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0" yWindow="0" windowWidth="19440" windowHeight="6765"/>
  </bookViews>
  <sheets>
    <sheet name="TEREZINHA HARDY" sheetId="1" r:id="rId1"/>
    <sheet name="SINAPI SETEMBRO-2019" sheetId="3" state="hidden" r:id="rId2"/>
    <sheet name="SETOP AGOSTO-2019" sheetId="7" state="hidden" r:id="rId3"/>
    <sheet name="CRONOGRAMA" sheetId="6" r:id="rId4"/>
    <sheet name="COMPOSIÇÃO" sheetId="8" state="hidden" r:id="rId5"/>
    <sheet name="COTAÇÃO" sheetId="9" state="hidden" r:id="rId6"/>
  </sheets>
  <externalReferences>
    <externalReference r:id="rId7"/>
    <externalReference r:id="rId8"/>
    <externalReference r:id="rId9"/>
  </externalReferences>
  <definedNames>
    <definedName name="_xlnm.Print_Area" localSheetId="4">COMPOSIÇÃO!$B$1:$I$141</definedName>
    <definedName name="_xlnm.Print_Area" localSheetId="5">COTAÇÃO!$A$1:$H$111</definedName>
    <definedName name="_xlnm.Print_Area" localSheetId="3">CRONOGRAMA!$A$1:$O$69</definedName>
    <definedName name="_xlnm.Print_Area" localSheetId="0">'TEREZINHA HARDY'!$A$1:$P$579</definedName>
    <definedName name="SET">[1]SETOP!$A$1:$D$2763</definedName>
    <definedName name="SETOP">'SETOP AGOSTO-2019'!$B$3:$F$1048576</definedName>
    <definedName name="SINAPI">'SINAPI SETEMBRO-2019'!$B$2:$E$1048576</definedName>
    <definedName name="_xlnm.Print_Titles" localSheetId="0">'TEREZINHA HARDY'!$12:$12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5" i="1" l="1"/>
  <c r="P62" i="1"/>
  <c r="K26" i="1"/>
  <c r="K25" i="1"/>
  <c r="K24" i="1"/>
  <c r="XFA50" i="1"/>
  <c r="XFB50" i="1" s="1"/>
  <c r="XFD50" i="1" s="1"/>
  <c r="XEX50" i="1"/>
  <c r="XEP50" i="1"/>
  <c r="XEK50" i="1"/>
  <c r="XEH50" i="1"/>
  <c r="XDZ50" i="1"/>
  <c r="XDU50" i="1"/>
  <c r="XDR50" i="1"/>
  <c r="XDJ50" i="1"/>
  <c r="XDE50" i="1"/>
  <c r="XDF50" i="1" s="1"/>
  <c r="XDH50" i="1" s="1"/>
  <c r="XDB50" i="1"/>
  <c r="XCT50" i="1"/>
  <c r="XCO50" i="1"/>
  <c r="XCP50" i="1" s="1"/>
  <c r="XCR50" i="1" s="1"/>
  <c r="XCL50" i="1"/>
  <c r="XCD50" i="1"/>
  <c r="XBY50" i="1"/>
  <c r="XBV50" i="1"/>
  <c r="XBN50" i="1"/>
  <c r="XBI50" i="1"/>
  <c r="XBJ50" i="1" s="1"/>
  <c r="XBL50" i="1" s="1"/>
  <c r="XBF50" i="1"/>
  <c r="XAX50" i="1"/>
  <c r="XAS50" i="1"/>
  <c r="XAT50" i="1" s="1"/>
  <c r="XAV50" i="1" s="1"/>
  <c r="XAP50" i="1"/>
  <c r="XAH50" i="1"/>
  <c r="XAC50" i="1"/>
  <c r="WZZ50" i="1"/>
  <c r="WZR50" i="1"/>
  <c r="WZM50" i="1"/>
  <c r="WZN50" i="1" s="1"/>
  <c r="WZP50" i="1" s="1"/>
  <c r="WZJ50" i="1"/>
  <c r="WZB50" i="1"/>
  <c r="WYW50" i="1"/>
  <c r="WYT50" i="1"/>
  <c r="WYL50" i="1"/>
  <c r="WYG50" i="1"/>
  <c r="WYD50" i="1"/>
  <c r="WXV50" i="1"/>
  <c r="WXQ50" i="1"/>
  <c r="WXR50" i="1" s="1"/>
  <c r="WXT50" i="1" s="1"/>
  <c r="WXN50" i="1"/>
  <c r="WXF50" i="1"/>
  <c r="WXA50" i="1"/>
  <c r="WXB50" i="1" s="1"/>
  <c r="WXD50" i="1" s="1"/>
  <c r="WWX50" i="1"/>
  <c r="WWP50" i="1"/>
  <c r="WWK50" i="1"/>
  <c r="WWH50" i="1"/>
  <c r="WVZ50" i="1"/>
  <c r="WVU50" i="1"/>
  <c r="WVV50" i="1" s="1"/>
  <c r="WVX50" i="1" s="1"/>
  <c r="WVR50" i="1"/>
  <c r="WVJ50" i="1"/>
  <c r="WVE50" i="1"/>
  <c r="WVF50" i="1" s="1"/>
  <c r="WVH50" i="1" s="1"/>
  <c r="WVB50" i="1"/>
  <c r="WUT50" i="1"/>
  <c r="WUO50" i="1"/>
  <c r="WUL50" i="1"/>
  <c r="WUD50" i="1"/>
  <c r="WTY50" i="1"/>
  <c r="WTZ50" i="1" s="1"/>
  <c r="WUB50" i="1" s="1"/>
  <c r="WTV50" i="1"/>
  <c r="WTN50" i="1"/>
  <c r="WTI50" i="1"/>
  <c r="WTJ50" i="1" s="1"/>
  <c r="WTL50" i="1" s="1"/>
  <c r="WTF50" i="1"/>
  <c r="WSX50" i="1"/>
  <c r="WSS50" i="1"/>
  <c r="WSP50" i="1"/>
  <c r="WSH50" i="1"/>
  <c r="WSC50" i="1"/>
  <c r="WSD50" i="1" s="1"/>
  <c r="WSF50" i="1" s="1"/>
  <c r="WRZ50" i="1"/>
  <c r="WRR50" i="1"/>
  <c r="WRM50" i="1"/>
  <c r="WRN50" i="1" s="1"/>
  <c r="WRP50" i="1" s="1"/>
  <c r="WRJ50" i="1"/>
  <c r="WRB50" i="1"/>
  <c r="WQW50" i="1"/>
  <c r="WQT50" i="1"/>
  <c r="WQL50" i="1"/>
  <c r="WQG50" i="1"/>
  <c r="WQH50" i="1" s="1"/>
  <c r="WQJ50" i="1" s="1"/>
  <c r="WQD50" i="1"/>
  <c r="WPV50" i="1"/>
  <c r="WPQ50" i="1"/>
  <c r="WPR50" i="1" s="1"/>
  <c r="WPT50" i="1" s="1"/>
  <c r="WPN50" i="1"/>
  <c r="WPF50" i="1"/>
  <c r="WPA50" i="1"/>
  <c r="WOX50" i="1"/>
  <c r="WOP50" i="1"/>
  <c r="WOK50" i="1"/>
  <c r="WOL50" i="1" s="1"/>
  <c r="WON50" i="1" s="1"/>
  <c r="WOH50" i="1"/>
  <c r="WNZ50" i="1"/>
  <c r="WNU50" i="1"/>
  <c r="WNV50" i="1" s="1"/>
  <c r="WNX50" i="1" s="1"/>
  <c r="WNR50" i="1"/>
  <c r="WNJ50" i="1"/>
  <c r="WNE50" i="1"/>
  <c r="WNG50" i="1" s="1"/>
  <c r="WNB50" i="1"/>
  <c r="WMT50" i="1"/>
  <c r="WMO50" i="1"/>
  <c r="WML50" i="1"/>
  <c r="WMD50" i="1"/>
  <c r="WLY50" i="1"/>
  <c r="WMA50" i="1" s="1"/>
  <c r="WLV50" i="1"/>
  <c r="WLN50" i="1"/>
  <c r="WLI50" i="1"/>
  <c r="WLJ50" i="1" s="1"/>
  <c r="WLL50" i="1" s="1"/>
  <c r="WLF50" i="1"/>
  <c r="WKX50" i="1"/>
  <c r="WKS50" i="1"/>
  <c r="WKU50" i="1" s="1"/>
  <c r="WKP50" i="1"/>
  <c r="WKH50" i="1"/>
  <c r="WKC50" i="1"/>
  <c r="WKE50" i="1" s="1"/>
  <c r="WJZ50" i="1"/>
  <c r="WJR50" i="1"/>
  <c r="WJM50" i="1"/>
  <c r="WJO50" i="1" s="1"/>
  <c r="WJJ50" i="1"/>
  <c r="WJB50" i="1"/>
  <c r="WIW50" i="1"/>
  <c r="WIT50" i="1"/>
  <c r="WIL50" i="1"/>
  <c r="WIG50" i="1"/>
  <c r="WII50" i="1" s="1"/>
  <c r="WID50" i="1"/>
  <c r="WHV50" i="1"/>
  <c r="WHQ50" i="1"/>
  <c r="WHR50" i="1" s="1"/>
  <c r="WHT50" i="1" s="1"/>
  <c r="WHN50" i="1"/>
  <c r="WHF50" i="1"/>
  <c r="WHB50" i="1"/>
  <c r="WHD50" i="1" s="1"/>
  <c r="WHA50" i="1"/>
  <c r="WHC50" i="1" s="1"/>
  <c r="WGX50" i="1"/>
  <c r="WGP50" i="1"/>
  <c r="WGK50" i="1"/>
  <c r="WGH50" i="1"/>
  <c r="WFZ50" i="1"/>
  <c r="WFU50" i="1"/>
  <c r="WFW50" i="1" s="1"/>
  <c r="WFR50" i="1"/>
  <c r="WFJ50" i="1"/>
  <c r="WFE50" i="1"/>
  <c r="WFB50" i="1"/>
  <c r="WET50" i="1"/>
  <c r="WEO50" i="1"/>
  <c r="WEQ50" i="1" s="1"/>
  <c r="WEL50" i="1"/>
  <c r="WED50" i="1"/>
  <c r="WDY50" i="1"/>
  <c r="WDZ50" i="1" s="1"/>
  <c r="WEB50" i="1" s="1"/>
  <c r="WDV50" i="1"/>
  <c r="WDN50" i="1"/>
  <c r="WDI50" i="1"/>
  <c r="WDK50" i="1" s="1"/>
  <c r="WDF50" i="1"/>
  <c r="WCX50" i="1"/>
  <c r="WCS50" i="1"/>
  <c r="WCU50" i="1" s="1"/>
  <c r="WCP50" i="1"/>
  <c r="WCH50" i="1"/>
  <c r="WCC50" i="1"/>
  <c r="WCE50" i="1" s="1"/>
  <c r="WBZ50" i="1"/>
  <c r="WBR50" i="1"/>
  <c r="WBM50" i="1"/>
  <c r="WBJ50" i="1"/>
  <c r="WBB50" i="1"/>
  <c r="WAW50" i="1"/>
  <c r="WAY50" i="1" s="1"/>
  <c r="WAT50" i="1"/>
  <c r="WAL50" i="1"/>
  <c r="WAG50" i="1"/>
  <c r="WAH50" i="1" s="1"/>
  <c r="WAJ50" i="1" s="1"/>
  <c r="WAD50" i="1"/>
  <c r="VZV50" i="1"/>
  <c r="VZQ50" i="1"/>
  <c r="VZS50" i="1" s="1"/>
  <c r="VZN50" i="1"/>
  <c r="VZF50" i="1"/>
  <c r="VZA50" i="1"/>
  <c r="VZC50" i="1" s="1"/>
  <c r="VYX50" i="1"/>
  <c r="VYP50" i="1"/>
  <c r="VYK50" i="1"/>
  <c r="VYM50" i="1" s="1"/>
  <c r="VYH50" i="1"/>
  <c r="VXZ50" i="1"/>
  <c r="VXU50" i="1"/>
  <c r="VXR50" i="1"/>
  <c r="VXJ50" i="1"/>
  <c r="VXE50" i="1"/>
  <c r="VXG50" i="1" s="1"/>
  <c r="VXB50" i="1"/>
  <c r="VWT50" i="1"/>
  <c r="VWO50" i="1"/>
  <c r="VWP50" i="1" s="1"/>
  <c r="VWR50" i="1" s="1"/>
  <c r="VWL50" i="1"/>
  <c r="VWD50" i="1"/>
  <c r="VVY50" i="1"/>
  <c r="VWA50" i="1" s="1"/>
  <c r="VVV50" i="1"/>
  <c r="VVN50" i="1"/>
  <c r="VVI50" i="1"/>
  <c r="VVF50" i="1"/>
  <c r="VUX50" i="1"/>
  <c r="VUS50" i="1"/>
  <c r="VUP50" i="1"/>
  <c r="VUH50" i="1"/>
  <c r="VUC50" i="1"/>
  <c r="VUE50" i="1" s="1"/>
  <c r="VTZ50" i="1"/>
  <c r="VTR50" i="1"/>
  <c r="VTM50" i="1"/>
  <c r="VTJ50" i="1"/>
  <c r="VTB50" i="1"/>
  <c r="VSW50" i="1"/>
  <c r="VSX50" i="1" s="1"/>
  <c r="VSZ50" i="1" s="1"/>
  <c r="VST50" i="1"/>
  <c r="VSL50" i="1"/>
  <c r="VSG50" i="1"/>
  <c r="VSI50" i="1" s="1"/>
  <c r="VSD50" i="1"/>
  <c r="VRV50" i="1"/>
  <c r="VRQ50" i="1"/>
  <c r="VRR50" i="1" s="1"/>
  <c r="VRT50" i="1" s="1"/>
  <c r="VRN50" i="1"/>
  <c r="VRF50" i="1"/>
  <c r="VRA50" i="1"/>
  <c r="VRC50" i="1" s="1"/>
  <c r="VQX50" i="1"/>
  <c r="VQP50" i="1"/>
  <c r="VQK50" i="1"/>
  <c r="VQH50" i="1"/>
  <c r="VPZ50" i="1"/>
  <c r="VPU50" i="1"/>
  <c r="VPR50" i="1"/>
  <c r="VPJ50" i="1"/>
  <c r="VPE50" i="1"/>
  <c r="VPF50" i="1" s="1"/>
  <c r="VPH50" i="1" s="1"/>
  <c r="VPB50" i="1"/>
  <c r="VOT50" i="1"/>
  <c r="VOP50" i="1"/>
  <c r="VOR50" i="1" s="1"/>
  <c r="VOO50" i="1"/>
  <c r="VOQ50" i="1" s="1"/>
  <c r="VOL50" i="1"/>
  <c r="VOD50" i="1"/>
  <c r="VNY50" i="1"/>
  <c r="VOA50" i="1" s="1"/>
  <c r="VNV50" i="1"/>
  <c r="VNN50" i="1"/>
  <c r="VNI50" i="1"/>
  <c r="VNJ50" i="1" s="1"/>
  <c r="VNL50" i="1" s="1"/>
  <c r="VNF50" i="1"/>
  <c r="VMX50" i="1"/>
  <c r="VMS50" i="1"/>
  <c r="VMU50" i="1" s="1"/>
  <c r="VMP50" i="1"/>
  <c r="VMH50" i="1"/>
  <c r="VMC50" i="1"/>
  <c r="VLZ50" i="1"/>
  <c r="VLR50" i="1"/>
  <c r="VLM50" i="1"/>
  <c r="VLN50" i="1" s="1"/>
  <c r="VLP50" i="1" s="1"/>
  <c r="VLJ50" i="1"/>
  <c r="VLB50" i="1"/>
  <c r="VKW50" i="1"/>
  <c r="VKY50" i="1" s="1"/>
  <c r="VKT50" i="1"/>
  <c r="VKL50" i="1"/>
  <c r="VKG50" i="1"/>
  <c r="VKH50" i="1" s="1"/>
  <c r="VKJ50" i="1" s="1"/>
  <c r="VKD50" i="1"/>
  <c r="VJV50" i="1"/>
  <c r="VJQ50" i="1"/>
  <c r="VJS50" i="1" s="1"/>
  <c r="VJN50" i="1"/>
  <c r="VJF50" i="1"/>
  <c r="VJB50" i="1"/>
  <c r="VJD50" i="1" s="1"/>
  <c r="VJA50" i="1"/>
  <c r="VJC50" i="1" s="1"/>
  <c r="VIX50" i="1"/>
  <c r="VIP50" i="1"/>
  <c r="VIK50" i="1"/>
  <c r="VIM50" i="1" s="1"/>
  <c r="VIH50" i="1"/>
  <c r="VHZ50" i="1"/>
  <c r="VHW50" i="1"/>
  <c r="VHU50" i="1"/>
  <c r="VHV50" i="1" s="1"/>
  <c r="VHX50" i="1" s="1"/>
  <c r="VHR50" i="1"/>
  <c r="VHJ50" i="1"/>
  <c r="VHE50" i="1"/>
  <c r="VHG50" i="1" s="1"/>
  <c r="VHB50" i="1"/>
  <c r="VGT50" i="1"/>
  <c r="VGO50" i="1"/>
  <c r="VGQ50" i="1" s="1"/>
  <c r="VGL50" i="1"/>
  <c r="VGD50" i="1"/>
  <c r="VFY50" i="1"/>
  <c r="VFV50" i="1"/>
  <c r="VFN50" i="1"/>
  <c r="VFI50" i="1"/>
  <c r="VFK50" i="1" s="1"/>
  <c r="VFF50" i="1"/>
  <c r="VEX50" i="1"/>
  <c r="VES50" i="1"/>
  <c r="VEU50" i="1" s="1"/>
  <c r="VEP50" i="1"/>
  <c r="VEH50" i="1"/>
  <c r="VEE50" i="1"/>
  <c r="VEC50" i="1"/>
  <c r="VED50" i="1" s="1"/>
  <c r="VEF50" i="1" s="1"/>
  <c r="VDZ50" i="1"/>
  <c r="VDR50" i="1"/>
  <c r="VDM50" i="1"/>
  <c r="VDJ50" i="1"/>
  <c r="VDB50" i="1"/>
  <c r="VCW50" i="1"/>
  <c r="VCY50" i="1" s="1"/>
  <c r="VCT50" i="1"/>
  <c r="VCL50" i="1"/>
  <c r="VCG50" i="1"/>
  <c r="VCD50" i="1"/>
  <c r="VBV50" i="1"/>
  <c r="VBQ50" i="1"/>
  <c r="VBS50" i="1" s="1"/>
  <c r="VBN50" i="1"/>
  <c r="VBF50" i="1"/>
  <c r="VBB50" i="1"/>
  <c r="VBD50" i="1" s="1"/>
  <c r="VBA50" i="1"/>
  <c r="VBC50" i="1" s="1"/>
  <c r="VAX50" i="1"/>
  <c r="VAP50" i="1"/>
  <c r="VAK50" i="1"/>
  <c r="VAM50" i="1" s="1"/>
  <c r="VAH50" i="1"/>
  <c r="UZZ50" i="1"/>
  <c r="UZU50" i="1"/>
  <c r="UZW50" i="1" s="1"/>
  <c r="UZR50" i="1"/>
  <c r="UZJ50" i="1"/>
  <c r="UZE50" i="1"/>
  <c r="UZG50" i="1" s="1"/>
  <c r="UZB50" i="1"/>
  <c r="UYT50" i="1"/>
  <c r="UYO50" i="1"/>
  <c r="UYL50" i="1"/>
  <c r="UYD50" i="1"/>
  <c r="UXY50" i="1"/>
  <c r="UYA50" i="1" s="1"/>
  <c r="UXV50" i="1"/>
  <c r="UXN50" i="1"/>
  <c r="UXJ50" i="1"/>
  <c r="UXL50" i="1" s="1"/>
  <c r="UXI50" i="1"/>
  <c r="UXK50" i="1" s="1"/>
  <c r="UXF50" i="1"/>
  <c r="UWX50" i="1"/>
  <c r="UWS50" i="1"/>
  <c r="UWT50" i="1" s="1"/>
  <c r="UWV50" i="1" s="1"/>
  <c r="UWP50" i="1"/>
  <c r="UWH50" i="1"/>
  <c r="UWC50" i="1"/>
  <c r="UWE50" i="1" s="1"/>
  <c r="UVZ50" i="1"/>
  <c r="UVR50" i="1"/>
  <c r="UVM50" i="1"/>
  <c r="UVJ50" i="1"/>
  <c r="UVB50" i="1"/>
  <c r="UUW50" i="1"/>
  <c r="UUT50" i="1"/>
  <c r="UUL50" i="1"/>
  <c r="UUG50" i="1"/>
  <c r="UUI50" i="1" s="1"/>
  <c r="UUD50" i="1"/>
  <c r="UTV50" i="1"/>
  <c r="UTQ50" i="1"/>
  <c r="UTS50" i="1" s="1"/>
  <c r="UTN50" i="1"/>
  <c r="UTF50" i="1"/>
  <c r="UTA50" i="1"/>
  <c r="UTC50" i="1" s="1"/>
  <c r="USX50" i="1"/>
  <c r="USP50" i="1"/>
  <c r="USK50" i="1"/>
  <c r="USL50" i="1" s="1"/>
  <c r="USN50" i="1" s="1"/>
  <c r="USH50" i="1"/>
  <c r="URZ50" i="1"/>
  <c r="URU50" i="1"/>
  <c r="URR50" i="1"/>
  <c r="URJ50" i="1"/>
  <c r="URE50" i="1"/>
  <c r="URB50" i="1"/>
  <c r="UQT50" i="1"/>
  <c r="UQO50" i="1"/>
  <c r="UQQ50" i="1" s="1"/>
  <c r="UQL50" i="1"/>
  <c r="UQD50" i="1"/>
  <c r="UPY50" i="1"/>
  <c r="UQA50" i="1" s="1"/>
  <c r="UPV50" i="1"/>
  <c r="UPN50" i="1"/>
  <c r="UPI50" i="1"/>
  <c r="UPK50" i="1" s="1"/>
  <c r="UPF50" i="1"/>
  <c r="UOX50" i="1"/>
  <c r="UOS50" i="1"/>
  <c r="UOT50" i="1" s="1"/>
  <c r="UOV50" i="1" s="1"/>
  <c r="UOP50" i="1"/>
  <c r="UOH50" i="1"/>
  <c r="UOC50" i="1"/>
  <c r="UNZ50" i="1"/>
  <c r="UNR50" i="1"/>
  <c r="UNM50" i="1"/>
  <c r="UNJ50" i="1"/>
  <c r="UNB50" i="1"/>
  <c r="UMW50" i="1"/>
  <c r="UMY50" i="1" s="1"/>
  <c r="UMT50" i="1"/>
  <c r="UML50" i="1"/>
  <c r="UMG50" i="1"/>
  <c r="UMI50" i="1" s="1"/>
  <c r="UMD50" i="1"/>
  <c r="ULV50" i="1"/>
  <c r="ULQ50" i="1"/>
  <c r="ULR50" i="1" s="1"/>
  <c r="ULT50" i="1" s="1"/>
  <c r="ULN50" i="1"/>
  <c r="ULF50" i="1"/>
  <c r="ULA50" i="1"/>
  <c r="ULC50" i="1" s="1"/>
  <c r="UKX50" i="1"/>
  <c r="UKP50" i="1"/>
  <c r="UKK50" i="1"/>
  <c r="UKM50" i="1" s="1"/>
  <c r="UKH50" i="1"/>
  <c r="UJZ50" i="1"/>
  <c r="UJU50" i="1"/>
  <c r="UJR50" i="1"/>
  <c r="UJJ50" i="1"/>
  <c r="UJE50" i="1"/>
  <c r="UJG50" i="1" s="1"/>
  <c r="UJB50" i="1"/>
  <c r="UIT50" i="1"/>
  <c r="UIO50" i="1"/>
  <c r="UIQ50" i="1" s="1"/>
  <c r="UIL50" i="1"/>
  <c r="UID50" i="1"/>
  <c r="UHY50" i="1"/>
  <c r="UHZ50" i="1" s="1"/>
  <c r="UIB50" i="1" s="1"/>
  <c r="UHV50" i="1"/>
  <c r="UHN50" i="1"/>
  <c r="UHI50" i="1"/>
  <c r="UHF50" i="1"/>
  <c r="UGX50" i="1"/>
  <c r="UGS50" i="1"/>
  <c r="UGU50" i="1" s="1"/>
  <c r="UGP50" i="1"/>
  <c r="UGH50" i="1"/>
  <c r="UGC50" i="1"/>
  <c r="UFZ50" i="1"/>
  <c r="UFR50" i="1"/>
  <c r="UFM50" i="1"/>
  <c r="UFO50" i="1" s="1"/>
  <c r="UFJ50" i="1"/>
  <c r="UFB50" i="1"/>
  <c r="UEW50" i="1"/>
  <c r="UEY50" i="1" s="1"/>
  <c r="UET50" i="1"/>
  <c r="UEL50" i="1"/>
  <c r="UEG50" i="1"/>
  <c r="UEI50" i="1" s="1"/>
  <c r="UED50" i="1"/>
  <c r="UDV50" i="1"/>
  <c r="UDQ50" i="1"/>
  <c r="UDN50" i="1"/>
  <c r="UDF50" i="1"/>
  <c r="UDB50" i="1"/>
  <c r="UDD50" i="1" s="1"/>
  <c r="UDA50" i="1"/>
  <c r="UDC50" i="1" s="1"/>
  <c r="UCX50" i="1"/>
  <c r="UCP50" i="1"/>
  <c r="UCK50" i="1"/>
  <c r="UCH50" i="1"/>
  <c r="UBZ50" i="1"/>
  <c r="UBU50" i="1"/>
  <c r="UBW50" i="1" s="1"/>
  <c r="UBR50" i="1"/>
  <c r="UBJ50" i="1"/>
  <c r="UBE50" i="1"/>
  <c r="UBG50" i="1" s="1"/>
  <c r="UBB50" i="1"/>
  <c r="UAT50" i="1"/>
  <c r="UAO50" i="1"/>
  <c r="UAP50" i="1" s="1"/>
  <c r="UAR50" i="1" s="1"/>
  <c r="UAL50" i="1"/>
  <c r="UAD50" i="1"/>
  <c r="TZY50" i="1"/>
  <c r="TZV50" i="1"/>
  <c r="TZN50" i="1"/>
  <c r="TZI50" i="1"/>
  <c r="TZF50" i="1"/>
  <c r="TYX50" i="1"/>
  <c r="TYS50" i="1"/>
  <c r="TYP50" i="1"/>
  <c r="TYH50" i="1"/>
  <c r="TYC50" i="1"/>
  <c r="TYE50" i="1" s="1"/>
  <c r="TXZ50" i="1"/>
  <c r="TXR50" i="1"/>
  <c r="TXM50" i="1"/>
  <c r="TXO50" i="1" s="1"/>
  <c r="TXJ50" i="1"/>
  <c r="TXB50" i="1"/>
  <c r="TWW50" i="1"/>
  <c r="TWY50" i="1" s="1"/>
  <c r="TWT50" i="1"/>
  <c r="TWL50" i="1"/>
  <c r="TWI50" i="1"/>
  <c r="TWG50" i="1"/>
  <c r="TWH50" i="1" s="1"/>
  <c r="TWJ50" i="1" s="1"/>
  <c r="TWD50" i="1"/>
  <c r="TVV50" i="1"/>
  <c r="TVQ50" i="1"/>
  <c r="TVS50" i="1" s="1"/>
  <c r="TVN50" i="1"/>
  <c r="TVF50" i="1"/>
  <c r="TVA50" i="1"/>
  <c r="TUX50" i="1"/>
  <c r="TUP50" i="1"/>
  <c r="TUK50" i="1"/>
  <c r="TUM50" i="1" s="1"/>
  <c r="TUH50" i="1"/>
  <c r="TTZ50" i="1"/>
  <c r="TTU50" i="1"/>
  <c r="TTW50" i="1" s="1"/>
  <c r="TTR50" i="1"/>
  <c r="TTJ50" i="1"/>
  <c r="TTE50" i="1"/>
  <c r="TTG50" i="1" s="1"/>
  <c r="TTB50" i="1"/>
  <c r="TST50" i="1"/>
  <c r="TSO50" i="1"/>
  <c r="TSP50" i="1" s="1"/>
  <c r="TSR50" i="1" s="1"/>
  <c r="TSL50" i="1"/>
  <c r="TSD50" i="1"/>
  <c r="TRY50" i="1"/>
  <c r="TSA50" i="1" s="1"/>
  <c r="TRV50" i="1"/>
  <c r="TRN50" i="1"/>
  <c r="TRI50" i="1"/>
  <c r="TRF50" i="1"/>
  <c r="TQX50" i="1"/>
  <c r="TQS50" i="1"/>
  <c r="TQU50" i="1" s="1"/>
  <c r="TQP50" i="1"/>
  <c r="TQH50" i="1"/>
  <c r="TQC50" i="1"/>
  <c r="TQE50" i="1" s="1"/>
  <c r="TPZ50" i="1"/>
  <c r="TPR50" i="1"/>
  <c r="TPM50" i="1"/>
  <c r="TPN50" i="1" s="1"/>
  <c r="TPP50" i="1" s="1"/>
  <c r="TPJ50" i="1"/>
  <c r="TPB50" i="1"/>
  <c r="TOW50" i="1"/>
  <c r="TOY50" i="1" s="1"/>
  <c r="TOT50" i="1"/>
  <c r="TOL50" i="1"/>
  <c r="TOG50" i="1"/>
  <c r="TOI50" i="1" s="1"/>
  <c r="TOD50" i="1"/>
  <c r="TNV50" i="1"/>
  <c r="TNQ50" i="1"/>
  <c r="TNN50" i="1"/>
  <c r="TNF50" i="1"/>
  <c r="TNA50" i="1"/>
  <c r="TNC50" i="1" s="1"/>
  <c r="TMX50" i="1"/>
  <c r="TMP50" i="1"/>
  <c r="TMK50" i="1"/>
  <c r="TMM50" i="1" s="1"/>
  <c r="TMH50" i="1"/>
  <c r="TLZ50" i="1"/>
  <c r="TLW50" i="1"/>
  <c r="TLU50" i="1"/>
  <c r="TLV50" i="1" s="1"/>
  <c r="TLX50" i="1" s="1"/>
  <c r="TLR50" i="1"/>
  <c r="TLJ50" i="1"/>
  <c r="TLE50" i="1"/>
  <c r="TLB50" i="1"/>
  <c r="TKT50" i="1"/>
  <c r="TKO50" i="1"/>
  <c r="TKQ50" i="1" s="1"/>
  <c r="TKL50" i="1"/>
  <c r="TKD50" i="1"/>
  <c r="TJY50" i="1"/>
  <c r="TJV50" i="1"/>
  <c r="TJN50" i="1"/>
  <c r="TJI50" i="1"/>
  <c r="TJK50" i="1" s="1"/>
  <c r="TJF50" i="1"/>
  <c r="TIX50" i="1"/>
  <c r="TIS50" i="1"/>
  <c r="TIU50" i="1" s="1"/>
  <c r="TIP50" i="1"/>
  <c r="TIH50" i="1"/>
  <c r="TIC50" i="1"/>
  <c r="TIE50" i="1" s="1"/>
  <c r="THZ50" i="1"/>
  <c r="THR50" i="1"/>
  <c r="THM50" i="1"/>
  <c r="THO50" i="1" s="1"/>
  <c r="THJ50" i="1"/>
  <c r="THB50" i="1"/>
  <c r="TGW50" i="1"/>
  <c r="TGT50" i="1"/>
  <c r="TGL50" i="1"/>
  <c r="TGG50" i="1"/>
  <c r="TGI50" i="1" s="1"/>
  <c r="TGD50" i="1"/>
  <c r="TFV50" i="1"/>
  <c r="TFQ50" i="1"/>
  <c r="TFN50" i="1"/>
  <c r="TFF50" i="1"/>
  <c r="TFA50" i="1"/>
  <c r="TFB50" i="1" s="1"/>
  <c r="TFD50" i="1" s="1"/>
  <c r="TEX50" i="1"/>
  <c r="TEP50" i="1"/>
  <c r="TEK50" i="1"/>
  <c r="TEM50" i="1" s="1"/>
  <c r="TEH50" i="1"/>
  <c r="TDZ50" i="1"/>
  <c r="TDU50" i="1"/>
  <c r="TDV50" i="1" s="1"/>
  <c r="TDX50" i="1" s="1"/>
  <c r="TDR50" i="1"/>
  <c r="TDJ50" i="1"/>
  <c r="TDE50" i="1"/>
  <c r="TDG50" i="1" s="1"/>
  <c r="TDB50" i="1"/>
  <c r="TCT50" i="1"/>
  <c r="TCO50" i="1"/>
  <c r="TCQ50" i="1" s="1"/>
  <c r="TCL50" i="1"/>
  <c r="TCD50" i="1"/>
  <c r="TBY50" i="1"/>
  <c r="TBV50" i="1"/>
  <c r="TBN50" i="1"/>
  <c r="TBI50" i="1"/>
  <c r="TBK50" i="1" s="1"/>
  <c r="TBF50" i="1"/>
  <c r="TAX50" i="1"/>
  <c r="TAT50" i="1"/>
  <c r="TAV50" i="1" s="1"/>
  <c r="TAS50" i="1"/>
  <c r="TAU50" i="1" s="1"/>
  <c r="TAP50" i="1"/>
  <c r="TAH50" i="1"/>
  <c r="TAC50" i="1"/>
  <c r="SZZ50" i="1"/>
  <c r="SZR50" i="1"/>
  <c r="SZM50" i="1"/>
  <c r="SZJ50" i="1"/>
  <c r="SZB50" i="1"/>
  <c r="SYW50" i="1"/>
  <c r="SYY50" i="1" s="1"/>
  <c r="SYT50" i="1"/>
  <c r="SYL50" i="1"/>
  <c r="SYG50" i="1"/>
  <c r="SYD50" i="1"/>
  <c r="SXV50" i="1"/>
  <c r="SXQ50" i="1"/>
  <c r="SXR50" i="1" s="1"/>
  <c r="SXT50" i="1" s="1"/>
  <c r="SXN50" i="1"/>
  <c r="SXF50" i="1"/>
  <c r="SXA50" i="1"/>
  <c r="SXC50" i="1" s="1"/>
  <c r="SWX50" i="1"/>
  <c r="SWP50" i="1"/>
  <c r="SWK50" i="1"/>
  <c r="SWL50" i="1" s="1"/>
  <c r="SWN50" i="1" s="1"/>
  <c r="SWH50" i="1"/>
  <c r="SVZ50" i="1"/>
  <c r="SVU50" i="1"/>
  <c r="SVW50" i="1" s="1"/>
  <c r="SVR50" i="1"/>
  <c r="SVJ50" i="1"/>
  <c r="SVE50" i="1"/>
  <c r="SVG50" i="1" s="1"/>
  <c r="SVB50" i="1"/>
  <c r="SUT50" i="1"/>
  <c r="SUO50" i="1"/>
  <c r="SUL50" i="1"/>
  <c r="SUD50" i="1"/>
  <c r="STY50" i="1"/>
  <c r="SUA50" i="1" s="1"/>
  <c r="STV50" i="1"/>
  <c r="STN50" i="1"/>
  <c r="STI50" i="1"/>
  <c r="STJ50" i="1" s="1"/>
  <c r="STL50" i="1" s="1"/>
  <c r="STF50" i="1"/>
  <c r="SSX50" i="1"/>
  <c r="SSS50" i="1"/>
  <c r="SSU50" i="1" s="1"/>
  <c r="SSP50" i="1"/>
  <c r="SSH50" i="1"/>
  <c r="SSC50" i="1"/>
  <c r="SRZ50" i="1"/>
  <c r="SRR50" i="1"/>
  <c r="SRM50" i="1"/>
  <c r="SRO50" i="1" s="1"/>
  <c r="SRJ50" i="1"/>
  <c r="SRB50" i="1"/>
  <c r="SQW50" i="1"/>
  <c r="SQT50" i="1"/>
  <c r="SQL50" i="1"/>
  <c r="SQG50" i="1"/>
  <c r="SQH50" i="1" s="1"/>
  <c r="SQJ50" i="1" s="1"/>
  <c r="SQD50" i="1"/>
  <c r="SPV50" i="1"/>
  <c r="SPQ50" i="1"/>
  <c r="SPS50" i="1" s="1"/>
  <c r="SPN50" i="1"/>
  <c r="SPF50" i="1"/>
  <c r="SPA50" i="1"/>
  <c r="SPB50" i="1" s="1"/>
  <c r="SPD50" i="1" s="1"/>
  <c r="SOX50" i="1"/>
  <c r="SOP50" i="1"/>
  <c r="SOL50" i="1"/>
  <c r="SON50" i="1" s="1"/>
  <c r="SOK50" i="1"/>
  <c r="SOM50" i="1" s="1"/>
  <c r="SOH50" i="1"/>
  <c r="SNZ50" i="1"/>
  <c r="SNU50" i="1"/>
  <c r="SNW50" i="1" s="1"/>
  <c r="SNR50" i="1"/>
  <c r="SNJ50" i="1"/>
  <c r="SNE50" i="1"/>
  <c r="SNB50" i="1"/>
  <c r="SMT50" i="1"/>
  <c r="SMO50" i="1"/>
  <c r="SMQ50" i="1" s="1"/>
  <c r="SML50" i="1"/>
  <c r="SMD50" i="1"/>
  <c r="SLY50" i="1"/>
  <c r="SMA50" i="1" s="1"/>
  <c r="SLV50" i="1"/>
  <c r="SLN50" i="1"/>
  <c r="SLI50" i="1"/>
  <c r="SLK50" i="1" s="1"/>
  <c r="SLF50" i="1"/>
  <c r="SKX50" i="1"/>
  <c r="SKS50" i="1"/>
  <c r="SKP50" i="1"/>
  <c r="SKH50" i="1"/>
  <c r="SKC50" i="1"/>
  <c r="SKE50" i="1" s="1"/>
  <c r="SJZ50" i="1"/>
  <c r="SJR50" i="1"/>
  <c r="SJM50" i="1"/>
  <c r="SJJ50" i="1"/>
  <c r="SJB50" i="1"/>
  <c r="SIW50" i="1"/>
  <c r="SIY50" i="1" s="1"/>
  <c r="SIT50" i="1"/>
  <c r="SIL50" i="1"/>
  <c r="SIG50" i="1"/>
  <c r="SIH50" i="1" s="1"/>
  <c r="SIJ50" i="1" s="1"/>
  <c r="SID50" i="1"/>
  <c r="SHV50" i="1"/>
  <c r="SHQ50" i="1"/>
  <c r="SHR50" i="1" s="1"/>
  <c r="SHT50" i="1" s="1"/>
  <c r="SHN50" i="1"/>
  <c r="SHF50" i="1"/>
  <c r="SHC50" i="1"/>
  <c r="SHA50" i="1"/>
  <c r="SHB50" i="1" s="1"/>
  <c r="SHD50" i="1" s="1"/>
  <c r="SGX50" i="1"/>
  <c r="SGP50" i="1"/>
  <c r="SGL50" i="1"/>
  <c r="SGN50" i="1" s="1"/>
  <c r="SGK50" i="1"/>
  <c r="SGM50" i="1" s="1"/>
  <c r="SGH50" i="1"/>
  <c r="SFZ50" i="1"/>
  <c r="SFU50" i="1"/>
  <c r="SFR50" i="1"/>
  <c r="SFJ50" i="1"/>
  <c r="SFE50" i="1"/>
  <c r="SFF50" i="1" s="1"/>
  <c r="SFH50" i="1" s="1"/>
  <c r="SFB50" i="1"/>
  <c r="SET50" i="1"/>
  <c r="SEO50" i="1"/>
  <c r="SEQ50" i="1" s="1"/>
  <c r="SEL50" i="1"/>
  <c r="SED50" i="1"/>
  <c r="SDY50" i="1"/>
  <c r="SEA50" i="1" s="1"/>
  <c r="SDV50" i="1"/>
  <c r="SDN50" i="1"/>
  <c r="SDI50" i="1"/>
  <c r="SDJ50" i="1" s="1"/>
  <c r="SDL50" i="1" s="1"/>
  <c r="SDF50" i="1"/>
  <c r="SCX50" i="1"/>
  <c r="SCS50" i="1"/>
  <c r="SCP50" i="1"/>
  <c r="SCH50" i="1"/>
  <c r="SCC50" i="1"/>
  <c r="SCD50" i="1" s="1"/>
  <c r="SCF50" i="1" s="1"/>
  <c r="SBZ50" i="1"/>
  <c r="SBR50" i="1"/>
  <c r="SBM50" i="1"/>
  <c r="SBN50" i="1" s="1"/>
  <c r="SBP50" i="1" s="1"/>
  <c r="SBJ50" i="1"/>
  <c r="SBB50" i="1"/>
  <c r="SAW50" i="1"/>
  <c r="SAX50" i="1" s="1"/>
  <c r="SAZ50" i="1" s="1"/>
  <c r="SAT50" i="1"/>
  <c r="SAL50" i="1"/>
  <c r="SAG50" i="1"/>
  <c r="SAI50" i="1" s="1"/>
  <c r="SAD50" i="1"/>
  <c r="RZV50" i="1"/>
  <c r="RZS50" i="1"/>
  <c r="RZQ50" i="1"/>
  <c r="RZR50" i="1" s="1"/>
  <c r="RZT50" i="1" s="1"/>
  <c r="RZN50" i="1"/>
  <c r="RZF50" i="1"/>
  <c r="RZA50" i="1"/>
  <c r="RZC50" i="1" s="1"/>
  <c r="RYX50" i="1"/>
  <c r="RYP50" i="1"/>
  <c r="RYK50" i="1"/>
  <c r="RYH50" i="1"/>
  <c r="RXZ50" i="1"/>
  <c r="RXU50" i="1"/>
  <c r="RXW50" i="1" s="1"/>
  <c r="RXR50" i="1"/>
  <c r="RXJ50" i="1"/>
  <c r="RXE50" i="1"/>
  <c r="RXF50" i="1" s="1"/>
  <c r="RXH50" i="1" s="1"/>
  <c r="RXB50" i="1"/>
  <c r="RWT50" i="1"/>
  <c r="RWO50" i="1"/>
  <c r="RWP50" i="1" s="1"/>
  <c r="RWR50" i="1" s="1"/>
  <c r="RWL50" i="1"/>
  <c r="RWD50" i="1"/>
  <c r="RVY50" i="1"/>
  <c r="RWA50" i="1" s="1"/>
  <c r="RVV50" i="1"/>
  <c r="RVN50" i="1"/>
  <c r="RVI50" i="1"/>
  <c r="RVK50" i="1" s="1"/>
  <c r="RVF50" i="1"/>
  <c r="RUX50" i="1"/>
  <c r="RUS50" i="1"/>
  <c r="RUT50" i="1" s="1"/>
  <c r="RUV50" i="1" s="1"/>
  <c r="RUP50" i="1"/>
  <c r="RUH50" i="1"/>
  <c r="RUC50" i="1"/>
  <c r="RUE50" i="1" s="1"/>
  <c r="RTZ50" i="1"/>
  <c r="RTR50" i="1"/>
  <c r="RTM50" i="1"/>
  <c r="RTN50" i="1" s="1"/>
  <c r="RTP50" i="1" s="1"/>
  <c r="RTJ50" i="1"/>
  <c r="RTB50" i="1"/>
  <c r="RSY50" i="1"/>
  <c r="RSW50" i="1"/>
  <c r="RSX50" i="1" s="1"/>
  <c r="RSZ50" i="1" s="1"/>
  <c r="RST50" i="1"/>
  <c r="RSL50" i="1"/>
  <c r="RSG50" i="1"/>
  <c r="RSI50" i="1" s="1"/>
  <c r="RSD50" i="1"/>
  <c r="RRV50" i="1"/>
  <c r="RRQ50" i="1"/>
  <c r="RRS50" i="1" s="1"/>
  <c r="RRN50" i="1"/>
  <c r="RRF50" i="1"/>
  <c r="RRC50" i="1"/>
  <c r="RRA50" i="1"/>
  <c r="RRB50" i="1" s="1"/>
  <c r="RRD50" i="1" s="1"/>
  <c r="RQX50" i="1"/>
  <c r="RQP50" i="1"/>
  <c r="RQK50" i="1"/>
  <c r="RQM50" i="1" s="1"/>
  <c r="RQH50" i="1"/>
  <c r="RPZ50" i="1"/>
  <c r="RPU50" i="1"/>
  <c r="RPV50" i="1" s="1"/>
  <c r="RPX50" i="1" s="1"/>
  <c r="RPR50" i="1"/>
  <c r="RPJ50" i="1"/>
  <c r="RPE50" i="1"/>
  <c r="RPF50" i="1" s="1"/>
  <c r="RPH50" i="1" s="1"/>
  <c r="RPB50" i="1"/>
  <c r="ROT50" i="1"/>
  <c r="ROO50" i="1"/>
  <c r="ROQ50" i="1" s="1"/>
  <c r="ROL50" i="1"/>
  <c r="ROD50" i="1"/>
  <c r="RNY50" i="1"/>
  <c r="ROA50" i="1" s="1"/>
  <c r="RNV50" i="1"/>
  <c r="RNN50" i="1"/>
  <c r="RNI50" i="1"/>
  <c r="RNJ50" i="1" s="1"/>
  <c r="RNL50" i="1" s="1"/>
  <c r="RNF50" i="1"/>
  <c r="RMX50" i="1"/>
  <c r="RMT50" i="1"/>
  <c r="RMV50" i="1" s="1"/>
  <c r="RMS50" i="1"/>
  <c r="RMU50" i="1" s="1"/>
  <c r="RMP50" i="1"/>
  <c r="RMH50" i="1"/>
  <c r="RMC50" i="1"/>
  <c r="RMD50" i="1" s="1"/>
  <c r="RMF50" i="1" s="1"/>
  <c r="RLZ50" i="1"/>
  <c r="RLR50" i="1"/>
  <c r="RLN50" i="1"/>
  <c r="RLP50" i="1" s="1"/>
  <c r="RLM50" i="1"/>
  <c r="RLO50" i="1" s="1"/>
  <c r="RLJ50" i="1"/>
  <c r="RLB50" i="1"/>
  <c r="RKW50" i="1"/>
  <c r="RKX50" i="1" s="1"/>
  <c r="RKZ50" i="1" s="1"/>
  <c r="RKT50" i="1"/>
  <c r="RKL50" i="1"/>
  <c r="RKG50" i="1"/>
  <c r="RKI50" i="1" s="1"/>
  <c r="RKD50" i="1"/>
  <c r="RJV50" i="1"/>
  <c r="RJQ50" i="1"/>
  <c r="RJR50" i="1" s="1"/>
  <c r="RJT50" i="1" s="1"/>
  <c r="RJN50" i="1"/>
  <c r="RJF50" i="1"/>
  <c r="RJA50" i="1"/>
  <c r="RJC50" i="1" s="1"/>
  <c r="RIX50" i="1"/>
  <c r="RIP50" i="1"/>
  <c r="RIK50" i="1"/>
  <c r="RIL50" i="1" s="1"/>
  <c r="RIN50" i="1" s="1"/>
  <c r="RIH50" i="1"/>
  <c r="RHZ50" i="1"/>
  <c r="RHV50" i="1"/>
  <c r="RHX50" i="1" s="1"/>
  <c r="RHU50" i="1"/>
  <c r="RHW50" i="1" s="1"/>
  <c r="RHR50" i="1"/>
  <c r="RHJ50" i="1"/>
  <c r="RHE50" i="1"/>
  <c r="RHG50" i="1" s="1"/>
  <c r="RHB50" i="1"/>
  <c r="RGT50" i="1"/>
  <c r="RGQ50" i="1"/>
  <c r="RGO50" i="1"/>
  <c r="RGP50" i="1" s="1"/>
  <c r="RGR50" i="1" s="1"/>
  <c r="RGL50" i="1"/>
  <c r="RGD50" i="1"/>
  <c r="RFY50" i="1"/>
  <c r="RGA50" i="1" s="1"/>
  <c r="RFV50" i="1"/>
  <c r="RFN50" i="1"/>
  <c r="RFI50" i="1"/>
  <c r="RFK50" i="1" s="1"/>
  <c r="RFF50" i="1"/>
  <c r="REX50" i="1"/>
  <c r="RES50" i="1"/>
  <c r="REU50" i="1" s="1"/>
  <c r="REP50" i="1"/>
  <c r="REH50" i="1"/>
  <c r="REC50" i="1"/>
  <c r="RDZ50" i="1"/>
  <c r="RDR50" i="1"/>
  <c r="RDM50" i="1"/>
  <c r="RDO50" i="1" s="1"/>
  <c r="RDJ50" i="1"/>
  <c r="RDB50" i="1"/>
  <c r="RCY50" i="1"/>
  <c r="RCW50" i="1"/>
  <c r="RCX50" i="1" s="1"/>
  <c r="RCZ50" i="1" s="1"/>
  <c r="RCT50" i="1"/>
  <c r="RCL50" i="1"/>
  <c r="RCG50" i="1"/>
  <c r="RCI50" i="1" s="1"/>
  <c r="RCD50" i="1"/>
  <c r="RBV50" i="1"/>
  <c r="RBQ50" i="1"/>
  <c r="RBS50" i="1" s="1"/>
  <c r="RBN50" i="1"/>
  <c r="RBF50" i="1"/>
  <c r="RBA50" i="1"/>
  <c r="RBC50" i="1" s="1"/>
  <c r="RAX50" i="1"/>
  <c r="RAP50" i="1"/>
  <c r="RAK50" i="1"/>
  <c r="RAH50" i="1"/>
  <c r="QZZ50" i="1"/>
  <c r="QZU50" i="1"/>
  <c r="QZW50" i="1" s="1"/>
  <c r="QZR50" i="1"/>
  <c r="QZJ50" i="1"/>
  <c r="QZE50" i="1"/>
  <c r="QZG50" i="1" s="1"/>
  <c r="QZB50" i="1"/>
  <c r="QYT50" i="1"/>
  <c r="QYP50" i="1"/>
  <c r="QYR50" i="1" s="1"/>
  <c r="QYO50" i="1"/>
  <c r="QYQ50" i="1" s="1"/>
  <c r="QYL50" i="1"/>
  <c r="QYD50" i="1"/>
  <c r="QXY50" i="1"/>
  <c r="QXV50" i="1"/>
  <c r="QXN50" i="1"/>
  <c r="QXJ50" i="1"/>
  <c r="QXL50" i="1" s="1"/>
  <c r="QXI50" i="1"/>
  <c r="QXK50" i="1" s="1"/>
  <c r="QXF50" i="1"/>
  <c r="QWX50" i="1"/>
  <c r="QWS50" i="1"/>
  <c r="QWU50" i="1" s="1"/>
  <c r="QWP50" i="1"/>
  <c r="QWH50" i="1"/>
  <c r="QWC50" i="1"/>
  <c r="QVZ50" i="1"/>
  <c r="QVR50" i="1"/>
  <c r="QVM50" i="1"/>
  <c r="QVO50" i="1" s="1"/>
  <c r="QVJ50" i="1"/>
  <c r="QVB50" i="1"/>
  <c r="QUW50" i="1"/>
  <c r="QUY50" i="1" s="1"/>
  <c r="QUT50" i="1"/>
  <c r="QUL50" i="1"/>
  <c r="QUG50" i="1"/>
  <c r="QUI50" i="1" s="1"/>
  <c r="QUD50" i="1"/>
  <c r="QTV50" i="1"/>
  <c r="QTQ50" i="1"/>
  <c r="QTS50" i="1" s="1"/>
  <c r="QTN50" i="1"/>
  <c r="QTF50" i="1"/>
  <c r="QTA50" i="1"/>
  <c r="QTC50" i="1" s="1"/>
  <c r="QSX50" i="1"/>
  <c r="QSP50" i="1"/>
  <c r="QSK50" i="1"/>
  <c r="QSH50" i="1"/>
  <c r="QRZ50" i="1"/>
  <c r="QRU50" i="1"/>
  <c r="QRW50" i="1" s="1"/>
  <c r="QRR50" i="1"/>
  <c r="QRJ50" i="1"/>
  <c r="QRE50" i="1"/>
  <c r="QRG50" i="1" s="1"/>
  <c r="QRB50" i="1"/>
  <c r="QQT50" i="1"/>
  <c r="QQO50" i="1"/>
  <c r="QQL50" i="1"/>
  <c r="QQD50" i="1"/>
  <c r="QPZ50" i="1"/>
  <c r="QQB50" i="1" s="1"/>
  <c r="QPY50" i="1"/>
  <c r="QQA50" i="1" s="1"/>
  <c r="QPV50" i="1"/>
  <c r="QPN50" i="1"/>
  <c r="QPI50" i="1"/>
  <c r="QPK50" i="1" s="1"/>
  <c r="QPF50" i="1"/>
  <c r="QOX50" i="1"/>
  <c r="QOS50" i="1"/>
  <c r="QOP50" i="1"/>
  <c r="QOH50" i="1"/>
  <c r="QOC50" i="1"/>
  <c r="QOE50" i="1" s="1"/>
  <c r="QNZ50" i="1"/>
  <c r="QNR50" i="1"/>
  <c r="QNM50" i="1"/>
  <c r="QNO50" i="1" s="1"/>
  <c r="QNJ50" i="1"/>
  <c r="QNB50" i="1"/>
  <c r="QMW50" i="1"/>
  <c r="QMY50" i="1" s="1"/>
  <c r="QMT50" i="1"/>
  <c r="QML50" i="1"/>
  <c r="QMG50" i="1"/>
  <c r="QMI50" i="1" s="1"/>
  <c r="QMD50" i="1"/>
  <c r="QLV50" i="1"/>
  <c r="QLQ50" i="1"/>
  <c r="QLN50" i="1"/>
  <c r="QLF50" i="1"/>
  <c r="QLA50" i="1"/>
  <c r="QLB50" i="1" s="1"/>
  <c r="QLD50" i="1" s="1"/>
  <c r="QKX50" i="1"/>
  <c r="QKP50" i="1"/>
  <c r="QKL50" i="1"/>
  <c r="QKN50" i="1" s="1"/>
  <c r="QKK50" i="1"/>
  <c r="QKM50" i="1" s="1"/>
  <c r="QKH50" i="1"/>
  <c r="QJZ50" i="1"/>
  <c r="QJU50" i="1"/>
  <c r="QJR50" i="1"/>
  <c r="QJJ50" i="1"/>
  <c r="QJE50" i="1"/>
  <c r="QJB50" i="1"/>
  <c r="QIT50" i="1"/>
  <c r="QIO50" i="1"/>
  <c r="QIL50" i="1"/>
  <c r="QID50" i="1"/>
  <c r="QHY50" i="1"/>
  <c r="QIA50" i="1" s="1"/>
  <c r="QHV50" i="1"/>
  <c r="QHN50" i="1"/>
  <c r="QHK50" i="1"/>
  <c r="QHI50" i="1"/>
  <c r="QHJ50" i="1" s="1"/>
  <c r="QHL50" i="1" s="1"/>
  <c r="QHF50" i="1"/>
  <c r="QGX50" i="1"/>
  <c r="QGS50" i="1"/>
  <c r="QGP50" i="1"/>
  <c r="QGH50" i="1"/>
  <c r="QGC50" i="1"/>
  <c r="QFZ50" i="1"/>
  <c r="QFR50" i="1"/>
  <c r="QFM50" i="1"/>
  <c r="QFO50" i="1" s="1"/>
  <c r="QFJ50" i="1"/>
  <c r="QFB50" i="1"/>
  <c r="QEW50" i="1"/>
  <c r="QET50" i="1"/>
  <c r="QEL50" i="1"/>
  <c r="QEG50" i="1"/>
  <c r="QEI50" i="1" s="1"/>
  <c r="QED50" i="1"/>
  <c r="QDV50" i="1"/>
  <c r="QDQ50" i="1"/>
  <c r="QDN50" i="1"/>
  <c r="QDF50" i="1"/>
  <c r="QDA50" i="1"/>
  <c r="QCX50" i="1"/>
  <c r="QCP50" i="1"/>
  <c r="QCK50" i="1"/>
  <c r="QCL50" i="1" s="1"/>
  <c r="QCN50" i="1" s="1"/>
  <c r="QCH50" i="1"/>
  <c r="QBZ50" i="1"/>
  <c r="QBU50" i="1"/>
  <c r="QBW50" i="1" s="1"/>
  <c r="QBR50" i="1"/>
  <c r="QBJ50" i="1"/>
  <c r="QBE50" i="1"/>
  <c r="QBG50" i="1" s="1"/>
  <c r="QBB50" i="1"/>
  <c r="QAT50" i="1"/>
  <c r="QAO50" i="1"/>
  <c r="QAL50" i="1"/>
  <c r="QAD50" i="1"/>
  <c r="PZY50" i="1"/>
  <c r="QAA50" i="1" s="1"/>
  <c r="PZV50" i="1"/>
  <c r="PZN50" i="1"/>
  <c r="PZI50" i="1"/>
  <c r="PZK50" i="1" s="1"/>
  <c r="PZF50" i="1"/>
  <c r="PYX50" i="1"/>
  <c r="PYT50" i="1"/>
  <c r="PYV50" i="1" s="1"/>
  <c r="PYS50" i="1"/>
  <c r="PYU50" i="1" s="1"/>
  <c r="PYP50" i="1"/>
  <c r="PYH50" i="1"/>
  <c r="PYC50" i="1"/>
  <c r="PYE50" i="1" s="1"/>
  <c r="PXZ50" i="1"/>
  <c r="PXR50" i="1"/>
  <c r="PXM50" i="1"/>
  <c r="PXJ50" i="1"/>
  <c r="PXB50" i="1"/>
  <c r="PWW50" i="1"/>
  <c r="PWT50" i="1"/>
  <c r="PWL50" i="1"/>
  <c r="PWH50" i="1"/>
  <c r="PWJ50" i="1" s="1"/>
  <c r="PWG50" i="1"/>
  <c r="PWI50" i="1" s="1"/>
  <c r="PWD50" i="1"/>
  <c r="PVV50" i="1"/>
  <c r="PVQ50" i="1"/>
  <c r="PVS50" i="1" s="1"/>
  <c r="PVN50" i="1"/>
  <c r="PVF50" i="1"/>
  <c r="PVA50" i="1"/>
  <c r="PVC50" i="1" s="1"/>
  <c r="PUX50" i="1"/>
  <c r="PUP50" i="1"/>
  <c r="PUK50" i="1"/>
  <c r="PUM50" i="1" s="1"/>
  <c r="PUH50" i="1"/>
  <c r="PTZ50" i="1"/>
  <c r="PTU50" i="1"/>
  <c r="PTW50" i="1" s="1"/>
  <c r="PTR50" i="1"/>
  <c r="PTJ50" i="1"/>
  <c r="PTE50" i="1"/>
  <c r="PTB50" i="1"/>
  <c r="PST50" i="1"/>
  <c r="PSO50" i="1"/>
  <c r="PSL50" i="1"/>
  <c r="PSD50" i="1"/>
  <c r="PRY50" i="1"/>
  <c r="PSA50" i="1" s="1"/>
  <c r="PRV50" i="1"/>
  <c r="PRN50" i="1"/>
  <c r="PRJ50" i="1"/>
  <c r="PRL50" i="1" s="1"/>
  <c r="PRI50" i="1"/>
  <c r="PRK50" i="1" s="1"/>
  <c r="PRF50" i="1"/>
  <c r="PQX50" i="1"/>
  <c r="PQS50" i="1"/>
  <c r="PQU50" i="1" s="1"/>
  <c r="PQP50" i="1"/>
  <c r="PQH50" i="1"/>
  <c r="PQC50" i="1"/>
  <c r="PQE50" i="1" s="1"/>
  <c r="PPZ50" i="1"/>
  <c r="PPR50" i="1"/>
  <c r="PPM50" i="1"/>
  <c r="PPJ50" i="1"/>
  <c r="PPB50" i="1"/>
  <c r="POX50" i="1"/>
  <c r="POZ50" i="1" s="1"/>
  <c r="POW50" i="1"/>
  <c r="POY50" i="1" s="1"/>
  <c r="POT50" i="1"/>
  <c r="POL50" i="1"/>
  <c r="POG50" i="1"/>
  <c r="POI50" i="1" s="1"/>
  <c r="POD50" i="1"/>
  <c r="PNV50" i="1"/>
  <c r="PNQ50" i="1"/>
  <c r="PNS50" i="1" s="1"/>
  <c r="PNN50" i="1"/>
  <c r="PNF50" i="1"/>
  <c r="PNA50" i="1"/>
  <c r="PMX50" i="1"/>
  <c r="PMP50" i="1"/>
  <c r="PMK50" i="1"/>
  <c r="PMM50" i="1" s="1"/>
  <c r="PMH50" i="1"/>
  <c r="PLZ50" i="1"/>
  <c r="PLU50" i="1"/>
  <c r="PLR50" i="1"/>
  <c r="PLJ50" i="1"/>
  <c r="PLE50" i="1"/>
  <c r="PLG50" i="1" s="1"/>
  <c r="PLB50" i="1"/>
  <c r="PKT50" i="1"/>
  <c r="PKO50" i="1"/>
  <c r="PKQ50" i="1" s="1"/>
  <c r="PKL50" i="1"/>
  <c r="PKD50" i="1"/>
  <c r="PJY50" i="1"/>
  <c r="PJV50" i="1"/>
  <c r="PJN50" i="1"/>
  <c r="PJI50" i="1"/>
  <c r="PJF50" i="1"/>
  <c r="PIX50" i="1"/>
  <c r="PIS50" i="1"/>
  <c r="PIU50" i="1" s="1"/>
  <c r="PIP50" i="1"/>
  <c r="PIH50" i="1"/>
  <c r="PIC50" i="1"/>
  <c r="PHZ50" i="1"/>
  <c r="PHR50" i="1"/>
  <c r="PHN50" i="1"/>
  <c r="PHP50" i="1" s="1"/>
  <c r="PHM50" i="1"/>
  <c r="PHO50" i="1" s="1"/>
  <c r="PHJ50" i="1"/>
  <c r="PHB50" i="1"/>
  <c r="PGW50" i="1"/>
  <c r="PGY50" i="1" s="1"/>
  <c r="PGT50" i="1"/>
  <c r="PGL50" i="1"/>
  <c r="PGG50" i="1"/>
  <c r="PGI50" i="1" s="1"/>
  <c r="PGD50" i="1"/>
  <c r="PFV50" i="1"/>
  <c r="PFQ50" i="1"/>
  <c r="PFN50" i="1"/>
  <c r="PFF50" i="1"/>
  <c r="PFA50" i="1"/>
  <c r="PFC50" i="1" s="1"/>
  <c r="PEX50" i="1"/>
  <c r="PEP50" i="1"/>
  <c r="PEK50" i="1"/>
  <c r="PEH50" i="1"/>
  <c r="PDZ50" i="1"/>
  <c r="PDU50" i="1"/>
  <c r="PDR50" i="1"/>
  <c r="PDJ50" i="1"/>
  <c r="PDE50" i="1"/>
  <c r="PDG50" i="1" s="1"/>
  <c r="PDB50" i="1"/>
  <c r="PCT50" i="1"/>
  <c r="PCO50" i="1"/>
  <c r="PCQ50" i="1" s="1"/>
  <c r="PCL50" i="1"/>
  <c r="PCD50" i="1"/>
  <c r="PBY50" i="1"/>
  <c r="PBV50" i="1"/>
  <c r="PBN50" i="1"/>
  <c r="PBI50" i="1"/>
  <c r="PBF50" i="1"/>
  <c r="PAX50" i="1"/>
  <c r="PAS50" i="1"/>
  <c r="PAP50" i="1"/>
  <c r="PAH50" i="1"/>
  <c r="PAD50" i="1"/>
  <c r="PAF50" i="1" s="1"/>
  <c r="PAC50" i="1"/>
  <c r="PAE50" i="1" s="1"/>
  <c r="OZZ50" i="1"/>
  <c r="OZR50" i="1"/>
  <c r="OZM50" i="1"/>
  <c r="OZO50" i="1" s="1"/>
  <c r="OZJ50" i="1"/>
  <c r="OZB50" i="1"/>
  <c r="OYW50" i="1"/>
  <c r="OYY50" i="1" s="1"/>
  <c r="OYT50" i="1"/>
  <c r="OYL50" i="1"/>
  <c r="OYG50" i="1"/>
  <c r="OYI50" i="1" s="1"/>
  <c r="OYD50" i="1"/>
  <c r="OXV50" i="1"/>
  <c r="OXQ50" i="1"/>
  <c r="OXS50" i="1" s="1"/>
  <c r="OXN50" i="1"/>
  <c r="OXF50" i="1"/>
  <c r="OXA50" i="1"/>
  <c r="OWX50" i="1"/>
  <c r="OWP50" i="1"/>
  <c r="OWK50" i="1"/>
  <c r="OWM50" i="1" s="1"/>
  <c r="OWH50" i="1"/>
  <c r="OVZ50" i="1"/>
  <c r="OVU50" i="1"/>
  <c r="OVW50" i="1" s="1"/>
  <c r="OVR50" i="1"/>
  <c r="OVJ50" i="1"/>
  <c r="OVE50" i="1"/>
  <c r="OVG50" i="1" s="1"/>
  <c r="OVB50" i="1"/>
  <c r="OUT50" i="1"/>
  <c r="OUO50" i="1"/>
  <c r="OUQ50" i="1" s="1"/>
  <c r="OUL50" i="1"/>
  <c r="OUD50" i="1"/>
  <c r="OTY50" i="1"/>
  <c r="OUA50" i="1" s="1"/>
  <c r="OTV50" i="1"/>
  <c r="OTN50" i="1"/>
  <c r="OTI50" i="1"/>
  <c r="OTF50" i="1"/>
  <c r="OSX50" i="1"/>
  <c r="OSS50" i="1"/>
  <c r="OSP50" i="1"/>
  <c r="OSH50" i="1"/>
  <c r="OSC50" i="1"/>
  <c r="OSE50" i="1" s="1"/>
  <c r="ORZ50" i="1"/>
  <c r="ORR50" i="1"/>
  <c r="ORN50" i="1"/>
  <c r="ORP50" i="1" s="1"/>
  <c r="ORM50" i="1"/>
  <c r="ORO50" i="1" s="1"/>
  <c r="ORJ50" i="1"/>
  <c r="ORB50" i="1"/>
  <c r="OQX50" i="1"/>
  <c r="OQZ50" i="1" s="1"/>
  <c r="OQW50" i="1"/>
  <c r="OQY50" i="1" s="1"/>
  <c r="OQT50" i="1"/>
  <c r="OQL50" i="1"/>
  <c r="OQG50" i="1"/>
  <c r="OQI50" i="1" s="1"/>
  <c r="OQD50" i="1"/>
  <c r="OPV50" i="1"/>
  <c r="OPQ50" i="1"/>
  <c r="OPN50" i="1"/>
  <c r="OPF50" i="1"/>
  <c r="OPA50" i="1"/>
  <c r="OOX50" i="1"/>
  <c r="OOP50" i="1"/>
  <c r="OOK50" i="1"/>
  <c r="OOM50" i="1" s="1"/>
  <c r="OOH50" i="1"/>
  <c r="ONZ50" i="1"/>
  <c r="ONU50" i="1"/>
  <c r="ONW50" i="1" s="1"/>
  <c r="ONR50" i="1"/>
  <c r="ONJ50" i="1"/>
  <c r="ONE50" i="1"/>
  <c r="ONB50" i="1"/>
  <c r="OMT50" i="1"/>
  <c r="OMP50" i="1"/>
  <c r="OMR50" i="1" s="1"/>
  <c r="OMO50" i="1"/>
  <c r="OMQ50" i="1" s="1"/>
  <c r="OML50" i="1"/>
  <c r="OMD50" i="1"/>
  <c r="OLY50" i="1"/>
  <c r="OLV50" i="1"/>
  <c r="OLN50" i="1"/>
  <c r="OLI50" i="1"/>
  <c r="OLK50" i="1" s="1"/>
  <c r="OLF50" i="1"/>
  <c r="OKX50" i="1"/>
  <c r="OKS50" i="1"/>
  <c r="OKU50" i="1" s="1"/>
  <c r="OKP50" i="1"/>
  <c r="OKH50" i="1"/>
  <c r="OKC50" i="1"/>
  <c r="OKE50" i="1" s="1"/>
  <c r="OJZ50" i="1"/>
  <c r="OJR50" i="1"/>
  <c r="OJM50" i="1"/>
  <c r="OJO50" i="1" s="1"/>
  <c r="OJJ50" i="1"/>
  <c r="OJB50" i="1"/>
  <c r="OIW50" i="1"/>
  <c r="OIT50" i="1"/>
  <c r="OIL50" i="1"/>
  <c r="OIG50" i="1"/>
  <c r="OID50" i="1"/>
  <c r="OHV50" i="1"/>
  <c r="OHQ50" i="1"/>
  <c r="OHS50" i="1" s="1"/>
  <c r="OHN50" i="1"/>
  <c r="OHF50" i="1"/>
  <c r="OHA50" i="1"/>
  <c r="OHC50" i="1" s="1"/>
  <c r="OGX50" i="1"/>
  <c r="OGP50" i="1"/>
  <c r="OGK50" i="1"/>
  <c r="OGM50" i="1" s="1"/>
  <c r="OGH50" i="1"/>
  <c r="OFZ50" i="1"/>
  <c r="OFU50" i="1"/>
  <c r="OFW50" i="1" s="1"/>
  <c r="OFR50" i="1"/>
  <c r="OFJ50" i="1"/>
  <c r="OFE50" i="1"/>
  <c r="OFB50" i="1"/>
  <c r="OET50" i="1"/>
  <c r="OEO50" i="1"/>
  <c r="OEL50" i="1"/>
  <c r="OED50" i="1"/>
  <c r="ODY50" i="1"/>
  <c r="OEA50" i="1" s="1"/>
  <c r="ODV50" i="1"/>
  <c r="ODN50" i="1"/>
  <c r="ODI50" i="1"/>
  <c r="ODK50" i="1" s="1"/>
  <c r="ODF50" i="1"/>
  <c r="OCX50" i="1"/>
  <c r="OCT50" i="1"/>
  <c r="OCV50" i="1" s="1"/>
  <c r="OCS50" i="1"/>
  <c r="OCU50" i="1" s="1"/>
  <c r="OCP50" i="1"/>
  <c r="OCH50" i="1"/>
  <c r="OCC50" i="1"/>
  <c r="OBZ50" i="1"/>
  <c r="OBR50" i="1"/>
  <c r="OBM50" i="1"/>
  <c r="OBO50" i="1" s="1"/>
  <c r="OBJ50" i="1"/>
  <c r="OBB50" i="1"/>
  <c r="OAW50" i="1"/>
  <c r="OAT50" i="1"/>
  <c r="OAL50" i="1"/>
  <c r="OAG50" i="1"/>
  <c r="OAI50" i="1" s="1"/>
  <c r="OAD50" i="1"/>
  <c r="NZV50" i="1"/>
  <c r="NZQ50" i="1"/>
  <c r="NZS50" i="1" s="1"/>
  <c r="NZN50" i="1"/>
  <c r="NZF50" i="1"/>
  <c r="NZA50" i="1"/>
  <c r="NYX50" i="1"/>
  <c r="NYP50" i="1"/>
  <c r="NYL50" i="1"/>
  <c r="NYN50" i="1" s="1"/>
  <c r="NYK50" i="1"/>
  <c r="NYM50" i="1" s="1"/>
  <c r="NYH50" i="1"/>
  <c r="NXZ50" i="1"/>
  <c r="NXU50" i="1"/>
  <c r="NXW50" i="1" s="1"/>
  <c r="NXR50" i="1"/>
  <c r="NXJ50" i="1"/>
  <c r="NXE50" i="1"/>
  <c r="NXB50" i="1"/>
  <c r="NWT50" i="1"/>
  <c r="NWO50" i="1"/>
  <c r="NWQ50" i="1" s="1"/>
  <c r="NWL50" i="1"/>
  <c r="NWD50" i="1"/>
  <c r="NVY50" i="1"/>
  <c r="NWA50" i="1" s="1"/>
  <c r="NVV50" i="1"/>
  <c r="NVN50" i="1"/>
  <c r="NVI50" i="1"/>
  <c r="NVK50" i="1" s="1"/>
  <c r="NVF50" i="1"/>
  <c r="NUX50" i="1"/>
  <c r="NUS50" i="1"/>
  <c r="NUU50" i="1" s="1"/>
  <c r="NUP50" i="1"/>
  <c r="NUH50" i="1"/>
  <c r="NUC50" i="1"/>
  <c r="NUE50" i="1" s="1"/>
  <c r="NTZ50" i="1"/>
  <c r="NTR50" i="1"/>
  <c r="NTM50" i="1"/>
  <c r="NTJ50" i="1"/>
  <c r="NTB50" i="1"/>
  <c r="NSW50" i="1"/>
  <c r="NSY50" i="1" s="1"/>
  <c r="NST50" i="1"/>
  <c r="NSL50" i="1"/>
  <c r="NSG50" i="1"/>
  <c r="NSI50" i="1" s="1"/>
  <c r="NSD50" i="1"/>
  <c r="NRV50" i="1"/>
  <c r="NRQ50" i="1"/>
  <c r="NRS50" i="1" s="1"/>
  <c r="NRN50" i="1"/>
  <c r="NRF50" i="1"/>
  <c r="NRA50" i="1"/>
  <c r="NQX50" i="1"/>
  <c r="NQP50" i="1"/>
  <c r="NQL50" i="1"/>
  <c r="NQN50" i="1" s="1"/>
  <c r="NQK50" i="1"/>
  <c r="NQM50" i="1" s="1"/>
  <c r="NQH50" i="1"/>
  <c r="NPZ50" i="1"/>
  <c r="NPU50" i="1"/>
  <c r="NPR50" i="1"/>
  <c r="NPJ50" i="1"/>
  <c r="NPE50" i="1"/>
  <c r="NPB50" i="1"/>
  <c r="NOT50" i="1"/>
  <c r="NOO50" i="1"/>
  <c r="NOQ50" i="1" s="1"/>
  <c r="NOL50" i="1"/>
  <c r="NOD50" i="1"/>
  <c r="NNY50" i="1"/>
  <c r="NOA50" i="1" s="1"/>
  <c r="NNV50" i="1"/>
  <c r="NNN50" i="1"/>
  <c r="NNI50" i="1"/>
  <c r="NNK50" i="1" s="1"/>
  <c r="NNF50" i="1"/>
  <c r="NMX50" i="1"/>
  <c r="NMS50" i="1"/>
  <c r="NMU50" i="1" s="1"/>
  <c r="NMP50" i="1"/>
  <c r="NMH50" i="1"/>
  <c r="NMC50" i="1"/>
  <c r="NLZ50" i="1"/>
  <c r="NLR50" i="1"/>
  <c r="NLM50" i="1"/>
  <c r="NLO50" i="1" s="1"/>
  <c r="NLJ50" i="1"/>
  <c r="NLB50" i="1"/>
  <c r="NKW50" i="1"/>
  <c r="NKY50" i="1" s="1"/>
  <c r="NKT50" i="1"/>
  <c r="NKL50" i="1"/>
  <c r="NKG50" i="1"/>
  <c r="NKI50" i="1" s="1"/>
  <c r="NKD50" i="1"/>
  <c r="NJV50" i="1"/>
  <c r="NJQ50" i="1"/>
  <c r="NJN50" i="1"/>
  <c r="NJF50" i="1"/>
  <c r="NJA50" i="1"/>
  <c r="NIX50" i="1"/>
  <c r="NIP50" i="1"/>
  <c r="NIK50" i="1"/>
  <c r="NIH50" i="1"/>
  <c r="NHZ50" i="1"/>
  <c r="NHU50" i="1"/>
  <c r="NHR50" i="1"/>
  <c r="NHJ50" i="1"/>
  <c r="NHE50" i="1"/>
  <c r="NHG50" i="1" s="1"/>
  <c r="NHB50" i="1"/>
  <c r="NGT50" i="1"/>
  <c r="NGP50" i="1"/>
  <c r="NGR50" i="1" s="1"/>
  <c r="NGO50" i="1"/>
  <c r="NGQ50" i="1" s="1"/>
  <c r="NGL50" i="1"/>
  <c r="NGD50" i="1"/>
  <c r="NFY50" i="1"/>
  <c r="NFV50" i="1"/>
  <c r="NFN50" i="1"/>
  <c r="NFI50" i="1"/>
  <c r="NFK50" i="1" s="1"/>
  <c r="NFF50" i="1"/>
  <c r="NEX50" i="1"/>
  <c r="NES50" i="1"/>
  <c r="NEP50" i="1"/>
  <c r="NEH50" i="1"/>
  <c r="NEC50" i="1"/>
  <c r="NEE50" i="1" s="1"/>
  <c r="NDZ50" i="1"/>
  <c r="NDR50" i="1"/>
  <c r="NDM50" i="1"/>
  <c r="NDO50" i="1" s="1"/>
  <c r="NDJ50" i="1"/>
  <c r="NDB50" i="1"/>
  <c r="NCW50" i="1"/>
  <c r="NCY50" i="1" s="1"/>
  <c r="NCT50" i="1"/>
  <c r="NCL50" i="1"/>
  <c r="NCG50" i="1"/>
  <c r="NCD50" i="1"/>
  <c r="NBV50" i="1"/>
  <c r="NBQ50" i="1"/>
  <c r="NBS50" i="1" s="1"/>
  <c r="NBN50" i="1"/>
  <c r="NBF50" i="1"/>
  <c r="NBA50" i="1"/>
  <c r="NAX50" i="1"/>
  <c r="NAP50" i="1"/>
  <c r="NAK50" i="1"/>
  <c r="NAM50" i="1" s="1"/>
  <c r="NAH50" i="1"/>
  <c r="MZZ50" i="1"/>
  <c r="MZU50" i="1"/>
  <c r="MZW50" i="1" s="1"/>
  <c r="MZR50" i="1"/>
  <c r="MZJ50" i="1"/>
  <c r="MZE50" i="1"/>
  <c r="MZG50" i="1" s="1"/>
  <c r="MZB50" i="1"/>
  <c r="MYT50" i="1"/>
  <c r="MYO50" i="1"/>
  <c r="MYL50" i="1"/>
  <c r="MYD50" i="1"/>
  <c r="MXY50" i="1"/>
  <c r="MYA50" i="1" s="1"/>
  <c r="MXV50" i="1"/>
  <c r="MXN50" i="1"/>
  <c r="MXI50" i="1"/>
  <c r="MXF50" i="1"/>
  <c r="MWX50" i="1"/>
  <c r="MWS50" i="1"/>
  <c r="MWU50" i="1" s="1"/>
  <c r="MWP50" i="1"/>
  <c r="MWH50" i="1"/>
  <c r="MWC50" i="1"/>
  <c r="MVZ50" i="1"/>
  <c r="MVR50" i="1"/>
  <c r="MVM50" i="1"/>
  <c r="MVJ50" i="1"/>
  <c r="MVB50" i="1"/>
  <c r="MUW50" i="1"/>
  <c r="MUY50" i="1" s="1"/>
  <c r="MUT50" i="1"/>
  <c r="MUL50" i="1"/>
  <c r="MUG50" i="1"/>
  <c r="MUI50" i="1" s="1"/>
  <c r="MUD50" i="1"/>
  <c r="MTV50" i="1"/>
  <c r="MTQ50" i="1"/>
  <c r="MTN50" i="1"/>
  <c r="MTF50" i="1"/>
  <c r="MTA50" i="1"/>
  <c r="MTB50" i="1" s="1"/>
  <c r="MTD50" i="1" s="1"/>
  <c r="MSX50" i="1"/>
  <c r="MSP50" i="1"/>
  <c r="MSK50" i="1"/>
  <c r="MSH50" i="1"/>
  <c r="MRZ50" i="1"/>
  <c r="MRU50" i="1"/>
  <c r="MRR50" i="1"/>
  <c r="MRJ50" i="1"/>
  <c r="MRH50" i="1"/>
  <c r="MRE50" i="1"/>
  <c r="MRF50" i="1" s="1"/>
  <c r="MRB50" i="1"/>
  <c r="MQT50" i="1"/>
  <c r="MQO50" i="1"/>
  <c r="MQL50" i="1"/>
  <c r="MQD50" i="1"/>
  <c r="MPY50" i="1"/>
  <c r="MPZ50" i="1" s="1"/>
  <c r="MQB50" i="1" s="1"/>
  <c r="MPV50" i="1"/>
  <c r="MPN50" i="1"/>
  <c r="MPI50" i="1"/>
  <c r="MPJ50" i="1" s="1"/>
  <c r="MPL50" i="1" s="1"/>
  <c r="MPF50" i="1"/>
  <c r="MOX50" i="1"/>
  <c r="MOS50" i="1"/>
  <c r="MOT50" i="1" s="1"/>
  <c r="MOV50" i="1" s="1"/>
  <c r="MOP50" i="1"/>
  <c r="MOH50" i="1"/>
  <c r="MOC50" i="1"/>
  <c r="MNZ50" i="1"/>
  <c r="MNR50" i="1"/>
  <c r="MNM50" i="1"/>
  <c r="MNN50" i="1" s="1"/>
  <c r="MNP50" i="1" s="1"/>
  <c r="MNJ50" i="1"/>
  <c r="MNB50" i="1"/>
  <c r="MMW50" i="1"/>
  <c r="MMX50" i="1" s="1"/>
  <c r="MMZ50" i="1" s="1"/>
  <c r="MMT50" i="1"/>
  <c r="MML50" i="1"/>
  <c r="MMG50" i="1"/>
  <c r="MMD50" i="1"/>
  <c r="MLV50" i="1"/>
  <c r="MLQ50" i="1"/>
  <c r="MLN50" i="1"/>
  <c r="MLF50" i="1"/>
  <c r="MLA50" i="1"/>
  <c r="MLB50" i="1" s="1"/>
  <c r="MLD50" i="1" s="1"/>
  <c r="MKX50" i="1"/>
  <c r="MKP50" i="1"/>
  <c r="MKK50" i="1"/>
  <c r="MKH50" i="1"/>
  <c r="MJZ50" i="1"/>
  <c r="MJU50" i="1"/>
  <c r="MJV50" i="1" s="1"/>
  <c r="MJX50" i="1" s="1"/>
  <c r="MJR50" i="1"/>
  <c r="MJJ50" i="1"/>
  <c r="MJG50" i="1"/>
  <c r="MJE50" i="1"/>
  <c r="MJF50" i="1" s="1"/>
  <c r="MJH50" i="1" s="1"/>
  <c r="MJB50" i="1"/>
  <c r="MIT50" i="1"/>
  <c r="MIO50" i="1"/>
  <c r="MIL50" i="1"/>
  <c r="MID50" i="1"/>
  <c r="MHY50" i="1"/>
  <c r="MHZ50" i="1" s="1"/>
  <c r="MIB50" i="1" s="1"/>
  <c r="MHV50" i="1"/>
  <c r="MHN50" i="1"/>
  <c r="MHI50" i="1"/>
  <c r="MHF50" i="1"/>
  <c r="MGX50" i="1"/>
  <c r="MGS50" i="1"/>
  <c r="MGP50" i="1"/>
  <c r="MGH50" i="1"/>
  <c r="MGC50" i="1"/>
  <c r="MGD50" i="1" s="1"/>
  <c r="MGF50" i="1" s="1"/>
  <c r="MFZ50" i="1"/>
  <c r="MFR50" i="1"/>
  <c r="MFM50" i="1"/>
  <c r="MFN50" i="1" s="1"/>
  <c r="MFP50" i="1" s="1"/>
  <c r="MFJ50" i="1"/>
  <c r="MFB50" i="1"/>
  <c r="MEW50" i="1"/>
  <c r="MEX50" i="1" s="1"/>
  <c r="MEZ50" i="1" s="1"/>
  <c r="MET50" i="1"/>
  <c r="MEL50" i="1"/>
  <c r="MEG50" i="1"/>
  <c r="MEH50" i="1" s="1"/>
  <c r="MEJ50" i="1" s="1"/>
  <c r="MED50" i="1"/>
  <c r="MDV50" i="1"/>
  <c r="MDQ50" i="1"/>
  <c r="MDR50" i="1" s="1"/>
  <c r="MDT50" i="1" s="1"/>
  <c r="MDN50" i="1"/>
  <c r="MDF50" i="1"/>
  <c r="MDA50" i="1"/>
  <c r="MCX50" i="1"/>
  <c r="MCP50" i="1"/>
  <c r="MCK50" i="1"/>
  <c r="MCL50" i="1" s="1"/>
  <c r="MCN50" i="1" s="1"/>
  <c r="MCH50" i="1"/>
  <c r="MBZ50" i="1"/>
  <c r="MBU50" i="1"/>
  <c r="MBV50" i="1" s="1"/>
  <c r="MBX50" i="1" s="1"/>
  <c r="MBR50" i="1"/>
  <c r="MBJ50" i="1"/>
  <c r="MBE50" i="1"/>
  <c r="MBF50" i="1" s="1"/>
  <c r="MBH50" i="1" s="1"/>
  <c r="MBB50" i="1"/>
  <c r="MAT50" i="1"/>
  <c r="MAO50" i="1"/>
  <c r="MAL50" i="1"/>
  <c r="MAD50" i="1"/>
  <c r="LZY50" i="1"/>
  <c r="LZZ50" i="1" s="1"/>
  <c r="MAB50" i="1" s="1"/>
  <c r="LZV50" i="1"/>
  <c r="LZN50" i="1"/>
  <c r="LZI50" i="1"/>
  <c r="LZF50" i="1"/>
  <c r="LYX50" i="1"/>
  <c r="LYS50" i="1"/>
  <c r="LYT50" i="1" s="1"/>
  <c r="LYV50" i="1" s="1"/>
  <c r="LYP50" i="1"/>
  <c r="LYH50" i="1"/>
  <c r="LYC50" i="1"/>
  <c r="LYD50" i="1" s="1"/>
  <c r="LYF50" i="1" s="1"/>
  <c r="LXZ50" i="1"/>
  <c r="LXR50" i="1"/>
  <c r="LXM50" i="1"/>
  <c r="LXN50" i="1" s="1"/>
  <c r="LXP50" i="1" s="1"/>
  <c r="LXJ50" i="1"/>
  <c r="LXB50" i="1"/>
  <c r="LWY50" i="1"/>
  <c r="LWW50" i="1"/>
  <c r="LWX50" i="1" s="1"/>
  <c r="LWZ50" i="1" s="1"/>
  <c r="LWT50" i="1"/>
  <c r="LWL50" i="1"/>
  <c r="LWG50" i="1"/>
  <c r="LWD50" i="1"/>
  <c r="LVV50" i="1"/>
  <c r="LVQ50" i="1"/>
  <c r="LVN50" i="1"/>
  <c r="LVF50" i="1"/>
  <c r="LVA50" i="1"/>
  <c r="LVB50" i="1" s="1"/>
  <c r="LVD50" i="1" s="1"/>
  <c r="LUX50" i="1"/>
  <c r="LUP50" i="1"/>
  <c r="LUK50" i="1"/>
  <c r="LUH50" i="1"/>
  <c r="LTZ50" i="1"/>
  <c r="LTU50" i="1"/>
  <c r="LTV50" i="1" s="1"/>
  <c r="LTX50" i="1" s="1"/>
  <c r="LTR50" i="1"/>
  <c r="LTJ50" i="1"/>
  <c r="LTE50" i="1"/>
  <c r="LTF50" i="1" s="1"/>
  <c r="LTH50" i="1" s="1"/>
  <c r="LTB50" i="1"/>
  <c r="LST50" i="1"/>
  <c r="LSO50" i="1"/>
  <c r="LSP50" i="1" s="1"/>
  <c r="LSR50" i="1" s="1"/>
  <c r="LSL50" i="1"/>
  <c r="LSD50" i="1"/>
  <c r="LRY50" i="1"/>
  <c r="LRV50" i="1"/>
  <c r="LRN50" i="1"/>
  <c r="LRI50" i="1"/>
  <c r="LRJ50" i="1" s="1"/>
  <c r="LRL50" i="1" s="1"/>
  <c r="LRF50" i="1"/>
  <c r="LQX50" i="1"/>
  <c r="LQS50" i="1"/>
  <c r="LQT50" i="1" s="1"/>
  <c r="LQV50" i="1" s="1"/>
  <c r="LQP50" i="1"/>
  <c r="LQH50" i="1"/>
  <c r="LQC50" i="1"/>
  <c r="LPZ50" i="1"/>
  <c r="LPR50" i="1"/>
  <c r="LPM50" i="1"/>
  <c r="LPJ50" i="1"/>
  <c r="LPB50" i="1"/>
  <c r="LOW50" i="1"/>
  <c r="LOX50" i="1" s="1"/>
  <c r="LOZ50" i="1" s="1"/>
  <c r="LOT50" i="1"/>
  <c r="LOL50" i="1"/>
  <c r="LOG50" i="1"/>
  <c r="LOD50" i="1"/>
  <c r="LNV50" i="1"/>
  <c r="LNQ50" i="1"/>
  <c r="LNR50" i="1" s="1"/>
  <c r="LNT50" i="1" s="1"/>
  <c r="LNN50" i="1"/>
  <c r="LNF50" i="1"/>
  <c r="LNA50" i="1"/>
  <c r="LNB50" i="1" s="1"/>
  <c r="LND50" i="1" s="1"/>
  <c r="LMX50" i="1"/>
  <c r="LMP50" i="1"/>
  <c r="LMK50" i="1"/>
  <c r="LMH50" i="1"/>
  <c r="LLZ50" i="1"/>
  <c r="LLU50" i="1"/>
  <c r="LLV50" i="1" s="1"/>
  <c r="LLX50" i="1" s="1"/>
  <c r="LLR50" i="1"/>
  <c r="LLJ50" i="1"/>
  <c r="LLE50" i="1"/>
  <c r="LLB50" i="1"/>
  <c r="LKT50" i="1"/>
  <c r="LKO50" i="1"/>
  <c r="LKL50" i="1"/>
  <c r="LKD50" i="1"/>
  <c r="LKB50" i="1"/>
  <c r="LJY50" i="1"/>
  <c r="LJZ50" i="1" s="1"/>
  <c r="LJV50" i="1"/>
  <c r="LJN50" i="1"/>
  <c r="LJI50" i="1"/>
  <c r="LJJ50" i="1" s="1"/>
  <c r="LJL50" i="1" s="1"/>
  <c r="LJF50" i="1"/>
  <c r="LIX50" i="1"/>
  <c r="LIS50" i="1"/>
  <c r="LIT50" i="1" s="1"/>
  <c r="LIV50" i="1" s="1"/>
  <c r="LIP50" i="1"/>
  <c r="LIH50" i="1"/>
  <c r="LIC50" i="1"/>
  <c r="LID50" i="1" s="1"/>
  <c r="LIF50" i="1" s="1"/>
  <c r="LHZ50" i="1"/>
  <c r="LHR50" i="1"/>
  <c r="LHO50" i="1"/>
  <c r="LHM50" i="1"/>
  <c r="LHN50" i="1" s="1"/>
  <c r="LHP50" i="1" s="1"/>
  <c r="LHJ50" i="1"/>
  <c r="LHB50" i="1"/>
  <c r="LGW50" i="1"/>
  <c r="LGT50" i="1"/>
  <c r="LGL50" i="1"/>
  <c r="LGG50" i="1"/>
  <c r="LGH50" i="1" s="1"/>
  <c r="LGJ50" i="1" s="1"/>
  <c r="LGD50" i="1"/>
  <c r="LFV50" i="1"/>
  <c r="LFQ50" i="1"/>
  <c r="LFR50" i="1" s="1"/>
  <c r="LFT50" i="1" s="1"/>
  <c r="LFN50" i="1"/>
  <c r="LFF50" i="1"/>
  <c r="LFA50" i="1"/>
  <c r="LFB50" i="1" s="1"/>
  <c r="LFD50" i="1" s="1"/>
  <c r="LEX50" i="1"/>
  <c r="LEP50" i="1"/>
  <c r="LEK50" i="1"/>
  <c r="LEH50" i="1"/>
  <c r="LDZ50" i="1"/>
  <c r="LDU50" i="1"/>
  <c r="LDV50" i="1" s="1"/>
  <c r="LDX50" i="1" s="1"/>
  <c r="LDR50" i="1"/>
  <c r="LDJ50" i="1"/>
  <c r="LDE50" i="1"/>
  <c r="LDB50" i="1"/>
  <c r="LCT50" i="1"/>
  <c r="LCR50" i="1"/>
  <c r="LCO50" i="1"/>
  <c r="LCP50" i="1" s="1"/>
  <c r="LCL50" i="1"/>
  <c r="LCD50" i="1"/>
  <c r="LBY50" i="1"/>
  <c r="LBZ50" i="1" s="1"/>
  <c r="LCB50" i="1" s="1"/>
  <c r="LBV50" i="1"/>
  <c r="LBN50" i="1"/>
  <c r="LBI50" i="1"/>
  <c r="LBJ50" i="1" s="1"/>
  <c r="LBL50" i="1" s="1"/>
  <c r="LBF50" i="1"/>
  <c r="LAX50" i="1"/>
  <c r="LAS50" i="1"/>
  <c r="LAT50" i="1" s="1"/>
  <c r="LAV50" i="1" s="1"/>
  <c r="LAP50" i="1"/>
  <c r="LAH50" i="1"/>
  <c r="LAC50" i="1"/>
  <c r="KZZ50" i="1"/>
  <c r="KZR50" i="1"/>
  <c r="KZM50" i="1"/>
  <c r="KZJ50" i="1"/>
  <c r="KZB50" i="1"/>
  <c r="KYW50" i="1"/>
  <c r="KYX50" i="1" s="1"/>
  <c r="KYZ50" i="1" s="1"/>
  <c r="KYT50" i="1"/>
  <c r="KYL50" i="1"/>
  <c r="KYG50" i="1"/>
  <c r="KYH50" i="1" s="1"/>
  <c r="KYJ50" i="1" s="1"/>
  <c r="KYD50" i="1"/>
  <c r="KXV50" i="1"/>
  <c r="KXQ50" i="1"/>
  <c r="KXR50" i="1" s="1"/>
  <c r="KXT50" i="1" s="1"/>
  <c r="KXN50" i="1"/>
  <c r="KXF50" i="1"/>
  <c r="KXA50" i="1"/>
  <c r="KXB50" i="1" s="1"/>
  <c r="KXD50" i="1" s="1"/>
  <c r="KWX50" i="1"/>
  <c r="KWP50" i="1"/>
  <c r="KWK50" i="1"/>
  <c r="KWL50" i="1" s="1"/>
  <c r="KWN50" i="1" s="1"/>
  <c r="KWH50" i="1"/>
  <c r="KVZ50" i="1"/>
  <c r="KVU50" i="1"/>
  <c r="KVR50" i="1"/>
  <c r="KVJ50" i="1"/>
  <c r="KVE50" i="1"/>
  <c r="KVF50" i="1" s="1"/>
  <c r="KVH50" i="1" s="1"/>
  <c r="KVB50" i="1"/>
  <c r="KUT50" i="1"/>
  <c r="KUO50" i="1"/>
  <c r="KUP50" i="1" s="1"/>
  <c r="KUR50" i="1" s="1"/>
  <c r="KUL50" i="1"/>
  <c r="KUD50" i="1"/>
  <c r="KTY50" i="1"/>
  <c r="KTZ50" i="1" s="1"/>
  <c r="KUB50" i="1" s="1"/>
  <c r="KTV50" i="1"/>
  <c r="KTN50" i="1"/>
  <c r="KTI50" i="1"/>
  <c r="KTF50" i="1"/>
  <c r="KSX50" i="1"/>
  <c r="KSS50" i="1"/>
  <c r="KST50" i="1" s="1"/>
  <c r="KSV50" i="1" s="1"/>
  <c r="KSP50" i="1"/>
  <c r="KSH50" i="1"/>
  <c r="KSC50" i="1"/>
  <c r="KRZ50" i="1"/>
  <c r="KRR50" i="1"/>
  <c r="KRM50" i="1"/>
  <c r="KRN50" i="1" s="1"/>
  <c r="KRP50" i="1" s="1"/>
  <c r="KRJ50" i="1"/>
  <c r="KRB50" i="1"/>
  <c r="KQW50" i="1"/>
  <c r="KQX50" i="1" s="1"/>
  <c r="KQZ50" i="1" s="1"/>
  <c r="KQT50" i="1"/>
  <c r="KQL50" i="1"/>
  <c r="KQG50" i="1"/>
  <c r="KQH50" i="1" s="1"/>
  <c r="KQJ50" i="1" s="1"/>
  <c r="KQD50" i="1"/>
  <c r="KPV50" i="1"/>
  <c r="KPS50" i="1"/>
  <c r="KPQ50" i="1"/>
  <c r="KPR50" i="1" s="1"/>
  <c r="KPT50" i="1" s="1"/>
  <c r="KPN50" i="1"/>
  <c r="KPF50" i="1"/>
  <c r="KPA50" i="1"/>
  <c r="KOX50" i="1"/>
  <c r="KOP50" i="1"/>
  <c r="KOK50" i="1"/>
  <c r="KOH50" i="1"/>
  <c r="KNZ50" i="1"/>
  <c r="KNU50" i="1"/>
  <c r="KNV50" i="1" s="1"/>
  <c r="KNX50" i="1" s="1"/>
  <c r="KNR50" i="1"/>
  <c r="KNJ50" i="1"/>
  <c r="KNE50" i="1"/>
  <c r="KNF50" i="1" s="1"/>
  <c r="KNH50" i="1" s="1"/>
  <c r="KNB50" i="1"/>
  <c r="KMT50" i="1"/>
  <c r="KMO50" i="1"/>
  <c r="KML50" i="1"/>
  <c r="KMD50" i="1"/>
  <c r="KLY50" i="1"/>
  <c r="KLZ50" i="1" s="1"/>
  <c r="KMB50" i="1" s="1"/>
  <c r="KLV50" i="1"/>
  <c r="KLN50" i="1"/>
  <c r="KLI50" i="1"/>
  <c r="KLJ50" i="1" s="1"/>
  <c r="KLL50" i="1" s="1"/>
  <c r="KLF50" i="1"/>
  <c r="KKX50" i="1"/>
  <c r="KKS50" i="1"/>
  <c r="KKP50" i="1"/>
  <c r="KKH50" i="1"/>
  <c r="KKC50" i="1"/>
  <c r="KKD50" i="1" s="1"/>
  <c r="KKF50" i="1" s="1"/>
  <c r="KJZ50" i="1"/>
  <c r="KJR50" i="1"/>
  <c r="KJP50" i="1"/>
  <c r="KJO50" i="1"/>
  <c r="KJM50" i="1"/>
  <c r="KJN50" i="1" s="1"/>
  <c r="KJJ50" i="1"/>
  <c r="KJB50" i="1"/>
  <c r="KIW50" i="1"/>
  <c r="KIX50" i="1" s="1"/>
  <c r="KIZ50" i="1" s="1"/>
  <c r="KIT50" i="1"/>
  <c r="KIL50" i="1"/>
  <c r="KIG50" i="1"/>
  <c r="KID50" i="1"/>
  <c r="KHV50" i="1"/>
  <c r="KHQ50" i="1"/>
  <c r="KHR50" i="1" s="1"/>
  <c r="KHT50" i="1" s="1"/>
  <c r="KHN50" i="1"/>
  <c r="KHF50" i="1"/>
  <c r="KHA50" i="1"/>
  <c r="KGX50" i="1"/>
  <c r="KGP50" i="1"/>
  <c r="KGK50" i="1"/>
  <c r="KGL50" i="1" s="1"/>
  <c r="KGN50" i="1" s="1"/>
  <c r="KGH50" i="1"/>
  <c r="KFZ50" i="1"/>
  <c r="KFU50" i="1"/>
  <c r="KFV50" i="1" s="1"/>
  <c r="KFX50" i="1" s="1"/>
  <c r="KFR50" i="1"/>
  <c r="KFJ50" i="1"/>
  <c r="KFE50" i="1"/>
  <c r="KFB50" i="1"/>
  <c r="KET50" i="1"/>
  <c r="KEO50" i="1"/>
  <c r="KEP50" i="1" s="1"/>
  <c r="KER50" i="1" s="1"/>
  <c r="KEL50" i="1"/>
  <c r="KED50" i="1"/>
  <c r="KDY50" i="1"/>
  <c r="KDV50" i="1"/>
  <c r="KDN50" i="1"/>
  <c r="KDI50" i="1"/>
  <c r="KDF50" i="1"/>
  <c r="KCX50" i="1"/>
  <c r="KCS50" i="1"/>
  <c r="KCT50" i="1" s="1"/>
  <c r="KCV50" i="1" s="1"/>
  <c r="KCP50" i="1"/>
  <c r="KCH50" i="1"/>
  <c r="KCF50" i="1"/>
  <c r="KCC50" i="1"/>
  <c r="KCD50" i="1" s="1"/>
  <c r="KBZ50" i="1"/>
  <c r="KBR50" i="1"/>
  <c r="KBM50" i="1"/>
  <c r="KBO50" i="1" s="1"/>
  <c r="KBJ50" i="1"/>
  <c r="KBB50" i="1"/>
  <c r="KAW50" i="1"/>
  <c r="KAX50" i="1" s="1"/>
  <c r="KAZ50" i="1" s="1"/>
  <c r="KAT50" i="1"/>
  <c r="KAL50" i="1"/>
  <c r="KAH50" i="1"/>
  <c r="KAJ50" i="1" s="1"/>
  <c r="KAG50" i="1"/>
  <c r="KAI50" i="1" s="1"/>
  <c r="KAD50" i="1"/>
  <c r="JZV50" i="1"/>
  <c r="JZQ50" i="1"/>
  <c r="JZS50" i="1" s="1"/>
  <c r="JZN50" i="1"/>
  <c r="JZF50" i="1"/>
  <c r="JZA50" i="1"/>
  <c r="JZC50" i="1" s="1"/>
  <c r="JYX50" i="1"/>
  <c r="JYP50" i="1"/>
  <c r="JYK50" i="1"/>
  <c r="JYL50" i="1" s="1"/>
  <c r="JYN50" i="1" s="1"/>
  <c r="JYH50" i="1"/>
  <c r="JXZ50" i="1"/>
  <c r="JXU50" i="1"/>
  <c r="JXW50" i="1" s="1"/>
  <c r="JXR50" i="1"/>
  <c r="JXJ50" i="1"/>
  <c r="JXE50" i="1"/>
  <c r="JXG50" i="1" s="1"/>
  <c r="JXB50" i="1"/>
  <c r="JWT50" i="1"/>
  <c r="JWO50" i="1"/>
  <c r="JWQ50" i="1" s="1"/>
  <c r="JWL50" i="1"/>
  <c r="JWD50" i="1"/>
  <c r="JVY50" i="1"/>
  <c r="JWA50" i="1" s="1"/>
  <c r="JVV50" i="1"/>
  <c r="JVN50" i="1"/>
  <c r="JVJ50" i="1"/>
  <c r="JVL50" i="1" s="1"/>
  <c r="JVI50" i="1"/>
  <c r="JVK50" i="1" s="1"/>
  <c r="JVF50" i="1"/>
  <c r="JUX50" i="1"/>
  <c r="JUS50" i="1"/>
  <c r="JUU50" i="1" s="1"/>
  <c r="JUP50" i="1"/>
  <c r="JUH50" i="1"/>
  <c r="JUC50" i="1"/>
  <c r="JUE50" i="1" s="1"/>
  <c r="JTZ50" i="1"/>
  <c r="JTR50" i="1"/>
  <c r="JTN50" i="1"/>
  <c r="JTP50" i="1" s="1"/>
  <c r="JTM50" i="1"/>
  <c r="JTO50" i="1" s="1"/>
  <c r="JTJ50" i="1"/>
  <c r="JTB50" i="1"/>
  <c r="JSW50" i="1"/>
  <c r="JSY50" i="1" s="1"/>
  <c r="JST50" i="1"/>
  <c r="JSL50" i="1"/>
  <c r="JSG50" i="1"/>
  <c r="JSI50" i="1" s="1"/>
  <c r="JSD50" i="1"/>
  <c r="JRV50" i="1"/>
  <c r="JRQ50" i="1"/>
  <c r="JRS50" i="1" s="1"/>
  <c r="JRN50" i="1"/>
  <c r="JRF50" i="1"/>
  <c r="JRA50" i="1"/>
  <c r="JRC50" i="1" s="1"/>
  <c r="JQX50" i="1"/>
  <c r="JQP50" i="1"/>
  <c r="JQK50" i="1"/>
  <c r="JQM50" i="1" s="1"/>
  <c r="JQH50" i="1"/>
  <c r="JPZ50" i="1"/>
  <c r="JPU50" i="1"/>
  <c r="JPW50" i="1" s="1"/>
  <c r="JPR50" i="1"/>
  <c r="JPJ50" i="1"/>
  <c r="JPE50" i="1"/>
  <c r="JPF50" i="1" s="1"/>
  <c r="JPH50" i="1" s="1"/>
  <c r="JPB50" i="1"/>
  <c r="JOT50" i="1"/>
  <c r="JOO50" i="1"/>
  <c r="JOP50" i="1" s="1"/>
  <c r="JOR50" i="1" s="1"/>
  <c r="JOL50" i="1"/>
  <c r="JOD50" i="1"/>
  <c r="JNY50" i="1"/>
  <c r="JNZ50" i="1" s="1"/>
  <c r="JOB50" i="1" s="1"/>
  <c r="JNV50" i="1"/>
  <c r="JNN50" i="1"/>
  <c r="JNI50" i="1"/>
  <c r="JNJ50" i="1" s="1"/>
  <c r="JNL50" i="1" s="1"/>
  <c r="JNF50" i="1"/>
  <c r="JMX50" i="1"/>
  <c r="JMS50" i="1"/>
  <c r="JMP50" i="1"/>
  <c r="JMH50" i="1"/>
  <c r="JMC50" i="1"/>
  <c r="JLZ50" i="1"/>
  <c r="JLR50" i="1"/>
  <c r="JLM50" i="1"/>
  <c r="JLN50" i="1" s="1"/>
  <c r="JLP50" i="1" s="1"/>
  <c r="JLJ50" i="1"/>
  <c r="JLB50" i="1"/>
  <c r="JKW50" i="1"/>
  <c r="JKX50" i="1" s="1"/>
  <c r="JKZ50" i="1" s="1"/>
  <c r="JKT50" i="1"/>
  <c r="JKL50" i="1"/>
  <c r="JKG50" i="1"/>
  <c r="JKH50" i="1" s="1"/>
  <c r="JKJ50" i="1" s="1"/>
  <c r="JKD50" i="1"/>
  <c r="JJV50" i="1"/>
  <c r="JJQ50" i="1"/>
  <c r="JJR50" i="1" s="1"/>
  <c r="JJT50" i="1" s="1"/>
  <c r="JJN50" i="1"/>
  <c r="JJF50" i="1"/>
  <c r="JJA50" i="1"/>
  <c r="JJB50" i="1" s="1"/>
  <c r="JJD50" i="1" s="1"/>
  <c r="JIX50" i="1"/>
  <c r="JIP50" i="1"/>
  <c r="JIK50" i="1"/>
  <c r="JIH50" i="1"/>
  <c r="JHZ50" i="1"/>
  <c r="JHU50" i="1"/>
  <c r="JHV50" i="1" s="1"/>
  <c r="JHX50" i="1" s="1"/>
  <c r="JHR50" i="1"/>
  <c r="JHJ50" i="1"/>
  <c r="JHE50" i="1"/>
  <c r="JHF50" i="1" s="1"/>
  <c r="JHH50" i="1" s="1"/>
  <c r="JHB50" i="1"/>
  <c r="JGT50" i="1"/>
  <c r="JGO50" i="1"/>
  <c r="JGP50" i="1" s="1"/>
  <c r="JGR50" i="1" s="1"/>
  <c r="JGL50" i="1"/>
  <c r="JGD50" i="1"/>
  <c r="JFY50" i="1"/>
  <c r="JFZ50" i="1" s="1"/>
  <c r="JGB50" i="1" s="1"/>
  <c r="JFV50" i="1"/>
  <c r="JFN50" i="1"/>
  <c r="JFI50" i="1"/>
  <c r="JFJ50" i="1" s="1"/>
  <c r="JFL50" i="1" s="1"/>
  <c r="JFF50" i="1"/>
  <c r="JEX50" i="1"/>
  <c r="JES50" i="1"/>
  <c r="JEP50" i="1"/>
  <c r="JEH50" i="1"/>
  <c r="JEC50" i="1"/>
  <c r="JED50" i="1" s="1"/>
  <c r="JEF50" i="1" s="1"/>
  <c r="JDZ50" i="1"/>
  <c r="JDR50" i="1"/>
  <c r="JDM50" i="1"/>
  <c r="JDN50" i="1" s="1"/>
  <c r="JDP50" i="1" s="1"/>
  <c r="JDJ50" i="1"/>
  <c r="JDB50" i="1"/>
  <c r="JCW50" i="1"/>
  <c r="JCX50" i="1" s="1"/>
  <c r="JCZ50" i="1" s="1"/>
  <c r="JCT50" i="1"/>
  <c r="JCL50" i="1"/>
  <c r="JCG50" i="1"/>
  <c r="JCH50" i="1" s="1"/>
  <c r="JCJ50" i="1" s="1"/>
  <c r="JCD50" i="1"/>
  <c r="JBV50" i="1"/>
  <c r="JBQ50" i="1"/>
  <c r="JBR50" i="1" s="1"/>
  <c r="JBT50" i="1" s="1"/>
  <c r="JBN50" i="1"/>
  <c r="JBF50" i="1"/>
  <c r="JBA50" i="1"/>
  <c r="JAX50" i="1"/>
  <c r="JAP50" i="1"/>
  <c r="JAK50" i="1"/>
  <c r="JAL50" i="1" s="1"/>
  <c r="JAN50" i="1" s="1"/>
  <c r="JAH50" i="1"/>
  <c r="IZZ50" i="1"/>
  <c r="IZX50" i="1"/>
  <c r="IZU50" i="1"/>
  <c r="IZV50" i="1" s="1"/>
  <c r="IZR50" i="1"/>
  <c r="IZJ50" i="1"/>
  <c r="IZE50" i="1"/>
  <c r="IZF50" i="1" s="1"/>
  <c r="IZH50" i="1" s="1"/>
  <c r="IZB50" i="1"/>
  <c r="IYT50" i="1"/>
  <c r="IYO50" i="1"/>
  <c r="IYP50" i="1" s="1"/>
  <c r="IYR50" i="1" s="1"/>
  <c r="IYL50" i="1"/>
  <c r="IYD50" i="1"/>
  <c r="IXY50" i="1"/>
  <c r="IXV50" i="1"/>
  <c r="IXN50" i="1"/>
  <c r="IXI50" i="1"/>
  <c r="IXF50" i="1"/>
  <c r="IWX50" i="1"/>
  <c r="IWS50" i="1"/>
  <c r="IWT50" i="1" s="1"/>
  <c r="IWV50" i="1" s="1"/>
  <c r="IWP50" i="1"/>
  <c r="IWH50" i="1"/>
  <c r="IWC50" i="1"/>
  <c r="IWD50" i="1" s="1"/>
  <c r="IWF50" i="1" s="1"/>
  <c r="IVZ50" i="1"/>
  <c r="IVR50" i="1"/>
  <c r="IVM50" i="1"/>
  <c r="IVN50" i="1" s="1"/>
  <c r="IVP50" i="1" s="1"/>
  <c r="IVJ50" i="1"/>
  <c r="IVB50" i="1"/>
  <c r="IUW50" i="1"/>
  <c r="IUX50" i="1" s="1"/>
  <c r="IUZ50" i="1" s="1"/>
  <c r="IUT50" i="1"/>
  <c r="IUL50" i="1"/>
  <c r="IUG50" i="1"/>
  <c r="IUH50" i="1" s="1"/>
  <c r="IUJ50" i="1" s="1"/>
  <c r="IUD50" i="1"/>
  <c r="ITV50" i="1"/>
  <c r="ITQ50" i="1"/>
  <c r="ITN50" i="1"/>
  <c r="ITF50" i="1"/>
  <c r="ITA50" i="1"/>
  <c r="ITB50" i="1" s="1"/>
  <c r="ITD50" i="1" s="1"/>
  <c r="ISX50" i="1"/>
  <c r="ISP50" i="1"/>
  <c r="ISK50" i="1"/>
  <c r="ISL50" i="1" s="1"/>
  <c r="ISN50" i="1" s="1"/>
  <c r="ISH50" i="1"/>
  <c r="IRZ50" i="1"/>
  <c r="IRU50" i="1"/>
  <c r="IRV50" i="1" s="1"/>
  <c r="IRX50" i="1" s="1"/>
  <c r="IRR50" i="1"/>
  <c r="IRJ50" i="1"/>
  <c r="IRE50" i="1"/>
  <c r="IRF50" i="1" s="1"/>
  <c r="IRH50" i="1" s="1"/>
  <c r="IRB50" i="1"/>
  <c r="IQT50" i="1"/>
  <c r="IQO50" i="1"/>
  <c r="IQL50" i="1"/>
  <c r="IQD50" i="1"/>
  <c r="IPY50" i="1"/>
  <c r="IPV50" i="1"/>
  <c r="IPN50" i="1"/>
  <c r="IPI50" i="1"/>
  <c r="IPJ50" i="1" s="1"/>
  <c r="IPL50" i="1" s="1"/>
  <c r="IPF50" i="1"/>
  <c r="IOX50" i="1"/>
  <c r="IOS50" i="1"/>
  <c r="IOT50" i="1" s="1"/>
  <c r="IOV50" i="1" s="1"/>
  <c r="IOP50" i="1"/>
  <c r="IOH50" i="1"/>
  <c r="IOC50" i="1"/>
  <c r="IOD50" i="1" s="1"/>
  <c r="IOF50" i="1" s="1"/>
  <c r="INZ50" i="1"/>
  <c r="INR50" i="1"/>
  <c r="INM50" i="1"/>
  <c r="INN50" i="1" s="1"/>
  <c r="INP50" i="1" s="1"/>
  <c r="INJ50" i="1"/>
  <c r="INB50" i="1"/>
  <c r="IMW50" i="1"/>
  <c r="IMX50" i="1" s="1"/>
  <c r="IMZ50" i="1" s="1"/>
  <c r="IMT50" i="1"/>
  <c r="IML50" i="1"/>
  <c r="IMG50" i="1"/>
  <c r="IMD50" i="1"/>
  <c r="ILV50" i="1"/>
  <c r="ILQ50" i="1"/>
  <c r="ILR50" i="1" s="1"/>
  <c r="ILT50" i="1" s="1"/>
  <c r="ILN50" i="1"/>
  <c r="ILF50" i="1"/>
  <c r="ILA50" i="1"/>
  <c r="ILB50" i="1" s="1"/>
  <c r="ILD50" i="1" s="1"/>
  <c r="IKX50" i="1"/>
  <c r="IKP50" i="1"/>
  <c r="IKK50" i="1"/>
  <c r="IKL50" i="1" s="1"/>
  <c r="IKN50" i="1" s="1"/>
  <c r="IKH50" i="1"/>
  <c r="IJZ50" i="1"/>
  <c r="IJX50" i="1"/>
  <c r="IJU50" i="1"/>
  <c r="IJV50" i="1" s="1"/>
  <c r="IJR50" i="1"/>
  <c r="IJJ50" i="1"/>
  <c r="IJE50" i="1"/>
  <c r="IJF50" i="1" s="1"/>
  <c r="IJH50" i="1" s="1"/>
  <c r="IJB50" i="1"/>
  <c r="IIT50" i="1"/>
  <c r="IIO50" i="1"/>
  <c r="IIL50" i="1"/>
  <c r="IID50" i="1"/>
  <c r="IHY50" i="1"/>
  <c r="IHZ50" i="1" s="1"/>
  <c r="IIB50" i="1" s="1"/>
  <c r="IHV50" i="1"/>
  <c r="IHN50" i="1"/>
  <c r="IHI50" i="1"/>
  <c r="IHJ50" i="1" s="1"/>
  <c r="IHL50" i="1" s="1"/>
  <c r="IHF50" i="1"/>
  <c r="IGX50" i="1"/>
  <c r="IGS50" i="1"/>
  <c r="IGT50" i="1" s="1"/>
  <c r="IGV50" i="1" s="1"/>
  <c r="IGP50" i="1"/>
  <c r="IGH50" i="1"/>
  <c r="IGC50" i="1"/>
  <c r="IGD50" i="1" s="1"/>
  <c r="IGF50" i="1" s="1"/>
  <c r="IFZ50" i="1"/>
  <c r="IFR50" i="1"/>
  <c r="IFM50" i="1"/>
  <c r="IFN50" i="1" s="1"/>
  <c r="IFP50" i="1" s="1"/>
  <c r="IFJ50" i="1"/>
  <c r="IFB50" i="1"/>
  <c r="IEW50" i="1"/>
  <c r="IET50" i="1"/>
  <c r="IEL50" i="1"/>
  <c r="IEG50" i="1"/>
  <c r="IEH50" i="1" s="1"/>
  <c r="IEJ50" i="1" s="1"/>
  <c r="IED50" i="1"/>
  <c r="IDV50" i="1"/>
  <c r="IDQ50" i="1"/>
  <c r="IDR50" i="1" s="1"/>
  <c r="IDT50" i="1" s="1"/>
  <c r="IDN50" i="1"/>
  <c r="IDF50" i="1"/>
  <c r="IDA50" i="1"/>
  <c r="IDB50" i="1" s="1"/>
  <c r="IDD50" i="1" s="1"/>
  <c r="ICX50" i="1"/>
  <c r="ICP50" i="1"/>
  <c r="ICK50" i="1"/>
  <c r="ICL50" i="1" s="1"/>
  <c r="ICN50" i="1" s="1"/>
  <c r="ICH50" i="1"/>
  <c r="IBZ50" i="1"/>
  <c r="IBU50" i="1"/>
  <c r="IBR50" i="1"/>
  <c r="IBJ50" i="1"/>
  <c r="IBE50" i="1"/>
  <c r="IBB50" i="1"/>
  <c r="IAT50" i="1"/>
  <c r="IAO50" i="1"/>
  <c r="IAP50" i="1" s="1"/>
  <c r="IAR50" i="1" s="1"/>
  <c r="IAL50" i="1"/>
  <c r="IAD50" i="1"/>
  <c r="HZY50" i="1"/>
  <c r="HZZ50" i="1" s="1"/>
  <c r="IAB50" i="1" s="1"/>
  <c r="HZV50" i="1"/>
  <c r="HZN50" i="1"/>
  <c r="HZI50" i="1"/>
  <c r="HZJ50" i="1" s="1"/>
  <c r="HZL50" i="1" s="1"/>
  <c r="HZF50" i="1"/>
  <c r="HYX50" i="1"/>
  <c r="HYS50" i="1"/>
  <c r="HYT50" i="1" s="1"/>
  <c r="HYV50" i="1" s="1"/>
  <c r="HYP50" i="1"/>
  <c r="HYH50" i="1"/>
  <c r="HYC50" i="1"/>
  <c r="HYD50" i="1" s="1"/>
  <c r="HYF50" i="1" s="1"/>
  <c r="HXZ50" i="1"/>
  <c r="HXR50" i="1"/>
  <c r="HXM50" i="1"/>
  <c r="HXJ50" i="1"/>
  <c r="HXB50" i="1"/>
  <c r="HWW50" i="1"/>
  <c r="HWX50" i="1" s="1"/>
  <c r="HWZ50" i="1" s="1"/>
  <c r="HWT50" i="1"/>
  <c r="HWL50" i="1"/>
  <c r="HWG50" i="1"/>
  <c r="HWD50" i="1"/>
  <c r="HVV50" i="1"/>
  <c r="HVQ50" i="1"/>
  <c r="HVR50" i="1" s="1"/>
  <c r="HVT50" i="1" s="1"/>
  <c r="HVN50" i="1"/>
  <c r="HVF50" i="1"/>
  <c r="HVA50" i="1"/>
  <c r="HVB50" i="1" s="1"/>
  <c r="HVD50" i="1" s="1"/>
  <c r="HUX50" i="1"/>
  <c r="HUP50" i="1"/>
  <c r="HUK50" i="1"/>
  <c r="HUH50" i="1"/>
  <c r="HTZ50" i="1"/>
  <c r="HTU50" i="1"/>
  <c r="HTR50" i="1"/>
  <c r="HTJ50" i="1"/>
  <c r="HTE50" i="1"/>
  <c r="HTF50" i="1" s="1"/>
  <c r="HTH50" i="1" s="1"/>
  <c r="HTB50" i="1"/>
  <c r="HST50" i="1"/>
  <c r="HSO50" i="1"/>
  <c r="HSL50" i="1"/>
  <c r="HSD50" i="1"/>
  <c r="HRY50" i="1"/>
  <c r="HRZ50" i="1" s="1"/>
  <c r="HSB50" i="1" s="1"/>
  <c r="HRV50" i="1"/>
  <c r="HRN50" i="1"/>
  <c r="HRI50" i="1"/>
  <c r="HRJ50" i="1" s="1"/>
  <c r="HRL50" i="1" s="1"/>
  <c r="HRF50" i="1"/>
  <c r="HQX50" i="1"/>
  <c r="HQS50" i="1"/>
  <c r="HQT50" i="1" s="1"/>
  <c r="HQV50" i="1" s="1"/>
  <c r="HQP50" i="1"/>
  <c r="HQH50" i="1"/>
  <c r="HQC50" i="1"/>
  <c r="HPZ50" i="1"/>
  <c r="HPR50" i="1"/>
  <c r="HPM50" i="1"/>
  <c r="HPN50" i="1" s="1"/>
  <c r="HPP50" i="1" s="1"/>
  <c r="HPJ50" i="1"/>
  <c r="HPB50" i="1"/>
  <c r="HOY50" i="1"/>
  <c r="HOW50" i="1"/>
  <c r="HOX50" i="1" s="1"/>
  <c r="HOZ50" i="1" s="1"/>
  <c r="HOT50" i="1"/>
  <c r="HOL50" i="1"/>
  <c r="HOG50" i="1"/>
  <c r="HOD50" i="1"/>
  <c r="HNV50" i="1"/>
  <c r="HNQ50" i="1"/>
  <c r="HNR50" i="1" s="1"/>
  <c r="HNT50" i="1" s="1"/>
  <c r="HNN50" i="1"/>
  <c r="HNF50" i="1"/>
  <c r="HNA50" i="1"/>
  <c r="HNB50" i="1" s="1"/>
  <c r="HND50" i="1" s="1"/>
  <c r="HMX50" i="1"/>
  <c r="HMP50" i="1"/>
  <c r="HMK50" i="1"/>
  <c r="HMH50" i="1"/>
  <c r="HLZ50" i="1"/>
  <c r="HLU50" i="1"/>
  <c r="HLV50" i="1" s="1"/>
  <c r="HLX50" i="1" s="1"/>
  <c r="HLR50" i="1"/>
  <c r="HLJ50" i="1"/>
  <c r="HLE50" i="1"/>
  <c r="HLF50" i="1" s="1"/>
  <c r="HLH50" i="1" s="1"/>
  <c r="HLB50" i="1"/>
  <c r="HKT50" i="1"/>
  <c r="HKO50" i="1"/>
  <c r="HKL50" i="1"/>
  <c r="HKD50" i="1"/>
  <c r="HJY50" i="1"/>
  <c r="HJZ50" i="1" s="1"/>
  <c r="HKB50" i="1" s="1"/>
  <c r="HJV50" i="1"/>
  <c r="HJN50" i="1"/>
  <c r="HJI50" i="1"/>
  <c r="HJJ50" i="1" s="1"/>
  <c r="HJL50" i="1" s="1"/>
  <c r="HJF50" i="1"/>
  <c r="HIX50" i="1"/>
  <c r="HIS50" i="1"/>
  <c r="HIP50" i="1"/>
  <c r="HIH50" i="1"/>
  <c r="HIC50" i="1"/>
  <c r="HID50" i="1" s="1"/>
  <c r="HIF50" i="1" s="1"/>
  <c r="HHZ50" i="1"/>
  <c r="HHR50" i="1"/>
  <c r="HHP50" i="1"/>
  <c r="HHM50" i="1"/>
  <c r="HHN50" i="1" s="1"/>
  <c r="HHJ50" i="1"/>
  <c r="HHB50" i="1"/>
  <c r="HGW50" i="1"/>
  <c r="HGX50" i="1" s="1"/>
  <c r="HGZ50" i="1" s="1"/>
  <c r="HGT50" i="1"/>
  <c r="HGL50" i="1"/>
  <c r="HGG50" i="1"/>
  <c r="HGD50" i="1"/>
  <c r="HFV50" i="1"/>
  <c r="HFQ50" i="1"/>
  <c r="HFN50" i="1"/>
  <c r="HFF50" i="1"/>
  <c r="HFA50" i="1"/>
  <c r="HEX50" i="1"/>
  <c r="HEP50" i="1"/>
  <c r="HEK50" i="1"/>
  <c r="HEL50" i="1" s="1"/>
  <c r="HEN50" i="1" s="1"/>
  <c r="HEH50" i="1"/>
  <c r="HDZ50" i="1"/>
  <c r="HDU50" i="1"/>
  <c r="HDV50" i="1" s="1"/>
  <c r="HDX50" i="1" s="1"/>
  <c r="HDR50" i="1"/>
  <c r="HDJ50" i="1"/>
  <c r="HDG50" i="1"/>
  <c r="HDE50" i="1"/>
  <c r="HDF50" i="1" s="1"/>
  <c r="HDH50" i="1" s="1"/>
  <c r="HDB50" i="1"/>
  <c r="HCT50" i="1"/>
  <c r="HCO50" i="1"/>
  <c r="HCL50" i="1"/>
  <c r="HCD50" i="1"/>
  <c r="HBY50" i="1"/>
  <c r="HBZ50" i="1" s="1"/>
  <c r="HCB50" i="1" s="1"/>
  <c r="HBV50" i="1"/>
  <c r="HBN50" i="1"/>
  <c r="HBI50" i="1"/>
  <c r="HBF50" i="1"/>
  <c r="HAX50" i="1"/>
  <c r="HAS50" i="1"/>
  <c r="HAT50" i="1" s="1"/>
  <c r="HAV50" i="1" s="1"/>
  <c r="HAP50" i="1"/>
  <c r="HAH50" i="1"/>
  <c r="HAC50" i="1"/>
  <c r="HAD50" i="1" s="1"/>
  <c r="HAF50" i="1" s="1"/>
  <c r="GZZ50" i="1"/>
  <c r="GZR50" i="1"/>
  <c r="GZP50" i="1"/>
  <c r="GZM50" i="1"/>
  <c r="GZN50" i="1" s="1"/>
  <c r="GZJ50" i="1"/>
  <c r="GZB50" i="1"/>
  <c r="GYW50" i="1"/>
  <c r="GYX50" i="1" s="1"/>
  <c r="GYZ50" i="1" s="1"/>
  <c r="GYT50" i="1"/>
  <c r="GYL50" i="1"/>
  <c r="GYG50" i="1"/>
  <c r="GYD50" i="1"/>
  <c r="GXV50" i="1"/>
  <c r="GXQ50" i="1"/>
  <c r="GXN50" i="1"/>
  <c r="GXF50" i="1"/>
  <c r="GXA50" i="1"/>
  <c r="GXB50" i="1" s="1"/>
  <c r="GXD50" i="1" s="1"/>
  <c r="GWX50" i="1"/>
  <c r="GWP50" i="1"/>
  <c r="GWK50" i="1"/>
  <c r="GWL50" i="1" s="1"/>
  <c r="GWN50" i="1" s="1"/>
  <c r="GWH50" i="1"/>
  <c r="GVZ50" i="1"/>
  <c r="GVU50" i="1"/>
  <c r="GVV50" i="1" s="1"/>
  <c r="GVX50" i="1" s="1"/>
  <c r="GVR50" i="1"/>
  <c r="GVJ50" i="1"/>
  <c r="GVG50" i="1"/>
  <c r="GVE50" i="1"/>
  <c r="GVF50" i="1" s="1"/>
  <c r="GVH50" i="1" s="1"/>
  <c r="GVB50" i="1"/>
  <c r="GUT50" i="1"/>
  <c r="GUO50" i="1"/>
  <c r="GUP50" i="1" s="1"/>
  <c r="GUR50" i="1" s="1"/>
  <c r="GUL50" i="1"/>
  <c r="GUD50" i="1"/>
  <c r="GTY50" i="1"/>
  <c r="GTV50" i="1"/>
  <c r="GTN50" i="1"/>
  <c r="GTI50" i="1"/>
  <c r="GTJ50" i="1" s="1"/>
  <c r="GTL50" i="1" s="1"/>
  <c r="GTF50" i="1"/>
  <c r="GSX50" i="1"/>
  <c r="GSS50" i="1"/>
  <c r="GST50" i="1" s="1"/>
  <c r="GSV50" i="1" s="1"/>
  <c r="GSP50" i="1"/>
  <c r="GSH50" i="1"/>
  <c r="GSC50" i="1"/>
  <c r="GSD50" i="1" s="1"/>
  <c r="GSF50" i="1" s="1"/>
  <c r="GRZ50" i="1"/>
  <c r="GRR50" i="1"/>
  <c r="GRM50" i="1"/>
  <c r="GRN50" i="1" s="1"/>
  <c r="GRP50" i="1" s="1"/>
  <c r="GRJ50" i="1"/>
  <c r="GRB50" i="1"/>
  <c r="GQW50" i="1"/>
  <c r="GQX50" i="1" s="1"/>
  <c r="GQZ50" i="1" s="1"/>
  <c r="GQT50" i="1"/>
  <c r="GQL50" i="1"/>
  <c r="GQG50" i="1"/>
  <c r="GQD50" i="1"/>
  <c r="GPV50" i="1"/>
  <c r="GPQ50" i="1"/>
  <c r="GPR50" i="1" s="1"/>
  <c r="GPT50" i="1" s="1"/>
  <c r="GPN50" i="1"/>
  <c r="GPF50" i="1"/>
  <c r="GPA50" i="1"/>
  <c r="GPB50" i="1" s="1"/>
  <c r="GPD50" i="1" s="1"/>
  <c r="GOX50" i="1"/>
  <c r="GOP50" i="1"/>
  <c r="GOK50" i="1"/>
  <c r="GOL50" i="1" s="1"/>
  <c r="GON50" i="1" s="1"/>
  <c r="GOH50" i="1"/>
  <c r="GNZ50" i="1"/>
  <c r="GNU50" i="1"/>
  <c r="GNV50" i="1" s="1"/>
  <c r="GNX50" i="1" s="1"/>
  <c r="GNR50" i="1"/>
  <c r="GNJ50" i="1"/>
  <c r="GNE50" i="1"/>
  <c r="GNB50" i="1"/>
  <c r="GMT50" i="1"/>
  <c r="GMO50" i="1"/>
  <c r="GML50" i="1"/>
  <c r="GMD50" i="1"/>
  <c r="GLY50" i="1"/>
  <c r="GLZ50" i="1" s="1"/>
  <c r="GMB50" i="1" s="1"/>
  <c r="GLV50" i="1"/>
  <c r="GLN50" i="1"/>
  <c r="GLI50" i="1"/>
  <c r="GLJ50" i="1" s="1"/>
  <c r="GLL50" i="1" s="1"/>
  <c r="GLF50" i="1"/>
  <c r="GKX50" i="1"/>
  <c r="GKS50" i="1"/>
  <c r="GKT50" i="1" s="1"/>
  <c r="GKV50" i="1" s="1"/>
  <c r="GKP50" i="1"/>
  <c r="GKH50" i="1"/>
  <c r="GKC50" i="1"/>
  <c r="GKD50" i="1" s="1"/>
  <c r="GKF50" i="1" s="1"/>
  <c r="GJZ50" i="1"/>
  <c r="GJR50" i="1"/>
  <c r="GJM50" i="1"/>
  <c r="GJJ50" i="1"/>
  <c r="GJB50" i="1"/>
  <c r="GIW50" i="1"/>
  <c r="GIT50" i="1"/>
  <c r="GIL50" i="1"/>
  <c r="GIG50" i="1"/>
  <c r="GIH50" i="1" s="1"/>
  <c r="GIJ50" i="1" s="1"/>
  <c r="GID50" i="1"/>
  <c r="GHV50" i="1"/>
  <c r="GHQ50" i="1"/>
  <c r="GHN50" i="1"/>
  <c r="GHF50" i="1"/>
  <c r="GHA50" i="1"/>
  <c r="GHB50" i="1" s="1"/>
  <c r="GHD50" i="1" s="1"/>
  <c r="GGX50" i="1"/>
  <c r="GGP50" i="1"/>
  <c r="GGK50" i="1"/>
  <c r="GGL50" i="1" s="1"/>
  <c r="GGN50" i="1" s="1"/>
  <c r="GGH50" i="1"/>
  <c r="GFZ50" i="1"/>
  <c r="GFU50" i="1"/>
  <c r="GFV50" i="1" s="1"/>
  <c r="GFX50" i="1" s="1"/>
  <c r="GFR50" i="1"/>
  <c r="GFJ50" i="1"/>
  <c r="GFE50" i="1"/>
  <c r="GFB50" i="1"/>
  <c r="GET50" i="1"/>
  <c r="GEO50" i="1"/>
  <c r="GEP50" i="1" s="1"/>
  <c r="GER50" i="1" s="1"/>
  <c r="GEL50" i="1"/>
  <c r="GED50" i="1"/>
  <c r="GDY50" i="1"/>
  <c r="GDZ50" i="1" s="1"/>
  <c r="GEB50" i="1" s="1"/>
  <c r="GDV50" i="1"/>
  <c r="GDN50" i="1"/>
  <c r="GDI50" i="1"/>
  <c r="GDF50" i="1"/>
  <c r="GCX50" i="1"/>
  <c r="GCS50" i="1"/>
  <c r="GCT50" i="1" s="1"/>
  <c r="GCV50" i="1" s="1"/>
  <c r="GCP50" i="1"/>
  <c r="GCH50" i="1"/>
  <c r="GCC50" i="1"/>
  <c r="GBZ50" i="1"/>
  <c r="GBR50" i="1"/>
  <c r="GBM50" i="1"/>
  <c r="GBJ50" i="1"/>
  <c r="GBB50" i="1"/>
  <c r="GAW50" i="1"/>
  <c r="GAX50" i="1" s="1"/>
  <c r="GAZ50" i="1" s="1"/>
  <c r="GAT50" i="1"/>
  <c r="GAL50" i="1"/>
  <c r="GAG50" i="1"/>
  <c r="GAH50" i="1" s="1"/>
  <c r="GAJ50" i="1" s="1"/>
  <c r="GAD50" i="1"/>
  <c r="FZV50" i="1"/>
  <c r="FZQ50" i="1"/>
  <c r="FZN50" i="1"/>
  <c r="FZF50" i="1"/>
  <c r="FZA50" i="1"/>
  <c r="FZB50" i="1" s="1"/>
  <c r="FZD50" i="1" s="1"/>
  <c r="FYX50" i="1"/>
  <c r="FYP50" i="1"/>
  <c r="FYK50" i="1"/>
  <c r="FYL50" i="1" s="1"/>
  <c r="FYN50" i="1" s="1"/>
  <c r="FYH50" i="1"/>
  <c r="FXZ50" i="1"/>
  <c r="FXU50" i="1"/>
  <c r="FXR50" i="1"/>
  <c r="FXJ50" i="1"/>
  <c r="FXE50" i="1"/>
  <c r="FXF50" i="1" s="1"/>
  <c r="FXH50" i="1" s="1"/>
  <c r="FXB50" i="1"/>
  <c r="FWT50" i="1"/>
  <c r="FWO50" i="1"/>
  <c r="FWP50" i="1" s="1"/>
  <c r="FWR50" i="1" s="1"/>
  <c r="FWL50" i="1"/>
  <c r="FWD50" i="1"/>
  <c r="FVY50" i="1"/>
  <c r="FVZ50" i="1" s="1"/>
  <c r="FWB50" i="1" s="1"/>
  <c r="FVV50" i="1"/>
  <c r="FVN50" i="1"/>
  <c r="FVI50" i="1"/>
  <c r="FVF50" i="1"/>
  <c r="FUX50" i="1"/>
  <c r="FUS50" i="1"/>
  <c r="FUT50" i="1" s="1"/>
  <c r="FUV50" i="1" s="1"/>
  <c r="FUP50" i="1"/>
  <c r="FUH50" i="1"/>
  <c r="FUC50" i="1"/>
  <c r="FTZ50" i="1"/>
  <c r="FTR50" i="1"/>
  <c r="FTM50" i="1"/>
  <c r="FTN50" i="1" s="1"/>
  <c r="FTP50" i="1" s="1"/>
  <c r="FTJ50" i="1"/>
  <c r="FTB50" i="1"/>
  <c r="FSW50" i="1"/>
  <c r="FSX50" i="1" s="1"/>
  <c r="FSZ50" i="1" s="1"/>
  <c r="FST50" i="1"/>
  <c r="FSL50" i="1"/>
  <c r="FSG50" i="1"/>
  <c r="FSH50" i="1" s="1"/>
  <c r="FSJ50" i="1" s="1"/>
  <c r="FSD50" i="1"/>
  <c r="FRV50" i="1"/>
  <c r="FRQ50" i="1"/>
  <c r="FRN50" i="1"/>
  <c r="FRF50" i="1"/>
  <c r="FRA50" i="1"/>
  <c r="FRB50" i="1" s="1"/>
  <c r="FRD50" i="1" s="1"/>
  <c r="FQX50" i="1"/>
  <c r="FQP50" i="1"/>
  <c r="FQK50" i="1"/>
  <c r="FQH50" i="1"/>
  <c r="FPZ50" i="1"/>
  <c r="FPU50" i="1"/>
  <c r="FPV50" i="1" s="1"/>
  <c r="FPX50" i="1" s="1"/>
  <c r="FPR50" i="1"/>
  <c r="FPJ50" i="1"/>
  <c r="FPE50" i="1"/>
  <c r="FPF50" i="1" s="1"/>
  <c r="FPH50" i="1" s="1"/>
  <c r="FPB50" i="1"/>
  <c r="FOT50" i="1"/>
  <c r="FOQ50" i="1"/>
  <c r="FOO50" i="1"/>
  <c r="FOP50" i="1" s="1"/>
  <c r="FOR50" i="1" s="1"/>
  <c r="FOL50" i="1"/>
  <c r="FOD50" i="1"/>
  <c r="FNY50" i="1"/>
  <c r="FNZ50" i="1" s="1"/>
  <c r="FOB50" i="1" s="1"/>
  <c r="FNV50" i="1"/>
  <c r="FNN50" i="1"/>
  <c r="FNI50" i="1"/>
  <c r="FNF50" i="1"/>
  <c r="FMX50" i="1"/>
  <c r="FMS50" i="1"/>
  <c r="FMP50" i="1"/>
  <c r="FMH50" i="1"/>
  <c r="FMC50" i="1"/>
  <c r="FMD50" i="1" s="1"/>
  <c r="FMF50" i="1" s="1"/>
  <c r="FLZ50" i="1"/>
  <c r="FLR50" i="1"/>
  <c r="FLM50" i="1"/>
  <c r="FLN50" i="1" s="1"/>
  <c r="FLP50" i="1" s="1"/>
  <c r="FLJ50" i="1"/>
  <c r="FLB50" i="1"/>
  <c r="FKW50" i="1"/>
  <c r="FKX50" i="1" s="1"/>
  <c r="FKZ50" i="1" s="1"/>
  <c r="FKT50" i="1"/>
  <c r="FKL50" i="1"/>
  <c r="FKG50" i="1"/>
  <c r="FKH50" i="1" s="1"/>
  <c r="FKJ50" i="1" s="1"/>
  <c r="FKD50" i="1"/>
  <c r="FJV50" i="1"/>
  <c r="FJQ50" i="1"/>
  <c r="FJR50" i="1" s="1"/>
  <c r="FJT50" i="1" s="1"/>
  <c r="FJN50" i="1"/>
  <c r="FJF50" i="1"/>
  <c r="FJA50" i="1"/>
  <c r="FIX50" i="1"/>
  <c r="FIP50" i="1"/>
  <c r="FIK50" i="1"/>
  <c r="FIL50" i="1" s="1"/>
  <c r="FIN50" i="1" s="1"/>
  <c r="FIH50" i="1"/>
  <c r="FHZ50" i="1"/>
  <c r="FHU50" i="1"/>
  <c r="FHV50" i="1" s="1"/>
  <c r="FHX50" i="1" s="1"/>
  <c r="FHR50" i="1"/>
  <c r="FHJ50" i="1"/>
  <c r="FHE50" i="1"/>
  <c r="FHF50" i="1" s="1"/>
  <c r="FHH50" i="1" s="1"/>
  <c r="FHB50" i="1"/>
  <c r="FGT50" i="1"/>
  <c r="FGO50" i="1"/>
  <c r="FGP50" i="1" s="1"/>
  <c r="FGR50" i="1" s="1"/>
  <c r="FGL50" i="1"/>
  <c r="FGD50" i="1"/>
  <c r="FFY50" i="1"/>
  <c r="FFV50" i="1"/>
  <c r="FFN50" i="1"/>
  <c r="FFI50" i="1"/>
  <c r="FFF50" i="1"/>
  <c r="FEX50" i="1"/>
  <c r="FES50" i="1"/>
  <c r="FEP50" i="1"/>
  <c r="FEH50" i="1"/>
  <c r="FEC50" i="1"/>
  <c r="FED50" i="1" s="1"/>
  <c r="FEF50" i="1" s="1"/>
  <c r="FDZ50" i="1"/>
  <c r="FDR50" i="1"/>
  <c r="FDP50" i="1"/>
  <c r="FDM50" i="1"/>
  <c r="FDN50" i="1" s="1"/>
  <c r="FDJ50" i="1"/>
  <c r="FDB50" i="1"/>
  <c r="FCY50" i="1"/>
  <c r="FCW50" i="1"/>
  <c r="FCX50" i="1" s="1"/>
  <c r="FCZ50" i="1" s="1"/>
  <c r="FCT50" i="1"/>
  <c r="FCL50" i="1"/>
  <c r="FCG50" i="1"/>
  <c r="FCH50" i="1" s="1"/>
  <c r="FCJ50" i="1" s="1"/>
  <c r="FCD50" i="1"/>
  <c r="FBV50" i="1"/>
  <c r="FBQ50" i="1"/>
  <c r="FBR50" i="1" s="1"/>
  <c r="FBT50" i="1" s="1"/>
  <c r="FBN50" i="1"/>
  <c r="FBF50" i="1"/>
  <c r="FBA50" i="1"/>
  <c r="FAX50" i="1"/>
  <c r="FAP50" i="1"/>
  <c r="FAK50" i="1"/>
  <c r="FAL50" i="1" s="1"/>
  <c r="FAN50" i="1" s="1"/>
  <c r="FAH50" i="1"/>
  <c r="EZZ50" i="1"/>
  <c r="EZU50" i="1"/>
  <c r="EZR50" i="1"/>
  <c r="EZJ50" i="1"/>
  <c r="EZE50" i="1"/>
  <c r="EZF50" i="1" s="1"/>
  <c r="EZH50" i="1" s="1"/>
  <c r="EZB50" i="1"/>
  <c r="EYT50" i="1"/>
  <c r="EYO50" i="1"/>
  <c r="EYL50" i="1"/>
  <c r="EYD50" i="1"/>
  <c r="EXY50" i="1"/>
  <c r="EXV50" i="1"/>
  <c r="EXN50" i="1"/>
  <c r="EXI50" i="1"/>
  <c r="EXF50" i="1"/>
  <c r="EWX50" i="1"/>
  <c r="EWS50" i="1"/>
  <c r="EWT50" i="1" s="1"/>
  <c r="EWV50" i="1" s="1"/>
  <c r="EWP50" i="1"/>
  <c r="EWH50" i="1"/>
  <c r="EWC50" i="1"/>
  <c r="EVZ50" i="1"/>
  <c r="EVR50" i="1"/>
  <c r="EVM50" i="1"/>
  <c r="EVN50" i="1" s="1"/>
  <c r="EVP50" i="1" s="1"/>
  <c r="EVJ50" i="1"/>
  <c r="EVB50" i="1"/>
  <c r="EUW50" i="1"/>
  <c r="EUX50" i="1" s="1"/>
  <c r="EUZ50" i="1" s="1"/>
  <c r="EUT50" i="1"/>
  <c r="EUL50" i="1"/>
  <c r="EUG50" i="1"/>
  <c r="EUH50" i="1" s="1"/>
  <c r="EUJ50" i="1" s="1"/>
  <c r="EUD50" i="1"/>
  <c r="ETV50" i="1"/>
  <c r="ETQ50" i="1"/>
  <c r="ETN50" i="1"/>
  <c r="ETF50" i="1"/>
  <c r="ETA50" i="1"/>
  <c r="ETB50" i="1" s="1"/>
  <c r="ETD50" i="1" s="1"/>
  <c r="ESX50" i="1"/>
  <c r="ESP50" i="1"/>
  <c r="ESN50" i="1"/>
  <c r="ESK50" i="1"/>
  <c r="ESL50" i="1" s="1"/>
  <c r="ESH50" i="1"/>
  <c r="ERZ50" i="1"/>
  <c r="ERU50" i="1"/>
  <c r="ERV50" i="1" s="1"/>
  <c r="ERX50" i="1" s="1"/>
  <c r="ERR50" i="1"/>
  <c r="ERJ50" i="1"/>
  <c r="ERE50" i="1"/>
  <c r="ERB50" i="1"/>
  <c r="EQT50" i="1"/>
  <c r="EQO50" i="1"/>
  <c r="EQL50" i="1"/>
  <c r="EQD50" i="1"/>
  <c r="EPY50" i="1"/>
  <c r="EPV50" i="1"/>
  <c r="EPN50" i="1"/>
  <c r="EPI50" i="1"/>
  <c r="EPJ50" i="1" s="1"/>
  <c r="EPL50" i="1" s="1"/>
  <c r="EPF50" i="1"/>
  <c r="EOX50" i="1"/>
  <c r="EOV50" i="1"/>
  <c r="EOS50" i="1"/>
  <c r="EOT50" i="1" s="1"/>
  <c r="EOP50" i="1"/>
  <c r="EOH50" i="1"/>
  <c r="EOC50" i="1"/>
  <c r="EOD50" i="1" s="1"/>
  <c r="EOF50" i="1" s="1"/>
  <c r="ENZ50" i="1"/>
  <c r="ENR50" i="1"/>
  <c r="ENM50" i="1"/>
  <c r="ENN50" i="1" s="1"/>
  <c r="ENP50" i="1" s="1"/>
  <c r="ENJ50" i="1"/>
  <c r="ENB50" i="1"/>
  <c r="EMW50" i="1"/>
  <c r="EMX50" i="1" s="1"/>
  <c r="EMZ50" i="1" s="1"/>
  <c r="EMT50" i="1"/>
  <c r="EML50" i="1"/>
  <c r="EMG50" i="1"/>
  <c r="EMD50" i="1"/>
  <c r="ELV50" i="1"/>
  <c r="ELQ50" i="1"/>
  <c r="ELR50" i="1" s="1"/>
  <c r="ELT50" i="1" s="1"/>
  <c r="ELN50" i="1"/>
  <c r="ELF50" i="1"/>
  <c r="ELA50" i="1"/>
  <c r="EKX50" i="1"/>
  <c r="EKP50" i="1"/>
  <c r="EKK50" i="1"/>
  <c r="EKL50" i="1" s="1"/>
  <c r="EKN50" i="1" s="1"/>
  <c r="EKH50" i="1"/>
  <c r="EJZ50" i="1"/>
  <c r="EJU50" i="1"/>
  <c r="EJR50" i="1"/>
  <c r="EJJ50" i="1"/>
  <c r="EJE50" i="1"/>
  <c r="EJB50" i="1"/>
  <c r="EIT50" i="1"/>
  <c r="EIO50" i="1"/>
  <c r="EIL50" i="1"/>
  <c r="EID50" i="1"/>
  <c r="EHY50" i="1"/>
  <c r="EHZ50" i="1" s="1"/>
  <c r="EIB50" i="1" s="1"/>
  <c r="EHV50" i="1"/>
  <c r="EHN50" i="1"/>
  <c r="EHI50" i="1"/>
  <c r="EHF50" i="1"/>
  <c r="EGX50" i="1"/>
  <c r="EGS50" i="1"/>
  <c r="EGT50" i="1" s="1"/>
  <c r="EGV50" i="1" s="1"/>
  <c r="EGP50" i="1"/>
  <c r="EGH50" i="1"/>
  <c r="EGC50" i="1"/>
  <c r="EFZ50" i="1"/>
  <c r="EFR50" i="1"/>
  <c r="EFO50" i="1"/>
  <c r="EFM50" i="1"/>
  <c r="EFN50" i="1" s="1"/>
  <c r="EFP50" i="1" s="1"/>
  <c r="EFJ50" i="1"/>
  <c r="EFB50" i="1"/>
  <c r="EEW50" i="1"/>
  <c r="EET50" i="1"/>
  <c r="EEL50" i="1"/>
  <c r="EEG50" i="1"/>
  <c r="EEH50" i="1" s="1"/>
  <c r="EEJ50" i="1" s="1"/>
  <c r="EED50" i="1"/>
  <c r="EDV50" i="1"/>
  <c r="EDQ50" i="1"/>
  <c r="EDR50" i="1" s="1"/>
  <c r="EDT50" i="1" s="1"/>
  <c r="EDN50" i="1"/>
  <c r="EDF50" i="1"/>
  <c r="EDA50" i="1"/>
  <c r="EDB50" i="1" s="1"/>
  <c r="EDD50" i="1" s="1"/>
  <c r="ECX50" i="1"/>
  <c r="ECP50" i="1"/>
  <c r="ECK50" i="1"/>
  <c r="ECH50" i="1"/>
  <c r="EBZ50" i="1"/>
  <c r="EBU50" i="1"/>
  <c r="EBR50" i="1"/>
  <c r="EBJ50" i="1"/>
  <c r="EBE50" i="1"/>
  <c r="EBB50" i="1"/>
  <c r="EAT50" i="1"/>
  <c r="EAO50" i="1"/>
  <c r="EAP50" i="1" s="1"/>
  <c r="EAR50" i="1" s="1"/>
  <c r="EAL50" i="1"/>
  <c r="EAD50" i="1"/>
  <c r="DZY50" i="1"/>
  <c r="DZZ50" i="1" s="1"/>
  <c r="EAB50" i="1" s="1"/>
  <c r="DZV50" i="1"/>
  <c r="DZN50" i="1"/>
  <c r="DZK50" i="1"/>
  <c r="DZI50" i="1"/>
  <c r="DZJ50" i="1" s="1"/>
  <c r="DZL50" i="1" s="1"/>
  <c r="DZF50" i="1"/>
  <c r="DYX50" i="1"/>
  <c r="DYS50" i="1"/>
  <c r="DYT50" i="1" s="1"/>
  <c r="DYV50" i="1" s="1"/>
  <c r="DYP50" i="1"/>
  <c r="DYH50" i="1"/>
  <c r="DYC50" i="1"/>
  <c r="DYD50" i="1" s="1"/>
  <c r="DYF50" i="1" s="1"/>
  <c r="DXZ50" i="1"/>
  <c r="DXR50" i="1"/>
  <c r="DXM50" i="1"/>
  <c r="DXJ50" i="1"/>
  <c r="DXB50" i="1"/>
  <c r="DWW50" i="1"/>
  <c r="DWX50" i="1" s="1"/>
  <c r="DWZ50" i="1" s="1"/>
  <c r="DWT50" i="1"/>
  <c r="DWL50" i="1"/>
  <c r="DWG50" i="1"/>
  <c r="DWD50" i="1"/>
  <c r="DVV50" i="1"/>
  <c r="DVQ50" i="1"/>
  <c r="DVR50" i="1" s="1"/>
  <c r="DVT50" i="1" s="1"/>
  <c r="DVN50" i="1"/>
  <c r="DVF50" i="1"/>
  <c r="DVA50" i="1"/>
  <c r="DUX50" i="1"/>
  <c r="DUP50" i="1"/>
  <c r="DUK50" i="1"/>
  <c r="DUH50" i="1"/>
  <c r="DTZ50" i="1"/>
  <c r="DTU50" i="1"/>
  <c r="DTR50" i="1"/>
  <c r="DTJ50" i="1"/>
  <c r="DTE50" i="1"/>
  <c r="DTF50" i="1" s="1"/>
  <c r="DTH50" i="1" s="1"/>
  <c r="DTB50" i="1"/>
  <c r="DST50" i="1"/>
  <c r="DSO50" i="1"/>
  <c r="DSP50" i="1" s="1"/>
  <c r="DSR50" i="1" s="1"/>
  <c r="DSL50" i="1"/>
  <c r="DSD50" i="1"/>
  <c r="DRY50" i="1"/>
  <c r="DRZ50" i="1" s="1"/>
  <c r="DSB50" i="1" s="1"/>
  <c r="DRV50" i="1"/>
  <c r="DRN50" i="1"/>
  <c r="DRI50" i="1"/>
  <c r="DRJ50" i="1" s="1"/>
  <c r="DRL50" i="1" s="1"/>
  <c r="DRF50" i="1"/>
  <c r="DQX50" i="1"/>
  <c r="DQS50" i="1"/>
  <c r="DQP50" i="1"/>
  <c r="DQH50" i="1"/>
  <c r="DQC50" i="1"/>
  <c r="DPZ50" i="1"/>
  <c r="DPR50" i="1"/>
  <c r="DPM50" i="1"/>
  <c r="DPN50" i="1" s="1"/>
  <c r="DPP50" i="1" s="1"/>
  <c r="DPJ50" i="1"/>
  <c r="DPB50" i="1"/>
  <c r="DOW50" i="1"/>
  <c r="DOT50" i="1"/>
  <c r="DOL50" i="1"/>
  <c r="DOG50" i="1"/>
  <c r="DOH50" i="1" s="1"/>
  <c r="DOJ50" i="1" s="1"/>
  <c r="DOD50" i="1"/>
  <c r="DNV50" i="1"/>
  <c r="DNQ50" i="1"/>
  <c r="DNN50" i="1"/>
  <c r="DNF50" i="1"/>
  <c r="DNA50" i="1"/>
  <c r="DMX50" i="1"/>
  <c r="DMP50" i="1"/>
  <c r="DMK50" i="1"/>
  <c r="DMH50" i="1"/>
  <c r="DLZ50" i="1"/>
  <c r="DLU50" i="1"/>
  <c r="DLV50" i="1" s="1"/>
  <c r="DLX50" i="1" s="1"/>
  <c r="DLR50" i="1"/>
  <c r="DLJ50" i="1"/>
  <c r="DLG50" i="1"/>
  <c r="DLE50" i="1"/>
  <c r="DLF50" i="1" s="1"/>
  <c r="DLH50" i="1" s="1"/>
  <c r="DLB50" i="1"/>
  <c r="DKT50" i="1"/>
  <c r="DKO50" i="1"/>
  <c r="DKL50" i="1"/>
  <c r="DKD50" i="1"/>
  <c r="DJY50" i="1"/>
  <c r="DJZ50" i="1" s="1"/>
  <c r="DKB50" i="1" s="1"/>
  <c r="DJV50" i="1"/>
  <c r="DJN50" i="1"/>
  <c r="DJI50" i="1"/>
  <c r="DJJ50" i="1" s="1"/>
  <c r="DJL50" i="1" s="1"/>
  <c r="DJF50" i="1"/>
  <c r="DIX50" i="1"/>
  <c r="DIS50" i="1"/>
  <c r="DIP50" i="1"/>
  <c r="DIH50" i="1"/>
  <c r="DIC50" i="1"/>
  <c r="DID50" i="1" s="1"/>
  <c r="DIF50" i="1" s="1"/>
  <c r="DHZ50" i="1"/>
  <c r="DHR50" i="1"/>
  <c r="DHM50" i="1"/>
  <c r="DHN50" i="1" s="1"/>
  <c r="DHP50" i="1" s="1"/>
  <c r="DHJ50" i="1"/>
  <c r="DHB50" i="1"/>
  <c r="DGW50" i="1"/>
  <c r="DGX50" i="1" s="1"/>
  <c r="DGZ50" i="1" s="1"/>
  <c r="DGT50" i="1"/>
  <c r="DGL50" i="1"/>
  <c r="DGG50" i="1"/>
  <c r="DGD50" i="1"/>
  <c r="DFV50" i="1"/>
  <c r="DFQ50" i="1"/>
  <c r="DFN50" i="1"/>
  <c r="DFF50" i="1"/>
  <c r="DFA50" i="1"/>
  <c r="DEX50" i="1"/>
  <c r="DEP50" i="1"/>
  <c r="DEK50" i="1"/>
  <c r="DEL50" i="1" s="1"/>
  <c r="DEN50" i="1" s="1"/>
  <c r="DEH50" i="1"/>
  <c r="DDZ50" i="1"/>
  <c r="DDU50" i="1"/>
  <c r="DDV50" i="1" s="1"/>
  <c r="DDX50" i="1" s="1"/>
  <c r="DDR50" i="1"/>
  <c r="DDJ50" i="1"/>
  <c r="DDE50" i="1"/>
  <c r="DDB50" i="1"/>
  <c r="DCT50" i="1"/>
  <c r="DCO50" i="1"/>
  <c r="DCP50" i="1" s="1"/>
  <c r="DCR50" i="1" s="1"/>
  <c r="DCL50" i="1"/>
  <c r="DCD50" i="1"/>
  <c r="DCA50" i="1"/>
  <c r="DBY50" i="1"/>
  <c r="DBZ50" i="1" s="1"/>
  <c r="DCB50" i="1" s="1"/>
  <c r="DBV50" i="1"/>
  <c r="DBN50" i="1"/>
  <c r="DBI50" i="1"/>
  <c r="DBF50" i="1"/>
  <c r="DAX50" i="1"/>
  <c r="DAS50" i="1"/>
  <c r="DAP50" i="1"/>
  <c r="DAH50" i="1"/>
  <c r="DAC50" i="1"/>
  <c r="DAD50" i="1" s="1"/>
  <c r="DAF50" i="1" s="1"/>
  <c r="CZZ50" i="1"/>
  <c r="CZR50" i="1"/>
  <c r="CZM50" i="1"/>
  <c r="CZN50" i="1" s="1"/>
  <c r="CZP50" i="1" s="1"/>
  <c r="CZJ50" i="1"/>
  <c r="CZB50" i="1"/>
  <c r="CYW50" i="1"/>
  <c r="CYX50" i="1" s="1"/>
  <c r="CYZ50" i="1" s="1"/>
  <c r="CYT50" i="1"/>
  <c r="CYL50" i="1"/>
  <c r="CYG50" i="1"/>
  <c r="CYD50" i="1"/>
  <c r="CXV50" i="1"/>
  <c r="CXQ50" i="1"/>
  <c r="CXR50" i="1" s="1"/>
  <c r="CXT50" i="1" s="1"/>
  <c r="CXN50" i="1"/>
  <c r="CXF50" i="1"/>
  <c r="CXA50" i="1"/>
  <c r="CWX50" i="1"/>
  <c r="CWP50" i="1"/>
  <c r="CWK50" i="1"/>
  <c r="CWH50" i="1"/>
  <c r="CVZ50" i="1"/>
  <c r="CVU50" i="1"/>
  <c r="CVV50" i="1" s="1"/>
  <c r="CVX50" i="1" s="1"/>
  <c r="CVR50" i="1"/>
  <c r="CVJ50" i="1"/>
  <c r="CVE50" i="1"/>
  <c r="CVF50" i="1" s="1"/>
  <c r="CVH50" i="1" s="1"/>
  <c r="CVB50" i="1"/>
  <c r="CUT50" i="1"/>
  <c r="CUO50" i="1"/>
  <c r="CUL50" i="1"/>
  <c r="CUD50" i="1"/>
  <c r="CTY50" i="1"/>
  <c r="CTZ50" i="1" s="1"/>
  <c r="CUB50" i="1" s="1"/>
  <c r="CTV50" i="1"/>
  <c r="CTN50" i="1"/>
  <c r="CTI50" i="1"/>
  <c r="CTF50" i="1"/>
  <c r="CSX50" i="1"/>
  <c r="CSS50" i="1"/>
  <c r="CSP50" i="1"/>
  <c r="CSH50" i="1"/>
  <c r="CSE50" i="1"/>
  <c r="CSC50" i="1"/>
  <c r="CSD50" i="1" s="1"/>
  <c r="CSF50" i="1" s="1"/>
  <c r="CRZ50" i="1"/>
  <c r="CRR50" i="1"/>
  <c r="CRM50" i="1"/>
  <c r="CRN50" i="1" s="1"/>
  <c r="CRP50" i="1" s="1"/>
  <c r="CRJ50" i="1"/>
  <c r="CRB50" i="1"/>
  <c r="CQW50" i="1"/>
  <c r="CQT50" i="1"/>
  <c r="CQL50" i="1"/>
  <c r="CQG50" i="1"/>
  <c r="CQH50" i="1" s="1"/>
  <c r="CQJ50" i="1" s="1"/>
  <c r="CQD50" i="1"/>
  <c r="CPV50" i="1"/>
  <c r="CPQ50" i="1"/>
  <c r="CPN50" i="1"/>
  <c r="CPF50" i="1"/>
  <c r="CPA50" i="1"/>
  <c r="COX50" i="1"/>
  <c r="COP50" i="1"/>
  <c r="COK50" i="1"/>
  <c r="COH50" i="1"/>
  <c r="CNZ50" i="1"/>
  <c r="CNU50" i="1"/>
  <c r="CNV50" i="1" s="1"/>
  <c r="CNX50" i="1" s="1"/>
  <c r="CNR50" i="1"/>
  <c r="CNJ50" i="1"/>
  <c r="CNE50" i="1"/>
  <c r="CNB50" i="1"/>
  <c r="CMT50" i="1"/>
  <c r="CMO50" i="1"/>
  <c r="CMP50" i="1" s="1"/>
  <c r="CMR50" i="1" s="1"/>
  <c r="CML50" i="1"/>
  <c r="CMD50" i="1"/>
  <c r="CLY50" i="1"/>
  <c r="CLV50" i="1"/>
  <c r="CLN50" i="1"/>
  <c r="CLI50" i="1"/>
  <c r="CLF50" i="1"/>
  <c r="CKX50" i="1"/>
  <c r="CKS50" i="1"/>
  <c r="CKT50" i="1" s="1"/>
  <c r="CKV50" i="1" s="1"/>
  <c r="CKP50" i="1"/>
  <c r="CKH50" i="1"/>
  <c r="CKC50" i="1"/>
  <c r="CJZ50" i="1"/>
  <c r="CJR50" i="1"/>
  <c r="CJM50" i="1"/>
  <c r="CJN50" i="1" s="1"/>
  <c r="CJP50" i="1" s="1"/>
  <c r="CJJ50" i="1"/>
  <c r="CJB50" i="1"/>
  <c r="CIW50" i="1"/>
  <c r="CIX50" i="1" s="1"/>
  <c r="CIZ50" i="1" s="1"/>
  <c r="CIT50" i="1"/>
  <c r="CIL50" i="1"/>
  <c r="CIG50" i="1"/>
  <c r="CID50" i="1"/>
  <c r="CHV50" i="1"/>
  <c r="CHQ50" i="1"/>
  <c r="CHR50" i="1" s="1"/>
  <c r="CHT50" i="1" s="1"/>
  <c r="CHN50" i="1"/>
  <c r="CHF50" i="1"/>
  <c r="CHA50" i="1"/>
  <c r="CGX50" i="1"/>
  <c r="CGP50" i="1"/>
  <c r="CGK50" i="1"/>
  <c r="CGL50" i="1" s="1"/>
  <c r="CGN50" i="1" s="1"/>
  <c r="CGH50" i="1"/>
  <c r="CFZ50" i="1"/>
  <c r="CFU50" i="1"/>
  <c r="CFR50" i="1"/>
  <c r="CFJ50" i="1"/>
  <c r="CFE50" i="1"/>
  <c r="CFB50" i="1"/>
  <c r="CET50" i="1"/>
  <c r="CEO50" i="1"/>
  <c r="CEL50" i="1"/>
  <c r="CED50" i="1"/>
  <c r="CDY50" i="1"/>
  <c r="CDZ50" i="1" s="1"/>
  <c r="CEB50" i="1" s="1"/>
  <c r="CDV50" i="1"/>
  <c r="CDN50" i="1"/>
  <c r="CDI50" i="1"/>
  <c r="CDF50" i="1"/>
  <c r="CCX50" i="1"/>
  <c r="CCS50" i="1"/>
  <c r="CCT50" i="1" s="1"/>
  <c r="CCV50" i="1" s="1"/>
  <c r="CCP50" i="1"/>
  <c r="CCH50" i="1"/>
  <c r="CCC50" i="1"/>
  <c r="CCD50" i="1" s="1"/>
  <c r="CCF50" i="1" s="1"/>
  <c r="CBZ50" i="1"/>
  <c r="CBR50" i="1"/>
  <c r="CBM50" i="1"/>
  <c r="CBJ50" i="1"/>
  <c r="CBB50" i="1"/>
  <c r="CAW50" i="1"/>
  <c r="CAT50" i="1"/>
  <c r="CAL50" i="1"/>
  <c r="CAI50" i="1"/>
  <c r="CAG50" i="1"/>
  <c r="CAH50" i="1" s="1"/>
  <c r="CAJ50" i="1" s="1"/>
  <c r="CAD50" i="1"/>
  <c r="BZV50" i="1"/>
  <c r="BZQ50" i="1"/>
  <c r="BZR50" i="1" s="1"/>
  <c r="BZT50" i="1" s="1"/>
  <c r="BZN50" i="1"/>
  <c r="BZF50" i="1"/>
  <c r="BZA50" i="1"/>
  <c r="BZB50" i="1" s="1"/>
  <c r="BZD50" i="1" s="1"/>
  <c r="BYX50" i="1"/>
  <c r="BYP50" i="1"/>
  <c r="BYK50" i="1"/>
  <c r="BYL50" i="1" s="1"/>
  <c r="BYN50" i="1" s="1"/>
  <c r="BYH50" i="1"/>
  <c r="BXZ50" i="1"/>
  <c r="BXU50" i="1"/>
  <c r="BXV50" i="1" s="1"/>
  <c r="BXX50" i="1" s="1"/>
  <c r="BXR50" i="1"/>
  <c r="BXJ50" i="1"/>
  <c r="BXE50" i="1"/>
  <c r="BXB50" i="1"/>
  <c r="BWT50" i="1"/>
  <c r="BWO50" i="1"/>
  <c r="BWP50" i="1" s="1"/>
  <c r="BWR50" i="1" s="1"/>
  <c r="BWL50" i="1"/>
  <c r="BWD50" i="1"/>
  <c r="BVY50" i="1"/>
  <c r="BVV50" i="1"/>
  <c r="BVN50" i="1"/>
  <c r="BVI50" i="1"/>
  <c r="BVF50" i="1"/>
  <c r="BUX50" i="1"/>
  <c r="BUS50" i="1"/>
  <c r="BUT50" i="1" s="1"/>
  <c r="BUV50" i="1" s="1"/>
  <c r="BUP50" i="1"/>
  <c r="BUH50" i="1"/>
  <c r="BUC50" i="1"/>
  <c r="BUD50" i="1" s="1"/>
  <c r="BUF50" i="1" s="1"/>
  <c r="BTZ50" i="1"/>
  <c r="BTR50" i="1"/>
  <c r="BTM50" i="1"/>
  <c r="BTJ50" i="1"/>
  <c r="BTB50" i="1"/>
  <c r="BSW50" i="1"/>
  <c r="BST50" i="1"/>
  <c r="BSL50" i="1"/>
  <c r="BSG50" i="1"/>
  <c r="BSH50" i="1" s="1"/>
  <c r="BSJ50" i="1" s="1"/>
  <c r="BSD50" i="1"/>
  <c r="BRV50" i="1"/>
  <c r="BRQ50" i="1"/>
  <c r="BRR50" i="1" s="1"/>
  <c r="BRT50" i="1" s="1"/>
  <c r="BRN50" i="1"/>
  <c r="BRF50" i="1"/>
  <c r="BRA50" i="1"/>
  <c r="BRB50" i="1" s="1"/>
  <c r="BRD50" i="1" s="1"/>
  <c r="BQX50" i="1"/>
  <c r="BQP50" i="1"/>
  <c r="BQK50" i="1"/>
  <c r="BQL50" i="1" s="1"/>
  <c r="BQN50" i="1" s="1"/>
  <c r="BQH50" i="1"/>
  <c r="BPZ50" i="1"/>
  <c r="BPU50" i="1"/>
  <c r="BPV50" i="1" s="1"/>
  <c r="BPX50" i="1" s="1"/>
  <c r="BPR50" i="1"/>
  <c r="BPJ50" i="1"/>
  <c r="BPE50" i="1"/>
  <c r="BPB50" i="1"/>
  <c r="BOT50" i="1"/>
  <c r="BOO50" i="1"/>
  <c r="BOP50" i="1" s="1"/>
  <c r="BOR50" i="1" s="1"/>
  <c r="BOL50" i="1"/>
  <c r="BOD50" i="1"/>
  <c r="BNY50" i="1"/>
  <c r="BNZ50" i="1" s="1"/>
  <c r="BOB50" i="1" s="1"/>
  <c r="BNV50" i="1"/>
  <c r="BNN50" i="1"/>
  <c r="BNI50" i="1"/>
  <c r="BNJ50" i="1" s="1"/>
  <c r="BNL50" i="1" s="1"/>
  <c r="BNF50" i="1"/>
  <c r="BMX50" i="1"/>
  <c r="BMS50" i="1"/>
  <c r="BMT50" i="1" s="1"/>
  <c r="BMV50" i="1" s="1"/>
  <c r="BMP50" i="1"/>
  <c r="BMH50" i="1"/>
  <c r="BMC50" i="1"/>
  <c r="BMD50" i="1" s="1"/>
  <c r="BMF50" i="1" s="1"/>
  <c r="BLZ50" i="1"/>
  <c r="BLR50" i="1"/>
  <c r="BLM50" i="1"/>
  <c r="BLJ50" i="1"/>
  <c r="BLB50" i="1"/>
  <c r="BKW50" i="1"/>
  <c r="BKX50" i="1" s="1"/>
  <c r="BKZ50" i="1" s="1"/>
  <c r="BKT50" i="1"/>
  <c r="BKL50" i="1"/>
  <c r="BKI50" i="1"/>
  <c r="BKG50" i="1"/>
  <c r="BKH50" i="1" s="1"/>
  <c r="BKJ50" i="1" s="1"/>
  <c r="BKD50" i="1"/>
  <c r="BJV50" i="1"/>
  <c r="BJQ50" i="1"/>
  <c r="BJR50" i="1" s="1"/>
  <c r="BJT50" i="1" s="1"/>
  <c r="BJN50" i="1"/>
  <c r="BJF50" i="1"/>
  <c r="BJA50" i="1"/>
  <c r="BJB50" i="1" s="1"/>
  <c r="BJD50" i="1" s="1"/>
  <c r="BIX50" i="1"/>
  <c r="BIP50" i="1"/>
  <c r="BIK50" i="1"/>
  <c r="BIL50" i="1" s="1"/>
  <c r="BIN50" i="1" s="1"/>
  <c r="BIH50" i="1"/>
  <c r="BHZ50" i="1"/>
  <c r="BHU50" i="1"/>
  <c r="BHR50" i="1"/>
  <c r="BHJ50" i="1"/>
  <c r="BHE50" i="1"/>
  <c r="BHF50" i="1" s="1"/>
  <c r="BHH50" i="1" s="1"/>
  <c r="BHB50" i="1"/>
  <c r="BGT50" i="1"/>
  <c r="BGO50" i="1"/>
  <c r="BGP50" i="1" s="1"/>
  <c r="BGR50" i="1" s="1"/>
  <c r="BGL50" i="1"/>
  <c r="BGD50" i="1"/>
  <c r="BFY50" i="1"/>
  <c r="BFV50" i="1"/>
  <c r="BFN50" i="1"/>
  <c r="BFI50" i="1"/>
  <c r="BFF50" i="1"/>
  <c r="BEX50" i="1"/>
  <c r="BES50" i="1"/>
  <c r="BET50" i="1" s="1"/>
  <c r="BEV50" i="1" s="1"/>
  <c r="BEP50" i="1"/>
  <c r="BEH50" i="1"/>
  <c r="BEC50" i="1"/>
  <c r="BDZ50" i="1"/>
  <c r="BDR50" i="1"/>
  <c r="BDM50" i="1"/>
  <c r="BDN50" i="1" s="1"/>
  <c r="BDP50" i="1" s="1"/>
  <c r="BDJ50" i="1"/>
  <c r="BDB50" i="1"/>
  <c r="BCW50" i="1"/>
  <c r="BCX50" i="1" s="1"/>
  <c r="BCZ50" i="1" s="1"/>
  <c r="BCT50" i="1"/>
  <c r="BCL50" i="1"/>
  <c r="BCG50" i="1"/>
  <c r="BCD50" i="1"/>
  <c r="BBV50" i="1"/>
  <c r="BBQ50" i="1"/>
  <c r="BBN50" i="1"/>
  <c r="BBF50" i="1"/>
  <c r="BBA50" i="1"/>
  <c r="BBB50" i="1" s="1"/>
  <c r="BBD50" i="1" s="1"/>
  <c r="BAX50" i="1"/>
  <c r="BAP50" i="1"/>
  <c r="BAK50" i="1"/>
  <c r="BAH50" i="1"/>
  <c r="AZZ50" i="1"/>
  <c r="AZU50" i="1"/>
  <c r="AZV50" i="1" s="1"/>
  <c r="AZX50" i="1" s="1"/>
  <c r="AZR50" i="1"/>
  <c r="AZJ50" i="1"/>
  <c r="AZE50" i="1"/>
  <c r="AZF50" i="1" s="1"/>
  <c r="AZH50" i="1" s="1"/>
  <c r="AZB50" i="1"/>
  <c r="AYT50" i="1"/>
  <c r="AYO50" i="1"/>
  <c r="AYP50" i="1" s="1"/>
  <c r="AYR50" i="1" s="1"/>
  <c r="AYL50" i="1"/>
  <c r="AYD50" i="1"/>
  <c r="AXY50" i="1"/>
  <c r="AXV50" i="1"/>
  <c r="AXN50" i="1"/>
  <c r="AXI50" i="1"/>
  <c r="AXJ50" i="1" s="1"/>
  <c r="AXL50" i="1" s="1"/>
  <c r="AXF50" i="1"/>
  <c r="AWX50" i="1"/>
  <c r="AWS50" i="1"/>
  <c r="AWP50" i="1"/>
  <c r="AWH50" i="1"/>
  <c r="AWC50" i="1"/>
  <c r="AWD50" i="1" s="1"/>
  <c r="AWF50" i="1" s="1"/>
  <c r="AVZ50" i="1"/>
  <c r="AVR50" i="1"/>
  <c r="AVM50" i="1"/>
  <c r="AVN50" i="1" s="1"/>
  <c r="AVP50" i="1" s="1"/>
  <c r="AVJ50" i="1"/>
  <c r="AVB50" i="1"/>
  <c r="AUZ50" i="1"/>
  <c r="AUY50" i="1"/>
  <c r="AUW50" i="1"/>
  <c r="AUX50" i="1" s="1"/>
  <c r="AUT50" i="1"/>
  <c r="AUL50" i="1"/>
  <c r="AUG50" i="1"/>
  <c r="AUD50" i="1"/>
  <c r="ATV50" i="1"/>
  <c r="ATQ50" i="1"/>
  <c r="ATR50" i="1" s="1"/>
  <c r="ATT50" i="1" s="1"/>
  <c r="ATN50" i="1"/>
  <c r="ATF50" i="1"/>
  <c r="ATA50" i="1"/>
  <c r="ASX50" i="1"/>
  <c r="ASP50" i="1"/>
  <c r="ASK50" i="1"/>
  <c r="ASL50" i="1" s="1"/>
  <c r="ASN50" i="1" s="1"/>
  <c r="ASH50" i="1"/>
  <c r="ARZ50" i="1"/>
  <c r="ARU50" i="1"/>
  <c r="ARV50" i="1" s="1"/>
  <c r="ARX50" i="1" s="1"/>
  <c r="ARR50" i="1"/>
  <c r="ARJ50" i="1"/>
  <c r="ARE50" i="1"/>
  <c r="ARB50" i="1"/>
  <c r="AQT50" i="1"/>
  <c r="AQO50" i="1"/>
  <c r="AQL50" i="1"/>
  <c r="AQD50" i="1"/>
  <c r="APY50" i="1"/>
  <c r="APZ50" i="1" s="1"/>
  <c r="AQB50" i="1" s="1"/>
  <c r="APV50" i="1"/>
  <c r="APN50" i="1"/>
  <c r="API50" i="1"/>
  <c r="APF50" i="1"/>
  <c r="AOX50" i="1"/>
  <c r="AOS50" i="1"/>
  <c r="AOT50" i="1" s="1"/>
  <c r="AOV50" i="1" s="1"/>
  <c r="AOP50" i="1"/>
  <c r="AOH50" i="1"/>
  <c r="AOC50" i="1"/>
  <c r="AOD50" i="1" s="1"/>
  <c r="AOF50" i="1" s="1"/>
  <c r="ANZ50" i="1"/>
  <c r="ANR50" i="1"/>
  <c r="ANM50" i="1"/>
  <c r="ANN50" i="1" s="1"/>
  <c r="ANP50" i="1" s="1"/>
  <c r="ANJ50" i="1"/>
  <c r="ANB50" i="1"/>
  <c r="AMW50" i="1"/>
  <c r="AMT50" i="1"/>
  <c r="AML50" i="1"/>
  <c r="AMG50" i="1"/>
  <c r="AMH50" i="1" s="1"/>
  <c r="AMJ50" i="1" s="1"/>
  <c r="AMD50" i="1"/>
  <c r="ALV50" i="1"/>
  <c r="ALQ50" i="1"/>
  <c r="ALN50" i="1"/>
  <c r="ALF50" i="1"/>
  <c r="ALD50" i="1"/>
  <c r="ALA50" i="1"/>
  <c r="ALB50" i="1" s="1"/>
  <c r="AKX50" i="1"/>
  <c r="AKP50" i="1"/>
  <c r="AKK50" i="1"/>
  <c r="AKL50" i="1" s="1"/>
  <c r="AKN50" i="1" s="1"/>
  <c r="AKH50" i="1"/>
  <c r="AJZ50" i="1"/>
  <c r="AJU50" i="1"/>
  <c r="AJV50" i="1" s="1"/>
  <c r="AJX50" i="1" s="1"/>
  <c r="AJR50" i="1"/>
  <c r="AJJ50" i="1"/>
  <c r="AJE50" i="1"/>
  <c r="AJB50" i="1"/>
  <c r="AIT50" i="1"/>
  <c r="AIO50" i="1"/>
  <c r="AIP50" i="1" s="1"/>
  <c r="AIR50" i="1" s="1"/>
  <c r="AIL50" i="1"/>
  <c r="AID50" i="1"/>
  <c r="AHY50" i="1"/>
  <c r="AHV50" i="1"/>
  <c r="AHN50" i="1"/>
  <c r="AHI50" i="1"/>
  <c r="AHJ50" i="1" s="1"/>
  <c r="AHL50" i="1" s="1"/>
  <c r="AHF50" i="1"/>
  <c r="AGX50" i="1"/>
  <c r="AGV50" i="1"/>
  <c r="AGS50" i="1"/>
  <c r="AGT50" i="1" s="1"/>
  <c r="AGP50" i="1"/>
  <c r="AGH50" i="1"/>
  <c r="AGC50" i="1"/>
  <c r="AFZ50" i="1"/>
  <c r="AFR50" i="1"/>
  <c r="AFM50" i="1"/>
  <c r="AFN50" i="1" s="1"/>
  <c r="AFP50" i="1" s="1"/>
  <c r="AFJ50" i="1"/>
  <c r="AFB50" i="1"/>
  <c r="AEW50" i="1"/>
  <c r="AET50" i="1"/>
  <c r="AEL50" i="1"/>
  <c r="AEG50" i="1"/>
  <c r="AED50" i="1"/>
  <c r="ADV50" i="1"/>
  <c r="ADQ50" i="1"/>
  <c r="ADR50" i="1" s="1"/>
  <c r="ADT50" i="1" s="1"/>
  <c r="ADN50" i="1"/>
  <c r="ADF50" i="1"/>
  <c r="ADA50" i="1"/>
  <c r="ADB50" i="1" s="1"/>
  <c r="ADD50" i="1" s="1"/>
  <c r="ACX50" i="1"/>
  <c r="ACP50" i="1"/>
  <c r="ACK50" i="1"/>
  <c r="ACL50" i="1" s="1"/>
  <c r="ACN50" i="1" s="1"/>
  <c r="ACH50" i="1"/>
  <c r="ABZ50" i="1"/>
  <c r="ABU50" i="1"/>
  <c r="ABV50" i="1" s="1"/>
  <c r="ABX50" i="1" s="1"/>
  <c r="ABR50" i="1"/>
  <c r="ABJ50" i="1"/>
  <c r="ABE50" i="1"/>
  <c r="ABF50" i="1" s="1"/>
  <c r="ABH50" i="1" s="1"/>
  <c r="ABB50" i="1"/>
  <c r="AAT50" i="1"/>
  <c r="AAO50" i="1"/>
  <c r="AAL50" i="1"/>
  <c r="AAD50" i="1"/>
  <c r="ZY50" i="1"/>
  <c r="ZZ50" i="1" s="1"/>
  <c r="AAB50" i="1" s="1"/>
  <c r="ZV50" i="1"/>
  <c r="ZN50" i="1"/>
  <c r="ZI50" i="1"/>
  <c r="ZJ50" i="1" s="1"/>
  <c r="ZL50" i="1" s="1"/>
  <c r="ZF50" i="1"/>
  <c r="YX50" i="1"/>
  <c r="YS50" i="1"/>
  <c r="YT50" i="1" s="1"/>
  <c r="YV50" i="1" s="1"/>
  <c r="YP50" i="1"/>
  <c r="YH50" i="1"/>
  <c r="YC50" i="1"/>
  <c r="YD50" i="1" s="1"/>
  <c r="YF50" i="1" s="1"/>
  <c r="XZ50" i="1"/>
  <c r="XR50" i="1"/>
  <c r="XM50" i="1"/>
  <c r="XN50" i="1" s="1"/>
  <c r="XP50" i="1" s="1"/>
  <c r="XJ50" i="1"/>
  <c r="XB50" i="1"/>
  <c r="WW50" i="1"/>
  <c r="WT50" i="1"/>
  <c r="WL50" i="1"/>
  <c r="WG50" i="1"/>
  <c r="WH50" i="1" s="1"/>
  <c r="WJ50" i="1" s="1"/>
  <c r="WD50" i="1"/>
  <c r="VV50" i="1"/>
  <c r="VQ50" i="1"/>
  <c r="VR50" i="1" s="1"/>
  <c r="VT50" i="1" s="1"/>
  <c r="VN50" i="1"/>
  <c r="VF50" i="1"/>
  <c r="VA50" i="1"/>
  <c r="UX50" i="1"/>
  <c r="UP50" i="1"/>
  <c r="UK50" i="1"/>
  <c r="UL50" i="1" s="1"/>
  <c r="UN50" i="1" s="1"/>
  <c r="UH50" i="1"/>
  <c r="TZ50" i="1"/>
  <c r="TU50" i="1"/>
  <c r="TV50" i="1" s="1"/>
  <c r="TX50" i="1" s="1"/>
  <c r="TR50" i="1"/>
  <c r="TJ50" i="1"/>
  <c r="TE50" i="1"/>
  <c r="TB50" i="1"/>
  <c r="ST50" i="1"/>
  <c r="M50" i="1"/>
  <c r="N50" i="1" s="1"/>
  <c r="P50" i="1" s="1"/>
  <c r="J50" i="1"/>
  <c r="B50" i="1"/>
  <c r="XFA49" i="1"/>
  <c r="XFB49" i="1" s="1"/>
  <c r="XFD49" i="1" s="1"/>
  <c r="XEX49" i="1"/>
  <c r="XEP49" i="1"/>
  <c r="XEK49" i="1"/>
  <c r="XEL49" i="1" s="1"/>
  <c r="XEN49" i="1" s="1"/>
  <c r="XEH49" i="1"/>
  <c r="XDZ49" i="1"/>
  <c r="XDU49" i="1"/>
  <c r="XDV49" i="1" s="1"/>
  <c r="XDX49" i="1" s="1"/>
  <c r="XDR49" i="1"/>
  <c r="XDJ49" i="1"/>
  <c r="XDE49" i="1"/>
  <c r="XDB49" i="1"/>
  <c r="XCT49" i="1"/>
  <c r="XCO49" i="1"/>
  <c r="XCP49" i="1" s="1"/>
  <c r="XCR49" i="1" s="1"/>
  <c r="XCL49" i="1"/>
  <c r="XCD49" i="1"/>
  <c r="XBY49" i="1"/>
  <c r="XBZ49" i="1" s="1"/>
  <c r="XCB49" i="1" s="1"/>
  <c r="XBV49" i="1"/>
  <c r="XBN49" i="1"/>
  <c r="XBI49" i="1"/>
  <c r="XBJ49" i="1" s="1"/>
  <c r="XBL49" i="1" s="1"/>
  <c r="XBF49" i="1"/>
  <c r="XAX49" i="1"/>
  <c r="XAS49" i="1"/>
  <c r="XAT49" i="1" s="1"/>
  <c r="XAV49" i="1" s="1"/>
  <c r="XAP49" i="1"/>
  <c r="XAH49" i="1"/>
  <c r="XAC49" i="1"/>
  <c r="XAD49" i="1" s="1"/>
  <c r="XAF49" i="1" s="1"/>
  <c r="WZZ49" i="1"/>
  <c r="WZR49" i="1"/>
  <c r="WZM49" i="1"/>
  <c r="WZJ49" i="1"/>
  <c r="WZB49" i="1"/>
  <c r="WYW49" i="1"/>
  <c r="WYX49" i="1" s="1"/>
  <c r="WYZ49" i="1" s="1"/>
  <c r="WYT49" i="1"/>
  <c r="WYL49" i="1"/>
  <c r="WYG49" i="1"/>
  <c r="WYD49" i="1"/>
  <c r="WXV49" i="1"/>
  <c r="WXQ49" i="1"/>
  <c r="WXR49" i="1" s="1"/>
  <c r="WXT49" i="1" s="1"/>
  <c r="WXN49" i="1"/>
  <c r="WXF49" i="1"/>
  <c r="WXA49" i="1"/>
  <c r="WWX49" i="1"/>
  <c r="WWP49" i="1"/>
  <c r="WWK49" i="1"/>
  <c r="WWL49" i="1" s="1"/>
  <c r="WWN49" i="1" s="1"/>
  <c r="WWH49" i="1"/>
  <c r="WVZ49" i="1"/>
  <c r="WVU49" i="1"/>
  <c r="WVR49" i="1"/>
  <c r="WVJ49" i="1"/>
  <c r="WVE49" i="1"/>
  <c r="WVF49" i="1" s="1"/>
  <c r="WVH49" i="1" s="1"/>
  <c r="WVB49" i="1"/>
  <c r="WUT49" i="1"/>
  <c r="WUO49" i="1"/>
  <c r="WUP49" i="1" s="1"/>
  <c r="WUR49" i="1" s="1"/>
  <c r="WUL49" i="1"/>
  <c r="WUD49" i="1"/>
  <c r="WTY49" i="1"/>
  <c r="WTZ49" i="1" s="1"/>
  <c r="WUB49" i="1" s="1"/>
  <c r="WTV49" i="1"/>
  <c r="WTN49" i="1"/>
  <c r="WTI49" i="1"/>
  <c r="WTJ49" i="1" s="1"/>
  <c r="WTL49" i="1" s="1"/>
  <c r="WTF49" i="1"/>
  <c r="WSX49" i="1"/>
  <c r="WSS49" i="1"/>
  <c r="WST49" i="1" s="1"/>
  <c r="WSV49" i="1" s="1"/>
  <c r="WSP49" i="1"/>
  <c r="WSH49" i="1"/>
  <c r="WSC49" i="1"/>
  <c r="WRZ49" i="1"/>
  <c r="WRR49" i="1"/>
  <c r="WRM49" i="1"/>
  <c r="WRN49" i="1" s="1"/>
  <c r="WRP49" i="1" s="1"/>
  <c r="WRJ49" i="1"/>
  <c r="WRB49" i="1"/>
  <c r="WQW49" i="1"/>
  <c r="WQX49" i="1" s="1"/>
  <c r="WQZ49" i="1" s="1"/>
  <c r="WQT49" i="1"/>
  <c r="WQL49" i="1"/>
  <c r="WQG49" i="1"/>
  <c r="WQH49" i="1" s="1"/>
  <c r="WQJ49" i="1" s="1"/>
  <c r="WQD49" i="1"/>
  <c r="WPV49" i="1"/>
  <c r="WPT49" i="1"/>
  <c r="WPQ49" i="1"/>
  <c r="WPR49" i="1" s="1"/>
  <c r="WPN49" i="1"/>
  <c r="WPF49" i="1"/>
  <c r="WPA49" i="1"/>
  <c r="WPB49" i="1" s="1"/>
  <c r="WPD49" i="1" s="1"/>
  <c r="WOX49" i="1"/>
  <c r="WOP49" i="1"/>
  <c r="WOK49" i="1"/>
  <c r="WOH49" i="1"/>
  <c r="WNZ49" i="1"/>
  <c r="WNU49" i="1"/>
  <c r="WNV49" i="1" s="1"/>
  <c r="WNX49" i="1" s="1"/>
  <c r="WNR49" i="1"/>
  <c r="WNJ49" i="1"/>
  <c r="WNE49" i="1"/>
  <c r="WNF49" i="1" s="1"/>
  <c r="WNH49" i="1" s="1"/>
  <c r="WNB49" i="1"/>
  <c r="WMT49" i="1"/>
  <c r="WMO49" i="1"/>
  <c r="WMP49" i="1" s="1"/>
  <c r="WMR49" i="1" s="1"/>
  <c r="WML49" i="1"/>
  <c r="WMD49" i="1"/>
  <c r="WLY49" i="1"/>
  <c r="WLV49" i="1"/>
  <c r="WLN49" i="1"/>
  <c r="WLI49" i="1"/>
  <c r="WLJ49" i="1" s="1"/>
  <c r="WLL49" i="1" s="1"/>
  <c r="WLF49" i="1"/>
  <c r="WKX49" i="1"/>
  <c r="WKS49" i="1"/>
  <c r="WKP49" i="1"/>
  <c r="WKH49" i="1"/>
  <c r="WKC49" i="1"/>
  <c r="WKD49" i="1" s="1"/>
  <c r="WKF49" i="1" s="1"/>
  <c r="WJZ49" i="1"/>
  <c r="WJR49" i="1"/>
  <c r="WJM49" i="1"/>
  <c r="WJN49" i="1" s="1"/>
  <c r="WJP49" i="1" s="1"/>
  <c r="WJJ49" i="1"/>
  <c r="WJB49" i="1"/>
  <c r="WIW49" i="1"/>
  <c r="WIX49" i="1" s="1"/>
  <c r="WIZ49" i="1" s="1"/>
  <c r="WIT49" i="1"/>
  <c r="WIL49" i="1"/>
  <c r="WIG49" i="1"/>
  <c r="WIH49" i="1" s="1"/>
  <c r="WIJ49" i="1" s="1"/>
  <c r="WID49" i="1"/>
  <c r="WHV49" i="1"/>
  <c r="WHQ49" i="1"/>
  <c r="WHR49" i="1" s="1"/>
  <c r="WHT49" i="1" s="1"/>
  <c r="WHN49" i="1"/>
  <c r="WHF49" i="1"/>
  <c r="WHA49" i="1"/>
  <c r="WGX49" i="1"/>
  <c r="WGP49" i="1"/>
  <c r="WGK49" i="1"/>
  <c r="WGL49" i="1" s="1"/>
  <c r="WGN49" i="1" s="1"/>
  <c r="WGH49" i="1"/>
  <c r="WFZ49" i="1"/>
  <c r="WFU49" i="1"/>
  <c r="WFV49" i="1" s="1"/>
  <c r="WFX49" i="1" s="1"/>
  <c r="WFR49" i="1"/>
  <c r="WFJ49" i="1"/>
  <c r="WFE49" i="1"/>
  <c r="WFF49" i="1" s="1"/>
  <c r="WFH49" i="1" s="1"/>
  <c r="WFB49" i="1"/>
  <c r="WET49" i="1"/>
  <c r="WEO49" i="1"/>
  <c r="WEP49" i="1" s="1"/>
  <c r="WER49" i="1" s="1"/>
  <c r="WEL49" i="1"/>
  <c r="WED49" i="1"/>
  <c r="WDY49" i="1"/>
  <c r="WDZ49" i="1" s="1"/>
  <c r="WEB49" i="1" s="1"/>
  <c r="WDV49" i="1"/>
  <c r="WDN49" i="1"/>
  <c r="WDI49" i="1"/>
  <c r="WDF49" i="1"/>
  <c r="WCX49" i="1"/>
  <c r="WCS49" i="1"/>
  <c r="WCT49" i="1" s="1"/>
  <c r="WCV49" i="1" s="1"/>
  <c r="WCP49" i="1"/>
  <c r="WCH49" i="1"/>
  <c r="WCC49" i="1"/>
  <c r="WCD49" i="1" s="1"/>
  <c r="WCF49" i="1" s="1"/>
  <c r="WBZ49" i="1"/>
  <c r="WBR49" i="1"/>
  <c r="WBM49" i="1"/>
  <c r="WBN49" i="1" s="1"/>
  <c r="WBP49" i="1" s="1"/>
  <c r="WBJ49" i="1"/>
  <c r="WBB49" i="1"/>
  <c r="WAW49" i="1"/>
  <c r="WAX49" i="1" s="1"/>
  <c r="WAZ49" i="1" s="1"/>
  <c r="WAT49" i="1"/>
  <c r="WAL49" i="1"/>
  <c r="WAG49" i="1"/>
  <c r="WAH49" i="1" s="1"/>
  <c r="WAJ49" i="1" s="1"/>
  <c r="WAD49" i="1"/>
  <c r="VZV49" i="1"/>
  <c r="VZQ49" i="1"/>
  <c r="VZN49" i="1"/>
  <c r="VZF49" i="1"/>
  <c r="VZA49" i="1"/>
  <c r="VZB49" i="1" s="1"/>
  <c r="VZD49" i="1" s="1"/>
  <c r="VYX49" i="1"/>
  <c r="VYP49" i="1"/>
  <c r="VYK49" i="1"/>
  <c r="VYL49" i="1" s="1"/>
  <c r="VYN49" i="1" s="1"/>
  <c r="VYH49" i="1"/>
  <c r="VXZ49" i="1"/>
  <c r="VXU49" i="1"/>
  <c r="VXV49" i="1" s="1"/>
  <c r="VXX49" i="1" s="1"/>
  <c r="VXR49" i="1"/>
  <c r="VXJ49" i="1"/>
  <c r="VXE49" i="1"/>
  <c r="VXF49" i="1" s="1"/>
  <c r="VXH49" i="1" s="1"/>
  <c r="VXB49" i="1"/>
  <c r="VWT49" i="1"/>
  <c r="VWO49" i="1"/>
  <c r="VWL49" i="1"/>
  <c r="VWD49" i="1"/>
  <c r="VVY49" i="1"/>
  <c r="VVV49" i="1"/>
  <c r="VVN49" i="1"/>
  <c r="VVI49" i="1"/>
  <c r="VVJ49" i="1" s="1"/>
  <c r="VVL49" i="1" s="1"/>
  <c r="VVF49" i="1"/>
  <c r="VUX49" i="1"/>
  <c r="VUS49" i="1"/>
  <c r="VUT49" i="1" s="1"/>
  <c r="VUV49" i="1" s="1"/>
  <c r="VUP49" i="1"/>
  <c r="VUH49" i="1"/>
  <c r="VUC49" i="1"/>
  <c r="VUD49" i="1" s="1"/>
  <c r="VUF49" i="1" s="1"/>
  <c r="VTZ49" i="1"/>
  <c r="VTR49" i="1"/>
  <c r="VTM49" i="1"/>
  <c r="VTN49" i="1" s="1"/>
  <c r="VTP49" i="1" s="1"/>
  <c r="VTJ49" i="1"/>
  <c r="VTB49" i="1"/>
  <c r="VSW49" i="1"/>
  <c r="VSX49" i="1" s="1"/>
  <c r="VSZ49" i="1" s="1"/>
  <c r="VST49" i="1"/>
  <c r="VSL49" i="1"/>
  <c r="VSG49" i="1"/>
  <c r="VSD49" i="1"/>
  <c r="VRV49" i="1"/>
  <c r="VRQ49" i="1"/>
  <c r="VRR49" i="1" s="1"/>
  <c r="VRT49" i="1" s="1"/>
  <c r="VRN49" i="1"/>
  <c r="VRF49" i="1"/>
  <c r="VRA49" i="1"/>
  <c r="VRB49" i="1" s="1"/>
  <c r="VRD49" i="1" s="1"/>
  <c r="VQX49" i="1"/>
  <c r="VQP49" i="1"/>
  <c r="VQK49" i="1"/>
  <c r="VQH49" i="1"/>
  <c r="VPZ49" i="1"/>
  <c r="VPU49" i="1"/>
  <c r="VPV49" i="1" s="1"/>
  <c r="VPX49" i="1" s="1"/>
  <c r="VPR49" i="1"/>
  <c r="VPJ49" i="1"/>
  <c r="VPE49" i="1"/>
  <c r="VPF49" i="1" s="1"/>
  <c r="VPH49" i="1" s="1"/>
  <c r="VPB49" i="1"/>
  <c r="VOT49" i="1"/>
  <c r="VOO49" i="1"/>
  <c r="VOL49" i="1"/>
  <c r="VOD49" i="1"/>
  <c r="VNY49" i="1"/>
  <c r="VNZ49" i="1" s="1"/>
  <c r="VOB49" i="1" s="1"/>
  <c r="VNV49" i="1"/>
  <c r="VNN49" i="1"/>
  <c r="VNL49" i="1"/>
  <c r="VNK49" i="1"/>
  <c r="VNI49" i="1"/>
  <c r="VNJ49" i="1" s="1"/>
  <c r="VNF49" i="1"/>
  <c r="VMX49" i="1"/>
  <c r="VMS49" i="1"/>
  <c r="VMT49" i="1" s="1"/>
  <c r="VMV49" i="1" s="1"/>
  <c r="VMP49" i="1"/>
  <c r="VMH49" i="1"/>
  <c r="VMC49" i="1"/>
  <c r="VMD49" i="1" s="1"/>
  <c r="VMF49" i="1" s="1"/>
  <c r="VLZ49" i="1"/>
  <c r="VLR49" i="1"/>
  <c r="VLM49" i="1"/>
  <c r="VLN49" i="1" s="1"/>
  <c r="VLP49" i="1" s="1"/>
  <c r="VLJ49" i="1"/>
  <c r="VLB49" i="1"/>
  <c r="VKW49" i="1"/>
  <c r="VKT49" i="1"/>
  <c r="VKL49" i="1"/>
  <c r="VKG49" i="1"/>
  <c r="VKH49" i="1" s="1"/>
  <c r="VKJ49" i="1" s="1"/>
  <c r="VKD49" i="1"/>
  <c r="VJV49" i="1"/>
  <c r="VJQ49" i="1"/>
  <c r="VJR49" i="1" s="1"/>
  <c r="VJT49" i="1" s="1"/>
  <c r="VJN49" i="1"/>
  <c r="VJF49" i="1"/>
  <c r="VJA49" i="1"/>
  <c r="VIX49" i="1"/>
  <c r="VIP49" i="1"/>
  <c r="VIK49" i="1"/>
  <c r="VIL49" i="1" s="1"/>
  <c r="VIN49" i="1" s="1"/>
  <c r="VIH49" i="1"/>
  <c r="VHZ49" i="1"/>
  <c r="VHU49" i="1"/>
  <c r="VHV49" i="1" s="1"/>
  <c r="VHX49" i="1" s="1"/>
  <c r="VHR49" i="1"/>
  <c r="VHJ49" i="1"/>
  <c r="VHE49" i="1"/>
  <c r="VHB49" i="1"/>
  <c r="VGT49" i="1"/>
  <c r="VGO49" i="1"/>
  <c r="VGP49" i="1" s="1"/>
  <c r="VGR49" i="1" s="1"/>
  <c r="VGL49" i="1"/>
  <c r="VGD49" i="1"/>
  <c r="VGB49" i="1"/>
  <c r="VGA49" i="1"/>
  <c r="VFY49" i="1"/>
  <c r="VFZ49" i="1" s="1"/>
  <c r="VFV49" i="1"/>
  <c r="VFN49" i="1"/>
  <c r="VFI49" i="1"/>
  <c r="VFJ49" i="1" s="1"/>
  <c r="VFL49" i="1" s="1"/>
  <c r="VFF49" i="1"/>
  <c r="VEX49" i="1"/>
  <c r="VES49" i="1"/>
  <c r="VET49" i="1" s="1"/>
  <c r="VEV49" i="1" s="1"/>
  <c r="VEP49" i="1"/>
  <c r="VEH49" i="1"/>
  <c r="VEC49" i="1"/>
  <c r="VED49" i="1" s="1"/>
  <c r="VEF49" i="1" s="1"/>
  <c r="VDZ49" i="1"/>
  <c r="VDR49" i="1"/>
  <c r="VDM49" i="1"/>
  <c r="VDJ49" i="1"/>
  <c r="VDB49" i="1"/>
  <c r="VCW49" i="1"/>
  <c r="VCX49" i="1" s="1"/>
  <c r="VCZ49" i="1" s="1"/>
  <c r="VCT49" i="1"/>
  <c r="VCL49" i="1"/>
  <c r="VCG49" i="1"/>
  <c r="VCH49" i="1" s="1"/>
  <c r="VCJ49" i="1" s="1"/>
  <c r="VCD49" i="1"/>
  <c r="VBV49" i="1"/>
  <c r="VBQ49" i="1"/>
  <c r="VBN49" i="1"/>
  <c r="VBF49" i="1"/>
  <c r="VBA49" i="1"/>
  <c r="VBB49" i="1" s="1"/>
  <c r="VBD49" i="1" s="1"/>
  <c r="VAX49" i="1"/>
  <c r="VAP49" i="1"/>
  <c r="VAN49" i="1"/>
  <c r="VAK49" i="1"/>
  <c r="VAL49" i="1" s="1"/>
  <c r="VAH49" i="1"/>
  <c r="UZZ49" i="1"/>
  <c r="UZU49" i="1"/>
  <c r="UZR49" i="1"/>
  <c r="UZJ49" i="1"/>
  <c r="UZE49" i="1"/>
  <c r="UZB49" i="1"/>
  <c r="UYT49" i="1"/>
  <c r="UYO49" i="1"/>
  <c r="UYP49" i="1" s="1"/>
  <c r="UYR49" i="1" s="1"/>
  <c r="UYL49" i="1"/>
  <c r="UYD49" i="1"/>
  <c r="UYB49" i="1"/>
  <c r="UXY49" i="1"/>
  <c r="UXZ49" i="1" s="1"/>
  <c r="UXV49" i="1"/>
  <c r="UXN49" i="1"/>
  <c r="UXI49" i="1"/>
  <c r="UXJ49" i="1" s="1"/>
  <c r="UXL49" i="1" s="1"/>
  <c r="UXF49" i="1"/>
  <c r="UWX49" i="1"/>
  <c r="UWS49" i="1"/>
  <c r="UWP49" i="1"/>
  <c r="UWH49" i="1"/>
  <c r="UWC49" i="1"/>
  <c r="UWD49" i="1" s="1"/>
  <c r="UWF49" i="1" s="1"/>
  <c r="UVZ49" i="1"/>
  <c r="UVR49" i="1"/>
  <c r="UVM49" i="1"/>
  <c r="UVJ49" i="1"/>
  <c r="UVB49" i="1"/>
  <c r="UUW49" i="1"/>
  <c r="UUT49" i="1"/>
  <c r="UUL49" i="1"/>
  <c r="UUG49" i="1"/>
  <c r="UUD49" i="1"/>
  <c r="UTV49" i="1"/>
  <c r="UTQ49" i="1"/>
  <c r="UTR49" i="1" s="1"/>
  <c r="UTT49" i="1" s="1"/>
  <c r="UTN49" i="1"/>
  <c r="UTF49" i="1"/>
  <c r="UTA49" i="1"/>
  <c r="UTB49" i="1" s="1"/>
  <c r="UTD49" i="1" s="1"/>
  <c r="USX49" i="1"/>
  <c r="USP49" i="1"/>
  <c r="USN49" i="1"/>
  <c r="USK49" i="1"/>
  <c r="USL49" i="1" s="1"/>
  <c r="USH49" i="1"/>
  <c r="URZ49" i="1"/>
  <c r="URU49" i="1"/>
  <c r="URR49" i="1"/>
  <c r="URJ49" i="1"/>
  <c r="URE49" i="1"/>
  <c r="URF49" i="1" s="1"/>
  <c r="URH49" i="1" s="1"/>
  <c r="URB49" i="1"/>
  <c r="UQT49" i="1"/>
  <c r="UQO49" i="1"/>
  <c r="UQL49" i="1"/>
  <c r="UQD49" i="1"/>
  <c r="UPY49" i="1"/>
  <c r="UPZ49" i="1" s="1"/>
  <c r="UQB49" i="1" s="1"/>
  <c r="UPV49" i="1"/>
  <c r="UPN49" i="1"/>
  <c r="UPI49" i="1"/>
  <c r="UPJ49" i="1" s="1"/>
  <c r="UPL49" i="1" s="1"/>
  <c r="UPF49" i="1"/>
  <c r="UOX49" i="1"/>
  <c r="UOS49" i="1"/>
  <c r="UOT49" i="1" s="1"/>
  <c r="UOV49" i="1" s="1"/>
  <c r="UOP49" i="1"/>
  <c r="UOH49" i="1"/>
  <c r="UOC49" i="1"/>
  <c r="UOD49" i="1" s="1"/>
  <c r="UOF49" i="1" s="1"/>
  <c r="UNZ49" i="1"/>
  <c r="UNR49" i="1"/>
  <c r="UNM49" i="1"/>
  <c r="UNN49" i="1" s="1"/>
  <c r="UNP49" i="1" s="1"/>
  <c r="UNJ49" i="1"/>
  <c r="UNB49" i="1"/>
  <c r="UMW49" i="1"/>
  <c r="UMT49" i="1"/>
  <c r="UML49" i="1"/>
  <c r="UMG49" i="1"/>
  <c r="UMH49" i="1" s="1"/>
  <c r="UMJ49" i="1" s="1"/>
  <c r="UMD49" i="1"/>
  <c r="ULV49" i="1"/>
  <c r="ULS49" i="1"/>
  <c r="ULQ49" i="1"/>
  <c r="ULR49" i="1" s="1"/>
  <c r="ULT49" i="1" s="1"/>
  <c r="ULN49" i="1"/>
  <c r="ULF49" i="1"/>
  <c r="ULA49" i="1"/>
  <c r="ULB49" i="1" s="1"/>
  <c r="ULD49" i="1" s="1"/>
  <c r="UKX49" i="1"/>
  <c r="UKP49" i="1"/>
  <c r="UKK49" i="1"/>
  <c r="UKL49" i="1" s="1"/>
  <c r="UKN49" i="1" s="1"/>
  <c r="UKH49" i="1"/>
  <c r="UJZ49" i="1"/>
  <c r="UJU49" i="1"/>
  <c r="UJV49" i="1" s="1"/>
  <c r="UJX49" i="1" s="1"/>
  <c r="UJR49" i="1"/>
  <c r="UJJ49" i="1"/>
  <c r="UJE49" i="1"/>
  <c r="UJB49" i="1"/>
  <c r="UIT49" i="1"/>
  <c r="UIO49" i="1"/>
  <c r="UIP49" i="1" s="1"/>
  <c r="UIR49" i="1" s="1"/>
  <c r="UIL49" i="1"/>
  <c r="UID49" i="1"/>
  <c r="UIA49" i="1"/>
  <c r="UHY49" i="1"/>
  <c r="UHZ49" i="1" s="1"/>
  <c r="UIB49" i="1" s="1"/>
  <c r="UHV49" i="1"/>
  <c r="UHN49" i="1"/>
  <c r="UHI49" i="1"/>
  <c r="UHJ49" i="1" s="1"/>
  <c r="UHL49" i="1" s="1"/>
  <c r="UHF49" i="1"/>
  <c r="UGX49" i="1"/>
  <c r="UGS49" i="1"/>
  <c r="UGT49" i="1" s="1"/>
  <c r="UGV49" i="1" s="1"/>
  <c r="UGP49" i="1"/>
  <c r="UGH49" i="1"/>
  <c r="UGC49" i="1"/>
  <c r="UGD49" i="1" s="1"/>
  <c r="UGF49" i="1" s="1"/>
  <c r="UFZ49" i="1"/>
  <c r="UFR49" i="1"/>
  <c r="UFM49" i="1"/>
  <c r="UFJ49" i="1"/>
  <c r="UFB49" i="1"/>
  <c r="UEW49" i="1"/>
  <c r="UEX49" i="1" s="1"/>
  <c r="UEZ49" i="1" s="1"/>
  <c r="UET49" i="1"/>
  <c r="UEL49" i="1"/>
  <c r="UEG49" i="1"/>
  <c r="UEH49" i="1" s="1"/>
  <c r="UEJ49" i="1" s="1"/>
  <c r="UED49" i="1"/>
  <c r="UDV49" i="1"/>
  <c r="UDQ49" i="1"/>
  <c r="UDR49" i="1" s="1"/>
  <c r="UDT49" i="1" s="1"/>
  <c r="UDN49" i="1"/>
  <c r="UDF49" i="1"/>
  <c r="UDA49" i="1"/>
  <c r="UDB49" i="1" s="1"/>
  <c r="UDD49" i="1" s="1"/>
  <c r="UCX49" i="1"/>
  <c r="UCP49" i="1"/>
  <c r="UCK49" i="1"/>
  <c r="UCL49" i="1" s="1"/>
  <c r="UCN49" i="1" s="1"/>
  <c r="UCH49" i="1"/>
  <c r="UBZ49" i="1"/>
  <c r="UBU49" i="1"/>
  <c r="UBR49" i="1"/>
  <c r="UBJ49" i="1"/>
  <c r="UBE49" i="1"/>
  <c r="UBF49" i="1" s="1"/>
  <c r="UBH49" i="1" s="1"/>
  <c r="UBB49" i="1"/>
  <c r="UAT49" i="1"/>
  <c r="UAO49" i="1"/>
  <c r="UAP49" i="1" s="1"/>
  <c r="UAR49" i="1" s="1"/>
  <c r="UAL49" i="1"/>
  <c r="UAD49" i="1"/>
  <c r="TZY49" i="1"/>
  <c r="TZZ49" i="1" s="1"/>
  <c r="UAB49" i="1" s="1"/>
  <c r="TZV49" i="1"/>
  <c r="TZN49" i="1"/>
  <c r="TZI49" i="1"/>
  <c r="TZJ49" i="1" s="1"/>
  <c r="TZL49" i="1" s="1"/>
  <c r="TZF49" i="1"/>
  <c r="TYX49" i="1"/>
  <c r="TYS49" i="1"/>
  <c r="TYP49" i="1"/>
  <c r="TYH49" i="1"/>
  <c r="TYC49" i="1"/>
  <c r="TXZ49" i="1"/>
  <c r="TXR49" i="1"/>
  <c r="TXM49" i="1"/>
  <c r="TXN49" i="1" s="1"/>
  <c r="TXP49" i="1" s="1"/>
  <c r="TXJ49" i="1"/>
  <c r="TXB49" i="1"/>
  <c r="TWW49" i="1"/>
  <c r="TWX49" i="1" s="1"/>
  <c r="TWZ49" i="1" s="1"/>
  <c r="TWT49" i="1"/>
  <c r="TWL49" i="1"/>
  <c r="TWG49" i="1"/>
  <c r="TWH49" i="1" s="1"/>
  <c r="TWJ49" i="1" s="1"/>
  <c r="TWD49" i="1"/>
  <c r="TVV49" i="1"/>
  <c r="TVS49" i="1"/>
  <c r="TVQ49" i="1"/>
  <c r="TVR49" i="1" s="1"/>
  <c r="TVT49" i="1" s="1"/>
  <c r="TVN49" i="1"/>
  <c r="TVF49" i="1"/>
  <c r="TVA49" i="1"/>
  <c r="TVB49" i="1" s="1"/>
  <c r="TVD49" i="1" s="1"/>
  <c r="TUX49" i="1"/>
  <c r="TUP49" i="1"/>
  <c r="TUK49" i="1"/>
  <c r="TUH49" i="1"/>
  <c r="TTZ49" i="1"/>
  <c r="TTU49" i="1"/>
  <c r="TTV49" i="1" s="1"/>
  <c r="TTX49" i="1" s="1"/>
  <c r="TTR49" i="1"/>
  <c r="TTJ49" i="1"/>
  <c r="TTE49" i="1"/>
  <c r="TTF49" i="1" s="1"/>
  <c r="TTH49" i="1" s="1"/>
  <c r="TTB49" i="1"/>
  <c r="TST49" i="1"/>
  <c r="TSO49" i="1"/>
  <c r="TSP49" i="1" s="1"/>
  <c r="TSR49" i="1" s="1"/>
  <c r="TSL49" i="1"/>
  <c r="TSD49" i="1"/>
  <c r="TRY49" i="1"/>
  <c r="TRZ49" i="1" s="1"/>
  <c r="TSB49" i="1" s="1"/>
  <c r="TRV49" i="1"/>
  <c r="TRN49" i="1"/>
  <c r="TRI49" i="1"/>
  <c r="TRJ49" i="1" s="1"/>
  <c r="TRL49" i="1" s="1"/>
  <c r="TRF49" i="1"/>
  <c r="TQX49" i="1"/>
  <c r="TQS49" i="1"/>
  <c r="TQP49" i="1"/>
  <c r="TQH49" i="1"/>
  <c r="TQC49" i="1"/>
  <c r="TQD49" i="1" s="1"/>
  <c r="TQF49" i="1" s="1"/>
  <c r="TPZ49" i="1"/>
  <c r="TPR49" i="1"/>
  <c r="TPM49" i="1"/>
  <c r="TPN49" i="1" s="1"/>
  <c r="TPP49" i="1" s="1"/>
  <c r="TPJ49" i="1"/>
  <c r="TPB49" i="1"/>
  <c r="TOW49" i="1"/>
  <c r="TOX49" i="1" s="1"/>
  <c r="TOZ49" i="1" s="1"/>
  <c r="TOT49" i="1"/>
  <c r="TOL49" i="1"/>
  <c r="TOG49" i="1"/>
  <c r="TOH49" i="1" s="1"/>
  <c r="TOJ49" i="1" s="1"/>
  <c r="TOD49" i="1"/>
  <c r="TNV49" i="1"/>
  <c r="TNQ49" i="1"/>
  <c r="TNR49" i="1" s="1"/>
  <c r="TNT49" i="1" s="1"/>
  <c r="TNN49" i="1"/>
  <c r="TNF49" i="1"/>
  <c r="TNA49" i="1"/>
  <c r="TMX49" i="1"/>
  <c r="TMP49" i="1"/>
  <c r="TMK49" i="1"/>
  <c r="TML49" i="1" s="1"/>
  <c r="TMN49" i="1" s="1"/>
  <c r="TMH49" i="1"/>
  <c r="TLZ49" i="1"/>
  <c r="TLU49" i="1"/>
  <c r="TLV49" i="1" s="1"/>
  <c r="TLX49" i="1" s="1"/>
  <c r="TLR49" i="1"/>
  <c r="TLJ49" i="1"/>
  <c r="TLE49" i="1"/>
  <c r="TLF49" i="1" s="1"/>
  <c r="TLH49" i="1" s="1"/>
  <c r="TLB49" i="1"/>
  <c r="TKT49" i="1"/>
  <c r="TKO49" i="1"/>
  <c r="TKP49" i="1" s="1"/>
  <c r="TKR49" i="1" s="1"/>
  <c r="TKL49" i="1"/>
  <c r="TKD49" i="1"/>
  <c r="TJY49" i="1"/>
  <c r="TJZ49" i="1" s="1"/>
  <c r="TKB49" i="1" s="1"/>
  <c r="TJV49" i="1"/>
  <c r="TJN49" i="1"/>
  <c r="TJI49" i="1"/>
  <c r="TJF49" i="1"/>
  <c r="TIX49" i="1"/>
  <c r="TIS49" i="1"/>
  <c r="TIT49" i="1" s="1"/>
  <c r="TIV49" i="1" s="1"/>
  <c r="TIP49" i="1"/>
  <c r="TIH49" i="1"/>
  <c r="TIE49" i="1"/>
  <c r="TIC49" i="1"/>
  <c r="TID49" i="1" s="1"/>
  <c r="TIF49" i="1" s="1"/>
  <c r="THZ49" i="1"/>
  <c r="THR49" i="1"/>
  <c r="THM49" i="1"/>
  <c r="THN49" i="1" s="1"/>
  <c r="THP49" i="1" s="1"/>
  <c r="THJ49" i="1"/>
  <c r="THB49" i="1"/>
  <c r="TGW49" i="1"/>
  <c r="TGX49" i="1" s="1"/>
  <c r="TGZ49" i="1" s="1"/>
  <c r="TGT49" i="1"/>
  <c r="TGL49" i="1"/>
  <c r="TGG49" i="1"/>
  <c r="TGH49" i="1" s="1"/>
  <c r="TGJ49" i="1" s="1"/>
  <c r="TGD49" i="1"/>
  <c r="TFV49" i="1"/>
  <c r="TFQ49" i="1"/>
  <c r="TFN49" i="1"/>
  <c r="TFF49" i="1"/>
  <c r="TFA49" i="1"/>
  <c r="TFB49" i="1" s="1"/>
  <c r="TFD49" i="1" s="1"/>
  <c r="TEX49" i="1"/>
  <c r="TEP49" i="1"/>
  <c r="TEK49" i="1"/>
  <c r="TEH49" i="1"/>
  <c r="TDZ49" i="1"/>
  <c r="TDU49" i="1"/>
  <c r="TDV49" i="1" s="1"/>
  <c r="TDX49" i="1" s="1"/>
  <c r="TDR49" i="1"/>
  <c r="TDJ49" i="1"/>
  <c r="TDE49" i="1"/>
  <c r="TDF49" i="1" s="1"/>
  <c r="TDH49" i="1" s="1"/>
  <c r="TDB49" i="1"/>
  <c r="TCT49" i="1"/>
  <c r="TCO49" i="1"/>
  <c r="TCP49" i="1" s="1"/>
  <c r="TCR49" i="1" s="1"/>
  <c r="TCL49" i="1"/>
  <c r="TCD49" i="1"/>
  <c r="TBY49" i="1"/>
  <c r="TBV49" i="1"/>
  <c r="TBN49" i="1"/>
  <c r="TBI49" i="1"/>
  <c r="TBJ49" i="1" s="1"/>
  <c r="TBL49" i="1" s="1"/>
  <c r="TBF49" i="1"/>
  <c r="TAX49" i="1"/>
  <c r="TAS49" i="1"/>
  <c r="TAT49" i="1" s="1"/>
  <c r="TAV49" i="1" s="1"/>
  <c r="TAP49" i="1"/>
  <c r="TAH49" i="1"/>
  <c r="TAC49" i="1"/>
  <c r="SZZ49" i="1"/>
  <c r="SZR49" i="1"/>
  <c r="SZM49" i="1"/>
  <c r="SZN49" i="1" s="1"/>
  <c r="SZP49" i="1" s="1"/>
  <c r="SZJ49" i="1"/>
  <c r="SZB49" i="1"/>
  <c r="SYW49" i="1"/>
  <c r="SYX49" i="1" s="1"/>
  <c r="SYZ49" i="1" s="1"/>
  <c r="SYT49" i="1"/>
  <c r="SYL49" i="1"/>
  <c r="SYG49" i="1"/>
  <c r="SYH49" i="1" s="1"/>
  <c r="SYJ49" i="1" s="1"/>
  <c r="SYD49" i="1"/>
  <c r="SXV49" i="1"/>
  <c r="SXQ49" i="1"/>
  <c r="SXN49" i="1"/>
  <c r="SXF49" i="1"/>
  <c r="SXA49" i="1"/>
  <c r="SXB49" i="1" s="1"/>
  <c r="SXD49" i="1" s="1"/>
  <c r="SWX49" i="1"/>
  <c r="SWP49" i="1"/>
  <c r="SWK49" i="1"/>
  <c r="SWL49" i="1" s="1"/>
  <c r="SWN49" i="1" s="1"/>
  <c r="SWH49" i="1"/>
  <c r="SVZ49" i="1"/>
  <c r="SVU49" i="1"/>
  <c r="SVV49" i="1" s="1"/>
  <c r="SVX49" i="1" s="1"/>
  <c r="SVR49" i="1"/>
  <c r="SVJ49" i="1"/>
  <c r="SVE49" i="1"/>
  <c r="SVF49" i="1" s="1"/>
  <c r="SVH49" i="1" s="1"/>
  <c r="SVB49" i="1"/>
  <c r="SUT49" i="1"/>
  <c r="SUP49" i="1"/>
  <c r="SUR49" i="1" s="1"/>
  <c r="SUO49" i="1"/>
  <c r="SUQ49" i="1" s="1"/>
  <c r="SUL49" i="1"/>
  <c r="SUD49" i="1"/>
  <c r="STY49" i="1"/>
  <c r="STV49" i="1"/>
  <c r="STN49" i="1"/>
  <c r="STI49" i="1"/>
  <c r="STK49" i="1" s="1"/>
  <c r="STF49" i="1"/>
  <c r="SSX49" i="1"/>
  <c r="SSS49" i="1"/>
  <c r="SSU49" i="1" s="1"/>
  <c r="SSP49" i="1"/>
  <c r="SSH49" i="1"/>
  <c r="SSC49" i="1"/>
  <c r="SSE49" i="1" s="1"/>
  <c r="SRZ49" i="1"/>
  <c r="SRR49" i="1"/>
  <c r="SRM49" i="1"/>
  <c r="SRN49" i="1" s="1"/>
  <c r="SRP49" i="1" s="1"/>
  <c r="SRJ49" i="1"/>
  <c r="SRB49" i="1"/>
  <c r="SQW49" i="1"/>
  <c r="SQY49" i="1" s="1"/>
  <c r="SQT49" i="1"/>
  <c r="SQL49" i="1"/>
  <c r="SQG49" i="1"/>
  <c r="SQD49" i="1"/>
  <c r="SPV49" i="1"/>
  <c r="SPQ49" i="1"/>
  <c r="SPS49" i="1" s="1"/>
  <c r="SPN49" i="1"/>
  <c r="SPF49" i="1"/>
  <c r="SPA49" i="1"/>
  <c r="SPC49" i="1" s="1"/>
  <c r="SOX49" i="1"/>
  <c r="SOP49" i="1"/>
  <c r="SOK49" i="1"/>
  <c r="SOM49" i="1" s="1"/>
  <c r="SOH49" i="1"/>
  <c r="SNZ49" i="1"/>
  <c r="SNU49" i="1"/>
  <c r="SNV49" i="1" s="1"/>
  <c r="SNX49" i="1" s="1"/>
  <c r="SNR49" i="1"/>
  <c r="SNJ49" i="1"/>
  <c r="SNE49" i="1"/>
  <c r="SNG49" i="1" s="1"/>
  <c r="SNB49" i="1"/>
  <c r="SMT49" i="1"/>
  <c r="SMO49" i="1"/>
  <c r="SML49" i="1"/>
  <c r="SMD49" i="1"/>
  <c r="SLY49" i="1"/>
  <c r="SMA49" i="1" s="1"/>
  <c r="SLV49" i="1"/>
  <c r="SLN49" i="1"/>
  <c r="SLI49" i="1"/>
  <c r="SLK49" i="1" s="1"/>
  <c r="SLF49" i="1"/>
  <c r="SKX49" i="1"/>
  <c r="SKS49" i="1"/>
  <c r="SKU49" i="1" s="1"/>
  <c r="SKP49" i="1"/>
  <c r="SKH49" i="1"/>
  <c r="SKC49" i="1"/>
  <c r="SKD49" i="1" s="1"/>
  <c r="SKF49" i="1" s="1"/>
  <c r="SJZ49" i="1"/>
  <c r="SJR49" i="1"/>
  <c r="SJM49" i="1"/>
  <c r="SJO49" i="1" s="1"/>
  <c r="SJJ49" i="1"/>
  <c r="SJB49" i="1"/>
  <c r="SIW49" i="1"/>
  <c r="SIT49" i="1"/>
  <c r="SIL49" i="1"/>
  <c r="SIG49" i="1"/>
  <c r="SII49" i="1" s="1"/>
  <c r="SID49" i="1"/>
  <c r="SHV49" i="1"/>
  <c r="SHQ49" i="1"/>
  <c r="SHS49" i="1" s="1"/>
  <c r="SHN49" i="1"/>
  <c r="SHF49" i="1"/>
  <c r="SHA49" i="1"/>
  <c r="SHC49" i="1" s="1"/>
  <c r="SGX49" i="1"/>
  <c r="SGP49" i="1"/>
  <c r="SGK49" i="1"/>
  <c r="SGL49" i="1" s="1"/>
  <c r="SGN49" i="1" s="1"/>
  <c r="SGH49" i="1"/>
  <c r="SFZ49" i="1"/>
  <c r="SFU49" i="1"/>
  <c r="SFW49" i="1" s="1"/>
  <c r="SFR49" i="1"/>
  <c r="SFJ49" i="1"/>
  <c r="SFE49" i="1"/>
  <c r="SFB49" i="1"/>
  <c r="SET49" i="1"/>
  <c r="SEO49" i="1"/>
  <c r="SEQ49" i="1" s="1"/>
  <c r="SEL49" i="1"/>
  <c r="SED49" i="1"/>
  <c r="SDY49" i="1"/>
  <c r="SEA49" i="1" s="1"/>
  <c r="SDV49" i="1"/>
  <c r="SDN49" i="1"/>
  <c r="SDI49" i="1"/>
  <c r="SDK49" i="1" s="1"/>
  <c r="SDF49" i="1"/>
  <c r="SCX49" i="1"/>
  <c r="SCS49" i="1"/>
  <c r="SCT49" i="1" s="1"/>
  <c r="SCV49" i="1" s="1"/>
  <c r="SCP49" i="1"/>
  <c r="SCH49" i="1"/>
  <c r="SCC49" i="1"/>
  <c r="SCE49" i="1" s="1"/>
  <c r="SBZ49" i="1"/>
  <c r="SBR49" i="1"/>
  <c r="SBM49" i="1"/>
  <c r="SBJ49" i="1"/>
  <c r="SBB49" i="1"/>
  <c r="SAW49" i="1"/>
  <c r="SAY49" i="1" s="1"/>
  <c r="SAT49" i="1"/>
  <c r="SAL49" i="1"/>
  <c r="SAG49" i="1"/>
  <c r="SAI49" i="1" s="1"/>
  <c r="SAD49" i="1"/>
  <c r="RZV49" i="1"/>
  <c r="RZQ49" i="1"/>
  <c r="RZS49" i="1" s="1"/>
  <c r="RZN49" i="1"/>
  <c r="RZF49" i="1"/>
  <c r="RZA49" i="1"/>
  <c r="RZB49" i="1" s="1"/>
  <c r="RZD49" i="1" s="1"/>
  <c r="RYX49" i="1"/>
  <c r="RYP49" i="1"/>
  <c r="RYK49" i="1"/>
  <c r="RYM49" i="1" s="1"/>
  <c r="RYH49" i="1"/>
  <c r="RXZ49" i="1"/>
  <c r="RXU49" i="1"/>
  <c r="RXW49" i="1" s="1"/>
  <c r="RXR49" i="1"/>
  <c r="RXJ49" i="1"/>
  <c r="RXE49" i="1"/>
  <c r="RXB49" i="1"/>
  <c r="RWT49" i="1"/>
  <c r="RWO49" i="1"/>
  <c r="RWQ49" i="1" s="1"/>
  <c r="RWL49" i="1"/>
  <c r="RWD49" i="1"/>
  <c r="RVY49" i="1"/>
  <c r="RWA49" i="1" s="1"/>
  <c r="RVV49" i="1"/>
  <c r="RVN49" i="1"/>
  <c r="RVI49" i="1"/>
  <c r="RVJ49" i="1" s="1"/>
  <c r="RVL49" i="1" s="1"/>
  <c r="RVF49" i="1"/>
  <c r="RUX49" i="1"/>
  <c r="RUT49" i="1"/>
  <c r="RUV49" i="1" s="1"/>
  <c r="RUS49" i="1"/>
  <c r="RUU49" i="1" s="1"/>
  <c r="RUP49" i="1"/>
  <c r="RUH49" i="1"/>
  <c r="RUC49" i="1"/>
  <c r="RUE49" i="1" s="1"/>
  <c r="RTZ49" i="1"/>
  <c r="RTR49" i="1"/>
  <c r="RTM49" i="1"/>
  <c r="RTJ49" i="1"/>
  <c r="RTB49" i="1"/>
  <c r="RSW49" i="1"/>
  <c r="RSY49" i="1" s="1"/>
  <c r="RST49" i="1"/>
  <c r="RSL49" i="1"/>
  <c r="RSG49" i="1"/>
  <c r="RSI49" i="1" s="1"/>
  <c r="RSD49" i="1"/>
  <c r="RRV49" i="1"/>
  <c r="RRQ49" i="1"/>
  <c r="RRR49" i="1" s="1"/>
  <c r="RRT49" i="1" s="1"/>
  <c r="RRN49" i="1"/>
  <c r="RRF49" i="1"/>
  <c r="RRA49" i="1"/>
  <c r="RRC49" i="1" s="1"/>
  <c r="RQX49" i="1"/>
  <c r="RQP49" i="1"/>
  <c r="RQK49" i="1"/>
  <c r="RQM49" i="1" s="1"/>
  <c r="RQH49" i="1"/>
  <c r="RPZ49" i="1"/>
  <c r="RPU49" i="1"/>
  <c r="RPR49" i="1"/>
  <c r="RPJ49" i="1"/>
  <c r="RPE49" i="1"/>
  <c r="RPG49" i="1" s="1"/>
  <c r="RPB49" i="1"/>
  <c r="ROT49" i="1"/>
  <c r="ROO49" i="1"/>
  <c r="ROQ49" i="1" s="1"/>
  <c r="ROL49" i="1"/>
  <c r="ROD49" i="1"/>
  <c r="RNY49" i="1"/>
  <c r="RNZ49" i="1" s="1"/>
  <c r="ROB49" i="1" s="1"/>
  <c r="RNV49" i="1"/>
  <c r="RNN49" i="1"/>
  <c r="RNI49" i="1"/>
  <c r="RNK49" i="1" s="1"/>
  <c r="RNF49" i="1"/>
  <c r="RMX49" i="1"/>
  <c r="RMS49" i="1"/>
  <c r="RMU49" i="1" s="1"/>
  <c r="RMP49" i="1"/>
  <c r="RMH49" i="1"/>
  <c r="RMC49" i="1"/>
  <c r="RLZ49" i="1"/>
  <c r="RLR49" i="1"/>
  <c r="RLM49" i="1"/>
  <c r="RLO49" i="1" s="1"/>
  <c r="RLJ49" i="1"/>
  <c r="RLB49" i="1"/>
  <c r="RKW49" i="1"/>
  <c r="RKY49" i="1" s="1"/>
  <c r="RKT49" i="1"/>
  <c r="RKL49" i="1"/>
  <c r="RKG49" i="1"/>
  <c r="RKH49" i="1" s="1"/>
  <c r="RKJ49" i="1" s="1"/>
  <c r="RKD49" i="1"/>
  <c r="RJV49" i="1"/>
  <c r="RJQ49" i="1"/>
  <c r="RJS49" i="1" s="1"/>
  <c r="RJN49" i="1"/>
  <c r="RJF49" i="1"/>
  <c r="RJA49" i="1"/>
  <c r="RJC49" i="1" s="1"/>
  <c r="RIX49" i="1"/>
  <c r="RIP49" i="1"/>
  <c r="RIK49" i="1"/>
  <c r="RIH49" i="1"/>
  <c r="RHZ49" i="1"/>
  <c r="RHU49" i="1"/>
  <c r="RHW49" i="1" s="1"/>
  <c r="RHR49" i="1"/>
  <c r="RHJ49" i="1"/>
  <c r="RHE49" i="1"/>
  <c r="RHG49" i="1" s="1"/>
  <c r="RHB49" i="1"/>
  <c r="RGT49" i="1"/>
  <c r="RGO49" i="1"/>
  <c r="RGP49" i="1" s="1"/>
  <c r="RGR49" i="1" s="1"/>
  <c r="RGL49" i="1"/>
  <c r="RGD49" i="1"/>
  <c r="RGA49" i="1"/>
  <c r="RFZ49" i="1"/>
  <c r="RGB49" i="1" s="1"/>
  <c r="RFY49" i="1"/>
  <c r="RFV49" i="1"/>
  <c r="RFN49" i="1"/>
  <c r="RFI49" i="1"/>
  <c r="RFK49" i="1" s="1"/>
  <c r="RFF49" i="1"/>
  <c r="REX49" i="1"/>
  <c r="RES49" i="1"/>
  <c r="REP49" i="1"/>
  <c r="REH49" i="1"/>
  <c r="REC49" i="1"/>
  <c r="REE49" i="1" s="1"/>
  <c r="RDZ49" i="1"/>
  <c r="RDR49" i="1"/>
  <c r="RDM49" i="1"/>
  <c r="RDO49" i="1" s="1"/>
  <c r="RDJ49" i="1"/>
  <c r="RDB49" i="1"/>
  <c r="RCW49" i="1"/>
  <c r="RCX49" i="1" s="1"/>
  <c r="RCZ49" i="1" s="1"/>
  <c r="RCT49" i="1"/>
  <c r="RCL49" i="1"/>
  <c r="RCG49" i="1"/>
  <c r="RCI49" i="1" s="1"/>
  <c r="RCD49" i="1"/>
  <c r="RBV49" i="1"/>
  <c r="RBQ49" i="1"/>
  <c r="RBS49" i="1" s="1"/>
  <c r="RBN49" i="1"/>
  <c r="RBF49" i="1"/>
  <c r="RBA49" i="1"/>
  <c r="RAX49" i="1"/>
  <c r="RAP49" i="1"/>
  <c r="RAK49" i="1"/>
  <c r="RAM49" i="1" s="1"/>
  <c r="RAH49" i="1"/>
  <c r="QZZ49" i="1"/>
  <c r="QZU49" i="1"/>
  <c r="QZW49" i="1" s="1"/>
  <c r="QZR49" i="1"/>
  <c r="QZJ49" i="1"/>
  <c r="QZE49" i="1"/>
  <c r="QZF49" i="1" s="1"/>
  <c r="QZH49" i="1" s="1"/>
  <c r="QZB49" i="1"/>
  <c r="QYT49" i="1"/>
  <c r="QYQ49" i="1"/>
  <c r="QYP49" i="1"/>
  <c r="QYR49" i="1" s="1"/>
  <c r="QYO49" i="1"/>
  <c r="QYL49" i="1"/>
  <c r="QYD49" i="1"/>
  <c r="QXY49" i="1"/>
  <c r="QYA49" i="1" s="1"/>
  <c r="QXV49" i="1"/>
  <c r="QXN49" i="1"/>
  <c r="QXI49" i="1"/>
  <c r="QXF49" i="1"/>
  <c r="QWX49" i="1"/>
  <c r="QWS49" i="1"/>
  <c r="QWU49" i="1" s="1"/>
  <c r="QWP49" i="1"/>
  <c r="QWH49" i="1"/>
  <c r="QWC49" i="1"/>
  <c r="QWE49" i="1" s="1"/>
  <c r="QVZ49" i="1"/>
  <c r="QVR49" i="1"/>
  <c r="QVM49" i="1"/>
  <c r="QVN49" i="1" s="1"/>
  <c r="QVP49" i="1" s="1"/>
  <c r="QVJ49" i="1"/>
  <c r="QVB49" i="1"/>
  <c r="QUW49" i="1"/>
  <c r="QUY49" i="1" s="1"/>
  <c r="QUT49" i="1"/>
  <c r="QUL49" i="1"/>
  <c r="QUG49" i="1"/>
  <c r="QUI49" i="1" s="1"/>
  <c r="QUD49" i="1"/>
  <c r="QTV49" i="1"/>
  <c r="QTQ49" i="1"/>
  <c r="QTN49" i="1"/>
  <c r="QTF49" i="1"/>
  <c r="QTA49" i="1"/>
  <c r="QTC49" i="1" s="1"/>
  <c r="QSX49" i="1"/>
  <c r="QSP49" i="1"/>
  <c r="QSK49" i="1"/>
  <c r="QSM49" i="1" s="1"/>
  <c r="QSH49" i="1"/>
  <c r="QRZ49" i="1"/>
  <c r="QRU49" i="1"/>
  <c r="QRV49" i="1" s="1"/>
  <c r="QRX49" i="1" s="1"/>
  <c r="QRR49" i="1"/>
  <c r="QRJ49" i="1"/>
  <c r="QRE49" i="1"/>
  <c r="QRG49" i="1" s="1"/>
  <c r="QRB49" i="1"/>
  <c r="QQT49" i="1"/>
  <c r="QQO49" i="1"/>
  <c r="QQQ49" i="1" s="1"/>
  <c r="QQL49" i="1"/>
  <c r="QQD49" i="1"/>
  <c r="QPY49" i="1"/>
  <c r="QPV49" i="1"/>
  <c r="QPN49" i="1"/>
  <c r="QPI49" i="1"/>
  <c r="QPK49" i="1" s="1"/>
  <c r="QPF49" i="1"/>
  <c r="QOX49" i="1"/>
  <c r="QOS49" i="1"/>
  <c r="QOU49" i="1" s="1"/>
  <c r="QOP49" i="1"/>
  <c r="QOH49" i="1"/>
  <c r="QOC49" i="1"/>
  <c r="QOD49" i="1" s="1"/>
  <c r="QOF49" i="1" s="1"/>
  <c r="QNZ49" i="1"/>
  <c r="QNR49" i="1"/>
  <c r="QNM49" i="1"/>
  <c r="QNO49" i="1" s="1"/>
  <c r="QNJ49" i="1"/>
  <c r="QNB49" i="1"/>
  <c r="QMW49" i="1"/>
  <c r="QMY49" i="1" s="1"/>
  <c r="QMT49" i="1"/>
  <c r="QML49" i="1"/>
  <c r="QMG49" i="1"/>
  <c r="QMD49" i="1"/>
  <c r="QLV49" i="1"/>
  <c r="QLQ49" i="1"/>
  <c r="QLS49" i="1" s="1"/>
  <c r="QLN49" i="1"/>
  <c r="QLF49" i="1"/>
  <c r="QLA49" i="1"/>
  <c r="QLC49" i="1" s="1"/>
  <c r="QKX49" i="1"/>
  <c r="QKP49" i="1"/>
  <c r="QKK49" i="1"/>
  <c r="QKL49" i="1" s="1"/>
  <c r="QKN49" i="1" s="1"/>
  <c r="QKH49" i="1"/>
  <c r="QJZ49" i="1"/>
  <c r="QJV49" i="1"/>
  <c r="QJX49" i="1" s="1"/>
  <c r="QJU49" i="1"/>
  <c r="QJW49" i="1" s="1"/>
  <c r="QJR49" i="1"/>
  <c r="QJJ49" i="1"/>
  <c r="QJE49" i="1"/>
  <c r="QJG49" i="1" s="1"/>
  <c r="QJB49" i="1"/>
  <c r="QIT49" i="1"/>
  <c r="QIO49" i="1"/>
  <c r="QIL49" i="1"/>
  <c r="QID49" i="1"/>
  <c r="QHY49" i="1"/>
  <c r="QIA49" i="1" s="1"/>
  <c r="QHV49" i="1"/>
  <c r="QHN49" i="1"/>
  <c r="QHI49" i="1"/>
  <c r="QHK49" i="1" s="1"/>
  <c r="QHF49" i="1"/>
  <c r="QGX49" i="1"/>
  <c r="QGS49" i="1"/>
  <c r="QGT49" i="1" s="1"/>
  <c r="QGV49" i="1" s="1"/>
  <c r="QGP49" i="1"/>
  <c r="QGH49" i="1"/>
  <c r="QGC49" i="1"/>
  <c r="QGE49" i="1" s="1"/>
  <c r="QFZ49" i="1"/>
  <c r="QFR49" i="1"/>
  <c r="QFM49" i="1"/>
  <c r="QFO49" i="1" s="1"/>
  <c r="QFJ49" i="1"/>
  <c r="QFB49" i="1"/>
  <c r="QEW49" i="1"/>
  <c r="QET49" i="1"/>
  <c r="QEL49" i="1"/>
  <c r="QEG49" i="1"/>
  <c r="QEI49" i="1" s="1"/>
  <c r="QED49" i="1"/>
  <c r="QDV49" i="1"/>
  <c r="QDQ49" i="1"/>
  <c r="QDS49" i="1" s="1"/>
  <c r="QDN49" i="1"/>
  <c r="QDF49" i="1"/>
  <c r="QDA49" i="1"/>
  <c r="QDB49" i="1" s="1"/>
  <c r="QDD49" i="1" s="1"/>
  <c r="QCX49" i="1"/>
  <c r="QCP49" i="1"/>
  <c r="QCM49" i="1"/>
  <c r="QCL49" i="1"/>
  <c r="QCN49" i="1" s="1"/>
  <c r="QCK49" i="1"/>
  <c r="QCH49" i="1"/>
  <c r="QBZ49" i="1"/>
  <c r="QBU49" i="1"/>
  <c r="QBW49" i="1" s="1"/>
  <c r="QBR49" i="1"/>
  <c r="QBJ49" i="1"/>
  <c r="QBE49" i="1"/>
  <c r="QBB49" i="1"/>
  <c r="QAT49" i="1"/>
  <c r="QAO49" i="1"/>
  <c r="QAQ49" i="1" s="1"/>
  <c r="QAL49" i="1"/>
  <c r="QAD49" i="1"/>
  <c r="PZY49" i="1"/>
  <c r="QAA49" i="1" s="1"/>
  <c r="PZV49" i="1"/>
  <c r="PZN49" i="1"/>
  <c r="PZI49" i="1"/>
  <c r="PZJ49" i="1" s="1"/>
  <c r="PZL49" i="1" s="1"/>
  <c r="PZF49" i="1"/>
  <c r="PYX49" i="1"/>
  <c r="PYS49" i="1"/>
  <c r="PYU49" i="1" s="1"/>
  <c r="PYP49" i="1"/>
  <c r="PYH49" i="1"/>
  <c r="PYC49" i="1"/>
  <c r="PYE49" i="1" s="1"/>
  <c r="PXZ49" i="1"/>
  <c r="PXR49" i="1"/>
  <c r="PXM49" i="1"/>
  <c r="PXJ49" i="1"/>
  <c r="PXB49" i="1"/>
  <c r="PWW49" i="1"/>
  <c r="PWY49" i="1" s="1"/>
  <c r="PWT49" i="1"/>
  <c r="PWL49" i="1"/>
  <c r="PWG49" i="1"/>
  <c r="PWI49" i="1" s="1"/>
  <c r="PWD49" i="1"/>
  <c r="PVV49" i="1"/>
  <c r="PVQ49" i="1"/>
  <c r="PVR49" i="1" s="1"/>
  <c r="PVT49" i="1" s="1"/>
  <c r="PVN49" i="1"/>
  <c r="PVF49" i="1"/>
  <c r="PVA49" i="1"/>
  <c r="PVC49" i="1" s="1"/>
  <c r="PUX49" i="1"/>
  <c r="PUP49" i="1"/>
  <c r="PUK49" i="1"/>
  <c r="PUM49" i="1" s="1"/>
  <c r="PUH49" i="1"/>
  <c r="PTZ49" i="1"/>
  <c r="PTU49" i="1"/>
  <c r="PTR49" i="1"/>
  <c r="PTJ49" i="1"/>
  <c r="PTE49" i="1"/>
  <c r="PTG49" i="1" s="1"/>
  <c r="PTB49" i="1"/>
  <c r="PST49" i="1"/>
  <c r="PSO49" i="1"/>
  <c r="PSQ49" i="1" s="1"/>
  <c r="PSL49" i="1"/>
  <c r="PSD49" i="1"/>
  <c r="PRY49" i="1"/>
  <c r="PRZ49" i="1" s="1"/>
  <c r="PSB49" i="1" s="1"/>
  <c r="PRV49" i="1"/>
  <c r="PRN49" i="1"/>
  <c r="PRI49" i="1"/>
  <c r="PRK49" i="1" s="1"/>
  <c r="PRF49" i="1"/>
  <c r="PQX49" i="1"/>
  <c r="PQS49" i="1"/>
  <c r="PQU49" i="1" s="1"/>
  <c r="PQP49" i="1"/>
  <c r="PQH49" i="1"/>
  <c r="PQC49" i="1"/>
  <c r="PPZ49" i="1"/>
  <c r="PPR49" i="1"/>
  <c r="PPM49" i="1"/>
  <c r="PPO49" i="1" s="1"/>
  <c r="PPJ49" i="1"/>
  <c r="PPB49" i="1"/>
  <c r="POW49" i="1"/>
  <c r="POY49" i="1" s="1"/>
  <c r="POT49" i="1"/>
  <c r="POL49" i="1"/>
  <c r="POG49" i="1"/>
  <c r="POH49" i="1" s="1"/>
  <c r="POJ49" i="1" s="1"/>
  <c r="POD49" i="1"/>
  <c r="PNV49" i="1"/>
  <c r="PNS49" i="1"/>
  <c r="PNR49" i="1"/>
  <c r="PNT49" i="1" s="1"/>
  <c r="PNQ49" i="1"/>
  <c r="PNN49" i="1"/>
  <c r="PNF49" i="1"/>
  <c r="PNA49" i="1"/>
  <c r="PNC49" i="1" s="1"/>
  <c r="PMX49" i="1"/>
  <c r="PMP49" i="1"/>
  <c r="PMK49" i="1"/>
  <c r="PMH49" i="1"/>
  <c r="PLZ49" i="1"/>
  <c r="PLU49" i="1"/>
  <c r="PLW49" i="1" s="1"/>
  <c r="PLR49" i="1"/>
  <c r="PLJ49" i="1"/>
  <c r="PLE49" i="1"/>
  <c r="PLG49" i="1" s="1"/>
  <c r="PLB49" i="1"/>
  <c r="PKT49" i="1"/>
  <c r="PKO49" i="1"/>
  <c r="PKP49" i="1" s="1"/>
  <c r="PKR49" i="1" s="1"/>
  <c r="PKL49" i="1"/>
  <c r="PKD49" i="1"/>
  <c r="PJY49" i="1"/>
  <c r="PKA49" i="1" s="1"/>
  <c r="PJV49" i="1"/>
  <c r="PJN49" i="1"/>
  <c r="PJI49" i="1"/>
  <c r="PJK49" i="1" s="1"/>
  <c r="PJF49" i="1"/>
  <c r="PIX49" i="1"/>
  <c r="PIS49" i="1"/>
  <c r="PIP49" i="1"/>
  <c r="PIH49" i="1"/>
  <c r="PIC49" i="1"/>
  <c r="PIE49" i="1" s="1"/>
  <c r="PHZ49" i="1"/>
  <c r="PHR49" i="1"/>
  <c r="PHM49" i="1"/>
  <c r="PHO49" i="1" s="1"/>
  <c r="PHJ49" i="1"/>
  <c r="PHB49" i="1"/>
  <c r="PGW49" i="1"/>
  <c r="PGX49" i="1" s="1"/>
  <c r="PGZ49" i="1" s="1"/>
  <c r="PGT49" i="1"/>
  <c r="PGL49" i="1"/>
  <c r="PGH49" i="1"/>
  <c r="PGJ49" i="1" s="1"/>
  <c r="PGG49" i="1"/>
  <c r="PGI49" i="1" s="1"/>
  <c r="PGD49" i="1"/>
  <c r="PFV49" i="1"/>
  <c r="PFQ49" i="1"/>
  <c r="PFS49" i="1" s="1"/>
  <c r="PFN49" i="1"/>
  <c r="PFF49" i="1"/>
  <c r="PFA49" i="1"/>
  <c r="PEX49" i="1"/>
  <c r="PEP49" i="1"/>
  <c r="PEK49" i="1"/>
  <c r="PEM49" i="1" s="1"/>
  <c r="PEH49" i="1"/>
  <c r="PDZ49" i="1"/>
  <c r="PDU49" i="1"/>
  <c r="PDW49" i="1" s="1"/>
  <c r="PDR49" i="1"/>
  <c r="PDJ49" i="1"/>
  <c r="PDE49" i="1"/>
  <c r="PDF49" i="1" s="1"/>
  <c r="PDH49" i="1" s="1"/>
  <c r="PDB49" i="1"/>
  <c r="PCT49" i="1"/>
  <c r="PCO49" i="1"/>
  <c r="PCQ49" i="1" s="1"/>
  <c r="PCL49" i="1"/>
  <c r="PCD49" i="1"/>
  <c r="PBY49" i="1"/>
  <c r="PCA49" i="1" s="1"/>
  <c r="PBV49" i="1"/>
  <c r="PBN49" i="1"/>
  <c r="PBI49" i="1"/>
  <c r="PBF49" i="1"/>
  <c r="PAX49" i="1"/>
  <c r="PAS49" i="1"/>
  <c r="PAU49" i="1" s="1"/>
  <c r="PAP49" i="1"/>
  <c r="PAH49" i="1"/>
  <c r="PAC49" i="1"/>
  <c r="PAE49" i="1" s="1"/>
  <c r="OZZ49" i="1"/>
  <c r="OZR49" i="1"/>
  <c r="OZM49" i="1"/>
  <c r="OZN49" i="1" s="1"/>
  <c r="OZP49" i="1" s="1"/>
  <c r="OZJ49" i="1"/>
  <c r="OZB49" i="1"/>
  <c r="OYW49" i="1"/>
  <c r="OYY49" i="1" s="1"/>
  <c r="OYT49" i="1"/>
  <c r="OYL49" i="1"/>
  <c r="OYG49" i="1"/>
  <c r="OYI49" i="1" s="1"/>
  <c r="OYD49" i="1"/>
  <c r="OXV49" i="1"/>
  <c r="OXQ49" i="1"/>
  <c r="OXN49" i="1"/>
  <c r="OXF49" i="1"/>
  <c r="OXA49" i="1"/>
  <c r="OXC49" i="1" s="1"/>
  <c r="OWX49" i="1"/>
  <c r="OWP49" i="1"/>
  <c r="OWK49" i="1"/>
  <c r="OWM49" i="1" s="1"/>
  <c r="OWH49" i="1"/>
  <c r="OVZ49" i="1"/>
  <c r="OVU49" i="1"/>
  <c r="OVV49" i="1" s="1"/>
  <c r="OVX49" i="1" s="1"/>
  <c r="OVR49" i="1"/>
  <c r="OVJ49" i="1"/>
  <c r="OVE49" i="1"/>
  <c r="OVG49" i="1" s="1"/>
  <c r="OVB49" i="1"/>
  <c r="OUT49" i="1"/>
  <c r="OUO49" i="1"/>
  <c r="OUQ49" i="1" s="1"/>
  <c r="OUL49" i="1"/>
  <c r="OUD49" i="1"/>
  <c r="OTY49" i="1"/>
  <c r="OTV49" i="1"/>
  <c r="OTN49" i="1"/>
  <c r="OTI49" i="1"/>
  <c r="OTK49" i="1" s="1"/>
  <c r="OTF49" i="1"/>
  <c r="OSX49" i="1"/>
  <c r="OSS49" i="1"/>
  <c r="OSU49" i="1" s="1"/>
  <c r="OSP49" i="1"/>
  <c r="OSH49" i="1"/>
  <c r="OSC49" i="1"/>
  <c r="OSD49" i="1" s="1"/>
  <c r="OSF49" i="1" s="1"/>
  <c r="ORZ49" i="1"/>
  <c r="ORR49" i="1"/>
  <c r="ORO49" i="1"/>
  <c r="ORN49" i="1"/>
  <c r="ORP49" i="1" s="1"/>
  <c r="ORM49" i="1"/>
  <c r="ORJ49" i="1"/>
  <c r="ORB49" i="1"/>
  <c r="OQW49" i="1"/>
  <c r="OQY49" i="1" s="1"/>
  <c r="OQT49" i="1"/>
  <c r="OQL49" i="1"/>
  <c r="OQG49" i="1"/>
  <c r="OQD49" i="1"/>
  <c r="OPV49" i="1"/>
  <c r="OPQ49" i="1"/>
  <c r="OPS49" i="1" s="1"/>
  <c r="OPN49" i="1"/>
  <c r="OPF49" i="1"/>
  <c r="OPA49" i="1"/>
  <c r="OPC49" i="1" s="1"/>
  <c r="OOX49" i="1"/>
  <c r="OOP49" i="1"/>
  <c r="OOK49" i="1"/>
  <c r="OOL49" i="1" s="1"/>
  <c r="OON49" i="1" s="1"/>
  <c r="OOH49" i="1"/>
  <c r="ONZ49" i="1"/>
  <c r="ONU49" i="1"/>
  <c r="ONW49" i="1" s="1"/>
  <c r="ONR49" i="1"/>
  <c r="ONJ49" i="1"/>
  <c r="ONE49" i="1"/>
  <c r="ONG49" i="1" s="1"/>
  <c r="ONB49" i="1"/>
  <c r="OMT49" i="1"/>
  <c r="OMO49" i="1"/>
  <c r="OML49" i="1"/>
  <c r="OMD49" i="1"/>
  <c r="OLY49" i="1"/>
  <c r="OMA49" i="1" s="1"/>
  <c r="OLV49" i="1"/>
  <c r="OLN49" i="1"/>
  <c r="OLI49" i="1"/>
  <c r="OLK49" i="1" s="1"/>
  <c r="OLF49" i="1"/>
  <c r="OKX49" i="1"/>
  <c r="OKS49" i="1"/>
  <c r="OKT49" i="1" s="1"/>
  <c r="OKV49" i="1" s="1"/>
  <c r="OKP49" i="1"/>
  <c r="OKH49" i="1"/>
  <c r="OKE49" i="1"/>
  <c r="OKD49" i="1"/>
  <c r="OKF49" i="1" s="1"/>
  <c r="OKC49" i="1"/>
  <c r="OJZ49" i="1"/>
  <c r="OJR49" i="1"/>
  <c r="OJM49" i="1"/>
  <c r="OJO49" i="1" s="1"/>
  <c r="OJJ49" i="1"/>
  <c r="OJB49" i="1"/>
  <c r="OIW49" i="1"/>
  <c r="OIT49" i="1"/>
  <c r="OIL49" i="1"/>
  <c r="OIG49" i="1"/>
  <c r="OII49" i="1" s="1"/>
  <c r="OID49" i="1"/>
  <c r="OHV49" i="1"/>
  <c r="OHQ49" i="1"/>
  <c r="OHS49" i="1" s="1"/>
  <c r="OHN49" i="1"/>
  <c r="OHF49" i="1"/>
  <c r="OHA49" i="1"/>
  <c r="OHB49" i="1" s="1"/>
  <c r="OHD49" i="1" s="1"/>
  <c r="OGX49" i="1"/>
  <c r="OGP49" i="1"/>
  <c r="OGK49" i="1"/>
  <c r="OGM49" i="1" s="1"/>
  <c r="OGH49" i="1"/>
  <c r="OFZ49" i="1"/>
  <c r="OFU49" i="1"/>
  <c r="OFW49" i="1" s="1"/>
  <c r="OFR49" i="1"/>
  <c r="OFJ49" i="1"/>
  <c r="OFE49" i="1"/>
  <c r="OFB49" i="1"/>
  <c r="OET49" i="1"/>
  <c r="OEO49" i="1"/>
  <c r="OEQ49" i="1" s="1"/>
  <c r="OEL49" i="1"/>
  <c r="OED49" i="1"/>
  <c r="ODY49" i="1"/>
  <c r="OEA49" i="1" s="1"/>
  <c r="ODV49" i="1"/>
  <c r="ODN49" i="1"/>
  <c r="ODI49" i="1"/>
  <c r="ODJ49" i="1" s="1"/>
  <c r="ODL49" i="1" s="1"/>
  <c r="ODF49" i="1"/>
  <c r="OCX49" i="1"/>
  <c r="OCS49" i="1"/>
  <c r="OCU49" i="1" s="1"/>
  <c r="OCP49" i="1"/>
  <c r="OCH49" i="1"/>
  <c r="OCC49" i="1"/>
  <c r="OCE49" i="1" s="1"/>
  <c r="OBZ49" i="1"/>
  <c r="OBR49" i="1"/>
  <c r="OBM49" i="1"/>
  <c r="OBJ49" i="1"/>
  <c r="OBB49" i="1"/>
  <c r="OAW49" i="1"/>
  <c r="OAY49" i="1" s="1"/>
  <c r="OAT49" i="1"/>
  <c r="OAL49" i="1"/>
  <c r="OAG49" i="1"/>
  <c r="OAI49" i="1" s="1"/>
  <c r="OAD49" i="1"/>
  <c r="NZV49" i="1"/>
  <c r="NZQ49" i="1"/>
  <c r="NZR49" i="1" s="1"/>
  <c r="NZT49" i="1" s="1"/>
  <c r="NZN49" i="1"/>
  <c r="NZF49" i="1"/>
  <c r="NZA49" i="1"/>
  <c r="NZC49" i="1" s="1"/>
  <c r="NYX49" i="1"/>
  <c r="NYP49" i="1"/>
  <c r="NYK49" i="1"/>
  <c r="NYM49" i="1" s="1"/>
  <c r="NYH49" i="1"/>
  <c r="NXZ49" i="1"/>
  <c r="NXU49" i="1"/>
  <c r="NXR49" i="1"/>
  <c r="NXJ49" i="1"/>
  <c r="NXE49" i="1"/>
  <c r="NXG49" i="1" s="1"/>
  <c r="NXB49" i="1"/>
  <c r="NWT49" i="1"/>
  <c r="NWO49" i="1"/>
  <c r="NWQ49" i="1" s="1"/>
  <c r="NWL49" i="1"/>
  <c r="NWD49" i="1"/>
  <c r="NVY49" i="1"/>
  <c r="NVZ49" i="1" s="1"/>
  <c r="NWB49" i="1" s="1"/>
  <c r="NVV49" i="1"/>
  <c r="NVN49" i="1"/>
  <c r="NVJ49" i="1"/>
  <c r="NVL49" i="1" s="1"/>
  <c r="NVI49" i="1"/>
  <c r="NVK49" i="1" s="1"/>
  <c r="NVF49" i="1"/>
  <c r="NUX49" i="1"/>
  <c r="NUS49" i="1"/>
  <c r="NUP49" i="1"/>
  <c r="NUH49" i="1"/>
  <c r="NUC49" i="1"/>
  <c r="NTZ49" i="1"/>
  <c r="NTR49" i="1"/>
  <c r="NTM49" i="1"/>
  <c r="NTO49" i="1" s="1"/>
  <c r="NTJ49" i="1"/>
  <c r="NTB49" i="1"/>
  <c r="NSW49" i="1"/>
  <c r="NSY49" i="1" s="1"/>
  <c r="NST49" i="1"/>
  <c r="NSL49" i="1"/>
  <c r="NSG49" i="1"/>
  <c r="NSH49" i="1" s="1"/>
  <c r="NSJ49" i="1" s="1"/>
  <c r="NSD49" i="1"/>
  <c r="NRV49" i="1"/>
  <c r="NRQ49" i="1"/>
  <c r="NRS49" i="1" s="1"/>
  <c r="NRN49" i="1"/>
  <c r="NRF49" i="1"/>
  <c r="NRA49" i="1"/>
  <c r="NRC49" i="1" s="1"/>
  <c r="NQX49" i="1"/>
  <c r="NQP49" i="1"/>
  <c r="NQK49" i="1"/>
  <c r="NQH49" i="1"/>
  <c r="NPZ49" i="1"/>
  <c r="NPU49" i="1"/>
  <c r="NPW49" i="1" s="1"/>
  <c r="NPR49" i="1"/>
  <c r="NPJ49" i="1"/>
  <c r="NPE49" i="1"/>
  <c r="NPG49" i="1" s="1"/>
  <c r="NPB49" i="1"/>
  <c r="NOT49" i="1"/>
  <c r="NOO49" i="1"/>
  <c r="NOP49" i="1" s="1"/>
  <c r="NOR49" i="1" s="1"/>
  <c r="NOL49" i="1"/>
  <c r="NOD49" i="1"/>
  <c r="NOA49" i="1"/>
  <c r="NNZ49" i="1"/>
  <c r="NOB49" i="1" s="1"/>
  <c r="NNY49" i="1"/>
  <c r="NNV49" i="1"/>
  <c r="NNN49" i="1"/>
  <c r="NNI49" i="1"/>
  <c r="NNK49" i="1" s="1"/>
  <c r="NNF49" i="1"/>
  <c r="NMX49" i="1"/>
  <c r="NMS49" i="1"/>
  <c r="NMP49" i="1"/>
  <c r="NMH49" i="1"/>
  <c r="NMC49" i="1"/>
  <c r="NME49" i="1" s="1"/>
  <c r="NLZ49" i="1"/>
  <c r="NLR49" i="1"/>
  <c r="NLM49" i="1"/>
  <c r="NLO49" i="1" s="1"/>
  <c r="NLJ49" i="1"/>
  <c r="NLB49" i="1"/>
  <c r="NKW49" i="1"/>
  <c r="NKX49" i="1" s="1"/>
  <c r="NKZ49" i="1" s="1"/>
  <c r="NKT49" i="1"/>
  <c r="NKL49" i="1"/>
  <c r="NKG49" i="1"/>
  <c r="NKI49" i="1" s="1"/>
  <c r="NKD49" i="1"/>
  <c r="NJV49" i="1"/>
  <c r="NJQ49" i="1"/>
  <c r="NJN49" i="1"/>
  <c r="NJF49" i="1"/>
  <c r="NJA49" i="1"/>
  <c r="NIX49" i="1"/>
  <c r="NIP49" i="1"/>
  <c r="NIK49" i="1"/>
  <c r="NIM49" i="1" s="1"/>
  <c r="NIH49" i="1"/>
  <c r="NHZ49" i="1"/>
  <c r="NHU49" i="1"/>
  <c r="NHW49" i="1" s="1"/>
  <c r="NHR49" i="1"/>
  <c r="NHJ49" i="1"/>
  <c r="NHE49" i="1"/>
  <c r="NHF49" i="1" s="1"/>
  <c r="NHH49" i="1" s="1"/>
  <c r="NHB49" i="1"/>
  <c r="NGT49" i="1"/>
  <c r="NGO49" i="1"/>
  <c r="NGQ49" i="1" s="1"/>
  <c r="NGL49" i="1"/>
  <c r="NGD49" i="1"/>
  <c r="NFY49" i="1"/>
  <c r="NGA49" i="1" s="1"/>
  <c r="NFV49" i="1"/>
  <c r="NFN49" i="1"/>
  <c r="NFI49" i="1"/>
  <c r="NFF49" i="1"/>
  <c r="NEX49" i="1"/>
  <c r="NES49" i="1"/>
  <c r="NEU49" i="1" s="1"/>
  <c r="NEP49" i="1"/>
  <c r="NEH49" i="1"/>
  <c r="NEC49" i="1"/>
  <c r="NEE49" i="1" s="1"/>
  <c r="NDZ49" i="1"/>
  <c r="NDR49" i="1"/>
  <c r="NDM49" i="1"/>
  <c r="NDN49" i="1" s="1"/>
  <c r="NDP49" i="1" s="1"/>
  <c r="NDJ49" i="1"/>
  <c r="NDB49" i="1"/>
  <c r="NCW49" i="1"/>
  <c r="NCY49" i="1" s="1"/>
  <c r="NCT49" i="1"/>
  <c r="NCL49" i="1"/>
  <c r="NCG49" i="1"/>
  <c r="NCI49" i="1" s="1"/>
  <c r="NCD49" i="1"/>
  <c r="NBV49" i="1"/>
  <c r="NBQ49" i="1"/>
  <c r="NBN49" i="1"/>
  <c r="NBF49" i="1"/>
  <c r="NBA49" i="1"/>
  <c r="NBC49" i="1" s="1"/>
  <c r="NAX49" i="1"/>
  <c r="NAP49" i="1"/>
  <c r="NAK49" i="1"/>
  <c r="NAM49" i="1" s="1"/>
  <c r="NAH49" i="1"/>
  <c r="MZZ49" i="1"/>
  <c r="MZU49" i="1"/>
  <c r="MZV49" i="1" s="1"/>
  <c r="MZX49" i="1" s="1"/>
  <c r="MZR49" i="1"/>
  <c r="MZJ49" i="1"/>
  <c r="MZG49" i="1"/>
  <c r="MZF49" i="1"/>
  <c r="MZH49" i="1" s="1"/>
  <c r="MZE49" i="1"/>
  <c r="MZB49" i="1"/>
  <c r="MYT49" i="1"/>
  <c r="MYO49" i="1"/>
  <c r="MYL49" i="1"/>
  <c r="MYD49" i="1"/>
  <c r="MXY49" i="1"/>
  <c r="MXV49" i="1"/>
  <c r="MXN49" i="1"/>
  <c r="MXI49" i="1"/>
  <c r="MXK49" i="1" s="1"/>
  <c r="MXF49" i="1"/>
  <c r="MWX49" i="1"/>
  <c r="MWS49" i="1"/>
  <c r="MWU49" i="1" s="1"/>
  <c r="MWP49" i="1"/>
  <c r="MWH49" i="1"/>
  <c r="MWC49" i="1"/>
  <c r="MWD49" i="1" s="1"/>
  <c r="MWF49" i="1" s="1"/>
  <c r="MVZ49" i="1"/>
  <c r="MVR49" i="1"/>
  <c r="MVM49" i="1"/>
  <c r="MVO49" i="1" s="1"/>
  <c r="MVJ49" i="1"/>
  <c r="MVB49" i="1"/>
  <c r="MUW49" i="1"/>
  <c r="MUY49" i="1" s="1"/>
  <c r="MUT49" i="1"/>
  <c r="MUL49" i="1"/>
  <c r="MUG49" i="1"/>
  <c r="MUD49" i="1"/>
  <c r="MTV49" i="1"/>
  <c r="MTQ49" i="1"/>
  <c r="MTS49" i="1" s="1"/>
  <c r="MTN49" i="1"/>
  <c r="MTF49" i="1"/>
  <c r="MTA49" i="1"/>
  <c r="MTC49" i="1" s="1"/>
  <c r="MSX49" i="1"/>
  <c r="MSP49" i="1"/>
  <c r="MSK49" i="1"/>
  <c r="MSL49" i="1" s="1"/>
  <c r="MSN49" i="1" s="1"/>
  <c r="MSH49" i="1"/>
  <c r="MRZ49" i="1"/>
  <c r="MRV49" i="1"/>
  <c r="MRX49" i="1" s="1"/>
  <c r="MRU49" i="1"/>
  <c r="MRW49" i="1" s="1"/>
  <c r="MRR49" i="1"/>
  <c r="MRJ49" i="1"/>
  <c r="MRE49" i="1"/>
  <c r="MRG49" i="1" s="1"/>
  <c r="MRB49" i="1"/>
  <c r="MQT49" i="1"/>
  <c r="MQO49" i="1"/>
  <c r="MQL49" i="1"/>
  <c r="MQD49" i="1"/>
  <c r="MPY49" i="1"/>
  <c r="MQA49" i="1" s="1"/>
  <c r="MPV49" i="1"/>
  <c r="MPN49" i="1"/>
  <c r="MPI49" i="1"/>
  <c r="MPK49" i="1" s="1"/>
  <c r="MPF49" i="1"/>
  <c r="MOX49" i="1"/>
  <c r="MOS49" i="1"/>
  <c r="MOT49" i="1" s="1"/>
  <c r="MOV49" i="1" s="1"/>
  <c r="MOP49" i="1"/>
  <c r="MOH49" i="1"/>
  <c r="MOC49" i="1"/>
  <c r="MOE49" i="1" s="1"/>
  <c r="MNZ49" i="1"/>
  <c r="MNR49" i="1"/>
  <c r="MNM49" i="1"/>
  <c r="MNJ49" i="1"/>
  <c r="MNB49" i="1"/>
  <c r="MMW49" i="1"/>
  <c r="MMT49" i="1"/>
  <c r="MML49" i="1"/>
  <c r="MMG49" i="1"/>
  <c r="MMI49" i="1" s="1"/>
  <c r="MMD49" i="1"/>
  <c r="MLV49" i="1"/>
  <c r="MLQ49" i="1"/>
  <c r="MLS49" i="1" s="1"/>
  <c r="MLN49" i="1"/>
  <c r="MLF49" i="1"/>
  <c r="MLA49" i="1"/>
  <c r="MLB49" i="1" s="1"/>
  <c r="MLD49" i="1" s="1"/>
  <c r="MKX49" i="1"/>
  <c r="MKP49" i="1"/>
  <c r="MKK49" i="1"/>
  <c r="MKM49" i="1" s="1"/>
  <c r="MKH49" i="1"/>
  <c r="MJZ49" i="1"/>
  <c r="MJU49" i="1"/>
  <c r="MJW49" i="1" s="1"/>
  <c r="MJR49" i="1"/>
  <c r="MJJ49" i="1"/>
  <c r="MJE49" i="1"/>
  <c r="MJB49" i="1"/>
  <c r="MIT49" i="1"/>
  <c r="MIO49" i="1"/>
  <c r="MIQ49" i="1" s="1"/>
  <c r="MIL49" i="1"/>
  <c r="MID49" i="1"/>
  <c r="MHY49" i="1"/>
  <c r="MIA49" i="1" s="1"/>
  <c r="MHV49" i="1"/>
  <c r="MHN49" i="1"/>
  <c r="MHK49" i="1"/>
  <c r="MHI49" i="1"/>
  <c r="MHJ49" i="1" s="1"/>
  <c r="MHL49" i="1" s="1"/>
  <c r="MHF49" i="1"/>
  <c r="MGX49" i="1"/>
  <c r="MGS49" i="1"/>
  <c r="MGU49" i="1" s="1"/>
  <c r="MGP49" i="1"/>
  <c r="MGH49" i="1"/>
  <c r="MGC49" i="1"/>
  <c r="MGE49" i="1" s="1"/>
  <c r="MFZ49" i="1"/>
  <c r="MFR49" i="1"/>
  <c r="MFM49" i="1"/>
  <c r="MFJ49" i="1"/>
  <c r="MFB49" i="1"/>
  <c r="MEW49" i="1"/>
  <c r="MEY49" i="1" s="1"/>
  <c r="MET49" i="1"/>
  <c r="MEL49" i="1"/>
  <c r="MEG49" i="1"/>
  <c r="MEI49" i="1" s="1"/>
  <c r="MED49" i="1"/>
  <c r="MDV49" i="1"/>
  <c r="MDQ49" i="1"/>
  <c r="MDR49" i="1" s="1"/>
  <c r="MDT49" i="1" s="1"/>
  <c r="MDN49" i="1"/>
  <c r="MDF49" i="1"/>
  <c r="MDA49" i="1"/>
  <c r="MDB49" i="1" s="1"/>
  <c r="MDD49" i="1" s="1"/>
  <c r="MCX49" i="1"/>
  <c r="MCP49" i="1"/>
  <c r="MCK49" i="1"/>
  <c r="MCM49" i="1" s="1"/>
  <c r="MCH49" i="1"/>
  <c r="MBZ49" i="1"/>
  <c r="MBU49" i="1"/>
  <c r="MBR49" i="1"/>
  <c r="MBJ49" i="1"/>
  <c r="MBE49" i="1"/>
  <c r="MBG49" i="1" s="1"/>
  <c r="MBB49" i="1"/>
  <c r="MAT49" i="1"/>
  <c r="MAO49" i="1"/>
  <c r="MAQ49" i="1" s="1"/>
  <c r="MAL49" i="1"/>
  <c r="MAD49" i="1"/>
  <c r="LZY49" i="1"/>
  <c r="LZZ49" i="1" s="1"/>
  <c r="MAB49" i="1" s="1"/>
  <c r="LZV49" i="1"/>
  <c r="LZN49" i="1"/>
  <c r="LZI49" i="1"/>
  <c r="LZK49" i="1" s="1"/>
  <c r="LZF49" i="1"/>
  <c r="LYX49" i="1"/>
  <c r="LYS49" i="1"/>
  <c r="LYU49" i="1" s="1"/>
  <c r="LYP49" i="1"/>
  <c r="LYH49" i="1"/>
  <c r="LYC49" i="1"/>
  <c r="LXZ49" i="1"/>
  <c r="LXR49" i="1"/>
  <c r="LXM49" i="1"/>
  <c r="LXO49" i="1" s="1"/>
  <c r="LXJ49" i="1"/>
  <c r="LXB49" i="1"/>
  <c r="LWW49" i="1"/>
  <c r="LWY49" i="1" s="1"/>
  <c r="LWT49" i="1"/>
  <c r="LWL49" i="1"/>
  <c r="LWG49" i="1"/>
  <c r="LWH49" i="1" s="1"/>
  <c r="LWJ49" i="1" s="1"/>
  <c r="LWD49" i="1"/>
  <c r="LVV49" i="1"/>
  <c r="LVS49" i="1"/>
  <c r="LVR49" i="1"/>
  <c r="LVT49" i="1" s="1"/>
  <c r="LVQ49" i="1"/>
  <c r="LVN49" i="1"/>
  <c r="LVF49" i="1"/>
  <c r="LVA49" i="1"/>
  <c r="LUX49" i="1"/>
  <c r="LUP49" i="1"/>
  <c r="LUK49" i="1"/>
  <c r="LUH49" i="1"/>
  <c r="LTZ49" i="1"/>
  <c r="LTU49" i="1"/>
  <c r="LTW49" i="1" s="1"/>
  <c r="LTR49" i="1"/>
  <c r="LTJ49" i="1"/>
  <c r="LTE49" i="1"/>
  <c r="LTG49" i="1" s="1"/>
  <c r="LTB49" i="1"/>
  <c r="LST49" i="1"/>
  <c r="LSO49" i="1"/>
  <c r="LSP49" i="1" s="1"/>
  <c r="LSR49" i="1" s="1"/>
  <c r="LSL49" i="1"/>
  <c r="LSD49" i="1"/>
  <c r="LRY49" i="1"/>
  <c r="LSA49" i="1" s="1"/>
  <c r="LRV49" i="1"/>
  <c r="LRN49" i="1"/>
  <c r="LRI49" i="1"/>
  <c r="LRK49" i="1" s="1"/>
  <c r="LRF49" i="1"/>
  <c r="LQX49" i="1"/>
  <c r="LQS49" i="1"/>
  <c r="LQP49" i="1"/>
  <c r="LQH49" i="1"/>
  <c r="LQC49" i="1"/>
  <c r="LQE49" i="1" s="1"/>
  <c r="LPZ49" i="1"/>
  <c r="LPR49" i="1"/>
  <c r="LPM49" i="1"/>
  <c r="LPO49" i="1" s="1"/>
  <c r="LPJ49" i="1"/>
  <c r="LPB49" i="1"/>
  <c r="LOY49" i="1"/>
  <c r="LOW49" i="1"/>
  <c r="LOX49" i="1" s="1"/>
  <c r="LOZ49" i="1" s="1"/>
  <c r="LOT49" i="1"/>
  <c r="LOL49" i="1"/>
  <c r="LOG49" i="1"/>
  <c r="LOI49" i="1" s="1"/>
  <c r="LOD49" i="1"/>
  <c r="LNV49" i="1"/>
  <c r="LNQ49" i="1"/>
  <c r="LNS49" i="1" s="1"/>
  <c r="LNN49" i="1"/>
  <c r="LNF49" i="1"/>
  <c r="LNA49" i="1"/>
  <c r="LMX49" i="1"/>
  <c r="LMP49" i="1"/>
  <c r="LMK49" i="1"/>
  <c r="LMM49" i="1" s="1"/>
  <c r="LMH49" i="1"/>
  <c r="LLZ49" i="1"/>
  <c r="LLU49" i="1"/>
  <c r="LLW49" i="1" s="1"/>
  <c r="LLR49" i="1"/>
  <c r="LLJ49" i="1"/>
  <c r="LLE49" i="1"/>
  <c r="LLF49" i="1" s="1"/>
  <c r="LLH49" i="1" s="1"/>
  <c r="LLB49" i="1"/>
  <c r="LKT49" i="1"/>
  <c r="LKO49" i="1"/>
  <c r="LKQ49" i="1" s="1"/>
  <c r="LKL49" i="1"/>
  <c r="LKD49" i="1"/>
  <c r="LJY49" i="1"/>
  <c r="LKA49" i="1" s="1"/>
  <c r="LJV49" i="1"/>
  <c r="LJN49" i="1"/>
  <c r="LJI49" i="1"/>
  <c r="LJF49" i="1"/>
  <c r="LIX49" i="1"/>
  <c r="LIS49" i="1"/>
  <c r="LIU49" i="1" s="1"/>
  <c r="LIP49" i="1"/>
  <c r="LIH49" i="1"/>
  <c r="LIC49" i="1"/>
  <c r="LIE49" i="1" s="1"/>
  <c r="LHZ49" i="1"/>
  <c r="LHR49" i="1"/>
  <c r="LHM49" i="1"/>
  <c r="LHN49" i="1" s="1"/>
  <c r="LHP49" i="1" s="1"/>
  <c r="LHJ49" i="1"/>
  <c r="LHB49" i="1"/>
  <c r="LGY49" i="1"/>
  <c r="LGX49" i="1"/>
  <c r="LGZ49" i="1" s="1"/>
  <c r="LGW49" i="1"/>
  <c r="LGT49" i="1"/>
  <c r="LGL49" i="1"/>
  <c r="LGG49" i="1"/>
  <c r="LGD49" i="1"/>
  <c r="LFV49" i="1"/>
  <c r="LFQ49" i="1"/>
  <c r="LFN49" i="1"/>
  <c r="LFF49" i="1"/>
  <c r="LFA49" i="1"/>
  <c r="LFC49" i="1" s="1"/>
  <c r="LEX49" i="1"/>
  <c r="LEP49" i="1"/>
  <c r="LEK49" i="1"/>
  <c r="LEM49" i="1" s="1"/>
  <c r="LEH49" i="1"/>
  <c r="LDZ49" i="1"/>
  <c r="LDU49" i="1"/>
  <c r="LDV49" i="1" s="1"/>
  <c r="LDX49" i="1" s="1"/>
  <c r="LDR49" i="1"/>
  <c r="LDJ49" i="1"/>
  <c r="LDF49" i="1"/>
  <c r="LDH49" i="1" s="1"/>
  <c r="LDE49" i="1"/>
  <c r="LDG49" i="1" s="1"/>
  <c r="LDB49" i="1"/>
  <c r="LCT49" i="1"/>
  <c r="LCO49" i="1"/>
  <c r="LCQ49" i="1" s="1"/>
  <c r="LCL49" i="1"/>
  <c r="LCD49" i="1"/>
  <c r="LBY49" i="1"/>
  <c r="LBV49" i="1"/>
  <c r="LBN49" i="1"/>
  <c r="LBI49" i="1"/>
  <c r="LBF49" i="1"/>
  <c r="LAX49" i="1"/>
  <c r="LAS49" i="1"/>
  <c r="LAU49" i="1" s="1"/>
  <c r="LAP49" i="1"/>
  <c r="LAH49" i="1"/>
  <c r="LAC49" i="1"/>
  <c r="LAD49" i="1" s="1"/>
  <c r="LAF49" i="1" s="1"/>
  <c r="KZZ49" i="1"/>
  <c r="KZR49" i="1"/>
  <c r="KZM49" i="1"/>
  <c r="KZJ49" i="1"/>
  <c r="KZB49" i="1"/>
  <c r="KYW49" i="1"/>
  <c r="KYT49" i="1"/>
  <c r="KYL49" i="1"/>
  <c r="KYG49" i="1"/>
  <c r="KYD49" i="1"/>
  <c r="KXV49" i="1"/>
  <c r="KXQ49" i="1"/>
  <c r="KXS49" i="1" s="1"/>
  <c r="KXN49" i="1"/>
  <c r="KXF49" i="1"/>
  <c r="KXA49" i="1"/>
  <c r="KXC49" i="1" s="1"/>
  <c r="KWX49" i="1"/>
  <c r="KWP49" i="1"/>
  <c r="KWK49" i="1"/>
  <c r="KWL49" i="1" s="1"/>
  <c r="KWN49" i="1" s="1"/>
  <c r="KWH49" i="1"/>
  <c r="KVZ49" i="1"/>
  <c r="KVU49" i="1"/>
  <c r="KVW49" i="1" s="1"/>
  <c r="KVR49" i="1"/>
  <c r="KVJ49" i="1"/>
  <c r="KVE49" i="1"/>
  <c r="KVG49" i="1" s="1"/>
  <c r="KVB49" i="1"/>
  <c r="KUT49" i="1"/>
  <c r="KUO49" i="1"/>
  <c r="KUL49" i="1"/>
  <c r="KUD49" i="1"/>
  <c r="KTZ49" i="1"/>
  <c r="KUB49" i="1" s="1"/>
  <c r="KTY49" i="1"/>
  <c r="KUA49" i="1" s="1"/>
  <c r="KTV49" i="1"/>
  <c r="KTN49" i="1"/>
  <c r="KTI49" i="1"/>
  <c r="KTK49" i="1" s="1"/>
  <c r="KTF49" i="1"/>
  <c r="KSX49" i="1"/>
  <c r="KSS49" i="1"/>
  <c r="KST49" i="1" s="1"/>
  <c r="KSV49" i="1" s="1"/>
  <c r="KSP49" i="1"/>
  <c r="KSH49" i="1"/>
  <c r="KSC49" i="1"/>
  <c r="KSD49" i="1" s="1"/>
  <c r="KSF49" i="1" s="1"/>
  <c r="KRZ49" i="1"/>
  <c r="KRR49" i="1"/>
  <c r="KRM49" i="1"/>
  <c r="KRO49" i="1" s="1"/>
  <c r="KRJ49" i="1"/>
  <c r="KRB49" i="1"/>
  <c r="KQW49" i="1"/>
  <c r="KQT49" i="1"/>
  <c r="KQL49" i="1"/>
  <c r="KQG49" i="1"/>
  <c r="KQI49" i="1" s="1"/>
  <c r="KQD49" i="1"/>
  <c r="KPV49" i="1"/>
  <c r="KPQ49" i="1"/>
  <c r="KPS49" i="1" s="1"/>
  <c r="KPN49" i="1"/>
  <c r="KPF49" i="1"/>
  <c r="KPA49" i="1"/>
  <c r="KPB49" i="1" s="1"/>
  <c r="KPD49" i="1" s="1"/>
  <c r="KOX49" i="1"/>
  <c r="KOP49" i="1"/>
  <c r="KOL49" i="1"/>
  <c r="KON49" i="1" s="1"/>
  <c r="KOK49" i="1"/>
  <c r="KOM49" i="1" s="1"/>
  <c r="KOH49" i="1"/>
  <c r="KNZ49" i="1"/>
  <c r="KNU49" i="1"/>
  <c r="KNW49" i="1" s="1"/>
  <c r="KNR49" i="1"/>
  <c r="KNJ49" i="1"/>
  <c r="KNE49" i="1"/>
  <c r="KNB49" i="1"/>
  <c r="KMT49" i="1"/>
  <c r="KMO49" i="1"/>
  <c r="KMQ49" i="1" s="1"/>
  <c r="KML49" i="1"/>
  <c r="KMD49" i="1"/>
  <c r="KLY49" i="1"/>
  <c r="KMA49" i="1" s="1"/>
  <c r="KLV49" i="1"/>
  <c r="KLN49" i="1"/>
  <c r="KLI49" i="1"/>
  <c r="KLF49" i="1"/>
  <c r="KKX49" i="1"/>
  <c r="KKS49" i="1"/>
  <c r="KKT49" i="1" s="1"/>
  <c r="KKV49" i="1" s="1"/>
  <c r="KKP49" i="1"/>
  <c r="KKH49" i="1"/>
  <c r="KKD49" i="1"/>
  <c r="KKF49" i="1" s="1"/>
  <c r="KKC49" i="1"/>
  <c r="KKE49" i="1" s="1"/>
  <c r="KJZ49" i="1"/>
  <c r="KJR49" i="1"/>
  <c r="KJM49" i="1"/>
  <c r="KJJ49" i="1"/>
  <c r="KJB49" i="1"/>
  <c r="KIW49" i="1"/>
  <c r="KIY49" i="1" s="1"/>
  <c r="KIT49" i="1"/>
  <c r="KIL49" i="1"/>
  <c r="KIG49" i="1"/>
  <c r="KII49" i="1" s="1"/>
  <c r="KID49" i="1"/>
  <c r="KHV49" i="1"/>
  <c r="KHQ49" i="1"/>
  <c r="KHN49" i="1"/>
  <c r="KHF49" i="1"/>
  <c r="KHA49" i="1"/>
  <c r="KHC49" i="1" s="1"/>
  <c r="KGX49" i="1"/>
  <c r="KGP49" i="1"/>
  <c r="KGK49" i="1"/>
  <c r="KGM49" i="1" s="1"/>
  <c r="KGH49" i="1"/>
  <c r="KFZ49" i="1"/>
  <c r="KFU49" i="1"/>
  <c r="KFR49" i="1"/>
  <c r="KFJ49" i="1"/>
  <c r="KFE49" i="1"/>
  <c r="KFG49" i="1" s="1"/>
  <c r="KFB49" i="1"/>
  <c r="KET49" i="1"/>
  <c r="KEO49" i="1"/>
  <c r="KEQ49" i="1" s="1"/>
  <c r="KEL49" i="1"/>
  <c r="KED49" i="1"/>
  <c r="KDY49" i="1"/>
  <c r="KDZ49" i="1" s="1"/>
  <c r="KEB49" i="1" s="1"/>
  <c r="KDV49" i="1"/>
  <c r="KDN49" i="1"/>
  <c r="KDI49" i="1"/>
  <c r="KDK49" i="1" s="1"/>
  <c r="KDF49" i="1"/>
  <c r="KCX49" i="1"/>
  <c r="KCS49" i="1"/>
  <c r="KCP49" i="1"/>
  <c r="KCH49" i="1"/>
  <c r="KCC49" i="1"/>
  <c r="KBZ49" i="1"/>
  <c r="KBR49" i="1"/>
  <c r="KBM49" i="1"/>
  <c r="KBO49" i="1" s="1"/>
  <c r="KBJ49" i="1"/>
  <c r="KBB49" i="1"/>
  <c r="KAW49" i="1"/>
  <c r="KAY49" i="1" s="1"/>
  <c r="KAT49" i="1"/>
  <c r="KAL49" i="1"/>
  <c r="KAG49" i="1"/>
  <c r="KAH49" i="1" s="1"/>
  <c r="KAJ49" i="1" s="1"/>
  <c r="KAD49" i="1"/>
  <c r="JZV49" i="1"/>
  <c r="JZQ49" i="1"/>
  <c r="JZS49" i="1" s="1"/>
  <c r="JZN49" i="1"/>
  <c r="JZF49" i="1"/>
  <c r="JZA49" i="1"/>
  <c r="JYX49" i="1"/>
  <c r="JYP49" i="1"/>
  <c r="JYK49" i="1"/>
  <c r="JYH49" i="1"/>
  <c r="JXZ49" i="1"/>
  <c r="JXU49" i="1"/>
  <c r="JXW49" i="1" s="1"/>
  <c r="JXR49" i="1"/>
  <c r="JXJ49" i="1"/>
  <c r="JXE49" i="1"/>
  <c r="JXG49" i="1" s="1"/>
  <c r="JXB49" i="1"/>
  <c r="JWT49" i="1"/>
  <c r="JWO49" i="1"/>
  <c r="JWP49" i="1" s="1"/>
  <c r="JWR49" i="1" s="1"/>
  <c r="JWL49" i="1"/>
  <c r="JWD49" i="1"/>
  <c r="JVY49" i="1"/>
  <c r="JWA49" i="1" s="1"/>
  <c r="JVV49" i="1"/>
  <c r="JVN49" i="1"/>
  <c r="JVI49" i="1"/>
  <c r="JVK49" i="1" s="1"/>
  <c r="JVF49" i="1"/>
  <c r="JUX49" i="1"/>
  <c r="JUS49" i="1"/>
  <c r="JUP49" i="1"/>
  <c r="JUH49" i="1"/>
  <c r="JUC49" i="1"/>
  <c r="JTZ49" i="1"/>
  <c r="JTR49" i="1"/>
  <c r="JTM49" i="1"/>
  <c r="JTO49" i="1" s="1"/>
  <c r="JTJ49" i="1"/>
  <c r="JTB49" i="1"/>
  <c r="JSY49" i="1"/>
  <c r="JSW49" i="1"/>
  <c r="JSX49" i="1" s="1"/>
  <c r="JSZ49" i="1" s="1"/>
  <c r="JST49" i="1"/>
  <c r="JSL49" i="1"/>
  <c r="JSG49" i="1"/>
  <c r="JSD49" i="1"/>
  <c r="JRV49" i="1"/>
  <c r="JRQ49" i="1"/>
  <c r="JRS49" i="1" s="1"/>
  <c r="JRN49" i="1"/>
  <c r="JRF49" i="1"/>
  <c r="JRA49" i="1"/>
  <c r="JQX49" i="1"/>
  <c r="JQP49" i="1"/>
  <c r="JQK49" i="1"/>
  <c r="JQM49" i="1" s="1"/>
  <c r="JQH49" i="1"/>
  <c r="JPZ49" i="1"/>
  <c r="JPU49" i="1"/>
  <c r="JPW49" i="1" s="1"/>
  <c r="JPR49" i="1"/>
  <c r="JPJ49" i="1"/>
  <c r="JPE49" i="1"/>
  <c r="JPF49" i="1" s="1"/>
  <c r="JPH49" i="1" s="1"/>
  <c r="JPB49" i="1"/>
  <c r="JOT49" i="1"/>
  <c r="JOO49" i="1"/>
  <c r="JOQ49" i="1" s="1"/>
  <c r="JOL49" i="1"/>
  <c r="JOD49" i="1"/>
  <c r="JNY49" i="1"/>
  <c r="JOA49" i="1" s="1"/>
  <c r="JNV49" i="1"/>
  <c r="JNN49" i="1"/>
  <c r="JNI49" i="1"/>
  <c r="JNF49" i="1"/>
  <c r="JMX49" i="1"/>
  <c r="JMS49" i="1"/>
  <c r="JMU49" i="1" s="1"/>
  <c r="JMP49" i="1"/>
  <c r="JMH49" i="1"/>
  <c r="JMC49" i="1"/>
  <c r="JME49" i="1" s="1"/>
  <c r="JLZ49" i="1"/>
  <c r="JLR49" i="1"/>
  <c r="JLM49" i="1"/>
  <c r="JLN49" i="1" s="1"/>
  <c r="JLP49" i="1" s="1"/>
  <c r="JLJ49" i="1"/>
  <c r="JLB49" i="1"/>
  <c r="JKW49" i="1"/>
  <c r="JKY49" i="1" s="1"/>
  <c r="JKT49" i="1"/>
  <c r="JKL49" i="1"/>
  <c r="JKH49" i="1"/>
  <c r="JKJ49" i="1" s="1"/>
  <c r="JKG49" i="1"/>
  <c r="JKI49" i="1" s="1"/>
  <c r="JKD49" i="1"/>
  <c r="JJV49" i="1"/>
  <c r="JJQ49" i="1"/>
  <c r="JJN49" i="1"/>
  <c r="JJF49" i="1"/>
  <c r="JJA49" i="1"/>
  <c r="JJC49" i="1" s="1"/>
  <c r="JIX49" i="1"/>
  <c r="JIP49" i="1"/>
  <c r="JIK49" i="1"/>
  <c r="JIM49" i="1" s="1"/>
  <c r="JIH49" i="1"/>
  <c r="JHZ49" i="1"/>
  <c r="JHU49" i="1"/>
  <c r="JHV49" i="1" s="1"/>
  <c r="JHX49" i="1" s="1"/>
  <c r="JHR49" i="1"/>
  <c r="JHJ49" i="1"/>
  <c r="JHE49" i="1"/>
  <c r="JHF49" i="1" s="1"/>
  <c r="JHH49" i="1" s="1"/>
  <c r="JHB49" i="1"/>
  <c r="JGT49" i="1"/>
  <c r="JGO49" i="1"/>
  <c r="JGL49" i="1"/>
  <c r="JGD49" i="1"/>
  <c r="JFY49" i="1"/>
  <c r="JFV49" i="1"/>
  <c r="JFN49" i="1"/>
  <c r="JFI49" i="1"/>
  <c r="JFF49" i="1"/>
  <c r="JEX49" i="1"/>
  <c r="JES49" i="1"/>
  <c r="JEU49" i="1" s="1"/>
  <c r="JEP49" i="1"/>
  <c r="JEH49" i="1"/>
  <c r="JEC49" i="1"/>
  <c r="JED49" i="1" s="1"/>
  <c r="JEF49" i="1" s="1"/>
  <c r="JDZ49" i="1"/>
  <c r="JDR49" i="1"/>
  <c r="JDM49" i="1"/>
  <c r="JDN49" i="1" s="1"/>
  <c r="JDP49" i="1" s="1"/>
  <c r="JDJ49" i="1"/>
  <c r="JDB49" i="1"/>
  <c r="JCW49" i="1"/>
  <c r="JCY49" i="1" s="1"/>
  <c r="JCT49" i="1"/>
  <c r="JCL49" i="1"/>
  <c r="JCG49" i="1"/>
  <c r="JCD49" i="1"/>
  <c r="JBV49" i="1"/>
  <c r="JBR49" i="1"/>
  <c r="JBT49" i="1" s="1"/>
  <c r="JBQ49" i="1"/>
  <c r="JBS49" i="1" s="1"/>
  <c r="JBN49" i="1"/>
  <c r="JBF49" i="1"/>
  <c r="JBA49" i="1"/>
  <c r="JBC49" i="1" s="1"/>
  <c r="JAX49" i="1"/>
  <c r="JAP49" i="1"/>
  <c r="JAK49" i="1"/>
  <c r="JAL49" i="1" s="1"/>
  <c r="JAN49" i="1" s="1"/>
  <c r="JAH49" i="1"/>
  <c r="IZZ49" i="1"/>
  <c r="IZU49" i="1"/>
  <c r="IZW49" i="1" s="1"/>
  <c r="IZR49" i="1"/>
  <c r="IZJ49" i="1"/>
  <c r="IZE49" i="1"/>
  <c r="IZG49" i="1" s="1"/>
  <c r="IZB49" i="1"/>
  <c r="IYT49" i="1"/>
  <c r="IYO49" i="1"/>
  <c r="IYL49" i="1"/>
  <c r="IYD49" i="1"/>
  <c r="IXY49" i="1"/>
  <c r="IYA49" i="1" s="1"/>
  <c r="IXV49" i="1"/>
  <c r="IXN49" i="1"/>
  <c r="IXI49" i="1"/>
  <c r="IXK49" i="1" s="1"/>
  <c r="IXF49" i="1"/>
  <c r="IWX49" i="1"/>
  <c r="IWS49" i="1"/>
  <c r="IWT49" i="1" s="1"/>
  <c r="IWV49" i="1" s="1"/>
  <c r="IWP49" i="1"/>
  <c r="IWH49" i="1"/>
  <c r="IWC49" i="1"/>
  <c r="IWD49" i="1" s="1"/>
  <c r="IWF49" i="1" s="1"/>
  <c r="IVZ49" i="1"/>
  <c r="IVR49" i="1"/>
  <c r="IVM49" i="1"/>
  <c r="IVO49" i="1" s="1"/>
  <c r="IVJ49" i="1"/>
  <c r="IVB49" i="1"/>
  <c r="IUW49" i="1"/>
  <c r="IUT49" i="1"/>
  <c r="IUL49" i="1"/>
  <c r="IUG49" i="1"/>
  <c r="IUI49" i="1" s="1"/>
  <c r="IUD49" i="1"/>
  <c r="ITV49" i="1"/>
  <c r="ITQ49" i="1"/>
  <c r="ITS49" i="1" s="1"/>
  <c r="ITN49" i="1"/>
  <c r="ITF49" i="1"/>
  <c r="ITA49" i="1"/>
  <c r="ITB49" i="1" s="1"/>
  <c r="ITD49" i="1" s="1"/>
  <c r="ISX49" i="1"/>
  <c r="ISP49" i="1"/>
  <c r="ISK49" i="1"/>
  <c r="ISM49" i="1" s="1"/>
  <c r="ISH49" i="1"/>
  <c r="IRZ49" i="1"/>
  <c r="IRU49" i="1"/>
  <c r="IRW49" i="1" s="1"/>
  <c r="IRR49" i="1"/>
  <c r="IRJ49" i="1"/>
  <c r="IRE49" i="1"/>
  <c r="IRB49" i="1"/>
  <c r="IQT49" i="1"/>
  <c r="IQO49" i="1"/>
  <c r="IQQ49" i="1" s="1"/>
  <c r="IQL49" i="1"/>
  <c r="IQD49" i="1"/>
  <c r="IPY49" i="1"/>
  <c r="IQA49" i="1" s="1"/>
  <c r="IPV49" i="1"/>
  <c r="IPN49" i="1"/>
  <c r="IPI49" i="1"/>
  <c r="IPJ49" i="1" s="1"/>
  <c r="IPL49" i="1" s="1"/>
  <c r="IPF49" i="1"/>
  <c r="IOX49" i="1"/>
  <c r="IOS49" i="1"/>
  <c r="IOU49" i="1" s="1"/>
  <c r="IOP49" i="1"/>
  <c r="IOH49" i="1"/>
  <c r="IOC49" i="1"/>
  <c r="IOE49" i="1" s="1"/>
  <c r="INZ49" i="1"/>
  <c r="INR49" i="1"/>
  <c r="INM49" i="1"/>
  <c r="INJ49" i="1"/>
  <c r="INB49" i="1"/>
  <c r="IMX49" i="1"/>
  <c r="IMZ49" i="1" s="1"/>
  <c r="IMW49" i="1"/>
  <c r="IMY49" i="1" s="1"/>
  <c r="IMT49" i="1"/>
  <c r="IML49" i="1"/>
  <c r="IMG49" i="1"/>
  <c r="IMI49" i="1" s="1"/>
  <c r="IMD49" i="1"/>
  <c r="ILV49" i="1"/>
  <c r="ILQ49" i="1"/>
  <c r="ILR49" i="1" s="1"/>
  <c r="ILT49" i="1" s="1"/>
  <c r="ILN49" i="1"/>
  <c r="ILF49" i="1"/>
  <c r="ILA49" i="1"/>
  <c r="ILB49" i="1" s="1"/>
  <c r="ILD49" i="1" s="1"/>
  <c r="IKX49" i="1"/>
  <c r="IKP49" i="1"/>
  <c r="IKK49" i="1"/>
  <c r="IKH49" i="1"/>
  <c r="IJZ49" i="1"/>
  <c r="IJU49" i="1"/>
  <c r="IJR49" i="1"/>
  <c r="IJJ49" i="1"/>
  <c r="IJE49" i="1"/>
  <c r="IJG49" i="1" s="1"/>
  <c r="IJB49" i="1"/>
  <c r="IIT49" i="1"/>
  <c r="IIO49" i="1"/>
  <c r="IIQ49" i="1" s="1"/>
  <c r="IIL49" i="1"/>
  <c r="IID49" i="1"/>
  <c r="IHY49" i="1"/>
  <c r="IHZ49" i="1" s="1"/>
  <c r="IIB49" i="1" s="1"/>
  <c r="IHV49" i="1"/>
  <c r="IHN49" i="1"/>
  <c r="IHI49" i="1"/>
  <c r="IHK49" i="1" s="1"/>
  <c r="IHF49" i="1"/>
  <c r="IGX49" i="1"/>
  <c r="IGS49" i="1"/>
  <c r="IGU49" i="1" s="1"/>
  <c r="IGP49" i="1"/>
  <c r="IGH49" i="1"/>
  <c r="IGC49" i="1"/>
  <c r="IFZ49" i="1"/>
  <c r="IFR49" i="1"/>
  <c r="IFM49" i="1"/>
  <c r="IFO49" i="1" s="1"/>
  <c r="IFJ49" i="1"/>
  <c r="IFB49" i="1"/>
  <c r="IEW49" i="1"/>
  <c r="IEY49" i="1" s="1"/>
  <c r="IET49" i="1"/>
  <c r="IEL49" i="1"/>
  <c r="IEI49" i="1"/>
  <c r="IEG49" i="1"/>
  <c r="IEH49" i="1" s="1"/>
  <c r="IEJ49" i="1" s="1"/>
  <c r="IED49" i="1"/>
  <c r="IDV49" i="1"/>
  <c r="IDQ49" i="1"/>
  <c r="IDN49" i="1"/>
  <c r="IDF49" i="1"/>
  <c r="IDA49" i="1"/>
  <c r="IDC49" i="1" s="1"/>
  <c r="ICX49" i="1"/>
  <c r="ICP49" i="1"/>
  <c r="ICK49" i="1"/>
  <c r="ICH49" i="1"/>
  <c r="IBZ49" i="1"/>
  <c r="IBU49" i="1"/>
  <c r="IBW49" i="1" s="1"/>
  <c r="IBR49" i="1"/>
  <c r="IBJ49" i="1"/>
  <c r="IBE49" i="1"/>
  <c r="IBG49" i="1" s="1"/>
  <c r="IBB49" i="1"/>
  <c r="IAT49" i="1"/>
  <c r="IAO49" i="1"/>
  <c r="IAP49" i="1" s="1"/>
  <c r="IAR49" i="1" s="1"/>
  <c r="IAL49" i="1"/>
  <c r="IAD49" i="1"/>
  <c r="HZY49" i="1"/>
  <c r="IAA49" i="1" s="1"/>
  <c r="HZV49" i="1"/>
  <c r="HZN49" i="1"/>
  <c r="HZI49" i="1"/>
  <c r="HZK49" i="1" s="1"/>
  <c r="HZF49" i="1"/>
  <c r="HYX49" i="1"/>
  <c r="HYS49" i="1"/>
  <c r="HYP49" i="1"/>
  <c r="HYH49" i="1"/>
  <c r="HYC49" i="1"/>
  <c r="HYE49" i="1" s="1"/>
  <c r="HXZ49" i="1"/>
  <c r="HXR49" i="1"/>
  <c r="HXM49" i="1"/>
  <c r="HXO49" i="1" s="1"/>
  <c r="HXJ49" i="1"/>
  <c r="HXB49" i="1"/>
  <c r="HWW49" i="1"/>
  <c r="HWX49" i="1" s="1"/>
  <c r="HWZ49" i="1" s="1"/>
  <c r="HWT49" i="1"/>
  <c r="HWL49" i="1"/>
  <c r="HWG49" i="1"/>
  <c r="HWI49" i="1" s="1"/>
  <c r="HWD49" i="1"/>
  <c r="HVV49" i="1"/>
  <c r="HVR49" i="1"/>
  <c r="HVT49" i="1" s="1"/>
  <c r="HVQ49" i="1"/>
  <c r="HVS49" i="1" s="1"/>
  <c r="HVN49" i="1"/>
  <c r="HVF49" i="1"/>
  <c r="HVA49" i="1"/>
  <c r="HUX49" i="1"/>
  <c r="HUP49" i="1"/>
  <c r="HUK49" i="1"/>
  <c r="HUM49" i="1" s="1"/>
  <c r="HUH49" i="1"/>
  <c r="HTZ49" i="1"/>
  <c r="HTU49" i="1"/>
  <c r="HTW49" i="1" s="1"/>
  <c r="HTR49" i="1"/>
  <c r="HTJ49" i="1"/>
  <c r="HTE49" i="1"/>
  <c r="HTF49" i="1" s="1"/>
  <c r="HTH49" i="1" s="1"/>
  <c r="HTB49" i="1"/>
  <c r="HST49" i="1"/>
  <c r="HSP49" i="1"/>
  <c r="HSR49" i="1" s="1"/>
  <c r="HSO49" i="1"/>
  <c r="HSQ49" i="1" s="1"/>
  <c r="HSL49" i="1"/>
  <c r="HSD49" i="1"/>
  <c r="HRY49" i="1"/>
  <c r="HSA49" i="1" s="1"/>
  <c r="HRV49" i="1"/>
  <c r="HRN49" i="1"/>
  <c r="HRI49" i="1"/>
  <c r="HRJ49" i="1" s="1"/>
  <c r="HRL49" i="1" s="1"/>
  <c r="HRF49" i="1"/>
  <c r="HQX49" i="1"/>
  <c r="HQS49" i="1"/>
  <c r="HQU49" i="1" s="1"/>
  <c r="HQP49" i="1"/>
  <c r="HQH49" i="1"/>
  <c r="HQC49" i="1"/>
  <c r="HPZ49" i="1"/>
  <c r="HPR49" i="1"/>
  <c r="HPM49" i="1"/>
  <c r="HPN49" i="1" s="1"/>
  <c r="HPP49" i="1" s="1"/>
  <c r="HPJ49" i="1"/>
  <c r="HPB49" i="1"/>
  <c r="HOW49" i="1"/>
  <c r="HOX49" i="1" s="1"/>
  <c r="HOZ49" i="1" s="1"/>
  <c r="HOT49" i="1"/>
  <c r="HOL49" i="1"/>
  <c r="HOG49" i="1"/>
  <c r="HOI49" i="1" s="1"/>
  <c r="HOD49" i="1"/>
  <c r="HNV49" i="1"/>
  <c r="HNQ49" i="1"/>
  <c r="HNR49" i="1" s="1"/>
  <c r="HNT49" i="1" s="1"/>
  <c r="HNN49" i="1"/>
  <c r="HNF49" i="1"/>
  <c r="HNA49" i="1"/>
  <c r="HNC49" i="1" s="1"/>
  <c r="HMX49" i="1"/>
  <c r="HMP49" i="1"/>
  <c r="HMK49" i="1"/>
  <c r="HMH49" i="1"/>
  <c r="HLZ49" i="1"/>
  <c r="HLU49" i="1"/>
  <c r="HLV49" i="1" s="1"/>
  <c r="HLX49" i="1" s="1"/>
  <c r="HLR49" i="1"/>
  <c r="HLJ49" i="1"/>
  <c r="HLE49" i="1"/>
  <c r="HLB49" i="1"/>
  <c r="HKT49" i="1"/>
  <c r="HKO49" i="1"/>
  <c r="HKQ49" i="1" s="1"/>
  <c r="HKL49" i="1"/>
  <c r="HKD49" i="1"/>
  <c r="HJZ49" i="1"/>
  <c r="HKB49" i="1" s="1"/>
  <c r="HJY49" i="1"/>
  <c r="HKA49" i="1" s="1"/>
  <c r="HJV49" i="1"/>
  <c r="HJN49" i="1"/>
  <c r="HJI49" i="1"/>
  <c r="HJF49" i="1"/>
  <c r="HIX49" i="1"/>
  <c r="HIS49" i="1"/>
  <c r="HIU49" i="1" s="1"/>
  <c r="HIP49" i="1"/>
  <c r="HIH49" i="1"/>
  <c r="HIC49" i="1"/>
  <c r="HIE49" i="1" s="1"/>
  <c r="HHZ49" i="1"/>
  <c r="HHR49" i="1"/>
  <c r="HHM49" i="1"/>
  <c r="HHO49" i="1" s="1"/>
  <c r="HHJ49" i="1"/>
  <c r="HHB49" i="1"/>
  <c r="HGW49" i="1"/>
  <c r="HGY49" i="1" s="1"/>
  <c r="HGT49" i="1"/>
  <c r="HGL49" i="1"/>
  <c r="HGG49" i="1"/>
  <c r="HGI49" i="1" s="1"/>
  <c r="HGD49" i="1"/>
  <c r="HFV49" i="1"/>
  <c r="HFQ49" i="1"/>
  <c r="HFN49" i="1"/>
  <c r="HFF49" i="1"/>
  <c r="HFA49" i="1"/>
  <c r="HFC49" i="1" s="1"/>
  <c r="HEX49" i="1"/>
  <c r="HEP49" i="1"/>
  <c r="HEK49" i="1"/>
  <c r="HEM49" i="1" s="1"/>
  <c r="HEH49" i="1"/>
  <c r="HDZ49" i="1"/>
  <c r="HDU49" i="1"/>
  <c r="HDW49" i="1" s="1"/>
  <c r="HDR49" i="1"/>
  <c r="HDJ49" i="1"/>
  <c r="HDE49" i="1"/>
  <c r="HDG49" i="1" s="1"/>
  <c r="HDB49" i="1"/>
  <c r="HCT49" i="1"/>
  <c r="HCO49" i="1"/>
  <c r="HCL49" i="1"/>
  <c r="HCD49" i="1"/>
  <c r="HBY49" i="1"/>
  <c r="HBV49" i="1"/>
  <c r="HBN49" i="1"/>
  <c r="HBI49" i="1"/>
  <c r="HBK49" i="1" s="1"/>
  <c r="HBF49" i="1"/>
  <c r="HAX49" i="1"/>
  <c r="HAS49" i="1"/>
  <c r="HAU49" i="1" s="1"/>
  <c r="HAP49" i="1"/>
  <c r="HAH49" i="1"/>
  <c r="HAC49" i="1"/>
  <c r="HAE49" i="1" s="1"/>
  <c r="GZZ49" i="1"/>
  <c r="GZR49" i="1"/>
  <c r="GZM49" i="1"/>
  <c r="GZO49" i="1" s="1"/>
  <c r="GZJ49" i="1"/>
  <c r="GZB49" i="1"/>
  <c r="GYX49" i="1"/>
  <c r="GYZ49" i="1" s="1"/>
  <c r="GYW49" i="1"/>
  <c r="GYY49" i="1" s="1"/>
  <c r="GYT49" i="1"/>
  <c r="GYL49" i="1"/>
  <c r="GYG49" i="1"/>
  <c r="GYD49" i="1"/>
  <c r="GXV49" i="1"/>
  <c r="GXQ49" i="1"/>
  <c r="GXS49" i="1" s="1"/>
  <c r="GXN49" i="1"/>
  <c r="GXF49" i="1"/>
  <c r="GXA49" i="1"/>
  <c r="GXC49" i="1" s="1"/>
  <c r="GWX49" i="1"/>
  <c r="GWP49" i="1"/>
  <c r="GWK49" i="1"/>
  <c r="GWM49" i="1" s="1"/>
  <c r="GWH49" i="1"/>
  <c r="GVZ49" i="1"/>
  <c r="GVU49" i="1"/>
  <c r="GVW49" i="1" s="1"/>
  <c r="GVR49" i="1"/>
  <c r="GVJ49" i="1"/>
  <c r="GVE49" i="1"/>
  <c r="GVG49" i="1" s="1"/>
  <c r="GVB49" i="1"/>
  <c r="GUT49" i="1"/>
  <c r="GUO49" i="1"/>
  <c r="GUL49" i="1"/>
  <c r="GUD49" i="1"/>
  <c r="GTY49" i="1"/>
  <c r="GUA49" i="1" s="1"/>
  <c r="GTV49" i="1"/>
  <c r="GTN49" i="1"/>
  <c r="GTI49" i="1"/>
  <c r="GTK49" i="1" s="1"/>
  <c r="GTF49" i="1"/>
  <c r="GSX49" i="1"/>
  <c r="GSS49" i="1"/>
  <c r="GSU49" i="1" s="1"/>
  <c r="GSP49" i="1"/>
  <c r="GSH49" i="1"/>
  <c r="GSC49" i="1"/>
  <c r="GSE49" i="1" s="1"/>
  <c r="GRZ49" i="1"/>
  <c r="GRR49" i="1"/>
  <c r="GRM49" i="1"/>
  <c r="GRJ49" i="1"/>
  <c r="GRB49" i="1"/>
  <c r="GQW49" i="1"/>
  <c r="GQT49" i="1"/>
  <c r="GQL49" i="1"/>
  <c r="GQG49" i="1"/>
  <c r="GQI49" i="1" s="1"/>
  <c r="GQD49" i="1"/>
  <c r="GPV49" i="1"/>
  <c r="GPQ49" i="1"/>
  <c r="GPS49" i="1" s="1"/>
  <c r="GPN49" i="1"/>
  <c r="GPF49" i="1"/>
  <c r="GPA49" i="1"/>
  <c r="GPC49" i="1" s="1"/>
  <c r="GOX49" i="1"/>
  <c r="GOP49" i="1"/>
  <c r="GOK49" i="1"/>
  <c r="GOM49" i="1" s="1"/>
  <c r="GOH49" i="1"/>
  <c r="GNZ49" i="1"/>
  <c r="GNU49" i="1"/>
  <c r="GNW49" i="1" s="1"/>
  <c r="GNR49" i="1"/>
  <c r="GNJ49" i="1"/>
  <c r="GNE49" i="1"/>
  <c r="GNB49" i="1"/>
  <c r="GMT49" i="1"/>
  <c r="GMO49" i="1"/>
  <c r="GMQ49" i="1" s="1"/>
  <c r="GML49" i="1"/>
  <c r="GMD49" i="1"/>
  <c r="GLY49" i="1"/>
  <c r="GMA49" i="1" s="1"/>
  <c r="GLV49" i="1"/>
  <c r="GLN49" i="1"/>
  <c r="GLJ49" i="1"/>
  <c r="GLL49" i="1" s="1"/>
  <c r="GLI49" i="1"/>
  <c r="GLK49" i="1" s="1"/>
  <c r="GLF49" i="1"/>
  <c r="GKX49" i="1"/>
  <c r="GKS49" i="1"/>
  <c r="GKU49" i="1" s="1"/>
  <c r="GKP49" i="1"/>
  <c r="GKH49" i="1"/>
  <c r="GKC49" i="1"/>
  <c r="GKE49" i="1" s="1"/>
  <c r="GJZ49" i="1"/>
  <c r="GJR49" i="1"/>
  <c r="GJM49" i="1"/>
  <c r="GJN49" i="1" s="1"/>
  <c r="GJP49" i="1" s="1"/>
  <c r="GJJ49" i="1"/>
  <c r="GJB49" i="1"/>
  <c r="GIW49" i="1"/>
  <c r="GIY49" i="1" s="1"/>
  <c r="GIT49" i="1"/>
  <c r="GIL49" i="1"/>
  <c r="GIG49" i="1"/>
  <c r="GID49" i="1"/>
  <c r="GHV49" i="1"/>
  <c r="GHQ49" i="1"/>
  <c r="GHS49" i="1" s="1"/>
  <c r="GHN49" i="1"/>
  <c r="GHF49" i="1"/>
  <c r="GHA49" i="1"/>
  <c r="GGX49" i="1"/>
  <c r="GGP49" i="1"/>
  <c r="GGK49" i="1"/>
  <c r="GGM49" i="1" s="1"/>
  <c r="GGH49" i="1"/>
  <c r="GFZ49" i="1"/>
  <c r="GFW49" i="1"/>
  <c r="GFU49" i="1"/>
  <c r="GFV49" i="1" s="1"/>
  <c r="GFX49" i="1" s="1"/>
  <c r="GFR49" i="1"/>
  <c r="GFJ49" i="1"/>
  <c r="GFE49" i="1"/>
  <c r="GFG49" i="1" s="1"/>
  <c r="GFB49" i="1"/>
  <c r="GET49" i="1"/>
  <c r="GEO49" i="1"/>
  <c r="GEL49" i="1"/>
  <c r="GED49" i="1"/>
  <c r="GDY49" i="1"/>
  <c r="GDV49" i="1"/>
  <c r="GDN49" i="1"/>
  <c r="GDI49" i="1"/>
  <c r="GDK49" i="1" s="1"/>
  <c r="GDF49" i="1"/>
  <c r="GCX49" i="1"/>
  <c r="GCS49" i="1"/>
  <c r="GCU49" i="1" s="1"/>
  <c r="GCP49" i="1"/>
  <c r="GCH49" i="1"/>
  <c r="GCC49" i="1"/>
  <c r="GCD49" i="1" s="1"/>
  <c r="GCF49" i="1" s="1"/>
  <c r="GBZ49" i="1"/>
  <c r="GBR49" i="1"/>
  <c r="GBM49" i="1"/>
  <c r="GBO49" i="1" s="1"/>
  <c r="GBJ49" i="1"/>
  <c r="GBB49" i="1"/>
  <c r="GAW49" i="1"/>
  <c r="GAT49" i="1"/>
  <c r="GAL49" i="1"/>
  <c r="GAI49" i="1"/>
  <c r="GAG49" i="1"/>
  <c r="GAH49" i="1" s="1"/>
  <c r="GAJ49" i="1" s="1"/>
  <c r="GAD49" i="1"/>
  <c r="FZV49" i="1"/>
  <c r="FZQ49" i="1"/>
  <c r="FZS49" i="1" s="1"/>
  <c r="FZN49" i="1"/>
  <c r="FZF49" i="1"/>
  <c r="FZA49" i="1"/>
  <c r="FZC49" i="1" s="1"/>
  <c r="FYX49" i="1"/>
  <c r="FYP49" i="1"/>
  <c r="FYK49" i="1"/>
  <c r="FYL49" i="1" s="1"/>
  <c r="FYN49" i="1" s="1"/>
  <c r="FYH49" i="1"/>
  <c r="FXZ49" i="1"/>
  <c r="FXU49" i="1"/>
  <c r="FXW49" i="1" s="1"/>
  <c r="FXR49" i="1"/>
  <c r="FXJ49" i="1"/>
  <c r="FXE49" i="1"/>
  <c r="FXB49" i="1"/>
  <c r="FWT49" i="1"/>
  <c r="FWP49" i="1"/>
  <c r="FWR49" i="1" s="1"/>
  <c r="FWO49" i="1"/>
  <c r="FWQ49" i="1" s="1"/>
  <c r="FWL49" i="1"/>
  <c r="FWD49" i="1"/>
  <c r="FVY49" i="1"/>
  <c r="FWA49" i="1" s="1"/>
  <c r="FVV49" i="1"/>
  <c r="FVN49" i="1"/>
  <c r="FVI49" i="1"/>
  <c r="FVK49" i="1" s="1"/>
  <c r="FVF49" i="1"/>
  <c r="FUX49" i="1"/>
  <c r="FUS49" i="1"/>
  <c r="FUT49" i="1" s="1"/>
  <c r="FUV49" i="1" s="1"/>
  <c r="FUP49" i="1"/>
  <c r="FUH49" i="1"/>
  <c r="FUC49" i="1"/>
  <c r="FUE49" i="1" s="1"/>
  <c r="FTZ49" i="1"/>
  <c r="FTR49" i="1"/>
  <c r="FTM49" i="1"/>
  <c r="FTJ49" i="1"/>
  <c r="FTB49" i="1"/>
  <c r="FSW49" i="1"/>
  <c r="FST49" i="1"/>
  <c r="FSL49" i="1"/>
  <c r="FSG49" i="1"/>
  <c r="FSI49" i="1" s="1"/>
  <c r="FSD49" i="1"/>
  <c r="FRV49" i="1"/>
  <c r="FRQ49" i="1"/>
  <c r="FRS49" i="1" s="1"/>
  <c r="FRN49" i="1"/>
  <c r="FRF49" i="1"/>
  <c r="FRA49" i="1"/>
  <c r="FQX49" i="1"/>
  <c r="FQP49" i="1"/>
  <c r="FQK49" i="1"/>
  <c r="FQM49" i="1" s="1"/>
  <c r="FQH49" i="1"/>
  <c r="FPZ49" i="1"/>
  <c r="FPU49" i="1"/>
  <c r="FPR49" i="1"/>
  <c r="FPJ49" i="1"/>
  <c r="FPE49" i="1"/>
  <c r="FPG49" i="1" s="1"/>
  <c r="FPB49" i="1"/>
  <c r="FOT49" i="1"/>
  <c r="FOO49" i="1"/>
  <c r="FOQ49" i="1" s="1"/>
  <c r="FOL49" i="1"/>
  <c r="FOD49" i="1"/>
  <c r="FNY49" i="1"/>
  <c r="FNV49" i="1"/>
  <c r="FNN49" i="1"/>
  <c r="FNI49" i="1"/>
  <c r="FNJ49" i="1" s="1"/>
  <c r="FNL49" i="1" s="1"/>
  <c r="FNF49" i="1"/>
  <c r="FMX49" i="1"/>
  <c r="FMS49" i="1"/>
  <c r="FMU49" i="1" s="1"/>
  <c r="FMP49" i="1"/>
  <c r="FMH49" i="1"/>
  <c r="FMC49" i="1"/>
  <c r="FLZ49" i="1"/>
  <c r="FLR49" i="1"/>
  <c r="FLO49" i="1"/>
  <c r="FLM49" i="1"/>
  <c r="FLN49" i="1" s="1"/>
  <c r="FLP49" i="1" s="1"/>
  <c r="FLJ49" i="1"/>
  <c r="FLB49" i="1"/>
  <c r="FKW49" i="1"/>
  <c r="FKX49" i="1" s="1"/>
  <c r="FKZ49" i="1" s="1"/>
  <c r="FKT49" i="1"/>
  <c r="FKL49" i="1"/>
  <c r="FKG49" i="1"/>
  <c r="FKI49" i="1" s="1"/>
  <c r="FKD49" i="1"/>
  <c r="FJV49" i="1"/>
  <c r="FJQ49" i="1"/>
  <c r="FJR49" i="1" s="1"/>
  <c r="FJT49" i="1" s="1"/>
  <c r="FJN49" i="1"/>
  <c r="FJF49" i="1"/>
  <c r="FJA49" i="1"/>
  <c r="FIX49" i="1"/>
  <c r="FIP49" i="1"/>
  <c r="FIK49" i="1"/>
  <c r="FIH49" i="1"/>
  <c r="FHZ49" i="1"/>
  <c r="FHU49" i="1"/>
  <c r="FHW49" i="1" s="1"/>
  <c r="FHR49" i="1"/>
  <c r="FHJ49" i="1"/>
  <c r="FHG49" i="1"/>
  <c r="FHE49" i="1"/>
  <c r="FHF49" i="1" s="1"/>
  <c r="FHH49" i="1" s="1"/>
  <c r="FHB49" i="1"/>
  <c r="FGT49" i="1"/>
  <c r="FGO49" i="1"/>
  <c r="FGQ49" i="1" s="1"/>
  <c r="FGL49" i="1"/>
  <c r="FGD49" i="1"/>
  <c r="FFY49" i="1"/>
  <c r="FFZ49" i="1" s="1"/>
  <c r="FGB49" i="1" s="1"/>
  <c r="FFV49" i="1"/>
  <c r="FFN49" i="1"/>
  <c r="FFJ49" i="1"/>
  <c r="FFL49" i="1" s="1"/>
  <c r="FFI49" i="1"/>
  <c r="FFK49" i="1" s="1"/>
  <c r="FFF49" i="1"/>
  <c r="FEX49" i="1"/>
  <c r="FES49" i="1"/>
  <c r="FEP49" i="1"/>
  <c r="FEH49" i="1"/>
  <c r="FEC49" i="1"/>
  <c r="FEE49" i="1" s="1"/>
  <c r="FDZ49" i="1"/>
  <c r="FDR49" i="1"/>
  <c r="FDM49" i="1"/>
  <c r="FDJ49" i="1"/>
  <c r="FDB49" i="1"/>
  <c r="FCW49" i="1"/>
  <c r="FCY49" i="1" s="1"/>
  <c r="FCT49" i="1"/>
  <c r="FCL49" i="1"/>
  <c r="FCI49" i="1"/>
  <c r="FCG49" i="1"/>
  <c r="FCH49" i="1" s="1"/>
  <c r="FCJ49" i="1" s="1"/>
  <c r="FCD49" i="1"/>
  <c r="FBV49" i="1"/>
  <c r="FBQ49" i="1"/>
  <c r="FBS49" i="1" s="1"/>
  <c r="FBN49" i="1"/>
  <c r="FBF49" i="1"/>
  <c r="FBA49" i="1"/>
  <c r="FAX49" i="1"/>
  <c r="FAP49" i="1"/>
  <c r="FAL49" i="1"/>
  <c r="FAN49" i="1" s="1"/>
  <c r="FAK49" i="1"/>
  <c r="FAM49" i="1" s="1"/>
  <c r="FAH49" i="1"/>
  <c r="EZZ49" i="1"/>
  <c r="EZU49" i="1"/>
  <c r="EZW49" i="1" s="1"/>
  <c r="EZR49" i="1"/>
  <c r="EZJ49" i="1"/>
  <c r="EZE49" i="1"/>
  <c r="EZG49" i="1" s="1"/>
  <c r="EZB49" i="1"/>
  <c r="EYT49" i="1"/>
  <c r="EYO49" i="1"/>
  <c r="EYP49" i="1" s="1"/>
  <c r="EYR49" i="1" s="1"/>
  <c r="EYL49" i="1"/>
  <c r="EYD49" i="1"/>
  <c r="EXY49" i="1"/>
  <c r="EYA49" i="1" s="1"/>
  <c r="EXV49" i="1"/>
  <c r="EXN49" i="1"/>
  <c r="EXI49" i="1"/>
  <c r="EXF49" i="1"/>
  <c r="EWX49" i="1"/>
  <c r="EWS49" i="1"/>
  <c r="EWU49" i="1" s="1"/>
  <c r="EWP49" i="1"/>
  <c r="EWH49" i="1"/>
  <c r="EWC49" i="1"/>
  <c r="EVZ49" i="1"/>
  <c r="EVR49" i="1"/>
  <c r="EVM49" i="1"/>
  <c r="EVO49" i="1" s="1"/>
  <c r="EVJ49" i="1"/>
  <c r="EVB49" i="1"/>
  <c r="EUW49" i="1"/>
  <c r="EUT49" i="1"/>
  <c r="EUL49" i="1"/>
  <c r="EUG49" i="1"/>
  <c r="EUI49" i="1" s="1"/>
  <c r="EUD49" i="1"/>
  <c r="ETV49" i="1"/>
  <c r="ETQ49" i="1"/>
  <c r="ETN49" i="1"/>
  <c r="ETF49" i="1"/>
  <c r="ETA49" i="1"/>
  <c r="ETC49" i="1" s="1"/>
  <c r="ESX49" i="1"/>
  <c r="ESP49" i="1"/>
  <c r="ESL49" i="1"/>
  <c r="ESN49" i="1" s="1"/>
  <c r="ESK49" i="1"/>
  <c r="ESM49" i="1" s="1"/>
  <c r="ESH49" i="1"/>
  <c r="ERZ49" i="1"/>
  <c r="ERU49" i="1"/>
  <c r="ERW49" i="1" s="1"/>
  <c r="ERR49" i="1"/>
  <c r="ERJ49" i="1"/>
  <c r="ERE49" i="1"/>
  <c r="ERF49" i="1" s="1"/>
  <c r="ERH49" i="1" s="1"/>
  <c r="ERB49" i="1"/>
  <c r="EQT49" i="1"/>
  <c r="EQP49" i="1"/>
  <c r="EQR49" i="1" s="1"/>
  <c r="EQO49" i="1"/>
  <c r="EQQ49" i="1" s="1"/>
  <c r="EQL49" i="1"/>
  <c r="EQD49" i="1"/>
  <c r="EPY49" i="1"/>
  <c r="EPV49" i="1"/>
  <c r="EPN49" i="1"/>
  <c r="EPI49" i="1"/>
  <c r="EPF49" i="1"/>
  <c r="EOX49" i="1"/>
  <c r="EOS49" i="1"/>
  <c r="EOU49" i="1" s="1"/>
  <c r="EOP49" i="1"/>
  <c r="EOH49" i="1"/>
  <c r="EOC49" i="1"/>
  <c r="EOE49" i="1" s="1"/>
  <c r="ENZ49" i="1"/>
  <c r="ENR49" i="1"/>
  <c r="ENM49" i="1"/>
  <c r="ENN49" i="1" s="1"/>
  <c r="ENP49" i="1" s="1"/>
  <c r="ENJ49" i="1"/>
  <c r="ENB49" i="1"/>
  <c r="EMW49" i="1"/>
  <c r="EMY49" i="1" s="1"/>
  <c r="EMT49" i="1"/>
  <c r="EML49" i="1"/>
  <c r="EMG49" i="1"/>
  <c r="EMD49" i="1"/>
  <c r="ELV49" i="1"/>
  <c r="ELS49" i="1"/>
  <c r="ELR49" i="1"/>
  <c r="ELT49" i="1" s="1"/>
  <c r="ELQ49" i="1"/>
  <c r="ELN49" i="1"/>
  <c r="ELF49" i="1"/>
  <c r="ELA49" i="1"/>
  <c r="ELC49" i="1" s="1"/>
  <c r="EKX49" i="1"/>
  <c r="EKP49" i="1"/>
  <c r="EKK49" i="1"/>
  <c r="EKH49" i="1"/>
  <c r="EJZ49" i="1"/>
  <c r="EJU49" i="1"/>
  <c r="EJV49" i="1" s="1"/>
  <c r="EJX49" i="1" s="1"/>
  <c r="EJR49" i="1"/>
  <c r="EJJ49" i="1"/>
  <c r="EJE49" i="1"/>
  <c r="EJG49" i="1" s="1"/>
  <c r="EJB49" i="1"/>
  <c r="EIT49" i="1"/>
  <c r="EIO49" i="1"/>
  <c r="EIL49" i="1"/>
  <c r="EID49" i="1"/>
  <c r="EHY49" i="1"/>
  <c r="EHZ49" i="1" s="1"/>
  <c r="EIB49" i="1" s="1"/>
  <c r="EHV49" i="1"/>
  <c r="EHN49" i="1"/>
  <c r="EHI49" i="1"/>
  <c r="EHK49" i="1" s="1"/>
  <c r="EHF49" i="1"/>
  <c r="EGX49" i="1"/>
  <c r="EGS49" i="1"/>
  <c r="EGP49" i="1"/>
  <c r="EGH49" i="1"/>
  <c r="EGC49" i="1"/>
  <c r="EGD49" i="1" s="1"/>
  <c r="EGF49" i="1" s="1"/>
  <c r="EFZ49" i="1"/>
  <c r="EFR49" i="1"/>
  <c r="EFM49" i="1"/>
  <c r="EFO49" i="1" s="1"/>
  <c r="EFJ49" i="1"/>
  <c r="EFB49" i="1"/>
  <c r="EEW49" i="1"/>
  <c r="EET49" i="1"/>
  <c r="EEL49" i="1"/>
  <c r="EEH49" i="1"/>
  <c r="EEJ49" i="1" s="1"/>
  <c r="EEG49" i="1"/>
  <c r="EEI49" i="1" s="1"/>
  <c r="EED49" i="1"/>
  <c r="EDV49" i="1"/>
  <c r="EDQ49" i="1"/>
  <c r="EDS49" i="1" s="1"/>
  <c r="EDN49" i="1"/>
  <c r="EDF49" i="1"/>
  <c r="EDA49" i="1"/>
  <c r="EDC49" i="1" s="1"/>
  <c r="ECX49" i="1"/>
  <c r="ECP49" i="1"/>
  <c r="ECK49" i="1"/>
  <c r="ECL49" i="1" s="1"/>
  <c r="ECN49" i="1" s="1"/>
  <c r="ECH49" i="1"/>
  <c r="EBZ49" i="1"/>
  <c r="EBU49" i="1"/>
  <c r="EBR49" i="1"/>
  <c r="EBJ49" i="1"/>
  <c r="EBE49" i="1"/>
  <c r="EBB49" i="1"/>
  <c r="EAT49" i="1"/>
  <c r="EAO49" i="1"/>
  <c r="EAP49" i="1" s="1"/>
  <c r="EAR49" i="1" s="1"/>
  <c r="EAL49" i="1"/>
  <c r="EAD49" i="1"/>
  <c r="DZY49" i="1"/>
  <c r="DZV49" i="1"/>
  <c r="DZN49" i="1"/>
  <c r="DZI49" i="1"/>
  <c r="DZK49" i="1" s="1"/>
  <c r="DZF49" i="1"/>
  <c r="DYX49" i="1"/>
  <c r="DYS49" i="1"/>
  <c r="DYP49" i="1"/>
  <c r="DYH49" i="1"/>
  <c r="DYD49" i="1"/>
  <c r="DYF49" i="1" s="1"/>
  <c r="DYC49" i="1"/>
  <c r="DYE49" i="1" s="1"/>
  <c r="DXZ49" i="1"/>
  <c r="DXR49" i="1"/>
  <c r="DXM49" i="1"/>
  <c r="DXJ49" i="1"/>
  <c r="DXB49" i="1"/>
  <c r="DWW49" i="1"/>
  <c r="DWX49" i="1" s="1"/>
  <c r="DWZ49" i="1" s="1"/>
  <c r="DWT49" i="1"/>
  <c r="DWL49" i="1"/>
  <c r="DWG49" i="1"/>
  <c r="DWD49" i="1"/>
  <c r="DVV49" i="1"/>
  <c r="DVQ49" i="1"/>
  <c r="DVS49" i="1" s="1"/>
  <c r="DVN49" i="1"/>
  <c r="DVF49" i="1"/>
  <c r="DVA49" i="1"/>
  <c r="DVC49" i="1" s="1"/>
  <c r="DUX49" i="1"/>
  <c r="DUP49" i="1"/>
  <c r="DUK49" i="1"/>
  <c r="DUL49" i="1" s="1"/>
  <c r="DUN49" i="1" s="1"/>
  <c r="DUH49" i="1"/>
  <c r="DTZ49" i="1"/>
  <c r="DTU49" i="1"/>
  <c r="DTW49" i="1" s="1"/>
  <c r="DTR49" i="1"/>
  <c r="DTJ49" i="1"/>
  <c r="DTE49" i="1"/>
  <c r="DTB49" i="1"/>
  <c r="DST49" i="1"/>
  <c r="DSO49" i="1"/>
  <c r="DSQ49" i="1" s="1"/>
  <c r="DSL49" i="1"/>
  <c r="DSD49" i="1"/>
  <c r="DRY49" i="1"/>
  <c r="DSA49" i="1" s="1"/>
  <c r="DRV49" i="1"/>
  <c r="DRN49" i="1"/>
  <c r="DRI49" i="1"/>
  <c r="DRK49" i="1" s="1"/>
  <c r="DRF49" i="1"/>
  <c r="DQX49" i="1"/>
  <c r="DQS49" i="1"/>
  <c r="DQU49" i="1" s="1"/>
  <c r="DQP49" i="1"/>
  <c r="DQH49" i="1"/>
  <c r="DQC49" i="1"/>
  <c r="DQE49" i="1" s="1"/>
  <c r="DPZ49" i="1"/>
  <c r="DPR49" i="1"/>
  <c r="DPM49" i="1"/>
  <c r="DPJ49" i="1"/>
  <c r="DPB49" i="1"/>
  <c r="DOW49" i="1"/>
  <c r="DOY49" i="1" s="1"/>
  <c r="DOT49" i="1"/>
  <c r="DOL49" i="1"/>
  <c r="DOG49" i="1"/>
  <c r="DOD49" i="1"/>
  <c r="DNV49" i="1"/>
  <c r="DNQ49" i="1"/>
  <c r="DNS49" i="1" s="1"/>
  <c r="DNN49" i="1"/>
  <c r="DNF49" i="1"/>
  <c r="DNA49" i="1"/>
  <c r="DNC49" i="1" s="1"/>
  <c r="DMX49" i="1"/>
  <c r="DMP49" i="1"/>
  <c r="DMK49" i="1"/>
  <c r="DMM49" i="1" s="1"/>
  <c r="DMH49" i="1"/>
  <c r="DLZ49" i="1"/>
  <c r="DLU49" i="1"/>
  <c r="DLR49" i="1"/>
  <c r="DLJ49" i="1"/>
  <c r="DLE49" i="1"/>
  <c r="DLG49" i="1" s="1"/>
  <c r="DLB49" i="1"/>
  <c r="DKT49" i="1"/>
  <c r="DKO49" i="1"/>
  <c r="DKQ49" i="1" s="1"/>
  <c r="DKL49" i="1"/>
  <c r="DKD49" i="1"/>
  <c r="DJY49" i="1"/>
  <c r="DKA49" i="1" s="1"/>
  <c r="DJV49" i="1"/>
  <c r="DJN49" i="1"/>
  <c r="DJI49" i="1"/>
  <c r="DJK49" i="1" s="1"/>
  <c r="DJF49" i="1"/>
  <c r="DIX49" i="1"/>
  <c r="DIS49" i="1"/>
  <c r="DIU49" i="1" s="1"/>
  <c r="DIP49" i="1"/>
  <c r="DIH49" i="1"/>
  <c r="DIC49" i="1"/>
  <c r="DHZ49" i="1"/>
  <c r="DHR49" i="1"/>
  <c r="DHM49" i="1"/>
  <c r="DHO49" i="1" s="1"/>
  <c r="DHJ49" i="1"/>
  <c r="DHB49" i="1"/>
  <c r="DGW49" i="1"/>
  <c r="DGY49" i="1" s="1"/>
  <c r="DGT49" i="1"/>
  <c r="DGL49" i="1"/>
  <c r="DGG49" i="1"/>
  <c r="DGI49" i="1" s="1"/>
  <c r="DGD49" i="1"/>
  <c r="DFV49" i="1"/>
  <c r="DFQ49" i="1"/>
  <c r="DFS49" i="1" s="1"/>
  <c r="DFN49" i="1"/>
  <c r="DFF49" i="1"/>
  <c r="DFA49" i="1"/>
  <c r="DFC49" i="1" s="1"/>
  <c r="DEX49" i="1"/>
  <c r="DEP49" i="1"/>
  <c r="DEK49" i="1"/>
  <c r="DEH49" i="1"/>
  <c r="DDZ49" i="1"/>
  <c r="DDU49" i="1"/>
  <c r="DDW49" i="1" s="1"/>
  <c r="DDR49" i="1"/>
  <c r="DDJ49" i="1"/>
  <c r="DDE49" i="1"/>
  <c r="DDG49" i="1" s="1"/>
  <c r="DDB49" i="1"/>
  <c r="DCT49" i="1"/>
  <c r="DCO49" i="1"/>
  <c r="DCQ49" i="1" s="1"/>
  <c r="DCL49" i="1"/>
  <c r="DCD49" i="1"/>
  <c r="DBY49" i="1"/>
  <c r="DCA49" i="1" s="1"/>
  <c r="DBV49" i="1"/>
  <c r="DBN49" i="1"/>
  <c r="DBI49" i="1"/>
  <c r="DBK49" i="1" s="1"/>
  <c r="DBF49" i="1"/>
  <c r="DAX49" i="1"/>
  <c r="DAS49" i="1"/>
  <c r="DAP49" i="1"/>
  <c r="DAH49" i="1"/>
  <c r="DAC49" i="1"/>
  <c r="DAE49" i="1" s="1"/>
  <c r="CZZ49" i="1"/>
  <c r="CZR49" i="1"/>
  <c r="CZM49" i="1"/>
  <c r="CZO49" i="1" s="1"/>
  <c r="CZJ49" i="1"/>
  <c r="CZB49" i="1"/>
  <c r="CYW49" i="1"/>
  <c r="CYY49" i="1" s="1"/>
  <c r="CYT49" i="1"/>
  <c r="CYL49" i="1"/>
  <c r="CYG49" i="1"/>
  <c r="CYI49" i="1" s="1"/>
  <c r="CYD49" i="1"/>
  <c r="CXV49" i="1"/>
  <c r="CXQ49" i="1"/>
  <c r="CXS49" i="1" s="1"/>
  <c r="CXN49" i="1"/>
  <c r="CXF49" i="1"/>
  <c r="CXA49" i="1"/>
  <c r="CWX49" i="1"/>
  <c r="CWP49" i="1"/>
  <c r="CWK49" i="1"/>
  <c r="CWM49" i="1" s="1"/>
  <c r="CWH49" i="1"/>
  <c r="CVZ49" i="1"/>
  <c r="CVU49" i="1"/>
  <c r="CVW49" i="1" s="1"/>
  <c r="CVR49" i="1"/>
  <c r="CVJ49" i="1"/>
  <c r="CVE49" i="1"/>
  <c r="CVG49" i="1" s="1"/>
  <c r="CVB49" i="1"/>
  <c r="CUT49" i="1"/>
  <c r="CUO49" i="1"/>
  <c r="CUQ49" i="1" s="1"/>
  <c r="CUL49" i="1"/>
  <c r="CUD49" i="1"/>
  <c r="CTY49" i="1"/>
  <c r="CUA49" i="1" s="1"/>
  <c r="CTV49" i="1"/>
  <c r="CTN49" i="1"/>
  <c r="CTI49" i="1"/>
  <c r="CTF49" i="1"/>
  <c r="CSX49" i="1"/>
  <c r="CSS49" i="1"/>
  <c r="CSU49" i="1" s="1"/>
  <c r="CSP49" i="1"/>
  <c r="CSH49" i="1"/>
  <c r="CSC49" i="1"/>
  <c r="CSE49" i="1" s="1"/>
  <c r="CRZ49" i="1"/>
  <c r="CRR49" i="1"/>
  <c r="CRM49" i="1"/>
  <c r="CRO49" i="1" s="1"/>
  <c r="CRJ49" i="1"/>
  <c r="CRB49" i="1"/>
  <c r="CQW49" i="1"/>
  <c r="CQY49" i="1" s="1"/>
  <c r="CQT49" i="1"/>
  <c r="CQL49" i="1"/>
  <c r="CQG49" i="1"/>
  <c r="CQI49" i="1" s="1"/>
  <c r="CQD49" i="1"/>
  <c r="CPV49" i="1"/>
  <c r="CPQ49" i="1"/>
  <c r="CPN49" i="1"/>
  <c r="CPF49" i="1"/>
  <c r="CPA49" i="1"/>
  <c r="CPC49" i="1" s="1"/>
  <c r="COX49" i="1"/>
  <c r="COP49" i="1"/>
  <c r="COK49" i="1"/>
  <c r="COM49" i="1" s="1"/>
  <c r="COH49" i="1"/>
  <c r="CNZ49" i="1"/>
  <c r="CNU49" i="1"/>
  <c r="CNW49" i="1" s="1"/>
  <c r="CNR49" i="1"/>
  <c r="CNJ49" i="1"/>
  <c r="CNE49" i="1"/>
  <c r="CNG49" i="1" s="1"/>
  <c r="CNB49" i="1"/>
  <c r="CMT49" i="1"/>
  <c r="CMO49" i="1"/>
  <c r="CMQ49" i="1" s="1"/>
  <c r="CML49" i="1"/>
  <c r="CMD49" i="1"/>
  <c r="CLY49" i="1"/>
  <c r="CLV49" i="1"/>
  <c r="CLN49" i="1"/>
  <c r="CLI49" i="1"/>
  <c r="CLK49" i="1" s="1"/>
  <c r="CLF49" i="1"/>
  <c r="CKX49" i="1"/>
  <c r="CKS49" i="1"/>
  <c r="CKU49" i="1" s="1"/>
  <c r="CKP49" i="1"/>
  <c r="CKH49" i="1"/>
  <c r="CKC49" i="1"/>
  <c r="CKE49" i="1" s="1"/>
  <c r="CJZ49" i="1"/>
  <c r="CJR49" i="1"/>
  <c r="CJM49" i="1"/>
  <c r="CJO49" i="1" s="1"/>
  <c r="CJJ49" i="1"/>
  <c r="CJB49" i="1"/>
  <c r="CIW49" i="1"/>
  <c r="CIY49" i="1" s="1"/>
  <c r="CIT49" i="1"/>
  <c r="CIL49" i="1"/>
  <c r="CIG49" i="1"/>
  <c r="CID49" i="1"/>
  <c r="CHV49" i="1"/>
  <c r="CHQ49" i="1"/>
  <c r="CHS49" i="1" s="1"/>
  <c r="CHN49" i="1"/>
  <c r="CHF49" i="1"/>
  <c r="CHA49" i="1"/>
  <c r="CHC49" i="1" s="1"/>
  <c r="CGX49" i="1"/>
  <c r="CGP49" i="1"/>
  <c r="CGK49" i="1"/>
  <c r="CGM49" i="1" s="1"/>
  <c r="CGH49" i="1"/>
  <c r="CFZ49" i="1"/>
  <c r="CFU49" i="1"/>
  <c r="CFW49" i="1" s="1"/>
  <c r="CFR49" i="1"/>
  <c r="CFJ49" i="1"/>
  <c r="CFE49" i="1"/>
  <c r="CFG49" i="1" s="1"/>
  <c r="CFB49" i="1"/>
  <c r="CET49" i="1"/>
  <c r="CEO49" i="1"/>
  <c r="CEL49" i="1"/>
  <c r="CED49" i="1"/>
  <c r="CDY49" i="1"/>
  <c r="CEA49" i="1" s="1"/>
  <c r="CDV49" i="1"/>
  <c r="CDN49" i="1"/>
  <c r="CDI49" i="1"/>
  <c r="CDK49" i="1" s="1"/>
  <c r="CDF49" i="1"/>
  <c r="CCX49" i="1"/>
  <c r="CCS49" i="1"/>
  <c r="CCP49" i="1"/>
  <c r="CCH49" i="1"/>
  <c r="CCC49" i="1"/>
  <c r="CCE49" i="1" s="1"/>
  <c r="CBZ49" i="1"/>
  <c r="CBR49" i="1"/>
  <c r="CBM49" i="1"/>
  <c r="CBO49" i="1" s="1"/>
  <c r="CBJ49" i="1"/>
  <c r="CBB49" i="1"/>
  <c r="CAW49" i="1"/>
  <c r="CAT49" i="1"/>
  <c r="CAL49" i="1"/>
  <c r="CAG49" i="1"/>
  <c r="CAI49" i="1" s="1"/>
  <c r="CAD49" i="1"/>
  <c r="BZV49" i="1"/>
  <c r="BZQ49" i="1"/>
  <c r="BZS49" i="1" s="1"/>
  <c r="BZN49" i="1"/>
  <c r="BZF49" i="1"/>
  <c r="BZA49" i="1"/>
  <c r="BZB49" i="1" s="1"/>
  <c r="BZD49" i="1" s="1"/>
  <c r="BYX49" i="1"/>
  <c r="BYP49" i="1"/>
  <c r="BYK49" i="1"/>
  <c r="BYM49" i="1" s="1"/>
  <c r="BYH49" i="1"/>
  <c r="BXZ49" i="1"/>
  <c r="BXU49" i="1"/>
  <c r="BXW49" i="1" s="1"/>
  <c r="BXR49" i="1"/>
  <c r="BXJ49" i="1"/>
  <c r="BXE49" i="1"/>
  <c r="BXF49" i="1" s="1"/>
  <c r="BXH49" i="1" s="1"/>
  <c r="BXB49" i="1"/>
  <c r="BWT49" i="1"/>
  <c r="BWO49" i="1"/>
  <c r="BWQ49" i="1" s="1"/>
  <c r="BWL49" i="1"/>
  <c r="BWD49" i="1"/>
  <c r="BVY49" i="1"/>
  <c r="BWA49" i="1" s="1"/>
  <c r="BVV49" i="1"/>
  <c r="BVN49" i="1"/>
  <c r="BVI49" i="1"/>
  <c r="BVJ49" i="1" s="1"/>
  <c r="BVL49" i="1" s="1"/>
  <c r="BVF49" i="1"/>
  <c r="BUX49" i="1"/>
  <c r="BUS49" i="1"/>
  <c r="BUU49" i="1" s="1"/>
  <c r="BUP49" i="1"/>
  <c r="BUH49" i="1"/>
  <c r="BUC49" i="1"/>
  <c r="BUE49" i="1" s="1"/>
  <c r="BTZ49" i="1"/>
  <c r="BTR49" i="1"/>
  <c r="BTM49" i="1"/>
  <c r="BTJ49" i="1"/>
  <c r="BTB49" i="1"/>
  <c r="BSW49" i="1"/>
  <c r="BSY49" i="1" s="1"/>
  <c r="BST49" i="1"/>
  <c r="BSL49" i="1"/>
  <c r="BSG49" i="1"/>
  <c r="BSI49" i="1" s="1"/>
  <c r="BSD49" i="1"/>
  <c r="BRV49" i="1"/>
  <c r="BRQ49" i="1"/>
  <c r="BRR49" i="1" s="1"/>
  <c r="BRT49" i="1" s="1"/>
  <c r="BRN49" i="1"/>
  <c r="BRF49" i="1"/>
  <c r="BRC49" i="1"/>
  <c r="BRB49" i="1"/>
  <c r="BRD49" i="1" s="1"/>
  <c r="BRA49" i="1"/>
  <c r="BQX49" i="1"/>
  <c r="BQP49" i="1"/>
  <c r="BQK49" i="1"/>
  <c r="BQM49" i="1" s="1"/>
  <c r="BQH49" i="1"/>
  <c r="BPZ49" i="1"/>
  <c r="BPU49" i="1"/>
  <c r="BPW49" i="1" s="1"/>
  <c r="BPR49" i="1"/>
  <c r="BPJ49" i="1"/>
  <c r="BPE49" i="1"/>
  <c r="BPF49" i="1" s="1"/>
  <c r="BPH49" i="1" s="1"/>
  <c r="BPB49" i="1"/>
  <c r="BOT49" i="1"/>
  <c r="BOO49" i="1"/>
  <c r="BOQ49" i="1" s="1"/>
  <c r="BOL49" i="1"/>
  <c r="BOD49" i="1"/>
  <c r="BNY49" i="1"/>
  <c r="BOA49" i="1" s="1"/>
  <c r="BNV49" i="1"/>
  <c r="BNN49" i="1"/>
  <c r="BNI49" i="1"/>
  <c r="BNF49" i="1"/>
  <c r="BMX49" i="1"/>
  <c r="BMS49" i="1"/>
  <c r="BMU49" i="1" s="1"/>
  <c r="BMP49" i="1"/>
  <c r="BMH49" i="1"/>
  <c r="BMC49" i="1"/>
  <c r="BME49" i="1" s="1"/>
  <c r="BLZ49" i="1"/>
  <c r="BLR49" i="1"/>
  <c r="BLM49" i="1"/>
  <c r="BLN49" i="1" s="1"/>
  <c r="BLP49" i="1" s="1"/>
  <c r="BLJ49" i="1"/>
  <c r="BLB49" i="1"/>
  <c r="BKW49" i="1"/>
  <c r="BKY49" i="1" s="1"/>
  <c r="BKT49" i="1"/>
  <c r="BKL49" i="1"/>
  <c r="BKG49" i="1"/>
  <c r="BKI49" i="1" s="1"/>
  <c r="BKD49" i="1"/>
  <c r="BJV49" i="1"/>
  <c r="BJQ49" i="1"/>
  <c r="BJN49" i="1"/>
  <c r="BJF49" i="1"/>
  <c r="BJA49" i="1"/>
  <c r="BJC49" i="1" s="1"/>
  <c r="BIX49" i="1"/>
  <c r="BIP49" i="1"/>
  <c r="BIK49" i="1"/>
  <c r="BIM49" i="1" s="1"/>
  <c r="BIH49" i="1"/>
  <c r="BHZ49" i="1"/>
  <c r="BHU49" i="1"/>
  <c r="BHV49" i="1" s="1"/>
  <c r="BHX49" i="1" s="1"/>
  <c r="BHR49" i="1"/>
  <c r="BHJ49" i="1"/>
  <c r="BHE49" i="1"/>
  <c r="BHG49" i="1" s="1"/>
  <c r="BHB49" i="1"/>
  <c r="BGT49" i="1"/>
  <c r="BGQ49" i="1"/>
  <c r="BGO49" i="1"/>
  <c r="BGP49" i="1" s="1"/>
  <c r="BGR49" i="1" s="1"/>
  <c r="BGL49" i="1"/>
  <c r="BGD49" i="1"/>
  <c r="BFY49" i="1"/>
  <c r="BFV49" i="1"/>
  <c r="BFN49" i="1"/>
  <c r="BFI49" i="1"/>
  <c r="BFK49" i="1" s="1"/>
  <c r="BFF49" i="1"/>
  <c r="BEX49" i="1"/>
  <c r="BES49" i="1"/>
  <c r="BEU49" i="1" s="1"/>
  <c r="BEP49" i="1"/>
  <c r="BEH49" i="1"/>
  <c r="BEC49" i="1"/>
  <c r="BED49" i="1" s="1"/>
  <c r="BEF49" i="1" s="1"/>
  <c r="BDZ49" i="1"/>
  <c r="BDR49" i="1"/>
  <c r="BDM49" i="1"/>
  <c r="BDO49" i="1" s="1"/>
  <c r="BDJ49" i="1"/>
  <c r="BDB49" i="1"/>
  <c r="BCY49" i="1"/>
  <c r="BCX49" i="1"/>
  <c r="BCZ49" i="1" s="1"/>
  <c r="BCW49" i="1"/>
  <c r="BCT49" i="1"/>
  <c r="BCL49" i="1"/>
  <c r="BCG49" i="1"/>
  <c r="BCD49" i="1"/>
  <c r="BBV49" i="1"/>
  <c r="BBQ49" i="1"/>
  <c r="BBS49" i="1" s="1"/>
  <c r="BBN49" i="1"/>
  <c r="BBF49" i="1"/>
  <c r="BBA49" i="1"/>
  <c r="BBC49" i="1" s="1"/>
  <c r="BAX49" i="1"/>
  <c r="BAP49" i="1"/>
  <c r="BAK49" i="1"/>
  <c r="BAL49" i="1" s="1"/>
  <c r="BAN49" i="1" s="1"/>
  <c r="BAH49" i="1"/>
  <c r="AZZ49" i="1"/>
  <c r="AZW49" i="1"/>
  <c r="AZV49" i="1"/>
  <c r="AZX49" i="1" s="1"/>
  <c r="AZU49" i="1"/>
  <c r="AZR49" i="1"/>
  <c r="AZJ49" i="1"/>
  <c r="AZE49" i="1"/>
  <c r="AZF49" i="1" s="1"/>
  <c r="AZH49" i="1" s="1"/>
  <c r="AZB49" i="1"/>
  <c r="AYT49" i="1"/>
  <c r="AYO49" i="1"/>
  <c r="AYL49" i="1"/>
  <c r="AYD49" i="1"/>
  <c r="AXY49" i="1"/>
  <c r="AYA49" i="1" s="1"/>
  <c r="AXV49" i="1"/>
  <c r="AXN49" i="1"/>
  <c r="AXI49" i="1"/>
  <c r="AXK49" i="1" s="1"/>
  <c r="AXF49" i="1"/>
  <c r="AWX49" i="1"/>
  <c r="AWS49" i="1"/>
  <c r="AWT49" i="1" s="1"/>
  <c r="AWV49" i="1" s="1"/>
  <c r="AWP49" i="1"/>
  <c r="AWH49" i="1"/>
  <c r="AWC49" i="1"/>
  <c r="AWD49" i="1" s="1"/>
  <c r="AWF49" i="1" s="1"/>
  <c r="AVZ49" i="1"/>
  <c r="AVR49" i="1"/>
  <c r="AVM49" i="1"/>
  <c r="AVO49" i="1" s="1"/>
  <c r="AVJ49" i="1"/>
  <c r="AVB49" i="1"/>
  <c r="AUW49" i="1"/>
  <c r="AUT49" i="1"/>
  <c r="AUL49" i="1"/>
  <c r="AUG49" i="1"/>
  <c r="AUI49" i="1" s="1"/>
  <c r="AUD49" i="1"/>
  <c r="ATV49" i="1"/>
  <c r="ATQ49" i="1"/>
  <c r="ATS49" i="1" s="1"/>
  <c r="ATN49" i="1"/>
  <c r="ATF49" i="1"/>
  <c r="ATA49" i="1"/>
  <c r="ATB49" i="1" s="1"/>
  <c r="ATD49" i="1" s="1"/>
  <c r="ASX49" i="1"/>
  <c r="ASP49" i="1"/>
  <c r="ASK49" i="1"/>
  <c r="ASH49" i="1"/>
  <c r="ARZ49" i="1"/>
  <c r="ARU49" i="1"/>
  <c r="ARR49" i="1"/>
  <c r="ARJ49" i="1"/>
  <c r="ARE49" i="1"/>
  <c r="ARB49" i="1"/>
  <c r="AQT49" i="1"/>
  <c r="AQO49" i="1"/>
  <c r="AQQ49" i="1" s="1"/>
  <c r="AQL49" i="1"/>
  <c r="AQD49" i="1"/>
  <c r="APY49" i="1"/>
  <c r="AQA49" i="1" s="1"/>
  <c r="APV49" i="1"/>
  <c r="APN49" i="1"/>
  <c r="APK49" i="1"/>
  <c r="API49" i="1"/>
  <c r="APJ49" i="1" s="1"/>
  <c r="APL49" i="1" s="1"/>
  <c r="APF49" i="1"/>
  <c r="AOX49" i="1"/>
  <c r="AOS49" i="1"/>
  <c r="AOP49" i="1"/>
  <c r="AOH49" i="1"/>
  <c r="AOC49" i="1"/>
  <c r="AOE49" i="1" s="1"/>
  <c r="ANZ49" i="1"/>
  <c r="ANR49" i="1"/>
  <c r="ANM49" i="1"/>
  <c r="ANJ49" i="1"/>
  <c r="ANB49" i="1"/>
  <c r="AMW49" i="1"/>
  <c r="AMY49" i="1" s="1"/>
  <c r="AMT49" i="1"/>
  <c r="AML49" i="1"/>
  <c r="AMG49" i="1"/>
  <c r="AMI49" i="1" s="1"/>
  <c r="AMD49" i="1"/>
  <c r="ALV49" i="1"/>
  <c r="ALQ49" i="1"/>
  <c r="ALN49" i="1"/>
  <c r="ALF49" i="1"/>
  <c r="ALA49" i="1"/>
  <c r="ALC49" i="1" s="1"/>
  <c r="AKX49" i="1"/>
  <c r="AKP49" i="1"/>
  <c r="AKK49" i="1"/>
  <c r="AKH49" i="1"/>
  <c r="AJZ49" i="1"/>
  <c r="AJU49" i="1"/>
  <c r="AJR49" i="1"/>
  <c r="AJJ49" i="1"/>
  <c r="AJE49" i="1"/>
  <c r="AJG49" i="1" s="1"/>
  <c r="AJB49" i="1"/>
  <c r="AIT49" i="1"/>
  <c r="AIO49" i="1"/>
  <c r="AIQ49" i="1" s="1"/>
  <c r="AIL49" i="1"/>
  <c r="AID49" i="1"/>
  <c r="AHY49" i="1"/>
  <c r="AHV49" i="1"/>
  <c r="AHN49" i="1"/>
  <c r="AHI49" i="1"/>
  <c r="AHK49" i="1" s="1"/>
  <c r="AHF49" i="1"/>
  <c r="AGX49" i="1"/>
  <c r="AGU49" i="1"/>
  <c r="AGT49" i="1"/>
  <c r="AGV49" i="1" s="1"/>
  <c r="AGS49" i="1"/>
  <c r="AGP49" i="1"/>
  <c r="AGH49" i="1"/>
  <c r="AGC49" i="1"/>
  <c r="AFZ49" i="1"/>
  <c r="AFR49" i="1"/>
  <c r="AFM49" i="1"/>
  <c r="AFO49" i="1" s="1"/>
  <c r="AFJ49" i="1"/>
  <c r="AFB49" i="1"/>
  <c r="AEW49" i="1"/>
  <c r="AEY49" i="1" s="1"/>
  <c r="AET49" i="1"/>
  <c r="AEL49" i="1"/>
  <c r="AEG49" i="1"/>
  <c r="AEH49" i="1" s="1"/>
  <c r="AEJ49" i="1" s="1"/>
  <c r="AED49" i="1"/>
  <c r="ADV49" i="1"/>
  <c r="ADQ49" i="1"/>
  <c r="ADS49" i="1" s="1"/>
  <c r="ADN49" i="1"/>
  <c r="ADF49" i="1"/>
  <c r="ADA49" i="1"/>
  <c r="ADB49" i="1" s="1"/>
  <c r="ADD49" i="1" s="1"/>
  <c r="ACX49" i="1"/>
  <c r="ACP49" i="1"/>
  <c r="ACK49" i="1"/>
  <c r="ACH49" i="1"/>
  <c r="ABZ49" i="1"/>
  <c r="ABU49" i="1"/>
  <c r="ABW49" i="1" s="1"/>
  <c r="ABR49" i="1"/>
  <c r="ABJ49" i="1"/>
  <c r="ABE49" i="1"/>
  <c r="ABG49" i="1" s="1"/>
  <c r="ABB49" i="1"/>
  <c r="AAT49" i="1"/>
  <c r="AAO49" i="1"/>
  <c r="AAP49" i="1" s="1"/>
  <c r="AAR49" i="1" s="1"/>
  <c r="AAL49" i="1"/>
  <c r="AAD49" i="1"/>
  <c r="ZY49" i="1"/>
  <c r="ZZ49" i="1" s="1"/>
  <c r="AAB49" i="1" s="1"/>
  <c r="ZV49" i="1"/>
  <c r="ZN49" i="1"/>
  <c r="ZI49" i="1"/>
  <c r="ZK49" i="1" s="1"/>
  <c r="ZF49" i="1"/>
  <c r="YX49" i="1"/>
  <c r="YS49" i="1"/>
  <c r="YP49" i="1"/>
  <c r="YH49" i="1"/>
  <c r="YC49" i="1"/>
  <c r="YE49" i="1" s="1"/>
  <c r="XZ49" i="1"/>
  <c r="XR49" i="1"/>
  <c r="XM49" i="1"/>
  <c r="XO49" i="1" s="1"/>
  <c r="XJ49" i="1"/>
  <c r="XB49" i="1"/>
  <c r="WW49" i="1"/>
  <c r="WX49" i="1" s="1"/>
  <c r="WZ49" i="1" s="1"/>
  <c r="WT49" i="1"/>
  <c r="WL49" i="1"/>
  <c r="WG49" i="1"/>
  <c r="WI49" i="1" s="1"/>
  <c r="WD49" i="1"/>
  <c r="VV49" i="1"/>
  <c r="VQ49" i="1"/>
  <c r="VS49" i="1" s="1"/>
  <c r="VN49" i="1"/>
  <c r="VF49" i="1"/>
  <c r="VA49" i="1"/>
  <c r="UX49" i="1"/>
  <c r="UP49" i="1"/>
  <c r="UK49" i="1"/>
  <c r="UM49" i="1" s="1"/>
  <c r="UH49" i="1"/>
  <c r="TZ49" i="1"/>
  <c r="TU49" i="1"/>
  <c r="TW49" i="1" s="1"/>
  <c r="TR49" i="1"/>
  <c r="TJ49" i="1"/>
  <c r="TE49" i="1"/>
  <c r="TF49" i="1" s="1"/>
  <c r="TH49" i="1" s="1"/>
  <c r="TB49" i="1"/>
  <c r="ST49" i="1"/>
  <c r="M49" i="1"/>
  <c r="O49" i="1" s="1"/>
  <c r="J49" i="1"/>
  <c r="B49" i="1"/>
  <c r="XFA48" i="1"/>
  <c r="XEX48" i="1"/>
  <c r="XEP48" i="1"/>
  <c r="XEK48" i="1"/>
  <c r="XEM48" i="1" s="1"/>
  <c r="XEH48" i="1"/>
  <c r="XDZ48" i="1"/>
  <c r="XDU48" i="1"/>
  <c r="XDW48" i="1" s="1"/>
  <c r="XDR48" i="1"/>
  <c r="XDJ48" i="1"/>
  <c r="XDE48" i="1"/>
  <c r="XDF48" i="1" s="1"/>
  <c r="XDH48" i="1" s="1"/>
  <c r="XDB48" i="1"/>
  <c r="XCT48" i="1"/>
  <c r="XCO48" i="1"/>
  <c r="XCP48" i="1" s="1"/>
  <c r="XCR48" i="1" s="1"/>
  <c r="XCL48" i="1"/>
  <c r="XCD48" i="1"/>
  <c r="XBY48" i="1"/>
  <c r="XBZ48" i="1" s="1"/>
  <c r="XCB48" i="1" s="1"/>
  <c r="XBV48" i="1"/>
  <c r="XBN48" i="1"/>
  <c r="XBI48" i="1"/>
  <c r="XBF48" i="1"/>
  <c r="XAX48" i="1"/>
  <c r="XAS48" i="1"/>
  <c r="XAU48" i="1" s="1"/>
  <c r="XAP48" i="1"/>
  <c r="XAH48" i="1"/>
  <c r="XAC48" i="1"/>
  <c r="XAE48" i="1" s="1"/>
  <c r="WZZ48" i="1"/>
  <c r="WZR48" i="1"/>
  <c r="WZM48" i="1"/>
  <c r="WZN48" i="1" s="1"/>
  <c r="WZP48" i="1" s="1"/>
  <c r="WZJ48" i="1"/>
  <c r="WZB48" i="1"/>
  <c r="WYX48" i="1"/>
  <c r="WYZ48" i="1" s="1"/>
  <c r="WYW48" i="1"/>
  <c r="WYY48" i="1" s="1"/>
  <c r="WYT48" i="1"/>
  <c r="WYL48" i="1"/>
  <c r="WYG48" i="1"/>
  <c r="WYI48" i="1" s="1"/>
  <c r="WYD48" i="1"/>
  <c r="WXV48" i="1"/>
  <c r="WXQ48" i="1"/>
  <c r="WXN48" i="1"/>
  <c r="WXF48" i="1"/>
  <c r="WXA48" i="1"/>
  <c r="WXC48" i="1" s="1"/>
  <c r="WWX48" i="1"/>
  <c r="WWP48" i="1"/>
  <c r="WWK48" i="1"/>
  <c r="WWM48" i="1" s="1"/>
  <c r="WWH48" i="1"/>
  <c r="WVZ48" i="1"/>
  <c r="WVU48" i="1"/>
  <c r="WVR48" i="1"/>
  <c r="WVJ48" i="1"/>
  <c r="WVE48" i="1"/>
  <c r="WVG48" i="1" s="1"/>
  <c r="WVB48" i="1"/>
  <c r="WUT48" i="1"/>
  <c r="WUO48" i="1"/>
  <c r="WUQ48" i="1" s="1"/>
  <c r="WUL48" i="1"/>
  <c r="WUD48" i="1"/>
  <c r="WTY48" i="1"/>
  <c r="WTV48" i="1"/>
  <c r="WTN48" i="1"/>
  <c r="WTI48" i="1"/>
  <c r="WTK48" i="1" s="1"/>
  <c r="WTF48" i="1"/>
  <c r="WSX48" i="1"/>
  <c r="WSS48" i="1"/>
  <c r="WSU48" i="1" s="1"/>
  <c r="WSP48" i="1"/>
  <c r="WSH48" i="1"/>
  <c r="WSC48" i="1"/>
  <c r="WSD48" i="1" s="1"/>
  <c r="WSF48" i="1" s="1"/>
  <c r="WRZ48" i="1"/>
  <c r="WRR48" i="1"/>
  <c r="WRN48" i="1"/>
  <c r="WRP48" i="1" s="1"/>
  <c r="WRM48" i="1"/>
  <c r="WRO48" i="1" s="1"/>
  <c r="WRJ48" i="1"/>
  <c r="WRB48" i="1"/>
  <c r="WQW48" i="1"/>
  <c r="WQY48" i="1" s="1"/>
  <c r="WQT48" i="1"/>
  <c r="WQL48" i="1"/>
  <c r="WQG48" i="1"/>
  <c r="WQD48" i="1"/>
  <c r="WPV48" i="1"/>
  <c r="WPQ48" i="1"/>
  <c r="WPS48" i="1" s="1"/>
  <c r="WPN48" i="1"/>
  <c r="WPF48" i="1"/>
  <c r="WPA48" i="1"/>
  <c r="WPC48" i="1" s="1"/>
  <c r="WOX48" i="1"/>
  <c r="WOP48" i="1"/>
  <c r="WOK48" i="1"/>
  <c r="WOL48" i="1" s="1"/>
  <c r="WON48" i="1" s="1"/>
  <c r="WOH48" i="1"/>
  <c r="WNZ48" i="1"/>
  <c r="WNU48" i="1"/>
  <c r="WNW48" i="1" s="1"/>
  <c r="WNR48" i="1"/>
  <c r="WNJ48" i="1"/>
  <c r="WNE48" i="1"/>
  <c r="WNG48" i="1" s="1"/>
  <c r="WNB48" i="1"/>
  <c r="WMT48" i="1"/>
  <c r="WMO48" i="1"/>
  <c r="WML48" i="1"/>
  <c r="WMD48" i="1"/>
  <c r="WLY48" i="1"/>
  <c r="WMA48" i="1" s="1"/>
  <c r="WLV48" i="1"/>
  <c r="WLN48" i="1"/>
  <c r="WLI48" i="1"/>
  <c r="WLK48" i="1" s="1"/>
  <c r="WLF48" i="1"/>
  <c r="WKX48" i="1"/>
  <c r="WKS48" i="1"/>
  <c r="WKT48" i="1" s="1"/>
  <c r="WKV48" i="1" s="1"/>
  <c r="WKP48" i="1"/>
  <c r="WKH48" i="1"/>
  <c r="WKC48" i="1"/>
  <c r="WKE48" i="1" s="1"/>
  <c r="WJZ48" i="1"/>
  <c r="WJR48" i="1"/>
  <c r="WJM48" i="1"/>
  <c r="WJN48" i="1" s="1"/>
  <c r="WJP48" i="1" s="1"/>
  <c r="WJJ48" i="1"/>
  <c r="WJB48" i="1"/>
  <c r="WIW48" i="1"/>
  <c r="WIT48" i="1"/>
  <c r="WIL48" i="1"/>
  <c r="WIG48" i="1"/>
  <c r="WII48" i="1" s="1"/>
  <c r="WID48" i="1"/>
  <c r="WHV48" i="1"/>
  <c r="WHQ48" i="1"/>
  <c r="WHS48" i="1" s="1"/>
  <c r="WHN48" i="1"/>
  <c r="WHF48" i="1"/>
  <c r="WHA48" i="1"/>
  <c r="WHB48" i="1" s="1"/>
  <c r="WHD48" i="1" s="1"/>
  <c r="WGX48" i="1"/>
  <c r="WGP48" i="1"/>
  <c r="WGK48" i="1"/>
  <c r="WGL48" i="1" s="1"/>
  <c r="WGN48" i="1" s="1"/>
  <c r="WGH48" i="1"/>
  <c r="WFZ48" i="1"/>
  <c r="WFU48" i="1"/>
  <c r="WFR48" i="1"/>
  <c r="WFJ48" i="1"/>
  <c r="WFE48" i="1"/>
  <c r="WFB48" i="1"/>
  <c r="WET48" i="1"/>
  <c r="WEO48" i="1"/>
  <c r="WEQ48" i="1" s="1"/>
  <c r="WEL48" i="1"/>
  <c r="WED48" i="1"/>
  <c r="WDY48" i="1"/>
  <c r="WEA48" i="1" s="1"/>
  <c r="WDV48" i="1"/>
  <c r="WDN48" i="1"/>
  <c r="WDI48" i="1"/>
  <c r="WDJ48" i="1" s="1"/>
  <c r="WDL48" i="1" s="1"/>
  <c r="WDF48" i="1"/>
  <c r="WCX48" i="1"/>
  <c r="WCU48" i="1"/>
  <c r="WCT48" i="1"/>
  <c r="WCV48" i="1" s="1"/>
  <c r="WCS48" i="1"/>
  <c r="WCP48" i="1"/>
  <c r="WCH48" i="1"/>
  <c r="WCC48" i="1"/>
  <c r="WCE48" i="1" s="1"/>
  <c r="WBZ48" i="1"/>
  <c r="WBR48" i="1"/>
  <c r="WBM48" i="1"/>
  <c r="WBJ48" i="1"/>
  <c r="WBB48" i="1"/>
  <c r="WAW48" i="1"/>
  <c r="WAY48" i="1" s="1"/>
  <c r="WAT48" i="1"/>
  <c r="WAL48" i="1"/>
  <c r="WAG48" i="1"/>
  <c r="WAI48" i="1" s="1"/>
  <c r="WAD48" i="1"/>
  <c r="VZV48" i="1"/>
  <c r="VZQ48" i="1"/>
  <c r="VZR48" i="1" s="1"/>
  <c r="VZT48" i="1" s="1"/>
  <c r="VZN48" i="1"/>
  <c r="VZF48" i="1"/>
  <c r="VZA48" i="1"/>
  <c r="VZC48" i="1" s="1"/>
  <c r="VYX48" i="1"/>
  <c r="VYP48" i="1"/>
  <c r="VYM48" i="1"/>
  <c r="VYK48" i="1"/>
  <c r="VYL48" i="1" s="1"/>
  <c r="VYN48" i="1" s="1"/>
  <c r="VYH48" i="1"/>
  <c r="VXZ48" i="1"/>
  <c r="VXU48" i="1"/>
  <c r="VXR48" i="1"/>
  <c r="VXJ48" i="1"/>
  <c r="VXE48" i="1"/>
  <c r="VXG48" i="1" s="1"/>
  <c r="VXB48" i="1"/>
  <c r="VWT48" i="1"/>
  <c r="VWO48" i="1"/>
  <c r="VWQ48" i="1" s="1"/>
  <c r="VWL48" i="1"/>
  <c r="VWD48" i="1"/>
  <c r="VVY48" i="1"/>
  <c r="VVZ48" i="1" s="1"/>
  <c r="VWB48" i="1" s="1"/>
  <c r="VVV48" i="1"/>
  <c r="VVN48" i="1"/>
  <c r="VVK48" i="1"/>
  <c r="VVJ48" i="1"/>
  <c r="VVL48" i="1" s="1"/>
  <c r="VVI48" i="1"/>
  <c r="VVF48" i="1"/>
  <c r="VUX48" i="1"/>
  <c r="VUS48" i="1"/>
  <c r="VUP48" i="1"/>
  <c r="VUH48" i="1"/>
  <c r="VUC48" i="1"/>
  <c r="VUE48" i="1" s="1"/>
  <c r="VTZ48" i="1"/>
  <c r="VTR48" i="1"/>
  <c r="VTM48" i="1"/>
  <c r="VTJ48" i="1"/>
  <c r="VTB48" i="1"/>
  <c r="VSW48" i="1"/>
  <c r="VSY48" i="1" s="1"/>
  <c r="VST48" i="1"/>
  <c r="VSL48" i="1"/>
  <c r="VSI48" i="1"/>
  <c r="VSG48" i="1"/>
  <c r="VSH48" i="1" s="1"/>
  <c r="VSJ48" i="1" s="1"/>
  <c r="VSD48" i="1"/>
  <c r="VRV48" i="1"/>
  <c r="VRQ48" i="1"/>
  <c r="VRS48" i="1" s="1"/>
  <c r="VRN48" i="1"/>
  <c r="VRF48" i="1"/>
  <c r="VRA48" i="1"/>
  <c r="VRC48" i="1" s="1"/>
  <c r="VQX48" i="1"/>
  <c r="VQP48" i="1"/>
  <c r="VQK48" i="1"/>
  <c r="VQM48" i="1" s="1"/>
  <c r="VQH48" i="1"/>
  <c r="VPZ48" i="1"/>
  <c r="VPU48" i="1"/>
  <c r="VPR48" i="1"/>
  <c r="VPJ48" i="1"/>
  <c r="VPE48" i="1"/>
  <c r="VPG48" i="1" s="1"/>
  <c r="VPB48" i="1"/>
  <c r="VOT48" i="1"/>
  <c r="VOO48" i="1"/>
  <c r="VOP48" i="1" s="1"/>
  <c r="VOR48" i="1" s="1"/>
  <c r="VOL48" i="1"/>
  <c r="VOD48" i="1"/>
  <c r="VNY48" i="1"/>
  <c r="VOA48" i="1" s="1"/>
  <c r="VNV48" i="1"/>
  <c r="VNN48" i="1"/>
  <c r="VNI48" i="1"/>
  <c r="VNJ48" i="1" s="1"/>
  <c r="VNL48" i="1" s="1"/>
  <c r="VNF48" i="1"/>
  <c r="VMX48" i="1"/>
  <c r="VMS48" i="1"/>
  <c r="VMU48" i="1" s="1"/>
  <c r="VMP48" i="1"/>
  <c r="VMH48" i="1"/>
  <c r="VMC48" i="1"/>
  <c r="VLZ48" i="1"/>
  <c r="VLR48" i="1"/>
  <c r="VLM48" i="1"/>
  <c r="VLO48" i="1" s="1"/>
  <c r="VLJ48" i="1"/>
  <c r="VLB48" i="1"/>
  <c r="VKW48" i="1"/>
  <c r="VKX48" i="1" s="1"/>
  <c r="VKZ48" i="1" s="1"/>
  <c r="VKT48" i="1"/>
  <c r="VKL48" i="1"/>
  <c r="VKG48" i="1"/>
  <c r="VKH48" i="1" s="1"/>
  <c r="VKJ48" i="1" s="1"/>
  <c r="VKD48" i="1"/>
  <c r="VJV48" i="1"/>
  <c r="VJQ48" i="1"/>
  <c r="VJR48" i="1" s="1"/>
  <c r="VJT48" i="1" s="1"/>
  <c r="VJN48" i="1"/>
  <c r="VJF48" i="1"/>
  <c r="VJA48" i="1"/>
  <c r="VJC48" i="1" s="1"/>
  <c r="VIX48" i="1"/>
  <c r="VIP48" i="1"/>
  <c r="VIK48" i="1"/>
  <c r="VIH48" i="1"/>
  <c r="VHZ48" i="1"/>
  <c r="VHU48" i="1"/>
  <c r="VHW48" i="1" s="1"/>
  <c r="VHR48" i="1"/>
  <c r="VHJ48" i="1"/>
  <c r="VHE48" i="1"/>
  <c r="VHF48" i="1" s="1"/>
  <c r="VHH48" i="1" s="1"/>
  <c r="VHB48" i="1"/>
  <c r="VGT48" i="1"/>
  <c r="VGO48" i="1"/>
  <c r="VGQ48" i="1" s="1"/>
  <c r="VGL48" i="1"/>
  <c r="VGD48" i="1"/>
  <c r="VFY48" i="1"/>
  <c r="VGA48" i="1" s="1"/>
  <c r="VFV48" i="1"/>
  <c r="VFN48" i="1"/>
  <c r="VFI48" i="1"/>
  <c r="VFK48" i="1" s="1"/>
  <c r="VFF48" i="1"/>
  <c r="VEX48" i="1"/>
  <c r="VES48" i="1"/>
  <c r="VEP48" i="1"/>
  <c r="VEH48" i="1"/>
  <c r="VEC48" i="1"/>
  <c r="VEE48" i="1" s="1"/>
  <c r="VDZ48" i="1"/>
  <c r="VDR48" i="1"/>
  <c r="VDM48" i="1"/>
  <c r="VDJ48" i="1"/>
  <c r="VDB48" i="1"/>
  <c r="VCW48" i="1"/>
  <c r="VCY48" i="1" s="1"/>
  <c r="VCT48" i="1"/>
  <c r="VCL48" i="1"/>
  <c r="VCI48" i="1"/>
  <c r="VCH48" i="1"/>
  <c r="VCJ48" i="1" s="1"/>
  <c r="VCG48" i="1"/>
  <c r="VCD48" i="1"/>
  <c r="VBV48" i="1"/>
  <c r="VBQ48" i="1"/>
  <c r="VBS48" i="1" s="1"/>
  <c r="VBN48" i="1"/>
  <c r="VBF48" i="1"/>
  <c r="VBA48" i="1"/>
  <c r="VAX48" i="1"/>
  <c r="VAP48" i="1"/>
  <c r="VAK48" i="1"/>
  <c r="VAM48" i="1" s="1"/>
  <c r="VAH48" i="1"/>
  <c r="UZZ48" i="1"/>
  <c r="UZU48" i="1"/>
  <c r="UZV48" i="1" s="1"/>
  <c r="UZX48" i="1" s="1"/>
  <c r="UZR48" i="1"/>
  <c r="UZJ48" i="1"/>
  <c r="UZF48" i="1"/>
  <c r="UZH48" i="1" s="1"/>
  <c r="UZE48" i="1"/>
  <c r="UZG48" i="1" s="1"/>
  <c r="UZB48" i="1"/>
  <c r="UYT48" i="1"/>
  <c r="UYO48" i="1"/>
  <c r="UYL48" i="1"/>
  <c r="UYD48" i="1"/>
  <c r="UXY48" i="1"/>
  <c r="UYA48" i="1" s="1"/>
  <c r="UXV48" i="1"/>
  <c r="UXN48" i="1"/>
  <c r="UXI48" i="1"/>
  <c r="UXF48" i="1"/>
  <c r="UWX48" i="1"/>
  <c r="UWS48" i="1"/>
  <c r="UWU48" i="1" s="1"/>
  <c r="UWP48" i="1"/>
  <c r="UWH48" i="1"/>
  <c r="UWE48" i="1"/>
  <c r="UWC48" i="1"/>
  <c r="UWD48" i="1" s="1"/>
  <c r="UWF48" i="1" s="1"/>
  <c r="UVZ48" i="1"/>
  <c r="UVR48" i="1"/>
  <c r="UVM48" i="1"/>
  <c r="UVO48" i="1" s="1"/>
  <c r="UVJ48" i="1"/>
  <c r="UVB48" i="1"/>
  <c r="UUW48" i="1"/>
  <c r="UUY48" i="1" s="1"/>
  <c r="UUT48" i="1"/>
  <c r="UUL48" i="1"/>
  <c r="UUG48" i="1"/>
  <c r="UUI48" i="1" s="1"/>
  <c r="UUD48" i="1"/>
  <c r="UTV48" i="1"/>
  <c r="UTQ48" i="1"/>
  <c r="UTN48" i="1"/>
  <c r="UTF48" i="1"/>
  <c r="UTA48" i="1"/>
  <c r="UTC48" i="1" s="1"/>
  <c r="USX48" i="1"/>
  <c r="USP48" i="1"/>
  <c r="USK48" i="1"/>
  <c r="USL48" i="1" s="1"/>
  <c r="USN48" i="1" s="1"/>
  <c r="USH48" i="1"/>
  <c r="URZ48" i="1"/>
  <c r="URU48" i="1"/>
  <c r="URW48" i="1" s="1"/>
  <c r="URR48" i="1"/>
  <c r="URJ48" i="1"/>
  <c r="URE48" i="1"/>
  <c r="URF48" i="1" s="1"/>
  <c r="URH48" i="1" s="1"/>
  <c r="URB48" i="1"/>
  <c r="UQT48" i="1"/>
  <c r="UQO48" i="1"/>
  <c r="UQQ48" i="1" s="1"/>
  <c r="UQL48" i="1"/>
  <c r="UQD48" i="1"/>
  <c r="UPY48" i="1"/>
  <c r="UPV48" i="1"/>
  <c r="UPN48" i="1"/>
  <c r="UPI48" i="1"/>
  <c r="UPK48" i="1" s="1"/>
  <c r="UPF48" i="1"/>
  <c r="UOX48" i="1"/>
  <c r="UOS48" i="1"/>
  <c r="UOT48" i="1" s="1"/>
  <c r="UOV48" i="1" s="1"/>
  <c r="UOP48" i="1"/>
  <c r="UOH48" i="1"/>
  <c r="UOC48" i="1"/>
  <c r="UOD48" i="1" s="1"/>
  <c r="UOF48" i="1" s="1"/>
  <c r="UNZ48" i="1"/>
  <c r="UNR48" i="1"/>
  <c r="UNM48" i="1"/>
  <c r="UNJ48" i="1"/>
  <c r="UNB48" i="1"/>
  <c r="UMW48" i="1"/>
  <c r="UMY48" i="1" s="1"/>
  <c r="UMT48" i="1"/>
  <c r="UML48" i="1"/>
  <c r="UMG48" i="1"/>
  <c r="UMD48" i="1"/>
  <c r="ULV48" i="1"/>
  <c r="ULQ48" i="1"/>
  <c r="ULS48" i="1" s="1"/>
  <c r="ULN48" i="1"/>
  <c r="ULF48" i="1"/>
  <c r="ULA48" i="1"/>
  <c r="ULB48" i="1" s="1"/>
  <c r="ULD48" i="1" s="1"/>
  <c r="UKX48" i="1"/>
  <c r="UKP48" i="1"/>
  <c r="UKK48" i="1"/>
  <c r="UKM48" i="1" s="1"/>
  <c r="UKH48" i="1"/>
  <c r="UJZ48" i="1"/>
  <c r="UJU48" i="1"/>
  <c r="UJW48" i="1" s="1"/>
  <c r="UJR48" i="1"/>
  <c r="UJJ48" i="1"/>
  <c r="UJE48" i="1"/>
  <c r="UJG48" i="1" s="1"/>
  <c r="UJB48" i="1"/>
  <c r="UIT48" i="1"/>
  <c r="UIO48" i="1"/>
  <c r="UIL48" i="1"/>
  <c r="UID48" i="1"/>
  <c r="UHY48" i="1"/>
  <c r="UIA48" i="1" s="1"/>
  <c r="UHV48" i="1"/>
  <c r="UHN48" i="1"/>
  <c r="UHI48" i="1"/>
  <c r="UHJ48" i="1" s="1"/>
  <c r="UHL48" i="1" s="1"/>
  <c r="UHF48" i="1"/>
  <c r="UGX48" i="1"/>
  <c r="UGS48" i="1"/>
  <c r="UGP48" i="1"/>
  <c r="UGH48" i="1"/>
  <c r="UGE48" i="1"/>
  <c r="UGD48" i="1"/>
  <c r="UGF48" i="1" s="1"/>
  <c r="UGC48" i="1"/>
  <c r="UFZ48" i="1"/>
  <c r="UFR48" i="1"/>
  <c r="UFM48" i="1"/>
  <c r="UFO48" i="1" s="1"/>
  <c r="UFJ48" i="1"/>
  <c r="UFB48" i="1"/>
  <c r="UEW48" i="1"/>
  <c r="UET48" i="1"/>
  <c r="UEL48" i="1"/>
  <c r="UEG48" i="1"/>
  <c r="UEI48" i="1" s="1"/>
  <c r="UED48" i="1"/>
  <c r="UDV48" i="1"/>
  <c r="UDQ48" i="1"/>
  <c r="UDN48" i="1"/>
  <c r="UDF48" i="1"/>
  <c r="UDC48" i="1"/>
  <c r="UDA48" i="1"/>
  <c r="UDB48" i="1" s="1"/>
  <c r="UDD48" i="1" s="1"/>
  <c r="UCX48" i="1"/>
  <c r="UCP48" i="1"/>
  <c r="UCK48" i="1"/>
  <c r="UCH48" i="1"/>
  <c r="UBZ48" i="1"/>
  <c r="UBU48" i="1"/>
  <c r="UBW48" i="1" s="1"/>
  <c r="UBR48" i="1"/>
  <c r="UBJ48" i="1"/>
  <c r="UBF48" i="1"/>
  <c r="UBH48" i="1" s="1"/>
  <c r="UBE48" i="1"/>
  <c r="UBG48" i="1" s="1"/>
  <c r="UBB48" i="1"/>
  <c r="UAT48" i="1"/>
  <c r="UAO48" i="1"/>
  <c r="UAL48" i="1"/>
  <c r="UAD48" i="1"/>
  <c r="TZY48" i="1"/>
  <c r="TZZ48" i="1" s="1"/>
  <c r="UAB48" i="1" s="1"/>
  <c r="TZV48" i="1"/>
  <c r="TZN48" i="1"/>
  <c r="TZI48" i="1"/>
  <c r="TZK48" i="1" s="1"/>
  <c r="TZF48" i="1"/>
  <c r="TYX48" i="1"/>
  <c r="TYS48" i="1"/>
  <c r="TYU48" i="1" s="1"/>
  <c r="TYP48" i="1"/>
  <c r="TYH48" i="1"/>
  <c r="TYC48" i="1"/>
  <c r="TYE48" i="1" s="1"/>
  <c r="TXZ48" i="1"/>
  <c r="TXR48" i="1"/>
  <c r="TXM48" i="1"/>
  <c r="TXO48" i="1" s="1"/>
  <c r="TXJ48" i="1"/>
  <c r="TXB48" i="1"/>
  <c r="TWW48" i="1"/>
  <c r="TWT48" i="1"/>
  <c r="TWL48" i="1"/>
  <c r="TWG48" i="1"/>
  <c r="TWD48" i="1"/>
  <c r="TVV48" i="1"/>
  <c r="TVS48" i="1"/>
  <c r="TVQ48" i="1"/>
  <c r="TVR48" i="1" s="1"/>
  <c r="TVT48" i="1" s="1"/>
  <c r="TVN48" i="1"/>
  <c r="TVF48" i="1"/>
  <c r="TVA48" i="1"/>
  <c r="TUX48" i="1"/>
  <c r="TUP48" i="1"/>
  <c r="TUL48" i="1"/>
  <c r="TUN48" i="1" s="1"/>
  <c r="TUK48" i="1"/>
  <c r="TUM48" i="1" s="1"/>
  <c r="TUH48" i="1"/>
  <c r="TTZ48" i="1"/>
  <c r="TTU48" i="1"/>
  <c r="TTW48" i="1" s="1"/>
  <c r="TTR48" i="1"/>
  <c r="TTJ48" i="1"/>
  <c r="TTE48" i="1"/>
  <c r="TTB48" i="1"/>
  <c r="TST48" i="1"/>
  <c r="TSO48" i="1"/>
  <c r="TSP48" i="1" s="1"/>
  <c r="TSR48" i="1" s="1"/>
  <c r="TSL48" i="1"/>
  <c r="TSD48" i="1"/>
  <c r="TRY48" i="1"/>
  <c r="TRZ48" i="1" s="1"/>
  <c r="TSB48" i="1" s="1"/>
  <c r="TRV48" i="1"/>
  <c r="TRN48" i="1"/>
  <c r="TRI48" i="1"/>
  <c r="TRK48" i="1" s="1"/>
  <c r="TRF48" i="1"/>
  <c r="TQX48" i="1"/>
  <c r="TQS48" i="1"/>
  <c r="TQU48" i="1" s="1"/>
  <c r="TQP48" i="1"/>
  <c r="TQH48" i="1"/>
  <c r="TQC48" i="1"/>
  <c r="TQE48" i="1" s="1"/>
  <c r="TPZ48" i="1"/>
  <c r="TPR48" i="1"/>
  <c r="TPM48" i="1"/>
  <c r="TPJ48" i="1"/>
  <c r="TPB48" i="1"/>
  <c r="TOW48" i="1"/>
  <c r="TOX48" i="1" s="1"/>
  <c r="TOZ48" i="1" s="1"/>
  <c r="TOT48" i="1"/>
  <c r="TOL48" i="1"/>
  <c r="TOG48" i="1"/>
  <c r="TOH48" i="1" s="1"/>
  <c r="TOJ48" i="1" s="1"/>
  <c r="TOD48" i="1"/>
  <c r="TNV48" i="1"/>
  <c r="TNS48" i="1"/>
  <c r="TNQ48" i="1"/>
  <c r="TNR48" i="1" s="1"/>
  <c r="TNT48" i="1" s="1"/>
  <c r="TNN48" i="1"/>
  <c r="TNF48" i="1"/>
  <c r="TNB48" i="1"/>
  <c r="TND48" i="1" s="1"/>
  <c r="TNA48" i="1"/>
  <c r="TNC48" i="1" s="1"/>
  <c r="TMX48" i="1"/>
  <c r="TMP48" i="1"/>
  <c r="TMK48" i="1"/>
  <c r="TMM48" i="1" s="1"/>
  <c r="TMH48" i="1"/>
  <c r="TLZ48" i="1"/>
  <c r="TLU48" i="1"/>
  <c r="TLR48" i="1"/>
  <c r="TLJ48" i="1"/>
  <c r="TLE48" i="1"/>
  <c r="TLB48" i="1"/>
  <c r="TKT48" i="1"/>
  <c r="TKO48" i="1"/>
  <c r="TKQ48" i="1" s="1"/>
  <c r="TKL48" i="1"/>
  <c r="TKD48" i="1"/>
  <c r="TJY48" i="1"/>
  <c r="TKA48" i="1" s="1"/>
  <c r="TJV48" i="1"/>
  <c r="TJN48" i="1"/>
  <c r="TJI48" i="1"/>
  <c r="TJJ48" i="1" s="1"/>
  <c r="TJL48" i="1" s="1"/>
  <c r="TJF48" i="1"/>
  <c r="TIX48" i="1"/>
  <c r="TIS48" i="1"/>
  <c r="TIU48" i="1" s="1"/>
  <c r="TIP48" i="1"/>
  <c r="TIH48" i="1"/>
  <c r="TIC48" i="1"/>
  <c r="THZ48" i="1"/>
  <c r="THR48" i="1"/>
  <c r="THM48" i="1"/>
  <c r="THN48" i="1" s="1"/>
  <c r="THP48" i="1" s="1"/>
  <c r="THJ48" i="1"/>
  <c r="THB48" i="1"/>
  <c r="TGW48" i="1"/>
  <c r="TGX48" i="1" s="1"/>
  <c r="TGZ48" i="1" s="1"/>
  <c r="TGT48" i="1"/>
  <c r="TGL48" i="1"/>
  <c r="TGG48" i="1"/>
  <c r="TGI48" i="1" s="1"/>
  <c r="TGD48" i="1"/>
  <c r="TFV48" i="1"/>
  <c r="TFQ48" i="1"/>
  <c r="TFS48" i="1" s="1"/>
  <c r="TFN48" i="1"/>
  <c r="TFF48" i="1"/>
  <c r="TFA48" i="1"/>
  <c r="TFC48" i="1" s="1"/>
  <c r="TEX48" i="1"/>
  <c r="TEP48" i="1"/>
  <c r="TEK48" i="1"/>
  <c r="TEH48" i="1"/>
  <c r="TDZ48" i="1"/>
  <c r="TDU48" i="1"/>
  <c r="TDV48" i="1" s="1"/>
  <c r="TDX48" i="1" s="1"/>
  <c r="TDR48" i="1"/>
  <c r="TDJ48" i="1"/>
  <c r="TDE48" i="1"/>
  <c r="TDF48" i="1" s="1"/>
  <c r="TDH48" i="1" s="1"/>
  <c r="TDB48" i="1"/>
  <c r="TCT48" i="1"/>
  <c r="TCO48" i="1"/>
  <c r="TCP48" i="1" s="1"/>
  <c r="TCR48" i="1" s="1"/>
  <c r="TCL48" i="1"/>
  <c r="TCD48" i="1"/>
  <c r="TBZ48" i="1"/>
  <c r="TCB48" i="1" s="1"/>
  <c r="TBY48" i="1"/>
  <c r="TCA48" i="1" s="1"/>
  <c r="TBV48" i="1"/>
  <c r="TBN48" i="1"/>
  <c r="TBI48" i="1"/>
  <c r="TBK48" i="1" s="1"/>
  <c r="TBF48" i="1"/>
  <c r="TAX48" i="1"/>
  <c r="TAS48" i="1"/>
  <c r="TAP48" i="1"/>
  <c r="TAH48" i="1"/>
  <c r="TAC48" i="1"/>
  <c r="TAD48" i="1" s="1"/>
  <c r="TAF48" i="1" s="1"/>
  <c r="SZZ48" i="1"/>
  <c r="SZR48" i="1"/>
  <c r="SZM48" i="1"/>
  <c r="SZN48" i="1" s="1"/>
  <c r="SZP48" i="1" s="1"/>
  <c r="SZJ48" i="1"/>
  <c r="SZB48" i="1"/>
  <c r="SYW48" i="1"/>
  <c r="SYY48" i="1" s="1"/>
  <c r="SYT48" i="1"/>
  <c r="SYL48" i="1"/>
  <c r="SYG48" i="1"/>
  <c r="SYI48" i="1" s="1"/>
  <c r="SYD48" i="1"/>
  <c r="SXV48" i="1"/>
  <c r="SXQ48" i="1"/>
  <c r="SXS48" i="1" s="1"/>
  <c r="SXN48" i="1"/>
  <c r="SXF48" i="1"/>
  <c r="SXA48" i="1"/>
  <c r="SWX48" i="1"/>
  <c r="SWP48" i="1"/>
  <c r="SWK48" i="1"/>
  <c r="SWL48" i="1" s="1"/>
  <c r="SWN48" i="1" s="1"/>
  <c r="SWH48" i="1"/>
  <c r="SVZ48" i="1"/>
  <c r="SVU48" i="1"/>
  <c r="SVV48" i="1" s="1"/>
  <c r="SVX48" i="1" s="1"/>
  <c r="SVR48" i="1"/>
  <c r="SVJ48" i="1"/>
  <c r="SVF48" i="1"/>
  <c r="SVH48" i="1" s="1"/>
  <c r="SVE48" i="1"/>
  <c r="SVG48" i="1" s="1"/>
  <c r="SVB48" i="1"/>
  <c r="SUT48" i="1"/>
  <c r="SUO48" i="1"/>
  <c r="SUQ48" i="1" s="1"/>
  <c r="SUL48" i="1"/>
  <c r="SUD48" i="1"/>
  <c r="STY48" i="1"/>
  <c r="SUA48" i="1" s="1"/>
  <c r="STV48" i="1"/>
  <c r="STN48" i="1"/>
  <c r="STI48" i="1"/>
  <c r="STF48" i="1"/>
  <c r="SSX48" i="1"/>
  <c r="SSS48" i="1"/>
  <c r="SST48" i="1" s="1"/>
  <c r="SSV48" i="1" s="1"/>
  <c r="SSP48" i="1"/>
  <c r="SSH48" i="1"/>
  <c r="SSC48" i="1"/>
  <c r="SSD48" i="1" s="1"/>
  <c r="SSF48" i="1" s="1"/>
  <c r="SRZ48" i="1"/>
  <c r="SRR48" i="1"/>
  <c r="SRM48" i="1"/>
  <c r="SRN48" i="1" s="1"/>
  <c r="SRP48" i="1" s="1"/>
  <c r="SRJ48" i="1"/>
  <c r="SRB48" i="1"/>
  <c r="SQW48" i="1"/>
  <c r="SQY48" i="1" s="1"/>
  <c r="SQT48" i="1"/>
  <c r="SQL48" i="1"/>
  <c r="SQG48" i="1"/>
  <c r="SQI48" i="1" s="1"/>
  <c r="SQD48" i="1"/>
  <c r="SPV48" i="1"/>
  <c r="SPQ48" i="1"/>
  <c r="SPN48" i="1"/>
  <c r="SPF48" i="1"/>
  <c r="SPA48" i="1"/>
  <c r="SPB48" i="1" s="1"/>
  <c r="SPD48" i="1" s="1"/>
  <c r="SOX48" i="1"/>
  <c r="SOP48" i="1"/>
  <c r="SOK48" i="1"/>
  <c r="SOH48" i="1"/>
  <c r="SNZ48" i="1"/>
  <c r="SNU48" i="1"/>
  <c r="SNV48" i="1" s="1"/>
  <c r="SNX48" i="1" s="1"/>
  <c r="SNR48" i="1"/>
  <c r="SNJ48" i="1"/>
  <c r="SNE48" i="1"/>
  <c r="SNF48" i="1" s="1"/>
  <c r="SNH48" i="1" s="1"/>
  <c r="SNB48" i="1"/>
  <c r="SMT48" i="1"/>
  <c r="SMO48" i="1"/>
  <c r="SMP48" i="1" s="1"/>
  <c r="SMR48" i="1" s="1"/>
  <c r="SML48" i="1"/>
  <c r="SMD48" i="1"/>
  <c r="SMB48" i="1"/>
  <c r="SLY48" i="1"/>
  <c r="SLZ48" i="1" s="1"/>
  <c r="SLV48" i="1"/>
  <c r="SLN48" i="1"/>
  <c r="SLI48" i="1"/>
  <c r="SLJ48" i="1" s="1"/>
  <c r="SLL48" i="1" s="1"/>
  <c r="SLF48" i="1"/>
  <c r="SKX48" i="1"/>
  <c r="SKS48" i="1"/>
  <c r="SKT48" i="1" s="1"/>
  <c r="SKV48" i="1" s="1"/>
  <c r="SKP48" i="1"/>
  <c r="SKH48" i="1"/>
  <c r="SKC48" i="1"/>
  <c r="SKD48" i="1" s="1"/>
  <c r="SKF48" i="1" s="1"/>
  <c r="SJZ48" i="1"/>
  <c r="SJR48" i="1"/>
  <c r="SJM48" i="1"/>
  <c r="SJJ48" i="1"/>
  <c r="SJB48" i="1"/>
  <c r="SIW48" i="1"/>
  <c r="SIX48" i="1" s="1"/>
  <c r="SIZ48" i="1" s="1"/>
  <c r="SIT48" i="1"/>
  <c r="SIL48" i="1"/>
  <c r="SIJ48" i="1"/>
  <c r="SIG48" i="1"/>
  <c r="SIH48" i="1" s="1"/>
  <c r="SID48" i="1"/>
  <c r="SHV48" i="1"/>
  <c r="SHS48" i="1"/>
  <c r="SHQ48" i="1"/>
  <c r="SHR48" i="1" s="1"/>
  <c r="SHT48" i="1" s="1"/>
  <c r="SHN48" i="1"/>
  <c r="SHF48" i="1"/>
  <c r="SHA48" i="1"/>
  <c r="SHB48" i="1" s="1"/>
  <c r="SHD48" i="1" s="1"/>
  <c r="SGX48" i="1"/>
  <c r="SGP48" i="1"/>
  <c r="SGK48" i="1"/>
  <c r="SGL48" i="1" s="1"/>
  <c r="SGN48" i="1" s="1"/>
  <c r="SGH48" i="1"/>
  <c r="SFZ48" i="1"/>
  <c r="SFU48" i="1"/>
  <c r="SFR48" i="1"/>
  <c r="SFJ48" i="1"/>
  <c r="SFE48" i="1"/>
  <c r="SFF48" i="1" s="1"/>
  <c r="SFH48" i="1" s="1"/>
  <c r="SFB48" i="1"/>
  <c r="SET48" i="1"/>
  <c r="SEO48" i="1"/>
  <c r="SEP48" i="1" s="1"/>
  <c r="SER48" i="1" s="1"/>
  <c r="SEL48" i="1"/>
  <c r="SED48" i="1"/>
  <c r="SDY48" i="1"/>
  <c r="SDZ48" i="1" s="1"/>
  <c r="SEB48" i="1" s="1"/>
  <c r="SDV48" i="1"/>
  <c r="SDN48" i="1"/>
  <c r="SDI48" i="1"/>
  <c r="SDJ48" i="1" s="1"/>
  <c r="SDL48" i="1" s="1"/>
  <c r="SDF48" i="1"/>
  <c r="SCX48" i="1"/>
  <c r="SCS48" i="1"/>
  <c r="SCT48" i="1" s="1"/>
  <c r="SCV48" i="1" s="1"/>
  <c r="SCP48" i="1"/>
  <c r="SCH48" i="1"/>
  <c r="SCC48" i="1"/>
  <c r="SBZ48" i="1"/>
  <c r="SBR48" i="1"/>
  <c r="SBM48" i="1"/>
  <c r="SBN48" i="1" s="1"/>
  <c r="SBP48" i="1" s="1"/>
  <c r="SBJ48" i="1"/>
  <c r="SBB48" i="1"/>
  <c r="SAW48" i="1"/>
  <c r="SAX48" i="1" s="1"/>
  <c r="SAZ48" i="1" s="1"/>
  <c r="SAT48" i="1"/>
  <c r="SAL48" i="1"/>
  <c r="SAG48" i="1"/>
  <c r="SAH48" i="1" s="1"/>
  <c r="SAJ48" i="1" s="1"/>
  <c r="SAD48" i="1"/>
  <c r="RZV48" i="1"/>
  <c r="RZQ48" i="1"/>
  <c r="RZR48" i="1" s="1"/>
  <c r="RZT48" i="1" s="1"/>
  <c r="RZN48" i="1"/>
  <c r="RZF48" i="1"/>
  <c r="RZA48" i="1"/>
  <c r="RZB48" i="1" s="1"/>
  <c r="RZD48" i="1" s="1"/>
  <c r="RYX48" i="1"/>
  <c r="RYP48" i="1"/>
  <c r="RYK48" i="1"/>
  <c r="RYL48" i="1" s="1"/>
  <c r="RYN48" i="1" s="1"/>
  <c r="RYH48" i="1"/>
  <c r="RXZ48" i="1"/>
  <c r="RXX48" i="1"/>
  <c r="RXU48" i="1"/>
  <c r="RXV48" i="1" s="1"/>
  <c r="RXR48" i="1"/>
  <c r="RXJ48" i="1"/>
  <c r="RXH48" i="1"/>
  <c r="RXE48" i="1"/>
  <c r="RXF48" i="1" s="1"/>
  <c r="RXB48" i="1"/>
  <c r="RWT48" i="1"/>
  <c r="RWO48" i="1"/>
  <c r="RWP48" i="1" s="1"/>
  <c r="RWR48" i="1" s="1"/>
  <c r="RWL48" i="1"/>
  <c r="RWD48" i="1"/>
  <c r="RVY48" i="1"/>
  <c r="RVZ48" i="1" s="1"/>
  <c r="RWB48" i="1" s="1"/>
  <c r="RVV48" i="1"/>
  <c r="RVN48" i="1"/>
  <c r="RVI48" i="1"/>
  <c r="RVJ48" i="1" s="1"/>
  <c r="RVL48" i="1" s="1"/>
  <c r="RVF48" i="1"/>
  <c r="RUX48" i="1"/>
  <c r="RUU48" i="1"/>
  <c r="RUS48" i="1"/>
  <c r="RUT48" i="1" s="1"/>
  <c r="RUV48" i="1" s="1"/>
  <c r="RUP48" i="1"/>
  <c r="RUH48" i="1"/>
  <c r="RUC48" i="1"/>
  <c r="RUD48" i="1" s="1"/>
  <c r="RUF48" i="1" s="1"/>
  <c r="RTZ48" i="1"/>
  <c r="RTR48" i="1"/>
  <c r="RTM48" i="1"/>
  <c r="RTN48" i="1" s="1"/>
  <c r="RTP48" i="1" s="1"/>
  <c r="RTJ48" i="1"/>
  <c r="RTB48" i="1"/>
  <c r="RSW48" i="1"/>
  <c r="RSX48" i="1" s="1"/>
  <c r="RSZ48" i="1" s="1"/>
  <c r="RST48" i="1"/>
  <c r="RSL48" i="1"/>
  <c r="RSG48" i="1"/>
  <c r="RSH48" i="1" s="1"/>
  <c r="RSJ48" i="1" s="1"/>
  <c r="RSD48" i="1"/>
  <c r="RRV48" i="1"/>
  <c r="RRQ48" i="1"/>
  <c r="RRR48" i="1" s="1"/>
  <c r="RRT48" i="1" s="1"/>
  <c r="RRN48" i="1"/>
  <c r="RRF48" i="1"/>
  <c r="RRA48" i="1"/>
  <c r="RRB48" i="1" s="1"/>
  <c r="RRD48" i="1" s="1"/>
  <c r="RQX48" i="1"/>
  <c r="RQP48" i="1"/>
  <c r="RQN48" i="1"/>
  <c r="RQK48" i="1"/>
  <c r="RQL48" i="1" s="1"/>
  <c r="RQH48" i="1"/>
  <c r="RPZ48" i="1"/>
  <c r="RPU48" i="1"/>
  <c r="RPV48" i="1" s="1"/>
  <c r="RPX48" i="1" s="1"/>
  <c r="RPR48" i="1"/>
  <c r="RPJ48" i="1"/>
  <c r="RPE48" i="1"/>
  <c r="RPF48" i="1" s="1"/>
  <c r="RPH48" i="1" s="1"/>
  <c r="RPB48" i="1"/>
  <c r="ROT48" i="1"/>
  <c r="ROO48" i="1"/>
  <c r="ROP48" i="1" s="1"/>
  <c r="ROR48" i="1" s="1"/>
  <c r="ROL48" i="1"/>
  <c r="ROD48" i="1"/>
  <c r="RNY48" i="1"/>
  <c r="RNZ48" i="1" s="1"/>
  <c r="ROB48" i="1" s="1"/>
  <c r="RNV48" i="1"/>
  <c r="RNN48" i="1"/>
  <c r="RNI48" i="1"/>
  <c r="RNJ48" i="1" s="1"/>
  <c r="RNL48" i="1" s="1"/>
  <c r="RNF48" i="1"/>
  <c r="RMX48" i="1"/>
  <c r="RMU48" i="1"/>
  <c r="RMS48" i="1"/>
  <c r="RMT48" i="1" s="1"/>
  <c r="RMV48" i="1" s="1"/>
  <c r="RMP48" i="1"/>
  <c r="RMH48" i="1"/>
  <c r="RMC48" i="1"/>
  <c r="RMD48" i="1" s="1"/>
  <c r="RMF48" i="1" s="1"/>
  <c r="RLZ48" i="1"/>
  <c r="RLR48" i="1"/>
  <c r="RLM48" i="1"/>
  <c r="RLN48" i="1" s="1"/>
  <c r="RLP48" i="1" s="1"/>
  <c r="RLJ48" i="1"/>
  <c r="RLB48" i="1"/>
  <c r="RKW48" i="1"/>
  <c r="RKX48" i="1" s="1"/>
  <c r="RKZ48" i="1" s="1"/>
  <c r="RKT48" i="1"/>
  <c r="RKL48" i="1"/>
  <c r="RKG48" i="1"/>
  <c r="RKH48" i="1" s="1"/>
  <c r="RKJ48" i="1" s="1"/>
  <c r="RKD48" i="1"/>
  <c r="RJV48" i="1"/>
  <c r="RJQ48" i="1"/>
  <c r="RJN48" i="1"/>
  <c r="RJF48" i="1"/>
  <c r="RJA48" i="1"/>
  <c r="RJB48" i="1" s="1"/>
  <c r="RJD48" i="1" s="1"/>
  <c r="RIX48" i="1"/>
  <c r="RIP48" i="1"/>
  <c r="RIK48" i="1"/>
  <c r="RIL48" i="1" s="1"/>
  <c r="RIN48" i="1" s="1"/>
  <c r="RIH48" i="1"/>
  <c r="RHZ48" i="1"/>
  <c r="RHU48" i="1"/>
  <c r="RHV48" i="1" s="1"/>
  <c r="RHX48" i="1" s="1"/>
  <c r="RHR48" i="1"/>
  <c r="RHJ48" i="1"/>
  <c r="RHE48" i="1"/>
  <c r="RHF48" i="1" s="1"/>
  <c r="RHH48" i="1" s="1"/>
  <c r="RHB48" i="1"/>
  <c r="RGT48" i="1"/>
  <c r="RGO48" i="1"/>
  <c r="RGP48" i="1" s="1"/>
  <c r="RGR48" i="1" s="1"/>
  <c r="RGL48" i="1"/>
  <c r="RGD48" i="1"/>
  <c r="RFY48" i="1"/>
  <c r="RFZ48" i="1" s="1"/>
  <c r="RGB48" i="1" s="1"/>
  <c r="RFV48" i="1"/>
  <c r="RFN48" i="1"/>
  <c r="RFI48" i="1"/>
  <c r="RFJ48" i="1" s="1"/>
  <c r="RFL48" i="1" s="1"/>
  <c r="RFF48" i="1"/>
  <c r="REX48" i="1"/>
  <c r="RES48" i="1"/>
  <c r="RET48" i="1" s="1"/>
  <c r="REV48" i="1" s="1"/>
  <c r="REP48" i="1"/>
  <c r="REH48" i="1"/>
  <c r="REC48" i="1"/>
  <c r="RED48" i="1" s="1"/>
  <c r="REF48" i="1" s="1"/>
  <c r="RDZ48" i="1"/>
  <c r="RDR48" i="1"/>
  <c r="RDM48" i="1"/>
  <c r="RDN48" i="1" s="1"/>
  <c r="RDP48" i="1" s="1"/>
  <c r="RDJ48" i="1"/>
  <c r="RDB48" i="1"/>
  <c r="RCW48" i="1"/>
  <c r="RCX48" i="1" s="1"/>
  <c r="RCZ48" i="1" s="1"/>
  <c r="RCT48" i="1"/>
  <c r="RCL48" i="1"/>
  <c r="RCG48" i="1"/>
  <c r="RCH48" i="1" s="1"/>
  <c r="RCJ48" i="1" s="1"/>
  <c r="RCD48" i="1"/>
  <c r="RBV48" i="1"/>
  <c r="RBS48" i="1"/>
  <c r="RBQ48" i="1"/>
  <c r="RBR48" i="1" s="1"/>
  <c r="RBT48" i="1" s="1"/>
  <c r="RBN48" i="1"/>
  <c r="RBF48" i="1"/>
  <c r="RBA48" i="1"/>
  <c r="RBB48" i="1" s="1"/>
  <c r="RBD48" i="1" s="1"/>
  <c r="RAX48" i="1"/>
  <c r="RAP48" i="1"/>
  <c r="RAK48" i="1"/>
  <c r="RAL48" i="1" s="1"/>
  <c r="RAN48" i="1" s="1"/>
  <c r="RAH48" i="1"/>
  <c r="QZZ48" i="1"/>
  <c r="QZU48" i="1"/>
  <c r="QZV48" i="1" s="1"/>
  <c r="QZX48" i="1" s="1"/>
  <c r="QZR48" i="1"/>
  <c r="QZJ48" i="1"/>
  <c r="QZE48" i="1"/>
  <c r="QZF48" i="1" s="1"/>
  <c r="QZH48" i="1" s="1"/>
  <c r="QZB48" i="1"/>
  <c r="QYT48" i="1"/>
  <c r="QYO48" i="1"/>
  <c r="QYP48" i="1" s="1"/>
  <c r="QYR48" i="1" s="1"/>
  <c r="QYL48" i="1"/>
  <c r="QYD48" i="1"/>
  <c r="QXY48" i="1"/>
  <c r="QXZ48" i="1" s="1"/>
  <c r="QYB48" i="1" s="1"/>
  <c r="QXV48" i="1"/>
  <c r="QXN48" i="1"/>
  <c r="QXI48" i="1"/>
  <c r="QXJ48" i="1" s="1"/>
  <c r="QXL48" i="1" s="1"/>
  <c r="QXF48" i="1"/>
  <c r="QWX48" i="1"/>
  <c r="QWU48" i="1"/>
  <c r="QWS48" i="1"/>
  <c r="QWT48" i="1" s="1"/>
  <c r="QWV48" i="1" s="1"/>
  <c r="QWP48" i="1"/>
  <c r="QWH48" i="1"/>
  <c r="QWC48" i="1"/>
  <c r="QWD48" i="1" s="1"/>
  <c r="QWF48" i="1" s="1"/>
  <c r="QVZ48" i="1"/>
  <c r="QVR48" i="1"/>
  <c r="QVM48" i="1"/>
  <c r="QVN48" i="1" s="1"/>
  <c r="QVP48" i="1" s="1"/>
  <c r="QVJ48" i="1"/>
  <c r="QVB48" i="1"/>
  <c r="QUW48" i="1"/>
  <c r="QUX48" i="1" s="1"/>
  <c r="QUZ48" i="1" s="1"/>
  <c r="QUT48" i="1"/>
  <c r="QUL48" i="1"/>
  <c r="QUG48" i="1"/>
  <c r="QUH48" i="1" s="1"/>
  <c r="QUJ48" i="1" s="1"/>
  <c r="QUD48" i="1"/>
  <c r="QTV48" i="1"/>
  <c r="QTQ48" i="1"/>
  <c r="QTR48" i="1" s="1"/>
  <c r="QTT48" i="1" s="1"/>
  <c r="QTN48" i="1"/>
  <c r="QTF48" i="1"/>
  <c r="QTD48" i="1"/>
  <c r="QTA48" i="1"/>
  <c r="QTB48" i="1" s="1"/>
  <c r="QSX48" i="1"/>
  <c r="QSP48" i="1"/>
  <c r="QSK48" i="1"/>
  <c r="QSL48" i="1" s="1"/>
  <c r="QSN48" i="1" s="1"/>
  <c r="QSH48" i="1"/>
  <c r="QRZ48" i="1"/>
  <c r="QRU48" i="1"/>
  <c r="QRV48" i="1" s="1"/>
  <c r="QRX48" i="1" s="1"/>
  <c r="QRR48" i="1"/>
  <c r="QRJ48" i="1"/>
  <c r="QRE48" i="1"/>
  <c r="QRF48" i="1" s="1"/>
  <c r="QRH48" i="1" s="1"/>
  <c r="QRB48" i="1"/>
  <c r="QQT48" i="1"/>
  <c r="QQO48" i="1"/>
  <c r="QQP48" i="1" s="1"/>
  <c r="QQR48" i="1" s="1"/>
  <c r="QQL48" i="1"/>
  <c r="QQD48" i="1"/>
  <c r="QPY48" i="1"/>
  <c r="QPV48" i="1"/>
  <c r="QPN48" i="1"/>
  <c r="QPI48" i="1"/>
  <c r="QPJ48" i="1" s="1"/>
  <c r="QPL48" i="1" s="1"/>
  <c r="QPF48" i="1"/>
  <c r="QOX48" i="1"/>
  <c r="QOS48" i="1"/>
  <c r="QOT48" i="1" s="1"/>
  <c r="QOV48" i="1" s="1"/>
  <c r="QOP48" i="1"/>
  <c r="QOH48" i="1"/>
  <c r="QOC48" i="1"/>
  <c r="QOD48" i="1" s="1"/>
  <c r="QOF48" i="1" s="1"/>
  <c r="QNZ48" i="1"/>
  <c r="QNR48" i="1"/>
  <c r="QNM48" i="1"/>
  <c r="QNN48" i="1" s="1"/>
  <c r="QNP48" i="1" s="1"/>
  <c r="QNJ48" i="1"/>
  <c r="QNB48" i="1"/>
  <c r="QMW48" i="1"/>
  <c r="QMX48" i="1" s="1"/>
  <c r="QMZ48" i="1" s="1"/>
  <c r="QMT48" i="1"/>
  <c r="QML48" i="1"/>
  <c r="QMG48" i="1"/>
  <c r="QMD48" i="1"/>
  <c r="QLV48" i="1"/>
  <c r="QLS48" i="1"/>
  <c r="QLQ48" i="1"/>
  <c r="QLR48" i="1" s="1"/>
  <c r="QLT48" i="1" s="1"/>
  <c r="QLN48" i="1"/>
  <c r="QLF48" i="1"/>
  <c r="QLA48" i="1"/>
  <c r="QLB48" i="1" s="1"/>
  <c r="QLD48" i="1" s="1"/>
  <c r="QKX48" i="1"/>
  <c r="QKP48" i="1"/>
  <c r="QKK48" i="1"/>
  <c r="QKL48" i="1" s="1"/>
  <c r="QKN48" i="1" s="1"/>
  <c r="QKH48" i="1"/>
  <c r="QJZ48" i="1"/>
  <c r="QJU48" i="1"/>
  <c r="QJV48" i="1" s="1"/>
  <c r="QJX48" i="1" s="1"/>
  <c r="QJR48" i="1"/>
  <c r="QJJ48" i="1"/>
  <c r="QJE48" i="1"/>
  <c r="QJF48" i="1" s="1"/>
  <c r="QJH48" i="1" s="1"/>
  <c r="QJB48" i="1"/>
  <c r="QIT48" i="1"/>
  <c r="QIO48" i="1"/>
  <c r="QIL48" i="1"/>
  <c r="QID48" i="1"/>
  <c r="QIA48" i="1"/>
  <c r="QHY48" i="1"/>
  <c r="QHZ48" i="1" s="1"/>
  <c r="QIB48" i="1" s="1"/>
  <c r="QHV48" i="1"/>
  <c r="QHN48" i="1"/>
  <c r="QHI48" i="1"/>
  <c r="QHJ48" i="1" s="1"/>
  <c r="QHL48" i="1" s="1"/>
  <c r="QHF48" i="1"/>
  <c r="QGX48" i="1"/>
  <c r="QGS48" i="1"/>
  <c r="QGT48" i="1" s="1"/>
  <c r="QGV48" i="1" s="1"/>
  <c r="QGP48" i="1"/>
  <c r="QGH48" i="1"/>
  <c r="QGC48" i="1"/>
  <c r="QGD48" i="1" s="1"/>
  <c r="QGF48" i="1" s="1"/>
  <c r="QFZ48" i="1"/>
  <c r="QFR48" i="1"/>
  <c r="QFM48" i="1"/>
  <c r="QFN48" i="1" s="1"/>
  <c r="QFP48" i="1" s="1"/>
  <c r="QFJ48" i="1"/>
  <c r="QFB48" i="1"/>
  <c r="QEW48" i="1"/>
  <c r="QET48" i="1"/>
  <c r="QEL48" i="1"/>
  <c r="QEG48" i="1"/>
  <c r="QEH48" i="1" s="1"/>
  <c r="QEJ48" i="1" s="1"/>
  <c r="QED48" i="1"/>
  <c r="QDV48" i="1"/>
  <c r="QDQ48" i="1"/>
  <c r="QDR48" i="1" s="1"/>
  <c r="QDT48" i="1" s="1"/>
  <c r="QDN48" i="1"/>
  <c r="QDF48" i="1"/>
  <c r="QDA48" i="1"/>
  <c r="QDB48" i="1" s="1"/>
  <c r="QDD48" i="1" s="1"/>
  <c r="QCX48" i="1"/>
  <c r="QCP48" i="1"/>
  <c r="QCK48" i="1"/>
  <c r="QCL48" i="1" s="1"/>
  <c r="QCN48" i="1" s="1"/>
  <c r="QCH48" i="1"/>
  <c r="QBZ48" i="1"/>
  <c r="QBU48" i="1"/>
  <c r="QBV48" i="1" s="1"/>
  <c r="QBX48" i="1" s="1"/>
  <c r="QBR48" i="1"/>
  <c r="QBJ48" i="1"/>
  <c r="QBE48" i="1"/>
  <c r="QBB48" i="1"/>
  <c r="QAT48" i="1"/>
  <c r="QAO48" i="1"/>
  <c r="QAP48" i="1" s="1"/>
  <c r="QAR48" i="1" s="1"/>
  <c r="QAL48" i="1"/>
  <c r="QAD48" i="1"/>
  <c r="PZY48" i="1"/>
  <c r="PZZ48" i="1" s="1"/>
  <c r="QAB48" i="1" s="1"/>
  <c r="PZV48" i="1"/>
  <c r="PZN48" i="1"/>
  <c r="PZI48" i="1"/>
  <c r="PZJ48" i="1" s="1"/>
  <c r="PZL48" i="1" s="1"/>
  <c r="PZF48" i="1"/>
  <c r="PYX48" i="1"/>
  <c r="PYS48" i="1"/>
  <c r="PYT48" i="1" s="1"/>
  <c r="PYV48" i="1" s="1"/>
  <c r="PYP48" i="1"/>
  <c r="PYH48" i="1"/>
  <c r="PYC48" i="1"/>
  <c r="PYD48" i="1" s="1"/>
  <c r="PYF48" i="1" s="1"/>
  <c r="PXZ48" i="1"/>
  <c r="PXR48" i="1"/>
  <c r="PXM48" i="1"/>
  <c r="PXJ48" i="1"/>
  <c r="PXB48" i="1"/>
  <c r="PWW48" i="1"/>
  <c r="PWX48" i="1" s="1"/>
  <c r="PWZ48" i="1" s="1"/>
  <c r="PWT48" i="1"/>
  <c r="PWL48" i="1"/>
  <c r="PWG48" i="1"/>
  <c r="PWH48" i="1" s="1"/>
  <c r="PWJ48" i="1" s="1"/>
  <c r="PWD48" i="1"/>
  <c r="PVV48" i="1"/>
  <c r="PVQ48" i="1"/>
  <c r="PVR48" i="1" s="1"/>
  <c r="PVT48" i="1" s="1"/>
  <c r="PVN48" i="1"/>
  <c r="PVF48" i="1"/>
  <c r="PVA48" i="1"/>
  <c r="PVB48" i="1" s="1"/>
  <c r="PVD48" i="1" s="1"/>
  <c r="PUX48" i="1"/>
  <c r="PUP48" i="1"/>
  <c r="PUK48" i="1"/>
  <c r="PUL48" i="1" s="1"/>
  <c r="PUN48" i="1" s="1"/>
  <c r="PUH48" i="1"/>
  <c r="PTZ48" i="1"/>
  <c r="PTU48" i="1"/>
  <c r="PTR48" i="1"/>
  <c r="PTJ48" i="1"/>
  <c r="PTE48" i="1"/>
  <c r="PTF48" i="1" s="1"/>
  <c r="PTH48" i="1" s="1"/>
  <c r="PTB48" i="1"/>
  <c r="PST48" i="1"/>
  <c r="PSO48" i="1"/>
  <c r="PSP48" i="1" s="1"/>
  <c r="PSR48" i="1" s="1"/>
  <c r="PSL48" i="1"/>
  <c r="PSD48" i="1"/>
  <c r="PRY48" i="1"/>
  <c r="PRZ48" i="1" s="1"/>
  <c r="PSB48" i="1" s="1"/>
  <c r="PRV48" i="1"/>
  <c r="PRN48" i="1"/>
  <c r="PRI48" i="1"/>
  <c r="PRJ48" i="1" s="1"/>
  <c r="PRL48" i="1" s="1"/>
  <c r="PRF48" i="1"/>
  <c r="PQX48" i="1"/>
  <c r="PQV48" i="1"/>
  <c r="PQS48" i="1"/>
  <c r="PQT48" i="1" s="1"/>
  <c r="PQP48" i="1"/>
  <c r="PQH48" i="1"/>
  <c r="PQC48" i="1"/>
  <c r="PPZ48" i="1"/>
  <c r="PPR48" i="1"/>
  <c r="PPM48" i="1"/>
  <c r="PPN48" i="1" s="1"/>
  <c r="PPP48" i="1" s="1"/>
  <c r="PPJ48" i="1"/>
  <c r="PPB48" i="1"/>
  <c r="POW48" i="1"/>
  <c r="POX48" i="1" s="1"/>
  <c r="POZ48" i="1" s="1"/>
  <c r="POT48" i="1"/>
  <c r="POL48" i="1"/>
  <c r="POG48" i="1"/>
  <c r="POH48" i="1" s="1"/>
  <c r="POJ48" i="1" s="1"/>
  <c r="POD48" i="1"/>
  <c r="PNV48" i="1"/>
  <c r="PNQ48" i="1"/>
  <c r="PNR48" i="1" s="1"/>
  <c r="PNT48" i="1" s="1"/>
  <c r="PNN48" i="1"/>
  <c r="PNF48" i="1"/>
  <c r="PNA48" i="1"/>
  <c r="PNB48" i="1" s="1"/>
  <c r="PND48" i="1" s="1"/>
  <c r="PMX48" i="1"/>
  <c r="PMP48" i="1"/>
  <c r="PMK48" i="1"/>
  <c r="PMH48" i="1"/>
  <c r="PLZ48" i="1"/>
  <c r="PLU48" i="1"/>
  <c r="PLV48" i="1" s="1"/>
  <c r="PLX48" i="1" s="1"/>
  <c r="PLR48" i="1"/>
  <c r="PLJ48" i="1"/>
  <c r="PLE48" i="1"/>
  <c r="PLF48" i="1" s="1"/>
  <c r="PLH48" i="1" s="1"/>
  <c r="PLB48" i="1"/>
  <c r="PKT48" i="1"/>
  <c r="PKO48" i="1"/>
  <c r="PKP48" i="1" s="1"/>
  <c r="PKR48" i="1" s="1"/>
  <c r="PKL48" i="1"/>
  <c r="PKD48" i="1"/>
  <c r="PJY48" i="1"/>
  <c r="PJZ48" i="1" s="1"/>
  <c r="PKB48" i="1" s="1"/>
  <c r="PJV48" i="1"/>
  <c r="PJN48" i="1"/>
  <c r="PJI48" i="1"/>
  <c r="PJJ48" i="1" s="1"/>
  <c r="PJL48" i="1" s="1"/>
  <c r="PJF48" i="1"/>
  <c r="PIX48" i="1"/>
  <c r="PIS48" i="1"/>
  <c r="PIP48" i="1"/>
  <c r="PIH48" i="1"/>
  <c r="PIC48" i="1"/>
  <c r="PID48" i="1" s="1"/>
  <c r="PIF48" i="1" s="1"/>
  <c r="PHZ48" i="1"/>
  <c r="PHR48" i="1"/>
  <c r="PHM48" i="1"/>
  <c r="PHN48" i="1" s="1"/>
  <c r="PHP48" i="1" s="1"/>
  <c r="PHJ48" i="1"/>
  <c r="PHB48" i="1"/>
  <c r="PGW48" i="1"/>
  <c r="PGX48" i="1" s="1"/>
  <c r="PGZ48" i="1" s="1"/>
  <c r="PGT48" i="1"/>
  <c r="PGL48" i="1"/>
  <c r="PGG48" i="1"/>
  <c r="PGH48" i="1" s="1"/>
  <c r="PGJ48" i="1" s="1"/>
  <c r="PGD48" i="1"/>
  <c r="PFV48" i="1"/>
  <c r="PFQ48" i="1"/>
  <c r="PFR48" i="1" s="1"/>
  <c r="PFT48" i="1" s="1"/>
  <c r="PFN48" i="1"/>
  <c r="PFF48" i="1"/>
  <c r="PFA48" i="1"/>
  <c r="PEX48" i="1"/>
  <c r="PEP48" i="1"/>
  <c r="PEK48" i="1"/>
  <c r="PEL48" i="1" s="1"/>
  <c r="PEN48" i="1" s="1"/>
  <c r="PEH48" i="1"/>
  <c r="PDZ48" i="1"/>
  <c r="PDU48" i="1"/>
  <c r="PDV48" i="1" s="1"/>
  <c r="PDX48" i="1" s="1"/>
  <c r="PDR48" i="1"/>
  <c r="PDJ48" i="1"/>
  <c r="PDE48" i="1"/>
  <c r="PDF48" i="1" s="1"/>
  <c r="PDH48" i="1" s="1"/>
  <c r="PDB48" i="1"/>
  <c r="PCT48" i="1"/>
  <c r="PCO48" i="1"/>
  <c r="PCP48" i="1" s="1"/>
  <c r="PCR48" i="1" s="1"/>
  <c r="PCL48" i="1"/>
  <c r="PCD48" i="1"/>
  <c r="PCB48" i="1"/>
  <c r="PBY48" i="1"/>
  <c r="PBZ48" i="1" s="1"/>
  <c r="PBV48" i="1"/>
  <c r="PBN48" i="1"/>
  <c r="PBI48" i="1"/>
  <c r="PBF48" i="1"/>
  <c r="PAX48" i="1"/>
  <c r="PAS48" i="1"/>
  <c r="PAT48" i="1" s="1"/>
  <c r="PAV48" i="1" s="1"/>
  <c r="PAP48" i="1"/>
  <c r="PAH48" i="1"/>
  <c r="PAC48" i="1"/>
  <c r="PAD48" i="1" s="1"/>
  <c r="PAF48" i="1" s="1"/>
  <c r="OZZ48" i="1"/>
  <c r="OZR48" i="1"/>
  <c r="OZM48" i="1"/>
  <c r="OZN48" i="1" s="1"/>
  <c r="OZP48" i="1" s="1"/>
  <c r="OZJ48" i="1"/>
  <c r="OZB48" i="1"/>
  <c r="OYW48" i="1"/>
  <c r="OYX48" i="1" s="1"/>
  <c r="OYZ48" i="1" s="1"/>
  <c r="OYT48" i="1"/>
  <c r="OYL48" i="1"/>
  <c r="OYG48" i="1"/>
  <c r="OYH48" i="1" s="1"/>
  <c r="OYJ48" i="1" s="1"/>
  <c r="OYD48" i="1"/>
  <c r="OXV48" i="1"/>
  <c r="OXQ48" i="1"/>
  <c r="OXN48" i="1"/>
  <c r="OXF48" i="1"/>
  <c r="OXA48" i="1"/>
  <c r="OXB48" i="1" s="1"/>
  <c r="OXD48" i="1" s="1"/>
  <c r="OWX48" i="1"/>
  <c r="OWP48" i="1"/>
  <c r="OWK48" i="1"/>
  <c r="OWL48" i="1" s="1"/>
  <c r="OWN48" i="1" s="1"/>
  <c r="OWH48" i="1"/>
  <c r="OVZ48" i="1"/>
  <c r="OVU48" i="1"/>
  <c r="OVV48" i="1" s="1"/>
  <c r="OVX48" i="1" s="1"/>
  <c r="OVR48" i="1"/>
  <c r="OVJ48" i="1"/>
  <c r="OVE48" i="1"/>
  <c r="OVF48" i="1" s="1"/>
  <c r="OVH48" i="1" s="1"/>
  <c r="OVB48" i="1"/>
  <c r="OUT48" i="1"/>
  <c r="OUO48" i="1"/>
  <c r="OUP48" i="1" s="1"/>
  <c r="OUR48" i="1" s="1"/>
  <c r="OUL48" i="1"/>
  <c r="OUD48" i="1"/>
  <c r="OTY48" i="1"/>
  <c r="OTV48" i="1"/>
  <c r="OTN48" i="1"/>
  <c r="OTI48" i="1"/>
  <c r="OTJ48" i="1" s="1"/>
  <c r="OTL48" i="1" s="1"/>
  <c r="OTF48" i="1"/>
  <c r="OSX48" i="1"/>
  <c r="OSS48" i="1"/>
  <c r="OST48" i="1" s="1"/>
  <c r="OSV48" i="1" s="1"/>
  <c r="OSP48" i="1"/>
  <c r="OSH48" i="1"/>
  <c r="OSC48" i="1"/>
  <c r="OSD48" i="1" s="1"/>
  <c r="OSF48" i="1" s="1"/>
  <c r="ORZ48" i="1"/>
  <c r="ORR48" i="1"/>
  <c r="ORM48" i="1"/>
  <c r="ORN48" i="1" s="1"/>
  <c r="ORP48" i="1" s="1"/>
  <c r="ORJ48" i="1"/>
  <c r="ORB48" i="1"/>
  <c r="OQZ48" i="1"/>
  <c r="OQW48" i="1"/>
  <c r="OQX48" i="1" s="1"/>
  <c r="OQT48" i="1"/>
  <c r="OQL48" i="1"/>
  <c r="OQG48" i="1"/>
  <c r="OQD48" i="1"/>
  <c r="OPV48" i="1"/>
  <c r="OPQ48" i="1"/>
  <c r="OPR48" i="1" s="1"/>
  <c r="OPT48" i="1" s="1"/>
  <c r="OPN48" i="1"/>
  <c r="OPF48" i="1"/>
  <c r="OPA48" i="1"/>
  <c r="OPB48" i="1" s="1"/>
  <c r="OPD48" i="1" s="1"/>
  <c r="OOX48" i="1"/>
  <c r="OOP48" i="1"/>
  <c r="OOK48" i="1"/>
  <c r="OOL48" i="1" s="1"/>
  <c r="OON48" i="1" s="1"/>
  <c r="OOH48" i="1"/>
  <c r="ONZ48" i="1"/>
  <c r="ONU48" i="1"/>
  <c r="ONV48" i="1" s="1"/>
  <c r="ONX48" i="1" s="1"/>
  <c r="ONR48" i="1"/>
  <c r="ONJ48" i="1"/>
  <c r="ONE48" i="1"/>
  <c r="ONF48" i="1" s="1"/>
  <c r="ONH48" i="1" s="1"/>
  <c r="ONB48" i="1"/>
  <c r="OMT48" i="1"/>
  <c r="OMO48" i="1"/>
  <c r="OML48" i="1"/>
  <c r="OMD48" i="1"/>
  <c r="OLY48" i="1"/>
  <c r="OLZ48" i="1" s="1"/>
  <c r="OMB48" i="1" s="1"/>
  <c r="OLV48" i="1"/>
  <c r="OLN48" i="1"/>
  <c r="OLI48" i="1"/>
  <c r="OLJ48" i="1" s="1"/>
  <c r="OLL48" i="1" s="1"/>
  <c r="OLF48" i="1"/>
  <c r="OKX48" i="1"/>
  <c r="OKS48" i="1"/>
  <c r="OKT48" i="1" s="1"/>
  <c r="OKV48" i="1" s="1"/>
  <c r="OKP48" i="1"/>
  <c r="OKH48" i="1"/>
  <c r="OKF48" i="1"/>
  <c r="OKC48" i="1"/>
  <c r="OKD48" i="1" s="1"/>
  <c r="OJZ48" i="1"/>
  <c r="OJR48" i="1"/>
  <c r="OJO48" i="1"/>
  <c r="OJM48" i="1"/>
  <c r="OJN48" i="1" s="1"/>
  <c r="OJP48" i="1" s="1"/>
  <c r="OJJ48" i="1"/>
  <c r="OJB48" i="1"/>
  <c r="OIW48" i="1"/>
  <c r="OIT48" i="1"/>
  <c r="OIL48" i="1"/>
  <c r="OIG48" i="1"/>
  <c r="OIH48" i="1" s="1"/>
  <c r="OIJ48" i="1" s="1"/>
  <c r="OID48" i="1"/>
  <c r="OHV48" i="1"/>
  <c r="OHQ48" i="1"/>
  <c r="OHR48" i="1" s="1"/>
  <c r="OHT48" i="1" s="1"/>
  <c r="OHN48" i="1"/>
  <c r="OHF48" i="1"/>
  <c r="OHA48" i="1"/>
  <c r="OHB48" i="1" s="1"/>
  <c r="OHD48" i="1" s="1"/>
  <c r="OGX48" i="1"/>
  <c r="OGP48" i="1"/>
  <c r="OGK48" i="1"/>
  <c r="OGL48" i="1" s="1"/>
  <c r="OGN48" i="1" s="1"/>
  <c r="OGH48" i="1"/>
  <c r="OFZ48" i="1"/>
  <c r="OFU48" i="1"/>
  <c r="OFV48" i="1" s="1"/>
  <c r="OFX48" i="1" s="1"/>
  <c r="OFR48" i="1"/>
  <c r="OFJ48" i="1"/>
  <c r="OFE48" i="1"/>
  <c r="OFB48" i="1"/>
  <c r="OET48" i="1"/>
  <c r="OER48" i="1"/>
  <c r="OEO48" i="1"/>
  <c r="OEP48" i="1" s="1"/>
  <c r="OEL48" i="1"/>
  <c r="OED48" i="1"/>
  <c r="ODY48" i="1"/>
  <c r="ODZ48" i="1" s="1"/>
  <c r="OEB48" i="1" s="1"/>
  <c r="ODV48" i="1"/>
  <c r="ODN48" i="1"/>
  <c r="ODI48" i="1"/>
  <c r="ODJ48" i="1" s="1"/>
  <c r="ODL48" i="1" s="1"/>
  <c r="ODF48" i="1"/>
  <c r="OCX48" i="1"/>
  <c r="OCS48" i="1"/>
  <c r="OCT48" i="1" s="1"/>
  <c r="OCV48" i="1" s="1"/>
  <c r="OCP48" i="1"/>
  <c r="OCH48" i="1"/>
  <c r="OCC48" i="1"/>
  <c r="OCD48" i="1" s="1"/>
  <c r="OCF48" i="1" s="1"/>
  <c r="OBZ48" i="1"/>
  <c r="OBR48" i="1"/>
  <c r="OBM48" i="1"/>
  <c r="OBJ48" i="1"/>
  <c r="OBB48" i="1"/>
  <c r="OAZ48" i="1"/>
  <c r="OAW48" i="1"/>
  <c r="OAX48" i="1" s="1"/>
  <c r="OAT48" i="1"/>
  <c r="OAL48" i="1"/>
  <c r="OAG48" i="1"/>
  <c r="OAH48" i="1" s="1"/>
  <c r="OAJ48" i="1" s="1"/>
  <c r="OAD48" i="1"/>
  <c r="NZV48" i="1"/>
  <c r="NZQ48" i="1"/>
  <c r="NZR48" i="1" s="1"/>
  <c r="NZT48" i="1" s="1"/>
  <c r="NZN48" i="1"/>
  <c r="NZF48" i="1"/>
  <c r="NZA48" i="1"/>
  <c r="NZB48" i="1" s="1"/>
  <c r="NZD48" i="1" s="1"/>
  <c r="NYX48" i="1"/>
  <c r="NYP48" i="1"/>
  <c r="NYK48" i="1"/>
  <c r="NYL48" i="1" s="1"/>
  <c r="NYN48" i="1" s="1"/>
  <c r="NYH48" i="1"/>
  <c r="NXZ48" i="1"/>
  <c r="NXU48" i="1"/>
  <c r="NXR48" i="1"/>
  <c r="NXJ48" i="1"/>
  <c r="NXE48" i="1"/>
  <c r="NXF48" i="1" s="1"/>
  <c r="NXH48" i="1" s="1"/>
  <c r="NXB48" i="1"/>
  <c r="NWT48" i="1"/>
  <c r="NWO48" i="1"/>
  <c r="NWP48" i="1" s="1"/>
  <c r="NWR48" i="1" s="1"/>
  <c r="NWL48" i="1"/>
  <c r="NWD48" i="1"/>
  <c r="NVY48" i="1"/>
  <c r="NVZ48" i="1" s="1"/>
  <c r="NWB48" i="1" s="1"/>
  <c r="NVV48" i="1"/>
  <c r="NVN48" i="1"/>
  <c r="NVI48" i="1"/>
  <c r="NVJ48" i="1" s="1"/>
  <c r="NVL48" i="1" s="1"/>
  <c r="NVF48" i="1"/>
  <c r="NUX48" i="1"/>
  <c r="NUS48" i="1"/>
  <c r="NUT48" i="1" s="1"/>
  <c r="NUV48" i="1" s="1"/>
  <c r="NUP48" i="1"/>
  <c r="NUH48" i="1"/>
  <c r="NUC48" i="1"/>
  <c r="NTZ48" i="1"/>
  <c r="NTR48" i="1"/>
  <c r="NTM48" i="1"/>
  <c r="NTN48" i="1" s="1"/>
  <c r="NTP48" i="1" s="1"/>
  <c r="NTJ48" i="1"/>
  <c r="NTB48" i="1"/>
  <c r="NSW48" i="1"/>
  <c r="NSX48" i="1" s="1"/>
  <c r="NSZ48" i="1" s="1"/>
  <c r="NST48" i="1"/>
  <c r="NSL48" i="1"/>
  <c r="NSG48" i="1"/>
  <c r="NSH48" i="1" s="1"/>
  <c r="NSJ48" i="1" s="1"/>
  <c r="NSD48" i="1"/>
  <c r="NRV48" i="1"/>
  <c r="NRQ48" i="1"/>
  <c r="NRR48" i="1" s="1"/>
  <c r="NRT48" i="1" s="1"/>
  <c r="NRN48" i="1"/>
  <c r="NRF48" i="1"/>
  <c r="NRD48" i="1"/>
  <c r="NRA48" i="1"/>
  <c r="NRB48" i="1" s="1"/>
  <c r="NQX48" i="1"/>
  <c r="NQP48" i="1"/>
  <c r="NQK48" i="1"/>
  <c r="NQH48" i="1"/>
  <c r="NPZ48" i="1"/>
  <c r="NPU48" i="1"/>
  <c r="NPV48" i="1" s="1"/>
  <c r="NPX48" i="1" s="1"/>
  <c r="NPR48" i="1"/>
  <c r="NPJ48" i="1"/>
  <c r="NPE48" i="1"/>
  <c r="NPF48" i="1" s="1"/>
  <c r="NPH48" i="1" s="1"/>
  <c r="NPB48" i="1"/>
  <c r="NOT48" i="1"/>
  <c r="NOO48" i="1"/>
  <c r="NOP48" i="1" s="1"/>
  <c r="NOR48" i="1" s="1"/>
  <c r="NOL48" i="1"/>
  <c r="NOD48" i="1"/>
  <c r="NNY48" i="1"/>
  <c r="NNZ48" i="1" s="1"/>
  <c r="NOB48" i="1" s="1"/>
  <c r="NNV48" i="1"/>
  <c r="NNN48" i="1"/>
  <c r="NNL48" i="1"/>
  <c r="NNK48" i="1"/>
  <c r="NNI48" i="1"/>
  <c r="NNJ48" i="1" s="1"/>
  <c r="NNF48" i="1"/>
  <c r="NMX48" i="1"/>
  <c r="NMS48" i="1"/>
  <c r="NMP48" i="1"/>
  <c r="NMH48" i="1"/>
  <c r="NMC48" i="1"/>
  <c r="NMD48" i="1" s="1"/>
  <c r="NMF48" i="1" s="1"/>
  <c r="NLZ48" i="1"/>
  <c r="NLR48" i="1"/>
  <c r="NLM48" i="1"/>
  <c r="NLN48" i="1" s="1"/>
  <c r="NLP48" i="1" s="1"/>
  <c r="NLJ48" i="1"/>
  <c r="NLB48" i="1"/>
  <c r="NKW48" i="1"/>
  <c r="NKX48" i="1" s="1"/>
  <c r="NKZ48" i="1" s="1"/>
  <c r="NKT48" i="1"/>
  <c r="NKL48" i="1"/>
  <c r="NKG48" i="1"/>
  <c r="NKH48" i="1" s="1"/>
  <c r="NKJ48" i="1" s="1"/>
  <c r="NKD48" i="1"/>
  <c r="NJV48" i="1"/>
  <c r="NJQ48" i="1"/>
  <c r="NJR48" i="1" s="1"/>
  <c r="NJT48" i="1" s="1"/>
  <c r="NJN48" i="1"/>
  <c r="NJF48" i="1"/>
  <c r="NJA48" i="1"/>
  <c r="NIX48" i="1"/>
  <c r="NIP48" i="1"/>
  <c r="NIK48" i="1"/>
  <c r="NIL48" i="1" s="1"/>
  <c r="NIN48" i="1" s="1"/>
  <c r="NIH48" i="1"/>
  <c r="NHZ48" i="1"/>
  <c r="NHU48" i="1"/>
  <c r="NHV48" i="1" s="1"/>
  <c r="NHX48" i="1" s="1"/>
  <c r="NHR48" i="1"/>
  <c r="NHJ48" i="1"/>
  <c r="NHE48" i="1"/>
  <c r="NHF48" i="1" s="1"/>
  <c r="NHH48" i="1" s="1"/>
  <c r="NHB48" i="1"/>
  <c r="NGT48" i="1"/>
  <c r="NGO48" i="1"/>
  <c r="NGP48" i="1" s="1"/>
  <c r="NGR48" i="1" s="1"/>
  <c r="NGL48" i="1"/>
  <c r="NGD48" i="1"/>
  <c r="NFY48" i="1"/>
  <c r="NFZ48" i="1" s="1"/>
  <c r="NGB48" i="1" s="1"/>
  <c r="NFV48" i="1"/>
  <c r="NFN48" i="1"/>
  <c r="NFI48" i="1"/>
  <c r="NFF48" i="1"/>
  <c r="NEX48" i="1"/>
  <c r="NES48" i="1"/>
  <c r="NET48" i="1" s="1"/>
  <c r="NEV48" i="1" s="1"/>
  <c r="NEP48" i="1"/>
  <c r="NEH48" i="1"/>
  <c r="NEC48" i="1"/>
  <c r="NED48" i="1" s="1"/>
  <c r="NEF48" i="1" s="1"/>
  <c r="NDZ48" i="1"/>
  <c r="NDR48" i="1"/>
  <c r="NDM48" i="1"/>
  <c r="NDN48" i="1" s="1"/>
  <c r="NDP48" i="1" s="1"/>
  <c r="NDJ48" i="1"/>
  <c r="NDB48" i="1"/>
  <c r="NCZ48" i="1"/>
  <c r="NCW48" i="1"/>
  <c r="NCX48" i="1" s="1"/>
  <c r="NCT48" i="1"/>
  <c r="NCL48" i="1"/>
  <c r="NCI48" i="1"/>
  <c r="NCG48" i="1"/>
  <c r="NCH48" i="1" s="1"/>
  <c r="NCJ48" i="1" s="1"/>
  <c r="NCD48" i="1"/>
  <c r="NBV48" i="1"/>
  <c r="NBQ48" i="1"/>
  <c r="NBN48" i="1"/>
  <c r="NBF48" i="1"/>
  <c r="NBA48" i="1"/>
  <c r="NBB48" i="1" s="1"/>
  <c r="NBD48" i="1" s="1"/>
  <c r="NAX48" i="1"/>
  <c r="NAP48" i="1"/>
  <c r="NAK48" i="1"/>
  <c r="NAL48" i="1" s="1"/>
  <c r="NAN48" i="1" s="1"/>
  <c r="NAH48" i="1"/>
  <c r="MZZ48" i="1"/>
  <c r="MZU48" i="1"/>
  <c r="MZV48" i="1" s="1"/>
  <c r="MZX48" i="1" s="1"/>
  <c r="MZR48" i="1"/>
  <c r="MZJ48" i="1"/>
  <c r="MZE48" i="1"/>
  <c r="MZF48" i="1" s="1"/>
  <c r="MZH48" i="1" s="1"/>
  <c r="MZB48" i="1"/>
  <c r="MYT48" i="1"/>
  <c r="MYO48" i="1"/>
  <c r="MYP48" i="1" s="1"/>
  <c r="MYR48" i="1" s="1"/>
  <c r="MYL48" i="1"/>
  <c r="MYD48" i="1"/>
  <c r="MXY48" i="1"/>
  <c r="MXV48" i="1"/>
  <c r="MXN48" i="1"/>
  <c r="MXI48" i="1"/>
  <c r="MXJ48" i="1" s="1"/>
  <c r="MXL48" i="1" s="1"/>
  <c r="MXF48" i="1"/>
  <c r="MWX48" i="1"/>
  <c r="MWS48" i="1"/>
  <c r="MWT48" i="1" s="1"/>
  <c r="MWV48" i="1" s="1"/>
  <c r="MWP48" i="1"/>
  <c r="MWH48" i="1"/>
  <c r="MWC48" i="1"/>
  <c r="MWD48" i="1" s="1"/>
  <c r="MWF48" i="1" s="1"/>
  <c r="MVZ48" i="1"/>
  <c r="MVR48" i="1"/>
  <c r="MVM48" i="1"/>
  <c r="MVN48" i="1" s="1"/>
  <c r="MVP48" i="1" s="1"/>
  <c r="MVJ48" i="1"/>
  <c r="MVB48" i="1"/>
  <c r="MUZ48" i="1"/>
  <c r="MUW48" i="1"/>
  <c r="MUX48" i="1" s="1"/>
  <c r="MUT48" i="1"/>
  <c r="MUL48" i="1"/>
  <c r="MUG48" i="1"/>
  <c r="MUD48" i="1"/>
  <c r="MTV48" i="1"/>
  <c r="MTQ48" i="1"/>
  <c r="MTR48" i="1" s="1"/>
  <c r="MTT48" i="1" s="1"/>
  <c r="MTN48" i="1"/>
  <c r="MTF48" i="1"/>
  <c r="MTA48" i="1"/>
  <c r="MTB48" i="1" s="1"/>
  <c r="MTD48" i="1" s="1"/>
  <c r="MSX48" i="1"/>
  <c r="MSP48" i="1"/>
  <c r="MSK48" i="1"/>
  <c r="MSL48" i="1" s="1"/>
  <c r="MSN48" i="1" s="1"/>
  <c r="MSH48" i="1"/>
  <c r="MRZ48" i="1"/>
  <c r="MRU48" i="1"/>
  <c r="MRV48" i="1" s="1"/>
  <c r="MRX48" i="1" s="1"/>
  <c r="MRR48" i="1"/>
  <c r="MRJ48" i="1"/>
  <c r="MRE48" i="1"/>
  <c r="MRF48" i="1" s="1"/>
  <c r="MRH48" i="1" s="1"/>
  <c r="MRB48" i="1"/>
  <c r="MQT48" i="1"/>
  <c r="MQO48" i="1"/>
  <c r="MQL48" i="1"/>
  <c r="MQD48" i="1"/>
  <c r="MPY48" i="1"/>
  <c r="MPZ48" i="1" s="1"/>
  <c r="MQB48" i="1" s="1"/>
  <c r="MPV48" i="1"/>
  <c r="MPN48" i="1"/>
  <c r="MPI48" i="1"/>
  <c r="MPJ48" i="1" s="1"/>
  <c r="MPL48" i="1" s="1"/>
  <c r="MPF48" i="1"/>
  <c r="MOX48" i="1"/>
  <c r="MOS48" i="1"/>
  <c r="MOT48" i="1" s="1"/>
  <c r="MOV48" i="1" s="1"/>
  <c r="MOP48" i="1"/>
  <c r="MOH48" i="1"/>
  <c r="MOC48" i="1"/>
  <c r="MOD48" i="1" s="1"/>
  <c r="MOF48" i="1" s="1"/>
  <c r="MNZ48" i="1"/>
  <c r="MNR48" i="1"/>
  <c r="MNP48" i="1"/>
  <c r="MNO48" i="1"/>
  <c r="MNM48" i="1"/>
  <c r="MNN48" i="1" s="1"/>
  <c r="MNJ48" i="1"/>
  <c r="MNB48" i="1"/>
  <c r="MMW48" i="1"/>
  <c r="MMT48" i="1"/>
  <c r="MML48" i="1"/>
  <c r="MMG48" i="1"/>
  <c r="MMH48" i="1" s="1"/>
  <c r="MMJ48" i="1" s="1"/>
  <c r="MMD48" i="1"/>
  <c r="MLV48" i="1"/>
  <c r="MLQ48" i="1"/>
  <c r="MLR48" i="1" s="1"/>
  <c r="MLT48" i="1" s="1"/>
  <c r="MLN48" i="1"/>
  <c r="MLF48" i="1"/>
  <c r="MLA48" i="1"/>
  <c r="MLB48" i="1" s="1"/>
  <c r="MLD48" i="1" s="1"/>
  <c r="MKX48" i="1"/>
  <c r="MKP48" i="1"/>
  <c r="MKK48" i="1"/>
  <c r="MKL48" i="1" s="1"/>
  <c r="MKN48" i="1" s="1"/>
  <c r="MKH48" i="1"/>
  <c r="MJZ48" i="1"/>
  <c r="MJU48" i="1"/>
  <c r="MJV48" i="1" s="1"/>
  <c r="MJX48" i="1" s="1"/>
  <c r="MJR48" i="1"/>
  <c r="MJJ48" i="1"/>
  <c r="MJE48" i="1"/>
  <c r="MJB48" i="1"/>
  <c r="MIT48" i="1"/>
  <c r="MIO48" i="1"/>
  <c r="MIP48" i="1" s="1"/>
  <c r="MIR48" i="1" s="1"/>
  <c r="MIL48" i="1"/>
  <c r="MID48" i="1"/>
  <c r="MHY48" i="1"/>
  <c r="MHV48" i="1"/>
  <c r="MHN48" i="1"/>
  <c r="MHI48" i="1"/>
  <c r="MHJ48" i="1" s="1"/>
  <c r="MHL48" i="1" s="1"/>
  <c r="MHF48" i="1"/>
  <c r="MGX48" i="1"/>
  <c r="MGS48" i="1"/>
  <c r="MGT48" i="1" s="1"/>
  <c r="MGV48" i="1" s="1"/>
  <c r="MGP48" i="1"/>
  <c r="MGH48" i="1"/>
  <c r="MGC48" i="1"/>
  <c r="MGD48" i="1" s="1"/>
  <c r="MGF48" i="1" s="1"/>
  <c r="MFZ48" i="1"/>
  <c r="MFR48" i="1"/>
  <c r="MFM48" i="1"/>
  <c r="MFJ48" i="1"/>
  <c r="MFB48" i="1"/>
  <c r="MEW48" i="1"/>
  <c r="MEX48" i="1" s="1"/>
  <c r="MEZ48" i="1" s="1"/>
  <c r="MET48" i="1"/>
  <c r="MEL48" i="1"/>
  <c r="MEG48" i="1"/>
  <c r="MED48" i="1"/>
  <c r="MDV48" i="1"/>
  <c r="MDQ48" i="1"/>
  <c r="MDR48" i="1" s="1"/>
  <c r="MDT48" i="1" s="1"/>
  <c r="MDN48" i="1"/>
  <c r="MDF48" i="1"/>
  <c r="MDA48" i="1"/>
  <c r="MDB48" i="1" s="1"/>
  <c r="MDD48" i="1" s="1"/>
  <c r="MCX48" i="1"/>
  <c r="MCP48" i="1"/>
  <c r="MCK48" i="1"/>
  <c r="MCL48" i="1" s="1"/>
  <c r="MCN48" i="1" s="1"/>
  <c r="MCH48" i="1"/>
  <c r="MBZ48" i="1"/>
  <c r="MBU48" i="1"/>
  <c r="MBR48" i="1"/>
  <c r="MBJ48" i="1"/>
  <c r="MBE48" i="1"/>
  <c r="MBF48" i="1" s="1"/>
  <c r="MBH48" i="1" s="1"/>
  <c r="MBB48" i="1"/>
  <c r="MAT48" i="1"/>
  <c r="MAO48" i="1"/>
  <c r="MAL48" i="1"/>
  <c r="MAD48" i="1"/>
  <c r="LZY48" i="1"/>
  <c r="LZZ48" i="1" s="1"/>
  <c r="MAB48" i="1" s="1"/>
  <c r="LZV48" i="1"/>
  <c r="LZN48" i="1"/>
  <c r="LZI48" i="1"/>
  <c r="LZJ48" i="1" s="1"/>
  <c r="LZL48" i="1" s="1"/>
  <c r="LZF48" i="1"/>
  <c r="LYX48" i="1"/>
  <c r="LYV48" i="1"/>
  <c r="LYS48" i="1"/>
  <c r="LYT48" i="1" s="1"/>
  <c r="LYP48" i="1"/>
  <c r="LYH48" i="1"/>
  <c r="LYC48" i="1"/>
  <c r="LXZ48" i="1"/>
  <c r="LXR48" i="1"/>
  <c r="LXM48" i="1"/>
  <c r="LXN48" i="1" s="1"/>
  <c r="LXP48" i="1" s="1"/>
  <c r="LXJ48" i="1"/>
  <c r="LXB48" i="1"/>
  <c r="LWW48" i="1"/>
  <c r="LWT48" i="1"/>
  <c r="LWL48" i="1"/>
  <c r="LWG48" i="1"/>
  <c r="LWH48" i="1" s="1"/>
  <c r="LWJ48" i="1" s="1"/>
  <c r="LWD48" i="1"/>
  <c r="LVV48" i="1"/>
  <c r="LVQ48" i="1"/>
  <c r="LVR48" i="1" s="1"/>
  <c r="LVT48" i="1" s="1"/>
  <c r="LVN48" i="1"/>
  <c r="LVF48" i="1"/>
  <c r="LVA48" i="1"/>
  <c r="LVB48" i="1" s="1"/>
  <c r="LVD48" i="1" s="1"/>
  <c r="LUX48" i="1"/>
  <c r="LUP48" i="1"/>
  <c r="LUK48" i="1"/>
  <c r="LUH48" i="1"/>
  <c r="LTZ48" i="1"/>
  <c r="LTU48" i="1"/>
  <c r="LTV48" i="1" s="1"/>
  <c r="LTX48" i="1" s="1"/>
  <c r="LTR48" i="1"/>
  <c r="LTJ48" i="1"/>
  <c r="LTE48" i="1"/>
  <c r="LTB48" i="1"/>
  <c r="LST48" i="1"/>
  <c r="LSO48" i="1"/>
  <c r="LSP48" i="1" s="1"/>
  <c r="LSR48" i="1" s="1"/>
  <c r="LSL48" i="1"/>
  <c r="LSD48" i="1"/>
  <c r="LRY48" i="1"/>
  <c r="LRZ48" i="1" s="1"/>
  <c r="LSB48" i="1" s="1"/>
  <c r="LRV48" i="1"/>
  <c r="LRN48" i="1"/>
  <c r="LRL48" i="1"/>
  <c r="LRK48" i="1"/>
  <c r="LRI48" i="1"/>
  <c r="LRJ48" i="1" s="1"/>
  <c r="LRF48" i="1"/>
  <c r="LQX48" i="1"/>
  <c r="LQS48" i="1"/>
  <c r="LQP48" i="1"/>
  <c r="LQH48" i="1"/>
  <c r="LQC48" i="1"/>
  <c r="LQD48" i="1" s="1"/>
  <c r="LQF48" i="1" s="1"/>
  <c r="LPZ48" i="1"/>
  <c r="LPR48" i="1"/>
  <c r="LPM48" i="1"/>
  <c r="LPJ48" i="1"/>
  <c r="LPB48" i="1"/>
  <c r="LOW48" i="1"/>
  <c r="LOX48" i="1" s="1"/>
  <c r="LOZ48" i="1" s="1"/>
  <c r="LOT48" i="1"/>
  <c r="LOL48" i="1"/>
  <c r="LOG48" i="1"/>
  <c r="LOH48" i="1" s="1"/>
  <c r="LOJ48" i="1" s="1"/>
  <c r="LOD48" i="1"/>
  <c r="LNV48" i="1"/>
  <c r="LNQ48" i="1"/>
  <c r="LNR48" i="1" s="1"/>
  <c r="LNT48" i="1" s="1"/>
  <c r="LNN48" i="1"/>
  <c r="LNF48" i="1"/>
  <c r="LNA48" i="1"/>
  <c r="LMX48" i="1"/>
  <c r="LMP48" i="1"/>
  <c r="LMK48" i="1"/>
  <c r="LML48" i="1" s="1"/>
  <c r="LMN48" i="1" s="1"/>
  <c r="LMH48" i="1"/>
  <c r="LLZ48" i="1"/>
  <c r="LLU48" i="1"/>
  <c r="LLR48" i="1"/>
  <c r="LLJ48" i="1"/>
  <c r="LLE48" i="1"/>
  <c r="LLF48" i="1" s="1"/>
  <c r="LLH48" i="1" s="1"/>
  <c r="LLB48" i="1"/>
  <c r="LKT48" i="1"/>
  <c r="LKO48" i="1"/>
  <c r="LKP48" i="1" s="1"/>
  <c r="LKR48" i="1" s="1"/>
  <c r="LKL48" i="1"/>
  <c r="LKD48" i="1"/>
  <c r="LJY48" i="1"/>
  <c r="LJZ48" i="1" s="1"/>
  <c r="LKB48" i="1" s="1"/>
  <c r="LJV48" i="1"/>
  <c r="LJN48" i="1"/>
  <c r="LJI48" i="1"/>
  <c r="LJF48" i="1"/>
  <c r="LIX48" i="1"/>
  <c r="LIS48" i="1"/>
  <c r="LIT48" i="1" s="1"/>
  <c r="LIV48" i="1" s="1"/>
  <c r="LIP48" i="1"/>
  <c r="LIH48" i="1"/>
  <c r="LIC48" i="1"/>
  <c r="LHZ48" i="1"/>
  <c r="LHR48" i="1"/>
  <c r="LHM48" i="1"/>
  <c r="LHN48" i="1" s="1"/>
  <c r="LHP48" i="1" s="1"/>
  <c r="LHJ48" i="1"/>
  <c r="LHB48" i="1"/>
  <c r="LGW48" i="1"/>
  <c r="LGX48" i="1" s="1"/>
  <c r="LGZ48" i="1" s="1"/>
  <c r="LGT48" i="1"/>
  <c r="LGL48" i="1"/>
  <c r="LGJ48" i="1"/>
  <c r="LGI48" i="1"/>
  <c r="LGG48" i="1"/>
  <c r="LGH48" i="1" s="1"/>
  <c r="LGD48" i="1"/>
  <c r="LFV48" i="1"/>
  <c r="LFQ48" i="1"/>
  <c r="LFN48" i="1"/>
  <c r="LFF48" i="1"/>
  <c r="LFA48" i="1"/>
  <c r="LFB48" i="1" s="1"/>
  <c r="LFD48" i="1" s="1"/>
  <c r="LEX48" i="1"/>
  <c r="LEP48" i="1"/>
  <c r="LEK48" i="1"/>
  <c r="LEH48" i="1"/>
  <c r="LDZ48" i="1"/>
  <c r="LDU48" i="1"/>
  <c r="LDV48" i="1" s="1"/>
  <c r="LDX48" i="1" s="1"/>
  <c r="LDR48" i="1"/>
  <c r="LDJ48" i="1"/>
  <c r="LDE48" i="1"/>
  <c r="LDF48" i="1" s="1"/>
  <c r="LDH48" i="1" s="1"/>
  <c r="LDB48" i="1"/>
  <c r="LCT48" i="1"/>
  <c r="LCO48" i="1"/>
  <c r="LCP48" i="1" s="1"/>
  <c r="LCR48" i="1" s="1"/>
  <c r="LCL48" i="1"/>
  <c r="LCD48" i="1"/>
  <c r="LBY48" i="1"/>
  <c r="LBV48" i="1"/>
  <c r="LBN48" i="1"/>
  <c r="LBI48" i="1"/>
  <c r="LBJ48" i="1" s="1"/>
  <c r="LBL48" i="1" s="1"/>
  <c r="LBF48" i="1"/>
  <c r="LAX48" i="1"/>
  <c r="LAS48" i="1"/>
  <c r="LAP48" i="1"/>
  <c r="LAH48" i="1"/>
  <c r="LAC48" i="1"/>
  <c r="LAD48" i="1" s="1"/>
  <c r="LAF48" i="1" s="1"/>
  <c r="KZZ48" i="1"/>
  <c r="KZR48" i="1"/>
  <c r="KZM48" i="1"/>
  <c r="KZN48" i="1" s="1"/>
  <c r="KZP48" i="1" s="1"/>
  <c r="KZJ48" i="1"/>
  <c r="KZB48" i="1"/>
  <c r="KYW48" i="1"/>
  <c r="KYX48" i="1" s="1"/>
  <c r="KYZ48" i="1" s="1"/>
  <c r="KYT48" i="1"/>
  <c r="KYL48" i="1"/>
  <c r="KYG48" i="1"/>
  <c r="KYD48" i="1"/>
  <c r="KXV48" i="1"/>
  <c r="KXQ48" i="1"/>
  <c r="KXR48" i="1" s="1"/>
  <c r="KXT48" i="1" s="1"/>
  <c r="KXN48" i="1"/>
  <c r="KXF48" i="1"/>
  <c r="KXA48" i="1"/>
  <c r="KWX48" i="1"/>
  <c r="KWP48" i="1"/>
  <c r="KWK48" i="1"/>
  <c r="KWL48" i="1" s="1"/>
  <c r="KWN48" i="1" s="1"/>
  <c r="KWH48" i="1"/>
  <c r="KVZ48" i="1"/>
  <c r="KVU48" i="1"/>
  <c r="KVV48" i="1" s="1"/>
  <c r="KVX48" i="1" s="1"/>
  <c r="KVR48" i="1"/>
  <c r="KVJ48" i="1"/>
  <c r="KVG48" i="1"/>
  <c r="KVE48" i="1"/>
  <c r="KVF48" i="1" s="1"/>
  <c r="KVH48" i="1" s="1"/>
  <c r="KVB48" i="1"/>
  <c r="KUT48" i="1"/>
  <c r="KUO48" i="1"/>
  <c r="KUL48" i="1"/>
  <c r="KUD48" i="1"/>
  <c r="KTY48" i="1"/>
  <c r="KTZ48" i="1" s="1"/>
  <c r="KUB48" i="1" s="1"/>
  <c r="KTV48" i="1"/>
  <c r="KTN48" i="1"/>
  <c r="KTI48" i="1"/>
  <c r="KTF48" i="1"/>
  <c r="KSX48" i="1"/>
  <c r="KSS48" i="1"/>
  <c r="KST48" i="1" s="1"/>
  <c r="KSV48" i="1" s="1"/>
  <c r="KSP48" i="1"/>
  <c r="KSH48" i="1"/>
  <c r="KSC48" i="1"/>
  <c r="KSD48" i="1" s="1"/>
  <c r="KSF48" i="1" s="1"/>
  <c r="KRZ48" i="1"/>
  <c r="KRR48" i="1"/>
  <c r="KRM48" i="1"/>
  <c r="KRN48" i="1" s="1"/>
  <c r="KRP48" i="1" s="1"/>
  <c r="KRJ48" i="1"/>
  <c r="KRB48" i="1"/>
  <c r="KQW48" i="1"/>
  <c r="KQT48" i="1"/>
  <c r="KQL48" i="1"/>
  <c r="KQG48" i="1"/>
  <c r="KQH48" i="1" s="1"/>
  <c r="KQJ48" i="1" s="1"/>
  <c r="KQD48" i="1"/>
  <c r="KPV48" i="1"/>
  <c r="KPQ48" i="1"/>
  <c r="KPN48" i="1"/>
  <c r="KPF48" i="1"/>
  <c r="KPA48" i="1"/>
  <c r="KPB48" i="1" s="1"/>
  <c r="KPD48" i="1" s="1"/>
  <c r="KOX48" i="1"/>
  <c r="KOP48" i="1"/>
  <c r="KOK48" i="1"/>
  <c r="KOL48" i="1" s="1"/>
  <c r="KON48" i="1" s="1"/>
  <c r="KOH48" i="1"/>
  <c r="KNZ48" i="1"/>
  <c r="KNU48" i="1"/>
  <c r="KNV48" i="1" s="1"/>
  <c r="KNX48" i="1" s="1"/>
  <c r="KNR48" i="1"/>
  <c r="KNJ48" i="1"/>
  <c r="KNE48" i="1"/>
  <c r="KNB48" i="1"/>
  <c r="KMT48" i="1"/>
  <c r="KMO48" i="1"/>
  <c r="KMP48" i="1" s="1"/>
  <c r="KMR48" i="1" s="1"/>
  <c r="KML48" i="1"/>
  <c r="KMD48" i="1"/>
  <c r="KLY48" i="1"/>
  <c r="KLV48" i="1"/>
  <c r="KLN48" i="1"/>
  <c r="KLI48" i="1"/>
  <c r="KLJ48" i="1" s="1"/>
  <c r="KLL48" i="1" s="1"/>
  <c r="KLF48" i="1"/>
  <c r="KKX48" i="1"/>
  <c r="KKS48" i="1"/>
  <c r="KKT48" i="1" s="1"/>
  <c r="KKV48" i="1" s="1"/>
  <c r="KKP48" i="1"/>
  <c r="KKH48" i="1"/>
  <c r="KKF48" i="1"/>
  <c r="KKE48" i="1"/>
  <c r="KKC48" i="1"/>
  <c r="KKD48" i="1" s="1"/>
  <c r="KJZ48" i="1"/>
  <c r="KJR48" i="1"/>
  <c r="KJM48" i="1"/>
  <c r="KJJ48" i="1"/>
  <c r="KJB48" i="1"/>
  <c r="KIW48" i="1"/>
  <c r="KIX48" i="1" s="1"/>
  <c r="KIZ48" i="1" s="1"/>
  <c r="KIT48" i="1"/>
  <c r="KIL48" i="1"/>
  <c r="KIG48" i="1"/>
  <c r="KID48" i="1"/>
  <c r="KHV48" i="1"/>
  <c r="KHQ48" i="1"/>
  <c r="KHR48" i="1" s="1"/>
  <c r="KHT48" i="1" s="1"/>
  <c r="KHN48" i="1"/>
  <c r="KHF48" i="1"/>
  <c r="KHA48" i="1"/>
  <c r="KHB48" i="1" s="1"/>
  <c r="KHD48" i="1" s="1"/>
  <c r="KGX48" i="1"/>
  <c r="KGP48" i="1"/>
  <c r="KGK48" i="1"/>
  <c r="KGL48" i="1" s="1"/>
  <c r="KGN48" i="1" s="1"/>
  <c r="KGH48" i="1"/>
  <c r="KFZ48" i="1"/>
  <c r="KFU48" i="1"/>
  <c r="KFR48" i="1"/>
  <c r="KFJ48" i="1"/>
  <c r="KFE48" i="1"/>
  <c r="KFF48" i="1" s="1"/>
  <c r="KFH48" i="1" s="1"/>
  <c r="KFB48" i="1"/>
  <c r="KET48" i="1"/>
  <c r="KEO48" i="1"/>
  <c r="KEL48" i="1"/>
  <c r="KED48" i="1"/>
  <c r="KDY48" i="1"/>
  <c r="KDZ48" i="1" s="1"/>
  <c r="KEB48" i="1" s="1"/>
  <c r="KDV48" i="1"/>
  <c r="KDN48" i="1"/>
  <c r="KDI48" i="1"/>
  <c r="KDJ48" i="1" s="1"/>
  <c r="KDL48" i="1" s="1"/>
  <c r="KDF48" i="1"/>
  <c r="KCX48" i="1"/>
  <c r="KCS48" i="1"/>
  <c r="KCT48" i="1" s="1"/>
  <c r="KCV48" i="1" s="1"/>
  <c r="KCP48" i="1"/>
  <c r="KCH48" i="1"/>
  <c r="KCC48" i="1"/>
  <c r="KBZ48" i="1"/>
  <c r="KBR48" i="1"/>
  <c r="KBM48" i="1"/>
  <c r="KBN48" i="1" s="1"/>
  <c r="KBP48" i="1" s="1"/>
  <c r="KBJ48" i="1"/>
  <c r="KBB48" i="1"/>
  <c r="KAW48" i="1"/>
  <c r="KAT48" i="1"/>
  <c r="KAL48" i="1"/>
  <c r="KAG48" i="1"/>
  <c r="KAH48" i="1" s="1"/>
  <c r="KAJ48" i="1" s="1"/>
  <c r="KAD48" i="1"/>
  <c r="JZV48" i="1"/>
  <c r="JZQ48" i="1"/>
  <c r="JZR48" i="1" s="1"/>
  <c r="JZT48" i="1" s="1"/>
  <c r="JZN48" i="1"/>
  <c r="JZF48" i="1"/>
  <c r="JZD48" i="1"/>
  <c r="JZC48" i="1"/>
  <c r="JZA48" i="1"/>
  <c r="JZB48" i="1" s="1"/>
  <c r="JYX48" i="1"/>
  <c r="JYP48" i="1"/>
  <c r="JYK48" i="1"/>
  <c r="JYH48" i="1"/>
  <c r="JXZ48" i="1"/>
  <c r="JXU48" i="1"/>
  <c r="JXV48" i="1" s="1"/>
  <c r="JXX48" i="1" s="1"/>
  <c r="JXR48" i="1"/>
  <c r="JXJ48" i="1"/>
  <c r="JXE48" i="1"/>
  <c r="JXB48" i="1"/>
  <c r="JWT48" i="1"/>
  <c r="JWO48" i="1"/>
  <c r="JWP48" i="1" s="1"/>
  <c r="JWR48" i="1" s="1"/>
  <c r="JWL48" i="1"/>
  <c r="JWD48" i="1"/>
  <c r="JVY48" i="1"/>
  <c r="JVZ48" i="1" s="1"/>
  <c r="JWB48" i="1" s="1"/>
  <c r="JVV48" i="1"/>
  <c r="JVN48" i="1"/>
  <c r="JVI48" i="1"/>
  <c r="JVJ48" i="1" s="1"/>
  <c r="JVL48" i="1" s="1"/>
  <c r="JVF48" i="1"/>
  <c r="JUX48" i="1"/>
  <c r="JUS48" i="1"/>
  <c r="JUP48" i="1"/>
  <c r="JUH48" i="1"/>
  <c r="JUC48" i="1"/>
  <c r="JUD48" i="1" s="1"/>
  <c r="JUF48" i="1" s="1"/>
  <c r="JTZ48" i="1"/>
  <c r="JTR48" i="1"/>
  <c r="JTM48" i="1"/>
  <c r="JTJ48" i="1"/>
  <c r="JTB48" i="1"/>
  <c r="JSW48" i="1"/>
  <c r="JSX48" i="1" s="1"/>
  <c r="JSZ48" i="1" s="1"/>
  <c r="JST48" i="1"/>
  <c r="JSL48" i="1"/>
  <c r="JSG48" i="1"/>
  <c r="JSH48" i="1" s="1"/>
  <c r="JSJ48" i="1" s="1"/>
  <c r="JSD48" i="1"/>
  <c r="JRV48" i="1"/>
  <c r="JRQ48" i="1"/>
  <c r="JRR48" i="1" s="1"/>
  <c r="JRT48" i="1" s="1"/>
  <c r="JRN48" i="1"/>
  <c r="JRF48" i="1"/>
  <c r="JRA48" i="1"/>
  <c r="JQX48" i="1"/>
  <c r="JQP48" i="1"/>
  <c r="JQK48" i="1"/>
  <c r="JQL48" i="1" s="1"/>
  <c r="JQN48" i="1" s="1"/>
  <c r="JQH48" i="1"/>
  <c r="JPZ48" i="1"/>
  <c r="JPU48" i="1"/>
  <c r="JPR48" i="1"/>
  <c r="JPJ48" i="1"/>
  <c r="JPE48" i="1"/>
  <c r="JPF48" i="1" s="1"/>
  <c r="JPH48" i="1" s="1"/>
  <c r="JPB48" i="1"/>
  <c r="JOT48" i="1"/>
  <c r="JOO48" i="1"/>
  <c r="JOP48" i="1" s="1"/>
  <c r="JOR48" i="1" s="1"/>
  <c r="JOL48" i="1"/>
  <c r="JOD48" i="1"/>
  <c r="JOA48" i="1"/>
  <c r="JNY48" i="1"/>
  <c r="JNZ48" i="1" s="1"/>
  <c r="JOB48" i="1" s="1"/>
  <c r="JNV48" i="1"/>
  <c r="JNN48" i="1"/>
  <c r="JNI48" i="1"/>
  <c r="JNF48" i="1"/>
  <c r="JMX48" i="1"/>
  <c r="JMS48" i="1"/>
  <c r="JMT48" i="1" s="1"/>
  <c r="JMV48" i="1" s="1"/>
  <c r="JMP48" i="1"/>
  <c r="JMH48" i="1"/>
  <c r="JMC48" i="1"/>
  <c r="JLZ48" i="1"/>
  <c r="JLR48" i="1"/>
  <c r="JLM48" i="1"/>
  <c r="JLN48" i="1" s="1"/>
  <c r="JLP48" i="1" s="1"/>
  <c r="JLJ48" i="1"/>
  <c r="JLB48" i="1"/>
  <c r="JKW48" i="1"/>
  <c r="JKX48" i="1" s="1"/>
  <c r="JKZ48" i="1" s="1"/>
  <c r="JKT48" i="1"/>
  <c r="JKL48" i="1"/>
  <c r="JKG48" i="1"/>
  <c r="JKH48" i="1" s="1"/>
  <c r="JKJ48" i="1" s="1"/>
  <c r="JKD48" i="1"/>
  <c r="JJV48" i="1"/>
  <c r="JJQ48" i="1"/>
  <c r="JJN48" i="1"/>
  <c r="JJF48" i="1"/>
  <c r="JJA48" i="1"/>
  <c r="JJB48" i="1" s="1"/>
  <c r="JJD48" i="1" s="1"/>
  <c r="JIX48" i="1"/>
  <c r="JIP48" i="1"/>
  <c r="JIK48" i="1"/>
  <c r="JIH48" i="1"/>
  <c r="JHZ48" i="1"/>
  <c r="JHU48" i="1"/>
  <c r="JHV48" i="1" s="1"/>
  <c r="JHX48" i="1" s="1"/>
  <c r="JHR48" i="1"/>
  <c r="JHJ48" i="1"/>
  <c r="JHE48" i="1"/>
  <c r="JHF48" i="1" s="1"/>
  <c r="JHH48" i="1" s="1"/>
  <c r="JHB48" i="1"/>
  <c r="JGT48" i="1"/>
  <c r="JGO48" i="1"/>
  <c r="JGP48" i="1" s="1"/>
  <c r="JGR48" i="1" s="1"/>
  <c r="JGL48" i="1"/>
  <c r="JGD48" i="1"/>
  <c r="JFY48" i="1"/>
  <c r="JFV48" i="1"/>
  <c r="JFN48" i="1"/>
  <c r="JFI48" i="1"/>
  <c r="JFJ48" i="1" s="1"/>
  <c r="JFL48" i="1" s="1"/>
  <c r="JFF48" i="1"/>
  <c r="JEX48" i="1"/>
  <c r="JES48" i="1"/>
  <c r="JEP48" i="1"/>
  <c r="JEH48" i="1"/>
  <c r="JEC48" i="1"/>
  <c r="JED48" i="1" s="1"/>
  <c r="JEF48" i="1" s="1"/>
  <c r="JDZ48" i="1"/>
  <c r="JDR48" i="1"/>
  <c r="JDM48" i="1"/>
  <c r="JDN48" i="1" s="1"/>
  <c r="JDP48" i="1" s="1"/>
  <c r="JDJ48" i="1"/>
  <c r="JDB48" i="1"/>
  <c r="JCZ48" i="1"/>
  <c r="JCY48" i="1"/>
  <c r="JCW48" i="1"/>
  <c r="JCX48" i="1" s="1"/>
  <c r="JCT48" i="1"/>
  <c r="JCL48" i="1"/>
  <c r="JCG48" i="1"/>
  <c r="JCD48" i="1"/>
  <c r="JBV48" i="1"/>
  <c r="JBQ48" i="1"/>
  <c r="JBR48" i="1" s="1"/>
  <c r="JBT48" i="1" s="1"/>
  <c r="JBN48" i="1"/>
  <c r="JBF48" i="1"/>
  <c r="JBA48" i="1"/>
  <c r="JAX48" i="1"/>
  <c r="JAP48" i="1"/>
  <c r="JAK48" i="1"/>
  <c r="JAL48" i="1" s="1"/>
  <c r="JAN48" i="1" s="1"/>
  <c r="JAH48" i="1"/>
  <c r="IZZ48" i="1"/>
  <c r="IZU48" i="1"/>
  <c r="IZV48" i="1" s="1"/>
  <c r="IZX48" i="1" s="1"/>
  <c r="IZR48" i="1"/>
  <c r="IZJ48" i="1"/>
  <c r="IZE48" i="1"/>
  <c r="IZF48" i="1" s="1"/>
  <c r="IZH48" i="1" s="1"/>
  <c r="IZB48" i="1"/>
  <c r="IYT48" i="1"/>
  <c r="IYO48" i="1"/>
  <c r="IYL48" i="1"/>
  <c r="IYD48" i="1"/>
  <c r="IXY48" i="1"/>
  <c r="IXZ48" i="1" s="1"/>
  <c r="IYB48" i="1" s="1"/>
  <c r="IXV48" i="1"/>
  <c r="IXN48" i="1"/>
  <c r="IXI48" i="1"/>
  <c r="IXF48" i="1"/>
  <c r="IWX48" i="1"/>
  <c r="IWS48" i="1"/>
  <c r="IWT48" i="1" s="1"/>
  <c r="IWV48" i="1" s="1"/>
  <c r="IWP48" i="1"/>
  <c r="IWH48" i="1"/>
  <c r="IWC48" i="1"/>
  <c r="IWD48" i="1" s="1"/>
  <c r="IWF48" i="1" s="1"/>
  <c r="IVZ48" i="1"/>
  <c r="IVR48" i="1"/>
  <c r="IVM48" i="1"/>
  <c r="IVN48" i="1" s="1"/>
  <c r="IVP48" i="1" s="1"/>
  <c r="IVJ48" i="1"/>
  <c r="IVB48" i="1"/>
  <c r="IUW48" i="1"/>
  <c r="IUT48" i="1"/>
  <c r="IUL48" i="1"/>
  <c r="IUG48" i="1"/>
  <c r="IUH48" i="1" s="1"/>
  <c r="IUJ48" i="1" s="1"/>
  <c r="IUD48" i="1"/>
  <c r="ITV48" i="1"/>
  <c r="ITQ48" i="1"/>
  <c r="ITN48" i="1"/>
  <c r="ITF48" i="1"/>
  <c r="ITA48" i="1"/>
  <c r="ITB48" i="1" s="1"/>
  <c r="ITD48" i="1" s="1"/>
  <c r="ISX48" i="1"/>
  <c r="ISP48" i="1"/>
  <c r="ISK48" i="1"/>
  <c r="ISL48" i="1" s="1"/>
  <c r="ISN48" i="1" s="1"/>
  <c r="ISH48" i="1"/>
  <c r="IRZ48" i="1"/>
  <c r="IRX48" i="1"/>
  <c r="IRW48" i="1"/>
  <c r="IRU48" i="1"/>
  <c r="IRV48" i="1" s="1"/>
  <c r="IRR48" i="1"/>
  <c r="IRJ48" i="1"/>
  <c r="IRE48" i="1"/>
  <c r="IRB48" i="1"/>
  <c r="IQT48" i="1"/>
  <c r="IQO48" i="1"/>
  <c r="IQP48" i="1" s="1"/>
  <c r="IQR48" i="1" s="1"/>
  <c r="IQL48" i="1"/>
  <c r="IQD48" i="1"/>
  <c r="IPY48" i="1"/>
  <c r="IPV48" i="1"/>
  <c r="IPN48" i="1"/>
  <c r="IPI48" i="1"/>
  <c r="IPJ48" i="1" s="1"/>
  <c r="IPL48" i="1" s="1"/>
  <c r="IPF48" i="1"/>
  <c r="IOX48" i="1"/>
  <c r="IOS48" i="1"/>
  <c r="IOT48" i="1" s="1"/>
  <c r="IOV48" i="1" s="1"/>
  <c r="IOP48" i="1"/>
  <c r="IOH48" i="1"/>
  <c r="IOC48" i="1"/>
  <c r="IOD48" i="1" s="1"/>
  <c r="IOF48" i="1" s="1"/>
  <c r="INZ48" i="1"/>
  <c r="INR48" i="1"/>
  <c r="INM48" i="1"/>
  <c r="INJ48" i="1"/>
  <c r="INB48" i="1"/>
  <c r="IMW48" i="1"/>
  <c r="IMX48" i="1" s="1"/>
  <c r="IMZ48" i="1" s="1"/>
  <c r="IMT48" i="1"/>
  <c r="IML48" i="1"/>
  <c r="IMG48" i="1"/>
  <c r="IMD48" i="1"/>
  <c r="ILV48" i="1"/>
  <c r="ILQ48" i="1"/>
  <c r="ILR48" i="1" s="1"/>
  <c r="ILT48" i="1" s="1"/>
  <c r="ILN48" i="1"/>
  <c r="ILF48" i="1"/>
  <c r="ILA48" i="1"/>
  <c r="ILB48" i="1" s="1"/>
  <c r="ILD48" i="1" s="1"/>
  <c r="IKX48" i="1"/>
  <c r="IKP48" i="1"/>
  <c r="IKK48" i="1"/>
  <c r="IKL48" i="1" s="1"/>
  <c r="IKN48" i="1" s="1"/>
  <c r="IKH48" i="1"/>
  <c r="IJZ48" i="1"/>
  <c r="IJU48" i="1"/>
  <c r="IJR48" i="1"/>
  <c r="IJJ48" i="1"/>
  <c r="IJE48" i="1"/>
  <c r="IJF48" i="1" s="1"/>
  <c r="IJH48" i="1" s="1"/>
  <c r="IJB48" i="1"/>
  <c r="IIT48" i="1"/>
  <c r="IIO48" i="1"/>
  <c r="IIL48" i="1"/>
  <c r="IID48" i="1"/>
  <c r="IHY48" i="1"/>
  <c r="IHZ48" i="1" s="1"/>
  <c r="IIB48" i="1" s="1"/>
  <c r="IHV48" i="1"/>
  <c r="IHN48" i="1"/>
  <c r="IHI48" i="1"/>
  <c r="IHJ48" i="1" s="1"/>
  <c r="IHL48" i="1" s="1"/>
  <c r="IHF48" i="1"/>
  <c r="IGX48" i="1"/>
  <c r="IGU48" i="1"/>
  <c r="IGS48" i="1"/>
  <c r="IGT48" i="1" s="1"/>
  <c r="IGV48" i="1" s="1"/>
  <c r="IGP48" i="1"/>
  <c r="IGH48" i="1"/>
  <c r="IGC48" i="1"/>
  <c r="IFZ48" i="1"/>
  <c r="IFR48" i="1"/>
  <c r="IFM48" i="1"/>
  <c r="IFN48" i="1" s="1"/>
  <c r="IFP48" i="1" s="1"/>
  <c r="IFJ48" i="1"/>
  <c r="IFB48" i="1"/>
  <c r="IEW48" i="1"/>
  <c r="IET48" i="1"/>
  <c r="IEL48" i="1"/>
  <c r="IEG48" i="1"/>
  <c r="IEH48" i="1" s="1"/>
  <c r="IEJ48" i="1" s="1"/>
  <c r="IED48" i="1"/>
  <c r="IDV48" i="1"/>
  <c r="IDQ48" i="1"/>
  <c r="IDR48" i="1" s="1"/>
  <c r="IDT48" i="1" s="1"/>
  <c r="IDN48" i="1"/>
  <c r="IDF48" i="1"/>
  <c r="IDA48" i="1"/>
  <c r="IDB48" i="1" s="1"/>
  <c r="IDD48" i="1" s="1"/>
  <c r="ICX48" i="1"/>
  <c r="ICP48" i="1"/>
  <c r="ICK48" i="1"/>
  <c r="ICH48" i="1"/>
  <c r="IBZ48" i="1"/>
  <c r="IBU48" i="1"/>
  <c r="IBV48" i="1" s="1"/>
  <c r="IBX48" i="1" s="1"/>
  <c r="IBR48" i="1"/>
  <c r="IBJ48" i="1"/>
  <c r="IBE48" i="1"/>
  <c r="IBB48" i="1"/>
  <c r="IAT48" i="1"/>
  <c r="IAO48" i="1"/>
  <c r="IAP48" i="1" s="1"/>
  <c r="IAR48" i="1" s="1"/>
  <c r="IAL48" i="1"/>
  <c r="IAD48" i="1"/>
  <c r="HZY48" i="1"/>
  <c r="HZZ48" i="1" s="1"/>
  <c r="IAB48" i="1" s="1"/>
  <c r="HZV48" i="1"/>
  <c r="HZN48" i="1"/>
  <c r="HZI48" i="1"/>
  <c r="HZJ48" i="1" s="1"/>
  <c r="HZL48" i="1" s="1"/>
  <c r="HZF48" i="1"/>
  <c r="HYX48" i="1"/>
  <c r="HYS48" i="1"/>
  <c r="HYP48" i="1"/>
  <c r="HYH48" i="1"/>
  <c r="HYC48" i="1"/>
  <c r="HYD48" i="1" s="1"/>
  <c r="HYF48" i="1" s="1"/>
  <c r="HXZ48" i="1"/>
  <c r="HXR48" i="1"/>
  <c r="HXM48" i="1"/>
  <c r="HXJ48" i="1"/>
  <c r="HXB48" i="1"/>
  <c r="HWW48" i="1"/>
  <c r="HWX48" i="1" s="1"/>
  <c r="HWZ48" i="1" s="1"/>
  <c r="HWT48" i="1"/>
  <c r="HWL48" i="1"/>
  <c r="HWG48" i="1"/>
  <c r="HWH48" i="1" s="1"/>
  <c r="HWJ48" i="1" s="1"/>
  <c r="HWD48" i="1"/>
  <c r="HVV48" i="1"/>
  <c r="HVQ48" i="1"/>
  <c r="HVR48" i="1" s="1"/>
  <c r="HVT48" i="1" s="1"/>
  <c r="HVN48" i="1"/>
  <c r="HVF48" i="1"/>
  <c r="HVA48" i="1"/>
  <c r="HUX48" i="1"/>
  <c r="HUP48" i="1"/>
  <c r="HUK48" i="1"/>
  <c r="HUL48" i="1" s="1"/>
  <c r="HUN48" i="1" s="1"/>
  <c r="HUH48" i="1"/>
  <c r="HTZ48" i="1"/>
  <c r="HTU48" i="1"/>
  <c r="HTR48" i="1"/>
  <c r="HTJ48" i="1"/>
  <c r="HTE48" i="1"/>
  <c r="HTF48" i="1" s="1"/>
  <c r="HTH48" i="1" s="1"/>
  <c r="HTB48" i="1"/>
  <c r="HST48" i="1"/>
  <c r="HSO48" i="1"/>
  <c r="HSP48" i="1" s="1"/>
  <c r="HSR48" i="1" s="1"/>
  <c r="HSL48" i="1"/>
  <c r="HSD48" i="1"/>
  <c r="HRY48" i="1"/>
  <c r="HRZ48" i="1" s="1"/>
  <c r="HSB48" i="1" s="1"/>
  <c r="HRV48" i="1"/>
  <c r="HRN48" i="1"/>
  <c r="HRI48" i="1"/>
  <c r="HRF48" i="1"/>
  <c r="HQX48" i="1"/>
  <c r="HQS48" i="1"/>
  <c r="HQT48" i="1" s="1"/>
  <c r="HQV48" i="1" s="1"/>
  <c r="HQP48" i="1"/>
  <c r="HQH48" i="1"/>
  <c r="HQC48" i="1"/>
  <c r="HPZ48" i="1"/>
  <c r="HPR48" i="1"/>
  <c r="HPM48" i="1"/>
  <c r="HPN48" i="1" s="1"/>
  <c r="HPP48" i="1" s="1"/>
  <c r="HPJ48" i="1"/>
  <c r="HPB48" i="1"/>
  <c r="HOW48" i="1"/>
  <c r="HOX48" i="1" s="1"/>
  <c r="HOZ48" i="1" s="1"/>
  <c r="HOT48" i="1"/>
  <c r="HOL48" i="1"/>
  <c r="HOG48" i="1"/>
  <c r="HOD48" i="1"/>
  <c r="HNV48" i="1"/>
  <c r="HNQ48" i="1"/>
  <c r="HNN48" i="1"/>
  <c r="HNF48" i="1"/>
  <c r="HNA48" i="1"/>
  <c r="HNB48" i="1" s="1"/>
  <c r="HND48" i="1" s="1"/>
  <c r="HMX48" i="1"/>
  <c r="HMP48" i="1"/>
  <c r="HMK48" i="1"/>
  <c r="HMH48" i="1"/>
  <c r="HLZ48" i="1"/>
  <c r="HLU48" i="1"/>
  <c r="HLV48" i="1" s="1"/>
  <c r="HLX48" i="1" s="1"/>
  <c r="HLR48" i="1"/>
  <c r="HLJ48" i="1"/>
  <c r="HLE48" i="1"/>
  <c r="HLF48" i="1" s="1"/>
  <c r="HLH48" i="1" s="1"/>
  <c r="HLB48" i="1"/>
  <c r="HKT48" i="1"/>
  <c r="HKO48" i="1"/>
  <c r="HKL48" i="1"/>
  <c r="HKD48" i="1"/>
  <c r="HJY48" i="1"/>
  <c r="HJV48" i="1"/>
  <c r="HJN48" i="1"/>
  <c r="HJI48" i="1"/>
  <c r="HJJ48" i="1" s="1"/>
  <c r="HJL48" i="1" s="1"/>
  <c r="HJF48" i="1"/>
  <c r="HIX48" i="1"/>
  <c r="HIS48" i="1"/>
  <c r="HIP48" i="1"/>
  <c r="HIH48" i="1"/>
  <c r="HIC48" i="1"/>
  <c r="HID48" i="1" s="1"/>
  <c r="HIF48" i="1" s="1"/>
  <c r="HHZ48" i="1"/>
  <c r="HHR48" i="1"/>
  <c r="HHP48" i="1"/>
  <c r="HHM48" i="1"/>
  <c r="HHN48" i="1" s="1"/>
  <c r="HHJ48" i="1"/>
  <c r="HHB48" i="1"/>
  <c r="HGW48" i="1"/>
  <c r="HGX48" i="1" s="1"/>
  <c r="HGZ48" i="1" s="1"/>
  <c r="HGT48" i="1"/>
  <c r="HGL48" i="1"/>
  <c r="HGG48" i="1"/>
  <c r="HGD48" i="1"/>
  <c r="HFV48" i="1"/>
  <c r="HFS48" i="1"/>
  <c r="HFQ48" i="1"/>
  <c r="HFR48" i="1" s="1"/>
  <c r="HFT48" i="1" s="1"/>
  <c r="HFN48" i="1"/>
  <c r="HFF48" i="1"/>
  <c r="HFA48" i="1"/>
  <c r="HEX48" i="1"/>
  <c r="HEP48" i="1"/>
  <c r="HEK48" i="1"/>
  <c r="HEL48" i="1" s="1"/>
  <c r="HEN48" i="1" s="1"/>
  <c r="HEH48" i="1"/>
  <c r="HDZ48" i="1"/>
  <c r="HDX48" i="1"/>
  <c r="HDW48" i="1"/>
  <c r="HDU48" i="1"/>
  <c r="HDV48" i="1" s="1"/>
  <c r="HDR48" i="1"/>
  <c r="HDJ48" i="1"/>
  <c r="HDE48" i="1"/>
  <c r="HDF48" i="1" s="1"/>
  <c r="HDH48" i="1" s="1"/>
  <c r="HDB48" i="1"/>
  <c r="HCT48" i="1"/>
  <c r="HCO48" i="1"/>
  <c r="HCP48" i="1" s="1"/>
  <c r="HCR48" i="1" s="1"/>
  <c r="HCL48" i="1"/>
  <c r="HCD48" i="1"/>
  <c r="HBY48" i="1"/>
  <c r="HBV48" i="1"/>
  <c r="HBN48" i="1"/>
  <c r="HBI48" i="1"/>
  <c r="HBF48" i="1"/>
  <c r="HAX48" i="1"/>
  <c r="HAS48" i="1"/>
  <c r="HAT48" i="1" s="1"/>
  <c r="HAV48" i="1" s="1"/>
  <c r="HAP48" i="1"/>
  <c r="HAH48" i="1"/>
  <c r="HAC48" i="1"/>
  <c r="HAD48" i="1" s="1"/>
  <c r="HAF48" i="1" s="1"/>
  <c r="GZZ48" i="1"/>
  <c r="GZR48" i="1"/>
  <c r="GZM48" i="1"/>
  <c r="GZN48" i="1" s="1"/>
  <c r="GZP48" i="1" s="1"/>
  <c r="GZJ48" i="1"/>
  <c r="GZB48" i="1"/>
  <c r="GYW48" i="1"/>
  <c r="GYX48" i="1" s="1"/>
  <c r="GYZ48" i="1" s="1"/>
  <c r="GYT48" i="1"/>
  <c r="GYL48" i="1"/>
  <c r="GYG48" i="1"/>
  <c r="GYH48" i="1" s="1"/>
  <c r="GYJ48" i="1" s="1"/>
  <c r="GYD48" i="1"/>
  <c r="GXV48" i="1"/>
  <c r="GXQ48" i="1"/>
  <c r="GXN48" i="1"/>
  <c r="GXF48" i="1"/>
  <c r="GXA48" i="1"/>
  <c r="GXB48" i="1" s="1"/>
  <c r="GXD48" i="1" s="1"/>
  <c r="GWX48" i="1"/>
  <c r="GWP48" i="1"/>
  <c r="GWK48" i="1"/>
  <c r="GWL48" i="1" s="1"/>
  <c r="GWN48" i="1" s="1"/>
  <c r="GWH48" i="1"/>
  <c r="GVZ48" i="1"/>
  <c r="GVU48" i="1"/>
  <c r="GVV48" i="1" s="1"/>
  <c r="GVX48" i="1" s="1"/>
  <c r="GVR48" i="1"/>
  <c r="GVJ48" i="1"/>
  <c r="GVE48" i="1"/>
  <c r="GVB48" i="1"/>
  <c r="GUT48" i="1"/>
  <c r="GUO48" i="1"/>
  <c r="GUP48" i="1" s="1"/>
  <c r="GUR48" i="1" s="1"/>
  <c r="GUL48" i="1"/>
  <c r="GUD48" i="1"/>
  <c r="GTY48" i="1"/>
  <c r="GTV48" i="1"/>
  <c r="GTN48" i="1"/>
  <c r="GTI48" i="1"/>
  <c r="GTJ48" i="1" s="1"/>
  <c r="GTL48" i="1" s="1"/>
  <c r="GTF48" i="1"/>
  <c r="GSX48" i="1"/>
  <c r="GSS48" i="1"/>
  <c r="GST48" i="1" s="1"/>
  <c r="GSV48" i="1" s="1"/>
  <c r="GSP48" i="1"/>
  <c r="GSH48" i="1"/>
  <c r="GSC48" i="1"/>
  <c r="GSD48" i="1" s="1"/>
  <c r="GSF48" i="1" s="1"/>
  <c r="GRZ48" i="1"/>
  <c r="GRR48" i="1"/>
  <c r="GRM48" i="1"/>
  <c r="GRN48" i="1" s="1"/>
  <c r="GRP48" i="1" s="1"/>
  <c r="GRJ48" i="1"/>
  <c r="GRB48" i="1"/>
  <c r="GQW48" i="1"/>
  <c r="GQT48" i="1"/>
  <c r="GQL48" i="1"/>
  <c r="GQG48" i="1"/>
  <c r="GQD48" i="1"/>
  <c r="GPV48" i="1"/>
  <c r="GPQ48" i="1"/>
  <c r="GPR48" i="1" s="1"/>
  <c r="GPT48" i="1" s="1"/>
  <c r="GPN48" i="1"/>
  <c r="GPF48" i="1"/>
  <c r="GPA48" i="1"/>
  <c r="GPB48" i="1" s="1"/>
  <c r="GPD48" i="1" s="1"/>
  <c r="GOX48" i="1"/>
  <c r="GOP48" i="1"/>
  <c r="GOK48" i="1"/>
  <c r="GOL48" i="1" s="1"/>
  <c r="GON48" i="1" s="1"/>
  <c r="GOH48" i="1"/>
  <c r="GNZ48" i="1"/>
  <c r="GNU48" i="1"/>
  <c r="GNV48" i="1" s="1"/>
  <c r="GNX48" i="1" s="1"/>
  <c r="GNR48" i="1"/>
  <c r="GNJ48" i="1"/>
  <c r="GNE48" i="1"/>
  <c r="GNF48" i="1" s="1"/>
  <c r="GNH48" i="1" s="1"/>
  <c r="GNB48" i="1"/>
  <c r="GMT48" i="1"/>
  <c r="GMO48" i="1"/>
  <c r="GML48" i="1"/>
  <c r="GMD48" i="1"/>
  <c r="GLY48" i="1"/>
  <c r="GLZ48" i="1" s="1"/>
  <c r="GMB48" i="1" s="1"/>
  <c r="GLV48" i="1"/>
  <c r="GLN48" i="1"/>
  <c r="GLI48" i="1"/>
  <c r="GLJ48" i="1" s="1"/>
  <c r="GLL48" i="1" s="1"/>
  <c r="GLF48" i="1"/>
  <c r="GKX48" i="1"/>
  <c r="GKV48" i="1"/>
  <c r="GKU48" i="1"/>
  <c r="GKS48" i="1"/>
  <c r="GKT48" i="1" s="1"/>
  <c r="GKP48" i="1"/>
  <c r="GKH48" i="1"/>
  <c r="GKC48" i="1"/>
  <c r="GJZ48" i="1"/>
  <c r="GJR48" i="1"/>
  <c r="GJM48" i="1"/>
  <c r="GJN48" i="1" s="1"/>
  <c r="GJP48" i="1" s="1"/>
  <c r="GJJ48" i="1"/>
  <c r="GJB48" i="1"/>
  <c r="GIW48" i="1"/>
  <c r="GIT48" i="1"/>
  <c r="GIL48" i="1"/>
  <c r="GIG48" i="1"/>
  <c r="GIH48" i="1" s="1"/>
  <c r="GIJ48" i="1" s="1"/>
  <c r="GID48" i="1"/>
  <c r="GHV48" i="1"/>
  <c r="GHT48" i="1"/>
  <c r="GHS48" i="1"/>
  <c r="GHQ48" i="1"/>
  <c r="GHR48" i="1" s="1"/>
  <c r="GHN48" i="1"/>
  <c r="GHF48" i="1"/>
  <c r="GHA48" i="1"/>
  <c r="GHB48" i="1" s="1"/>
  <c r="GHD48" i="1" s="1"/>
  <c r="GGX48" i="1"/>
  <c r="GGP48" i="1"/>
  <c r="GGK48" i="1"/>
  <c r="GGL48" i="1" s="1"/>
  <c r="GGN48" i="1" s="1"/>
  <c r="GGH48" i="1"/>
  <c r="GFZ48" i="1"/>
  <c r="GFU48" i="1"/>
  <c r="GFR48" i="1"/>
  <c r="GFJ48" i="1"/>
  <c r="GFE48" i="1"/>
  <c r="GFB48" i="1"/>
  <c r="GET48" i="1"/>
  <c r="GEO48" i="1"/>
  <c r="GEP48" i="1" s="1"/>
  <c r="GER48" i="1" s="1"/>
  <c r="GEL48" i="1"/>
  <c r="GED48" i="1"/>
  <c r="GDY48" i="1"/>
  <c r="GDZ48" i="1" s="1"/>
  <c r="GEB48" i="1" s="1"/>
  <c r="GDV48" i="1"/>
  <c r="GDN48" i="1"/>
  <c r="GDI48" i="1"/>
  <c r="GDJ48" i="1" s="1"/>
  <c r="GDL48" i="1" s="1"/>
  <c r="GDF48" i="1"/>
  <c r="GCX48" i="1"/>
  <c r="GCS48" i="1"/>
  <c r="GCT48" i="1" s="1"/>
  <c r="GCV48" i="1" s="1"/>
  <c r="GCP48" i="1"/>
  <c r="GCH48" i="1"/>
  <c r="GCC48" i="1"/>
  <c r="GCD48" i="1" s="1"/>
  <c r="GCF48" i="1" s="1"/>
  <c r="GBZ48" i="1"/>
  <c r="GBR48" i="1"/>
  <c r="GBM48" i="1"/>
  <c r="GBJ48" i="1"/>
  <c r="GBB48" i="1"/>
  <c r="GAW48" i="1"/>
  <c r="GAX48" i="1" s="1"/>
  <c r="GAZ48" i="1" s="1"/>
  <c r="GAT48" i="1"/>
  <c r="GAL48" i="1"/>
  <c r="GAG48" i="1"/>
  <c r="GAH48" i="1" s="1"/>
  <c r="GAJ48" i="1" s="1"/>
  <c r="GAD48" i="1"/>
  <c r="FZV48" i="1"/>
  <c r="FZQ48" i="1"/>
  <c r="FZR48" i="1" s="1"/>
  <c r="FZT48" i="1" s="1"/>
  <c r="FZN48" i="1"/>
  <c r="FZF48" i="1"/>
  <c r="FZA48" i="1"/>
  <c r="FYX48" i="1"/>
  <c r="FYP48" i="1"/>
  <c r="FYM48" i="1"/>
  <c r="FYK48" i="1"/>
  <c r="FYL48" i="1" s="1"/>
  <c r="FYN48" i="1" s="1"/>
  <c r="FYH48" i="1"/>
  <c r="FXZ48" i="1"/>
  <c r="FXU48" i="1"/>
  <c r="FXR48" i="1"/>
  <c r="FXJ48" i="1"/>
  <c r="FXE48" i="1"/>
  <c r="FXF48" i="1" s="1"/>
  <c r="FXH48" i="1" s="1"/>
  <c r="FXB48" i="1"/>
  <c r="FWT48" i="1"/>
  <c r="FWO48" i="1"/>
  <c r="FWP48" i="1" s="1"/>
  <c r="FWR48" i="1" s="1"/>
  <c r="FWL48" i="1"/>
  <c r="FWD48" i="1"/>
  <c r="FVY48" i="1"/>
  <c r="FVZ48" i="1" s="1"/>
  <c r="FWB48" i="1" s="1"/>
  <c r="FVV48" i="1"/>
  <c r="FVN48" i="1"/>
  <c r="FVL48" i="1"/>
  <c r="FVI48" i="1"/>
  <c r="FVJ48" i="1" s="1"/>
  <c r="FVF48" i="1"/>
  <c r="FUX48" i="1"/>
  <c r="FUS48" i="1"/>
  <c r="FUT48" i="1" s="1"/>
  <c r="FUV48" i="1" s="1"/>
  <c r="FUP48" i="1"/>
  <c r="FUH48" i="1"/>
  <c r="FUC48" i="1"/>
  <c r="FUD48" i="1" s="1"/>
  <c r="FUF48" i="1" s="1"/>
  <c r="FTZ48" i="1"/>
  <c r="FTR48" i="1"/>
  <c r="FTM48" i="1"/>
  <c r="FTJ48" i="1"/>
  <c r="FTB48" i="1"/>
  <c r="FSW48" i="1"/>
  <c r="FSX48" i="1" s="1"/>
  <c r="FSZ48" i="1" s="1"/>
  <c r="FST48" i="1"/>
  <c r="FSL48" i="1"/>
  <c r="FSG48" i="1"/>
  <c r="FSH48" i="1" s="1"/>
  <c r="FSJ48" i="1" s="1"/>
  <c r="FSD48" i="1"/>
  <c r="FRV48" i="1"/>
  <c r="FRQ48" i="1"/>
  <c r="FRN48" i="1"/>
  <c r="FRF48" i="1"/>
  <c r="FRA48" i="1"/>
  <c r="FRB48" i="1" s="1"/>
  <c r="FRD48" i="1" s="1"/>
  <c r="FQX48" i="1"/>
  <c r="FQP48" i="1"/>
  <c r="FQK48" i="1"/>
  <c r="FQL48" i="1" s="1"/>
  <c r="FQN48" i="1" s="1"/>
  <c r="FQH48" i="1"/>
  <c r="FPZ48" i="1"/>
  <c r="FPU48" i="1"/>
  <c r="FPR48" i="1"/>
  <c r="FPJ48" i="1"/>
  <c r="FPE48" i="1"/>
  <c r="FPF48" i="1" s="1"/>
  <c r="FPH48" i="1" s="1"/>
  <c r="FPB48" i="1"/>
  <c r="FOT48" i="1"/>
  <c r="FOO48" i="1"/>
  <c r="FOP48" i="1" s="1"/>
  <c r="FOR48" i="1" s="1"/>
  <c r="FOL48" i="1"/>
  <c r="FOD48" i="1"/>
  <c r="FNY48" i="1"/>
  <c r="FNZ48" i="1" s="1"/>
  <c r="FOB48" i="1" s="1"/>
  <c r="FNV48" i="1"/>
  <c r="FNN48" i="1"/>
  <c r="FNI48" i="1"/>
  <c r="FNJ48" i="1" s="1"/>
  <c r="FNL48" i="1" s="1"/>
  <c r="FNF48" i="1"/>
  <c r="FMX48" i="1"/>
  <c r="FMS48" i="1"/>
  <c r="FMT48" i="1" s="1"/>
  <c r="FMV48" i="1" s="1"/>
  <c r="FMP48" i="1"/>
  <c r="FMH48" i="1"/>
  <c r="FMC48" i="1"/>
  <c r="FLZ48" i="1"/>
  <c r="FLR48" i="1"/>
  <c r="FLM48" i="1"/>
  <c r="FLN48" i="1" s="1"/>
  <c r="FLP48" i="1" s="1"/>
  <c r="FLJ48" i="1"/>
  <c r="FLB48" i="1"/>
  <c r="FKW48" i="1"/>
  <c r="FKX48" i="1" s="1"/>
  <c r="FKZ48" i="1" s="1"/>
  <c r="FKT48" i="1"/>
  <c r="FKL48" i="1"/>
  <c r="FKG48" i="1"/>
  <c r="FKH48" i="1" s="1"/>
  <c r="FKJ48" i="1" s="1"/>
  <c r="FKD48" i="1"/>
  <c r="FJV48" i="1"/>
  <c r="FJT48" i="1"/>
  <c r="FJQ48" i="1"/>
  <c r="FJR48" i="1" s="1"/>
  <c r="FJN48" i="1"/>
  <c r="FJF48" i="1"/>
  <c r="FJA48" i="1"/>
  <c r="FJB48" i="1" s="1"/>
  <c r="FJD48" i="1" s="1"/>
  <c r="FIX48" i="1"/>
  <c r="FIP48" i="1"/>
  <c r="FIK48" i="1"/>
  <c r="FIH48" i="1"/>
  <c r="FHZ48" i="1"/>
  <c r="FHU48" i="1"/>
  <c r="FHV48" i="1" s="1"/>
  <c r="FHX48" i="1" s="1"/>
  <c r="FHR48" i="1"/>
  <c r="FHJ48" i="1"/>
  <c r="FHH48" i="1"/>
  <c r="FHG48" i="1"/>
  <c r="FHE48" i="1"/>
  <c r="FHF48" i="1" s="1"/>
  <c r="FHB48" i="1"/>
  <c r="FGT48" i="1"/>
  <c r="FGO48" i="1"/>
  <c r="FGL48" i="1"/>
  <c r="FGD48" i="1"/>
  <c r="FFY48" i="1"/>
  <c r="FFZ48" i="1" s="1"/>
  <c r="FGB48" i="1" s="1"/>
  <c r="FFV48" i="1"/>
  <c r="FFN48" i="1"/>
  <c r="FFI48" i="1"/>
  <c r="FFJ48" i="1" s="1"/>
  <c r="FFL48" i="1" s="1"/>
  <c r="FFF48" i="1"/>
  <c r="FEX48" i="1"/>
  <c r="FES48" i="1"/>
  <c r="FEP48" i="1"/>
  <c r="FEH48" i="1"/>
  <c r="FEC48" i="1"/>
  <c r="FED48" i="1" s="1"/>
  <c r="FEF48" i="1" s="1"/>
  <c r="FDZ48" i="1"/>
  <c r="FDR48" i="1"/>
  <c r="FDM48" i="1"/>
  <c r="FDN48" i="1" s="1"/>
  <c r="FDP48" i="1" s="1"/>
  <c r="FDJ48" i="1"/>
  <c r="FDB48" i="1"/>
  <c r="FCW48" i="1"/>
  <c r="FCX48" i="1" s="1"/>
  <c r="FCZ48" i="1" s="1"/>
  <c r="FCT48" i="1"/>
  <c r="FCL48" i="1"/>
  <c r="FCG48" i="1"/>
  <c r="FCH48" i="1" s="1"/>
  <c r="FCJ48" i="1" s="1"/>
  <c r="FCD48" i="1"/>
  <c r="FBV48" i="1"/>
  <c r="FBQ48" i="1"/>
  <c r="FBR48" i="1" s="1"/>
  <c r="FBT48" i="1" s="1"/>
  <c r="FBN48" i="1"/>
  <c r="FBF48" i="1"/>
  <c r="FBA48" i="1"/>
  <c r="FAX48" i="1"/>
  <c r="FAP48" i="1"/>
  <c r="FAK48" i="1"/>
  <c r="FAL48" i="1" s="1"/>
  <c r="FAN48" i="1" s="1"/>
  <c r="FAH48" i="1"/>
  <c r="EZZ48" i="1"/>
  <c r="EZU48" i="1"/>
  <c r="EZV48" i="1" s="1"/>
  <c r="EZX48" i="1" s="1"/>
  <c r="EZR48" i="1"/>
  <c r="EZJ48" i="1"/>
  <c r="EZE48" i="1"/>
  <c r="EZF48" i="1" s="1"/>
  <c r="EZH48" i="1" s="1"/>
  <c r="EZB48" i="1"/>
  <c r="EYT48" i="1"/>
  <c r="EYO48" i="1"/>
  <c r="EYP48" i="1" s="1"/>
  <c r="EYR48" i="1" s="1"/>
  <c r="EYL48" i="1"/>
  <c r="EYD48" i="1"/>
  <c r="EXY48" i="1"/>
  <c r="EXZ48" i="1" s="1"/>
  <c r="EYB48" i="1" s="1"/>
  <c r="EXV48" i="1"/>
  <c r="EXN48" i="1"/>
  <c r="EXI48" i="1"/>
  <c r="EXK48" i="1" s="1"/>
  <c r="EXF48" i="1"/>
  <c r="EWX48" i="1"/>
  <c r="EWS48" i="1"/>
  <c r="EWU48" i="1" s="1"/>
  <c r="EWP48" i="1"/>
  <c r="EWH48" i="1"/>
  <c r="EWC48" i="1"/>
  <c r="EWE48" i="1" s="1"/>
  <c r="EVZ48" i="1"/>
  <c r="EVR48" i="1"/>
  <c r="EVM48" i="1"/>
  <c r="EVO48" i="1" s="1"/>
  <c r="EVJ48" i="1"/>
  <c r="EVB48" i="1"/>
  <c r="EUW48" i="1"/>
  <c r="EUT48" i="1"/>
  <c r="EUL48" i="1"/>
  <c r="EUG48" i="1"/>
  <c r="EUI48" i="1" s="1"/>
  <c r="EUD48" i="1"/>
  <c r="ETV48" i="1"/>
  <c r="ETQ48" i="1"/>
  <c r="ETS48" i="1" s="1"/>
  <c r="ETN48" i="1"/>
  <c r="ETF48" i="1"/>
  <c r="ETA48" i="1"/>
  <c r="ETC48" i="1" s="1"/>
  <c r="ESX48" i="1"/>
  <c r="ESP48" i="1"/>
  <c r="ESK48" i="1"/>
  <c r="ESM48" i="1" s="1"/>
  <c r="ESH48" i="1"/>
  <c r="ERZ48" i="1"/>
  <c r="ERU48" i="1"/>
  <c r="ERW48" i="1" s="1"/>
  <c r="ERR48" i="1"/>
  <c r="ERJ48" i="1"/>
  <c r="ERE48" i="1"/>
  <c r="ERB48" i="1"/>
  <c r="EQT48" i="1"/>
  <c r="EQO48" i="1"/>
  <c r="EQQ48" i="1" s="1"/>
  <c r="EQL48" i="1"/>
  <c r="EQD48" i="1"/>
  <c r="EPY48" i="1"/>
  <c r="EQA48" i="1" s="1"/>
  <c r="EPV48" i="1"/>
  <c r="EPN48" i="1"/>
  <c r="EPI48" i="1"/>
  <c r="EPK48" i="1" s="1"/>
  <c r="EPF48" i="1"/>
  <c r="EOX48" i="1"/>
  <c r="EOS48" i="1"/>
  <c r="EOU48" i="1" s="1"/>
  <c r="EOP48" i="1"/>
  <c r="EOH48" i="1"/>
  <c r="EOC48" i="1"/>
  <c r="EOE48" i="1" s="1"/>
  <c r="ENZ48" i="1"/>
  <c r="ENR48" i="1"/>
  <c r="ENM48" i="1"/>
  <c r="ENJ48" i="1"/>
  <c r="ENB48" i="1"/>
  <c r="EMW48" i="1"/>
  <c r="EMY48" i="1" s="1"/>
  <c r="EMT48" i="1"/>
  <c r="EML48" i="1"/>
  <c r="EMG48" i="1"/>
  <c r="EMI48" i="1" s="1"/>
  <c r="EMD48" i="1"/>
  <c r="ELV48" i="1"/>
  <c r="ELQ48" i="1"/>
  <c r="ELS48" i="1" s="1"/>
  <c r="ELN48" i="1"/>
  <c r="ELF48" i="1"/>
  <c r="ELA48" i="1"/>
  <c r="ELC48" i="1" s="1"/>
  <c r="EKX48" i="1"/>
  <c r="EKP48" i="1"/>
  <c r="EKK48" i="1"/>
  <c r="EKM48" i="1" s="1"/>
  <c r="EKH48" i="1"/>
  <c r="EJZ48" i="1"/>
  <c r="EJU48" i="1"/>
  <c r="EJW48" i="1" s="1"/>
  <c r="EJR48" i="1"/>
  <c r="EJJ48" i="1"/>
  <c r="EJE48" i="1"/>
  <c r="EJB48" i="1"/>
  <c r="EIT48" i="1"/>
  <c r="EIO48" i="1"/>
  <c r="EIQ48" i="1" s="1"/>
  <c r="EIL48" i="1"/>
  <c r="EID48" i="1"/>
  <c r="EHY48" i="1"/>
  <c r="EIA48" i="1" s="1"/>
  <c r="EHV48" i="1"/>
  <c r="EHN48" i="1"/>
  <c r="EHI48" i="1"/>
  <c r="EHK48" i="1" s="1"/>
  <c r="EHF48" i="1"/>
  <c r="EGX48" i="1"/>
  <c r="EGS48" i="1"/>
  <c r="EGU48" i="1" s="1"/>
  <c r="EGP48" i="1"/>
  <c r="EGH48" i="1"/>
  <c r="EGC48" i="1"/>
  <c r="EGE48" i="1" s="1"/>
  <c r="EFZ48" i="1"/>
  <c r="EFR48" i="1"/>
  <c r="EFM48" i="1"/>
  <c r="EFJ48" i="1"/>
  <c r="EFB48" i="1"/>
  <c r="EEW48" i="1"/>
  <c r="EEY48" i="1" s="1"/>
  <c r="EET48" i="1"/>
  <c r="EEL48" i="1"/>
  <c r="EEG48" i="1"/>
  <c r="EEI48" i="1" s="1"/>
  <c r="EED48" i="1"/>
  <c r="EDV48" i="1"/>
  <c r="EDQ48" i="1"/>
  <c r="EDS48" i="1" s="1"/>
  <c r="EDN48" i="1"/>
  <c r="EDF48" i="1"/>
  <c r="EDA48" i="1"/>
  <c r="EDC48" i="1" s="1"/>
  <c r="ECX48" i="1"/>
  <c r="ECP48" i="1"/>
  <c r="ECK48" i="1"/>
  <c r="ECM48" i="1" s="1"/>
  <c r="ECH48" i="1"/>
  <c r="EBZ48" i="1"/>
  <c r="EBU48" i="1"/>
  <c r="EBR48" i="1"/>
  <c r="EBJ48" i="1"/>
  <c r="EBE48" i="1"/>
  <c r="EBG48" i="1" s="1"/>
  <c r="EBB48" i="1"/>
  <c r="EAT48" i="1"/>
  <c r="EAO48" i="1"/>
  <c r="EAQ48" i="1" s="1"/>
  <c r="EAL48" i="1"/>
  <c r="EAD48" i="1"/>
  <c r="DZY48" i="1"/>
  <c r="EAA48" i="1" s="1"/>
  <c r="DZV48" i="1"/>
  <c r="DZN48" i="1"/>
  <c r="DZI48" i="1"/>
  <c r="DZK48" i="1" s="1"/>
  <c r="DZF48" i="1"/>
  <c r="DYX48" i="1"/>
  <c r="DYS48" i="1"/>
  <c r="DYU48" i="1" s="1"/>
  <c r="DYP48" i="1"/>
  <c r="DYH48" i="1"/>
  <c r="DYC48" i="1"/>
  <c r="DXZ48" i="1"/>
  <c r="DXR48" i="1"/>
  <c r="DXN48" i="1"/>
  <c r="DXP48" i="1" s="1"/>
  <c r="DXM48" i="1"/>
  <c r="DXO48" i="1" s="1"/>
  <c r="DXJ48" i="1"/>
  <c r="DXB48" i="1"/>
  <c r="DWW48" i="1"/>
  <c r="DWY48" i="1" s="1"/>
  <c r="DWT48" i="1"/>
  <c r="DWL48" i="1"/>
  <c r="DWG48" i="1"/>
  <c r="DWI48" i="1" s="1"/>
  <c r="DWD48" i="1"/>
  <c r="DVV48" i="1"/>
  <c r="DVQ48" i="1"/>
  <c r="DVS48" i="1" s="1"/>
  <c r="DVN48" i="1"/>
  <c r="DVF48" i="1"/>
  <c r="DVA48" i="1"/>
  <c r="DVC48" i="1" s="1"/>
  <c r="DUX48" i="1"/>
  <c r="DUP48" i="1"/>
  <c r="DUK48" i="1"/>
  <c r="DUH48" i="1"/>
  <c r="DTZ48" i="1"/>
  <c r="DTU48" i="1"/>
  <c r="DTW48" i="1" s="1"/>
  <c r="DTR48" i="1"/>
  <c r="DTJ48" i="1"/>
  <c r="DTE48" i="1"/>
  <c r="DTG48" i="1" s="1"/>
  <c r="DTB48" i="1"/>
  <c r="DST48" i="1"/>
  <c r="DSO48" i="1"/>
  <c r="DSQ48" i="1" s="1"/>
  <c r="DSL48" i="1"/>
  <c r="DSD48" i="1"/>
  <c r="DRY48" i="1"/>
  <c r="DSA48" i="1" s="1"/>
  <c r="DRV48" i="1"/>
  <c r="DRN48" i="1"/>
  <c r="DRI48" i="1"/>
  <c r="DRK48" i="1" s="1"/>
  <c r="DRF48" i="1"/>
  <c r="DQX48" i="1"/>
  <c r="DQS48" i="1"/>
  <c r="DQP48" i="1"/>
  <c r="DQH48" i="1"/>
  <c r="DQC48" i="1"/>
  <c r="DQE48" i="1" s="1"/>
  <c r="DPZ48" i="1"/>
  <c r="DPR48" i="1"/>
  <c r="DPM48" i="1"/>
  <c r="DPO48" i="1" s="1"/>
  <c r="DPJ48" i="1"/>
  <c r="DPB48" i="1"/>
  <c r="DOW48" i="1"/>
  <c r="DOY48" i="1" s="1"/>
  <c r="DOT48" i="1"/>
  <c r="DOL48" i="1"/>
  <c r="DOG48" i="1"/>
  <c r="DOI48" i="1" s="1"/>
  <c r="DOD48" i="1"/>
  <c r="DNV48" i="1"/>
  <c r="DNQ48" i="1"/>
  <c r="DNS48" i="1" s="1"/>
  <c r="DNN48" i="1"/>
  <c r="DNF48" i="1"/>
  <c r="DNA48" i="1"/>
  <c r="DMX48" i="1"/>
  <c r="DMP48" i="1"/>
  <c r="DMK48" i="1"/>
  <c r="DMM48" i="1" s="1"/>
  <c r="DMH48" i="1"/>
  <c r="DLZ48" i="1"/>
  <c r="DLU48" i="1"/>
  <c r="DLW48" i="1" s="1"/>
  <c r="DLR48" i="1"/>
  <c r="DLJ48" i="1"/>
  <c r="DLE48" i="1"/>
  <c r="DLG48" i="1" s="1"/>
  <c r="DLB48" i="1"/>
  <c r="DKT48" i="1"/>
  <c r="DKO48" i="1"/>
  <c r="DKQ48" i="1" s="1"/>
  <c r="DKL48" i="1"/>
  <c r="DKD48" i="1"/>
  <c r="DJY48" i="1"/>
  <c r="DKA48" i="1" s="1"/>
  <c r="DJV48" i="1"/>
  <c r="DJN48" i="1"/>
  <c r="DJI48" i="1"/>
  <c r="DJF48" i="1"/>
  <c r="DIX48" i="1"/>
  <c r="DIS48" i="1"/>
  <c r="DIU48" i="1" s="1"/>
  <c r="DIP48" i="1"/>
  <c r="DIH48" i="1"/>
  <c r="DIC48" i="1"/>
  <c r="DIE48" i="1" s="1"/>
  <c r="DHZ48" i="1"/>
  <c r="DHR48" i="1"/>
  <c r="DHM48" i="1"/>
  <c r="DHO48" i="1" s="1"/>
  <c r="DHJ48" i="1"/>
  <c r="DHB48" i="1"/>
  <c r="DGW48" i="1"/>
  <c r="DGY48" i="1" s="1"/>
  <c r="DGT48" i="1"/>
  <c r="DGL48" i="1"/>
  <c r="DGG48" i="1"/>
  <c r="DGI48" i="1" s="1"/>
  <c r="DGD48" i="1"/>
  <c r="DFV48" i="1"/>
  <c r="DFQ48" i="1"/>
  <c r="DFN48" i="1"/>
  <c r="DFF48" i="1"/>
  <c r="DFA48" i="1"/>
  <c r="DFC48" i="1" s="1"/>
  <c r="DEX48" i="1"/>
  <c r="DEP48" i="1"/>
  <c r="DEK48" i="1"/>
  <c r="DEM48" i="1" s="1"/>
  <c r="DEH48" i="1"/>
  <c r="DDZ48" i="1"/>
  <c r="DDU48" i="1"/>
  <c r="DDW48" i="1" s="1"/>
  <c r="DDR48" i="1"/>
  <c r="DDJ48" i="1"/>
  <c r="DDE48" i="1"/>
  <c r="DDG48" i="1" s="1"/>
  <c r="DDB48" i="1"/>
  <c r="DCT48" i="1"/>
  <c r="DCO48" i="1"/>
  <c r="DCQ48" i="1" s="1"/>
  <c r="DCL48" i="1"/>
  <c r="DCD48" i="1"/>
  <c r="DBY48" i="1"/>
  <c r="DBV48" i="1"/>
  <c r="DBN48" i="1"/>
  <c r="DBJ48" i="1"/>
  <c r="DBL48" i="1" s="1"/>
  <c r="DBI48" i="1"/>
  <c r="DBK48" i="1" s="1"/>
  <c r="DBF48" i="1"/>
  <c r="DAX48" i="1"/>
  <c r="DAS48" i="1"/>
  <c r="DAU48" i="1" s="1"/>
  <c r="DAP48" i="1"/>
  <c r="DAH48" i="1"/>
  <c r="DAC48" i="1"/>
  <c r="DAE48" i="1" s="1"/>
  <c r="CZZ48" i="1"/>
  <c r="CZR48" i="1"/>
  <c r="CZM48" i="1"/>
  <c r="CZO48" i="1" s="1"/>
  <c r="CZJ48" i="1"/>
  <c r="CZB48" i="1"/>
  <c r="CYW48" i="1"/>
  <c r="CYY48" i="1" s="1"/>
  <c r="CYT48" i="1"/>
  <c r="CYL48" i="1"/>
  <c r="CYG48" i="1"/>
  <c r="CYD48" i="1"/>
  <c r="CXV48" i="1"/>
  <c r="CXQ48" i="1"/>
  <c r="CXS48" i="1" s="1"/>
  <c r="CXN48" i="1"/>
  <c r="CXF48" i="1"/>
  <c r="CXA48" i="1"/>
  <c r="CWX48" i="1"/>
  <c r="CWP48" i="1"/>
  <c r="CWK48" i="1"/>
  <c r="CWM48" i="1" s="1"/>
  <c r="CWH48" i="1"/>
  <c r="CVZ48" i="1"/>
  <c r="CVU48" i="1"/>
  <c r="CVW48" i="1" s="1"/>
  <c r="CVR48" i="1"/>
  <c r="CVJ48" i="1"/>
  <c r="CVE48" i="1"/>
  <c r="CVG48" i="1" s="1"/>
  <c r="CVB48" i="1"/>
  <c r="CUT48" i="1"/>
  <c r="CUO48" i="1"/>
  <c r="CUL48" i="1"/>
  <c r="CUD48" i="1"/>
  <c r="CTY48" i="1"/>
  <c r="CTV48" i="1"/>
  <c r="CTN48" i="1"/>
  <c r="CTI48" i="1"/>
  <c r="CTF48" i="1"/>
  <c r="CSX48" i="1"/>
  <c r="CSS48" i="1"/>
  <c r="CSU48" i="1" s="1"/>
  <c r="CSP48" i="1"/>
  <c r="CSH48" i="1"/>
  <c r="CSC48" i="1"/>
  <c r="CRZ48" i="1"/>
  <c r="CRR48" i="1"/>
  <c r="CRM48" i="1"/>
  <c r="CRO48" i="1" s="1"/>
  <c r="CRJ48" i="1"/>
  <c r="CRB48" i="1"/>
  <c r="CQW48" i="1"/>
  <c r="CQT48" i="1"/>
  <c r="CQL48" i="1"/>
  <c r="CQG48" i="1"/>
  <c r="CQI48" i="1" s="1"/>
  <c r="CQD48" i="1"/>
  <c r="CPV48" i="1"/>
  <c r="CPQ48" i="1"/>
  <c r="CPN48" i="1"/>
  <c r="CPF48" i="1"/>
  <c r="CPA48" i="1"/>
  <c r="COX48" i="1"/>
  <c r="COP48" i="1"/>
  <c r="COK48" i="1"/>
  <c r="COM48" i="1" s="1"/>
  <c r="COH48" i="1"/>
  <c r="CNZ48" i="1"/>
  <c r="CNU48" i="1"/>
  <c r="CNW48" i="1" s="1"/>
  <c r="CNR48" i="1"/>
  <c r="CNJ48" i="1"/>
  <c r="CNE48" i="1"/>
  <c r="CNB48" i="1"/>
  <c r="CMT48" i="1"/>
  <c r="CMO48" i="1"/>
  <c r="CMQ48" i="1" s="1"/>
  <c r="CML48" i="1"/>
  <c r="CMD48" i="1"/>
  <c r="CLY48" i="1"/>
  <c r="CLV48" i="1"/>
  <c r="CLN48" i="1"/>
  <c r="CLI48" i="1"/>
  <c r="CLK48" i="1" s="1"/>
  <c r="CLF48" i="1"/>
  <c r="CKX48" i="1"/>
  <c r="CKS48" i="1"/>
  <c r="CKU48" i="1" s="1"/>
  <c r="CKP48" i="1"/>
  <c r="CKH48" i="1"/>
  <c r="CKC48" i="1"/>
  <c r="CKE48" i="1" s="1"/>
  <c r="CJZ48" i="1"/>
  <c r="CJR48" i="1"/>
  <c r="CJM48" i="1"/>
  <c r="CJJ48" i="1"/>
  <c r="CJB48" i="1"/>
  <c r="CIX48" i="1"/>
  <c r="CIZ48" i="1" s="1"/>
  <c r="CIW48" i="1"/>
  <c r="CIY48" i="1" s="1"/>
  <c r="CIT48" i="1"/>
  <c r="CIL48" i="1"/>
  <c r="CIG48" i="1"/>
  <c r="CID48" i="1"/>
  <c r="CHV48" i="1"/>
  <c r="CHQ48" i="1"/>
  <c r="CHS48" i="1" s="1"/>
  <c r="CHN48" i="1"/>
  <c r="CHF48" i="1"/>
  <c r="CHA48" i="1"/>
  <c r="CHC48" i="1" s="1"/>
  <c r="CGX48" i="1"/>
  <c r="CGP48" i="1"/>
  <c r="CGK48" i="1"/>
  <c r="CGH48" i="1"/>
  <c r="CFZ48" i="1"/>
  <c r="CFU48" i="1"/>
  <c r="CFR48" i="1"/>
  <c r="CFJ48" i="1"/>
  <c r="CFE48" i="1"/>
  <c r="CFG48" i="1" s="1"/>
  <c r="CFB48" i="1"/>
  <c r="CET48" i="1"/>
  <c r="CEO48" i="1"/>
  <c r="CEL48" i="1"/>
  <c r="CED48" i="1"/>
  <c r="CDY48" i="1"/>
  <c r="CEA48" i="1" s="1"/>
  <c r="CDV48" i="1"/>
  <c r="CDN48" i="1"/>
  <c r="CDI48" i="1"/>
  <c r="CDK48" i="1" s="1"/>
  <c r="CDF48" i="1"/>
  <c r="CCX48" i="1"/>
  <c r="CCS48" i="1"/>
  <c r="CCU48" i="1" s="1"/>
  <c r="CCP48" i="1"/>
  <c r="CCH48" i="1"/>
  <c r="CCC48" i="1"/>
  <c r="CBZ48" i="1"/>
  <c r="CBR48" i="1"/>
  <c r="CBM48" i="1"/>
  <c r="CBJ48" i="1"/>
  <c r="CBB48" i="1"/>
  <c r="CAW48" i="1"/>
  <c r="CAT48" i="1"/>
  <c r="CAL48" i="1"/>
  <c r="CAH48" i="1"/>
  <c r="CAJ48" i="1" s="1"/>
  <c r="CAG48" i="1"/>
  <c r="CAI48" i="1" s="1"/>
  <c r="CAD48" i="1"/>
  <c r="BZV48" i="1"/>
  <c r="BZQ48" i="1"/>
  <c r="BZN48" i="1"/>
  <c r="BZF48" i="1"/>
  <c r="BZA48" i="1"/>
  <c r="BZC48" i="1" s="1"/>
  <c r="BYX48" i="1"/>
  <c r="BYP48" i="1"/>
  <c r="BYK48" i="1"/>
  <c r="BYH48" i="1"/>
  <c r="BXZ48" i="1"/>
  <c r="BXU48" i="1"/>
  <c r="BXW48" i="1" s="1"/>
  <c r="BXR48" i="1"/>
  <c r="BXJ48" i="1"/>
  <c r="BXE48" i="1"/>
  <c r="BXB48" i="1"/>
  <c r="BWT48" i="1"/>
  <c r="BWO48" i="1"/>
  <c r="BWQ48" i="1" s="1"/>
  <c r="BWL48" i="1"/>
  <c r="BWD48" i="1"/>
  <c r="BVY48" i="1"/>
  <c r="BWA48" i="1" s="1"/>
  <c r="BVV48" i="1"/>
  <c r="BVN48" i="1"/>
  <c r="BVI48" i="1"/>
  <c r="BVK48" i="1" s="1"/>
  <c r="BVF48" i="1"/>
  <c r="BUX48" i="1"/>
  <c r="BUS48" i="1"/>
  <c r="BUT48" i="1" s="1"/>
  <c r="BUV48" i="1" s="1"/>
  <c r="BUP48" i="1"/>
  <c r="BUH48" i="1"/>
  <c r="BUC48" i="1"/>
  <c r="BUE48" i="1" s="1"/>
  <c r="BTZ48" i="1"/>
  <c r="BTR48" i="1"/>
  <c r="BTM48" i="1"/>
  <c r="BTN48" i="1" s="1"/>
  <c r="BTP48" i="1" s="1"/>
  <c r="BTJ48" i="1"/>
  <c r="BTB48" i="1"/>
  <c r="BSW48" i="1"/>
  <c r="BSY48" i="1" s="1"/>
  <c r="BST48" i="1"/>
  <c r="BSL48" i="1"/>
  <c r="BSG48" i="1"/>
  <c r="BSI48" i="1" s="1"/>
  <c r="BSD48" i="1"/>
  <c r="BRV48" i="1"/>
  <c r="BRQ48" i="1"/>
  <c r="BRS48" i="1" s="1"/>
  <c r="BRN48" i="1"/>
  <c r="BRF48" i="1"/>
  <c r="BRC48" i="1"/>
  <c r="BRA48" i="1"/>
  <c r="BRB48" i="1" s="1"/>
  <c r="BRD48" i="1" s="1"/>
  <c r="BQX48" i="1"/>
  <c r="BQP48" i="1"/>
  <c r="BQK48" i="1"/>
  <c r="BQM48" i="1" s="1"/>
  <c r="BQH48" i="1"/>
  <c r="BPZ48" i="1"/>
  <c r="BPU48" i="1"/>
  <c r="BPV48" i="1" s="1"/>
  <c r="BPX48" i="1" s="1"/>
  <c r="BPR48" i="1"/>
  <c r="BPJ48" i="1"/>
  <c r="BPE48" i="1"/>
  <c r="BPF48" i="1" s="1"/>
  <c r="BPH48" i="1" s="1"/>
  <c r="BPB48" i="1"/>
  <c r="BOT48" i="1"/>
  <c r="BOO48" i="1"/>
  <c r="BOQ48" i="1" s="1"/>
  <c r="BOL48" i="1"/>
  <c r="BOD48" i="1"/>
  <c r="BNY48" i="1"/>
  <c r="BOA48" i="1" s="1"/>
  <c r="BNV48" i="1"/>
  <c r="BNN48" i="1"/>
  <c r="BNI48" i="1"/>
  <c r="BNJ48" i="1" s="1"/>
  <c r="BNL48" i="1" s="1"/>
  <c r="BNF48" i="1"/>
  <c r="BMX48" i="1"/>
  <c r="BMS48" i="1"/>
  <c r="BMT48" i="1" s="1"/>
  <c r="BMV48" i="1" s="1"/>
  <c r="BMP48" i="1"/>
  <c r="BMH48" i="1"/>
  <c r="BMC48" i="1"/>
  <c r="BMD48" i="1" s="1"/>
  <c r="BMF48" i="1" s="1"/>
  <c r="BLZ48" i="1"/>
  <c r="BLR48" i="1"/>
  <c r="BLM48" i="1"/>
  <c r="BLJ48" i="1"/>
  <c r="BLB48" i="1"/>
  <c r="BKW48" i="1"/>
  <c r="BKX48" i="1" s="1"/>
  <c r="BKZ48" i="1" s="1"/>
  <c r="BKT48" i="1"/>
  <c r="BKL48" i="1"/>
  <c r="BKG48" i="1"/>
  <c r="BKH48" i="1" s="1"/>
  <c r="BKJ48" i="1" s="1"/>
  <c r="BKD48" i="1"/>
  <c r="BJV48" i="1"/>
  <c r="BJS48" i="1"/>
  <c r="BJQ48" i="1"/>
  <c r="BJR48" i="1" s="1"/>
  <c r="BJT48" i="1" s="1"/>
  <c r="BJN48" i="1"/>
  <c r="BJF48" i="1"/>
  <c r="BJA48" i="1"/>
  <c r="BJB48" i="1" s="1"/>
  <c r="BJD48" i="1" s="1"/>
  <c r="BIX48" i="1"/>
  <c r="BIP48" i="1"/>
  <c r="BIK48" i="1"/>
  <c r="BIL48" i="1" s="1"/>
  <c r="BIN48" i="1" s="1"/>
  <c r="BIH48" i="1"/>
  <c r="BHZ48" i="1"/>
  <c r="BHU48" i="1"/>
  <c r="BHV48" i="1" s="1"/>
  <c r="BHX48" i="1" s="1"/>
  <c r="BHR48" i="1"/>
  <c r="BHJ48" i="1"/>
  <c r="BHE48" i="1"/>
  <c r="BHF48" i="1" s="1"/>
  <c r="BHH48" i="1" s="1"/>
  <c r="BHB48" i="1"/>
  <c r="BGT48" i="1"/>
  <c r="BGR48" i="1"/>
  <c r="BGO48" i="1"/>
  <c r="BGP48" i="1" s="1"/>
  <c r="BGL48" i="1"/>
  <c r="BGD48" i="1"/>
  <c r="BFY48" i="1"/>
  <c r="BFZ48" i="1" s="1"/>
  <c r="BGB48" i="1" s="1"/>
  <c r="BFV48" i="1"/>
  <c r="BFN48" i="1"/>
  <c r="BFI48" i="1"/>
  <c r="BFJ48" i="1" s="1"/>
  <c r="BFL48" i="1" s="1"/>
  <c r="BFF48" i="1"/>
  <c r="BEX48" i="1"/>
  <c r="BES48" i="1"/>
  <c r="BET48" i="1" s="1"/>
  <c r="BEV48" i="1" s="1"/>
  <c r="BEP48" i="1"/>
  <c r="BEH48" i="1"/>
  <c r="BEC48" i="1"/>
  <c r="BED48" i="1" s="1"/>
  <c r="BEF48" i="1" s="1"/>
  <c r="BDZ48" i="1"/>
  <c r="BDR48" i="1"/>
  <c r="BDM48" i="1"/>
  <c r="BDN48" i="1" s="1"/>
  <c r="BDP48" i="1" s="1"/>
  <c r="BDJ48" i="1"/>
  <c r="BDB48" i="1"/>
  <c r="BCW48" i="1"/>
  <c r="BCX48" i="1" s="1"/>
  <c r="BCZ48" i="1" s="1"/>
  <c r="BCT48" i="1"/>
  <c r="BCL48" i="1"/>
  <c r="BCG48" i="1"/>
  <c r="BCD48" i="1"/>
  <c r="BBV48" i="1"/>
  <c r="BBQ48" i="1"/>
  <c r="BBR48" i="1" s="1"/>
  <c r="BBT48" i="1" s="1"/>
  <c r="BBN48" i="1"/>
  <c r="BBF48" i="1"/>
  <c r="BBD48" i="1"/>
  <c r="BBA48" i="1"/>
  <c r="BBB48" i="1" s="1"/>
  <c r="BAX48" i="1"/>
  <c r="BAP48" i="1"/>
  <c r="BAK48" i="1"/>
  <c r="BAL48" i="1" s="1"/>
  <c r="BAN48" i="1" s="1"/>
  <c r="BAH48" i="1"/>
  <c r="AZZ48" i="1"/>
  <c r="AZU48" i="1"/>
  <c r="AZV48" i="1" s="1"/>
  <c r="AZX48" i="1" s="1"/>
  <c r="AZR48" i="1"/>
  <c r="AZJ48" i="1"/>
  <c r="AZE48" i="1"/>
  <c r="AZF48" i="1" s="1"/>
  <c r="AZH48" i="1" s="1"/>
  <c r="AZB48" i="1"/>
  <c r="AYT48" i="1"/>
  <c r="AYO48" i="1"/>
  <c r="AYP48" i="1" s="1"/>
  <c r="AYR48" i="1" s="1"/>
  <c r="AYL48" i="1"/>
  <c r="AYD48" i="1"/>
  <c r="AXY48" i="1"/>
  <c r="AXZ48" i="1" s="1"/>
  <c r="AYB48" i="1" s="1"/>
  <c r="AXV48" i="1"/>
  <c r="AXN48" i="1"/>
  <c r="AXI48" i="1"/>
  <c r="AXJ48" i="1" s="1"/>
  <c r="AXL48" i="1" s="1"/>
  <c r="AXF48" i="1"/>
  <c r="AWX48" i="1"/>
  <c r="AWS48" i="1"/>
  <c r="AWT48" i="1" s="1"/>
  <c r="AWV48" i="1" s="1"/>
  <c r="AWP48" i="1"/>
  <c r="AWH48" i="1"/>
  <c r="AWC48" i="1"/>
  <c r="AWD48" i="1" s="1"/>
  <c r="AWF48" i="1" s="1"/>
  <c r="AVZ48" i="1"/>
  <c r="AVR48" i="1"/>
  <c r="AVM48" i="1"/>
  <c r="AVN48" i="1" s="1"/>
  <c r="AVP48" i="1" s="1"/>
  <c r="AVJ48" i="1"/>
  <c r="AVB48" i="1"/>
  <c r="AUZ48" i="1"/>
  <c r="AUW48" i="1"/>
  <c r="AUX48" i="1" s="1"/>
  <c r="AUT48" i="1"/>
  <c r="AUL48" i="1"/>
  <c r="AUG48" i="1"/>
  <c r="AUH48" i="1" s="1"/>
  <c r="AUJ48" i="1" s="1"/>
  <c r="AUD48" i="1"/>
  <c r="ATV48" i="1"/>
  <c r="ATQ48" i="1"/>
  <c r="ATN48" i="1"/>
  <c r="ATF48" i="1"/>
  <c r="ATA48" i="1"/>
  <c r="ATB48" i="1" s="1"/>
  <c r="ATD48" i="1" s="1"/>
  <c r="ASX48" i="1"/>
  <c r="ASP48" i="1"/>
  <c r="ASK48" i="1"/>
  <c r="ASL48" i="1" s="1"/>
  <c r="ASN48" i="1" s="1"/>
  <c r="ASH48" i="1"/>
  <c r="ARZ48" i="1"/>
  <c r="ARU48" i="1"/>
  <c r="ARV48" i="1" s="1"/>
  <c r="ARX48" i="1" s="1"/>
  <c r="ARR48" i="1"/>
  <c r="ARJ48" i="1"/>
  <c r="ARE48" i="1"/>
  <c r="ARF48" i="1" s="1"/>
  <c r="ARH48" i="1" s="1"/>
  <c r="ARB48" i="1"/>
  <c r="AQT48" i="1"/>
  <c r="AQO48" i="1"/>
  <c r="AQP48" i="1" s="1"/>
  <c r="AQR48" i="1" s="1"/>
  <c r="AQL48" i="1"/>
  <c r="AQD48" i="1"/>
  <c r="APY48" i="1"/>
  <c r="APZ48" i="1" s="1"/>
  <c r="AQB48" i="1" s="1"/>
  <c r="APV48" i="1"/>
  <c r="APN48" i="1"/>
  <c r="API48" i="1"/>
  <c r="APJ48" i="1" s="1"/>
  <c r="APL48" i="1" s="1"/>
  <c r="APF48" i="1"/>
  <c r="AOX48" i="1"/>
  <c r="AOS48" i="1"/>
  <c r="AOT48" i="1" s="1"/>
  <c r="AOV48" i="1" s="1"/>
  <c r="AOP48" i="1"/>
  <c r="AOH48" i="1"/>
  <c r="AOC48" i="1"/>
  <c r="AOD48" i="1" s="1"/>
  <c r="AOF48" i="1" s="1"/>
  <c r="ANZ48" i="1"/>
  <c r="ANR48" i="1"/>
  <c r="ANM48" i="1"/>
  <c r="ANN48" i="1" s="1"/>
  <c r="ANP48" i="1" s="1"/>
  <c r="ANJ48" i="1"/>
  <c r="ANB48" i="1"/>
  <c r="AMW48" i="1"/>
  <c r="AMX48" i="1" s="1"/>
  <c r="AMZ48" i="1" s="1"/>
  <c r="AMT48" i="1"/>
  <c r="AML48" i="1"/>
  <c r="AMI48" i="1"/>
  <c r="AMG48" i="1"/>
  <c r="AMH48" i="1" s="1"/>
  <c r="AMJ48" i="1" s="1"/>
  <c r="AMD48" i="1"/>
  <c r="ALV48" i="1"/>
  <c r="ALQ48" i="1"/>
  <c r="ALR48" i="1" s="1"/>
  <c r="ALT48" i="1" s="1"/>
  <c r="ALN48" i="1"/>
  <c r="ALF48" i="1"/>
  <c r="ALA48" i="1"/>
  <c r="ALB48" i="1" s="1"/>
  <c r="ALD48" i="1" s="1"/>
  <c r="AKX48" i="1"/>
  <c r="AKP48" i="1"/>
  <c r="AKK48" i="1"/>
  <c r="AKL48" i="1" s="1"/>
  <c r="AKN48" i="1" s="1"/>
  <c r="AKH48" i="1"/>
  <c r="AJZ48" i="1"/>
  <c r="AJU48" i="1"/>
  <c r="AJV48" i="1" s="1"/>
  <c r="AJX48" i="1" s="1"/>
  <c r="AJR48" i="1"/>
  <c r="AJJ48" i="1"/>
  <c r="AJE48" i="1"/>
  <c r="AJF48" i="1" s="1"/>
  <c r="AJH48" i="1" s="1"/>
  <c r="AJB48" i="1"/>
  <c r="AIT48" i="1"/>
  <c r="AIO48" i="1"/>
  <c r="AIP48" i="1" s="1"/>
  <c r="AIR48" i="1" s="1"/>
  <c r="AIL48" i="1"/>
  <c r="AID48" i="1"/>
  <c r="AHY48" i="1"/>
  <c r="AHZ48" i="1" s="1"/>
  <c r="AIB48" i="1" s="1"/>
  <c r="AHV48" i="1"/>
  <c r="AHN48" i="1"/>
  <c r="AHI48" i="1"/>
  <c r="AHJ48" i="1" s="1"/>
  <c r="AHL48" i="1" s="1"/>
  <c r="AHF48" i="1"/>
  <c r="AGX48" i="1"/>
  <c r="AGS48" i="1"/>
  <c r="AGT48" i="1" s="1"/>
  <c r="AGV48" i="1" s="1"/>
  <c r="AGP48" i="1"/>
  <c r="AGH48" i="1"/>
  <c r="AGC48" i="1"/>
  <c r="AFZ48" i="1"/>
  <c r="AFR48" i="1"/>
  <c r="AFM48" i="1"/>
  <c r="AFN48" i="1" s="1"/>
  <c r="AFP48" i="1" s="1"/>
  <c r="AFJ48" i="1"/>
  <c r="AFB48" i="1"/>
  <c r="AEW48" i="1"/>
  <c r="AEX48" i="1" s="1"/>
  <c r="AEZ48" i="1" s="1"/>
  <c r="AET48" i="1"/>
  <c r="AEL48" i="1"/>
  <c r="AEG48" i="1"/>
  <c r="AEH48" i="1" s="1"/>
  <c r="AEJ48" i="1" s="1"/>
  <c r="AED48" i="1"/>
  <c r="ADV48" i="1"/>
  <c r="ADQ48" i="1"/>
  <c r="ADR48" i="1" s="1"/>
  <c r="ADT48" i="1" s="1"/>
  <c r="ADN48" i="1"/>
  <c r="ADF48" i="1"/>
  <c r="ADA48" i="1"/>
  <c r="ADB48" i="1" s="1"/>
  <c r="ADD48" i="1" s="1"/>
  <c r="ACX48" i="1"/>
  <c r="ACP48" i="1"/>
  <c r="ACK48" i="1"/>
  <c r="ACL48" i="1" s="1"/>
  <c r="ACN48" i="1" s="1"/>
  <c r="ACH48" i="1"/>
  <c r="ABZ48" i="1"/>
  <c r="ABU48" i="1"/>
  <c r="ABV48" i="1" s="1"/>
  <c r="ABX48" i="1" s="1"/>
  <c r="ABR48" i="1"/>
  <c r="ABJ48" i="1"/>
  <c r="ABE48" i="1"/>
  <c r="ABF48" i="1" s="1"/>
  <c r="ABH48" i="1" s="1"/>
  <c r="ABB48" i="1"/>
  <c r="AAT48" i="1"/>
  <c r="AAO48" i="1"/>
  <c r="AAP48" i="1" s="1"/>
  <c r="AAR48" i="1" s="1"/>
  <c r="AAL48" i="1"/>
  <c r="AAD48" i="1"/>
  <c r="ZY48" i="1"/>
  <c r="ZZ48" i="1" s="1"/>
  <c r="AAB48" i="1" s="1"/>
  <c r="ZV48" i="1"/>
  <c r="ZN48" i="1"/>
  <c r="ZI48" i="1"/>
  <c r="ZJ48" i="1" s="1"/>
  <c r="ZL48" i="1" s="1"/>
  <c r="ZF48" i="1"/>
  <c r="YX48" i="1"/>
  <c r="YS48" i="1"/>
  <c r="YT48" i="1" s="1"/>
  <c r="YV48" i="1" s="1"/>
  <c r="YP48" i="1"/>
  <c r="YH48" i="1"/>
  <c r="YC48" i="1"/>
  <c r="YD48" i="1" s="1"/>
  <c r="YF48" i="1" s="1"/>
  <c r="XZ48" i="1"/>
  <c r="XR48" i="1"/>
  <c r="XM48" i="1"/>
  <c r="XJ48" i="1"/>
  <c r="XB48" i="1"/>
  <c r="WW48" i="1"/>
  <c r="WX48" i="1" s="1"/>
  <c r="WZ48" i="1" s="1"/>
  <c r="WT48" i="1"/>
  <c r="WL48" i="1"/>
  <c r="WG48" i="1"/>
  <c r="WH48" i="1" s="1"/>
  <c r="WJ48" i="1" s="1"/>
  <c r="WD48" i="1"/>
  <c r="VV48" i="1"/>
  <c r="VQ48" i="1"/>
  <c r="VR48" i="1" s="1"/>
  <c r="VT48" i="1" s="1"/>
  <c r="VN48" i="1"/>
  <c r="VF48" i="1"/>
  <c r="VD48" i="1"/>
  <c r="VA48" i="1"/>
  <c r="VB48" i="1" s="1"/>
  <c r="UX48" i="1"/>
  <c r="UP48" i="1"/>
  <c r="UK48" i="1"/>
  <c r="UL48" i="1" s="1"/>
  <c r="UN48" i="1" s="1"/>
  <c r="UH48" i="1"/>
  <c r="TZ48" i="1"/>
  <c r="TU48" i="1"/>
  <c r="TV48" i="1" s="1"/>
  <c r="TX48" i="1" s="1"/>
  <c r="TR48" i="1"/>
  <c r="TJ48" i="1"/>
  <c r="TE48" i="1"/>
  <c r="TF48" i="1" s="1"/>
  <c r="TH48" i="1" s="1"/>
  <c r="TB48" i="1"/>
  <c r="ST48" i="1"/>
  <c r="M48" i="1"/>
  <c r="N48" i="1" s="1"/>
  <c r="P48" i="1" s="1"/>
  <c r="J48" i="1"/>
  <c r="B48" i="1"/>
  <c r="XFA47" i="1"/>
  <c r="XFB47" i="1" s="1"/>
  <c r="XFD47" i="1" s="1"/>
  <c r="XEX47" i="1"/>
  <c r="XEP47" i="1"/>
  <c r="XEK47" i="1"/>
  <c r="XEL47" i="1" s="1"/>
  <c r="XEN47" i="1" s="1"/>
  <c r="XEH47" i="1"/>
  <c r="XDZ47" i="1"/>
  <c r="XDX47" i="1"/>
  <c r="XDU47" i="1"/>
  <c r="XDV47" i="1" s="1"/>
  <c r="XDR47" i="1"/>
  <c r="XDJ47" i="1"/>
  <c r="XDE47" i="1"/>
  <c r="XDF47" i="1" s="1"/>
  <c r="XDH47" i="1" s="1"/>
  <c r="XDB47" i="1"/>
  <c r="XCT47" i="1"/>
  <c r="XCO47" i="1"/>
  <c r="XCP47" i="1" s="1"/>
  <c r="XCR47" i="1" s="1"/>
  <c r="XCL47" i="1"/>
  <c r="XCD47" i="1"/>
  <c r="XBY47" i="1"/>
  <c r="XBZ47" i="1" s="1"/>
  <c r="XCB47" i="1" s="1"/>
  <c r="XBV47" i="1"/>
  <c r="XBN47" i="1"/>
  <c r="XBI47" i="1"/>
  <c r="XBF47" i="1"/>
  <c r="XAX47" i="1"/>
  <c r="XAS47" i="1"/>
  <c r="XAT47" i="1" s="1"/>
  <c r="XAV47" i="1" s="1"/>
  <c r="XAP47" i="1"/>
  <c r="XAH47" i="1"/>
  <c r="XAE47" i="1"/>
  <c r="XAC47" i="1"/>
  <c r="XAD47" i="1" s="1"/>
  <c r="XAF47" i="1" s="1"/>
  <c r="WZZ47" i="1"/>
  <c r="WZR47" i="1"/>
  <c r="WZM47" i="1"/>
  <c r="WZN47" i="1" s="1"/>
  <c r="WZP47" i="1" s="1"/>
  <c r="WZJ47" i="1"/>
  <c r="WZB47" i="1"/>
  <c r="WYW47" i="1"/>
  <c r="WYX47" i="1" s="1"/>
  <c r="WYZ47" i="1" s="1"/>
  <c r="WYT47" i="1"/>
  <c r="WYL47" i="1"/>
  <c r="WYG47" i="1"/>
  <c r="WYH47" i="1" s="1"/>
  <c r="WYJ47" i="1" s="1"/>
  <c r="WYD47" i="1"/>
  <c r="WXV47" i="1"/>
  <c r="WXS47" i="1"/>
  <c r="WXQ47" i="1"/>
  <c r="WXR47" i="1" s="1"/>
  <c r="WXT47" i="1" s="1"/>
  <c r="WXN47" i="1"/>
  <c r="WXF47" i="1"/>
  <c r="WXA47" i="1"/>
  <c r="WXB47" i="1" s="1"/>
  <c r="WXD47" i="1" s="1"/>
  <c r="WWX47" i="1"/>
  <c r="WWP47" i="1"/>
  <c r="WWK47" i="1"/>
  <c r="WWL47" i="1" s="1"/>
  <c r="WWN47" i="1" s="1"/>
  <c r="WWH47" i="1"/>
  <c r="WVZ47" i="1"/>
  <c r="WVU47" i="1"/>
  <c r="WVV47" i="1" s="1"/>
  <c r="WVX47" i="1" s="1"/>
  <c r="WVR47" i="1"/>
  <c r="WVJ47" i="1"/>
  <c r="WVE47" i="1"/>
  <c r="WVF47" i="1" s="1"/>
  <c r="WVH47" i="1" s="1"/>
  <c r="WVB47" i="1"/>
  <c r="WUT47" i="1"/>
  <c r="WUO47" i="1"/>
  <c r="WUP47" i="1" s="1"/>
  <c r="WUR47" i="1" s="1"/>
  <c r="WUL47" i="1"/>
  <c r="WUD47" i="1"/>
  <c r="WTY47" i="1"/>
  <c r="WTV47" i="1"/>
  <c r="WTN47" i="1"/>
  <c r="WTI47" i="1"/>
  <c r="WTJ47" i="1" s="1"/>
  <c r="WTL47" i="1" s="1"/>
  <c r="WTF47" i="1"/>
  <c r="WSX47" i="1"/>
  <c r="WSV47" i="1"/>
  <c r="WSU47" i="1"/>
  <c r="WSS47" i="1"/>
  <c r="WST47" i="1" s="1"/>
  <c r="WSP47" i="1"/>
  <c r="WSH47" i="1"/>
  <c r="WSC47" i="1"/>
  <c r="WSD47" i="1" s="1"/>
  <c r="WSF47" i="1" s="1"/>
  <c r="WRZ47" i="1"/>
  <c r="WRR47" i="1"/>
  <c r="WRM47" i="1"/>
  <c r="WRN47" i="1" s="1"/>
  <c r="WRP47" i="1" s="1"/>
  <c r="WRJ47" i="1"/>
  <c r="WRB47" i="1"/>
  <c r="WQW47" i="1"/>
  <c r="WQX47" i="1" s="1"/>
  <c r="WQZ47" i="1" s="1"/>
  <c r="WQT47" i="1"/>
  <c r="WQL47" i="1"/>
  <c r="WQG47" i="1"/>
  <c r="WQH47" i="1" s="1"/>
  <c r="WQJ47" i="1" s="1"/>
  <c r="WQD47" i="1"/>
  <c r="WPV47" i="1"/>
  <c r="WPQ47" i="1"/>
  <c r="WPR47" i="1" s="1"/>
  <c r="WPT47" i="1" s="1"/>
  <c r="WPN47" i="1"/>
  <c r="WPF47" i="1"/>
  <c r="WPA47" i="1"/>
  <c r="WPB47" i="1" s="1"/>
  <c r="WPD47" i="1" s="1"/>
  <c r="WOX47" i="1"/>
  <c r="WOP47" i="1"/>
  <c r="WOK47" i="1"/>
  <c r="WOL47" i="1" s="1"/>
  <c r="WON47" i="1" s="1"/>
  <c r="WOH47" i="1"/>
  <c r="WNZ47" i="1"/>
  <c r="WNU47" i="1"/>
  <c r="WNV47" i="1" s="1"/>
  <c r="WNX47" i="1" s="1"/>
  <c r="WNR47" i="1"/>
  <c r="WNJ47" i="1"/>
  <c r="WNE47" i="1"/>
  <c r="WNF47" i="1" s="1"/>
  <c r="WNH47" i="1" s="1"/>
  <c r="WNB47" i="1"/>
  <c r="WMT47" i="1"/>
  <c r="WMO47" i="1"/>
  <c r="WMP47" i="1" s="1"/>
  <c r="WMR47" i="1" s="1"/>
  <c r="WML47" i="1"/>
  <c r="WMD47" i="1"/>
  <c r="WLY47" i="1"/>
  <c r="WLZ47" i="1" s="1"/>
  <c r="WMB47" i="1" s="1"/>
  <c r="WLV47" i="1"/>
  <c r="WLN47" i="1"/>
  <c r="WLI47" i="1"/>
  <c r="WLJ47" i="1" s="1"/>
  <c r="WLL47" i="1" s="1"/>
  <c r="WLF47" i="1"/>
  <c r="WKX47" i="1"/>
  <c r="WKS47" i="1"/>
  <c r="WKT47" i="1" s="1"/>
  <c r="WKV47" i="1" s="1"/>
  <c r="WKP47" i="1"/>
  <c r="WKH47" i="1"/>
  <c r="WKC47" i="1"/>
  <c r="WKD47" i="1" s="1"/>
  <c r="WKF47" i="1" s="1"/>
  <c r="WJZ47" i="1"/>
  <c r="WJR47" i="1"/>
  <c r="WJM47" i="1"/>
  <c r="WJN47" i="1" s="1"/>
  <c r="WJP47" i="1" s="1"/>
  <c r="WJJ47" i="1"/>
  <c r="WJB47" i="1"/>
  <c r="WIW47" i="1"/>
  <c r="WIX47" i="1" s="1"/>
  <c r="WIZ47" i="1" s="1"/>
  <c r="WIT47" i="1"/>
  <c r="WIL47" i="1"/>
  <c r="WIG47" i="1"/>
  <c r="WIH47" i="1" s="1"/>
  <c r="WIJ47" i="1" s="1"/>
  <c r="WID47" i="1"/>
  <c r="WHV47" i="1"/>
  <c r="WHS47" i="1"/>
  <c r="WHQ47" i="1"/>
  <c r="WHR47" i="1" s="1"/>
  <c r="WHT47" i="1" s="1"/>
  <c r="WHN47" i="1"/>
  <c r="WHF47" i="1"/>
  <c r="WHA47" i="1"/>
  <c r="WHB47" i="1" s="1"/>
  <c r="WHD47" i="1" s="1"/>
  <c r="WGX47" i="1"/>
  <c r="WGP47" i="1"/>
  <c r="WGK47" i="1"/>
  <c r="WGL47" i="1" s="1"/>
  <c r="WGN47" i="1" s="1"/>
  <c r="WGH47" i="1"/>
  <c r="WFZ47" i="1"/>
  <c r="WFU47" i="1"/>
  <c r="WFV47" i="1" s="1"/>
  <c r="WFX47" i="1" s="1"/>
  <c r="WFR47" i="1"/>
  <c r="WFJ47" i="1"/>
  <c r="WFE47" i="1"/>
  <c r="WFF47" i="1" s="1"/>
  <c r="WFH47" i="1" s="1"/>
  <c r="WFB47" i="1"/>
  <c r="WET47" i="1"/>
  <c r="WEO47" i="1"/>
  <c r="WEP47" i="1" s="1"/>
  <c r="WER47" i="1" s="1"/>
  <c r="WEL47" i="1"/>
  <c r="WED47" i="1"/>
  <c r="WDY47" i="1"/>
  <c r="WDZ47" i="1" s="1"/>
  <c r="WEB47" i="1" s="1"/>
  <c r="WDV47" i="1"/>
  <c r="WDN47" i="1"/>
  <c r="WDI47" i="1"/>
  <c r="WDF47" i="1"/>
  <c r="WCX47" i="1"/>
  <c r="WCS47" i="1"/>
  <c r="WCT47" i="1" s="1"/>
  <c r="WCV47" i="1" s="1"/>
  <c r="WCP47" i="1"/>
  <c r="WCH47" i="1"/>
  <c r="WCC47" i="1"/>
  <c r="WCD47" i="1" s="1"/>
  <c r="WCF47" i="1" s="1"/>
  <c r="WBZ47" i="1"/>
  <c r="WBR47" i="1"/>
  <c r="WBO47" i="1"/>
  <c r="WBM47" i="1"/>
  <c r="WBN47" i="1" s="1"/>
  <c r="WBP47" i="1" s="1"/>
  <c r="WBJ47" i="1"/>
  <c r="WBB47" i="1"/>
  <c r="WAW47" i="1"/>
  <c r="WAX47" i="1" s="1"/>
  <c r="WAZ47" i="1" s="1"/>
  <c r="WAT47" i="1"/>
  <c r="WAL47" i="1"/>
  <c r="WAG47" i="1"/>
  <c r="WAH47" i="1" s="1"/>
  <c r="WAJ47" i="1" s="1"/>
  <c r="WAD47" i="1"/>
  <c r="VZV47" i="1"/>
  <c r="VZQ47" i="1"/>
  <c r="VZR47" i="1" s="1"/>
  <c r="VZT47" i="1" s="1"/>
  <c r="VZN47" i="1"/>
  <c r="VZF47" i="1"/>
  <c r="VZA47" i="1"/>
  <c r="VZB47" i="1" s="1"/>
  <c r="VZD47" i="1" s="1"/>
  <c r="VYX47" i="1"/>
  <c r="VYP47" i="1"/>
  <c r="VYK47" i="1"/>
  <c r="VYL47" i="1" s="1"/>
  <c r="VYN47" i="1" s="1"/>
  <c r="VYH47" i="1"/>
  <c r="VXZ47" i="1"/>
  <c r="VXU47" i="1"/>
  <c r="VXV47" i="1" s="1"/>
  <c r="VXX47" i="1" s="1"/>
  <c r="VXR47" i="1"/>
  <c r="VXJ47" i="1"/>
  <c r="VXE47" i="1"/>
  <c r="VXF47" i="1" s="1"/>
  <c r="VXH47" i="1" s="1"/>
  <c r="VXB47" i="1"/>
  <c r="VWT47" i="1"/>
  <c r="VWO47" i="1"/>
  <c r="VWP47" i="1" s="1"/>
  <c r="VWR47" i="1" s="1"/>
  <c r="VWL47" i="1"/>
  <c r="VWD47" i="1"/>
  <c r="VVY47" i="1"/>
  <c r="VVZ47" i="1" s="1"/>
  <c r="VWB47" i="1" s="1"/>
  <c r="VVV47" i="1"/>
  <c r="VVN47" i="1"/>
  <c r="VVI47" i="1"/>
  <c r="VVJ47" i="1" s="1"/>
  <c r="VVL47" i="1" s="1"/>
  <c r="VVF47" i="1"/>
  <c r="VUX47" i="1"/>
  <c r="VUS47" i="1"/>
  <c r="VUT47" i="1" s="1"/>
  <c r="VUV47" i="1" s="1"/>
  <c r="VUP47" i="1"/>
  <c r="VUH47" i="1"/>
  <c r="VUF47" i="1"/>
  <c r="VUE47" i="1"/>
  <c r="VUC47" i="1"/>
  <c r="VUD47" i="1" s="1"/>
  <c r="VTZ47" i="1"/>
  <c r="VTR47" i="1"/>
  <c r="VTM47" i="1"/>
  <c r="VTN47" i="1" s="1"/>
  <c r="VTP47" i="1" s="1"/>
  <c r="VTJ47" i="1"/>
  <c r="VTB47" i="1"/>
  <c r="VSW47" i="1"/>
  <c r="VSX47" i="1" s="1"/>
  <c r="VSZ47" i="1" s="1"/>
  <c r="VST47" i="1"/>
  <c r="VSL47" i="1"/>
  <c r="VSG47" i="1"/>
  <c r="VSH47" i="1" s="1"/>
  <c r="VSJ47" i="1" s="1"/>
  <c r="VSD47" i="1"/>
  <c r="VRV47" i="1"/>
  <c r="VRQ47" i="1"/>
  <c r="VRR47" i="1" s="1"/>
  <c r="VRT47" i="1" s="1"/>
  <c r="VRN47" i="1"/>
  <c r="VRF47" i="1"/>
  <c r="VRA47" i="1"/>
  <c r="VRB47" i="1" s="1"/>
  <c r="VRD47" i="1" s="1"/>
  <c r="VQX47" i="1"/>
  <c r="VQP47" i="1"/>
  <c r="VQK47" i="1"/>
  <c r="VQL47" i="1" s="1"/>
  <c r="VQN47" i="1" s="1"/>
  <c r="VQH47" i="1"/>
  <c r="VPZ47" i="1"/>
  <c r="VPU47" i="1"/>
  <c r="VPV47" i="1" s="1"/>
  <c r="VPX47" i="1" s="1"/>
  <c r="VPR47" i="1"/>
  <c r="VPJ47" i="1"/>
  <c r="VPE47" i="1"/>
  <c r="VPF47" i="1" s="1"/>
  <c r="VPH47" i="1" s="1"/>
  <c r="VPB47" i="1"/>
  <c r="VOT47" i="1"/>
  <c r="VOQ47" i="1"/>
  <c r="VOO47" i="1"/>
  <c r="VOP47" i="1" s="1"/>
  <c r="VOR47" i="1" s="1"/>
  <c r="VOL47" i="1"/>
  <c r="VOD47" i="1"/>
  <c r="VNY47" i="1"/>
  <c r="VNZ47" i="1" s="1"/>
  <c r="VOB47" i="1" s="1"/>
  <c r="VNV47" i="1"/>
  <c r="VNN47" i="1"/>
  <c r="VNI47" i="1"/>
  <c r="VNJ47" i="1" s="1"/>
  <c r="VNL47" i="1" s="1"/>
  <c r="VNF47" i="1"/>
  <c r="VMX47" i="1"/>
  <c r="VMU47" i="1"/>
  <c r="VMS47" i="1"/>
  <c r="VMT47" i="1" s="1"/>
  <c r="VMV47" i="1" s="1"/>
  <c r="VMP47" i="1"/>
  <c r="VMH47" i="1"/>
  <c r="VMC47" i="1"/>
  <c r="VMD47" i="1" s="1"/>
  <c r="VMF47" i="1" s="1"/>
  <c r="VLZ47" i="1"/>
  <c r="VLR47" i="1"/>
  <c r="VLM47" i="1"/>
  <c r="VLN47" i="1" s="1"/>
  <c r="VLP47" i="1" s="1"/>
  <c r="VLJ47" i="1"/>
  <c r="VLB47" i="1"/>
  <c r="VKW47" i="1"/>
  <c r="VKX47" i="1" s="1"/>
  <c r="VKZ47" i="1" s="1"/>
  <c r="VKT47" i="1"/>
  <c r="VKL47" i="1"/>
  <c r="VKG47" i="1"/>
  <c r="VKH47" i="1" s="1"/>
  <c r="VKJ47" i="1" s="1"/>
  <c r="VKD47" i="1"/>
  <c r="VJV47" i="1"/>
  <c r="VJQ47" i="1"/>
  <c r="VJR47" i="1" s="1"/>
  <c r="VJT47" i="1" s="1"/>
  <c r="VJN47" i="1"/>
  <c r="VJF47" i="1"/>
  <c r="VJA47" i="1"/>
  <c r="VJB47" i="1" s="1"/>
  <c r="VJD47" i="1" s="1"/>
  <c r="VIX47" i="1"/>
  <c r="VIP47" i="1"/>
  <c r="VIK47" i="1"/>
  <c r="VIL47" i="1" s="1"/>
  <c r="VIN47" i="1" s="1"/>
  <c r="VIH47" i="1"/>
  <c r="VHZ47" i="1"/>
  <c r="VHU47" i="1"/>
  <c r="VHV47" i="1" s="1"/>
  <c r="VHX47" i="1" s="1"/>
  <c r="VHR47" i="1"/>
  <c r="VHJ47" i="1"/>
  <c r="VHG47" i="1"/>
  <c r="VHE47" i="1"/>
  <c r="VHF47" i="1" s="1"/>
  <c r="VHH47" i="1" s="1"/>
  <c r="VHB47" i="1"/>
  <c r="VGT47" i="1"/>
  <c r="VGO47" i="1"/>
  <c r="VGP47" i="1" s="1"/>
  <c r="VGR47" i="1" s="1"/>
  <c r="VGL47" i="1"/>
  <c r="VGD47" i="1"/>
  <c r="VFY47" i="1"/>
  <c r="VFZ47" i="1" s="1"/>
  <c r="VGB47" i="1" s="1"/>
  <c r="VFV47" i="1"/>
  <c r="VFN47" i="1"/>
  <c r="VFL47" i="1"/>
  <c r="VFI47" i="1"/>
  <c r="VFJ47" i="1" s="1"/>
  <c r="VFF47" i="1"/>
  <c r="VEX47" i="1"/>
  <c r="VES47" i="1"/>
  <c r="VET47" i="1" s="1"/>
  <c r="VEV47" i="1" s="1"/>
  <c r="VEP47" i="1"/>
  <c r="VEH47" i="1"/>
  <c r="VEC47" i="1"/>
  <c r="VED47" i="1" s="1"/>
  <c r="VEF47" i="1" s="1"/>
  <c r="VDZ47" i="1"/>
  <c r="VDR47" i="1"/>
  <c r="VDM47" i="1"/>
  <c r="VDN47" i="1" s="1"/>
  <c r="VDP47" i="1" s="1"/>
  <c r="VDJ47" i="1"/>
  <c r="VDB47" i="1"/>
  <c r="VCW47" i="1"/>
  <c r="VCX47" i="1" s="1"/>
  <c r="VCZ47" i="1" s="1"/>
  <c r="VCT47" i="1"/>
  <c r="VCL47" i="1"/>
  <c r="VCG47" i="1"/>
  <c r="VCH47" i="1" s="1"/>
  <c r="VCJ47" i="1" s="1"/>
  <c r="VCD47" i="1"/>
  <c r="VBV47" i="1"/>
  <c r="VBQ47" i="1"/>
  <c r="VBR47" i="1" s="1"/>
  <c r="VBT47" i="1" s="1"/>
  <c r="VBN47" i="1"/>
  <c r="VBF47" i="1"/>
  <c r="VBA47" i="1"/>
  <c r="VBB47" i="1" s="1"/>
  <c r="VBD47" i="1" s="1"/>
  <c r="VAX47" i="1"/>
  <c r="VAP47" i="1"/>
  <c r="VAK47" i="1"/>
  <c r="VAL47" i="1" s="1"/>
  <c r="VAN47" i="1" s="1"/>
  <c r="VAH47" i="1"/>
  <c r="UZZ47" i="1"/>
  <c r="UZW47" i="1"/>
  <c r="UZU47" i="1"/>
  <c r="UZV47" i="1" s="1"/>
  <c r="UZX47" i="1" s="1"/>
  <c r="UZR47" i="1"/>
  <c r="UZJ47" i="1"/>
  <c r="UZE47" i="1"/>
  <c r="UZF47" i="1" s="1"/>
  <c r="UZH47" i="1" s="1"/>
  <c r="UZB47" i="1"/>
  <c r="UYT47" i="1"/>
  <c r="UYO47" i="1"/>
  <c r="UYP47" i="1" s="1"/>
  <c r="UYR47" i="1" s="1"/>
  <c r="UYL47" i="1"/>
  <c r="UYD47" i="1"/>
  <c r="UXY47" i="1"/>
  <c r="UXZ47" i="1" s="1"/>
  <c r="UYB47" i="1" s="1"/>
  <c r="UXV47" i="1"/>
  <c r="UXN47" i="1"/>
  <c r="UXI47" i="1"/>
  <c r="UXJ47" i="1" s="1"/>
  <c r="UXL47" i="1" s="1"/>
  <c r="UXF47" i="1"/>
  <c r="UWX47" i="1"/>
  <c r="UWS47" i="1"/>
  <c r="UWT47" i="1" s="1"/>
  <c r="UWV47" i="1" s="1"/>
  <c r="UWP47" i="1"/>
  <c r="UWH47" i="1"/>
  <c r="UWC47" i="1"/>
  <c r="UWD47" i="1" s="1"/>
  <c r="UWF47" i="1" s="1"/>
  <c r="UVZ47" i="1"/>
  <c r="UVR47" i="1"/>
  <c r="UVM47" i="1"/>
  <c r="UVN47" i="1" s="1"/>
  <c r="UVP47" i="1" s="1"/>
  <c r="UVJ47" i="1"/>
  <c r="UVB47" i="1"/>
  <c r="UUW47" i="1"/>
  <c r="UUX47" i="1" s="1"/>
  <c r="UUZ47" i="1" s="1"/>
  <c r="UUT47" i="1"/>
  <c r="UUL47" i="1"/>
  <c r="UUG47" i="1"/>
  <c r="UUH47" i="1" s="1"/>
  <c r="UUJ47" i="1" s="1"/>
  <c r="UUD47" i="1"/>
  <c r="UTV47" i="1"/>
  <c r="UTQ47" i="1"/>
  <c r="UTR47" i="1" s="1"/>
  <c r="UTT47" i="1" s="1"/>
  <c r="UTN47" i="1"/>
  <c r="UTF47" i="1"/>
  <c r="UTA47" i="1"/>
  <c r="UTB47" i="1" s="1"/>
  <c r="UTD47" i="1" s="1"/>
  <c r="USX47" i="1"/>
  <c r="USP47" i="1"/>
  <c r="USK47" i="1"/>
  <c r="USL47" i="1" s="1"/>
  <c r="USN47" i="1" s="1"/>
  <c r="USH47" i="1"/>
  <c r="URZ47" i="1"/>
  <c r="URU47" i="1"/>
  <c r="URV47" i="1" s="1"/>
  <c r="URX47" i="1" s="1"/>
  <c r="URR47" i="1"/>
  <c r="URJ47" i="1"/>
  <c r="URE47" i="1"/>
  <c r="URF47" i="1" s="1"/>
  <c r="URH47" i="1" s="1"/>
  <c r="URB47" i="1"/>
  <c r="UQT47" i="1"/>
  <c r="UQR47" i="1"/>
  <c r="UQQ47" i="1"/>
  <c r="UQO47" i="1"/>
  <c r="UQP47" i="1" s="1"/>
  <c r="UQL47" i="1"/>
  <c r="UQD47" i="1"/>
  <c r="UPY47" i="1"/>
  <c r="UPZ47" i="1" s="1"/>
  <c r="UQB47" i="1" s="1"/>
  <c r="UPV47" i="1"/>
  <c r="UPN47" i="1"/>
  <c r="UPI47" i="1"/>
  <c r="UPJ47" i="1" s="1"/>
  <c r="UPL47" i="1" s="1"/>
  <c r="UPF47" i="1"/>
  <c r="UOX47" i="1"/>
  <c r="UOS47" i="1"/>
  <c r="UOT47" i="1" s="1"/>
  <c r="UOV47" i="1" s="1"/>
  <c r="UOP47" i="1"/>
  <c r="UOH47" i="1"/>
  <c r="UOC47" i="1"/>
  <c r="UOD47" i="1" s="1"/>
  <c r="UOF47" i="1" s="1"/>
  <c r="UNZ47" i="1"/>
  <c r="UNR47" i="1"/>
  <c r="UNM47" i="1"/>
  <c r="UNN47" i="1" s="1"/>
  <c r="UNP47" i="1" s="1"/>
  <c r="UNJ47" i="1"/>
  <c r="UNB47" i="1"/>
  <c r="UMW47" i="1"/>
  <c r="UMX47" i="1" s="1"/>
  <c r="UMZ47" i="1" s="1"/>
  <c r="UMT47" i="1"/>
  <c r="UML47" i="1"/>
  <c r="UMG47" i="1"/>
  <c r="UMH47" i="1" s="1"/>
  <c r="UMJ47" i="1" s="1"/>
  <c r="UMD47" i="1"/>
  <c r="ULV47" i="1"/>
  <c r="ULQ47" i="1"/>
  <c r="ULR47" i="1" s="1"/>
  <c r="ULT47" i="1" s="1"/>
  <c r="ULN47" i="1"/>
  <c r="ULF47" i="1"/>
  <c r="ULC47" i="1"/>
  <c r="ULA47" i="1"/>
  <c r="ULB47" i="1" s="1"/>
  <c r="ULD47" i="1" s="1"/>
  <c r="UKX47" i="1"/>
  <c r="UKP47" i="1"/>
  <c r="UKK47" i="1"/>
  <c r="UKL47" i="1" s="1"/>
  <c r="UKN47" i="1" s="1"/>
  <c r="UKH47" i="1"/>
  <c r="UJZ47" i="1"/>
  <c r="UJU47" i="1"/>
  <c r="UJV47" i="1" s="1"/>
  <c r="UJX47" i="1" s="1"/>
  <c r="UJR47" i="1"/>
  <c r="UJJ47" i="1"/>
  <c r="UJG47" i="1"/>
  <c r="UJE47" i="1"/>
  <c r="UJF47" i="1" s="1"/>
  <c r="UJH47" i="1" s="1"/>
  <c r="UJB47" i="1"/>
  <c r="UIT47" i="1"/>
  <c r="UIO47" i="1"/>
  <c r="UIP47" i="1" s="1"/>
  <c r="UIR47" i="1" s="1"/>
  <c r="UIL47" i="1"/>
  <c r="UID47" i="1"/>
  <c r="UHY47" i="1"/>
  <c r="UHZ47" i="1" s="1"/>
  <c r="UIB47" i="1" s="1"/>
  <c r="UHV47" i="1"/>
  <c r="UHN47" i="1"/>
  <c r="UHI47" i="1"/>
  <c r="UHJ47" i="1" s="1"/>
  <c r="UHL47" i="1" s="1"/>
  <c r="UHF47" i="1"/>
  <c r="UGX47" i="1"/>
  <c r="UGS47" i="1"/>
  <c r="UGT47" i="1" s="1"/>
  <c r="UGV47" i="1" s="1"/>
  <c r="UGP47" i="1"/>
  <c r="UGH47" i="1"/>
  <c r="UGC47" i="1"/>
  <c r="UGD47" i="1" s="1"/>
  <c r="UGF47" i="1" s="1"/>
  <c r="UFZ47" i="1"/>
  <c r="UFR47" i="1"/>
  <c r="UFM47" i="1"/>
  <c r="UFN47" i="1" s="1"/>
  <c r="UFP47" i="1" s="1"/>
  <c r="UFJ47" i="1"/>
  <c r="UFB47" i="1"/>
  <c r="UEW47" i="1"/>
  <c r="UEX47" i="1" s="1"/>
  <c r="UEZ47" i="1" s="1"/>
  <c r="UET47" i="1"/>
  <c r="UEL47" i="1"/>
  <c r="UEG47" i="1"/>
  <c r="UEH47" i="1" s="1"/>
  <c r="UEJ47" i="1" s="1"/>
  <c r="UED47" i="1"/>
  <c r="UDV47" i="1"/>
  <c r="UDS47" i="1"/>
  <c r="UDQ47" i="1"/>
  <c r="UDR47" i="1" s="1"/>
  <c r="UDT47" i="1" s="1"/>
  <c r="UDN47" i="1"/>
  <c r="UDF47" i="1"/>
  <c r="UDA47" i="1"/>
  <c r="UDB47" i="1" s="1"/>
  <c r="UDD47" i="1" s="1"/>
  <c r="UCX47" i="1"/>
  <c r="UCP47" i="1"/>
  <c r="UCK47" i="1"/>
  <c r="UCL47" i="1" s="1"/>
  <c r="UCN47" i="1" s="1"/>
  <c r="UCH47" i="1"/>
  <c r="UBZ47" i="1"/>
  <c r="UBX47" i="1"/>
  <c r="UBW47" i="1"/>
  <c r="UBU47" i="1"/>
  <c r="UBV47" i="1" s="1"/>
  <c r="UBR47" i="1"/>
  <c r="UBJ47" i="1"/>
  <c r="UBE47" i="1"/>
  <c r="UBF47" i="1" s="1"/>
  <c r="UBH47" i="1" s="1"/>
  <c r="UBB47" i="1"/>
  <c r="UAT47" i="1"/>
  <c r="UAO47" i="1"/>
  <c r="UAP47" i="1" s="1"/>
  <c r="UAR47" i="1" s="1"/>
  <c r="UAL47" i="1"/>
  <c r="UAD47" i="1"/>
  <c r="TZY47" i="1"/>
  <c r="TZZ47" i="1" s="1"/>
  <c r="UAB47" i="1" s="1"/>
  <c r="TZV47" i="1"/>
  <c r="TZN47" i="1"/>
  <c r="TZI47" i="1"/>
  <c r="TZJ47" i="1" s="1"/>
  <c r="TZL47" i="1" s="1"/>
  <c r="TZF47" i="1"/>
  <c r="TYX47" i="1"/>
  <c r="TYS47" i="1"/>
  <c r="TYT47" i="1" s="1"/>
  <c r="TYV47" i="1" s="1"/>
  <c r="TYP47" i="1"/>
  <c r="TYH47" i="1"/>
  <c r="TYC47" i="1"/>
  <c r="TYD47" i="1" s="1"/>
  <c r="TYF47" i="1" s="1"/>
  <c r="TXZ47" i="1"/>
  <c r="TXR47" i="1"/>
  <c r="TXM47" i="1"/>
  <c r="TXN47" i="1" s="1"/>
  <c r="TXP47" i="1" s="1"/>
  <c r="TXJ47" i="1"/>
  <c r="TXB47" i="1"/>
  <c r="TWW47" i="1"/>
  <c r="TWX47" i="1" s="1"/>
  <c r="TWZ47" i="1" s="1"/>
  <c r="TWT47" i="1"/>
  <c r="TWL47" i="1"/>
  <c r="TWG47" i="1"/>
  <c r="TWH47" i="1" s="1"/>
  <c r="TWJ47" i="1" s="1"/>
  <c r="TWD47" i="1"/>
  <c r="TVV47" i="1"/>
  <c r="TVQ47" i="1"/>
  <c r="TVR47" i="1" s="1"/>
  <c r="TVT47" i="1" s="1"/>
  <c r="TVN47" i="1"/>
  <c r="TVF47" i="1"/>
  <c r="TVA47" i="1"/>
  <c r="TVB47" i="1" s="1"/>
  <c r="TVD47" i="1" s="1"/>
  <c r="TUX47" i="1"/>
  <c r="TUP47" i="1"/>
  <c r="TUK47" i="1"/>
  <c r="TUL47" i="1" s="1"/>
  <c r="TUN47" i="1" s="1"/>
  <c r="TUH47" i="1"/>
  <c r="TTZ47" i="1"/>
  <c r="TTU47" i="1"/>
  <c r="TTV47" i="1" s="1"/>
  <c r="TTX47" i="1" s="1"/>
  <c r="TTR47" i="1"/>
  <c r="TTJ47" i="1"/>
  <c r="TTE47" i="1"/>
  <c r="TTF47" i="1" s="1"/>
  <c r="TTH47" i="1" s="1"/>
  <c r="TTB47" i="1"/>
  <c r="TST47" i="1"/>
  <c r="TSO47" i="1"/>
  <c r="TSP47" i="1" s="1"/>
  <c r="TSR47" i="1" s="1"/>
  <c r="TSL47" i="1"/>
  <c r="TSD47" i="1"/>
  <c r="TRY47" i="1"/>
  <c r="TRZ47" i="1" s="1"/>
  <c r="TSB47" i="1" s="1"/>
  <c r="TRV47" i="1"/>
  <c r="TRN47" i="1"/>
  <c r="TRI47" i="1"/>
  <c r="TRJ47" i="1" s="1"/>
  <c r="TRL47" i="1" s="1"/>
  <c r="TRF47" i="1"/>
  <c r="TQX47" i="1"/>
  <c r="TQS47" i="1"/>
  <c r="TQT47" i="1" s="1"/>
  <c r="TQV47" i="1" s="1"/>
  <c r="TQP47" i="1"/>
  <c r="TQH47" i="1"/>
  <c r="TQC47" i="1"/>
  <c r="TQD47" i="1" s="1"/>
  <c r="TQF47" i="1" s="1"/>
  <c r="TPZ47" i="1"/>
  <c r="TPR47" i="1"/>
  <c r="TPM47" i="1"/>
  <c r="TPN47" i="1" s="1"/>
  <c r="TPP47" i="1" s="1"/>
  <c r="TPJ47" i="1"/>
  <c r="TPB47" i="1"/>
  <c r="TOY47" i="1"/>
  <c r="TOW47" i="1"/>
  <c r="TOX47" i="1" s="1"/>
  <c r="TOZ47" i="1" s="1"/>
  <c r="TOT47" i="1"/>
  <c r="TOL47" i="1"/>
  <c r="TOG47" i="1"/>
  <c r="TOH47" i="1" s="1"/>
  <c r="TOJ47" i="1" s="1"/>
  <c r="TOD47" i="1"/>
  <c r="TNV47" i="1"/>
  <c r="TNQ47" i="1"/>
  <c r="TNR47" i="1" s="1"/>
  <c r="TNT47" i="1" s="1"/>
  <c r="TNN47" i="1"/>
  <c r="TNF47" i="1"/>
  <c r="TNA47" i="1"/>
  <c r="TNB47" i="1" s="1"/>
  <c r="TND47" i="1" s="1"/>
  <c r="TMX47" i="1"/>
  <c r="TMP47" i="1"/>
  <c r="TMK47" i="1"/>
  <c r="TML47" i="1" s="1"/>
  <c r="TMN47" i="1" s="1"/>
  <c r="TMH47" i="1"/>
  <c r="TLZ47" i="1"/>
  <c r="TLU47" i="1"/>
  <c r="TLV47" i="1" s="1"/>
  <c r="TLX47" i="1" s="1"/>
  <c r="TLR47" i="1"/>
  <c r="TLJ47" i="1"/>
  <c r="TLE47" i="1"/>
  <c r="TLF47" i="1" s="1"/>
  <c r="TLH47" i="1" s="1"/>
  <c r="TLB47" i="1"/>
  <c r="TKT47" i="1"/>
  <c r="TKO47" i="1"/>
  <c r="TKP47" i="1" s="1"/>
  <c r="TKR47" i="1" s="1"/>
  <c r="TKL47" i="1"/>
  <c r="TKD47" i="1"/>
  <c r="TJY47" i="1"/>
  <c r="TJZ47" i="1" s="1"/>
  <c r="TKB47" i="1" s="1"/>
  <c r="TJV47" i="1"/>
  <c r="TJN47" i="1"/>
  <c r="TJI47" i="1"/>
  <c r="TJJ47" i="1" s="1"/>
  <c r="TJL47" i="1" s="1"/>
  <c r="TJF47" i="1"/>
  <c r="TIX47" i="1"/>
  <c r="TIS47" i="1"/>
  <c r="TIT47" i="1" s="1"/>
  <c r="TIV47" i="1" s="1"/>
  <c r="TIP47" i="1"/>
  <c r="TIH47" i="1"/>
  <c r="TIC47" i="1"/>
  <c r="TID47" i="1" s="1"/>
  <c r="TIF47" i="1" s="1"/>
  <c r="THZ47" i="1"/>
  <c r="THR47" i="1"/>
  <c r="THO47" i="1"/>
  <c r="THM47" i="1"/>
  <c r="THN47" i="1" s="1"/>
  <c r="THP47" i="1" s="1"/>
  <c r="THJ47" i="1"/>
  <c r="THB47" i="1"/>
  <c r="TGW47" i="1"/>
  <c r="TGX47" i="1" s="1"/>
  <c r="TGZ47" i="1" s="1"/>
  <c r="TGT47" i="1"/>
  <c r="TGL47" i="1"/>
  <c r="TGG47" i="1"/>
  <c r="TGH47" i="1" s="1"/>
  <c r="TGJ47" i="1" s="1"/>
  <c r="TGD47" i="1"/>
  <c r="TFV47" i="1"/>
  <c r="TFQ47" i="1"/>
  <c r="TFR47" i="1" s="1"/>
  <c r="TFT47" i="1" s="1"/>
  <c r="TFN47" i="1"/>
  <c r="TFF47" i="1"/>
  <c r="TFA47" i="1"/>
  <c r="TFB47" i="1" s="1"/>
  <c r="TFD47" i="1" s="1"/>
  <c r="TEX47" i="1"/>
  <c r="TEP47" i="1"/>
  <c r="TEM47" i="1"/>
  <c r="TEK47" i="1"/>
  <c r="TEL47" i="1" s="1"/>
  <c r="TEN47" i="1" s="1"/>
  <c r="TEH47" i="1"/>
  <c r="TDZ47" i="1"/>
  <c r="TDU47" i="1"/>
  <c r="TDV47" i="1" s="1"/>
  <c r="TDX47" i="1" s="1"/>
  <c r="TDR47" i="1"/>
  <c r="TDJ47" i="1"/>
  <c r="TDE47" i="1"/>
  <c r="TDF47" i="1" s="1"/>
  <c r="TDH47" i="1" s="1"/>
  <c r="TDB47" i="1"/>
  <c r="TCT47" i="1"/>
  <c r="TCO47" i="1"/>
  <c r="TCP47" i="1" s="1"/>
  <c r="TCR47" i="1" s="1"/>
  <c r="TCL47" i="1"/>
  <c r="TCD47" i="1"/>
  <c r="TBY47" i="1"/>
  <c r="TBZ47" i="1" s="1"/>
  <c r="TCB47" i="1" s="1"/>
  <c r="TBV47" i="1"/>
  <c r="TBN47" i="1"/>
  <c r="TBI47" i="1"/>
  <c r="TBJ47" i="1" s="1"/>
  <c r="TBL47" i="1" s="1"/>
  <c r="TBF47" i="1"/>
  <c r="TAX47" i="1"/>
  <c r="TAS47" i="1"/>
  <c r="TAT47" i="1" s="1"/>
  <c r="TAV47" i="1" s="1"/>
  <c r="TAP47" i="1"/>
  <c r="TAH47" i="1"/>
  <c r="TAC47" i="1"/>
  <c r="TAD47" i="1" s="1"/>
  <c r="TAF47" i="1" s="1"/>
  <c r="SZZ47" i="1"/>
  <c r="SZR47" i="1"/>
  <c r="SZM47" i="1"/>
  <c r="SZN47" i="1" s="1"/>
  <c r="SZP47" i="1" s="1"/>
  <c r="SZJ47" i="1"/>
  <c r="SZB47" i="1"/>
  <c r="SYW47" i="1"/>
  <c r="SYX47" i="1" s="1"/>
  <c r="SYZ47" i="1" s="1"/>
  <c r="SYT47" i="1"/>
  <c r="SYL47" i="1"/>
  <c r="SYG47" i="1"/>
  <c r="SYH47" i="1" s="1"/>
  <c r="SYJ47" i="1" s="1"/>
  <c r="SYD47" i="1"/>
  <c r="SXV47" i="1"/>
  <c r="SXQ47" i="1"/>
  <c r="SXR47" i="1" s="1"/>
  <c r="SXT47" i="1" s="1"/>
  <c r="SXN47" i="1"/>
  <c r="SXF47" i="1"/>
  <c r="SXA47" i="1"/>
  <c r="SXB47" i="1" s="1"/>
  <c r="SXD47" i="1" s="1"/>
  <c r="SWX47" i="1"/>
  <c r="SWP47" i="1"/>
  <c r="SWK47" i="1"/>
  <c r="SWL47" i="1" s="1"/>
  <c r="SWN47" i="1" s="1"/>
  <c r="SWH47" i="1"/>
  <c r="SVZ47" i="1"/>
  <c r="SVU47" i="1"/>
  <c r="SVV47" i="1" s="1"/>
  <c r="SVX47" i="1" s="1"/>
  <c r="SVR47" i="1"/>
  <c r="SVJ47" i="1"/>
  <c r="SVE47" i="1"/>
  <c r="SVF47" i="1" s="1"/>
  <c r="SVH47" i="1" s="1"/>
  <c r="SVB47" i="1"/>
  <c r="SUT47" i="1"/>
  <c r="SUO47" i="1"/>
  <c r="SUP47" i="1" s="1"/>
  <c r="SUR47" i="1" s="1"/>
  <c r="SUL47" i="1"/>
  <c r="SUD47" i="1"/>
  <c r="STY47" i="1"/>
  <c r="STZ47" i="1" s="1"/>
  <c r="SUB47" i="1" s="1"/>
  <c r="STV47" i="1"/>
  <c r="STN47" i="1"/>
  <c r="STI47" i="1"/>
  <c r="STJ47" i="1" s="1"/>
  <c r="STL47" i="1" s="1"/>
  <c r="STF47" i="1"/>
  <c r="SSX47" i="1"/>
  <c r="SSS47" i="1"/>
  <c r="SST47" i="1" s="1"/>
  <c r="SSV47" i="1" s="1"/>
  <c r="SSP47" i="1"/>
  <c r="SSH47" i="1"/>
  <c r="SSC47" i="1"/>
  <c r="SSD47" i="1" s="1"/>
  <c r="SSF47" i="1" s="1"/>
  <c r="SRZ47" i="1"/>
  <c r="SRR47" i="1"/>
  <c r="SRM47" i="1"/>
  <c r="SRN47" i="1" s="1"/>
  <c r="SRP47" i="1" s="1"/>
  <c r="SRJ47" i="1"/>
  <c r="SRB47" i="1"/>
  <c r="SQW47" i="1"/>
  <c r="SQX47" i="1" s="1"/>
  <c r="SQZ47" i="1" s="1"/>
  <c r="SQT47" i="1"/>
  <c r="SQL47" i="1"/>
  <c r="SQG47" i="1"/>
  <c r="SQH47" i="1" s="1"/>
  <c r="SQJ47" i="1" s="1"/>
  <c r="SQD47" i="1"/>
  <c r="SPV47" i="1"/>
  <c r="SPQ47" i="1"/>
  <c r="SPR47" i="1" s="1"/>
  <c r="SPT47" i="1" s="1"/>
  <c r="SPN47" i="1"/>
  <c r="SPF47" i="1"/>
  <c r="SPA47" i="1"/>
  <c r="SPB47" i="1" s="1"/>
  <c r="SPD47" i="1" s="1"/>
  <c r="SOX47" i="1"/>
  <c r="SOP47" i="1"/>
  <c r="SOK47" i="1"/>
  <c r="SOL47" i="1" s="1"/>
  <c r="SON47" i="1" s="1"/>
  <c r="SOH47" i="1"/>
  <c r="SNZ47" i="1"/>
  <c r="SNU47" i="1"/>
  <c r="SNV47" i="1" s="1"/>
  <c r="SNX47" i="1" s="1"/>
  <c r="SNR47" i="1"/>
  <c r="SNJ47" i="1"/>
  <c r="SNE47" i="1"/>
  <c r="SNF47" i="1" s="1"/>
  <c r="SNH47" i="1" s="1"/>
  <c r="SNB47" i="1"/>
  <c r="SMT47" i="1"/>
  <c r="SMO47" i="1"/>
  <c r="SML47" i="1"/>
  <c r="SMD47" i="1"/>
  <c r="SLY47" i="1"/>
  <c r="SLZ47" i="1" s="1"/>
  <c r="SMB47" i="1" s="1"/>
  <c r="SLV47" i="1"/>
  <c r="SLN47" i="1"/>
  <c r="SLI47" i="1"/>
  <c r="SLJ47" i="1" s="1"/>
  <c r="SLL47" i="1" s="1"/>
  <c r="SLF47" i="1"/>
  <c r="SKX47" i="1"/>
  <c r="SKS47" i="1"/>
  <c r="SKT47" i="1" s="1"/>
  <c r="SKV47" i="1" s="1"/>
  <c r="SKP47" i="1"/>
  <c r="SKH47" i="1"/>
  <c r="SKC47" i="1"/>
  <c r="SKD47" i="1" s="1"/>
  <c r="SKF47" i="1" s="1"/>
  <c r="SJZ47" i="1"/>
  <c r="SJR47" i="1"/>
  <c r="SJM47" i="1"/>
  <c r="SJN47" i="1" s="1"/>
  <c r="SJP47" i="1" s="1"/>
  <c r="SJJ47" i="1"/>
  <c r="SJB47" i="1"/>
  <c r="SIW47" i="1"/>
  <c r="SIT47" i="1"/>
  <c r="SIL47" i="1"/>
  <c r="SIG47" i="1"/>
  <c r="SIH47" i="1" s="1"/>
  <c r="SIJ47" i="1" s="1"/>
  <c r="SID47" i="1"/>
  <c r="SHV47" i="1"/>
  <c r="SHQ47" i="1"/>
  <c r="SHR47" i="1" s="1"/>
  <c r="SHT47" i="1" s="1"/>
  <c r="SHN47" i="1"/>
  <c r="SHF47" i="1"/>
  <c r="SHA47" i="1"/>
  <c r="SHB47" i="1" s="1"/>
  <c r="SHD47" i="1" s="1"/>
  <c r="SGX47" i="1"/>
  <c r="SGP47" i="1"/>
  <c r="SGK47" i="1"/>
  <c r="SGL47" i="1" s="1"/>
  <c r="SGN47" i="1" s="1"/>
  <c r="SGH47" i="1"/>
  <c r="SFZ47" i="1"/>
  <c r="SFU47" i="1"/>
  <c r="SFV47" i="1" s="1"/>
  <c r="SFX47" i="1" s="1"/>
  <c r="SFR47" i="1"/>
  <c r="SFJ47" i="1"/>
  <c r="SFE47" i="1"/>
  <c r="SFB47" i="1"/>
  <c r="SET47" i="1"/>
  <c r="SEO47" i="1"/>
  <c r="SEP47" i="1" s="1"/>
  <c r="SER47" i="1" s="1"/>
  <c r="SEL47" i="1"/>
  <c r="SED47" i="1"/>
  <c r="SDY47" i="1"/>
  <c r="SDZ47" i="1" s="1"/>
  <c r="SEB47" i="1" s="1"/>
  <c r="SDV47" i="1"/>
  <c r="SDN47" i="1"/>
  <c r="SDI47" i="1"/>
  <c r="SDJ47" i="1" s="1"/>
  <c r="SDL47" i="1" s="1"/>
  <c r="SDF47" i="1"/>
  <c r="SCX47" i="1"/>
  <c r="SCS47" i="1"/>
  <c r="SCT47" i="1" s="1"/>
  <c r="SCV47" i="1" s="1"/>
  <c r="SCP47" i="1"/>
  <c r="SCH47" i="1"/>
  <c r="SCC47" i="1"/>
  <c r="SCD47" i="1" s="1"/>
  <c r="SCF47" i="1" s="1"/>
  <c r="SBZ47" i="1"/>
  <c r="SBR47" i="1"/>
  <c r="SBM47" i="1"/>
  <c r="SBJ47" i="1"/>
  <c r="SBB47" i="1"/>
  <c r="SAW47" i="1"/>
  <c r="SAX47" i="1" s="1"/>
  <c r="SAZ47" i="1" s="1"/>
  <c r="SAT47" i="1"/>
  <c r="SAL47" i="1"/>
  <c r="SAG47" i="1"/>
  <c r="SAH47" i="1" s="1"/>
  <c r="SAJ47" i="1" s="1"/>
  <c r="SAD47" i="1"/>
  <c r="RZV47" i="1"/>
  <c r="RZQ47" i="1"/>
  <c r="RZR47" i="1" s="1"/>
  <c r="RZT47" i="1" s="1"/>
  <c r="RZN47" i="1"/>
  <c r="RZF47" i="1"/>
  <c r="RZA47" i="1"/>
  <c r="RZB47" i="1" s="1"/>
  <c r="RZD47" i="1" s="1"/>
  <c r="RYX47" i="1"/>
  <c r="RYP47" i="1"/>
  <c r="RYM47" i="1"/>
  <c r="RYK47" i="1"/>
  <c r="RYL47" i="1" s="1"/>
  <c r="RYN47" i="1" s="1"/>
  <c r="RYH47" i="1"/>
  <c r="RXZ47" i="1"/>
  <c r="RXU47" i="1"/>
  <c r="RXR47" i="1"/>
  <c r="RXJ47" i="1"/>
  <c r="RXE47" i="1"/>
  <c r="RXF47" i="1" s="1"/>
  <c r="RXH47" i="1" s="1"/>
  <c r="RXB47" i="1"/>
  <c r="RWT47" i="1"/>
  <c r="RWO47" i="1"/>
  <c r="RWP47" i="1" s="1"/>
  <c r="RWR47" i="1" s="1"/>
  <c r="RWL47" i="1"/>
  <c r="RWD47" i="1"/>
  <c r="RVY47" i="1"/>
  <c r="RVZ47" i="1" s="1"/>
  <c r="RWB47" i="1" s="1"/>
  <c r="RVV47" i="1"/>
  <c r="RVN47" i="1"/>
  <c r="RVI47" i="1"/>
  <c r="RVJ47" i="1" s="1"/>
  <c r="RVL47" i="1" s="1"/>
  <c r="RVF47" i="1"/>
  <c r="RUX47" i="1"/>
  <c r="RUS47" i="1"/>
  <c r="RUT47" i="1" s="1"/>
  <c r="RUV47" i="1" s="1"/>
  <c r="RUP47" i="1"/>
  <c r="RUH47" i="1"/>
  <c r="RUC47" i="1"/>
  <c r="RTZ47" i="1"/>
  <c r="RTR47" i="1"/>
  <c r="RTM47" i="1"/>
  <c r="RTN47" i="1" s="1"/>
  <c r="RTP47" i="1" s="1"/>
  <c r="RTJ47" i="1"/>
  <c r="RTB47" i="1"/>
  <c r="RSW47" i="1"/>
  <c r="RSX47" i="1" s="1"/>
  <c r="RSZ47" i="1" s="1"/>
  <c r="RST47" i="1"/>
  <c r="RSL47" i="1"/>
  <c r="RSG47" i="1"/>
  <c r="RSH47" i="1" s="1"/>
  <c r="RSJ47" i="1" s="1"/>
  <c r="RSD47" i="1"/>
  <c r="RRV47" i="1"/>
  <c r="RRQ47" i="1"/>
  <c r="RRR47" i="1" s="1"/>
  <c r="RRT47" i="1" s="1"/>
  <c r="RRN47" i="1"/>
  <c r="RRF47" i="1"/>
  <c r="RRA47" i="1"/>
  <c r="RRB47" i="1" s="1"/>
  <c r="RRD47" i="1" s="1"/>
  <c r="RQX47" i="1"/>
  <c r="RQP47" i="1"/>
  <c r="RQK47" i="1"/>
  <c r="RQH47" i="1"/>
  <c r="RPZ47" i="1"/>
  <c r="RPU47" i="1"/>
  <c r="RPV47" i="1" s="1"/>
  <c r="RPX47" i="1" s="1"/>
  <c r="RPR47" i="1"/>
  <c r="RPJ47" i="1"/>
  <c r="RPE47" i="1"/>
  <c r="RPF47" i="1" s="1"/>
  <c r="RPH47" i="1" s="1"/>
  <c r="RPB47" i="1"/>
  <c r="ROT47" i="1"/>
  <c r="ROO47" i="1"/>
  <c r="ROP47" i="1" s="1"/>
  <c r="ROR47" i="1" s="1"/>
  <c r="ROL47" i="1"/>
  <c r="ROD47" i="1"/>
  <c r="ROB47" i="1"/>
  <c r="RNY47" i="1"/>
  <c r="RNZ47" i="1" s="1"/>
  <c r="RNV47" i="1"/>
  <c r="RNN47" i="1"/>
  <c r="RNI47" i="1"/>
  <c r="RNJ47" i="1" s="1"/>
  <c r="RNL47" i="1" s="1"/>
  <c r="RNF47" i="1"/>
  <c r="RMX47" i="1"/>
  <c r="RMS47" i="1"/>
  <c r="RMP47" i="1"/>
  <c r="RMH47" i="1"/>
  <c r="RMC47" i="1"/>
  <c r="RMD47" i="1" s="1"/>
  <c r="RMF47" i="1" s="1"/>
  <c r="RLZ47" i="1"/>
  <c r="RLR47" i="1"/>
  <c r="RLM47" i="1"/>
  <c r="RLN47" i="1" s="1"/>
  <c r="RLP47" i="1" s="1"/>
  <c r="RLJ47" i="1"/>
  <c r="RLB47" i="1"/>
  <c r="RKW47" i="1"/>
  <c r="RKX47" i="1" s="1"/>
  <c r="RKZ47" i="1" s="1"/>
  <c r="RKT47" i="1"/>
  <c r="RKL47" i="1"/>
  <c r="RKG47" i="1"/>
  <c r="RKH47" i="1" s="1"/>
  <c r="RKJ47" i="1" s="1"/>
  <c r="RKD47" i="1"/>
  <c r="RJV47" i="1"/>
  <c r="RJQ47" i="1"/>
  <c r="RJR47" i="1" s="1"/>
  <c r="RJT47" i="1" s="1"/>
  <c r="RJN47" i="1"/>
  <c r="RJF47" i="1"/>
  <c r="RJA47" i="1"/>
  <c r="RIX47" i="1"/>
  <c r="RIP47" i="1"/>
  <c r="RIK47" i="1"/>
  <c r="RIL47" i="1" s="1"/>
  <c r="RIN47" i="1" s="1"/>
  <c r="RIH47" i="1"/>
  <c r="RHZ47" i="1"/>
  <c r="RHU47" i="1"/>
  <c r="RHV47" i="1" s="1"/>
  <c r="RHX47" i="1" s="1"/>
  <c r="RHR47" i="1"/>
  <c r="RHJ47" i="1"/>
  <c r="RHE47" i="1"/>
  <c r="RHF47" i="1" s="1"/>
  <c r="RHH47" i="1" s="1"/>
  <c r="RHB47" i="1"/>
  <c r="RGT47" i="1"/>
  <c r="RGO47" i="1"/>
  <c r="RGP47" i="1" s="1"/>
  <c r="RGR47" i="1" s="1"/>
  <c r="RGL47" i="1"/>
  <c r="RGD47" i="1"/>
  <c r="RFY47" i="1"/>
  <c r="RFZ47" i="1" s="1"/>
  <c r="RGB47" i="1" s="1"/>
  <c r="RFV47" i="1"/>
  <c r="RFN47" i="1"/>
  <c r="RFI47" i="1"/>
  <c r="RFF47" i="1"/>
  <c r="REX47" i="1"/>
  <c r="RES47" i="1"/>
  <c r="RET47" i="1" s="1"/>
  <c r="REV47" i="1" s="1"/>
  <c r="REP47" i="1"/>
  <c r="REH47" i="1"/>
  <c r="REC47" i="1"/>
  <c r="RED47" i="1" s="1"/>
  <c r="REF47" i="1" s="1"/>
  <c r="RDZ47" i="1"/>
  <c r="RDR47" i="1"/>
  <c r="RDM47" i="1"/>
  <c r="RDN47" i="1" s="1"/>
  <c r="RDP47" i="1" s="1"/>
  <c r="RDJ47" i="1"/>
  <c r="RDB47" i="1"/>
  <c r="RCW47" i="1"/>
  <c r="RCX47" i="1" s="1"/>
  <c r="RCZ47" i="1" s="1"/>
  <c r="RCT47" i="1"/>
  <c r="RCL47" i="1"/>
  <c r="RCG47" i="1"/>
  <c r="RCH47" i="1" s="1"/>
  <c r="RCJ47" i="1" s="1"/>
  <c r="RCD47" i="1"/>
  <c r="RBV47" i="1"/>
  <c r="RBQ47" i="1"/>
  <c r="RBN47" i="1"/>
  <c r="RBF47" i="1"/>
  <c r="RBA47" i="1"/>
  <c r="RBB47" i="1" s="1"/>
  <c r="RBD47" i="1" s="1"/>
  <c r="RAX47" i="1"/>
  <c r="RAP47" i="1"/>
  <c r="RAK47" i="1"/>
  <c r="RAL47" i="1" s="1"/>
  <c r="RAN47" i="1" s="1"/>
  <c r="RAH47" i="1"/>
  <c r="QZZ47" i="1"/>
  <c r="QZU47" i="1"/>
  <c r="QZV47" i="1" s="1"/>
  <c r="QZX47" i="1" s="1"/>
  <c r="QZR47" i="1"/>
  <c r="QZJ47" i="1"/>
  <c r="QZE47" i="1"/>
  <c r="QZF47" i="1" s="1"/>
  <c r="QZH47" i="1" s="1"/>
  <c r="QZB47" i="1"/>
  <c r="QYT47" i="1"/>
  <c r="QYQ47" i="1"/>
  <c r="QYO47" i="1"/>
  <c r="QYP47" i="1" s="1"/>
  <c r="QYR47" i="1" s="1"/>
  <c r="QYL47" i="1"/>
  <c r="QYD47" i="1"/>
  <c r="QXY47" i="1"/>
  <c r="QXV47" i="1"/>
  <c r="QXN47" i="1"/>
  <c r="QXI47" i="1"/>
  <c r="QXJ47" i="1" s="1"/>
  <c r="QXL47" i="1" s="1"/>
  <c r="QXF47" i="1"/>
  <c r="QWX47" i="1"/>
  <c r="QWS47" i="1"/>
  <c r="QWT47" i="1" s="1"/>
  <c r="QWV47" i="1" s="1"/>
  <c r="QWP47" i="1"/>
  <c r="QWH47" i="1"/>
  <c r="QWC47" i="1"/>
  <c r="QWD47" i="1" s="1"/>
  <c r="QWF47" i="1" s="1"/>
  <c r="QVZ47" i="1"/>
  <c r="QVR47" i="1"/>
  <c r="QVM47" i="1"/>
  <c r="QVN47" i="1" s="1"/>
  <c r="QVP47" i="1" s="1"/>
  <c r="QVJ47" i="1"/>
  <c r="QVB47" i="1"/>
  <c r="QUW47" i="1"/>
  <c r="QUX47" i="1" s="1"/>
  <c r="QUZ47" i="1" s="1"/>
  <c r="QUT47" i="1"/>
  <c r="QUL47" i="1"/>
  <c r="QUG47" i="1"/>
  <c r="QUD47" i="1"/>
  <c r="QTV47" i="1"/>
  <c r="QTQ47" i="1"/>
  <c r="QTR47" i="1" s="1"/>
  <c r="QTT47" i="1" s="1"/>
  <c r="QTN47" i="1"/>
  <c r="QTF47" i="1"/>
  <c r="QTA47" i="1"/>
  <c r="QTB47" i="1" s="1"/>
  <c r="QTD47" i="1" s="1"/>
  <c r="QSX47" i="1"/>
  <c r="QSP47" i="1"/>
  <c r="QSK47" i="1"/>
  <c r="QSL47" i="1" s="1"/>
  <c r="QSN47" i="1" s="1"/>
  <c r="QSH47" i="1"/>
  <c r="QRZ47" i="1"/>
  <c r="QRU47" i="1"/>
  <c r="QRV47" i="1" s="1"/>
  <c r="QRX47" i="1" s="1"/>
  <c r="QRR47" i="1"/>
  <c r="QRJ47" i="1"/>
  <c r="QRE47" i="1"/>
  <c r="QRF47" i="1" s="1"/>
  <c r="QRH47" i="1" s="1"/>
  <c r="QRB47" i="1"/>
  <c r="QQT47" i="1"/>
  <c r="QQO47" i="1"/>
  <c r="QQL47" i="1"/>
  <c r="QQD47" i="1"/>
  <c r="QPY47" i="1"/>
  <c r="QPZ47" i="1" s="1"/>
  <c r="QQB47" i="1" s="1"/>
  <c r="QPV47" i="1"/>
  <c r="QPN47" i="1"/>
  <c r="QPI47" i="1"/>
  <c r="QPJ47" i="1" s="1"/>
  <c r="QPL47" i="1" s="1"/>
  <c r="QPF47" i="1"/>
  <c r="QOX47" i="1"/>
  <c r="QOS47" i="1"/>
  <c r="QOT47" i="1" s="1"/>
  <c r="QOV47" i="1" s="1"/>
  <c r="QOP47" i="1"/>
  <c r="QOH47" i="1"/>
  <c r="QOC47" i="1"/>
  <c r="QOD47" i="1" s="1"/>
  <c r="QOF47" i="1" s="1"/>
  <c r="QNZ47" i="1"/>
  <c r="QNR47" i="1"/>
  <c r="QNM47" i="1"/>
  <c r="QNN47" i="1" s="1"/>
  <c r="QNP47" i="1" s="1"/>
  <c r="QNJ47" i="1"/>
  <c r="QNB47" i="1"/>
  <c r="QMW47" i="1"/>
  <c r="QMT47" i="1"/>
  <c r="QML47" i="1"/>
  <c r="QMJ47" i="1"/>
  <c r="QMI47" i="1"/>
  <c r="QMG47" i="1"/>
  <c r="QMH47" i="1" s="1"/>
  <c r="QMD47" i="1"/>
  <c r="QLV47" i="1"/>
  <c r="QLQ47" i="1"/>
  <c r="QLR47" i="1" s="1"/>
  <c r="QLT47" i="1" s="1"/>
  <c r="QLN47" i="1"/>
  <c r="QLF47" i="1"/>
  <c r="QLA47" i="1"/>
  <c r="QLB47" i="1" s="1"/>
  <c r="QLD47" i="1" s="1"/>
  <c r="QKX47" i="1"/>
  <c r="QKP47" i="1"/>
  <c r="QKN47" i="1"/>
  <c r="QKK47" i="1"/>
  <c r="QKL47" i="1" s="1"/>
  <c r="QKH47" i="1"/>
  <c r="QJZ47" i="1"/>
  <c r="QJU47" i="1"/>
  <c r="QJV47" i="1" s="1"/>
  <c r="QJX47" i="1" s="1"/>
  <c r="QJR47" i="1"/>
  <c r="QJJ47" i="1"/>
  <c r="QJE47" i="1"/>
  <c r="QJB47" i="1"/>
  <c r="QIT47" i="1"/>
  <c r="QIO47" i="1"/>
  <c r="QIP47" i="1" s="1"/>
  <c r="QIR47" i="1" s="1"/>
  <c r="QIL47" i="1"/>
  <c r="QID47" i="1"/>
  <c r="QHY47" i="1"/>
  <c r="QHZ47" i="1" s="1"/>
  <c r="QIB47" i="1" s="1"/>
  <c r="QHV47" i="1"/>
  <c r="QHN47" i="1"/>
  <c r="QHI47" i="1"/>
  <c r="QHJ47" i="1" s="1"/>
  <c r="QHL47" i="1" s="1"/>
  <c r="QHF47" i="1"/>
  <c r="QGX47" i="1"/>
  <c r="QGS47" i="1"/>
  <c r="QGT47" i="1" s="1"/>
  <c r="QGV47" i="1" s="1"/>
  <c r="QGP47" i="1"/>
  <c r="QGH47" i="1"/>
  <c r="QGC47" i="1"/>
  <c r="QGD47" i="1" s="1"/>
  <c r="QGF47" i="1" s="1"/>
  <c r="QFZ47" i="1"/>
  <c r="QFR47" i="1"/>
  <c r="QFM47" i="1"/>
  <c r="QFJ47" i="1"/>
  <c r="QFB47" i="1"/>
  <c r="QEW47" i="1"/>
  <c r="QEX47" i="1" s="1"/>
  <c r="QEZ47" i="1" s="1"/>
  <c r="QET47" i="1"/>
  <c r="QEL47" i="1"/>
  <c r="QEG47" i="1"/>
  <c r="QEH47" i="1" s="1"/>
  <c r="QEJ47" i="1" s="1"/>
  <c r="QED47" i="1"/>
  <c r="QDV47" i="1"/>
  <c r="QDQ47" i="1"/>
  <c r="QDR47" i="1" s="1"/>
  <c r="QDT47" i="1" s="1"/>
  <c r="QDN47" i="1"/>
  <c r="QDF47" i="1"/>
  <c r="QDA47" i="1"/>
  <c r="QDB47" i="1" s="1"/>
  <c r="QDD47" i="1" s="1"/>
  <c r="QCX47" i="1"/>
  <c r="QCP47" i="1"/>
  <c r="QCK47" i="1"/>
  <c r="QCL47" i="1" s="1"/>
  <c r="QCN47" i="1" s="1"/>
  <c r="QCH47" i="1"/>
  <c r="QBZ47" i="1"/>
  <c r="QBU47" i="1"/>
  <c r="QBR47" i="1"/>
  <c r="QBJ47" i="1"/>
  <c r="QBH47" i="1"/>
  <c r="QBG47" i="1"/>
  <c r="QBE47" i="1"/>
  <c r="QBF47" i="1" s="1"/>
  <c r="QBB47" i="1"/>
  <c r="QAT47" i="1"/>
  <c r="QAO47" i="1"/>
  <c r="QAP47" i="1" s="1"/>
  <c r="QAR47" i="1" s="1"/>
  <c r="QAL47" i="1"/>
  <c r="QAD47" i="1"/>
  <c r="PZY47" i="1"/>
  <c r="PZZ47" i="1" s="1"/>
  <c r="QAB47" i="1" s="1"/>
  <c r="PZV47" i="1"/>
  <c r="PZN47" i="1"/>
  <c r="PZL47" i="1"/>
  <c r="PZK47" i="1"/>
  <c r="PZI47" i="1"/>
  <c r="PZJ47" i="1" s="1"/>
  <c r="PZF47" i="1"/>
  <c r="PYX47" i="1"/>
  <c r="PYS47" i="1"/>
  <c r="PYT47" i="1" s="1"/>
  <c r="PYV47" i="1" s="1"/>
  <c r="PYP47" i="1"/>
  <c r="PYH47" i="1"/>
  <c r="PYC47" i="1"/>
  <c r="PXZ47" i="1"/>
  <c r="PXR47" i="1"/>
  <c r="PXM47" i="1"/>
  <c r="PXN47" i="1" s="1"/>
  <c r="PXP47" i="1" s="1"/>
  <c r="PXJ47" i="1"/>
  <c r="PXB47" i="1"/>
  <c r="PWW47" i="1"/>
  <c r="PWX47" i="1" s="1"/>
  <c r="PWZ47" i="1" s="1"/>
  <c r="PWT47" i="1"/>
  <c r="PWL47" i="1"/>
  <c r="PWG47" i="1"/>
  <c r="PWH47" i="1" s="1"/>
  <c r="PWJ47" i="1" s="1"/>
  <c r="PWD47" i="1"/>
  <c r="PVV47" i="1"/>
  <c r="PVQ47" i="1"/>
  <c r="PVR47" i="1" s="1"/>
  <c r="PVT47" i="1" s="1"/>
  <c r="PVN47" i="1"/>
  <c r="PVF47" i="1"/>
  <c r="PVA47" i="1"/>
  <c r="PVB47" i="1" s="1"/>
  <c r="PVD47" i="1" s="1"/>
  <c r="PUX47" i="1"/>
  <c r="PUP47" i="1"/>
  <c r="PUK47" i="1"/>
  <c r="PUH47" i="1"/>
  <c r="PTZ47" i="1"/>
  <c r="PTU47" i="1"/>
  <c r="PTV47" i="1" s="1"/>
  <c r="PTX47" i="1" s="1"/>
  <c r="PTR47" i="1"/>
  <c r="PTJ47" i="1"/>
  <c r="PTE47" i="1"/>
  <c r="PTF47" i="1" s="1"/>
  <c r="PTH47" i="1" s="1"/>
  <c r="PTB47" i="1"/>
  <c r="PST47" i="1"/>
  <c r="PSO47" i="1"/>
  <c r="PSP47" i="1" s="1"/>
  <c r="PSR47" i="1" s="1"/>
  <c r="PSL47" i="1"/>
  <c r="PSD47" i="1"/>
  <c r="PRY47" i="1"/>
  <c r="PRZ47" i="1" s="1"/>
  <c r="PSB47" i="1" s="1"/>
  <c r="PRV47" i="1"/>
  <c r="PRN47" i="1"/>
  <c r="PRI47" i="1"/>
  <c r="PRJ47" i="1" s="1"/>
  <c r="PRL47" i="1" s="1"/>
  <c r="PRF47" i="1"/>
  <c r="PQX47" i="1"/>
  <c r="PQS47" i="1"/>
  <c r="PQP47" i="1"/>
  <c r="PQH47" i="1"/>
  <c r="PQC47" i="1"/>
  <c r="PQD47" i="1" s="1"/>
  <c r="PQF47" i="1" s="1"/>
  <c r="PPZ47" i="1"/>
  <c r="PPR47" i="1"/>
  <c r="PPM47" i="1"/>
  <c r="PPN47" i="1" s="1"/>
  <c r="PPP47" i="1" s="1"/>
  <c r="PPJ47" i="1"/>
  <c r="PPB47" i="1"/>
  <c r="POW47" i="1"/>
  <c r="POX47" i="1" s="1"/>
  <c r="POZ47" i="1" s="1"/>
  <c r="POT47" i="1"/>
  <c r="POL47" i="1"/>
  <c r="POG47" i="1"/>
  <c r="POH47" i="1" s="1"/>
  <c r="POJ47" i="1" s="1"/>
  <c r="POD47" i="1"/>
  <c r="PNV47" i="1"/>
  <c r="PNQ47" i="1"/>
  <c r="PNR47" i="1" s="1"/>
  <c r="PNT47" i="1" s="1"/>
  <c r="PNN47" i="1"/>
  <c r="PNF47" i="1"/>
  <c r="PNA47" i="1"/>
  <c r="PMX47" i="1"/>
  <c r="PMP47" i="1"/>
  <c r="PMK47" i="1"/>
  <c r="PML47" i="1" s="1"/>
  <c r="PMN47" i="1" s="1"/>
  <c r="PMH47" i="1"/>
  <c r="PLZ47" i="1"/>
  <c r="PLU47" i="1"/>
  <c r="PLV47" i="1" s="1"/>
  <c r="PLX47" i="1" s="1"/>
  <c r="PLR47" i="1"/>
  <c r="PLJ47" i="1"/>
  <c r="PLE47" i="1"/>
  <c r="PLF47" i="1" s="1"/>
  <c r="PLH47" i="1" s="1"/>
  <c r="PLB47" i="1"/>
  <c r="PKT47" i="1"/>
  <c r="PKO47" i="1"/>
  <c r="PKP47" i="1" s="1"/>
  <c r="PKR47" i="1" s="1"/>
  <c r="PKL47" i="1"/>
  <c r="PKD47" i="1"/>
  <c r="PJY47" i="1"/>
  <c r="PJZ47" i="1" s="1"/>
  <c r="PKB47" i="1" s="1"/>
  <c r="PJV47" i="1"/>
  <c r="PJN47" i="1"/>
  <c r="PJI47" i="1"/>
  <c r="PJF47" i="1"/>
  <c r="PIX47" i="1"/>
  <c r="PIS47" i="1"/>
  <c r="PIT47" i="1" s="1"/>
  <c r="PIV47" i="1" s="1"/>
  <c r="PIP47" i="1"/>
  <c r="PIH47" i="1"/>
  <c r="PIC47" i="1"/>
  <c r="PID47" i="1" s="1"/>
  <c r="PIF47" i="1" s="1"/>
  <c r="PHZ47" i="1"/>
  <c r="PHR47" i="1"/>
  <c r="PHM47" i="1"/>
  <c r="PHN47" i="1" s="1"/>
  <c r="PHP47" i="1" s="1"/>
  <c r="PHJ47" i="1"/>
  <c r="PHB47" i="1"/>
  <c r="PGW47" i="1"/>
  <c r="PGX47" i="1" s="1"/>
  <c r="PGZ47" i="1" s="1"/>
  <c r="PGT47" i="1"/>
  <c r="PGL47" i="1"/>
  <c r="PGG47" i="1"/>
  <c r="PGH47" i="1" s="1"/>
  <c r="PGJ47" i="1" s="1"/>
  <c r="PGD47" i="1"/>
  <c r="PFV47" i="1"/>
  <c r="PFQ47" i="1"/>
  <c r="PFN47" i="1"/>
  <c r="PFF47" i="1"/>
  <c r="PFA47" i="1"/>
  <c r="PFB47" i="1" s="1"/>
  <c r="PFD47" i="1" s="1"/>
  <c r="PEX47" i="1"/>
  <c r="PEP47" i="1"/>
  <c r="PEK47" i="1"/>
  <c r="PEL47" i="1" s="1"/>
  <c r="PEN47" i="1" s="1"/>
  <c r="PEH47" i="1"/>
  <c r="PDZ47" i="1"/>
  <c r="PDU47" i="1"/>
  <c r="PDV47" i="1" s="1"/>
  <c r="PDX47" i="1" s="1"/>
  <c r="PDR47" i="1"/>
  <c r="PDJ47" i="1"/>
  <c r="PDE47" i="1"/>
  <c r="PDF47" i="1" s="1"/>
  <c r="PDH47" i="1" s="1"/>
  <c r="PDB47" i="1"/>
  <c r="PCT47" i="1"/>
  <c r="PCO47" i="1"/>
  <c r="PCP47" i="1" s="1"/>
  <c r="PCR47" i="1" s="1"/>
  <c r="PCL47" i="1"/>
  <c r="PCD47" i="1"/>
  <c r="PBY47" i="1"/>
  <c r="PBV47" i="1"/>
  <c r="PBN47" i="1"/>
  <c r="PBI47" i="1"/>
  <c r="PBJ47" i="1" s="1"/>
  <c r="PBL47" i="1" s="1"/>
  <c r="PBF47" i="1"/>
  <c r="PAX47" i="1"/>
  <c r="PAS47" i="1"/>
  <c r="PAT47" i="1" s="1"/>
  <c r="PAV47" i="1" s="1"/>
  <c r="PAP47" i="1"/>
  <c r="PAH47" i="1"/>
  <c r="PAC47" i="1"/>
  <c r="PAD47" i="1" s="1"/>
  <c r="PAF47" i="1" s="1"/>
  <c r="OZZ47" i="1"/>
  <c r="OZR47" i="1"/>
  <c r="OZM47" i="1"/>
  <c r="OZN47" i="1" s="1"/>
  <c r="OZP47" i="1" s="1"/>
  <c r="OZJ47" i="1"/>
  <c r="OZB47" i="1"/>
  <c r="OYW47" i="1"/>
  <c r="OYX47" i="1" s="1"/>
  <c r="OYZ47" i="1" s="1"/>
  <c r="OYT47" i="1"/>
  <c r="OYL47" i="1"/>
  <c r="OYG47" i="1"/>
  <c r="OYD47" i="1"/>
  <c r="OXV47" i="1"/>
  <c r="OXQ47" i="1"/>
  <c r="OXR47" i="1" s="1"/>
  <c r="OXT47" i="1" s="1"/>
  <c r="OXN47" i="1"/>
  <c r="OXF47" i="1"/>
  <c r="OXA47" i="1"/>
  <c r="OXB47" i="1" s="1"/>
  <c r="OXD47" i="1" s="1"/>
  <c r="OWX47" i="1"/>
  <c r="OWP47" i="1"/>
  <c r="OWK47" i="1"/>
  <c r="OWL47" i="1" s="1"/>
  <c r="OWN47" i="1" s="1"/>
  <c r="OWH47" i="1"/>
  <c r="OVZ47" i="1"/>
  <c r="OVU47" i="1"/>
  <c r="OVV47" i="1" s="1"/>
  <c r="OVX47" i="1" s="1"/>
  <c r="OVR47" i="1"/>
  <c r="OVJ47" i="1"/>
  <c r="OVE47" i="1"/>
  <c r="OVF47" i="1" s="1"/>
  <c r="OVH47" i="1" s="1"/>
  <c r="OVB47" i="1"/>
  <c r="OUT47" i="1"/>
  <c r="OUO47" i="1"/>
  <c r="OUL47" i="1"/>
  <c r="OUD47" i="1"/>
  <c r="OTY47" i="1"/>
  <c r="OTZ47" i="1" s="1"/>
  <c r="OUB47" i="1" s="1"/>
  <c r="OTV47" i="1"/>
  <c r="OTN47" i="1"/>
  <c r="OTI47" i="1"/>
  <c r="OTJ47" i="1" s="1"/>
  <c r="OTL47" i="1" s="1"/>
  <c r="OTF47" i="1"/>
  <c r="OSX47" i="1"/>
  <c r="OSS47" i="1"/>
  <c r="OST47" i="1" s="1"/>
  <c r="OSV47" i="1" s="1"/>
  <c r="OSP47" i="1"/>
  <c r="OSH47" i="1"/>
  <c r="OSC47" i="1"/>
  <c r="OSD47" i="1" s="1"/>
  <c r="OSF47" i="1" s="1"/>
  <c r="ORZ47" i="1"/>
  <c r="ORR47" i="1"/>
  <c r="ORM47" i="1"/>
  <c r="ORN47" i="1" s="1"/>
  <c r="ORP47" i="1" s="1"/>
  <c r="ORJ47" i="1"/>
  <c r="ORB47" i="1"/>
  <c r="OQW47" i="1"/>
  <c r="OQT47" i="1"/>
  <c r="OQL47" i="1"/>
  <c r="OQG47" i="1"/>
  <c r="OQH47" i="1" s="1"/>
  <c r="OQJ47" i="1" s="1"/>
  <c r="OQD47" i="1"/>
  <c r="OPV47" i="1"/>
  <c r="OPQ47" i="1"/>
  <c r="OPR47" i="1" s="1"/>
  <c r="OPT47" i="1" s="1"/>
  <c r="OPN47" i="1"/>
  <c r="OPF47" i="1"/>
  <c r="OPA47" i="1"/>
  <c r="OPB47" i="1" s="1"/>
  <c r="OPD47" i="1" s="1"/>
  <c r="OOX47" i="1"/>
  <c r="OOP47" i="1"/>
  <c r="OOK47" i="1"/>
  <c r="OOL47" i="1" s="1"/>
  <c r="OON47" i="1" s="1"/>
  <c r="OOH47" i="1"/>
  <c r="ONZ47" i="1"/>
  <c r="ONU47" i="1"/>
  <c r="ONV47" i="1" s="1"/>
  <c r="ONX47" i="1" s="1"/>
  <c r="ONR47" i="1"/>
  <c r="ONJ47" i="1"/>
  <c r="ONE47" i="1"/>
  <c r="ONB47" i="1"/>
  <c r="OMT47" i="1"/>
  <c r="OMO47" i="1"/>
  <c r="OMP47" i="1" s="1"/>
  <c r="OMR47" i="1" s="1"/>
  <c r="OML47" i="1"/>
  <c r="OMD47" i="1"/>
  <c r="OLY47" i="1"/>
  <c r="OLZ47" i="1" s="1"/>
  <c r="OMB47" i="1" s="1"/>
  <c r="OLV47" i="1"/>
  <c r="OLN47" i="1"/>
  <c r="OLI47" i="1"/>
  <c r="OLJ47" i="1" s="1"/>
  <c r="OLL47" i="1" s="1"/>
  <c r="OLF47" i="1"/>
  <c r="OKX47" i="1"/>
  <c r="OKS47" i="1"/>
  <c r="OKT47" i="1" s="1"/>
  <c r="OKV47" i="1" s="1"/>
  <c r="OKP47" i="1"/>
  <c r="OKH47" i="1"/>
  <c r="OKC47" i="1"/>
  <c r="OKD47" i="1" s="1"/>
  <c r="OKF47" i="1" s="1"/>
  <c r="OJZ47" i="1"/>
  <c r="OJR47" i="1"/>
  <c r="OJM47" i="1"/>
  <c r="OJJ47" i="1"/>
  <c r="OJB47" i="1"/>
  <c r="OIW47" i="1"/>
  <c r="OIX47" i="1" s="1"/>
  <c r="OIZ47" i="1" s="1"/>
  <c r="OIT47" i="1"/>
  <c r="OIL47" i="1"/>
  <c r="OIG47" i="1"/>
  <c r="OIH47" i="1" s="1"/>
  <c r="OIJ47" i="1" s="1"/>
  <c r="OID47" i="1"/>
  <c r="OHV47" i="1"/>
  <c r="OHQ47" i="1"/>
  <c r="OHR47" i="1" s="1"/>
  <c r="OHT47" i="1" s="1"/>
  <c r="OHN47" i="1"/>
  <c r="OHF47" i="1"/>
  <c r="OHA47" i="1"/>
  <c r="OHB47" i="1" s="1"/>
  <c r="OHD47" i="1" s="1"/>
  <c r="OGX47" i="1"/>
  <c r="OGP47" i="1"/>
  <c r="OGK47" i="1"/>
  <c r="OGL47" i="1" s="1"/>
  <c r="OGN47" i="1" s="1"/>
  <c r="OGH47" i="1"/>
  <c r="OFZ47" i="1"/>
  <c r="OFU47" i="1"/>
  <c r="OFR47" i="1"/>
  <c r="OFJ47" i="1"/>
  <c r="OFE47" i="1"/>
  <c r="OFF47" i="1" s="1"/>
  <c r="OFH47" i="1" s="1"/>
  <c r="OFB47" i="1"/>
  <c r="OET47" i="1"/>
  <c r="OEO47" i="1"/>
  <c r="OEP47" i="1" s="1"/>
  <c r="OER47" i="1" s="1"/>
  <c r="OEL47" i="1"/>
  <c r="OED47" i="1"/>
  <c r="ODY47" i="1"/>
  <c r="ODZ47" i="1" s="1"/>
  <c r="OEB47" i="1" s="1"/>
  <c r="ODV47" i="1"/>
  <c r="ODN47" i="1"/>
  <c r="ODI47" i="1"/>
  <c r="ODJ47" i="1" s="1"/>
  <c r="ODL47" i="1" s="1"/>
  <c r="ODF47" i="1"/>
  <c r="OCX47" i="1"/>
  <c r="OCS47" i="1"/>
  <c r="OCT47" i="1" s="1"/>
  <c r="OCV47" i="1" s="1"/>
  <c r="OCP47" i="1"/>
  <c r="OCH47" i="1"/>
  <c r="OCC47" i="1"/>
  <c r="OBZ47" i="1"/>
  <c r="OBR47" i="1"/>
  <c r="OBM47" i="1"/>
  <c r="OBN47" i="1" s="1"/>
  <c r="OBP47" i="1" s="1"/>
  <c r="OBJ47" i="1"/>
  <c r="OBB47" i="1"/>
  <c r="OAW47" i="1"/>
  <c r="OAX47" i="1" s="1"/>
  <c r="OAZ47" i="1" s="1"/>
  <c r="OAT47" i="1"/>
  <c r="OAL47" i="1"/>
  <c r="OAG47" i="1"/>
  <c r="OAH47" i="1" s="1"/>
  <c r="OAJ47" i="1" s="1"/>
  <c r="OAD47" i="1"/>
  <c r="NZV47" i="1"/>
  <c r="NZQ47" i="1"/>
  <c r="NZR47" i="1" s="1"/>
  <c r="NZT47" i="1" s="1"/>
  <c r="NZN47" i="1"/>
  <c r="NZF47" i="1"/>
  <c r="NZA47" i="1"/>
  <c r="NZB47" i="1" s="1"/>
  <c r="NZD47" i="1" s="1"/>
  <c r="NYX47" i="1"/>
  <c r="NYP47" i="1"/>
  <c r="NYK47" i="1"/>
  <c r="NYH47" i="1"/>
  <c r="NXZ47" i="1"/>
  <c r="NXU47" i="1"/>
  <c r="NXV47" i="1" s="1"/>
  <c r="NXX47" i="1" s="1"/>
  <c r="NXR47" i="1"/>
  <c r="NXJ47" i="1"/>
  <c r="NXE47" i="1"/>
  <c r="NXF47" i="1" s="1"/>
  <c r="NXH47" i="1" s="1"/>
  <c r="NXB47" i="1"/>
  <c r="NWT47" i="1"/>
  <c r="NWO47" i="1"/>
  <c r="NWP47" i="1" s="1"/>
  <c r="NWR47" i="1" s="1"/>
  <c r="NWL47" i="1"/>
  <c r="NWD47" i="1"/>
  <c r="NVY47" i="1"/>
  <c r="NVZ47" i="1" s="1"/>
  <c r="NWB47" i="1" s="1"/>
  <c r="NVV47" i="1"/>
  <c r="NVN47" i="1"/>
  <c r="NVI47" i="1"/>
  <c r="NVJ47" i="1" s="1"/>
  <c r="NVL47" i="1" s="1"/>
  <c r="NVF47" i="1"/>
  <c r="NUX47" i="1"/>
  <c r="NUS47" i="1"/>
  <c r="NUP47" i="1"/>
  <c r="NUH47" i="1"/>
  <c r="NUC47" i="1"/>
  <c r="NUD47" i="1" s="1"/>
  <c r="NUF47" i="1" s="1"/>
  <c r="NTZ47" i="1"/>
  <c r="NTR47" i="1"/>
  <c r="NTM47" i="1"/>
  <c r="NTN47" i="1" s="1"/>
  <c r="NTP47" i="1" s="1"/>
  <c r="NTJ47" i="1"/>
  <c r="NTB47" i="1"/>
  <c r="NSW47" i="1"/>
  <c r="NSX47" i="1" s="1"/>
  <c r="NSZ47" i="1" s="1"/>
  <c r="NST47" i="1"/>
  <c r="NSL47" i="1"/>
  <c r="NSG47" i="1"/>
  <c r="NSH47" i="1" s="1"/>
  <c r="NSJ47" i="1" s="1"/>
  <c r="NSD47" i="1"/>
  <c r="NRV47" i="1"/>
  <c r="NRQ47" i="1"/>
  <c r="NRR47" i="1" s="1"/>
  <c r="NRT47" i="1" s="1"/>
  <c r="NRN47" i="1"/>
  <c r="NRF47" i="1"/>
  <c r="NRA47" i="1"/>
  <c r="NQX47" i="1"/>
  <c r="NQP47" i="1"/>
  <c r="NQK47" i="1"/>
  <c r="NQL47" i="1" s="1"/>
  <c r="NQN47" i="1" s="1"/>
  <c r="NQH47" i="1"/>
  <c r="NPZ47" i="1"/>
  <c r="NPU47" i="1"/>
  <c r="NPV47" i="1" s="1"/>
  <c r="NPX47" i="1" s="1"/>
  <c r="NPR47" i="1"/>
  <c r="NPJ47" i="1"/>
  <c r="NPE47" i="1"/>
  <c r="NPF47" i="1" s="1"/>
  <c r="NPH47" i="1" s="1"/>
  <c r="NPB47" i="1"/>
  <c r="NOT47" i="1"/>
  <c r="NOO47" i="1"/>
  <c r="NOP47" i="1" s="1"/>
  <c r="NOR47" i="1" s="1"/>
  <c r="NOL47" i="1"/>
  <c r="NOD47" i="1"/>
  <c r="NNY47" i="1"/>
  <c r="NNZ47" i="1" s="1"/>
  <c r="NOB47" i="1" s="1"/>
  <c r="NNV47" i="1"/>
  <c r="NNN47" i="1"/>
  <c r="NNI47" i="1"/>
  <c r="NNF47" i="1"/>
  <c r="NMX47" i="1"/>
  <c r="NMS47" i="1"/>
  <c r="NMT47" i="1" s="1"/>
  <c r="NMV47" i="1" s="1"/>
  <c r="NMP47" i="1"/>
  <c r="NMH47" i="1"/>
  <c r="NMC47" i="1"/>
  <c r="NMD47" i="1" s="1"/>
  <c r="NMF47" i="1" s="1"/>
  <c r="NLZ47" i="1"/>
  <c r="NLR47" i="1"/>
  <c r="NLM47" i="1"/>
  <c r="NLN47" i="1" s="1"/>
  <c r="NLP47" i="1" s="1"/>
  <c r="NLJ47" i="1"/>
  <c r="NLB47" i="1"/>
  <c r="NKW47" i="1"/>
  <c r="NKX47" i="1" s="1"/>
  <c r="NKZ47" i="1" s="1"/>
  <c r="NKT47" i="1"/>
  <c r="NKL47" i="1"/>
  <c r="NKG47" i="1"/>
  <c r="NKH47" i="1" s="1"/>
  <c r="NKJ47" i="1" s="1"/>
  <c r="NKD47" i="1"/>
  <c r="NJV47" i="1"/>
  <c r="NJQ47" i="1"/>
  <c r="NJN47" i="1"/>
  <c r="NJF47" i="1"/>
  <c r="NJA47" i="1"/>
  <c r="NJB47" i="1" s="1"/>
  <c r="NJD47" i="1" s="1"/>
  <c r="NIX47" i="1"/>
  <c r="NIP47" i="1"/>
  <c r="NIK47" i="1"/>
  <c r="NIL47" i="1" s="1"/>
  <c r="NIN47" i="1" s="1"/>
  <c r="NIH47" i="1"/>
  <c r="NHZ47" i="1"/>
  <c r="NHU47" i="1"/>
  <c r="NHV47" i="1" s="1"/>
  <c r="NHX47" i="1" s="1"/>
  <c r="NHR47" i="1"/>
  <c r="NHJ47" i="1"/>
  <c r="NHE47" i="1"/>
  <c r="NHF47" i="1" s="1"/>
  <c r="NHH47" i="1" s="1"/>
  <c r="NHB47" i="1"/>
  <c r="NGT47" i="1"/>
  <c r="NGO47" i="1"/>
  <c r="NGP47" i="1" s="1"/>
  <c r="NGR47" i="1" s="1"/>
  <c r="NGL47" i="1"/>
  <c r="NGD47" i="1"/>
  <c r="NFY47" i="1"/>
  <c r="NFV47" i="1"/>
  <c r="NFN47" i="1"/>
  <c r="NFI47" i="1"/>
  <c r="NFJ47" i="1" s="1"/>
  <c r="NFL47" i="1" s="1"/>
  <c r="NFF47" i="1"/>
  <c r="NEX47" i="1"/>
  <c r="NES47" i="1"/>
  <c r="NET47" i="1" s="1"/>
  <c r="NEV47" i="1" s="1"/>
  <c r="NEP47" i="1"/>
  <c r="NEH47" i="1"/>
  <c r="NEC47" i="1"/>
  <c r="NED47" i="1" s="1"/>
  <c r="NEF47" i="1" s="1"/>
  <c r="NDZ47" i="1"/>
  <c r="NDR47" i="1"/>
  <c r="NDM47" i="1"/>
  <c r="NDN47" i="1" s="1"/>
  <c r="NDP47" i="1" s="1"/>
  <c r="NDJ47" i="1"/>
  <c r="NDB47" i="1"/>
  <c r="NCW47" i="1"/>
  <c r="NCX47" i="1" s="1"/>
  <c r="NCZ47" i="1" s="1"/>
  <c r="NCT47" i="1"/>
  <c r="NCL47" i="1"/>
  <c r="NCG47" i="1"/>
  <c r="NCD47" i="1"/>
  <c r="NBV47" i="1"/>
  <c r="NBQ47" i="1"/>
  <c r="NBR47" i="1" s="1"/>
  <c r="NBT47" i="1" s="1"/>
  <c r="NBN47" i="1"/>
  <c r="NBF47" i="1"/>
  <c r="NBA47" i="1"/>
  <c r="NBB47" i="1" s="1"/>
  <c r="NBD47" i="1" s="1"/>
  <c r="NAX47" i="1"/>
  <c r="NAP47" i="1"/>
  <c r="NAK47" i="1"/>
  <c r="NAL47" i="1" s="1"/>
  <c r="NAN47" i="1" s="1"/>
  <c r="NAH47" i="1"/>
  <c r="MZZ47" i="1"/>
  <c r="MZU47" i="1"/>
  <c r="MZV47" i="1" s="1"/>
  <c r="MZX47" i="1" s="1"/>
  <c r="MZR47" i="1"/>
  <c r="MZJ47" i="1"/>
  <c r="MZE47" i="1"/>
  <c r="MZF47" i="1" s="1"/>
  <c r="MZH47" i="1" s="1"/>
  <c r="MZB47" i="1"/>
  <c r="MYT47" i="1"/>
  <c r="MYO47" i="1"/>
  <c r="MYL47" i="1"/>
  <c r="MYD47" i="1"/>
  <c r="MXY47" i="1"/>
  <c r="MXZ47" i="1" s="1"/>
  <c r="MYB47" i="1" s="1"/>
  <c r="MXV47" i="1"/>
  <c r="MXN47" i="1"/>
  <c r="MXI47" i="1"/>
  <c r="MXJ47" i="1" s="1"/>
  <c r="MXL47" i="1" s="1"/>
  <c r="MXF47" i="1"/>
  <c r="MWX47" i="1"/>
  <c r="MWS47" i="1"/>
  <c r="MWT47" i="1" s="1"/>
  <c r="MWV47" i="1" s="1"/>
  <c r="MWP47" i="1"/>
  <c r="MWH47" i="1"/>
  <c r="MWC47" i="1"/>
  <c r="MWD47" i="1" s="1"/>
  <c r="MWF47" i="1" s="1"/>
  <c r="MVZ47" i="1"/>
  <c r="MVR47" i="1"/>
  <c r="MVM47" i="1"/>
  <c r="MVN47" i="1" s="1"/>
  <c r="MVP47" i="1" s="1"/>
  <c r="MVJ47" i="1"/>
  <c r="MVB47" i="1"/>
  <c r="MUW47" i="1"/>
  <c r="MUT47" i="1"/>
  <c r="MUL47" i="1"/>
  <c r="MUG47" i="1"/>
  <c r="MUH47" i="1" s="1"/>
  <c r="MUJ47" i="1" s="1"/>
  <c r="MUD47" i="1"/>
  <c r="MTV47" i="1"/>
  <c r="MTQ47" i="1"/>
  <c r="MTR47" i="1" s="1"/>
  <c r="MTT47" i="1" s="1"/>
  <c r="MTN47" i="1"/>
  <c r="MTF47" i="1"/>
  <c r="MTA47" i="1"/>
  <c r="MTB47" i="1" s="1"/>
  <c r="MTD47" i="1" s="1"/>
  <c r="MSX47" i="1"/>
  <c r="MSP47" i="1"/>
  <c r="MSK47" i="1"/>
  <c r="MSL47" i="1" s="1"/>
  <c r="MSN47" i="1" s="1"/>
  <c r="MSH47" i="1"/>
  <c r="MRZ47" i="1"/>
  <c r="MRU47" i="1"/>
  <c r="MRV47" i="1" s="1"/>
  <c r="MRX47" i="1" s="1"/>
  <c r="MRR47" i="1"/>
  <c r="MRJ47" i="1"/>
  <c r="MRE47" i="1"/>
  <c r="MRB47" i="1"/>
  <c r="MQT47" i="1"/>
  <c r="MQO47" i="1"/>
  <c r="MQP47" i="1" s="1"/>
  <c r="MQR47" i="1" s="1"/>
  <c r="MQL47" i="1"/>
  <c r="MQD47" i="1"/>
  <c r="MPY47" i="1"/>
  <c r="MPZ47" i="1" s="1"/>
  <c r="MQB47" i="1" s="1"/>
  <c r="MPV47" i="1"/>
  <c r="MPN47" i="1"/>
  <c r="MPI47" i="1"/>
  <c r="MPJ47" i="1" s="1"/>
  <c r="MPL47" i="1" s="1"/>
  <c r="MPF47" i="1"/>
  <c r="MOX47" i="1"/>
  <c r="MOS47" i="1"/>
  <c r="MOT47" i="1" s="1"/>
  <c r="MOV47" i="1" s="1"/>
  <c r="MOP47" i="1"/>
  <c r="MOH47" i="1"/>
  <c r="MOC47" i="1"/>
  <c r="MOD47" i="1" s="1"/>
  <c r="MOF47" i="1" s="1"/>
  <c r="MNZ47" i="1"/>
  <c r="MNR47" i="1"/>
  <c r="MNM47" i="1"/>
  <c r="MNJ47" i="1"/>
  <c r="MNB47" i="1"/>
  <c r="MMW47" i="1"/>
  <c r="MMX47" i="1" s="1"/>
  <c r="MMZ47" i="1" s="1"/>
  <c r="MMT47" i="1"/>
  <c r="MML47" i="1"/>
  <c r="MMG47" i="1"/>
  <c r="MMH47" i="1" s="1"/>
  <c r="MMJ47" i="1" s="1"/>
  <c r="MMD47" i="1"/>
  <c r="MLV47" i="1"/>
  <c r="MLQ47" i="1"/>
  <c r="MLR47" i="1" s="1"/>
  <c r="MLT47" i="1" s="1"/>
  <c r="MLN47" i="1"/>
  <c r="MLF47" i="1"/>
  <c r="MLA47" i="1"/>
  <c r="MLB47" i="1" s="1"/>
  <c r="MLD47" i="1" s="1"/>
  <c r="MKX47" i="1"/>
  <c r="MKP47" i="1"/>
  <c r="MKK47" i="1"/>
  <c r="MKL47" i="1" s="1"/>
  <c r="MKN47" i="1" s="1"/>
  <c r="MKH47" i="1"/>
  <c r="MJZ47" i="1"/>
  <c r="MJU47" i="1"/>
  <c r="MJR47" i="1"/>
  <c r="MJJ47" i="1"/>
  <c r="MJE47" i="1"/>
  <c r="MJF47" i="1" s="1"/>
  <c r="MJH47" i="1" s="1"/>
  <c r="MJB47" i="1"/>
  <c r="MIT47" i="1"/>
  <c r="MIO47" i="1"/>
  <c r="MIP47" i="1" s="1"/>
  <c r="MIR47" i="1" s="1"/>
  <c r="MIL47" i="1"/>
  <c r="MID47" i="1"/>
  <c r="MHY47" i="1"/>
  <c r="MHZ47" i="1" s="1"/>
  <c r="MIB47" i="1" s="1"/>
  <c r="MHV47" i="1"/>
  <c r="MHN47" i="1"/>
  <c r="MHI47" i="1"/>
  <c r="MHJ47" i="1" s="1"/>
  <c r="MHL47" i="1" s="1"/>
  <c r="MHF47" i="1"/>
  <c r="MGX47" i="1"/>
  <c r="MGS47" i="1"/>
  <c r="MGT47" i="1" s="1"/>
  <c r="MGV47" i="1" s="1"/>
  <c r="MGP47" i="1"/>
  <c r="MGH47" i="1"/>
  <c r="MGC47" i="1"/>
  <c r="MFZ47" i="1"/>
  <c r="MFR47" i="1"/>
  <c r="MFM47" i="1"/>
  <c r="MFN47" i="1" s="1"/>
  <c r="MFP47" i="1" s="1"/>
  <c r="MFJ47" i="1"/>
  <c r="MFB47" i="1"/>
  <c r="MEW47" i="1"/>
  <c r="MEX47" i="1" s="1"/>
  <c r="MEZ47" i="1" s="1"/>
  <c r="MET47" i="1"/>
  <c r="MEL47" i="1"/>
  <c r="MEG47" i="1"/>
  <c r="MEH47" i="1" s="1"/>
  <c r="MEJ47" i="1" s="1"/>
  <c r="MED47" i="1"/>
  <c r="MDV47" i="1"/>
  <c r="MDQ47" i="1"/>
  <c r="MDR47" i="1" s="1"/>
  <c r="MDT47" i="1" s="1"/>
  <c r="MDN47" i="1"/>
  <c r="MDF47" i="1"/>
  <c r="MDA47" i="1"/>
  <c r="MDB47" i="1" s="1"/>
  <c r="MDD47" i="1" s="1"/>
  <c r="MCX47" i="1"/>
  <c r="MCP47" i="1"/>
  <c r="MCK47" i="1"/>
  <c r="MCH47" i="1"/>
  <c r="MBZ47" i="1"/>
  <c r="MBU47" i="1"/>
  <c r="MBV47" i="1" s="1"/>
  <c r="MBX47" i="1" s="1"/>
  <c r="MBR47" i="1"/>
  <c r="MBJ47" i="1"/>
  <c r="MBE47" i="1"/>
  <c r="MBF47" i="1" s="1"/>
  <c r="MBH47" i="1" s="1"/>
  <c r="MBB47" i="1"/>
  <c r="MAT47" i="1"/>
  <c r="MAO47" i="1"/>
  <c r="MAP47" i="1" s="1"/>
  <c r="MAR47" i="1" s="1"/>
  <c r="MAL47" i="1"/>
  <c r="MAD47" i="1"/>
  <c r="LZY47" i="1"/>
  <c r="LZZ47" i="1" s="1"/>
  <c r="MAB47" i="1" s="1"/>
  <c r="LZV47" i="1"/>
  <c r="LZN47" i="1"/>
  <c r="LZI47" i="1"/>
  <c r="LZJ47" i="1" s="1"/>
  <c r="LZL47" i="1" s="1"/>
  <c r="LZF47" i="1"/>
  <c r="LYX47" i="1"/>
  <c r="LYS47" i="1"/>
  <c r="LYP47" i="1"/>
  <c r="LYH47" i="1"/>
  <c r="LYC47" i="1"/>
  <c r="LYD47" i="1" s="1"/>
  <c r="LYF47" i="1" s="1"/>
  <c r="LXZ47" i="1"/>
  <c r="LXR47" i="1"/>
  <c r="LXM47" i="1"/>
  <c r="LXN47" i="1" s="1"/>
  <c r="LXP47" i="1" s="1"/>
  <c r="LXJ47" i="1"/>
  <c r="LXB47" i="1"/>
  <c r="LWW47" i="1"/>
  <c r="LWX47" i="1" s="1"/>
  <c r="LWZ47" i="1" s="1"/>
  <c r="LWT47" i="1"/>
  <c r="LWL47" i="1"/>
  <c r="LWG47" i="1"/>
  <c r="LWH47" i="1" s="1"/>
  <c r="LWJ47" i="1" s="1"/>
  <c r="LWD47" i="1"/>
  <c r="LVV47" i="1"/>
  <c r="LVQ47" i="1"/>
  <c r="LVR47" i="1" s="1"/>
  <c r="LVT47" i="1" s="1"/>
  <c r="LVN47" i="1"/>
  <c r="LVF47" i="1"/>
  <c r="LVA47" i="1"/>
  <c r="LUX47" i="1"/>
  <c r="LUP47" i="1"/>
  <c r="LUK47" i="1"/>
  <c r="LUL47" i="1" s="1"/>
  <c r="LUN47" i="1" s="1"/>
  <c r="LUH47" i="1"/>
  <c r="LTZ47" i="1"/>
  <c r="LTU47" i="1"/>
  <c r="LTV47" i="1" s="1"/>
  <c r="LTX47" i="1" s="1"/>
  <c r="LTR47" i="1"/>
  <c r="LTJ47" i="1"/>
  <c r="LTE47" i="1"/>
  <c r="LTF47" i="1" s="1"/>
  <c r="LTH47" i="1" s="1"/>
  <c r="LTB47" i="1"/>
  <c r="LST47" i="1"/>
  <c r="LSO47" i="1"/>
  <c r="LSP47" i="1" s="1"/>
  <c r="LSR47" i="1" s="1"/>
  <c r="LSL47" i="1"/>
  <c r="LSD47" i="1"/>
  <c r="LRY47" i="1"/>
  <c r="LRZ47" i="1" s="1"/>
  <c r="LSB47" i="1" s="1"/>
  <c r="LRV47" i="1"/>
  <c r="LRN47" i="1"/>
  <c r="LRI47" i="1"/>
  <c r="LRF47" i="1"/>
  <c r="LQX47" i="1"/>
  <c r="LQS47" i="1"/>
  <c r="LQT47" i="1" s="1"/>
  <c r="LQV47" i="1" s="1"/>
  <c r="LQP47" i="1"/>
  <c r="LQH47" i="1"/>
  <c r="LQC47" i="1"/>
  <c r="LQD47" i="1" s="1"/>
  <c r="LQF47" i="1" s="1"/>
  <c r="LPZ47" i="1"/>
  <c r="LPR47" i="1"/>
  <c r="LPM47" i="1"/>
  <c r="LPN47" i="1" s="1"/>
  <c r="LPP47" i="1" s="1"/>
  <c r="LPJ47" i="1"/>
  <c r="LPB47" i="1"/>
  <c r="LOW47" i="1"/>
  <c r="LOX47" i="1" s="1"/>
  <c r="LOZ47" i="1" s="1"/>
  <c r="LOT47" i="1"/>
  <c r="LOL47" i="1"/>
  <c r="LOG47" i="1"/>
  <c r="LOH47" i="1" s="1"/>
  <c r="LOJ47" i="1" s="1"/>
  <c r="LOD47" i="1"/>
  <c r="LNV47" i="1"/>
  <c r="LNQ47" i="1"/>
  <c r="LNN47" i="1"/>
  <c r="LNF47" i="1"/>
  <c r="LNA47" i="1"/>
  <c r="LNB47" i="1" s="1"/>
  <c r="LND47" i="1" s="1"/>
  <c r="LMX47" i="1"/>
  <c r="LMP47" i="1"/>
  <c r="LMK47" i="1"/>
  <c r="LML47" i="1" s="1"/>
  <c r="LMN47" i="1" s="1"/>
  <c r="LMH47" i="1"/>
  <c r="LLZ47" i="1"/>
  <c r="LLU47" i="1"/>
  <c r="LLV47" i="1" s="1"/>
  <c r="LLX47" i="1" s="1"/>
  <c r="LLR47" i="1"/>
  <c r="LLJ47" i="1"/>
  <c r="LLE47" i="1"/>
  <c r="LLF47" i="1" s="1"/>
  <c r="LLH47" i="1" s="1"/>
  <c r="LLB47" i="1"/>
  <c r="LKT47" i="1"/>
  <c r="LKO47" i="1"/>
  <c r="LKP47" i="1" s="1"/>
  <c r="LKR47" i="1" s="1"/>
  <c r="LKL47" i="1"/>
  <c r="LKD47" i="1"/>
  <c r="LJY47" i="1"/>
  <c r="LJV47" i="1"/>
  <c r="LJN47" i="1"/>
  <c r="LJI47" i="1"/>
  <c r="LJJ47" i="1" s="1"/>
  <c r="LJL47" i="1" s="1"/>
  <c r="LJF47" i="1"/>
  <c r="LIX47" i="1"/>
  <c r="LIS47" i="1"/>
  <c r="LIT47" i="1" s="1"/>
  <c r="LIV47" i="1" s="1"/>
  <c r="LIP47" i="1"/>
  <c r="LIH47" i="1"/>
  <c r="LIC47" i="1"/>
  <c r="LID47" i="1" s="1"/>
  <c r="LIF47" i="1" s="1"/>
  <c r="LHZ47" i="1"/>
  <c r="LHR47" i="1"/>
  <c r="LHM47" i="1"/>
  <c r="LHN47" i="1" s="1"/>
  <c r="LHP47" i="1" s="1"/>
  <c r="LHJ47" i="1"/>
  <c r="LHB47" i="1"/>
  <c r="LGW47" i="1"/>
  <c r="LGX47" i="1" s="1"/>
  <c r="LGZ47" i="1" s="1"/>
  <c r="LGT47" i="1"/>
  <c r="LGL47" i="1"/>
  <c r="LGG47" i="1"/>
  <c r="LGD47" i="1"/>
  <c r="LFV47" i="1"/>
  <c r="LFQ47" i="1"/>
  <c r="LFR47" i="1" s="1"/>
  <c r="LFT47" i="1" s="1"/>
  <c r="LFN47" i="1"/>
  <c r="LFF47" i="1"/>
  <c r="LFA47" i="1"/>
  <c r="LFB47" i="1" s="1"/>
  <c r="LFD47" i="1" s="1"/>
  <c r="LEX47" i="1"/>
  <c r="LEP47" i="1"/>
  <c r="LEK47" i="1"/>
  <c r="LEL47" i="1" s="1"/>
  <c r="LEN47" i="1" s="1"/>
  <c r="LEH47" i="1"/>
  <c r="LDZ47" i="1"/>
  <c r="LDU47" i="1"/>
  <c r="LDV47" i="1" s="1"/>
  <c r="LDX47" i="1" s="1"/>
  <c r="LDR47" i="1"/>
  <c r="LDJ47" i="1"/>
  <c r="LDE47" i="1"/>
  <c r="LDF47" i="1" s="1"/>
  <c r="LDH47" i="1" s="1"/>
  <c r="LDB47" i="1"/>
  <c r="LCT47" i="1"/>
  <c r="LCO47" i="1"/>
  <c r="LCL47" i="1"/>
  <c r="LCD47" i="1"/>
  <c r="LBY47" i="1"/>
  <c r="LBZ47" i="1" s="1"/>
  <c r="LCB47" i="1" s="1"/>
  <c r="LBV47" i="1"/>
  <c r="LBN47" i="1"/>
  <c r="LBI47" i="1"/>
  <c r="LBJ47" i="1" s="1"/>
  <c r="LBL47" i="1" s="1"/>
  <c r="LBF47" i="1"/>
  <c r="LAX47" i="1"/>
  <c r="LAS47" i="1"/>
  <c r="LAT47" i="1" s="1"/>
  <c r="LAV47" i="1" s="1"/>
  <c r="LAP47" i="1"/>
  <c r="LAH47" i="1"/>
  <c r="LAC47" i="1"/>
  <c r="LAD47" i="1" s="1"/>
  <c r="LAF47" i="1" s="1"/>
  <c r="KZZ47" i="1"/>
  <c r="KZR47" i="1"/>
  <c r="KZM47" i="1"/>
  <c r="KZN47" i="1" s="1"/>
  <c r="KZP47" i="1" s="1"/>
  <c r="KZJ47" i="1"/>
  <c r="KZB47" i="1"/>
  <c r="KYW47" i="1"/>
  <c r="KYT47" i="1"/>
  <c r="KYL47" i="1"/>
  <c r="KYG47" i="1"/>
  <c r="KYH47" i="1" s="1"/>
  <c r="KYJ47" i="1" s="1"/>
  <c r="KYD47" i="1"/>
  <c r="KXV47" i="1"/>
  <c r="KXQ47" i="1"/>
  <c r="KXR47" i="1" s="1"/>
  <c r="KXT47" i="1" s="1"/>
  <c r="KXN47" i="1"/>
  <c r="KXF47" i="1"/>
  <c r="KXA47" i="1"/>
  <c r="KXB47" i="1" s="1"/>
  <c r="KXD47" i="1" s="1"/>
  <c r="KWX47" i="1"/>
  <c r="KWP47" i="1"/>
  <c r="KWK47" i="1"/>
  <c r="KWL47" i="1" s="1"/>
  <c r="KWN47" i="1" s="1"/>
  <c r="KWH47" i="1"/>
  <c r="KVZ47" i="1"/>
  <c r="KVU47" i="1"/>
  <c r="KVV47" i="1" s="1"/>
  <c r="KVX47" i="1" s="1"/>
  <c r="KVR47" i="1"/>
  <c r="KVJ47" i="1"/>
  <c r="KVE47" i="1"/>
  <c r="KVB47" i="1"/>
  <c r="KUT47" i="1"/>
  <c r="KUO47" i="1"/>
  <c r="KUP47" i="1" s="1"/>
  <c r="KUR47" i="1" s="1"/>
  <c r="KUL47" i="1"/>
  <c r="KUD47" i="1"/>
  <c r="KTY47" i="1"/>
  <c r="KTZ47" i="1" s="1"/>
  <c r="KUB47" i="1" s="1"/>
  <c r="KTV47" i="1"/>
  <c r="KTN47" i="1"/>
  <c r="KTI47" i="1"/>
  <c r="KTJ47" i="1" s="1"/>
  <c r="KTL47" i="1" s="1"/>
  <c r="KTF47" i="1"/>
  <c r="KSX47" i="1"/>
  <c r="KSS47" i="1"/>
  <c r="KST47" i="1" s="1"/>
  <c r="KSV47" i="1" s="1"/>
  <c r="KSP47" i="1"/>
  <c r="KSH47" i="1"/>
  <c r="KSC47" i="1"/>
  <c r="KSD47" i="1" s="1"/>
  <c r="KSF47" i="1" s="1"/>
  <c r="KRZ47" i="1"/>
  <c r="KRR47" i="1"/>
  <c r="KRM47" i="1"/>
  <c r="KRJ47" i="1"/>
  <c r="KRB47" i="1"/>
  <c r="KQW47" i="1"/>
  <c r="KQX47" i="1" s="1"/>
  <c r="KQZ47" i="1" s="1"/>
  <c r="KQT47" i="1"/>
  <c r="KQL47" i="1"/>
  <c r="KQG47" i="1"/>
  <c r="KQH47" i="1" s="1"/>
  <c r="KQJ47" i="1" s="1"/>
  <c r="KQD47" i="1"/>
  <c r="KPV47" i="1"/>
  <c r="KPQ47" i="1"/>
  <c r="KPR47" i="1" s="1"/>
  <c r="KPT47" i="1" s="1"/>
  <c r="KPN47" i="1"/>
  <c r="KPF47" i="1"/>
  <c r="KPA47" i="1"/>
  <c r="KPB47" i="1" s="1"/>
  <c r="KPD47" i="1" s="1"/>
  <c r="KOX47" i="1"/>
  <c r="KOP47" i="1"/>
  <c r="KOK47" i="1"/>
  <c r="KOL47" i="1" s="1"/>
  <c r="KON47" i="1" s="1"/>
  <c r="KOH47" i="1"/>
  <c r="KNZ47" i="1"/>
  <c r="KNU47" i="1"/>
  <c r="KNR47" i="1"/>
  <c r="KNJ47" i="1"/>
  <c r="KNE47" i="1"/>
  <c r="KNB47" i="1"/>
  <c r="KMT47" i="1"/>
  <c r="KMO47" i="1"/>
  <c r="KML47" i="1"/>
  <c r="KMD47" i="1"/>
  <c r="KLY47" i="1"/>
  <c r="KLV47" i="1"/>
  <c r="KLN47" i="1"/>
  <c r="KLI47" i="1"/>
  <c r="KLF47" i="1"/>
  <c r="KKX47" i="1"/>
  <c r="KKS47" i="1"/>
  <c r="KKP47" i="1"/>
  <c r="KKH47" i="1"/>
  <c r="KKC47" i="1"/>
  <c r="KJZ47" i="1"/>
  <c r="KJR47" i="1"/>
  <c r="KJM47" i="1"/>
  <c r="KJJ47" i="1"/>
  <c r="KJB47" i="1"/>
  <c r="KIW47" i="1"/>
  <c r="KIT47" i="1"/>
  <c r="KIL47" i="1"/>
  <c r="KIG47" i="1"/>
  <c r="KID47" i="1"/>
  <c r="KHV47" i="1"/>
  <c r="KHQ47" i="1"/>
  <c r="KHN47" i="1"/>
  <c r="KHF47" i="1"/>
  <c r="KHA47" i="1"/>
  <c r="KGX47" i="1"/>
  <c r="KGP47" i="1"/>
  <c r="KGK47" i="1"/>
  <c r="KGH47" i="1"/>
  <c r="KFZ47" i="1"/>
  <c r="KFU47" i="1"/>
  <c r="KFR47" i="1"/>
  <c r="KFJ47" i="1"/>
  <c r="KFE47" i="1"/>
  <c r="KFB47" i="1"/>
  <c r="KET47" i="1"/>
  <c r="KEO47" i="1"/>
  <c r="KEL47" i="1"/>
  <c r="KED47" i="1"/>
  <c r="KDY47" i="1"/>
  <c r="KDV47" i="1"/>
  <c r="KDN47" i="1"/>
  <c r="KDI47" i="1"/>
  <c r="KDF47" i="1"/>
  <c r="KCX47" i="1"/>
  <c r="KCS47" i="1"/>
  <c r="KCP47" i="1"/>
  <c r="KCH47" i="1"/>
  <c r="KCC47" i="1"/>
  <c r="KBZ47" i="1"/>
  <c r="KBR47" i="1"/>
  <c r="KBM47" i="1"/>
  <c r="KBJ47" i="1"/>
  <c r="KBB47" i="1"/>
  <c r="KAW47" i="1"/>
  <c r="KAT47" i="1"/>
  <c r="KAL47" i="1"/>
  <c r="KAG47" i="1"/>
  <c r="KAD47" i="1"/>
  <c r="JZV47" i="1"/>
  <c r="JZQ47" i="1"/>
  <c r="JZN47" i="1"/>
  <c r="JZF47" i="1"/>
  <c r="JZA47" i="1"/>
  <c r="JYX47" i="1"/>
  <c r="JYP47" i="1"/>
  <c r="JYK47" i="1"/>
  <c r="JYH47" i="1"/>
  <c r="JXZ47" i="1"/>
  <c r="JXU47" i="1"/>
  <c r="JXR47" i="1"/>
  <c r="JXJ47" i="1"/>
  <c r="JXE47" i="1"/>
  <c r="JXB47" i="1"/>
  <c r="JWT47" i="1"/>
  <c r="JWO47" i="1"/>
  <c r="JWL47" i="1"/>
  <c r="JWD47" i="1"/>
  <c r="JVY47" i="1"/>
  <c r="JVV47" i="1"/>
  <c r="JVN47" i="1"/>
  <c r="JVI47" i="1"/>
  <c r="JVF47" i="1"/>
  <c r="JUX47" i="1"/>
  <c r="JUS47" i="1"/>
  <c r="JUP47" i="1"/>
  <c r="JUH47" i="1"/>
  <c r="JUC47" i="1"/>
  <c r="JTZ47" i="1"/>
  <c r="JTR47" i="1"/>
  <c r="JTM47" i="1"/>
  <c r="JTJ47" i="1"/>
  <c r="JTB47" i="1"/>
  <c r="JSW47" i="1"/>
  <c r="JST47" i="1"/>
  <c r="JSL47" i="1"/>
  <c r="JSG47" i="1"/>
  <c r="JSD47" i="1"/>
  <c r="JRV47" i="1"/>
  <c r="JRQ47" i="1"/>
  <c r="JRN47" i="1"/>
  <c r="JRF47" i="1"/>
  <c r="JRA47" i="1"/>
  <c r="JQX47" i="1"/>
  <c r="JQP47" i="1"/>
  <c r="JQK47" i="1"/>
  <c r="JQH47" i="1"/>
  <c r="JPZ47" i="1"/>
  <c r="JPU47" i="1"/>
  <c r="JPR47" i="1"/>
  <c r="JPJ47" i="1"/>
  <c r="JPE47" i="1"/>
  <c r="JPB47" i="1"/>
  <c r="JOT47" i="1"/>
  <c r="JOO47" i="1"/>
  <c r="JOL47" i="1"/>
  <c r="JOD47" i="1"/>
  <c r="JNY47" i="1"/>
  <c r="JNV47" i="1"/>
  <c r="JNN47" i="1"/>
  <c r="JNI47" i="1"/>
  <c r="JNF47" i="1"/>
  <c r="JMX47" i="1"/>
  <c r="JMS47" i="1"/>
  <c r="JMU47" i="1" s="1"/>
  <c r="JMP47" i="1"/>
  <c r="JMH47" i="1"/>
  <c r="JMD47" i="1"/>
  <c r="JMF47" i="1" s="1"/>
  <c r="JMC47" i="1"/>
  <c r="JME47" i="1" s="1"/>
  <c r="JLZ47" i="1"/>
  <c r="JLR47" i="1"/>
  <c r="JLM47" i="1"/>
  <c r="JLO47" i="1" s="1"/>
  <c r="JLJ47" i="1"/>
  <c r="JLB47" i="1"/>
  <c r="JKW47" i="1"/>
  <c r="JKT47" i="1"/>
  <c r="JKL47" i="1"/>
  <c r="JKG47" i="1"/>
  <c r="JKI47" i="1" s="1"/>
  <c r="JKD47" i="1"/>
  <c r="JJV47" i="1"/>
  <c r="JJQ47" i="1"/>
  <c r="JJS47" i="1" s="1"/>
  <c r="JJN47" i="1"/>
  <c r="JJF47" i="1"/>
  <c r="JJA47" i="1"/>
  <c r="JJC47" i="1" s="1"/>
  <c r="JIX47" i="1"/>
  <c r="JIP47" i="1"/>
  <c r="JIK47" i="1"/>
  <c r="JIM47" i="1" s="1"/>
  <c r="JIH47" i="1"/>
  <c r="JHZ47" i="1"/>
  <c r="JHU47" i="1"/>
  <c r="JHW47" i="1" s="1"/>
  <c r="JHR47" i="1"/>
  <c r="JHJ47" i="1"/>
  <c r="JHF47" i="1"/>
  <c r="JHH47" i="1" s="1"/>
  <c r="JHE47" i="1"/>
  <c r="JHG47" i="1" s="1"/>
  <c r="JHB47" i="1"/>
  <c r="JGT47" i="1"/>
  <c r="JGO47" i="1"/>
  <c r="JGQ47" i="1" s="1"/>
  <c r="JGL47" i="1"/>
  <c r="JGD47" i="1"/>
  <c r="JFY47" i="1"/>
  <c r="JGA47" i="1" s="1"/>
  <c r="JFV47" i="1"/>
  <c r="JFN47" i="1"/>
  <c r="JFI47" i="1"/>
  <c r="JFF47" i="1"/>
  <c r="JEX47" i="1"/>
  <c r="JES47" i="1"/>
  <c r="JEU47" i="1" s="1"/>
  <c r="JEP47" i="1"/>
  <c r="JEH47" i="1"/>
  <c r="JEC47" i="1"/>
  <c r="JEE47" i="1" s="1"/>
  <c r="JDZ47" i="1"/>
  <c r="JDR47" i="1"/>
  <c r="JDM47" i="1"/>
  <c r="JDO47" i="1" s="1"/>
  <c r="JDJ47" i="1"/>
  <c r="JDB47" i="1"/>
  <c r="JCW47" i="1"/>
  <c r="JCY47" i="1" s="1"/>
  <c r="JCT47" i="1"/>
  <c r="JCL47" i="1"/>
  <c r="JCG47" i="1"/>
  <c r="JCI47" i="1" s="1"/>
  <c r="JCD47" i="1"/>
  <c r="JBV47" i="1"/>
  <c r="JBQ47" i="1"/>
  <c r="JBS47" i="1" s="1"/>
  <c r="JBN47" i="1"/>
  <c r="JBF47" i="1"/>
  <c r="JBA47" i="1"/>
  <c r="JAX47" i="1"/>
  <c r="JAP47" i="1"/>
  <c r="JAK47" i="1"/>
  <c r="JAM47" i="1" s="1"/>
  <c r="JAH47" i="1"/>
  <c r="IZZ47" i="1"/>
  <c r="IZU47" i="1"/>
  <c r="IZW47" i="1" s="1"/>
  <c r="IZR47" i="1"/>
  <c r="IZJ47" i="1"/>
  <c r="IZE47" i="1"/>
  <c r="IZG47" i="1" s="1"/>
  <c r="IZB47" i="1"/>
  <c r="IYT47" i="1"/>
  <c r="IYO47" i="1"/>
  <c r="IYQ47" i="1" s="1"/>
  <c r="IYL47" i="1"/>
  <c r="IYD47" i="1"/>
  <c r="IXY47" i="1"/>
  <c r="IYA47" i="1" s="1"/>
  <c r="IXV47" i="1"/>
  <c r="IXN47" i="1"/>
  <c r="IXI47" i="1"/>
  <c r="IXK47" i="1" s="1"/>
  <c r="IXF47" i="1"/>
  <c r="IWX47" i="1"/>
  <c r="IWS47" i="1"/>
  <c r="IWP47" i="1"/>
  <c r="IWH47" i="1"/>
  <c r="IWC47" i="1"/>
  <c r="IWE47" i="1" s="1"/>
  <c r="IVZ47" i="1"/>
  <c r="IVR47" i="1"/>
  <c r="IVM47" i="1"/>
  <c r="IVO47" i="1" s="1"/>
  <c r="IVJ47" i="1"/>
  <c r="IVB47" i="1"/>
  <c r="IUW47" i="1"/>
  <c r="IUY47" i="1" s="1"/>
  <c r="IUT47" i="1"/>
  <c r="IUL47" i="1"/>
  <c r="IUG47" i="1"/>
  <c r="IUI47" i="1" s="1"/>
  <c r="IUD47" i="1"/>
  <c r="ITV47" i="1"/>
  <c r="ITQ47" i="1"/>
  <c r="ITS47" i="1" s="1"/>
  <c r="ITN47" i="1"/>
  <c r="ITF47" i="1"/>
  <c r="ITA47" i="1"/>
  <c r="ITC47" i="1" s="1"/>
  <c r="ISX47" i="1"/>
  <c r="ISP47" i="1"/>
  <c r="ISK47" i="1"/>
  <c r="ISM47" i="1" s="1"/>
  <c r="ISH47" i="1"/>
  <c r="IRZ47" i="1"/>
  <c r="IRU47" i="1"/>
  <c r="IRW47" i="1" s="1"/>
  <c r="IRR47" i="1"/>
  <c r="IRJ47" i="1"/>
  <c r="IRE47" i="1"/>
  <c r="IRG47" i="1" s="1"/>
  <c r="IRB47" i="1"/>
  <c r="IQT47" i="1"/>
  <c r="IQO47" i="1"/>
  <c r="IQQ47" i="1" s="1"/>
  <c r="IQL47" i="1"/>
  <c r="IQD47" i="1"/>
  <c r="IPY47" i="1"/>
  <c r="IQA47" i="1" s="1"/>
  <c r="IPV47" i="1"/>
  <c r="IPN47" i="1"/>
  <c r="IPI47" i="1"/>
  <c r="IPK47" i="1" s="1"/>
  <c r="IPF47" i="1"/>
  <c r="IOX47" i="1"/>
  <c r="IOS47" i="1"/>
  <c r="IOP47" i="1"/>
  <c r="IOH47" i="1"/>
  <c r="IOC47" i="1"/>
  <c r="IOE47" i="1" s="1"/>
  <c r="INZ47" i="1"/>
  <c r="INR47" i="1"/>
  <c r="INM47" i="1"/>
  <c r="INO47" i="1" s="1"/>
  <c r="INJ47" i="1"/>
  <c r="INB47" i="1"/>
  <c r="IMW47" i="1"/>
  <c r="IMY47" i="1" s="1"/>
  <c r="IMT47" i="1"/>
  <c r="IML47" i="1"/>
  <c r="IMG47" i="1"/>
  <c r="IMI47" i="1" s="1"/>
  <c r="IMD47" i="1"/>
  <c r="ILV47" i="1"/>
  <c r="ILQ47" i="1"/>
  <c r="ILS47" i="1" s="1"/>
  <c r="ILN47" i="1"/>
  <c r="ILF47" i="1"/>
  <c r="ILA47" i="1"/>
  <c r="ILC47" i="1" s="1"/>
  <c r="IKX47" i="1"/>
  <c r="IKP47" i="1"/>
  <c r="IKK47" i="1"/>
  <c r="IKM47" i="1" s="1"/>
  <c r="IKH47" i="1"/>
  <c r="IJZ47" i="1"/>
  <c r="IJU47" i="1"/>
  <c r="IJW47" i="1" s="1"/>
  <c r="IJR47" i="1"/>
  <c r="IJJ47" i="1"/>
  <c r="IJE47" i="1"/>
  <c r="IJB47" i="1"/>
  <c r="IIT47" i="1"/>
  <c r="IIO47" i="1"/>
  <c r="IIQ47" i="1" s="1"/>
  <c r="IIL47" i="1"/>
  <c r="IID47" i="1"/>
  <c r="IHY47" i="1"/>
  <c r="IIA47" i="1" s="1"/>
  <c r="IHV47" i="1"/>
  <c r="IHN47" i="1"/>
  <c r="IHI47" i="1"/>
  <c r="IHK47" i="1" s="1"/>
  <c r="IHF47" i="1"/>
  <c r="IGX47" i="1"/>
  <c r="IGS47" i="1"/>
  <c r="IGU47" i="1" s="1"/>
  <c r="IGP47" i="1"/>
  <c r="IGH47" i="1"/>
  <c r="IGC47" i="1"/>
  <c r="IGE47" i="1" s="1"/>
  <c r="IFZ47" i="1"/>
  <c r="IFR47" i="1"/>
  <c r="IFN47" i="1"/>
  <c r="IFP47" i="1" s="1"/>
  <c r="IFM47" i="1"/>
  <c r="IFO47" i="1" s="1"/>
  <c r="IFJ47" i="1"/>
  <c r="IFB47" i="1"/>
  <c r="IEW47" i="1"/>
  <c r="IET47" i="1"/>
  <c r="IEL47" i="1"/>
  <c r="IEG47" i="1"/>
  <c r="IEI47" i="1" s="1"/>
  <c r="IED47" i="1"/>
  <c r="IDV47" i="1"/>
  <c r="IDQ47" i="1"/>
  <c r="IDS47" i="1" s="1"/>
  <c r="IDN47" i="1"/>
  <c r="IDF47" i="1"/>
  <c r="IDA47" i="1"/>
  <c r="IDC47" i="1" s="1"/>
  <c r="ICX47" i="1"/>
  <c r="ICP47" i="1"/>
  <c r="ICK47" i="1"/>
  <c r="ICM47" i="1" s="1"/>
  <c r="ICH47" i="1"/>
  <c r="IBZ47" i="1"/>
  <c r="IBU47" i="1"/>
  <c r="IBW47" i="1" s="1"/>
  <c r="IBR47" i="1"/>
  <c r="IBJ47" i="1"/>
  <c r="IBE47" i="1"/>
  <c r="IBG47" i="1" s="1"/>
  <c r="IBB47" i="1"/>
  <c r="IAT47" i="1"/>
  <c r="IAO47" i="1"/>
  <c r="IAL47" i="1"/>
  <c r="IAD47" i="1"/>
  <c r="HZY47" i="1"/>
  <c r="IAA47" i="1" s="1"/>
  <c r="HZV47" i="1"/>
  <c r="HZN47" i="1"/>
  <c r="HZI47" i="1"/>
  <c r="HZK47" i="1" s="1"/>
  <c r="HZF47" i="1"/>
  <c r="HYX47" i="1"/>
  <c r="HYS47" i="1"/>
  <c r="HYU47" i="1" s="1"/>
  <c r="HYP47" i="1"/>
  <c r="HYH47" i="1"/>
  <c r="HYD47" i="1"/>
  <c r="HYF47" i="1" s="1"/>
  <c r="HYC47" i="1"/>
  <c r="HYE47" i="1" s="1"/>
  <c r="HXZ47" i="1"/>
  <c r="HXR47" i="1"/>
  <c r="HXM47" i="1"/>
  <c r="HXO47" i="1" s="1"/>
  <c r="HXJ47" i="1"/>
  <c r="HXB47" i="1"/>
  <c r="HWW47" i="1"/>
  <c r="HWY47" i="1" s="1"/>
  <c r="HWT47" i="1"/>
  <c r="HWL47" i="1"/>
  <c r="HWG47" i="1"/>
  <c r="HWI47" i="1" s="1"/>
  <c r="HWD47" i="1"/>
  <c r="HVV47" i="1"/>
  <c r="HVQ47" i="1"/>
  <c r="HVS47" i="1" s="1"/>
  <c r="HVN47" i="1"/>
  <c r="HVF47" i="1"/>
  <c r="HVA47" i="1"/>
  <c r="HVC47" i="1" s="1"/>
  <c r="HUX47" i="1"/>
  <c r="HUP47" i="1"/>
  <c r="HUK47" i="1"/>
  <c r="HUM47" i="1" s="1"/>
  <c r="HUH47" i="1"/>
  <c r="HTZ47" i="1"/>
  <c r="HTV47" i="1"/>
  <c r="HTX47" i="1" s="1"/>
  <c r="HTU47" i="1"/>
  <c r="HTW47" i="1" s="1"/>
  <c r="HTR47" i="1"/>
  <c r="HTJ47" i="1"/>
  <c r="HTE47" i="1"/>
  <c r="HTG47" i="1" s="1"/>
  <c r="HTB47" i="1"/>
  <c r="HST47" i="1"/>
  <c r="HSO47" i="1"/>
  <c r="HSL47" i="1"/>
  <c r="HSD47" i="1"/>
  <c r="HRY47" i="1"/>
  <c r="HSA47" i="1" s="1"/>
  <c r="HRV47" i="1"/>
  <c r="HRN47" i="1"/>
  <c r="HRI47" i="1"/>
  <c r="HRK47" i="1" s="1"/>
  <c r="HRF47" i="1"/>
  <c r="HQX47" i="1"/>
  <c r="HQS47" i="1"/>
  <c r="HQU47" i="1" s="1"/>
  <c r="HQP47" i="1"/>
  <c r="HQH47" i="1"/>
  <c r="HQC47" i="1"/>
  <c r="HQE47" i="1" s="1"/>
  <c r="HPZ47" i="1"/>
  <c r="HPR47" i="1"/>
  <c r="HPM47" i="1"/>
  <c r="HPO47" i="1" s="1"/>
  <c r="HPJ47" i="1"/>
  <c r="HPB47" i="1"/>
  <c r="HOW47" i="1"/>
  <c r="HOY47" i="1" s="1"/>
  <c r="HOT47" i="1"/>
  <c r="HOL47" i="1"/>
  <c r="HOG47" i="1"/>
  <c r="HOI47" i="1" s="1"/>
  <c r="HOD47" i="1"/>
  <c r="HNV47" i="1"/>
  <c r="HNQ47" i="1"/>
  <c r="HNS47" i="1" s="1"/>
  <c r="HNN47" i="1"/>
  <c r="HNF47" i="1"/>
  <c r="HNA47" i="1"/>
  <c r="HNC47" i="1" s="1"/>
  <c r="HMX47" i="1"/>
  <c r="HMP47" i="1"/>
  <c r="HMK47" i="1"/>
  <c r="HMH47" i="1"/>
  <c r="HLZ47" i="1"/>
  <c r="HLU47" i="1"/>
  <c r="HLW47" i="1" s="1"/>
  <c r="HLR47" i="1"/>
  <c r="HLJ47" i="1"/>
  <c r="HLE47" i="1"/>
  <c r="HLG47" i="1" s="1"/>
  <c r="HLB47" i="1"/>
  <c r="HKT47" i="1"/>
  <c r="HKO47" i="1"/>
  <c r="HKQ47" i="1" s="1"/>
  <c r="HKL47" i="1"/>
  <c r="HKD47" i="1"/>
  <c r="HJY47" i="1"/>
  <c r="HKA47" i="1" s="1"/>
  <c r="HJV47" i="1"/>
  <c r="HJN47" i="1"/>
  <c r="HJJ47" i="1"/>
  <c r="HJL47" i="1" s="1"/>
  <c r="HJI47" i="1"/>
  <c r="HJK47" i="1" s="1"/>
  <c r="HJF47" i="1"/>
  <c r="HIX47" i="1"/>
  <c r="HIS47" i="1"/>
  <c r="HIU47" i="1" s="1"/>
  <c r="HIP47" i="1"/>
  <c r="HIH47" i="1"/>
  <c r="HIC47" i="1"/>
  <c r="HHZ47" i="1"/>
  <c r="HHR47" i="1"/>
  <c r="HHM47" i="1"/>
  <c r="HHO47" i="1" s="1"/>
  <c r="HHJ47" i="1"/>
  <c r="HHB47" i="1"/>
  <c r="HGW47" i="1"/>
  <c r="HGY47" i="1" s="1"/>
  <c r="HGT47" i="1"/>
  <c r="HGL47" i="1"/>
  <c r="HGG47" i="1"/>
  <c r="HGI47" i="1" s="1"/>
  <c r="HGD47" i="1"/>
  <c r="HFV47" i="1"/>
  <c r="HFQ47" i="1"/>
  <c r="HFS47" i="1" s="1"/>
  <c r="HFN47" i="1"/>
  <c r="HFF47" i="1"/>
  <c r="HFA47" i="1"/>
  <c r="HFC47" i="1" s="1"/>
  <c r="HEX47" i="1"/>
  <c r="HEP47" i="1"/>
  <c r="HEK47" i="1"/>
  <c r="HEM47" i="1" s="1"/>
  <c r="HEH47" i="1"/>
  <c r="HDZ47" i="1"/>
  <c r="HDU47" i="1"/>
  <c r="HDW47" i="1" s="1"/>
  <c r="HDR47" i="1"/>
  <c r="HDJ47" i="1"/>
  <c r="HDE47" i="1"/>
  <c r="HDG47" i="1" s="1"/>
  <c r="HDB47" i="1"/>
  <c r="HCT47" i="1"/>
  <c r="HCO47" i="1"/>
  <c r="HCQ47" i="1" s="1"/>
  <c r="HCL47" i="1"/>
  <c r="HCD47" i="1"/>
  <c r="HBY47" i="1"/>
  <c r="HCA47" i="1" s="1"/>
  <c r="HBV47" i="1"/>
  <c r="HBN47" i="1"/>
  <c r="HBI47" i="1"/>
  <c r="HBK47" i="1" s="1"/>
  <c r="HBF47" i="1"/>
  <c r="HAX47" i="1"/>
  <c r="HAS47" i="1"/>
  <c r="HAU47" i="1" s="1"/>
  <c r="HAP47" i="1"/>
  <c r="HAH47" i="1"/>
  <c r="HAC47" i="1"/>
  <c r="GZZ47" i="1"/>
  <c r="GZR47" i="1"/>
  <c r="GZM47" i="1"/>
  <c r="GZO47" i="1" s="1"/>
  <c r="GZJ47" i="1"/>
  <c r="GZB47" i="1"/>
  <c r="GYW47" i="1"/>
  <c r="GYY47" i="1" s="1"/>
  <c r="GYT47" i="1"/>
  <c r="GYL47" i="1"/>
  <c r="GYG47" i="1"/>
  <c r="GYI47" i="1" s="1"/>
  <c r="GYD47" i="1"/>
  <c r="GXV47" i="1"/>
  <c r="GXQ47" i="1"/>
  <c r="GXS47" i="1" s="1"/>
  <c r="GXN47" i="1"/>
  <c r="GXF47" i="1"/>
  <c r="GXA47" i="1"/>
  <c r="GXC47" i="1" s="1"/>
  <c r="GWX47" i="1"/>
  <c r="GWP47" i="1"/>
  <c r="GWK47" i="1"/>
  <c r="GWM47" i="1" s="1"/>
  <c r="GWH47" i="1"/>
  <c r="GVZ47" i="1"/>
  <c r="GVU47" i="1"/>
  <c r="GVW47" i="1" s="1"/>
  <c r="GVR47" i="1"/>
  <c r="GVJ47" i="1"/>
  <c r="GVE47" i="1"/>
  <c r="GVG47" i="1" s="1"/>
  <c r="GVB47" i="1"/>
  <c r="GUT47" i="1"/>
  <c r="GUO47" i="1"/>
  <c r="GUL47" i="1"/>
  <c r="GUD47" i="1"/>
  <c r="GTY47" i="1"/>
  <c r="GUA47" i="1" s="1"/>
  <c r="GTV47" i="1"/>
  <c r="GTN47" i="1"/>
  <c r="GTJ47" i="1"/>
  <c r="GTL47" i="1" s="1"/>
  <c r="GTI47" i="1"/>
  <c r="GTK47" i="1" s="1"/>
  <c r="GTF47" i="1"/>
  <c r="GSX47" i="1"/>
  <c r="GSS47" i="1"/>
  <c r="GSU47" i="1" s="1"/>
  <c r="GSP47" i="1"/>
  <c r="GSH47" i="1"/>
  <c r="GSC47" i="1"/>
  <c r="GSE47" i="1" s="1"/>
  <c r="GRZ47" i="1"/>
  <c r="GRR47" i="1"/>
  <c r="GRM47" i="1"/>
  <c r="GRO47" i="1" s="1"/>
  <c r="GRJ47" i="1"/>
  <c r="GRB47" i="1"/>
  <c r="GQX47" i="1"/>
  <c r="GQZ47" i="1" s="1"/>
  <c r="GQW47" i="1"/>
  <c r="GQY47" i="1" s="1"/>
  <c r="GQT47" i="1"/>
  <c r="GQL47" i="1"/>
  <c r="GQG47" i="1"/>
  <c r="GQD47" i="1"/>
  <c r="GPV47" i="1"/>
  <c r="GPQ47" i="1"/>
  <c r="GPS47" i="1" s="1"/>
  <c r="GPN47" i="1"/>
  <c r="GPF47" i="1"/>
  <c r="GPA47" i="1"/>
  <c r="GPC47" i="1" s="1"/>
  <c r="GOX47" i="1"/>
  <c r="GOP47" i="1"/>
  <c r="GOK47" i="1"/>
  <c r="GOM47" i="1" s="1"/>
  <c r="GOH47" i="1"/>
  <c r="GNZ47" i="1"/>
  <c r="GNU47" i="1"/>
  <c r="GNW47" i="1" s="1"/>
  <c r="GNR47" i="1"/>
  <c r="GNJ47" i="1"/>
  <c r="GNE47" i="1"/>
  <c r="GNG47" i="1" s="1"/>
  <c r="GNB47" i="1"/>
  <c r="GMT47" i="1"/>
  <c r="GMO47" i="1"/>
  <c r="GMQ47" i="1" s="1"/>
  <c r="GML47" i="1"/>
  <c r="GMD47" i="1"/>
  <c r="GLY47" i="1"/>
  <c r="GMA47" i="1" s="1"/>
  <c r="GLV47" i="1"/>
  <c r="GLN47" i="1"/>
  <c r="GLI47" i="1"/>
  <c r="GLK47" i="1" s="1"/>
  <c r="GLF47" i="1"/>
  <c r="GKX47" i="1"/>
  <c r="GKS47" i="1"/>
  <c r="GKU47" i="1" s="1"/>
  <c r="GKP47" i="1"/>
  <c r="GKH47" i="1"/>
  <c r="GKC47" i="1"/>
  <c r="GKE47" i="1" s="1"/>
  <c r="GJZ47" i="1"/>
  <c r="GJR47" i="1"/>
  <c r="GJM47" i="1"/>
  <c r="GJO47" i="1" s="1"/>
  <c r="GJJ47" i="1"/>
  <c r="GJB47" i="1"/>
  <c r="GIW47" i="1"/>
  <c r="GIY47" i="1" s="1"/>
  <c r="GIT47" i="1"/>
  <c r="GIL47" i="1"/>
  <c r="GIG47" i="1"/>
  <c r="GII47" i="1" s="1"/>
  <c r="GID47" i="1"/>
  <c r="GHV47" i="1"/>
  <c r="GHQ47" i="1"/>
  <c r="GHN47" i="1"/>
  <c r="GHF47" i="1"/>
  <c r="GHA47" i="1"/>
  <c r="GHC47" i="1" s="1"/>
  <c r="GGX47" i="1"/>
  <c r="GGP47" i="1"/>
  <c r="GGK47" i="1"/>
  <c r="GGM47" i="1" s="1"/>
  <c r="GGH47" i="1"/>
  <c r="GFZ47" i="1"/>
  <c r="GFU47" i="1"/>
  <c r="GFW47" i="1" s="1"/>
  <c r="GFR47" i="1"/>
  <c r="GFJ47" i="1"/>
  <c r="GFE47" i="1"/>
  <c r="GFG47" i="1" s="1"/>
  <c r="GFB47" i="1"/>
  <c r="GET47" i="1"/>
  <c r="GEO47" i="1"/>
  <c r="GEQ47" i="1" s="1"/>
  <c r="GEL47" i="1"/>
  <c r="GED47" i="1"/>
  <c r="GDY47" i="1"/>
  <c r="GEA47" i="1" s="1"/>
  <c r="GDV47" i="1"/>
  <c r="GDN47" i="1"/>
  <c r="GDI47" i="1"/>
  <c r="GDK47" i="1" s="1"/>
  <c r="GDF47" i="1"/>
  <c r="GCX47" i="1"/>
  <c r="GCS47" i="1"/>
  <c r="GCU47" i="1" s="1"/>
  <c r="GCP47" i="1"/>
  <c r="GCH47" i="1"/>
  <c r="GCC47" i="1"/>
  <c r="GCE47" i="1" s="1"/>
  <c r="GBZ47" i="1"/>
  <c r="GBR47" i="1"/>
  <c r="GBM47" i="1"/>
  <c r="GBO47" i="1" s="1"/>
  <c r="GBJ47" i="1"/>
  <c r="GBB47" i="1"/>
  <c r="GAW47" i="1"/>
  <c r="GAY47" i="1" s="1"/>
  <c r="GAT47" i="1"/>
  <c r="GAL47" i="1"/>
  <c r="GAG47" i="1"/>
  <c r="GAI47" i="1" s="1"/>
  <c r="GAD47" i="1"/>
  <c r="FZV47" i="1"/>
  <c r="FZQ47" i="1"/>
  <c r="FZS47" i="1" s="1"/>
  <c r="FZN47" i="1"/>
  <c r="FZF47" i="1"/>
  <c r="FZA47" i="1"/>
  <c r="FZC47" i="1" s="1"/>
  <c r="FYX47" i="1"/>
  <c r="FYP47" i="1"/>
  <c r="FYK47" i="1"/>
  <c r="FYM47" i="1" s="1"/>
  <c r="FYH47" i="1"/>
  <c r="FXZ47" i="1"/>
  <c r="FXU47" i="1"/>
  <c r="FXW47" i="1" s="1"/>
  <c r="FXR47" i="1"/>
  <c r="FXJ47" i="1"/>
  <c r="FXE47" i="1"/>
  <c r="FXG47" i="1" s="1"/>
  <c r="FXB47" i="1"/>
  <c r="FWT47" i="1"/>
  <c r="FWO47" i="1"/>
  <c r="FWQ47" i="1" s="1"/>
  <c r="FWL47" i="1"/>
  <c r="FWD47" i="1"/>
  <c r="FVY47" i="1"/>
  <c r="FWA47" i="1" s="1"/>
  <c r="FVV47" i="1"/>
  <c r="FVN47" i="1"/>
  <c r="FVI47" i="1"/>
  <c r="FVK47" i="1" s="1"/>
  <c r="FVF47" i="1"/>
  <c r="FUX47" i="1"/>
  <c r="FUT47" i="1"/>
  <c r="FUV47" i="1" s="1"/>
  <c r="FUS47" i="1"/>
  <c r="FUU47" i="1" s="1"/>
  <c r="FUP47" i="1"/>
  <c r="FUH47" i="1"/>
  <c r="FUC47" i="1"/>
  <c r="FUE47" i="1" s="1"/>
  <c r="FTZ47" i="1"/>
  <c r="FTR47" i="1"/>
  <c r="FTM47" i="1"/>
  <c r="FTO47" i="1" s="1"/>
  <c r="FTJ47" i="1"/>
  <c r="FTB47" i="1"/>
  <c r="FSW47" i="1"/>
  <c r="FSY47" i="1" s="1"/>
  <c r="FST47" i="1"/>
  <c r="FSL47" i="1"/>
  <c r="FSG47" i="1"/>
  <c r="FSI47" i="1" s="1"/>
  <c r="FSD47" i="1"/>
  <c r="FRV47" i="1"/>
  <c r="FRQ47" i="1"/>
  <c r="FRS47" i="1" s="1"/>
  <c r="FRN47" i="1"/>
  <c r="FRF47" i="1"/>
  <c r="FRA47" i="1"/>
  <c r="FRC47" i="1" s="1"/>
  <c r="FQX47" i="1"/>
  <c r="FQP47" i="1"/>
  <c r="FQL47" i="1"/>
  <c r="FQN47" i="1" s="1"/>
  <c r="FQK47" i="1"/>
  <c r="FQM47" i="1" s="1"/>
  <c r="FQH47" i="1"/>
  <c r="FPZ47" i="1"/>
  <c r="FPU47" i="1"/>
  <c r="FPW47" i="1" s="1"/>
  <c r="FPR47" i="1"/>
  <c r="FPJ47" i="1"/>
  <c r="FPE47" i="1"/>
  <c r="FPG47" i="1" s="1"/>
  <c r="FPB47" i="1"/>
  <c r="FOT47" i="1"/>
  <c r="FOO47" i="1"/>
  <c r="FOQ47" i="1" s="1"/>
  <c r="FOL47" i="1"/>
  <c r="FOD47" i="1"/>
  <c r="FNY47" i="1"/>
  <c r="FOA47" i="1" s="1"/>
  <c r="FNV47" i="1"/>
  <c r="FNN47" i="1"/>
  <c r="FNI47" i="1"/>
  <c r="FNK47" i="1" s="1"/>
  <c r="FNF47" i="1"/>
  <c r="FMX47" i="1"/>
  <c r="FMS47" i="1"/>
  <c r="FMU47" i="1" s="1"/>
  <c r="FMP47" i="1"/>
  <c r="FMH47" i="1"/>
  <c r="FMC47" i="1"/>
  <c r="FME47" i="1" s="1"/>
  <c r="FLZ47" i="1"/>
  <c r="FLR47" i="1"/>
  <c r="FLM47" i="1"/>
  <c r="FLO47" i="1" s="1"/>
  <c r="FLJ47" i="1"/>
  <c r="FLB47" i="1"/>
  <c r="FKW47" i="1"/>
  <c r="FKY47" i="1" s="1"/>
  <c r="FKT47" i="1"/>
  <c r="FKL47" i="1"/>
  <c r="FKG47" i="1"/>
  <c r="FKI47" i="1" s="1"/>
  <c r="FKD47" i="1"/>
  <c r="FJV47" i="1"/>
  <c r="FJQ47" i="1"/>
  <c r="FJS47" i="1" s="1"/>
  <c r="FJN47" i="1"/>
  <c r="FJF47" i="1"/>
  <c r="FJA47" i="1"/>
  <c r="FJC47" i="1" s="1"/>
  <c r="FIX47" i="1"/>
  <c r="FIP47" i="1"/>
  <c r="FIK47" i="1"/>
  <c r="FIM47" i="1" s="1"/>
  <c r="FIH47" i="1"/>
  <c r="FHZ47" i="1"/>
  <c r="FHV47" i="1"/>
  <c r="FHX47" i="1" s="1"/>
  <c r="FHU47" i="1"/>
  <c r="FHW47" i="1" s="1"/>
  <c r="FHR47" i="1"/>
  <c r="FHJ47" i="1"/>
  <c r="FHE47" i="1"/>
  <c r="FHG47" i="1" s="1"/>
  <c r="FHB47" i="1"/>
  <c r="FGT47" i="1"/>
  <c r="FGO47" i="1"/>
  <c r="FGQ47" i="1" s="1"/>
  <c r="FGL47" i="1"/>
  <c r="FGD47" i="1"/>
  <c r="FFY47" i="1"/>
  <c r="FGA47" i="1" s="1"/>
  <c r="FFV47" i="1"/>
  <c r="FFN47" i="1"/>
  <c r="FFI47" i="1"/>
  <c r="FFK47" i="1" s="1"/>
  <c r="FFF47" i="1"/>
  <c r="FEX47" i="1"/>
  <c r="FES47" i="1"/>
  <c r="FEU47" i="1" s="1"/>
  <c r="FEP47" i="1"/>
  <c r="FEH47" i="1"/>
  <c r="FEC47" i="1"/>
  <c r="FEE47" i="1" s="1"/>
  <c r="FDZ47" i="1"/>
  <c r="FDR47" i="1"/>
  <c r="FDM47" i="1"/>
  <c r="FDO47" i="1" s="1"/>
  <c r="FDJ47" i="1"/>
  <c r="FDB47" i="1"/>
  <c r="FCW47" i="1"/>
  <c r="FCY47" i="1" s="1"/>
  <c r="FCT47" i="1"/>
  <c r="FCL47" i="1"/>
  <c r="FCG47" i="1"/>
  <c r="FCI47" i="1" s="1"/>
  <c r="FCD47" i="1"/>
  <c r="FBV47" i="1"/>
  <c r="FBQ47" i="1"/>
  <c r="FBS47" i="1" s="1"/>
  <c r="FBN47" i="1"/>
  <c r="FBF47" i="1"/>
  <c r="FBA47" i="1"/>
  <c r="FBC47" i="1" s="1"/>
  <c r="FAX47" i="1"/>
  <c r="FAP47" i="1"/>
  <c r="FAK47" i="1"/>
  <c r="FAM47" i="1" s="1"/>
  <c r="FAH47" i="1"/>
  <c r="EZZ47" i="1"/>
  <c r="EZU47" i="1"/>
  <c r="EZW47" i="1" s="1"/>
  <c r="EZR47" i="1"/>
  <c r="EZJ47" i="1"/>
  <c r="EZE47" i="1"/>
  <c r="EZG47" i="1" s="1"/>
  <c r="EZB47" i="1"/>
  <c r="EYT47" i="1"/>
  <c r="EYO47" i="1"/>
  <c r="EYQ47" i="1" s="1"/>
  <c r="EYL47" i="1"/>
  <c r="EYD47" i="1"/>
  <c r="EXY47" i="1"/>
  <c r="EYA47" i="1" s="1"/>
  <c r="EXV47" i="1"/>
  <c r="EXN47" i="1"/>
  <c r="EXI47" i="1"/>
  <c r="EXK47" i="1" s="1"/>
  <c r="EXF47" i="1"/>
  <c r="EWX47" i="1"/>
  <c r="EWS47" i="1"/>
  <c r="EWU47" i="1" s="1"/>
  <c r="EWP47" i="1"/>
  <c r="EWH47" i="1"/>
  <c r="EWC47" i="1"/>
  <c r="EWE47" i="1" s="1"/>
  <c r="EVZ47" i="1"/>
  <c r="EVR47" i="1"/>
  <c r="EVM47" i="1"/>
  <c r="EVO47" i="1" s="1"/>
  <c r="EVJ47" i="1"/>
  <c r="EVB47" i="1"/>
  <c r="EUW47" i="1"/>
  <c r="EUY47" i="1" s="1"/>
  <c r="EUT47" i="1"/>
  <c r="EUL47" i="1"/>
  <c r="EUG47" i="1"/>
  <c r="EUI47" i="1" s="1"/>
  <c r="EUD47" i="1"/>
  <c r="ETV47" i="1"/>
  <c r="ETQ47" i="1"/>
  <c r="ETS47" i="1" s="1"/>
  <c r="ETN47" i="1"/>
  <c r="ETF47" i="1"/>
  <c r="ETA47" i="1"/>
  <c r="ETC47" i="1" s="1"/>
  <c r="ESX47" i="1"/>
  <c r="ESP47" i="1"/>
  <c r="ESK47" i="1"/>
  <c r="ESM47" i="1" s="1"/>
  <c r="ESH47" i="1"/>
  <c r="ERZ47" i="1"/>
  <c r="ERU47" i="1"/>
  <c r="ERW47" i="1" s="1"/>
  <c r="ERR47" i="1"/>
  <c r="ERJ47" i="1"/>
  <c r="ERE47" i="1"/>
  <c r="ERG47" i="1" s="1"/>
  <c r="ERB47" i="1"/>
  <c r="EQT47" i="1"/>
  <c r="EQO47" i="1"/>
  <c r="EQQ47" i="1" s="1"/>
  <c r="EQL47" i="1"/>
  <c r="EQD47" i="1"/>
  <c r="EPY47" i="1"/>
  <c r="EQA47" i="1" s="1"/>
  <c r="EPV47" i="1"/>
  <c r="EPN47" i="1"/>
  <c r="EPI47" i="1"/>
  <c r="EPK47" i="1" s="1"/>
  <c r="EPF47" i="1"/>
  <c r="EOX47" i="1"/>
  <c r="EOS47" i="1"/>
  <c r="EOU47" i="1" s="1"/>
  <c r="EOP47" i="1"/>
  <c r="EOH47" i="1"/>
  <c r="EOC47" i="1"/>
  <c r="EOE47" i="1" s="1"/>
  <c r="ENZ47" i="1"/>
  <c r="ENR47" i="1"/>
  <c r="ENM47" i="1"/>
  <c r="ENO47" i="1" s="1"/>
  <c r="ENJ47" i="1"/>
  <c r="ENB47" i="1"/>
  <c r="EMW47" i="1"/>
  <c r="EMY47" i="1" s="1"/>
  <c r="EMT47" i="1"/>
  <c r="EML47" i="1"/>
  <c r="EMG47" i="1"/>
  <c r="EMI47" i="1" s="1"/>
  <c r="EMD47" i="1"/>
  <c r="ELV47" i="1"/>
  <c r="ELQ47" i="1"/>
  <c r="ELS47" i="1" s="1"/>
  <c r="ELN47" i="1"/>
  <c r="ELF47" i="1"/>
  <c r="ELA47" i="1"/>
  <c r="ELC47" i="1" s="1"/>
  <c r="EKX47" i="1"/>
  <c r="EKP47" i="1"/>
  <c r="EKK47" i="1"/>
  <c r="EKM47" i="1" s="1"/>
  <c r="EKH47" i="1"/>
  <c r="EJZ47" i="1"/>
  <c r="EJU47" i="1"/>
  <c r="EJW47" i="1" s="1"/>
  <c r="EJR47" i="1"/>
  <c r="EJJ47" i="1"/>
  <c r="EJE47" i="1"/>
  <c r="EJG47" i="1" s="1"/>
  <c r="EJB47" i="1"/>
  <c r="EIT47" i="1"/>
  <c r="EIO47" i="1"/>
  <c r="EIQ47" i="1" s="1"/>
  <c r="EIL47" i="1"/>
  <c r="EID47" i="1"/>
  <c r="EHY47" i="1"/>
  <c r="EIA47" i="1" s="1"/>
  <c r="EHV47" i="1"/>
  <c r="EHN47" i="1"/>
  <c r="EHI47" i="1"/>
  <c r="EHK47" i="1" s="1"/>
  <c r="EHF47" i="1"/>
  <c r="EGX47" i="1"/>
  <c r="EGS47" i="1"/>
  <c r="EGU47" i="1" s="1"/>
  <c r="EGP47" i="1"/>
  <c r="EGH47" i="1"/>
  <c r="EGC47" i="1"/>
  <c r="EGE47" i="1" s="1"/>
  <c r="EFZ47" i="1"/>
  <c r="EFR47" i="1"/>
  <c r="EFM47" i="1"/>
  <c r="EFO47" i="1" s="1"/>
  <c r="EFJ47" i="1"/>
  <c r="EFB47" i="1"/>
  <c r="EEW47" i="1"/>
  <c r="EEY47" i="1" s="1"/>
  <c r="EET47" i="1"/>
  <c r="EEL47" i="1"/>
  <c r="EEG47" i="1"/>
  <c r="EEI47" i="1" s="1"/>
  <c r="EED47" i="1"/>
  <c r="EDV47" i="1"/>
  <c r="EDQ47" i="1"/>
  <c r="EDS47" i="1" s="1"/>
  <c r="EDN47" i="1"/>
  <c r="EDF47" i="1"/>
  <c r="EDA47" i="1"/>
  <c r="EDC47" i="1" s="1"/>
  <c r="ECX47" i="1"/>
  <c r="ECP47" i="1"/>
  <c r="ECL47" i="1"/>
  <c r="ECN47" i="1" s="1"/>
  <c r="ECK47" i="1"/>
  <c r="ECM47" i="1" s="1"/>
  <c r="ECH47" i="1"/>
  <c r="EBZ47" i="1"/>
  <c r="EBU47" i="1"/>
  <c r="EBW47" i="1" s="1"/>
  <c r="EBR47" i="1"/>
  <c r="EBJ47" i="1"/>
  <c r="EBE47" i="1"/>
  <c r="EBG47" i="1" s="1"/>
  <c r="EBB47" i="1"/>
  <c r="EAT47" i="1"/>
  <c r="EAO47" i="1"/>
  <c r="EAQ47" i="1" s="1"/>
  <c r="EAL47" i="1"/>
  <c r="EAD47" i="1"/>
  <c r="DZY47" i="1"/>
  <c r="EAA47" i="1" s="1"/>
  <c r="DZV47" i="1"/>
  <c r="DZN47" i="1"/>
  <c r="DZI47" i="1"/>
  <c r="DZK47" i="1" s="1"/>
  <c r="DZF47" i="1"/>
  <c r="DYX47" i="1"/>
  <c r="DYS47" i="1"/>
  <c r="DYU47" i="1" s="1"/>
  <c r="DYP47" i="1"/>
  <c r="DYH47" i="1"/>
  <c r="DYC47" i="1"/>
  <c r="DYE47" i="1" s="1"/>
  <c r="DXZ47" i="1"/>
  <c r="DXR47" i="1"/>
  <c r="DXM47" i="1"/>
  <c r="DXO47" i="1" s="1"/>
  <c r="DXJ47" i="1"/>
  <c r="DXB47" i="1"/>
  <c r="DWX47" i="1"/>
  <c r="DWZ47" i="1" s="1"/>
  <c r="DWW47" i="1"/>
  <c r="DWY47" i="1" s="1"/>
  <c r="DWT47" i="1"/>
  <c r="DWL47" i="1"/>
  <c r="DWG47" i="1"/>
  <c r="DWI47" i="1" s="1"/>
  <c r="DWD47" i="1"/>
  <c r="DVV47" i="1"/>
  <c r="DVQ47" i="1"/>
  <c r="DVS47" i="1" s="1"/>
  <c r="DVN47" i="1"/>
  <c r="DVF47" i="1"/>
  <c r="DVA47" i="1"/>
  <c r="DVC47" i="1" s="1"/>
  <c r="DUX47" i="1"/>
  <c r="DUP47" i="1"/>
  <c r="DUK47" i="1"/>
  <c r="DUM47" i="1" s="1"/>
  <c r="DUH47" i="1"/>
  <c r="DTZ47" i="1"/>
  <c r="DTU47" i="1"/>
  <c r="DTW47" i="1" s="1"/>
  <c r="DTR47" i="1"/>
  <c r="DTJ47" i="1"/>
  <c r="DTE47" i="1"/>
  <c r="DTG47" i="1" s="1"/>
  <c r="DTB47" i="1"/>
  <c r="DST47" i="1"/>
  <c r="DSO47" i="1"/>
  <c r="DSQ47" i="1" s="1"/>
  <c r="DSL47" i="1"/>
  <c r="DSD47" i="1"/>
  <c r="DRY47" i="1"/>
  <c r="DSA47" i="1" s="1"/>
  <c r="DRV47" i="1"/>
  <c r="DRN47" i="1"/>
  <c r="DRI47" i="1"/>
  <c r="DRK47" i="1" s="1"/>
  <c r="DRF47" i="1"/>
  <c r="DQX47" i="1"/>
  <c r="DQS47" i="1"/>
  <c r="DQU47" i="1" s="1"/>
  <c r="DQP47" i="1"/>
  <c r="DQH47" i="1"/>
  <c r="DQC47" i="1"/>
  <c r="DQE47" i="1" s="1"/>
  <c r="DPZ47" i="1"/>
  <c r="DPR47" i="1"/>
  <c r="DPM47" i="1"/>
  <c r="DPO47" i="1" s="1"/>
  <c r="DPJ47" i="1"/>
  <c r="DPB47" i="1"/>
  <c r="DOW47" i="1"/>
  <c r="DOY47" i="1" s="1"/>
  <c r="DOT47" i="1"/>
  <c r="DOL47" i="1"/>
  <c r="DOG47" i="1"/>
  <c r="DOI47" i="1" s="1"/>
  <c r="DOD47" i="1"/>
  <c r="DNV47" i="1"/>
  <c r="DNQ47" i="1"/>
  <c r="DNS47" i="1" s="1"/>
  <c r="DNN47" i="1"/>
  <c r="DNF47" i="1"/>
  <c r="DNA47" i="1"/>
  <c r="DNC47" i="1" s="1"/>
  <c r="DMX47" i="1"/>
  <c r="DMP47" i="1"/>
  <c r="DMK47" i="1"/>
  <c r="DMM47" i="1" s="1"/>
  <c r="DMH47" i="1"/>
  <c r="DLZ47" i="1"/>
  <c r="DLU47" i="1"/>
  <c r="DLW47" i="1" s="1"/>
  <c r="DLR47" i="1"/>
  <c r="DLJ47" i="1"/>
  <c r="DLE47" i="1"/>
  <c r="DLG47" i="1" s="1"/>
  <c r="DLB47" i="1"/>
  <c r="DKT47" i="1"/>
  <c r="DKO47" i="1"/>
  <c r="DKQ47" i="1" s="1"/>
  <c r="DKL47" i="1"/>
  <c r="DKD47" i="1"/>
  <c r="DJY47" i="1"/>
  <c r="DKA47" i="1" s="1"/>
  <c r="DJV47" i="1"/>
  <c r="DJN47" i="1"/>
  <c r="DJI47" i="1"/>
  <c r="DJK47" i="1" s="1"/>
  <c r="DJF47" i="1"/>
  <c r="DIX47" i="1"/>
  <c r="DIS47" i="1"/>
  <c r="DIU47" i="1" s="1"/>
  <c r="DIP47" i="1"/>
  <c r="DIH47" i="1"/>
  <c r="DIC47" i="1"/>
  <c r="DIE47" i="1" s="1"/>
  <c r="DHZ47" i="1"/>
  <c r="DHR47" i="1"/>
  <c r="DHM47" i="1"/>
  <c r="DHO47" i="1" s="1"/>
  <c r="DHJ47" i="1"/>
  <c r="DHB47" i="1"/>
  <c r="DGW47" i="1"/>
  <c r="DGY47" i="1" s="1"/>
  <c r="DGT47" i="1"/>
  <c r="DGL47" i="1"/>
  <c r="DGG47" i="1"/>
  <c r="DGI47" i="1" s="1"/>
  <c r="DGD47" i="1"/>
  <c r="DFV47" i="1"/>
  <c r="DFQ47" i="1"/>
  <c r="DFS47" i="1" s="1"/>
  <c r="DFN47" i="1"/>
  <c r="DFF47" i="1"/>
  <c r="DFA47" i="1"/>
  <c r="DFC47" i="1" s="1"/>
  <c r="DEX47" i="1"/>
  <c r="DEP47" i="1"/>
  <c r="DEK47" i="1"/>
  <c r="DEM47" i="1" s="1"/>
  <c r="DEH47" i="1"/>
  <c r="DDZ47" i="1"/>
  <c r="DDU47" i="1"/>
  <c r="DDW47" i="1" s="1"/>
  <c r="DDR47" i="1"/>
  <c r="DDJ47" i="1"/>
  <c r="DDE47" i="1"/>
  <c r="DDG47" i="1" s="1"/>
  <c r="DDB47" i="1"/>
  <c r="DCT47" i="1"/>
  <c r="DCO47" i="1"/>
  <c r="DCQ47" i="1" s="1"/>
  <c r="DCL47" i="1"/>
  <c r="DCD47" i="1"/>
  <c r="DBY47" i="1"/>
  <c r="DCA47" i="1" s="1"/>
  <c r="DBV47" i="1"/>
  <c r="DBN47" i="1"/>
  <c r="DBI47" i="1"/>
  <c r="DBK47" i="1" s="1"/>
  <c r="DBF47" i="1"/>
  <c r="DAX47" i="1"/>
  <c r="DAS47" i="1"/>
  <c r="DAP47" i="1"/>
  <c r="DAH47" i="1"/>
  <c r="DAC47" i="1"/>
  <c r="DAE47" i="1" s="1"/>
  <c r="CZZ47" i="1"/>
  <c r="CZR47" i="1"/>
  <c r="CZM47" i="1"/>
  <c r="CZO47" i="1" s="1"/>
  <c r="CZJ47" i="1"/>
  <c r="CZB47" i="1"/>
  <c r="CYW47" i="1"/>
  <c r="CYY47" i="1" s="1"/>
  <c r="CYT47" i="1"/>
  <c r="CYL47" i="1"/>
  <c r="CYG47" i="1"/>
  <c r="CYI47" i="1" s="1"/>
  <c r="CYD47" i="1"/>
  <c r="CXV47" i="1"/>
  <c r="CXQ47" i="1"/>
  <c r="CXS47" i="1" s="1"/>
  <c r="CXN47" i="1"/>
  <c r="CXF47" i="1"/>
  <c r="CXA47" i="1"/>
  <c r="CXC47" i="1" s="1"/>
  <c r="CWX47" i="1"/>
  <c r="CWP47" i="1"/>
  <c r="CWK47" i="1"/>
  <c r="CWM47" i="1" s="1"/>
  <c r="CWH47" i="1"/>
  <c r="CVZ47" i="1"/>
  <c r="CVU47" i="1"/>
  <c r="CVW47" i="1" s="1"/>
  <c r="CVR47" i="1"/>
  <c r="CVJ47" i="1"/>
  <c r="CVE47" i="1"/>
  <c r="CVG47" i="1" s="1"/>
  <c r="CVB47" i="1"/>
  <c r="CUT47" i="1"/>
  <c r="CUO47" i="1"/>
  <c r="CUQ47" i="1" s="1"/>
  <c r="CUL47" i="1"/>
  <c r="CUD47" i="1"/>
  <c r="CTY47" i="1"/>
  <c r="CUA47" i="1" s="1"/>
  <c r="CTV47" i="1"/>
  <c r="CTN47" i="1"/>
  <c r="CTI47" i="1"/>
  <c r="CTK47" i="1" s="1"/>
  <c r="CTF47" i="1"/>
  <c r="CSX47" i="1"/>
  <c r="CSS47" i="1"/>
  <c r="CSU47" i="1" s="1"/>
  <c r="CSP47" i="1"/>
  <c r="CSH47" i="1"/>
  <c r="CSC47" i="1"/>
  <c r="CSE47" i="1" s="1"/>
  <c r="CRZ47" i="1"/>
  <c r="CRR47" i="1"/>
  <c r="CRM47" i="1"/>
  <c r="CRO47" i="1" s="1"/>
  <c r="CRJ47" i="1"/>
  <c r="CRB47" i="1"/>
  <c r="CQW47" i="1"/>
  <c r="CQY47" i="1" s="1"/>
  <c r="CQT47" i="1"/>
  <c r="CQL47" i="1"/>
  <c r="CQG47" i="1"/>
  <c r="CQI47" i="1" s="1"/>
  <c r="CQD47" i="1"/>
  <c r="CPV47" i="1"/>
  <c r="CPQ47" i="1"/>
  <c r="CPS47" i="1" s="1"/>
  <c r="CPN47" i="1"/>
  <c r="CPF47" i="1"/>
  <c r="CPA47" i="1"/>
  <c r="CPC47" i="1" s="1"/>
  <c r="COX47" i="1"/>
  <c r="COP47" i="1"/>
  <c r="COK47" i="1"/>
  <c r="COM47" i="1" s="1"/>
  <c r="COH47" i="1"/>
  <c r="CNZ47" i="1"/>
  <c r="CNU47" i="1"/>
  <c r="CNW47" i="1" s="1"/>
  <c r="CNR47" i="1"/>
  <c r="CNJ47" i="1"/>
  <c r="CNE47" i="1"/>
  <c r="CNG47" i="1" s="1"/>
  <c r="CNB47" i="1"/>
  <c r="CMT47" i="1"/>
  <c r="CMO47" i="1"/>
  <c r="CMQ47" i="1" s="1"/>
  <c r="CML47" i="1"/>
  <c r="CMD47" i="1"/>
  <c r="CLY47" i="1"/>
  <c r="CMA47" i="1" s="1"/>
  <c r="CLV47" i="1"/>
  <c r="CLN47" i="1"/>
  <c r="CLI47" i="1"/>
  <c r="CLK47" i="1" s="1"/>
  <c r="CLF47" i="1"/>
  <c r="CKX47" i="1"/>
  <c r="CKS47" i="1"/>
  <c r="CKU47" i="1" s="1"/>
  <c r="CKP47" i="1"/>
  <c r="CKH47" i="1"/>
  <c r="CKD47" i="1"/>
  <c r="CKF47" i="1" s="1"/>
  <c r="CKC47" i="1"/>
  <c r="CKE47" i="1" s="1"/>
  <c r="CJZ47" i="1"/>
  <c r="CJR47" i="1"/>
  <c r="CJM47" i="1"/>
  <c r="CJO47" i="1" s="1"/>
  <c r="CJJ47" i="1"/>
  <c r="CJB47" i="1"/>
  <c r="CIW47" i="1"/>
  <c r="CIY47" i="1" s="1"/>
  <c r="CIT47" i="1"/>
  <c r="CIL47" i="1"/>
  <c r="CIG47" i="1"/>
  <c r="CII47" i="1" s="1"/>
  <c r="CID47" i="1"/>
  <c r="CHV47" i="1"/>
  <c r="CHQ47" i="1"/>
  <c r="CHS47" i="1" s="1"/>
  <c r="CHN47" i="1"/>
  <c r="CHF47" i="1"/>
  <c r="CHA47" i="1"/>
  <c r="CHC47" i="1" s="1"/>
  <c r="CGX47" i="1"/>
  <c r="CGP47" i="1"/>
  <c r="CGK47" i="1"/>
  <c r="CGM47" i="1" s="1"/>
  <c r="CGH47" i="1"/>
  <c r="CFZ47" i="1"/>
  <c r="CFV47" i="1"/>
  <c r="CFX47" i="1" s="1"/>
  <c r="CFU47" i="1"/>
  <c r="CFW47" i="1" s="1"/>
  <c r="CFR47" i="1"/>
  <c r="CFJ47" i="1"/>
  <c r="CFE47" i="1"/>
  <c r="CFG47" i="1" s="1"/>
  <c r="CFB47" i="1"/>
  <c r="CET47" i="1"/>
  <c r="CEO47" i="1"/>
  <c r="CEQ47" i="1" s="1"/>
  <c r="CEL47" i="1"/>
  <c r="CED47" i="1"/>
  <c r="CDY47" i="1"/>
  <c r="CEA47" i="1" s="1"/>
  <c r="CDV47" i="1"/>
  <c r="CDN47" i="1"/>
  <c r="CDI47" i="1"/>
  <c r="CDK47" i="1" s="1"/>
  <c r="CDF47" i="1"/>
  <c r="CCX47" i="1"/>
  <c r="CCS47" i="1"/>
  <c r="CCU47" i="1" s="1"/>
  <c r="CCP47" i="1"/>
  <c r="CCH47" i="1"/>
  <c r="CCC47" i="1"/>
  <c r="CCE47" i="1" s="1"/>
  <c r="CBZ47" i="1"/>
  <c r="CBR47" i="1"/>
  <c r="CBM47" i="1"/>
  <c r="CBO47" i="1" s="1"/>
  <c r="CBJ47" i="1"/>
  <c r="CBB47" i="1"/>
  <c r="CAW47" i="1"/>
  <c r="CAY47" i="1" s="1"/>
  <c r="CAT47" i="1"/>
  <c r="CAL47" i="1"/>
  <c r="CAG47" i="1"/>
  <c r="CAI47" i="1" s="1"/>
  <c r="CAD47" i="1"/>
  <c r="BZV47" i="1"/>
  <c r="BZQ47" i="1"/>
  <c r="BZS47" i="1" s="1"/>
  <c r="BZN47" i="1"/>
  <c r="BZF47" i="1"/>
  <c r="BZA47" i="1"/>
  <c r="BZC47" i="1" s="1"/>
  <c r="BYX47" i="1"/>
  <c r="BYP47" i="1"/>
  <c r="BYK47" i="1"/>
  <c r="BYM47" i="1" s="1"/>
  <c r="BYH47" i="1"/>
  <c r="BXZ47" i="1"/>
  <c r="BXU47" i="1"/>
  <c r="BXW47" i="1" s="1"/>
  <c r="BXR47" i="1"/>
  <c r="BXJ47" i="1"/>
  <c r="BXE47" i="1"/>
  <c r="BXG47" i="1" s="1"/>
  <c r="BXB47" i="1"/>
  <c r="BWT47" i="1"/>
  <c r="BWO47" i="1"/>
  <c r="BWQ47" i="1" s="1"/>
  <c r="BWL47" i="1"/>
  <c r="BWD47" i="1"/>
  <c r="BVY47" i="1"/>
  <c r="BWA47" i="1" s="1"/>
  <c r="BVV47" i="1"/>
  <c r="BVN47" i="1"/>
  <c r="BVI47" i="1"/>
  <c r="BVK47" i="1" s="1"/>
  <c r="BVF47" i="1"/>
  <c r="BUX47" i="1"/>
  <c r="BUS47" i="1"/>
  <c r="BUU47" i="1" s="1"/>
  <c r="BUP47" i="1"/>
  <c r="BUH47" i="1"/>
  <c r="BUC47" i="1"/>
  <c r="BUE47" i="1" s="1"/>
  <c r="BTZ47" i="1"/>
  <c r="BTR47" i="1"/>
  <c r="BTN47" i="1"/>
  <c r="BTP47" i="1" s="1"/>
  <c r="BTM47" i="1"/>
  <c r="BTO47" i="1" s="1"/>
  <c r="BTJ47" i="1"/>
  <c r="BTB47" i="1"/>
  <c r="BSW47" i="1"/>
  <c r="BSY47" i="1" s="1"/>
  <c r="BST47" i="1"/>
  <c r="BSL47" i="1"/>
  <c r="BSG47" i="1"/>
  <c r="BSI47" i="1" s="1"/>
  <c r="BSD47" i="1"/>
  <c r="BRV47" i="1"/>
  <c r="BRR47" i="1"/>
  <c r="BRT47" i="1" s="1"/>
  <c r="BRQ47" i="1"/>
  <c r="BRS47" i="1" s="1"/>
  <c r="BRN47" i="1"/>
  <c r="BRF47" i="1"/>
  <c r="BRA47" i="1"/>
  <c r="BRC47" i="1" s="1"/>
  <c r="BQX47" i="1"/>
  <c r="BQP47" i="1"/>
  <c r="BQK47" i="1"/>
  <c r="BQM47" i="1" s="1"/>
  <c r="BQH47" i="1"/>
  <c r="BPZ47" i="1"/>
  <c r="BPU47" i="1"/>
  <c r="BPW47" i="1" s="1"/>
  <c r="BPR47" i="1"/>
  <c r="BPJ47" i="1"/>
  <c r="BPE47" i="1"/>
  <c r="BPG47" i="1" s="1"/>
  <c r="BPB47" i="1"/>
  <c r="BOT47" i="1"/>
  <c r="BOO47" i="1"/>
  <c r="BOQ47" i="1" s="1"/>
  <c r="BOL47" i="1"/>
  <c r="BOD47" i="1"/>
  <c r="BNY47" i="1"/>
  <c r="BOA47" i="1" s="1"/>
  <c r="BNV47" i="1"/>
  <c r="BNN47" i="1"/>
  <c r="BNI47" i="1"/>
  <c r="BNK47" i="1" s="1"/>
  <c r="BNF47" i="1"/>
  <c r="BMX47" i="1"/>
  <c r="BMS47" i="1"/>
  <c r="BMU47" i="1" s="1"/>
  <c r="BMP47" i="1"/>
  <c r="BMH47" i="1"/>
  <c r="BMC47" i="1"/>
  <c r="BME47" i="1" s="1"/>
  <c r="BLZ47" i="1"/>
  <c r="BLR47" i="1"/>
  <c r="BLM47" i="1"/>
  <c r="BLO47" i="1" s="1"/>
  <c r="BLJ47" i="1"/>
  <c r="BLB47" i="1"/>
  <c r="BKW47" i="1"/>
  <c r="BKY47" i="1" s="1"/>
  <c r="BKT47" i="1"/>
  <c r="BKL47" i="1"/>
  <c r="BKG47" i="1"/>
  <c r="BKI47" i="1" s="1"/>
  <c r="BKD47" i="1"/>
  <c r="BJV47" i="1"/>
  <c r="BJQ47" i="1"/>
  <c r="BJS47" i="1" s="1"/>
  <c r="BJN47" i="1"/>
  <c r="BJF47" i="1"/>
  <c r="BJA47" i="1"/>
  <c r="BJC47" i="1" s="1"/>
  <c r="BIX47" i="1"/>
  <c r="BIP47" i="1"/>
  <c r="BIK47" i="1"/>
  <c r="BIM47" i="1" s="1"/>
  <c r="BIH47" i="1"/>
  <c r="BHZ47" i="1"/>
  <c r="BHU47" i="1"/>
  <c r="BHW47" i="1" s="1"/>
  <c r="BHR47" i="1"/>
  <c r="BHJ47" i="1"/>
  <c r="BHE47" i="1"/>
  <c r="BHG47" i="1" s="1"/>
  <c r="BHB47" i="1"/>
  <c r="BGT47" i="1"/>
  <c r="BGO47" i="1"/>
  <c r="BGQ47" i="1" s="1"/>
  <c r="BGL47" i="1"/>
  <c r="BGD47" i="1"/>
  <c r="BFY47" i="1"/>
  <c r="BGA47" i="1" s="1"/>
  <c r="BFV47" i="1"/>
  <c r="BFN47" i="1"/>
  <c r="BFI47" i="1"/>
  <c r="BFK47" i="1" s="1"/>
  <c r="BFF47" i="1"/>
  <c r="BEX47" i="1"/>
  <c r="BES47" i="1"/>
  <c r="BEU47" i="1" s="1"/>
  <c r="BEP47" i="1"/>
  <c r="BEH47" i="1"/>
  <c r="BEC47" i="1"/>
  <c r="BEE47" i="1" s="1"/>
  <c r="BDZ47" i="1"/>
  <c r="BDR47" i="1"/>
  <c r="BDM47" i="1"/>
  <c r="BDO47" i="1" s="1"/>
  <c r="BDJ47" i="1"/>
  <c r="BDB47" i="1"/>
  <c r="BCW47" i="1"/>
  <c r="BCY47" i="1" s="1"/>
  <c r="BCT47" i="1"/>
  <c r="BCL47" i="1"/>
  <c r="BCG47" i="1"/>
  <c r="BCI47" i="1" s="1"/>
  <c r="BCD47" i="1"/>
  <c r="BBV47" i="1"/>
  <c r="BBQ47" i="1"/>
  <c r="BBS47" i="1" s="1"/>
  <c r="BBN47" i="1"/>
  <c r="BBF47" i="1"/>
  <c r="BBA47" i="1"/>
  <c r="BBC47" i="1" s="1"/>
  <c r="BAX47" i="1"/>
  <c r="BAP47" i="1"/>
  <c r="BAK47" i="1"/>
  <c r="BAM47" i="1" s="1"/>
  <c r="BAH47" i="1"/>
  <c r="AZZ47" i="1"/>
  <c r="AZU47" i="1"/>
  <c r="AZW47" i="1" s="1"/>
  <c r="AZR47" i="1"/>
  <c r="AZJ47" i="1"/>
  <c r="AZE47" i="1"/>
  <c r="AZB47" i="1"/>
  <c r="AYT47" i="1"/>
  <c r="AYO47" i="1"/>
  <c r="AYQ47" i="1" s="1"/>
  <c r="AYL47" i="1"/>
  <c r="AYD47" i="1"/>
  <c r="AXY47" i="1"/>
  <c r="AYA47" i="1" s="1"/>
  <c r="AXV47" i="1"/>
  <c r="AXN47" i="1"/>
  <c r="AXI47" i="1"/>
  <c r="AXK47" i="1" s="1"/>
  <c r="AXF47" i="1"/>
  <c r="AWX47" i="1"/>
  <c r="AWS47" i="1"/>
  <c r="AWU47" i="1" s="1"/>
  <c r="AWP47" i="1"/>
  <c r="AWH47" i="1"/>
  <c r="AWC47" i="1"/>
  <c r="AWE47" i="1" s="1"/>
  <c r="AVZ47" i="1"/>
  <c r="AVR47" i="1"/>
  <c r="AVM47" i="1"/>
  <c r="AVO47" i="1" s="1"/>
  <c r="AVJ47" i="1"/>
  <c r="AVB47" i="1"/>
  <c r="AUW47" i="1"/>
  <c r="AUY47" i="1" s="1"/>
  <c r="AUT47" i="1"/>
  <c r="AUL47" i="1"/>
  <c r="AUH47" i="1"/>
  <c r="AUJ47" i="1" s="1"/>
  <c r="AUG47" i="1"/>
  <c r="AUI47" i="1" s="1"/>
  <c r="AUD47" i="1"/>
  <c r="ATV47" i="1"/>
  <c r="ATQ47" i="1"/>
  <c r="ATS47" i="1" s="1"/>
  <c r="ATN47" i="1"/>
  <c r="ATF47" i="1"/>
  <c r="ATA47" i="1"/>
  <c r="ATC47" i="1" s="1"/>
  <c r="ASX47" i="1"/>
  <c r="ASP47" i="1"/>
  <c r="ASK47" i="1"/>
  <c r="ASM47" i="1" s="1"/>
  <c r="ASH47" i="1"/>
  <c r="ARZ47" i="1"/>
  <c r="ARU47" i="1"/>
  <c r="ARW47" i="1" s="1"/>
  <c r="ARR47" i="1"/>
  <c r="ARJ47" i="1"/>
  <c r="ARE47" i="1"/>
  <c r="ARG47" i="1" s="1"/>
  <c r="ARB47" i="1"/>
  <c r="AQT47" i="1"/>
  <c r="AQO47" i="1"/>
  <c r="AQQ47" i="1" s="1"/>
  <c r="AQL47" i="1"/>
  <c r="AQD47" i="1"/>
  <c r="APY47" i="1"/>
  <c r="AQA47" i="1" s="1"/>
  <c r="APV47" i="1"/>
  <c r="APN47" i="1"/>
  <c r="API47" i="1"/>
  <c r="APK47" i="1" s="1"/>
  <c r="APF47" i="1"/>
  <c r="AOX47" i="1"/>
  <c r="AOS47" i="1"/>
  <c r="AOU47" i="1" s="1"/>
  <c r="AOP47" i="1"/>
  <c r="AOH47" i="1"/>
  <c r="AOC47" i="1"/>
  <c r="AOE47" i="1" s="1"/>
  <c r="ANZ47" i="1"/>
  <c r="ANR47" i="1"/>
  <c r="ANM47" i="1"/>
  <c r="ANO47" i="1" s="1"/>
  <c r="ANJ47" i="1"/>
  <c r="ANB47" i="1"/>
  <c r="AMW47" i="1"/>
  <c r="AMY47" i="1" s="1"/>
  <c r="AMT47" i="1"/>
  <c r="AML47" i="1"/>
  <c r="AMG47" i="1"/>
  <c r="AMI47" i="1" s="1"/>
  <c r="AMD47" i="1"/>
  <c r="ALV47" i="1"/>
  <c r="ALQ47" i="1"/>
  <c r="ALS47" i="1" s="1"/>
  <c r="ALN47" i="1"/>
  <c r="ALF47" i="1"/>
  <c r="ALA47" i="1"/>
  <c r="ALC47" i="1" s="1"/>
  <c r="AKX47" i="1"/>
  <c r="AKP47" i="1"/>
  <c r="AKK47" i="1"/>
  <c r="AKM47" i="1" s="1"/>
  <c r="AKH47" i="1"/>
  <c r="AJZ47" i="1"/>
  <c r="AJU47" i="1"/>
  <c r="AJW47" i="1" s="1"/>
  <c r="AJR47" i="1"/>
  <c r="AJJ47" i="1"/>
  <c r="AJE47" i="1"/>
  <c r="AJG47" i="1" s="1"/>
  <c r="AJB47" i="1"/>
  <c r="AIT47" i="1"/>
  <c r="AIO47" i="1"/>
  <c r="AIQ47" i="1" s="1"/>
  <c r="AIL47" i="1"/>
  <c r="AID47" i="1"/>
  <c r="AHY47" i="1"/>
  <c r="AIA47" i="1" s="1"/>
  <c r="AHV47" i="1"/>
  <c r="AHN47" i="1"/>
  <c r="AHI47" i="1"/>
  <c r="AHK47" i="1" s="1"/>
  <c r="AHF47" i="1"/>
  <c r="AGX47" i="1"/>
  <c r="AGS47" i="1"/>
  <c r="AGU47" i="1" s="1"/>
  <c r="AGP47" i="1"/>
  <c r="AGH47" i="1"/>
  <c r="AGC47" i="1"/>
  <c r="AGE47" i="1" s="1"/>
  <c r="AFZ47" i="1"/>
  <c r="AFR47" i="1"/>
  <c r="AFM47" i="1"/>
  <c r="AFO47" i="1" s="1"/>
  <c r="AFJ47" i="1"/>
  <c r="AFB47" i="1"/>
  <c r="AEW47" i="1"/>
  <c r="AEY47" i="1" s="1"/>
  <c r="AET47" i="1"/>
  <c r="AEL47" i="1"/>
  <c r="AEG47" i="1"/>
  <c r="AEI47" i="1" s="1"/>
  <c r="AED47" i="1"/>
  <c r="ADV47" i="1"/>
  <c r="ADQ47" i="1"/>
  <c r="ADS47" i="1" s="1"/>
  <c r="ADN47" i="1"/>
  <c r="ADF47" i="1"/>
  <c r="ADA47" i="1"/>
  <c r="ADC47" i="1" s="1"/>
  <c r="ACX47" i="1"/>
  <c r="ACP47" i="1"/>
  <c r="ACK47" i="1"/>
  <c r="ACM47" i="1" s="1"/>
  <c r="ACH47" i="1"/>
  <c r="ABZ47" i="1"/>
  <c r="ABU47" i="1"/>
  <c r="ABW47" i="1" s="1"/>
  <c r="ABR47" i="1"/>
  <c r="ABJ47" i="1"/>
  <c r="ABE47" i="1"/>
  <c r="ABG47" i="1" s="1"/>
  <c r="ABB47" i="1"/>
  <c r="AAT47" i="1"/>
  <c r="AAO47" i="1"/>
  <c r="AAQ47" i="1" s="1"/>
  <c r="AAL47" i="1"/>
  <c r="AAD47" i="1"/>
  <c r="ZY47" i="1"/>
  <c r="AAA47" i="1" s="1"/>
  <c r="ZV47" i="1"/>
  <c r="ZN47" i="1"/>
  <c r="ZI47" i="1"/>
  <c r="ZK47" i="1" s="1"/>
  <c r="ZF47" i="1"/>
  <c r="YX47" i="1"/>
  <c r="YS47" i="1"/>
  <c r="YU47" i="1" s="1"/>
  <c r="YP47" i="1"/>
  <c r="YH47" i="1"/>
  <c r="YC47" i="1"/>
  <c r="YE47" i="1" s="1"/>
  <c r="XZ47" i="1"/>
  <c r="XR47" i="1"/>
  <c r="XM47" i="1"/>
  <c r="XO47" i="1" s="1"/>
  <c r="XJ47" i="1"/>
  <c r="XB47" i="1"/>
  <c r="WW47" i="1"/>
  <c r="WY47" i="1" s="1"/>
  <c r="WT47" i="1"/>
  <c r="WL47" i="1"/>
  <c r="WG47" i="1"/>
  <c r="WI47" i="1" s="1"/>
  <c r="WD47" i="1"/>
  <c r="VV47" i="1"/>
  <c r="VQ47" i="1"/>
  <c r="VS47" i="1" s="1"/>
  <c r="VN47" i="1"/>
  <c r="VF47" i="1"/>
  <c r="VA47" i="1"/>
  <c r="VC47" i="1" s="1"/>
  <c r="UX47" i="1"/>
  <c r="UP47" i="1"/>
  <c r="UK47" i="1"/>
  <c r="UM47" i="1" s="1"/>
  <c r="UH47" i="1"/>
  <c r="TZ47" i="1"/>
  <c r="TU47" i="1"/>
  <c r="TW47" i="1" s="1"/>
  <c r="TR47" i="1"/>
  <c r="TJ47" i="1"/>
  <c r="TE47" i="1"/>
  <c r="TG47" i="1" s="1"/>
  <c r="TB47" i="1"/>
  <c r="ST47" i="1"/>
  <c r="M47" i="1"/>
  <c r="O47" i="1" s="1"/>
  <c r="J47" i="1"/>
  <c r="B47" i="1"/>
  <c r="AZG47" i="1" l="1"/>
  <c r="AZF47" i="1"/>
  <c r="AZH47" i="1" s="1"/>
  <c r="DAU47" i="1"/>
  <c r="DAT47" i="1"/>
  <c r="DAV47" i="1" s="1"/>
  <c r="TEL50" i="1"/>
  <c r="TEN50" i="1" s="1"/>
  <c r="TSQ50" i="1"/>
  <c r="UEH50" i="1"/>
  <c r="UEJ50" i="1" s="1"/>
  <c r="UPK49" i="1"/>
  <c r="AJW50" i="1"/>
  <c r="BOA50" i="1"/>
  <c r="CYY50" i="1"/>
  <c r="EOE50" i="1"/>
  <c r="HGY50" i="1"/>
  <c r="JDO50" i="1"/>
  <c r="JPG50" i="1"/>
  <c r="JXF50" i="1"/>
  <c r="JXH50" i="1" s="1"/>
  <c r="KBN50" i="1"/>
  <c r="KBP50" i="1" s="1"/>
  <c r="KXS50" i="1"/>
  <c r="MEI50" i="1"/>
  <c r="MLC50" i="1"/>
  <c r="MZF50" i="1"/>
  <c r="MZH50" i="1" s="1"/>
  <c r="NNJ50" i="1"/>
  <c r="NNL50" i="1" s="1"/>
  <c r="DPN47" i="1"/>
  <c r="DPP47" i="1" s="1"/>
  <c r="ETB47" i="1"/>
  <c r="ETD47" i="1" s="1"/>
  <c r="GLJ47" i="1"/>
  <c r="GLL47" i="1" s="1"/>
  <c r="HFR47" i="1"/>
  <c r="HFT47" i="1" s="1"/>
  <c r="ITB47" i="1"/>
  <c r="ITD47" i="1" s="1"/>
  <c r="RME47" i="1"/>
  <c r="TWI47" i="1"/>
  <c r="UYA47" i="1"/>
  <c r="VWA47" i="1"/>
  <c r="XFC47" i="1"/>
  <c r="YU48" i="1"/>
  <c r="BPG48" i="1"/>
  <c r="CWL48" i="1"/>
  <c r="CWN48" i="1" s="1"/>
  <c r="DVR48" i="1"/>
  <c r="DVT48" i="1" s="1"/>
  <c r="EPZ48" i="1"/>
  <c r="EQB48" i="1" s="1"/>
  <c r="MGE48" i="1"/>
  <c r="OCE48" i="1"/>
  <c r="QPK48" i="1"/>
  <c r="TJK48" i="1"/>
  <c r="TRJ48" i="1"/>
  <c r="TRL48" i="1" s="1"/>
  <c r="TZJ48" i="1"/>
  <c r="TZL48" i="1" s="1"/>
  <c r="UKL48" i="1"/>
  <c r="UKN48" i="1" s="1"/>
  <c r="VGP48" i="1"/>
  <c r="VGR48" i="1" s="1"/>
  <c r="WOM48" i="1"/>
  <c r="AWU49" i="1"/>
  <c r="DUM49" i="1"/>
  <c r="EDR49" i="1"/>
  <c r="EDT49" i="1" s="1"/>
  <c r="EIA49" i="1"/>
  <c r="FKY49" i="1"/>
  <c r="FRR49" i="1"/>
  <c r="FRT49" i="1" s="1"/>
  <c r="GNV49" i="1"/>
  <c r="GNX49" i="1" s="1"/>
  <c r="IJF49" i="1"/>
  <c r="IJH49" i="1" s="1"/>
  <c r="IZV49" i="1"/>
  <c r="IZX49" i="1" s="1"/>
  <c r="JLO49" i="1"/>
  <c r="LYT49" i="1"/>
  <c r="LYV49" i="1" s="1"/>
  <c r="SFV49" i="1"/>
  <c r="SFX49" i="1" s="1"/>
  <c r="TDW49" i="1"/>
  <c r="ZK50" i="1"/>
  <c r="BRS50" i="1"/>
  <c r="FKI50" i="1"/>
  <c r="GFW50" i="1"/>
  <c r="IDS50" i="1"/>
  <c r="JHG50" i="1"/>
  <c r="JYM50" i="1"/>
  <c r="KMA50" i="1"/>
  <c r="LBK50" i="1"/>
  <c r="MIA50" i="1"/>
  <c r="NED50" i="1"/>
  <c r="NEF50" i="1" s="1"/>
  <c r="OHR50" i="1"/>
  <c r="OHT50" i="1" s="1"/>
  <c r="PIT50" i="1"/>
  <c r="PIV50" i="1" s="1"/>
  <c r="SEP50" i="1"/>
  <c r="SER50" i="1" s="1"/>
  <c r="TOH50" i="1"/>
  <c r="TOJ50" i="1" s="1"/>
  <c r="ULS50" i="1"/>
  <c r="SMP50" i="1"/>
  <c r="SMR50" i="1" s="1"/>
  <c r="STK50" i="1"/>
  <c r="VSY50" i="1"/>
  <c r="BXF47" i="1"/>
  <c r="BXH47" i="1" s="1"/>
  <c r="DYD47" i="1"/>
  <c r="DYF47" i="1" s="1"/>
  <c r="FPF47" i="1"/>
  <c r="FPH47" i="1" s="1"/>
  <c r="QKM47" i="1"/>
  <c r="RAM47" i="1"/>
  <c r="RTO47" i="1"/>
  <c r="TUM47" i="1"/>
  <c r="USM47" i="1"/>
  <c r="VFK47" i="1"/>
  <c r="BKY48" i="1"/>
  <c r="BUD48" i="1"/>
  <c r="BUF48" i="1" s="1"/>
  <c r="DFB48" i="1"/>
  <c r="DFD48" i="1" s="1"/>
  <c r="EKL48" i="1"/>
  <c r="EKN48" i="1" s="1"/>
  <c r="GRO48" i="1"/>
  <c r="NCY48" i="1"/>
  <c r="OFW48" i="1"/>
  <c r="QTC48" i="1"/>
  <c r="RQM48" i="1"/>
  <c r="RXG48" i="1"/>
  <c r="SEA48" i="1"/>
  <c r="SMA48" i="1"/>
  <c r="AAQ49" i="1"/>
  <c r="DTV49" i="1"/>
  <c r="DTX49" i="1" s="1"/>
  <c r="EAQ49" i="1"/>
  <c r="EHJ49" i="1"/>
  <c r="EHL49" i="1" s="1"/>
  <c r="FOP49" i="1"/>
  <c r="FOR49" i="1" s="1"/>
  <c r="HHN49" i="1"/>
  <c r="HHP49" i="1" s="1"/>
  <c r="HUL49" i="1"/>
  <c r="HUN49" i="1" s="1"/>
  <c r="IHJ49" i="1"/>
  <c r="IHL49" i="1" s="1"/>
  <c r="IXZ49" i="1"/>
  <c r="IYB49" i="1" s="1"/>
  <c r="JWQ49" i="1"/>
  <c r="TAU49" i="1"/>
  <c r="UAQ49" i="1"/>
  <c r="VAM49" i="1"/>
  <c r="CIY50" i="1"/>
  <c r="EUI50" i="1"/>
  <c r="LDW50" i="1"/>
  <c r="LQU50" i="1"/>
  <c r="SXB50" i="1"/>
  <c r="SXD50" i="1" s="1"/>
  <c r="ULB50" i="1"/>
  <c r="ULD50" i="1" s="1"/>
  <c r="ABV47" i="1"/>
  <c r="ABX47" i="1" s="1"/>
  <c r="CEP47" i="1"/>
  <c r="CER47" i="1" s="1"/>
  <c r="CVF47" i="1"/>
  <c r="CVH47" i="1" s="1"/>
  <c r="DLV47" i="1"/>
  <c r="DLX47" i="1" s="1"/>
  <c r="ENN47" i="1"/>
  <c r="ENP47" i="1" s="1"/>
  <c r="FED47" i="1"/>
  <c r="FEF47" i="1" s="1"/>
  <c r="GFV47" i="1"/>
  <c r="GFX47" i="1" s="1"/>
  <c r="HBZ47" i="1"/>
  <c r="HCB47" i="1" s="1"/>
  <c r="HIT47" i="1"/>
  <c r="HIV47" i="1" s="1"/>
  <c r="IPJ47" i="1"/>
  <c r="IPL47" i="1" s="1"/>
  <c r="JDN47" i="1"/>
  <c r="JDP47" i="1" s="1"/>
  <c r="RGA47" i="1"/>
  <c r="DWI49" i="1"/>
  <c r="DWH49" i="1"/>
  <c r="DWJ49" i="1" s="1"/>
  <c r="FDN49" i="1"/>
  <c r="FDP49" i="1" s="1"/>
  <c r="FDO49" i="1"/>
  <c r="GEA49" i="1"/>
  <c r="GDZ49" i="1"/>
  <c r="GEB49" i="1" s="1"/>
  <c r="HLF49" i="1"/>
  <c r="HLH49" i="1" s="1"/>
  <c r="HLG49" i="1"/>
  <c r="AMX47" i="1"/>
  <c r="AMZ47" i="1" s="1"/>
  <c r="UNN48" i="1"/>
  <c r="UNP48" i="1" s="1"/>
  <c r="UNO48" i="1"/>
  <c r="WUP48" i="1"/>
  <c r="WUR48" i="1" s="1"/>
  <c r="BLO49" i="1"/>
  <c r="DOI49" i="1"/>
  <c r="DOH49" i="1"/>
  <c r="DOJ49" i="1" s="1"/>
  <c r="EAA49" i="1"/>
  <c r="DZZ49" i="1"/>
  <c r="EAB49" i="1" s="1"/>
  <c r="EGU49" i="1"/>
  <c r="EGT49" i="1"/>
  <c r="EGV49" i="1" s="1"/>
  <c r="FOA49" i="1"/>
  <c r="FNZ49" i="1"/>
  <c r="FOB49" i="1" s="1"/>
  <c r="VB47" i="1"/>
  <c r="VD47" i="1" s="1"/>
  <c r="AOD47" i="1"/>
  <c r="AOF47" i="1" s="1"/>
  <c r="BZB47" i="1"/>
  <c r="BZD47" i="1" s="1"/>
  <c r="DJZ47" i="1"/>
  <c r="DKB47" i="1" s="1"/>
  <c r="EHZ47" i="1"/>
  <c r="EIB47" i="1" s="1"/>
  <c r="FCH47" i="1"/>
  <c r="FCJ47" i="1" s="1"/>
  <c r="GAH47" i="1"/>
  <c r="GAJ47" i="1" s="1"/>
  <c r="GLZ47" i="1"/>
  <c r="GMB47" i="1" s="1"/>
  <c r="GXR47" i="1"/>
  <c r="GXT47" i="1" s="1"/>
  <c r="HWX47" i="1"/>
  <c r="HWZ47" i="1" s="1"/>
  <c r="IHJ47" i="1"/>
  <c r="IHL47" i="1" s="1"/>
  <c r="REE47" i="1"/>
  <c r="ARG48" i="1"/>
  <c r="BIM48" i="1"/>
  <c r="BKI48" i="1"/>
  <c r="BSX48" i="1"/>
  <c r="BSZ48" i="1" s="1"/>
  <c r="BUU48" i="1"/>
  <c r="CFF48" i="1"/>
  <c r="CFH48" i="1" s="1"/>
  <c r="CZN48" i="1"/>
  <c r="CZP48" i="1" s="1"/>
  <c r="FHW48" i="1"/>
  <c r="GCU48" i="1"/>
  <c r="IDC48" i="1"/>
  <c r="NZC48" i="1"/>
  <c r="OGM48" i="1"/>
  <c r="RWQ48" i="1"/>
  <c r="SQX48" i="1"/>
  <c r="SQZ48" i="1" s="1"/>
  <c r="TGH48" i="1"/>
  <c r="TGJ48" i="1" s="1"/>
  <c r="TVC48" i="1"/>
  <c r="TVB48" i="1"/>
  <c r="TVD48" i="1" s="1"/>
  <c r="VJS48" i="1"/>
  <c r="VZS48" i="1"/>
  <c r="WVV48" i="1"/>
  <c r="WVX48" i="1" s="1"/>
  <c r="WVW48" i="1"/>
  <c r="ASM49" i="1"/>
  <c r="ASL49" i="1"/>
  <c r="ASN49" i="1" s="1"/>
  <c r="EKM49" i="1"/>
  <c r="EKL49" i="1"/>
  <c r="EKN49" i="1" s="1"/>
  <c r="FSY49" i="1"/>
  <c r="FSX49" i="1"/>
  <c r="FSZ49" i="1" s="1"/>
  <c r="GRO49" i="1"/>
  <c r="GRN49" i="1"/>
  <c r="GRP49" i="1" s="1"/>
  <c r="IDS49" i="1"/>
  <c r="IDR49" i="1"/>
  <c r="IDT49" i="1" s="1"/>
  <c r="WFV48" i="1"/>
  <c r="WFX48" i="1" s="1"/>
  <c r="WFW48" i="1"/>
  <c r="AKM49" i="1"/>
  <c r="AKL49" i="1"/>
  <c r="AKN49" i="1" s="1"/>
  <c r="EWE49" i="1"/>
  <c r="EWD49" i="1"/>
  <c r="EWF49" i="1" s="1"/>
  <c r="GHC49" i="1"/>
  <c r="GHB49" i="1"/>
  <c r="GHD49" i="1" s="1"/>
  <c r="HCQ49" i="1"/>
  <c r="HCP49" i="1"/>
  <c r="HCR49" i="1" s="1"/>
  <c r="DRJ47" i="1"/>
  <c r="DRL47" i="1" s="1"/>
  <c r="FJR47" i="1"/>
  <c r="FJT47" i="1" s="1"/>
  <c r="HHN47" i="1"/>
  <c r="HHP47" i="1" s="1"/>
  <c r="HPN47" i="1"/>
  <c r="HPP47" i="1" s="1"/>
  <c r="IZV47" i="1"/>
  <c r="IZX47" i="1" s="1"/>
  <c r="JLN47" i="1"/>
  <c r="JLP47" i="1" s="1"/>
  <c r="PXO47" i="1"/>
  <c r="QIQ47" i="1"/>
  <c r="QTS47" i="1"/>
  <c r="QWU47" i="1"/>
  <c r="TJK47" i="1"/>
  <c r="DOH48" i="1"/>
  <c r="DOJ48" i="1" s="1"/>
  <c r="EBF48" i="1"/>
  <c r="EBH48" i="1" s="1"/>
  <c r="FBS48" i="1"/>
  <c r="FVK48" i="1"/>
  <c r="LYU48" i="1"/>
  <c r="MUY48" i="1"/>
  <c r="NOA48" i="1"/>
  <c r="OCU48" i="1"/>
  <c r="QEI48" i="1"/>
  <c r="REU48" i="1"/>
  <c r="RJR48" i="1"/>
  <c r="RJT48" i="1" s="1"/>
  <c r="RJS48" i="1"/>
  <c r="UAA48" i="1"/>
  <c r="UHK48" i="1"/>
  <c r="VDN48" i="1"/>
  <c r="VDP48" i="1" s="1"/>
  <c r="VDO48" i="1"/>
  <c r="XCA48" i="1"/>
  <c r="ADR49" i="1"/>
  <c r="ADT49" i="1" s="1"/>
  <c r="BOP49" i="1"/>
  <c r="BOR49" i="1" s="1"/>
  <c r="EBW49" i="1"/>
  <c r="EBV49" i="1"/>
  <c r="EBX49" i="1" s="1"/>
  <c r="EPK49" i="1"/>
  <c r="EPJ49" i="1"/>
  <c r="EPL49" i="1" s="1"/>
  <c r="FJC49" i="1"/>
  <c r="FJB49" i="1"/>
  <c r="FJD49" i="1" s="1"/>
  <c r="JKX49" i="1"/>
  <c r="JKZ49" i="1" s="1"/>
  <c r="JMT49" i="1"/>
  <c r="JMV49" i="1" s="1"/>
  <c r="KQH49" i="1"/>
  <c r="KQJ49" i="1" s="1"/>
  <c r="LIT49" i="1"/>
  <c r="LIV49" i="1" s="1"/>
  <c r="SCD49" i="1"/>
  <c r="SCF49" i="1" s="1"/>
  <c r="TKA49" i="1"/>
  <c r="TZK49" i="1"/>
  <c r="UYQ49" i="1"/>
  <c r="ADC50" i="1"/>
  <c r="BWQ50" i="1"/>
  <c r="EWU50" i="1"/>
  <c r="IAA50" i="1"/>
  <c r="IMY50" i="1"/>
  <c r="JUD50" i="1"/>
  <c r="JUF50" i="1" s="1"/>
  <c r="JVZ50" i="1"/>
  <c r="JWB50" i="1" s="1"/>
  <c r="JXV50" i="1"/>
  <c r="JXX50" i="1" s="1"/>
  <c r="KQI50" i="1"/>
  <c r="KYI50" i="1"/>
  <c r="LFS50" i="1"/>
  <c r="LIU50" i="1"/>
  <c r="LXO50" i="1"/>
  <c r="MFO50" i="1"/>
  <c r="NKH50" i="1"/>
  <c r="NKJ50" i="1" s="1"/>
  <c r="PNR50" i="1"/>
  <c r="PNT50" i="1" s="1"/>
  <c r="QRF50" i="1"/>
  <c r="QRH50" i="1" s="1"/>
  <c r="RBR50" i="1"/>
  <c r="RBT50" i="1" s="1"/>
  <c r="RFZ50" i="1"/>
  <c r="RGB50" i="1" s="1"/>
  <c r="RNK50" i="1"/>
  <c r="RWQ50" i="1"/>
  <c r="SLJ50" i="1"/>
  <c r="SLL50" i="1" s="1"/>
  <c r="TIT50" i="1"/>
  <c r="TIV50" i="1" s="1"/>
  <c r="TPO50" i="1"/>
  <c r="TXN50" i="1"/>
  <c r="TXP50" i="1" s="1"/>
  <c r="UIA50" i="1"/>
  <c r="UPZ50" i="1"/>
  <c r="UQB50" i="1" s="1"/>
  <c r="VAL50" i="1"/>
  <c r="VAN50" i="1" s="1"/>
  <c r="VMT50" i="1"/>
  <c r="VMV50" i="1" s="1"/>
  <c r="GWL49" i="1"/>
  <c r="GWN49" i="1" s="1"/>
  <c r="HRK49" i="1"/>
  <c r="CVW50" i="1"/>
  <c r="DJK50" i="1"/>
  <c r="USM50" i="1"/>
  <c r="VSH50" i="1"/>
  <c r="VSJ50" i="1" s="1"/>
  <c r="WAI50" i="1"/>
  <c r="WPS50" i="1"/>
  <c r="ITC49" i="1"/>
  <c r="KFF49" i="1"/>
  <c r="KFH49" i="1" s="1"/>
  <c r="LDW49" i="1"/>
  <c r="MKL49" i="1"/>
  <c r="MKN49" i="1" s="1"/>
  <c r="NGP49" i="1"/>
  <c r="NGR49" i="1" s="1"/>
  <c r="OCT49" i="1"/>
  <c r="OCV49" i="1" s="1"/>
  <c r="OYX49" i="1"/>
  <c r="OYZ49" i="1" s="1"/>
  <c r="PVB49" i="1"/>
  <c r="PVD49" i="1" s="1"/>
  <c r="QRF49" i="1"/>
  <c r="QRH49" i="1" s="1"/>
  <c r="RNJ49" i="1"/>
  <c r="RNL49" i="1" s="1"/>
  <c r="SXC49" i="1"/>
  <c r="UKM49" i="1"/>
  <c r="URG49" i="1"/>
  <c r="CKU50" i="1"/>
  <c r="CUA50" i="1"/>
  <c r="CZO50" i="1"/>
  <c r="EDC50" i="1"/>
  <c r="ENO50" i="1"/>
  <c r="ERW50" i="1"/>
  <c r="FGQ50" i="1"/>
  <c r="FSY50" i="1"/>
  <c r="GYY50" i="1"/>
  <c r="HLG50" i="1"/>
  <c r="JOA50" i="1"/>
  <c r="KEQ50" i="1"/>
  <c r="LCA50" i="1"/>
  <c r="LSQ50" i="1"/>
  <c r="MQA50" i="1"/>
  <c r="NAL50" i="1"/>
  <c r="NAN50" i="1" s="1"/>
  <c r="NUD50" i="1"/>
  <c r="NUF50" i="1" s="1"/>
  <c r="OFV50" i="1"/>
  <c r="OFX50" i="1" s="1"/>
  <c r="ONV50" i="1"/>
  <c r="ONX50" i="1" s="1"/>
  <c r="OUP50" i="1"/>
  <c r="OUR50" i="1" s="1"/>
  <c r="PCP50" i="1"/>
  <c r="PCR50" i="1" s="1"/>
  <c r="QFN50" i="1"/>
  <c r="QFP50" i="1" s="1"/>
  <c r="QMH50" i="1"/>
  <c r="QMJ50" i="1" s="1"/>
  <c r="RIM50" i="1"/>
  <c r="SVV50" i="1"/>
  <c r="SVX50" i="1" s="1"/>
  <c r="TBJ50" i="1"/>
  <c r="TBL50" i="1" s="1"/>
  <c r="VGP50" i="1"/>
  <c r="VGR50" i="1" s="1"/>
  <c r="VPG50" i="1"/>
  <c r="VZR50" i="1"/>
  <c r="VZT50" i="1" s="1"/>
  <c r="WHS50" i="1"/>
  <c r="YD47" i="1"/>
  <c r="YF47" i="1" s="1"/>
  <c r="AGD47" i="1"/>
  <c r="AGF47" i="1" s="1"/>
  <c r="ARF47" i="1"/>
  <c r="ARH47" i="1" s="1"/>
  <c r="AXZ47" i="1"/>
  <c r="AYB47" i="1" s="1"/>
  <c r="BJB47" i="1"/>
  <c r="BJD47" i="1" s="1"/>
  <c r="BNJ47" i="1"/>
  <c r="BNL47" i="1" s="1"/>
  <c r="BQL47" i="1"/>
  <c r="BQN47" i="1" s="1"/>
  <c r="BUT47" i="1"/>
  <c r="BUV47" i="1" s="1"/>
  <c r="CBN47" i="1"/>
  <c r="CBP47" i="1" s="1"/>
  <c r="DBJ47" i="1"/>
  <c r="DBL47" i="1" s="1"/>
  <c r="DFR47" i="1"/>
  <c r="DFT47" i="1" s="1"/>
  <c r="DIT47" i="1"/>
  <c r="DIV47" i="1" s="1"/>
  <c r="DNB47" i="1"/>
  <c r="DND47" i="1" s="1"/>
  <c r="DTV47" i="1"/>
  <c r="DTX47" i="1" s="1"/>
  <c r="ETR47" i="1"/>
  <c r="ETT47" i="1" s="1"/>
  <c r="EXZ47" i="1"/>
  <c r="EYB47" i="1" s="1"/>
  <c r="FBB47" i="1"/>
  <c r="FBD47" i="1" s="1"/>
  <c r="FFJ47" i="1"/>
  <c r="FFL47" i="1" s="1"/>
  <c r="FMD47" i="1"/>
  <c r="FMF47" i="1" s="1"/>
  <c r="GNF47" i="1"/>
  <c r="GNH47" i="1" s="1"/>
  <c r="GWL47" i="1"/>
  <c r="GWN47" i="1" s="1"/>
  <c r="ILB47" i="1"/>
  <c r="ILD47" i="1" s="1"/>
  <c r="ITR47" i="1"/>
  <c r="ITT47" i="1" s="1"/>
  <c r="IXZ47" i="1"/>
  <c r="IYB47" i="1" s="1"/>
  <c r="JHV47" i="1"/>
  <c r="JHX47" i="1" s="1"/>
  <c r="ADB47" i="1"/>
  <c r="ADD47" i="1" s="1"/>
  <c r="BCX47" i="1"/>
  <c r="BCZ47" i="1" s="1"/>
  <c r="BIL47" i="1"/>
  <c r="BIN47" i="1" s="1"/>
  <c r="CPR47" i="1"/>
  <c r="CPT47" i="1" s="1"/>
  <c r="QGU47" i="1"/>
  <c r="RWQ47" i="1"/>
  <c r="SCE47" i="1"/>
  <c r="TNC47" i="1"/>
  <c r="WHC47" i="1"/>
  <c r="WIY47" i="1"/>
  <c r="XBJ47" i="1"/>
  <c r="XBL47" i="1" s="1"/>
  <c r="XBK47" i="1"/>
  <c r="ANN47" i="1"/>
  <c r="ANP47" i="1" s="1"/>
  <c r="BFJ47" i="1"/>
  <c r="BFL47" i="1" s="1"/>
  <c r="CFF47" i="1"/>
  <c r="CFH47" i="1" s="1"/>
  <c r="CJN47" i="1"/>
  <c r="CJP47" i="1" s="1"/>
  <c r="CMP47" i="1"/>
  <c r="CMR47" i="1" s="1"/>
  <c r="CQX47" i="1"/>
  <c r="CQZ47" i="1" s="1"/>
  <c r="CXR47" i="1"/>
  <c r="CXT47" i="1" s="1"/>
  <c r="DXN47" i="1"/>
  <c r="DXP47" i="1" s="1"/>
  <c r="EBV47" i="1"/>
  <c r="EBX47" i="1" s="1"/>
  <c r="EEX47" i="1"/>
  <c r="EEZ47" i="1" s="1"/>
  <c r="EJF47" i="1"/>
  <c r="EJH47" i="1" s="1"/>
  <c r="EPZ47" i="1"/>
  <c r="EQB47" i="1" s="1"/>
  <c r="FPV47" i="1"/>
  <c r="FPX47" i="1" s="1"/>
  <c r="FUD47" i="1"/>
  <c r="FUF47" i="1" s="1"/>
  <c r="FXF47" i="1"/>
  <c r="FXH47" i="1" s="1"/>
  <c r="GBN47" i="1"/>
  <c r="GBP47" i="1" s="1"/>
  <c r="GJN47" i="1"/>
  <c r="GJP47" i="1" s="1"/>
  <c r="HLF47" i="1"/>
  <c r="HLH47" i="1" s="1"/>
  <c r="HTF47" i="1"/>
  <c r="HTH47" i="1" s="1"/>
  <c r="IDR47" i="1"/>
  <c r="IDT47" i="1" s="1"/>
  <c r="IPZ47" i="1"/>
  <c r="IQB47" i="1" s="1"/>
  <c r="JBR47" i="1"/>
  <c r="JBT47" i="1" s="1"/>
  <c r="QEY47" i="1"/>
  <c r="QQA47" i="1"/>
  <c r="RCI47" i="1"/>
  <c r="RPW47" i="1"/>
  <c r="RSY47" i="1"/>
  <c r="RUU47" i="1"/>
  <c r="TAU47" i="1"/>
  <c r="TSQ47" i="1"/>
  <c r="UAA47" i="1"/>
  <c r="UHK47" i="1"/>
  <c r="UOU47" i="1"/>
  <c r="UWE47" i="1"/>
  <c r="VDO47" i="1"/>
  <c r="VKY47" i="1"/>
  <c r="VSI47" i="1"/>
  <c r="VZS47" i="1"/>
  <c r="WFG47" i="1"/>
  <c r="AKL47" i="1"/>
  <c r="AKN47" i="1" s="1"/>
  <c r="BJR47" i="1"/>
  <c r="BJT47" i="1" s="1"/>
  <c r="BNZ47" i="1"/>
  <c r="BOB47" i="1" s="1"/>
  <c r="CNV47" i="1"/>
  <c r="CNX47" i="1" s="1"/>
  <c r="CTJ47" i="1"/>
  <c r="CTL47" i="1" s="1"/>
  <c r="DBZ47" i="1"/>
  <c r="DCB47" i="1" s="1"/>
  <c r="DGH47" i="1"/>
  <c r="DGJ47" i="1" s="1"/>
  <c r="EGD47" i="1"/>
  <c r="EGF47" i="1" s="1"/>
  <c r="ELR47" i="1"/>
  <c r="ELT47" i="1" s="1"/>
  <c r="EUH47" i="1"/>
  <c r="EUJ47" i="1" s="1"/>
  <c r="EYP47" i="1"/>
  <c r="EYR47" i="1" s="1"/>
  <c r="FYL47" i="1"/>
  <c r="FYN47" i="1" s="1"/>
  <c r="GDZ47" i="1"/>
  <c r="GEB47" i="1" s="1"/>
  <c r="GXB47" i="1"/>
  <c r="GXD47" i="1" s="1"/>
  <c r="HOX47" i="1"/>
  <c r="HOZ47" i="1" s="1"/>
  <c r="HXN47" i="1"/>
  <c r="HXP47" i="1" s="1"/>
  <c r="IBV47" i="1"/>
  <c r="IBX47" i="1" s="1"/>
  <c r="ILR47" i="1"/>
  <c r="ILT47" i="1" s="1"/>
  <c r="IUH47" i="1"/>
  <c r="IUJ47" i="1" s="1"/>
  <c r="QDC47" i="1"/>
  <c r="QOE47" i="1"/>
  <c r="QXK47" i="1"/>
  <c r="SAI47" i="1"/>
  <c r="TLG47" i="1"/>
  <c r="TQU47" i="1"/>
  <c r="TYE47" i="1"/>
  <c r="UFO47" i="1"/>
  <c r="UMY47" i="1"/>
  <c r="UUI47" i="1"/>
  <c r="VBS47" i="1"/>
  <c r="VJC47" i="1"/>
  <c r="VQM47" i="1"/>
  <c r="VXW47" i="1"/>
  <c r="WDJ47" i="1"/>
  <c r="WDL47" i="1" s="1"/>
  <c r="WDK47" i="1"/>
  <c r="WTZ47" i="1"/>
  <c r="WUB47" i="1" s="1"/>
  <c r="WUA47" i="1"/>
  <c r="WPC47" i="1"/>
  <c r="WWM47" i="1"/>
  <c r="XDW47" i="1"/>
  <c r="VC48" i="1"/>
  <c r="AIQ48" i="1"/>
  <c r="AUY48" i="1"/>
  <c r="BMU48" i="1"/>
  <c r="BWP48" i="1"/>
  <c r="BWR48" i="1" s="1"/>
  <c r="CDJ48" i="1"/>
  <c r="CDL48" i="1" s="1"/>
  <c r="ELB48" i="1"/>
  <c r="ELD48" i="1" s="1"/>
  <c r="FJS48" i="1"/>
  <c r="GJO48" i="1"/>
  <c r="GLK48" i="1"/>
  <c r="HCQ48" i="1"/>
  <c r="HHO48" i="1"/>
  <c r="HJK48" i="1"/>
  <c r="HZK48" i="1"/>
  <c r="IOE48" i="1"/>
  <c r="IZG48" i="1"/>
  <c r="JKI48" i="1"/>
  <c r="JVK48" i="1"/>
  <c r="KGM48" i="1"/>
  <c r="KRO48" i="1"/>
  <c r="LCQ48" i="1"/>
  <c r="LNS48" i="1"/>
  <c r="NGA48" i="1"/>
  <c r="NRC48" i="1"/>
  <c r="OKE48" i="1"/>
  <c r="ONG48" i="1"/>
  <c r="OQY48" i="1"/>
  <c r="OUQ48" i="1"/>
  <c r="OYI48" i="1"/>
  <c r="PCA48" i="1"/>
  <c r="PFS48" i="1"/>
  <c r="PJK48" i="1"/>
  <c r="PNC48" i="1"/>
  <c r="PQU48" i="1"/>
  <c r="PUM48" i="1"/>
  <c r="PYE48" i="1"/>
  <c r="QBW48" i="1"/>
  <c r="QFO48" i="1"/>
  <c r="QJG48" i="1"/>
  <c r="QMY48" i="1"/>
  <c r="QQQ48" i="1"/>
  <c r="QUI48" i="1"/>
  <c r="RBC48" i="1"/>
  <c r="RHW48" i="1"/>
  <c r="RPW48" i="1"/>
  <c r="SBO48" i="1"/>
  <c r="SFV48" i="1"/>
  <c r="SFX48" i="1" s="1"/>
  <c r="SFW48" i="1"/>
  <c r="RAM48" i="1"/>
  <c r="RGA48" i="1"/>
  <c r="RFK48" i="1"/>
  <c r="RME48" i="1"/>
  <c r="RSY48" i="1"/>
  <c r="SAY48" i="1"/>
  <c r="SLK48" i="1"/>
  <c r="SOL48" i="1"/>
  <c r="SON48" i="1" s="1"/>
  <c r="SOM48" i="1"/>
  <c r="UCM48" i="1"/>
  <c r="UCL48" i="1"/>
  <c r="UCN48" i="1" s="1"/>
  <c r="VUU48" i="1"/>
  <c r="VUT48" i="1"/>
  <c r="VUV48" i="1" s="1"/>
  <c r="DLF48" i="1"/>
  <c r="DLH48" i="1" s="1"/>
  <c r="DSP48" i="1"/>
  <c r="DSR48" i="1" s="1"/>
  <c r="HNC48" i="1"/>
  <c r="MZG48" i="1"/>
  <c r="NKI48" i="1"/>
  <c r="QYQ48" i="1"/>
  <c r="RLO48" i="1"/>
  <c r="RRC48" i="1"/>
  <c r="RXW48" i="1"/>
  <c r="SII48" i="1"/>
  <c r="UGU48" i="1"/>
  <c r="UGT48" i="1"/>
  <c r="UGV48" i="1" s="1"/>
  <c r="BEU48" i="1"/>
  <c r="BNK48" i="1"/>
  <c r="BQL48" i="1"/>
  <c r="BQN48" i="1" s="1"/>
  <c r="CMP48" i="1"/>
  <c r="CMR48" i="1" s="1"/>
  <c r="CVV48" i="1"/>
  <c r="CVX48" i="1" s="1"/>
  <c r="CXR48" i="1"/>
  <c r="CXT48" i="1" s="1"/>
  <c r="DRZ48" i="1"/>
  <c r="DSB48" i="1" s="1"/>
  <c r="EHJ48" i="1"/>
  <c r="EHL48" i="1" s="1"/>
  <c r="EWD48" i="1"/>
  <c r="EWF48" i="1" s="1"/>
  <c r="FCY48" i="1"/>
  <c r="FUU48" i="1"/>
  <c r="GEA48" i="1"/>
  <c r="GYY48" i="1"/>
  <c r="HLG48" i="1"/>
  <c r="HSA48" i="1"/>
  <c r="IKM48" i="1"/>
  <c r="IVO48" i="1"/>
  <c r="JGQ48" i="1"/>
  <c r="JRS48" i="1"/>
  <c r="KCU48" i="1"/>
  <c r="KNW48" i="1"/>
  <c r="KYY48" i="1"/>
  <c r="LKA48" i="1"/>
  <c r="LVC48" i="1"/>
  <c r="MCM48" i="1"/>
  <c r="MJW48" i="1"/>
  <c r="MRG48" i="1"/>
  <c r="MYQ48" i="1"/>
  <c r="NJS48" i="1"/>
  <c r="NVK48" i="1"/>
  <c r="NYM48" i="1"/>
  <c r="OPS48" i="1"/>
  <c r="OTK48" i="1"/>
  <c r="OXC48" i="1"/>
  <c r="PAU48" i="1"/>
  <c r="PEM48" i="1"/>
  <c r="PIE48" i="1"/>
  <c r="PLW48" i="1"/>
  <c r="PPO48" i="1"/>
  <c r="PTG48" i="1"/>
  <c r="PWY48" i="1"/>
  <c r="QAQ48" i="1"/>
  <c r="SCD48" i="1"/>
  <c r="SCF48" i="1" s="1"/>
  <c r="SCE48" i="1"/>
  <c r="SJN48" i="1"/>
  <c r="SJP48" i="1" s="1"/>
  <c r="SJO48" i="1"/>
  <c r="TLF48" i="1"/>
  <c r="TLH48" i="1" s="1"/>
  <c r="TLG48" i="1"/>
  <c r="UDR48" i="1"/>
  <c r="UDT48" i="1" s="1"/>
  <c r="UDS48" i="1"/>
  <c r="WMQ47" i="1"/>
  <c r="ANO48" i="1"/>
  <c r="CDZ48" i="1"/>
  <c r="CEB48" i="1" s="1"/>
  <c r="CHB48" i="1"/>
  <c r="CHD48" i="1" s="1"/>
  <c r="CST48" i="1"/>
  <c r="CSV48" i="1" s="1"/>
  <c r="DOX48" i="1"/>
  <c r="DOZ48" i="1" s="1"/>
  <c r="DTV48" i="1"/>
  <c r="DTX48" i="1" s="1"/>
  <c r="EOD48" i="1"/>
  <c r="EOF48" i="1" s="1"/>
  <c r="FLO48" i="1"/>
  <c r="GAI48" i="1"/>
  <c r="GCE48" i="1"/>
  <c r="GNG48" i="1"/>
  <c r="HVS48" i="1"/>
  <c r="NGQ48" i="1"/>
  <c r="NRS48" i="1"/>
  <c r="NUU48" i="1"/>
  <c r="ONW48" i="1"/>
  <c r="ORO48" i="1"/>
  <c r="OVG48" i="1"/>
  <c r="OYY48" i="1"/>
  <c r="PCQ48" i="1"/>
  <c r="PGI48" i="1"/>
  <c r="PKA48" i="1"/>
  <c r="PNS48" i="1"/>
  <c r="PRK48" i="1"/>
  <c r="PVC48" i="1"/>
  <c r="PYU48" i="1"/>
  <c r="QCM48" i="1"/>
  <c r="QGE48" i="1"/>
  <c r="QJW48" i="1"/>
  <c r="QNO48" i="1"/>
  <c r="QRG48" i="1"/>
  <c r="QUY48" i="1"/>
  <c r="TWH48" i="1"/>
  <c r="TWJ48" i="1" s="1"/>
  <c r="TWI48" i="1"/>
  <c r="UYQ48" i="1"/>
  <c r="UYP48" i="1"/>
  <c r="UYR48" i="1" s="1"/>
  <c r="WQX48" i="1"/>
  <c r="WQZ48" i="1" s="1"/>
  <c r="WH49" i="1"/>
  <c r="WJ49" i="1" s="1"/>
  <c r="ZJ49" i="1"/>
  <c r="ZL49" i="1" s="1"/>
  <c r="AAA49" i="1"/>
  <c r="ADC49" i="1"/>
  <c r="ATC49" i="1"/>
  <c r="AWE49" i="1"/>
  <c r="AZG49" i="1"/>
  <c r="BPG49" i="1"/>
  <c r="DVR49" i="1"/>
  <c r="DVT49" i="1" s="1"/>
  <c r="ENO49" i="1"/>
  <c r="FCX49" i="1"/>
  <c r="FCZ49" i="1" s="1"/>
  <c r="FPF49" i="1"/>
  <c r="FPH49" i="1" s="1"/>
  <c r="FSH49" i="1"/>
  <c r="FSJ49" i="1" s="1"/>
  <c r="GBN49" i="1"/>
  <c r="GBP49" i="1" s="1"/>
  <c r="GKD49" i="1"/>
  <c r="GKF49" i="1" s="1"/>
  <c r="GVF49" i="1"/>
  <c r="GVH49" i="1" s="1"/>
  <c r="HGH49" i="1"/>
  <c r="HGJ49" i="1" s="1"/>
  <c r="HOY49" i="1"/>
  <c r="HWH49" i="1"/>
  <c r="HWJ49" i="1" s="1"/>
  <c r="HYD49" i="1"/>
  <c r="HYF49" i="1" s="1"/>
  <c r="IIA49" i="1"/>
  <c r="ILC49" i="1"/>
  <c r="IRV49" i="1"/>
  <c r="IRX49" i="1" s="1"/>
  <c r="IWE49" i="1"/>
  <c r="JHG49" i="1"/>
  <c r="JOP49" i="1"/>
  <c r="JOR49" i="1" s="1"/>
  <c r="JQL49" i="1"/>
  <c r="JQN49" i="1" s="1"/>
  <c r="JZR49" i="1"/>
  <c r="JZT49" i="1" s="1"/>
  <c r="KPC49" i="1"/>
  <c r="KSE49" i="1"/>
  <c r="LAE49" i="1"/>
  <c r="LHO49" i="1"/>
  <c r="LRZ49" i="1"/>
  <c r="LSB49" i="1" s="1"/>
  <c r="LTV49" i="1"/>
  <c r="LTX49" i="1" s="1"/>
  <c r="MOU49" i="1"/>
  <c r="NDO49" i="1"/>
  <c r="NSI49" i="1"/>
  <c r="ONV49" i="1"/>
  <c r="ONX49" i="1" s="1"/>
  <c r="PCP49" i="1"/>
  <c r="PCR49" i="1" s="1"/>
  <c r="PRJ49" i="1"/>
  <c r="PRL49" i="1" s="1"/>
  <c r="QGD49" i="1"/>
  <c r="QGF49" i="1" s="1"/>
  <c r="QUX49" i="1"/>
  <c r="QUZ49" i="1" s="1"/>
  <c r="RJR49" i="1"/>
  <c r="RJT49" i="1" s="1"/>
  <c r="RYL49" i="1"/>
  <c r="RYN49" i="1" s="1"/>
  <c r="SQX49" i="1"/>
  <c r="SQZ49" i="1" s="1"/>
  <c r="TWY49" i="1"/>
  <c r="UGU49" i="1"/>
  <c r="WLZ49" i="1"/>
  <c r="WMB49" i="1" s="1"/>
  <c r="WMA49" i="1"/>
  <c r="XCA49" i="1"/>
  <c r="CKD50" i="1"/>
  <c r="CKF50" i="1" s="1"/>
  <c r="CKE50" i="1"/>
  <c r="DQT50" i="1"/>
  <c r="DQV50" i="1" s="1"/>
  <c r="DQU50" i="1"/>
  <c r="SRO48" i="1"/>
  <c r="SYH48" i="1"/>
  <c r="SYJ48" i="1" s="1"/>
  <c r="TCQ48" i="1"/>
  <c r="TYT48" i="1"/>
  <c r="TYV48" i="1" s="1"/>
  <c r="UVN48" i="1"/>
  <c r="UVP48" i="1" s="1"/>
  <c r="VRR48" i="1"/>
  <c r="VRT48" i="1" s="1"/>
  <c r="WNV48" i="1"/>
  <c r="WNX48" i="1" s="1"/>
  <c r="AVN49" i="1"/>
  <c r="AVP49" i="1" s="1"/>
  <c r="CBN49" i="1"/>
  <c r="CBP49" i="1" s="1"/>
  <c r="CHB49" i="1"/>
  <c r="CHD49" i="1" s="1"/>
  <c r="CMP49" i="1"/>
  <c r="CMR49" i="1" s="1"/>
  <c r="CSD49" i="1"/>
  <c r="CSF49" i="1" s="1"/>
  <c r="CXR49" i="1"/>
  <c r="CXT49" i="1" s="1"/>
  <c r="DDF49" i="1"/>
  <c r="DDH49" i="1" s="1"/>
  <c r="DIT49" i="1"/>
  <c r="DIV49" i="1" s="1"/>
  <c r="URV49" i="1"/>
  <c r="URX49" i="1" s="1"/>
  <c r="URW49" i="1"/>
  <c r="VBR49" i="1"/>
  <c r="VBT49" i="1" s="1"/>
  <c r="VBS49" i="1"/>
  <c r="VMU49" i="1"/>
  <c r="VB50" i="1"/>
  <c r="VD50" i="1" s="1"/>
  <c r="VC50" i="1"/>
  <c r="AGD50" i="1"/>
  <c r="AGF50" i="1" s="1"/>
  <c r="AGE50" i="1"/>
  <c r="ANO50" i="1"/>
  <c r="BFZ50" i="1"/>
  <c r="BGB50" i="1" s="1"/>
  <c r="BGA50" i="1"/>
  <c r="DOX50" i="1"/>
  <c r="DOZ50" i="1" s="1"/>
  <c r="DOY50" i="1"/>
  <c r="UJV48" i="1"/>
  <c r="UJX48" i="1" s="1"/>
  <c r="USM48" i="1"/>
  <c r="UZW48" i="1"/>
  <c r="VCX48" i="1"/>
  <c r="VCZ48" i="1" s="1"/>
  <c r="VFZ48" i="1"/>
  <c r="VGB48" i="1" s="1"/>
  <c r="VOQ48" i="1"/>
  <c r="VWA48" i="1"/>
  <c r="VZB48" i="1"/>
  <c r="VZD48" i="1" s="1"/>
  <c r="WCD48" i="1"/>
  <c r="WCF48" i="1" s="1"/>
  <c r="WKU48" i="1"/>
  <c r="WSE48" i="1"/>
  <c r="WVF48" i="1"/>
  <c r="WVH48" i="1" s="1"/>
  <c r="WYH48" i="1"/>
  <c r="WYJ48" i="1" s="1"/>
  <c r="AEI49" i="1"/>
  <c r="AHJ49" i="1"/>
  <c r="AHL49" i="1" s="1"/>
  <c r="BAM49" i="1"/>
  <c r="BDN49" i="1"/>
  <c r="BDP49" i="1" s="1"/>
  <c r="BUD49" i="1"/>
  <c r="BUF49" i="1" s="1"/>
  <c r="BZR49" i="1"/>
  <c r="BZT49" i="1" s="1"/>
  <c r="CFF49" i="1"/>
  <c r="CFH49" i="1" s="1"/>
  <c r="CKT49" i="1"/>
  <c r="CKV49" i="1" s="1"/>
  <c r="CQH49" i="1"/>
  <c r="CQJ49" i="1" s="1"/>
  <c r="CVV49" i="1"/>
  <c r="CVX49" i="1" s="1"/>
  <c r="DBJ49" i="1"/>
  <c r="DBL49" i="1" s="1"/>
  <c r="DGX49" i="1"/>
  <c r="DGZ49" i="1" s="1"/>
  <c r="DML49" i="1"/>
  <c r="DMN49" i="1" s="1"/>
  <c r="DRZ49" i="1"/>
  <c r="DSB49" i="1" s="1"/>
  <c r="DWY49" i="1"/>
  <c r="EDB49" i="1"/>
  <c r="EDD49" i="1" s="1"/>
  <c r="ELB49" i="1"/>
  <c r="ELD49" i="1" s="1"/>
  <c r="ERG49" i="1"/>
  <c r="EZF49" i="1"/>
  <c r="EZH49" i="1" s="1"/>
  <c r="FGP49" i="1"/>
  <c r="FGR49" i="1" s="1"/>
  <c r="FMT49" i="1"/>
  <c r="FMV49" i="1" s="1"/>
  <c r="FUU49" i="1"/>
  <c r="FXV49" i="1"/>
  <c r="FXX49" i="1" s="1"/>
  <c r="GFF49" i="1"/>
  <c r="GFH49" i="1" s="1"/>
  <c r="GPB49" i="1"/>
  <c r="GPD49" i="1" s="1"/>
  <c r="HAD49" i="1"/>
  <c r="HAF49" i="1" s="1"/>
  <c r="IFN49" i="1"/>
  <c r="IFP49" i="1" s="1"/>
  <c r="KDJ49" i="1"/>
  <c r="KDL49" i="1" s="1"/>
  <c r="KGL49" i="1"/>
  <c r="KGN49" i="1" s="1"/>
  <c r="LFB49" i="1"/>
  <c r="LFD49" i="1" s="1"/>
  <c r="LXN49" i="1"/>
  <c r="LXP49" i="1" s="1"/>
  <c r="MGT49" i="1"/>
  <c r="MGV49" i="1" s="1"/>
  <c r="MIP49" i="1"/>
  <c r="MIR49" i="1" s="1"/>
  <c r="MWE49" i="1"/>
  <c r="NKY49" i="1"/>
  <c r="NZS49" i="1"/>
  <c r="OGL49" i="1"/>
  <c r="OGN49" i="1" s="1"/>
  <c r="OVF49" i="1"/>
  <c r="OVH49" i="1" s="1"/>
  <c r="PJZ49" i="1"/>
  <c r="PKB49" i="1" s="1"/>
  <c r="PYT49" i="1"/>
  <c r="PYV49" i="1" s="1"/>
  <c r="QNN49" i="1"/>
  <c r="QNP49" i="1" s="1"/>
  <c r="RCH49" i="1"/>
  <c r="RCJ49" i="1" s="1"/>
  <c r="RRB49" i="1"/>
  <c r="RRD49" i="1" s="1"/>
  <c r="SJN49" i="1"/>
  <c r="SJP49" i="1" s="1"/>
  <c r="UDC49" i="1"/>
  <c r="VQL49" i="1"/>
  <c r="VQN49" i="1" s="1"/>
  <c r="VQM49" i="1"/>
  <c r="ARF50" i="1"/>
  <c r="ARH50" i="1" s="1"/>
  <c r="ARG50" i="1"/>
  <c r="AYQ50" i="1"/>
  <c r="BVZ50" i="1"/>
  <c r="BWB50" i="1" s="1"/>
  <c r="BWA50" i="1"/>
  <c r="EGD50" i="1"/>
  <c r="EGF50" i="1" s="1"/>
  <c r="EGE50" i="1"/>
  <c r="WYH49" i="1"/>
  <c r="WYJ49" i="1" s="1"/>
  <c r="WYI49" i="1"/>
  <c r="CFF50" i="1"/>
  <c r="CFH50" i="1" s="1"/>
  <c r="CFG50" i="1"/>
  <c r="WY49" i="1"/>
  <c r="BZC49" i="1"/>
  <c r="CDJ49" i="1"/>
  <c r="CDL49" i="1" s="1"/>
  <c r="CIX49" i="1"/>
  <c r="CIZ49" i="1" s="1"/>
  <c r="COL49" i="1"/>
  <c r="CON49" i="1" s="1"/>
  <c r="CTZ49" i="1"/>
  <c r="CUB49" i="1" s="1"/>
  <c r="CZN49" i="1"/>
  <c r="CZP49" i="1" s="1"/>
  <c r="DFB49" i="1"/>
  <c r="DFD49" i="1" s="1"/>
  <c r="DKP49" i="1"/>
  <c r="DKR49" i="1" s="1"/>
  <c r="DQD49" i="1"/>
  <c r="DQF49" i="1" s="1"/>
  <c r="GST49" i="1"/>
  <c r="GSV49" i="1" s="1"/>
  <c r="HDV49" i="1"/>
  <c r="HDX49" i="1" s="1"/>
  <c r="HNS49" i="1"/>
  <c r="HWY49" i="1"/>
  <c r="IOD49" i="1"/>
  <c r="IOF49" i="1" s="1"/>
  <c r="JDO49" i="1"/>
  <c r="JPG49" i="1"/>
  <c r="KAI49" i="1"/>
  <c r="KVF49" i="1"/>
  <c r="KVH49" i="1" s="1"/>
  <c r="LSQ49" i="1"/>
  <c r="MCL49" i="1"/>
  <c r="MCN49" i="1" s="1"/>
  <c r="SNF49" i="1"/>
  <c r="SNH49" i="1" s="1"/>
  <c r="TEL49" i="1"/>
  <c r="TEN49" i="1" s="1"/>
  <c r="TEM49" i="1"/>
  <c r="UEI49" i="1"/>
  <c r="UOE49" i="1"/>
  <c r="BCH50" i="1"/>
  <c r="BCJ50" i="1" s="1"/>
  <c r="BCI50" i="1"/>
  <c r="COL50" i="1"/>
  <c r="CON50" i="1" s="1"/>
  <c r="COM50" i="1"/>
  <c r="FKY50" i="1"/>
  <c r="FOA50" i="1"/>
  <c r="FWQ50" i="1"/>
  <c r="HYE50" i="1"/>
  <c r="IRG50" i="1"/>
  <c r="IVO50" i="1"/>
  <c r="JGA50" i="1"/>
  <c r="JKI50" i="1"/>
  <c r="JUT50" i="1"/>
  <c r="JUV50" i="1" s="1"/>
  <c r="KIY50" i="1"/>
  <c r="LAU50" i="1"/>
  <c r="LJK50" i="1"/>
  <c r="LOY50" i="1"/>
  <c r="LTG50" i="1"/>
  <c r="MEY50" i="1"/>
  <c r="MMY50" i="1"/>
  <c r="MOU50" i="1"/>
  <c r="MWT50" i="1"/>
  <c r="MWV50" i="1" s="1"/>
  <c r="NVJ50" i="1"/>
  <c r="NVL50" i="1" s="1"/>
  <c r="PFB50" i="1"/>
  <c r="PFD50" i="1" s="1"/>
  <c r="PUL50" i="1"/>
  <c r="PUN50" i="1" s="1"/>
  <c r="QBF50" i="1"/>
  <c r="QBH50" i="1" s="1"/>
  <c r="QOD50" i="1"/>
  <c r="QOF50" i="1" s="1"/>
  <c r="RCH50" i="1"/>
  <c r="RCJ50" i="1" s="1"/>
  <c r="RFJ50" i="1"/>
  <c r="RFL50" i="1" s="1"/>
  <c r="RPG50" i="1"/>
  <c r="RVZ50" i="1"/>
  <c r="RWB50" i="1" s="1"/>
  <c r="RXV50" i="1"/>
  <c r="RXX50" i="1" s="1"/>
  <c r="SFG50" i="1"/>
  <c r="TID50" i="1"/>
  <c r="TIF50" i="1" s="1"/>
  <c r="TTV50" i="1"/>
  <c r="TTX50" i="1" s="1"/>
  <c r="UEX50" i="1"/>
  <c r="UEZ50" i="1" s="1"/>
  <c r="UKL50" i="1"/>
  <c r="UKN50" i="1" s="1"/>
  <c r="UOU50" i="1"/>
  <c r="VHF50" i="1"/>
  <c r="VHH50" i="1" s="1"/>
  <c r="VNK50" i="1"/>
  <c r="VRS50" i="1"/>
  <c r="WKT50" i="1"/>
  <c r="WKV50" i="1" s="1"/>
  <c r="DDW50" i="1"/>
  <c r="EUY50" i="1"/>
  <c r="INO50" i="1"/>
  <c r="IZG50" i="1"/>
  <c r="JCI50" i="1"/>
  <c r="JSX50" i="1"/>
  <c r="JSZ50" i="1" s="1"/>
  <c r="JWP50" i="1"/>
  <c r="JWR50" i="1" s="1"/>
  <c r="JZB50" i="1"/>
  <c r="JZD50" i="1" s="1"/>
  <c r="KAY50" i="1"/>
  <c r="KLK50" i="1"/>
  <c r="KUA50" i="1"/>
  <c r="LFC50" i="1"/>
  <c r="MBG50" i="1"/>
  <c r="NCX50" i="1"/>
  <c r="NCZ50" i="1" s="1"/>
  <c r="NNZ50" i="1"/>
  <c r="NOB50" i="1" s="1"/>
  <c r="ODZ50" i="1"/>
  <c r="OEB50" i="1" s="1"/>
  <c r="OJN50" i="1"/>
  <c r="OJP50" i="1" s="1"/>
  <c r="OQH50" i="1"/>
  <c r="OQJ50" i="1" s="1"/>
  <c r="OWL50" i="1"/>
  <c r="OWN50" i="1" s="1"/>
  <c r="PLF50" i="1"/>
  <c r="PLH50" i="1" s="1"/>
  <c r="PQT50" i="1"/>
  <c r="PQV50" i="1" s="1"/>
  <c r="SBO50" i="1"/>
  <c r="SIX50" i="1"/>
  <c r="SIZ50" i="1" s="1"/>
  <c r="SLZ50" i="1"/>
  <c r="SMB50" i="1" s="1"/>
  <c r="SPR50" i="1"/>
  <c r="SPT50" i="1" s="1"/>
  <c r="STZ50" i="1"/>
  <c r="SUB50" i="1" s="1"/>
  <c r="TDF50" i="1"/>
  <c r="TDH50" i="1" s="1"/>
  <c r="TOX50" i="1"/>
  <c r="TOZ50" i="1" s="1"/>
  <c r="UBF50" i="1"/>
  <c r="UBH50" i="1" s="1"/>
  <c r="UTR50" i="1"/>
  <c r="UTT50" i="1" s="1"/>
  <c r="UZF50" i="1"/>
  <c r="UZH50" i="1" s="1"/>
  <c r="VKX50" i="1"/>
  <c r="VKZ50" i="1" s="1"/>
  <c r="VUD50" i="1"/>
  <c r="VUF50" i="1" s="1"/>
  <c r="WDJ50" i="1"/>
  <c r="WDL50" i="1" s="1"/>
  <c r="ZJ47" i="1"/>
  <c r="ZL47" i="1" s="1"/>
  <c r="ACL47" i="1"/>
  <c r="ACN47" i="1" s="1"/>
  <c r="AJF47" i="1"/>
  <c r="AJH47" i="1" s="1"/>
  <c r="N47" i="1"/>
  <c r="P47" i="1" s="1"/>
  <c r="VR47" i="1"/>
  <c r="VT47" i="1" s="1"/>
  <c r="YT47" i="1"/>
  <c r="YV47" i="1" s="1"/>
  <c r="AFN47" i="1"/>
  <c r="AFP47" i="1" s="1"/>
  <c r="ARV47" i="1"/>
  <c r="ARX47" i="1" s="1"/>
  <c r="AUX47" i="1"/>
  <c r="AUZ47" i="1" s="1"/>
  <c r="BBR47" i="1"/>
  <c r="BBT47" i="1" s="1"/>
  <c r="BFZ47" i="1"/>
  <c r="BGB47" i="1" s="1"/>
  <c r="BKH47" i="1"/>
  <c r="BKJ47" i="1" s="1"/>
  <c r="BPV47" i="1"/>
  <c r="BPX47" i="1" s="1"/>
  <c r="BXV47" i="1"/>
  <c r="BXX47" i="1" s="1"/>
  <c r="CCD47" i="1"/>
  <c r="CCF47" i="1" s="1"/>
  <c r="CGL47" i="1"/>
  <c r="CGN47" i="1" s="1"/>
  <c r="CLZ47" i="1"/>
  <c r="CMB47" i="1" s="1"/>
  <c r="CTZ47" i="1"/>
  <c r="CUB47" i="1" s="1"/>
  <c r="CYH47" i="1"/>
  <c r="CYJ47" i="1" s="1"/>
  <c r="DCP47" i="1"/>
  <c r="DCR47" i="1" s="1"/>
  <c r="DID47" i="1"/>
  <c r="DIF47" i="1" s="1"/>
  <c r="DQD47" i="1"/>
  <c r="DQF47" i="1" s="1"/>
  <c r="DUL47" i="1"/>
  <c r="DUN47" i="1" s="1"/>
  <c r="DYT47" i="1"/>
  <c r="DYV47" i="1" s="1"/>
  <c r="EEH47" i="1"/>
  <c r="EEJ47" i="1" s="1"/>
  <c r="EMH47" i="1"/>
  <c r="EMJ47" i="1" s="1"/>
  <c r="EQP47" i="1"/>
  <c r="EQR47" i="1" s="1"/>
  <c r="EUX47" i="1"/>
  <c r="EUZ47" i="1" s="1"/>
  <c r="FAL47" i="1"/>
  <c r="FAN47" i="1" s="1"/>
  <c r="FIL47" i="1"/>
  <c r="FIN47" i="1" s="1"/>
  <c r="FMT47" i="1"/>
  <c r="FMV47" i="1" s="1"/>
  <c r="FRB47" i="1"/>
  <c r="FRD47" i="1" s="1"/>
  <c r="FWP47" i="1"/>
  <c r="FWR47" i="1" s="1"/>
  <c r="GEP47" i="1"/>
  <c r="GER47" i="1" s="1"/>
  <c r="GIH47" i="1"/>
  <c r="GIJ47" i="1" s="1"/>
  <c r="GST47" i="1"/>
  <c r="GSV47" i="1" s="1"/>
  <c r="GUQ47" i="1"/>
  <c r="GUP47" i="1"/>
  <c r="GUR47" i="1" s="1"/>
  <c r="HBJ47" i="1"/>
  <c r="HBL47" i="1" s="1"/>
  <c r="HIE47" i="1"/>
  <c r="HID47" i="1"/>
  <c r="HIF47" i="1" s="1"/>
  <c r="HNB47" i="1"/>
  <c r="HND47" i="1" s="1"/>
  <c r="IBF47" i="1"/>
  <c r="IBH47" i="1" s="1"/>
  <c r="JBC47" i="1"/>
  <c r="JBB47" i="1"/>
  <c r="JBD47" i="1" s="1"/>
  <c r="JFK47" i="1"/>
  <c r="JFJ47" i="1"/>
  <c r="JFL47" i="1" s="1"/>
  <c r="HAT47" i="1"/>
  <c r="HAV47" i="1" s="1"/>
  <c r="HEL47" i="1"/>
  <c r="HEN47" i="1" s="1"/>
  <c r="HSQ47" i="1"/>
  <c r="HSP47" i="1"/>
  <c r="HSR47" i="1" s="1"/>
  <c r="JKY47" i="1"/>
  <c r="JKX47" i="1"/>
  <c r="JKZ47" i="1" s="1"/>
  <c r="GHS47" i="1"/>
  <c r="GHR47" i="1"/>
  <c r="GHT47" i="1" s="1"/>
  <c r="HMM47" i="1"/>
  <c r="HML47" i="1"/>
  <c r="HMN47" i="1" s="1"/>
  <c r="IAQ47" i="1"/>
  <c r="IAP47" i="1"/>
  <c r="IAR47" i="1" s="1"/>
  <c r="UL47" i="1"/>
  <c r="UN47" i="1" s="1"/>
  <c r="AGT47" i="1"/>
  <c r="AGV47" i="1" s="1"/>
  <c r="AJV47" i="1"/>
  <c r="AJX47" i="1" s="1"/>
  <c r="AQP47" i="1"/>
  <c r="AQR47" i="1" s="1"/>
  <c r="BET47" i="1"/>
  <c r="BEV47" i="1" s="1"/>
  <c r="BMT47" i="1"/>
  <c r="BMV47" i="1" s="1"/>
  <c r="BRB47" i="1"/>
  <c r="BRD47" i="1" s="1"/>
  <c r="BVJ47" i="1"/>
  <c r="BVL47" i="1" s="1"/>
  <c r="CAX47" i="1"/>
  <c r="CAZ47" i="1" s="1"/>
  <c r="CIX47" i="1"/>
  <c r="CIZ47" i="1" s="1"/>
  <c r="CNF47" i="1"/>
  <c r="CNH47" i="1" s="1"/>
  <c r="CRN47" i="1"/>
  <c r="CRP47" i="1" s="1"/>
  <c r="CXB47" i="1"/>
  <c r="CXD47" i="1" s="1"/>
  <c r="DFB47" i="1"/>
  <c r="DFD47" i="1" s="1"/>
  <c r="DJJ47" i="1"/>
  <c r="DJL47" i="1" s="1"/>
  <c r="DNR47" i="1"/>
  <c r="DNT47" i="1" s="1"/>
  <c r="DTF47" i="1"/>
  <c r="DTH47" i="1" s="1"/>
  <c r="EBF47" i="1"/>
  <c r="EBH47" i="1" s="1"/>
  <c r="EFN47" i="1"/>
  <c r="EFP47" i="1" s="1"/>
  <c r="EJV47" i="1"/>
  <c r="EJX47" i="1" s="1"/>
  <c r="EPJ47" i="1"/>
  <c r="EPL47" i="1" s="1"/>
  <c r="EXJ47" i="1"/>
  <c r="EXL47" i="1" s="1"/>
  <c r="FBR47" i="1"/>
  <c r="FBT47" i="1" s="1"/>
  <c r="FFZ47" i="1"/>
  <c r="FGB47" i="1" s="1"/>
  <c r="FLN47" i="1"/>
  <c r="FLP47" i="1" s="1"/>
  <c r="FTN47" i="1"/>
  <c r="FTP47" i="1" s="1"/>
  <c r="FXV47" i="1"/>
  <c r="FXX47" i="1" s="1"/>
  <c r="GCD47" i="1"/>
  <c r="GCF47" i="1" s="1"/>
  <c r="GPB47" i="1"/>
  <c r="GPD47" i="1" s="1"/>
  <c r="HAE47" i="1"/>
  <c r="HAD47" i="1"/>
  <c r="HAF47" i="1" s="1"/>
  <c r="IEY47" i="1"/>
  <c r="IEX47" i="1"/>
  <c r="IEZ47" i="1" s="1"/>
  <c r="IJG47" i="1"/>
  <c r="IJF47" i="1"/>
  <c r="IJH47" i="1" s="1"/>
  <c r="IXJ47" i="1"/>
  <c r="IXL47" i="1" s="1"/>
  <c r="GQI47" i="1"/>
  <c r="GQH47" i="1"/>
  <c r="GQJ47" i="1" s="1"/>
  <c r="IOU47" i="1"/>
  <c r="IOT47" i="1"/>
  <c r="IOV47" i="1" s="1"/>
  <c r="AVN47" i="1"/>
  <c r="AVP47" i="1" s="1"/>
  <c r="AYP47" i="1"/>
  <c r="AYR47" i="1" s="1"/>
  <c r="BCH47" i="1"/>
  <c r="BCJ47" i="1" s="1"/>
  <c r="BGP47" i="1"/>
  <c r="BGR47" i="1" s="1"/>
  <c r="BMD47" i="1"/>
  <c r="BMF47" i="1" s="1"/>
  <c r="BUD47" i="1"/>
  <c r="BUF47" i="1" s="1"/>
  <c r="BYL47" i="1"/>
  <c r="BYN47" i="1" s="1"/>
  <c r="CCT47" i="1"/>
  <c r="CCV47" i="1" s="1"/>
  <c r="CIH47" i="1"/>
  <c r="CIJ47" i="1" s="1"/>
  <c r="CQH47" i="1"/>
  <c r="CQJ47" i="1" s="1"/>
  <c r="CUP47" i="1"/>
  <c r="CUR47" i="1" s="1"/>
  <c r="CYX47" i="1"/>
  <c r="CYZ47" i="1" s="1"/>
  <c r="DEL47" i="1"/>
  <c r="DEN47" i="1" s="1"/>
  <c r="DML47" i="1"/>
  <c r="DMN47" i="1" s="1"/>
  <c r="DQT47" i="1"/>
  <c r="DQV47" i="1" s="1"/>
  <c r="DVB47" i="1"/>
  <c r="DVD47" i="1" s="1"/>
  <c r="EAP47" i="1"/>
  <c r="EAR47" i="1" s="1"/>
  <c r="EIP47" i="1"/>
  <c r="EIR47" i="1" s="1"/>
  <c r="EMX47" i="1"/>
  <c r="EMZ47" i="1" s="1"/>
  <c r="ERF47" i="1"/>
  <c r="ERH47" i="1" s="1"/>
  <c r="EWT47" i="1"/>
  <c r="EWV47" i="1" s="1"/>
  <c r="FET47" i="1"/>
  <c r="FEV47" i="1" s="1"/>
  <c r="FJB47" i="1"/>
  <c r="FJD47" i="1" s="1"/>
  <c r="FNJ47" i="1"/>
  <c r="FNL47" i="1" s="1"/>
  <c r="FSX47" i="1"/>
  <c r="FSZ47" i="1" s="1"/>
  <c r="GAX47" i="1"/>
  <c r="GAZ47" i="1" s="1"/>
  <c r="GFF47" i="1"/>
  <c r="GFH47" i="1" s="1"/>
  <c r="GIX47" i="1"/>
  <c r="GIZ47" i="1" s="1"/>
  <c r="GMP47" i="1"/>
  <c r="GMR47" i="1" s="1"/>
  <c r="HFB47" i="1"/>
  <c r="HFD47" i="1" s="1"/>
  <c r="IWU47" i="1"/>
  <c r="IWT47" i="1"/>
  <c r="IWV47" i="1" s="1"/>
  <c r="PVS47" i="1"/>
  <c r="WLK47" i="1"/>
  <c r="WQI47" i="1"/>
  <c r="AJW48" i="1"/>
  <c r="BME48" i="1"/>
  <c r="BPW48" i="1"/>
  <c r="BTO48" i="1"/>
  <c r="CUA48" i="1"/>
  <c r="CTZ48" i="1"/>
  <c r="CUB48" i="1" s="1"/>
  <c r="PVC47" i="1"/>
  <c r="QTC47" i="1"/>
  <c r="QUY47" i="1"/>
  <c r="RIM47" i="1"/>
  <c r="RPG47" i="1"/>
  <c r="RRC47" i="1"/>
  <c r="SEQ47" i="1"/>
  <c r="SII47" i="1"/>
  <c r="SMA47" i="1"/>
  <c r="SPS47" i="1"/>
  <c r="STK47" i="1"/>
  <c r="SXC47" i="1"/>
  <c r="TDW47" i="1"/>
  <c r="TFS47" i="1"/>
  <c r="AEY48" i="1"/>
  <c r="AXK48" i="1"/>
  <c r="BLN48" i="1"/>
  <c r="BLP48" i="1" s="1"/>
  <c r="BLO48" i="1"/>
  <c r="BOP48" i="1"/>
  <c r="BOR48" i="1" s="1"/>
  <c r="BSH48" i="1"/>
  <c r="BSJ48" i="1" s="1"/>
  <c r="BVZ48" i="1"/>
  <c r="BWB48" i="1" s="1"/>
  <c r="CGM48" i="1"/>
  <c r="CGL48" i="1"/>
  <c r="CGN48" i="1" s="1"/>
  <c r="CSE48" i="1"/>
  <c r="CSD48" i="1"/>
  <c r="CSF48" i="1" s="1"/>
  <c r="HQT47" i="1"/>
  <c r="HQV47" i="1" s="1"/>
  <c r="HWH47" i="1"/>
  <c r="HWJ47" i="1" s="1"/>
  <c r="IEH47" i="1"/>
  <c r="IEJ47" i="1" s="1"/>
  <c r="IIP47" i="1"/>
  <c r="IIR47" i="1" s="1"/>
  <c r="IMX47" i="1"/>
  <c r="IMZ47" i="1" s="1"/>
  <c r="ISL47" i="1"/>
  <c r="ISN47" i="1" s="1"/>
  <c r="JAL47" i="1"/>
  <c r="JAN47" i="1" s="1"/>
  <c r="JET47" i="1"/>
  <c r="JEV47" i="1" s="1"/>
  <c r="JJB47" i="1"/>
  <c r="JJD47" i="1" s="1"/>
  <c r="KOM47" i="1"/>
  <c r="KQI47" i="1"/>
  <c r="KSE47" i="1"/>
  <c r="KUA47" i="1"/>
  <c r="KVW47" i="1"/>
  <c r="KXS47" i="1"/>
  <c r="KZO47" i="1"/>
  <c r="LBK47" i="1"/>
  <c r="LDG47" i="1"/>
  <c r="LFC47" i="1"/>
  <c r="LGY47" i="1"/>
  <c r="LIU47" i="1"/>
  <c r="LKQ47" i="1"/>
  <c r="LMM47" i="1"/>
  <c r="LOI47" i="1"/>
  <c r="LQE47" i="1"/>
  <c r="LSA47" i="1"/>
  <c r="LTW47" i="1"/>
  <c r="LVS47" i="1"/>
  <c r="LXO47" i="1"/>
  <c r="LZK47" i="1"/>
  <c r="MBG47" i="1"/>
  <c r="MDC47" i="1"/>
  <c r="MEY47" i="1"/>
  <c r="MGU47" i="1"/>
  <c r="MIQ47" i="1"/>
  <c r="MKM47" i="1"/>
  <c r="MMI47" i="1"/>
  <c r="MOE47" i="1"/>
  <c r="MQA47" i="1"/>
  <c r="MRW47" i="1"/>
  <c r="MTS47" i="1"/>
  <c r="MVO47" i="1"/>
  <c r="MXK47" i="1"/>
  <c r="MZG47" i="1"/>
  <c r="NBC47" i="1"/>
  <c r="NCY47" i="1"/>
  <c r="NEU47" i="1"/>
  <c r="NGQ47" i="1"/>
  <c r="NIM47" i="1"/>
  <c r="NKI47" i="1"/>
  <c r="NME47" i="1"/>
  <c r="NOA47" i="1"/>
  <c r="NPW47" i="1"/>
  <c r="NRS47" i="1"/>
  <c r="NTO47" i="1"/>
  <c r="NVK47" i="1"/>
  <c r="NXG47" i="1"/>
  <c r="NZC47" i="1"/>
  <c r="OAY47" i="1"/>
  <c r="OCU47" i="1"/>
  <c r="OEQ47" i="1"/>
  <c r="OGM47" i="1"/>
  <c r="OII47" i="1"/>
  <c r="OKE47" i="1"/>
  <c r="OMA47" i="1"/>
  <c r="ONW47" i="1"/>
  <c r="OPS47" i="1"/>
  <c r="ORO47" i="1"/>
  <c r="OTK47" i="1"/>
  <c r="OVG47" i="1"/>
  <c r="OXC47" i="1"/>
  <c r="OYY47" i="1"/>
  <c r="PAU47" i="1"/>
  <c r="PCQ47" i="1"/>
  <c r="PEM47" i="1"/>
  <c r="PGI47" i="1"/>
  <c r="PIE47" i="1"/>
  <c r="PKA47" i="1"/>
  <c r="PLW47" i="1"/>
  <c r="PNS47" i="1"/>
  <c r="PPO47" i="1"/>
  <c r="PRK47" i="1"/>
  <c r="PTG47" i="1"/>
  <c r="PWY47" i="1"/>
  <c r="PYU47" i="1"/>
  <c r="QAQ47" i="1"/>
  <c r="QCM47" i="1"/>
  <c r="QEI47" i="1"/>
  <c r="QGE47" i="1"/>
  <c r="QIA47" i="1"/>
  <c r="QJW47" i="1"/>
  <c r="QLS47" i="1"/>
  <c r="QNO47" i="1"/>
  <c r="QPK47" i="1"/>
  <c r="QRG47" i="1"/>
  <c r="REU47" i="1"/>
  <c r="RLO47" i="1"/>
  <c r="RNK47" i="1"/>
  <c r="SAY47" i="1"/>
  <c r="TAE47" i="1"/>
  <c r="TCA47" i="1"/>
  <c r="TPO47" i="1"/>
  <c r="TTG47" i="1"/>
  <c r="TWY47" i="1"/>
  <c r="UAQ47" i="1"/>
  <c r="UEI47" i="1"/>
  <c r="UIA47" i="1"/>
  <c r="ULS47" i="1"/>
  <c r="UPK47" i="1"/>
  <c r="UTC47" i="1"/>
  <c r="UWU47" i="1"/>
  <c r="VAM47" i="1"/>
  <c r="VEE47" i="1"/>
  <c r="VHW47" i="1"/>
  <c r="VLO47" i="1"/>
  <c r="VPG47" i="1"/>
  <c r="VSY47" i="1"/>
  <c r="VWQ47" i="1"/>
  <c r="WAI47" i="1"/>
  <c r="WEA47" i="1"/>
  <c r="XN48" i="1"/>
  <c r="XP48" i="1" s="1"/>
  <c r="XO48" i="1"/>
  <c r="AGD48" i="1"/>
  <c r="AGF48" i="1" s="1"/>
  <c r="AGE48" i="1"/>
  <c r="BGA48" i="1"/>
  <c r="BNZ48" i="1"/>
  <c r="BOB48" i="1" s="1"/>
  <c r="BRR48" i="1"/>
  <c r="BRT48" i="1" s="1"/>
  <c r="BVJ48" i="1"/>
  <c r="BVL48" i="1" s="1"/>
  <c r="CBO48" i="1"/>
  <c r="CBN48" i="1"/>
  <c r="CBP48" i="1" s="1"/>
  <c r="GPR47" i="1"/>
  <c r="GPT47" i="1" s="1"/>
  <c r="GTZ47" i="1"/>
  <c r="GUB47" i="1" s="1"/>
  <c r="GYH47" i="1"/>
  <c r="GYJ47" i="1" s="1"/>
  <c r="HDV47" i="1"/>
  <c r="HDX47" i="1" s="1"/>
  <c r="HLV47" i="1"/>
  <c r="HLX47" i="1" s="1"/>
  <c r="HQD47" i="1"/>
  <c r="HQF47" i="1" s="1"/>
  <c r="HUL47" i="1"/>
  <c r="HUN47" i="1" s="1"/>
  <c r="HZZ47" i="1"/>
  <c r="IAB47" i="1" s="1"/>
  <c r="IHZ47" i="1"/>
  <c r="IIB47" i="1" s="1"/>
  <c r="IMH47" i="1"/>
  <c r="IMJ47" i="1" s="1"/>
  <c r="IQP47" i="1"/>
  <c r="IQR47" i="1" s="1"/>
  <c r="IWD47" i="1"/>
  <c r="IWF47" i="1" s="1"/>
  <c r="JED47" i="1"/>
  <c r="JEF47" i="1" s="1"/>
  <c r="JIL47" i="1"/>
  <c r="JIN47" i="1" s="1"/>
  <c r="JMT47" i="1"/>
  <c r="JMV47" i="1" s="1"/>
  <c r="RBC47" i="1"/>
  <c r="RHW47" i="1"/>
  <c r="RJS47" i="1"/>
  <c r="RXG47" i="1"/>
  <c r="SEA47" i="1"/>
  <c r="SFW47" i="1"/>
  <c r="SHS47" i="1"/>
  <c r="SJO47" i="1"/>
  <c r="SLK47" i="1"/>
  <c r="SNG47" i="1"/>
  <c r="SPC47" i="1"/>
  <c r="SQY47" i="1"/>
  <c r="SSU47" i="1"/>
  <c r="SUQ47" i="1"/>
  <c r="SWM47" i="1"/>
  <c r="SYI47" i="1"/>
  <c r="TLW47" i="1"/>
  <c r="BBC48" i="1"/>
  <c r="BZS48" i="1"/>
  <c r="BZR48" i="1"/>
  <c r="BZT48" i="1" s="1"/>
  <c r="TIE47" i="1"/>
  <c r="ATR48" i="1"/>
  <c r="ATT48" i="1" s="1"/>
  <c r="ATS48" i="1"/>
  <c r="BCH48" i="1"/>
  <c r="BCJ48" i="1" s="1"/>
  <c r="BCI48" i="1"/>
  <c r="CPC48" i="1"/>
  <c r="CPB48" i="1"/>
  <c r="CPD48" i="1" s="1"/>
  <c r="ABG48" i="1"/>
  <c r="BXV48" i="1"/>
  <c r="BXX48" i="1" s="1"/>
  <c r="CLJ48" i="1"/>
  <c r="CLL48" i="1" s="1"/>
  <c r="COL48" i="1"/>
  <c r="CON48" i="1" s="1"/>
  <c r="CVF48" i="1"/>
  <c r="CVH48" i="1" s="1"/>
  <c r="DDV48" i="1"/>
  <c r="DDX48" i="1" s="1"/>
  <c r="DGX48" i="1"/>
  <c r="DGZ48" i="1" s="1"/>
  <c r="DML48" i="1"/>
  <c r="DMN48" i="1" s="1"/>
  <c r="DZZ48" i="1"/>
  <c r="EAB48" i="1" s="1"/>
  <c r="EDB48" i="1"/>
  <c r="EDD48" i="1" s="1"/>
  <c r="EIP48" i="1"/>
  <c r="EIR48" i="1" s="1"/>
  <c r="EYQ48" i="1"/>
  <c r="FOA48" i="1"/>
  <c r="FSI48" i="1"/>
  <c r="GGM48" i="1"/>
  <c r="GNW48" i="1"/>
  <c r="GSU48" i="1"/>
  <c r="GUQ48" i="1"/>
  <c r="GWM48" i="1"/>
  <c r="GYI48" i="1"/>
  <c r="HOY48" i="1"/>
  <c r="HQU48" i="1"/>
  <c r="HSQ48" i="1"/>
  <c r="HUM48" i="1"/>
  <c r="HWI48" i="1"/>
  <c r="HYE48" i="1"/>
  <c r="IAA48" i="1"/>
  <c r="IBW48" i="1"/>
  <c r="IDS48" i="1"/>
  <c r="IFO48" i="1"/>
  <c r="IJG48" i="1"/>
  <c r="IMY48" i="1"/>
  <c r="IQQ48" i="1"/>
  <c r="IUI48" i="1"/>
  <c r="IYA48" i="1"/>
  <c r="JBS48" i="1"/>
  <c r="JFK48" i="1"/>
  <c r="JJC48" i="1"/>
  <c r="JMU48" i="1"/>
  <c r="JQM48" i="1"/>
  <c r="JUE48" i="1"/>
  <c r="JXW48" i="1"/>
  <c r="KBO48" i="1"/>
  <c r="KFG48" i="1"/>
  <c r="KIY48" i="1"/>
  <c r="KMQ48" i="1"/>
  <c r="KQI48" i="1"/>
  <c r="KUA48" i="1"/>
  <c r="KXS48" i="1"/>
  <c r="LBK48" i="1"/>
  <c r="LFC48" i="1"/>
  <c r="LIU48" i="1"/>
  <c r="LMM48" i="1"/>
  <c r="LQE48" i="1"/>
  <c r="LTW48" i="1"/>
  <c r="LXO48" i="1"/>
  <c r="MBG48" i="1"/>
  <c r="MEY48" i="1"/>
  <c r="MIQ48" i="1"/>
  <c r="MMI48" i="1"/>
  <c r="MQA48" i="1"/>
  <c r="MTS48" i="1"/>
  <c r="MXK48" i="1"/>
  <c r="NBC48" i="1"/>
  <c r="NEU48" i="1"/>
  <c r="NIM48" i="1"/>
  <c r="NME48" i="1"/>
  <c r="NPW48" i="1"/>
  <c r="NTO48" i="1"/>
  <c r="NXG48" i="1"/>
  <c r="OAY48" i="1"/>
  <c r="OEQ48" i="1"/>
  <c r="OII48" i="1"/>
  <c r="OMA48" i="1"/>
  <c r="SSE48" i="1"/>
  <c r="SVW48" i="1"/>
  <c r="SZO48" i="1"/>
  <c r="TDG48" i="1"/>
  <c r="TGY48" i="1"/>
  <c r="TOI48" i="1"/>
  <c r="TSA48" i="1"/>
  <c r="UOE48" i="1"/>
  <c r="URG48" i="1"/>
  <c r="VKI48" i="1"/>
  <c r="VNK48" i="1"/>
  <c r="WGM48" i="1"/>
  <c r="WJO48" i="1"/>
  <c r="XCQ48" i="1"/>
  <c r="ARW49" i="1"/>
  <c r="ARV49" i="1"/>
  <c r="ARX49" i="1" s="1"/>
  <c r="TW48" i="1"/>
  <c r="ACM48" i="1"/>
  <c r="AQA48" i="1"/>
  <c r="AYQ48" i="1"/>
  <c r="BZB48" i="1"/>
  <c r="BZD48" i="1" s="1"/>
  <c r="CHR48" i="1"/>
  <c r="CHT48" i="1" s="1"/>
  <c r="CKT48" i="1"/>
  <c r="CKV48" i="1" s="1"/>
  <c r="CQH48" i="1"/>
  <c r="CQJ48" i="1" s="1"/>
  <c r="DAD48" i="1"/>
  <c r="DAF48" i="1" s="1"/>
  <c r="DDF48" i="1"/>
  <c r="DDH48" i="1" s="1"/>
  <c r="DIT48" i="1"/>
  <c r="DIV48" i="1" s="1"/>
  <c r="DWH48" i="1"/>
  <c r="DWJ48" i="1" s="1"/>
  <c r="DZJ48" i="1"/>
  <c r="DZL48" i="1" s="1"/>
  <c r="EEX48" i="1"/>
  <c r="EEZ48" i="1" s="1"/>
  <c r="EOT48" i="1"/>
  <c r="EOV48" i="1" s="1"/>
  <c r="ERV48" i="1"/>
  <c r="ERX48" i="1" s="1"/>
  <c r="ETR48" i="1"/>
  <c r="ETT48" i="1" s="1"/>
  <c r="FAM48" i="1"/>
  <c r="FKI48" i="1"/>
  <c r="FPG48" i="1"/>
  <c r="GPC48" i="1"/>
  <c r="GVW48" i="1"/>
  <c r="IHK48" i="1"/>
  <c r="ILC48" i="1"/>
  <c r="IOU48" i="1"/>
  <c r="ISM48" i="1"/>
  <c r="IWE48" i="1"/>
  <c r="IZW48" i="1"/>
  <c r="JDO48" i="1"/>
  <c r="JHG48" i="1"/>
  <c r="JKY48" i="1"/>
  <c r="JOQ48" i="1"/>
  <c r="JSI48" i="1"/>
  <c r="JWA48" i="1"/>
  <c r="JZS48" i="1"/>
  <c r="KDK48" i="1"/>
  <c r="KHC48" i="1"/>
  <c r="KKU48" i="1"/>
  <c r="KOM48" i="1"/>
  <c r="KSE48" i="1"/>
  <c r="KVW48" i="1"/>
  <c r="KZO48" i="1"/>
  <c r="LDG48" i="1"/>
  <c r="LGY48" i="1"/>
  <c r="LKQ48" i="1"/>
  <c r="LOI48" i="1"/>
  <c r="LSA48" i="1"/>
  <c r="LVS48" i="1"/>
  <c r="LZK48" i="1"/>
  <c r="MDC48" i="1"/>
  <c r="MGU48" i="1"/>
  <c r="MKM48" i="1"/>
  <c r="MOE48" i="1"/>
  <c r="MRW48" i="1"/>
  <c r="MVO48" i="1"/>
  <c r="AOU49" i="1"/>
  <c r="AOT49" i="1"/>
  <c r="AOV49" i="1" s="1"/>
  <c r="TG49" i="1"/>
  <c r="AHZ49" i="1"/>
  <c r="AIB49" i="1" s="1"/>
  <c r="AIA49" i="1"/>
  <c r="QYA48" i="1"/>
  <c r="REE48" i="1"/>
  <c r="RJC48" i="1"/>
  <c r="RPG48" i="1"/>
  <c r="RUE48" i="1"/>
  <c r="SAI48" i="1"/>
  <c r="SNG48" i="1"/>
  <c r="SPC48" i="1"/>
  <c r="SSU48" i="1"/>
  <c r="SWM48" i="1"/>
  <c r="TAE48" i="1"/>
  <c r="TDW48" i="1"/>
  <c r="THO48" i="1"/>
  <c r="TKP48" i="1"/>
  <c r="TKR48" i="1" s="1"/>
  <c r="TOY48" i="1"/>
  <c r="TSQ48" i="1"/>
  <c r="TYD48" i="1"/>
  <c r="TYF48" i="1" s="1"/>
  <c r="UOU48" i="1"/>
  <c r="URV48" i="1"/>
  <c r="URX48" i="1" s="1"/>
  <c r="UUX48" i="1"/>
  <c r="UUZ48" i="1" s="1"/>
  <c r="VKY48" i="1"/>
  <c r="VNZ48" i="1"/>
  <c r="VOB48" i="1" s="1"/>
  <c r="VRB48" i="1"/>
  <c r="VRD48" i="1" s="1"/>
  <c r="WHC48" i="1"/>
  <c r="WKD48" i="1"/>
  <c r="WKF48" i="1" s="1"/>
  <c r="WNF48" i="1"/>
  <c r="WNH48" i="1" s="1"/>
  <c r="XDG48" i="1"/>
  <c r="VR49" i="1"/>
  <c r="VT49" i="1" s="1"/>
  <c r="DHN48" i="1"/>
  <c r="DHP48" i="1" s="1"/>
  <c r="DKP48" i="1"/>
  <c r="DKR48" i="1" s="1"/>
  <c r="DQD48" i="1"/>
  <c r="DQF48" i="1" s="1"/>
  <c r="EDR48" i="1"/>
  <c r="EDT48" i="1" s="1"/>
  <c r="EGT48" i="1"/>
  <c r="EGV48" i="1" s="1"/>
  <c r="EMH48" i="1"/>
  <c r="EMJ48" i="1" s="1"/>
  <c r="ESL48" i="1"/>
  <c r="ESN48" i="1" s="1"/>
  <c r="EVN48" i="1"/>
  <c r="EVP48" i="1" s="1"/>
  <c r="EXJ48" i="1"/>
  <c r="EXL48" i="1" s="1"/>
  <c r="EZG48" i="1"/>
  <c r="FEE48" i="1"/>
  <c r="FMU48" i="1"/>
  <c r="FSY48" i="1"/>
  <c r="FWQ48" i="1"/>
  <c r="FZS48" i="1"/>
  <c r="HAE48" i="1"/>
  <c r="HGY48" i="1"/>
  <c r="QXK48" i="1"/>
  <c r="RCI48" i="1"/>
  <c r="RIM48" i="1"/>
  <c r="RNK48" i="1"/>
  <c r="RTO48" i="1"/>
  <c r="RYM48" i="1"/>
  <c r="SEQ48" i="1"/>
  <c r="STZ48" i="1"/>
  <c r="SUB48" i="1" s="1"/>
  <c r="SXR48" i="1"/>
  <c r="SXT48" i="1" s="1"/>
  <c r="TFB48" i="1"/>
  <c r="TFD48" i="1" s="1"/>
  <c r="TQD48" i="1"/>
  <c r="TQF48" i="1" s="1"/>
  <c r="TTV48" i="1"/>
  <c r="TTX48" i="1" s="1"/>
  <c r="ULC48" i="1"/>
  <c r="VHG48" i="1"/>
  <c r="WDK48" i="1"/>
  <c r="WZO48" i="1"/>
  <c r="N49" i="1"/>
  <c r="P49" i="1" s="1"/>
  <c r="ALR49" i="1"/>
  <c r="ALT49" i="1" s="1"/>
  <c r="ALS49" i="1"/>
  <c r="DZJ49" i="1"/>
  <c r="DZL49" i="1" s="1"/>
  <c r="EFN49" i="1"/>
  <c r="EFP49" i="1" s="1"/>
  <c r="EJF49" i="1"/>
  <c r="EJH49" i="1" s="1"/>
  <c r="EMX49" i="1"/>
  <c r="EMZ49" i="1" s="1"/>
  <c r="EOT49" i="1"/>
  <c r="EOV49" i="1" s="1"/>
  <c r="ETB49" i="1"/>
  <c r="ETD49" i="1" s="1"/>
  <c r="EWT49" i="1"/>
  <c r="EWV49" i="1" s="1"/>
  <c r="EYQ49" i="1"/>
  <c r="FKH49" i="1"/>
  <c r="FKJ49" i="1" s="1"/>
  <c r="FQL49" i="1"/>
  <c r="FQN49" i="1" s="1"/>
  <c r="FUD49" i="1"/>
  <c r="FUF49" i="1" s="1"/>
  <c r="FVZ49" i="1"/>
  <c r="FWB49" i="1" s="1"/>
  <c r="FZR49" i="1"/>
  <c r="FZT49" i="1" s="1"/>
  <c r="GDJ49" i="1"/>
  <c r="GDL49" i="1" s="1"/>
  <c r="GHR49" i="1"/>
  <c r="GHT49" i="1" s="1"/>
  <c r="GJO49" i="1"/>
  <c r="HLW49" i="1"/>
  <c r="HQT49" i="1"/>
  <c r="HQV49" i="1" s="1"/>
  <c r="JJB49" i="1"/>
  <c r="JJD49" i="1" s="1"/>
  <c r="JNZ49" i="1"/>
  <c r="JOB49" i="1" s="1"/>
  <c r="KLJ49" i="1"/>
  <c r="KLL49" i="1" s="1"/>
  <c r="KLK49" i="1"/>
  <c r="JSI49" i="1"/>
  <c r="JSH49" i="1"/>
  <c r="JSJ49" i="1" s="1"/>
  <c r="KBN49" i="1"/>
  <c r="KBP49" i="1" s="1"/>
  <c r="BHW49" i="1"/>
  <c r="BKX49" i="1"/>
  <c r="BKZ49" i="1" s="1"/>
  <c r="BNZ49" i="1"/>
  <c r="BOB49" i="1" s="1"/>
  <c r="BVK49" i="1"/>
  <c r="BYL49" i="1"/>
  <c r="BYN49" i="1" s="1"/>
  <c r="EOD49" i="1"/>
  <c r="EOF49" i="1" s="1"/>
  <c r="EUH49" i="1"/>
  <c r="EUJ49" i="1" s="1"/>
  <c r="EXZ49" i="1"/>
  <c r="EYB49" i="1" s="1"/>
  <c r="EZV49" i="1"/>
  <c r="EZX49" i="1" s="1"/>
  <c r="FED49" i="1"/>
  <c r="FEF49" i="1" s="1"/>
  <c r="FHV49" i="1"/>
  <c r="FHX49" i="1" s="1"/>
  <c r="FJS49" i="1"/>
  <c r="FVJ49" i="1"/>
  <c r="FVL49" i="1" s="1"/>
  <c r="FZB49" i="1"/>
  <c r="FZD49" i="1" s="1"/>
  <c r="GCT49" i="1"/>
  <c r="GCV49" i="1" s="1"/>
  <c r="GIX49" i="1"/>
  <c r="GIZ49" i="1" s="1"/>
  <c r="GKT49" i="1"/>
  <c r="GKV49" i="1" s="1"/>
  <c r="GOL49" i="1"/>
  <c r="GON49" i="1" s="1"/>
  <c r="GSD49" i="1"/>
  <c r="GSF49" i="1" s="1"/>
  <c r="GVV49" i="1"/>
  <c r="GVX49" i="1" s="1"/>
  <c r="GZN49" i="1"/>
  <c r="GZP49" i="1" s="1"/>
  <c r="HDF49" i="1"/>
  <c r="HDH49" i="1" s="1"/>
  <c r="HGX49" i="1"/>
  <c r="HGZ49" i="1" s="1"/>
  <c r="HKP49" i="1"/>
  <c r="HKR49" i="1" s="1"/>
  <c r="HOH49" i="1"/>
  <c r="HOJ49" i="1" s="1"/>
  <c r="HRZ49" i="1"/>
  <c r="HSB49" i="1" s="1"/>
  <c r="IAQ49" i="1"/>
  <c r="IGT49" i="1"/>
  <c r="IGV49" i="1" s="1"/>
  <c r="IPK49" i="1"/>
  <c r="ISL49" i="1"/>
  <c r="ISN49" i="1" s="1"/>
  <c r="IUH49" i="1"/>
  <c r="IUJ49" i="1" s="1"/>
  <c r="JEE49" i="1"/>
  <c r="JFK49" i="1"/>
  <c r="JFJ49" i="1"/>
  <c r="JFL49" i="1" s="1"/>
  <c r="LBK49" i="1"/>
  <c r="LBJ49" i="1"/>
  <c r="LBL49" i="1" s="1"/>
  <c r="ALB49" i="1"/>
  <c r="ALD49" i="1" s="1"/>
  <c r="AOD49" i="1"/>
  <c r="AOF49" i="1" s="1"/>
  <c r="BEE49" i="1"/>
  <c r="BHF49" i="1"/>
  <c r="BHH49" i="1" s="1"/>
  <c r="BKH49" i="1"/>
  <c r="BKJ49" i="1" s="1"/>
  <c r="BRS49" i="1"/>
  <c r="BUT49" i="1"/>
  <c r="BUV49" i="1" s="1"/>
  <c r="BWP49" i="1"/>
  <c r="BWR49" i="1" s="1"/>
  <c r="CAH49" i="1"/>
  <c r="CAJ49" i="1" s="1"/>
  <c r="CCD49" i="1"/>
  <c r="CCF49" i="1" s="1"/>
  <c r="CDZ49" i="1"/>
  <c r="CEB49" i="1" s="1"/>
  <c r="CFV49" i="1"/>
  <c r="CFX49" i="1" s="1"/>
  <c r="CHR49" i="1"/>
  <c r="CHT49" i="1" s="1"/>
  <c r="CJN49" i="1"/>
  <c r="CJP49" i="1" s="1"/>
  <c r="CLJ49" i="1"/>
  <c r="CLL49" i="1" s="1"/>
  <c r="CNF49" i="1"/>
  <c r="CNH49" i="1" s="1"/>
  <c r="CPB49" i="1"/>
  <c r="CPD49" i="1" s="1"/>
  <c r="CQX49" i="1"/>
  <c r="CQZ49" i="1" s="1"/>
  <c r="CST49" i="1"/>
  <c r="CSV49" i="1" s="1"/>
  <c r="CUP49" i="1"/>
  <c r="CUR49" i="1" s="1"/>
  <c r="CWL49" i="1"/>
  <c r="CWN49" i="1" s="1"/>
  <c r="CYH49" i="1"/>
  <c r="CYJ49" i="1" s="1"/>
  <c r="DAD49" i="1"/>
  <c r="DAF49" i="1" s="1"/>
  <c r="DBZ49" i="1"/>
  <c r="DCB49" i="1" s="1"/>
  <c r="DDV49" i="1"/>
  <c r="DDX49" i="1" s="1"/>
  <c r="DFR49" i="1"/>
  <c r="DFT49" i="1" s="1"/>
  <c r="DHN49" i="1"/>
  <c r="DHP49" i="1" s="1"/>
  <c r="DJJ49" i="1"/>
  <c r="DJL49" i="1" s="1"/>
  <c r="DLF49" i="1"/>
  <c r="DLH49" i="1" s="1"/>
  <c r="DNB49" i="1"/>
  <c r="DND49" i="1" s="1"/>
  <c r="DOX49" i="1"/>
  <c r="DOZ49" i="1" s="1"/>
  <c r="DQT49" i="1"/>
  <c r="DQV49" i="1" s="1"/>
  <c r="DSP49" i="1"/>
  <c r="DSR49" i="1" s="1"/>
  <c r="ECM49" i="1"/>
  <c r="ERV49" i="1"/>
  <c r="ERX49" i="1" s="1"/>
  <c r="EVN49" i="1"/>
  <c r="EVP49" i="1" s="1"/>
  <c r="FBR49" i="1"/>
  <c r="FBT49" i="1" s="1"/>
  <c r="FNK49" i="1"/>
  <c r="GGL49" i="1"/>
  <c r="GGN49" i="1" s="1"/>
  <c r="GMP49" i="1"/>
  <c r="GMR49" i="1" s="1"/>
  <c r="GQH49" i="1"/>
  <c r="GQJ49" i="1" s="1"/>
  <c r="GTZ49" i="1"/>
  <c r="GUB49" i="1" s="1"/>
  <c r="GXR49" i="1"/>
  <c r="GXT49" i="1" s="1"/>
  <c r="HBJ49" i="1"/>
  <c r="HBL49" i="1" s="1"/>
  <c r="HFB49" i="1"/>
  <c r="HFD49" i="1" s="1"/>
  <c r="HIT49" i="1"/>
  <c r="HIV49" i="1" s="1"/>
  <c r="HZZ49" i="1"/>
  <c r="IAB49" i="1" s="1"/>
  <c r="IBV49" i="1"/>
  <c r="IBX49" i="1" s="1"/>
  <c r="ILS49" i="1"/>
  <c r="IOT49" i="1"/>
  <c r="IOV49" i="1" s="1"/>
  <c r="IQP49" i="1"/>
  <c r="IQR49" i="1" s="1"/>
  <c r="JAM49" i="1"/>
  <c r="JVZ49" i="1"/>
  <c r="JWB49" i="1" s="1"/>
  <c r="JXV49" i="1"/>
  <c r="JXX49" i="1" s="1"/>
  <c r="JZC49" i="1"/>
  <c r="JZB49" i="1"/>
  <c r="JZD49" i="1" s="1"/>
  <c r="KZO49" i="1"/>
  <c r="KZN49" i="1"/>
  <c r="KZP49" i="1" s="1"/>
  <c r="HPO49" i="1"/>
  <c r="HTG49" i="1"/>
  <c r="IWU49" i="1"/>
  <c r="JCX49" i="1"/>
  <c r="JCZ49" i="1" s="1"/>
  <c r="JHW49" i="1"/>
  <c r="JUE49" i="1"/>
  <c r="JUD49" i="1"/>
  <c r="JUF49" i="1" s="1"/>
  <c r="KHR49" i="1"/>
  <c r="KHT49" i="1" s="1"/>
  <c r="KHS49" i="1"/>
  <c r="LGI49" i="1"/>
  <c r="LGH49" i="1"/>
  <c r="LGJ49" i="1" s="1"/>
  <c r="KEA49" i="1"/>
  <c r="KHB49" i="1"/>
  <c r="KHD49" i="1" s="1"/>
  <c r="KIX49" i="1"/>
  <c r="KIZ49" i="1" s="1"/>
  <c r="KKU49" i="1"/>
  <c r="KSU49" i="1"/>
  <c r="KVV49" i="1"/>
  <c r="KVX49" i="1" s="1"/>
  <c r="KXR49" i="1"/>
  <c r="KXT49" i="1" s="1"/>
  <c r="LKP49" i="1"/>
  <c r="LKR49" i="1" s="1"/>
  <c r="LML49" i="1"/>
  <c r="LMN49" i="1" s="1"/>
  <c r="LWI49" i="1"/>
  <c r="LZJ49" i="1"/>
  <c r="LZL49" i="1" s="1"/>
  <c r="MBF49" i="1"/>
  <c r="MBH49" i="1" s="1"/>
  <c r="MDC49" i="1"/>
  <c r="MLC49" i="1"/>
  <c r="MSM49" i="1"/>
  <c r="MZW49" i="1"/>
  <c r="NHG49" i="1"/>
  <c r="NOQ49" i="1"/>
  <c r="NWA49" i="1"/>
  <c r="ODK49" i="1"/>
  <c r="OKU49" i="1"/>
  <c r="OSE49" i="1"/>
  <c r="OZO49" i="1"/>
  <c r="PGY49" i="1"/>
  <c r="POI49" i="1"/>
  <c r="PVS49" i="1"/>
  <c r="QDC49" i="1"/>
  <c r="QKM49" i="1"/>
  <c r="QRW49" i="1"/>
  <c r="QZG49" i="1"/>
  <c r="RGQ49" i="1"/>
  <c r="ROA49" i="1"/>
  <c r="RVK49" i="1"/>
  <c r="SCU49" i="1"/>
  <c r="SKE49" i="1"/>
  <c r="SRO49" i="1"/>
  <c r="SYY49" i="1"/>
  <c r="TKQ49" i="1"/>
  <c r="TOI49" i="1"/>
  <c r="TSA49" i="1"/>
  <c r="VJS49" i="1"/>
  <c r="VLO49" i="1"/>
  <c r="VRC49" i="1"/>
  <c r="VUU49" i="1"/>
  <c r="VYM49" i="1"/>
  <c r="WBO49" i="1"/>
  <c r="WFG49" i="1"/>
  <c r="WIY49" i="1"/>
  <c r="WMQ49" i="1"/>
  <c r="WQI49" i="1"/>
  <c r="WUA49" i="1"/>
  <c r="TW50" i="1"/>
  <c r="CDJ50" i="1"/>
  <c r="CDL50" i="1" s="1"/>
  <c r="CDK50" i="1"/>
  <c r="CST50" i="1"/>
  <c r="CSV50" i="1" s="1"/>
  <c r="CSU50" i="1"/>
  <c r="ELB50" i="1"/>
  <c r="ELD50" i="1" s="1"/>
  <c r="ELC50" i="1"/>
  <c r="FRR50" i="1"/>
  <c r="FRT50" i="1" s="1"/>
  <c r="FRS50" i="1"/>
  <c r="GNF50" i="1"/>
  <c r="GNH50" i="1" s="1"/>
  <c r="GNG50" i="1"/>
  <c r="VUE49" i="1"/>
  <c r="VXW49" i="1"/>
  <c r="VS50" i="1"/>
  <c r="YU50" i="1"/>
  <c r="ACM50" i="1"/>
  <c r="AGU50" i="1"/>
  <c r="AIQ50" i="1"/>
  <c r="AKM50" i="1"/>
  <c r="AMI50" i="1"/>
  <c r="AOE50" i="1"/>
  <c r="AQA50" i="1"/>
  <c r="ARW50" i="1"/>
  <c r="ATS50" i="1"/>
  <c r="AVO50" i="1"/>
  <c r="AXK50" i="1"/>
  <c r="AZG50" i="1"/>
  <c r="BBC50" i="1"/>
  <c r="BCY50" i="1"/>
  <c r="BEU50" i="1"/>
  <c r="BGQ50" i="1"/>
  <c r="BIM50" i="1"/>
  <c r="BME50" i="1"/>
  <c r="BPW50" i="1"/>
  <c r="CBN50" i="1"/>
  <c r="CBP50" i="1" s="1"/>
  <c r="CBO50" i="1"/>
  <c r="CGM50" i="1"/>
  <c r="CPB50" i="1"/>
  <c r="CPD50" i="1" s="1"/>
  <c r="CPC50" i="1"/>
  <c r="CXS50" i="1"/>
  <c r="DGY50" i="1"/>
  <c r="DOI50" i="1"/>
  <c r="DWH50" i="1"/>
  <c r="DWJ50" i="1" s="1"/>
  <c r="DWI50" i="1"/>
  <c r="FCI50" i="1"/>
  <c r="FWA50" i="1"/>
  <c r="GAI50" i="1"/>
  <c r="CLJ50" i="1"/>
  <c r="CLL50" i="1" s="1"/>
  <c r="CLK50" i="1"/>
  <c r="DAT50" i="1"/>
  <c r="DAV50" i="1" s="1"/>
  <c r="DAU50" i="1"/>
  <c r="GEA50" i="1"/>
  <c r="HGH50" i="1"/>
  <c r="HGJ50" i="1" s="1"/>
  <c r="HGI50" i="1"/>
  <c r="HKP50" i="1"/>
  <c r="HKR50" i="1" s="1"/>
  <c r="HKQ50" i="1"/>
  <c r="OHC49" i="1"/>
  <c r="OOM49" i="1"/>
  <c r="OVW49" i="1"/>
  <c r="PDG49" i="1"/>
  <c r="PKQ49" i="1"/>
  <c r="PSA49" i="1"/>
  <c r="PZK49" i="1"/>
  <c r="QGU49" i="1"/>
  <c r="QOE49" i="1"/>
  <c r="QVO49" i="1"/>
  <c r="RCY49" i="1"/>
  <c r="RKI49" i="1"/>
  <c r="RRS49" i="1"/>
  <c r="RZC49" i="1"/>
  <c r="SGM49" i="1"/>
  <c r="SNW49" i="1"/>
  <c r="TCQ49" i="1"/>
  <c r="TLW49" i="1"/>
  <c r="TPO49" i="1"/>
  <c r="TTG49" i="1"/>
  <c r="TVC49" i="1"/>
  <c r="UYA49" i="1"/>
  <c r="VCI49" i="1"/>
  <c r="VFK49" i="1"/>
  <c r="AFO50" i="1"/>
  <c r="BZC50" i="1"/>
  <c r="CCU50" i="1"/>
  <c r="CHS50" i="1"/>
  <c r="CQI50" i="1"/>
  <c r="CVG50" i="1"/>
  <c r="DTG50" i="1"/>
  <c r="DYU50" i="1"/>
  <c r="EIA50" i="1"/>
  <c r="FAM50" i="1"/>
  <c r="FVJ50" i="1"/>
  <c r="FVL50" i="1" s="1"/>
  <c r="FVK50" i="1"/>
  <c r="FZR50" i="1"/>
  <c r="FZT50" i="1" s="1"/>
  <c r="FZS50" i="1"/>
  <c r="GHR50" i="1"/>
  <c r="GHT50" i="1" s="1"/>
  <c r="GHS50" i="1"/>
  <c r="HSP50" i="1"/>
  <c r="HSR50" i="1" s="1"/>
  <c r="HSQ50" i="1"/>
  <c r="HWH50" i="1"/>
  <c r="HWJ50" i="1" s="1"/>
  <c r="HWI50" i="1"/>
  <c r="LOH49" i="1"/>
  <c r="LOJ49" i="1" s="1"/>
  <c r="LQD49" i="1"/>
  <c r="LQF49" i="1" s="1"/>
  <c r="MDS49" i="1"/>
  <c r="MOD49" i="1"/>
  <c r="MOF49" i="1" s="1"/>
  <c r="MVN49" i="1"/>
  <c r="MVP49" i="1" s="1"/>
  <c r="NCX49" i="1"/>
  <c r="NCZ49" i="1" s="1"/>
  <c r="NKH49" i="1"/>
  <c r="NKJ49" i="1" s="1"/>
  <c r="NRR49" i="1"/>
  <c r="NRT49" i="1" s="1"/>
  <c r="NZB49" i="1"/>
  <c r="NZD49" i="1" s="1"/>
  <c r="CHB50" i="1"/>
  <c r="CHD50" i="1" s="1"/>
  <c r="CHC50" i="1"/>
  <c r="CMQ50" i="1"/>
  <c r="CRO50" i="1"/>
  <c r="ELS50" i="1"/>
  <c r="EWD50" i="1"/>
  <c r="EWF50" i="1" s="1"/>
  <c r="EWE50" i="1"/>
  <c r="FSI50" i="1"/>
  <c r="GDJ50" i="1"/>
  <c r="GDL50" i="1" s="1"/>
  <c r="GDK50" i="1"/>
  <c r="HOH50" i="1"/>
  <c r="HOJ50" i="1" s="1"/>
  <c r="HOI50" i="1"/>
  <c r="KMP49" i="1"/>
  <c r="KMR49" i="1" s="1"/>
  <c r="KWM49" i="1"/>
  <c r="LCP49" i="1"/>
  <c r="LCR49" i="1" s="1"/>
  <c r="LLG49" i="1"/>
  <c r="LRJ49" i="1"/>
  <c r="LRL49" i="1" s="1"/>
  <c r="MAA49" i="1"/>
  <c r="MEX49" i="1"/>
  <c r="MEZ49" i="1" s="1"/>
  <c r="TGY49" i="1"/>
  <c r="UTC49" i="1"/>
  <c r="UWE49" i="1"/>
  <c r="WCE49" i="1"/>
  <c r="WFW49" i="1"/>
  <c r="WJO49" i="1"/>
  <c r="WNG49" i="1"/>
  <c r="WQY49" i="1"/>
  <c r="WUQ49" i="1"/>
  <c r="WXS49" i="1"/>
  <c r="XBK49" i="1"/>
  <c r="XFC49" i="1"/>
  <c r="BJC50" i="1"/>
  <c r="BMU50" i="1"/>
  <c r="BQM50" i="1"/>
  <c r="BYM50" i="1"/>
  <c r="CEA50" i="1"/>
  <c r="CNW50" i="1"/>
  <c r="CWL50" i="1"/>
  <c r="CWN50" i="1" s="1"/>
  <c r="CWM50" i="1"/>
  <c r="DSQ50" i="1"/>
  <c r="DWY50" i="1"/>
  <c r="EHJ50" i="1"/>
  <c r="EHL50" i="1" s="1"/>
  <c r="EHK50" i="1"/>
  <c r="EZV50" i="1"/>
  <c r="EZX50" i="1" s="1"/>
  <c r="EZW50" i="1"/>
  <c r="HCP50" i="1"/>
  <c r="HCR50" i="1" s="1"/>
  <c r="HCQ50" i="1"/>
  <c r="DCQ50" i="1"/>
  <c r="DIE50" i="1"/>
  <c r="DKA50" i="1"/>
  <c r="DSA50" i="1"/>
  <c r="EAQ50" i="1"/>
  <c r="EEI50" i="1"/>
  <c r="EPK50" i="1"/>
  <c r="ETC50" i="1"/>
  <c r="FEE50" i="1"/>
  <c r="FHW50" i="1"/>
  <c r="FRC50" i="1"/>
  <c r="GGM50" i="1"/>
  <c r="GKE50" i="1"/>
  <c r="GOM50" i="1"/>
  <c r="GSE50" i="1"/>
  <c r="GWM50" i="1"/>
  <c r="HAE50" i="1"/>
  <c r="HJK50" i="1"/>
  <c r="HYU50" i="1"/>
  <c r="ICM50" i="1"/>
  <c r="IGU50" i="1"/>
  <c r="IKM50" i="1"/>
  <c r="IOU50" i="1"/>
  <c r="ISM50" i="1"/>
  <c r="JBS50" i="1"/>
  <c r="JPV50" i="1"/>
  <c r="JPX50" i="1" s="1"/>
  <c r="JQL50" i="1"/>
  <c r="JQN50" i="1" s="1"/>
  <c r="JRB50" i="1"/>
  <c r="JRD50" i="1" s="1"/>
  <c r="JRR50" i="1"/>
  <c r="JRT50" i="1" s="1"/>
  <c r="JSH50" i="1"/>
  <c r="JSJ50" i="1" s="1"/>
  <c r="KFF50" i="1"/>
  <c r="KFH50" i="1" s="1"/>
  <c r="KFG50" i="1"/>
  <c r="LQD50" i="1"/>
  <c r="LQF50" i="1" s="1"/>
  <c r="LQE50" i="1"/>
  <c r="LUL50" i="1"/>
  <c r="LUN50" i="1" s="1"/>
  <c r="LUM50" i="1"/>
  <c r="MVO50" i="1"/>
  <c r="MVN50" i="1"/>
  <c r="MVP50" i="1" s="1"/>
  <c r="NCI50" i="1"/>
  <c r="NCH50" i="1"/>
  <c r="NCJ50" i="1" s="1"/>
  <c r="OIY50" i="1"/>
  <c r="OIX50" i="1"/>
  <c r="OIZ50" i="1" s="1"/>
  <c r="PDW50" i="1"/>
  <c r="PDV50" i="1"/>
  <c r="PDX50" i="1" s="1"/>
  <c r="DAE50" i="1"/>
  <c r="DEM50" i="1"/>
  <c r="DHO50" i="1"/>
  <c r="DLW50" i="1"/>
  <c r="DPO50" i="1"/>
  <c r="DRK50" i="1"/>
  <c r="EAA50" i="1"/>
  <c r="EDS50" i="1"/>
  <c r="EOU50" i="1"/>
  <c r="ESM50" i="1"/>
  <c r="FDO50" i="1"/>
  <c r="FHG50" i="1"/>
  <c r="FLO50" i="1"/>
  <c r="FPG50" i="1"/>
  <c r="FYM50" i="1"/>
  <c r="GNW50" i="1"/>
  <c r="GRO50" i="1"/>
  <c r="GVW50" i="1"/>
  <c r="GZO50" i="1"/>
  <c r="HDW50" i="1"/>
  <c r="HHO50" i="1"/>
  <c r="HQU50" i="1"/>
  <c r="IGE50" i="1"/>
  <c r="IJW50" i="1"/>
  <c r="IOE50" i="1"/>
  <c r="IRW50" i="1"/>
  <c r="IWE50" i="1"/>
  <c r="IZW50" i="1"/>
  <c r="JJC50" i="1"/>
  <c r="KNG50" i="1"/>
  <c r="LNC50" i="1"/>
  <c r="NHW50" i="1"/>
  <c r="NHV50" i="1"/>
  <c r="NHX50" i="1" s="1"/>
  <c r="OSU50" i="1"/>
  <c r="OST50" i="1"/>
  <c r="OSV50" i="1" s="1"/>
  <c r="PNC50" i="1"/>
  <c r="PNB50" i="1"/>
  <c r="PND50" i="1" s="1"/>
  <c r="QGT50" i="1"/>
  <c r="QGV50" i="1" s="1"/>
  <c r="QGU50" i="1"/>
  <c r="NGA50" i="1"/>
  <c r="NFZ50" i="1"/>
  <c r="NGB50" i="1" s="1"/>
  <c r="NZC50" i="1"/>
  <c r="NZB50" i="1"/>
  <c r="NZD50" i="1" s="1"/>
  <c r="QEX50" i="1"/>
  <c r="QEZ50" i="1" s="1"/>
  <c r="QEY50" i="1"/>
  <c r="QQP50" i="1"/>
  <c r="QQR50" i="1" s="1"/>
  <c r="QQQ50" i="1"/>
  <c r="IFO50" i="1"/>
  <c r="IUY50" i="1"/>
  <c r="IYQ50" i="1"/>
  <c r="JCY50" i="1"/>
  <c r="JGQ50" i="1"/>
  <c r="JKY50" i="1"/>
  <c r="JOQ50" i="1"/>
  <c r="JZR50" i="1"/>
  <c r="JZT50" i="1" s="1"/>
  <c r="KMP50" i="1"/>
  <c r="KMR50" i="1" s="1"/>
  <c r="KMQ50" i="1"/>
  <c r="KXC50" i="1"/>
  <c r="LML50" i="1"/>
  <c r="LMN50" i="1" s="1"/>
  <c r="LMM50" i="1"/>
  <c r="MMH50" i="1"/>
  <c r="MMJ50" i="1" s="1"/>
  <c r="MMI50" i="1"/>
  <c r="OPC50" i="1"/>
  <c r="OPB50" i="1"/>
  <c r="OPD50" i="1" s="1"/>
  <c r="PKA50" i="1"/>
  <c r="PJZ50" i="1"/>
  <c r="PKB50" i="1" s="1"/>
  <c r="PSQ50" i="1"/>
  <c r="PSP50" i="1"/>
  <c r="PSR50" i="1" s="1"/>
  <c r="GLK50" i="1"/>
  <c r="GUQ50" i="1"/>
  <c r="HKA50" i="1"/>
  <c r="HNS50" i="1"/>
  <c r="HSA50" i="1"/>
  <c r="HVS50" i="1"/>
  <c r="MIP50" i="1"/>
  <c r="MIR50" i="1" s="1"/>
  <c r="MIQ50" i="1"/>
  <c r="MYQ50" i="1"/>
  <c r="MYP50" i="1"/>
  <c r="MYR50" i="1" s="1"/>
  <c r="NPG50" i="1"/>
  <c r="NPF50" i="1"/>
  <c r="NPH50" i="1" s="1"/>
  <c r="DVS50" i="1"/>
  <c r="DYE50" i="1"/>
  <c r="EGU50" i="1"/>
  <c r="EKM50" i="1"/>
  <c r="EMY50" i="1"/>
  <c r="EVO50" i="1"/>
  <c r="EZG50" i="1"/>
  <c r="FBS50" i="1"/>
  <c r="FJS50" i="1"/>
  <c r="FZC50" i="1"/>
  <c r="GCU50" i="1"/>
  <c r="GHC50" i="1"/>
  <c r="GKU50" i="1"/>
  <c r="GPC50" i="1"/>
  <c r="GSU50" i="1"/>
  <c r="HCA50" i="1"/>
  <c r="HRK50" i="1"/>
  <c r="HVC50" i="1"/>
  <c r="HZK50" i="1"/>
  <c r="IDC50" i="1"/>
  <c r="IHK50" i="1"/>
  <c r="ILC50" i="1"/>
  <c r="IUI50" i="1"/>
  <c r="JJS50" i="1"/>
  <c r="JNK50" i="1"/>
  <c r="KCE50" i="1"/>
  <c r="KFW50" i="1"/>
  <c r="MQP50" i="1"/>
  <c r="MQR50" i="1" s="1"/>
  <c r="MQQ50" i="1"/>
  <c r="OCE50" i="1"/>
  <c r="OCD50" i="1"/>
  <c r="OCF50" i="1" s="1"/>
  <c r="QDB50" i="1"/>
  <c r="QDD50" i="1" s="1"/>
  <c r="QDC50" i="1"/>
  <c r="QJW50" i="1"/>
  <c r="QJV50" i="1"/>
  <c r="QJX50" i="1" s="1"/>
  <c r="QXZ50" i="1"/>
  <c r="QYB50" i="1" s="1"/>
  <c r="QYA50" i="1"/>
  <c r="RKY50" i="1"/>
  <c r="SII50" i="1"/>
  <c r="SQI50" i="1"/>
  <c r="SXS50" i="1"/>
  <c r="TFC50" i="1"/>
  <c r="UAQ50" i="1"/>
  <c r="UWU50" i="1"/>
  <c r="VKI50" i="1"/>
  <c r="MUX50" i="1"/>
  <c r="MUZ50" i="1" s="1"/>
  <c r="MXZ50" i="1"/>
  <c r="MYB50" i="1" s="1"/>
  <c r="NBR50" i="1"/>
  <c r="NBT50" i="1" s="1"/>
  <c r="NFJ50" i="1"/>
  <c r="NFL50" i="1" s="1"/>
  <c r="NRR50" i="1"/>
  <c r="NRT50" i="1" s="1"/>
  <c r="NUT50" i="1"/>
  <c r="NUV50" i="1" s="1"/>
  <c r="OAH50" i="1"/>
  <c r="OAJ50" i="1" s="1"/>
  <c r="OKD50" i="1"/>
  <c r="OKF50" i="1" s="1"/>
  <c r="OYX50" i="1"/>
  <c r="OYZ50" i="1" s="1"/>
  <c r="PGH50" i="1"/>
  <c r="PGJ50" i="1" s="1"/>
  <c r="PML50" i="1"/>
  <c r="PMN50" i="1" s="1"/>
  <c r="PVB50" i="1"/>
  <c r="PVD50" i="1" s="1"/>
  <c r="PYD50" i="1"/>
  <c r="PYF50" i="1" s="1"/>
  <c r="QCM50" i="1"/>
  <c r="QEH50" i="1"/>
  <c r="QEJ50" i="1" s="1"/>
  <c r="QNN50" i="1"/>
  <c r="QNP50" i="1" s="1"/>
  <c r="QTR50" i="1"/>
  <c r="QTT50" i="1" s="1"/>
  <c r="QVN50" i="1"/>
  <c r="QVP50" i="1" s="1"/>
  <c r="RJB50" i="1"/>
  <c r="RJD50" i="1" s="1"/>
  <c r="RPW50" i="1"/>
  <c r="RRR50" i="1"/>
  <c r="RRT50" i="1" s="1"/>
  <c r="RTO50" i="1"/>
  <c r="SAH50" i="1"/>
  <c r="SAJ50" i="1" s="1"/>
  <c r="SCE50" i="1"/>
  <c r="SHS50" i="1"/>
  <c r="TML50" i="1"/>
  <c r="TMN50" i="1" s="1"/>
  <c r="TQD50" i="1"/>
  <c r="TQF50" i="1" s="1"/>
  <c r="TTF50" i="1"/>
  <c r="TTH50" i="1" s="1"/>
  <c r="TWX50" i="1"/>
  <c r="TWZ50" i="1" s="1"/>
  <c r="UIP50" i="1"/>
  <c r="UIR50" i="1" s="1"/>
  <c r="UMH50" i="1"/>
  <c r="UMJ50" i="1" s="1"/>
  <c r="UPJ50" i="1"/>
  <c r="UPL50" i="1" s="1"/>
  <c r="UTB50" i="1"/>
  <c r="UTD50" i="1" s="1"/>
  <c r="VET50" i="1"/>
  <c r="VEV50" i="1" s="1"/>
  <c r="VRB50" i="1"/>
  <c r="VRD50" i="1" s="1"/>
  <c r="VWQ50" i="1"/>
  <c r="KQY50" i="1"/>
  <c r="KSU50" i="1"/>
  <c r="KUQ50" i="1"/>
  <c r="KWM50" i="1"/>
  <c r="LIE50" i="1"/>
  <c r="LLW50" i="1"/>
  <c r="LTW50" i="1"/>
  <c r="LYE50" i="1"/>
  <c r="MAA50" i="1"/>
  <c r="MBW50" i="1"/>
  <c r="MDS50" i="1"/>
  <c r="MPK50" i="1"/>
  <c r="MTC50" i="1"/>
  <c r="NLN50" i="1"/>
  <c r="NLP50" i="1" s="1"/>
  <c r="NSX50" i="1"/>
  <c r="NSZ50" i="1" s="1"/>
  <c r="NWP50" i="1"/>
  <c r="NWR50" i="1" s="1"/>
  <c r="OGL50" i="1"/>
  <c r="OGN50" i="1" s="1"/>
  <c r="OLJ50" i="1"/>
  <c r="OLL50" i="1" s="1"/>
  <c r="OVF50" i="1"/>
  <c r="OVH50" i="1" s="1"/>
  <c r="OYH50" i="1"/>
  <c r="OYJ50" i="1" s="1"/>
  <c r="PZZ50" i="1"/>
  <c r="QAB50" i="1" s="1"/>
  <c r="QBV50" i="1"/>
  <c r="QBX50" i="1" s="1"/>
  <c r="QLC50" i="1"/>
  <c r="QMX50" i="1"/>
  <c r="QMZ50" i="1" s="1"/>
  <c r="QPJ50" i="1"/>
  <c r="QPL50" i="1" s="1"/>
  <c r="QRV50" i="1"/>
  <c r="QRX50" i="1" s="1"/>
  <c r="QUX50" i="1"/>
  <c r="QUZ50" i="1" s="1"/>
  <c r="QZF50" i="1"/>
  <c r="QZH50" i="1" s="1"/>
  <c r="SPC50" i="1"/>
  <c r="SWM50" i="1"/>
  <c r="TDW50" i="1"/>
  <c r="VVZ50" i="1"/>
  <c r="VWB50" i="1" s="1"/>
  <c r="VZB50" i="1"/>
  <c r="VZD50" i="1" s="1"/>
  <c r="WEA50" i="1"/>
  <c r="WLK50" i="1"/>
  <c r="XAU50" i="1"/>
  <c r="WVG50" i="1"/>
  <c r="RQL50" i="1"/>
  <c r="RQN50" i="1" s="1"/>
  <c r="RUD50" i="1"/>
  <c r="RUF50" i="1" s="1"/>
  <c r="SDZ50" i="1"/>
  <c r="SEB50" i="1" s="1"/>
  <c r="SNV50" i="1"/>
  <c r="SNX50" i="1" s="1"/>
  <c r="SVF50" i="1"/>
  <c r="SVH50" i="1" s="1"/>
  <c r="TCP50" i="1"/>
  <c r="TCR50" i="1" s="1"/>
  <c r="O50" i="1"/>
  <c r="ABF47" i="1"/>
  <c r="ABH47" i="1" s="1"/>
  <c r="ATR47" i="1"/>
  <c r="ATT47" i="1" s="1"/>
  <c r="PUL47" i="1"/>
  <c r="PUN47" i="1" s="1"/>
  <c r="PUM47" i="1"/>
  <c r="QUH47" i="1"/>
  <c r="QUJ47" i="1" s="1"/>
  <c r="QUI47" i="1"/>
  <c r="RQL47" i="1"/>
  <c r="RQN47" i="1" s="1"/>
  <c r="RQM47" i="1"/>
  <c r="JOA47" i="1"/>
  <c r="JNZ47" i="1"/>
  <c r="JOB47" i="1" s="1"/>
  <c r="JPW47" i="1"/>
  <c r="JPV47" i="1"/>
  <c r="JPX47" i="1" s="1"/>
  <c r="JRS47" i="1"/>
  <c r="JRR47" i="1"/>
  <c r="JRT47" i="1" s="1"/>
  <c r="JTO47" i="1"/>
  <c r="JTN47" i="1"/>
  <c r="JTP47" i="1" s="1"/>
  <c r="JVK47" i="1"/>
  <c r="JVJ47" i="1"/>
  <c r="JVL47" i="1" s="1"/>
  <c r="JXG47" i="1"/>
  <c r="JXF47" i="1"/>
  <c r="JXH47" i="1" s="1"/>
  <c r="JZC47" i="1"/>
  <c r="JZB47" i="1"/>
  <c r="JZD47" i="1" s="1"/>
  <c r="KAY47" i="1"/>
  <c r="KAX47" i="1"/>
  <c r="KAZ47" i="1" s="1"/>
  <c r="KCU47" i="1"/>
  <c r="KCT47" i="1"/>
  <c r="KCV47" i="1" s="1"/>
  <c r="KEQ47" i="1"/>
  <c r="KEP47" i="1"/>
  <c r="KER47" i="1" s="1"/>
  <c r="KGM47" i="1"/>
  <c r="KGL47" i="1"/>
  <c r="KGN47" i="1" s="1"/>
  <c r="KII47" i="1"/>
  <c r="KIH47" i="1"/>
  <c r="KIJ47" i="1" s="1"/>
  <c r="KKE47" i="1"/>
  <c r="KKD47" i="1"/>
  <c r="KKF47" i="1" s="1"/>
  <c r="KMA47" i="1"/>
  <c r="KLZ47" i="1"/>
  <c r="KMB47" i="1" s="1"/>
  <c r="KNV47" i="1"/>
  <c r="KNX47" i="1" s="1"/>
  <c r="KNW47" i="1"/>
  <c r="KRN47" i="1"/>
  <c r="KRP47" i="1" s="1"/>
  <c r="KRO47" i="1"/>
  <c r="KVF47" i="1"/>
  <c r="KVH47" i="1" s="1"/>
  <c r="KVG47" i="1"/>
  <c r="KYX47" i="1"/>
  <c r="KYZ47" i="1" s="1"/>
  <c r="KYY47" i="1"/>
  <c r="LCP47" i="1"/>
  <c r="LCR47" i="1" s="1"/>
  <c r="LCQ47" i="1"/>
  <c r="LGH47" i="1"/>
  <c r="LGJ47" i="1" s="1"/>
  <c r="LGI47" i="1"/>
  <c r="LJZ47" i="1"/>
  <c r="LKB47" i="1" s="1"/>
  <c r="LKA47" i="1"/>
  <c r="LNR47" i="1"/>
  <c r="LNT47" i="1" s="1"/>
  <c r="LNS47" i="1"/>
  <c r="LRJ47" i="1"/>
  <c r="LRL47" i="1" s="1"/>
  <c r="LRK47" i="1"/>
  <c r="LVB47" i="1"/>
  <c r="LVD47" i="1" s="1"/>
  <c r="LVC47" i="1"/>
  <c r="LYT47" i="1"/>
  <c r="LYV47" i="1" s="1"/>
  <c r="LYU47" i="1"/>
  <c r="MCL47" i="1"/>
  <c r="MCN47" i="1" s="1"/>
  <c r="MCM47" i="1"/>
  <c r="MGD47" i="1"/>
  <c r="MGF47" i="1" s="1"/>
  <c r="MGE47" i="1"/>
  <c r="MJV47" i="1"/>
  <c r="MJX47" i="1" s="1"/>
  <c r="MJW47" i="1"/>
  <c r="MNN47" i="1"/>
  <c r="MNP47" i="1" s="1"/>
  <c r="MNO47" i="1"/>
  <c r="MRF47" i="1"/>
  <c r="MRH47" i="1" s="1"/>
  <c r="MRG47" i="1"/>
  <c r="MUX47" i="1"/>
  <c r="MUZ47" i="1" s="1"/>
  <c r="MUY47" i="1"/>
  <c r="MYP47" i="1"/>
  <c r="MYR47" i="1" s="1"/>
  <c r="MYQ47" i="1"/>
  <c r="NCH47" i="1"/>
  <c r="NCJ47" i="1" s="1"/>
  <c r="NCI47" i="1"/>
  <c r="NFZ47" i="1"/>
  <c r="NGB47" i="1" s="1"/>
  <c r="NGA47" i="1"/>
  <c r="NJR47" i="1"/>
  <c r="NJT47" i="1" s="1"/>
  <c r="NJS47" i="1"/>
  <c r="NNJ47" i="1"/>
  <c r="NNL47" i="1" s="1"/>
  <c r="NNK47" i="1"/>
  <c r="NRB47" i="1"/>
  <c r="NRD47" i="1" s="1"/>
  <c r="NRC47" i="1"/>
  <c r="NUT47" i="1"/>
  <c r="NUV47" i="1" s="1"/>
  <c r="NUU47" i="1"/>
  <c r="NYL47" i="1"/>
  <c r="NYN47" i="1" s="1"/>
  <c r="NYM47" i="1"/>
  <c r="OCD47" i="1"/>
  <c r="OCF47" i="1" s="1"/>
  <c r="OCE47" i="1"/>
  <c r="OFV47" i="1"/>
  <c r="OFX47" i="1" s="1"/>
  <c r="OFW47" i="1"/>
  <c r="OJN47" i="1"/>
  <c r="OJP47" i="1" s="1"/>
  <c r="OJO47" i="1"/>
  <c r="ONF47" i="1"/>
  <c r="ONH47" i="1" s="1"/>
  <c r="ONG47" i="1"/>
  <c r="OQX47" i="1"/>
  <c r="OQZ47" i="1" s="1"/>
  <c r="OQY47" i="1"/>
  <c r="OUP47" i="1"/>
  <c r="OUR47" i="1" s="1"/>
  <c r="OUQ47" i="1"/>
  <c r="OYH47" i="1"/>
  <c r="OYJ47" i="1" s="1"/>
  <c r="OYI47" i="1"/>
  <c r="PBZ47" i="1"/>
  <c r="PCB47" i="1" s="1"/>
  <c r="PCA47" i="1"/>
  <c r="PFR47" i="1"/>
  <c r="PFT47" i="1" s="1"/>
  <c r="PFS47" i="1"/>
  <c r="PJJ47" i="1"/>
  <c r="PJL47" i="1" s="1"/>
  <c r="PJK47" i="1"/>
  <c r="PNB47" i="1"/>
  <c r="PND47" i="1" s="1"/>
  <c r="PNC47" i="1"/>
  <c r="PQT47" i="1"/>
  <c r="PQV47" i="1" s="1"/>
  <c r="PQU47" i="1"/>
  <c r="PYD47" i="1"/>
  <c r="PYF47" i="1" s="1"/>
  <c r="PYE47" i="1"/>
  <c r="QBV47" i="1"/>
  <c r="QBX47" i="1" s="1"/>
  <c r="QBW47" i="1"/>
  <c r="QFN47" i="1"/>
  <c r="QFP47" i="1" s="1"/>
  <c r="QFO47" i="1"/>
  <c r="QJF47" i="1"/>
  <c r="QJH47" i="1" s="1"/>
  <c r="QJG47" i="1"/>
  <c r="QMX47" i="1"/>
  <c r="QMZ47" i="1" s="1"/>
  <c r="QMY47" i="1"/>
  <c r="QQP47" i="1"/>
  <c r="QQR47" i="1" s="1"/>
  <c r="QQQ47" i="1"/>
  <c r="RMT47" i="1"/>
  <c r="RMV47" i="1" s="1"/>
  <c r="RMU47" i="1"/>
  <c r="AEX47" i="1"/>
  <c r="AEZ47" i="1" s="1"/>
  <c r="AXJ47" i="1"/>
  <c r="AXL47" i="1" s="1"/>
  <c r="RJB47" i="1"/>
  <c r="RJD47" i="1" s="1"/>
  <c r="RJC47" i="1"/>
  <c r="SFF47" i="1"/>
  <c r="SFH47" i="1" s="1"/>
  <c r="SFG47" i="1"/>
  <c r="SIX47" i="1"/>
  <c r="SIZ47" i="1" s="1"/>
  <c r="SIY47" i="1"/>
  <c r="SMP47" i="1"/>
  <c r="SMR47" i="1" s="1"/>
  <c r="SMQ47" i="1"/>
  <c r="AIP47" i="1"/>
  <c r="AIR47" i="1" s="1"/>
  <c r="TF47" i="1"/>
  <c r="TH47" i="1" s="1"/>
  <c r="AAP47" i="1"/>
  <c r="AAR47" i="1" s="1"/>
  <c r="AEH47" i="1"/>
  <c r="AEJ47" i="1" s="1"/>
  <c r="AHZ47" i="1"/>
  <c r="AIB47" i="1" s="1"/>
  <c r="ALR47" i="1"/>
  <c r="ALT47" i="1" s="1"/>
  <c r="APJ47" i="1"/>
  <c r="APL47" i="1" s="1"/>
  <c r="ATB47" i="1"/>
  <c r="ATD47" i="1" s="1"/>
  <c r="AWT47" i="1"/>
  <c r="AWV47" i="1" s="1"/>
  <c r="BAL47" i="1"/>
  <c r="BAN47" i="1" s="1"/>
  <c r="BED47" i="1"/>
  <c r="BEF47" i="1" s="1"/>
  <c r="BHV47" i="1"/>
  <c r="BHX47" i="1" s="1"/>
  <c r="BLN47" i="1"/>
  <c r="BLP47" i="1" s="1"/>
  <c r="BPF47" i="1"/>
  <c r="BPH47" i="1" s="1"/>
  <c r="BSX47" i="1"/>
  <c r="BSZ47" i="1" s="1"/>
  <c r="BWP47" i="1"/>
  <c r="BWR47" i="1" s="1"/>
  <c r="CAH47" i="1"/>
  <c r="CAJ47" i="1" s="1"/>
  <c r="CDZ47" i="1"/>
  <c r="CEB47" i="1" s="1"/>
  <c r="CHR47" i="1"/>
  <c r="CHT47" i="1" s="1"/>
  <c r="CLJ47" i="1"/>
  <c r="CLL47" i="1" s="1"/>
  <c r="CPB47" i="1"/>
  <c r="CPD47" i="1" s="1"/>
  <c r="CST47" i="1"/>
  <c r="CSV47" i="1" s="1"/>
  <c r="CWL47" i="1"/>
  <c r="CWN47" i="1" s="1"/>
  <c r="DAD47" i="1"/>
  <c r="DAF47" i="1" s="1"/>
  <c r="DDV47" i="1"/>
  <c r="DDX47" i="1" s="1"/>
  <c r="DHN47" i="1"/>
  <c r="DHP47" i="1" s="1"/>
  <c r="DLF47" i="1"/>
  <c r="DLH47" i="1" s="1"/>
  <c r="DOX47" i="1"/>
  <c r="DOZ47" i="1" s="1"/>
  <c r="DSP47" i="1"/>
  <c r="DSR47" i="1" s="1"/>
  <c r="DWH47" i="1"/>
  <c r="DWJ47" i="1" s="1"/>
  <c r="DZZ47" i="1"/>
  <c r="EAB47" i="1" s="1"/>
  <c r="EDR47" i="1"/>
  <c r="EDT47" i="1" s="1"/>
  <c r="EHJ47" i="1"/>
  <c r="EHL47" i="1" s="1"/>
  <c r="ELB47" i="1"/>
  <c r="ELD47" i="1" s="1"/>
  <c r="EOT47" i="1"/>
  <c r="EOV47" i="1" s="1"/>
  <c r="ESL47" i="1"/>
  <c r="ESN47" i="1" s="1"/>
  <c r="EWD47" i="1"/>
  <c r="EWF47" i="1" s="1"/>
  <c r="EZV47" i="1"/>
  <c r="EZX47" i="1" s="1"/>
  <c r="FDN47" i="1"/>
  <c r="FDP47" i="1" s="1"/>
  <c r="FHF47" i="1"/>
  <c r="FHH47" i="1" s="1"/>
  <c r="FKX47" i="1"/>
  <c r="FKZ47" i="1" s="1"/>
  <c r="FOP47" i="1"/>
  <c r="FOR47" i="1" s="1"/>
  <c r="FSH47" i="1"/>
  <c r="FSJ47" i="1" s="1"/>
  <c r="FVZ47" i="1"/>
  <c r="FWB47" i="1" s="1"/>
  <c r="FZR47" i="1"/>
  <c r="FZT47" i="1" s="1"/>
  <c r="GDJ47" i="1"/>
  <c r="GDL47" i="1" s="1"/>
  <c r="GHB47" i="1"/>
  <c r="GHD47" i="1" s="1"/>
  <c r="GKT47" i="1"/>
  <c r="GKV47" i="1" s="1"/>
  <c r="GOL47" i="1"/>
  <c r="GON47" i="1" s="1"/>
  <c r="GSD47" i="1"/>
  <c r="GSF47" i="1" s="1"/>
  <c r="GVV47" i="1"/>
  <c r="GVX47" i="1" s="1"/>
  <c r="GZN47" i="1"/>
  <c r="GZP47" i="1" s="1"/>
  <c r="HDF47" i="1"/>
  <c r="HDH47" i="1" s="1"/>
  <c r="HGX47" i="1"/>
  <c r="HGZ47" i="1" s="1"/>
  <c r="HKP47" i="1"/>
  <c r="HKR47" i="1" s="1"/>
  <c r="HOH47" i="1"/>
  <c r="HOJ47" i="1" s="1"/>
  <c r="HRZ47" i="1"/>
  <c r="HSB47" i="1" s="1"/>
  <c r="HVR47" i="1"/>
  <c r="HVT47" i="1" s="1"/>
  <c r="HZJ47" i="1"/>
  <c r="HZL47" i="1" s="1"/>
  <c r="IDB47" i="1"/>
  <c r="IDD47" i="1" s="1"/>
  <c r="IGT47" i="1"/>
  <c r="IGV47" i="1" s="1"/>
  <c r="IKL47" i="1"/>
  <c r="IKN47" i="1" s="1"/>
  <c r="IOD47" i="1"/>
  <c r="IOF47" i="1" s="1"/>
  <c r="IRV47" i="1"/>
  <c r="IRX47" i="1" s="1"/>
  <c r="IVN47" i="1"/>
  <c r="IVP47" i="1" s="1"/>
  <c r="IZF47" i="1"/>
  <c r="IZH47" i="1" s="1"/>
  <c r="JCX47" i="1"/>
  <c r="JCZ47" i="1" s="1"/>
  <c r="JGP47" i="1"/>
  <c r="JGR47" i="1" s="1"/>
  <c r="JKH47" i="1"/>
  <c r="JKJ47" i="1" s="1"/>
  <c r="JNK47" i="1"/>
  <c r="JNJ47" i="1"/>
  <c r="JNL47" i="1" s="1"/>
  <c r="JPG47" i="1"/>
  <c r="JPF47" i="1"/>
  <c r="JPH47" i="1" s="1"/>
  <c r="JRC47" i="1"/>
  <c r="JRB47" i="1"/>
  <c r="JRD47" i="1" s="1"/>
  <c r="JSY47" i="1"/>
  <c r="JSX47" i="1"/>
  <c r="JSZ47" i="1" s="1"/>
  <c r="JUU47" i="1"/>
  <c r="JUT47" i="1"/>
  <c r="JUV47" i="1" s="1"/>
  <c r="JWQ47" i="1"/>
  <c r="JWP47" i="1"/>
  <c r="JWR47" i="1" s="1"/>
  <c r="JYM47" i="1"/>
  <c r="JYL47" i="1"/>
  <c r="JYN47" i="1" s="1"/>
  <c r="KAI47" i="1"/>
  <c r="KAH47" i="1"/>
  <c r="KAJ47" i="1" s="1"/>
  <c r="KCE47" i="1"/>
  <c r="KCD47" i="1"/>
  <c r="KCF47" i="1" s="1"/>
  <c r="KEA47" i="1"/>
  <c r="KDZ47" i="1"/>
  <c r="KEB47" i="1" s="1"/>
  <c r="KFW47" i="1"/>
  <c r="KFV47" i="1"/>
  <c r="KFX47" i="1" s="1"/>
  <c r="KHS47" i="1"/>
  <c r="KHR47" i="1"/>
  <c r="KHT47" i="1" s="1"/>
  <c r="KJO47" i="1"/>
  <c r="KJN47" i="1"/>
  <c r="KJP47" i="1" s="1"/>
  <c r="KLK47" i="1"/>
  <c r="KLJ47" i="1"/>
  <c r="KLL47" i="1" s="1"/>
  <c r="KNG47" i="1"/>
  <c r="KNF47" i="1"/>
  <c r="KNH47" i="1" s="1"/>
  <c r="RFJ47" i="1"/>
  <c r="RFL47" i="1" s="1"/>
  <c r="RFK47" i="1"/>
  <c r="SBN47" i="1"/>
  <c r="SBP47" i="1" s="1"/>
  <c r="SBO47" i="1"/>
  <c r="XN47" i="1"/>
  <c r="XP47" i="1" s="1"/>
  <c r="APZ47" i="1"/>
  <c r="AQB47" i="1" s="1"/>
  <c r="BBB47" i="1"/>
  <c r="BBD47" i="1" s="1"/>
  <c r="WX47" i="1"/>
  <c r="WZ47" i="1" s="1"/>
  <c r="WH47" i="1"/>
  <c r="WJ47" i="1" s="1"/>
  <c r="ZZ47" i="1"/>
  <c r="AAB47" i="1" s="1"/>
  <c r="ADR47" i="1"/>
  <c r="ADT47" i="1" s="1"/>
  <c r="AHJ47" i="1"/>
  <c r="AHL47" i="1" s="1"/>
  <c r="ALB47" i="1"/>
  <c r="ALD47" i="1" s="1"/>
  <c r="AOT47" i="1"/>
  <c r="AOV47" i="1" s="1"/>
  <c r="ASL47" i="1"/>
  <c r="ASN47" i="1" s="1"/>
  <c r="AWD47" i="1"/>
  <c r="AWF47" i="1" s="1"/>
  <c r="AZV47" i="1"/>
  <c r="AZX47" i="1" s="1"/>
  <c r="BDN47" i="1"/>
  <c r="BDP47" i="1" s="1"/>
  <c r="BHF47" i="1"/>
  <c r="BHH47" i="1" s="1"/>
  <c r="BKX47" i="1"/>
  <c r="BKZ47" i="1" s="1"/>
  <c r="BOP47" i="1"/>
  <c r="BOR47" i="1" s="1"/>
  <c r="BSH47" i="1"/>
  <c r="BSJ47" i="1" s="1"/>
  <c r="BVZ47" i="1"/>
  <c r="BWB47" i="1" s="1"/>
  <c r="BZR47" i="1"/>
  <c r="BZT47" i="1" s="1"/>
  <c r="CDJ47" i="1"/>
  <c r="CDL47" i="1" s="1"/>
  <c r="CHB47" i="1"/>
  <c r="CHD47" i="1" s="1"/>
  <c r="CKT47" i="1"/>
  <c r="CKV47" i="1" s="1"/>
  <c r="COL47" i="1"/>
  <c r="CON47" i="1" s="1"/>
  <c r="CSD47" i="1"/>
  <c r="CSF47" i="1" s="1"/>
  <c r="CVV47" i="1"/>
  <c r="CVX47" i="1" s="1"/>
  <c r="CZN47" i="1"/>
  <c r="CZP47" i="1" s="1"/>
  <c r="DDF47" i="1"/>
  <c r="DDH47" i="1" s="1"/>
  <c r="DGX47" i="1"/>
  <c r="DGZ47" i="1" s="1"/>
  <c r="DKP47" i="1"/>
  <c r="DKR47" i="1" s="1"/>
  <c r="DOH47" i="1"/>
  <c r="DOJ47" i="1" s="1"/>
  <c r="DRZ47" i="1"/>
  <c r="DSB47" i="1" s="1"/>
  <c r="DVR47" i="1"/>
  <c r="DVT47" i="1" s="1"/>
  <c r="DZJ47" i="1"/>
  <c r="DZL47" i="1" s="1"/>
  <c r="EDB47" i="1"/>
  <c r="EDD47" i="1" s="1"/>
  <c r="EGT47" i="1"/>
  <c r="EGV47" i="1" s="1"/>
  <c r="EKL47" i="1"/>
  <c r="EKN47" i="1" s="1"/>
  <c r="EOD47" i="1"/>
  <c r="EOF47" i="1" s="1"/>
  <c r="ERV47" i="1"/>
  <c r="ERX47" i="1" s="1"/>
  <c r="EVN47" i="1"/>
  <c r="EVP47" i="1" s="1"/>
  <c r="EZF47" i="1"/>
  <c r="EZH47" i="1" s="1"/>
  <c r="FCX47" i="1"/>
  <c r="FCZ47" i="1" s="1"/>
  <c r="FGP47" i="1"/>
  <c r="FGR47" i="1" s="1"/>
  <c r="FKH47" i="1"/>
  <c r="FKJ47" i="1" s="1"/>
  <c r="FNZ47" i="1"/>
  <c r="FOB47" i="1" s="1"/>
  <c r="FRR47" i="1"/>
  <c r="FRT47" i="1" s="1"/>
  <c r="FVJ47" i="1"/>
  <c r="FVL47" i="1" s="1"/>
  <c r="FZB47" i="1"/>
  <c r="FZD47" i="1" s="1"/>
  <c r="GCT47" i="1"/>
  <c r="GCV47" i="1" s="1"/>
  <c r="GGL47" i="1"/>
  <c r="GGN47" i="1" s="1"/>
  <c r="GKD47" i="1"/>
  <c r="GKF47" i="1" s="1"/>
  <c r="GNV47" i="1"/>
  <c r="GNX47" i="1" s="1"/>
  <c r="GRN47" i="1"/>
  <c r="GRP47" i="1" s="1"/>
  <c r="GVF47" i="1"/>
  <c r="GVH47" i="1" s="1"/>
  <c r="GYX47" i="1"/>
  <c r="GYZ47" i="1" s="1"/>
  <c r="HCP47" i="1"/>
  <c r="HCR47" i="1" s="1"/>
  <c r="HGH47" i="1"/>
  <c r="HGJ47" i="1" s="1"/>
  <c r="HJZ47" i="1"/>
  <c r="HKB47" i="1" s="1"/>
  <c r="HNR47" i="1"/>
  <c r="HNT47" i="1" s="1"/>
  <c r="HRJ47" i="1"/>
  <c r="HRL47" i="1" s="1"/>
  <c r="HVB47" i="1"/>
  <c r="HVD47" i="1" s="1"/>
  <c r="HYT47" i="1"/>
  <c r="HYV47" i="1" s="1"/>
  <c r="ICL47" i="1"/>
  <c r="ICN47" i="1" s="1"/>
  <c r="IGD47" i="1"/>
  <c r="IGF47" i="1" s="1"/>
  <c r="IJV47" i="1"/>
  <c r="IJX47" i="1" s="1"/>
  <c r="INN47" i="1"/>
  <c r="INP47" i="1" s="1"/>
  <c r="IRF47" i="1"/>
  <c r="IRH47" i="1" s="1"/>
  <c r="IUX47" i="1"/>
  <c r="IUZ47" i="1" s="1"/>
  <c r="IYP47" i="1"/>
  <c r="IYR47" i="1" s="1"/>
  <c r="JCH47" i="1"/>
  <c r="JCJ47" i="1" s="1"/>
  <c r="JFZ47" i="1"/>
  <c r="JGB47" i="1" s="1"/>
  <c r="JJR47" i="1"/>
  <c r="JJT47" i="1" s="1"/>
  <c r="RBR47" i="1"/>
  <c r="RBT47" i="1" s="1"/>
  <c r="RBS47" i="1"/>
  <c r="RXV47" i="1"/>
  <c r="RXX47" i="1" s="1"/>
  <c r="RXW47" i="1"/>
  <c r="TV47" i="1"/>
  <c r="TX47" i="1" s="1"/>
  <c r="AMH47" i="1"/>
  <c r="AMJ47" i="1" s="1"/>
  <c r="JOQ47" i="1"/>
  <c r="JOP47" i="1"/>
  <c r="JOR47" i="1" s="1"/>
  <c r="JQM47" i="1"/>
  <c r="JQL47" i="1"/>
  <c r="JQN47" i="1" s="1"/>
  <c r="JSI47" i="1"/>
  <c r="JSH47" i="1"/>
  <c r="JSJ47" i="1" s="1"/>
  <c r="JUE47" i="1"/>
  <c r="JUD47" i="1"/>
  <c r="JUF47" i="1" s="1"/>
  <c r="JWA47" i="1"/>
  <c r="JVZ47" i="1"/>
  <c r="JWB47" i="1" s="1"/>
  <c r="JXW47" i="1"/>
  <c r="JXV47" i="1"/>
  <c r="JXX47" i="1" s="1"/>
  <c r="JZS47" i="1"/>
  <c r="JZR47" i="1"/>
  <c r="JZT47" i="1" s="1"/>
  <c r="KBO47" i="1"/>
  <c r="KBN47" i="1"/>
  <c r="KBP47" i="1" s="1"/>
  <c r="KDK47" i="1"/>
  <c r="KDJ47" i="1"/>
  <c r="KDL47" i="1" s="1"/>
  <c r="KFG47" i="1"/>
  <c r="KFF47" i="1"/>
  <c r="KFH47" i="1" s="1"/>
  <c r="KHC47" i="1"/>
  <c r="KHB47" i="1"/>
  <c r="KHD47" i="1" s="1"/>
  <c r="KIY47" i="1"/>
  <c r="KIX47" i="1"/>
  <c r="KIZ47" i="1" s="1"/>
  <c r="KKU47" i="1"/>
  <c r="KKT47" i="1"/>
  <c r="KKV47" i="1" s="1"/>
  <c r="KMQ47" i="1"/>
  <c r="KMP47" i="1"/>
  <c r="KMR47" i="1" s="1"/>
  <c r="QXZ47" i="1"/>
  <c r="QYB47" i="1" s="1"/>
  <c r="QYA47" i="1"/>
  <c r="RUD47" i="1"/>
  <c r="RUF47" i="1" s="1"/>
  <c r="RUE47" i="1"/>
  <c r="BXG48" i="1"/>
  <c r="BXF48" i="1"/>
  <c r="BXH48" i="1" s="1"/>
  <c r="CQY48" i="1"/>
  <c r="CQX48" i="1"/>
  <c r="CQZ48" i="1" s="1"/>
  <c r="CTK48" i="1"/>
  <c r="CTJ48" i="1"/>
  <c r="CTL48" i="1" s="1"/>
  <c r="ENO48" i="1"/>
  <c r="ENN48" i="1"/>
  <c r="ENP48" i="1" s="1"/>
  <c r="GVF48" i="1"/>
  <c r="GVH48" i="1" s="1"/>
  <c r="GVG48" i="1"/>
  <c r="IIP48" i="1"/>
  <c r="IIR48" i="1" s="1"/>
  <c r="IIQ48" i="1"/>
  <c r="LNB48" i="1"/>
  <c r="LND48" i="1" s="1"/>
  <c r="LNC48" i="1"/>
  <c r="SQI47" i="1"/>
  <c r="SUA47" i="1"/>
  <c r="SXS47" i="1"/>
  <c r="TBK47" i="1"/>
  <c r="TFC47" i="1"/>
  <c r="TIU47" i="1"/>
  <c r="TMM47" i="1"/>
  <c r="TQE47" i="1"/>
  <c r="TTW47" i="1"/>
  <c r="TXO47" i="1"/>
  <c r="UBG47" i="1"/>
  <c r="UEY47" i="1"/>
  <c r="UIQ47" i="1"/>
  <c r="UMI47" i="1"/>
  <c r="UQA47" i="1"/>
  <c r="UTS47" i="1"/>
  <c r="UXK47" i="1"/>
  <c r="VBC47" i="1"/>
  <c r="VEU47" i="1"/>
  <c r="VIM47" i="1"/>
  <c r="VME47" i="1"/>
  <c r="VPW47" i="1"/>
  <c r="VTO47" i="1"/>
  <c r="VXG47" i="1"/>
  <c r="WAY47" i="1"/>
  <c r="WEQ47" i="1"/>
  <c r="WII47" i="1"/>
  <c r="WMA47" i="1"/>
  <c r="WPS47" i="1"/>
  <c r="WTK47" i="1"/>
  <c r="WXC47" i="1"/>
  <c r="XAU47" i="1"/>
  <c r="XEM47" i="1"/>
  <c r="UM48" i="1"/>
  <c r="YE48" i="1"/>
  <c r="ABW48" i="1"/>
  <c r="AFO48" i="1"/>
  <c r="AJG48" i="1"/>
  <c r="AMY48" i="1"/>
  <c r="AQQ48" i="1"/>
  <c r="AUI48" i="1"/>
  <c r="AYA48" i="1"/>
  <c r="BBS48" i="1"/>
  <c r="BFK48" i="1"/>
  <c r="BJC48" i="1"/>
  <c r="BYM48" i="1"/>
  <c r="BYL48" i="1"/>
  <c r="BYN48" i="1" s="1"/>
  <c r="CAY48" i="1"/>
  <c r="CAX48" i="1"/>
  <c r="CAZ48" i="1" s="1"/>
  <c r="CCT48" i="1"/>
  <c r="CCV48" i="1" s="1"/>
  <c r="CUQ48" i="1"/>
  <c r="CUP48" i="1"/>
  <c r="CUR48" i="1" s="1"/>
  <c r="CXC48" i="1"/>
  <c r="CXB48" i="1"/>
  <c r="CXD48" i="1" s="1"/>
  <c r="CYX48" i="1"/>
  <c r="CYZ48" i="1" s="1"/>
  <c r="DCP48" i="1"/>
  <c r="DCR48" i="1" s="1"/>
  <c r="DGH48" i="1"/>
  <c r="DGJ48" i="1" s="1"/>
  <c r="DJZ48" i="1"/>
  <c r="DKB48" i="1" s="1"/>
  <c r="DNR48" i="1"/>
  <c r="DNT48" i="1" s="1"/>
  <c r="DRJ48" i="1"/>
  <c r="DRL48" i="1" s="1"/>
  <c r="DVB48" i="1"/>
  <c r="DVD48" i="1" s="1"/>
  <c r="DYT48" i="1"/>
  <c r="DYV48" i="1" s="1"/>
  <c r="ECL48" i="1"/>
  <c r="ECN48" i="1" s="1"/>
  <c r="EGD48" i="1"/>
  <c r="EGF48" i="1" s="1"/>
  <c r="EJV48" i="1"/>
  <c r="EJX48" i="1" s="1"/>
  <c r="HBZ48" i="1"/>
  <c r="HCB48" i="1" s="1"/>
  <c r="HCA48" i="1"/>
  <c r="HKP48" i="1"/>
  <c r="HKR48" i="1" s="1"/>
  <c r="HKQ48" i="1"/>
  <c r="JET48" i="1"/>
  <c r="JEV48" i="1" s="1"/>
  <c r="JEU48" i="1"/>
  <c r="MJF48" i="1"/>
  <c r="MJH48" i="1" s="1"/>
  <c r="MJG48" i="1"/>
  <c r="KQY47" i="1"/>
  <c r="KUQ47" i="1"/>
  <c r="KYI47" i="1"/>
  <c r="LCA47" i="1"/>
  <c r="LFS47" i="1"/>
  <c r="LJK47" i="1"/>
  <c r="LNC47" i="1"/>
  <c r="LQU47" i="1"/>
  <c r="LUM47" i="1"/>
  <c r="LYE47" i="1"/>
  <c r="MBW47" i="1"/>
  <c r="MFO47" i="1"/>
  <c r="MJG47" i="1"/>
  <c r="MMY47" i="1"/>
  <c r="MQQ47" i="1"/>
  <c r="MUI47" i="1"/>
  <c r="MYA47" i="1"/>
  <c r="NBS47" i="1"/>
  <c r="NFK47" i="1"/>
  <c r="NJC47" i="1"/>
  <c r="NMU47" i="1"/>
  <c r="NQM47" i="1"/>
  <c r="NUE47" i="1"/>
  <c r="NXW47" i="1"/>
  <c r="OBO47" i="1"/>
  <c r="OFG47" i="1"/>
  <c r="OIY47" i="1"/>
  <c r="OMQ47" i="1"/>
  <c r="OQI47" i="1"/>
  <c r="OUA47" i="1"/>
  <c r="OXS47" i="1"/>
  <c r="PBK47" i="1"/>
  <c r="PFC47" i="1"/>
  <c r="PIU47" i="1"/>
  <c r="PMM47" i="1"/>
  <c r="PQE47" i="1"/>
  <c r="PTW47" i="1"/>
  <c r="CCE48" i="1"/>
  <c r="CCD48" i="1"/>
  <c r="CCF48" i="1" s="1"/>
  <c r="CEQ48" i="1"/>
  <c r="CEP48" i="1"/>
  <c r="CER48" i="1" s="1"/>
  <c r="CYI48" i="1"/>
  <c r="CYH48" i="1"/>
  <c r="CYJ48" i="1" s="1"/>
  <c r="EUY48" i="1"/>
  <c r="EUX48" i="1"/>
  <c r="EUZ48" i="1" s="1"/>
  <c r="FGP48" i="1"/>
  <c r="FGR48" i="1" s="1"/>
  <c r="FGQ48" i="1"/>
  <c r="GKD48" i="1"/>
  <c r="GKF48" i="1" s="1"/>
  <c r="GKE48" i="1"/>
  <c r="ICL48" i="1"/>
  <c r="ICN48" i="1" s="1"/>
  <c r="ICM48" i="1"/>
  <c r="KAX48" i="1"/>
  <c r="KAZ48" i="1" s="1"/>
  <c r="KAY48" i="1"/>
  <c r="WKU47" i="1"/>
  <c r="WOM47" i="1"/>
  <c r="WSE47" i="1"/>
  <c r="WVW47" i="1"/>
  <c r="WZO47" i="1"/>
  <c r="XDG47" i="1"/>
  <c r="TG48" i="1"/>
  <c r="WY48" i="1"/>
  <c r="AAQ48" i="1"/>
  <c r="AEI48" i="1"/>
  <c r="AIA48" i="1"/>
  <c r="ALS48" i="1"/>
  <c r="APK48" i="1"/>
  <c r="ATC48" i="1"/>
  <c r="AWU48" i="1"/>
  <c r="BAM48" i="1"/>
  <c r="BEE48" i="1"/>
  <c r="BHW48" i="1"/>
  <c r="CFW48" i="1"/>
  <c r="CFV48" i="1"/>
  <c r="CFX48" i="1" s="1"/>
  <c r="CII48" i="1"/>
  <c r="CIH48" i="1"/>
  <c r="CIJ48" i="1" s="1"/>
  <c r="CKD48" i="1"/>
  <c r="CKF48" i="1" s="1"/>
  <c r="DCA48" i="1"/>
  <c r="DBZ48" i="1"/>
  <c r="DCB48" i="1" s="1"/>
  <c r="DFS48" i="1"/>
  <c r="DFR48" i="1"/>
  <c r="DFT48" i="1" s="1"/>
  <c r="DJK48" i="1"/>
  <c r="DJJ48" i="1"/>
  <c r="DJL48" i="1" s="1"/>
  <c r="DNC48" i="1"/>
  <c r="DNB48" i="1"/>
  <c r="DND48" i="1" s="1"/>
  <c r="DQU48" i="1"/>
  <c r="DQT48" i="1"/>
  <c r="DQV48" i="1" s="1"/>
  <c r="DUM48" i="1"/>
  <c r="DUL48" i="1"/>
  <c r="DUN48" i="1" s="1"/>
  <c r="DYE48" i="1"/>
  <c r="DYD48" i="1"/>
  <c r="DYF48" i="1" s="1"/>
  <c r="EBW48" i="1"/>
  <c r="EBV48" i="1"/>
  <c r="EBX48" i="1" s="1"/>
  <c r="EFO48" i="1"/>
  <c r="EFN48" i="1"/>
  <c r="EFP48" i="1" s="1"/>
  <c r="EJG48" i="1"/>
  <c r="EJF48" i="1"/>
  <c r="EJH48" i="1" s="1"/>
  <c r="GQX48" i="1"/>
  <c r="GQZ48" i="1" s="1"/>
  <c r="GQY48" i="1"/>
  <c r="IYP48" i="1"/>
  <c r="IYR48" i="1" s="1"/>
  <c r="IYQ48" i="1"/>
  <c r="KXB48" i="1"/>
  <c r="KXD48" i="1" s="1"/>
  <c r="KXC48" i="1"/>
  <c r="KPS47" i="1"/>
  <c r="KTK47" i="1"/>
  <c r="KXC47" i="1"/>
  <c r="LAU47" i="1"/>
  <c r="LEM47" i="1"/>
  <c r="LIE47" i="1"/>
  <c r="LLW47" i="1"/>
  <c r="LPO47" i="1"/>
  <c r="LTG47" i="1"/>
  <c r="LWY47" i="1"/>
  <c r="MAQ47" i="1"/>
  <c r="MEI47" i="1"/>
  <c r="MIA47" i="1"/>
  <c r="MLS47" i="1"/>
  <c r="MPK47" i="1"/>
  <c r="MTC47" i="1"/>
  <c r="MWU47" i="1"/>
  <c r="NAM47" i="1"/>
  <c r="NEE47" i="1"/>
  <c r="NHW47" i="1"/>
  <c r="NLO47" i="1"/>
  <c r="NPG47" i="1"/>
  <c r="NSY47" i="1"/>
  <c r="NWQ47" i="1"/>
  <c r="OAI47" i="1"/>
  <c r="OEA47" i="1"/>
  <c r="OHS47" i="1"/>
  <c r="OLK47" i="1"/>
  <c r="OPC47" i="1"/>
  <c r="OSU47" i="1"/>
  <c r="OWM47" i="1"/>
  <c r="PAE47" i="1"/>
  <c r="PDW47" i="1"/>
  <c r="PHO47" i="1"/>
  <c r="PLG47" i="1"/>
  <c r="POY47" i="1"/>
  <c r="PSQ47" i="1"/>
  <c r="PWI47" i="1"/>
  <c r="QAA47" i="1"/>
  <c r="QDS47" i="1"/>
  <c r="QHK47" i="1"/>
  <c r="QLC47" i="1"/>
  <c r="QOU47" i="1"/>
  <c r="QSM47" i="1"/>
  <c r="QWE47" i="1"/>
  <c r="QZW47" i="1"/>
  <c r="RDO47" i="1"/>
  <c r="RHG47" i="1"/>
  <c r="RKY47" i="1"/>
  <c r="ROQ47" i="1"/>
  <c r="RSI47" i="1"/>
  <c r="RWA47" i="1"/>
  <c r="RZS47" i="1"/>
  <c r="SDK47" i="1"/>
  <c r="SHC47" i="1"/>
  <c r="SKU47" i="1"/>
  <c r="SOM47" i="1"/>
  <c r="SSE47" i="1"/>
  <c r="SVW47" i="1"/>
  <c r="SZO47" i="1"/>
  <c r="TDG47" i="1"/>
  <c r="TGY47" i="1"/>
  <c r="TKQ47" i="1"/>
  <c r="TOI47" i="1"/>
  <c r="TSA47" i="1"/>
  <c r="TVS47" i="1"/>
  <c r="TZK47" i="1"/>
  <c r="UDC47" i="1"/>
  <c r="UGU47" i="1"/>
  <c r="UKM47" i="1"/>
  <c r="UOE47" i="1"/>
  <c r="URW47" i="1"/>
  <c r="UVO47" i="1"/>
  <c r="UZG47" i="1"/>
  <c r="VCY47" i="1"/>
  <c r="VGQ47" i="1"/>
  <c r="VKI47" i="1"/>
  <c r="VOA47" i="1"/>
  <c r="VRS47" i="1"/>
  <c r="VVK47" i="1"/>
  <c r="VZC47" i="1"/>
  <c r="WCU47" i="1"/>
  <c r="WGM47" i="1"/>
  <c r="WKE47" i="1"/>
  <c r="WNW47" i="1"/>
  <c r="WRO47" i="1"/>
  <c r="WVG47" i="1"/>
  <c r="WYY47" i="1"/>
  <c r="XCQ47" i="1"/>
  <c r="WI48" i="1"/>
  <c r="AAA48" i="1"/>
  <c r="ADS48" i="1"/>
  <c r="AHK48" i="1"/>
  <c r="ALC48" i="1"/>
  <c r="AOU48" i="1"/>
  <c r="ASM48" i="1"/>
  <c r="AWE48" i="1"/>
  <c r="AZW48" i="1"/>
  <c r="BDO48" i="1"/>
  <c r="BHG48" i="1"/>
  <c r="CJO48" i="1"/>
  <c r="CJN48" i="1"/>
  <c r="CJP48" i="1" s="1"/>
  <c r="CMA48" i="1"/>
  <c r="CLZ48" i="1"/>
  <c r="CMB48" i="1" s="1"/>
  <c r="CNV48" i="1"/>
  <c r="CNX48" i="1" s="1"/>
  <c r="ERG48" i="1"/>
  <c r="ERF48" i="1"/>
  <c r="ERH48" i="1" s="1"/>
  <c r="FZB48" i="1"/>
  <c r="FZD48" i="1" s="1"/>
  <c r="FZC48" i="1"/>
  <c r="HGH48" i="1"/>
  <c r="HGJ48" i="1" s="1"/>
  <c r="HGI48" i="1"/>
  <c r="JUT48" i="1"/>
  <c r="JUV48" i="1" s="1"/>
  <c r="JUU48" i="1"/>
  <c r="LTF48" i="1"/>
  <c r="LTH48" i="1" s="1"/>
  <c r="LTG48" i="1"/>
  <c r="KPC47" i="1"/>
  <c r="KSU47" i="1"/>
  <c r="KWM47" i="1"/>
  <c r="LAE47" i="1"/>
  <c r="LDW47" i="1"/>
  <c r="LHO47" i="1"/>
  <c r="LLG47" i="1"/>
  <c r="LOY47" i="1"/>
  <c r="LSQ47" i="1"/>
  <c r="LWI47" i="1"/>
  <c r="MAA47" i="1"/>
  <c r="MDS47" i="1"/>
  <c r="MHK47" i="1"/>
  <c r="MLC47" i="1"/>
  <c r="MOU47" i="1"/>
  <c r="MSM47" i="1"/>
  <c r="MWE47" i="1"/>
  <c r="MZW47" i="1"/>
  <c r="NDO47" i="1"/>
  <c r="NHG47" i="1"/>
  <c r="NKY47" i="1"/>
  <c r="NOQ47" i="1"/>
  <c r="NSI47" i="1"/>
  <c r="NWA47" i="1"/>
  <c r="NZS47" i="1"/>
  <c r="ODK47" i="1"/>
  <c r="OHC47" i="1"/>
  <c r="OKU47" i="1"/>
  <c r="OOM47" i="1"/>
  <c r="OSE47" i="1"/>
  <c r="OVW47" i="1"/>
  <c r="OZO47" i="1"/>
  <c r="PDG47" i="1"/>
  <c r="PGY47" i="1"/>
  <c r="PKQ47" i="1"/>
  <c r="POI47" i="1"/>
  <c r="PSA47" i="1"/>
  <c r="QRW47" i="1"/>
  <c r="QVO47" i="1"/>
  <c r="QZG47" i="1"/>
  <c r="RCY47" i="1"/>
  <c r="RGQ47" i="1"/>
  <c r="RKI47" i="1"/>
  <c r="ROA47" i="1"/>
  <c r="RRS47" i="1"/>
  <c r="RVK47" i="1"/>
  <c r="RZC47" i="1"/>
  <c r="SCU47" i="1"/>
  <c r="SGM47" i="1"/>
  <c r="SKE47" i="1"/>
  <c r="SNW47" i="1"/>
  <c r="SRO47" i="1"/>
  <c r="SVG47" i="1"/>
  <c r="SYY47" i="1"/>
  <c r="TCQ47" i="1"/>
  <c r="TGI47" i="1"/>
  <c r="TKA47" i="1"/>
  <c r="TNS47" i="1"/>
  <c r="TRK47" i="1"/>
  <c r="TVC47" i="1"/>
  <c r="TYU47" i="1"/>
  <c r="UCM47" i="1"/>
  <c r="UGE47" i="1"/>
  <c r="UJW47" i="1"/>
  <c r="UNO47" i="1"/>
  <c r="URG47" i="1"/>
  <c r="UUY47" i="1"/>
  <c r="UYQ47" i="1"/>
  <c r="VCI47" i="1"/>
  <c r="VGA47" i="1"/>
  <c r="VJS47" i="1"/>
  <c r="VNK47" i="1"/>
  <c r="VRC47" i="1"/>
  <c r="VUU47" i="1"/>
  <c r="VYM47" i="1"/>
  <c r="WCE47" i="1"/>
  <c r="WFW47" i="1"/>
  <c r="WJO47" i="1"/>
  <c r="WNG47" i="1"/>
  <c r="WQY47" i="1"/>
  <c r="WUQ47" i="1"/>
  <c r="WYI47" i="1"/>
  <c r="XCA47" i="1"/>
  <c r="O48" i="1"/>
  <c r="VS48" i="1"/>
  <c r="ZK48" i="1"/>
  <c r="ADC48" i="1"/>
  <c r="AGU48" i="1"/>
  <c r="AKM48" i="1"/>
  <c r="AOE48" i="1"/>
  <c r="ARW48" i="1"/>
  <c r="AVO48" i="1"/>
  <c r="AZG48" i="1"/>
  <c r="BCY48" i="1"/>
  <c r="BGQ48" i="1"/>
  <c r="CNG48" i="1"/>
  <c r="CNF48" i="1"/>
  <c r="CNH48" i="1" s="1"/>
  <c r="CPS48" i="1"/>
  <c r="CPR48" i="1"/>
  <c r="CPT48" i="1" s="1"/>
  <c r="CRN48" i="1"/>
  <c r="CRP48" i="1" s="1"/>
  <c r="FRR48" i="1"/>
  <c r="FRT48" i="1" s="1"/>
  <c r="FRS48" i="1"/>
  <c r="GFV48" i="1"/>
  <c r="GFX48" i="1" s="1"/>
  <c r="GFW48" i="1"/>
  <c r="HOH48" i="1"/>
  <c r="HOJ48" i="1" s="1"/>
  <c r="HOI48" i="1"/>
  <c r="KQX48" i="1"/>
  <c r="KQZ48" i="1" s="1"/>
  <c r="KQY48" i="1"/>
  <c r="FBB48" i="1"/>
  <c r="FBD48" i="1" s="1"/>
  <c r="FBC48" i="1"/>
  <c r="FMD48" i="1"/>
  <c r="FMF48" i="1" s="1"/>
  <c r="FME48" i="1"/>
  <c r="GBN48" i="1"/>
  <c r="GBP48" i="1" s="1"/>
  <c r="GBO48" i="1"/>
  <c r="GMP48" i="1"/>
  <c r="GMR48" i="1" s="1"/>
  <c r="GMQ48" i="1"/>
  <c r="GXR48" i="1"/>
  <c r="GXT48" i="1" s="1"/>
  <c r="GXS48" i="1"/>
  <c r="HIT48" i="1"/>
  <c r="HIV48" i="1" s="1"/>
  <c r="HIU48" i="1"/>
  <c r="HML48" i="1"/>
  <c r="HMN48" i="1" s="1"/>
  <c r="HMM48" i="1"/>
  <c r="HQD48" i="1"/>
  <c r="HQF48" i="1" s="1"/>
  <c r="HQE48" i="1"/>
  <c r="IGD48" i="1"/>
  <c r="IGF48" i="1" s="1"/>
  <c r="IGE48" i="1"/>
  <c r="IMH48" i="1"/>
  <c r="IMJ48" i="1" s="1"/>
  <c r="IMI48" i="1"/>
  <c r="JCH48" i="1"/>
  <c r="JCJ48" i="1" s="1"/>
  <c r="JCI48" i="1"/>
  <c r="JIL48" i="1"/>
  <c r="JIN48" i="1" s="1"/>
  <c r="JIM48" i="1"/>
  <c r="JYL48" i="1"/>
  <c r="JYN48" i="1" s="1"/>
  <c r="JYM48" i="1"/>
  <c r="KEP48" i="1"/>
  <c r="KER48" i="1" s="1"/>
  <c r="KEQ48" i="1"/>
  <c r="KUP48" i="1"/>
  <c r="KUR48" i="1" s="1"/>
  <c r="KUQ48" i="1"/>
  <c r="LAT48" i="1"/>
  <c r="LAV48" i="1" s="1"/>
  <c r="LAU48" i="1"/>
  <c r="LQT48" i="1"/>
  <c r="LQV48" i="1" s="1"/>
  <c r="LQU48" i="1"/>
  <c r="LWX48" i="1"/>
  <c r="LWZ48" i="1" s="1"/>
  <c r="LWY48" i="1"/>
  <c r="MMX48" i="1"/>
  <c r="MMZ48" i="1" s="1"/>
  <c r="MMY48" i="1"/>
  <c r="MQP48" i="1"/>
  <c r="MQR48" i="1" s="1"/>
  <c r="MQQ48" i="1"/>
  <c r="MUH48" i="1"/>
  <c r="MUJ48" i="1" s="1"/>
  <c r="MUI48" i="1"/>
  <c r="MXZ48" i="1"/>
  <c r="MYB48" i="1" s="1"/>
  <c r="MYA48" i="1"/>
  <c r="NBR48" i="1"/>
  <c r="NBT48" i="1" s="1"/>
  <c r="NBS48" i="1"/>
  <c r="NFJ48" i="1"/>
  <c r="NFL48" i="1" s="1"/>
  <c r="NFK48" i="1"/>
  <c r="NJB48" i="1"/>
  <c r="NJD48" i="1" s="1"/>
  <c r="NJC48" i="1"/>
  <c r="NMT48" i="1"/>
  <c r="NMV48" i="1" s="1"/>
  <c r="NMU48" i="1"/>
  <c r="NQL48" i="1"/>
  <c r="NQN48" i="1" s="1"/>
  <c r="NQM48" i="1"/>
  <c r="NUD48" i="1"/>
  <c r="NUF48" i="1" s="1"/>
  <c r="NUE48" i="1"/>
  <c r="NXV48" i="1"/>
  <c r="NXX48" i="1" s="1"/>
  <c r="NXW48" i="1"/>
  <c r="OBN48" i="1"/>
  <c r="OBP48" i="1" s="1"/>
  <c r="OBO48" i="1"/>
  <c r="OFF48" i="1"/>
  <c r="OFH48" i="1" s="1"/>
  <c r="OFG48" i="1"/>
  <c r="OIX48" i="1"/>
  <c r="OIZ48" i="1" s="1"/>
  <c r="OIY48" i="1"/>
  <c r="OMP48" i="1"/>
  <c r="OMR48" i="1" s="1"/>
  <c r="OMQ48" i="1"/>
  <c r="OQH48" i="1"/>
  <c r="OQJ48" i="1" s="1"/>
  <c r="OQI48" i="1"/>
  <c r="OTZ48" i="1"/>
  <c r="OUB48" i="1" s="1"/>
  <c r="OUA48" i="1"/>
  <c r="OXR48" i="1"/>
  <c r="OXT48" i="1" s="1"/>
  <c r="OXS48" i="1"/>
  <c r="PBJ48" i="1"/>
  <c r="PBL48" i="1" s="1"/>
  <c r="PBK48" i="1"/>
  <c r="PFB48" i="1"/>
  <c r="PFD48" i="1" s="1"/>
  <c r="PFC48" i="1"/>
  <c r="PIT48" i="1"/>
  <c r="PIV48" i="1" s="1"/>
  <c r="PIU48" i="1"/>
  <c r="PML48" i="1"/>
  <c r="PMN48" i="1" s="1"/>
  <c r="PMM48" i="1"/>
  <c r="PQD48" i="1"/>
  <c r="PQF48" i="1" s="1"/>
  <c r="PQE48" i="1"/>
  <c r="PTV48" i="1"/>
  <c r="PTX48" i="1" s="1"/>
  <c r="PTW48" i="1"/>
  <c r="PXN48" i="1"/>
  <c r="PXP48" i="1" s="1"/>
  <c r="PXO48" i="1"/>
  <c r="QBF48" i="1"/>
  <c r="QBH48" i="1" s="1"/>
  <c r="QBG48" i="1"/>
  <c r="QEX48" i="1"/>
  <c r="QEZ48" i="1" s="1"/>
  <c r="QEY48" i="1"/>
  <c r="QIP48" i="1"/>
  <c r="QIR48" i="1" s="1"/>
  <c r="QIQ48" i="1"/>
  <c r="QMH48" i="1"/>
  <c r="QMJ48" i="1" s="1"/>
  <c r="QMI48" i="1"/>
  <c r="QPZ48" i="1"/>
  <c r="QQB48" i="1" s="1"/>
  <c r="QQA48" i="1"/>
  <c r="EMX48" i="1"/>
  <c r="EMZ48" i="1" s="1"/>
  <c r="EQP48" i="1"/>
  <c r="EQR48" i="1" s="1"/>
  <c r="EUH48" i="1"/>
  <c r="EUJ48" i="1" s="1"/>
  <c r="EYA48" i="1"/>
  <c r="FDO48" i="1"/>
  <c r="FGA48" i="1"/>
  <c r="FJC48" i="1"/>
  <c r="FOQ48" i="1"/>
  <c r="FRC48" i="1"/>
  <c r="FUE48" i="1"/>
  <c r="GDK48" i="1"/>
  <c r="GOM48" i="1"/>
  <c r="GZO48" i="1"/>
  <c r="HJZ48" i="1"/>
  <c r="HKB48" i="1" s="1"/>
  <c r="HKA48" i="1"/>
  <c r="HNR48" i="1"/>
  <c r="HNT48" i="1" s="1"/>
  <c r="HNS48" i="1"/>
  <c r="HTV48" i="1"/>
  <c r="HTX48" i="1" s="1"/>
  <c r="HTW48" i="1"/>
  <c r="IJV48" i="1"/>
  <c r="IJX48" i="1" s="1"/>
  <c r="IJW48" i="1"/>
  <c r="IPZ48" i="1"/>
  <c r="IQB48" i="1" s="1"/>
  <c r="IQA48" i="1"/>
  <c r="JFZ48" i="1"/>
  <c r="JGB48" i="1" s="1"/>
  <c r="JGA48" i="1"/>
  <c r="JMD48" i="1"/>
  <c r="JMF48" i="1" s="1"/>
  <c r="JME48" i="1"/>
  <c r="KCD48" i="1"/>
  <c r="KCF48" i="1" s="1"/>
  <c r="KCE48" i="1"/>
  <c r="KIH48" i="1"/>
  <c r="KIJ48" i="1" s="1"/>
  <c r="KII48" i="1"/>
  <c r="KYH48" i="1"/>
  <c r="KYJ48" i="1" s="1"/>
  <c r="KYI48" i="1"/>
  <c r="LEL48" i="1"/>
  <c r="LEN48" i="1" s="1"/>
  <c r="LEM48" i="1"/>
  <c r="LUL48" i="1"/>
  <c r="LUN48" i="1" s="1"/>
  <c r="LUM48" i="1"/>
  <c r="MAP48" i="1"/>
  <c r="MAR48" i="1" s="1"/>
  <c r="MAQ48" i="1"/>
  <c r="FIL48" i="1"/>
  <c r="FIN48" i="1" s="1"/>
  <c r="FIM48" i="1"/>
  <c r="FTN48" i="1"/>
  <c r="FTP48" i="1" s="1"/>
  <c r="FTO48" i="1"/>
  <c r="GFF48" i="1"/>
  <c r="GFH48" i="1" s="1"/>
  <c r="GFG48" i="1"/>
  <c r="GQH48" i="1"/>
  <c r="GQJ48" i="1" s="1"/>
  <c r="GQI48" i="1"/>
  <c r="HBJ48" i="1"/>
  <c r="HBL48" i="1" s="1"/>
  <c r="HBK48" i="1"/>
  <c r="HRJ48" i="1"/>
  <c r="HRL48" i="1" s="1"/>
  <c r="HRK48" i="1"/>
  <c r="HXN48" i="1"/>
  <c r="HXP48" i="1" s="1"/>
  <c r="HXO48" i="1"/>
  <c r="INN48" i="1"/>
  <c r="INP48" i="1" s="1"/>
  <c r="INO48" i="1"/>
  <c r="ITR48" i="1"/>
  <c r="ITT48" i="1" s="1"/>
  <c r="ITS48" i="1"/>
  <c r="JJR48" i="1"/>
  <c r="JJT48" i="1" s="1"/>
  <c r="JJS48" i="1"/>
  <c r="JPV48" i="1"/>
  <c r="JPX48" i="1" s="1"/>
  <c r="JPW48" i="1"/>
  <c r="KFV48" i="1"/>
  <c r="KFX48" i="1" s="1"/>
  <c r="KFW48" i="1"/>
  <c r="KLZ48" i="1"/>
  <c r="KMB48" i="1" s="1"/>
  <c r="KMA48" i="1"/>
  <c r="LBZ48" i="1"/>
  <c r="LCB48" i="1" s="1"/>
  <c r="LCA48" i="1"/>
  <c r="LID48" i="1"/>
  <c r="LIF48" i="1" s="1"/>
  <c r="LIE48" i="1"/>
  <c r="LYD48" i="1"/>
  <c r="LYF48" i="1" s="1"/>
  <c r="LYE48" i="1"/>
  <c r="MEH48" i="1"/>
  <c r="MEJ48" i="1" s="1"/>
  <c r="MEI48" i="1"/>
  <c r="DAT48" i="1"/>
  <c r="DAV48" i="1" s="1"/>
  <c r="DEL48" i="1"/>
  <c r="DEN48" i="1" s="1"/>
  <c r="DID48" i="1"/>
  <c r="DIF48" i="1" s="1"/>
  <c r="DLV48" i="1"/>
  <c r="DLX48" i="1" s="1"/>
  <c r="DPN48" i="1"/>
  <c r="DPP48" i="1" s="1"/>
  <c r="DTF48" i="1"/>
  <c r="DTH48" i="1" s="1"/>
  <c r="DWX48" i="1"/>
  <c r="DWZ48" i="1" s="1"/>
  <c r="EAP48" i="1"/>
  <c r="EAR48" i="1" s="1"/>
  <c r="EEH48" i="1"/>
  <c r="EEJ48" i="1" s="1"/>
  <c r="EHZ48" i="1"/>
  <c r="EIB48" i="1" s="1"/>
  <c r="ELR48" i="1"/>
  <c r="ELT48" i="1" s="1"/>
  <c r="EPJ48" i="1"/>
  <c r="EPL48" i="1" s="1"/>
  <c r="ETB48" i="1"/>
  <c r="ETD48" i="1" s="1"/>
  <c r="EWT48" i="1"/>
  <c r="EWV48" i="1" s="1"/>
  <c r="EZW48" i="1"/>
  <c r="FCI48" i="1"/>
  <c r="FFK48" i="1"/>
  <c r="FKY48" i="1"/>
  <c r="FNK48" i="1"/>
  <c r="FQM48" i="1"/>
  <c r="FWA48" i="1"/>
  <c r="GHC48" i="1"/>
  <c r="GSE48" i="1"/>
  <c r="HDG48" i="1"/>
  <c r="HVB48" i="1"/>
  <c r="HVD48" i="1" s="1"/>
  <c r="HVC48" i="1"/>
  <c r="IBF48" i="1"/>
  <c r="IBH48" i="1" s="1"/>
  <c r="IBG48" i="1"/>
  <c r="IRF48" i="1"/>
  <c r="IRH48" i="1" s="1"/>
  <c r="IRG48" i="1"/>
  <c r="IXJ48" i="1"/>
  <c r="IXL48" i="1" s="1"/>
  <c r="IXK48" i="1"/>
  <c r="JNJ48" i="1"/>
  <c r="JNL48" i="1" s="1"/>
  <c r="JNK48" i="1"/>
  <c r="JTN48" i="1"/>
  <c r="JTP48" i="1" s="1"/>
  <c r="JTO48" i="1"/>
  <c r="KJN48" i="1"/>
  <c r="KJP48" i="1" s="1"/>
  <c r="KJO48" i="1"/>
  <c r="KPR48" i="1"/>
  <c r="KPT48" i="1" s="1"/>
  <c r="KPS48" i="1"/>
  <c r="LFR48" i="1"/>
  <c r="LFT48" i="1" s="1"/>
  <c r="LFS48" i="1"/>
  <c r="LLV48" i="1"/>
  <c r="LLX48" i="1" s="1"/>
  <c r="LLW48" i="1"/>
  <c r="MBV48" i="1"/>
  <c r="MBX48" i="1" s="1"/>
  <c r="MBW48" i="1"/>
  <c r="MHZ48" i="1"/>
  <c r="MIB48" i="1" s="1"/>
  <c r="MIA48" i="1"/>
  <c r="FET48" i="1"/>
  <c r="FEV48" i="1" s="1"/>
  <c r="FEU48" i="1"/>
  <c r="FPV48" i="1"/>
  <c r="FPX48" i="1" s="1"/>
  <c r="FPW48" i="1"/>
  <c r="FXV48" i="1"/>
  <c r="FXX48" i="1" s="1"/>
  <c r="FXW48" i="1"/>
  <c r="GIX48" i="1"/>
  <c r="GIZ48" i="1" s="1"/>
  <c r="GIY48" i="1"/>
  <c r="GTZ48" i="1"/>
  <c r="GUB48" i="1" s="1"/>
  <c r="GUA48" i="1"/>
  <c r="HFB48" i="1"/>
  <c r="HFD48" i="1" s="1"/>
  <c r="HFC48" i="1"/>
  <c r="HYT48" i="1"/>
  <c r="HYV48" i="1" s="1"/>
  <c r="HYU48" i="1"/>
  <c r="IEX48" i="1"/>
  <c r="IEZ48" i="1" s="1"/>
  <c r="IEY48" i="1"/>
  <c r="IUX48" i="1"/>
  <c r="IUZ48" i="1" s="1"/>
  <c r="IUY48" i="1"/>
  <c r="JBB48" i="1"/>
  <c r="JBD48" i="1" s="1"/>
  <c r="JBC48" i="1"/>
  <c r="JRB48" i="1"/>
  <c r="JRD48" i="1" s="1"/>
  <c r="JRC48" i="1"/>
  <c r="JXF48" i="1"/>
  <c r="JXH48" i="1" s="1"/>
  <c r="JXG48" i="1"/>
  <c r="KNF48" i="1"/>
  <c r="KNH48" i="1" s="1"/>
  <c r="KNG48" i="1"/>
  <c r="KTJ48" i="1"/>
  <c r="KTL48" i="1" s="1"/>
  <c r="KTK48" i="1"/>
  <c r="LJJ48" i="1"/>
  <c r="LJL48" i="1" s="1"/>
  <c r="LJK48" i="1"/>
  <c r="LPN48" i="1"/>
  <c r="LPP48" i="1" s="1"/>
  <c r="LPO48" i="1"/>
  <c r="MFN48" i="1"/>
  <c r="MFP48" i="1" s="1"/>
  <c r="MFO48" i="1"/>
  <c r="WBO48" i="1"/>
  <c r="WBN48" i="1"/>
  <c r="WBP48" i="1" s="1"/>
  <c r="WXS48" i="1"/>
  <c r="WXR48" i="1"/>
  <c r="WXT48" i="1" s="1"/>
  <c r="AJW49" i="1"/>
  <c r="AJV49" i="1"/>
  <c r="AJX49" i="1" s="1"/>
  <c r="BGA49" i="1"/>
  <c r="BFZ49" i="1"/>
  <c r="BGB49" i="1" s="1"/>
  <c r="BTO49" i="1"/>
  <c r="BTN49" i="1"/>
  <c r="BTP49" i="1" s="1"/>
  <c r="GNG49" i="1"/>
  <c r="GNF49" i="1"/>
  <c r="GNH49" i="1" s="1"/>
  <c r="GQY49" i="1"/>
  <c r="GQX49" i="1"/>
  <c r="GQZ49" i="1" s="1"/>
  <c r="GUQ49" i="1"/>
  <c r="GUP49" i="1"/>
  <c r="GUR49" i="1" s="1"/>
  <c r="GYI49" i="1"/>
  <c r="GYH49" i="1"/>
  <c r="GYJ49" i="1" s="1"/>
  <c r="HCA49" i="1"/>
  <c r="HBZ49" i="1"/>
  <c r="HCB49" i="1" s="1"/>
  <c r="HFS49" i="1"/>
  <c r="HFR49" i="1"/>
  <c r="HFT49" i="1" s="1"/>
  <c r="HJK49" i="1"/>
  <c r="HJJ49" i="1"/>
  <c r="HJL49" i="1" s="1"/>
  <c r="IKM49" i="1"/>
  <c r="IKL49" i="1"/>
  <c r="IKN49" i="1" s="1"/>
  <c r="KCU49" i="1"/>
  <c r="KCT49" i="1"/>
  <c r="KCV49" i="1" s="1"/>
  <c r="LVC49" i="1"/>
  <c r="LVB49" i="1"/>
  <c r="LVD49" i="1" s="1"/>
  <c r="MYQ49" i="1"/>
  <c r="MYP49" i="1"/>
  <c r="MYR49" i="1" s="1"/>
  <c r="NUU49" i="1"/>
  <c r="NUT49" i="1"/>
  <c r="NUV49" i="1" s="1"/>
  <c r="MLS48" i="1"/>
  <c r="MPK48" i="1"/>
  <c r="MTC48" i="1"/>
  <c r="MWU48" i="1"/>
  <c r="NAM48" i="1"/>
  <c r="NEE48" i="1"/>
  <c r="NHW48" i="1"/>
  <c r="NLO48" i="1"/>
  <c r="NPG48" i="1"/>
  <c r="NSY48" i="1"/>
  <c r="NWQ48" i="1"/>
  <c r="OAI48" i="1"/>
  <c r="OEA48" i="1"/>
  <c r="OHS48" i="1"/>
  <c r="OLK48" i="1"/>
  <c r="OPC48" i="1"/>
  <c r="OSU48" i="1"/>
  <c r="OWM48" i="1"/>
  <c r="PAE48" i="1"/>
  <c r="PDW48" i="1"/>
  <c r="PHO48" i="1"/>
  <c r="PLG48" i="1"/>
  <c r="POY48" i="1"/>
  <c r="PSQ48" i="1"/>
  <c r="PWI48" i="1"/>
  <c r="QAA48" i="1"/>
  <c r="QDS48" i="1"/>
  <c r="QHK48" i="1"/>
  <c r="QLC48" i="1"/>
  <c r="QOU48" i="1"/>
  <c r="QSM48" i="1"/>
  <c r="QWE48" i="1"/>
  <c r="QZW48" i="1"/>
  <c r="RDO48" i="1"/>
  <c r="RHG48" i="1"/>
  <c r="RKY48" i="1"/>
  <c r="ROQ48" i="1"/>
  <c r="RSI48" i="1"/>
  <c r="RWA48" i="1"/>
  <c r="RZS48" i="1"/>
  <c r="SDK48" i="1"/>
  <c r="SHC48" i="1"/>
  <c r="SKU48" i="1"/>
  <c r="SQH48" i="1"/>
  <c r="SQJ48" i="1" s="1"/>
  <c r="SUP48" i="1"/>
  <c r="SUR48" i="1" s="1"/>
  <c r="SXC48" i="1"/>
  <c r="SXB48" i="1"/>
  <c r="SXD48" i="1" s="1"/>
  <c r="TBJ48" i="1"/>
  <c r="TBL48" i="1" s="1"/>
  <c r="TFR48" i="1"/>
  <c r="TFT48" i="1" s="1"/>
  <c r="TIE48" i="1"/>
  <c r="TID48" i="1"/>
  <c r="TIF48" i="1" s="1"/>
  <c r="TML48" i="1"/>
  <c r="TMN48" i="1" s="1"/>
  <c r="TQT48" i="1"/>
  <c r="TQV48" i="1" s="1"/>
  <c r="TTG48" i="1"/>
  <c r="TTF48" i="1"/>
  <c r="TTH48" i="1" s="1"/>
  <c r="TXN48" i="1"/>
  <c r="TXP48" i="1" s="1"/>
  <c r="UBV48" i="1"/>
  <c r="UBX48" i="1" s="1"/>
  <c r="VXW48" i="1"/>
  <c r="VXV48" i="1"/>
  <c r="VXX48" i="1" s="1"/>
  <c r="WUA48" i="1"/>
  <c r="WTZ48" i="1"/>
  <c r="WUB48" i="1" s="1"/>
  <c r="AGE49" i="1"/>
  <c r="AGD49" i="1"/>
  <c r="AGF49" i="1" s="1"/>
  <c r="BCI49" i="1"/>
  <c r="BCH49" i="1"/>
  <c r="BCJ49" i="1" s="1"/>
  <c r="CAX49" i="1"/>
  <c r="CAZ49" i="1" s="1"/>
  <c r="CAY49" i="1"/>
  <c r="FXG48" i="1"/>
  <c r="GAY48" i="1"/>
  <c r="GEQ48" i="1"/>
  <c r="GII48" i="1"/>
  <c r="GMA48" i="1"/>
  <c r="GPS48" i="1"/>
  <c r="GTK48" i="1"/>
  <c r="GXC48" i="1"/>
  <c r="HAU48" i="1"/>
  <c r="HEM48" i="1"/>
  <c r="HIE48" i="1"/>
  <c r="HLW48" i="1"/>
  <c r="HPO48" i="1"/>
  <c r="HTG48" i="1"/>
  <c r="HWY48" i="1"/>
  <c r="IAQ48" i="1"/>
  <c r="IEI48" i="1"/>
  <c r="IIA48" i="1"/>
  <c r="ILS48" i="1"/>
  <c r="IPK48" i="1"/>
  <c r="ITC48" i="1"/>
  <c r="IWU48" i="1"/>
  <c r="JAM48" i="1"/>
  <c r="JEE48" i="1"/>
  <c r="JHW48" i="1"/>
  <c r="JLO48" i="1"/>
  <c r="JPG48" i="1"/>
  <c r="JSY48" i="1"/>
  <c r="JWQ48" i="1"/>
  <c r="KAI48" i="1"/>
  <c r="KEA48" i="1"/>
  <c r="KHS48" i="1"/>
  <c r="KLK48" i="1"/>
  <c r="KPC48" i="1"/>
  <c r="KSU48" i="1"/>
  <c r="KWM48" i="1"/>
  <c r="LAE48" i="1"/>
  <c r="LDW48" i="1"/>
  <c r="LHO48" i="1"/>
  <c r="LLG48" i="1"/>
  <c r="LOY48" i="1"/>
  <c r="LSQ48" i="1"/>
  <c r="LWI48" i="1"/>
  <c r="MAA48" i="1"/>
  <c r="MDS48" i="1"/>
  <c r="MHK48" i="1"/>
  <c r="MLC48" i="1"/>
  <c r="MOU48" i="1"/>
  <c r="MSM48" i="1"/>
  <c r="MWE48" i="1"/>
  <c r="MZW48" i="1"/>
  <c r="NDO48" i="1"/>
  <c r="NHG48" i="1"/>
  <c r="NKY48" i="1"/>
  <c r="NOQ48" i="1"/>
  <c r="NSI48" i="1"/>
  <c r="NWA48" i="1"/>
  <c r="NZS48" i="1"/>
  <c r="ODK48" i="1"/>
  <c r="OHC48" i="1"/>
  <c r="OKU48" i="1"/>
  <c r="OOM48" i="1"/>
  <c r="OSE48" i="1"/>
  <c r="OVW48" i="1"/>
  <c r="OZO48" i="1"/>
  <c r="PDG48" i="1"/>
  <c r="PGY48" i="1"/>
  <c r="PKQ48" i="1"/>
  <c r="POI48" i="1"/>
  <c r="PSA48" i="1"/>
  <c r="PVS48" i="1"/>
  <c r="PZK48" i="1"/>
  <c r="QDC48" i="1"/>
  <c r="QGU48" i="1"/>
  <c r="QKM48" i="1"/>
  <c r="QOE48" i="1"/>
  <c r="QRW48" i="1"/>
  <c r="QVO48" i="1"/>
  <c r="QZG48" i="1"/>
  <c r="RCY48" i="1"/>
  <c r="RGQ48" i="1"/>
  <c r="RKI48" i="1"/>
  <c r="ROA48" i="1"/>
  <c r="RRS48" i="1"/>
  <c r="RVK48" i="1"/>
  <c r="RZC48" i="1"/>
  <c r="SCU48" i="1"/>
  <c r="SGM48" i="1"/>
  <c r="SKE48" i="1"/>
  <c r="SNW48" i="1"/>
  <c r="SYX48" i="1"/>
  <c r="SYZ48" i="1" s="1"/>
  <c r="TJZ48" i="1"/>
  <c r="TKB48" i="1" s="1"/>
  <c r="UFN48" i="1"/>
  <c r="UFP48" i="1" s="1"/>
  <c r="UJF48" i="1"/>
  <c r="UJH48" i="1" s="1"/>
  <c r="UMX48" i="1"/>
  <c r="UMZ48" i="1" s="1"/>
  <c r="UQP48" i="1"/>
  <c r="UQR48" i="1" s="1"/>
  <c r="UUH48" i="1"/>
  <c r="UUJ48" i="1" s="1"/>
  <c r="UXZ48" i="1"/>
  <c r="UYB48" i="1" s="1"/>
  <c r="VBR48" i="1"/>
  <c r="VBT48" i="1" s="1"/>
  <c r="VFJ48" i="1"/>
  <c r="VFL48" i="1" s="1"/>
  <c r="VJB48" i="1"/>
  <c r="VJD48" i="1" s="1"/>
  <c r="VMT48" i="1"/>
  <c r="VMV48" i="1" s="1"/>
  <c r="VQL48" i="1"/>
  <c r="VQN48" i="1" s="1"/>
  <c r="VUD48" i="1"/>
  <c r="VUF48" i="1" s="1"/>
  <c r="WQI48" i="1"/>
  <c r="WQH48" i="1"/>
  <c r="WQJ48" i="1" s="1"/>
  <c r="ACM49" i="1"/>
  <c r="ACL49" i="1"/>
  <c r="ACN49" i="1" s="1"/>
  <c r="AYQ49" i="1"/>
  <c r="AYP49" i="1"/>
  <c r="AYR49" i="1" s="1"/>
  <c r="SPS48" i="1"/>
  <c r="SPR48" i="1"/>
  <c r="SPT48" i="1" s="1"/>
  <c r="TAU48" i="1"/>
  <c r="TAT48" i="1"/>
  <c r="TAV48" i="1" s="1"/>
  <c r="TLW48" i="1"/>
  <c r="TLV48" i="1"/>
  <c r="TLX48" i="1" s="1"/>
  <c r="TWY48" i="1"/>
  <c r="TWX48" i="1"/>
  <c r="TWZ48" i="1" s="1"/>
  <c r="WMQ48" i="1"/>
  <c r="WMP48" i="1"/>
  <c r="WMR48" i="1" s="1"/>
  <c r="YU49" i="1"/>
  <c r="YT49" i="1"/>
  <c r="YV49" i="1" s="1"/>
  <c r="AUY49" i="1"/>
  <c r="AUX49" i="1"/>
  <c r="AUZ49" i="1" s="1"/>
  <c r="SFG48" i="1"/>
  <c r="SIY48" i="1"/>
  <c r="SMQ48" i="1"/>
  <c r="UEY48" i="1"/>
  <c r="UEX48" i="1"/>
  <c r="UEZ48" i="1" s="1"/>
  <c r="UIQ48" i="1"/>
  <c r="UIP48" i="1"/>
  <c r="UIR48" i="1" s="1"/>
  <c r="UMI48" i="1"/>
  <c r="UMH48" i="1"/>
  <c r="UMJ48" i="1" s="1"/>
  <c r="UQA48" i="1"/>
  <c r="UPZ48" i="1"/>
  <c r="UQB48" i="1" s="1"/>
  <c r="UTS48" i="1"/>
  <c r="UTR48" i="1"/>
  <c r="UTT48" i="1" s="1"/>
  <c r="UXK48" i="1"/>
  <c r="UXJ48" i="1"/>
  <c r="UXL48" i="1" s="1"/>
  <c r="VBC48" i="1"/>
  <c r="VBB48" i="1"/>
  <c r="VBD48" i="1" s="1"/>
  <c r="VEU48" i="1"/>
  <c r="VET48" i="1"/>
  <c r="VEV48" i="1" s="1"/>
  <c r="VIM48" i="1"/>
  <c r="VIL48" i="1"/>
  <c r="VIN48" i="1" s="1"/>
  <c r="VME48" i="1"/>
  <c r="VMD48" i="1"/>
  <c r="VMF48" i="1" s="1"/>
  <c r="VPW48" i="1"/>
  <c r="VPV48" i="1"/>
  <c r="VPX48" i="1" s="1"/>
  <c r="VTO48" i="1"/>
  <c r="VTN48" i="1"/>
  <c r="VTP48" i="1" s="1"/>
  <c r="WIY48" i="1"/>
  <c r="WIX48" i="1"/>
  <c r="WIZ48" i="1" s="1"/>
  <c r="XFC48" i="1"/>
  <c r="XFB48" i="1"/>
  <c r="XFD48" i="1" s="1"/>
  <c r="VC49" i="1"/>
  <c r="VB49" i="1"/>
  <c r="VD49" i="1" s="1"/>
  <c r="ARG49" i="1"/>
  <c r="ARF49" i="1"/>
  <c r="ARH49" i="1" s="1"/>
  <c r="BNK49" i="1"/>
  <c r="BNJ49" i="1"/>
  <c r="BNL49" i="1" s="1"/>
  <c r="QTS48" i="1"/>
  <c r="STK48" i="1"/>
  <c r="STJ48" i="1"/>
  <c r="STL48" i="1" s="1"/>
  <c r="TEM48" i="1"/>
  <c r="TEL48" i="1"/>
  <c r="TEN48" i="1" s="1"/>
  <c r="TIT48" i="1"/>
  <c r="TIV48" i="1" s="1"/>
  <c r="TPO48" i="1"/>
  <c r="TPN48" i="1"/>
  <c r="TPP48" i="1" s="1"/>
  <c r="UAQ48" i="1"/>
  <c r="UAP48" i="1"/>
  <c r="UAR48" i="1" s="1"/>
  <c r="WFG48" i="1"/>
  <c r="WFF48" i="1"/>
  <c r="WFH48" i="1" s="1"/>
  <c r="XBK48" i="1"/>
  <c r="XBJ48" i="1"/>
  <c r="XBL48" i="1" s="1"/>
  <c r="ANO49" i="1"/>
  <c r="ANN49" i="1"/>
  <c r="ANP49" i="1" s="1"/>
  <c r="BJS49" i="1"/>
  <c r="BJR49" i="1"/>
  <c r="BJT49" i="1" s="1"/>
  <c r="CCU49" i="1"/>
  <c r="CCT49" i="1"/>
  <c r="CCV49" i="1" s="1"/>
  <c r="CEQ49" i="1"/>
  <c r="CEP49" i="1"/>
  <c r="CER49" i="1" s="1"/>
  <c r="CII49" i="1"/>
  <c r="CIH49" i="1"/>
  <c r="CIJ49" i="1" s="1"/>
  <c r="CMA49" i="1"/>
  <c r="CLZ49" i="1"/>
  <c r="CMB49" i="1" s="1"/>
  <c r="CPS49" i="1"/>
  <c r="CPR49" i="1"/>
  <c r="CPT49" i="1" s="1"/>
  <c r="CTK49" i="1"/>
  <c r="CTJ49" i="1"/>
  <c r="CTL49" i="1" s="1"/>
  <c r="CXC49" i="1"/>
  <c r="CXB49" i="1"/>
  <c r="CXD49" i="1" s="1"/>
  <c r="DAU49" i="1"/>
  <c r="DAT49" i="1"/>
  <c r="DAV49" i="1" s="1"/>
  <c r="DEM49" i="1"/>
  <c r="DEL49" i="1"/>
  <c r="DEN49" i="1" s="1"/>
  <c r="DIE49" i="1"/>
  <c r="DID49" i="1"/>
  <c r="DIF49" i="1" s="1"/>
  <c r="DLW49" i="1"/>
  <c r="DLV49" i="1"/>
  <c r="DLX49" i="1" s="1"/>
  <c r="DPO49" i="1"/>
  <c r="DPN49" i="1"/>
  <c r="DPP49" i="1" s="1"/>
  <c r="DTG49" i="1"/>
  <c r="DTF49" i="1"/>
  <c r="DTH49" i="1" s="1"/>
  <c r="EBG49" i="1"/>
  <c r="EBF49" i="1"/>
  <c r="EBH49" i="1" s="1"/>
  <c r="VXF48" i="1"/>
  <c r="VXH48" i="1" s="1"/>
  <c r="WAX48" i="1"/>
  <c r="WAZ48" i="1" s="1"/>
  <c r="WEP48" i="1"/>
  <c r="WER48" i="1" s="1"/>
  <c r="WIH48" i="1"/>
  <c r="WIJ48" i="1" s="1"/>
  <c r="WLZ48" i="1"/>
  <c r="WMB48" i="1" s="1"/>
  <c r="WPR48" i="1"/>
  <c r="WPT48" i="1" s="1"/>
  <c r="WTJ48" i="1"/>
  <c r="WTL48" i="1" s="1"/>
  <c r="WXB48" i="1"/>
  <c r="WXD48" i="1" s="1"/>
  <c r="XAT48" i="1"/>
  <c r="XAV48" i="1" s="1"/>
  <c r="XEL48" i="1"/>
  <c r="XEN48" i="1" s="1"/>
  <c r="UL49" i="1"/>
  <c r="UN49" i="1" s="1"/>
  <c r="YD49" i="1"/>
  <c r="YF49" i="1" s="1"/>
  <c r="ABV49" i="1"/>
  <c r="ABX49" i="1" s="1"/>
  <c r="AFN49" i="1"/>
  <c r="AFP49" i="1" s="1"/>
  <c r="AJF49" i="1"/>
  <c r="AJH49" i="1" s="1"/>
  <c r="AMX49" i="1"/>
  <c r="AMZ49" i="1" s="1"/>
  <c r="AQP49" i="1"/>
  <c r="AQR49" i="1" s="1"/>
  <c r="AUH49" i="1"/>
  <c r="AUJ49" i="1" s="1"/>
  <c r="AXZ49" i="1"/>
  <c r="AYB49" i="1" s="1"/>
  <c r="BBR49" i="1"/>
  <c r="BBT49" i="1" s="1"/>
  <c r="BFJ49" i="1"/>
  <c r="BFL49" i="1" s="1"/>
  <c r="BJB49" i="1"/>
  <c r="BJD49" i="1" s="1"/>
  <c r="BMT49" i="1"/>
  <c r="BMV49" i="1" s="1"/>
  <c r="BQL49" i="1"/>
  <c r="BQN49" i="1" s="1"/>
  <c r="BSX49" i="1"/>
  <c r="BSZ49" i="1" s="1"/>
  <c r="BVZ49" i="1"/>
  <c r="BWB49" i="1" s="1"/>
  <c r="DYT49" i="1"/>
  <c r="DYV49" i="1" s="1"/>
  <c r="DYU49" i="1"/>
  <c r="FTO49" i="1"/>
  <c r="FTN49" i="1"/>
  <c r="FTP49" i="1" s="1"/>
  <c r="UEH48" i="1"/>
  <c r="UEJ48" i="1" s="1"/>
  <c r="UHZ48" i="1"/>
  <c r="UIB48" i="1" s="1"/>
  <c r="ULR48" i="1"/>
  <c r="ULT48" i="1" s="1"/>
  <c r="UPJ48" i="1"/>
  <c r="UPL48" i="1" s="1"/>
  <c r="UTB48" i="1"/>
  <c r="UTD48" i="1" s="1"/>
  <c r="UWT48" i="1"/>
  <c r="UWV48" i="1" s="1"/>
  <c r="VAL48" i="1"/>
  <c r="VAN48" i="1" s="1"/>
  <c r="VED48" i="1"/>
  <c r="VEF48" i="1" s="1"/>
  <c r="VHV48" i="1"/>
  <c r="VHX48" i="1" s="1"/>
  <c r="VLN48" i="1"/>
  <c r="VLP48" i="1" s="1"/>
  <c r="VPF48" i="1"/>
  <c r="VPH48" i="1" s="1"/>
  <c r="VSX48" i="1"/>
  <c r="VSZ48" i="1" s="1"/>
  <c r="VWP48" i="1"/>
  <c r="VWR48" i="1" s="1"/>
  <c r="WAH48" i="1"/>
  <c r="WAJ48" i="1" s="1"/>
  <c r="WDZ48" i="1"/>
  <c r="WEB48" i="1" s="1"/>
  <c r="WHR48" i="1"/>
  <c r="WHT48" i="1" s="1"/>
  <c r="WLJ48" i="1"/>
  <c r="WLL48" i="1" s="1"/>
  <c r="WPB48" i="1"/>
  <c r="WPD48" i="1" s="1"/>
  <c r="WST48" i="1"/>
  <c r="WSV48" i="1" s="1"/>
  <c r="WWL48" i="1"/>
  <c r="WWN48" i="1" s="1"/>
  <c r="XAD48" i="1"/>
  <c r="XAF48" i="1" s="1"/>
  <c r="XDV48" i="1"/>
  <c r="XDX48" i="1" s="1"/>
  <c r="TV49" i="1"/>
  <c r="TX49" i="1" s="1"/>
  <c r="XN49" i="1"/>
  <c r="XP49" i="1" s="1"/>
  <c r="ABF49" i="1"/>
  <c r="ABH49" i="1" s="1"/>
  <c r="AEX49" i="1"/>
  <c r="AEZ49" i="1" s="1"/>
  <c r="AIP49" i="1"/>
  <c r="AIR49" i="1" s="1"/>
  <c r="AMH49" i="1"/>
  <c r="AMJ49" i="1" s="1"/>
  <c r="APZ49" i="1"/>
  <c r="AQB49" i="1" s="1"/>
  <c r="ATR49" i="1"/>
  <c r="ATT49" i="1" s="1"/>
  <c r="AXJ49" i="1"/>
  <c r="AXL49" i="1" s="1"/>
  <c r="BBB49" i="1"/>
  <c r="BBD49" i="1" s="1"/>
  <c r="BET49" i="1"/>
  <c r="BEV49" i="1" s="1"/>
  <c r="BIL49" i="1"/>
  <c r="BIN49" i="1" s="1"/>
  <c r="BMD49" i="1"/>
  <c r="BMF49" i="1" s="1"/>
  <c r="BPV49" i="1"/>
  <c r="BPX49" i="1" s="1"/>
  <c r="BXV49" i="1"/>
  <c r="BXX49" i="1" s="1"/>
  <c r="FRB49" i="1"/>
  <c r="FRD49" i="1" s="1"/>
  <c r="FRC49" i="1"/>
  <c r="BSH49" i="1"/>
  <c r="BSJ49" i="1" s="1"/>
  <c r="EXK49" i="1"/>
  <c r="EXJ49" i="1"/>
  <c r="EXL49" i="1" s="1"/>
  <c r="BXG49" i="1"/>
  <c r="EUX49" i="1"/>
  <c r="EUZ49" i="1" s="1"/>
  <c r="EUY49" i="1"/>
  <c r="EEY49" i="1"/>
  <c r="EEX49" i="1"/>
  <c r="EEZ49" i="1" s="1"/>
  <c r="FBC49" i="1"/>
  <c r="FBB49" i="1"/>
  <c r="FBD49" i="1" s="1"/>
  <c r="FXG49" i="1"/>
  <c r="FXF49" i="1"/>
  <c r="FXH49" i="1" s="1"/>
  <c r="EIQ49" i="1"/>
  <c r="EIP49" i="1"/>
  <c r="EIR49" i="1" s="1"/>
  <c r="FEU49" i="1"/>
  <c r="FET49" i="1"/>
  <c r="FEV49" i="1" s="1"/>
  <c r="GAY49" i="1"/>
  <c r="GAX49" i="1"/>
  <c r="GAZ49" i="1" s="1"/>
  <c r="HQE49" i="1"/>
  <c r="HQD49" i="1"/>
  <c r="HQF49" i="1" s="1"/>
  <c r="HYU49" i="1"/>
  <c r="HYT49" i="1"/>
  <c r="HYV49" i="1" s="1"/>
  <c r="JRC49" i="1"/>
  <c r="JRB49" i="1"/>
  <c r="JRD49" i="1" s="1"/>
  <c r="LJK49" i="1"/>
  <c r="LJJ49" i="1"/>
  <c r="LJL49" i="1" s="1"/>
  <c r="EGE49" i="1"/>
  <c r="EMI49" i="1"/>
  <c r="EMH49" i="1"/>
  <c r="EMJ49" i="1" s="1"/>
  <c r="FIM49" i="1"/>
  <c r="FIL49" i="1"/>
  <c r="FIN49" i="1" s="1"/>
  <c r="FYM49" i="1"/>
  <c r="GEQ49" i="1"/>
  <c r="GEP49" i="1"/>
  <c r="GER49" i="1" s="1"/>
  <c r="HMM49" i="1"/>
  <c r="HML49" i="1"/>
  <c r="HMN49" i="1" s="1"/>
  <c r="JGQ49" i="1"/>
  <c r="JGP49" i="1"/>
  <c r="JGR49" i="1" s="1"/>
  <c r="KYY49" i="1"/>
  <c r="KYX49" i="1"/>
  <c r="KYZ49" i="1" s="1"/>
  <c r="MNO49" i="1"/>
  <c r="MNN49" i="1"/>
  <c r="MNP49" i="1" s="1"/>
  <c r="NJS49" i="1"/>
  <c r="NJR49" i="1"/>
  <c r="NJT49" i="1" s="1"/>
  <c r="CGL49" i="1"/>
  <c r="CGN49" i="1" s="1"/>
  <c r="CKD49" i="1"/>
  <c r="CKF49" i="1" s="1"/>
  <c r="CNV49" i="1"/>
  <c r="CNX49" i="1" s="1"/>
  <c r="CRN49" i="1"/>
  <c r="CRP49" i="1" s="1"/>
  <c r="CVF49" i="1"/>
  <c r="CVH49" i="1" s="1"/>
  <c r="CYX49" i="1"/>
  <c r="CYZ49" i="1" s="1"/>
  <c r="DCP49" i="1"/>
  <c r="DCR49" i="1" s="1"/>
  <c r="DGH49" i="1"/>
  <c r="DGJ49" i="1" s="1"/>
  <c r="DJZ49" i="1"/>
  <c r="DKB49" i="1" s="1"/>
  <c r="DNR49" i="1"/>
  <c r="DNT49" i="1" s="1"/>
  <c r="DRJ49" i="1"/>
  <c r="DRL49" i="1" s="1"/>
  <c r="DVB49" i="1"/>
  <c r="DVD49" i="1" s="1"/>
  <c r="EJW49" i="1"/>
  <c r="EQA49" i="1"/>
  <c r="EPZ49" i="1"/>
  <c r="EQB49" i="1" s="1"/>
  <c r="FGA49" i="1"/>
  <c r="FME49" i="1"/>
  <c r="FMD49" i="1"/>
  <c r="FMF49" i="1" s="1"/>
  <c r="GCE49" i="1"/>
  <c r="GII49" i="1"/>
  <c r="GIH49" i="1"/>
  <c r="GIJ49" i="1" s="1"/>
  <c r="DXO49" i="1"/>
  <c r="DXN49" i="1"/>
  <c r="DXP49" i="1" s="1"/>
  <c r="ETS49" i="1"/>
  <c r="ETR49" i="1"/>
  <c r="ETT49" i="1" s="1"/>
  <c r="FPW49" i="1"/>
  <c r="FPV49" i="1"/>
  <c r="FPX49" i="1" s="1"/>
  <c r="IUY49" i="1"/>
  <c r="IUX49" i="1"/>
  <c r="IUZ49" i="1" s="1"/>
  <c r="KNG49" i="1"/>
  <c r="KNF49" i="1"/>
  <c r="KNH49" i="1" s="1"/>
  <c r="MFO49" i="1"/>
  <c r="MFN49" i="1"/>
  <c r="MFP49" i="1" s="1"/>
  <c r="SBO49" i="1"/>
  <c r="SBN49" i="1"/>
  <c r="SBP49" i="1" s="1"/>
  <c r="SIY49" i="1"/>
  <c r="SIX49" i="1"/>
  <c r="SIZ49" i="1" s="1"/>
  <c r="SQI49" i="1"/>
  <c r="SQH49" i="1"/>
  <c r="SQJ49" i="1" s="1"/>
  <c r="TYT49" i="1"/>
  <c r="TYV49" i="1" s="1"/>
  <c r="TYU49" i="1"/>
  <c r="GTZ50" i="1"/>
  <c r="GUB50" i="1" s="1"/>
  <c r="GUA50" i="1"/>
  <c r="IMH50" i="1"/>
  <c r="IMJ50" i="1" s="1"/>
  <c r="IMI50" i="1"/>
  <c r="KPB50" i="1"/>
  <c r="KPD50" i="1" s="1"/>
  <c r="KPC50" i="1"/>
  <c r="LDF50" i="1"/>
  <c r="LDH50" i="1" s="1"/>
  <c r="LDG50" i="1"/>
  <c r="LWH50" i="1"/>
  <c r="LWJ50" i="1" s="1"/>
  <c r="LWI50" i="1"/>
  <c r="HVC49" i="1"/>
  <c r="HVB49" i="1"/>
  <c r="HVD49" i="1" s="1"/>
  <c r="IRG49" i="1"/>
  <c r="IRF49" i="1"/>
  <c r="IRH49" i="1" s="1"/>
  <c r="JNK49" i="1"/>
  <c r="JNJ49" i="1"/>
  <c r="JNL49" i="1" s="1"/>
  <c r="KJO49" i="1"/>
  <c r="KJN49" i="1"/>
  <c r="KJP49" i="1" s="1"/>
  <c r="LFS49" i="1"/>
  <c r="LFR49" i="1"/>
  <c r="LFT49" i="1" s="1"/>
  <c r="MBW49" i="1"/>
  <c r="MBV49" i="1"/>
  <c r="MBX49" i="1" s="1"/>
  <c r="MQQ49" i="1"/>
  <c r="MQP49" i="1"/>
  <c r="MQR49" i="1" s="1"/>
  <c r="NBS49" i="1"/>
  <c r="NBR49" i="1"/>
  <c r="NBT49" i="1" s="1"/>
  <c r="NMU49" i="1"/>
  <c r="NMT49" i="1"/>
  <c r="NMV49" i="1" s="1"/>
  <c r="NXW49" i="1"/>
  <c r="NXV49" i="1"/>
  <c r="NXX49" i="1" s="1"/>
  <c r="OFV49" i="1"/>
  <c r="OFX49" i="1" s="1"/>
  <c r="OIY49" i="1"/>
  <c r="OIX49" i="1"/>
  <c r="OIZ49" i="1" s="1"/>
  <c r="OQX49" i="1"/>
  <c r="OQZ49" i="1" s="1"/>
  <c r="OUA49" i="1"/>
  <c r="OTZ49" i="1"/>
  <c r="OUB49" i="1" s="1"/>
  <c r="PBZ49" i="1"/>
  <c r="PCB49" i="1" s="1"/>
  <c r="PFC49" i="1"/>
  <c r="PFB49" i="1"/>
  <c r="PFD49" i="1" s="1"/>
  <c r="PNB49" i="1"/>
  <c r="PND49" i="1" s="1"/>
  <c r="PQE49" i="1"/>
  <c r="PQD49" i="1"/>
  <c r="PQF49" i="1" s="1"/>
  <c r="PYD49" i="1"/>
  <c r="PYF49" i="1" s="1"/>
  <c r="QBG49" i="1"/>
  <c r="QBF49" i="1"/>
  <c r="QBH49" i="1" s="1"/>
  <c r="QJF49" i="1"/>
  <c r="QJH49" i="1" s="1"/>
  <c r="QMI49" i="1"/>
  <c r="QMH49" i="1"/>
  <c r="QMJ49" i="1" s="1"/>
  <c r="QUH49" i="1"/>
  <c r="QUJ49" i="1" s="1"/>
  <c r="QXK49" i="1"/>
  <c r="QXJ49" i="1"/>
  <c r="QXL49" i="1" s="1"/>
  <c r="RFJ49" i="1"/>
  <c r="RFL49" i="1" s="1"/>
  <c r="RIM49" i="1"/>
  <c r="RIL49" i="1"/>
  <c r="RIN49" i="1" s="1"/>
  <c r="RQL49" i="1"/>
  <c r="RQN49" i="1" s="1"/>
  <c r="RTO49" i="1"/>
  <c r="RTN49" i="1"/>
  <c r="RTP49" i="1" s="1"/>
  <c r="UUX49" i="1"/>
  <c r="UUZ49" i="1" s="1"/>
  <c r="UUY49" i="1"/>
  <c r="INO49" i="1"/>
  <c r="INN49" i="1"/>
  <c r="INP49" i="1" s="1"/>
  <c r="JJS49" i="1"/>
  <c r="JJR49" i="1"/>
  <c r="JJT49" i="1" s="1"/>
  <c r="KFW49" i="1"/>
  <c r="KFV49" i="1"/>
  <c r="KFX49" i="1" s="1"/>
  <c r="LCA49" i="1"/>
  <c r="LBZ49" i="1"/>
  <c r="LCB49" i="1" s="1"/>
  <c r="LYE49" i="1"/>
  <c r="LYD49" i="1"/>
  <c r="LYF49" i="1" s="1"/>
  <c r="SXR49" i="1"/>
  <c r="SXT49" i="1" s="1"/>
  <c r="SXS49" i="1"/>
  <c r="TNB49" i="1"/>
  <c r="TND49" i="1" s="1"/>
  <c r="TNC49" i="1"/>
  <c r="VWP49" i="1"/>
  <c r="VWR49" i="1" s="1"/>
  <c r="VWQ49" i="1"/>
  <c r="ALR50" i="1"/>
  <c r="ALT50" i="1" s="1"/>
  <c r="ALS50" i="1"/>
  <c r="APJ50" i="1"/>
  <c r="APL50" i="1" s="1"/>
  <c r="APK50" i="1"/>
  <c r="GLZ49" i="1"/>
  <c r="GMB49" i="1" s="1"/>
  <c r="GPR49" i="1"/>
  <c r="GPT49" i="1" s="1"/>
  <c r="GTJ49" i="1"/>
  <c r="GTL49" i="1" s="1"/>
  <c r="GXB49" i="1"/>
  <c r="GXD49" i="1" s="1"/>
  <c r="HAT49" i="1"/>
  <c r="HAV49" i="1" s="1"/>
  <c r="HEL49" i="1"/>
  <c r="HEN49" i="1" s="1"/>
  <c r="HID49" i="1"/>
  <c r="HIF49" i="1" s="1"/>
  <c r="IDB49" i="1"/>
  <c r="IDD49" i="1" s="1"/>
  <c r="IJW49" i="1"/>
  <c r="IJV49" i="1"/>
  <c r="IJX49" i="1" s="1"/>
  <c r="IZF49" i="1"/>
  <c r="IZH49" i="1" s="1"/>
  <c r="JGA49" i="1"/>
  <c r="JFZ49" i="1"/>
  <c r="JGB49" i="1" s="1"/>
  <c r="JVJ49" i="1"/>
  <c r="JVL49" i="1" s="1"/>
  <c r="KCE49" i="1"/>
  <c r="KCD49" i="1"/>
  <c r="KCF49" i="1" s="1"/>
  <c r="KRN49" i="1"/>
  <c r="KRP49" i="1" s="1"/>
  <c r="KYI49" i="1"/>
  <c r="KYH49" i="1"/>
  <c r="KYJ49" i="1" s="1"/>
  <c r="LNR49" i="1"/>
  <c r="LNT49" i="1" s="1"/>
  <c r="LUM49" i="1"/>
  <c r="LUL49" i="1"/>
  <c r="LUN49" i="1" s="1"/>
  <c r="MJV49" i="1"/>
  <c r="MJX49" i="1" s="1"/>
  <c r="MMY49" i="1"/>
  <c r="MMX49" i="1"/>
  <c r="MMZ49" i="1" s="1"/>
  <c r="MUX49" i="1"/>
  <c r="MUZ49" i="1" s="1"/>
  <c r="MYA49" i="1"/>
  <c r="MXZ49" i="1"/>
  <c r="MYB49" i="1" s="1"/>
  <c r="NFZ49" i="1"/>
  <c r="NGB49" i="1" s="1"/>
  <c r="NJC49" i="1"/>
  <c r="NJB49" i="1"/>
  <c r="NJD49" i="1" s="1"/>
  <c r="NRB49" i="1"/>
  <c r="NRD49" i="1" s="1"/>
  <c r="NUE49" i="1"/>
  <c r="NUD49" i="1"/>
  <c r="NUF49" i="1" s="1"/>
  <c r="OCD49" i="1"/>
  <c r="OCF49" i="1" s="1"/>
  <c r="OFG49" i="1"/>
  <c r="OFF49" i="1"/>
  <c r="OFH49" i="1" s="1"/>
  <c r="ONF49" i="1"/>
  <c r="ONH49" i="1" s="1"/>
  <c r="OQI49" i="1"/>
  <c r="OQH49" i="1"/>
  <c r="OQJ49" i="1" s="1"/>
  <c r="OYH49" i="1"/>
  <c r="OYJ49" i="1" s="1"/>
  <c r="PBK49" i="1"/>
  <c r="PBJ49" i="1"/>
  <c r="PBL49" i="1" s="1"/>
  <c r="PJJ49" i="1"/>
  <c r="PJL49" i="1" s="1"/>
  <c r="PMM49" i="1"/>
  <c r="PML49" i="1"/>
  <c r="PMN49" i="1" s="1"/>
  <c r="PUL49" i="1"/>
  <c r="PUN49" i="1" s="1"/>
  <c r="PXO49" i="1"/>
  <c r="PXN49" i="1"/>
  <c r="PXP49" i="1" s="1"/>
  <c r="QFN49" i="1"/>
  <c r="QFP49" i="1" s="1"/>
  <c r="QIQ49" i="1"/>
  <c r="QIP49" i="1"/>
  <c r="QIR49" i="1" s="1"/>
  <c r="QQP49" i="1"/>
  <c r="QQR49" i="1" s="1"/>
  <c r="QTS49" i="1"/>
  <c r="QTR49" i="1"/>
  <c r="QTT49" i="1" s="1"/>
  <c r="RBR49" i="1"/>
  <c r="RBT49" i="1" s="1"/>
  <c r="REU49" i="1"/>
  <c r="RET49" i="1"/>
  <c r="REV49" i="1" s="1"/>
  <c r="RMT49" i="1"/>
  <c r="RMV49" i="1" s="1"/>
  <c r="RPW49" i="1"/>
  <c r="RPV49" i="1"/>
  <c r="RPX49" i="1" s="1"/>
  <c r="RXV49" i="1"/>
  <c r="RXX49" i="1" s="1"/>
  <c r="SFG49" i="1"/>
  <c r="SFF49" i="1"/>
  <c r="SFH49" i="1" s="1"/>
  <c r="SMQ49" i="1"/>
  <c r="SMP49" i="1"/>
  <c r="SMR49" i="1" s="1"/>
  <c r="SUA49" i="1"/>
  <c r="STZ49" i="1"/>
  <c r="SUB49" i="1" s="1"/>
  <c r="TAD49" i="1"/>
  <c r="TAF49" i="1" s="1"/>
  <c r="TAE49" i="1"/>
  <c r="UJF49" i="1"/>
  <c r="UJH49" i="1" s="1"/>
  <c r="UJG49" i="1"/>
  <c r="WZN49" i="1"/>
  <c r="WZP49" i="1" s="1"/>
  <c r="WZO49" i="1"/>
  <c r="AJF50" i="1"/>
  <c r="AJH50" i="1" s="1"/>
  <c r="AJG50" i="1"/>
  <c r="HNB49" i="1"/>
  <c r="HND49" i="1" s="1"/>
  <c r="HZJ49" i="1"/>
  <c r="HZL49" i="1" s="1"/>
  <c r="IGE49" i="1"/>
  <c r="IGD49" i="1"/>
  <c r="IGF49" i="1" s="1"/>
  <c r="IVN49" i="1"/>
  <c r="IVP49" i="1" s="1"/>
  <c r="JCI49" i="1"/>
  <c r="JCH49" i="1"/>
  <c r="JCJ49" i="1" s="1"/>
  <c r="JRR49" i="1"/>
  <c r="JRT49" i="1" s="1"/>
  <c r="JYM49" i="1"/>
  <c r="JYL49" i="1"/>
  <c r="JYN49" i="1" s="1"/>
  <c r="KNV49" i="1"/>
  <c r="KNX49" i="1" s="1"/>
  <c r="KUQ49" i="1"/>
  <c r="KUP49" i="1"/>
  <c r="KUR49" i="1" s="1"/>
  <c r="LJZ49" i="1"/>
  <c r="LKB49" i="1" s="1"/>
  <c r="LQU49" i="1"/>
  <c r="LQT49" i="1"/>
  <c r="LQV49" i="1" s="1"/>
  <c r="MGD49" i="1"/>
  <c r="MGF49" i="1" s="1"/>
  <c r="WXB49" i="1"/>
  <c r="WXD49" i="1" s="1"/>
  <c r="WXC49" i="1"/>
  <c r="AEX50" i="1"/>
  <c r="AEZ50" i="1" s="1"/>
  <c r="AEY50" i="1"/>
  <c r="ICM49" i="1"/>
  <c r="ICL49" i="1"/>
  <c r="ICN49" i="1" s="1"/>
  <c r="IYQ49" i="1"/>
  <c r="IYP49" i="1"/>
  <c r="IYR49" i="1" s="1"/>
  <c r="JUU49" i="1"/>
  <c r="JUT49" i="1"/>
  <c r="JUV49" i="1" s="1"/>
  <c r="KQY49" i="1"/>
  <c r="KQX49" i="1"/>
  <c r="KQZ49" i="1" s="1"/>
  <c r="LNC49" i="1"/>
  <c r="LNB49" i="1"/>
  <c r="LND49" i="1" s="1"/>
  <c r="MJG49" i="1"/>
  <c r="MJF49" i="1"/>
  <c r="MJH49" i="1" s="1"/>
  <c r="MRF49" i="1"/>
  <c r="MRH49" i="1" s="1"/>
  <c r="MUI49" i="1"/>
  <c r="MUH49" i="1"/>
  <c r="MUJ49" i="1" s="1"/>
  <c r="NCH49" i="1"/>
  <c r="NCJ49" i="1" s="1"/>
  <c r="NFK49" i="1"/>
  <c r="NFJ49" i="1"/>
  <c r="NFL49" i="1" s="1"/>
  <c r="NNJ49" i="1"/>
  <c r="NNL49" i="1" s="1"/>
  <c r="NQM49" i="1"/>
  <c r="NQL49" i="1"/>
  <c r="NQN49" i="1" s="1"/>
  <c r="NYL49" i="1"/>
  <c r="NYN49" i="1" s="1"/>
  <c r="OBO49" i="1"/>
  <c r="OBN49" i="1"/>
  <c r="OBP49" i="1" s="1"/>
  <c r="OJN49" i="1"/>
  <c r="OJP49" i="1" s="1"/>
  <c r="OMQ49" i="1"/>
  <c r="OMP49" i="1"/>
  <c r="OMR49" i="1" s="1"/>
  <c r="OUP49" i="1"/>
  <c r="OUR49" i="1" s="1"/>
  <c r="OXS49" i="1"/>
  <c r="OXR49" i="1"/>
  <c r="OXT49" i="1" s="1"/>
  <c r="PFR49" i="1"/>
  <c r="PFT49" i="1" s="1"/>
  <c r="PIU49" i="1"/>
  <c r="PIT49" i="1"/>
  <c r="PIV49" i="1" s="1"/>
  <c r="PQT49" i="1"/>
  <c r="PQV49" i="1" s="1"/>
  <c r="PTW49" i="1"/>
  <c r="PTV49" i="1"/>
  <c r="PTX49" i="1" s="1"/>
  <c r="QBV49" i="1"/>
  <c r="QBX49" i="1" s="1"/>
  <c r="QEY49" i="1"/>
  <c r="QEX49" i="1"/>
  <c r="QEZ49" i="1" s="1"/>
  <c r="QMX49" i="1"/>
  <c r="QMZ49" i="1" s="1"/>
  <c r="QQA49" i="1"/>
  <c r="QPZ49" i="1"/>
  <c r="QQB49" i="1" s="1"/>
  <c r="QXZ49" i="1"/>
  <c r="QYB49" i="1" s="1"/>
  <c r="RBC49" i="1"/>
  <c r="RBB49" i="1"/>
  <c r="RBD49" i="1" s="1"/>
  <c r="RJB49" i="1"/>
  <c r="RJD49" i="1" s="1"/>
  <c r="RME49" i="1"/>
  <c r="RMD49" i="1"/>
  <c r="RMF49" i="1" s="1"/>
  <c r="RUD49" i="1"/>
  <c r="RUF49" i="1" s="1"/>
  <c r="RXG49" i="1"/>
  <c r="RXF49" i="1"/>
  <c r="RXH49" i="1" s="1"/>
  <c r="UWT49" i="1"/>
  <c r="UWV49" i="1" s="1"/>
  <c r="UWU49" i="1"/>
  <c r="TQT49" i="1"/>
  <c r="TQV49" i="1" s="1"/>
  <c r="TQU49" i="1"/>
  <c r="UMX49" i="1"/>
  <c r="UMZ49" i="1" s="1"/>
  <c r="UMY49" i="1"/>
  <c r="AMX50" i="1"/>
  <c r="AMZ50" i="1" s="1"/>
  <c r="AMY50" i="1"/>
  <c r="EYP50" i="1"/>
  <c r="EYR50" i="1" s="1"/>
  <c r="EYQ50" i="1"/>
  <c r="SAX49" i="1"/>
  <c r="SAZ49" i="1" s="1"/>
  <c r="SEP49" i="1"/>
  <c r="SER49" i="1" s="1"/>
  <c r="SIH49" i="1"/>
  <c r="SIJ49" i="1" s="1"/>
  <c r="SLZ49" i="1"/>
  <c r="SMB49" i="1" s="1"/>
  <c r="SPR49" i="1"/>
  <c r="SPT49" i="1" s="1"/>
  <c r="STJ49" i="1"/>
  <c r="STL49" i="1" s="1"/>
  <c r="SZO49" i="1"/>
  <c r="TBZ49" i="1"/>
  <c r="TCB49" i="1" s="1"/>
  <c r="TCA49" i="1"/>
  <c r="TGI49" i="1"/>
  <c r="TUL49" i="1"/>
  <c r="TUN49" i="1" s="1"/>
  <c r="TUM49" i="1"/>
  <c r="UCM49" i="1"/>
  <c r="UQP49" i="1"/>
  <c r="UQR49" i="1" s="1"/>
  <c r="UQQ49" i="1"/>
  <c r="UZV49" i="1"/>
  <c r="UZX49" i="1" s="1"/>
  <c r="UZW49" i="1"/>
  <c r="VJB49" i="1"/>
  <c r="VJD49" i="1" s="1"/>
  <c r="VJC49" i="1"/>
  <c r="WHS49" i="1"/>
  <c r="BFJ50" i="1"/>
  <c r="BFL50" i="1" s="1"/>
  <c r="BFK50" i="1"/>
  <c r="BHV50" i="1"/>
  <c r="BHX50" i="1" s="1"/>
  <c r="BHW50" i="1"/>
  <c r="BLN50" i="1"/>
  <c r="BLP50" i="1" s="1"/>
  <c r="BLO50" i="1"/>
  <c r="BPF50" i="1"/>
  <c r="BPH50" i="1" s="1"/>
  <c r="BPG50" i="1"/>
  <c r="BSX50" i="1"/>
  <c r="BSZ50" i="1" s="1"/>
  <c r="BSY50" i="1"/>
  <c r="MMH49" i="1"/>
  <c r="MMJ49" i="1" s="1"/>
  <c r="MPZ49" i="1"/>
  <c r="MQB49" i="1" s="1"/>
  <c r="MTR49" i="1"/>
  <c r="MTT49" i="1" s="1"/>
  <c r="MXJ49" i="1"/>
  <c r="MXL49" i="1" s="1"/>
  <c r="NBB49" i="1"/>
  <c r="NBD49" i="1" s="1"/>
  <c r="NET49" i="1"/>
  <c r="NEV49" i="1" s="1"/>
  <c r="NIL49" i="1"/>
  <c r="NIN49" i="1" s="1"/>
  <c r="NMD49" i="1"/>
  <c r="NMF49" i="1" s="1"/>
  <c r="NPV49" i="1"/>
  <c r="NPX49" i="1" s="1"/>
  <c r="NTN49" i="1"/>
  <c r="NTP49" i="1" s="1"/>
  <c r="NXF49" i="1"/>
  <c r="NXH49" i="1" s="1"/>
  <c r="OAX49" i="1"/>
  <c r="OAZ49" i="1" s="1"/>
  <c r="OEP49" i="1"/>
  <c r="OER49" i="1" s="1"/>
  <c r="OIH49" i="1"/>
  <c r="OIJ49" i="1" s="1"/>
  <c r="OLZ49" i="1"/>
  <c r="OMB49" i="1" s="1"/>
  <c r="OPR49" i="1"/>
  <c r="OPT49" i="1" s="1"/>
  <c r="OTJ49" i="1"/>
  <c r="OTL49" i="1" s="1"/>
  <c r="OXB49" i="1"/>
  <c r="OXD49" i="1" s="1"/>
  <c r="PAT49" i="1"/>
  <c r="PAV49" i="1" s="1"/>
  <c r="PEL49" i="1"/>
  <c r="PEN49" i="1" s="1"/>
  <c r="PID49" i="1"/>
  <c r="PIF49" i="1" s="1"/>
  <c r="PLV49" i="1"/>
  <c r="PLX49" i="1" s="1"/>
  <c r="PPN49" i="1"/>
  <c r="PPP49" i="1" s="1"/>
  <c r="PTF49" i="1"/>
  <c r="PTH49" i="1" s="1"/>
  <c r="PWX49" i="1"/>
  <c r="PWZ49" i="1" s="1"/>
  <c r="QAP49" i="1"/>
  <c r="QAR49" i="1" s="1"/>
  <c r="QEH49" i="1"/>
  <c r="QEJ49" i="1" s="1"/>
  <c r="QHZ49" i="1"/>
  <c r="QIB49" i="1" s="1"/>
  <c r="QLR49" i="1"/>
  <c r="QLT49" i="1" s="1"/>
  <c r="QPJ49" i="1"/>
  <c r="QPL49" i="1" s="1"/>
  <c r="QTB49" i="1"/>
  <c r="QTD49" i="1" s="1"/>
  <c r="QWT49" i="1"/>
  <c r="QWV49" i="1" s="1"/>
  <c r="RAL49" i="1"/>
  <c r="RAN49" i="1" s="1"/>
  <c r="RED49" i="1"/>
  <c r="REF49" i="1" s="1"/>
  <c r="RHV49" i="1"/>
  <c r="RHX49" i="1" s="1"/>
  <c r="RLN49" i="1"/>
  <c r="RLP49" i="1" s="1"/>
  <c r="RPF49" i="1"/>
  <c r="RPH49" i="1" s="1"/>
  <c r="RSX49" i="1"/>
  <c r="RSZ49" i="1" s="1"/>
  <c r="RWP49" i="1"/>
  <c r="RWR49" i="1" s="1"/>
  <c r="SAH49" i="1"/>
  <c r="SAJ49" i="1" s="1"/>
  <c r="SDZ49" i="1"/>
  <c r="SEB49" i="1" s="1"/>
  <c r="SHR49" i="1"/>
  <c r="SHT49" i="1" s="1"/>
  <c r="SLJ49" i="1"/>
  <c r="SLL49" i="1" s="1"/>
  <c r="SPB49" i="1"/>
  <c r="SPD49" i="1" s="1"/>
  <c r="SST49" i="1"/>
  <c r="SSV49" i="1" s="1"/>
  <c r="SWM49" i="1"/>
  <c r="TYD49" i="1"/>
  <c r="TYF49" i="1" s="1"/>
  <c r="TYE49" i="1"/>
  <c r="UGE49" i="1"/>
  <c r="UUH49" i="1"/>
  <c r="UUJ49" i="1" s="1"/>
  <c r="UUI49" i="1"/>
  <c r="VSH49" i="1"/>
  <c r="VSJ49" i="1" s="1"/>
  <c r="VSI49" i="1"/>
  <c r="WSU49" i="1"/>
  <c r="AAP50" i="1"/>
  <c r="AAR50" i="1" s="1"/>
  <c r="AAQ50" i="1"/>
  <c r="HTV49" i="1"/>
  <c r="HTX49" i="1" s="1"/>
  <c r="HXN49" i="1"/>
  <c r="HXP49" i="1" s="1"/>
  <c r="IBF49" i="1"/>
  <c r="IBH49" i="1" s="1"/>
  <c r="IEX49" i="1"/>
  <c r="IEZ49" i="1" s="1"/>
  <c r="IIP49" i="1"/>
  <c r="IIR49" i="1" s="1"/>
  <c r="IMH49" i="1"/>
  <c r="IMJ49" i="1" s="1"/>
  <c r="IPZ49" i="1"/>
  <c r="IQB49" i="1" s="1"/>
  <c r="ITR49" i="1"/>
  <c r="ITT49" i="1" s="1"/>
  <c r="IXJ49" i="1"/>
  <c r="IXL49" i="1" s="1"/>
  <c r="JBB49" i="1"/>
  <c r="JBD49" i="1" s="1"/>
  <c r="JET49" i="1"/>
  <c r="JEV49" i="1" s="1"/>
  <c r="JIL49" i="1"/>
  <c r="JIN49" i="1" s="1"/>
  <c r="JMD49" i="1"/>
  <c r="JMF49" i="1" s="1"/>
  <c r="JPV49" i="1"/>
  <c r="JPX49" i="1" s="1"/>
  <c r="JTN49" i="1"/>
  <c r="JTP49" i="1" s="1"/>
  <c r="JXF49" i="1"/>
  <c r="JXH49" i="1" s="1"/>
  <c r="KAX49" i="1"/>
  <c r="KAZ49" i="1" s="1"/>
  <c r="KEP49" i="1"/>
  <c r="KER49" i="1" s="1"/>
  <c r="KIH49" i="1"/>
  <c r="KIJ49" i="1" s="1"/>
  <c r="KLZ49" i="1"/>
  <c r="KMB49" i="1" s="1"/>
  <c r="KPR49" i="1"/>
  <c r="KPT49" i="1" s="1"/>
  <c r="KTJ49" i="1"/>
  <c r="KTL49" i="1" s="1"/>
  <c r="KXB49" i="1"/>
  <c r="KXD49" i="1" s="1"/>
  <c r="LAT49" i="1"/>
  <c r="LAV49" i="1" s="1"/>
  <c r="LEL49" i="1"/>
  <c r="LEN49" i="1" s="1"/>
  <c r="LID49" i="1"/>
  <c r="LIF49" i="1" s="1"/>
  <c r="LLV49" i="1"/>
  <c r="LLX49" i="1" s="1"/>
  <c r="LPN49" i="1"/>
  <c r="LPP49" i="1" s="1"/>
  <c r="LTF49" i="1"/>
  <c r="LTH49" i="1" s="1"/>
  <c r="LWX49" i="1"/>
  <c r="LWZ49" i="1" s="1"/>
  <c r="MAP49" i="1"/>
  <c r="MAR49" i="1" s="1"/>
  <c r="MEH49" i="1"/>
  <c r="MEJ49" i="1" s="1"/>
  <c r="MHZ49" i="1"/>
  <c r="MIB49" i="1" s="1"/>
  <c r="MLR49" i="1"/>
  <c r="MLT49" i="1" s="1"/>
  <c r="MPJ49" i="1"/>
  <c r="MPL49" i="1" s="1"/>
  <c r="MTB49" i="1"/>
  <c r="MTD49" i="1" s="1"/>
  <c r="MWT49" i="1"/>
  <c r="MWV49" i="1" s="1"/>
  <c r="NAL49" i="1"/>
  <c r="NAN49" i="1" s="1"/>
  <c r="NED49" i="1"/>
  <c r="NEF49" i="1" s="1"/>
  <c r="NHV49" i="1"/>
  <c r="NHX49" i="1" s="1"/>
  <c r="NLN49" i="1"/>
  <c r="NLP49" i="1" s="1"/>
  <c r="NPF49" i="1"/>
  <c r="NPH49" i="1" s="1"/>
  <c r="NSX49" i="1"/>
  <c r="NSZ49" i="1" s="1"/>
  <c r="NWP49" i="1"/>
  <c r="NWR49" i="1" s="1"/>
  <c r="OAH49" i="1"/>
  <c r="OAJ49" i="1" s="1"/>
  <c r="ODZ49" i="1"/>
  <c r="OEB49" i="1" s="1"/>
  <c r="OHR49" i="1"/>
  <c r="OHT49" i="1" s="1"/>
  <c r="OLJ49" i="1"/>
  <c r="OLL49" i="1" s="1"/>
  <c r="OPB49" i="1"/>
  <c r="OPD49" i="1" s="1"/>
  <c r="OST49" i="1"/>
  <c r="OSV49" i="1" s="1"/>
  <c r="OWL49" i="1"/>
  <c r="OWN49" i="1" s="1"/>
  <c r="PAD49" i="1"/>
  <c r="PAF49" i="1" s="1"/>
  <c r="PDV49" i="1"/>
  <c r="PDX49" i="1" s="1"/>
  <c r="PHN49" i="1"/>
  <c r="PHP49" i="1" s="1"/>
  <c r="PLF49" i="1"/>
  <c r="PLH49" i="1" s="1"/>
  <c r="POX49" i="1"/>
  <c r="POZ49" i="1" s="1"/>
  <c r="PSP49" i="1"/>
  <c r="PSR49" i="1" s="1"/>
  <c r="PWH49" i="1"/>
  <c r="PWJ49" i="1" s="1"/>
  <c r="PZZ49" i="1"/>
  <c r="QAB49" i="1" s="1"/>
  <c r="QDR49" i="1"/>
  <c r="QDT49" i="1" s="1"/>
  <c r="QHJ49" i="1"/>
  <c r="QHL49" i="1" s="1"/>
  <c r="QLB49" i="1"/>
  <c r="QLD49" i="1" s="1"/>
  <c r="QOT49" i="1"/>
  <c r="QOV49" i="1" s="1"/>
  <c r="QSL49" i="1"/>
  <c r="QSN49" i="1" s="1"/>
  <c r="QWD49" i="1"/>
  <c r="QWF49" i="1" s="1"/>
  <c r="QZV49" i="1"/>
  <c r="QZX49" i="1" s="1"/>
  <c r="RDN49" i="1"/>
  <c r="RDP49" i="1" s="1"/>
  <c r="RHF49" i="1"/>
  <c r="RHH49" i="1" s="1"/>
  <c r="RKX49" i="1"/>
  <c r="RKZ49" i="1" s="1"/>
  <c r="ROP49" i="1"/>
  <c r="ROR49" i="1" s="1"/>
  <c r="RSH49" i="1"/>
  <c r="RSJ49" i="1" s="1"/>
  <c r="RVZ49" i="1"/>
  <c r="RWB49" i="1" s="1"/>
  <c r="RZR49" i="1"/>
  <c r="RZT49" i="1" s="1"/>
  <c r="SDJ49" i="1"/>
  <c r="SDL49" i="1" s="1"/>
  <c r="SHB49" i="1"/>
  <c r="SHD49" i="1" s="1"/>
  <c r="SKT49" i="1"/>
  <c r="SKV49" i="1" s="1"/>
  <c r="SOL49" i="1"/>
  <c r="SON49" i="1" s="1"/>
  <c r="SSD49" i="1"/>
  <c r="SSF49" i="1" s="1"/>
  <c r="SVW49" i="1"/>
  <c r="TDG49" i="1"/>
  <c r="TFR49" i="1"/>
  <c r="TFT49" i="1" s="1"/>
  <c r="TFS49" i="1"/>
  <c r="TNS49" i="1"/>
  <c r="UBV49" i="1"/>
  <c r="UBX49" i="1" s="1"/>
  <c r="UBW49" i="1"/>
  <c r="UJW49" i="1"/>
  <c r="UXK49" i="1"/>
  <c r="VHF49" i="1"/>
  <c r="VHH49" i="1" s="1"/>
  <c r="VHG49" i="1"/>
  <c r="VPW49" i="1"/>
  <c r="WDJ49" i="1"/>
  <c r="WDL49" i="1" s="1"/>
  <c r="WDK49" i="1"/>
  <c r="XDW49" i="1"/>
  <c r="YE50" i="1"/>
  <c r="SVG49" i="1"/>
  <c r="SYI49" i="1"/>
  <c r="TJJ49" i="1"/>
  <c r="TJL49" i="1" s="1"/>
  <c r="TJK49" i="1"/>
  <c r="TRK49" i="1"/>
  <c r="UFN49" i="1"/>
  <c r="UFP49" i="1" s="1"/>
  <c r="UFO49" i="1"/>
  <c r="UNO49" i="1"/>
  <c r="VEU49" i="1"/>
  <c r="WAY49" i="1"/>
  <c r="WOL49" i="1"/>
  <c r="WON49" i="1" s="1"/>
  <c r="WOM49" i="1"/>
  <c r="AQP50" i="1"/>
  <c r="AQR50" i="1" s="1"/>
  <c r="AQQ50" i="1"/>
  <c r="ATB50" i="1"/>
  <c r="ATD50" i="1" s="1"/>
  <c r="ATC50" i="1"/>
  <c r="BVJ50" i="1"/>
  <c r="BVL50" i="1" s="1"/>
  <c r="BVK50" i="1"/>
  <c r="TBK49" i="1"/>
  <c r="TFC49" i="1"/>
  <c r="TIU49" i="1"/>
  <c r="TMM49" i="1"/>
  <c r="TQE49" i="1"/>
  <c r="TTW49" i="1"/>
  <c r="TXO49" i="1"/>
  <c r="UBG49" i="1"/>
  <c r="UEY49" i="1"/>
  <c r="UIQ49" i="1"/>
  <c r="UMI49" i="1"/>
  <c r="UQA49" i="1"/>
  <c r="UTS49" i="1"/>
  <c r="UZF49" i="1"/>
  <c r="UZH49" i="1" s="1"/>
  <c r="UZG49" i="1"/>
  <c r="VEE49" i="1"/>
  <c r="VIM49" i="1"/>
  <c r="VKX49" i="1"/>
  <c r="VKZ49" i="1" s="1"/>
  <c r="VKY49" i="1"/>
  <c r="VPG49" i="1"/>
  <c r="VTO49" i="1"/>
  <c r="VVZ49" i="1"/>
  <c r="VWB49" i="1" s="1"/>
  <c r="VWA49" i="1"/>
  <c r="WAI49" i="1"/>
  <c r="WEQ49" i="1"/>
  <c r="WHB49" i="1"/>
  <c r="WHD49" i="1" s="1"/>
  <c r="WHC49" i="1"/>
  <c r="WLK49" i="1"/>
  <c r="WPS49" i="1"/>
  <c r="WSD49" i="1"/>
  <c r="WSF49" i="1" s="1"/>
  <c r="WSE49" i="1"/>
  <c r="WWM49" i="1"/>
  <c r="XAU49" i="1"/>
  <c r="XDF49" i="1"/>
  <c r="XDH49" i="1" s="1"/>
  <c r="XDG49" i="1"/>
  <c r="TF50" i="1"/>
  <c r="TH50" i="1" s="1"/>
  <c r="TG50" i="1"/>
  <c r="XO50" i="1"/>
  <c r="ABW50" i="1"/>
  <c r="AEH50" i="1"/>
  <c r="AEJ50" i="1" s="1"/>
  <c r="AEI50" i="1"/>
  <c r="AUH50" i="1"/>
  <c r="AUJ50" i="1" s="1"/>
  <c r="AUI50" i="1"/>
  <c r="AWT50" i="1"/>
  <c r="AWV50" i="1" s="1"/>
  <c r="AWU50" i="1"/>
  <c r="AXZ50" i="1"/>
  <c r="AYB50" i="1" s="1"/>
  <c r="AYA50" i="1"/>
  <c r="BAL50" i="1"/>
  <c r="BAN50" i="1" s="1"/>
  <c r="BAM50" i="1"/>
  <c r="CFV50" i="1"/>
  <c r="CFX50" i="1" s="1"/>
  <c r="CFW50" i="1"/>
  <c r="CPR50" i="1"/>
  <c r="CPT50" i="1" s="1"/>
  <c r="CPS50" i="1"/>
  <c r="ECL50" i="1"/>
  <c r="ECN50" i="1" s="1"/>
  <c r="ECM50" i="1"/>
  <c r="THO49" i="1"/>
  <c r="TLG49" i="1"/>
  <c r="TOY49" i="1"/>
  <c r="TSQ49" i="1"/>
  <c r="TWI49" i="1"/>
  <c r="UAA49" i="1"/>
  <c r="UDS49" i="1"/>
  <c r="UHK49" i="1"/>
  <c r="ULC49" i="1"/>
  <c r="UOU49" i="1"/>
  <c r="USM49" i="1"/>
  <c r="UVN49" i="1"/>
  <c r="UVP49" i="1" s="1"/>
  <c r="UVO49" i="1"/>
  <c r="VBC49" i="1"/>
  <c r="VDN49" i="1"/>
  <c r="VDP49" i="1" s="1"/>
  <c r="VDO49" i="1"/>
  <c r="VHW49" i="1"/>
  <c r="VME49" i="1"/>
  <c r="VOP49" i="1"/>
  <c r="VOR49" i="1" s="1"/>
  <c r="VOQ49" i="1"/>
  <c r="VSY49" i="1"/>
  <c r="VXG49" i="1"/>
  <c r="VZR49" i="1"/>
  <c r="VZT49" i="1" s="1"/>
  <c r="VZS49" i="1"/>
  <c r="WEA49" i="1"/>
  <c r="WII49" i="1"/>
  <c r="WKT49" i="1"/>
  <c r="WKV49" i="1" s="1"/>
  <c r="WKU49" i="1"/>
  <c r="WPC49" i="1"/>
  <c r="WTK49" i="1"/>
  <c r="WVV49" i="1"/>
  <c r="WVX49" i="1" s="1"/>
  <c r="WVW49" i="1"/>
  <c r="XAE49" i="1"/>
  <c r="XEM49" i="1"/>
  <c r="UM50" i="1"/>
  <c r="WX50" i="1"/>
  <c r="WZ50" i="1" s="1"/>
  <c r="WY50" i="1"/>
  <c r="ABG50" i="1"/>
  <c r="AHZ50" i="1"/>
  <c r="AIB50" i="1" s="1"/>
  <c r="AIA50" i="1"/>
  <c r="BBR50" i="1"/>
  <c r="BBT50" i="1" s="1"/>
  <c r="BBS50" i="1"/>
  <c r="BED50" i="1"/>
  <c r="BEF50" i="1" s="1"/>
  <c r="BEE50" i="1"/>
  <c r="CNF50" i="1"/>
  <c r="CNH50" i="1" s="1"/>
  <c r="CNG50" i="1"/>
  <c r="DQD50" i="1"/>
  <c r="DQF50" i="1" s="1"/>
  <c r="DQE50" i="1"/>
  <c r="CAX50" i="1"/>
  <c r="CAZ50" i="1" s="1"/>
  <c r="CAY50" i="1"/>
  <c r="CQX50" i="1"/>
  <c r="CQZ50" i="1" s="1"/>
  <c r="CQY50" i="1"/>
  <c r="CTJ50" i="1"/>
  <c r="CTL50" i="1" s="1"/>
  <c r="CTK50" i="1"/>
  <c r="DFR50" i="1"/>
  <c r="DFT50" i="1" s="1"/>
  <c r="DFS50" i="1"/>
  <c r="EEX50" i="1"/>
  <c r="EEZ50" i="1" s="1"/>
  <c r="EEY50" i="1"/>
  <c r="EJF50" i="1"/>
  <c r="EJH50" i="1" s="1"/>
  <c r="EJG50" i="1"/>
  <c r="FBB50" i="1"/>
  <c r="FBD50" i="1" s="1"/>
  <c r="FBC50" i="1"/>
  <c r="FFJ50" i="1"/>
  <c r="FFL50" i="1" s="1"/>
  <c r="FFK50" i="1"/>
  <c r="GCD50" i="1"/>
  <c r="GCF50" i="1" s="1"/>
  <c r="GCE50" i="1"/>
  <c r="HUL50" i="1"/>
  <c r="HUN50" i="1" s="1"/>
  <c r="HUM50" i="1"/>
  <c r="JMT50" i="1"/>
  <c r="JMV50" i="1" s="1"/>
  <c r="JMU50" i="1"/>
  <c r="PCA50" i="1"/>
  <c r="PBZ50" i="1"/>
  <c r="PCB50" i="1" s="1"/>
  <c r="PIE50" i="1"/>
  <c r="PID50" i="1"/>
  <c r="PIF50" i="1" s="1"/>
  <c r="VCY49" i="1"/>
  <c r="VGQ49" i="1"/>
  <c r="VKI49" i="1"/>
  <c r="VOA49" i="1"/>
  <c r="VRS49" i="1"/>
  <c r="VVK49" i="1"/>
  <c r="VZC49" i="1"/>
  <c r="WCU49" i="1"/>
  <c r="WGM49" i="1"/>
  <c r="WKE49" i="1"/>
  <c r="WNW49" i="1"/>
  <c r="WRO49" i="1"/>
  <c r="WVG49" i="1"/>
  <c r="WYY49" i="1"/>
  <c r="XCQ49" i="1"/>
  <c r="WI50" i="1"/>
  <c r="AAA50" i="1"/>
  <c r="ADS50" i="1"/>
  <c r="AHK50" i="1"/>
  <c r="ALC50" i="1"/>
  <c r="AOU50" i="1"/>
  <c r="ASM50" i="1"/>
  <c r="AWE50" i="1"/>
  <c r="AZW50" i="1"/>
  <c r="BDO50" i="1"/>
  <c r="BHG50" i="1"/>
  <c r="BKY50" i="1"/>
  <c r="BOQ50" i="1"/>
  <c r="BSI50" i="1"/>
  <c r="BUU50" i="1"/>
  <c r="BXW50" i="1"/>
  <c r="CIH50" i="1"/>
  <c r="CIJ50" i="1" s="1"/>
  <c r="CII50" i="1"/>
  <c r="CUP50" i="1"/>
  <c r="CUR50" i="1" s="1"/>
  <c r="CUQ50" i="1"/>
  <c r="CXB50" i="1"/>
  <c r="CXD50" i="1" s="1"/>
  <c r="CXC50" i="1"/>
  <c r="DNB50" i="1"/>
  <c r="DND50" i="1" s="1"/>
  <c r="DNC50" i="1"/>
  <c r="DVB50" i="1"/>
  <c r="DVD50" i="1" s="1"/>
  <c r="DVC50" i="1"/>
  <c r="ERF50" i="1"/>
  <c r="ERH50" i="1" s="1"/>
  <c r="ERG50" i="1"/>
  <c r="FQL50" i="1"/>
  <c r="FQN50" i="1" s="1"/>
  <c r="FQM50" i="1"/>
  <c r="GJN50" i="1"/>
  <c r="GJP50" i="1" s="1"/>
  <c r="GJO50" i="1"/>
  <c r="HIT50" i="1"/>
  <c r="HIV50" i="1" s="1"/>
  <c r="HIU50" i="1"/>
  <c r="IBV50" i="1"/>
  <c r="IBX50" i="1" s="1"/>
  <c r="IBW50" i="1"/>
  <c r="JBB50" i="1"/>
  <c r="JBD50" i="1" s="1"/>
  <c r="JBC50" i="1"/>
  <c r="LAD50" i="1"/>
  <c r="LAF50" i="1" s="1"/>
  <c r="LAE50" i="1"/>
  <c r="LOH50" i="1"/>
  <c r="LOJ50" i="1" s="1"/>
  <c r="LOI50" i="1"/>
  <c r="MHJ50" i="1"/>
  <c r="MHL50" i="1" s="1"/>
  <c r="MHK50" i="1"/>
  <c r="NJS50" i="1"/>
  <c r="NJR50" i="1"/>
  <c r="NJT50" i="1" s="1"/>
  <c r="BXF50" i="1"/>
  <c r="BXH50" i="1" s="1"/>
  <c r="BXG50" i="1"/>
  <c r="CYH50" i="1"/>
  <c r="CYJ50" i="1" s="1"/>
  <c r="CYI50" i="1"/>
  <c r="DDF50" i="1"/>
  <c r="DDH50" i="1" s="1"/>
  <c r="DDG50" i="1"/>
  <c r="DXN50" i="1"/>
  <c r="DXP50" i="1" s="1"/>
  <c r="DXO50" i="1"/>
  <c r="EBV50" i="1"/>
  <c r="EBX50" i="1" s="1"/>
  <c r="EBW50" i="1"/>
  <c r="ETR50" i="1"/>
  <c r="ETT50" i="1" s="1"/>
  <c r="ETS50" i="1"/>
  <c r="EXZ50" i="1"/>
  <c r="EYB50" i="1" s="1"/>
  <c r="EYA50" i="1"/>
  <c r="FXV50" i="1"/>
  <c r="FXX50" i="1" s="1"/>
  <c r="FXW50" i="1"/>
  <c r="HQD50" i="1"/>
  <c r="HQF50" i="1" s="1"/>
  <c r="HQE50" i="1"/>
  <c r="JIL50" i="1"/>
  <c r="JIN50" i="1" s="1"/>
  <c r="JIM50" i="1"/>
  <c r="PEM50" i="1"/>
  <c r="PEL50" i="1"/>
  <c r="PEN50" i="1" s="1"/>
  <c r="WFG50" i="1"/>
  <c r="WFF50" i="1"/>
  <c r="WFH50" i="1" s="1"/>
  <c r="WGM50" i="1"/>
  <c r="WGL50" i="1"/>
  <c r="WGN50" i="1" s="1"/>
  <c r="XBZ50" i="1"/>
  <c r="XCB50" i="1" s="1"/>
  <c r="XCA50" i="1"/>
  <c r="XEL50" i="1"/>
  <c r="XEN50" i="1" s="1"/>
  <c r="XEM50" i="1"/>
  <c r="BJS50" i="1"/>
  <c r="BNK50" i="1"/>
  <c r="BRC50" i="1"/>
  <c r="BUE50" i="1"/>
  <c r="BZS50" i="1"/>
  <c r="CCE50" i="1"/>
  <c r="CJO50" i="1"/>
  <c r="DGH50" i="1"/>
  <c r="DGJ50" i="1" s="1"/>
  <c r="DGI50" i="1"/>
  <c r="DIT50" i="1"/>
  <c r="DIV50" i="1" s="1"/>
  <c r="DIU50" i="1"/>
  <c r="DKP50" i="1"/>
  <c r="DKR50" i="1" s="1"/>
  <c r="DKQ50" i="1"/>
  <c r="EJV50" i="1"/>
  <c r="EJX50" i="1" s="1"/>
  <c r="EJW50" i="1"/>
  <c r="FFZ50" i="1"/>
  <c r="FGB50" i="1" s="1"/>
  <c r="FGA50" i="1"/>
  <c r="GYH50" i="1"/>
  <c r="GYJ50" i="1" s="1"/>
  <c r="GYI50" i="1"/>
  <c r="IQP50" i="1"/>
  <c r="IQR50" i="1" s="1"/>
  <c r="IQQ50" i="1"/>
  <c r="BTN50" i="1"/>
  <c r="BTP50" i="1" s="1"/>
  <c r="BTO50" i="1"/>
  <c r="CEP50" i="1"/>
  <c r="CER50" i="1" s="1"/>
  <c r="CEQ50" i="1"/>
  <c r="CLZ50" i="1"/>
  <c r="CMB50" i="1" s="1"/>
  <c r="CMA50" i="1"/>
  <c r="DNR50" i="1"/>
  <c r="DNT50" i="1" s="1"/>
  <c r="DNS50" i="1"/>
  <c r="DUL50" i="1"/>
  <c r="DUN50" i="1" s="1"/>
  <c r="DUM50" i="1"/>
  <c r="EMH50" i="1"/>
  <c r="EMJ50" i="1" s="1"/>
  <c r="EMI50" i="1"/>
  <c r="EQP50" i="1"/>
  <c r="EQR50" i="1" s="1"/>
  <c r="EQQ50" i="1"/>
  <c r="FNJ50" i="1"/>
  <c r="FNL50" i="1" s="1"/>
  <c r="FNK50" i="1"/>
  <c r="GMP50" i="1"/>
  <c r="GMR50" i="1" s="1"/>
  <c r="GMQ50" i="1"/>
  <c r="HFR50" i="1"/>
  <c r="HFT50" i="1" s="1"/>
  <c r="HFS50" i="1"/>
  <c r="IEX50" i="1"/>
  <c r="IEZ50" i="1" s="1"/>
  <c r="IEY50" i="1"/>
  <c r="IXZ50" i="1"/>
  <c r="IYB50" i="1" s="1"/>
  <c r="IYA50" i="1"/>
  <c r="MKL50" i="1"/>
  <c r="MKN50" i="1" s="1"/>
  <c r="MKM50" i="1"/>
  <c r="DBJ50" i="1"/>
  <c r="DBL50" i="1" s="1"/>
  <c r="DBK50" i="1"/>
  <c r="FUD50" i="1"/>
  <c r="FUF50" i="1" s="1"/>
  <c r="FUE50" i="1"/>
  <c r="GQH50" i="1"/>
  <c r="GQJ50" i="1" s="1"/>
  <c r="GQI50" i="1"/>
  <c r="HML50" i="1"/>
  <c r="HMN50" i="1" s="1"/>
  <c r="HMM50" i="1"/>
  <c r="IIP50" i="1"/>
  <c r="IIR50" i="1" s="1"/>
  <c r="IIQ50" i="1"/>
  <c r="JET50" i="1"/>
  <c r="JEV50" i="1" s="1"/>
  <c r="JEU50" i="1"/>
  <c r="LEL50" i="1"/>
  <c r="LEN50" i="1" s="1"/>
  <c r="LEM50" i="1"/>
  <c r="MLR50" i="1"/>
  <c r="MLT50" i="1" s="1"/>
  <c r="MLS50" i="1"/>
  <c r="OPS50" i="1"/>
  <c r="OPR50" i="1"/>
  <c r="OPT50" i="1" s="1"/>
  <c r="PJK50" i="1"/>
  <c r="PJJ50" i="1"/>
  <c r="PJL50" i="1" s="1"/>
  <c r="QGE50" i="1"/>
  <c r="QGD50" i="1"/>
  <c r="QGF50" i="1" s="1"/>
  <c r="QJG50" i="1"/>
  <c r="QJF50" i="1"/>
  <c r="QJH50" i="1" s="1"/>
  <c r="UAA50" i="1"/>
  <c r="TZZ50" i="1"/>
  <c r="UAB50" i="1" s="1"/>
  <c r="GBN50" i="1"/>
  <c r="GBP50" i="1" s="1"/>
  <c r="GBO50" i="1"/>
  <c r="GXR50" i="1"/>
  <c r="GXT50" i="1" s="1"/>
  <c r="GXS50" i="1"/>
  <c r="HTV50" i="1"/>
  <c r="HTX50" i="1" s="1"/>
  <c r="HTW50" i="1"/>
  <c r="IPZ50" i="1"/>
  <c r="IQB50" i="1" s="1"/>
  <c r="IQA50" i="1"/>
  <c r="JMD50" i="1"/>
  <c r="JMF50" i="1" s="1"/>
  <c r="JME50" i="1"/>
  <c r="KHB50" i="1"/>
  <c r="KHD50" i="1" s="1"/>
  <c r="KHC50" i="1"/>
  <c r="KIH50" i="1"/>
  <c r="KIJ50" i="1" s="1"/>
  <c r="KII50" i="1"/>
  <c r="LPN50" i="1"/>
  <c r="LPP50" i="1" s="1"/>
  <c r="LPO50" i="1"/>
  <c r="PFS50" i="1"/>
  <c r="PFR50" i="1"/>
  <c r="PFT50" i="1" s="1"/>
  <c r="FJB50" i="1"/>
  <c r="FJD50" i="1" s="1"/>
  <c r="FJC50" i="1"/>
  <c r="GFF50" i="1"/>
  <c r="GFH50" i="1" s="1"/>
  <c r="GFG50" i="1"/>
  <c r="HBJ50" i="1"/>
  <c r="HBL50" i="1" s="1"/>
  <c r="HBK50" i="1"/>
  <c r="HXN50" i="1"/>
  <c r="HXP50" i="1" s="1"/>
  <c r="HXO50" i="1"/>
  <c r="ITR50" i="1"/>
  <c r="ITT50" i="1" s="1"/>
  <c r="ITS50" i="1"/>
  <c r="KSD50" i="1"/>
  <c r="KSF50" i="1" s="1"/>
  <c r="KSE50" i="1"/>
  <c r="LLF50" i="1"/>
  <c r="LLH50" i="1" s="1"/>
  <c r="LLG50" i="1"/>
  <c r="LZJ50" i="1"/>
  <c r="LZL50" i="1" s="1"/>
  <c r="LZK50" i="1"/>
  <c r="MSL50" i="1"/>
  <c r="MSN50" i="1" s="1"/>
  <c r="MSM50" i="1"/>
  <c r="OFG50" i="1"/>
  <c r="OFF50" i="1"/>
  <c r="OFH50" i="1" s="1"/>
  <c r="DFB50" i="1"/>
  <c r="DFD50" i="1" s="1"/>
  <c r="DFC50" i="1"/>
  <c r="DML50" i="1"/>
  <c r="DMN50" i="1" s="1"/>
  <c r="DMM50" i="1"/>
  <c r="DTV50" i="1"/>
  <c r="DTX50" i="1" s="1"/>
  <c r="DTW50" i="1"/>
  <c r="EBF50" i="1"/>
  <c r="EBH50" i="1" s="1"/>
  <c r="EBG50" i="1"/>
  <c r="EIP50" i="1"/>
  <c r="EIR50" i="1" s="1"/>
  <c r="EIQ50" i="1"/>
  <c r="EPZ50" i="1"/>
  <c r="EQB50" i="1" s="1"/>
  <c r="EQA50" i="1"/>
  <c r="EXJ50" i="1"/>
  <c r="EXL50" i="1" s="1"/>
  <c r="EXK50" i="1"/>
  <c r="FET50" i="1"/>
  <c r="FEV50" i="1" s="1"/>
  <c r="FEU50" i="1"/>
  <c r="FMT50" i="1"/>
  <c r="FMV50" i="1" s="1"/>
  <c r="FMU50" i="1"/>
  <c r="FUU50" i="1"/>
  <c r="GIX50" i="1"/>
  <c r="GIZ50" i="1" s="1"/>
  <c r="GIY50" i="1"/>
  <c r="GQY50" i="1"/>
  <c r="HFB50" i="1"/>
  <c r="HFD50" i="1" s="1"/>
  <c r="HFC50" i="1"/>
  <c r="HNC50" i="1"/>
  <c r="IBF50" i="1"/>
  <c r="IBH50" i="1" s="1"/>
  <c r="IBG50" i="1"/>
  <c r="IJG50" i="1"/>
  <c r="IXJ50" i="1"/>
  <c r="IXL50" i="1" s="1"/>
  <c r="IXK50" i="1"/>
  <c r="JFK50" i="1"/>
  <c r="KDZ50" i="1"/>
  <c r="KEB50" i="1" s="1"/>
  <c r="KEA50" i="1"/>
  <c r="KTJ50" i="1"/>
  <c r="KTL50" i="1" s="1"/>
  <c r="KTK50" i="1"/>
  <c r="MAP50" i="1"/>
  <c r="MAR50" i="1" s="1"/>
  <c r="MAQ50" i="1"/>
  <c r="NXV50" i="1"/>
  <c r="NXX50" i="1" s="1"/>
  <c r="OBN50" i="1"/>
  <c r="OBP50" i="1" s="1"/>
  <c r="KKT50" i="1"/>
  <c r="KKV50" i="1" s="1"/>
  <c r="KKU50" i="1"/>
  <c r="KVV50" i="1"/>
  <c r="KVX50" i="1" s="1"/>
  <c r="KVW50" i="1"/>
  <c r="LGX50" i="1"/>
  <c r="LGZ50" i="1" s="1"/>
  <c r="LGY50" i="1"/>
  <c r="LRZ50" i="1"/>
  <c r="LSB50" i="1" s="1"/>
  <c r="LSA50" i="1"/>
  <c r="MDB50" i="1"/>
  <c r="MDD50" i="1" s="1"/>
  <c r="MDC50" i="1"/>
  <c r="MOD50" i="1"/>
  <c r="MOF50" i="1" s="1"/>
  <c r="MOE50" i="1"/>
  <c r="NTO50" i="1"/>
  <c r="NTN50" i="1"/>
  <c r="NTP50" i="1" s="1"/>
  <c r="OII50" i="1"/>
  <c r="OIH50" i="1"/>
  <c r="OIJ50" i="1" s="1"/>
  <c r="OMA50" i="1"/>
  <c r="OLZ50" i="1"/>
  <c r="OMB50" i="1" s="1"/>
  <c r="PXO50" i="1"/>
  <c r="PXN50" i="1"/>
  <c r="PXP50" i="1" s="1"/>
  <c r="VQM50" i="1"/>
  <c r="VQL50" i="1"/>
  <c r="VQN50" i="1" s="1"/>
  <c r="FIM50" i="1"/>
  <c r="FME50" i="1"/>
  <c r="FPW50" i="1"/>
  <c r="FTO50" i="1"/>
  <c r="FXG50" i="1"/>
  <c r="GAY50" i="1"/>
  <c r="GEQ50" i="1"/>
  <c r="GII50" i="1"/>
  <c r="GMA50" i="1"/>
  <c r="GPS50" i="1"/>
  <c r="GTK50" i="1"/>
  <c r="GXC50" i="1"/>
  <c r="HAU50" i="1"/>
  <c r="HEM50" i="1"/>
  <c r="HIE50" i="1"/>
  <c r="HLW50" i="1"/>
  <c r="HPO50" i="1"/>
  <c r="HTG50" i="1"/>
  <c r="HWY50" i="1"/>
  <c r="IAQ50" i="1"/>
  <c r="IEI50" i="1"/>
  <c r="IIA50" i="1"/>
  <c r="ILS50" i="1"/>
  <c r="IPK50" i="1"/>
  <c r="ITC50" i="1"/>
  <c r="IWU50" i="1"/>
  <c r="JAM50" i="1"/>
  <c r="JEE50" i="1"/>
  <c r="JHW50" i="1"/>
  <c r="JLO50" i="1"/>
  <c r="NJC50" i="1"/>
  <c r="NJB50" i="1"/>
  <c r="NJD50" i="1" s="1"/>
  <c r="ONG50" i="1"/>
  <c r="ONF50" i="1"/>
  <c r="ONH50" i="1" s="1"/>
  <c r="PQD50" i="1"/>
  <c r="PQF50" i="1" s="1"/>
  <c r="PTV50" i="1"/>
  <c r="PTX50" i="1" s="1"/>
  <c r="RBB50" i="1"/>
  <c r="RBD50" i="1" s="1"/>
  <c r="ROP50" i="1"/>
  <c r="ROR50" i="1" s="1"/>
  <c r="KDJ50" i="1"/>
  <c r="KDL50" i="1" s="1"/>
  <c r="KDK50" i="1"/>
  <c r="KHS50" i="1"/>
  <c r="KOL50" i="1"/>
  <c r="KON50" i="1" s="1"/>
  <c r="KOM50" i="1"/>
  <c r="KZN50" i="1"/>
  <c r="KZP50" i="1" s="1"/>
  <c r="KZO50" i="1"/>
  <c r="LKP50" i="1"/>
  <c r="LKR50" i="1" s="1"/>
  <c r="LKQ50" i="1"/>
  <c r="LVR50" i="1"/>
  <c r="LVT50" i="1" s="1"/>
  <c r="LVS50" i="1"/>
  <c r="MGT50" i="1"/>
  <c r="MGV50" i="1" s="1"/>
  <c r="MGU50" i="1"/>
  <c r="MRV50" i="1"/>
  <c r="MRX50" i="1" s="1"/>
  <c r="MRW50" i="1"/>
  <c r="MXK50" i="1"/>
  <c r="MXJ50" i="1"/>
  <c r="MXL50" i="1" s="1"/>
  <c r="NPW50" i="1"/>
  <c r="NPV50" i="1"/>
  <c r="NPX50" i="1" s="1"/>
  <c r="PBK50" i="1"/>
  <c r="PBJ50" i="1"/>
  <c r="PBL50" i="1" s="1"/>
  <c r="PLW50" i="1"/>
  <c r="PLV50" i="1"/>
  <c r="PLX50" i="1" s="1"/>
  <c r="QAQ50" i="1"/>
  <c r="QAP50" i="1"/>
  <c r="QAR50" i="1" s="1"/>
  <c r="QOT50" i="1"/>
  <c r="QOV50" i="1" s="1"/>
  <c r="QOU50" i="1"/>
  <c r="QWT50" i="1"/>
  <c r="QWV50" i="1" s="1"/>
  <c r="RET50" i="1"/>
  <c r="REV50" i="1" s="1"/>
  <c r="NME50" i="1"/>
  <c r="NMD50" i="1"/>
  <c r="NMF50" i="1" s="1"/>
  <c r="NRC50" i="1"/>
  <c r="NRB50" i="1"/>
  <c r="NRD50" i="1" s="1"/>
  <c r="OTZ50" i="1"/>
  <c r="OUB50" i="1" s="1"/>
  <c r="OXR50" i="1"/>
  <c r="OXT50" i="1" s="1"/>
  <c r="QLS50" i="1"/>
  <c r="QLR50" i="1"/>
  <c r="QLT50" i="1" s="1"/>
  <c r="QUH50" i="1"/>
  <c r="QUJ50" i="1" s="1"/>
  <c r="NBC50" i="1"/>
  <c r="NBB50" i="1"/>
  <c r="NBD50" i="1" s="1"/>
  <c r="NXG50" i="1"/>
  <c r="NXF50" i="1"/>
  <c r="NXH50" i="1" s="1"/>
  <c r="OTK50" i="1"/>
  <c r="OTJ50" i="1"/>
  <c r="OTL50" i="1" s="1"/>
  <c r="PPO50" i="1"/>
  <c r="PPN50" i="1"/>
  <c r="PPP50" i="1" s="1"/>
  <c r="QSM50" i="1"/>
  <c r="QSL50" i="1"/>
  <c r="QSN50" i="1" s="1"/>
  <c r="UGE50" i="1"/>
  <c r="UGD50" i="1"/>
  <c r="UGF50" i="1" s="1"/>
  <c r="UHK50" i="1"/>
  <c r="UHJ50" i="1"/>
  <c r="UHL50" i="1" s="1"/>
  <c r="URW50" i="1"/>
  <c r="URV50" i="1"/>
  <c r="URX50" i="1" s="1"/>
  <c r="KCU50" i="1"/>
  <c r="KGM50" i="1"/>
  <c r="KKE50" i="1"/>
  <c r="KNW50" i="1"/>
  <c r="KRO50" i="1"/>
  <c r="KVG50" i="1"/>
  <c r="KYY50" i="1"/>
  <c r="LCQ50" i="1"/>
  <c r="LGI50" i="1"/>
  <c r="LKA50" i="1"/>
  <c r="LNS50" i="1"/>
  <c r="LRK50" i="1"/>
  <c r="LVC50" i="1"/>
  <c r="LYU50" i="1"/>
  <c r="MCM50" i="1"/>
  <c r="MGE50" i="1"/>
  <c r="MJW50" i="1"/>
  <c r="MNO50" i="1"/>
  <c r="MRG50" i="1"/>
  <c r="MUH50" i="1"/>
  <c r="MUJ50" i="1" s="1"/>
  <c r="NEU50" i="1"/>
  <c r="NET50" i="1"/>
  <c r="NEV50" i="1" s="1"/>
  <c r="NMT50" i="1"/>
  <c r="NMV50" i="1" s="1"/>
  <c r="OAY50" i="1"/>
  <c r="OAX50" i="1"/>
  <c r="OAZ50" i="1" s="1"/>
  <c r="OXC50" i="1"/>
  <c r="OXB50" i="1"/>
  <c r="OXD50" i="1" s="1"/>
  <c r="PTG50" i="1"/>
  <c r="PTF50" i="1"/>
  <c r="PTH50" i="1" s="1"/>
  <c r="QDR50" i="1"/>
  <c r="QDT50" i="1" s="1"/>
  <c r="QDS50" i="1"/>
  <c r="UCM50" i="1"/>
  <c r="UCL50" i="1"/>
  <c r="UCN50" i="1" s="1"/>
  <c r="UOE50" i="1"/>
  <c r="UOD50" i="1"/>
  <c r="UOF50" i="1" s="1"/>
  <c r="MTS50" i="1"/>
  <c r="MTR50" i="1"/>
  <c r="MTT50" i="1" s="1"/>
  <c r="MWE50" i="1"/>
  <c r="MWD50" i="1"/>
  <c r="MWF50" i="1" s="1"/>
  <c r="NIM50" i="1"/>
  <c r="NIL50" i="1"/>
  <c r="NIN50" i="1" s="1"/>
  <c r="OEQ50" i="1"/>
  <c r="OEP50" i="1"/>
  <c r="OER50" i="1" s="1"/>
  <c r="PAU50" i="1"/>
  <c r="PAT50" i="1"/>
  <c r="PAV50" i="1" s="1"/>
  <c r="PWY50" i="1"/>
  <c r="PWX50" i="1"/>
  <c r="PWZ50" i="1" s="1"/>
  <c r="QIQ50" i="1"/>
  <c r="QIP50" i="1"/>
  <c r="QIR50" i="1" s="1"/>
  <c r="RYL50" i="1"/>
  <c r="RYN50" i="1" s="1"/>
  <c r="RYM50" i="1"/>
  <c r="SDK50" i="1"/>
  <c r="SST50" i="1"/>
  <c r="SSV50" i="1" s="1"/>
  <c r="TAE50" i="1"/>
  <c r="TAD50" i="1"/>
  <c r="TAF50" i="1" s="1"/>
  <c r="UDS50" i="1"/>
  <c r="UDR50" i="1"/>
  <c r="UDT50" i="1" s="1"/>
  <c r="QWE50" i="1"/>
  <c r="QWD50" i="1"/>
  <c r="QWF50" i="1" s="1"/>
  <c r="RAM50" i="1"/>
  <c r="RAL50" i="1"/>
  <c r="RAN50" i="1" s="1"/>
  <c r="TNS50" i="1"/>
  <c r="TNR50" i="1"/>
  <c r="TNT50" i="1" s="1"/>
  <c r="UYQ50" i="1"/>
  <c r="UYP50" i="1"/>
  <c r="UYR50" i="1" s="1"/>
  <c r="VCI50" i="1"/>
  <c r="VCH50" i="1"/>
  <c r="VCJ50" i="1" s="1"/>
  <c r="VDO50" i="1"/>
  <c r="VDN50" i="1"/>
  <c r="VDP50" i="1" s="1"/>
  <c r="VVK50" i="1"/>
  <c r="VVJ50" i="1"/>
  <c r="VVL50" i="1" s="1"/>
  <c r="QTB50" i="1"/>
  <c r="QTD50" i="1" s="1"/>
  <c r="REE50" i="1"/>
  <c r="RED50" i="1"/>
  <c r="REF50" i="1" s="1"/>
  <c r="RKH50" i="1"/>
  <c r="RKJ50" i="1" s="1"/>
  <c r="RVJ50" i="1"/>
  <c r="RVL50" i="1" s="1"/>
  <c r="TFS50" i="1"/>
  <c r="TFR50" i="1"/>
  <c r="TFT50" i="1" s="1"/>
  <c r="TGY50" i="1"/>
  <c r="TGX50" i="1"/>
  <c r="TGZ50" i="1" s="1"/>
  <c r="UWD50" i="1"/>
  <c r="UWF50" i="1" s="1"/>
  <c r="VME50" i="1"/>
  <c r="VMD50" i="1"/>
  <c r="VMF50" i="1" s="1"/>
  <c r="MZV50" i="1"/>
  <c r="MZX50" i="1" s="1"/>
  <c r="NDN50" i="1"/>
  <c r="NDP50" i="1" s="1"/>
  <c r="NHF50" i="1"/>
  <c r="NHH50" i="1" s="1"/>
  <c r="NKX50" i="1"/>
  <c r="NKZ50" i="1" s="1"/>
  <c r="NOP50" i="1"/>
  <c r="NOR50" i="1" s="1"/>
  <c r="NSH50" i="1"/>
  <c r="NSJ50" i="1" s="1"/>
  <c r="NVZ50" i="1"/>
  <c r="NWB50" i="1" s="1"/>
  <c r="NZR50" i="1"/>
  <c r="NZT50" i="1" s="1"/>
  <c r="ODJ50" i="1"/>
  <c r="ODL50" i="1" s="1"/>
  <c r="OHB50" i="1"/>
  <c r="OHD50" i="1" s="1"/>
  <c r="OKT50" i="1"/>
  <c r="OKV50" i="1" s="1"/>
  <c r="OOL50" i="1"/>
  <c r="OON50" i="1" s="1"/>
  <c r="OSD50" i="1"/>
  <c r="OSF50" i="1" s="1"/>
  <c r="OVV50" i="1"/>
  <c r="OVX50" i="1" s="1"/>
  <c r="OZN50" i="1"/>
  <c r="OZP50" i="1" s="1"/>
  <c r="PDF50" i="1"/>
  <c r="PDH50" i="1" s="1"/>
  <c r="PGX50" i="1"/>
  <c r="PGZ50" i="1" s="1"/>
  <c r="PKP50" i="1"/>
  <c r="PKR50" i="1" s="1"/>
  <c r="POH50" i="1"/>
  <c r="POJ50" i="1" s="1"/>
  <c r="PRZ50" i="1"/>
  <c r="PSB50" i="1" s="1"/>
  <c r="PVR50" i="1"/>
  <c r="PVT50" i="1" s="1"/>
  <c r="PZJ50" i="1"/>
  <c r="PZL50" i="1" s="1"/>
  <c r="QHZ50" i="1"/>
  <c r="QIB50" i="1" s="1"/>
  <c r="TKA50" i="1"/>
  <c r="TJZ50" i="1"/>
  <c r="TKB50" i="1" s="1"/>
  <c r="TLG50" i="1"/>
  <c r="TLF50" i="1"/>
  <c r="TLH50" i="1" s="1"/>
  <c r="UZV50" i="1"/>
  <c r="UZX50" i="1" s="1"/>
  <c r="SJO50" i="1"/>
  <c r="SJN50" i="1"/>
  <c r="SJP50" i="1" s="1"/>
  <c r="SKU50" i="1"/>
  <c r="SKT50" i="1"/>
  <c r="SKV50" i="1" s="1"/>
  <c r="UVO50" i="1"/>
  <c r="UVN50" i="1"/>
  <c r="UVP50" i="1" s="1"/>
  <c r="WIY50" i="1"/>
  <c r="WIX50" i="1"/>
  <c r="WIZ50" i="1" s="1"/>
  <c r="WWL50" i="1"/>
  <c r="WWN50" i="1" s="1"/>
  <c r="WWM50" i="1"/>
  <c r="WYX50" i="1"/>
  <c r="WYZ50" i="1" s="1"/>
  <c r="WYY50" i="1"/>
  <c r="QZV50" i="1"/>
  <c r="QZX50" i="1" s="1"/>
  <c r="RDN50" i="1"/>
  <c r="RDP50" i="1" s="1"/>
  <c r="RHF50" i="1"/>
  <c r="RHH50" i="1" s="1"/>
  <c r="RJS50" i="1"/>
  <c r="RME50" i="1"/>
  <c r="RNZ50" i="1"/>
  <c r="ROB50" i="1" s="1"/>
  <c r="RSH50" i="1"/>
  <c r="RSJ50" i="1" s="1"/>
  <c r="RUU50" i="1"/>
  <c r="RXG50" i="1"/>
  <c r="RZB50" i="1"/>
  <c r="RZD50" i="1" s="1"/>
  <c r="SAY50" i="1"/>
  <c r="SCU50" i="1"/>
  <c r="SCT50" i="1"/>
  <c r="SCV50" i="1" s="1"/>
  <c r="SQY50" i="1"/>
  <c r="SQX50" i="1"/>
  <c r="SQZ50" i="1" s="1"/>
  <c r="SSE50" i="1"/>
  <c r="SSD50" i="1"/>
  <c r="SSF50" i="1" s="1"/>
  <c r="THN50" i="1"/>
  <c r="THP50" i="1" s="1"/>
  <c r="TRZ50" i="1"/>
  <c r="TSB50" i="1" s="1"/>
  <c r="TVR50" i="1"/>
  <c r="TVT50" i="1" s="1"/>
  <c r="TZK50" i="1"/>
  <c r="TZJ50" i="1"/>
  <c r="TZL50" i="1" s="1"/>
  <c r="VGA50" i="1"/>
  <c r="VFZ50" i="1"/>
  <c r="VGB50" i="1" s="1"/>
  <c r="VJR50" i="1"/>
  <c r="VJT50" i="1" s="1"/>
  <c r="WKD50" i="1"/>
  <c r="WKF50" i="1" s="1"/>
  <c r="SYI50" i="1"/>
  <c r="SYH50" i="1"/>
  <c r="SYJ50" i="1" s="1"/>
  <c r="SZO50" i="1"/>
  <c r="SZN50" i="1"/>
  <c r="SZP50" i="1" s="1"/>
  <c r="UJW50" i="1"/>
  <c r="UJV50" i="1"/>
  <c r="UJX50" i="1" s="1"/>
  <c r="VXW50" i="1"/>
  <c r="VXV50" i="1"/>
  <c r="VXX50" i="1" s="1"/>
  <c r="TRK50" i="1"/>
  <c r="TRJ50" i="1"/>
  <c r="TRL50" i="1" s="1"/>
  <c r="UNO50" i="1"/>
  <c r="UNN50" i="1"/>
  <c r="UNP50" i="1" s="1"/>
  <c r="WQX50" i="1"/>
  <c r="WQZ50" i="1" s="1"/>
  <c r="WQY50" i="1"/>
  <c r="XAD50" i="1"/>
  <c r="XAF50" i="1" s="1"/>
  <c r="XAE50" i="1"/>
  <c r="SFW50" i="1"/>
  <c r="SFV50" i="1"/>
  <c r="SFX50" i="1" s="1"/>
  <c r="SNG50" i="1"/>
  <c r="SNF50" i="1"/>
  <c r="SNH50" i="1" s="1"/>
  <c r="SUQ50" i="1"/>
  <c r="SUP50" i="1"/>
  <c r="SUR50" i="1" s="1"/>
  <c r="TCA50" i="1"/>
  <c r="TBZ50" i="1"/>
  <c r="TCB50" i="1" s="1"/>
  <c r="TVC50" i="1"/>
  <c r="TVB50" i="1"/>
  <c r="TVD50" i="1" s="1"/>
  <c r="URG50" i="1"/>
  <c r="URF50" i="1"/>
  <c r="URH50" i="1" s="1"/>
  <c r="VTO50" i="1"/>
  <c r="VTN50" i="1"/>
  <c r="VTP50" i="1" s="1"/>
  <c r="WBO50" i="1"/>
  <c r="WBN50" i="1"/>
  <c r="WBP50" i="1" s="1"/>
  <c r="WMQ50" i="1"/>
  <c r="WMP50" i="1"/>
  <c r="WMR50" i="1" s="1"/>
  <c r="WTK50" i="1"/>
  <c r="WUP50" i="1"/>
  <c r="WUR50" i="1" s="1"/>
  <c r="WUQ50" i="1"/>
  <c r="SKD50" i="1"/>
  <c r="SKF50" i="1" s="1"/>
  <c r="SRN50" i="1"/>
  <c r="SRP50" i="1" s="1"/>
  <c r="SYX50" i="1"/>
  <c r="SYZ50" i="1" s="1"/>
  <c r="TGH50" i="1"/>
  <c r="TGJ50" i="1" s="1"/>
  <c r="TKP50" i="1"/>
  <c r="TKR50" i="1" s="1"/>
  <c r="TYU50" i="1"/>
  <c r="TYT50" i="1"/>
  <c r="TYV50" i="1" s="1"/>
  <c r="UGT50" i="1"/>
  <c r="UGV50" i="1" s="1"/>
  <c r="UUY50" i="1"/>
  <c r="UUX50" i="1"/>
  <c r="UUZ50" i="1" s="1"/>
  <c r="VCX50" i="1"/>
  <c r="VCZ50" i="1" s="1"/>
  <c r="VUU50" i="1"/>
  <c r="VUT50" i="1"/>
  <c r="VUV50" i="1" s="1"/>
  <c r="WCT50" i="1"/>
  <c r="WCV50" i="1" s="1"/>
  <c r="WNW50" i="1"/>
  <c r="WPB50" i="1"/>
  <c r="WPD50" i="1" s="1"/>
  <c r="WPC50" i="1"/>
  <c r="TJJ50" i="1"/>
  <c r="TJL50" i="1" s="1"/>
  <c r="TNB50" i="1"/>
  <c r="TND50" i="1" s="1"/>
  <c r="TQT50" i="1"/>
  <c r="TQV50" i="1" s="1"/>
  <c r="TUL50" i="1"/>
  <c r="TUN50" i="1" s="1"/>
  <c r="TYD50" i="1"/>
  <c r="TYF50" i="1" s="1"/>
  <c r="UBV50" i="1"/>
  <c r="UBX50" i="1" s="1"/>
  <c r="UFN50" i="1"/>
  <c r="UFP50" i="1" s="1"/>
  <c r="UJF50" i="1"/>
  <c r="UJH50" i="1" s="1"/>
  <c r="UMX50" i="1"/>
  <c r="UMZ50" i="1" s="1"/>
  <c r="UQP50" i="1"/>
  <c r="UQR50" i="1" s="1"/>
  <c r="UUH50" i="1"/>
  <c r="UUJ50" i="1" s="1"/>
  <c r="UXZ50" i="1"/>
  <c r="UYB50" i="1" s="1"/>
  <c r="VBR50" i="1"/>
  <c r="VBT50" i="1" s="1"/>
  <c r="VFJ50" i="1"/>
  <c r="VFL50" i="1" s="1"/>
  <c r="VIL50" i="1"/>
  <c r="VIN50" i="1" s="1"/>
  <c r="VLO50" i="1"/>
  <c r="VNZ50" i="1"/>
  <c r="VOB50" i="1" s="1"/>
  <c r="VYL50" i="1"/>
  <c r="VYN50" i="1" s="1"/>
  <c r="WCD50" i="1"/>
  <c r="WCF50" i="1" s="1"/>
  <c r="WFV50" i="1"/>
  <c r="WFX50" i="1" s="1"/>
  <c r="WJN50" i="1"/>
  <c r="WJP50" i="1" s="1"/>
  <c r="WNF50" i="1"/>
  <c r="WNH50" i="1" s="1"/>
  <c r="WRO50" i="1"/>
  <c r="WST50" i="1"/>
  <c r="WSV50" i="1" s="1"/>
  <c r="WSU50" i="1"/>
  <c r="WXC50" i="1"/>
  <c r="WYH50" i="1"/>
  <c r="WYJ50" i="1" s="1"/>
  <c r="WYI50" i="1"/>
  <c r="XCQ50" i="1"/>
  <c r="XDV50" i="1"/>
  <c r="XDX50" i="1" s="1"/>
  <c r="XDW50" i="1"/>
  <c r="VPW50" i="1"/>
  <c r="VPV50" i="1"/>
  <c r="VPX50" i="1" s="1"/>
  <c r="VXF50" i="1"/>
  <c r="VXH50" i="1" s="1"/>
  <c r="WAX50" i="1"/>
  <c r="WAZ50" i="1" s="1"/>
  <c r="WEP50" i="1"/>
  <c r="WER50" i="1" s="1"/>
  <c r="WIH50" i="1"/>
  <c r="WIJ50" i="1" s="1"/>
  <c r="WLZ50" i="1"/>
  <c r="WMB50" i="1" s="1"/>
  <c r="WOM50" i="1"/>
  <c r="WQI50" i="1"/>
  <c r="WSE50" i="1"/>
  <c r="WUA50" i="1"/>
  <c r="WVW50" i="1"/>
  <c r="WXS50" i="1"/>
  <c r="WZO50" i="1"/>
  <c r="XBK50" i="1"/>
  <c r="XDG50" i="1"/>
  <c r="XFC50" i="1"/>
  <c r="C60" i="6"/>
  <c r="C58" i="6"/>
  <c r="C56" i="6"/>
  <c r="C54" i="6"/>
  <c r="C52" i="6"/>
  <c r="C50" i="6"/>
  <c r="C48" i="6"/>
  <c r="C46" i="6"/>
  <c r="C44" i="6"/>
  <c r="C42" i="6"/>
  <c r="C40" i="6"/>
  <c r="C38" i="6"/>
  <c r="C36" i="6"/>
  <c r="C34" i="6"/>
  <c r="C32" i="6"/>
  <c r="C30" i="6"/>
  <c r="C28" i="6"/>
  <c r="C26" i="6"/>
  <c r="C24" i="6"/>
  <c r="C22" i="6"/>
  <c r="C20" i="6"/>
  <c r="C18" i="6"/>
  <c r="C16" i="6"/>
  <c r="C14" i="6"/>
  <c r="C12" i="6"/>
  <c r="N411" i="1"/>
  <c r="M369" i="1"/>
  <c r="H89" i="9"/>
  <c r="H82" i="9"/>
  <c r="H75" i="9"/>
  <c r="H68" i="9"/>
  <c r="E141" i="8"/>
  <c r="G141" i="8" s="1"/>
  <c r="D141" i="8"/>
  <c r="B141" i="8"/>
  <c r="E140" i="8"/>
  <c r="G140" i="8" s="1"/>
  <c r="D140" i="8"/>
  <c r="B140" i="8"/>
  <c r="G139" i="8"/>
  <c r="G138" i="8"/>
  <c r="E132" i="8"/>
  <c r="G132" i="8" s="1"/>
  <c r="D132" i="8"/>
  <c r="B132" i="8"/>
  <c r="E131" i="8"/>
  <c r="G131" i="8" s="1"/>
  <c r="D131" i="8"/>
  <c r="B131" i="8"/>
  <c r="E130" i="8"/>
  <c r="G130" i="8" s="1"/>
  <c r="D130" i="8"/>
  <c r="B130" i="8"/>
  <c r="E129" i="8"/>
  <c r="G129" i="8" s="1"/>
  <c r="D129" i="8"/>
  <c r="B129" i="8"/>
  <c r="E128" i="8"/>
  <c r="G128" i="8" s="1"/>
  <c r="D128" i="8"/>
  <c r="B128" i="8"/>
  <c r="E122" i="8"/>
  <c r="G122" i="8" s="1"/>
  <c r="D122" i="8"/>
  <c r="B122" i="8"/>
  <c r="E121" i="8"/>
  <c r="G121" i="8" s="1"/>
  <c r="D121" i="8"/>
  <c r="B121" i="8"/>
  <c r="E120" i="8"/>
  <c r="G120" i="8" s="1"/>
  <c r="D120" i="8"/>
  <c r="B120" i="8"/>
  <c r="E119" i="8"/>
  <c r="G119" i="8" s="1"/>
  <c r="D119" i="8"/>
  <c r="B119" i="8"/>
  <c r="E118" i="8"/>
  <c r="G118" i="8" s="1"/>
  <c r="D118" i="8"/>
  <c r="B118" i="8"/>
  <c r="E117" i="8"/>
  <c r="G117" i="8" s="1"/>
  <c r="D117" i="8"/>
  <c r="B117" i="8"/>
  <c r="E111" i="8"/>
  <c r="G111" i="8" s="1"/>
  <c r="D111" i="8"/>
  <c r="B111" i="8"/>
  <c r="E110" i="8"/>
  <c r="G110" i="8" s="1"/>
  <c r="D110" i="8"/>
  <c r="B110" i="8"/>
  <c r="E109" i="8"/>
  <c r="G109" i="8" s="1"/>
  <c r="D109" i="8"/>
  <c r="B109" i="8"/>
  <c r="E108" i="8"/>
  <c r="G108" i="8" s="1"/>
  <c r="D108" i="8"/>
  <c r="B108" i="8"/>
  <c r="E107" i="8"/>
  <c r="G107" i="8" s="1"/>
  <c r="D107" i="8"/>
  <c r="B107" i="8"/>
  <c r="E106" i="8"/>
  <c r="G106" i="8" s="1"/>
  <c r="D106" i="8"/>
  <c r="B106" i="8"/>
  <c r="E100" i="8"/>
  <c r="G100" i="8" s="1"/>
  <c r="D100" i="8"/>
  <c r="B100" i="8"/>
  <c r="E99" i="8"/>
  <c r="G99" i="8" s="1"/>
  <c r="D99" i="8"/>
  <c r="B99" i="8"/>
  <c r="E98" i="8"/>
  <c r="G98" i="8" s="1"/>
  <c r="D98" i="8"/>
  <c r="B98" i="8"/>
  <c r="E97" i="8"/>
  <c r="G97" i="8" s="1"/>
  <c r="D97" i="8"/>
  <c r="B97" i="8"/>
  <c r="E96" i="8"/>
  <c r="G96" i="8" s="1"/>
  <c r="D96" i="8"/>
  <c r="B96" i="8"/>
  <c r="E90" i="8"/>
  <c r="G90" i="8" s="1"/>
  <c r="D90" i="8"/>
  <c r="B90" i="8"/>
  <c r="E89" i="8"/>
  <c r="G89" i="8" s="1"/>
  <c r="D89" i="8"/>
  <c r="B89" i="8"/>
  <c r="E88" i="8"/>
  <c r="G88" i="8" s="1"/>
  <c r="D88" i="8"/>
  <c r="B88" i="8"/>
  <c r="E87" i="8"/>
  <c r="G87" i="8" s="1"/>
  <c r="D87" i="8"/>
  <c r="B87" i="8"/>
  <c r="E86" i="8"/>
  <c r="G86" i="8" s="1"/>
  <c r="D86" i="8"/>
  <c r="B86" i="8"/>
  <c r="E85" i="8"/>
  <c r="G85" i="8" s="1"/>
  <c r="D85" i="8"/>
  <c r="B85" i="8"/>
  <c r="I82" i="8" l="1"/>
  <c r="M340" i="1" s="1"/>
  <c r="I125" i="8"/>
  <c r="N384" i="1" s="1"/>
  <c r="I135" i="8"/>
  <c r="N419" i="1" s="1"/>
  <c r="I93" i="8"/>
  <c r="M344" i="1" s="1"/>
  <c r="I103" i="8"/>
  <c r="M351" i="1" s="1"/>
  <c r="I114" i="8"/>
  <c r="M355" i="1" s="1"/>
  <c r="G79" i="8" l="1"/>
  <c r="G78" i="8"/>
  <c r="G77" i="8"/>
  <c r="G71" i="8"/>
  <c r="G70" i="8"/>
  <c r="E69" i="8"/>
  <c r="G69" i="8" s="1"/>
  <c r="E68" i="8"/>
  <c r="G68" i="8" s="1"/>
  <c r="I65" i="8" s="1"/>
  <c r="M261" i="1" s="1"/>
  <c r="G62" i="8"/>
  <c r="G61" i="8"/>
  <c r="G60" i="8"/>
  <c r="G54" i="8"/>
  <c r="G53" i="8"/>
  <c r="G52" i="8"/>
  <c r="G46" i="8"/>
  <c r="G45" i="8"/>
  <c r="G44" i="8"/>
  <c r="G43" i="8"/>
  <c r="E37" i="8"/>
  <c r="G37" i="8" s="1"/>
  <c r="E36" i="8"/>
  <c r="G36" i="8" s="1"/>
  <c r="E35" i="8"/>
  <c r="G35" i="8" s="1"/>
  <c r="G34" i="8"/>
  <c r="E28" i="8"/>
  <c r="G28" i="8" s="1"/>
  <c r="E27" i="8"/>
  <c r="G27" i="8" s="1"/>
  <c r="E26" i="8"/>
  <c r="G26" i="8" s="1"/>
  <c r="G25" i="8"/>
  <c r="G19" i="8"/>
  <c r="G18" i="8"/>
  <c r="G17" i="8"/>
  <c r="G16" i="8"/>
  <c r="G10" i="8"/>
  <c r="G9" i="8"/>
  <c r="G8" i="8"/>
  <c r="G7" i="8"/>
  <c r="I74" i="8" l="1"/>
  <c r="M315" i="1" s="1"/>
  <c r="I57" i="8"/>
  <c r="M314" i="1" s="1"/>
  <c r="I40" i="8"/>
  <c r="M209" i="1" s="1"/>
  <c r="I13" i="8"/>
  <c r="M81" i="1" s="1"/>
  <c r="I4" i="8"/>
  <c r="I49" i="8"/>
  <c r="M313" i="1" s="1"/>
  <c r="I31" i="8"/>
  <c r="M201" i="1" s="1"/>
  <c r="I22" i="8"/>
  <c r="M162" i="1" s="1"/>
  <c r="M200" i="1" l="1"/>
  <c r="M80" i="1"/>
  <c r="M244" i="1"/>
  <c r="M141" i="1"/>
  <c r="B141" i="1"/>
  <c r="A283" i="1" l="1"/>
  <c r="A277" i="1"/>
  <c r="A267" i="1"/>
  <c r="M331" i="1"/>
  <c r="N331" i="1" s="1"/>
  <c r="P331" i="1" s="1"/>
  <c r="K331" i="1"/>
  <c r="J331" i="1"/>
  <c r="B331" i="1"/>
  <c r="B35" i="1"/>
  <c r="B34" i="1"/>
  <c r="B33" i="1"/>
  <c r="B32" i="1"/>
  <c r="M33" i="1"/>
  <c r="O33" i="1" s="1"/>
  <c r="J33" i="1"/>
  <c r="O331" i="1" l="1"/>
  <c r="N33" i="1"/>
  <c r="P33" i="1" s="1"/>
  <c r="M325" i="1" l="1"/>
  <c r="O325" i="1" s="1"/>
  <c r="J325" i="1"/>
  <c r="B325" i="1"/>
  <c r="B326" i="1"/>
  <c r="H96" i="9"/>
  <c r="M544" i="1" s="1"/>
  <c r="H103" i="9"/>
  <c r="M542" i="1" s="1"/>
  <c r="M536" i="1"/>
  <c r="O536" i="1" s="1"/>
  <c r="J536" i="1"/>
  <c r="B536" i="1"/>
  <c r="M535" i="1"/>
  <c r="O535" i="1" s="1"/>
  <c r="J535" i="1"/>
  <c r="B535" i="1"/>
  <c r="M528" i="1"/>
  <c r="O528" i="1" s="1"/>
  <c r="M527" i="1"/>
  <c r="O527" i="1" s="1"/>
  <c r="J527" i="1"/>
  <c r="B527" i="1"/>
  <c r="J528" i="1"/>
  <c r="M519" i="1"/>
  <c r="O519" i="1" s="1"/>
  <c r="J519" i="1"/>
  <c r="M520" i="1"/>
  <c r="O520" i="1" s="1"/>
  <c r="J520" i="1"/>
  <c r="M521" i="1"/>
  <c r="O521" i="1" s="1"/>
  <c r="J521" i="1"/>
  <c r="M526" i="1"/>
  <c r="O526" i="1" s="1"/>
  <c r="J526" i="1"/>
  <c r="M525" i="1"/>
  <c r="O525" i="1" s="1"/>
  <c r="J525" i="1"/>
  <c r="B525" i="1"/>
  <c r="N325" i="1" l="1"/>
  <c r="P325" i="1" s="1"/>
  <c r="N536" i="1"/>
  <c r="P536" i="1" s="1"/>
  <c r="N535" i="1"/>
  <c r="P535" i="1" s="1"/>
  <c r="N527" i="1"/>
  <c r="P527" i="1" s="1"/>
  <c r="N528" i="1"/>
  <c r="P528" i="1" s="1"/>
  <c r="N519" i="1"/>
  <c r="P519" i="1" s="1"/>
  <c r="N520" i="1"/>
  <c r="P520" i="1" s="1"/>
  <c r="N521" i="1"/>
  <c r="P521" i="1" s="1"/>
  <c r="N526" i="1"/>
  <c r="P526" i="1" s="1"/>
  <c r="N525" i="1"/>
  <c r="P525" i="1" s="1"/>
  <c r="B545" i="1"/>
  <c r="B543" i="1"/>
  <c r="B541" i="1"/>
  <c r="B540" i="1"/>
  <c r="B539" i="1"/>
  <c r="B538" i="1"/>
  <c r="B537" i="1"/>
  <c r="B534" i="1"/>
  <c r="B533" i="1"/>
  <c r="B532" i="1"/>
  <c r="B531" i="1"/>
  <c r="B530" i="1"/>
  <c r="B523" i="1"/>
  <c r="B522" i="1"/>
  <c r="B524" i="1"/>
  <c r="B518" i="1"/>
  <c r="B517" i="1"/>
  <c r="H547" i="1"/>
  <c r="M545" i="1"/>
  <c r="N545" i="1" s="1"/>
  <c r="P545" i="1" s="1"/>
  <c r="M543" i="1"/>
  <c r="O543" i="1" s="1"/>
  <c r="M541" i="1"/>
  <c r="O541" i="1" s="1"/>
  <c r="M540" i="1"/>
  <c r="O540" i="1" s="1"/>
  <c r="M539" i="1"/>
  <c r="O539" i="1" s="1"/>
  <c r="M538" i="1"/>
  <c r="O538" i="1" s="1"/>
  <c r="M537" i="1"/>
  <c r="O537" i="1" s="1"/>
  <c r="M534" i="1"/>
  <c r="O534" i="1" s="1"/>
  <c r="M533" i="1"/>
  <c r="O533" i="1" s="1"/>
  <c r="M532" i="1"/>
  <c r="O532" i="1" s="1"/>
  <c r="M531" i="1"/>
  <c r="O531" i="1" s="1"/>
  <c r="M530" i="1"/>
  <c r="N530" i="1" s="1"/>
  <c r="P530" i="1" s="1"/>
  <c r="M529" i="1"/>
  <c r="O529" i="1" s="1"/>
  <c r="M523" i="1"/>
  <c r="O523" i="1" s="1"/>
  <c r="M522" i="1"/>
  <c r="O522" i="1" s="1"/>
  <c r="M524" i="1"/>
  <c r="O524" i="1" s="1"/>
  <c r="M518" i="1"/>
  <c r="O518" i="1" s="1"/>
  <c r="M517" i="1"/>
  <c r="O517" i="1" s="1"/>
  <c r="J545" i="1"/>
  <c r="J543" i="1"/>
  <c r="J541" i="1"/>
  <c r="J540" i="1"/>
  <c r="J539" i="1"/>
  <c r="J538" i="1"/>
  <c r="J537" i="1"/>
  <c r="J534" i="1"/>
  <c r="J533" i="1"/>
  <c r="J532" i="1"/>
  <c r="J531" i="1"/>
  <c r="J530" i="1"/>
  <c r="J529" i="1"/>
  <c r="J523" i="1"/>
  <c r="J522" i="1"/>
  <c r="J524" i="1"/>
  <c r="J518" i="1"/>
  <c r="J517" i="1"/>
  <c r="O544" i="1"/>
  <c r="B544" i="1"/>
  <c r="O542" i="1"/>
  <c r="B542" i="1"/>
  <c r="B505" i="1"/>
  <c r="M505" i="1"/>
  <c r="O505" i="1" s="1"/>
  <c r="J505" i="1"/>
  <c r="M479" i="1"/>
  <c r="O479" i="1" s="1"/>
  <c r="J479" i="1"/>
  <c r="B479" i="1"/>
  <c r="M513" i="1"/>
  <c r="O513" i="1" s="1"/>
  <c r="M512" i="1"/>
  <c r="O512" i="1" s="1"/>
  <c r="M511" i="1"/>
  <c r="O511" i="1" s="1"/>
  <c r="M510" i="1"/>
  <c r="O510" i="1" s="1"/>
  <c r="M509" i="1"/>
  <c r="O509" i="1" s="1"/>
  <c r="M508" i="1"/>
  <c r="O508" i="1" s="1"/>
  <c r="M507" i="1"/>
  <c r="O507" i="1" s="1"/>
  <c r="M506" i="1"/>
  <c r="M504" i="1"/>
  <c r="O504" i="1" s="1"/>
  <c r="M503" i="1"/>
  <c r="O503" i="1" s="1"/>
  <c r="M502" i="1"/>
  <c r="O502" i="1" s="1"/>
  <c r="M501" i="1"/>
  <c r="N501" i="1" s="1"/>
  <c r="P501" i="1" s="1"/>
  <c r="M500" i="1"/>
  <c r="O500" i="1" s="1"/>
  <c r="M499" i="1"/>
  <c r="N499" i="1" s="1"/>
  <c r="P499" i="1" s="1"/>
  <c r="M498" i="1"/>
  <c r="O498" i="1" s="1"/>
  <c r="M497" i="1"/>
  <c r="N497" i="1" s="1"/>
  <c r="P497" i="1" s="1"/>
  <c r="M493" i="1"/>
  <c r="O493" i="1" s="1"/>
  <c r="M492" i="1"/>
  <c r="O492" i="1" s="1"/>
  <c r="M491" i="1"/>
  <c r="O491" i="1" s="1"/>
  <c r="M496" i="1"/>
  <c r="O496" i="1" s="1"/>
  <c r="M495" i="1"/>
  <c r="N495" i="1" s="1"/>
  <c r="P495" i="1" s="1"/>
  <c r="M494" i="1"/>
  <c r="O494" i="1" s="1"/>
  <c r="M490" i="1"/>
  <c r="O490" i="1" s="1"/>
  <c r="M489" i="1"/>
  <c r="O489" i="1" s="1"/>
  <c r="M488" i="1"/>
  <c r="N488" i="1" s="1"/>
  <c r="P488" i="1" s="1"/>
  <c r="M487" i="1"/>
  <c r="O487" i="1" s="1"/>
  <c r="M486" i="1"/>
  <c r="N486" i="1" s="1"/>
  <c r="P486" i="1" s="1"/>
  <c r="M485" i="1"/>
  <c r="O485" i="1" s="1"/>
  <c r="M484" i="1"/>
  <c r="N484" i="1" s="1"/>
  <c r="P484" i="1" s="1"/>
  <c r="M483" i="1"/>
  <c r="O483" i="1" s="1"/>
  <c r="M482" i="1"/>
  <c r="N482" i="1" s="1"/>
  <c r="P482" i="1" s="1"/>
  <c r="M481" i="1"/>
  <c r="O481" i="1" s="1"/>
  <c r="M480" i="1"/>
  <c r="N480" i="1" s="1"/>
  <c r="P480" i="1" s="1"/>
  <c r="M478" i="1"/>
  <c r="O478" i="1" s="1"/>
  <c r="M477" i="1"/>
  <c r="O477" i="1" s="1"/>
  <c r="M476" i="1"/>
  <c r="O476" i="1" s="1"/>
  <c r="M475" i="1"/>
  <c r="N475" i="1" s="1"/>
  <c r="P475" i="1" s="1"/>
  <c r="M474" i="1"/>
  <c r="O474" i="1" s="1"/>
  <c r="M473" i="1"/>
  <c r="O473" i="1" s="1"/>
  <c r="M472" i="1"/>
  <c r="O472" i="1" s="1"/>
  <c r="M471" i="1"/>
  <c r="O471" i="1" s="1"/>
  <c r="M470" i="1"/>
  <c r="O470" i="1" s="1"/>
  <c r="M469" i="1"/>
  <c r="N469" i="1" s="1"/>
  <c r="P469" i="1" s="1"/>
  <c r="M468" i="1"/>
  <c r="O468" i="1" s="1"/>
  <c r="M467" i="1"/>
  <c r="O467" i="1" s="1"/>
  <c r="M466" i="1"/>
  <c r="O466" i="1" s="1"/>
  <c r="M465" i="1"/>
  <c r="O465" i="1" s="1"/>
  <c r="M464" i="1"/>
  <c r="O464" i="1" s="1"/>
  <c r="M463" i="1"/>
  <c r="O463" i="1" s="1"/>
  <c r="M462" i="1"/>
  <c r="O462" i="1" s="1"/>
  <c r="H514" i="1"/>
  <c r="J513" i="1"/>
  <c r="J512" i="1"/>
  <c r="J511" i="1"/>
  <c r="J510" i="1"/>
  <c r="J509" i="1"/>
  <c r="J508" i="1"/>
  <c r="J507" i="1"/>
  <c r="J506" i="1"/>
  <c r="J504" i="1"/>
  <c r="J503" i="1"/>
  <c r="J502" i="1"/>
  <c r="J501" i="1"/>
  <c r="J500" i="1"/>
  <c r="J499" i="1"/>
  <c r="J498" i="1"/>
  <c r="J497" i="1"/>
  <c r="J493" i="1"/>
  <c r="J492" i="1"/>
  <c r="J491" i="1"/>
  <c r="J496" i="1"/>
  <c r="J495" i="1"/>
  <c r="J494" i="1"/>
  <c r="J490" i="1"/>
  <c r="J489" i="1"/>
  <c r="J488" i="1"/>
  <c r="J487" i="1"/>
  <c r="J486" i="1"/>
  <c r="J485" i="1"/>
  <c r="J484" i="1"/>
  <c r="J483" i="1"/>
  <c r="J482" i="1"/>
  <c r="J481" i="1"/>
  <c r="J480" i="1"/>
  <c r="J478" i="1"/>
  <c r="J477" i="1"/>
  <c r="J476" i="1"/>
  <c r="J475" i="1"/>
  <c r="J474" i="1"/>
  <c r="J473" i="1"/>
  <c r="J472" i="1"/>
  <c r="J471" i="1"/>
  <c r="J470" i="1"/>
  <c r="J469" i="1"/>
  <c r="J468" i="1"/>
  <c r="J467" i="1"/>
  <c r="J466" i="1"/>
  <c r="J465" i="1"/>
  <c r="J464" i="1"/>
  <c r="J463" i="1"/>
  <c r="J462" i="1"/>
  <c r="J457" i="1"/>
  <c r="M457" i="1"/>
  <c r="N457" i="1" s="1"/>
  <c r="B512" i="1"/>
  <c r="B511" i="1"/>
  <c r="B510" i="1"/>
  <c r="B506" i="1"/>
  <c r="B503" i="1"/>
  <c r="B502" i="1"/>
  <c r="B501" i="1"/>
  <c r="B500" i="1"/>
  <c r="B499" i="1"/>
  <c r="B498" i="1"/>
  <c r="B495" i="1"/>
  <c r="B494" i="1"/>
  <c r="B488" i="1"/>
  <c r="B487" i="1"/>
  <c r="B486" i="1"/>
  <c r="B485" i="1"/>
  <c r="B484" i="1"/>
  <c r="B483" i="1"/>
  <c r="B482" i="1"/>
  <c r="B481" i="1"/>
  <c r="B480" i="1"/>
  <c r="B478" i="1"/>
  <c r="B477" i="1"/>
  <c r="B476" i="1"/>
  <c r="B474" i="1"/>
  <c r="B473" i="1"/>
  <c r="B471" i="1"/>
  <c r="B470" i="1"/>
  <c r="B469" i="1"/>
  <c r="B468" i="1"/>
  <c r="B467" i="1"/>
  <c r="B466" i="1"/>
  <c r="B465" i="1"/>
  <c r="B464" i="1"/>
  <c r="B463" i="1"/>
  <c r="B462" i="1"/>
  <c r="N506" i="1"/>
  <c r="P506" i="1" s="1"/>
  <c r="O497" i="1" l="1"/>
  <c r="N503" i="1"/>
  <c r="P503" i="1" s="1"/>
  <c r="N504" i="1"/>
  <c r="P504" i="1" s="1"/>
  <c r="O482" i="1"/>
  <c r="N539" i="1"/>
  <c r="P539" i="1" s="1"/>
  <c r="N465" i="1"/>
  <c r="P465" i="1" s="1"/>
  <c r="N532" i="1"/>
  <c r="P532" i="1" s="1"/>
  <c r="N537" i="1"/>
  <c r="P537" i="1" s="1"/>
  <c r="N493" i="1"/>
  <c r="P493" i="1" s="1"/>
  <c r="N473" i="1"/>
  <c r="P473" i="1" s="1"/>
  <c r="N517" i="1"/>
  <c r="P517" i="1" s="1"/>
  <c r="N523" i="1"/>
  <c r="P523" i="1" s="1"/>
  <c r="N540" i="1"/>
  <c r="P540" i="1" s="1"/>
  <c r="O545" i="1"/>
  <c r="N543" i="1"/>
  <c r="P543" i="1" s="1"/>
  <c r="N524" i="1"/>
  <c r="P524" i="1" s="1"/>
  <c r="N533" i="1"/>
  <c r="P533" i="1" s="1"/>
  <c r="O530" i="1"/>
  <c r="N518" i="1"/>
  <c r="P518" i="1" s="1"/>
  <c r="N522" i="1"/>
  <c r="P522" i="1" s="1"/>
  <c r="N529" i="1"/>
  <c r="P529" i="1" s="1"/>
  <c r="N531" i="1"/>
  <c r="P531" i="1" s="1"/>
  <c r="N534" i="1"/>
  <c r="P534" i="1" s="1"/>
  <c r="N538" i="1"/>
  <c r="P538" i="1" s="1"/>
  <c r="N541" i="1"/>
  <c r="P541" i="1" s="1"/>
  <c r="N544" i="1"/>
  <c r="P544" i="1" s="1"/>
  <c r="N542" i="1"/>
  <c r="P542" i="1" s="1"/>
  <c r="N505" i="1"/>
  <c r="P505" i="1" s="1"/>
  <c r="N479" i="1"/>
  <c r="P479" i="1" s="1"/>
  <c r="N477" i="1"/>
  <c r="P477" i="1" s="1"/>
  <c r="N507" i="1"/>
  <c r="P507" i="1" s="1"/>
  <c r="O475" i="1"/>
  <c r="N510" i="1"/>
  <c r="P510" i="1" s="1"/>
  <c r="O469" i="1"/>
  <c r="N463" i="1"/>
  <c r="P463" i="1" s="1"/>
  <c r="O486" i="1"/>
  <c r="N492" i="1"/>
  <c r="P492" i="1" s="1"/>
  <c r="O501" i="1"/>
  <c r="O506" i="1"/>
  <c r="N471" i="1"/>
  <c r="P471" i="1" s="1"/>
  <c r="O480" i="1"/>
  <c r="O484" i="1"/>
  <c r="O495" i="1"/>
  <c r="O499" i="1"/>
  <c r="N508" i="1"/>
  <c r="P508" i="1" s="1"/>
  <c r="N476" i="1"/>
  <c r="P476" i="1" s="1"/>
  <c r="O488" i="1"/>
  <c r="N490" i="1"/>
  <c r="P490" i="1" s="1"/>
  <c r="O457" i="1"/>
  <c r="N468" i="1"/>
  <c r="P468" i="1" s="1"/>
  <c r="N470" i="1"/>
  <c r="P470" i="1" s="1"/>
  <c r="N472" i="1"/>
  <c r="P472" i="1" s="1"/>
  <c r="N474" i="1"/>
  <c r="P474" i="1" s="1"/>
  <c r="N478" i="1"/>
  <c r="P478" i="1" s="1"/>
  <c r="N481" i="1"/>
  <c r="P481" i="1" s="1"/>
  <c r="N483" i="1"/>
  <c r="P483" i="1" s="1"/>
  <c r="N485" i="1"/>
  <c r="P485" i="1" s="1"/>
  <c r="N487" i="1"/>
  <c r="P487" i="1" s="1"/>
  <c r="N489" i="1"/>
  <c r="P489" i="1" s="1"/>
  <c r="N494" i="1"/>
  <c r="P494" i="1" s="1"/>
  <c r="N491" i="1"/>
  <c r="P491" i="1" s="1"/>
  <c r="N498" i="1"/>
  <c r="P498" i="1" s="1"/>
  <c r="N500" i="1"/>
  <c r="P500" i="1" s="1"/>
  <c r="N502" i="1"/>
  <c r="P502" i="1" s="1"/>
  <c r="N509" i="1"/>
  <c r="P509" i="1" s="1"/>
  <c r="N511" i="1"/>
  <c r="P511" i="1" s="1"/>
  <c r="N512" i="1"/>
  <c r="P512" i="1" s="1"/>
  <c r="N496" i="1"/>
  <c r="P496" i="1" s="1"/>
  <c r="N513" i="1"/>
  <c r="P513" i="1" s="1"/>
  <c r="N462" i="1"/>
  <c r="P462" i="1" s="1"/>
  <c r="N464" i="1"/>
  <c r="P464" i="1" s="1"/>
  <c r="N466" i="1"/>
  <c r="P466" i="1" s="1"/>
  <c r="N467" i="1"/>
  <c r="P467" i="1" s="1"/>
  <c r="O514" i="1" l="1"/>
  <c r="P514" i="1"/>
  <c r="N55" i="6" s="1"/>
  <c r="I55" i="6" l="1"/>
  <c r="J55" i="6"/>
  <c r="H565" i="1"/>
  <c r="M560" i="1"/>
  <c r="O560" i="1" s="1"/>
  <c r="J560" i="1"/>
  <c r="B560" i="1"/>
  <c r="M559" i="1"/>
  <c r="O559" i="1" s="1"/>
  <c r="J559" i="1"/>
  <c r="B559" i="1"/>
  <c r="M558" i="1"/>
  <c r="O558" i="1" s="1"/>
  <c r="J558" i="1"/>
  <c r="B558" i="1"/>
  <c r="M557" i="1"/>
  <c r="N557" i="1" s="1"/>
  <c r="P557" i="1" s="1"/>
  <c r="J557" i="1"/>
  <c r="B557" i="1"/>
  <c r="M556" i="1"/>
  <c r="O556" i="1" s="1"/>
  <c r="J556" i="1"/>
  <c r="B556" i="1"/>
  <c r="M555" i="1"/>
  <c r="N555" i="1" s="1"/>
  <c r="P555" i="1" s="1"/>
  <c r="J555" i="1"/>
  <c r="B555" i="1"/>
  <c r="M554" i="1"/>
  <c r="O554" i="1" s="1"/>
  <c r="J554" i="1"/>
  <c r="B554" i="1"/>
  <c r="M553" i="1"/>
  <c r="N553" i="1" s="1"/>
  <c r="P553" i="1" s="1"/>
  <c r="J553" i="1"/>
  <c r="B553" i="1"/>
  <c r="M552" i="1"/>
  <c r="N552" i="1" s="1"/>
  <c r="P552" i="1" s="1"/>
  <c r="J552" i="1"/>
  <c r="B552" i="1"/>
  <c r="M551" i="1"/>
  <c r="N551" i="1" s="1"/>
  <c r="P551" i="1" s="1"/>
  <c r="J551" i="1"/>
  <c r="B551" i="1"/>
  <c r="M550" i="1"/>
  <c r="O550" i="1" s="1"/>
  <c r="J550" i="1"/>
  <c r="B550" i="1"/>
  <c r="H561" i="1"/>
  <c r="N559" i="1" l="1"/>
  <c r="P559" i="1" s="1"/>
  <c r="O552" i="1"/>
  <c r="O557" i="1"/>
  <c r="O553" i="1"/>
  <c r="N550" i="1"/>
  <c r="P550" i="1" s="1"/>
  <c r="O555" i="1"/>
  <c r="O551" i="1"/>
  <c r="N554" i="1"/>
  <c r="P554" i="1" s="1"/>
  <c r="N556" i="1"/>
  <c r="P556" i="1" s="1"/>
  <c r="N558" i="1"/>
  <c r="P558" i="1" s="1"/>
  <c r="N560" i="1"/>
  <c r="P560" i="1" s="1"/>
  <c r="O561" i="1" l="1"/>
  <c r="P561" i="1"/>
  <c r="N59" i="6" s="1"/>
  <c r="M439" i="1"/>
  <c r="O439" i="1" s="1"/>
  <c r="J439" i="1"/>
  <c r="B439" i="1"/>
  <c r="M438" i="1"/>
  <c r="N438" i="1" s="1"/>
  <c r="P438" i="1" s="1"/>
  <c r="J438" i="1"/>
  <c r="B438" i="1"/>
  <c r="M437" i="1"/>
  <c r="J437" i="1"/>
  <c r="B437" i="1"/>
  <c r="M436" i="1"/>
  <c r="O436" i="1" s="1"/>
  <c r="J436" i="1"/>
  <c r="B436" i="1"/>
  <c r="M435" i="1"/>
  <c r="O435" i="1" s="1"/>
  <c r="J435" i="1"/>
  <c r="B435" i="1"/>
  <c r="M434" i="1"/>
  <c r="O434" i="1" s="1"/>
  <c r="J434" i="1"/>
  <c r="B434" i="1"/>
  <c r="M433" i="1"/>
  <c r="O433" i="1" s="1"/>
  <c r="J433" i="1"/>
  <c r="B433" i="1"/>
  <c r="M432" i="1"/>
  <c r="O432" i="1" s="1"/>
  <c r="J432" i="1"/>
  <c r="B432" i="1"/>
  <c r="M431" i="1"/>
  <c r="J431" i="1"/>
  <c r="M430" i="1"/>
  <c r="O430" i="1" s="1"/>
  <c r="J430" i="1"/>
  <c r="B430" i="1"/>
  <c r="M429" i="1"/>
  <c r="O429" i="1" s="1"/>
  <c r="J429" i="1"/>
  <c r="B429" i="1"/>
  <c r="M428" i="1"/>
  <c r="N428" i="1" s="1"/>
  <c r="P428" i="1" s="1"/>
  <c r="J428" i="1"/>
  <c r="B428" i="1"/>
  <c r="M427" i="1"/>
  <c r="O427" i="1" s="1"/>
  <c r="J427" i="1"/>
  <c r="B427" i="1"/>
  <c r="M426" i="1"/>
  <c r="N426" i="1" s="1"/>
  <c r="P426" i="1" s="1"/>
  <c r="J426" i="1"/>
  <c r="B426" i="1"/>
  <c r="M425" i="1"/>
  <c r="O425" i="1" s="1"/>
  <c r="J425" i="1"/>
  <c r="B425" i="1"/>
  <c r="M424" i="1"/>
  <c r="N424" i="1" s="1"/>
  <c r="P424" i="1" s="1"/>
  <c r="J424" i="1"/>
  <c r="B424" i="1"/>
  <c r="M423" i="1"/>
  <c r="O423" i="1" s="1"/>
  <c r="J423" i="1"/>
  <c r="B423" i="1"/>
  <c r="M422" i="1"/>
  <c r="N422" i="1" s="1"/>
  <c r="P422" i="1" s="1"/>
  <c r="J422" i="1"/>
  <c r="B422" i="1"/>
  <c r="M421" i="1"/>
  <c r="O421" i="1" s="1"/>
  <c r="J421" i="1"/>
  <c r="B421" i="1"/>
  <c r="M420" i="1"/>
  <c r="O420" i="1" s="1"/>
  <c r="J420" i="1"/>
  <c r="B420" i="1"/>
  <c r="M418" i="1"/>
  <c r="N418" i="1" s="1"/>
  <c r="P418" i="1" s="1"/>
  <c r="J418" i="1"/>
  <c r="B418" i="1"/>
  <c r="M417" i="1"/>
  <c r="N417" i="1" s="1"/>
  <c r="P417" i="1" s="1"/>
  <c r="J417" i="1"/>
  <c r="B417" i="1"/>
  <c r="M416" i="1"/>
  <c r="O416" i="1" s="1"/>
  <c r="J416" i="1"/>
  <c r="B416" i="1"/>
  <c r="M415" i="1"/>
  <c r="N415" i="1" s="1"/>
  <c r="P415" i="1" s="1"/>
  <c r="J415" i="1"/>
  <c r="B415" i="1"/>
  <c r="M414" i="1"/>
  <c r="O414" i="1" s="1"/>
  <c r="J414" i="1"/>
  <c r="B414" i="1"/>
  <c r="M413" i="1"/>
  <c r="O413" i="1" s="1"/>
  <c r="J413" i="1"/>
  <c r="B413" i="1"/>
  <c r="M412" i="1"/>
  <c r="O412" i="1" s="1"/>
  <c r="J412" i="1"/>
  <c r="B412" i="1"/>
  <c r="M407" i="1"/>
  <c r="N407" i="1" s="1"/>
  <c r="P407" i="1" s="1"/>
  <c r="J407" i="1"/>
  <c r="B407" i="1"/>
  <c r="M406" i="1"/>
  <c r="N406" i="1" s="1"/>
  <c r="P406" i="1" s="1"/>
  <c r="J406" i="1"/>
  <c r="B406" i="1"/>
  <c r="M405" i="1"/>
  <c r="J405" i="1"/>
  <c r="B405" i="1"/>
  <c r="M404" i="1"/>
  <c r="J404" i="1"/>
  <c r="B404" i="1"/>
  <c r="M403" i="1"/>
  <c r="N403" i="1" s="1"/>
  <c r="P403" i="1" s="1"/>
  <c r="J403" i="1"/>
  <c r="B403" i="1"/>
  <c r="M402" i="1"/>
  <c r="J402" i="1"/>
  <c r="B402" i="1"/>
  <c r="M401" i="1"/>
  <c r="N401" i="1" s="1"/>
  <c r="J401" i="1"/>
  <c r="B401" i="1"/>
  <c r="M400" i="1"/>
  <c r="O400" i="1" s="1"/>
  <c r="J400" i="1"/>
  <c r="B400" i="1"/>
  <c r="M399" i="1"/>
  <c r="O399" i="1" s="1"/>
  <c r="J399" i="1"/>
  <c r="B399" i="1"/>
  <c r="M398" i="1"/>
  <c r="N398" i="1" s="1"/>
  <c r="P398" i="1" s="1"/>
  <c r="J398" i="1"/>
  <c r="B398" i="1"/>
  <c r="M397" i="1"/>
  <c r="N397" i="1" s="1"/>
  <c r="P397" i="1" s="1"/>
  <c r="J397" i="1"/>
  <c r="B397" i="1"/>
  <c r="M396" i="1"/>
  <c r="O396" i="1" s="1"/>
  <c r="J396" i="1"/>
  <c r="B396" i="1"/>
  <c r="M395" i="1"/>
  <c r="N395" i="1" s="1"/>
  <c r="P395" i="1" s="1"/>
  <c r="J395" i="1"/>
  <c r="B395" i="1"/>
  <c r="M394" i="1"/>
  <c r="N394" i="1" s="1"/>
  <c r="P394" i="1" s="1"/>
  <c r="J394" i="1"/>
  <c r="B394" i="1"/>
  <c r="M393" i="1"/>
  <c r="O393" i="1" s="1"/>
  <c r="J393" i="1"/>
  <c r="B393" i="1"/>
  <c r="M392" i="1"/>
  <c r="O392" i="1" s="1"/>
  <c r="J392" i="1"/>
  <c r="B392" i="1"/>
  <c r="M391" i="1"/>
  <c r="O391" i="1" s="1"/>
  <c r="J391" i="1"/>
  <c r="B391" i="1"/>
  <c r="M390" i="1"/>
  <c r="J390" i="1"/>
  <c r="B390" i="1"/>
  <c r="M389" i="1"/>
  <c r="N389" i="1" s="1"/>
  <c r="J389" i="1"/>
  <c r="B389" i="1"/>
  <c r="M388" i="1"/>
  <c r="N388" i="1" s="1"/>
  <c r="P388" i="1" s="1"/>
  <c r="J388" i="1"/>
  <c r="B388" i="1"/>
  <c r="M387" i="1"/>
  <c r="O387" i="1" s="1"/>
  <c r="J387" i="1"/>
  <c r="B387" i="1"/>
  <c r="M386" i="1"/>
  <c r="N386" i="1" s="1"/>
  <c r="P386" i="1" s="1"/>
  <c r="J386" i="1"/>
  <c r="B386" i="1"/>
  <c r="M385" i="1"/>
  <c r="O385" i="1" s="1"/>
  <c r="J385" i="1"/>
  <c r="B385" i="1"/>
  <c r="M383" i="1"/>
  <c r="O383" i="1" s="1"/>
  <c r="J383" i="1"/>
  <c r="B383" i="1"/>
  <c r="M382" i="1"/>
  <c r="J382" i="1"/>
  <c r="B382" i="1"/>
  <c r="M381" i="1"/>
  <c r="O381" i="1" s="1"/>
  <c r="J381" i="1"/>
  <c r="B381" i="1"/>
  <c r="M380" i="1"/>
  <c r="N380" i="1" s="1"/>
  <c r="P380" i="1" s="1"/>
  <c r="J380" i="1"/>
  <c r="B380" i="1"/>
  <c r="M379" i="1"/>
  <c r="O379" i="1" s="1"/>
  <c r="J379" i="1"/>
  <c r="B379" i="1"/>
  <c r="M378" i="1"/>
  <c r="N378" i="1" s="1"/>
  <c r="J378" i="1"/>
  <c r="B378" i="1"/>
  <c r="M377" i="1"/>
  <c r="N377" i="1" s="1"/>
  <c r="P377" i="1" s="1"/>
  <c r="J377" i="1"/>
  <c r="B377" i="1"/>
  <c r="M376" i="1"/>
  <c r="O376" i="1" s="1"/>
  <c r="J376" i="1"/>
  <c r="B376" i="1"/>
  <c r="M375" i="1"/>
  <c r="N375" i="1" s="1"/>
  <c r="P375" i="1" s="1"/>
  <c r="J375" i="1"/>
  <c r="B375" i="1"/>
  <c r="M374" i="1"/>
  <c r="N374" i="1" s="1"/>
  <c r="P374" i="1" s="1"/>
  <c r="J374" i="1"/>
  <c r="B374" i="1"/>
  <c r="M373" i="1"/>
  <c r="N373" i="1" s="1"/>
  <c r="J373" i="1"/>
  <c r="B373" i="1"/>
  <c r="M368" i="1"/>
  <c r="N368" i="1" s="1"/>
  <c r="P368" i="1" s="1"/>
  <c r="J368" i="1"/>
  <c r="B368" i="1"/>
  <c r="M366" i="1"/>
  <c r="N366" i="1" s="1"/>
  <c r="P366" i="1" s="1"/>
  <c r="J366" i="1"/>
  <c r="B366" i="1"/>
  <c r="M365" i="1"/>
  <c r="O365" i="1" s="1"/>
  <c r="J365" i="1"/>
  <c r="B365" i="1"/>
  <c r="M364" i="1"/>
  <c r="O364" i="1" s="1"/>
  <c r="J364" i="1"/>
  <c r="B364" i="1"/>
  <c r="M363" i="1"/>
  <c r="O363" i="1" s="1"/>
  <c r="B363" i="1"/>
  <c r="M361" i="1"/>
  <c r="N361" i="1" s="1"/>
  <c r="P361" i="1" s="1"/>
  <c r="J361" i="1"/>
  <c r="B361" i="1"/>
  <c r="M360" i="1"/>
  <c r="N360" i="1" s="1"/>
  <c r="J360" i="1"/>
  <c r="B360" i="1"/>
  <c r="M359" i="1"/>
  <c r="O359" i="1" s="1"/>
  <c r="J359" i="1"/>
  <c r="B359" i="1"/>
  <c r="M358" i="1"/>
  <c r="O358" i="1" s="1"/>
  <c r="J358" i="1"/>
  <c r="B358" i="1"/>
  <c r="M357" i="1"/>
  <c r="J357" i="1"/>
  <c r="B357" i="1"/>
  <c r="M356" i="1"/>
  <c r="N356" i="1" s="1"/>
  <c r="P356" i="1" s="1"/>
  <c r="J356" i="1"/>
  <c r="B356" i="1"/>
  <c r="M354" i="1"/>
  <c r="O354" i="1" s="1"/>
  <c r="J354" i="1"/>
  <c r="B354" i="1"/>
  <c r="M353" i="1"/>
  <c r="O353" i="1" s="1"/>
  <c r="J353" i="1"/>
  <c r="B353" i="1"/>
  <c r="M352" i="1"/>
  <c r="N352" i="1" s="1"/>
  <c r="P352" i="1" s="1"/>
  <c r="J352" i="1"/>
  <c r="B352" i="1"/>
  <c r="M350" i="1"/>
  <c r="N350" i="1" s="1"/>
  <c r="J350" i="1"/>
  <c r="B350" i="1"/>
  <c r="M349" i="1"/>
  <c r="N349" i="1" s="1"/>
  <c r="P349" i="1" s="1"/>
  <c r="J349" i="1"/>
  <c r="B349" i="1"/>
  <c r="M348" i="1"/>
  <c r="N348" i="1" s="1"/>
  <c r="J348" i="1"/>
  <c r="B348" i="1"/>
  <c r="M347" i="1"/>
  <c r="N347" i="1" s="1"/>
  <c r="P347" i="1" s="1"/>
  <c r="J347" i="1"/>
  <c r="B347" i="1"/>
  <c r="M346" i="1"/>
  <c r="N346" i="1" s="1"/>
  <c r="J346" i="1"/>
  <c r="B346" i="1"/>
  <c r="M345" i="1"/>
  <c r="O345" i="1" s="1"/>
  <c r="J345" i="1"/>
  <c r="B345" i="1"/>
  <c r="M343" i="1"/>
  <c r="N343" i="1" s="1"/>
  <c r="P343" i="1" s="1"/>
  <c r="J343" i="1"/>
  <c r="B343" i="1"/>
  <c r="M342" i="1"/>
  <c r="N342" i="1" s="1"/>
  <c r="P342" i="1" s="1"/>
  <c r="J342" i="1"/>
  <c r="B342" i="1"/>
  <c r="M341" i="1"/>
  <c r="O341" i="1" s="1"/>
  <c r="J341" i="1"/>
  <c r="B341" i="1"/>
  <c r="M339" i="1"/>
  <c r="N339" i="1" s="1"/>
  <c r="J339" i="1"/>
  <c r="B339" i="1"/>
  <c r="M338" i="1"/>
  <c r="O338" i="1" s="1"/>
  <c r="J338" i="1"/>
  <c r="B338" i="1"/>
  <c r="M337" i="1"/>
  <c r="J337" i="1"/>
  <c r="B337" i="1"/>
  <c r="H440" i="1"/>
  <c r="N437" i="1"/>
  <c r="K437" i="1"/>
  <c r="O431" i="1"/>
  <c r="O419" i="1"/>
  <c r="P419" i="1"/>
  <c r="O411" i="1"/>
  <c r="P411" i="1"/>
  <c r="H408" i="1"/>
  <c r="K405" i="1"/>
  <c r="K401" i="1"/>
  <c r="K390" i="1"/>
  <c r="K389" i="1"/>
  <c r="O384" i="1"/>
  <c r="P384" i="1"/>
  <c r="K378" i="1"/>
  <c r="K373" i="1"/>
  <c r="H370" i="1"/>
  <c r="O369" i="1"/>
  <c r="N369" i="1"/>
  <c r="P369" i="1" s="1"/>
  <c r="K360" i="1"/>
  <c r="K357" i="1"/>
  <c r="O355" i="1"/>
  <c r="N355" i="1"/>
  <c r="P355" i="1" s="1"/>
  <c r="O351" i="1"/>
  <c r="N351" i="1"/>
  <c r="P351" i="1" s="1"/>
  <c r="K350" i="1"/>
  <c r="K348" i="1"/>
  <c r="K346" i="1"/>
  <c r="O344" i="1"/>
  <c r="N344" i="1"/>
  <c r="P344" i="1" s="1"/>
  <c r="O340" i="1"/>
  <c r="N340" i="1"/>
  <c r="P340" i="1" s="1"/>
  <c r="B457" i="1"/>
  <c r="M456" i="1"/>
  <c r="N456" i="1" s="1"/>
  <c r="P456" i="1" s="1"/>
  <c r="J456" i="1"/>
  <c r="B456" i="1"/>
  <c r="M455" i="1"/>
  <c r="O455" i="1" s="1"/>
  <c r="J455" i="1"/>
  <c r="B455" i="1"/>
  <c r="M454" i="1"/>
  <c r="O454" i="1" s="1"/>
  <c r="J454" i="1"/>
  <c r="B454" i="1"/>
  <c r="M453" i="1"/>
  <c r="O453" i="1" s="1"/>
  <c r="J453" i="1"/>
  <c r="B453" i="1"/>
  <c r="M452" i="1"/>
  <c r="N452" i="1" s="1"/>
  <c r="P452" i="1" s="1"/>
  <c r="J452" i="1"/>
  <c r="B452" i="1"/>
  <c r="M451" i="1"/>
  <c r="O451" i="1" s="1"/>
  <c r="J451" i="1"/>
  <c r="B451" i="1"/>
  <c r="M450" i="1"/>
  <c r="O450" i="1" s="1"/>
  <c r="J450" i="1"/>
  <c r="B450" i="1"/>
  <c r="M449" i="1"/>
  <c r="O449" i="1" s="1"/>
  <c r="J449" i="1"/>
  <c r="B449" i="1"/>
  <c r="M448" i="1"/>
  <c r="O448" i="1" s="1"/>
  <c r="J448" i="1"/>
  <c r="B448" i="1"/>
  <c r="M447" i="1"/>
  <c r="O447" i="1" s="1"/>
  <c r="J447" i="1"/>
  <c r="B447" i="1"/>
  <c r="M446" i="1"/>
  <c r="N446" i="1" s="1"/>
  <c r="P446" i="1" s="1"/>
  <c r="J446" i="1"/>
  <c r="B446" i="1"/>
  <c r="M445" i="1"/>
  <c r="O445" i="1" s="1"/>
  <c r="J445" i="1"/>
  <c r="B445" i="1"/>
  <c r="M444" i="1"/>
  <c r="O444" i="1" s="1"/>
  <c r="J444" i="1"/>
  <c r="B444" i="1"/>
  <c r="M443" i="1"/>
  <c r="N443" i="1" s="1"/>
  <c r="P443" i="1" s="1"/>
  <c r="J443" i="1"/>
  <c r="B443" i="1"/>
  <c r="H458" i="1"/>
  <c r="M326" i="1"/>
  <c r="J326" i="1"/>
  <c r="M324" i="1"/>
  <c r="J324" i="1"/>
  <c r="B324" i="1"/>
  <c r="M323" i="1"/>
  <c r="J323" i="1"/>
  <c r="B323" i="1"/>
  <c r="M322" i="1"/>
  <c r="J322" i="1"/>
  <c r="B322" i="1"/>
  <c r="M321" i="1"/>
  <c r="J321" i="1"/>
  <c r="B321" i="1"/>
  <c r="M320" i="1"/>
  <c r="J320" i="1"/>
  <c r="B320" i="1"/>
  <c r="M319" i="1"/>
  <c r="J319" i="1"/>
  <c r="B319" i="1"/>
  <c r="M312" i="1"/>
  <c r="J312" i="1"/>
  <c r="B312" i="1"/>
  <c r="M311" i="1"/>
  <c r="J311" i="1"/>
  <c r="B311" i="1"/>
  <c r="M307" i="1"/>
  <c r="J307" i="1"/>
  <c r="B307" i="1"/>
  <c r="M306" i="1"/>
  <c r="J306" i="1"/>
  <c r="B306" i="1"/>
  <c r="M305" i="1"/>
  <c r="J305" i="1"/>
  <c r="B305" i="1"/>
  <c r="M304" i="1"/>
  <c r="J304" i="1"/>
  <c r="B304" i="1"/>
  <c r="M303" i="1"/>
  <c r="J303" i="1"/>
  <c r="B303" i="1"/>
  <c r="M302" i="1"/>
  <c r="J302" i="1"/>
  <c r="B302" i="1"/>
  <c r="M301" i="1"/>
  <c r="J301" i="1"/>
  <c r="B301" i="1"/>
  <c r="M300" i="1"/>
  <c r="J300" i="1"/>
  <c r="B300" i="1"/>
  <c r="M299" i="1"/>
  <c r="J299" i="1"/>
  <c r="B299" i="1"/>
  <c r="M298" i="1"/>
  <c r="J298" i="1"/>
  <c r="B298" i="1"/>
  <c r="M296" i="1"/>
  <c r="J296" i="1"/>
  <c r="B296" i="1"/>
  <c r="M295" i="1"/>
  <c r="J295" i="1"/>
  <c r="B295" i="1"/>
  <c r="M294" i="1"/>
  <c r="J294" i="1"/>
  <c r="B294" i="1"/>
  <c r="M293" i="1"/>
  <c r="J293" i="1"/>
  <c r="B293" i="1"/>
  <c r="M291" i="1"/>
  <c r="J291" i="1"/>
  <c r="B291" i="1"/>
  <c r="M290" i="1"/>
  <c r="J290" i="1"/>
  <c r="B290" i="1"/>
  <c r="M288" i="1"/>
  <c r="J288" i="1"/>
  <c r="B288" i="1"/>
  <c r="M287" i="1"/>
  <c r="J287" i="1"/>
  <c r="B287" i="1"/>
  <c r="M282" i="1"/>
  <c r="J282" i="1"/>
  <c r="B282" i="1"/>
  <c r="M281" i="1"/>
  <c r="J281" i="1"/>
  <c r="B281" i="1"/>
  <c r="M280" i="1"/>
  <c r="J280" i="1"/>
  <c r="M276" i="1"/>
  <c r="J276" i="1"/>
  <c r="B276" i="1"/>
  <c r="M275" i="1"/>
  <c r="J275" i="1"/>
  <c r="B275" i="1"/>
  <c r="M274" i="1"/>
  <c r="J274" i="1"/>
  <c r="B274" i="1"/>
  <c r="M273" i="1"/>
  <c r="J273" i="1"/>
  <c r="B273" i="1"/>
  <c r="M272" i="1"/>
  <c r="J272" i="1"/>
  <c r="B272" i="1"/>
  <c r="M271" i="1"/>
  <c r="J271" i="1"/>
  <c r="B271" i="1"/>
  <c r="M270" i="1"/>
  <c r="J270" i="1"/>
  <c r="B270" i="1"/>
  <c r="M266" i="1"/>
  <c r="J266" i="1"/>
  <c r="B266" i="1"/>
  <c r="M265" i="1"/>
  <c r="J265" i="1"/>
  <c r="B265" i="1"/>
  <c r="M264" i="1"/>
  <c r="J264" i="1"/>
  <c r="B264" i="1"/>
  <c r="M263" i="1"/>
  <c r="J263" i="1"/>
  <c r="B263" i="1"/>
  <c r="M260" i="1"/>
  <c r="J260" i="1"/>
  <c r="B260" i="1"/>
  <c r="M259" i="1"/>
  <c r="J259" i="1"/>
  <c r="B259" i="1"/>
  <c r="M257" i="1"/>
  <c r="J257" i="1"/>
  <c r="B257" i="1"/>
  <c r="M256" i="1"/>
  <c r="J256" i="1"/>
  <c r="B256" i="1"/>
  <c r="M255" i="1"/>
  <c r="J255" i="1"/>
  <c r="B255" i="1"/>
  <c r="M254" i="1"/>
  <c r="J254" i="1"/>
  <c r="B254" i="1"/>
  <c r="M253" i="1"/>
  <c r="J253" i="1"/>
  <c r="B253" i="1"/>
  <c r="M252" i="1"/>
  <c r="J252" i="1"/>
  <c r="B252" i="1"/>
  <c r="M247" i="1"/>
  <c r="J247" i="1"/>
  <c r="B247" i="1"/>
  <c r="M246" i="1"/>
  <c r="J246" i="1"/>
  <c r="B246" i="1"/>
  <c r="M242" i="1"/>
  <c r="J242" i="1"/>
  <c r="M240" i="1"/>
  <c r="J240" i="1"/>
  <c r="M239" i="1"/>
  <c r="J239" i="1"/>
  <c r="M238" i="1"/>
  <c r="J238" i="1"/>
  <c r="M237" i="1"/>
  <c r="J237" i="1"/>
  <c r="M235" i="1"/>
  <c r="J235" i="1"/>
  <c r="M234" i="1"/>
  <c r="J234" i="1"/>
  <c r="M233" i="1"/>
  <c r="J233" i="1"/>
  <c r="M228" i="1"/>
  <c r="J228" i="1"/>
  <c r="M227" i="1"/>
  <c r="J227" i="1"/>
  <c r="M226" i="1"/>
  <c r="J226" i="1"/>
  <c r="M225" i="1"/>
  <c r="J225" i="1"/>
  <c r="M223" i="1"/>
  <c r="J223" i="1"/>
  <c r="M222" i="1"/>
  <c r="J222" i="1"/>
  <c r="M221" i="1"/>
  <c r="J221" i="1"/>
  <c r="M220" i="1"/>
  <c r="J220" i="1"/>
  <c r="M219" i="1"/>
  <c r="J219" i="1"/>
  <c r="M218" i="1"/>
  <c r="J218" i="1"/>
  <c r="M217" i="1"/>
  <c r="J217" i="1"/>
  <c r="M216" i="1"/>
  <c r="J216" i="1"/>
  <c r="M215" i="1"/>
  <c r="J215" i="1"/>
  <c r="M214" i="1"/>
  <c r="J214" i="1"/>
  <c r="M213" i="1"/>
  <c r="J213" i="1"/>
  <c r="M212" i="1"/>
  <c r="J212" i="1"/>
  <c r="M210" i="1"/>
  <c r="J210" i="1"/>
  <c r="M208" i="1"/>
  <c r="J208" i="1"/>
  <c r="M207" i="1"/>
  <c r="J207" i="1"/>
  <c r="M206" i="1"/>
  <c r="J206" i="1"/>
  <c r="M205" i="1"/>
  <c r="J205" i="1"/>
  <c r="M204" i="1"/>
  <c r="J204" i="1"/>
  <c r="M203" i="1"/>
  <c r="J203" i="1"/>
  <c r="M202" i="1"/>
  <c r="J202" i="1"/>
  <c r="J198" i="1"/>
  <c r="B242" i="1"/>
  <c r="B238" i="1"/>
  <c r="B239" i="1"/>
  <c r="B240" i="1"/>
  <c r="B237" i="1"/>
  <c r="B234" i="1"/>
  <c r="B235" i="1"/>
  <c r="B233" i="1"/>
  <c r="B226" i="1"/>
  <c r="B227" i="1"/>
  <c r="B228" i="1"/>
  <c r="B225" i="1"/>
  <c r="B213" i="1"/>
  <c r="B214" i="1"/>
  <c r="B215" i="1"/>
  <c r="B216" i="1"/>
  <c r="B217" i="1"/>
  <c r="B218" i="1"/>
  <c r="B219" i="1"/>
  <c r="B220" i="1"/>
  <c r="B221" i="1"/>
  <c r="B222" i="1"/>
  <c r="B223" i="1"/>
  <c r="B212" i="1"/>
  <c r="O437" i="1" l="1"/>
  <c r="N430" i="1"/>
  <c r="P430" i="1" s="1"/>
  <c r="N420" i="1"/>
  <c r="P420" i="1" s="1"/>
  <c r="O424" i="1"/>
  <c r="O426" i="1"/>
  <c r="N432" i="1"/>
  <c r="P432" i="1" s="1"/>
  <c r="N436" i="1"/>
  <c r="P436" i="1" s="1"/>
  <c r="O422" i="1"/>
  <c r="N363" i="1"/>
  <c r="P363" i="1" s="1"/>
  <c r="N413" i="1"/>
  <c r="P413" i="1" s="1"/>
  <c r="O368" i="1"/>
  <c r="N385" i="1"/>
  <c r="P385" i="1" s="1"/>
  <c r="N393" i="1"/>
  <c r="P393" i="1" s="1"/>
  <c r="N359" i="1"/>
  <c r="P359" i="1" s="1"/>
  <c r="O397" i="1"/>
  <c r="O417" i="1"/>
  <c r="O349" i="1"/>
  <c r="N354" i="1"/>
  <c r="P354" i="1" s="1"/>
  <c r="N345" i="1"/>
  <c r="P345" i="1" s="1"/>
  <c r="O401" i="1"/>
  <c r="O395" i="1"/>
  <c r="O415" i="1"/>
  <c r="O428" i="1"/>
  <c r="O456" i="1"/>
  <c r="N448" i="1"/>
  <c r="P448" i="1" s="1"/>
  <c r="O406" i="1"/>
  <c r="O438" i="1"/>
  <c r="O418" i="1"/>
  <c r="N434" i="1"/>
  <c r="P434" i="1" s="1"/>
  <c r="O343" i="1"/>
  <c r="N383" i="1"/>
  <c r="P383" i="1" s="1"/>
  <c r="O352" i="1"/>
  <c r="O380" i="1"/>
  <c r="P348" i="1"/>
  <c r="N454" i="1"/>
  <c r="P454" i="1" s="1"/>
  <c r="N376" i="1"/>
  <c r="P376" i="1" s="1"/>
  <c r="O405" i="1"/>
  <c r="N379" i="1"/>
  <c r="P379" i="1" s="1"/>
  <c r="P389" i="1"/>
  <c r="O446" i="1"/>
  <c r="N450" i="1"/>
  <c r="P450" i="1" s="1"/>
  <c r="N399" i="1"/>
  <c r="P399" i="1" s="1"/>
  <c r="O407" i="1"/>
  <c r="P437" i="1"/>
  <c r="P346" i="1"/>
  <c r="P350" i="1"/>
  <c r="P360" i="1"/>
  <c r="P373" i="1"/>
  <c r="O390" i="1"/>
  <c r="O366" i="1"/>
  <c r="O388" i="1"/>
  <c r="N391" i="1"/>
  <c r="P391" i="1" s="1"/>
  <c r="O403" i="1"/>
  <c r="N416" i="1"/>
  <c r="P416" i="1" s="1"/>
  <c r="O373" i="1"/>
  <c r="N390" i="1"/>
  <c r="P390" i="1" s="1"/>
  <c r="P339" i="1"/>
  <c r="N341" i="1"/>
  <c r="P341" i="1" s="1"/>
  <c r="P378" i="1"/>
  <c r="O386" i="1"/>
  <c r="P401" i="1"/>
  <c r="O337" i="1"/>
  <c r="O357" i="1"/>
  <c r="O443" i="1"/>
  <c r="N364" i="1"/>
  <c r="P364" i="1" s="1"/>
  <c r="O339" i="1"/>
  <c r="N357" i="1"/>
  <c r="P357" i="1" s="1"/>
  <c r="O346" i="1"/>
  <c r="O398" i="1"/>
  <c r="O374" i="1"/>
  <c r="N414" i="1"/>
  <c r="P414" i="1" s="1"/>
  <c r="O361" i="1"/>
  <c r="N337" i="1"/>
  <c r="P337" i="1" s="1"/>
  <c r="N381" i="1"/>
  <c r="P381" i="1" s="1"/>
  <c r="O394" i="1"/>
  <c r="O350" i="1"/>
  <c r="O356" i="1"/>
  <c r="N338" i="1"/>
  <c r="P338" i="1" s="1"/>
  <c r="O342" i="1"/>
  <c r="O347" i="1"/>
  <c r="O348" i="1"/>
  <c r="N353" i="1"/>
  <c r="P353" i="1" s="1"/>
  <c r="O377" i="1"/>
  <c r="O378" i="1"/>
  <c r="N387" i="1"/>
  <c r="P387" i="1" s="1"/>
  <c r="O389" i="1"/>
  <c r="N392" i="1"/>
  <c r="P392" i="1" s="1"/>
  <c r="N400" i="1"/>
  <c r="P400" i="1" s="1"/>
  <c r="N405" i="1"/>
  <c r="P405" i="1" s="1"/>
  <c r="O402" i="1"/>
  <c r="N402" i="1"/>
  <c r="P402" i="1" s="1"/>
  <c r="N358" i="1"/>
  <c r="P358" i="1" s="1"/>
  <c r="O360" i="1"/>
  <c r="N365" i="1"/>
  <c r="P365" i="1" s="1"/>
  <c r="O375" i="1"/>
  <c r="O382" i="1"/>
  <c r="N382" i="1"/>
  <c r="P382" i="1" s="1"/>
  <c r="N396" i="1"/>
  <c r="P396" i="1" s="1"/>
  <c r="O404" i="1"/>
  <c r="N404" i="1"/>
  <c r="P404" i="1" s="1"/>
  <c r="N412" i="1"/>
  <c r="P412" i="1" s="1"/>
  <c r="N431" i="1"/>
  <c r="P431" i="1" s="1"/>
  <c r="N433" i="1"/>
  <c r="P433" i="1" s="1"/>
  <c r="N435" i="1"/>
  <c r="P435" i="1" s="1"/>
  <c r="N421" i="1"/>
  <c r="P421" i="1" s="1"/>
  <c r="N423" i="1"/>
  <c r="P423" i="1" s="1"/>
  <c r="N425" i="1"/>
  <c r="P425" i="1" s="1"/>
  <c r="N427" i="1"/>
  <c r="P427" i="1" s="1"/>
  <c r="N429" i="1"/>
  <c r="P429" i="1" s="1"/>
  <c r="N439" i="1"/>
  <c r="P439" i="1" s="1"/>
  <c r="O452" i="1"/>
  <c r="N444" i="1"/>
  <c r="P444" i="1" s="1"/>
  <c r="N445" i="1"/>
  <c r="P445" i="1" s="1"/>
  <c r="N447" i="1"/>
  <c r="P447" i="1" s="1"/>
  <c r="N449" i="1"/>
  <c r="P449" i="1" s="1"/>
  <c r="N451" i="1"/>
  <c r="P451" i="1" s="1"/>
  <c r="N453" i="1"/>
  <c r="P453" i="1" s="1"/>
  <c r="N455" i="1"/>
  <c r="P455" i="1" s="1"/>
  <c r="P457" i="1"/>
  <c r="P440" i="1" l="1"/>
  <c r="N51" i="6" s="1"/>
  <c r="P370" i="1"/>
  <c r="N47" i="6" s="1"/>
  <c r="P408" i="1"/>
  <c r="P458" i="1"/>
  <c r="N53" i="6" s="1"/>
  <c r="M53" i="6" s="1"/>
  <c r="O440" i="1"/>
  <c r="O370" i="1"/>
  <c r="O408" i="1"/>
  <c r="O458" i="1"/>
  <c r="N49" i="6"/>
  <c r="J51" i="6" l="1"/>
  <c r="I51" i="6"/>
  <c r="J47" i="6"/>
  <c r="I47" i="6"/>
  <c r="B210" i="1"/>
  <c r="B203" i="1"/>
  <c r="B204" i="1"/>
  <c r="B205" i="1"/>
  <c r="B206" i="1"/>
  <c r="B207" i="1"/>
  <c r="B208" i="1"/>
  <c r="B202" i="1"/>
  <c r="B198" i="1"/>
  <c r="M198" i="1"/>
  <c r="M195" i="1"/>
  <c r="O195" i="1" s="1"/>
  <c r="M196" i="1"/>
  <c r="O196" i="1" s="1"/>
  <c r="M194" i="1"/>
  <c r="O194" i="1" s="1"/>
  <c r="M181" i="1"/>
  <c r="N181" i="1" s="1"/>
  <c r="M182" i="1"/>
  <c r="O182" i="1" s="1"/>
  <c r="M183" i="1"/>
  <c r="N183" i="1" s="1"/>
  <c r="P183" i="1" s="1"/>
  <c r="M184" i="1"/>
  <c r="M185" i="1"/>
  <c r="N185" i="1" s="1"/>
  <c r="M186" i="1"/>
  <c r="O186" i="1" s="1"/>
  <c r="M187" i="1"/>
  <c r="O187" i="1" s="1"/>
  <c r="M188" i="1"/>
  <c r="N188" i="1" s="1"/>
  <c r="P188" i="1" s="1"/>
  <c r="M189" i="1"/>
  <c r="M190" i="1"/>
  <c r="N190" i="1" s="1"/>
  <c r="P190" i="1" s="1"/>
  <c r="M191" i="1"/>
  <c r="M192" i="1"/>
  <c r="N192" i="1" s="1"/>
  <c r="M180" i="1"/>
  <c r="N180" i="1" s="1"/>
  <c r="P180" i="1" s="1"/>
  <c r="J195" i="1"/>
  <c r="J196" i="1"/>
  <c r="J194" i="1"/>
  <c r="J181" i="1"/>
  <c r="J182" i="1"/>
  <c r="J183" i="1"/>
  <c r="J184" i="1"/>
  <c r="J185" i="1"/>
  <c r="J186" i="1"/>
  <c r="J187" i="1"/>
  <c r="J188" i="1"/>
  <c r="J189" i="1"/>
  <c r="J190" i="1"/>
  <c r="J191" i="1"/>
  <c r="J192" i="1"/>
  <c r="J180" i="1"/>
  <c r="B195" i="1"/>
  <c r="B196" i="1"/>
  <c r="B194" i="1"/>
  <c r="B181" i="1"/>
  <c r="B182" i="1"/>
  <c r="B183" i="1"/>
  <c r="B184" i="1"/>
  <c r="B185" i="1"/>
  <c r="B186" i="1"/>
  <c r="B187" i="1"/>
  <c r="B188" i="1"/>
  <c r="B189" i="1"/>
  <c r="B190" i="1"/>
  <c r="B191" i="1"/>
  <c r="B192" i="1"/>
  <c r="B180" i="1"/>
  <c r="M174" i="1"/>
  <c r="O174" i="1" s="1"/>
  <c r="M175" i="1"/>
  <c r="O175" i="1" s="1"/>
  <c r="M173" i="1"/>
  <c r="O173" i="1" s="1"/>
  <c r="M167" i="1"/>
  <c r="O167" i="1" s="1"/>
  <c r="M168" i="1"/>
  <c r="N168" i="1" s="1"/>
  <c r="P168" i="1" s="1"/>
  <c r="M169" i="1"/>
  <c r="N169" i="1" s="1"/>
  <c r="P169" i="1" s="1"/>
  <c r="M170" i="1"/>
  <c r="N170" i="1" s="1"/>
  <c r="P170" i="1" s="1"/>
  <c r="M171" i="1"/>
  <c r="M166" i="1"/>
  <c r="O166" i="1" s="1"/>
  <c r="M164" i="1"/>
  <c r="O164" i="1" s="1"/>
  <c r="M163" i="1"/>
  <c r="O163" i="1" s="1"/>
  <c r="M161" i="1"/>
  <c r="N161" i="1" s="1"/>
  <c r="P161" i="1" s="1"/>
  <c r="M160" i="1"/>
  <c r="O160" i="1" s="1"/>
  <c r="M155" i="1"/>
  <c r="N155" i="1" s="1"/>
  <c r="P155" i="1" s="1"/>
  <c r="M156" i="1"/>
  <c r="N156" i="1" s="1"/>
  <c r="P156" i="1" s="1"/>
  <c r="M157" i="1"/>
  <c r="N157" i="1" s="1"/>
  <c r="P157" i="1" s="1"/>
  <c r="M158" i="1"/>
  <c r="N158" i="1" s="1"/>
  <c r="P158" i="1" s="1"/>
  <c r="M154" i="1"/>
  <c r="O154" i="1" s="1"/>
  <c r="J174" i="1"/>
  <c r="J175" i="1"/>
  <c r="J173" i="1"/>
  <c r="J167" i="1"/>
  <c r="J168" i="1"/>
  <c r="J169" i="1"/>
  <c r="J170" i="1"/>
  <c r="J171" i="1"/>
  <c r="J166" i="1"/>
  <c r="J164" i="1"/>
  <c r="J163" i="1"/>
  <c r="J161" i="1"/>
  <c r="J160" i="1"/>
  <c r="J155" i="1"/>
  <c r="J156" i="1"/>
  <c r="J157" i="1"/>
  <c r="J158" i="1"/>
  <c r="J154" i="1"/>
  <c r="B174" i="1"/>
  <c r="B175" i="1"/>
  <c r="B173" i="1"/>
  <c r="B167" i="1"/>
  <c r="B168" i="1"/>
  <c r="B169" i="1"/>
  <c r="B170" i="1"/>
  <c r="B171" i="1"/>
  <c r="B166" i="1"/>
  <c r="B164" i="1"/>
  <c r="B163" i="1"/>
  <c r="B161" i="1"/>
  <c r="B160" i="1"/>
  <c r="B155" i="1"/>
  <c r="B156" i="1"/>
  <c r="B157" i="1"/>
  <c r="B158" i="1"/>
  <c r="B154" i="1"/>
  <c r="M147" i="1"/>
  <c r="M148" i="1"/>
  <c r="O148" i="1" s="1"/>
  <c r="M149" i="1"/>
  <c r="N149" i="1" s="1"/>
  <c r="M150" i="1"/>
  <c r="N150" i="1" s="1"/>
  <c r="P150" i="1" s="1"/>
  <c r="M151" i="1"/>
  <c r="N151" i="1" s="1"/>
  <c r="P151" i="1" s="1"/>
  <c r="M152" i="1"/>
  <c r="N152" i="1" s="1"/>
  <c r="P152" i="1" s="1"/>
  <c r="M146" i="1"/>
  <c r="O146" i="1" s="1"/>
  <c r="B147" i="1"/>
  <c r="B148" i="1"/>
  <c r="B149" i="1"/>
  <c r="B150" i="1"/>
  <c r="B151" i="1"/>
  <c r="B152" i="1"/>
  <c r="B146" i="1"/>
  <c r="J147" i="1"/>
  <c r="J148" i="1"/>
  <c r="J149" i="1"/>
  <c r="J150" i="1"/>
  <c r="J151" i="1"/>
  <c r="J152" i="1"/>
  <c r="J146" i="1"/>
  <c r="M133" i="1"/>
  <c r="O133" i="1" s="1"/>
  <c r="M134" i="1"/>
  <c r="M135" i="1"/>
  <c r="O135" i="1" s="1"/>
  <c r="M136" i="1"/>
  <c r="M137" i="1"/>
  <c r="N137" i="1" s="1"/>
  <c r="P137" i="1" s="1"/>
  <c r="M138" i="1"/>
  <c r="M139" i="1"/>
  <c r="O139" i="1" s="1"/>
  <c r="M132" i="1"/>
  <c r="M130" i="1"/>
  <c r="O130" i="1" s="1"/>
  <c r="M129" i="1"/>
  <c r="M127" i="1"/>
  <c r="N127" i="1" s="1"/>
  <c r="P127" i="1" s="1"/>
  <c r="M119" i="1"/>
  <c r="O119" i="1" s="1"/>
  <c r="M120" i="1"/>
  <c r="N120" i="1" s="1"/>
  <c r="M121" i="1"/>
  <c r="M122" i="1"/>
  <c r="O122" i="1" s="1"/>
  <c r="M123" i="1"/>
  <c r="M124" i="1"/>
  <c r="N124" i="1" s="1"/>
  <c r="P124" i="1" s="1"/>
  <c r="M125" i="1"/>
  <c r="M118" i="1"/>
  <c r="J133" i="1"/>
  <c r="J134" i="1"/>
  <c r="J135" i="1"/>
  <c r="J136" i="1"/>
  <c r="J137" i="1"/>
  <c r="J138" i="1"/>
  <c r="J139" i="1"/>
  <c r="J132" i="1"/>
  <c r="J130" i="1"/>
  <c r="J127" i="1"/>
  <c r="J129" i="1"/>
  <c r="B133" i="1"/>
  <c r="B134" i="1"/>
  <c r="B135" i="1"/>
  <c r="B136" i="1"/>
  <c r="B137" i="1"/>
  <c r="B138" i="1"/>
  <c r="B139" i="1"/>
  <c r="B132" i="1"/>
  <c r="B130" i="1"/>
  <c r="B129" i="1"/>
  <c r="B127" i="1"/>
  <c r="J125" i="1"/>
  <c r="J119" i="1"/>
  <c r="J120" i="1"/>
  <c r="J121" i="1"/>
  <c r="J122" i="1"/>
  <c r="J123" i="1"/>
  <c r="J124" i="1"/>
  <c r="J118" i="1"/>
  <c r="B119" i="1"/>
  <c r="B120" i="1"/>
  <c r="B121" i="1"/>
  <c r="B122" i="1"/>
  <c r="B123" i="1"/>
  <c r="B124" i="1"/>
  <c r="B125" i="1"/>
  <c r="B118" i="1"/>
  <c r="M111" i="1"/>
  <c r="N111" i="1" s="1"/>
  <c r="P111" i="1" s="1"/>
  <c r="M112" i="1"/>
  <c r="O112" i="1" s="1"/>
  <c r="M113" i="1"/>
  <c r="O113" i="1" s="1"/>
  <c r="M110" i="1"/>
  <c r="N110" i="1" s="1"/>
  <c r="P110" i="1" s="1"/>
  <c r="M105" i="1"/>
  <c r="O105" i="1" s="1"/>
  <c r="M106" i="1"/>
  <c r="O106" i="1" s="1"/>
  <c r="M107" i="1"/>
  <c r="M108" i="1"/>
  <c r="M104" i="1"/>
  <c r="N104" i="1" s="1"/>
  <c r="P104" i="1" s="1"/>
  <c r="J111" i="1"/>
  <c r="J112" i="1"/>
  <c r="J113" i="1"/>
  <c r="J110" i="1"/>
  <c r="B111" i="1"/>
  <c r="B112" i="1"/>
  <c r="B113" i="1"/>
  <c r="B110" i="1"/>
  <c r="J105" i="1"/>
  <c r="J106" i="1"/>
  <c r="J107" i="1"/>
  <c r="J108" i="1"/>
  <c r="J104" i="1"/>
  <c r="B105" i="1"/>
  <c r="B106" i="1"/>
  <c r="B107" i="1"/>
  <c r="B108" i="1"/>
  <c r="B104" i="1"/>
  <c r="J86" i="1"/>
  <c r="J87" i="1"/>
  <c r="J88" i="1"/>
  <c r="J89" i="1"/>
  <c r="J90" i="1"/>
  <c r="J91" i="1"/>
  <c r="J92" i="1"/>
  <c r="J93" i="1"/>
  <c r="J94" i="1"/>
  <c r="J95" i="1"/>
  <c r="J96" i="1"/>
  <c r="J97" i="1"/>
  <c r="J98" i="1"/>
  <c r="J99" i="1"/>
  <c r="J85" i="1"/>
  <c r="M86" i="1"/>
  <c r="N86" i="1" s="1"/>
  <c r="P86" i="1" s="1"/>
  <c r="M87" i="1"/>
  <c r="O87" i="1" s="1"/>
  <c r="M88" i="1"/>
  <c r="N88" i="1" s="1"/>
  <c r="P88" i="1" s="1"/>
  <c r="M89" i="1"/>
  <c r="O89" i="1" s="1"/>
  <c r="M90" i="1"/>
  <c r="N90" i="1" s="1"/>
  <c r="P90" i="1" s="1"/>
  <c r="M91" i="1"/>
  <c r="N91" i="1" s="1"/>
  <c r="P91" i="1" s="1"/>
  <c r="M92" i="1"/>
  <c r="N92" i="1" s="1"/>
  <c r="P92" i="1" s="1"/>
  <c r="M93" i="1"/>
  <c r="O93" i="1" s="1"/>
  <c r="M94" i="1"/>
  <c r="N94" i="1" s="1"/>
  <c r="P94" i="1" s="1"/>
  <c r="M95" i="1"/>
  <c r="O95" i="1" s="1"/>
  <c r="M96" i="1"/>
  <c r="N96" i="1" s="1"/>
  <c r="P96" i="1" s="1"/>
  <c r="M97" i="1"/>
  <c r="N97" i="1" s="1"/>
  <c r="P97" i="1" s="1"/>
  <c r="M98" i="1"/>
  <c r="N98" i="1" s="1"/>
  <c r="M99" i="1"/>
  <c r="O99" i="1" s="1"/>
  <c r="M85" i="1"/>
  <c r="N85" i="1" s="1"/>
  <c r="P85" i="1" s="1"/>
  <c r="M83" i="1"/>
  <c r="N83" i="1" s="1"/>
  <c r="P83" i="1" s="1"/>
  <c r="M82" i="1"/>
  <c r="O82" i="1" s="1"/>
  <c r="M79" i="1"/>
  <c r="N79" i="1" s="1"/>
  <c r="P79" i="1" s="1"/>
  <c r="N80" i="1"/>
  <c r="N81" i="1"/>
  <c r="M78" i="1"/>
  <c r="O78" i="1" s="1"/>
  <c r="M76" i="1"/>
  <c r="N76" i="1" s="1"/>
  <c r="P76" i="1" s="1"/>
  <c r="M68" i="1"/>
  <c r="O68" i="1" s="1"/>
  <c r="M69" i="1"/>
  <c r="N69" i="1" s="1"/>
  <c r="P69" i="1" s="1"/>
  <c r="M70" i="1"/>
  <c r="N70" i="1" s="1"/>
  <c r="P70" i="1" s="1"/>
  <c r="M71" i="1"/>
  <c r="N71" i="1" s="1"/>
  <c r="P71" i="1" s="1"/>
  <c r="M72" i="1"/>
  <c r="O72" i="1" s="1"/>
  <c r="M73" i="1"/>
  <c r="N73" i="1" s="1"/>
  <c r="P73" i="1" s="1"/>
  <c r="M74" i="1"/>
  <c r="N74" i="1" s="1"/>
  <c r="P74" i="1" s="1"/>
  <c r="M67" i="1"/>
  <c r="N67" i="1" s="1"/>
  <c r="P67" i="1" s="1"/>
  <c r="J83" i="1"/>
  <c r="J82" i="1"/>
  <c r="J79" i="1"/>
  <c r="J78" i="1"/>
  <c r="J76" i="1"/>
  <c r="J68" i="1"/>
  <c r="J69" i="1"/>
  <c r="J70" i="1"/>
  <c r="J71" i="1"/>
  <c r="J72" i="1"/>
  <c r="J73" i="1"/>
  <c r="J74" i="1"/>
  <c r="J67" i="1"/>
  <c r="B86" i="1"/>
  <c r="B87" i="1"/>
  <c r="B88" i="1"/>
  <c r="B89" i="1"/>
  <c r="B90" i="1"/>
  <c r="B91" i="1"/>
  <c r="B92" i="1"/>
  <c r="B93" i="1"/>
  <c r="B94" i="1"/>
  <c r="B95" i="1"/>
  <c r="B96" i="1"/>
  <c r="B97" i="1"/>
  <c r="B98" i="1"/>
  <c r="B99" i="1"/>
  <c r="B85" i="1"/>
  <c r="B83" i="1"/>
  <c r="B82" i="1"/>
  <c r="B79" i="1"/>
  <c r="B78" i="1"/>
  <c r="B76" i="1"/>
  <c r="B71" i="1"/>
  <c r="B72" i="1"/>
  <c r="B73" i="1"/>
  <c r="B74" i="1"/>
  <c r="B68" i="1"/>
  <c r="B69" i="1"/>
  <c r="B70" i="1"/>
  <c r="B67" i="1"/>
  <c r="A327" i="1"/>
  <c r="O326" i="1"/>
  <c r="N326" i="1"/>
  <c r="P326" i="1" s="1"/>
  <c r="O324" i="1"/>
  <c r="N323" i="1"/>
  <c r="P323" i="1" s="1"/>
  <c r="O323" i="1"/>
  <c r="N321" i="1"/>
  <c r="K321" i="1"/>
  <c r="O321" i="1" s="1"/>
  <c r="N320" i="1"/>
  <c r="P320" i="1" s="1"/>
  <c r="O320" i="1"/>
  <c r="O319" i="1"/>
  <c r="N319" i="1"/>
  <c r="P319" i="1" s="1"/>
  <c r="A316" i="1"/>
  <c r="O315" i="1"/>
  <c r="N315" i="1"/>
  <c r="P315" i="1" s="1"/>
  <c r="O314" i="1"/>
  <c r="N314" i="1"/>
  <c r="P314" i="1" s="1"/>
  <c r="O313" i="1"/>
  <c r="N313" i="1"/>
  <c r="P313" i="1" s="1"/>
  <c r="N312" i="1"/>
  <c r="P312" i="1" s="1"/>
  <c r="O312" i="1"/>
  <c r="K311" i="1"/>
  <c r="O311" i="1" s="1"/>
  <c r="A308" i="1"/>
  <c r="N307" i="1"/>
  <c r="P307" i="1" s="1"/>
  <c r="O307" i="1"/>
  <c r="O306" i="1"/>
  <c r="N306" i="1"/>
  <c r="P306" i="1" s="1"/>
  <c r="N305" i="1"/>
  <c r="P305" i="1" s="1"/>
  <c r="O305" i="1"/>
  <c r="O304" i="1"/>
  <c r="N303" i="1"/>
  <c r="P303" i="1" s="1"/>
  <c r="O303" i="1"/>
  <c r="O302" i="1"/>
  <c r="N302" i="1"/>
  <c r="P302" i="1" s="1"/>
  <c r="N301" i="1"/>
  <c r="P301" i="1" s="1"/>
  <c r="O301" i="1"/>
  <c r="O300" i="1"/>
  <c r="N299" i="1"/>
  <c r="P299" i="1" s="1"/>
  <c r="O299" i="1"/>
  <c r="O298" i="1"/>
  <c r="N298" i="1"/>
  <c r="P298" i="1" s="1"/>
  <c r="O296" i="1"/>
  <c r="O295" i="1"/>
  <c r="N295" i="1"/>
  <c r="P295" i="1" s="1"/>
  <c r="O293" i="1"/>
  <c r="N293" i="1"/>
  <c r="P293" i="1" s="1"/>
  <c r="O290" i="1"/>
  <c r="N290" i="1"/>
  <c r="P290" i="1" s="1"/>
  <c r="O287" i="1"/>
  <c r="N287" i="1"/>
  <c r="P287" i="1" s="1"/>
  <c r="O281" i="1"/>
  <c r="N281" i="1"/>
  <c r="P281" i="1" s="1"/>
  <c r="O276" i="1"/>
  <c r="O275" i="1"/>
  <c r="N275" i="1"/>
  <c r="P275" i="1" s="1"/>
  <c r="O274" i="1"/>
  <c r="O273" i="1"/>
  <c r="N273" i="1"/>
  <c r="P273" i="1" s="1"/>
  <c r="K271" i="1"/>
  <c r="K272" i="1" s="1"/>
  <c r="O272" i="1" s="1"/>
  <c r="N270" i="1"/>
  <c r="P270" i="1" s="1"/>
  <c r="O265" i="1"/>
  <c r="N265" i="1"/>
  <c r="P265" i="1" s="1"/>
  <c r="O264" i="1"/>
  <c r="N264" i="1"/>
  <c r="P264" i="1" s="1"/>
  <c r="N263" i="1"/>
  <c r="P263" i="1" s="1"/>
  <c r="O261" i="1"/>
  <c r="N261" i="1"/>
  <c r="P261" i="1" s="1"/>
  <c r="N260" i="1"/>
  <c r="K260" i="1"/>
  <c r="N257" i="1"/>
  <c r="N256" i="1"/>
  <c r="K255" i="1"/>
  <c r="K256" i="1" s="1"/>
  <c r="K257" i="1" s="1"/>
  <c r="O257" i="1" s="1"/>
  <c r="O254" i="1"/>
  <c r="N254" i="1"/>
  <c r="P254" i="1" s="1"/>
  <c r="O252" i="1"/>
  <c r="N252" i="1"/>
  <c r="P252" i="1" s="1"/>
  <c r="A248" i="1"/>
  <c r="N247" i="1"/>
  <c r="K247" i="1"/>
  <c r="O247" i="1" s="1"/>
  <c r="N246" i="1"/>
  <c r="K246" i="1"/>
  <c r="O246" i="1" s="1"/>
  <c r="O244" i="1"/>
  <c r="N244" i="1"/>
  <c r="P244" i="1" s="1"/>
  <c r="O240" i="1"/>
  <c r="N240" i="1"/>
  <c r="P240" i="1" s="1"/>
  <c r="O239" i="1"/>
  <c r="O238" i="1"/>
  <c r="N238" i="1"/>
  <c r="P238" i="1" s="1"/>
  <c r="N237" i="1"/>
  <c r="P237" i="1" s="1"/>
  <c r="O237" i="1"/>
  <c r="O235" i="1"/>
  <c r="N235" i="1"/>
  <c r="P235" i="1" s="1"/>
  <c r="N234" i="1"/>
  <c r="P234" i="1" s="1"/>
  <c r="O234" i="1"/>
  <c r="O233" i="1"/>
  <c r="N233" i="1"/>
  <c r="P233" i="1" s="1"/>
  <c r="A229" i="1"/>
  <c r="O228" i="1"/>
  <c r="N228" i="1"/>
  <c r="P228" i="1" s="1"/>
  <c r="O227" i="1"/>
  <c r="N227" i="1"/>
  <c r="P227" i="1" s="1"/>
  <c r="N225" i="1"/>
  <c r="P225" i="1" s="1"/>
  <c r="O225" i="1"/>
  <c r="O223" i="1"/>
  <c r="N223" i="1"/>
  <c r="P223" i="1" s="1"/>
  <c r="O222" i="1"/>
  <c r="N222" i="1"/>
  <c r="P222" i="1" s="1"/>
  <c r="N220" i="1"/>
  <c r="P220" i="1" s="1"/>
  <c r="O220" i="1"/>
  <c r="O219" i="1"/>
  <c r="N219" i="1"/>
  <c r="P219" i="1" s="1"/>
  <c r="O218" i="1"/>
  <c r="N218" i="1"/>
  <c r="P218" i="1" s="1"/>
  <c r="N216" i="1"/>
  <c r="P216" i="1" s="1"/>
  <c r="O216" i="1"/>
  <c r="O215" i="1"/>
  <c r="N215" i="1"/>
  <c r="P215" i="1" s="1"/>
  <c r="O214" i="1"/>
  <c r="N214" i="1"/>
  <c r="P214" i="1" s="1"/>
  <c r="N212" i="1"/>
  <c r="P212" i="1" s="1"/>
  <c r="O212" i="1"/>
  <c r="N210" i="1"/>
  <c r="K210" i="1"/>
  <c r="O210" i="1" s="1"/>
  <c r="O209" i="1"/>
  <c r="N209" i="1"/>
  <c r="P209" i="1" s="1"/>
  <c r="O208" i="1"/>
  <c r="N208" i="1"/>
  <c r="P208" i="1" s="1"/>
  <c r="K207" i="1"/>
  <c r="O206" i="1"/>
  <c r="N206" i="1"/>
  <c r="P206" i="1" s="1"/>
  <c r="O204" i="1"/>
  <c r="N204" i="1"/>
  <c r="P204" i="1" s="1"/>
  <c r="O203" i="1"/>
  <c r="N202" i="1"/>
  <c r="K202" i="1"/>
  <c r="O202" i="1" s="1"/>
  <c r="O201" i="1"/>
  <c r="N201" i="1"/>
  <c r="P201" i="1" s="1"/>
  <c r="N200" i="1"/>
  <c r="K200" i="1"/>
  <c r="O200" i="1" s="1"/>
  <c r="K185" i="1"/>
  <c r="K181" i="1"/>
  <c r="A176" i="1"/>
  <c r="K162" i="1"/>
  <c r="O162" i="1" s="1"/>
  <c r="K149" i="1"/>
  <c r="A142" i="1"/>
  <c r="O141" i="1"/>
  <c r="N141" i="1"/>
  <c r="P141" i="1" s="1"/>
  <c r="O124" i="1"/>
  <c r="K121" i="1"/>
  <c r="K120" i="1"/>
  <c r="A114" i="1"/>
  <c r="K107" i="1"/>
  <c r="K108" i="1" s="1"/>
  <c r="A100" i="1"/>
  <c r="K98" i="1"/>
  <c r="K81" i="1"/>
  <c r="K80" i="1"/>
  <c r="A333" i="1"/>
  <c r="B332" i="1"/>
  <c r="B330" i="1"/>
  <c r="J330" i="1"/>
  <c r="M330" i="1"/>
  <c r="N330" i="1" s="1"/>
  <c r="J332" i="1"/>
  <c r="M332" i="1"/>
  <c r="O332" i="1" s="1"/>
  <c r="O70" i="1" l="1"/>
  <c r="N133" i="1"/>
  <c r="P133" i="1" s="1"/>
  <c r="O157" i="1"/>
  <c r="O120" i="1"/>
  <c r="N167" i="1"/>
  <c r="P167" i="1" s="1"/>
  <c r="N95" i="1"/>
  <c r="P95" i="1" s="1"/>
  <c r="O137" i="1"/>
  <c r="N148" i="1"/>
  <c r="P148" i="1" s="1"/>
  <c r="O151" i="1"/>
  <c r="O316" i="1"/>
  <c r="O156" i="1"/>
  <c r="O188" i="1"/>
  <c r="N119" i="1"/>
  <c r="P119" i="1" s="1"/>
  <c r="N173" i="1"/>
  <c r="P173" i="1" s="1"/>
  <c r="O91" i="1"/>
  <c r="N186" i="1"/>
  <c r="P186" i="1" s="1"/>
  <c r="K191" i="1"/>
  <c r="K192" i="1" s="1"/>
  <c r="P192" i="1" s="1"/>
  <c r="N175" i="1"/>
  <c r="P175" i="1" s="1"/>
  <c r="O183" i="1"/>
  <c r="O169" i="1"/>
  <c r="P330" i="1"/>
  <c r="O158" i="1"/>
  <c r="O168" i="1"/>
  <c r="N174" i="1"/>
  <c r="P174" i="1" s="1"/>
  <c r="O149" i="1"/>
  <c r="O74" i="1"/>
  <c r="O96" i="1"/>
  <c r="K322" i="1"/>
  <c r="O322" i="1" s="1"/>
  <c r="O327" i="1" s="1"/>
  <c r="N72" i="1"/>
  <c r="P72" i="1" s="1"/>
  <c r="N87" i="1"/>
  <c r="P87" i="1" s="1"/>
  <c r="N112" i="1"/>
  <c r="P112" i="1" s="1"/>
  <c r="N89" i="1"/>
  <c r="P89" i="1" s="1"/>
  <c r="N135" i="1"/>
  <c r="P135" i="1" s="1"/>
  <c r="N139" i="1"/>
  <c r="P139" i="1" s="1"/>
  <c r="P247" i="1"/>
  <c r="P256" i="1"/>
  <c r="N68" i="1"/>
  <c r="P68" i="1" s="1"/>
  <c r="O111" i="1"/>
  <c r="O181" i="1"/>
  <c r="P185" i="1"/>
  <c r="P120" i="1"/>
  <c r="O150" i="1"/>
  <c r="P81" i="1"/>
  <c r="P149" i="1"/>
  <c r="P260" i="1"/>
  <c r="P200" i="1"/>
  <c r="P202" i="1"/>
  <c r="P321" i="1"/>
  <c r="P80" i="1"/>
  <c r="O98" i="1"/>
  <c r="P181" i="1"/>
  <c r="P210" i="1"/>
  <c r="P257" i="1"/>
  <c r="N196" i="1"/>
  <c r="P196" i="1" s="1"/>
  <c r="N194" i="1"/>
  <c r="P194" i="1" s="1"/>
  <c r="N182" i="1"/>
  <c r="P182" i="1" s="1"/>
  <c r="O190" i="1"/>
  <c r="O180" i="1"/>
  <c r="O170" i="1"/>
  <c r="N166" i="1"/>
  <c r="P166" i="1" s="1"/>
  <c r="O161" i="1"/>
  <c r="N163" i="1"/>
  <c r="P163" i="1" s="1"/>
  <c r="N162" i="1"/>
  <c r="P162" i="1" s="1"/>
  <c r="N164" i="1"/>
  <c r="P164" i="1" s="1"/>
  <c r="N160" i="1"/>
  <c r="P160" i="1" s="1"/>
  <c r="O155" i="1"/>
  <c r="N154" i="1"/>
  <c r="P154" i="1" s="1"/>
  <c r="O152" i="1"/>
  <c r="N146" i="1"/>
  <c r="P146" i="1" s="1"/>
  <c r="N130" i="1"/>
  <c r="P130" i="1" s="1"/>
  <c r="O127" i="1"/>
  <c r="N122" i="1"/>
  <c r="P122" i="1" s="1"/>
  <c r="O110" i="1"/>
  <c r="N106" i="1"/>
  <c r="P106" i="1" s="1"/>
  <c r="O104" i="1"/>
  <c r="P98" i="1"/>
  <c r="N93" i="1"/>
  <c r="P93" i="1" s="1"/>
  <c r="O80" i="1"/>
  <c r="N82" i="1"/>
  <c r="P82" i="1" s="1"/>
  <c r="O81" i="1"/>
  <c r="O85" i="1"/>
  <c r="N78" i="1"/>
  <c r="P78" i="1" s="1"/>
  <c r="O67" i="1"/>
  <c r="O69" i="1"/>
  <c r="O76" i="1"/>
  <c r="O79" i="1"/>
  <c r="O83" i="1"/>
  <c r="O86" i="1"/>
  <c r="O88" i="1"/>
  <c r="O90" i="1"/>
  <c r="O92" i="1"/>
  <c r="O94" i="1"/>
  <c r="O97" i="1"/>
  <c r="O107" i="1"/>
  <c r="N107" i="1"/>
  <c r="P107" i="1" s="1"/>
  <c r="O108" i="1"/>
  <c r="O118" i="1"/>
  <c r="N118" i="1"/>
  <c r="P118" i="1" s="1"/>
  <c r="N171" i="1"/>
  <c r="P171" i="1" s="1"/>
  <c r="O171" i="1"/>
  <c r="N184" i="1"/>
  <c r="P184" i="1" s="1"/>
  <c r="O184" i="1"/>
  <c r="N191" i="1"/>
  <c r="N207" i="1"/>
  <c r="P207" i="1" s="1"/>
  <c r="O207" i="1"/>
  <c r="O253" i="1"/>
  <c r="N253" i="1"/>
  <c r="P253" i="1" s="1"/>
  <c r="O71" i="1"/>
  <c r="O73" i="1"/>
  <c r="N108" i="1"/>
  <c r="P108" i="1" s="1"/>
  <c r="O198" i="1"/>
  <c r="N198" i="1"/>
  <c r="P198" i="1" s="1"/>
  <c r="O121" i="1"/>
  <c r="N121" i="1"/>
  <c r="P121" i="1" s="1"/>
  <c r="O123" i="1"/>
  <c r="N123" i="1"/>
  <c r="P123" i="1" s="1"/>
  <c r="O125" i="1"/>
  <c r="N125" i="1"/>
  <c r="P125" i="1" s="1"/>
  <c r="O129" i="1"/>
  <c r="N129" i="1"/>
  <c r="P129" i="1" s="1"/>
  <c r="O132" i="1"/>
  <c r="N132" i="1"/>
  <c r="P132" i="1" s="1"/>
  <c r="O134" i="1"/>
  <c r="N134" i="1"/>
  <c r="P134" i="1" s="1"/>
  <c r="O136" i="1"/>
  <c r="N136" i="1"/>
  <c r="P136" i="1" s="1"/>
  <c r="O138" i="1"/>
  <c r="N138" i="1"/>
  <c r="P138" i="1" s="1"/>
  <c r="O189" i="1"/>
  <c r="N189" i="1"/>
  <c r="P189" i="1" s="1"/>
  <c r="O205" i="1"/>
  <c r="N205" i="1"/>
  <c r="P205" i="1" s="1"/>
  <c r="N255" i="1"/>
  <c r="P255" i="1" s="1"/>
  <c r="O255" i="1"/>
  <c r="N259" i="1"/>
  <c r="P259" i="1" s="1"/>
  <c r="O259" i="1"/>
  <c r="O266" i="1"/>
  <c r="N266" i="1"/>
  <c r="P266" i="1" s="1"/>
  <c r="N99" i="1"/>
  <c r="P99" i="1" s="1"/>
  <c r="N105" i="1"/>
  <c r="P105" i="1" s="1"/>
  <c r="N113" i="1"/>
  <c r="P113" i="1" s="1"/>
  <c r="O147" i="1"/>
  <c r="N147" i="1"/>
  <c r="P147" i="1" s="1"/>
  <c r="N213" i="1"/>
  <c r="P213" i="1" s="1"/>
  <c r="O213" i="1"/>
  <c r="N217" i="1"/>
  <c r="P217" i="1" s="1"/>
  <c r="O217" i="1"/>
  <c r="N221" i="1"/>
  <c r="P221" i="1" s="1"/>
  <c r="O221" i="1"/>
  <c r="N226" i="1"/>
  <c r="P226" i="1" s="1"/>
  <c r="O226" i="1"/>
  <c r="O242" i="1"/>
  <c r="O248" i="1" s="1"/>
  <c r="N242" i="1"/>
  <c r="P242" i="1" s="1"/>
  <c r="P246" i="1"/>
  <c r="O271" i="1"/>
  <c r="N271" i="1"/>
  <c r="P271" i="1" s="1"/>
  <c r="O282" i="1"/>
  <c r="N282" i="1"/>
  <c r="P282" i="1" s="1"/>
  <c r="O291" i="1"/>
  <c r="N291" i="1"/>
  <c r="P291" i="1" s="1"/>
  <c r="N272" i="1"/>
  <c r="P272" i="1" s="1"/>
  <c r="N276" i="1"/>
  <c r="P276" i="1" s="1"/>
  <c r="O288" i="1"/>
  <c r="N288" i="1"/>
  <c r="P288" i="1" s="1"/>
  <c r="O185" i="1"/>
  <c r="N187" i="1"/>
  <c r="P187" i="1" s="1"/>
  <c r="N195" i="1"/>
  <c r="P195" i="1" s="1"/>
  <c r="N203" i="1"/>
  <c r="P203" i="1" s="1"/>
  <c r="N239" i="1"/>
  <c r="P239" i="1" s="1"/>
  <c r="O256" i="1"/>
  <c r="O260" i="1"/>
  <c r="O263" i="1"/>
  <c r="O270" i="1"/>
  <c r="O277" i="1" s="1"/>
  <c r="N274" i="1"/>
  <c r="P274" i="1" s="1"/>
  <c r="O280" i="1"/>
  <c r="N280" i="1"/>
  <c r="P280" i="1" s="1"/>
  <c r="P283" i="1" s="1"/>
  <c r="N37" i="6" s="1"/>
  <c r="O294" i="1"/>
  <c r="N294" i="1"/>
  <c r="P294" i="1" s="1"/>
  <c r="N296" i="1"/>
  <c r="P296" i="1" s="1"/>
  <c r="N300" i="1"/>
  <c r="P300" i="1" s="1"/>
  <c r="N304" i="1"/>
  <c r="P304" i="1" s="1"/>
  <c r="N311" i="1"/>
  <c r="P311" i="1" s="1"/>
  <c r="P316" i="1" s="1"/>
  <c r="N41" i="6" s="1"/>
  <c r="M41" i="6" s="1"/>
  <c r="N322" i="1"/>
  <c r="P322" i="1" s="1"/>
  <c r="N324" i="1"/>
  <c r="P324" i="1" s="1"/>
  <c r="O330" i="1"/>
  <c r="O333" i="1" s="1"/>
  <c r="N332" i="1"/>
  <c r="P332" i="1" s="1"/>
  <c r="O176" i="1" l="1"/>
  <c r="O267" i="1"/>
  <c r="P248" i="1"/>
  <c r="O308" i="1"/>
  <c r="P327" i="1"/>
  <c r="O114" i="1"/>
  <c r="P333" i="1"/>
  <c r="N45" i="6" s="1"/>
  <c r="O142" i="1"/>
  <c r="O100" i="1"/>
  <c r="P191" i="1"/>
  <c r="P229" i="1" s="1"/>
  <c r="N29" i="6" s="1"/>
  <c r="I29" i="6" s="1"/>
  <c r="O283" i="1"/>
  <c r="P277" i="1"/>
  <c r="N35" i="6" s="1"/>
  <c r="P267" i="1"/>
  <c r="N33" i="6" s="1"/>
  <c r="O192" i="1"/>
  <c r="O191" i="1"/>
  <c r="O229" i="1" s="1"/>
  <c r="N31" i="6"/>
  <c r="N43" i="6"/>
  <c r="P308" i="1"/>
  <c r="N39" i="6" s="1"/>
  <c r="P176" i="1"/>
  <c r="N27" i="6" s="1"/>
  <c r="P142" i="1"/>
  <c r="N25" i="6" s="1"/>
  <c r="P114" i="1"/>
  <c r="N23" i="6" s="1"/>
  <c r="P100" i="1"/>
  <c r="N21" i="6" s="1"/>
  <c r="J31" i="1" l="1"/>
  <c r="M31" i="1"/>
  <c r="N35" i="1"/>
  <c r="P35" i="1" s="1"/>
  <c r="J35" i="1"/>
  <c r="O35" i="1" l="1"/>
  <c r="A16" i="1" l="1"/>
  <c r="A27" i="1"/>
  <c r="H51" i="1"/>
  <c r="H62" i="1"/>
  <c r="B31" i="1" l="1"/>
  <c r="M24" i="1"/>
  <c r="O24" i="1" s="1"/>
  <c r="J24" i="1"/>
  <c r="B24" i="1"/>
  <c r="M23" i="1"/>
  <c r="O23" i="1" s="1"/>
  <c r="J23" i="1"/>
  <c r="B23" i="1"/>
  <c r="M25" i="1"/>
  <c r="O25" i="1" s="1"/>
  <c r="J25" i="1"/>
  <c r="B25" i="1"/>
  <c r="N24" i="1" l="1"/>
  <c r="P24" i="1" s="1"/>
  <c r="N23" i="1"/>
  <c r="P23" i="1" s="1"/>
  <c r="N25" i="1"/>
  <c r="P25" i="1" s="1"/>
  <c r="I23" i="6" l="1"/>
  <c r="H110" i="9" l="1"/>
  <c r="M546" i="1" s="1"/>
  <c r="O546" i="1" l="1"/>
  <c r="O547" i="1" s="1"/>
  <c r="N546" i="1"/>
  <c r="P546" i="1" s="1"/>
  <c r="P547" i="1" s="1"/>
  <c r="N57" i="6" s="1"/>
  <c r="M34" i="1" l="1"/>
  <c r="O34" i="1" s="1"/>
  <c r="O51" i="1" s="1"/>
  <c r="J34" i="1"/>
  <c r="N34" i="1" l="1"/>
  <c r="P34" i="1" s="1"/>
  <c r="P51" i="1" s="1"/>
  <c r="M32" i="1" l="1"/>
  <c r="O32" i="1" s="1"/>
  <c r="J32" i="1"/>
  <c r="N32" i="1" l="1"/>
  <c r="P32" i="1" s="1"/>
  <c r="M564" i="1" l="1"/>
  <c r="O564" i="1" s="1"/>
  <c r="O565" i="1" s="1"/>
  <c r="J564" i="1"/>
  <c r="B564" i="1"/>
  <c r="N564" i="1" l="1"/>
  <c r="P564" i="1" s="1"/>
  <c r="P565" i="1" s="1"/>
  <c r="N61" i="6" l="1"/>
  <c r="M57" i="6" l="1"/>
  <c r="M26" i="1"/>
  <c r="N26" i="1" s="1"/>
  <c r="P26" i="1" s="1"/>
  <c r="J26" i="1"/>
  <c r="B26" i="1"/>
  <c r="P27" i="1" l="1"/>
  <c r="N15" i="6" s="1"/>
  <c r="O26" i="1"/>
  <c r="O27" i="1" s="1"/>
  <c r="M44" i="1" l="1"/>
  <c r="O44" i="1" s="1"/>
  <c r="J44" i="1"/>
  <c r="B44" i="1"/>
  <c r="N31" i="1"/>
  <c r="P31" i="1" s="1"/>
  <c r="N44" i="1" l="1"/>
  <c r="P44" i="1" s="1"/>
  <c r="O31" i="1"/>
  <c r="K43" i="6" l="1"/>
  <c r="L41" i="6"/>
  <c r="L45" i="6" l="1"/>
  <c r="M61" i="1" l="1"/>
  <c r="O61" i="1" s="1"/>
  <c r="J61" i="1"/>
  <c r="B61" i="1"/>
  <c r="M60" i="1"/>
  <c r="N60" i="1" s="1"/>
  <c r="P60" i="1" s="1"/>
  <c r="J60" i="1"/>
  <c r="B60" i="1"/>
  <c r="M59" i="1"/>
  <c r="O59" i="1" s="1"/>
  <c r="J59" i="1"/>
  <c r="B59" i="1"/>
  <c r="M57" i="1"/>
  <c r="N57" i="1" s="1"/>
  <c r="P57" i="1" s="1"/>
  <c r="J57" i="1"/>
  <c r="B57" i="1"/>
  <c r="M56" i="1"/>
  <c r="O56" i="1" s="1"/>
  <c r="J56" i="1"/>
  <c r="B56" i="1"/>
  <c r="M55" i="1"/>
  <c r="O55" i="1" s="1"/>
  <c r="J55" i="1"/>
  <c r="B55" i="1"/>
  <c r="J25" i="6" l="1"/>
  <c r="N61" i="1"/>
  <c r="P61" i="1" s="1"/>
  <c r="O60" i="1"/>
  <c r="N59" i="1"/>
  <c r="P59" i="1" s="1"/>
  <c r="O57" i="1"/>
  <c r="O62" i="1" s="1"/>
  <c r="N56" i="1"/>
  <c r="P56" i="1" s="1"/>
  <c r="N55" i="1"/>
  <c r="P55" i="1" s="1"/>
  <c r="M45" i="1"/>
  <c r="O45" i="1" s="1"/>
  <c r="J45" i="1"/>
  <c r="B45" i="1"/>
  <c r="M43" i="1"/>
  <c r="O43" i="1" s="1"/>
  <c r="J43" i="1"/>
  <c r="B43" i="1"/>
  <c r="M42" i="1"/>
  <c r="N42" i="1" s="1"/>
  <c r="P42" i="1" s="1"/>
  <c r="J42" i="1"/>
  <c r="B42" i="1"/>
  <c r="M40" i="1"/>
  <c r="O40" i="1" s="1"/>
  <c r="J40" i="1"/>
  <c r="B40" i="1"/>
  <c r="M39" i="1"/>
  <c r="O39" i="1" s="1"/>
  <c r="J39" i="1"/>
  <c r="B39" i="1"/>
  <c r="M38" i="1"/>
  <c r="O38" i="1" s="1"/>
  <c r="J38" i="1"/>
  <c r="B38" i="1"/>
  <c r="M37" i="1"/>
  <c r="N37" i="1" s="1"/>
  <c r="P37" i="1" s="1"/>
  <c r="J37" i="1"/>
  <c r="B37" i="1"/>
  <c r="J35" i="6" l="1"/>
  <c r="J27" i="6"/>
  <c r="J33" i="6"/>
  <c r="L37" i="6"/>
  <c r="J31" i="6"/>
  <c r="J29" i="6"/>
  <c r="O42" i="1"/>
  <c r="N45" i="1"/>
  <c r="P45" i="1" s="1"/>
  <c r="N43" i="1"/>
  <c r="P43" i="1" s="1"/>
  <c r="N40" i="1"/>
  <c r="P40" i="1" s="1"/>
  <c r="O37" i="1"/>
  <c r="N39" i="1"/>
  <c r="P39" i="1" s="1"/>
  <c r="N38" i="1"/>
  <c r="P38" i="1" s="1"/>
  <c r="N17" i="6" l="1"/>
  <c r="H17" i="6" s="1"/>
  <c r="N19" i="6"/>
  <c r="P567" i="1"/>
  <c r="K39" i="6"/>
  <c r="I21" i="6" l="1"/>
  <c r="H15" i="6"/>
  <c r="I19" i="6" l="1"/>
  <c r="H19" i="6"/>
  <c r="M15" i="1"/>
  <c r="N15" i="1" s="1"/>
  <c r="M59" i="6" l="1"/>
  <c r="M61" i="6" l="1"/>
  <c r="B15" i="1"/>
  <c r="P15" i="1" l="1"/>
  <c r="P16" i="1" s="1"/>
  <c r="O15" i="1"/>
  <c r="O16" i="1" s="1"/>
  <c r="P568" i="1" s="1"/>
  <c r="N13" i="6" l="1"/>
  <c r="N63" i="6" s="1"/>
  <c r="P570" i="1"/>
  <c r="J15" i="1"/>
  <c r="H13" i="6" l="1"/>
  <c r="P569" i="1"/>
  <c r="M49" i="6" l="1"/>
  <c r="N58" i="6" l="1"/>
  <c r="N54" i="6"/>
  <c r="N52" i="6"/>
  <c r="N50" i="6"/>
  <c r="N12" i="6"/>
  <c r="N22" i="6"/>
  <c r="N56" i="6"/>
  <c r="N30" i="6" l="1"/>
  <c r="N26" i="6"/>
  <c r="N28" i="6"/>
  <c r="N16" i="6"/>
  <c r="N20" i="6"/>
  <c r="N42" i="6"/>
  <c r="N14" i="6"/>
  <c r="N24" i="6"/>
  <c r="N40" i="6"/>
  <c r="N46" i="6"/>
  <c r="N34" i="6"/>
  <c r="N36" i="6"/>
  <c r="N48" i="6"/>
  <c r="N60" i="6"/>
  <c r="N32" i="6"/>
  <c r="N18" i="6"/>
  <c r="N38" i="6"/>
  <c r="N44" i="6"/>
</calcChain>
</file>

<file path=xl/sharedStrings.xml><?xml version="1.0" encoding="utf-8"?>
<sst xmlns="http://schemas.openxmlformats.org/spreadsheetml/2006/main" count="59072" uniqueCount="23291">
  <si>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</si>
  <si>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</si>
  <si>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</si>
  <si>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</si>
  <si>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</si>
  <si>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</si>
  <si>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</si>
  <si>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</si>
  <si>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</si>
  <si>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</si>
  <si>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</si>
  <si>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</si>
  <si>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</si>
  <si>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</si>
  <si>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</si>
  <si>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</si>
  <si>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</si>
  <si>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</si>
  <si>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</si>
  <si>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</si>
  <si>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</si>
  <si>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</si>
  <si>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</si>
  <si>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</si>
  <si>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</si>
  <si>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</si>
  <si>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</si>
  <si>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</si>
  <si>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</si>
  <si>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</si>
  <si>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</si>
  <si>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</si>
  <si>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</si>
  <si>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</si>
  <si>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</si>
  <si>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</si>
  <si>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</si>
  <si>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</si>
  <si>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</si>
  <si>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</si>
  <si>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Área Retirada do AutoCad</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</si>
  <si>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</si>
  <si>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</si>
  <si>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</si>
  <si>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</si>
  <si>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</si>
  <si>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</si>
  <si>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</si>
  <si>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</si>
  <si>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</si>
  <si>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</si>
  <si>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</si>
  <si>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</si>
  <si>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</si>
  <si>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</si>
  <si>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</si>
  <si>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</si>
  <si>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</si>
  <si>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</si>
  <si>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</si>
  <si>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</si>
  <si>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</si>
  <si>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</si>
  <si>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</si>
  <si>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</si>
  <si>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</si>
  <si>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</si>
  <si>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</si>
  <si>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</si>
  <si>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</si>
  <si>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</si>
  <si>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</si>
  <si>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</si>
  <si>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</si>
  <si>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</si>
  <si>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</si>
  <si>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</si>
  <si>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</si>
  <si>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</si>
  <si>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</si>
  <si>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</si>
  <si>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</si>
  <si>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</si>
  <si>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</si>
  <si>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</si>
  <si>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</si>
  <si>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</si>
  <si>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</si>
  <si>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</si>
  <si>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</si>
  <si>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</si>
  <si>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</si>
  <si>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</si>
  <si>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</si>
  <si>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</si>
  <si>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</si>
  <si>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</si>
  <si>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</si>
  <si>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</si>
  <si>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</si>
  <si>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</si>
  <si>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</si>
  <si>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</si>
  <si>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</si>
  <si>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</si>
  <si>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</si>
  <si>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</si>
  <si>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</si>
  <si>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</si>
  <si>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</si>
  <si>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</si>
  <si>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</si>
  <si>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</si>
  <si>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</si>
  <si>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</si>
  <si>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</si>
  <si>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</si>
  <si>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</si>
  <si>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</si>
  <si>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</si>
  <si>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</si>
  <si>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</si>
  <si>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</si>
  <si>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</si>
  <si>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</si>
  <si>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</si>
  <si>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</si>
  <si>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</si>
  <si>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</si>
  <si>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</si>
  <si>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</si>
  <si>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</si>
  <si>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</si>
  <si>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</si>
  <si>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</si>
  <si>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</si>
  <si>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</si>
  <si>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</si>
  <si>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</si>
  <si>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</si>
  <si>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</si>
  <si>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</si>
  <si>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</si>
  <si>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</si>
  <si>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</si>
  <si>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</si>
  <si>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</si>
  <si>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</si>
  <si>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</si>
  <si>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</si>
  <si>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</si>
  <si>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</si>
  <si>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</si>
  <si>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</si>
  <si>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</si>
  <si>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</si>
  <si>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</si>
  <si>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</si>
  <si>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</si>
  <si>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</si>
  <si>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</si>
  <si>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</si>
  <si>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</si>
  <si>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</si>
  <si>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</si>
  <si>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</si>
  <si>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</si>
  <si>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</si>
  <si>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</si>
  <si>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</si>
  <si>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</si>
  <si>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</si>
  <si>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</si>
  <si>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</si>
  <si>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</si>
  <si>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</si>
  <si>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</si>
  <si>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</si>
  <si>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</si>
  <si>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</si>
  <si>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</si>
  <si>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</si>
  <si>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</si>
  <si>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</si>
  <si>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</si>
  <si>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</si>
  <si>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</si>
  <si>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</si>
  <si>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</si>
  <si>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</si>
  <si>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</si>
  <si>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</si>
  <si>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</si>
  <si>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</si>
  <si>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</si>
  <si>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</si>
  <si>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</si>
  <si>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</si>
  <si>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</si>
  <si>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</si>
  <si>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</si>
  <si>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</si>
  <si>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</si>
  <si>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</si>
  <si>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</si>
  <si>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</si>
  <si>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</si>
  <si>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</si>
  <si>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</si>
  <si>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</si>
  <si>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</si>
  <si>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</si>
  <si>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</si>
  <si>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</si>
  <si>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</si>
  <si>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</si>
  <si>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</si>
  <si>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</si>
  <si>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</si>
  <si>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</si>
  <si>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</si>
  <si>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</si>
  <si>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</si>
  <si>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</si>
  <si>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</si>
  <si>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</si>
  <si>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</si>
  <si>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</si>
  <si>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</si>
  <si>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</si>
  <si>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</si>
  <si>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</si>
  <si>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</si>
  <si>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</si>
  <si>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</si>
  <si>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</si>
  <si>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</si>
  <si>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</si>
  <si>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</si>
  <si>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</si>
  <si>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</si>
  <si>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</si>
  <si>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</si>
  <si>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</si>
  <si>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</si>
  <si>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</si>
  <si>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</si>
  <si>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</si>
  <si>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</si>
  <si>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</si>
  <si>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</si>
  <si>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</si>
  <si>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</si>
  <si>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</si>
  <si>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</si>
  <si>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</si>
  <si>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</si>
  <si>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</si>
  <si>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</si>
  <si>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</si>
  <si>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</si>
  <si>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</si>
  <si>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</si>
  <si>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</si>
  <si>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</si>
  <si>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</si>
  <si>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</si>
  <si>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</si>
  <si>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</si>
  <si>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</si>
  <si>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</si>
  <si>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</si>
  <si>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</si>
  <si>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</si>
  <si>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</si>
  <si>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</si>
  <si>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</si>
  <si>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</si>
  <si>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</si>
  <si>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</si>
  <si>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</si>
  <si>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</si>
  <si>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</si>
  <si>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</si>
  <si>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</si>
  <si>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</si>
  <si>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</si>
  <si>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</si>
  <si>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</si>
  <si>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</si>
  <si>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</si>
  <si>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</si>
  <si>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</si>
  <si>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</si>
  <si>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</si>
  <si>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</si>
  <si>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</si>
  <si>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</si>
  <si>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</si>
  <si>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</si>
  <si>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</si>
  <si>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</si>
  <si>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</si>
  <si>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</si>
  <si>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</si>
  <si>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</si>
  <si>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</si>
  <si>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</si>
  <si>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</si>
  <si>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</si>
  <si>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</si>
  <si>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</si>
  <si>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</si>
  <si>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</si>
  <si>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</si>
  <si>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</si>
  <si>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</si>
  <si>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</si>
  <si>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</si>
  <si>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</si>
  <si>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</si>
  <si>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</si>
  <si>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</si>
  <si>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</si>
  <si>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</si>
  <si>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</si>
  <si>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</si>
  <si>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</si>
  <si>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</si>
  <si>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</si>
  <si>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</si>
  <si>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</si>
  <si>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</si>
  <si>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</si>
  <si>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</si>
  <si>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</si>
  <si>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</si>
  <si>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</si>
  <si>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</si>
  <si>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</si>
  <si>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</si>
  <si>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</si>
  <si>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</si>
  <si>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</si>
  <si>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</si>
  <si>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</si>
  <si>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</si>
  <si>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</si>
  <si>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</si>
  <si>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</si>
  <si>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</si>
  <si>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</si>
  <si>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</si>
  <si>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</si>
  <si>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</si>
  <si>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</si>
  <si>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</si>
  <si>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</si>
  <si>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</si>
  <si>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</si>
  <si>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</si>
  <si>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</si>
  <si>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</si>
  <si>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</si>
  <si>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</si>
  <si>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</si>
  <si>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</si>
  <si>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</si>
  <si>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</si>
  <si>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</si>
  <si>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</si>
  <si>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</si>
  <si>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</si>
  <si>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</si>
  <si>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</si>
  <si>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</si>
  <si>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</si>
  <si>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</si>
  <si>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</si>
  <si>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</si>
  <si>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</si>
  <si>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</si>
  <si>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</si>
  <si>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</si>
  <si>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</si>
  <si>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</si>
  <si>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</si>
  <si>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</si>
  <si>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</si>
  <si>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</si>
  <si>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</si>
  <si>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</si>
  <si>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</si>
  <si>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</si>
  <si>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</si>
  <si>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</si>
  <si>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</si>
  <si>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</si>
  <si>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</si>
  <si>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</si>
  <si>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</si>
  <si>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</si>
  <si>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</si>
  <si>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</si>
  <si>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</si>
  <si>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</si>
  <si>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</si>
  <si>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</si>
  <si>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</si>
  <si>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</si>
  <si>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</si>
  <si>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</si>
  <si>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</si>
  <si>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</si>
  <si>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</si>
  <si>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</si>
  <si>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</si>
  <si>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</si>
  <si>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</si>
  <si>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</si>
  <si>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</si>
  <si>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</si>
  <si>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</si>
  <si>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</si>
  <si>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</si>
  <si>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</si>
  <si>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</si>
  <si>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</si>
  <si>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</si>
  <si>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</si>
  <si>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</si>
  <si>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</si>
  <si>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</si>
  <si>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</si>
  <si>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</si>
  <si>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</si>
  <si>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</si>
  <si>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</si>
  <si>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</si>
  <si>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</si>
  <si>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</si>
  <si>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</si>
  <si>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</si>
  <si>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</si>
  <si>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</si>
  <si>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</si>
  <si>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</si>
  <si>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</si>
  <si>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</si>
  <si>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</si>
  <si>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</si>
  <si>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</si>
  <si>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</si>
  <si>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</si>
  <si>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</si>
  <si>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</si>
  <si>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</si>
  <si>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</si>
  <si>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</si>
  <si>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</si>
  <si>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</si>
  <si>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</si>
  <si>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</si>
  <si>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</si>
  <si>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</si>
  <si>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</si>
  <si>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</si>
  <si>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</si>
  <si>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</si>
  <si>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</si>
  <si>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</si>
  <si>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</si>
  <si>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</si>
  <si>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</si>
  <si>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</si>
  <si>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</si>
  <si>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</si>
  <si>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</si>
  <si>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</si>
  <si>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</si>
  <si>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</si>
  <si>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</si>
  <si>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</si>
  <si>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</si>
  <si>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</si>
  <si>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</si>
  <si>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</si>
  <si>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</si>
  <si>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</si>
  <si>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</si>
  <si>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</si>
  <si>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</si>
  <si>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</si>
  <si>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</si>
  <si>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</si>
  <si>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</si>
  <si>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</si>
  <si>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</si>
  <si>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</si>
  <si>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</si>
  <si>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</si>
  <si>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</si>
  <si>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</si>
  <si>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</si>
  <si>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</si>
  <si>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</si>
  <si>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</si>
  <si>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</si>
  <si>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</si>
  <si>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</si>
  <si>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</si>
  <si>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</si>
  <si>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</si>
  <si>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</si>
  <si>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</si>
  <si>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</si>
  <si>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</si>
  <si>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</si>
  <si>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</si>
  <si>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</si>
  <si>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</si>
  <si>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</si>
  <si>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</si>
  <si>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</si>
  <si>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</si>
  <si>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</si>
  <si>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</si>
  <si>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</si>
  <si>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</si>
  <si>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</si>
  <si>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</si>
  <si>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</si>
  <si>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</si>
  <si>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</si>
  <si>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</si>
  <si>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</si>
  <si>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</si>
  <si>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</si>
  <si>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</si>
  <si>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</si>
  <si>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</si>
  <si>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</si>
  <si>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</si>
  <si>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</si>
  <si>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</si>
  <si>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</si>
  <si>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</si>
  <si>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</si>
  <si>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</si>
  <si>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</si>
  <si>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</si>
  <si>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</si>
  <si>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</si>
  <si>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</si>
  <si>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</si>
  <si>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</si>
  <si>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</si>
  <si>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</si>
  <si>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</si>
  <si>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</si>
  <si>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</si>
  <si>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</si>
  <si>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</si>
  <si>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</si>
  <si>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</si>
  <si>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</si>
  <si>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</si>
  <si>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</si>
  <si>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</si>
  <si>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</si>
  <si>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</si>
  <si>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</si>
  <si>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</si>
  <si>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</si>
  <si>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</si>
  <si>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</si>
  <si>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</si>
  <si>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</si>
  <si>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</si>
  <si>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</si>
  <si>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</si>
  <si>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</si>
  <si>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</si>
  <si>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</si>
  <si>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</si>
  <si>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</si>
  <si>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</si>
  <si>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</si>
  <si>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</si>
  <si>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</si>
  <si>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</si>
  <si>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</si>
  <si>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</si>
  <si>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</si>
  <si>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</si>
  <si>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</si>
  <si>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</si>
  <si>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</si>
  <si>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</si>
  <si>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</si>
  <si>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</si>
  <si>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</si>
  <si>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</si>
  <si>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</si>
  <si>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</si>
  <si>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</si>
  <si>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</si>
  <si>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</si>
  <si>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</si>
  <si>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</si>
  <si>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</si>
  <si>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</si>
  <si>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</si>
  <si>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</si>
  <si>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</si>
  <si>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</si>
  <si>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</si>
  <si>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</si>
  <si>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</si>
  <si>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</si>
  <si>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</si>
  <si>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</si>
  <si>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</si>
  <si>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</si>
  <si>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</si>
  <si>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</si>
  <si>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</si>
  <si>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</si>
  <si>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</si>
  <si>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</si>
  <si>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</si>
  <si>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</si>
  <si>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</si>
  <si>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</si>
  <si>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</si>
  <si>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</si>
  <si>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</si>
  <si>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</si>
  <si>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</si>
  <si>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</si>
  <si>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</si>
  <si>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</si>
  <si>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</si>
  <si>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</si>
  <si>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</si>
  <si>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</si>
  <si>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</si>
  <si>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</si>
  <si>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</si>
  <si>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</si>
  <si>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</si>
  <si>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</si>
  <si>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</si>
  <si>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</si>
  <si>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</si>
  <si>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</si>
  <si>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</si>
  <si>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</si>
  <si>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</si>
  <si>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</si>
  <si>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</si>
  <si>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</si>
  <si>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</si>
  <si>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</si>
  <si>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</si>
  <si>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</si>
  <si>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</si>
  <si>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</si>
  <si>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</si>
  <si>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</si>
  <si>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</si>
  <si>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</si>
  <si>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</si>
  <si>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</si>
  <si>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</si>
  <si>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</si>
  <si>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</si>
  <si>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</si>
  <si>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</si>
  <si>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</si>
  <si>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</si>
  <si>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</si>
  <si>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</si>
  <si>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</si>
  <si>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</si>
  <si>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</si>
  <si>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</si>
  <si>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</si>
  <si>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</si>
  <si>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</si>
  <si>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</si>
  <si>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</si>
  <si>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</si>
  <si>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</si>
  <si>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</si>
  <si>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</si>
  <si>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</si>
  <si>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</si>
  <si>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</si>
  <si>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</si>
  <si>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</si>
  <si>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</si>
  <si>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</si>
  <si>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</si>
  <si>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</si>
  <si>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</si>
  <si>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</si>
  <si>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</si>
  <si>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</si>
  <si>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</si>
  <si>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</si>
  <si>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</si>
  <si>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</si>
  <si>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</si>
  <si>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</si>
  <si>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</si>
  <si>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</si>
  <si>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</si>
  <si>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</si>
  <si>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</si>
  <si>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</si>
  <si>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</si>
  <si>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</si>
  <si>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</si>
  <si>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</si>
  <si>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</si>
  <si>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</si>
  <si>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</si>
  <si>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</si>
  <si>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</si>
  <si>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</si>
  <si>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</si>
  <si>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</si>
  <si>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</si>
  <si>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</si>
  <si>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</si>
  <si>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</si>
  <si>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</si>
  <si>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</si>
  <si>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</si>
  <si>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</si>
  <si>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</si>
  <si>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</si>
  <si>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</si>
  <si>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</si>
  <si>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</si>
  <si>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</si>
  <si>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</si>
  <si>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</si>
  <si>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</si>
  <si>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</si>
  <si>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</si>
  <si>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</si>
  <si>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</si>
  <si>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</si>
  <si>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</si>
  <si>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</si>
  <si>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</si>
  <si>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</si>
  <si>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</si>
  <si>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</si>
  <si>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</si>
  <si>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</si>
  <si>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</si>
  <si>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</si>
  <si>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</si>
  <si>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</si>
  <si>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</si>
  <si>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</si>
  <si>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</si>
  <si>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</si>
  <si>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</si>
  <si>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</si>
  <si>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</si>
  <si>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</si>
  <si>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</si>
  <si>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</si>
  <si>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</si>
  <si>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</si>
  <si>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</si>
  <si>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</si>
  <si>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</si>
  <si>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</si>
  <si>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</si>
  <si>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</si>
  <si>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</si>
  <si>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</si>
  <si>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</si>
  <si>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</si>
  <si>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</si>
  <si>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</si>
  <si>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</si>
  <si>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</si>
  <si>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</si>
  <si>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</si>
  <si>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</si>
  <si>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</si>
  <si>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</si>
  <si>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</si>
  <si>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</si>
  <si>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</si>
  <si>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</si>
  <si>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</si>
  <si>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</si>
  <si>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</si>
  <si>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</si>
  <si>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</si>
  <si>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</si>
  <si>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</si>
  <si>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</si>
  <si>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</si>
  <si>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</si>
  <si>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</si>
  <si>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</si>
  <si>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</si>
  <si>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</si>
  <si>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</si>
  <si>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</si>
  <si>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</si>
  <si>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</si>
  <si>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</si>
  <si>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</si>
  <si>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</si>
  <si>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</si>
  <si>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</si>
  <si>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</si>
  <si>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</si>
  <si>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</si>
  <si>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</si>
  <si>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</si>
  <si>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</si>
  <si>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</si>
  <si>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</si>
  <si>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</si>
  <si>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</si>
  <si>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</si>
  <si>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</si>
  <si>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</si>
  <si>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</si>
  <si>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</si>
  <si>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</si>
  <si>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</si>
  <si>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</si>
  <si>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</si>
  <si>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</si>
  <si>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</si>
  <si>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</si>
  <si>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</si>
  <si>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</si>
  <si>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</si>
  <si>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</si>
  <si>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</si>
  <si>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</si>
  <si>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</si>
  <si>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</si>
  <si>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</si>
  <si>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</si>
  <si>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</si>
  <si>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</si>
  <si>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</si>
  <si>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</si>
  <si>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</si>
  <si>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</si>
  <si>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</si>
  <si>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</si>
  <si>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</si>
  <si>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</si>
  <si>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</si>
  <si>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</si>
  <si>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</si>
  <si>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</si>
  <si>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</si>
  <si>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</si>
  <si>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</si>
  <si>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</si>
  <si>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</si>
  <si>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</si>
  <si>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</si>
  <si>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</si>
  <si>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</si>
  <si>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</si>
  <si>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</si>
  <si>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</si>
  <si>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</si>
  <si>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</si>
  <si>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</si>
  <si>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</si>
  <si>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</si>
  <si>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</si>
  <si>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</si>
  <si>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</si>
  <si>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</si>
  <si>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</si>
  <si>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</si>
  <si>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</si>
  <si>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</si>
  <si>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</si>
  <si>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</si>
  <si>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</si>
  <si>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</si>
  <si>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</si>
  <si>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</si>
  <si>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</si>
  <si>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</si>
  <si>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</si>
  <si>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</si>
  <si>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</si>
  <si>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</si>
  <si>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</si>
  <si>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</si>
  <si>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</si>
  <si>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</si>
  <si>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</si>
  <si>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</si>
  <si>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</si>
  <si>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</si>
  <si>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</si>
  <si>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</si>
  <si>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</si>
  <si>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</si>
  <si>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</si>
  <si>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</si>
  <si>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</si>
  <si>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</si>
  <si>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</si>
  <si>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</si>
  <si>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</si>
  <si>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</si>
  <si>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</si>
  <si>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</si>
  <si>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</si>
  <si>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</si>
  <si>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</si>
  <si>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</si>
  <si>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</si>
  <si>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</si>
  <si>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</si>
  <si>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</si>
  <si>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</si>
  <si>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</si>
  <si>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</si>
  <si>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</si>
  <si>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</si>
  <si>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</si>
  <si>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</si>
  <si>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</si>
  <si>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</si>
  <si>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</si>
  <si>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</si>
  <si>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</si>
  <si>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</si>
  <si>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</si>
  <si>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</si>
  <si>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</si>
  <si>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</si>
  <si>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</si>
  <si>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</si>
  <si>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</si>
  <si>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</si>
  <si>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</si>
  <si>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</si>
  <si>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</si>
  <si>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</si>
  <si>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</si>
  <si>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</si>
  <si>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</si>
  <si>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</si>
  <si>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</si>
  <si>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</si>
  <si>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</si>
  <si>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</si>
  <si>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</si>
  <si>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</si>
  <si>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</si>
  <si>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</si>
  <si>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</si>
  <si>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</si>
  <si>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</si>
  <si>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</si>
  <si>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</si>
  <si>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</si>
  <si>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</si>
  <si>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</si>
  <si>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</si>
  <si>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</si>
  <si>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</si>
  <si>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</si>
  <si>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</si>
  <si>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</si>
  <si>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</si>
  <si>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</si>
  <si>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</si>
  <si>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</si>
  <si>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</si>
  <si>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</si>
  <si>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</si>
  <si>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</si>
  <si>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</si>
  <si>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</si>
  <si>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</si>
  <si>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</si>
  <si>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</si>
  <si>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</si>
  <si>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</si>
  <si>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</si>
  <si>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</si>
  <si>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</si>
  <si>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</si>
  <si>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</si>
  <si>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</si>
  <si>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</si>
  <si>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</si>
  <si>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</si>
  <si>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</si>
  <si>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</si>
  <si>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</si>
  <si>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</si>
  <si>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</si>
  <si>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</si>
  <si>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</si>
  <si>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</si>
  <si>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</si>
  <si>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</si>
  <si>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</si>
  <si>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</si>
  <si>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</si>
  <si>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</si>
  <si>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</si>
  <si>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</si>
  <si>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</si>
  <si>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</si>
  <si>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</si>
  <si>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</si>
  <si>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</si>
  <si>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</si>
  <si>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</si>
  <si>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</si>
  <si>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</si>
  <si>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</si>
  <si>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</si>
  <si>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</si>
  <si>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</si>
  <si>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</si>
  <si>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</si>
  <si>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</si>
  <si>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</si>
  <si>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</si>
  <si>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</si>
  <si>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</si>
  <si>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</si>
  <si>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</si>
  <si>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</si>
  <si>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</si>
  <si>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</si>
  <si>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</si>
  <si>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</si>
  <si>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</si>
  <si>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</si>
  <si>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</si>
  <si>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</si>
  <si>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</si>
  <si>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</si>
  <si>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</si>
  <si>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</si>
  <si>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</si>
  <si>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</si>
  <si>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</si>
  <si>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</si>
  <si>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</si>
  <si>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</si>
  <si>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</si>
  <si>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</si>
  <si>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</si>
  <si>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</si>
  <si>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</si>
  <si>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</si>
  <si>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</si>
  <si>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</si>
  <si>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</si>
  <si>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</si>
  <si>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</si>
  <si>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</si>
  <si>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</si>
  <si>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</si>
  <si>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</si>
  <si>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</si>
  <si>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</si>
  <si>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</si>
  <si>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</si>
  <si>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</si>
  <si>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</si>
  <si>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</si>
  <si>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</si>
  <si>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</si>
  <si>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</si>
  <si>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</si>
  <si>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</si>
  <si>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</si>
  <si>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</si>
  <si>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</si>
  <si>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</si>
  <si>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</si>
  <si>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</si>
  <si>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</si>
  <si>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</si>
  <si>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</si>
  <si>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</si>
  <si>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</si>
  <si>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</si>
  <si>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</si>
  <si>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</si>
  <si>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</si>
  <si>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</si>
  <si>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</si>
  <si>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</si>
  <si>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</si>
  <si>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</si>
  <si>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</si>
  <si>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</si>
  <si>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</si>
  <si>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</si>
  <si>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</si>
  <si>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</si>
  <si>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</si>
  <si>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</si>
  <si>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</si>
  <si>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</si>
  <si>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</si>
  <si>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</si>
  <si>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</si>
  <si>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</si>
  <si>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</si>
  <si>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</si>
  <si>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</si>
  <si>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</si>
  <si>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</si>
  <si>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</si>
  <si>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</si>
  <si>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</si>
  <si>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</si>
  <si>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</si>
  <si>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</si>
  <si>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</si>
  <si>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</si>
  <si>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</si>
  <si>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</si>
  <si>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</si>
  <si>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</si>
  <si>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</si>
  <si>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</si>
  <si>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</si>
  <si>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</si>
  <si>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</si>
  <si>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</si>
  <si>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</si>
  <si>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</si>
  <si>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</si>
  <si>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</si>
  <si>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</si>
  <si>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</si>
  <si>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</si>
  <si>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</si>
  <si>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</si>
  <si>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</si>
  <si>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</si>
  <si>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</si>
  <si>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</si>
  <si>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</si>
  <si>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</si>
  <si>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</si>
  <si>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</si>
  <si>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</si>
  <si>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</si>
  <si>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</si>
  <si>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</si>
  <si>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</si>
  <si>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</si>
  <si>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</si>
  <si>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</si>
  <si>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</si>
  <si>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</si>
  <si>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</si>
  <si>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</si>
  <si>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</si>
  <si>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</si>
  <si>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</si>
  <si>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</si>
  <si>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</si>
  <si>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</si>
  <si>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</si>
  <si>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</si>
  <si>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</si>
  <si>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</si>
  <si>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</si>
  <si>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</si>
  <si>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</si>
  <si>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</si>
  <si>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</si>
  <si>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</si>
  <si>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</si>
  <si>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</si>
  <si>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</si>
  <si>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</si>
  <si>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</si>
  <si>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</si>
  <si>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</si>
  <si>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</si>
  <si>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</si>
  <si>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</si>
  <si>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</si>
  <si>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</si>
  <si>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</si>
  <si>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</si>
  <si>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</si>
  <si>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</si>
  <si>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</si>
  <si>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</si>
  <si>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</si>
  <si>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</si>
  <si>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</si>
  <si>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</si>
  <si>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</si>
  <si>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</si>
  <si>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</si>
  <si>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</si>
  <si>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</si>
  <si>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</si>
  <si>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</si>
  <si>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</si>
  <si>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</si>
  <si>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</si>
  <si>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</si>
  <si>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</si>
  <si>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</si>
  <si>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</si>
  <si>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</si>
  <si>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</si>
  <si>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</si>
  <si>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</si>
  <si>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</si>
  <si>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</si>
  <si>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</si>
  <si>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</si>
  <si>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</si>
  <si>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</si>
  <si>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</si>
  <si>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</si>
  <si>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</si>
  <si>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</si>
  <si>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</si>
  <si>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</si>
  <si>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</si>
  <si>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</si>
  <si>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</si>
  <si>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</si>
  <si>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</si>
  <si>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</si>
  <si>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</si>
  <si>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</si>
  <si>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</si>
  <si>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</si>
  <si>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</si>
  <si>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</si>
  <si>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</si>
  <si>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</si>
  <si>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</si>
  <si>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</si>
  <si>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</si>
  <si>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</si>
  <si>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</si>
  <si>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</si>
  <si>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</si>
  <si>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</si>
  <si>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</si>
  <si>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</si>
  <si>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</si>
  <si>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</si>
  <si>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</si>
  <si>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</si>
  <si>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</si>
  <si>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</si>
  <si>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</si>
  <si>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</si>
  <si>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</si>
  <si>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</si>
  <si>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</si>
  <si>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</si>
  <si>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</si>
  <si>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</si>
  <si>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</si>
  <si>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</si>
  <si>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</si>
  <si>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</si>
  <si>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</si>
  <si>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</si>
  <si>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</si>
  <si>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</si>
  <si>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</si>
  <si>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</si>
  <si>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</si>
  <si>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</si>
  <si>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</si>
  <si>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</si>
  <si>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</si>
  <si>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</si>
  <si>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</si>
  <si>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</si>
  <si>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</si>
  <si>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</si>
  <si>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</si>
  <si>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</si>
  <si>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</si>
  <si>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</si>
  <si>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</si>
  <si>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</si>
  <si>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</si>
  <si>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</si>
  <si>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</si>
  <si>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</si>
  <si>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</si>
  <si>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</si>
  <si>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</si>
  <si>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</si>
  <si>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</si>
  <si>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</si>
  <si>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</si>
  <si>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</si>
  <si>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</si>
  <si>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</si>
  <si>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</si>
  <si>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</si>
  <si>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</si>
  <si>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</si>
  <si>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</si>
  <si>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</si>
  <si>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</si>
  <si>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</si>
  <si>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</si>
  <si>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</si>
  <si>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</si>
  <si>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</si>
  <si>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</si>
  <si>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</si>
  <si>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</si>
  <si>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</si>
  <si>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</si>
  <si>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</si>
  <si>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</si>
  <si>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</si>
  <si>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</si>
  <si>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</si>
  <si>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</si>
  <si>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</si>
  <si>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</si>
  <si>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</si>
  <si>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</si>
  <si>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</si>
  <si>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</si>
  <si>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</si>
  <si>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</si>
  <si>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</si>
  <si>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</si>
  <si>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</si>
  <si>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</si>
  <si>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</si>
  <si>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</si>
  <si>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</si>
  <si>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</si>
  <si>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</si>
  <si>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</si>
  <si>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</si>
  <si>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</si>
  <si>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</si>
  <si>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</si>
  <si>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</si>
  <si>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</si>
  <si>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</si>
  <si>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</si>
  <si>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</si>
  <si>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</si>
  <si>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</si>
  <si>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</si>
  <si>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</si>
  <si>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</si>
  <si>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</si>
  <si>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</si>
  <si>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</si>
  <si>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</si>
  <si>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</si>
  <si>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</si>
  <si>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</si>
  <si>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</si>
  <si>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</si>
  <si>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</si>
  <si>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</si>
  <si>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</si>
  <si>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</si>
  <si>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</si>
  <si>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</si>
  <si>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</si>
  <si>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</si>
  <si>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</si>
  <si>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</si>
  <si>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</si>
  <si>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</si>
  <si>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</si>
  <si>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</si>
  <si>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</si>
  <si>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</si>
  <si>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</si>
  <si>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</si>
  <si>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</si>
  <si>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</si>
  <si>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</si>
  <si>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</si>
  <si>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</si>
  <si>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</si>
  <si>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</si>
  <si>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</si>
  <si>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</si>
  <si>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</si>
  <si>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</si>
  <si>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</si>
  <si>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</si>
  <si>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</si>
  <si>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</si>
  <si>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</si>
  <si>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</si>
  <si>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</si>
  <si>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</si>
  <si>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</si>
  <si>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</si>
  <si>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</si>
  <si>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</si>
  <si>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</si>
  <si>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</si>
  <si>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</si>
  <si>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</si>
  <si>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</si>
  <si>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</si>
  <si>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</si>
  <si>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</si>
  <si>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</si>
  <si>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</si>
  <si>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</si>
  <si>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</si>
  <si>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</si>
  <si>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</si>
  <si>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</si>
  <si>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</si>
  <si>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</si>
  <si>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</si>
  <si>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</si>
  <si>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</si>
  <si>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</si>
  <si>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</si>
  <si>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</si>
  <si>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</si>
  <si>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</si>
  <si>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</si>
  <si>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</si>
  <si>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</si>
  <si>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</si>
  <si>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</si>
  <si>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</si>
  <si>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</si>
  <si>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</si>
  <si>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</si>
  <si>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</si>
  <si>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</si>
  <si>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</si>
  <si>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</si>
  <si>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</si>
  <si>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</si>
  <si>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</si>
  <si>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</si>
  <si>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</si>
  <si>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</si>
  <si>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</si>
  <si>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</si>
  <si>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</si>
  <si>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</si>
  <si>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</si>
  <si>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</si>
  <si>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</si>
  <si>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</si>
  <si>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</si>
  <si>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</si>
  <si>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</si>
  <si>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</si>
  <si>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</si>
  <si>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</si>
  <si>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</si>
  <si>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</si>
  <si>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</si>
  <si>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</si>
  <si>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</si>
  <si>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</si>
  <si>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</si>
  <si>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</si>
  <si>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</si>
  <si>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</si>
  <si>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</si>
  <si>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</si>
  <si>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</si>
  <si>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</si>
  <si>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</si>
  <si>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</si>
  <si>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</si>
  <si>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</si>
  <si>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</si>
  <si>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</si>
  <si>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</si>
  <si>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</si>
  <si>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</si>
  <si>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</si>
  <si>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</si>
  <si>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</si>
  <si>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</si>
  <si>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</si>
  <si>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</si>
  <si>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</si>
  <si>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</si>
  <si>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</si>
  <si>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</si>
  <si>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</si>
  <si>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</si>
  <si>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</si>
  <si>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</si>
  <si>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</si>
  <si>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</si>
  <si>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</si>
  <si>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</si>
  <si>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</si>
  <si>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</si>
  <si>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</si>
  <si>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</si>
  <si>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</si>
  <si>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</si>
  <si>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</si>
  <si>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</si>
  <si>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</si>
  <si>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</si>
  <si>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</si>
  <si>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</si>
  <si>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</si>
  <si>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</si>
  <si>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</si>
  <si>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</si>
  <si>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</si>
  <si>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</si>
  <si>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</si>
  <si>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</si>
  <si>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</si>
  <si>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</si>
  <si>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</si>
  <si>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</si>
  <si>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</si>
  <si>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</si>
  <si>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</si>
  <si>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</si>
  <si>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</si>
  <si>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</si>
  <si>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</si>
  <si>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</si>
  <si>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</si>
  <si>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</si>
  <si>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</si>
  <si>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</si>
  <si>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</si>
  <si>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</si>
  <si>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</si>
  <si>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</si>
  <si>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</si>
  <si>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</si>
  <si>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</si>
  <si>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</si>
  <si>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</si>
  <si>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</si>
  <si>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</si>
  <si>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</si>
  <si>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</si>
  <si>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</si>
  <si>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</si>
  <si>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</si>
  <si>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</si>
  <si>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</si>
  <si>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</si>
  <si>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</si>
  <si>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</si>
  <si>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</si>
  <si>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</si>
  <si>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</si>
  <si>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</si>
  <si>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</si>
  <si>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</si>
  <si>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</si>
  <si>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</si>
  <si>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</si>
  <si>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</si>
  <si>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</si>
  <si>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</si>
  <si>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</si>
  <si>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</si>
  <si>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</si>
  <si>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</si>
  <si>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</si>
  <si>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</si>
  <si>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</si>
  <si>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</si>
  <si>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</si>
  <si>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</si>
  <si>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</si>
  <si>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</si>
  <si>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</si>
  <si>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</si>
  <si>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</si>
  <si>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</si>
  <si>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</si>
  <si>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</si>
  <si>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</si>
  <si>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</si>
  <si>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</si>
  <si>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</si>
  <si>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</si>
  <si>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</si>
  <si>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</si>
  <si>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</si>
  <si>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</si>
  <si>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</si>
  <si>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</si>
  <si>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</si>
  <si>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</si>
  <si>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</si>
  <si>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</si>
  <si>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</si>
  <si>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</si>
  <si>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</si>
  <si>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</si>
  <si>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</si>
  <si>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</si>
  <si>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</si>
  <si>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</si>
  <si>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</si>
  <si>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</si>
  <si>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</si>
  <si>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</si>
  <si>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</si>
  <si>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</si>
  <si>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</si>
  <si>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</si>
  <si>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</si>
  <si>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</si>
  <si>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</si>
  <si>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</si>
  <si>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</si>
  <si>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</si>
  <si>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</si>
  <si>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</si>
  <si>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</si>
  <si>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</si>
  <si>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</si>
  <si>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</si>
  <si>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</si>
  <si>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</si>
  <si>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</si>
  <si>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</si>
  <si>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</si>
  <si>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</si>
  <si>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</si>
  <si>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</si>
  <si>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</si>
  <si>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</si>
  <si>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</si>
  <si>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</si>
  <si>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</si>
  <si>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</si>
  <si>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</si>
  <si>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</si>
  <si>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</si>
  <si>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</si>
  <si>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</si>
  <si>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</si>
  <si>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</si>
  <si>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</si>
  <si>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</si>
  <si>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</si>
  <si>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</si>
  <si>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</si>
  <si>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</si>
  <si>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</si>
  <si>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</si>
  <si>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</si>
  <si>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</si>
  <si>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</si>
  <si>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</si>
  <si>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</si>
  <si>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</si>
  <si>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</si>
  <si>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</si>
  <si>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</si>
  <si>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</si>
  <si>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</si>
  <si>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</si>
  <si>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</si>
  <si>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</si>
  <si>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</si>
  <si>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</si>
  <si>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</si>
  <si>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</si>
  <si>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</si>
  <si>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</si>
  <si>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</si>
  <si>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</si>
  <si>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</si>
  <si>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</si>
  <si>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</si>
  <si>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</si>
  <si>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</si>
  <si>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</si>
  <si>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</si>
  <si>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</si>
  <si>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</si>
  <si>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</si>
  <si>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</si>
  <si>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</si>
  <si>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</si>
  <si>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</si>
  <si>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</si>
  <si>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</si>
  <si>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</si>
  <si>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</si>
  <si>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</si>
  <si>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</si>
  <si>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</si>
  <si>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</si>
  <si>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</si>
  <si>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</si>
  <si>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</si>
  <si>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</si>
  <si>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</si>
  <si>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</si>
  <si>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</si>
  <si>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</si>
  <si>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</si>
  <si>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</si>
  <si>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</si>
  <si>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</si>
  <si>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</si>
  <si>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</si>
  <si>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</si>
  <si>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</si>
  <si>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</si>
  <si>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</si>
  <si>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</si>
  <si>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</si>
  <si>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</si>
  <si>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</si>
  <si>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</si>
  <si>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</si>
  <si>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</si>
  <si>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</si>
  <si>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</si>
  <si>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</si>
  <si>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</si>
  <si>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</si>
  <si>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</si>
  <si>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</si>
  <si>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</si>
  <si>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</si>
  <si>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</si>
  <si>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</si>
  <si>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</si>
  <si>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</si>
  <si>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</si>
  <si>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</si>
  <si>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</si>
  <si>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</si>
  <si>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</si>
  <si>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</si>
  <si>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</si>
  <si>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</si>
  <si>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</si>
  <si>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</si>
  <si>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</si>
  <si>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</si>
  <si>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</si>
  <si>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</si>
  <si>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</si>
  <si>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</si>
  <si>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</si>
  <si>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</si>
  <si>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</si>
  <si>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</si>
  <si>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</si>
  <si>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</si>
  <si>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</si>
  <si>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</si>
  <si>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</si>
  <si>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</si>
  <si>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</si>
  <si>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</si>
  <si>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</si>
  <si>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</si>
  <si>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</si>
  <si>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</si>
  <si>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</si>
  <si>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</si>
  <si>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</si>
  <si>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</si>
  <si>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</si>
  <si>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</si>
  <si>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</si>
  <si>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</si>
  <si>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</si>
  <si>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</si>
  <si>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</si>
  <si>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</si>
  <si>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</si>
  <si>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</si>
  <si>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</si>
  <si>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</si>
  <si>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</si>
  <si>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</si>
  <si>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</si>
  <si>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</si>
  <si>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</si>
  <si>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</si>
  <si>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</si>
  <si>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</si>
  <si>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</si>
  <si>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</si>
  <si>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</si>
  <si>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</si>
  <si>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</si>
  <si>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</si>
  <si>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</si>
  <si>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</si>
  <si>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</si>
  <si>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</si>
  <si>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</si>
  <si>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</si>
  <si>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</si>
  <si>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</si>
  <si>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</si>
  <si>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</si>
  <si>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</si>
  <si>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</si>
  <si>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</si>
  <si>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</si>
  <si>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</si>
  <si>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</si>
  <si>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</si>
  <si>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</si>
  <si>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</si>
  <si>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</si>
  <si>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</si>
  <si>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</si>
  <si>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</si>
  <si>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</si>
  <si>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</si>
  <si>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</si>
  <si>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</si>
  <si>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</si>
  <si>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</si>
  <si>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</si>
  <si>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</si>
  <si>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</si>
  <si>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</si>
  <si>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</si>
  <si>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</si>
  <si>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</si>
  <si>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</si>
  <si>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</si>
  <si>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</si>
  <si>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</si>
  <si>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</si>
  <si>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</si>
  <si>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</si>
  <si>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</si>
  <si>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</si>
  <si>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</si>
  <si>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</si>
  <si>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</si>
  <si>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</si>
  <si>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</si>
  <si>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</si>
  <si>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</si>
  <si>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</si>
  <si>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</si>
  <si>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</si>
  <si>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</si>
  <si>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</si>
  <si>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</si>
  <si>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</si>
  <si>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</si>
  <si>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</si>
  <si>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</si>
  <si>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</si>
  <si>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</si>
  <si>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</si>
  <si>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</si>
  <si>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</si>
  <si>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</si>
  <si>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</si>
  <si>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</si>
  <si>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</si>
  <si>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</si>
  <si>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</si>
  <si>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</si>
  <si>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</si>
  <si>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</si>
  <si>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</si>
  <si>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</si>
  <si>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</si>
  <si>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</si>
  <si>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</si>
  <si>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</si>
  <si>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</si>
  <si>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</si>
  <si>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</si>
  <si>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</si>
  <si>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</si>
  <si>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</si>
  <si>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</si>
  <si>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</si>
  <si>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</si>
  <si>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</si>
  <si>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</si>
  <si>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</si>
  <si>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</si>
  <si>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</si>
  <si>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</si>
  <si>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</si>
  <si>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</si>
  <si>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</si>
  <si>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</si>
  <si>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</si>
  <si>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</si>
  <si>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</si>
  <si>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</si>
  <si>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</si>
  <si>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</si>
  <si>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</si>
  <si>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</si>
  <si>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</si>
  <si>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</si>
  <si>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</si>
  <si>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</si>
  <si>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</si>
  <si>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</si>
  <si>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</si>
  <si>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</si>
  <si>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</si>
  <si>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</si>
  <si>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</si>
  <si>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</si>
  <si>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</si>
  <si>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</si>
  <si>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</si>
  <si>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</si>
  <si>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</si>
  <si>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</si>
  <si>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</si>
  <si>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</si>
  <si>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</si>
  <si>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</si>
  <si>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</si>
  <si>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</si>
  <si>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</si>
  <si>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</si>
  <si>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</si>
  <si>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</si>
  <si>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</si>
  <si>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</si>
  <si>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</si>
  <si>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</si>
  <si>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</si>
  <si>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</si>
  <si>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</si>
  <si>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</si>
  <si>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</si>
  <si>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</si>
  <si>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</si>
  <si>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</si>
  <si>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</si>
  <si>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</si>
  <si>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</si>
  <si>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</si>
  <si>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</si>
  <si>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</si>
  <si>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</si>
  <si>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</si>
  <si>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</si>
  <si>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</si>
  <si>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</si>
  <si>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</si>
  <si>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</si>
  <si>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</si>
  <si>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</si>
  <si>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</si>
  <si>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</si>
  <si>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</si>
  <si>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</si>
  <si>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</si>
  <si>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</si>
  <si>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</si>
  <si>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</si>
  <si>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</si>
  <si>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</si>
  <si>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</si>
  <si>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</si>
  <si>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</si>
  <si>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</si>
  <si>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</si>
  <si>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</si>
  <si>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</si>
  <si>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</si>
  <si>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</si>
  <si>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</si>
  <si>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</si>
  <si>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</si>
  <si>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</si>
  <si>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</si>
  <si>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</si>
  <si>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</si>
  <si>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</si>
  <si>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</si>
  <si>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</si>
  <si>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</si>
  <si>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</si>
  <si>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</si>
  <si>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</si>
  <si>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</si>
  <si>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</si>
  <si>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</si>
  <si>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</si>
  <si>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</si>
  <si>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</si>
  <si>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</si>
  <si>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</si>
  <si>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</si>
  <si>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</si>
  <si>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</si>
  <si>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</si>
  <si>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</si>
  <si>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</si>
  <si>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</si>
  <si>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</si>
  <si>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</si>
  <si>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</si>
  <si>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</si>
  <si>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</si>
  <si>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</si>
  <si>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</si>
  <si>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</si>
  <si>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</si>
  <si>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</si>
  <si>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</si>
  <si>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</si>
  <si>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</si>
  <si>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</si>
  <si>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</si>
  <si>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</si>
  <si>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</si>
  <si>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</si>
  <si>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</si>
  <si>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</si>
  <si>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</si>
  <si>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</si>
  <si>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</si>
  <si>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</si>
  <si>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</si>
  <si>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</si>
  <si>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</si>
  <si>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</si>
  <si>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</si>
  <si>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</si>
  <si>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</si>
  <si>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</si>
  <si>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</si>
  <si>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</si>
  <si>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</si>
  <si>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</si>
  <si>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</si>
  <si>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</si>
  <si>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</si>
  <si>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</si>
  <si>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</si>
  <si>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</si>
  <si>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</si>
  <si>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</si>
  <si>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</si>
  <si>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</si>
  <si>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</si>
  <si>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</si>
  <si>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</si>
  <si>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</si>
  <si>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</si>
  <si>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</si>
  <si>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</si>
  <si>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</si>
  <si>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</si>
  <si>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</si>
  <si>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</si>
  <si>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</si>
  <si>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</si>
  <si>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</si>
  <si>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</si>
  <si>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</si>
  <si>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</si>
  <si>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</si>
  <si>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</si>
  <si>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</si>
  <si>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</si>
  <si>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</si>
  <si>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</si>
  <si>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</si>
  <si>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</si>
  <si>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</si>
  <si>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</si>
  <si>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</si>
  <si>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</si>
  <si>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</si>
  <si>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</si>
  <si>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</si>
  <si>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</si>
  <si>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</si>
  <si>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</si>
  <si>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</si>
  <si>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</si>
  <si>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</si>
  <si>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</si>
  <si>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</si>
  <si>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</si>
  <si>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</si>
  <si>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</si>
  <si>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</si>
  <si>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</si>
  <si>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</si>
  <si>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</si>
  <si>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</si>
  <si>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</si>
  <si>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</si>
  <si>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</si>
  <si>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</si>
  <si>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</si>
  <si>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</si>
  <si>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</si>
  <si>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</si>
  <si>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</si>
  <si>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</si>
  <si>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</si>
  <si>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</si>
  <si>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</si>
  <si>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</si>
  <si>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</si>
  <si>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</si>
  <si>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</si>
  <si>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</si>
  <si>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</si>
  <si>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</si>
  <si>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</si>
  <si>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</si>
  <si>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</si>
  <si>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</si>
  <si>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</si>
  <si>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</si>
  <si>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</si>
  <si>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</si>
  <si>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</si>
  <si>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</si>
  <si>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</si>
  <si>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</si>
  <si>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</si>
  <si>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</si>
  <si>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</si>
  <si>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</si>
  <si>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</si>
  <si>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</si>
  <si>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</si>
  <si>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</si>
  <si>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</si>
  <si>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</si>
  <si>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</si>
  <si>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</si>
  <si>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</si>
  <si>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</si>
  <si>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</si>
  <si>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</si>
  <si>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</si>
  <si>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</si>
  <si>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</si>
  <si>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</si>
  <si>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</si>
  <si>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</si>
  <si>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</si>
  <si>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</si>
  <si>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</si>
  <si>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</si>
  <si>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</si>
  <si>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</si>
  <si>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</si>
  <si>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</si>
  <si>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</si>
  <si>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</si>
  <si>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</si>
  <si>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</si>
  <si>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</si>
  <si>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</si>
  <si>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</si>
  <si>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</si>
  <si>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</si>
  <si>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</si>
  <si>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</si>
  <si>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</si>
  <si>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</si>
  <si>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</si>
  <si>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</si>
  <si>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</si>
  <si>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</si>
  <si>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</si>
  <si>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</si>
  <si>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</si>
  <si>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</si>
  <si>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</si>
  <si>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</si>
  <si>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</si>
  <si>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</si>
  <si>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</si>
  <si>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</si>
  <si>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</si>
  <si>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</si>
  <si>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</si>
  <si>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</si>
  <si>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</si>
  <si>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</si>
  <si>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</si>
  <si>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</si>
  <si>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</si>
  <si>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</si>
  <si>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</si>
  <si>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</si>
  <si>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</si>
  <si>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</si>
  <si>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</si>
  <si>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</si>
  <si>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</si>
  <si>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</si>
  <si>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</si>
  <si>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</si>
  <si>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</si>
  <si>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</si>
  <si>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</si>
  <si>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</si>
  <si>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</si>
  <si>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</si>
  <si>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</si>
  <si>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</si>
  <si>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</si>
  <si>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</si>
  <si>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</si>
  <si>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</si>
  <si>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</si>
  <si>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</si>
  <si>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</si>
  <si>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</si>
  <si>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</si>
  <si>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</si>
  <si>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</si>
  <si>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</si>
  <si>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</si>
  <si>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</si>
  <si>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</si>
  <si>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</si>
  <si>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</si>
  <si>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</si>
  <si>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</si>
  <si>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</si>
  <si>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</si>
  <si>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</si>
  <si>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</si>
  <si>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</si>
  <si>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</si>
  <si>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</si>
  <si>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</si>
  <si>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</si>
  <si>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</si>
  <si>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</si>
  <si>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</si>
  <si>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</si>
  <si>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</si>
  <si>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</si>
  <si>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</si>
  <si>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</si>
  <si>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</si>
  <si>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</si>
  <si>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</si>
  <si>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</si>
  <si>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</si>
  <si>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</si>
  <si>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</si>
  <si>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</si>
  <si>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</si>
  <si>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</si>
  <si>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</si>
  <si>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</si>
  <si>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</si>
  <si>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</si>
  <si>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</si>
  <si>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</si>
  <si>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</si>
  <si>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</si>
  <si>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</si>
  <si>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</si>
  <si>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</si>
  <si>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</si>
  <si>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</si>
  <si>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</si>
  <si>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</si>
  <si>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</si>
  <si>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</si>
  <si>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</si>
  <si>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</si>
  <si>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</si>
  <si>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</si>
  <si>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</si>
  <si>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</si>
  <si>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</si>
  <si>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</si>
  <si>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</si>
  <si>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</si>
  <si>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</si>
  <si>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</si>
  <si>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</si>
  <si>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</si>
  <si>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</si>
  <si>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</si>
  <si>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</si>
  <si>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</si>
  <si>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</si>
  <si>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</si>
  <si>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</si>
  <si>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</si>
  <si>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</si>
  <si>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</si>
  <si>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</si>
  <si>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</si>
  <si>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</si>
  <si>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</si>
  <si>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</si>
  <si>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</si>
  <si>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</si>
  <si>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</si>
  <si>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</si>
  <si>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</si>
  <si>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</si>
  <si>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</si>
  <si>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</si>
  <si>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</si>
  <si>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</si>
  <si>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</si>
  <si>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</si>
  <si>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</si>
  <si>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</si>
  <si>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</si>
  <si>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</si>
  <si>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</si>
  <si>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</si>
  <si>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</si>
  <si>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</si>
  <si>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</si>
  <si>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</si>
  <si>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</si>
  <si>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</si>
  <si>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</si>
  <si>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</si>
  <si>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</si>
  <si>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</si>
  <si>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</si>
  <si>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</si>
  <si>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</si>
  <si>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</si>
  <si>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</si>
  <si>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</si>
  <si>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</si>
  <si>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</si>
  <si>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</si>
  <si>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</si>
  <si>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</si>
  <si>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</si>
  <si>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</si>
  <si>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</si>
  <si>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</si>
  <si>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</si>
  <si>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</si>
  <si>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</si>
  <si>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</si>
  <si>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</si>
  <si>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</si>
  <si>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</si>
  <si>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</si>
  <si>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</si>
  <si>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</si>
  <si>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</si>
  <si>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</si>
  <si>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</si>
  <si>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</si>
  <si>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</si>
  <si>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</si>
  <si>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</si>
  <si>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</si>
  <si>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</si>
  <si>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</si>
  <si>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</si>
  <si>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</si>
  <si>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</si>
  <si>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</si>
  <si>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</si>
  <si>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</si>
  <si>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</si>
  <si>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</si>
  <si>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</si>
  <si>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</si>
  <si>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</si>
  <si>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</si>
  <si>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</si>
  <si>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</si>
  <si>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</si>
  <si>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</si>
  <si>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</si>
  <si>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</si>
  <si>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</si>
  <si>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</si>
  <si>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</si>
  <si>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</si>
  <si>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</si>
  <si>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</si>
  <si>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</si>
  <si>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</si>
  <si>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</si>
  <si>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</si>
  <si>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</si>
  <si>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</si>
  <si>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</si>
  <si>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</si>
  <si>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</si>
  <si>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</si>
  <si>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</si>
  <si>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</si>
  <si>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</si>
  <si>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</si>
  <si>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</si>
  <si>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</si>
  <si>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</si>
  <si>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</si>
  <si>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</si>
  <si>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</si>
  <si>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</si>
  <si>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</si>
  <si>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</si>
  <si>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</si>
  <si>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</si>
  <si>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</si>
  <si>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</si>
  <si>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</si>
  <si>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</si>
  <si>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</si>
  <si>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</si>
  <si>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</si>
  <si>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</si>
  <si>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</si>
  <si>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</si>
  <si>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</si>
  <si>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</si>
  <si>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</si>
  <si>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</si>
  <si>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</si>
  <si>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</si>
  <si>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</si>
  <si>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</si>
  <si>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</si>
  <si>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</si>
  <si>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</si>
  <si>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</si>
  <si>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</si>
  <si>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</si>
  <si>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</si>
  <si>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</si>
  <si>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</si>
  <si>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</si>
  <si>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</si>
  <si>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</si>
  <si>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</si>
  <si>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</si>
  <si>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</si>
  <si>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</si>
  <si>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</si>
  <si>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</si>
  <si>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</si>
  <si>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</si>
  <si>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</si>
  <si>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</si>
  <si>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</si>
  <si>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</si>
  <si>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</si>
  <si>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</si>
  <si>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</si>
  <si>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</si>
  <si>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</si>
  <si>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</si>
  <si>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</si>
  <si>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</si>
  <si>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</si>
  <si>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</si>
  <si>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</si>
  <si>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</si>
  <si>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</si>
  <si>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</si>
  <si>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</si>
  <si>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</si>
  <si>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</si>
  <si>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</si>
  <si>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</si>
  <si>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</si>
  <si>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</si>
  <si>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</si>
  <si>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</si>
  <si>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</si>
  <si>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</si>
  <si>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</si>
  <si>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</si>
  <si>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</si>
  <si>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</si>
  <si>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</si>
  <si>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</si>
  <si>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</si>
  <si>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</si>
  <si>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</si>
  <si>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</si>
  <si>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</si>
  <si>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</si>
  <si>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</si>
  <si>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</si>
  <si>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</si>
  <si>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</si>
  <si>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</si>
  <si>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</si>
  <si>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</si>
  <si>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</si>
  <si>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</si>
  <si>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</si>
  <si>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</si>
  <si>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</si>
  <si>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</si>
  <si>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</si>
  <si>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</si>
  <si>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</si>
  <si>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</si>
  <si>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</si>
  <si>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</si>
  <si>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</si>
  <si>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</si>
  <si>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</si>
  <si>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</si>
  <si>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</si>
  <si>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</si>
  <si>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</si>
  <si>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</si>
  <si>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</si>
  <si>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</si>
  <si>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</si>
  <si>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</si>
  <si>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</si>
  <si>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</si>
  <si>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</si>
  <si>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</si>
  <si>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</si>
  <si>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</si>
  <si>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</si>
  <si>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</si>
  <si>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</si>
  <si>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</si>
  <si>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</si>
  <si>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</si>
  <si>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</si>
  <si>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</si>
  <si>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</si>
  <si>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</si>
  <si>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</si>
  <si>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</si>
  <si>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</si>
  <si>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</si>
  <si>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</si>
  <si>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</si>
  <si>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</si>
  <si>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</si>
  <si>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</si>
  <si>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</si>
  <si>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</si>
  <si>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</si>
  <si>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</si>
  <si>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</si>
  <si>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</si>
  <si>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</si>
  <si>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</si>
  <si>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</si>
  <si>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</si>
  <si>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</si>
  <si>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</si>
  <si>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</si>
  <si>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</si>
  <si>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</si>
  <si>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</si>
  <si>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</si>
  <si>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</si>
  <si>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</si>
  <si>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</si>
  <si>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</si>
  <si>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</si>
  <si>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</si>
  <si>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</si>
  <si>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</si>
  <si>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</si>
  <si>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</si>
  <si>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</si>
  <si>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</si>
  <si>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</si>
  <si>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</si>
  <si>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</si>
  <si>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</si>
  <si>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</si>
  <si>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</si>
  <si>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</si>
  <si>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</si>
  <si>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</si>
  <si>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</si>
  <si>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</si>
  <si>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</si>
  <si>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</si>
  <si>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</si>
  <si>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</si>
  <si>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</si>
  <si>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</si>
  <si>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</si>
  <si>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</si>
  <si>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</si>
  <si>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</si>
  <si>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</si>
  <si>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</si>
  <si>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</si>
  <si>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</si>
  <si>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</si>
  <si>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</si>
  <si>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</si>
  <si>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</si>
  <si>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</si>
  <si>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</si>
  <si>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</si>
  <si>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</si>
  <si>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</si>
  <si>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</si>
  <si>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</si>
  <si>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</si>
  <si>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</si>
  <si>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</si>
  <si>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</si>
  <si>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</si>
  <si>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</si>
  <si>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</si>
  <si>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</si>
  <si>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</si>
  <si>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</si>
  <si>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</si>
  <si>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</si>
  <si>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</si>
  <si>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</si>
  <si>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</si>
  <si>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</si>
  <si>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</si>
  <si>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</si>
  <si>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</si>
  <si>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</si>
  <si>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</si>
  <si>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</si>
  <si>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</si>
  <si>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</si>
  <si>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</si>
  <si>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</si>
  <si>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</si>
  <si>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</si>
  <si>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</si>
  <si>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</si>
  <si>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</si>
  <si>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</si>
  <si>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</si>
  <si>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</si>
  <si>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</si>
  <si>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</si>
  <si>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</si>
  <si>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</si>
  <si>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</si>
  <si>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</si>
  <si>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</si>
  <si>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</si>
  <si>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</si>
  <si>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</si>
  <si>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</si>
  <si>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</si>
  <si>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</si>
  <si>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</si>
  <si>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</si>
  <si>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</si>
  <si>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</si>
  <si>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</si>
  <si>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</si>
  <si>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</si>
  <si>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</si>
  <si>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</si>
  <si>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</si>
  <si>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</si>
  <si>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</si>
  <si>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</si>
  <si>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</si>
  <si>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</si>
  <si>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</si>
  <si>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</si>
  <si>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</si>
  <si>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</si>
  <si>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</si>
  <si>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</si>
  <si>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</si>
  <si>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</si>
  <si>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</si>
  <si>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</si>
  <si>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</si>
  <si>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</si>
  <si>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</si>
  <si>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</si>
  <si>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</si>
  <si>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</si>
  <si>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</si>
  <si>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</si>
  <si>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</si>
  <si>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</si>
  <si>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</si>
  <si>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</si>
  <si>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</si>
  <si>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</si>
  <si>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</si>
  <si>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</si>
  <si>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</si>
  <si>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</si>
  <si>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</si>
  <si>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</si>
  <si>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</si>
  <si>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</si>
  <si>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</si>
  <si>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</si>
  <si>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</si>
  <si>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</si>
  <si>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</si>
  <si>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</si>
  <si>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</si>
  <si>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</si>
  <si>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</si>
  <si>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</si>
  <si>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</si>
  <si>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</si>
  <si>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</si>
  <si>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</si>
  <si>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</si>
  <si>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</si>
  <si>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</si>
  <si>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</si>
  <si>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</si>
  <si>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</si>
  <si>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</si>
  <si>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</si>
  <si>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</si>
  <si>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</si>
  <si>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</si>
  <si>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</si>
  <si>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</si>
  <si>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</si>
  <si>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</si>
  <si>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</si>
  <si>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</si>
  <si>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</si>
  <si>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</si>
  <si>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</si>
  <si>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</si>
  <si>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</si>
  <si>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</si>
  <si>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</si>
  <si>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</si>
  <si>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</si>
  <si>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</si>
  <si>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</si>
  <si>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</si>
  <si>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</si>
  <si>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</si>
  <si>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</si>
  <si>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</si>
  <si>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</si>
  <si>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</si>
  <si>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</si>
  <si>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</si>
  <si>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</si>
  <si>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</si>
  <si>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</si>
  <si>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</si>
  <si>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</si>
  <si>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</si>
  <si>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</si>
  <si>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</si>
  <si>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</si>
  <si>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</si>
  <si>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</si>
  <si>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</si>
  <si>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</si>
  <si>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</si>
  <si>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</si>
  <si>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</si>
  <si>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</si>
  <si>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</si>
  <si>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</si>
  <si>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</si>
  <si>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</si>
  <si>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</si>
  <si>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</si>
  <si>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</si>
  <si>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</si>
  <si>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</si>
  <si>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</si>
  <si>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</si>
  <si>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</si>
  <si>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</si>
  <si>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</si>
  <si>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</si>
  <si>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</si>
  <si>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</si>
  <si>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</si>
  <si>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</si>
  <si>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</si>
  <si>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</si>
  <si>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</si>
  <si>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</si>
  <si>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</si>
  <si>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</si>
  <si>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</si>
  <si>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</si>
  <si>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</si>
  <si>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</si>
  <si>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</si>
  <si>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</si>
  <si>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</si>
  <si>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</si>
  <si>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</si>
  <si>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</si>
  <si>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</si>
  <si>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</si>
  <si>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</si>
  <si>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</si>
  <si>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</si>
  <si>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</si>
  <si>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</si>
  <si>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</si>
  <si>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</si>
  <si>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</si>
  <si>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</si>
  <si>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</si>
  <si>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</si>
  <si>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</si>
  <si>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</si>
  <si>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</si>
  <si>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</si>
  <si>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</si>
  <si>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</si>
  <si>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</si>
  <si>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</si>
  <si>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</si>
  <si>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</si>
  <si>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</si>
  <si>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</si>
  <si>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</si>
  <si>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</si>
  <si>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</si>
  <si>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</si>
  <si>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</si>
  <si>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</si>
  <si>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</si>
  <si>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</si>
  <si>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</si>
  <si>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</si>
  <si>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</si>
  <si>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</si>
  <si>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</si>
  <si>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</si>
  <si>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</si>
  <si>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</si>
  <si>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</si>
  <si>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</si>
  <si>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</si>
  <si>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</si>
  <si>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</si>
  <si>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</si>
  <si>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</si>
  <si>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</si>
  <si>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</si>
  <si>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</si>
  <si>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</si>
  <si>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</si>
  <si>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</si>
  <si>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</si>
  <si>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</si>
  <si>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</si>
  <si>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</si>
  <si>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</si>
  <si>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</si>
  <si>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</si>
  <si>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</si>
  <si>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</si>
  <si>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</si>
  <si>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</si>
  <si>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</si>
  <si>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</si>
  <si>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</si>
  <si>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</si>
  <si>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</si>
  <si>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</si>
  <si>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</si>
  <si>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</si>
  <si>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</si>
  <si>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</si>
  <si>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</si>
  <si>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</si>
  <si>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</si>
  <si>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</si>
  <si>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</si>
  <si>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</si>
  <si>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</si>
  <si>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</si>
  <si>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</si>
  <si>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</si>
  <si>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</si>
  <si>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</si>
  <si>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</si>
  <si>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</si>
  <si>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</si>
  <si>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</si>
  <si>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</si>
  <si>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</si>
  <si>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</si>
  <si>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</si>
  <si>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</si>
  <si>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</si>
  <si>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</si>
  <si>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</si>
  <si>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</si>
  <si>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</si>
  <si>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</si>
  <si>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</si>
  <si>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</si>
  <si>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</si>
  <si>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</si>
  <si>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</si>
  <si>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</si>
  <si>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</si>
  <si>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</si>
  <si>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</si>
  <si>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</si>
  <si>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</si>
  <si>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</si>
  <si>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</si>
  <si>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</si>
  <si>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</si>
  <si>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</si>
  <si>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</si>
  <si>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</si>
  <si>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</si>
  <si>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</si>
  <si>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</si>
  <si>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</si>
  <si>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</si>
  <si>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</si>
  <si>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</si>
  <si>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</si>
  <si>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</si>
  <si>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</si>
  <si>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</si>
  <si>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</si>
  <si>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</si>
  <si>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</si>
  <si>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</si>
  <si>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</si>
  <si>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</si>
  <si>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</si>
  <si>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</si>
  <si>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</si>
  <si>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</si>
  <si>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</si>
  <si>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</si>
  <si>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</si>
  <si>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</si>
  <si>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</si>
  <si>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</si>
  <si>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</si>
  <si>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</si>
  <si>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</si>
  <si>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</si>
  <si>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</si>
  <si>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</si>
  <si>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</si>
  <si>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</si>
  <si>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</si>
  <si>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</si>
  <si>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</si>
  <si>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</si>
  <si>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</si>
  <si>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</si>
  <si>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</si>
  <si>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</si>
  <si>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</si>
  <si>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</si>
  <si>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</si>
  <si>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</si>
  <si>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</si>
  <si>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</si>
  <si>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</si>
  <si>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</si>
  <si>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</si>
  <si>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</si>
  <si>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</si>
  <si>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</si>
  <si>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</si>
  <si>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</si>
  <si>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</si>
  <si>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</si>
  <si>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</si>
  <si>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</si>
  <si>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</si>
  <si>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</si>
  <si>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</si>
  <si>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</si>
  <si>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</si>
  <si>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</si>
  <si>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</si>
  <si>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</si>
  <si>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</si>
  <si>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</si>
  <si>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</si>
  <si>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</si>
  <si>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</si>
  <si>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</si>
  <si>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</si>
  <si>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</si>
  <si>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</si>
  <si>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</si>
  <si>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</si>
  <si>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</si>
  <si>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</si>
  <si>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</si>
  <si>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</si>
  <si>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</si>
  <si>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</si>
  <si>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</si>
  <si>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</si>
  <si>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</si>
  <si>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</si>
  <si>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</si>
  <si>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</si>
  <si>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</si>
  <si>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</si>
  <si>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</si>
  <si>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</si>
  <si>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</si>
  <si>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</si>
  <si>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</si>
  <si>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</si>
  <si>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</si>
  <si>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</si>
  <si>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</si>
  <si>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</si>
  <si>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</si>
  <si>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</si>
  <si>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</si>
  <si>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</si>
  <si>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</si>
  <si>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</si>
  <si>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</si>
  <si>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</si>
  <si>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</si>
  <si>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</si>
  <si>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</si>
  <si>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</si>
  <si>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</si>
  <si>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</si>
  <si>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</si>
  <si>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</si>
  <si>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</si>
  <si>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</si>
  <si>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</si>
  <si>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</si>
  <si>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</si>
  <si>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</si>
  <si>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</si>
  <si>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</si>
  <si>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</si>
  <si>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</si>
  <si>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</si>
  <si>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</si>
  <si>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</si>
  <si>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</si>
  <si>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</si>
  <si>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</si>
  <si>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</si>
  <si>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</si>
  <si>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</si>
  <si>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</si>
  <si>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</si>
  <si>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</si>
  <si>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</si>
  <si>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</si>
  <si>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</si>
  <si>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</si>
  <si>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</si>
  <si>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</si>
  <si>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</si>
  <si>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</si>
  <si>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</si>
  <si>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</si>
  <si>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</si>
  <si>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</si>
  <si>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</si>
  <si>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</si>
  <si>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</si>
  <si>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</si>
  <si>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</si>
  <si>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</si>
  <si>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</si>
  <si>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</si>
  <si>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</si>
  <si>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</si>
  <si>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</si>
  <si>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</si>
  <si>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</si>
  <si>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</si>
  <si>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</si>
  <si>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</si>
  <si>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</si>
  <si>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</si>
  <si>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</si>
  <si>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</si>
  <si>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</si>
  <si>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</si>
  <si>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</si>
  <si>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</si>
  <si>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</si>
  <si>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</si>
  <si>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</si>
  <si>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</si>
  <si>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</si>
  <si>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</si>
  <si>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</si>
  <si>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</si>
  <si>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</si>
  <si>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</si>
  <si>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</si>
  <si>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</si>
  <si>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</si>
  <si>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</si>
  <si>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</si>
  <si>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</si>
  <si>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</si>
  <si>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</si>
  <si>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</si>
  <si>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</si>
  <si>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</si>
  <si>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</si>
  <si>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</si>
  <si>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</si>
  <si>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</si>
  <si>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</si>
  <si>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</si>
  <si>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</si>
  <si>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</si>
  <si>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</si>
  <si>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</si>
  <si>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</si>
  <si>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</si>
  <si>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</si>
  <si>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</si>
  <si>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</si>
  <si>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</si>
  <si>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</si>
  <si>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</si>
  <si>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</si>
  <si>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</si>
  <si>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</si>
  <si>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</si>
  <si>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</si>
  <si>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</si>
  <si>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</si>
  <si>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</si>
  <si>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</si>
  <si>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</si>
  <si>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</si>
  <si>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</si>
  <si>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</si>
  <si>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</si>
  <si>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</si>
  <si>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</si>
  <si>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</si>
  <si>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</si>
  <si>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</si>
  <si>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</si>
  <si>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</si>
  <si>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</si>
  <si>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</si>
  <si>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</si>
  <si>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</si>
  <si>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</si>
  <si>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</si>
  <si>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</si>
  <si>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</si>
  <si>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</si>
  <si>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</si>
  <si>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</si>
  <si>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</si>
  <si>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</si>
  <si>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</si>
  <si>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</si>
  <si>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</si>
  <si>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</si>
  <si>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</si>
  <si>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</si>
  <si>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</si>
  <si>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</si>
  <si>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</si>
  <si>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</si>
  <si>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</si>
  <si>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</si>
  <si>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</si>
  <si>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</si>
  <si>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</si>
  <si>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</si>
  <si>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</si>
  <si>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</si>
  <si>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</si>
  <si>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</si>
  <si>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</si>
  <si>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</si>
  <si>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</si>
  <si>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</si>
  <si>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</si>
  <si>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</si>
  <si>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</si>
  <si>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</si>
  <si>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</si>
  <si>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</si>
  <si>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</si>
  <si>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</si>
  <si>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</si>
  <si>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</si>
  <si>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</si>
  <si>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</si>
  <si>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</si>
  <si>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</si>
  <si>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</si>
  <si>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</si>
  <si>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</si>
  <si>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</si>
  <si>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</si>
  <si>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</si>
  <si>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</si>
  <si>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</si>
  <si>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</si>
  <si>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</si>
  <si>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</si>
  <si>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</si>
  <si>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</si>
  <si>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</si>
  <si>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</si>
  <si>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</si>
  <si>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</si>
  <si>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</si>
  <si>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</si>
  <si>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</si>
  <si>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</si>
  <si>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</si>
  <si>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</si>
  <si>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</si>
  <si>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</si>
  <si>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</si>
  <si>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</si>
  <si>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</si>
  <si>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</si>
  <si>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</si>
  <si>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</si>
  <si>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</si>
  <si>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</si>
  <si>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</si>
  <si>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</si>
  <si>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</si>
  <si>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</si>
  <si>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</si>
  <si>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</si>
  <si>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</si>
  <si>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</si>
  <si>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</si>
  <si>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</si>
  <si>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</si>
  <si>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</si>
  <si>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</si>
  <si>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</si>
  <si>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</si>
  <si>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</si>
  <si>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</si>
  <si>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</si>
  <si>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</si>
  <si>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</si>
  <si>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</si>
  <si>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</si>
  <si>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</si>
  <si>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</si>
  <si>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</si>
  <si>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</si>
  <si>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</si>
  <si>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</si>
  <si>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</si>
  <si>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</si>
  <si>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</si>
  <si>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</si>
  <si>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</si>
  <si>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</si>
  <si>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</si>
  <si>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</si>
  <si>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</si>
  <si>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</si>
  <si>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</si>
  <si>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</si>
  <si>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</si>
  <si>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</si>
  <si>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</si>
  <si>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</si>
  <si>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</si>
  <si>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</si>
  <si>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</si>
  <si>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</si>
  <si>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</si>
  <si>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</si>
  <si>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</si>
  <si>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</si>
  <si>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</si>
  <si>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</si>
  <si>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</si>
  <si>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</si>
  <si>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</si>
  <si>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</si>
  <si>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</si>
  <si>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</si>
  <si>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</si>
  <si>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</si>
  <si>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</si>
  <si>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</si>
  <si>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</si>
  <si>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</si>
  <si>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</si>
  <si>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</si>
  <si>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</si>
  <si>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</si>
  <si>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</si>
  <si>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</si>
  <si>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</si>
  <si>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</si>
  <si>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</si>
  <si>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</si>
  <si>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</si>
  <si>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</si>
  <si>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</si>
  <si>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</si>
  <si>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</si>
  <si>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</si>
  <si>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</si>
  <si>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</si>
  <si>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</si>
  <si>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</si>
  <si>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</si>
  <si>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</si>
  <si>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</si>
  <si>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</si>
  <si>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</si>
  <si>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</si>
  <si>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</si>
  <si>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</si>
  <si>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</si>
  <si>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</si>
  <si>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</si>
  <si>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</si>
  <si>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</si>
  <si>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</si>
  <si>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</si>
  <si>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</si>
  <si>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</si>
  <si>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</si>
  <si>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</si>
  <si>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</si>
  <si>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</si>
  <si>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</si>
  <si>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</si>
  <si>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</si>
  <si>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</si>
  <si>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</si>
  <si>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</si>
  <si>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</si>
  <si>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</si>
  <si>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</si>
  <si>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</si>
  <si>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</si>
  <si>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</si>
  <si>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</si>
  <si>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</si>
  <si>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</si>
  <si>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</si>
  <si>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</si>
  <si>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</si>
  <si>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</si>
  <si>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</si>
  <si>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</si>
  <si>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</si>
  <si>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</si>
  <si>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</si>
  <si>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</si>
  <si>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</si>
  <si>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</si>
  <si>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</si>
  <si>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</si>
  <si>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</si>
  <si>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</si>
  <si>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</si>
  <si>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</si>
  <si>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</si>
  <si>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</si>
  <si>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</si>
  <si>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</si>
  <si>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</si>
  <si>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</si>
  <si>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</si>
  <si>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</si>
  <si>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</si>
  <si>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</si>
  <si>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</si>
  <si>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</si>
  <si>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</si>
  <si>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</si>
  <si>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</si>
  <si>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</si>
  <si>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</si>
  <si>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</si>
  <si>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</si>
  <si>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</si>
  <si>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</si>
  <si>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</si>
  <si>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</si>
  <si>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</si>
  <si>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</si>
  <si>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</si>
  <si>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</si>
  <si>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</si>
  <si>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</si>
  <si>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</si>
  <si>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</si>
  <si>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</si>
  <si>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</si>
  <si>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</si>
  <si>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</si>
  <si>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</si>
  <si>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</si>
  <si>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</si>
  <si>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</si>
  <si>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</si>
  <si>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</si>
  <si>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</si>
  <si>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</si>
  <si>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</si>
  <si>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</si>
  <si>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</si>
  <si>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</si>
  <si>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</si>
  <si>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</si>
  <si>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</si>
  <si>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</si>
  <si>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</si>
  <si>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</si>
  <si>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</si>
  <si>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</si>
  <si>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</si>
  <si>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</si>
  <si>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</si>
  <si>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</si>
  <si>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</si>
  <si>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</si>
  <si>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</si>
  <si>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</si>
  <si>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</si>
  <si>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</si>
  <si>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</si>
  <si>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</si>
  <si>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</si>
  <si>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</si>
  <si>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</si>
  <si>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</si>
  <si>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</si>
  <si>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</si>
  <si>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</si>
  <si>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</si>
  <si>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</si>
  <si>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</si>
  <si>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</si>
  <si>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</si>
  <si>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</si>
  <si>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</si>
  <si>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</si>
  <si>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</si>
  <si>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</si>
  <si>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</si>
  <si>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</si>
  <si>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</si>
  <si>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</si>
  <si>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</si>
  <si>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</si>
  <si>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</si>
  <si>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</si>
  <si>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</si>
  <si>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</si>
  <si>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</si>
  <si>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</si>
  <si>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</si>
  <si>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</si>
  <si>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</si>
  <si>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</si>
  <si>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</si>
  <si>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</si>
  <si>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</si>
  <si>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</si>
  <si>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</si>
  <si>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</si>
  <si>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</si>
  <si>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</si>
  <si>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</si>
  <si>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</si>
  <si>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</si>
  <si>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</si>
  <si>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</si>
  <si>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</si>
  <si>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</si>
  <si>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</si>
  <si>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</si>
  <si>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</si>
  <si>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</si>
  <si>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</si>
  <si>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</si>
  <si>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</si>
  <si>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</si>
  <si>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</si>
  <si>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</si>
  <si>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</si>
  <si>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</si>
  <si>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</si>
  <si>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</si>
  <si>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</si>
  <si>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</si>
  <si>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</si>
  <si>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</si>
  <si>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</si>
  <si>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</si>
  <si>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</si>
  <si>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</si>
  <si>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</si>
  <si>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</si>
  <si>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</si>
  <si>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</si>
  <si>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</si>
  <si>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</si>
  <si>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</si>
  <si>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</si>
  <si>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</si>
  <si>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</si>
  <si>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</si>
  <si>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</si>
  <si>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</si>
  <si>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</si>
  <si>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</si>
  <si>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</si>
  <si>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</si>
  <si>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</si>
  <si>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</si>
  <si>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</si>
  <si>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</si>
  <si>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</si>
  <si>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</si>
  <si>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</si>
  <si>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</si>
  <si>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</si>
  <si>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</si>
  <si>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</si>
  <si>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</si>
  <si>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</si>
  <si>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</si>
  <si>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</si>
  <si>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</si>
  <si>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</si>
  <si>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</si>
  <si>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</si>
  <si>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</si>
  <si>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</si>
  <si>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</si>
  <si>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</si>
  <si>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</si>
  <si>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</si>
  <si>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</si>
  <si>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</si>
  <si>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</si>
  <si>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</si>
  <si>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</si>
  <si>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</si>
  <si>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</si>
  <si>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</si>
  <si>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</si>
  <si>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</si>
  <si>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</si>
  <si>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</si>
  <si>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</si>
  <si>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</si>
  <si>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</si>
  <si>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</si>
  <si>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</si>
  <si>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</si>
  <si>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</si>
  <si>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</si>
  <si>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</si>
  <si>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</si>
  <si>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</si>
  <si>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</si>
  <si>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</si>
  <si>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</si>
  <si>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</si>
  <si>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</si>
  <si>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</si>
  <si>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</si>
  <si>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</si>
  <si>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</si>
  <si>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</si>
  <si>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</si>
  <si>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</si>
  <si>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</si>
  <si>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</si>
  <si>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</si>
  <si>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</si>
  <si>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</si>
  <si>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</si>
  <si>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</si>
  <si>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</si>
  <si>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</si>
  <si>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</si>
  <si>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</si>
  <si>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</si>
  <si>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</si>
  <si>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</si>
  <si>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</si>
  <si>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</si>
  <si>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</si>
  <si>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</si>
  <si>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</si>
  <si>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</si>
  <si>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</si>
  <si>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</si>
  <si>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</si>
  <si>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</si>
  <si>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</si>
  <si>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</si>
  <si>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</si>
  <si>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</si>
  <si>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</si>
  <si>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</si>
  <si>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</si>
  <si>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</si>
  <si>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</si>
  <si>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</si>
  <si>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</si>
  <si>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</si>
  <si>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</si>
  <si>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</si>
  <si>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</si>
  <si>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</si>
  <si>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</si>
  <si>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</si>
  <si>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</si>
  <si>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</si>
  <si>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</si>
  <si>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</si>
  <si>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</si>
  <si>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</si>
  <si>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</si>
  <si>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</si>
  <si>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</si>
  <si>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</si>
  <si>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</si>
  <si>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</si>
  <si>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</si>
  <si>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</si>
  <si>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</si>
  <si>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</si>
  <si>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</si>
  <si>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</si>
  <si>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</si>
  <si>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</si>
  <si>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</si>
  <si>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</si>
  <si>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</si>
  <si>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</si>
  <si>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</si>
  <si>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</si>
  <si>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</si>
  <si>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</si>
  <si>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</si>
  <si>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</si>
  <si>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</si>
  <si>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</si>
  <si>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</si>
  <si>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</si>
  <si>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</si>
  <si>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</si>
  <si>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</si>
  <si>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</si>
  <si>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</si>
  <si>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</si>
  <si>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</si>
  <si>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</si>
  <si>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</si>
  <si>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</si>
  <si>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</si>
  <si>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</si>
  <si>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</si>
  <si>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</si>
  <si>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</si>
  <si>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</si>
  <si>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</si>
  <si>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</si>
  <si>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</si>
  <si>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</si>
  <si>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</si>
  <si>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</si>
  <si>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</si>
  <si>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</si>
  <si>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</si>
  <si>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</si>
  <si>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</si>
  <si>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</si>
  <si>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</si>
  <si>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</si>
  <si>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</si>
  <si>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</si>
  <si>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</si>
  <si>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</si>
  <si>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</si>
  <si>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</si>
  <si>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</si>
  <si>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</si>
  <si>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</si>
  <si>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</si>
  <si>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</si>
  <si>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</si>
  <si>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</si>
  <si>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</si>
  <si>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</si>
  <si>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</si>
  <si>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</si>
  <si>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</si>
  <si>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</si>
  <si>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</si>
  <si>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</si>
  <si>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</si>
  <si>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</si>
  <si>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</si>
  <si>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</si>
  <si>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</si>
  <si>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</si>
  <si>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</si>
  <si>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</si>
  <si>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</si>
  <si>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</si>
  <si>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</si>
  <si>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</si>
  <si>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</si>
  <si>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</si>
  <si>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</si>
  <si>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</si>
  <si>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</si>
  <si>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</si>
  <si>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</si>
  <si>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</si>
  <si>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</si>
  <si>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</si>
  <si>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</si>
  <si>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</si>
  <si>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</si>
  <si>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</si>
  <si>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</si>
  <si>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</si>
  <si>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</si>
  <si>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</si>
  <si>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</si>
  <si>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</si>
  <si>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</si>
  <si>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</si>
  <si>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</si>
  <si>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</si>
  <si>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</si>
  <si>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</si>
  <si>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</si>
  <si>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</si>
  <si>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</si>
  <si>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</si>
  <si>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</si>
  <si>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</si>
  <si>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</si>
  <si>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</si>
  <si>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</si>
  <si>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</si>
  <si>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</si>
  <si>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</si>
  <si>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</si>
  <si>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</si>
  <si>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</si>
  <si>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</si>
  <si>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</si>
  <si>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</si>
  <si>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</si>
  <si>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</si>
  <si>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</si>
  <si>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</si>
  <si>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</si>
  <si>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</si>
  <si>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</si>
  <si>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</si>
  <si>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</si>
  <si>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</si>
  <si>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</si>
  <si>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</si>
  <si>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</si>
  <si>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</si>
  <si>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</si>
  <si>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</si>
  <si>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</si>
  <si>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</si>
  <si>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</si>
  <si>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</si>
  <si>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</si>
  <si>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</si>
  <si>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</si>
  <si>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</si>
  <si>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</si>
  <si>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</si>
  <si>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</si>
  <si>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</si>
  <si>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</si>
  <si>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</si>
  <si>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</si>
  <si>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</si>
  <si>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</si>
  <si>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</si>
  <si>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</si>
  <si>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</si>
  <si>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</si>
  <si>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</si>
  <si>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</si>
  <si>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</si>
  <si>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</si>
  <si>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</si>
  <si>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</si>
  <si>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</si>
  <si>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</si>
  <si>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</si>
  <si>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</si>
  <si>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</si>
  <si>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</si>
  <si>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</si>
  <si>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</si>
  <si>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</si>
  <si>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</si>
  <si>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</si>
  <si>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</si>
  <si>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</si>
  <si>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</si>
  <si>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</si>
  <si>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</si>
  <si>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</si>
  <si>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</si>
  <si>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</si>
  <si>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</si>
  <si>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</si>
  <si>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</si>
  <si>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</si>
  <si>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</si>
  <si>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</si>
  <si>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</si>
  <si>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</si>
  <si>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</si>
  <si>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</si>
  <si>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</si>
  <si>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</si>
  <si>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</si>
  <si>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</si>
  <si>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</si>
  <si>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</si>
  <si>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</si>
  <si>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</si>
  <si>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</si>
  <si>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</si>
  <si>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</si>
  <si>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</si>
  <si>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</si>
  <si>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</si>
  <si>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</si>
  <si>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</si>
  <si>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</si>
  <si>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</si>
  <si>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</si>
  <si>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</si>
  <si>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</si>
  <si>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</si>
  <si>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</si>
  <si>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</si>
  <si>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</si>
  <si>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</si>
  <si>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</si>
  <si>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</si>
  <si>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</si>
  <si>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</si>
  <si>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</si>
  <si>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</si>
  <si>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</si>
  <si>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</si>
  <si>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</si>
  <si>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</si>
  <si>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</si>
  <si>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</si>
  <si>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</si>
  <si>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</si>
  <si>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</si>
  <si>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</si>
  <si>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</si>
  <si>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</si>
  <si>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</si>
  <si>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</si>
  <si>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</si>
  <si>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</si>
  <si>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</si>
  <si>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</si>
  <si>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</si>
  <si>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</si>
  <si>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</si>
  <si>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</si>
  <si>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</si>
  <si>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</si>
  <si>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</si>
  <si>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</si>
  <si>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</si>
  <si>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</si>
  <si>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</si>
  <si>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</si>
  <si>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</si>
  <si>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</si>
  <si>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</si>
  <si>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</si>
  <si>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</si>
  <si>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</si>
  <si>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</si>
  <si>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</si>
  <si>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</si>
  <si>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</si>
  <si>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</si>
  <si>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</si>
  <si>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</si>
  <si>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</si>
  <si>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</si>
  <si>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</si>
  <si>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</si>
  <si>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</si>
  <si>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</si>
  <si>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</si>
  <si>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</si>
  <si>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</si>
  <si>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</si>
  <si>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</si>
  <si>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</si>
  <si>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</si>
  <si>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</si>
  <si>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</si>
  <si>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</si>
  <si>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</si>
  <si>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</si>
  <si>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</si>
  <si>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</si>
  <si>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</si>
  <si>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</si>
  <si>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</si>
  <si>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</si>
  <si>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</si>
  <si>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</si>
  <si>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</si>
  <si>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</si>
  <si>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</si>
  <si>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</si>
  <si>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</si>
  <si>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</si>
  <si>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</si>
  <si>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</si>
  <si>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</si>
  <si>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</si>
  <si>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</si>
  <si>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</si>
  <si>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</si>
  <si>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</si>
  <si>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</si>
  <si>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</si>
  <si>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</si>
  <si>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</si>
  <si>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</si>
  <si>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</si>
  <si>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</si>
  <si>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</si>
  <si>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</si>
  <si>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</si>
  <si>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</si>
  <si>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</si>
  <si>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</si>
  <si>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</si>
  <si>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</si>
  <si>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</si>
  <si>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</si>
  <si>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</si>
  <si>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</si>
  <si>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</si>
  <si>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</si>
  <si>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</si>
  <si>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</si>
  <si>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</si>
  <si>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</si>
  <si>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</si>
  <si>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</si>
  <si>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</si>
  <si>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</si>
  <si>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</si>
  <si>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</si>
  <si>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</si>
  <si>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</si>
  <si>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</si>
  <si>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</si>
  <si>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</si>
  <si>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</si>
  <si>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</si>
  <si>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</si>
  <si>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</si>
  <si>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</si>
  <si>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</si>
  <si>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</si>
  <si>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</si>
  <si>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</si>
  <si>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</si>
  <si>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</si>
  <si>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</si>
  <si>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</si>
  <si>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</si>
  <si>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</si>
  <si>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</si>
  <si>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</si>
  <si>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</si>
  <si>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</si>
  <si>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</si>
  <si>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</si>
  <si>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</si>
  <si>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</si>
  <si>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</si>
  <si>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</si>
  <si>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</si>
  <si>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</si>
  <si>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</si>
  <si>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</si>
  <si>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</si>
  <si>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</si>
  <si>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</si>
  <si>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</si>
  <si>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</si>
  <si>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</si>
  <si>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</si>
  <si>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</si>
  <si>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</si>
  <si>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</si>
  <si>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</si>
  <si>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</si>
  <si>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</si>
  <si>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</si>
  <si>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</si>
  <si>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</si>
  <si>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</si>
  <si>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</si>
  <si>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</si>
  <si>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</si>
  <si>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</si>
  <si>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</si>
  <si>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</si>
  <si>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</si>
  <si>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</si>
  <si>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</si>
  <si>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</si>
  <si>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</si>
  <si>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</si>
  <si>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</si>
  <si>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</si>
  <si>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</si>
  <si>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</si>
  <si>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</si>
  <si>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</si>
  <si>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</si>
  <si>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</si>
  <si>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</si>
  <si>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</si>
  <si>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</si>
  <si>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</si>
  <si>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</si>
  <si>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</si>
  <si>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</si>
  <si>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</si>
  <si>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</si>
  <si>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</si>
  <si>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</si>
  <si>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</si>
  <si>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</si>
  <si>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</si>
  <si>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</si>
  <si>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</si>
  <si>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</si>
  <si>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</si>
  <si>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</si>
  <si>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</si>
  <si>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</si>
  <si>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</si>
  <si>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</si>
  <si>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</si>
  <si>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</si>
  <si>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</si>
  <si>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</si>
  <si>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</si>
  <si>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</si>
  <si>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</si>
  <si>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</si>
  <si>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</si>
  <si>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</si>
  <si>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</si>
  <si>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</si>
  <si>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</si>
  <si>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</si>
  <si>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</si>
  <si>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</si>
  <si>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</si>
  <si>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</si>
  <si>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</si>
  <si>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</si>
  <si>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</si>
  <si>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</si>
  <si>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</si>
  <si>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</si>
  <si>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</si>
  <si>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</si>
  <si>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</si>
  <si>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</si>
  <si>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</si>
  <si>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</si>
  <si>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</si>
  <si>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</si>
  <si>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</si>
  <si>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</si>
  <si>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</si>
  <si>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</si>
  <si>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</si>
  <si>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</si>
  <si>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</si>
  <si>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</si>
  <si>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</si>
  <si>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</si>
  <si>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</si>
  <si>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</si>
  <si>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</si>
  <si>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</si>
  <si>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</si>
  <si>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</si>
  <si>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</si>
  <si>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</si>
  <si>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</si>
  <si>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</si>
  <si>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</si>
  <si>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</si>
  <si>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</si>
  <si>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</si>
  <si>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</si>
  <si>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</si>
  <si>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</si>
  <si>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</si>
  <si>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</si>
  <si>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</si>
  <si>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</si>
  <si>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</si>
  <si>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</si>
  <si>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</si>
  <si>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</si>
  <si>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</si>
  <si>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</si>
  <si>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</si>
  <si>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</si>
  <si>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</si>
  <si>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</si>
  <si>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</si>
  <si>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</si>
  <si>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</si>
  <si>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</si>
  <si>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</si>
  <si>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</si>
  <si>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</si>
  <si>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</si>
  <si>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</si>
  <si>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</si>
  <si>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</si>
  <si>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</si>
  <si>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</si>
  <si>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</si>
  <si>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</si>
  <si>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</si>
  <si>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</si>
  <si>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</si>
  <si>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</si>
  <si>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</si>
  <si>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</si>
  <si>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</si>
  <si>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</si>
  <si>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</si>
  <si>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</si>
  <si>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</si>
  <si>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</si>
  <si>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</si>
  <si>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</si>
  <si>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</si>
  <si>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</si>
  <si>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</si>
  <si>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</si>
  <si>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</si>
  <si>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</si>
  <si>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</si>
  <si>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</si>
  <si>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</si>
  <si>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</si>
  <si>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</si>
  <si>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</si>
  <si>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</si>
  <si>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</si>
  <si>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</si>
  <si>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</si>
  <si>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</si>
  <si>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</si>
  <si>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</si>
  <si>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</si>
  <si>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</si>
  <si>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</si>
  <si>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</si>
  <si>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</si>
  <si>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</si>
  <si>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</si>
  <si>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</si>
  <si>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</si>
  <si>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</si>
  <si>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</si>
  <si>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</si>
  <si>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</si>
  <si>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</si>
  <si>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</si>
  <si>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</si>
  <si>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</si>
  <si>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</si>
  <si>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</si>
  <si>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</si>
  <si>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</si>
  <si>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</si>
  <si>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</si>
  <si>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</si>
  <si>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</si>
  <si>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</si>
  <si>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</si>
  <si>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</si>
  <si>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</si>
  <si>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</si>
  <si>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</si>
  <si>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</si>
  <si>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</si>
  <si>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</si>
  <si>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</si>
  <si>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</si>
  <si>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</si>
  <si>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</si>
  <si>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</si>
  <si>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</si>
  <si>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</si>
  <si>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</si>
  <si>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</si>
  <si>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</si>
  <si>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</si>
  <si>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</si>
  <si>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</si>
  <si>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</si>
  <si>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</si>
  <si>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</si>
  <si>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</si>
  <si>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</si>
  <si>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</si>
  <si>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</si>
  <si>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</si>
  <si>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</si>
  <si>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</si>
  <si>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</si>
  <si>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</si>
  <si>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</si>
  <si>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</si>
  <si>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</si>
  <si>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</si>
  <si>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</si>
  <si>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</si>
  <si>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</si>
  <si>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</si>
  <si>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</si>
  <si>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</si>
  <si>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</si>
  <si>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</si>
  <si>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</si>
  <si>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</si>
  <si>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</si>
  <si>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</si>
  <si>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</si>
  <si>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</si>
  <si>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</si>
  <si>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</si>
  <si>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</si>
  <si>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</si>
  <si>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</si>
  <si>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</si>
  <si>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</si>
  <si>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</si>
  <si>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</si>
  <si>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</si>
  <si>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</si>
  <si>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</si>
  <si>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</si>
  <si>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</si>
  <si>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</si>
  <si>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</si>
  <si>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</si>
  <si>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</si>
  <si>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</si>
  <si>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</si>
  <si>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</si>
  <si>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</si>
  <si>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</si>
  <si>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</si>
  <si>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</si>
  <si>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</si>
  <si>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</si>
  <si>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</si>
  <si>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</si>
  <si>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</si>
  <si>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</si>
  <si>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</si>
  <si>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</si>
  <si>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</si>
  <si>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</si>
  <si>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</si>
  <si>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</si>
  <si>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</si>
  <si>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</si>
  <si>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</si>
  <si>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</si>
  <si>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</si>
  <si>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</si>
  <si>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</si>
  <si>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</si>
  <si>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</si>
  <si>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</si>
  <si>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</si>
  <si>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</si>
  <si>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</si>
  <si>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</si>
  <si>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</si>
  <si>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</si>
  <si>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</si>
  <si>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</si>
  <si>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</si>
  <si>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</si>
  <si>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</si>
  <si>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</si>
  <si>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</si>
  <si>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</si>
  <si>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</si>
  <si>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</si>
  <si>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</si>
  <si>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</si>
  <si>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</si>
  <si>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</si>
  <si>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</si>
  <si>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</si>
  <si>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</si>
  <si>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</si>
  <si>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</si>
  <si>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</si>
  <si>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</si>
  <si>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</si>
  <si>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</si>
  <si>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</si>
  <si>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</si>
  <si>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</si>
  <si>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</si>
  <si>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</si>
  <si>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</si>
  <si>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</si>
  <si>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</si>
  <si>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</si>
  <si>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</si>
  <si>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</si>
  <si>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</si>
  <si>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</si>
  <si>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</si>
  <si>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</si>
  <si>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</si>
  <si>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</si>
  <si>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</si>
  <si>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</si>
  <si>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</si>
  <si>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</si>
  <si>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</si>
  <si>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</si>
  <si>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</si>
  <si>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</si>
  <si>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</si>
  <si>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</si>
  <si>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</si>
  <si>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</si>
  <si>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</si>
  <si>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</si>
  <si>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</si>
  <si>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</si>
  <si>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</si>
  <si>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</si>
  <si>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</si>
  <si>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</si>
  <si>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</si>
  <si>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</si>
  <si>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</si>
  <si>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</si>
  <si>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</si>
  <si>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</si>
  <si>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</si>
  <si>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</si>
  <si>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</si>
  <si>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</si>
  <si>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</si>
  <si>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</si>
  <si>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</si>
  <si>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</si>
  <si>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</si>
  <si>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</si>
  <si>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</si>
  <si>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</si>
  <si>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</si>
  <si>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</si>
  <si>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</si>
  <si>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</si>
  <si>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</si>
  <si>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</si>
  <si>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</si>
  <si>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</si>
  <si>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</si>
  <si>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</si>
  <si>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</si>
  <si>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</si>
  <si>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</si>
  <si>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</si>
  <si>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</si>
  <si>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</si>
  <si>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</si>
  <si>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</si>
  <si>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</si>
  <si>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</si>
  <si>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</si>
  <si>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</si>
  <si>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</si>
  <si>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</si>
  <si>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</si>
  <si>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</si>
  <si>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</si>
  <si>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</si>
  <si>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</si>
  <si>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</si>
  <si>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</si>
  <si>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</si>
  <si>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</si>
  <si>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</si>
  <si>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</si>
  <si>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</si>
  <si>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</si>
  <si>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</si>
  <si>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</si>
  <si>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</si>
  <si>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</si>
  <si>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</si>
  <si>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</si>
  <si>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</si>
  <si>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</si>
  <si>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</si>
  <si>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</si>
  <si>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</si>
  <si>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</si>
  <si>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</si>
  <si>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</si>
  <si>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</si>
  <si>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</si>
  <si>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</si>
  <si>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</si>
  <si>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</si>
  <si>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</si>
  <si>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</si>
  <si>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</si>
  <si>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</si>
  <si>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</si>
  <si>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</si>
  <si>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</si>
  <si>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</si>
  <si>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</si>
  <si>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</si>
  <si>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</si>
  <si>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</si>
  <si>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</si>
  <si>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</si>
  <si>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</si>
  <si>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</si>
  <si>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</si>
  <si>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</si>
  <si>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</si>
  <si>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</si>
  <si>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</si>
  <si>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</si>
  <si>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</si>
  <si>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</si>
  <si>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</si>
  <si>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</si>
  <si>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</si>
  <si>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</si>
  <si>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</si>
  <si>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</si>
  <si>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</si>
  <si>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</si>
  <si>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</si>
  <si>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</si>
  <si>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</si>
  <si>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</si>
  <si>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</si>
  <si>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</si>
  <si>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</si>
  <si>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</si>
  <si>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</si>
  <si>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</si>
  <si>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</si>
  <si>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</si>
  <si>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</si>
  <si>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</si>
  <si>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</si>
  <si>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</si>
  <si>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</si>
  <si>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</si>
  <si>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</si>
  <si>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</si>
  <si>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</si>
  <si>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</si>
  <si>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</si>
  <si>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</si>
  <si>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</si>
  <si>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</si>
  <si>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</si>
  <si>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</si>
  <si>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</si>
  <si>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</si>
  <si>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</si>
  <si>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</si>
  <si>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</si>
  <si>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</si>
  <si>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</si>
  <si>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</si>
  <si>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</si>
  <si>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</si>
  <si>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</si>
  <si>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</si>
  <si>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</si>
  <si>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</si>
  <si>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</si>
  <si>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</si>
  <si>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</si>
  <si>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</si>
  <si>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</si>
  <si>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</si>
  <si>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</si>
  <si>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</si>
  <si>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</si>
  <si>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</si>
  <si>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</si>
  <si>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</si>
  <si>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</si>
  <si>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</si>
  <si>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</si>
  <si>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</si>
  <si>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</si>
  <si>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</si>
  <si>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</si>
  <si>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</si>
  <si>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</si>
  <si>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</si>
  <si>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</si>
  <si>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</si>
  <si>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</si>
  <si>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</si>
  <si>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</si>
  <si>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</si>
  <si>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</si>
  <si>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</si>
  <si>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</si>
  <si>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</si>
  <si>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</si>
  <si>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</si>
  <si>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</si>
  <si>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</si>
  <si>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</si>
  <si>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</si>
  <si>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</si>
  <si>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</si>
  <si>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</si>
  <si>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</si>
  <si>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</si>
  <si>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</si>
  <si>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</si>
  <si>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</si>
  <si>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</si>
  <si>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</si>
  <si>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</si>
  <si>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</si>
  <si>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</si>
  <si>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</si>
  <si>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</si>
  <si>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</si>
  <si>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</si>
  <si>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</si>
  <si>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</si>
  <si>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</si>
  <si>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</si>
  <si>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</si>
  <si>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</si>
  <si>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</si>
  <si>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</si>
  <si>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</si>
  <si>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</si>
  <si>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</si>
  <si>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</si>
  <si>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</si>
  <si>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</si>
  <si>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</si>
  <si>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</si>
  <si>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</si>
  <si>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</si>
  <si>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</si>
  <si>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</si>
  <si>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</si>
  <si>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</si>
  <si>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</si>
  <si>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</si>
  <si>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</si>
  <si>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</si>
  <si>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</si>
  <si>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</si>
  <si>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</si>
  <si>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</si>
  <si>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</si>
  <si>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</si>
  <si>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</si>
  <si>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</si>
  <si>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</si>
  <si>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</si>
  <si>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</si>
  <si>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</si>
  <si>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</si>
  <si>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</si>
  <si>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</si>
  <si>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</si>
  <si>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</si>
  <si>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</si>
  <si>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</si>
  <si>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</si>
  <si>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</si>
  <si>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</si>
  <si>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</si>
  <si>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</si>
  <si>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</si>
  <si>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</si>
  <si>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</si>
  <si>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</si>
  <si>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</si>
  <si>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</si>
  <si>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</si>
  <si>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</si>
  <si>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</si>
  <si>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</si>
  <si>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</si>
  <si>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</si>
  <si>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</si>
  <si>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</si>
  <si>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</si>
  <si>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</si>
  <si>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</si>
  <si>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</si>
  <si>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</si>
  <si>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</si>
  <si>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</si>
  <si>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</si>
  <si>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</si>
  <si>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</si>
  <si>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</si>
  <si>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</si>
  <si>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</si>
  <si>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</si>
  <si>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</si>
  <si>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</si>
  <si>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</si>
  <si>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</si>
  <si>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</si>
  <si>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</si>
  <si>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</si>
  <si>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</si>
  <si>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</si>
  <si>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</si>
  <si>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</si>
  <si>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</si>
  <si>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</si>
  <si>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</si>
  <si>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</si>
  <si>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</si>
  <si>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</si>
  <si>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</si>
  <si>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</si>
  <si>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</si>
  <si>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</si>
  <si>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</si>
  <si>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</si>
  <si>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</si>
  <si>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</si>
  <si>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</si>
  <si>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</si>
  <si>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</si>
  <si>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</si>
  <si>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</si>
  <si>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</si>
  <si>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</si>
  <si>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</si>
  <si>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</si>
  <si>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</si>
  <si>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</si>
  <si>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</si>
  <si>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</si>
  <si>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</si>
  <si>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</si>
  <si>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</si>
  <si>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</si>
  <si>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</si>
  <si>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</si>
  <si>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</si>
  <si>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</si>
  <si>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</si>
  <si>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</si>
  <si>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</si>
  <si>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</si>
  <si>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</si>
  <si>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</si>
  <si>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</si>
  <si>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</si>
  <si>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</si>
  <si>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</si>
  <si>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</si>
  <si>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</si>
  <si>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</si>
  <si>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</si>
  <si>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</si>
  <si>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</si>
  <si>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</si>
  <si>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</si>
  <si>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</si>
  <si>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</si>
  <si>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</si>
  <si>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</si>
  <si>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</si>
  <si>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</si>
  <si>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</si>
  <si>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</si>
  <si>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</si>
  <si>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</si>
  <si>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</si>
  <si>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</si>
  <si>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</si>
  <si>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</si>
  <si>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</si>
  <si>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</si>
  <si>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</si>
  <si>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</si>
  <si>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</si>
  <si>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</si>
  <si>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</si>
  <si>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</si>
  <si>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</si>
  <si>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</si>
  <si>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</si>
  <si>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</si>
  <si>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</si>
  <si>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</si>
  <si>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</si>
  <si>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</si>
  <si>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</si>
  <si>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</si>
  <si>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</si>
  <si>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</si>
  <si>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</si>
  <si>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</si>
  <si>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</si>
  <si>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</si>
  <si>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</si>
  <si>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</si>
  <si>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</si>
  <si>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</si>
  <si>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</si>
  <si>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</si>
  <si>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</si>
  <si>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</si>
  <si>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</si>
  <si>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</si>
  <si>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</si>
  <si>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</si>
  <si>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</si>
  <si>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</si>
  <si>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</si>
  <si>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</si>
  <si>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</si>
  <si>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</si>
  <si>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</si>
  <si>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</si>
  <si>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</si>
  <si>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</si>
  <si>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</si>
  <si>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</si>
  <si>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</si>
  <si>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</si>
  <si>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</si>
  <si>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</si>
  <si>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</si>
  <si>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</si>
  <si>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</si>
  <si>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</si>
  <si>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</si>
  <si>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</si>
  <si>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</si>
  <si>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</si>
  <si>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</si>
  <si>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</si>
  <si>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</si>
  <si>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</si>
  <si>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</si>
  <si>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</si>
  <si>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</si>
  <si>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</si>
  <si>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</si>
  <si>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</si>
  <si>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</si>
  <si>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</si>
  <si>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</si>
  <si>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</si>
  <si>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</si>
  <si>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</si>
  <si>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</si>
  <si>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</si>
  <si>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</si>
  <si>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</si>
  <si>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</si>
  <si>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</si>
  <si>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</si>
  <si>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</si>
  <si>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</si>
  <si>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</si>
  <si>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</si>
  <si>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</si>
  <si>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</si>
  <si>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</si>
  <si>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</si>
  <si>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</si>
  <si>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</si>
  <si>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</si>
  <si>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</si>
  <si>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</si>
  <si>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</si>
  <si>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</si>
  <si>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</si>
  <si>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</si>
  <si>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</si>
  <si>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</si>
  <si>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</si>
  <si>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</si>
  <si>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</si>
  <si>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</si>
  <si>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</si>
  <si>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</si>
  <si>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</si>
  <si>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</si>
  <si>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</si>
  <si>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</si>
  <si>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</si>
  <si>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</si>
  <si>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</si>
  <si>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</si>
  <si>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</si>
  <si>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</si>
  <si>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</si>
  <si>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</si>
  <si>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</si>
  <si>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</si>
  <si>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</si>
  <si>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</si>
  <si>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</si>
  <si>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</si>
  <si>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</si>
  <si>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</si>
  <si>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</si>
  <si>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</si>
  <si>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</si>
  <si>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</si>
  <si>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</si>
  <si>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</si>
  <si>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</si>
  <si>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</si>
  <si>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</si>
  <si>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</si>
  <si>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</si>
  <si>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</si>
  <si>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</si>
  <si>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</si>
  <si>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</si>
  <si>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</si>
  <si>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</si>
  <si>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</si>
  <si>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</si>
  <si>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</si>
  <si>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</si>
  <si>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</si>
  <si>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</si>
  <si>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</si>
  <si>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</si>
  <si>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</si>
  <si>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</si>
  <si>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</si>
  <si>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</si>
  <si>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</si>
  <si>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</si>
  <si>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</si>
  <si>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</si>
  <si>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</si>
  <si>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</si>
  <si>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</si>
  <si>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</si>
  <si>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</si>
  <si>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</si>
  <si>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</si>
  <si>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</si>
  <si>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</si>
  <si>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</si>
  <si>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</si>
  <si>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</si>
  <si>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</si>
  <si>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</si>
  <si>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</si>
  <si>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</si>
  <si>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</si>
  <si>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</si>
  <si>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</si>
  <si>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</si>
  <si>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</si>
  <si>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</si>
  <si>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</si>
  <si>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</si>
  <si>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</si>
  <si>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</si>
  <si>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</si>
  <si>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</si>
  <si>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</si>
  <si>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</si>
  <si>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</si>
  <si>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</si>
  <si>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</si>
  <si>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</si>
  <si>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</si>
  <si>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</si>
  <si>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</si>
  <si>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</si>
  <si>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</si>
  <si>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</si>
  <si>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</si>
  <si>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</si>
  <si>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</si>
  <si>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</si>
  <si>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</si>
  <si>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</si>
  <si>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</si>
  <si>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</si>
  <si>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</si>
  <si>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</si>
  <si>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</si>
  <si>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</si>
  <si>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</si>
  <si>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</si>
  <si>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</si>
  <si>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</si>
  <si>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</si>
  <si>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</si>
  <si>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</si>
  <si>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</si>
  <si>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</si>
  <si>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</si>
  <si>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</si>
  <si>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</si>
  <si>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</si>
  <si>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</si>
  <si>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</si>
  <si>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</si>
  <si>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</si>
  <si>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</si>
  <si>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</si>
  <si>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</si>
  <si>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</si>
  <si>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</si>
  <si>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</si>
  <si>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</si>
  <si>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</si>
  <si>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</si>
  <si>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</si>
  <si>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</si>
  <si>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</si>
  <si>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</si>
  <si>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</si>
  <si>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</si>
  <si>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</si>
  <si>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</si>
  <si>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</si>
  <si>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</si>
  <si>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</si>
  <si>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</si>
  <si>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</si>
  <si>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</si>
  <si>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</si>
  <si>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</si>
  <si>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</si>
  <si>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</si>
  <si>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</si>
  <si>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</si>
  <si>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</si>
  <si>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</si>
  <si>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</si>
  <si>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</si>
  <si>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</si>
  <si>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</si>
  <si>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</si>
  <si>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</si>
  <si>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</si>
  <si>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</si>
  <si>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</si>
  <si>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</si>
  <si>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</si>
  <si>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</si>
  <si>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</si>
  <si>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</si>
  <si>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</si>
  <si>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</si>
  <si>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</si>
  <si>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</si>
  <si>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</si>
  <si>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</si>
  <si>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</si>
  <si>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</si>
  <si>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</si>
  <si>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</si>
  <si>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</si>
  <si>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</si>
  <si>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</si>
  <si>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</si>
  <si>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</si>
  <si>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</si>
  <si>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</si>
  <si>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</si>
  <si>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</si>
  <si>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</si>
  <si>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</si>
  <si>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</si>
  <si>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</si>
  <si>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</si>
  <si>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</si>
  <si>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</si>
  <si>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</si>
  <si>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</si>
  <si>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</si>
  <si>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</si>
  <si>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</si>
  <si>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</si>
  <si>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</si>
  <si>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</si>
  <si>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</si>
  <si>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</si>
  <si>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</si>
  <si>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</si>
  <si>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</si>
  <si>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</si>
  <si>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</si>
  <si>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</si>
  <si>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</si>
  <si>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</si>
  <si>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</si>
  <si>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</si>
  <si>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</si>
  <si>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</si>
  <si>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</si>
  <si>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</si>
  <si>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</si>
  <si>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</si>
  <si>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</si>
  <si>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</si>
  <si>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</si>
  <si>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</si>
  <si>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</si>
  <si>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</si>
  <si>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</si>
  <si>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</si>
  <si>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</si>
  <si>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</si>
  <si>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</si>
  <si>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</si>
  <si>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</si>
  <si>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</si>
  <si>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</si>
  <si>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</si>
  <si>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</si>
  <si>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</si>
  <si>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</si>
  <si>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</si>
  <si>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</si>
  <si>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</si>
  <si>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</si>
  <si>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</si>
  <si>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</si>
  <si>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</si>
  <si>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</si>
  <si>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</si>
  <si>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</si>
  <si>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</si>
  <si>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</si>
  <si>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</si>
  <si>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</si>
  <si>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</si>
  <si>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</si>
  <si>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</si>
  <si>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</si>
  <si>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</si>
  <si>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</si>
  <si>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</si>
  <si>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</si>
  <si>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</si>
  <si>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</si>
  <si>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</si>
  <si>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</si>
  <si>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</si>
  <si>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</si>
  <si>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</si>
  <si>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</si>
  <si>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</si>
  <si>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</si>
  <si>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</si>
  <si>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</si>
  <si>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</si>
  <si>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</si>
  <si>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</si>
  <si>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</si>
  <si>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</si>
  <si>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</si>
  <si>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</si>
  <si>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</si>
  <si>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</si>
  <si>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</si>
  <si>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</si>
  <si>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</si>
  <si>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</si>
  <si>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</si>
  <si>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</si>
  <si>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</si>
  <si>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</si>
  <si>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</si>
  <si>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</si>
  <si>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</si>
  <si>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</si>
  <si>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</si>
  <si>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</si>
  <si>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</si>
  <si>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</si>
  <si>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</si>
  <si>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</si>
  <si>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</si>
  <si>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</si>
  <si>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</si>
  <si>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</si>
  <si>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</si>
  <si>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</si>
  <si>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</si>
  <si>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</si>
  <si>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</si>
  <si>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</si>
  <si>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</si>
  <si>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</si>
  <si>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</si>
  <si>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</si>
  <si>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</si>
  <si>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</si>
  <si>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</si>
  <si>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</si>
  <si>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</si>
  <si>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</si>
  <si>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</si>
  <si>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</si>
  <si>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</si>
  <si>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</si>
  <si>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</si>
  <si>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</si>
  <si>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</si>
  <si>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</si>
  <si>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</si>
  <si>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</si>
  <si>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</si>
  <si>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</si>
  <si>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</si>
  <si>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</si>
  <si>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</si>
  <si>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</si>
  <si>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</si>
  <si>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</si>
  <si>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</si>
  <si>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</si>
  <si>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</si>
  <si>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</si>
  <si>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</si>
  <si>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</si>
  <si>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</si>
  <si>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</si>
  <si>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</si>
  <si>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</si>
  <si>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</si>
  <si>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</si>
  <si>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</si>
  <si>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</si>
  <si>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</si>
  <si>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</si>
  <si>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</si>
  <si>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</si>
  <si>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</si>
  <si>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</si>
  <si>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</si>
  <si>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</si>
  <si>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</si>
  <si>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</si>
  <si>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</si>
  <si>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</si>
  <si>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</si>
  <si>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</si>
  <si>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</si>
  <si>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</si>
  <si>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</si>
  <si>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</si>
  <si>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</si>
  <si>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</si>
  <si>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</si>
  <si>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</si>
  <si>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</si>
  <si>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</si>
  <si>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</si>
  <si>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</si>
  <si>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</si>
  <si>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</si>
  <si>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</si>
  <si>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</si>
  <si>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</si>
  <si>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</si>
  <si>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</si>
  <si>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</si>
  <si>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</si>
  <si>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</si>
  <si>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</si>
  <si>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</si>
  <si>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</si>
  <si>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</si>
  <si>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</si>
  <si>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</si>
  <si>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</si>
  <si>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</si>
  <si>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</si>
  <si>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</si>
  <si>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</si>
  <si>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</si>
  <si>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</si>
  <si>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</si>
  <si>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</si>
  <si>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</si>
  <si>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</si>
  <si>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</si>
  <si>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</si>
  <si>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</si>
  <si>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</si>
  <si>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</si>
  <si>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</si>
  <si>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</si>
  <si>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</si>
  <si>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</si>
  <si>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</si>
  <si>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</si>
  <si>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</si>
  <si>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</si>
  <si>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</si>
  <si>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</si>
  <si>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</si>
  <si>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</si>
  <si>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</si>
  <si>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</si>
  <si>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</si>
  <si>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</si>
  <si>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</si>
  <si>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</si>
  <si>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</si>
  <si>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</si>
  <si>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</si>
  <si>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</si>
  <si>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</si>
  <si>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</si>
  <si>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</si>
  <si>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</si>
  <si>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</si>
  <si>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</si>
  <si>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</si>
  <si>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</si>
  <si>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</si>
  <si>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</si>
  <si>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</si>
  <si>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</si>
  <si>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</si>
  <si>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</si>
  <si>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</si>
  <si>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</si>
  <si>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</si>
  <si>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</si>
  <si>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</si>
  <si>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</si>
  <si>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</si>
  <si>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</si>
  <si>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</si>
  <si>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</si>
  <si>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</si>
  <si>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</si>
  <si>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</si>
  <si>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</si>
  <si>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</si>
  <si>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</si>
  <si>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</si>
  <si>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</si>
  <si>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</si>
  <si>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</si>
  <si>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</si>
  <si>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</si>
  <si>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</si>
  <si>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</si>
  <si>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</si>
  <si>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</si>
  <si>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</si>
  <si>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</si>
  <si>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</si>
  <si>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</si>
  <si>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</si>
  <si>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</si>
  <si>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</si>
  <si>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</si>
  <si>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</si>
  <si>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</si>
  <si>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</si>
  <si>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</si>
  <si>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</si>
  <si>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</si>
  <si>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</si>
  <si>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</si>
  <si>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</si>
  <si>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</si>
  <si>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</si>
  <si>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</si>
  <si>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</si>
  <si>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</si>
  <si>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</si>
  <si>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</si>
  <si>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</si>
  <si>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</si>
  <si>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</si>
  <si>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</si>
  <si>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</si>
  <si>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</si>
  <si>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</si>
  <si>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</si>
  <si>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</si>
  <si>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</si>
  <si>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</si>
  <si>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</si>
  <si>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</si>
  <si>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</si>
  <si>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</si>
  <si>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</si>
  <si>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</si>
  <si>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</si>
  <si>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</si>
  <si>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</si>
  <si>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</si>
  <si>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</si>
  <si>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</si>
  <si>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</si>
  <si>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</si>
  <si>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</si>
  <si>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</si>
  <si>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</si>
  <si>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</si>
  <si>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</si>
  <si>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</si>
  <si>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</si>
  <si>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</si>
  <si>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</si>
  <si>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</si>
  <si>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</si>
  <si>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</si>
  <si>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</si>
  <si>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</si>
  <si>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</si>
  <si>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</si>
  <si>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</si>
  <si>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</si>
  <si>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</si>
  <si>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</si>
  <si>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</si>
  <si>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</si>
  <si>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</si>
  <si>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</si>
  <si>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</si>
  <si>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</si>
  <si>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</si>
  <si>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</si>
  <si>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</si>
  <si>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</si>
  <si>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</si>
  <si>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</si>
  <si>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</si>
  <si>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</si>
  <si>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</si>
  <si>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</si>
  <si>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</si>
  <si>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</si>
  <si>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</si>
  <si>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</si>
  <si>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</si>
  <si>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</si>
  <si>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</si>
  <si>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</si>
  <si>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</si>
  <si>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</si>
  <si>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</si>
  <si>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</si>
  <si>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</si>
  <si>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</si>
  <si>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</si>
  <si>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</si>
  <si>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</si>
  <si>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</si>
  <si>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</si>
  <si>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</si>
  <si>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</si>
  <si>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</si>
  <si>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</si>
  <si>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</si>
  <si>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</si>
  <si>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</si>
  <si>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</si>
  <si>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</si>
  <si>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</si>
  <si>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</si>
  <si>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</si>
  <si>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</si>
  <si>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</si>
  <si>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</si>
  <si>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</si>
  <si>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</si>
  <si>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</si>
  <si>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</si>
  <si>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</si>
  <si>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</si>
  <si>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</si>
  <si>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</si>
  <si>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</si>
  <si>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</si>
  <si>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</si>
  <si>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</si>
  <si>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</si>
  <si>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</si>
  <si>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</si>
  <si>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</si>
  <si>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</si>
  <si>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</si>
  <si>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</si>
  <si>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</si>
  <si>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</si>
  <si>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</si>
  <si>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</si>
  <si>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</si>
  <si>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</si>
  <si>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</si>
  <si>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</si>
  <si>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</si>
  <si>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</si>
  <si>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</si>
  <si>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</si>
  <si>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</si>
  <si>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</si>
  <si>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</si>
  <si>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</si>
  <si>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</si>
  <si>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</si>
  <si>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</si>
  <si>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</si>
  <si>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</si>
  <si>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</si>
  <si>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</si>
  <si>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</si>
  <si>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</si>
  <si>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</si>
  <si>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</si>
  <si>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</si>
  <si>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</si>
  <si>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</si>
  <si>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</si>
  <si>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</si>
  <si>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</si>
  <si>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</si>
  <si>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</si>
  <si>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</si>
  <si>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</si>
  <si>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</si>
  <si>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</si>
  <si>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</si>
  <si>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</si>
  <si>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</si>
  <si>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</si>
  <si>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</si>
  <si>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</si>
  <si>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</si>
  <si>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</si>
  <si>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</si>
  <si>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</si>
  <si>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</si>
  <si>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</si>
  <si>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</si>
  <si>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</si>
  <si>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</si>
  <si>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</si>
  <si>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</si>
  <si>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</si>
  <si>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</si>
  <si>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</si>
  <si>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</si>
  <si>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</si>
  <si>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</si>
  <si>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</si>
  <si>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</si>
  <si>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</si>
  <si>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</si>
  <si>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</si>
  <si>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</si>
  <si>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</si>
  <si>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</si>
  <si>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</si>
  <si>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</si>
  <si>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</si>
  <si>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</si>
  <si>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</si>
  <si>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</si>
  <si>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</si>
  <si>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</si>
  <si>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</si>
  <si>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</si>
  <si>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</si>
  <si>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</si>
  <si>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</si>
  <si>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</si>
  <si>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</si>
  <si>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</si>
  <si>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</si>
  <si>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</si>
  <si>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</si>
  <si>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</si>
  <si>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</si>
  <si>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</si>
  <si>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</si>
  <si>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</si>
  <si>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</si>
  <si>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</si>
  <si>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</si>
  <si>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</si>
  <si>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</si>
  <si>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</si>
  <si>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</si>
  <si>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</si>
  <si>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</si>
  <si>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</si>
  <si>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</si>
  <si>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</si>
  <si>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</si>
  <si>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</si>
  <si>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</si>
  <si>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</si>
  <si>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</si>
  <si>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</si>
  <si>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</si>
  <si>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</si>
  <si>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</si>
  <si>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</si>
  <si>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</si>
  <si>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</si>
  <si>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</si>
  <si>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</si>
  <si>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</si>
  <si>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</si>
  <si>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</si>
  <si>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</si>
  <si>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</si>
  <si>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</si>
  <si>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</si>
  <si>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</si>
  <si>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</si>
  <si>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</si>
  <si>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</si>
  <si>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</si>
  <si>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</si>
  <si>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</si>
  <si>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</si>
  <si>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</si>
  <si>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</si>
  <si>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</si>
  <si>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</si>
  <si>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</si>
  <si>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</si>
  <si>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</si>
  <si>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</si>
  <si>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</si>
  <si>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</si>
  <si>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</si>
  <si>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</si>
  <si>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</si>
  <si>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</si>
  <si>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</si>
  <si>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</si>
  <si>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</si>
  <si>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</si>
  <si>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</si>
  <si>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</si>
  <si>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</si>
  <si>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</si>
  <si>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</si>
  <si>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</si>
  <si>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</si>
  <si>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</si>
  <si>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</si>
  <si>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</si>
  <si>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</si>
  <si>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</si>
  <si>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</si>
  <si>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</si>
  <si>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</si>
  <si>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</si>
  <si>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</si>
  <si>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</si>
  <si>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</si>
  <si>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</si>
  <si>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</si>
  <si>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</si>
  <si>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</si>
  <si>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</si>
  <si>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</si>
  <si>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</si>
  <si>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</si>
  <si>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</si>
  <si>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</si>
  <si>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</si>
  <si>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</si>
  <si>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</si>
  <si>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</si>
  <si>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</si>
  <si>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</si>
  <si>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</si>
  <si>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</si>
  <si>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</si>
  <si>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</si>
  <si>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</si>
  <si>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</si>
  <si>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</si>
  <si>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</si>
  <si>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</si>
  <si>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</si>
  <si>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</si>
  <si>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</si>
  <si>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</si>
  <si>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</si>
  <si>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</si>
  <si>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</si>
  <si>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</si>
  <si>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</si>
  <si>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</si>
  <si>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</si>
  <si>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</si>
  <si>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</si>
  <si>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</si>
  <si>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</si>
  <si>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</si>
  <si>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</si>
  <si>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</si>
  <si>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</si>
  <si>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</si>
  <si>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</si>
  <si>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</si>
  <si>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</si>
  <si>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</si>
  <si>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</si>
  <si>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</si>
  <si>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</si>
  <si>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</si>
  <si>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</si>
  <si>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</si>
  <si>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</si>
  <si>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</si>
  <si>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</si>
  <si>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</si>
  <si>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</si>
  <si>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</si>
  <si>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</si>
  <si>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</si>
  <si>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</si>
  <si>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</si>
  <si>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</si>
  <si>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</si>
  <si>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</si>
  <si>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</si>
  <si>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</si>
  <si>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</si>
  <si>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</si>
  <si>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</si>
  <si>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</si>
  <si>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</si>
  <si>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</si>
  <si>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</si>
  <si>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</si>
  <si>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</si>
  <si>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</si>
  <si>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</si>
  <si>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</si>
  <si>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</si>
  <si>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</si>
  <si>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</si>
  <si>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</si>
  <si>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</si>
  <si>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</si>
  <si>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</si>
  <si>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</si>
  <si>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</si>
  <si>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</si>
  <si>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</si>
  <si>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</si>
  <si>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</si>
  <si>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</si>
  <si>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</si>
  <si>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</si>
  <si>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</si>
  <si>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</si>
  <si>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</si>
  <si>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</si>
  <si>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</si>
  <si>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</si>
  <si>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</si>
  <si>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</si>
  <si>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</si>
  <si>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</si>
  <si>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</si>
  <si>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</si>
  <si>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</si>
  <si>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</si>
  <si>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</si>
  <si>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</si>
  <si>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</si>
  <si>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</si>
  <si>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</si>
  <si>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</si>
  <si>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</si>
  <si>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</si>
  <si>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</si>
  <si>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</si>
  <si>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</si>
  <si>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</si>
  <si>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</si>
  <si>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</si>
  <si>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</si>
  <si>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</si>
  <si>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</si>
  <si>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</si>
  <si>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</si>
  <si>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</si>
  <si>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</si>
  <si>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</si>
  <si>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</si>
  <si>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</si>
  <si>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</si>
  <si>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</si>
  <si>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</si>
  <si>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</si>
  <si>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</si>
  <si>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</si>
  <si>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</si>
  <si>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</si>
  <si>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</si>
  <si>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</si>
  <si>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</si>
  <si>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</si>
  <si>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</si>
  <si>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</si>
  <si>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</si>
  <si>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</si>
  <si>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</si>
  <si>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</si>
  <si>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</si>
  <si>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</si>
  <si>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</si>
  <si>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</si>
  <si>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</si>
  <si>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</si>
  <si>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</si>
  <si>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</si>
  <si>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</si>
  <si>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</si>
  <si>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</si>
  <si>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</si>
  <si>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</si>
  <si>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</si>
  <si>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</si>
  <si>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</si>
  <si>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</si>
  <si>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</si>
  <si>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</si>
  <si>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</si>
  <si>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</si>
  <si>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</si>
  <si>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</si>
  <si>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</si>
  <si>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</si>
  <si>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</si>
  <si>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</si>
  <si>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</si>
  <si>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</si>
  <si>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</si>
  <si>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</si>
  <si>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</si>
  <si>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</si>
  <si>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</si>
  <si>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</si>
  <si>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</si>
  <si>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</si>
  <si>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</si>
  <si>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</si>
  <si>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</si>
  <si>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</si>
  <si>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</si>
  <si>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</si>
  <si>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</si>
  <si>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</si>
  <si>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</si>
  <si>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</si>
  <si>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</si>
  <si>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</si>
  <si>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</si>
  <si>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</si>
  <si>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</si>
  <si>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</si>
  <si>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</si>
  <si>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</si>
  <si>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</si>
  <si>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</si>
  <si>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</si>
  <si>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</si>
  <si>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</si>
  <si>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</si>
  <si>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</si>
  <si>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</si>
  <si>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</si>
  <si>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</si>
  <si>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</si>
  <si>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</si>
  <si>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</si>
  <si>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</si>
  <si>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</si>
  <si>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</si>
  <si>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</si>
  <si>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</si>
  <si>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</si>
  <si>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</si>
  <si>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</si>
  <si>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</si>
  <si>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</si>
  <si>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</si>
  <si>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</si>
  <si>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</si>
  <si>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</si>
  <si>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</si>
  <si>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</si>
  <si>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</si>
  <si>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</si>
  <si>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</si>
  <si>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</si>
  <si>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</si>
  <si>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</si>
  <si>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</si>
  <si>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</si>
  <si>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</si>
  <si>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</si>
  <si>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</si>
  <si>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</si>
  <si>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</si>
  <si>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</si>
  <si>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</si>
  <si>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</si>
  <si>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</si>
  <si>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</si>
  <si>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</si>
  <si>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</si>
  <si>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</si>
  <si>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</si>
  <si>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</si>
  <si>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</si>
  <si>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</si>
  <si>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</si>
  <si>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</si>
  <si>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</si>
  <si>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</si>
  <si>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</si>
  <si>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</si>
  <si>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</si>
  <si>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</si>
  <si>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</si>
  <si>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</si>
  <si>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</si>
  <si>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</si>
  <si>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</si>
  <si>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</si>
  <si>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</si>
  <si>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</si>
  <si>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</si>
  <si>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</si>
  <si>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</si>
  <si>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</si>
  <si>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</si>
  <si>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</si>
  <si>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</si>
  <si>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</si>
  <si>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</si>
  <si>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</si>
  <si>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</si>
  <si>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</si>
  <si>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</si>
  <si>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</si>
  <si>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</si>
  <si>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</si>
  <si>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</si>
  <si>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</si>
  <si>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</si>
  <si>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</si>
  <si>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</si>
  <si>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</si>
  <si>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</si>
  <si>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</si>
  <si>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</si>
  <si>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</si>
  <si>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</si>
  <si>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</si>
  <si>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</si>
  <si>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</si>
  <si>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</si>
  <si>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</si>
  <si>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</si>
  <si>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</si>
  <si>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</si>
  <si>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</si>
  <si>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</si>
  <si>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</si>
  <si>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</si>
  <si>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</si>
  <si>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</si>
  <si>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</si>
  <si>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</si>
  <si>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</si>
  <si>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</si>
  <si>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</si>
  <si>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</si>
  <si>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</si>
  <si>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</si>
  <si>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</si>
  <si>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</si>
  <si>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</si>
  <si>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</si>
  <si>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</si>
  <si>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</si>
  <si>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</si>
  <si>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</si>
  <si>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</si>
  <si>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</si>
  <si>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</si>
  <si>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</si>
  <si>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</si>
  <si>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</si>
  <si>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</si>
  <si>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</si>
  <si>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</si>
  <si>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</si>
  <si>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</si>
  <si>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</si>
  <si>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</si>
  <si>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</si>
  <si>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</si>
  <si>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</si>
  <si>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</si>
  <si>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</si>
  <si>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</si>
  <si>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</si>
  <si>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</si>
  <si>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</si>
  <si>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</si>
  <si>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</si>
  <si>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</si>
  <si>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</si>
  <si>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</si>
  <si>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</si>
  <si>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</si>
  <si>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</si>
  <si>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</si>
  <si>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</si>
  <si>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</si>
  <si>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</si>
  <si>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</si>
  <si>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</si>
  <si>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</si>
  <si>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</si>
  <si>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</si>
  <si>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</si>
  <si>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</si>
  <si>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</si>
  <si>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</si>
  <si>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</si>
  <si>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</si>
  <si>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</si>
  <si>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</si>
  <si>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</si>
  <si>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</si>
  <si>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</si>
  <si>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</si>
  <si>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</si>
  <si>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</si>
  <si>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</si>
  <si>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</si>
  <si>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</si>
  <si>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</si>
  <si>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</si>
  <si>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</si>
  <si>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</si>
  <si>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</si>
  <si>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</si>
  <si>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</si>
  <si>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</si>
  <si>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</si>
  <si>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</si>
  <si>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</si>
  <si>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</si>
  <si>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</si>
  <si>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</si>
  <si>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</si>
  <si>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</si>
  <si>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</si>
  <si>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</si>
  <si>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</si>
  <si>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</si>
  <si>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</si>
  <si>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</si>
  <si>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</si>
  <si>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</si>
  <si>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</si>
  <si>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</si>
  <si>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</si>
  <si>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</si>
  <si>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</si>
  <si>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</si>
  <si>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</si>
  <si>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</si>
  <si>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</si>
  <si>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</si>
  <si>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</si>
  <si>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</si>
  <si>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</si>
  <si>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</si>
  <si>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</si>
  <si>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</si>
  <si>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</si>
  <si>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</si>
  <si>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</si>
  <si>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</si>
  <si>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</si>
  <si>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</si>
  <si>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</si>
  <si>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</si>
  <si>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</si>
  <si>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</si>
  <si>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</si>
  <si>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</si>
  <si>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</si>
  <si>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</si>
  <si>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</si>
  <si>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</si>
  <si>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</si>
  <si>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</si>
  <si>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</si>
  <si>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</si>
  <si>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</si>
  <si>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</si>
  <si>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</si>
  <si>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</si>
  <si>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</si>
  <si>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</si>
  <si>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</si>
  <si>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</si>
  <si>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</si>
  <si>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</si>
  <si>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</si>
  <si>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</si>
  <si>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</si>
  <si>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</si>
  <si>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</si>
  <si>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</si>
  <si>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</si>
  <si>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</si>
  <si>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</si>
  <si>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</si>
  <si>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</si>
  <si>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</si>
  <si>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</si>
  <si>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</si>
  <si>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</si>
  <si>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</si>
  <si>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</si>
  <si>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</si>
  <si>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</si>
  <si>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</si>
  <si>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</si>
  <si>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</si>
  <si>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</si>
  <si>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</si>
  <si>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</si>
  <si>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</si>
  <si>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</si>
  <si>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</si>
  <si>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</si>
  <si>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</si>
  <si>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</si>
  <si>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</si>
  <si>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</si>
  <si>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</si>
  <si>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</si>
  <si>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</si>
  <si>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</si>
  <si>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</si>
  <si>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</si>
  <si>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</si>
  <si>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</si>
  <si>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</si>
  <si>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</si>
  <si>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</si>
  <si>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</si>
  <si>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</si>
  <si>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</si>
  <si>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</si>
  <si>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</si>
  <si>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</si>
  <si>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</si>
  <si>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</si>
  <si>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</si>
  <si>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</si>
  <si>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</si>
  <si>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</si>
  <si>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</si>
  <si>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</si>
  <si>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</si>
  <si>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</si>
  <si>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</si>
  <si>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</si>
  <si>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</si>
  <si>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</si>
  <si>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</si>
  <si>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</si>
  <si>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</si>
  <si>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</si>
  <si>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</si>
  <si>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r>
      <t xml:space="preserve">3ª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</si>
  <si>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</si>
  <si>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 xml:space="preserve"> 30 DIAS</t>
    </r>
    <r>
      <rPr>
        <b/>
        <sz val="12"/>
        <color theme="1"/>
        <rFont val="Verdana"/>
        <family val="2"/>
      </rPr>
      <t xml:space="preserve"> </t>
    </r>
  </si>
  <si>
    <t>%</t>
  </si>
  <si>
    <t>R$</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</si>
  <si>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</si>
  <si>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</si>
  <si>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</si>
  <si>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</si>
  <si>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</si>
  <si>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</si>
  <si>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</si>
  <si>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</si>
  <si>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</si>
  <si>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</si>
  <si>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</si>
  <si>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</si>
  <si>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</si>
  <si>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</si>
  <si>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</si>
  <si>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</si>
  <si>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</si>
  <si>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</si>
  <si>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</si>
  <si>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</si>
  <si>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</si>
  <si>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</si>
  <si>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</si>
  <si>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</si>
  <si>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</si>
  <si>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</si>
  <si>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</si>
  <si>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</si>
  <si>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</si>
  <si>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</si>
  <si>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</si>
  <si>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</si>
  <si>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</si>
  <si>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</si>
  <si>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</si>
  <si>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</si>
  <si>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</si>
  <si>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</si>
  <si>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</si>
  <si>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</si>
  <si>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</si>
  <si>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</si>
  <si>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</si>
  <si>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</si>
  <si>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</si>
  <si>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</si>
  <si>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</si>
  <si>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</si>
  <si>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</si>
  <si>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</si>
  <si>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</si>
  <si>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</si>
  <si>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</si>
  <si>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</si>
  <si>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</si>
  <si>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</si>
  <si>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</si>
  <si>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</si>
  <si>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</si>
  <si>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</si>
  <si>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</si>
  <si>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</si>
  <si>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</si>
  <si>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</si>
  <si>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</si>
  <si>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</si>
  <si>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</si>
  <si>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</si>
  <si>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</si>
  <si>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</si>
  <si>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</si>
  <si>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</si>
  <si>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</si>
  <si>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</si>
  <si>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</si>
  <si>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</si>
  <si>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</si>
  <si>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</si>
  <si>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</si>
  <si>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</si>
  <si>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</si>
  <si>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</si>
  <si>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</si>
  <si>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</si>
  <si>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</si>
  <si>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</si>
  <si>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</si>
  <si>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</si>
  <si>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</si>
  <si>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</si>
  <si>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</si>
  <si>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</si>
  <si>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</si>
  <si>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</si>
  <si>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</si>
  <si>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</si>
  <si>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</si>
  <si>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</si>
  <si>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</si>
  <si>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</si>
  <si>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</si>
  <si>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</si>
  <si>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</si>
  <si>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</si>
  <si>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</si>
  <si>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</si>
  <si>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</si>
  <si>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</si>
  <si>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</si>
  <si>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</si>
  <si>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</si>
  <si>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</si>
  <si>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</si>
  <si>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</si>
  <si>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</si>
  <si>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</si>
  <si>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</si>
  <si>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</si>
  <si>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</si>
  <si>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</si>
  <si>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</si>
  <si>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</si>
  <si>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</si>
  <si>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</si>
  <si>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</si>
  <si>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</si>
  <si>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</si>
  <si>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</si>
  <si>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</si>
  <si>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</si>
  <si>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</si>
  <si>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</si>
  <si>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</si>
  <si>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</si>
  <si>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</si>
  <si>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</si>
  <si>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</si>
  <si>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</si>
  <si>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</si>
  <si>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</si>
  <si>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</si>
  <si>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</si>
  <si>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</si>
  <si>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</si>
  <si>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</si>
  <si>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</si>
  <si>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</si>
  <si>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</si>
  <si>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</si>
  <si>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</si>
  <si>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</si>
  <si>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</si>
  <si>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</si>
  <si>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</si>
  <si>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</si>
  <si>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</si>
  <si>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</si>
  <si>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</si>
  <si>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</si>
  <si>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</si>
  <si>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</si>
  <si>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</si>
  <si>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</si>
  <si>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</si>
  <si>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</si>
  <si>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</si>
  <si>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</si>
  <si>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</si>
  <si>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</si>
  <si>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</si>
  <si>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</si>
  <si>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</si>
  <si>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</si>
  <si>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</si>
  <si>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</si>
  <si>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</si>
  <si>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</si>
  <si>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</si>
  <si>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</si>
  <si>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</si>
  <si>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</si>
  <si>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</si>
  <si>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</si>
  <si>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</si>
  <si>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</si>
  <si>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</si>
  <si>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</si>
  <si>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</si>
  <si>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</si>
  <si>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</si>
  <si>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</si>
  <si>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</si>
  <si>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</si>
  <si>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</si>
  <si>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</si>
  <si>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</si>
  <si>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</si>
  <si>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</si>
  <si>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</si>
  <si>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</si>
  <si>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</si>
  <si>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</si>
  <si>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</si>
  <si>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</si>
  <si>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</si>
  <si>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</si>
  <si>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</si>
  <si>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</si>
  <si>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</si>
  <si>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</si>
  <si>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</si>
  <si>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</si>
  <si>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</si>
  <si>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</si>
  <si>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</si>
  <si>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</si>
  <si>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</si>
  <si>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</si>
  <si>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</si>
  <si>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</si>
  <si>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</si>
  <si>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</si>
  <si>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</si>
  <si>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</si>
  <si>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</si>
  <si>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</si>
  <si>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</si>
  <si>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</si>
  <si>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</si>
  <si>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</si>
  <si>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</si>
  <si>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</si>
  <si>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</si>
  <si>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</si>
  <si>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</si>
  <si>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</si>
  <si>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</si>
  <si>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</si>
  <si>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</si>
  <si>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</si>
  <si>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</si>
  <si>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</si>
  <si>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</si>
  <si>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</si>
  <si>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</si>
  <si>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</si>
  <si>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</si>
  <si>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</si>
  <si>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</si>
  <si>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</si>
  <si>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</si>
  <si>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</si>
  <si>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</si>
  <si>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</si>
  <si>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</si>
  <si>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</si>
  <si>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</si>
  <si>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</si>
  <si>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</si>
  <si>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</si>
  <si>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</si>
  <si>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</si>
  <si>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</si>
  <si>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</si>
  <si>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</si>
  <si>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</si>
  <si>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</si>
  <si>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</si>
  <si>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</si>
  <si>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</si>
  <si>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</si>
  <si>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</si>
  <si>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</si>
  <si>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</si>
  <si>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</si>
  <si>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</si>
  <si>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</si>
  <si>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</si>
  <si>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</si>
  <si>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</si>
  <si>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</si>
  <si>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</si>
  <si>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</si>
  <si>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</si>
  <si>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</si>
  <si>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</si>
  <si>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</si>
  <si>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</si>
  <si>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</si>
  <si>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</si>
  <si>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</si>
  <si>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</si>
  <si>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</si>
  <si>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</si>
  <si>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</si>
  <si>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</si>
  <si>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</si>
  <si>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</si>
  <si>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</si>
  <si>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</si>
  <si>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</si>
  <si>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</si>
  <si>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</si>
  <si>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</si>
  <si>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</si>
  <si>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</si>
  <si>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</si>
  <si>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</si>
  <si>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</si>
  <si>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</si>
  <si>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</si>
  <si>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</si>
  <si>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</si>
  <si>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</si>
  <si>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</si>
  <si>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</si>
  <si>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</si>
  <si>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</si>
  <si>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</si>
  <si>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</si>
  <si>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</si>
  <si>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</si>
  <si>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</si>
  <si>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</si>
  <si>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</si>
  <si>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</si>
  <si>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</si>
  <si>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</si>
  <si>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</si>
  <si>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</si>
  <si>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</si>
  <si>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</si>
  <si>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</si>
  <si>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</si>
  <si>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</si>
  <si>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</si>
  <si>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</si>
  <si>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</si>
  <si>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</si>
  <si>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</si>
  <si>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</si>
  <si>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</si>
  <si>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</si>
  <si>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</si>
  <si>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</si>
  <si>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</si>
  <si>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</si>
  <si>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</si>
  <si>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</si>
  <si>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</si>
  <si>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</si>
  <si>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</si>
  <si>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</si>
  <si>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</si>
  <si>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</si>
  <si>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</si>
  <si>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</si>
  <si>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</si>
  <si>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</si>
  <si>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</si>
  <si>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</si>
  <si>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</si>
  <si>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</si>
  <si>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</si>
  <si>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</si>
  <si>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</si>
  <si>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</si>
  <si>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</si>
  <si>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</si>
  <si>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</si>
  <si>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</si>
  <si>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</si>
  <si>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</si>
  <si>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</si>
  <si>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</si>
  <si>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</si>
  <si>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</si>
  <si>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</si>
  <si>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</si>
  <si>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</si>
  <si>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</si>
  <si>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</si>
  <si>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</si>
  <si>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</si>
  <si>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</si>
  <si>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</si>
  <si>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</si>
  <si>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</si>
  <si>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</si>
  <si>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</si>
  <si>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</si>
  <si>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</si>
  <si>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</si>
  <si>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</si>
  <si>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</si>
  <si>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</si>
  <si>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</si>
  <si>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</si>
  <si>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</si>
  <si>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</si>
  <si>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</si>
  <si>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</si>
  <si>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</si>
  <si>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</si>
  <si>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</si>
  <si>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</si>
  <si>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</si>
  <si>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</si>
  <si>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</si>
  <si>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</si>
  <si>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</si>
  <si>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</si>
  <si>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</si>
  <si>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</si>
  <si>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</si>
  <si>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</si>
  <si>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</si>
  <si>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</si>
  <si>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</si>
  <si>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</si>
  <si>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</si>
  <si>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</si>
  <si>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</si>
  <si>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</si>
  <si>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</si>
  <si>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</si>
  <si>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</si>
  <si>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</si>
  <si>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</si>
  <si>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</si>
  <si>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</si>
  <si>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</si>
  <si>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</si>
  <si>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</si>
  <si>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</si>
  <si>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</si>
  <si>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</si>
  <si>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</si>
  <si>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</si>
  <si>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</si>
  <si>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</si>
  <si>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</si>
  <si>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</si>
  <si>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</si>
  <si>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</si>
  <si>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</si>
  <si>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</si>
  <si>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</si>
  <si>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</si>
  <si>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</si>
  <si>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</si>
  <si>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</si>
  <si>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</si>
  <si>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</si>
  <si>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</si>
  <si>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</si>
  <si>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</si>
  <si>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</si>
  <si>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</si>
  <si>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</si>
  <si>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</si>
  <si>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</si>
  <si>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</si>
  <si>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</si>
  <si>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</si>
  <si>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</si>
  <si>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</si>
  <si>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</si>
  <si>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</si>
  <si>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</si>
  <si>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</si>
  <si>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</si>
  <si>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</si>
  <si>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</si>
  <si>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</si>
  <si>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</si>
  <si>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</si>
  <si>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</si>
  <si>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</si>
  <si>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</si>
  <si>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</si>
  <si>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</si>
  <si>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</si>
  <si>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</si>
  <si>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</si>
  <si>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</si>
  <si>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</si>
  <si>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</si>
  <si>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</si>
  <si>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</si>
  <si>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</si>
  <si>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</si>
  <si>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</si>
  <si>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</si>
  <si>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</si>
  <si>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</si>
  <si>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</si>
  <si>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</si>
  <si>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</si>
  <si>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</si>
  <si>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</si>
  <si>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</si>
  <si>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</si>
  <si>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</si>
  <si>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</si>
  <si>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</si>
  <si>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</si>
  <si>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</si>
  <si>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</si>
  <si>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</si>
  <si>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</si>
  <si>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</si>
  <si>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</si>
  <si>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</si>
  <si>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</si>
  <si>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</si>
  <si>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</si>
  <si>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</si>
  <si>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</si>
  <si>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</si>
  <si>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</si>
  <si>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</si>
  <si>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</si>
  <si>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</si>
  <si>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</si>
  <si>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</si>
  <si>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</si>
  <si>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</si>
  <si>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</si>
  <si>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</si>
  <si>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</si>
  <si>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</si>
  <si>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</si>
  <si>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</si>
  <si>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</si>
  <si>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</si>
  <si>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</si>
  <si>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</si>
  <si>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</si>
  <si>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</si>
  <si>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</si>
  <si>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</si>
  <si>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</si>
  <si>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</si>
  <si>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</si>
  <si>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</si>
  <si>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</si>
  <si>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</si>
  <si>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</si>
  <si>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</si>
  <si>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</si>
  <si>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</si>
  <si>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</si>
  <si>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</si>
  <si>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</si>
  <si>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</si>
  <si>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</si>
  <si>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</si>
  <si>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</si>
  <si>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</si>
  <si>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</si>
  <si>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</si>
  <si>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</si>
  <si>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</si>
  <si>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</si>
  <si>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</si>
  <si>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</si>
  <si>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</si>
  <si>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</si>
  <si>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</si>
  <si>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</si>
  <si>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</si>
  <si>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</si>
  <si>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</si>
  <si>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</si>
  <si>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</si>
  <si>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</si>
  <si>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</si>
  <si>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</si>
  <si>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</si>
  <si>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</si>
  <si>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</si>
  <si>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</si>
  <si>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</si>
  <si>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</si>
  <si>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</si>
  <si>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</si>
  <si>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</si>
  <si>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</si>
  <si>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</si>
  <si>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</si>
  <si>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</si>
  <si>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</si>
  <si>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</si>
  <si>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</si>
  <si>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</si>
  <si>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</si>
  <si>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</si>
  <si>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</si>
  <si>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</si>
  <si>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</si>
  <si>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</si>
  <si>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</si>
  <si>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</si>
  <si>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</si>
  <si>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</si>
  <si>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</si>
  <si>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</si>
  <si>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</si>
  <si>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</si>
  <si>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</si>
  <si>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</si>
  <si>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</si>
  <si>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</si>
  <si>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</si>
  <si>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</si>
  <si>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</si>
  <si>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</si>
  <si>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</si>
  <si>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</si>
  <si>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</si>
  <si>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</si>
  <si>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</si>
  <si>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</si>
  <si>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</si>
  <si>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</si>
  <si>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</si>
  <si>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</si>
  <si>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</si>
  <si>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</si>
  <si>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</si>
  <si>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</si>
  <si>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</si>
  <si>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</si>
  <si>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</si>
  <si>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</si>
  <si>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</si>
  <si>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</si>
  <si>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</si>
  <si>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</si>
  <si>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</si>
  <si>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</si>
  <si>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</si>
  <si>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</si>
  <si>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</si>
  <si>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</si>
  <si>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</si>
  <si>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</si>
  <si>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</si>
  <si>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</si>
  <si>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</si>
  <si>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</si>
  <si>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</si>
  <si>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</si>
  <si>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</si>
  <si>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</si>
  <si>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</si>
  <si>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</si>
  <si>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</si>
  <si>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</si>
  <si>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</si>
  <si>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</si>
  <si>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</si>
  <si>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</si>
  <si>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</si>
  <si>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</si>
  <si>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</si>
  <si>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</si>
  <si>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</si>
  <si>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</si>
  <si>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</si>
  <si>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</si>
  <si>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</si>
  <si>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</si>
  <si>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</si>
  <si>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</si>
  <si>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</si>
  <si>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</si>
  <si>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</si>
  <si>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</si>
  <si>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</si>
  <si>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</si>
  <si>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</si>
  <si>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</si>
  <si>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</si>
  <si>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</si>
  <si>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</si>
  <si>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</si>
  <si>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</si>
  <si>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</si>
  <si>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</si>
  <si>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</si>
  <si>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</si>
  <si>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</si>
  <si>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</si>
  <si>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</si>
  <si>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</si>
  <si>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</si>
  <si>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</si>
  <si>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</si>
  <si>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</si>
  <si>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</si>
  <si>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</si>
  <si>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</si>
  <si>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</si>
  <si>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</si>
  <si>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</si>
  <si>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</si>
  <si>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</si>
  <si>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</si>
  <si>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</si>
  <si>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</si>
  <si>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</si>
  <si>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</si>
  <si>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</si>
  <si>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</si>
  <si>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</si>
  <si>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</si>
  <si>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</si>
  <si>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</si>
  <si>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</si>
  <si>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</si>
  <si>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</si>
  <si>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</si>
  <si>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</si>
  <si>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</si>
  <si>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</si>
  <si>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</si>
  <si>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</si>
  <si>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</si>
  <si>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</si>
  <si>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</si>
  <si>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</si>
  <si>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</si>
  <si>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</si>
  <si>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</si>
  <si>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</si>
  <si>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</si>
  <si>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</si>
  <si>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</si>
  <si>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</si>
  <si>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</si>
  <si>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</si>
  <si>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</si>
  <si>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</si>
  <si>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</si>
  <si>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</si>
  <si>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</si>
  <si>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</si>
  <si>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</si>
  <si>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</si>
  <si>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</si>
  <si>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</si>
  <si>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</si>
  <si>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</si>
  <si>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</si>
  <si>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</si>
  <si>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</si>
  <si>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</si>
  <si>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</si>
  <si>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</si>
  <si>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</si>
  <si>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</si>
  <si>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</si>
  <si>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</si>
  <si>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</si>
  <si>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</si>
  <si>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</si>
  <si>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</si>
  <si>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</si>
  <si>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</si>
  <si>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</si>
  <si>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</si>
  <si>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</si>
  <si>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</si>
  <si>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</si>
  <si>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</si>
  <si>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</si>
  <si>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</si>
  <si>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</si>
  <si>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</si>
  <si>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</si>
  <si>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</si>
  <si>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</si>
  <si>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</si>
  <si>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</si>
  <si>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</si>
  <si>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</si>
  <si>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</si>
  <si>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</si>
  <si>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</si>
  <si>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</si>
  <si>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</si>
  <si>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</si>
  <si>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</si>
  <si>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</si>
  <si>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</si>
  <si>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</si>
  <si>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</si>
  <si>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</si>
  <si>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</si>
  <si>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</si>
  <si>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</si>
  <si>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</si>
  <si>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</si>
  <si>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</si>
  <si>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</si>
  <si>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</si>
  <si>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</si>
  <si>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</si>
  <si>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</si>
  <si>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</si>
  <si>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</si>
  <si>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</si>
  <si>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</si>
  <si>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</si>
  <si>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</si>
  <si>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</si>
  <si>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</si>
  <si>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</si>
  <si>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</si>
  <si>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</si>
  <si>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</si>
  <si>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</si>
  <si>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</si>
  <si>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</si>
  <si>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</si>
  <si>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</si>
  <si>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</si>
  <si>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</si>
  <si>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</si>
  <si>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</si>
  <si>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</si>
  <si>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</si>
  <si>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</si>
  <si>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</si>
  <si>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</si>
  <si>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</si>
  <si>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</si>
  <si>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</si>
  <si>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</si>
  <si>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</si>
  <si>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</si>
  <si>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</si>
  <si>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</si>
  <si>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</si>
  <si>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</si>
  <si>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</si>
  <si>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</si>
  <si>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</si>
  <si>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</si>
  <si>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</si>
  <si>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</si>
  <si>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</si>
  <si>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</si>
  <si>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</si>
  <si>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</si>
  <si>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</si>
  <si>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</si>
  <si>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</si>
  <si>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</si>
  <si>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</si>
  <si>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</si>
  <si>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</si>
  <si>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</si>
  <si>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</si>
  <si>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</si>
  <si>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</si>
  <si>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</si>
  <si>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</si>
  <si>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</si>
  <si>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</si>
  <si>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</si>
  <si>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</si>
  <si>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</si>
  <si>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</si>
  <si>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</si>
  <si>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</si>
  <si>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</si>
  <si>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</si>
  <si>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</si>
  <si>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</si>
  <si>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</si>
  <si>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</si>
  <si>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</si>
  <si>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</si>
  <si>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</si>
  <si>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</si>
  <si>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</si>
  <si>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</si>
  <si>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</si>
  <si>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</si>
  <si>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</si>
  <si>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</si>
  <si>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</si>
  <si>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</si>
  <si>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</si>
  <si>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</si>
  <si>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</si>
  <si>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</si>
  <si>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</si>
  <si>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</si>
  <si>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</si>
  <si>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</si>
  <si>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</si>
  <si>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</si>
  <si>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</si>
  <si>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</si>
  <si>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</si>
  <si>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</si>
  <si>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</si>
  <si>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</si>
  <si>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</si>
  <si>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</si>
  <si>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</si>
  <si>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</si>
  <si>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</si>
  <si>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</si>
  <si>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</si>
  <si>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</si>
  <si>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</si>
  <si>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</si>
  <si>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</si>
  <si>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</si>
  <si>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</si>
  <si>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</si>
  <si>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</si>
  <si>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</si>
  <si>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</si>
  <si>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</si>
  <si>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</si>
  <si>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</si>
  <si>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</si>
  <si>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</si>
  <si>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</si>
  <si>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</si>
  <si>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</si>
  <si>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</si>
  <si>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</si>
  <si>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</si>
  <si>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</si>
  <si>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</si>
  <si>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</si>
  <si>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</si>
  <si>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</si>
  <si>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</si>
  <si>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</si>
  <si>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</si>
  <si>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</si>
  <si>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</si>
  <si>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</si>
  <si>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</si>
  <si>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</si>
  <si>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</si>
  <si>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</si>
  <si>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</si>
  <si>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</si>
  <si>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</si>
  <si>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</si>
  <si>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</si>
  <si>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</si>
  <si>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</si>
  <si>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</si>
  <si>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</si>
  <si>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</si>
  <si>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</si>
  <si>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</si>
  <si>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</si>
  <si>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</si>
  <si>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</si>
  <si>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</si>
  <si>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</si>
  <si>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</si>
  <si>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</si>
  <si>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</si>
  <si>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</si>
  <si>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</si>
  <si>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</si>
  <si>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</si>
  <si>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</si>
  <si>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</si>
  <si>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</si>
  <si>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</si>
  <si>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</si>
  <si>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</si>
  <si>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</si>
  <si>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</si>
  <si>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</si>
  <si>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</si>
  <si>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</si>
  <si>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</si>
  <si>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</si>
  <si>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</si>
  <si>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</si>
  <si>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</si>
  <si>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</si>
  <si>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</si>
  <si>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</si>
  <si>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</si>
  <si>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</si>
  <si>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</si>
  <si>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</si>
  <si>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</si>
  <si>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</si>
  <si>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</si>
  <si>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</si>
  <si>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</si>
  <si>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</si>
  <si>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</si>
  <si>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</si>
  <si>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</si>
  <si>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</si>
  <si>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</si>
  <si>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</si>
  <si>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</si>
  <si>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</si>
  <si>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</si>
  <si>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</si>
  <si>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</si>
  <si>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</si>
  <si>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</si>
  <si>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</si>
  <si>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</si>
  <si>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</si>
  <si>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</si>
  <si>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</si>
  <si>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</si>
  <si>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</si>
  <si>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</si>
  <si>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</si>
  <si>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</si>
  <si>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</si>
  <si>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</si>
  <si>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</si>
  <si>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</si>
  <si>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</si>
  <si>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</si>
  <si>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</si>
  <si>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</si>
  <si>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</si>
  <si>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</si>
  <si>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</si>
  <si>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</si>
  <si>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</si>
  <si>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</si>
  <si>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</si>
  <si>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</si>
  <si>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</si>
  <si>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</si>
  <si>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</si>
  <si>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</si>
  <si>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</si>
  <si>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</si>
  <si>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</si>
  <si>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</si>
  <si>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</si>
  <si>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</si>
  <si>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</si>
  <si>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</si>
  <si>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</si>
  <si>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</si>
  <si>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</si>
  <si>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</si>
  <si>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</si>
  <si>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</si>
  <si>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</si>
  <si>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</si>
  <si>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</si>
  <si>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</si>
  <si>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</si>
  <si>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</si>
  <si>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</si>
  <si>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</si>
  <si>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</si>
  <si>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</si>
  <si>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</si>
  <si>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</si>
  <si>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</si>
  <si>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</si>
  <si>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</si>
  <si>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</si>
  <si>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</si>
  <si>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</si>
  <si>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</si>
  <si>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</si>
  <si>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</si>
  <si>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</si>
  <si>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</si>
  <si>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</si>
  <si>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</si>
  <si>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</si>
  <si>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</si>
  <si>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</si>
  <si>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</si>
  <si>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</si>
  <si>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</si>
  <si>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</si>
  <si>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</si>
  <si>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</si>
  <si>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</si>
  <si>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</si>
  <si>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</si>
  <si>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</si>
  <si>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</si>
  <si>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</si>
  <si>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</si>
  <si>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</si>
  <si>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</si>
  <si>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</si>
  <si>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</si>
  <si>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</si>
  <si>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</si>
  <si>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</si>
  <si>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</si>
  <si>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</si>
  <si>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</si>
  <si>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</si>
  <si>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</si>
  <si>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</si>
  <si>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</si>
  <si>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</si>
  <si>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</si>
  <si>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</si>
  <si>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</si>
  <si>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</si>
  <si>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</si>
  <si>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</si>
  <si>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</si>
  <si>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</si>
  <si>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</si>
  <si>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</si>
  <si>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</si>
  <si>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</si>
  <si>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</si>
  <si>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</si>
  <si>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</si>
  <si>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</si>
  <si>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</si>
  <si>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</si>
  <si>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</si>
  <si>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</si>
  <si>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</si>
  <si>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</si>
  <si>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</si>
  <si>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</si>
  <si>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</si>
  <si>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</si>
  <si>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</si>
  <si>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</si>
  <si>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</si>
  <si>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</si>
  <si>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</si>
  <si>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</si>
  <si>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</si>
  <si>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</si>
  <si>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</si>
  <si>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</si>
  <si>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</si>
  <si>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</si>
  <si>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</si>
  <si>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</si>
  <si>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</si>
  <si>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</si>
  <si>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</si>
  <si>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</si>
  <si>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</si>
  <si>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</si>
  <si>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</si>
  <si>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</si>
  <si>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</si>
  <si>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</si>
  <si>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</si>
  <si>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</si>
  <si>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</si>
  <si>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</si>
  <si>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</si>
  <si>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</si>
  <si>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</si>
  <si>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</si>
  <si>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</si>
  <si>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</si>
  <si>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</si>
  <si>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</si>
  <si>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</si>
  <si>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</si>
  <si>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</si>
  <si>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</si>
  <si>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</si>
  <si>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</si>
  <si>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</si>
  <si>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</si>
  <si>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</si>
  <si>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</si>
  <si>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</si>
  <si>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</si>
  <si>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</si>
  <si>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</si>
  <si>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</si>
  <si>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</si>
  <si>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</si>
  <si>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</si>
  <si>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</si>
  <si>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</si>
  <si>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</si>
  <si>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</si>
  <si>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</si>
  <si>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</si>
  <si>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</si>
  <si>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</si>
  <si>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</si>
  <si>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</si>
  <si>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</si>
  <si>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</si>
  <si>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</si>
  <si>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</si>
  <si>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</si>
  <si>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</si>
  <si>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</si>
  <si>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</si>
  <si>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</si>
  <si>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</si>
  <si>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</si>
  <si>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</si>
  <si>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</si>
  <si>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</si>
  <si>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</si>
  <si>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</si>
  <si>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</si>
  <si>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</si>
  <si>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</si>
  <si>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</si>
  <si>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</si>
  <si>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</si>
  <si>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</si>
  <si>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</si>
  <si>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</si>
  <si>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</si>
  <si>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</si>
  <si>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</si>
  <si>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</si>
  <si>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</si>
  <si>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</si>
  <si>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</si>
  <si>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</si>
  <si>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</si>
  <si>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</si>
  <si>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</si>
  <si>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</si>
  <si>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</si>
  <si>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</si>
  <si>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</si>
  <si>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</si>
  <si>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</si>
  <si>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</si>
  <si>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</si>
  <si>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</si>
  <si>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</si>
  <si>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</si>
  <si>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</si>
  <si>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</si>
  <si>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</si>
  <si>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</si>
  <si>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</si>
  <si>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</si>
  <si>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</si>
  <si>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</si>
  <si>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</si>
  <si>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</si>
  <si>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</si>
  <si>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</si>
  <si>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</si>
  <si>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</si>
  <si>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</si>
  <si>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</si>
  <si>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</si>
  <si>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</si>
  <si>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</si>
  <si>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</si>
  <si>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</si>
  <si>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</si>
  <si>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</si>
  <si>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</si>
  <si>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</si>
  <si>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</si>
  <si>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</si>
  <si>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</si>
  <si>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</si>
  <si>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</si>
  <si>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</si>
  <si>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</si>
  <si>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</si>
  <si>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</si>
  <si>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</si>
  <si>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</si>
  <si>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</si>
  <si>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</si>
  <si>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</si>
  <si>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</si>
  <si>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</si>
  <si>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</si>
  <si>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</si>
  <si>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</si>
  <si>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</si>
  <si>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</si>
  <si>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</si>
  <si>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</si>
  <si>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</si>
  <si>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</si>
  <si>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</si>
  <si>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</si>
  <si>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</si>
  <si>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</si>
  <si>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</si>
  <si>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</si>
  <si>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</si>
  <si>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</si>
  <si>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</si>
  <si>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</si>
  <si>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</si>
  <si>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</si>
  <si>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</si>
  <si>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</si>
  <si>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</si>
  <si>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</si>
  <si>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</si>
  <si>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</si>
  <si>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</si>
  <si>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</si>
  <si>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</si>
  <si>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</si>
  <si>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</si>
  <si>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</si>
  <si>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</si>
  <si>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</si>
  <si>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</si>
  <si>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</si>
  <si>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</si>
  <si>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</si>
  <si>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</si>
  <si>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</si>
  <si>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</si>
  <si>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</si>
  <si>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</si>
  <si>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</si>
  <si>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</si>
  <si>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</si>
  <si>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</si>
  <si>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</si>
  <si>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</si>
  <si>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</si>
  <si>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</si>
  <si>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</si>
  <si>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</si>
  <si>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</si>
  <si>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</si>
  <si>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</si>
  <si>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</si>
  <si>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</si>
  <si>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</si>
  <si>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</si>
  <si>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</si>
  <si>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</si>
  <si>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</si>
  <si>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</si>
  <si>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</si>
  <si>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</si>
  <si>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</si>
  <si>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</si>
  <si>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</si>
  <si>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</si>
  <si>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</si>
  <si>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</si>
  <si>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</si>
  <si>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</si>
  <si>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</si>
  <si>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</si>
  <si>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</si>
  <si>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</si>
  <si>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</si>
  <si>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</si>
  <si>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</si>
  <si>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</si>
  <si>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</si>
  <si>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</si>
  <si>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</si>
  <si>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</si>
  <si>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</si>
  <si>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</si>
  <si>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</si>
  <si>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</si>
  <si>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</si>
  <si>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</si>
  <si>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</si>
  <si>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</si>
  <si>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</si>
  <si>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</si>
  <si>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</si>
  <si>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</si>
  <si>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</si>
  <si>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</si>
  <si>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</si>
  <si>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</si>
  <si>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</si>
  <si>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</si>
  <si>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</si>
  <si>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</si>
  <si>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</si>
  <si>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</si>
  <si>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</si>
  <si>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</si>
  <si>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</si>
  <si>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</si>
  <si>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</si>
  <si>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</si>
  <si>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</si>
  <si>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</si>
  <si>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</si>
  <si>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</si>
  <si>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</si>
  <si>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</si>
  <si>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</si>
  <si>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</si>
  <si>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</si>
  <si>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</si>
  <si>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</si>
  <si>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</si>
  <si>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</si>
  <si>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</si>
  <si>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</si>
  <si>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</si>
  <si>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</si>
  <si>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</si>
  <si>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</si>
  <si>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</si>
  <si>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</si>
  <si>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</si>
  <si>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</si>
  <si>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</si>
  <si>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</si>
  <si>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</si>
  <si>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</si>
  <si>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</si>
  <si>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</si>
  <si>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</si>
  <si>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</si>
  <si>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</si>
  <si>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</si>
  <si>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</si>
  <si>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</si>
  <si>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</si>
  <si>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</si>
  <si>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</si>
  <si>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</si>
  <si>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</si>
  <si>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</si>
  <si>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</si>
  <si>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</si>
  <si>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</si>
  <si>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</si>
  <si>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</si>
  <si>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</si>
  <si>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</si>
  <si>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</si>
  <si>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</si>
  <si>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</si>
  <si>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</si>
  <si>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</si>
  <si>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</si>
  <si>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</si>
  <si>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</si>
  <si>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</si>
  <si>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</si>
  <si>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</si>
  <si>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</si>
  <si>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</si>
  <si>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</si>
  <si>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</si>
  <si>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</si>
  <si>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</si>
  <si>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</si>
  <si>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</si>
  <si>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</si>
  <si>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</si>
  <si>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</si>
  <si>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</si>
  <si>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</si>
  <si>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</si>
  <si>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</si>
  <si>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</si>
  <si>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</si>
  <si>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</si>
  <si>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</si>
  <si>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</si>
  <si>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</si>
  <si>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</si>
  <si>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</si>
  <si>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</si>
  <si>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</si>
  <si>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</si>
  <si>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</si>
  <si>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</si>
  <si>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</si>
  <si>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</si>
  <si>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</si>
  <si>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</si>
  <si>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</si>
  <si>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</si>
  <si>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</si>
  <si>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</si>
  <si>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</si>
  <si>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</si>
  <si>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</si>
  <si>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</si>
  <si>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</si>
  <si>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</si>
  <si>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</si>
  <si>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</si>
  <si>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</si>
  <si>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</si>
  <si>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</si>
  <si>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</si>
  <si>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</si>
  <si>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</si>
  <si>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</si>
  <si>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</si>
  <si>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</si>
  <si>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</si>
  <si>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</si>
  <si>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</si>
  <si>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</si>
  <si>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</si>
  <si>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</si>
  <si>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</si>
  <si>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</si>
  <si>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</si>
  <si>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</si>
  <si>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</si>
  <si>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</si>
  <si>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</si>
  <si>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</si>
  <si>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</si>
  <si>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</si>
  <si>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</si>
  <si>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</si>
  <si>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</si>
  <si>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</si>
  <si>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</si>
  <si>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</si>
  <si>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</si>
  <si>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</si>
  <si>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</si>
  <si>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</si>
  <si>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</si>
  <si>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</si>
  <si>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</si>
  <si>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</si>
  <si>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</si>
  <si>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</si>
  <si>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</si>
  <si>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</si>
  <si>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</si>
  <si>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</si>
  <si>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</si>
  <si>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</si>
  <si>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</si>
  <si>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</si>
  <si>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</si>
  <si>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</si>
  <si>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</si>
  <si>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</si>
  <si>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</si>
  <si>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</si>
  <si>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</si>
  <si>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</si>
  <si>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</si>
  <si>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</si>
  <si>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</si>
  <si>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</si>
  <si>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</si>
  <si>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</si>
  <si>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</si>
  <si>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</si>
  <si>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</si>
  <si>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</si>
  <si>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</si>
  <si>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</si>
  <si>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</si>
  <si>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</si>
  <si>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</si>
  <si>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</si>
  <si>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</si>
  <si>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</si>
  <si>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</si>
  <si>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</si>
  <si>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</si>
  <si>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</si>
  <si>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</si>
  <si>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</si>
  <si>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</si>
  <si>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</si>
  <si>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</si>
  <si>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</si>
  <si>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</si>
  <si>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</si>
  <si>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</si>
  <si>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</si>
  <si>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</si>
  <si>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</si>
  <si>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</si>
  <si>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</si>
  <si>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</si>
  <si>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</si>
  <si>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</si>
  <si>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</si>
  <si>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</si>
  <si>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</si>
  <si>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</si>
  <si>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</si>
  <si>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</si>
  <si>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</si>
  <si>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</si>
  <si>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</si>
  <si>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</si>
  <si>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</si>
  <si>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</si>
  <si>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</si>
  <si>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</si>
  <si>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</si>
  <si>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</si>
  <si>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</si>
  <si>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</si>
  <si>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</si>
  <si>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</si>
  <si>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</si>
  <si>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</si>
  <si>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</si>
  <si>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</si>
  <si>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</si>
  <si>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</si>
  <si>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</si>
  <si>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</si>
  <si>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</si>
  <si>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</si>
  <si>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</si>
  <si>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</si>
  <si>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</si>
  <si>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</si>
  <si>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</si>
  <si>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</si>
  <si>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</si>
  <si>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</si>
  <si>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</si>
  <si>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</si>
  <si>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</si>
  <si>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</si>
  <si>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</si>
  <si>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</si>
  <si>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</si>
  <si>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</si>
  <si>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</si>
  <si>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</si>
  <si>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</si>
  <si>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</si>
  <si>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</si>
  <si>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</si>
  <si>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</si>
  <si>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</si>
  <si>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</si>
  <si>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</si>
  <si>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</si>
  <si>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</si>
  <si>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</si>
  <si>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</si>
  <si>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</si>
  <si>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</si>
  <si>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</si>
  <si>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</si>
  <si>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</si>
  <si>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</si>
  <si>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</si>
  <si>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</si>
  <si>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</si>
  <si>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</si>
  <si>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</si>
  <si>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</si>
  <si>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</si>
  <si>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</si>
  <si>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</si>
  <si>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</si>
  <si>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</si>
  <si>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</si>
  <si>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</si>
  <si>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</si>
  <si>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</si>
  <si>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</si>
  <si>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</si>
  <si>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</si>
  <si>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</si>
  <si>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</si>
  <si>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</si>
  <si>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</si>
  <si>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</si>
  <si>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</si>
  <si>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</si>
  <si>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</si>
  <si>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</si>
  <si>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</si>
  <si>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</si>
  <si>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</si>
  <si>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</si>
  <si>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</si>
  <si>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</si>
  <si>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</si>
  <si>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</si>
  <si>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</si>
  <si>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</si>
  <si>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</si>
  <si>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</si>
  <si>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</si>
  <si>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</si>
  <si>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</si>
  <si>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</si>
  <si>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</si>
  <si>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</si>
  <si>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</si>
  <si>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</si>
  <si>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</si>
  <si>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</si>
  <si>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</si>
  <si>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</si>
  <si>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</si>
  <si>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</si>
  <si>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</si>
  <si>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</si>
  <si>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</si>
  <si>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</si>
  <si>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</si>
  <si>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</si>
  <si>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</si>
  <si>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</si>
  <si>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</si>
  <si>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</si>
  <si>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</si>
  <si>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</si>
  <si>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</si>
  <si>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</si>
  <si>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</si>
  <si>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</si>
  <si>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</si>
  <si>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</si>
  <si>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</si>
  <si>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</si>
  <si>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</si>
  <si>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</si>
  <si>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</si>
  <si>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</si>
  <si>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</si>
  <si>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</si>
  <si>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</si>
  <si>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</si>
  <si>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</si>
  <si>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</si>
  <si>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</si>
  <si>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</si>
  <si>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</si>
  <si>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</si>
  <si>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</si>
  <si>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</si>
  <si>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</si>
  <si>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</si>
  <si>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</si>
  <si>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</si>
  <si>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</si>
  <si>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</si>
  <si>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</si>
  <si>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</si>
  <si>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</si>
  <si>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</si>
  <si>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</si>
  <si>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</si>
  <si>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</si>
  <si>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</si>
  <si>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</si>
  <si>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</si>
  <si>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</si>
  <si>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</si>
  <si>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</si>
  <si>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</si>
  <si>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</si>
  <si>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</si>
  <si>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</si>
  <si>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</si>
  <si>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</si>
  <si>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</si>
  <si>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</si>
  <si>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</si>
  <si>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</si>
  <si>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</si>
  <si>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</si>
  <si>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</si>
  <si>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</si>
  <si>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</si>
  <si>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</si>
  <si>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</si>
  <si>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</si>
  <si>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</si>
  <si>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</si>
  <si>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</si>
  <si>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</si>
  <si>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</si>
  <si>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</si>
  <si>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</si>
  <si>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</si>
  <si>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</si>
  <si>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</si>
  <si>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</si>
  <si>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</si>
  <si>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</si>
  <si>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</si>
  <si>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</si>
  <si>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</si>
  <si>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</si>
  <si>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</si>
  <si>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</si>
  <si>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</si>
  <si>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</si>
  <si>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</si>
  <si>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</si>
  <si>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</si>
  <si>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</si>
  <si>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</si>
  <si>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</si>
  <si>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</si>
  <si>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</si>
  <si>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</si>
  <si>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</si>
  <si>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</si>
  <si>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</si>
  <si>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</si>
  <si>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</si>
  <si>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</si>
  <si>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</si>
  <si>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</si>
  <si>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</si>
  <si>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</si>
  <si>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</si>
  <si>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</si>
  <si>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</si>
  <si>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</si>
  <si>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</si>
  <si>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</si>
  <si>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</si>
  <si>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</si>
  <si>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</si>
  <si>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</si>
  <si>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</si>
  <si>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</si>
  <si>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</si>
  <si>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</si>
  <si>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</si>
  <si>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</si>
  <si>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</si>
  <si>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</si>
  <si>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</si>
  <si>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</si>
  <si>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</si>
  <si>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</si>
  <si>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</si>
  <si>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</si>
  <si>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</si>
  <si>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</si>
  <si>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</si>
  <si>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</si>
  <si>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</si>
  <si>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</si>
  <si>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</si>
  <si>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</si>
  <si>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</si>
  <si>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</si>
  <si>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</si>
  <si>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</si>
  <si>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</si>
  <si>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</si>
  <si>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</si>
  <si>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</si>
  <si>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</si>
  <si>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</si>
  <si>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</si>
  <si>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</si>
  <si>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</si>
  <si>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</si>
  <si>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</si>
  <si>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</si>
  <si>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</si>
  <si>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</si>
  <si>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</si>
  <si>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</si>
  <si>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</si>
  <si>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</si>
  <si>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</si>
  <si>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</si>
  <si>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</si>
  <si>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</si>
  <si>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</si>
  <si>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</si>
  <si>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</si>
  <si>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</si>
  <si>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</si>
  <si>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</si>
  <si>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</si>
  <si>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</si>
  <si>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</si>
  <si>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</si>
  <si>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</si>
  <si>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</si>
  <si>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</si>
  <si>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</si>
  <si>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</si>
  <si>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</si>
  <si>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</si>
  <si>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</si>
  <si>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</si>
  <si>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</si>
  <si>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</si>
  <si>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</si>
  <si>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</si>
  <si>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</si>
  <si>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</si>
  <si>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</si>
  <si>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</si>
  <si>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</si>
  <si>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</si>
  <si>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</si>
  <si>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</si>
  <si>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</si>
  <si>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</si>
  <si>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</si>
  <si>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</si>
  <si>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</si>
  <si>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</si>
  <si>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</si>
  <si>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</si>
  <si>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</si>
  <si>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</si>
  <si>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</si>
  <si>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</si>
  <si>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</si>
  <si>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</si>
  <si>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</si>
  <si>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</si>
  <si>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</si>
  <si>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</si>
  <si>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</si>
  <si>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</si>
  <si>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</si>
  <si>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</si>
  <si>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</si>
  <si>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</si>
  <si>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</si>
  <si>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</si>
  <si>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</si>
  <si>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</si>
  <si>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</si>
  <si>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</si>
  <si>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</si>
  <si>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</si>
  <si>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</si>
  <si>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</si>
  <si>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</si>
  <si>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</si>
  <si>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</si>
  <si>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</si>
  <si>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</si>
  <si>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</si>
  <si>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</si>
  <si>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</si>
  <si>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</si>
  <si>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</si>
  <si>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</si>
  <si>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</si>
  <si>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</si>
  <si>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</si>
  <si>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</si>
  <si>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</si>
  <si>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</si>
  <si>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</si>
  <si>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</si>
  <si>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</si>
  <si>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</si>
  <si>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</si>
  <si>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</si>
  <si>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</si>
  <si>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</si>
  <si>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</si>
  <si>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</si>
  <si>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</si>
  <si>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</si>
  <si>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</si>
  <si>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</si>
  <si>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</si>
  <si>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</si>
  <si>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</si>
  <si>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</si>
  <si>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</si>
  <si>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</si>
  <si>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</si>
  <si>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</si>
  <si>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</si>
  <si>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</si>
  <si>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</si>
  <si>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</si>
  <si>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</si>
  <si>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</si>
  <si>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</si>
  <si>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</si>
  <si>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</si>
  <si>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</si>
  <si>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</si>
  <si>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</si>
  <si>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</si>
  <si>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</si>
  <si>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</si>
  <si>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</si>
  <si>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</si>
  <si>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</si>
  <si>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</si>
  <si>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</si>
  <si>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</si>
  <si>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</si>
  <si>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</si>
  <si>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</si>
  <si>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</si>
  <si>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</si>
  <si>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</si>
  <si>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</si>
  <si>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</si>
  <si>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</si>
  <si>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</si>
  <si>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</si>
  <si>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</si>
  <si>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</si>
  <si>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</si>
  <si>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</si>
  <si>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</si>
  <si>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</si>
  <si>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</si>
  <si>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</si>
  <si>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</si>
  <si>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</si>
  <si>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</si>
  <si>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</si>
  <si>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</si>
  <si>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</si>
  <si>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</si>
  <si>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</si>
  <si>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</si>
  <si>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</si>
  <si>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</si>
  <si>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</si>
  <si>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</si>
  <si>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</si>
  <si>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</si>
  <si>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</si>
  <si>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</si>
  <si>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</si>
  <si>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</si>
  <si>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</si>
  <si>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</si>
  <si>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</si>
  <si>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</si>
  <si>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</si>
  <si>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</si>
  <si>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</si>
  <si>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</si>
  <si>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</si>
  <si>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</si>
  <si>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</si>
  <si>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</si>
  <si>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</si>
  <si>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</si>
  <si>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</si>
  <si>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</si>
  <si>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</si>
  <si>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</si>
  <si>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</si>
  <si>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</si>
  <si>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</si>
  <si>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</si>
  <si>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</si>
  <si>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</si>
  <si>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</si>
  <si>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</si>
  <si>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</si>
  <si>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</si>
  <si>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</si>
  <si>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</si>
  <si>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</si>
  <si>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</si>
  <si>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</si>
  <si>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</si>
  <si>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</si>
  <si>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</si>
  <si>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</si>
  <si>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</si>
  <si>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</si>
  <si>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</si>
  <si>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</si>
  <si>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</si>
  <si>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</si>
  <si>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</si>
  <si>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</si>
  <si>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</si>
  <si>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</si>
  <si>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</si>
  <si>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</si>
  <si>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</si>
  <si>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</si>
  <si>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</si>
  <si>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</si>
  <si>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</si>
  <si>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</si>
  <si>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</si>
  <si>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</si>
  <si>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</si>
  <si>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</si>
  <si>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</si>
  <si>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</si>
  <si>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</si>
  <si>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</si>
  <si>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</si>
  <si>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</si>
  <si>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</si>
  <si>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</si>
  <si>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</si>
  <si>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</si>
  <si>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</si>
  <si>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</si>
  <si>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</si>
  <si>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</si>
  <si>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</si>
  <si>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</si>
  <si>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</si>
  <si>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</si>
  <si>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</si>
  <si>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</si>
  <si>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</si>
  <si>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</si>
  <si>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</si>
  <si>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</si>
  <si>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</si>
  <si>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</si>
  <si>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</si>
  <si>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</si>
  <si>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</si>
  <si>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</si>
  <si>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</si>
  <si>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</si>
  <si>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</si>
  <si>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</si>
  <si>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</si>
  <si>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</si>
  <si>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</si>
  <si>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</si>
  <si>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</si>
  <si>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</si>
  <si>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</si>
  <si>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</si>
  <si>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</si>
  <si>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</si>
  <si>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</si>
  <si>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</si>
  <si>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</si>
  <si>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</si>
  <si>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</si>
  <si>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</si>
  <si>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</si>
  <si>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</si>
  <si>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</si>
  <si>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</si>
  <si>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</si>
  <si>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</si>
  <si>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</si>
  <si>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</si>
  <si>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</si>
  <si>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</si>
  <si>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</si>
  <si>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</si>
  <si>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</si>
  <si>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</si>
  <si>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</si>
  <si>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</si>
  <si>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</si>
  <si>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</si>
  <si>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</si>
  <si>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</si>
  <si>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</si>
  <si>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</si>
  <si>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</si>
  <si>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</si>
  <si>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</si>
  <si>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</si>
  <si>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</si>
  <si>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</si>
  <si>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</si>
  <si>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</si>
  <si>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</si>
  <si>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</si>
  <si>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</si>
  <si>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</si>
  <si>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</si>
  <si>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</si>
  <si>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</si>
  <si>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</si>
  <si>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</si>
  <si>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</si>
  <si>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</si>
  <si>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</si>
  <si>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</si>
  <si>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</si>
  <si>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</si>
  <si>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</si>
  <si>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</si>
  <si>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</si>
  <si>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</si>
  <si>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</si>
  <si>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</si>
  <si>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</si>
  <si>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</si>
  <si>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</si>
  <si>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</si>
  <si>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</si>
  <si>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</si>
  <si>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</si>
  <si>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</si>
  <si>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</si>
  <si>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</si>
  <si>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</si>
  <si>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</si>
  <si>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</si>
  <si>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</si>
  <si>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</si>
  <si>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</si>
  <si>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</si>
  <si>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</si>
  <si>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</si>
  <si>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</si>
  <si>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</si>
  <si>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</si>
  <si>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</si>
  <si>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</si>
  <si>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</si>
  <si>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</si>
  <si>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</si>
  <si>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</si>
  <si>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</si>
  <si>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</si>
  <si>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</si>
  <si>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</si>
  <si>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</si>
  <si>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</si>
  <si>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</si>
  <si>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</si>
  <si>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</si>
  <si>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</si>
  <si>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</si>
  <si>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</si>
  <si>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</si>
  <si>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</si>
  <si>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</si>
  <si>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</si>
  <si>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</si>
  <si>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</si>
  <si>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</si>
  <si>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</si>
  <si>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</si>
  <si>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</si>
  <si>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</si>
  <si>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</si>
  <si>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</si>
  <si>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</si>
  <si>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</si>
  <si>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</si>
  <si>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</si>
  <si>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</si>
  <si>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</si>
  <si>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</si>
  <si>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</si>
  <si>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</si>
  <si>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</si>
  <si>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</si>
  <si>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</si>
  <si>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</si>
  <si>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</si>
  <si>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</si>
  <si>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</si>
  <si>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</si>
  <si>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</si>
  <si>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</si>
  <si>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</si>
  <si>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</si>
  <si>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</si>
  <si>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</si>
  <si>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</si>
  <si>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</si>
  <si>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</si>
  <si>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</si>
  <si>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</si>
  <si>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</si>
  <si>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</si>
  <si>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</si>
  <si>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</si>
  <si>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</si>
  <si>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</si>
  <si>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</si>
  <si>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</si>
  <si>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</si>
  <si>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</si>
  <si>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</si>
  <si>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</si>
  <si>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</si>
  <si>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</si>
  <si>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</si>
  <si>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</si>
  <si>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</si>
  <si>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</si>
  <si>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</si>
  <si>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</si>
  <si>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</si>
  <si>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</si>
  <si>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</si>
  <si>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</si>
  <si>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</si>
  <si>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</si>
  <si>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</si>
  <si>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</si>
  <si>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</si>
  <si>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</si>
  <si>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</si>
  <si>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</si>
  <si>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</si>
  <si>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</si>
  <si>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</si>
  <si>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</si>
  <si>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</si>
  <si>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</si>
  <si>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</si>
  <si>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</si>
  <si>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</si>
  <si>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</si>
  <si>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</si>
  <si>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</si>
  <si>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</si>
  <si>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</si>
  <si>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</si>
  <si>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</si>
  <si>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</si>
  <si>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</si>
  <si>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</si>
  <si>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</si>
  <si>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</si>
  <si>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</si>
  <si>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</si>
  <si>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</si>
  <si>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</si>
  <si>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</si>
  <si>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</si>
  <si>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</si>
  <si>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</si>
  <si>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</si>
  <si>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</si>
  <si>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</si>
  <si>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</si>
  <si>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</si>
  <si>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</si>
  <si>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</si>
  <si>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</si>
  <si>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</si>
  <si>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</si>
  <si>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</si>
  <si>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</si>
  <si>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</si>
  <si>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</si>
  <si>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</si>
  <si>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</si>
  <si>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</si>
  <si>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</si>
  <si>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</si>
  <si>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</si>
  <si>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</si>
  <si>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</si>
  <si>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</si>
  <si>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</si>
  <si>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</si>
  <si>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</si>
  <si>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</si>
  <si>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</si>
  <si>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</si>
  <si>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</si>
  <si>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</si>
  <si>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</si>
  <si>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</si>
  <si>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</si>
  <si>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</si>
  <si>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</si>
  <si>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</si>
  <si>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</si>
  <si>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</si>
  <si>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</si>
  <si>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</si>
  <si>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</si>
  <si>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</si>
  <si>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</si>
  <si>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</si>
  <si>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</si>
  <si>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</si>
  <si>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</si>
  <si>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</si>
  <si>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</si>
  <si>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</si>
  <si>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</si>
  <si>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</si>
  <si>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</si>
  <si>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</si>
  <si>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</si>
  <si>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</si>
  <si>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</si>
  <si>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</si>
  <si>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</si>
  <si>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</si>
  <si>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</si>
  <si>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</si>
  <si>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</si>
  <si>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</si>
  <si>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</si>
  <si>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</si>
  <si>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</si>
  <si>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</si>
  <si>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</si>
  <si>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</si>
  <si>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</si>
  <si>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</si>
  <si>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</si>
  <si>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</si>
  <si>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</si>
  <si>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</si>
  <si>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</si>
  <si>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</si>
  <si>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</si>
  <si>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</si>
  <si>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</si>
  <si>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</si>
  <si>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</si>
  <si>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</si>
  <si>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</si>
  <si>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</si>
  <si>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</si>
  <si>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</si>
  <si>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</si>
  <si>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</si>
  <si>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</si>
  <si>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</si>
  <si>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</si>
  <si>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</si>
  <si>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</si>
  <si>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</si>
  <si>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</si>
  <si>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</si>
  <si>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</si>
  <si>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</si>
  <si>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</si>
  <si>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</si>
  <si>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</si>
  <si>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</si>
  <si>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</si>
  <si>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</si>
  <si>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</si>
  <si>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</si>
  <si>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</si>
  <si>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</si>
  <si>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</si>
  <si>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</si>
  <si>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</si>
  <si>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</si>
  <si>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</si>
  <si>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</si>
  <si>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</si>
  <si>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</si>
  <si>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</si>
  <si>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</si>
  <si>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</si>
  <si>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</si>
  <si>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</si>
  <si>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</si>
  <si>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</si>
  <si>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</si>
  <si>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</si>
  <si>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</si>
  <si>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</si>
  <si>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</si>
  <si>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</si>
  <si>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</si>
  <si>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</si>
  <si>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</si>
  <si>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</si>
  <si>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</si>
  <si>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</si>
  <si>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</si>
  <si>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</si>
  <si>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</si>
  <si>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</si>
  <si>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</si>
  <si>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</si>
  <si>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</si>
  <si>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</si>
  <si>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</si>
  <si>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</si>
  <si>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</si>
  <si>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</si>
  <si>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</si>
  <si>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</si>
  <si>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</si>
  <si>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</si>
  <si>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</si>
  <si>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</si>
  <si>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</si>
  <si>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</si>
  <si>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</si>
  <si>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</si>
  <si>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</si>
  <si>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</si>
  <si>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</si>
  <si>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</si>
  <si>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</si>
  <si>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</si>
  <si>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</si>
  <si>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</si>
  <si>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</si>
  <si>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</si>
  <si>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</si>
  <si>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</si>
  <si>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</si>
  <si>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</si>
  <si>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</si>
  <si>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</si>
  <si>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</si>
  <si>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</si>
  <si>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</si>
  <si>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</si>
  <si>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</si>
  <si>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</si>
  <si>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</si>
  <si>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</si>
  <si>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</si>
  <si>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</si>
  <si>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</si>
  <si>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</si>
  <si>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</si>
  <si>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</si>
  <si>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</si>
  <si>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</si>
  <si>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</si>
  <si>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</si>
  <si>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</si>
  <si>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</si>
  <si>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</si>
  <si>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</si>
  <si>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</si>
  <si>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</si>
  <si>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</si>
  <si>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</si>
  <si>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</si>
  <si>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</si>
  <si>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</si>
  <si>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</si>
  <si>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</si>
  <si>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</si>
  <si>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</si>
  <si>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</si>
  <si>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</si>
  <si>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</si>
  <si>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</si>
  <si>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</si>
  <si>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</si>
  <si>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</si>
  <si>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</si>
  <si>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</si>
  <si>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</si>
  <si>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</si>
  <si>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</si>
  <si>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</si>
  <si>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</si>
  <si>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</si>
  <si>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</si>
  <si>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</si>
  <si>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</si>
  <si>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</si>
  <si>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</si>
  <si>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</si>
  <si>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</si>
  <si>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</si>
  <si>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</si>
  <si>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</si>
  <si>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</si>
  <si>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</si>
  <si>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</si>
  <si>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</si>
  <si>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</si>
  <si>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</si>
  <si>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</si>
  <si>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</si>
  <si>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</si>
  <si>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</si>
  <si>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</si>
  <si>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</si>
  <si>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</si>
  <si>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</si>
  <si>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</si>
  <si>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</si>
  <si>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</si>
  <si>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</si>
  <si>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</si>
  <si>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</si>
  <si>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</si>
  <si>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</si>
  <si>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</si>
  <si>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</si>
  <si>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</si>
  <si>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</si>
  <si>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</si>
  <si>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</si>
  <si>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</si>
  <si>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</si>
  <si>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</si>
  <si>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</si>
  <si>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</si>
  <si>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</si>
  <si>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</si>
  <si>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</si>
  <si>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</si>
  <si>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</si>
  <si>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</si>
  <si>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</si>
  <si>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</si>
  <si>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</si>
  <si>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</si>
  <si>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</si>
  <si>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</si>
  <si>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</si>
  <si>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</si>
  <si>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</si>
  <si>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</si>
  <si>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</si>
  <si>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</si>
  <si>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</si>
  <si>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</si>
  <si>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</si>
  <si>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</si>
  <si>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</si>
  <si>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</si>
  <si>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</si>
  <si>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</si>
  <si>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</si>
  <si>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</si>
  <si>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</si>
  <si>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</si>
  <si>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</si>
  <si>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</si>
  <si>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</si>
  <si>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</si>
  <si>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</si>
  <si>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</si>
  <si>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</si>
  <si>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</si>
  <si>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</si>
  <si>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</si>
  <si>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</si>
  <si>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</si>
  <si>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</si>
  <si>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</si>
  <si>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</si>
  <si>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</si>
  <si>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</si>
  <si>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</si>
  <si>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</si>
  <si>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</si>
  <si>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</si>
  <si>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</si>
  <si>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</si>
  <si>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</si>
  <si>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</si>
  <si>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</si>
  <si>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</si>
  <si>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</si>
  <si>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</si>
  <si>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</si>
  <si>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</si>
  <si>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</si>
  <si>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</si>
  <si>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</si>
  <si>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</si>
  <si>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</si>
  <si>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</si>
  <si>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</si>
  <si>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</si>
  <si>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</si>
  <si>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</si>
  <si>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</si>
  <si>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</si>
  <si>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</si>
  <si>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</si>
  <si>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</si>
  <si>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</si>
  <si>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</si>
  <si>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</si>
  <si>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</si>
  <si>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</si>
  <si>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</si>
  <si>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</si>
  <si>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</si>
  <si>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</si>
  <si>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</si>
  <si>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</si>
  <si>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</si>
  <si>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</si>
  <si>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</si>
  <si>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</si>
  <si>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</si>
  <si>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</si>
  <si>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</si>
  <si>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</si>
  <si>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</si>
  <si>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</si>
  <si>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</si>
  <si>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</si>
  <si>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</si>
  <si>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</si>
  <si>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</si>
  <si>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</si>
  <si>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</si>
  <si>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</si>
  <si>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</si>
  <si>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</si>
  <si>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</si>
  <si>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</si>
  <si>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</si>
  <si>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</si>
  <si>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</si>
  <si>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</si>
  <si>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</si>
  <si>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</si>
  <si>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</si>
  <si>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</si>
  <si>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</si>
  <si>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</si>
  <si>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</si>
  <si>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</si>
  <si>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</si>
  <si>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</si>
  <si>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</si>
  <si>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</si>
  <si>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</si>
  <si>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</si>
  <si>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</si>
  <si>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</si>
  <si>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</si>
  <si>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</si>
  <si>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</si>
  <si>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</si>
  <si>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</si>
  <si>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</si>
  <si>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</si>
  <si>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</si>
  <si>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</si>
  <si>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</si>
  <si>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</si>
  <si>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</si>
  <si>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</si>
  <si>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</si>
  <si>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</si>
  <si>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</si>
  <si>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</si>
  <si>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</si>
  <si>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</si>
  <si>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</si>
  <si>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</si>
  <si>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</si>
  <si>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</si>
  <si>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</si>
  <si>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</si>
  <si>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</si>
  <si>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</si>
  <si>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</si>
  <si>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</si>
  <si>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</si>
  <si>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</si>
  <si>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</si>
  <si>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</si>
  <si>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</si>
  <si>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</si>
  <si>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</si>
  <si>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</si>
  <si>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</si>
  <si>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</si>
  <si>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</si>
  <si>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</si>
  <si>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</si>
  <si>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</si>
  <si>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</si>
  <si>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</si>
  <si>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</si>
  <si>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</si>
  <si>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</si>
  <si>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</si>
  <si>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</si>
  <si>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</si>
  <si>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</si>
  <si>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</si>
  <si>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</si>
  <si>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</si>
  <si>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</si>
  <si>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</si>
  <si>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</si>
  <si>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</si>
  <si>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</si>
  <si>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</si>
  <si>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</si>
  <si>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</si>
  <si>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</si>
  <si>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</si>
  <si>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</si>
  <si>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</si>
  <si>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</si>
  <si>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</si>
  <si>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</si>
  <si>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</si>
  <si>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</si>
  <si>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</si>
  <si>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</si>
  <si>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</si>
  <si>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</si>
  <si>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</si>
  <si>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</si>
  <si>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</si>
  <si>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</si>
  <si>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</si>
  <si>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</si>
  <si>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</si>
  <si>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</si>
  <si>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</si>
  <si>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</si>
  <si>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</si>
  <si>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</si>
  <si>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</si>
  <si>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</si>
  <si>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</si>
  <si>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</si>
  <si>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</si>
  <si>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</si>
  <si>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</si>
  <si>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</si>
  <si>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</si>
  <si>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</si>
  <si>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</si>
  <si>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</si>
  <si>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</si>
  <si>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</si>
  <si>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</si>
  <si>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</si>
  <si>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</si>
  <si>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</si>
  <si>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</si>
  <si>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</si>
  <si>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</si>
  <si>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</si>
  <si>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</si>
  <si>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</si>
  <si>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</si>
  <si>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</si>
  <si>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</si>
  <si>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</si>
  <si>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</si>
  <si>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</si>
  <si>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</si>
  <si>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</si>
  <si>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</si>
  <si>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</si>
  <si>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</si>
  <si>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</si>
  <si>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</si>
  <si>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</si>
  <si>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</si>
  <si>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</si>
  <si>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</si>
  <si>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</si>
  <si>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</si>
  <si>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</si>
  <si>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</si>
  <si>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</si>
  <si>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</si>
  <si>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</si>
  <si>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</si>
  <si>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</si>
  <si>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</si>
  <si>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</si>
  <si>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</si>
  <si>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</si>
  <si>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</si>
  <si>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</si>
  <si>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</si>
  <si>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</si>
  <si>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</si>
  <si>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</si>
  <si>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</si>
  <si>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</si>
  <si>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</si>
  <si>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</si>
  <si>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</si>
  <si>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</si>
  <si>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</si>
  <si>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</si>
  <si>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</si>
  <si>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</si>
  <si>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</si>
  <si>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</si>
  <si>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</si>
  <si>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</si>
  <si>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</si>
  <si>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</si>
  <si>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</si>
  <si>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</si>
  <si>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</si>
  <si>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</si>
  <si>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</si>
  <si>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</si>
  <si>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</si>
  <si>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</si>
  <si>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</si>
  <si>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</si>
  <si>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</si>
  <si>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</si>
  <si>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</si>
  <si>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</si>
  <si>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</si>
  <si>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</si>
  <si>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</si>
  <si>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</si>
  <si>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</si>
  <si>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</si>
  <si>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</si>
  <si>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</si>
  <si>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</si>
  <si>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</si>
  <si>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</si>
  <si>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</si>
  <si>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</si>
  <si>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</si>
  <si>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</si>
  <si>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</si>
  <si>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</si>
  <si>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</si>
  <si>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</si>
  <si>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</si>
  <si>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</si>
  <si>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</si>
  <si>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</si>
  <si>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</si>
  <si>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</si>
  <si>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</si>
  <si>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</si>
  <si>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</si>
  <si>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</si>
  <si>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</si>
  <si>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</si>
  <si>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</si>
  <si>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</si>
  <si>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</si>
  <si>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</si>
  <si>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</si>
  <si>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</si>
  <si>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</si>
  <si>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</si>
  <si>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</si>
  <si>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</si>
  <si>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</si>
  <si>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</si>
  <si>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</si>
  <si>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</si>
  <si>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</si>
  <si>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</si>
  <si>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</si>
  <si>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</si>
  <si>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</si>
  <si>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</si>
  <si>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</si>
  <si>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</si>
  <si>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</si>
  <si>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</si>
  <si>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</si>
  <si>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</si>
  <si>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</si>
  <si>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</si>
  <si>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</si>
  <si>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</si>
  <si>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</si>
  <si>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</si>
  <si>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</si>
  <si>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</si>
  <si>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</si>
  <si>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</si>
  <si>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</si>
  <si>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</si>
  <si>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</si>
  <si>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</si>
  <si>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</si>
  <si>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</si>
  <si>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</si>
  <si>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</si>
  <si>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</si>
  <si>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</si>
  <si>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</si>
  <si>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</si>
  <si>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</si>
  <si>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</si>
  <si>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</si>
  <si>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</si>
  <si>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</si>
  <si>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</si>
  <si>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</si>
  <si>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</si>
  <si>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</si>
  <si>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</si>
  <si>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</si>
  <si>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</si>
  <si>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</si>
  <si>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</si>
  <si>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</si>
  <si>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</si>
  <si>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</si>
  <si>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</si>
  <si>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</si>
  <si>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</si>
  <si>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</si>
  <si>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</si>
  <si>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</si>
  <si>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</si>
  <si>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</si>
  <si>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</si>
  <si>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</si>
  <si>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</si>
  <si>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</si>
  <si>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</si>
  <si>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</si>
  <si>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</si>
  <si>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</si>
  <si>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</si>
  <si>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</si>
  <si>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</si>
  <si>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</si>
  <si>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</si>
  <si>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</si>
  <si>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</si>
  <si>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</si>
  <si>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</si>
  <si>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</si>
  <si>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</si>
  <si>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</si>
  <si>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</si>
  <si>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</si>
  <si>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</si>
  <si>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</si>
  <si>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</si>
  <si>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</si>
  <si>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</si>
  <si>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</si>
  <si>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</si>
  <si>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</si>
  <si>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</si>
  <si>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</si>
  <si>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</si>
  <si>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</si>
  <si>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</si>
  <si>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</si>
  <si>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</si>
  <si>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</si>
  <si>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</si>
  <si>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</si>
  <si>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</si>
  <si>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</si>
  <si>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</si>
  <si>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</si>
  <si>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</si>
  <si>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</si>
  <si>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</si>
  <si>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</si>
  <si>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</si>
  <si>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</si>
  <si>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</si>
  <si>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</si>
  <si>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</si>
  <si>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</si>
  <si>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</si>
  <si>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</si>
  <si>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</si>
  <si>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</si>
  <si>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</si>
  <si>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</si>
  <si>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</si>
  <si>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</si>
  <si>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</si>
  <si>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</si>
  <si>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</si>
  <si>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</si>
  <si>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</si>
  <si>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</si>
  <si>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</si>
  <si>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</si>
  <si>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</si>
  <si>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</si>
  <si>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</si>
  <si>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</si>
  <si>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</si>
  <si>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</si>
  <si>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</si>
  <si>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</si>
  <si>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</si>
  <si>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</si>
  <si>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</si>
  <si>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</si>
  <si>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</si>
  <si>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</si>
  <si>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</si>
  <si>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</si>
  <si>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</si>
  <si>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</si>
  <si>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</si>
  <si>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</si>
  <si>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</si>
  <si>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</si>
  <si>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</si>
  <si>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</si>
  <si>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</si>
  <si>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</si>
  <si>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</si>
  <si>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</si>
  <si>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</si>
  <si>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</si>
  <si>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</si>
  <si>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</si>
  <si>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</si>
  <si>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</si>
  <si>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</si>
  <si>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</si>
  <si>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</si>
  <si>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</si>
  <si>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</si>
  <si>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</si>
  <si>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</si>
  <si>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</si>
  <si>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</si>
  <si>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</si>
  <si>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</si>
  <si>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</si>
  <si>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</si>
  <si>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</si>
  <si>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</si>
  <si>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</si>
  <si>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</si>
  <si>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</si>
  <si>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</si>
  <si>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</si>
  <si>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</si>
  <si>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</si>
  <si>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</si>
  <si>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</si>
  <si>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</si>
  <si>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</si>
  <si>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</si>
  <si>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</si>
  <si>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</si>
  <si>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</si>
  <si>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</si>
  <si>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</si>
  <si>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</si>
  <si>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</si>
  <si>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</si>
  <si>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</si>
  <si>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</si>
  <si>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</si>
  <si>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</si>
  <si>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</si>
  <si>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</si>
  <si>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</si>
  <si>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</si>
  <si>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</si>
  <si>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</si>
  <si>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</si>
  <si>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</si>
  <si>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</si>
  <si>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</si>
  <si>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</si>
  <si>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</si>
  <si>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</si>
  <si>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</si>
  <si>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</si>
  <si>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</si>
  <si>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</si>
  <si>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</si>
  <si>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</si>
  <si>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</si>
  <si>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</si>
  <si>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</si>
  <si>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</si>
  <si>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</si>
  <si>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</si>
  <si>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</si>
  <si>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</si>
  <si>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</si>
  <si>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</si>
  <si>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</si>
  <si>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</si>
  <si>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</si>
  <si>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</si>
  <si>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</si>
  <si>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</si>
  <si>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</si>
  <si>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</si>
  <si>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</si>
  <si>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</si>
  <si>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</si>
  <si>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</si>
  <si>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</si>
  <si>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</si>
  <si>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</si>
  <si>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</si>
  <si>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</si>
  <si>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</si>
  <si>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</si>
  <si>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</si>
  <si>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</si>
  <si>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</si>
  <si>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</si>
  <si>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</si>
  <si>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</si>
  <si>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</si>
  <si>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</si>
  <si>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</si>
  <si>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</si>
  <si>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</si>
  <si>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</si>
  <si>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</si>
  <si>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</si>
  <si>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</si>
  <si>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</si>
  <si>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</si>
  <si>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</si>
  <si>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</si>
  <si>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</si>
  <si>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</si>
  <si>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</si>
  <si>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</si>
  <si>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</si>
  <si>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</si>
  <si>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</si>
  <si>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</si>
  <si>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</si>
  <si>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</si>
  <si>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</si>
  <si>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</si>
  <si>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</si>
  <si>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</si>
  <si>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</si>
  <si>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</si>
  <si>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</si>
  <si>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</si>
  <si>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</si>
  <si>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</si>
  <si>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</si>
  <si>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</si>
  <si>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</si>
  <si>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</si>
  <si>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</si>
  <si>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</si>
  <si>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</si>
  <si>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</si>
  <si>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</si>
  <si>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</si>
  <si>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</si>
  <si>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</si>
  <si>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</si>
  <si>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</si>
  <si>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</si>
  <si>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</si>
  <si>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</si>
  <si>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</si>
  <si>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</si>
  <si>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</si>
  <si>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</si>
  <si>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</si>
  <si>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</si>
  <si>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</si>
  <si>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</si>
  <si>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</si>
  <si>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</si>
  <si>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</si>
  <si>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</si>
  <si>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</si>
  <si>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</si>
  <si>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</si>
  <si>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</si>
  <si>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</si>
  <si>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</si>
  <si>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</si>
  <si>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</si>
  <si>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</si>
  <si>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</si>
  <si>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</si>
  <si>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</si>
  <si>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</si>
  <si>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</si>
  <si>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</si>
  <si>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</si>
  <si>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</si>
  <si>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</si>
  <si>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</si>
  <si>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</si>
  <si>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</si>
  <si>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</si>
  <si>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</si>
  <si>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</si>
  <si>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</si>
  <si>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</si>
  <si>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</si>
  <si>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</si>
  <si>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</si>
  <si>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</si>
  <si>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</si>
  <si>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</si>
  <si>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</si>
  <si>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</si>
  <si>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</si>
  <si>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</si>
  <si>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</si>
  <si>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</si>
  <si>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</si>
  <si>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</si>
  <si>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</si>
  <si>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</si>
  <si>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</si>
  <si>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</si>
  <si>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</si>
  <si>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</si>
  <si>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</si>
  <si>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</si>
  <si>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</si>
  <si>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</si>
  <si>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</si>
  <si>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</si>
  <si>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</si>
  <si>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</si>
  <si>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</si>
  <si>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</si>
  <si>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</si>
  <si>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</si>
  <si>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</si>
  <si>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</si>
  <si>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</si>
  <si>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</si>
  <si>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</si>
  <si>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</si>
  <si>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</si>
  <si>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</si>
  <si>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</si>
  <si>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</si>
  <si>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</si>
  <si>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</si>
  <si>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</si>
  <si>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</si>
  <si>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</si>
  <si>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</si>
  <si>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</si>
  <si>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</si>
  <si>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</si>
  <si>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</si>
  <si>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</si>
  <si>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</si>
  <si>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</si>
  <si>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</si>
  <si>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</si>
  <si>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</si>
  <si>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</si>
  <si>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</si>
  <si>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</si>
  <si>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</si>
  <si>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</si>
  <si>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</si>
  <si>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</si>
  <si>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</si>
  <si>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</si>
  <si>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</si>
  <si>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</si>
  <si>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</si>
  <si>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</si>
  <si>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</si>
  <si>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</si>
  <si>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</si>
  <si>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</si>
  <si>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</si>
  <si>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</si>
  <si>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</si>
  <si>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</si>
  <si>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</si>
  <si>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</si>
  <si>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</si>
  <si>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</si>
  <si>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</si>
  <si>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</si>
  <si>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</si>
  <si>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</si>
  <si>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</si>
  <si>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</si>
  <si>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</si>
  <si>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</si>
  <si>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</si>
  <si>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</si>
  <si>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</si>
  <si>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</si>
  <si>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</si>
  <si>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</si>
  <si>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</si>
  <si>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</si>
  <si>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</si>
  <si>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</si>
  <si>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</si>
  <si>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</si>
  <si>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</si>
  <si>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</si>
  <si>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</si>
  <si>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</si>
  <si>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</si>
  <si>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</si>
  <si>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</si>
  <si>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</si>
  <si>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</si>
  <si>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</si>
  <si>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</si>
  <si>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</si>
  <si>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</si>
  <si>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</si>
  <si>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</si>
  <si>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</si>
  <si>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</si>
  <si>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</si>
  <si>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</si>
  <si>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</si>
  <si>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</si>
  <si>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</si>
  <si>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</si>
  <si>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</si>
  <si>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</si>
  <si>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</si>
  <si>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</si>
  <si>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</si>
  <si>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</si>
  <si>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</si>
  <si>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</si>
  <si>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</si>
  <si>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</si>
  <si>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</si>
  <si>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</si>
  <si>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</si>
  <si>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</si>
  <si>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</si>
  <si>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</si>
  <si>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</si>
  <si>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</si>
  <si>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</si>
  <si>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</si>
  <si>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</si>
  <si>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</si>
  <si>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</si>
  <si>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</si>
  <si>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</si>
  <si>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</si>
  <si>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</si>
  <si>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</si>
  <si>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</si>
  <si>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</si>
  <si>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</si>
  <si>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</si>
  <si>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</si>
  <si>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</si>
  <si>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</si>
  <si>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</si>
  <si>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</si>
  <si>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</si>
  <si>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</si>
  <si>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</si>
  <si>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</si>
  <si>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</si>
  <si>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</si>
  <si>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</si>
  <si>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</si>
  <si>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</si>
  <si>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</si>
  <si>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</si>
  <si>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</si>
  <si>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</si>
  <si>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</si>
  <si>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</si>
  <si>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</si>
  <si>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</si>
  <si>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</si>
  <si>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</si>
  <si>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</si>
  <si>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</si>
  <si>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</si>
  <si>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</si>
  <si>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</si>
  <si>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</si>
  <si>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</si>
  <si>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</si>
  <si>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</si>
  <si>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</si>
  <si>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</si>
  <si>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</si>
  <si>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</si>
  <si>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</si>
  <si>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</si>
  <si>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</si>
  <si>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</si>
  <si>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</si>
  <si>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</si>
  <si>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</si>
  <si>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</si>
  <si>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</si>
  <si>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</si>
  <si>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</si>
  <si>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</si>
  <si>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</si>
  <si>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</si>
  <si>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</si>
  <si>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</si>
  <si>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</si>
  <si>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</si>
  <si>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</si>
  <si>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</si>
  <si>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</si>
  <si>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</si>
  <si>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</si>
  <si>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</si>
  <si>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</si>
  <si>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</si>
  <si>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</si>
  <si>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</si>
  <si>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</si>
  <si>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</si>
  <si>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</si>
  <si>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</si>
  <si>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</si>
  <si>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</si>
  <si>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</si>
  <si>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</si>
  <si>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</si>
  <si>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</si>
  <si>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</si>
  <si>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</si>
  <si>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</si>
  <si>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</si>
  <si>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</si>
  <si>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</si>
  <si>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</si>
  <si>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</si>
  <si>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</si>
  <si>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</si>
  <si>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</si>
  <si>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</si>
  <si>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</si>
  <si>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</si>
  <si>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</si>
  <si>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</si>
  <si>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</si>
  <si>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</si>
  <si>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</si>
  <si>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</si>
  <si>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</si>
  <si>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</si>
  <si>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</si>
  <si>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</si>
  <si>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</si>
  <si>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</si>
  <si>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</si>
  <si>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</si>
  <si>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</si>
  <si>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</si>
  <si>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</si>
  <si>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</si>
  <si>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</si>
  <si>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</si>
  <si>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</si>
  <si>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</si>
  <si>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</si>
  <si>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</si>
  <si>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</si>
  <si>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</si>
  <si>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</si>
  <si>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</si>
  <si>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</si>
  <si>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</si>
  <si>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</si>
  <si>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</si>
  <si>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</si>
  <si>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</si>
  <si>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</si>
  <si>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</si>
  <si>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</si>
  <si>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</si>
  <si>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</si>
  <si>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</si>
  <si>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</si>
  <si>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</si>
  <si>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</si>
  <si>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</si>
  <si>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</si>
  <si>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</si>
  <si>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</si>
  <si>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</si>
  <si>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</si>
  <si>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</si>
  <si>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</si>
  <si>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</si>
  <si>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</si>
  <si>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</si>
  <si>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</si>
  <si>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</si>
  <si>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</si>
  <si>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</si>
  <si>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</si>
  <si>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</si>
  <si>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</si>
  <si>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</si>
  <si>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</si>
  <si>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</si>
  <si>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</si>
  <si>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</si>
  <si>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</si>
  <si>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</si>
  <si>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</si>
  <si>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</si>
  <si>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</si>
  <si>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</si>
  <si>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</si>
  <si>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</si>
  <si>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</si>
  <si>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</si>
  <si>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</si>
  <si>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</si>
  <si>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</si>
  <si>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</si>
  <si>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</si>
  <si>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</si>
  <si>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</si>
  <si>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</si>
  <si>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</si>
  <si>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</si>
  <si>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</si>
  <si>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</si>
  <si>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</si>
  <si>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</si>
  <si>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</si>
  <si>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</si>
  <si>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</si>
  <si>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</si>
  <si>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</si>
  <si>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</si>
  <si>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</si>
  <si>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</si>
  <si>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</si>
  <si>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</si>
  <si>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</si>
  <si>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</si>
  <si>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</si>
  <si>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</si>
  <si>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</si>
  <si>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</si>
  <si>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</si>
  <si>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</si>
  <si>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</si>
  <si>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</si>
  <si>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</si>
  <si>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</si>
  <si>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</si>
  <si>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</si>
  <si>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</si>
  <si>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</si>
  <si>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</si>
  <si>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</si>
  <si>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</si>
  <si>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</si>
  <si>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</si>
  <si>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</si>
  <si>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</si>
  <si>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</si>
  <si>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</si>
  <si>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</si>
  <si>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</si>
  <si>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</si>
  <si>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</si>
  <si>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</si>
  <si>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</si>
  <si>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</si>
  <si>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</si>
  <si>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</si>
  <si>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</si>
  <si>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</si>
  <si>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</si>
  <si>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</si>
  <si>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</si>
  <si>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</si>
  <si>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</si>
  <si>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</si>
  <si>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</si>
  <si>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</si>
  <si>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</si>
  <si>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</si>
  <si>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</si>
  <si>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</si>
  <si>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</si>
  <si>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</si>
  <si>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</si>
  <si>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</si>
  <si>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</si>
  <si>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</si>
  <si>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</si>
  <si>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</si>
  <si>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</si>
  <si>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</si>
  <si>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</si>
  <si>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</si>
  <si>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</si>
  <si>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</si>
  <si>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</si>
  <si>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</si>
  <si>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</si>
  <si>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</si>
  <si>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</si>
  <si>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</si>
  <si>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</si>
  <si>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</si>
  <si>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</si>
  <si>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</si>
  <si>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</si>
  <si>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</si>
  <si>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</si>
  <si>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</si>
  <si>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</si>
  <si>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</si>
  <si>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</si>
  <si>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</si>
  <si>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</si>
  <si>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</si>
  <si>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</si>
  <si>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</si>
  <si>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</si>
  <si>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</si>
  <si>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</si>
  <si>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</si>
  <si>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</si>
  <si>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</si>
  <si>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</si>
  <si>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</si>
  <si>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</si>
  <si>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</si>
  <si>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</si>
  <si>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</si>
  <si>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</si>
  <si>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</si>
  <si>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</si>
  <si>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</si>
  <si>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</si>
  <si>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</si>
  <si>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</si>
  <si>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</si>
  <si>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</si>
  <si>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</si>
  <si>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</si>
  <si>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</si>
  <si>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</si>
  <si>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</si>
  <si>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</si>
  <si>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</si>
  <si>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</si>
  <si>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</si>
  <si>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</si>
  <si>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</si>
  <si>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</si>
  <si>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</si>
  <si>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</si>
  <si>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</si>
  <si>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</si>
  <si>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</si>
  <si>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</si>
  <si>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</si>
  <si>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</si>
  <si>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</si>
  <si>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</si>
  <si>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</si>
  <si>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</si>
  <si>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</si>
  <si>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</si>
  <si>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</si>
  <si>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</si>
  <si>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</si>
  <si>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</si>
  <si>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</si>
  <si>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</si>
  <si>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</si>
  <si>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</si>
  <si>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</si>
  <si>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</si>
  <si>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</si>
  <si>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</si>
  <si>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</si>
  <si>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</si>
  <si>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</si>
  <si>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</si>
  <si>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</si>
  <si>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</si>
  <si>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</si>
  <si>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</si>
  <si>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</si>
  <si>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</si>
  <si>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</si>
  <si>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</si>
  <si>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</si>
  <si>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</si>
  <si>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</si>
  <si>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</si>
  <si>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</si>
  <si>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</si>
  <si>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</si>
  <si>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</si>
  <si>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</si>
  <si>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</si>
  <si>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</si>
  <si>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</si>
  <si>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</si>
  <si>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</si>
  <si>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</si>
  <si>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</si>
  <si>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</si>
  <si>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</si>
  <si>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</si>
  <si>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</si>
  <si>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</si>
  <si>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</si>
  <si>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</si>
  <si>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</si>
  <si>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</si>
  <si>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</si>
  <si>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</si>
  <si>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</si>
  <si>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</si>
  <si>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</si>
  <si>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</si>
  <si>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</si>
  <si>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</si>
  <si>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</si>
  <si>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</si>
  <si>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</si>
  <si>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</si>
  <si>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</si>
  <si>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</si>
  <si>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</si>
  <si>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</si>
  <si>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</si>
  <si>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</si>
  <si>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</si>
  <si>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</si>
  <si>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</si>
  <si>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</si>
  <si>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</si>
  <si>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</si>
  <si>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</si>
  <si>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</si>
  <si>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</si>
  <si>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</si>
  <si>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</si>
  <si>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</si>
  <si>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</si>
  <si>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</si>
  <si>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</si>
  <si>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</si>
  <si>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</si>
  <si>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</si>
  <si>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</si>
  <si>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</si>
  <si>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</si>
  <si>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</si>
  <si>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</si>
  <si>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</si>
  <si>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</si>
  <si>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</si>
  <si>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</si>
  <si>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</si>
  <si>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</si>
  <si>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</si>
  <si>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</si>
  <si>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</si>
  <si>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</si>
  <si>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</si>
  <si>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</si>
  <si>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</si>
  <si>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</si>
  <si>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</si>
  <si>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</si>
  <si>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</si>
  <si>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</si>
  <si>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</si>
  <si>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</si>
  <si>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</si>
  <si>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</si>
  <si>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</si>
  <si>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</si>
  <si>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</si>
  <si>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</si>
  <si>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</si>
  <si>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</si>
  <si>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</si>
  <si>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</si>
  <si>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</si>
  <si>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</si>
  <si>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</si>
  <si>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</si>
  <si>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</si>
  <si>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</si>
  <si>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</si>
  <si>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</si>
  <si>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</si>
  <si>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</si>
  <si>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</si>
  <si>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</si>
  <si>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</si>
  <si>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</si>
  <si>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</si>
  <si>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</si>
  <si>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</si>
  <si>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</si>
  <si>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</si>
  <si>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</si>
  <si>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</si>
  <si>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</si>
  <si>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</si>
  <si>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</si>
  <si>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</si>
  <si>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</si>
  <si>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</si>
  <si>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</si>
  <si>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</si>
  <si>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</si>
  <si>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</si>
  <si>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</si>
  <si>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</si>
  <si>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</si>
  <si>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</si>
  <si>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</si>
  <si>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</si>
  <si>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</si>
  <si>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</si>
  <si>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</si>
  <si>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</si>
  <si>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</si>
  <si>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</si>
  <si>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</si>
  <si>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</si>
  <si>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</si>
  <si>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</si>
  <si>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</si>
  <si>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</si>
  <si>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</si>
  <si>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</si>
  <si>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</si>
  <si>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</si>
  <si>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</si>
  <si>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</si>
  <si>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</si>
  <si>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</si>
  <si>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</si>
  <si>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</si>
  <si>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</si>
  <si>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</si>
  <si>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</si>
  <si>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</si>
  <si>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</si>
  <si>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</si>
  <si>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</si>
  <si>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</si>
  <si>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</si>
  <si>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</si>
  <si>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</si>
  <si>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</si>
  <si>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</si>
  <si>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</si>
  <si>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</si>
  <si>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</si>
  <si>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</si>
  <si>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</si>
  <si>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</si>
  <si>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</si>
  <si>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</si>
  <si>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</si>
  <si>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</si>
  <si>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</si>
  <si>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</si>
  <si>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</si>
  <si>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</si>
  <si>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</si>
  <si>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</si>
  <si>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</si>
  <si>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</si>
  <si>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</si>
  <si>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</si>
  <si>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</si>
  <si>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</si>
  <si>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</si>
  <si>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</si>
  <si>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</si>
  <si>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</si>
  <si>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</si>
  <si>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</si>
  <si>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</si>
  <si>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</si>
  <si>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</si>
  <si>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</si>
  <si>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</si>
  <si>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</si>
  <si>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</si>
  <si>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</si>
  <si>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</si>
  <si>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</si>
  <si>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</si>
  <si>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</si>
  <si>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</si>
  <si>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</si>
  <si>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</si>
  <si>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</si>
  <si>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</si>
  <si>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</si>
  <si>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</si>
  <si>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</si>
  <si>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</si>
  <si>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</si>
  <si>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</si>
  <si>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</si>
  <si>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</si>
  <si>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</si>
  <si>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</si>
  <si>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</si>
  <si>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</si>
  <si>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</si>
  <si>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</si>
  <si>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</si>
  <si>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</si>
  <si>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</si>
  <si>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</si>
  <si>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</si>
  <si>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</si>
  <si>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</si>
  <si>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</si>
  <si>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</si>
  <si>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</si>
  <si>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</si>
  <si>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</si>
  <si>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</si>
  <si>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</si>
  <si>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</si>
  <si>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</si>
  <si>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</si>
  <si>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</si>
  <si>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</si>
  <si>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</si>
  <si>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</si>
  <si>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</si>
  <si>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</si>
  <si>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</si>
  <si>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</si>
  <si>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</si>
  <si>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</si>
  <si>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</si>
  <si>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</si>
  <si>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</si>
  <si>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</si>
  <si>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</si>
  <si>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</si>
  <si>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</si>
  <si>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</si>
  <si>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</si>
  <si>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</si>
  <si>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</si>
  <si>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</si>
  <si>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</si>
  <si>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</si>
  <si>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</si>
  <si>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</si>
  <si>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</si>
  <si>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</si>
  <si>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</si>
  <si>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</si>
  <si>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</si>
  <si>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</si>
  <si>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</si>
  <si>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</si>
  <si>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</si>
  <si>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</si>
  <si>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</si>
  <si>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</si>
  <si>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</si>
  <si>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</si>
  <si>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</si>
  <si>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</si>
  <si>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</si>
  <si>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</si>
  <si>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</si>
  <si>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</si>
  <si>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</si>
  <si>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</si>
  <si>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</si>
  <si>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</si>
  <si>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</si>
  <si>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</si>
  <si>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</si>
  <si>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</si>
  <si>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</si>
  <si>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</si>
  <si>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</si>
  <si>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</si>
  <si>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</si>
  <si>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</si>
  <si>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</si>
  <si>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</si>
  <si>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</si>
  <si>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</si>
  <si>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</si>
  <si>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</si>
  <si>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</si>
  <si>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</si>
  <si>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</si>
  <si>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</si>
  <si>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</si>
  <si>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</si>
  <si>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</si>
  <si>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</si>
  <si>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</si>
  <si>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</si>
  <si>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</si>
  <si>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</si>
  <si>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</si>
  <si>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</si>
  <si>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</si>
  <si>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</si>
  <si>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</si>
  <si>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</si>
  <si>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</si>
  <si>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</si>
  <si>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</si>
  <si>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</si>
  <si>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</si>
  <si>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</si>
  <si>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</si>
  <si>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</si>
  <si>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</si>
  <si>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</si>
  <si>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</si>
  <si>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</si>
  <si>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</si>
  <si>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</si>
  <si>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</si>
  <si>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</si>
  <si>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</si>
  <si>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</si>
  <si>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</si>
  <si>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</si>
  <si>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</si>
  <si>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</si>
  <si>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</si>
  <si>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</si>
  <si>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</si>
  <si>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</si>
  <si>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</si>
  <si>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</si>
  <si>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</si>
  <si>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</si>
  <si>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</si>
  <si>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</si>
  <si>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</si>
  <si>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</si>
  <si>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</si>
  <si>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</si>
  <si>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</si>
  <si>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</si>
  <si>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</si>
  <si>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</si>
  <si>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</si>
  <si>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</si>
  <si>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</si>
  <si>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</si>
  <si>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</si>
  <si>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</si>
  <si>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</si>
  <si>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</si>
  <si>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</si>
  <si>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</si>
  <si>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</si>
  <si>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</si>
  <si>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</si>
  <si>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</si>
  <si>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</si>
  <si>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</si>
  <si>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</si>
  <si>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</si>
  <si>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</si>
  <si>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</si>
  <si>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</si>
  <si>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</si>
  <si>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</si>
  <si>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</si>
  <si>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</si>
  <si>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</si>
  <si>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</si>
  <si>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</si>
  <si>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</si>
  <si>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</si>
  <si>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</si>
  <si>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</si>
  <si>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</si>
  <si>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</si>
  <si>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</si>
  <si>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</si>
  <si>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</si>
  <si>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</si>
  <si>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</si>
  <si>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</si>
  <si>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</si>
  <si>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</si>
  <si>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</si>
  <si>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</si>
  <si>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</si>
  <si>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</si>
  <si>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</si>
  <si>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</si>
  <si>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</si>
  <si>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</si>
  <si>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</si>
  <si>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</si>
  <si>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</si>
  <si>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</si>
  <si>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</si>
  <si>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</si>
  <si>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</si>
  <si>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</si>
  <si>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</si>
  <si>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</si>
  <si>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</si>
  <si>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</si>
  <si>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</si>
  <si>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</si>
  <si>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</si>
  <si>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</si>
  <si>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</si>
  <si>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</si>
  <si>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</si>
  <si>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</si>
  <si>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</si>
  <si>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</si>
  <si>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</si>
  <si>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</si>
  <si>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</si>
  <si>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</si>
  <si>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</si>
  <si>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</si>
  <si>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</si>
  <si>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</si>
  <si>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</si>
  <si>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</si>
  <si>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</si>
  <si>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</si>
  <si>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</si>
  <si>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</si>
  <si>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</si>
  <si>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</si>
  <si>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</si>
  <si>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</si>
  <si>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</si>
  <si>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</si>
  <si>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</si>
  <si>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</si>
  <si>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</si>
  <si>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</si>
  <si>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</si>
  <si>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</si>
  <si>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</si>
  <si>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</si>
  <si>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</si>
  <si>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</si>
  <si>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</si>
  <si>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</si>
  <si>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</si>
  <si>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</si>
  <si>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</si>
  <si>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</si>
  <si>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</si>
  <si>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</si>
  <si>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</si>
  <si>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</si>
  <si>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</si>
  <si>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</si>
  <si>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</si>
  <si>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</si>
  <si>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</si>
  <si>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</si>
  <si>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</si>
  <si>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</si>
  <si>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</si>
  <si>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</si>
  <si>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</si>
  <si>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</si>
  <si>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</si>
  <si>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</si>
  <si>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</si>
  <si>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</si>
  <si>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</si>
  <si>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</si>
  <si>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</si>
  <si>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</si>
  <si>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</si>
  <si>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</si>
  <si>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</si>
  <si>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</si>
  <si>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</si>
  <si>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</si>
  <si>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</si>
  <si>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</si>
  <si>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</si>
  <si>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</si>
  <si>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</si>
  <si>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</si>
  <si>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</si>
  <si>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</si>
  <si>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</si>
  <si>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</si>
  <si>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</si>
  <si>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</si>
  <si>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</si>
  <si>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</si>
  <si>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</si>
  <si>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</si>
  <si>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</si>
  <si>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</si>
  <si>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</si>
  <si>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</si>
  <si>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</si>
  <si>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</si>
  <si>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</si>
  <si>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</si>
  <si>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</si>
  <si>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</si>
  <si>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</si>
  <si>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</si>
  <si>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</si>
  <si>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</si>
  <si>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</si>
  <si>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</si>
  <si>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</si>
  <si>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</si>
  <si>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</si>
  <si>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</si>
  <si>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</si>
  <si>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</si>
  <si>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</si>
  <si>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</si>
  <si>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</si>
  <si>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</si>
  <si>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</si>
  <si>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</si>
  <si>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</si>
  <si>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</si>
  <si>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</si>
  <si>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</si>
  <si>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</si>
  <si>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</si>
  <si>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</si>
  <si>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</si>
  <si>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</si>
  <si>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</si>
  <si>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</si>
  <si>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</si>
  <si>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</si>
  <si>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</si>
  <si>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</si>
  <si>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</si>
  <si>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</si>
  <si>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</si>
  <si>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</si>
  <si>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</si>
  <si>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</si>
  <si>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</si>
  <si>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</si>
  <si>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</si>
  <si>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</si>
  <si>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</si>
  <si>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</si>
  <si>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</si>
  <si>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</si>
  <si>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</si>
  <si>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</si>
  <si>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</si>
  <si>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</si>
  <si>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</si>
  <si>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</si>
  <si>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</si>
  <si>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</si>
  <si>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</si>
  <si>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</si>
  <si>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</si>
  <si>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</si>
  <si>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</si>
  <si>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</si>
  <si>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</si>
  <si>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</si>
  <si>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</si>
  <si>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</si>
  <si>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</si>
  <si>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</si>
  <si>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</si>
  <si>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</si>
  <si>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</si>
  <si>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</si>
  <si>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</si>
  <si>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</si>
  <si>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</si>
  <si>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</si>
  <si>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</si>
  <si>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</si>
  <si>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</si>
  <si>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</si>
  <si>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</si>
  <si>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</si>
  <si>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</si>
  <si>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</si>
  <si>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</si>
  <si>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</si>
  <si>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</si>
  <si>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</si>
  <si>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</si>
  <si>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</si>
  <si>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</si>
  <si>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</si>
  <si>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</si>
  <si>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</si>
  <si>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</si>
  <si>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</si>
  <si>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</si>
  <si>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</si>
  <si>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</si>
  <si>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</si>
  <si>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</si>
  <si>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</si>
  <si>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</si>
  <si>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</si>
  <si>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</si>
  <si>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</si>
  <si>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</si>
  <si>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</si>
  <si>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</si>
  <si>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</si>
  <si>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</si>
  <si>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</si>
  <si>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</si>
  <si>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</si>
  <si>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</si>
  <si>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</si>
  <si>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</si>
  <si>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</si>
  <si>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</si>
  <si>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</si>
  <si>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</si>
  <si>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</si>
  <si>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</si>
  <si>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</si>
  <si>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</si>
  <si>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</si>
  <si>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</si>
  <si>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</si>
  <si>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</si>
  <si>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</si>
  <si>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</si>
  <si>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</si>
  <si>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</si>
  <si>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</si>
  <si>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</si>
  <si>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</si>
  <si>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</si>
  <si>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</si>
  <si>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</si>
  <si>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</si>
  <si>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</si>
  <si>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</si>
  <si>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</si>
  <si>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</si>
  <si>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</si>
  <si>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</si>
  <si>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</si>
  <si>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</si>
  <si>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</si>
  <si>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</si>
  <si>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</si>
  <si>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</si>
  <si>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</si>
  <si>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</si>
  <si>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</si>
  <si>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</si>
  <si>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</si>
  <si>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</si>
  <si>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</si>
  <si>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</si>
  <si>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</si>
  <si>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</si>
  <si>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</si>
  <si>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</si>
  <si>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</si>
  <si>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</si>
  <si>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</si>
  <si>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</si>
  <si>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</si>
  <si>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</si>
  <si>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</si>
  <si>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</si>
  <si>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</si>
  <si>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</si>
  <si>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</si>
  <si>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</si>
  <si>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</si>
  <si>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</si>
  <si>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</si>
  <si>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</si>
  <si>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</si>
  <si>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</si>
  <si>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</si>
  <si>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</si>
  <si>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</si>
  <si>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</si>
  <si>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</si>
  <si>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</si>
  <si>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</si>
  <si>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</si>
  <si>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</si>
  <si>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</si>
  <si>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</si>
  <si>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</si>
  <si>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</si>
  <si>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</si>
  <si>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</si>
  <si>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</si>
  <si>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</si>
  <si>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</si>
  <si>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</si>
  <si>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</si>
  <si>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</si>
  <si>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</si>
  <si>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</si>
  <si>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</si>
  <si>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</si>
  <si>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</si>
  <si>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</si>
  <si>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</si>
  <si>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</si>
  <si>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</si>
  <si>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</si>
  <si>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</si>
  <si>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</si>
  <si>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</si>
  <si>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</si>
  <si>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</si>
  <si>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</si>
  <si>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</si>
  <si>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</si>
  <si>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</si>
  <si>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</si>
  <si>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</si>
  <si>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</si>
  <si>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</si>
  <si>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</si>
  <si>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</si>
  <si>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</si>
  <si>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</si>
  <si>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</si>
  <si>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</si>
  <si>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</si>
  <si>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</si>
  <si>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</si>
  <si>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</si>
  <si>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</si>
  <si>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</si>
  <si>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</si>
  <si>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</si>
  <si>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</si>
  <si>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</si>
  <si>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</si>
  <si>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</si>
  <si>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</si>
  <si>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</si>
  <si>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</si>
  <si>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</si>
  <si>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</si>
  <si>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</si>
  <si>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</si>
  <si>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</si>
  <si>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</si>
  <si>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</si>
  <si>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</si>
  <si>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</si>
  <si>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</si>
  <si>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</si>
  <si>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</si>
  <si>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</si>
  <si>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</si>
  <si>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</si>
  <si>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</si>
  <si>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</si>
  <si>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</si>
  <si>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</si>
  <si>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</si>
  <si>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</si>
  <si>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</si>
  <si>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</si>
  <si>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</si>
  <si>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</si>
  <si>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</si>
  <si>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</si>
  <si>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</si>
  <si>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</si>
  <si>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</si>
  <si>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</si>
  <si>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</si>
  <si>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</si>
  <si>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</si>
  <si>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</si>
  <si>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</si>
  <si>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</si>
  <si>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</si>
  <si>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</si>
  <si>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</si>
  <si>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</si>
  <si>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</si>
  <si>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</si>
  <si>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</si>
  <si>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</si>
  <si>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</si>
  <si>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</si>
  <si>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</si>
  <si>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</si>
  <si>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</si>
  <si>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</si>
  <si>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</si>
  <si>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</si>
  <si>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</si>
  <si>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</si>
  <si>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</si>
  <si>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</si>
  <si>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</si>
  <si>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</si>
  <si>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</si>
  <si>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</si>
  <si>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</si>
  <si>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</si>
  <si>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</si>
  <si>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</si>
  <si>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</si>
  <si>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</si>
  <si>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</si>
  <si>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</si>
  <si>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</si>
  <si>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</si>
  <si>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</si>
  <si>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</si>
  <si>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</si>
  <si>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</si>
  <si>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</si>
  <si>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</si>
  <si>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</si>
  <si>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</si>
  <si>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</si>
  <si>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</si>
  <si>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</si>
  <si>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</si>
  <si>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</si>
  <si>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</si>
  <si>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</si>
  <si>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</si>
  <si>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</si>
  <si>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</si>
  <si>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</si>
  <si>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</si>
  <si>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</si>
  <si>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</si>
  <si>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</si>
  <si>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</si>
  <si>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</si>
  <si>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</si>
  <si>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</si>
  <si>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</si>
  <si>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</si>
  <si>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</si>
  <si>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</si>
  <si>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</si>
  <si>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</si>
  <si>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</si>
  <si>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</si>
  <si>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</si>
  <si>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</si>
  <si>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</si>
  <si>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</si>
  <si>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</si>
  <si>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</si>
  <si>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</si>
  <si>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</si>
  <si>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</si>
  <si>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</si>
  <si>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</si>
  <si>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</si>
  <si>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</si>
  <si>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</si>
  <si>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</si>
  <si>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</si>
  <si>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</si>
  <si>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</si>
  <si>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</si>
  <si>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</si>
  <si>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</si>
  <si>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</si>
  <si>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</si>
  <si>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</si>
  <si>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</si>
  <si>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</si>
  <si>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</si>
  <si>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</si>
  <si>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</si>
  <si>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</si>
  <si>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</si>
  <si>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</si>
  <si>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</si>
  <si>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</si>
  <si>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</si>
  <si>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</si>
  <si>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</si>
  <si>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</si>
  <si>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</si>
  <si>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</si>
  <si>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</si>
  <si>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</si>
  <si>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</si>
  <si>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</si>
  <si>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</si>
  <si>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</si>
  <si>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</si>
  <si>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</si>
  <si>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</si>
  <si>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</si>
  <si>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</si>
  <si>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</si>
  <si>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</si>
  <si>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</si>
  <si>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</si>
  <si>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</si>
  <si>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</si>
  <si>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</si>
  <si>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</si>
  <si>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</si>
  <si>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</si>
  <si>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</si>
  <si>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</si>
  <si>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</si>
  <si>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</si>
  <si>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</si>
  <si>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</si>
  <si>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</si>
  <si>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</si>
  <si>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</si>
  <si>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</si>
  <si>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</si>
  <si>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</si>
  <si>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</si>
  <si>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</si>
  <si>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</si>
  <si>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</si>
  <si>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</si>
  <si>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</si>
  <si>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</si>
  <si>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</si>
  <si>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</si>
  <si>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</si>
  <si>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</si>
  <si>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</si>
  <si>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</si>
  <si>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</si>
  <si>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</si>
  <si>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</si>
  <si>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</si>
  <si>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</si>
  <si>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</si>
  <si>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</si>
  <si>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</si>
  <si>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</si>
  <si>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</si>
  <si>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</si>
  <si>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</si>
  <si>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</si>
  <si>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</si>
  <si>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</si>
  <si>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</si>
  <si>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</si>
  <si>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</si>
  <si>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</si>
  <si>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</si>
  <si>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</si>
  <si>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</si>
  <si>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</si>
  <si>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</si>
  <si>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</si>
  <si>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</si>
  <si>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</si>
  <si>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</si>
  <si>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</si>
  <si>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</si>
  <si>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</si>
  <si>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</si>
  <si>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</si>
  <si>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</si>
  <si>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</si>
  <si>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</si>
  <si>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</si>
  <si>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</si>
  <si>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</si>
  <si>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</si>
  <si>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</si>
  <si>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</si>
  <si>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</si>
  <si>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</si>
  <si>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</si>
  <si>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</si>
  <si>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</si>
  <si>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</si>
  <si>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</si>
  <si>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</si>
  <si>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</si>
  <si>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</si>
  <si>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</si>
  <si>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</si>
  <si>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</si>
  <si>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</si>
  <si>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</si>
  <si>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</si>
  <si>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</si>
  <si>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</si>
  <si>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</si>
  <si>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</si>
  <si>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</si>
  <si>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</si>
  <si>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</si>
  <si>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</si>
  <si>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</si>
  <si>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</si>
  <si>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</si>
  <si>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</si>
  <si>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</si>
  <si>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</si>
  <si>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</si>
  <si>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</si>
  <si>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</si>
  <si>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</si>
  <si>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</si>
  <si>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</si>
  <si>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</si>
  <si>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</si>
  <si>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</si>
  <si>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</si>
  <si>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</si>
  <si>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</si>
  <si>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</si>
  <si>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</si>
  <si>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</si>
  <si>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</si>
  <si>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</si>
  <si>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</si>
  <si>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</si>
  <si>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</si>
  <si>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</si>
  <si>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</si>
  <si>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</si>
  <si>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</si>
  <si>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</si>
  <si>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</si>
  <si>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</si>
  <si>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</si>
  <si>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</si>
  <si>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</si>
  <si>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</si>
  <si>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</si>
  <si>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</si>
  <si>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</si>
  <si>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</si>
  <si>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</si>
  <si>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</si>
  <si>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</si>
  <si>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</si>
  <si>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</si>
  <si>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</si>
  <si>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</si>
  <si>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</si>
  <si>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</si>
  <si>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</si>
  <si>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</si>
  <si>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</si>
  <si>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</si>
  <si>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</si>
  <si>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</si>
  <si>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</si>
  <si>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</si>
  <si>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</si>
  <si>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</si>
  <si>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</si>
  <si>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</si>
  <si>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</si>
  <si>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</si>
  <si>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</si>
  <si>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</si>
  <si>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</si>
  <si>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</si>
  <si>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</si>
  <si>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</si>
  <si>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</si>
  <si>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</si>
  <si>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</si>
  <si>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</si>
  <si>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</si>
  <si>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</si>
  <si>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</si>
  <si>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</si>
  <si>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</si>
  <si>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</si>
  <si>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</si>
  <si>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</si>
  <si>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</si>
  <si>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</si>
  <si>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</si>
  <si>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</si>
  <si>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</si>
  <si>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</si>
  <si>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</si>
  <si>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</si>
  <si>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</si>
  <si>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</si>
  <si>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</si>
  <si>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</si>
  <si>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</si>
  <si>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</si>
  <si>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</si>
  <si>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</si>
  <si>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</si>
  <si>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</si>
  <si>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</si>
  <si>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</si>
  <si>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</si>
  <si>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</si>
  <si>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</si>
  <si>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</si>
  <si>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</si>
  <si>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</si>
  <si>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</si>
  <si>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</si>
  <si>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</si>
  <si>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</si>
  <si>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</si>
  <si>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</si>
  <si>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</si>
  <si>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</si>
  <si>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</si>
  <si>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</si>
  <si>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</si>
  <si>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</si>
  <si>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</si>
  <si>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</si>
  <si>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</si>
  <si>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</si>
  <si>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</si>
  <si>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</si>
  <si>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</si>
  <si>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</si>
  <si>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</si>
  <si>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</si>
  <si>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</si>
  <si>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</si>
  <si>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</si>
  <si>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</si>
  <si>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</si>
  <si>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</si>
  <si>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</si>
  <si>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</si>
  <si>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</si>
  <si>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</si>
  <si>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</si>
  <si>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</si>
  <si>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</si>
  <si>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</si>
  <si>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</si>
  <si>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</si>
  <si>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</si>
  <si>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</si>
  <si>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</si>
  <si>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</si>
  <si>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</si>
  <si>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</si>
  <si>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</si>
  <si>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</si>
  <si>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</si>
  <si>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</si>
  <si>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</si>
  <si>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</si>
  <si>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</si>
  <si>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</si>
  <si>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</si>
  <si>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</si>
  <si>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</si>
  <si>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</si>
  <si>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</si>
  <si>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</si>
  <si>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</si>
  <si>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</si>
  <si>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</si>
  <si>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</si>
  <si>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</si>
  <si>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</si>
  <si>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</si>
  <si>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</si>
  <si>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</si>
  <si>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</si>
  <si>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</si>
  <si>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</si>
  <si>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</si>
  <si>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</si>
  <si>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</si>
  <si>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</si>
  <si>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</si>
  <si>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</si>
  <si>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</si>
  <si>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</si>
  <si>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</si>
  <si>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</si>
  <si>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</si>
  <si>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</si>
  <si>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</si>
  <si>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</si>
  <si>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</si>
  <si>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</si>
  <si>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</si>
  <si>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</si>
  <si>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</si>
  <si>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</si>
  <si>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</si>
  <si>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</si>
  <si>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</si>
  <si>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</si>
  <si>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</si>
  <si>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</si>
  <si>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</si>
  <si>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</si>
  <si>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</si>
  <si>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</si>
  <si>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</si>
  <si>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</si>
  <si>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</si>
  <si>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</si>
  <si>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</si>
  <si>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</si>
  <si>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</si>
  <si>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</si>
  <si>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</si>
  <si>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</si>
  <si>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</si>
  <si>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</si>
  <si>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</si>
  <si>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</si>
  <si>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</si>
  <si>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</si>
  <si>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</si>
  <si>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</si>
  <si>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</si>
  <si>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</si>
  <si>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</si>
  <si>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</si>
  <si>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</si>
  <si>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</si>
  <si>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</si>
  <si>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</si>
  <si>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</si>
  <si>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</si>
  <si>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</si>
  <si>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</si>
  <si>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</si>
  <si>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</si>
  <si>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</si>
  <si>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</si>
  <si>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</si>
  <si>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</si>
  <si>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</si>
  <si>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</si>
  <si>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</si>
  <si>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</si>
  <si>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</si>
  <si>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</si>
  <si>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</si>
  <si>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</si>
  <si>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</si>
  <si>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</si>
  <si>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</si>
  <si>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</si>
  <si>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</si>
  <si>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</si>
  <si>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</si>
  <si>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</si>
  <si>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</si>
  <si>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</si>
  <si>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</si>
  <si>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</si>
  <si>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</si>
  <si>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</si>
  <si>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</si>
  <si>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</si>
  <si>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</si>
  <si>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</si>
  <si>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</si>
  <si>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</si>
  <si>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</si>
  <si>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</si>
  <si>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</si>
  <si>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</si>
  <si>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</si>
  <si>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</si>
  <si>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</si>
  <si>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</si>
  <si>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</si>
  <si>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</si>
  <si>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</si>
  <si>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</si>
  <si>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</si>
  <si>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</si>
  <si>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</si>
  <si>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</si>
  <si>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</si>
  <si>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</si>
  <si>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</si>
  <si>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</si>
  <si>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</si>
  <si>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</si>
  <si>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</si>
  <si>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</si>
  <si>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</si>
  <si>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</si>
  <si>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</si>
  <si>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</si>
  <si>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</si>
  <si>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</si>
  <si>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</si>
  <si>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</si>
  <si>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</si>
  <si>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</si>
  <si>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</si>
  <si>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</si>
  <si>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</si>
  <si>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</si>
  <si>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</si>
  <si>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</si>
  <si>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</si>
  <si>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</si>
  <si>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</si>
  <si>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</si>
  <si>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</si>
  <si>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</si>
  <si>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</si>
  <si>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</si>
  <si>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</si>
  <si>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</si>
  <si>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</si>
  <si>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</si>
  <si>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</si>
  <si>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</si>
  <si>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</si>
  <si>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</si>
  <si>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</si>
  <si>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</si>
  <si>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</si>
  <si>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</si>
  <si>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</si>
  <si>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</si>
  <si>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</si>
  <si>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</si>
  <si>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</si>
  <si>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</si>
  <si>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</si>
  <si>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</si>
  <si>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</si>
  <si>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</si>
  <si>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</si>
  <si>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</si>
  <si>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</si>
  <si>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</si>
  <si>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</si>
  <si>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</si>
  <si>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</si>
  <si>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</si>
  <si>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</si>
  <si>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</si>
  <si>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</si>
  <si>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</si>
  <si>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</si>
  <si>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</si>
  <si>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</si>
  <si>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</si>
  <si>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</si>
  <si>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</si>
  <si>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</si>
  <si>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</si>
  <si>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</si>
  <si>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</si>
  <si>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</si>
  <si>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</si>
  <si>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</si>
  <si>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</si>
  <si>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</si>
  <si>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</si>
  <si>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</si>
  <si>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</si>
  <si>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</si>
  <si>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</si>
  <si>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</si>
  <si>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</si>
  <si>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</si>
  <si>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</si>
  <si>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</si>
  <si>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</si>
  <si>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</si>
  <si>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</si>
  <si>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</si>
  <si>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</si>
  <si>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</si>
  <si>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</si>
  <si>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</si>
  <si>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</si>
  <si>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</si>
  <si>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</si>
  <si>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</si>
  <si>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</si>
  <si>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</si>
  <si>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</si>
  <si>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</si>
  <si>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</si>
  <si>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</si>
  <si>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</si>
  <si>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</si>
  <si>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</si>
  <si>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</si>
  <si>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</si>
  <si>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</si>
  <si>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</si>
  <si>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</si>
  <si>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</si>
  <si>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</si>
  <si>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</si>
  <si>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</si>
  <si>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</si>
  <si>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</si>
  <si>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</si>
  <si>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</si>
  <si>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</si>
  <si>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</si>
  <si>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</si>
  <si>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</si>
  <si>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</si>
  <si>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</si>
  <si>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</si>
  <si>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</si>
  <si>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</si>
  <si>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</si>
  <si>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</si>
  <si>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</si>
  <si>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</si>
  <si>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</si>
  <si>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</si>
  <si>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</si>
  <si>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</si>
  <si>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</si>
  <si>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</si>
  <si>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</si>
  <si>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</si>
  <si>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</si>
  <si>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</si>
  <si>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</si>
  <si>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</si>
  <si>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</si>
  <si>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</si>
  <si>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</si>
  <si>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</si>
  <si>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</si>
  <si>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</si>
  <si>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</si>
  <si>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</si>
  <si>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</si>
  <si>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</si>
  <si>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</si>
  <si>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</si>
  <si>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</si>
  <si>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</si>
  <si>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</si>
  <si>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</si>
  <si>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</si>
  <si>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</si>
  <si>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</si>
  <si>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</si>
  <si>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</si>
  <si>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</si>
  <si>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</si>
  <si>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</si>
  <si>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</si>
  <si>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</si>
  <si>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</si>
  <si>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</si>
  <si>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</si>
  <si>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</si>
  <si>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</si>
  <si>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</si>
  <si>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</si>
  <si>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</si>
  <si>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</si>
  <si>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</si>
  <si>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</si>
  <si>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</si>
  <si>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</si>
  <si>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</si>
  <si>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</si>
  <si>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</si>
  <si>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</si>
  <si>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</si>
  <si>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</si>
  <si>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</si>
  <si>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</si>
  <si>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</si>
  <si>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</si>
  <si>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</si>
  <si>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</si>
  <si>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</si>
  <si>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</si>
  <si>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</si>
  <si>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</si>
  <si>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</si>
  <si>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</si>
  <si>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</si>
  <si>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</si>
  <si>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</si>
  <si>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</si>
  <si>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</si>
  <si>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</si>
  <si>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</si>
  <si>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</si>
  <si>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</si>
  <si>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</si>
  <si>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</si>
  <si>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</si>
  <si>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</si>
  <si>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</si>
  <si>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</si>
  <si>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</si>
  <si>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</si>
  <si>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</si>
  <si>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</si>
  <si>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</si>
  <si>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</si>
  <si>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</si>
  <si>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</si>
  <si>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</si>
  <si>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</si>
  <si>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</si>
  <si>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</si>
  <si>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</si>
  <si>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</si>
  <si>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</si>
  <si>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</si>
  <si>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</si>
  <si>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</si>
  <si>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</si>
  <si>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</si>
  <si>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</si>
  <si>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</si>
  <si>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</si>
  <si>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</si>
  <si>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</si>
  <si>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</si>
  <si>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</si>
  <si>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</si>
  <si>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</si>
  <si>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</si>
  <si>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</si>
  <si>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</si>
  <si>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</si>
  <si>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</si>
  <si>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</si>
  <si>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</si>
  <si>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</si>
  <si>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</si>
  <si>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</si>
  <si>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</si>
  <si>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</si>
  <si>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</si>
  <si>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</si>
  <si>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</si>
  <si>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</si>
  <si>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</si>
  <si>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</si>
  <si>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</si>
  <si>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</si>
  <si>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</si>
  <si>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</si>
  <si>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</si>
  <si>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</si>
  <si>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</si>
  <si>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</si>
  <si>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</si>
  <si>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</si>
  <si>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</si>
  <si>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</si>
  <si>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</si>
  <si>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</si>
  <si>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</si>
  <si>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</si>
  <si>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</si>
  <si>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</si>
  <si>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</si>
  <si>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</si>
  <si>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</si>
  <si>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</si>
  <si>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</si>
  <si>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</si>
  <si>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</si>
  <si>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</si>
  <si>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</si>
  <si>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</si>
  <si>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</si>
  <si>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</si>
  <si>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</si>
  <si>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</si>
  <si>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</si>
  <si>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</si>
  <si>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</si>
  <si>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</si>
  <si>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</si>
  <si>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</si>
  <si>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</si>
  <si>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</si>
  <si>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</si>
  <si>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</si>
  <si>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</si>
  <si>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</si>
  <si>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</si>
  <si>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</si>
  <si>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</si>
  <si>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</si>
  <si>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</si>
  <si>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</si>
  <si>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</si>
  <si>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</si>
  <si>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</si>
  <si>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</si>
  <si>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</si>
  <si>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</si>
  <si>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</si>
  <si>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</si>
  <si>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</si>
  <si>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</si>
  <si>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</si>
  <si>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</si>
  <si>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</si>
  <si>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</si>
  <si>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</si>
  <si>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</si>
  <si>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</si>
  <si>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</si>
  <si>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</si>
  <si>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</si>
  <si>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</si>
  <si>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</si>
  <si>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</si>
  <si>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</si>
  <si>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</si>
  <si>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</si>
  <si>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</si>
  <si>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</si>
  <si>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</si>
  <si>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</si>
  <si>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</si>
  <si>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</si>
  <si>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</si>
  <si>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</si>
  <si>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</si>
  <si>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</si>
  <si>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</si>
  <si>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</si>
  <si>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</si>
  <si>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</si>
  <si>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</si>
  <si>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</si>
  <si>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</si>
  <si>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</si>
  <si>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</si>
  <si>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</si>
  <si>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</si>
  <si>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</si>
  <si>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</si>
  <si>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</si>
  <si>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</si>
  <si>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</si>
  <si>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</si>
  <si>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</si>
  <si>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</si>
  <si>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</si>
  <si>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</si>
  <si>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</si>
  <si>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</si>
  <si>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</si>
  <si>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</si>
  <si>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</si>
  <si>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</si>
  <si>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</si>
  <si>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</si>
  <si>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</si>
  <si>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</si>
  <si>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</si>
  <si>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</si>
  <si>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</si>
  <si>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</si>
  <si>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</si>
  <si>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</si>
  <si>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</si>
  <si>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</si>
  <si>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</si>
  <si>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</si>
  <si>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</si>
  <si>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</si>
  <si>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</si>
  <si>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</si>
  <si>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</si>
  <si>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</si>
  <si>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</si>
  <si>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</si>
  <si>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</si>
  <si>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</si>
  <si>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</si>
  <si>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</si>
  <si>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</si>
  <si>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</si>
  <si>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</si>
  <si>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</si>
  <si>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</si>
  <si>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</si>
  <si>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</si>
  <si>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</si>
  <si>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</si>
  <si>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</si>
  <si>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</si>
  <si>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</si>
  <si>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</si>
  <si>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</si>
  <si>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</si>
  <si>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</si>
  <si>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</si>
  <si>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</si>
  <si>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</si>
  <si>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</si>
  <si>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</si>
  <si>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</si>
  <si>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</si>
  <si>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</si>
  <si>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</si>
  <si>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</si>
  <si>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</si>
  <si>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</si>
  <si>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</si>
  <si>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</si>
  <si>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</si>
  <si>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</si>
  <si>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</si>
  <si>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</si>
  <si>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</si>
  <si>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</si>
  <si>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</si>
  <si>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</si>
  <si>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</si>
  <si>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</si>
  <si>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</si>
  <si>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</si>
  <si>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</si>
  <si>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</si>
  <si>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</si>
  <si>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</si>
  <si>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</si>
  <si>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</si>
  <si>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</si>
  <si>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</si>
  <si>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</si>
  <si>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</si>
  <si>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</si>
  <si>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</si>
  <si>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</si>
  <si>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</si>
  <si>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</si>
  <si>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</si>
  <si>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</si>
  <si>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</si>
  <si>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</si>
  <si>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</si>
  <si>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</si>
  <si>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</si>
  <si>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</si>
  <si>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</si>
  <si>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</si>
  <si>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</si>
  <si>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</si>
  <si>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</si>
  <si>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</si>
  <si>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</si>
  <si>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</si>
  <si>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</si>
  <si>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</si>
  <si>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</si>
  <si>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</si>
  <si>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</si>
  <si>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</si>
  <si>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</si>
  <si>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</si>
  <si>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</si>
  <si>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</si>
  <si>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</si>
  <si>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</si>
  <si>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</si>
  <si>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</si>
  <si>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</si>
  <si>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</si>
  <si>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</si>
  <si>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</si>
  <si>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</si>
  <si>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</si>
  <si>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</si>
  <si>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</si>
  <si>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</si>
  <si>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</si>
  <si>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</si>
  <si>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</si>
  <si>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</si>
  <si>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</si>
  <si>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</si>
  <si>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</si>
  <si>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</si>
  <si>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</si>
  <si>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</si>
  <si>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</si>
  <si>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</si>
  <si>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</si>
  <si>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</si>
  <si>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</si>
  <si>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</si>
  <si>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</si>
  <si>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</si>
  <si>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</si>
  <si>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</si>
  <si>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</si>
  <si>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</si>
  <si>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</si>
  <si>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</si>
  <si>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</si>
  <si>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</si>
  <si>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</si>
  <si>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</si>
  <si>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</si>
  <si>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</si>
  <si>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</si>
  <si>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</si>
  <si>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</si>
  <si>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</si>
  <si>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</si>
  <si>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</si>
  <si>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</si>
  <si>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</si>
  <si>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</si>
  <si>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</si>
  <si>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</si>
  <si>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</si>
  <si>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</si>
  <si>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</si>
  <si>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</si>
  <si>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</si>
  <si>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</si>
  <si>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</si>
  <si>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</si>
  <si>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</si>
  <si>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</si>
  <si>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</si>
  <si>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</si>
  <si>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</si>
  <si>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</si>
  <si>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</si>
  <si>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</si>
  <si>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</si>
  <si>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</si>
  <si>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</si>
  <si>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</si>
  <si>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</si>
  <si>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</si>
  <si>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</si>
  <si>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</si>
  <si>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</si>
  <si>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</si>
  <si>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</si>
  <si>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</si>
  <si>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</si>
  <si>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</si>
  <si>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</si>
  <si>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</si>
  <si>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</si>
  <si>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</si>
  <si>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</si>
  <si>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</si>
  <si>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</si>
  <si>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</si>
  <si>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</si>
  <si>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</si>
  <si>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</si>
  <si>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</si>
  <si>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</si>
  <si>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</si>
  <si>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</si>
  <si>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</si>
  <si>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</si>
  <si>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</si>
  <si>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</si>
  <si>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</si>
  <si>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</si>
  <si>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</si>
  <si>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</si>
  <si>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</si>
  <si>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</si>
  <si>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</si>
  <si>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</si>
  <si>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</si>
  <si>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</si>
  <si>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</si>
  <si>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</si>
  <si>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</si>
  <si>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</si>
  <si>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</si>
  <si>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</si>
  <si>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</si>
  <si>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</si>
  <si>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</si>
  <si>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</si>
  <si>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</si>
  <si>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</si>
  <si>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</si>
  <si>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</si>
  <si>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</si>
  <si>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</si>
  <si>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</si>
  <si>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</si>
  <si>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</si>
  <si>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</si>
  <si>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</si>
  <si>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</si>
  <si>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</si>
  <si>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</si>
  <si>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</si>
  <si>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</si>
  <si>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</si>
  <si>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</si>
  <si>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</si>
  <si>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</si>
  <si>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</si>
  <si>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</si>
  <si>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</si>
  <si>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</si>
  <si>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</si>
  <si>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</si>
  <si>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</si>
  <si>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</si>
  <si>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</si>
  <si>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</si>
  <si>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</si>
  <si>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</si>
  <si>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</si>
  <si>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</si>
  <si>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</si>
  <si>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</si>
  <si>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</si>
  <si>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</si>
  <si>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</si>
  <si>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</si>
  <si>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</si>
  <si>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</si>
  <si>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</si>
  <si>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</si>
  <si>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</si>
  <si>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</si>
  <si>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</si>
  <si>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</si>
  <si>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</si>
  <si>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</si>
  <si>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</si>
  <si>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</si>
  <si>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</si>
  <si>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</si>
  <si>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</si>
  <si>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</si>
  <si>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</si>
  <si>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</si>
  <si>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</si>
  <si>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</si>
  <si>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</si>
  <si>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</si>
  <si>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</si>
  <si>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</si>
  <si>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</si>
  <si>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</si>
  <si>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</si>
  <si>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</si>
  <si>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</si>
  <si>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</si>
  <si>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</si>
  <si>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</si>
  <si>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</si>
  <si>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</si>
  <si>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</si>
  <si>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</si>
  <si>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</si>
  <si>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</si>
  <si>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</si>
  <si>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</si>
  <si>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</si>
  <si>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</si>
  <si>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</si>
  <si>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</si>
  <si>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</si>
  <si>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</si>
  <si>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</si>
  <si>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</si>
  <si>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</si>
  <si>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</si>
  <si>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</si>
  <si>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</si>
  <si>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</si>
  <si>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</si>
  <si>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</si>
  <si>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</si>
  <si>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</si>
  <si>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</si>
  <si>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</si>
  <si>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</si>
  <si>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</si>
  <si>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</si>
  <si>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</si>
  <si>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</si>
  <si>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</si>
  <si>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</si>
  <si>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</si>
  <si>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</si>
  <si>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</si>
  <si>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</si>
  <si>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</si>
  <si>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</si>
  <si>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</si>
  <si>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</si>
  <si>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</si>
  <si>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</si>
  <si>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</si>
  <si>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</si>
  <si>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</si>
  <si>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</si>
  <si>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</si>
  <si>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</si>
  <si>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</si>
  <si>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</si>
  <si>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</si>
  <si>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</si>
  <si>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</si>
  <si>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</si>
  <si>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</si>
  <si>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</si>
  <si>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</si>
  <si>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</si>
  <si>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</si>
  <si>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</si>
  <si>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</si>
  <si>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</si>
  <si>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</si>
  <si>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</si>
  <si>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</si>
  <si>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</si>
  <si>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</si>
  <si>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</si>
  <si>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</si>
  <si>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</si>
  <si>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</si>
  <si>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</si>
  <si>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</si>
  <si>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</si>
  <si>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</si>
  <si>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</si>
  <si>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</si>
  <si>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</si>
  <si>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</si>
  <si>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</si>
  <si>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</si>
  <si>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</si>
  <si>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</si>
  <si>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</si>
  <si>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</si>
  <si>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</si>
  <si>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</si>
  <si>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</si>
  <si>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</si>
  <si>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</si>
  <si>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</si>
  <si>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</si>
  <si>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</si>
  <si>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</si>
  <si>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</si>
  <si>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</si>
  <si>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</si>
  <si>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</si>
  <si>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</si>
  <si>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</si>
  <si>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</si>
  <si>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</si>
  <si>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</si>
  <si>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</si>
  <si>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</si>
  <si>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</si>
  <si>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</si>
  <si>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</si>
  <si>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</si>
  <si>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</si>
  <si>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</si>
  <si>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</si>
  <si>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</si>
  <si>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</si>
  <si>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</si>
  <si>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</si>
  <si>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</si>
  <si>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</si>
  <si>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</si>
  <si>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</si>
  <si>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</si>
  <si>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</si>
  <si>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</si>
  <si>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</si>
  <si>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</si>
  <si>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</si>
  <si>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</si>
  <si>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</si>
  <si>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</si>
  <si>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</si>
  <si>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</si>
  <si>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</si>
  <si>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</si>
  <si>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</si>
  <si>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</si>
  <si>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</si>
  <si>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</si>
  <si>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</si>
  <si>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</si>
  <si>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</si>
  <si>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</si>
  <si>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</si>
  <si>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</si>
  <si>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</si>
  <si>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</si>
  <si>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</si>
  <si>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</si>
  <si>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</si>
  <si>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</si>
  <si>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</si>
  <si>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</si>
  <si>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</si>
  <si>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</si>
  <si>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</si>
  <si>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</si>
  <si>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</si>
  <si>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</si>
  <si>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</si>
  <si>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</si>
  <si>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</si>
  <si>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</si>
  <si>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</si>
  <si>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</si>
  <si>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</si>
  <si>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</si>
  <si>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</si>
  <si>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</si>
  <si>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</si>
  <si>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</si>
  <si>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</si>
  <si>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</si>
  <si>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</si>
  <si>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</si>
  <si>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</si>
  <si>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</si>
  <si>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</si>
  <si>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</si>
  <si>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</si>
  <si>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</si>
  <si>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</si>
  <si>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</si>
  <si>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</si>
  <si>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</si>
  <si>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</si>
  <si>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</si>
  <si>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</si>
  <si>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</si>
  <si>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</si>
  <si>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</si>
  <si>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</si>
  <si>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</si>
  <si>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</si>
  <si>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</si>
  <si>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</si>
  <si>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</si>
  <si>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</si>
  <si>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</si>
  <si>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</si>
  <si>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</si>
  <si>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</si>
  <si>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</si>
  <si>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</si>
  <si>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</si>
  <si>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</si>
  <si>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</si>
  <si>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</si>
  <si>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</si>
  <si>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</si>
  <si>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</si>
  <si>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</si>
  <si>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</si>
  <si>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</si>
  <si>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</si>
  <si>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</si>
  <si>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</si>
  <si>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</si>
  <si>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</si>
  <si>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</si>
  <si>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</si>
  <si>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</si>
  <si>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</si>
  <si>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</si>
  <si>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</si>
  <si>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</si>
  <si>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</si>
  <si>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</si>
  <si>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</si>
  <si>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</si>
  <si>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</si>
  <si>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</si>
  <si>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</si>
  <si>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</si>
  <si>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</si>
  <si>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</si>
  <si>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</si>
  <si>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</si>
  <si>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</si>
  <si>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</si>
  <si>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</si>
  <si>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</si>
  <si>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</si>
  <si>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</si>
  <si>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</si>
  <si>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</si>
  <si>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</si>
  <si>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</si>
  <si>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</si>
  <si>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</si>
  <si>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</si>
  <si>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</si>
  <si>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</si>
  <si>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</si>
  <si>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</si>
  <si>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</si>
  <si>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</si>
  <si>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</si>
  <si>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</si>
  <si>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</si>
  <si>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</si>
  <si>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</si>
  <si>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</si>
  <si>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</si>
  <si>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</si>
  <si>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</si>
  <si>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</si>
  <si>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</si>
  <si>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</si>
  <si>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</si>
  <si>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</si>
  <si>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</si>
  <si>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</si>
  <si>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</si>
  <si>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</si>
  <si>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</si>
  <si>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</si>
  <si>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</si>
  <si>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</si>
  <si>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</si>
  <si>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</si>
  <si>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</si>
  <si>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</si>
  <si>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</si>
  <si>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</si>
  <si>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</si>
  <si>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</si>
  <si>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</si>
  <si>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</si>
  <si>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</si>
  <si>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</si>
  <si>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</si>
  <si>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</si>
  <si>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</si>
  <si>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</si>
  <si>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</si>
  <si>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</si>
  <si>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</si>
  <si>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</si>
  <si>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</si>
  <si>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</si>
  <si>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</si>
  <si>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</si>
  <si>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</si>
  <si>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</si>
  <si>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</si>
  <si>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</si>
  <si>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</si>
  <si>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</si>
  <si>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</si>
  <si>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</si>
  <si>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</si>
  <si>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</si>
  <si>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</si>
  <si>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</si>
  <si>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</si>
  <si>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</si>
  <si>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</si>
  <si>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</si>
  <si>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</si>
  <si>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</si>
  <si>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</si>
  <si>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</si>
  <si>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</si>
  <si>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</si>
  <si>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</si>
  <si>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</si>
  <si>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</si>
  <si>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</si>
  <si>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</si>
  <si>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</si>
  <si>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</si>
  <si>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</si>
  <si>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</si>
  <si>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</si>
  <si>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</si>
  <si>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</si>
  <si>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</si>
  <si>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</si>
  <si>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</si>
  <si>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</si>
  <si>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</si>
  <si>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</si>
  <si>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</si>
  <si>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</si>
  <si>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</si>
  <si>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</si>
  <si>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</si>
  <si>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</si>
  <si>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</si>
  <si>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</si>
  <si>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</si>
  <si>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</si>
  <si>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</si>
  <si>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</si>
  <si>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</si>
  <si>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</si>
  <si>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</si>
  <si>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</si>
  <si>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</si>
  <si>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</si>
  <si>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</si>
  <si>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</si>
  <si>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</si>
  <si>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</si>
  <si>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</si>
  <si>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</si>
  <si>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</si>
  <si>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</si>
  <si>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</si>
  <si>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</si>
  <si>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</si>
  <si>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</si>
  <si>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</si>
  <si>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</si>
  <si>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</si>
  <si>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</si>
  <si>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</si>
  <si>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</si>
  <si>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</si>
  <si>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</si>
  <si>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</si>
  <si>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</si>
  <si>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</si>
  <si>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</si>
  <si>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</si>
  <si>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</si>
  <si>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</si>
  <si>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</si>
  <si>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</si>
  <si>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</si>
  <si>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</si>
  <si>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</si>
  <si>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</si>
  <si>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</si>
  <si>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</si>
  <si>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</si>
  <si>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</si>
  <si>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</si>
  <si>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</si>
  <si>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</si>
  <si>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</si>
  <si>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</si>
  <si>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</si>
  <si>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</si>
  <si>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</si>
  <si>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</si>
  <si>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</si>
  <si>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</si>
  <si>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</si>
  <si>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</si>
  <si>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</si>
  <si>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</si>
  <si>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</si>
  <si>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</si>
  <si>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</si>
  <si>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</si>
  <si>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</si>
  <si>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</si>
  <si>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</si>
  <si>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</si>
  <si>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</si>
  <si>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</si>
  <si>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</si>
  <si>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</si>
  <si>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</si>
  <si>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</si>
  <si>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</si>
  <si>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</si>
  <si>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</si>
  <si>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</si>
  <si>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</si>
  <si>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</si>
  <si>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</si>
  <si>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</si>
  <si>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</si>
  <si>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</si>
  <si>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</si>
  <si>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</si>
  <si>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</si>
  <si>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</si>
  <si>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</si>
  <si>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</si>
  <si>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</si>
  <si>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</si>
  <si>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</si>
  <si>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</si>
  <si>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</si>
  <si>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</si>
  <si>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</si>
  <si>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</si>
  <si>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</si>
  <si>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</si>
  <si>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</si>
  <si>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</si>
  <si>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</si>
  <si>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</si>
  <si>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</si>
  <si>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</si>
  <si>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</si>
  <si>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</si>
  <si>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</si>
  <si>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</si>
  <si>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</si>
  <si>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</si>
  <si>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</si>
  <si>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</si>
  <si>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</si>
  <si>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</si>
  <si>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</si>
  <si>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</si>
  <si>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</si>
  <si>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</si>
  <si>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</si>
  <si>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</si>
  <si>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</si>
  <si>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</si>
  <si>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</si>
  <si>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</si>
  <si>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</si>
  <si>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</si>
  <si>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</si>
  <si>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</si>
  <si>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</si>
  <si>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</si>
  <si>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</si>
  <si>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</si>
  <si>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</si>
  <si>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</si>
  <si>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</si>
  <si>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</si>
  <si>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</si>
  <si>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</si>
  <si>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</si>
  <si>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</si>
  <si>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</si>
  <si>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</si>
  <si>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</si>
  <si>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</si>
  <si>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</si>
  <si>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</si>
  <si>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</si>
  <si>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</si>
  <si>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</si>
  <si>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</si>
  <si>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</si>
  <si>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</si>
  <si>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</si>
  <si>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</si>
  <si>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</si>
  <si>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</si>
  <si>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</si>
  <si>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</si>
  <si>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</si>
  <si>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</si>
  <si>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</si>
  <si>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</si>
  <si>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</si>
  <si>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</si>
  <si>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</si>
  <si>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</si>
  <si>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</si>
  <si>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</si>
  <si>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</si>
  <si>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</si>
  <si>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</si>
  <si>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</si>
  <si>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</si>
  <si>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</si>
  <si>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</si>
  <si>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</si>
  <si>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</si>
  <si>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</si>
  <si>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</si>
  <si>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</si>
  <si>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</si>
  <si>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</si>
  <si>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</si>
  <si>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</si>
  <si>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</si>
  <si>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</si>
  <si>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</si>
  <si>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</si>
  <si>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</si>
  <si>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</si>
  <si>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</si>
  <si>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</si>
  <si>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</si>
  <si>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</si>
  <si>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</si>
  <si>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</si>
  <si>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</si>
  <si>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</si>
  <si>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</si>
  <si>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</si>
  <si>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</si>
  <si>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</si>
  <si>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</si>
  <si>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</si>
  <si>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</si>
  <si>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</si>
  <si>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</si>
  <si>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</si>
  <si>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</si>
  <si>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</si>
  <si>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</si>
  <si>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</si>
  <si>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</si>
  <si>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</si>
  <si>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</si>
  <si>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</si>
  <si>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</si>
  <si>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</si>
  <si>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</si>
  <si>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</si>
  <si>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</si>
  <si>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</si>
  <si>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</si>
  <si>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</si>
  <si>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</si>
  <si>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</si>
  <si>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</si>
  <si>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</si>
  <si>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</si>
  <si>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</si>
  <si>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</si>
  <si>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</si>
  <si>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</si>
  <si>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</si>
  <si>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</si>
  <si>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</si>
  <si>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</si>
  <si>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</si>
  <si>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</si>
  <si>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</si>
  <si>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</si>
  <si>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</si>
  <si>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</si>
  <si>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</si>
  <si>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</si>
  <si>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</si>
  <si>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</si>
  <si>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</si>
  <si>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</si>
  <si>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</si>
  <si>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</si>
  <si>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</si>
  <si>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</si>
  <si>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</si>
  <si>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</si>
  <si>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</si>
  <si>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</si>
  <si>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</si>
  <si>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</si>
  <si>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</si>
  <si>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</si>
  <si>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</si>
  <si>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</si>
  <si>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</si>
  <si>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</si>
  <si>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</si>
  <si>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</si>
  <si>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</si>
  <si>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</si>
  <si>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</si>
  <si>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</si>
  <si>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</si>
  <si>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</si>
  <si>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</si>
  <si>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</si>
  <si>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</si>
  <si>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</si>
  <si>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</si>
  <si>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</si>
  <si>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</si>
  <si>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</si>
  <si>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</si>
  <si>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</si>
  <si>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</si>
  <si>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</si>
  <si>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</si>
  <si>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</si>
  <si>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</si>
  <si>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</si>
  <si>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</si>
  <si>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</si>
  <si>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</si>
  <si>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</si>
  <si>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</si>
  <si>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</si>
  <si>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</si>
  <si>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</si>
  <si>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</si>
  <si>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</si>
  <si>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</si>
  <si>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</si>
  <si>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</si>
  <si>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</si>
  <si>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</si>
  <si>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</si>
  <si>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</si>
  <si>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</si>
  <si>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</si>
  <si>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</si>
  <si>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</si>
  <si>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</si>
  <si>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</si>
  <si>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</si>
  <si>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</si>
  <si>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</si>
  <si>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</si>
  <si>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</si>
  <si>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</si>
  <si>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</si>
  <si>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</si>
  <si>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</si>
  <si>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</si>
  <si>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</si>
  <si>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</si>
  <si>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</si>
  <si>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</si>
  <si>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</si>
  <si>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</si>
  <si>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</si>
  <si>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</si>
  <si>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</si>
  <si>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</si>
  <si>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</si>
  <si>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</si>
  <si>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</si>
  <si>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</si>
  <si>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</si>
  <si>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</si>
  <si>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</si>
  <si>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</si>
  <si>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</si>
  <si>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</si>
  <si>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</si>
  <si>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</si>
  <si>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</si>
  <si>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</si>
  <si>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</si>
  <si>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</si>
  <si>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</si>
  <si>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</si>
  <si>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</si>
  <si>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</si>
  <si>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</si>
  <si>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</si>
  <si>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</si>
  <si>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</si>
  <si>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</si>
  <si>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</si>
  <si>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</si>
  <si>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</si>
  <si>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</si>
  <si>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</si>
  <si>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</si>
  <si>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</si>
  <si>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</si>
  <si>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</si>
  <si>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</si>
  <si>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</si>
  <si>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</si>
  <si>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</si>
  <si>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</si>
  <si>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</si>
  <si>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</si>
  <si>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</si>
  <si>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</si>
  <si>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</si>
  <si>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</si>
  <si>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</si>
  <si>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</si>
  <si>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</si>
  <si>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</si>
  <si>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</si>
  <si>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</si>
  <si>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</si>
  <si>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</si>
  <si>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</si>
  <si>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</si>
  <si>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</si>
  <si>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</si>
  <si>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</si>
  <si>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</si>
  <si>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</si>
  <si>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</si>
  <si>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</si>
  <si>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</si>
  <si>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</si>
  <si>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</si>
  <si>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</si>
  <si>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</si>
  <si>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</si>
  <si>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</si>
  <si>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</si>
  <si>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</si>
  <si>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</si>
  <si>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</si>
  <si>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</si>
  <si>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</si>
  <si>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</si>
  <si>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</si>
  <si>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</si>
  <si>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</si>
  <si>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</si>
  <si>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</si>
  <si>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</si>
  <si>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</si>
  <si>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</si>
  <si>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</si>
  <si>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</si>
  <si>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</si>
  <si>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</si>
  <si>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</si>
  <si>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</si>
  <si>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</si>
  <si>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</si>
  <si>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</si>
  <si>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</si>
  <si>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</si>
  <si>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</si>
  <si>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</si>
  <si>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</si>
  <si>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</si>
  <si>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</si>
  <si>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</si>
  <si>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</si>
  <si>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</si>
  <si>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</si>
  <si>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</si>
  <si>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</si>
  <si>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</si>
  <si>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</si>
  <si>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</si>
  <si>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</si>
  <si>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</si>
  <si>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</si>
  <si>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</si>
  <si>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</si>
  <si>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</si>
  <si>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</si>
  <si>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</si>
  <si>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</si>
  <si>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</si>
  <si>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</si>
  <si>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</si>
  <si>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</si>
  <si>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</si>
  <si>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</si>
  <si>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</si>
  <si>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</si>
  <si>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</si>
  <si>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</si>
  <si>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</si>
  <si>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</si>
  <si>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</si>
  <si>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</si>
  <si>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</si>
  <si>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</si>
  <si>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</si>
  <si>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</si>
  <si>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</si>
  <si>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</si>
  <si>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</si>
  <si>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</si>
  <si>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</si>
  <si>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</si>
  <si>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</si>
  <si>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</si>
  <si>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</si>
  <si>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</si>
  <si>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</si>
  <si>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</si>
  <si>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</si>
  <si>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</si>
  <si>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</si>
  <si>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</si>
  <si>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</si>
  <si>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</si>
  <si>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</si>
  <si>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</si>
  <si>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</si>
  <si>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</si>
  <si>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</si>
  <si>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</si>
  <si>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</si>
  <si>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</si>
  <si>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</si>
  <si>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</si>
  <si>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</si>
  <si>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</si>
  <si>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</si>
  <si>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</si>
  <si>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</si>
  <si>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</si>
  <si>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</si>
  <si>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</si>
  <si>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</si>
  <si>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</si>
  <si>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</si>
  <si>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</si>
  <si>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</si>
  <si>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</si>
  <si>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</si>
  <si>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</si>
  <si>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</si>
  <si>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</si>
  <si>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</si>
  <si>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</si>
  <si>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</si>
  <si>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</si>
  <si>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</si>
  <si>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</si>
  <si>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</si>
  <si>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</si>
  <si>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</si>
  <si>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</si>
  <si>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</si>
  <si>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</si>
  <si>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</si>
  <si>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</si>
  <si>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</si>
  <si>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</si>
  <si>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</si>
  <si>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</si>
  <si>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</si>
  <si>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</si>
  <si>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</si>
  <si>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</si>
  <si>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</si>
  <si>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</si>
  <si>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</si>
  <si>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</si>
  <si>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</si>
  <si>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</si>
  <si>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</si>
  <si>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</si>
  <si>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</si>
  <si>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</si>
  <si>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</si>
  <si>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</si>
  <si>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</si>
  <si>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</si>
  <si>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</si>
  <si>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</si>
  <si>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</si>
  <si>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</si>
  <si>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</si>
  <si>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</si>
  <si>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</si>
  <si>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</si>
  <si>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</si>
  <si>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</si>
  <si>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</si>
  <si>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</si>
  <si>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</si>
  <si>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</si>
  <si>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</si>
  <si>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</si>
  <si>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</si>
  <si>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</si>
  <si>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</si>
  <si>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</si>
  <si>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</si>
  <si>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</si>
  <si>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</si>
  <si>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</si>
  <si>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</si>
  <si>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</si>
  <si>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</si>
  <si>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</si>
  <si>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</si>
  <si>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</si>
  <si>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</si>
  <si>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</si>
  <si>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</si>
  <si>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</si>
  <si>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</si>
  <si>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</si>
  <si>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</si>
  <si>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</si>
  <si>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</si>
  <si>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</si>
  <si>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</si>
  <si>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</si>
  <si>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</si>
  <si>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</si>
  <si>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</si>
  <si>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</si>
  <si>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</si>
  <si>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</si>
  <si>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</si>
  <si>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</si>
  <si>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</si>
  <si>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</si>
  <si>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</si>
  <si>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</si>
  <si>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</si>
  <si>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</si>
  <si>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</si>
  <si>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</si>
  <si>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</si>
  <si>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</si>
  <si>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</si>
  <si>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</si>
  <si>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</si>
  <si>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</si>
  <si>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</si>
  <si>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</si>
  <si>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</si>
  <si>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</si>
  <si>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</si>
  <si>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</si>
  <si>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</si>
  <si>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</si>
  <si>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</si>
  <si>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</si>
  <si>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</si>
  <si>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</si>
  <si>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</si>
  <si>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</si>
  <si>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</si>
  <si>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</si>
  <si>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</si>
  <si>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</si>
  <si>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</si>
  <si>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</si>
  <si>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</si>
  <si>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</si>
  <si>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</si>
  <si>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</si>
  <si>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</si>
  <si>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</si>
  <si>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</si>
  <si>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</si>
  <si>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</si>
  <si>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</si>
  <si>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</si>
  <si>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</si>
  <si>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</si>
  <si>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</si>
  <si>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</si>
  <si>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</si>
  <si>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</si>
  <si>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</si>
  <si>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</si>
  <si>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</si>
  <si>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</si>
  <si>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</si>
  <si>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</si>
  <si>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</si>
  <si>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</si>
  <si>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</si>
  <si>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</si>
  <si>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</si>
  <si>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</si>
  <si>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</si>
  <si>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</si>
  <si>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</si>
  <si>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</si>
  <si>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</si>
  <si>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</si>
  <si>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</si>
  <si>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</si>
  <si>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</si>
  <si>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</si>
  <si>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</si>
  <si>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</si>
  <si>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</si>
  <si>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</si>
  <si>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</si>
  <si>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</si>
  <si>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</si>
  <si>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</si>
  <si>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</si>
  <si>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</si>
  <si>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</si>
  <si>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</si>
  <si>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</si>
  <si>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</si>
  <si>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</si>
  <si>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</si>
  <si>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</si>
  <si>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</si>
  <si>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</si>
  <si>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</si>
  <si>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</si>
  <si>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</si>
  <si>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</si>
  <si>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</si>
  <si>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</si>
  <si>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</si>
  <si>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</si>
  <si>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</si>
  <si>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</si>
  <si>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</si>
  <si>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</si>
  <si>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</si>
  <si>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</si>
  <si>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</si>
  <si>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</si>
  <si>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</si>
  <si>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</si>
  <si>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</si>
  <si>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</si>
  <si>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</si>
  <si>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</si>
  <si>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</si>
  <si>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</si>
  <si>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</si>
  <si>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</si>
  <si>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</si>
  <si>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</si>
  <si>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</si>
  <si>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</si>
  <si>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</si>
  <si>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</si>
  <si>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</si>
  <si>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</si>
  <si>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</si>
  <si>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</si>
  <si>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</si>
  <si>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</si>
  <si>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</si>
  <si>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</si>
  <si>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</si>
  <si>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</si>
  <si>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</si>
  <si>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</si>
  <si>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</si>
  <si>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</si>
  <si>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</si>
  <si>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</si>
  <si>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</si>
  <si>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</si>
  <si>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</si>
  <si>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</si>
  <si>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</si>
  <si>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</si>
  <si>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</si>
  <si>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</si>
  <si>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</si>
  <si>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</si>
  <si>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</si>
  <si>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</si>
  <si>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</si>
  <si>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</si>
  <si>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</si>
  <si>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</si>
  <si>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</si>
  <si>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</si>
  <si>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</si>
  <si>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</si>
  <si>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</si>
  <si>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</si>
  <si>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</si>
  <si>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</si>
  <si>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</si>
  <si>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</si>
  <si>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</si>
  <si>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</si>
  <si>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</si>
  <si>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</si>
  <si>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</si>
  <si>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</si>
  <si>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</si>
  <si>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</si>
  <si>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</si>
  <si>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</si>
  <si>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</si>
  <si>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</si>
  <si>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</si>
  <si>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</si>
  <si>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</si>
  <si>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</si>
  <si>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</si>
  <si>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</si>
  <si>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</si>
  <si>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</si>
  <si>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</si>
  <si>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</si>
  <si>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</si>
  <si>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</si>
  <si>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</si>
  <si>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</si>
  <si>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</si>
  <si>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</si>
  <si>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</si>
  <si>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</si>
  <si>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</si>
  <si>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</si>
  <si>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</si>
  <si>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</si>
  <si>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</si>
  <si>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</si>
  <si>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</si>
  <si>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</si>
  <si>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</si>
  <si>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</si>
  <si>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</si>
  <si>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</si>
  <si>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</si>
  <si>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</si>
  <si>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</si>
  <si>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</si>
  <si>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</si>
  <si>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</si>
  <si>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</si>
  <si>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</si>
  <si>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</si>
  <si>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</si>
  <si>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</si>
  <si>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</si>
  <si>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</si>
  <si>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</si>
  <si>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</si>
  <si>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</si>
  <si>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</si>
  <si>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</si>
  <si>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</si>
  <si>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</si>
  <si>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</si>
  <si>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</si>
  <si>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</si>
  <si>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</si>
  <si>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</si>
  <si>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</si>
  <si>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</si>
  <si>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</si>
  <si>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</si>
  <si>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</si>
  <si>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</si>
  <si>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</si>
  <si>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</si>
  <si>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</si>
  <si>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</si>
  <si>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</si>
  <si>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</si>
  <si>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</si>
  <si>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</si>
  <si>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</si>
  <si>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</si>
  <si>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</si>
  <si>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</si>
  <si>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</si>
  <si>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</si>
  <si>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</si>
  <si>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</si>
  <si>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</si>
  <si>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</si>
  <si>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</si>
  <si>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</si>
  <si>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</si>
  <si>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</si>
  <si>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</si>
  <si>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</si>
  <si>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</si>
  <si>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</si>
  <si>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</si>
  <si>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</si>
  <si>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</si>
  <si>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</si>
  <si>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</si>
  <si>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</si>
  <si>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</si>
  <si>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</si>
  <si>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</si>
  <si>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</si>
  <si>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</si>
  <si>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</si>
  <si>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</si>
  <si>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</si>
  <si>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</si>
  <si>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</si>
  <si>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</si>
  <si>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</si>
  <si>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</si>
  <si>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</si>
  <si>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</si>
  <si>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</si>
  <si>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</si>
  <si>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</si>
  <si>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</si>
  <si>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</si>
  <si>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</si>
  <si>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</si>
  <si>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</si>
  <si>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</si>
  <si>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</si>
  <si>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</si>
  <si>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</si>
  <si>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</si>
  <si>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</si>
  <si>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</si>
  <si>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</si>
  <si>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</si>
  <si>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</si>
  <si>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</si>
  <si>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</si>
  <si>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</si>
  <si>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</si>
  <si>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</si>
  <si>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</si>
  <si>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</si>
  <si>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</si>
  <si>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</si>
  <si>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</si>
  <si>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</si>
  <si>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</si>
  <si>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</si>
  <si>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</si>
  <si>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</si>
  <si>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</si>
  <si>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</si>
  <si>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</si>
  <si>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</si>
  <si>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</si>
  <si>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</si>
  <si>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</si>
  <si>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</si>
  <si>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</si>
  <si>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</si>
  <si>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</si>
  <si>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</si>
  <si>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</si>
  <si>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</si>
  <si>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</si>
  <si>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</si>
  <si>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</si>
  <si>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</si>
  <si>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</si>
  <si>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</si>
  <si>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</si>
  <si>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</si>
  <si>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</si>
  <si>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</si>
  <si>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</si>
  <si>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</si>
  <si>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</si>
  <si>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</si>
  <si>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</si>
  <si>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</si>
  <si>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</si>
  <si>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</si>
  <si>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</si>
  <si>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</si>
  <si>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</si>
  <si>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</si>
  <si>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</si>
  <si>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</si>
  <si>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</si>
  <si>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</si>
  <si>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</si>
  <si>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</si>
  <si>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</si>
  <si>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</si>
  <si>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</si>
  <si>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</si>
  <si>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</si>
  <si>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</si>
  <si>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</si>
  <si>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</si>
  <si>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</si>
  <si>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</si>
  <si>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</si>
  <si>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</si>
  <si>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</si>
  <si>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</si>
  <si>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</si>
  <si>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</si>
  <si>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</si>
  <si>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</si>
  <si>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</si>
  <si>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</si>
  <si>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</si>
  <si>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</si>
  <si>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</si>
  <si>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</si>
  <si>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</si>
  <si>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</si>
  <si>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</si>
  <si>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</si>
  <si>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</si>
  <si>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</si>
  <si>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</si>
  <si>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</si>
  <si>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</si>
  <si>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</si>
  <si>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</si>
  <si>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</si>
  <si>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</si>
  <si>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</si>
  <si>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</si>
  <si>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</si>
  <si>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</si>
  <si>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</si>
  <si>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</si>
  <si>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</si>
  <si>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</si>
  <si>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</si>
  <si>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</si>
  <si>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</si>
  <si>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</si>
  <si>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</si>
  <si>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</si>
  <si>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</si>
  <si>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</si>
  <si>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</si>
  <si>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</si>
  <si>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</si>
  <si>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</si>
  <si>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</si>
  <si>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</si>
  <si>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</si>
  <si>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</si>
  <si>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</si>
  <si>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</si>
  <si>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</si>
  <si>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</si>
  <si>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</si>
  <si>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</si>
  <si>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</si>
  <si>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</si>
  <si>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</si>
  <si>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</si>
  <si>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</si>
  <si>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</si>
  <si>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</si>
  <si>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</si>
  <si>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</si>
  <si>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</si>
  <si>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</si>
  <si>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</si>
  <si>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</si>
  <si>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</si>
  <si>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</si>
  <si>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</si>
  <si>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</si>
  <si>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</si>
  <si>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</si>
  <si>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</si>
  <si>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</si>
  <si>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</si>
  <si>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</si>
  <si>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</si>
  <si>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</si>
  <si>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</si>
  <si>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</si>
  <si>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</si>
  <si>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</si>
  <si>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</si>
  <si>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</si>
  <si>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</si>
  <si>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</si>
  <si>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</si>
  <si>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</si>
  <si>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</si>
  <si>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</si>
  <si>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</si>
  <si>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</si>
  <si>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</si>
  <si>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</si>
  <si>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</si>
  <si>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</si>
  <si>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</si>
  <si>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</si>
  <si>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</si>
  <si>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</si>
  <si>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</si>
  <si>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</si>
  <si>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</si>
  <si>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</si>
  <si>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</si>
  <si>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</si>
  <si>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</si>
  <si>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</si>
  <si>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</si>
  <si>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</si>
  <si>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</si>
  <si>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</si>
  <si>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</si>
  <si>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</si>
  <si>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</si>
  <si>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</si>
  <si>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</si>
  <si>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</si>
  <si>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</si>
  <si>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</si>
  <si>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</si>
  <si>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</si>
  <si>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</si>
  <si>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</si>
  <si>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</si>
  <si>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</si>
  <si>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</si>
  <si>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</si>
  <si>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</si>
  <si>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</si>
  <si>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</si>
  <si>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</si>
  <si>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</si>
  <si>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</si>
  <si>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</si>
  <si>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</si>
  <si>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</si>
  <si>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</si>
  <si>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</si>
  <si>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</si>
  <si>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</si>
  <si>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</si>
  <si>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</si>
  <si>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</si>
  <si>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</si>
  <si>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</si>
  <si>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</si>
  <si>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</si>
  <si>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</si>
  <si>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</si>
  <si>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</si>
  <si>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</si>
  <si>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</si>
  <si>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</si>
  <si>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</si>
  <si>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</si>
  <si>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</si>
  <si>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</si>
  <si>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</si>
  <si>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</si>
  <si>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</si>
  <si>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</si>
  <si>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</si>
  <si>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</si>
  <si>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</si>
  <si>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</si>
  <si>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</si>
  <si>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</si>
  <si>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</si>
  <si>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</si>
  <si>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</si>
  <si>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</si>
  <si>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</si>
  <si>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</si>
  <si>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</si>
  <si>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</si>
  <si>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</si>
  <si>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</si>
  <si>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</si>
  <si>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</si>
  <si>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</si>
  <si>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</si>
  <si>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</si>
  <si>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</si>
  <si>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</si>
  <si>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</si>
  <si>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</si>
  <si>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</si>
  <si>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</si>
  <si>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</si>
  <si>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</si>
  <si>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</si>
  <si>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</si>
  <si>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</si>
  <si>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</si>
  <si>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</si>
  <si>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</si>
  <si>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</si>
  <si>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</si>
  <si>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</si>
  <si>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</si>
  <si>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</si>
  <si>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</si>
  <si>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</si>
  <si>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</si>
  <si>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</si>
  <si>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</si>
  <si>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</si>
  <si>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</si>
  <si>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</si>
  <si>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</si>
  <si>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</si>
  <si>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</si>
  <si>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</si>
  <si>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</si>
  <si>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</si>
  <si>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</si>
  <si>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</si>
  <si>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</si>
  <si>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</si>
  <si>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</si>
  <si>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</si>
  <si>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</si>
  <si>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</si>
  <si>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</si>
  <si>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</si>
  <si>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</si>
  <si>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</si>
  <si>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</si>
  <si>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</si>
  <si>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</si>
  <si>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</si>
  <si>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</si>
  <si>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</si>
  <si>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</si>
  <si>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</si>
  <si>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</si>
  <si>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</si>
  <si>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</si>
  <si>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</si>
  <si>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</si>
  <si>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</si>
  <si>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</si>
  <si>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</si>
  <si>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</si>
  <si>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</si>
  <si>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</si>
  <si>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</si>
  <si>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</si>
  <si>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</si>
  <si>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</si>
  <si>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</si>
  <si>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</si>
  <si>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</si>
  <si>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</si>
  <si>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</si>
  <si>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</si>
  <si>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</si>
  <si>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</si>
  <si>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</si>
  <si>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</si>
  <si>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</si>
  <si>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</si>
  <si>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</si>
  <si>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</si>
  <si>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</si>
  <si>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</si>
  <si>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</si>
  <si>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</si>
  <si>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</si>
  <si>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</si>
  <si>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</si>
  <si>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</si>
  <si>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</si>
  <si>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</si>
  <si>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</si>
  <si>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</si>
  <si>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</si>
  <si>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</si>
  <si>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</si>
  <si>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</si>
  <si>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</si>
  <si>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</si>
  <si>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</si>
  <si>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</si>
  <si>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</si>
  <si>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</si>
  <si>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</si>
  <si>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</si>
  <si>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</si>
  <si>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</si>
  <si>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</si>
  <si>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</si>
  <si>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</si>
  <si>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</si>
  <si>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</si>
  <si>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</si>
  <si>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</si>
  <si>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</si>
  <si>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</si>
  <si>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</si>
  <si>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</si>
  <si>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</si>
  <si>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</si>
  <si>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</si>
  <si>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</si>
  <si>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</si>
  <si>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</si>
  <si>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</si>
  <si>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</si>
  <si>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</si>
  <si>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</si>
  <si>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</si>
  <si>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</si>
  <si>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</si>
  <si>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</si>
  <si>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</si>
  <si>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</si>
  <si>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</si>
  <si>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</si>
  <si>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</si>
  <si>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</si>
  <si>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</si>
  <si>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</si>
  <si>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</si>
  <si>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</si>
  <si>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</si>
  <si>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</si>
  <si>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</si>
  <si>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</si>
  <si>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</si>
  <si>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</si>
  <si>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</si>
  <si>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</si>
  <si>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</si>
  <si>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</si>
  <si>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</si>
  <si>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</si>
  <si>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</si>
  <si>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</si>
  <si>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</si>
  <si>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</si>
  <si>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</si>
  <si>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</si>
  <si>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</si>
  <si>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</si>
  <si>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</si>
  <si>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</si>
  <si>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</si>
  <si>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</si>
  <si>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</si>
  <si>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</si>
  <si>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</si>
  <si>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</si>
  <si>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</si>
  <si>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</si>
  <si>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</si>
  <si>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</si>
  <si>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</si>
  <si>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</si>
  <si>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</si>
  <si>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</si>
  <si>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</si>
  <si>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</si>
  <si>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</si>
  <si>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</si>
  <si>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</si>
  <si>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</si>
  <si>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</si>
  <si>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</si>
  <si>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</si>
  <si>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</si>
  <si>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</si>
  <si>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</si>
  <si>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</si>
  <si>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</si>
  <si>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</si>
  <si>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</si>
  <si>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</si>
  <si>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</si>
  <si>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</si>
  <si>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</si>
  <si>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</si>
  <si>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</si>
  <si>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</si>
  <si>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</si>
  <si>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</si>
  <si>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</si>
  <si>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</si>
  <si>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</si>
  <si>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</si>
  <si>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</si>
  <si>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</si>
  <si>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</si>
  <si>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</si>
  <si>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</si>
  <si>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</si>
  <si>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</si>
  <si>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</si>
  <si>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</si>
  <si>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</si>
  <si>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</si>
  <si>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</si>
  <si>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</si>
  <si>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</si>
  <si>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</si>
  <si>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</si>
  <si>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</si>
  <si>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</si>
  <si>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</si>
  <si>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</si>
  <si>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</si>
  <si>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</si>
  <si>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</si>
  <si>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</si>
  <si>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</si>
  <si>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</si>
  <si>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</si>
  <si>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</si>
  <si>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</si>
  <si>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</si>
  <si>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</si>
  <si>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</si>
  <si>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</si>
  <si>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</si>
  <si>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</si>
  <si>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</si>
  <si>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</si>
  <si>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</si>
  <si>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</si>
  <si>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</si>
  <si>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</si>
  <si>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</si>
  <si>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</si>
  <si>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</si>
  <si>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</si>
  <si>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</si>
  <si>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</si>
  <si>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</si>
  <si>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</si>
  <si>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</si>
  <si>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</si>
  <si>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</si>
  <si>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</si>
  <si>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</si>
  <si>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</si>
  <si>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</si>
  <si>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</si>
  <si>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</si>
  <si>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</si>
  <si>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</si>
  <si>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</si>
  <si>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</si>
  <si>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</si>
  <si>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</si>
  <si>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</si>
  <si>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</si>
  <si>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</si>
  <si>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</si>
  <si>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</si>
  <si>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</si>
  <si>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</si>
  <si>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</si>
  <si>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</si>
  <si>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</si>
  <si>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</si>
  <si>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</si>
  <si>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</si>
  <si>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</si>
  <si>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</si>
  <si>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</si>
  <si>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</si>
  <si>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</si>
  <si>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</si>
  <si>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</si>
  <si>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</si>
  <si>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</si>
  <si>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</si>
  <si>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</si>
  <si>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</si>
  <si>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</si>
  <si>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</si>
  <si>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</si>
  <si>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</si>
  <si>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</si>
  <si>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</si>
  <si>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</si>
  <si>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</si>
  <si>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</si>
  <si>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</si>
  <si>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</si>
  <si>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</si>
  <si>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</si>
  <si>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</si>
  <si>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</si>
  <si>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</si>
  <si>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</si>
  <si>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</si>
  <si>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</si>
  <si>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</si>
  <si>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</si>
  <si>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</si>
  <si>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</si>
  <si>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</si>
  <si>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</si>
  <si>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</si>
  <si>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</si>
  <si>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</si>
  <si>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</si>
  <si>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</si>
  <si>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</si>
  <si>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</si>
  <si>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</si>
  <si>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</si>
  <si>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</si>
  <si>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</si>
  <si>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</si>
  <si>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</si>
  <si>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</si>
  <si>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</si>
  <si>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</si>
  <si>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</si>
  <si>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</si>
  <si>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</si>
  <si>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</si>
  <si>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</si>
  <si>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</si>
  <si>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</si>
  <si>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</si>
  <si>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</si>
  <si>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</si>
  <si>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</si>
  <si>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</si>
  <si>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</si>
  <si>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</si>
  <si>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</si>
  <si>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</si>
  <si>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</si>
  <si>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</si>
  <si>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</si>
  <si>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</si>
  <si>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</si>
  <si>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</si>
  <si>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</si>
  <si>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</si>
  <si>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</si>
  <si>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</si>
  <si>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</si>
  <si>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</si>
  <si>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</si>
  <si>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</si>
  <si>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</si>
  <si>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</si>
  <si>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</si>
  <si>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</si>
  <si>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</si>
  <si>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</si>
  <si>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</si>
  <si>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</si>
  <si>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</si>
  <si>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</si>
  <si>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</si>
  <si>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</si>
  <si>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</si>
  <si>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</si>
  <si>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</si>
  <si>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</si>
  <si>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</si>
  <si>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</si>
  <si>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</si>
  <si>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</si>
  <si>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</si>
  <si>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</si>
  <si>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</si>
  <si>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</si>
  <si>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</si>
  <si>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</si>
  <si>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</si>
  <si>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</si>
  <si>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</si>
  <si>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</si>
  <si>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</si>
  <si>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</si>
  <si>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</si>
  <si>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</si>
  <si>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</si>
  <si>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</si>
  <si>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</si>
  <si>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</si>
  <si>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</si>
  <si>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</si>
  <si>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</si>
  <si>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</si>
  <si>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</si>
  <si>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</si>
  <si>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</si>
  <si>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</si>
  <si>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</si>
  <si>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</si>
  <si>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</si>
  <si>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</si>
  <si>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</si>
  <si>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</si>
  <si>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</si>
  <si>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</si>
  <si>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</si>
  <si>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</si>
  <si>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</si>
  <si>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</si>
  <si>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</si>
  <si>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</si>
  <si>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</si>
  <si>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</si>
  <si>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</si>
  <si>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</si>
  <si>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</si>
  <si>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</si>
  <si>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</si>
  <si>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</si>
  <si>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</si>
  <si>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</si>
  <si>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</si>
  <si>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</si>
  <si>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</si>
  <si>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</si>
  <si>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</si>
  <si>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</si>
  <si>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</si>
  <si>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</si>
  <si>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</si>
  <si>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</si>
  <si>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</si>
  <si>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</si>
  <si>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</si>
  <si>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</si>
  <si>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</si>
  <si>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</si>
  <si>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</si>
  <si>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</si>
  <si>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</si>
  <si>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</si>
  <si>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</si>
  <si>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</si>
  <si>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</si>
  <si>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</si>
  <si>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</si>
  <si>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</si>
  <si>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</si>
  <si>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</si>
  <si>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</si>
  <si>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</si>
  <si>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</si>
  <si>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</si>
  <si>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</si>
  <si>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</si>
  <si>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</si>
  <si>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</si>
  <si>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</si>
  <si>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</si>
  <si>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</si>
  <si>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</si>
  <si>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</si>
  <si>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</si>
  <si>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</si>
  <si>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</si>
  <si>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</si>
  <si>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</si>
  <si>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</si>
  <si>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</si>
  <si>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</si>
  <si>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</si>
  <si>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</si>
  <si>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</si>
  <si>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</si>
  <si>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</si>
  <si>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</si>
  <si>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</si>
  <si>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</si>
  <si>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</si>
  <si>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</si>
  <si>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</si>
  <si>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</si>
  <si>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</si>
  <si>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</si>
  <si>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</si>
  <si>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</si>
  <si>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</si>
  <si>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</si>
  <si>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</si>
  <si>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</si>
  <si>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</si>
  <si>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</si>
  <si>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</si>
  <si>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</si>
  <si>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</si>
  <si>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</si>
  <si>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</si>
  <si>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</si>
  <si>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</si>
  <si>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</si>
  <si>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</si>
  <si>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</si>
  <si>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</si>
  <si>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</si>
  <si>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</si>
  <si>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</si>
  <si>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</si>
  <si>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</si>
  <si>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</si>
  <si>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</si>
  <si>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</si>
  <si>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</si>
  <si>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</si>
  <si>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</si>
  <si>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</si>
  <si>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</si>
  <si>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</si>
  <si>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</si>
  <si>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</si>
  <si>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</si>
  <si>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</si>
  <si>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</si>
  <si>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</si>
  <si>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</si>
  <si>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</si>
  <si>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</si>
  <si>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</si>
  <si>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</si>
  <si>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</si>
  <si>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</si>
  <si>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</si>
  <si>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</si>
  <si>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</si>
  <si>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</si>
  <si>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</si>
  <si>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</si>
  <si>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</si>
  <si>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</si>
  <si>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</si>
  <si>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</si>
  <si>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</si>
  <si>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</si>
  <si>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</si>
  <si>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</si>
  <si>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</si>
  <si>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</si>
  <si>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</si>
  <si>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</si>
  <si>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</si>
  <si>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</si>
  <si>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</si>
  <si>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</si>
  <si>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</si>
  <si>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</si>
  <si>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</si>
  <si>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</si>
  <si>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</si>
  <si>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</si>
  <si>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</si>
  <si>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</si>
  <si>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</si>
  <si>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</si>
  <si>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</si>
  <si>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</si>
  <si>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</si>
  <si>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</si>
  <si>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</si>
  <si>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</si>
  <si>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</si>
  <si>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</si>
  <si>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</si>
  <si>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</si>
  <si>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</si>
  <si>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</si>
  <si>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</si>
  <si>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</si>
  <si>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</si>
  <si>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</si>
  <si>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</si>
  <si>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</si>
  <si>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</si>
  <si>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</si>
  <si>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</si>
  <si>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</si>
  <si>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</si>
  <si>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</si>
  <si>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</si>
  <si>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</si>
  <si>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</si>
  <si>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</si>
  <si>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</si>
  <si>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</si>
  <si>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</si>
  <si>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</si>
  <si>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</si>
  <si>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</si>
  <si>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</si>
  <si>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</si>
  <si>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</si>
  <si>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</si>
  <si>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</si>
  <si>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</si>
  <si>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</si>
  <si>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</si>
  <si>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</si>
  <si>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</si>
  <si>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</si>
  <si>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</si>
  <si>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</si>
  <si>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</si>
  <si>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</si>
  <si>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</si>
  <si>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</si>
  <si>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</si>
  <si>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</si>
  <si>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</si>
  <si>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</si>
  <si>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</si>
  <si>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</si>
  <si>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</si>
  <si>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</si>
  <si>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</si>
  <si>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</si>
  <si>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</si>
  <si>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</si>
  <si>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</si>
  <si>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</si>
  <si>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</si>
  <si>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</si>
  <si>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</si>
  <si>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</si>
  <si>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</si>
  <si>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</si>
  <si>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</si>
  <si>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</si>
  <si>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</si>
  <si>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</si>
  <si>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</si>
  <si>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</si>
  <si>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</si>
  <si>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</si>
  <si>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</si>
  <si>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</si>
  <si>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</si>
  <si>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</si>
  <si>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</si>
  <si>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</si>
  <si>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</si>
  <si>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</si>
  <si>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</si>
  <si>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</si>
  <si>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</si>
  <si>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</si>
  <si>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</si>
  <si>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</si>
  <si>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</si>
  <si>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</si>
  <si>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</si>
  <si>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</si>
  <si>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</si>
  <si>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</si>
  <si>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</si>
  <si>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</si>
  <si>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</si>
  <si>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</si>
  <si>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</si>
  <si>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</si>
  <si>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</si>
  <si>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</si>
  <si>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</si>
  <si>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</si>
  <si>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</si>
  <si>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</si>
  <si>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</si>
  <si>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</si>
  <si>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</si>
  <si>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</si>
  <si>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</si>
  <si>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</si>
  <si>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</si>
  <si>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</si>
  <si>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</si>
  <si>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</si>
  <si>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</si>
  <si>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</si>
  <si>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</si>
  <si>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</si>
  <si>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</si>
  <si>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</si>
  <si>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</si>
  <si>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</si>
  <si>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</si>
  <si>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</si>
  <si>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</si>
  <si>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</si>
  <si>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</si>
  <si>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</si>
  <si>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</si>
  <si>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</si>
  <si>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</si>
  <si>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</si>
  <si>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</si>
  <si>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</si>
  <si>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</si>
  <si>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</si>
  <si>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</si>
  <si>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</si>
  <si>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</si>
  <si>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</si>
  <si>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</si>
  <si>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</si>
  <si>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</si>
  <si>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</si>
  <si>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</si>
  <si>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</si>
  <si>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</si>
  <si>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</si>
  <si>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</si>
  <si>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</si>
  <si>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</si>
  <si>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</si>
  <si>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</si>
  <si>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</si>
  <si>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</si>
  <si>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</si>
  <si>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</si>
  <si>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</si>
  <si>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</si>
  <si>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</si>
  <si>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</si>
  <si>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</si>
  <si>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</si>
  <si>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</si>
  <si>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</si>
  <si>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</si>
  <si>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</si>
  <si>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</si>
  <si>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</si>
  <si>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</si>
  <si>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</si>
  <si>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</si>
  <si>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</si>
  <si>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</si>
  <si>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</si>
  <si>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</si>
  <si>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</si>
  <si>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</si>
  <si>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</si>
  <si>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</si>
  <si>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</si>
  <si>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</si>
  <si>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</si>
  <si>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</si>
  <si>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</si>
  <si>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</si>
  <si>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</si>
  <si>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</si>
  <si>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</si>
  <si>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</si>
  <si>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</si>
  <si>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</si>
  <si>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</si>
  <si>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</si>
  <si>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</si>
  <si>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</si>
  <si>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</si>
  <si>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</si>
  <si>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</si>
  <si>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</si>
  <si>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</si>
  <si>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</si>
  <si>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</si>
  <si>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</si>
  <si>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</si>
  <si>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</si>
  <si>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</si>
  <si>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</si>
  <si>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</si>
  <si>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</si>
  <si>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</si>
  <si>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</si>
  <si>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</si>
  <si>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</si>
  <si>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</si>
  <si>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</si>
  <si>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</si>
  <si>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</si>
  <si>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</si>
  <si>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</si>
  <si>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</si>
  <si>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</si>
  <si>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</si>
  <si>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</si>
  <si>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</si>
  <si>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</si>
  <si>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</si>
  <si>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</si>
  <si>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</si>
  <si>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</si>
  <si>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</si>
  <si>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</si>
  <si>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</si>
  <si>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</si>
  <si>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</si>
  <si>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</si>
  <si>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</si>
  <si>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</si>
  <si>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</si>
  <si>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</si>
  <si>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</si>
  <si>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</si>
  <si>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</si>
  <si>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</si>
  <si>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</si>
  <si>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</si>
  <si>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</si>
  <si>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</si>
  <si>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</si>
  <si>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</si>
  <si>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</si>
  <si>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</si>
  <si>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</si>
  <si>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</si>
  <si>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</si>
  <si>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</si>
  <si>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</si>
  <si>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</si>
  <si>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</si>
  <si>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</si>
  <si>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</si>
  <si>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</si>
  <si>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</si>
  <si>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</si>
  <si>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</si>
  <si>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</si>
  <si>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</si>
  <si>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</si>
  <si>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</si>
  <si>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</si>
  <si>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</si>
  <si>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</si>
  <si>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</si>
  <si>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</si>
  <si>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</si>
  <si>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</si>
  <si>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</si>
  <si>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</si>
  <si>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</si>
  <si>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</si>
  <si>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</si>
  <si>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</si>
  <si>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</si>
  <si>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</si>
  <si>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</si>
  <si>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</si>
  <si>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</si>
  <si>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</si>
  <si>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</si>
  <si>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</si>
  <si>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</si>
  <si>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</si>
  <si>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</si>
  <si>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</si>
  <si>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</si>
  <si>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</si>
  <si>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</si>
  <si>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</si>
  <si>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</si>
  <si>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</si>
  <si>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</si>
  <si>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</si>
  <si>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</si>
  <si>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</si>
  <si>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</si>
  <si>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</si>
  <si>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</si>
  <si>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</si>
  <si>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</si>
  <si>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</si>
  <si>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</si>
  <si>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</si>
  <si>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</si>
  <si>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</si>
  <si>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</si>
  <si>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</si>
  <si>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</si>
  <si>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</si>
  <si>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</si>
  <si>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</si>
  <si>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</si>
  <si>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</si>
  <si>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</si>
  <si>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</si>
  <si>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</si>
  <si>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</si>
  <si>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</si>
  <si>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</si>
  <si>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</si>
  <si>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</si>
  <si>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</si>
  <si>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</si>
  <si>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</si>
  <si>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</si>
  <si>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</si>
  <si>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</si>
  <si>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</si>
  <si>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</si>
  <si>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</si>
  <si>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</si>
  <si>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</si>
  <si>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</si>
  <si>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</si>
  <si>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</si>
  <si>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</si>
  <si>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</si>
  <si>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</si>
  <si>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</si>
  <si>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</si>
  <si>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</si>
  <si>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</si>
  <si>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</si>
  <si>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</si>
  <si>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</si>
  <si>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</si>
  <si>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</si>
  <si>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</si>
  <si>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</si>
  <si>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</si>
  <si>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</si>
  <si>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</si>
  <si>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</si>
  <si>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</si>
  <si>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</si>
  <si>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</si>
  <si>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</si>
  <si>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</si>
  <si>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</si>
  <si>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</si>
  <si>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</si>
  <si>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</si>
  <si>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</si>
  <si>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</si>
  <si>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</si>
  <si>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</si>
  <si>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</si>
  <si>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</si>
  <si>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</si>
  <si>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</si>
  <si>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</si>
  <si>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</si>
  <si>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</si>
  <si>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</si>
  <si>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</si>
  <si>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</si>
  <si>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</si>
  <si>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</si>
  <si>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</si>
  <si>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</si>
  <si>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</si>
  <si>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</si>
  <si>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</si>
  <si>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</si>
  <si>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</si>
  <si>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</si>
  <si>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</si>
  <si>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</si>
  <si>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</si>
  <si>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</si>
  <si>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</si>
  <si>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</si>
  <si>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</si>
  <si>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</si>
  <si>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</si>
  <si>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</si>
  <si>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</si>
  <si>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</si>
  <si>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</si>
  <si>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</si>
  <si>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</si>
  <si>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</si>
  <si>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</si>
  <si>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</si>
  <si>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</si>
  <si>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</si>
  <si>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</si>
  <si>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</si>
  <si>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</si>
  <si>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</si>
  <si>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</si>
  <si>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</si>
  <si>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</si>
  <si>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</si>
  <si>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</si>
  <si>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</si>
  <si>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</si>
  <si>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</si>
  <si>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</si>
  <si>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</si>
  <si>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</si>
  <si>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</si>
  <si>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</si>
  <si>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</si>
  <si>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</si>
  <si>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</si>
  <si>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</si>
  <si>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</si>
  <si>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</si>
  <si>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</si>
  <si>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</si>
  <si>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</si>
  <si>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</si>
  <si>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</si>
  <si>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</si>
  <si>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</si>
  <si>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</si>
  <si>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</si>
  <si>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</si>
  <si>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</si>
  <si>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</si>
  <si>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</si>
  <si>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</si>
  <si>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</si>
  <si>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</si>
  <si>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</si>
  <si>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</si>
  <si>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</si>
  <si>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</si>
  <si>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</si>
  <si>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</si>
  <si>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</si>
  <si>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</si>
  <si>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</si>
  <si>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</si>
  <si>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</si>
  <si>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</si>
  <si>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</si>
  <si>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</si>
  <si>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</si>
  <si>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</si>
  <si>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</si>
  <si>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</si>
  <si>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</si>
  <si>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</si>
  <si>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</si>
  <si>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</si>
  <si>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</si>
  <si>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</si>
  <si>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</si>
  <si>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</si>
  <si>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</si>
  <si>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</si>
  <si>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</si>
  <si>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</si>
  <si>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</si>
  <si>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</si>
  <si>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</si>
  <si>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</si>
  <si>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</si>
  <si>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</si>
  <si>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</si>
  <si>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</si>
  <si>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</si>
  <si>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</si>
  <si>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</si>
  <si>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</si>
  <si>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</si>
  <si>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</si>
  <si>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</si>
  <si>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</si>
  <si>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</si>
  <si>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</si>
  <si>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</si>
  <si>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</si>
  <si>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</si>
  <si>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</si>
  <si>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</si>
  <si>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</si>
  <si>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</si>
  <si>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</si>
  <si>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</si>
  <si>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</si>
  <si>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</si>
  <si>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</si>
  <si>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</si>
  <si>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</si>
  <si>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</si>
  <si>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</si>
  <si>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</si>
  <si>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</si>
  <si>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</si>
  <si>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</si>
  <si>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</si>
  <si>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</si>
  <si>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</si>
  <si>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</si>
  <si>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</si>
  <si>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</si>
  <si>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</si>
  <si>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</si>
  <si>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</si>
  <si>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</si>
  <si>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</si>
  <si>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</si>
  <si>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</si>
  <si>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</si>
  <si>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</si>
  <si>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</si>
  <si>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</si>
  <si>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</si>
  <si>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</si>
  <si>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</si>
  <si>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</si>
  <si>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</si>
  <si>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</si>
  <si>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</si>
  <si>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</si>
  <si>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</si>
  <si>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</si>
  <si>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</si>
  <si>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</si>
  <si>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</si>
  <si>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</si>
  <si>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</si>
  <si>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</si>
  <si>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</si>
  <si>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</si>
  <si>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</si>
  <si>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</si>
  <si>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</si>
  <si>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</si>
  <si>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</si>
  <si>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</si>
  <si>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</si>
  <si>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</si>
  <si>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</si>
  <si>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</si>
  <si>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</si>
  <si>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</si>
  <si>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</si>
  <si>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</si>
  <si>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</si>
  <si>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</si>
  <si>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</si>
  <si>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</si>
  <si>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</si>
  <si>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</si>
  <si>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</si>
  <si>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</si>
  <si>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</si>
  <si>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</si>
  <si>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</si>
  <si>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</si>
  <si>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</si>
  <si>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</si>
  <si>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</si>
  <si>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</si>
  <si>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</si>
  <si>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</si>
  <si>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</si>
  <si>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</si>
  <si>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</si>
  <si>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</si>
  <si>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</si>
  <si>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</si>
  <si>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</si>
  <si>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</si>
  <si>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</si>
  <si>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</si>
  <si>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</si>
  <si>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</si>
  <si>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</si>
  <si>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</si>
  <si>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</si>
  <si>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</si>
  <si>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</si>
  <si>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</si>
  <si>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</si>
  <si>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</si>
  <si>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</si>
  <si>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</si>
  <si>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</si>
  <si>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</si>
  <si>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</si>
  <si>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</si>
  <si>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</si>
  <si>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</si>
  <si>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</si>
  <si>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</si>
  <si>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</si>
  <si>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</si>
  <si>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</si>
  <si>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</si>
  <si>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</si>
  <si>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</si>
  <si>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</si>
  <si>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</si>
  <si>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</si>
  <si>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</si>
  <si>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</si>
  <si>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</si>
  <si>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</si>
  <si>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</si>
  <si>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</si>
  <si>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</si>
  <si>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</si>
  <si>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</si>
  <si>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</si>
  <si>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</si>
  <si>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</si>
  <si>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</si>
  <si>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</si>
  <si>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</si>
  <si>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</si>
  <si>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</si>
  <si>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</si>
  <si>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</si>
  <si>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</si>
  <si>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</si>
  <si>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</si>
  <si>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</si>
  <si>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</si>
  <si>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</si>
  <si>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</si>
  <si>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</si>
  <si>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</si>
  <si>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</si>
  <si>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</si>
  <si>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</si>
  <si>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</si>
  <si>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</si>
  <si>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</si>
  <si>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</si>
  <si>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</si>
  <si>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</si>
  <si>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</si>
  <si>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</si>
  <si>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</si>
  <si>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</si>
  <si>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</si>
  <si>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</si>
  <si>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</si>
  <si>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</si>
  <si>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</si>
  <si>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</si>
  <si>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</si>
  <si>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</si>
  <si>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</si>
  <si>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</si>
  <si>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</si>
  <si>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</si>
  <si>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</si>
  <si>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</si>
  <si>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</si>
  <si>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</si>
  <si>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</si>
  <si>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</si>
  <si>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</si>
  <si>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</si>
  <si>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</si>
  <si>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</si>
  <si>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</si>
  <si>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</si>
  <si>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</si>
  <si>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</si>
  <si>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</si>
  <si>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</si>
  <si>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</si>
  <si>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</si>
  <si>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</si>
  <si>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</si>
  <si>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</si>
  <si>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</si>
  <si>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</si>
  <si>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</si>
  <si>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</si>
  <si>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</si>
  <si>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</si>
  <si>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</si>
  <si>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</si>
  <si>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</si>
  <si>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</si>
  <si>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</si>
  <si>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</si>
  <si>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</si>
  <si>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</si>
  <si>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</si>
  <si>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</si>
  <si>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</si>
  <si>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</si>
  <si>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</si>
  <si>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</si>
  <si>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</si>
  <si>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</si>
  <si>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</si>
  <si>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</si>
  <si>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</si>
  <si>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</si>
  <si>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</si>
  <si>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</si>
  <si>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</si>
  <si>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</si>
  <si>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</si>
  <si>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</si>
  <si>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</si>
  <si>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</si>
  <si>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</si>
  <si>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</si>
  <si>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</si>
  <si>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</si>
  <si>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</si>
  <si>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</si>
  <si>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</si>
  <si>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</si>
  <si>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</si>
  <si>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</si>
  <si>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</si>
  <si>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</si>
  <si>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</si>
  <si>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</si>
  <si>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</si>
  <si>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</si>
  <si>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</si>
  <si>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</si>
  <si>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</si>
  <si>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</si>
  <si>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</si>
  <si>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</si>
  <si>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</si>
  <si>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</si>
  <si>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</si>
  <si>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</si>
  <si>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</si>
  <si>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</si>
  <si>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</si>
  <si>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</si>
  <si>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</si>
  <si>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</si>
  <si>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</si>
  <si>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</si>
  <si>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</si>
  <si>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</si>
  <si>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</si>
  <si>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</si>
  <si>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</si>
  <si>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</si>
  <si>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</si>
  <si>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</si>
  <si>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</si>
  <si>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</si>
  <si>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</si>
  <si>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</si>
  <si>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</si>
  <si>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</si>
  <si>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</si>
  <si>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</si>
  <si>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</si>
  <si>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</si>
  <si>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</si>
  <si>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</si>
  <si>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</si>
  <si>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</si>
  <si>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</si>
  <si>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</si>
  <si>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</si>
  <si>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</si>
  <si>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</si>
  <si>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</si>
  <si>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</si>
  <si>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</si>
  <si>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</si>
  <si>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</si>
  <si>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</si>
  <si>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</si>
  <si>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</si>
  <si>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</si>
  <si>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</si>
  <si>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</si>
  <si>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</si>
  <si>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</si>
  <si>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</si>
  <si>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</si>
  <si>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</si>
  <si>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</si>
  <si>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</si>
  <si>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</si>
  <si>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</si>
  <si>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</si>
  <si>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</si>
  <si>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</si>
  <si>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</si>
  <si>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</si>
  <si>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</si>
  <si>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</si>
  <si>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</si>
  <si>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</si>
  <si>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</si>
  <si>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</si>
  <si>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</si>
  <si>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</si>
  <si>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</si>
  <si>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</si>
  <si>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</si>
  <si>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</si>
  <si>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</si>
  <si>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</si>
  <si>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</si>
  <si>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</si>
  <si>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</si>
  <si>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</si>
  <si>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</si>
  <si>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</si>
  <si>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</si>
  <si>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</si>
  <si>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</si>
  <si>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</si>
  <si>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</si>
  <si>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</si>
  <si>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</si>
  <si>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</si>
  <si>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</si>
  <si>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</si>
  <si>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</si>
  <si>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</si>
  <si>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</si>
  <si>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</si>
  <si>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</si>
  <si>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</si>
  <si>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</si>
  <si>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</si>
  <si>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</si>
  <si>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</si>
  <si>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</si>
  <si>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</si>
  <si>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</si>
  <si>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</si>
  <si>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</si>
  <si>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</si>
  <si>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</si>
  <si>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</si>
  <si>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</si>
  <si>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</si>
  <si>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</si>
  <si>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</si>
  <si>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</si>
  <si>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</si>
  <si>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</si>
  <si>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</si>
  <si>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</si>
  <si>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</si>
  <si>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</si>
  <si>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</si>
  <si>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</si>
  <si>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</si>
  <si>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</si>
  <si>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</si>
  <si>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</si>
  <si>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</si>
  <si>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</si>
  <si>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</si>
  <si>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</si>
  <si>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</si>
  <si>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</si>
  <si>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</si>
  <si>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</si>
  <si>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</si>
  <si>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</si>
  <si>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</si>
  <si>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</si>
  <si>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</si>
  <si>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</si>
  <si>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</si>
  <si>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</si>
  <si>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</si>
  <si>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</si>
  <si>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</si>
  <si>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</si>
  <si>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</si>
  <si>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</si>
  <si>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</si>
  <si>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</si>
  <si>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</si>
  <si>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</si>
  <si>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</si>
  <si>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</si>
  <si>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</si>
  <si>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</si>
  <si>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</si>
  <si>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</si>
  <si>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</si>
  <si>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</si>
  <si>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</si>
  <si>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</si>
  <si>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</si>
  <si>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</si>
  <si>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</si>
  <si>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</si>
  <si>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</si>
  <si>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</si>
  <si>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</si>
  <si>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</si>
  <si>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</si>
  <si>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</si>
  <si>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</si>
  <si>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</si>
  <si>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</si>
  <si>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</si>
  <si>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</si>
  <si>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</si>
  <si>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</si>
  <si>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</si>
  <si>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</si>
  <si>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</si>
  <si>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</si>
  <si>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</si>
  <si>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</si>
  <si>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</si>
  <si>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</si>
  <si>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</si>
  <si>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</si>
  <si>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</si>
  <si>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</si>
  <si>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</si>
  <si>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</si>
  <si>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</si>
  <si>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</si>
  <si>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</si>
  <si>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</si>
  <si>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</si>
  <si>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</si>
  <si>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</si>
  <si>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</si>
  <si>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</si>
  <si>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</si>
  <si>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</si>
  <si>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</si>
  <si>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</si>
  <si>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</si>
  <si>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</si>
  <si>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</si>
  <si>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</si>
  <si>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</si>
  <si>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</si>
  <si>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</si>
  <si>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</si>
  <si>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</si>
  <si>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</si>
  <si>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</si>
  <si>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</si>
  <si>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</si>
  <si>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</si>
  <si>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</si>
  <si>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</si>
  <si>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</si>
  <si>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</si>
  <si>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</si>
  <si>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</si>
  <si>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</si>
  <si>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</si>
  <si>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</si>
  <si>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</si>
  <si>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</si>
  <si>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</si>
  <si>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</si>
  <si>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</si>
  <si>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</si>
  <si>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</si>
  <si>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</si>
  <si>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</si>
  <si>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</si>
  <si>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</si>
  <si>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</si>
  <si>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</si>
  <si>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</si>
  <si>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</si>
  <si>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</si>
  <si>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</si>
  <si>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</si>
  <si>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</si>
  <si>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</si>
  <si>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</si>
  <si>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</si>
  <si>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</si>
  <si>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</si>
  <si>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</si>
  <si>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</si>
  <si>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</si>
  <si>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</si>
  <si>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</si>
  <si>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</si>
  <si>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</si>
  <si>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</si>
  <si>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</si>
  <si>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</si>
  <si>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</si>
  <si>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</si>
  <si>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</si>
  <si>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</si>
  <si>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</si>
  <si>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</si>
  <si>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</si>
  <si>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</si>
  <si>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</si>
  <si>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</si>
  <si>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</si>
  <si>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</si>
  <si>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</si>
  <si>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</si>
  <si>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</si>
  <si>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</si>
  <si>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</si>
  <si>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</si>
  <si>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</si>
  <si>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</si>
  <si>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</si>
  <si>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</si>
  <si>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</si>
  <si>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</si>
  <si>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</si>
  <si>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</si>
  <si>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</si>
  <si>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</si>
  <si>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</si>
  <si>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</si>
  <si>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</si>
  <si>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</si>
  <si>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</si>
  <si>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</si>
  <si>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</si>
  <si>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</si>
  <si>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</si>
  <si>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</si>
  <si>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</si>
  <si>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</si>
  <si>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</si>
  <si>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</si>
  <si>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</si>
  <si>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</si>
  <si>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</si>
  <si>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</si>
  <si>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</si>
  <si>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</si>
  <si>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</si>
  <si>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</si>
  <si>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</si>
  <si>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</si>
  <si>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</si>
  <si>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</si>
  <si>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</si>
  <si>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</si>
  <si>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</si>
  <si>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</si>
  <si>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</si>
  <si>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</si>
  <si>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</si>
  <si>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</si>
  <si>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</si>
  <si>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</si>
  <si>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</si>
  <si>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</si>
  <si>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</si>
  <si>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</si>
  <si>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</si>
  <si>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</si>
  <si>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</si>
  <si>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</si>
  <si>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</si>
  <si>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</si>
  <si>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</si>
  <si>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</si>
  <si>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</si>
  <si>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</si>
  <si>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</si>
  <si>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</si>
  <si>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</si>
  <si>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</si>
  <si>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</si>
  <si>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</si>
  <si>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</si>
  <si>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</si>
  <si>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</si>
  <si>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</si>
  <si>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</si>
  <si>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</si>
  <si>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</si>
  <si>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</si>
  <si>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</si>
  <si>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</si>
  <si>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</si>
  <si>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</si>
  <si>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</si>
  <si>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</si>
  <si>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</si>
  <si>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</si>
  <si>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</si>
  <si>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</si>
  <si>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</si>
  <si>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</si>
  <si>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</si>
  <si>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</si>
  <si>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</si>
  <si>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</si>
  <si>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</si>
  <si>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</si>
  <si>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</si>
  <si>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</si>
  <si>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</si>
  <si>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</si>
  <si>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</si>
  <si>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</si>
  <si>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</si>
  <si>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</si>
  <si>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</si>
  <si>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</si>
  <si>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</si>
  <si>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</si>
  <si>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</si>
  <si>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</si>
  <si>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</si>
  <si>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</si>
  <si>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</si>
  <si>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</si>
  <si>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</si>
  <si>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</si>
  <si>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</si>
  <si>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</si>
  <si>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</si>
  <si>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</si>
  <si>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</si>
  <si>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</si>
  <si>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</si>
  <si>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</si>
  <si>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</si>
  <si>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</si>
  <si>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</si>
  <si>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</si>
  <si>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</si>
  <si>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</si>
  <si>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</si>
  <si>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</si>
  <si>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</si>
  <si>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</si>
  <si>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</si>
  <si>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</si>
  <si>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</si>
  <si>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</si>
  <si>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</si>
  <si>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</si>
  <si>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</si>
  <si>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</si>
  <si>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</si>
  <si>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</si>
  <si>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</si>
  <si>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</si>
  <si>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</si>
  <si>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</si>
  <si>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</si>
  <si>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</si>
  <si>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</si>
  <si>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</si>
  <si>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</si>
  <si>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</si>
  <si>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</si>
  <si>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</si>
  <si>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</si>
  <si>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</si>
  <si>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</si>
  <si>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</si>
  <si>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</si>
  <si>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</si>
  <si>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</si>
  <si>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</si>
  <si>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</si>
  <si>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</si>
  <si>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</si>
  <si>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</si>
  <si>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</si>
  <si>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</si>
  <si>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</si>
  <si>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</si>
  <si>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</si>
  <si>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</si>
  <si>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</si>
  <si>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</si>
  <si>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</si>
  <si>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</si>
  <si>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</si>
  <si>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</si>
  <si>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</si>
  <si>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</si>
  <si>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</si>
  <si>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</si>
  <si>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</si>
  <si>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</si>
  <si>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</si>
  <si>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</si>
  <si>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</si>
  <si>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</si>
  <si>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</si>
  <si>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</si>
  <si>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</si>
  <si>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</si>
  <si>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</si>
  <si>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</si>
  <si>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</si>
  <si>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</si>
  <si>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</si>
  <si>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</si>
  <si>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</si>
  <si>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</si>
  <si>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</si>
  <si>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</si>
  <si>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</si>
  <si>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</si>
  <si>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</si>
  <si>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</si>
  <si>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</si>
  <si>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</si>
  <si>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</si>
  <si>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</si>
  <si>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</si>
  <si>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</si>
  <si>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</si>
  <si>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</si>
  <si>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</si>
  <si>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</si>
  <si>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</si>
  <si>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</si>
  <si>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</si>
  <si>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</si>
  <si>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</si>
  <si>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</si>
  <si>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</si>
  <si>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</si>
  <si>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</si>
  <si>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</si>
  <si>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</si>
  <si>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</si>
  <si>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</si>
  <si>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</si>
  <si>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</si>
  <si>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</si>
  <si>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</si>
  <si>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</si>
  <si>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</si>
  <si>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</si>
  <si>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</si>
  <si>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</si>
  <si>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</si>
  <si>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</si>
  <si>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</si>
  <si>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</si>
  <si>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</si>
  <si>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</si>
  <si>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</si>
  <si>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</si>
  <si>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</si>
  <si>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</si>
  <si>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</si>
  <si>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</si>
  <si>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</si>
  <si>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</si>
  <si>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</si>
  <si>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</si>
  <si>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</si>
  <si>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</si>
  <si>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</si>
  <si>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</si>
  <si>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</si>
  <si>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</si>
  <si>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</si>
  <si>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</si>
  <si>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</si>
  <si>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</si>
  <si>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</si>
  <si>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</si>
  <si>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</si>
  <si>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</si>
  <si>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</si>
  <si>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</si>
  <si>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</si>
  <si>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</si>
  <si>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</si>
  <si>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</si>
  <si>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</si>
  <si>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</si>
  <si>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</si>
  <si>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</si>
  <si>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</si>
  <si>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</si>
  <si>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</si>
  <si>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</si>
  <si>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</si>
  <si>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</si>
  <si>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</si>
  <si>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</si>
  <si>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</si>
  <si>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</si>
  <si>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</si>
  <si>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</si>
  <si>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</si>
  <si>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</si>
  <si>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</si>
  <si>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</si>
  <si>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</si>
  <si>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</si>
  <si>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</si>
  <si>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</si>
  <si>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</si>
  <si>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</si>
  <si>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</si>
  <si>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</si>
  <si>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</si>
  <si>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</si>
  <si>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</si>
  <si>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</si>
  <si>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</si>
  <si>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</si>
  <si>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</si>
  <si>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</si>
  <si>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</si>
  <si>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</si>
  <si>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</si>
  <si>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</si>
  <si>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</si>
  <si>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</si>
  <si>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</si>
  <si>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</si>
  <si>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</si>
  <si>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</si>
  <si>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</si>
  <si>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</si>
  <si>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</si>
  <si>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</si>
  <si>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</si>
  <si>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</si>
  <si>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</si>
  <si>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</si>
  <si>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</si>
  <si>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</si>
  <si>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</si>
  <si>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</si>
  <si>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</si>
  <si>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</si>
  <si>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</si>
  <si>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</si>
  <si>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</si>
  <si>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</si>
  <si>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</si>
  <si>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</si>
  <si>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</si>
  <si>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</si>
  <si>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</si>
  <si>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</si>
  <si>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</si>
  <si>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</si>
  <si>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</si>
  <si>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</si>
  <si>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</si>
  <si>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</si>
  <si>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</si>
  <si>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</si>
  <si>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</si>
  <si>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</si>
  <si>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</si>
  <si>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</si>
  <si>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</si>
  <si>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</si>
  <si>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</si>
  <si>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</si>
  <si>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</si>
  <si>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</si>
  <si>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</si>
  <si>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</si>
  <si>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</si>
  <si>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</si>
  <si>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</si>
  <si>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</si>
  <si>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</si>
  <si>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</si>
  <si>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</si>
  <si>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</si>
  <si>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</si>
  <si>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</si>
  <si>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</si>
  <si>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</si>
  <si>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</si>
  <si>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</si>
  <si>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</si>
  <si>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</si>
  <si>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</si>
  <si>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</si>
  <si>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</si>
  <si>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</si>
  <si>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</si>
  <si>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</si>
  <si>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</si>
  <si>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</si>
  <si>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</si>
  <si>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</si>
  <si>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</si>
  <si>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</si>
  <si>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</si>
  <si>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</si>
  <si>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</si>
  <si>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</si>
  <si>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</si>
  <si>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</si>
  <si>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</si>
  <si>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</si>
  <si>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</si>
  <si>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</si>
  <si>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</si>
  <si>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</si>
  <si>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</si>
  <si>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</si>
  <si>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</si>
  <si>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</si>
  <si>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</si>
  <si>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</si>
  <si>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</si>
  <si>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</si>
  <si>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</si>
  <si>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</si>
  <si>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</si>
  <si>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</si>
  <si>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</si>
  <si>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</si>
  <si>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</si>
  <si>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</si>
  <si>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</si>
  <si>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</si>
  <si>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</si>
  <si>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</si>
  <si>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</si>
  <si>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</si>
  <si>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</si>
  <si>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</si>
  <si>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</si>
  <si>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</si>
  <si>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</si>
  <si>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</si>
  <si>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</si>
  <si>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</si>
  <si>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</si>
  <si>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</si>
  <si>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</si>
  <si>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</si>
  <si>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</si>
  <si>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</si>
  <si>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</si>
  <si>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</si>
  <si>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</si>
  <si>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</si>
  <si>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</si>
  <si>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</si>
  <si>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</si>
  <si>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</si>
  <si>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</si>
  <si>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</si>
  <si>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</si>
  <si>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</si>
  <si>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</si>
  <si>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</si>
  <si>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</si>
  <si>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</si>
  <si>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</si>
  <si>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</si>
  <si>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</si>
  <si>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</si>
  <si>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</si>
  <si>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</si>
  <si>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</si>
  <si>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</si>
  <si>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</si>
  <si>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</si>
  <si>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</si>
  <si>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</si>
  <si>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</si>
  <si>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</si>
  <si>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</si>
  <si>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</si>
  <si>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</si>
  <si>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</si>
  <si>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</si>
  <si>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</si>
  <si>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</si>
  <si>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</si>
  <si>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</si>
  <si>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</si>
  <si>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</si>
  <si>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</si>
  <si>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</si>
  <si>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</si>
  <si>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</si>
  <si>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</si>
  <si>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</si>
  <si>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</si>
  <si>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</si>
  <si>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</si>
  <si>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</si>
  <si>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</si>
  <si>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</si>
  <si>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</si>
  <si>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</si>
  <si>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</si>
  <si>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</si>
  <si>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</si>
  <si>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</si>
  <si>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</si>
  <si>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</si>
  <si>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</si>
  <si>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</si>
  <si>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</si>
  <si>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</si>
  <si>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</si>
  <si>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</si>
  <si>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</si>
  <si>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</si>
  <si>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</si>
  <si>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</si>
  <si>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</si>
  <si>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</si>
  <si>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</si>
  <si>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</si>
  <si>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</si>
  <si>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</si>
  <si>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</si>
  <si>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</si>
  <si>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</si>
  <si>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</si>
  <si>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</si>
  <si>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</si>
  <si>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</si>
  <si>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</si>
  <si>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</si>
  <si>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</si>
  <si>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</si>
  <si>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</si>
  <si>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</si>
  <si>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</si>
  <si>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</si>
  <si>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</si>
  <si>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</si>
  <si>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</si>
  <si>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</si>
  <si>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</si>
  <si>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</si>
  <si>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</si>
  <si>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</si>
  <si>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</si>
  <si>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</si>
  <si>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</si>
  <si>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</si>
  <si>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</si>
  <si>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</si>
  <si>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</si>
  <si>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</si>
  <si>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</si>
  <si>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</si>
  <si>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</si>
  <si>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</si>
  <si>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</si>
  <si>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</si>
  <si>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</si>
  <si>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</si>
  <si>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</si>
  <si>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</si>
  <si>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</si>
  <si>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</si>
  <si>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</si>
  <si>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</si>
  <si>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</si>
  <si>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</si>
  <si>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</si>
  <si>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</si>
  <si>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</si>
  <si>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</si>
  <si>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</si>
  <si>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</si>
  <si>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</si>
  <si>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</si>
  <si>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</si>
  <si>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</si>
  <si>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</si>
  <si>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</si>
  <si>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</si>
  <si>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</si>
  <si>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</si>
  <si>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</si>
  <si>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</si>
  <si>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</si>
  <si>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</si>
  <si>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</si>
  <si>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</si>
  <si>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</si>
  <si>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</si>
  <si>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</si>
  <si>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</si>
  <si>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</si>
  <si>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</si>
  <si>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</si>
  <si>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</si>
  <si>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</si>
  <si>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</si>
  <si>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</si>
  <si>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</si>
  <si>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</si>
  <si>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</si>
  <si>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</si>
  <si>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</si>
  <si>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</si>
  <si>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</si>
  <si>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</si>
  <si>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</si>
  <si>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</si>
  <si>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</si>
  <si>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</si>
  <si>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</si>
  <si>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</si>
  <si>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</si>
  <si>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</si>
  <si>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</si>
  <si>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</si>
  <si>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</si>
  <si>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</si>
  <si>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</si>
  <si>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</si>
  <si>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</si>
  <si>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</si>
  <si>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</si>
  <si>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</si>
  <si>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</si>
  <si>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</si>
  <si>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</si>
  <si>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</si>
  <si>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</si>
  <si>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</si>
  <si>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</si>
  <si>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</si>
  <si>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</si>
  <si>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</si>
  <si>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</si>
  <si>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</si>
  <si>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</si>
  <si>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</si>
  <si>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</si>
  <si>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</si>
  <si>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</si>
  <si>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</si>
  <si>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</si>
  <si>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</si>
  <si>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</si>
  <si>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</si>
  <si>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</si>
  <si>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</si>
  <si>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</si>
  <si>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</si>
  <si>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</si>
  <si>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</si>
  <si>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</si>
  <si>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</si>
  <si>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</si>
  <si>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</si>
  <si>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</si>
  <si>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</si>
  <si>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</si>
  <si>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</si>
  <si>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</si>
  <si>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</si>
  <si>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</si>
  <si>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</si>
  <si>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</si>
  <si>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</si>
  <si>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</si>
  <si>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</si>
  <si>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</si>
  <si>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</si>
  <si>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</si>
  <si>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</si>
  <si>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</si>
  <si>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</si>
  <si>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</si>
  <si>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</si>
  <si>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</si>
  <si>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</si>
  <si>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</si>
  <si>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</si>
  <si>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</si>
  <si>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</si>
  <si>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</si>
  <si>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</si>
  <si>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</si>
  <si>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</si>
  <si>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</si>
  <si>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</si>
  <si>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</si>
  <si>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</si>
  <si>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</si>
  <si>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</si>
  <si>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</si>
  <si>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</si>
  <si>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</si>
  <si>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</si>
  <si>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</si>
  <si>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</si>
  <si>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</si>
  <si>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</si>
  <si>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</si>
  <si>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</si>
  <si>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</si>
  <si>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</si>
  <si>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</si>
  <si>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</si>
  <si>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</si>
  <si>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</si>
  <si>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</si>
  <si>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</si>
  <si>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</si>
  <si>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</si>
  <si>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</si>
  <si>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</si>
  <si>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</si>
  <si>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</si>
  <si>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</si>
  <si>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</si>
  <si>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</si>
  <si>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</si>
  <si>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</si>
  <si>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</si>
  <si>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</si>
  <si>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</si>
  <si>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</si>
  <si>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</si>
  <si>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</si>
  <si>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</si>
  <si>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</si>
  <si>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</si>
  <si>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</si>
  <si>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</si>
  <si>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</si>
  <si>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</si>
  <si>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</si>
  <si>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</si>
  <si>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</si>
  <si>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</si>
  <si>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</si>
  <si>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</si>
  <si>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</si>
  <si>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</si>
  <si>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</si>
  <si>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</si>
  <si>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</si>
  <si>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</si>
  <si>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</si>
  <si>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</si>
  <si>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</si>
  <si>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</si>
  <si>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</si>
  <si>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</si>
  <si>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</si>
  <si>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</si>
  <si>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</si>
  <si>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</si>
  <si>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</si>
  <si>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</si>
  <si>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</si>
  <si>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</si>
  <si>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</si>
  <si>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</si>
  <si>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</si>
  <si>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</si>
  <si>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</si>
  <si>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</si>
  <si>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</si>
  <si>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</si>
  <si>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</si>
  <si>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</si>
  <si>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</si>
  <si>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</si>
  <si>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</si>
  <si>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</si>
  <si>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</si>
  <si>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</si>
  <si>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</si>
  <si>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</si>
  <si>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</si>
  <si>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</si>
  <si>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</si>
  <si>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</si>
  <si>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</si>
  <si>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</si>
  <si>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</si>
  <si>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</si>
  <si>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</si>
  <si>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</si>
  <si>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</si>
  <si>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</si>
  <si>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</si>
  <si>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</si>
  <si>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</si>
  <si>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</si>
  <si>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</si>
  <si>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</si>
  <si>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</si>
  <si>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</si>
  <si>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</si>
  <si>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</si>
  <si>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</si>
  <si>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</si>
  <si>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</si>
  <si>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</si>
  <si>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</si>
  <si>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</si>
  <si>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</si>
  <si>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</si>
  <si>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</si>
  <si>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</si>
  <si>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</si>
  <si>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</si>
  <si>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</si>
  <si>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</si>
  <si>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</si>
  <si>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</si>
  <si>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</si>
  <si>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</si>
  <si>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</si>
  <si>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</si>
  <si>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</si>
  <si>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</si>
  <si>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</si>
  <si>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</si>
  <si>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</si>
  <si>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</si>
  <si>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</si>
  <si>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</si>
  <si>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</si>
  <si>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</si>
  <si>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</si>
  <si>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</si>
  <si>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</si>
  <si>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</si>
  <si>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</si>
  <si>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</si>
  <si>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</si>
  <si>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</si>
  <si>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</si>
  <si>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</si>
  <si>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</si>
  <si>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</si>
  <si>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</si>
  <si>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</si>
  <si>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</si>
  <si>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</si>
  <si>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</si>
  <si>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</si>
  <si>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</si>
  <si>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</si>
  <si>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</si>
  <si>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</si>
  <si>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</si>
  <si>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</si>
  <si>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</si>
  <si>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</si>
  <si>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</si>
  <si>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</si>
  <si>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</si>
  <si>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</si>
  <si>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</si>
  <si>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</si>
  <si>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</si>
  <si>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</si>
  <si>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</si>
  <si>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</si>
  <si>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</si>
  <si>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</si>
  <si>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</si>
  <si>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</si>
  <si>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</si>
  <si>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</si>
  <si>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</si>
  <si>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</si>
  <si>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</si>
  <si>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</si>
  <si>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</si>
  <si>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</si>
  <si>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</si>
  <si>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</si>
  <si>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</si>
  <si>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</si>
  <si>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</si>
  <si>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</si>
  <si>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</si>
  <si>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</si>
  <si>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</si>
  <si>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</si>
  <si>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</si>
  <si>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</si>
  <si>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</si>
  <si>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</si>
  <si>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</si>
  <si>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</si>
  <si>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</si>
  <si>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</si>
  <si>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200KG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</si>
  <si>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</si>
  <si>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</si>
  <si>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</si>
  <si>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</si>
  <si>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</si>
  <si>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</si>
  <si>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</si>
  <si>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</si>
  <si>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</si>
  <si>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</si>
  <si>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</si>
  <si>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</si>
  <si>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</si>
  <si>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</si>
  <si>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</si>
  <si>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</si>
  <si>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</si>
  <si>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</si>
  <si>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</si>
  <si>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</si>
  <si>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</si>
  <si>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</si>
  <si>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</si>
  <si>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</si>
  <si>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</si>
  <si>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</si>
  <si>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</si>
  <si>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</si>
  <si>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</si>
  <si>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</si>
  <si>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</si>
  <si>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</si>
  <si>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</si>
  <si>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</si>
  <si>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</si>
  <si>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</si>
  <si>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</si>
  <si>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</si>
  <si>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</si>
  <si>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</si>
  <si>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</si>
  <si>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</si>
  <si>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</si>
  <si>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</si>
  <si>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</si>
  <si>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</si>
  <si>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</si>
  <si>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</si>
  <si>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</si>
  <si>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</si>
  <si>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</si>
  <si>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</si>
  <si>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</si>
  <si>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</si>
  <si>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</si>
  <si>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</si>
  <si>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</si>
  <si>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</si>
  <si>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</si>
  <si>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</si>
  <si>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</si>
  <si>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</si>
  <si>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</si>
  <si>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</si>
  <si>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</si>
  <si>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</si>
  <si>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</si>
  <si>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</si>
  <si>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</si>
  <si>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</si>
  <si>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</si>
  <si>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</si>
  <si>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</si>
  <si>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</si>
  <si>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SISTEMA DE PROTEÇÃO CONTRA DESCARGAS ATMOSFÉRICAS</t>
  </si>
  <si>
    <t>DRENAGEM DE ÁGUAS PLUVIAIS</t>
  </si>
  <si>
    <t>COTAÇÃO</t>
  </si>
  <si>
    <t xml:space="preserve">UN </t>
  </si>
  <si>
    <t>MERCADO</t>
  </si>
  <si>
    <t>2.1</t>
  </si>
  <si>
    <t>FUNDAÇÕES</t>
  </si>
  <si>
    <t>3.1</t>
  </si>
  <si>
    <t>3.1.1</t>
  </si>
  <si>
    <t>3.1.2</t>
  </si>
  <si>
    <t>3.2</t>
  </si>
  <si>
    <t>3.2.1</t>
  </si>
  <si>
    <t>3.2.2</t>
  </si>
  <si>
    <t>3.2.3</t>
  </si>
  <si>
    <t>SUPERESTRUTURA</t>
  </si>
  <si>
    <t>CONCRETO ARMADO - PILARES</t>
  </si>
  <si>
    <t>CONCRETO ARMADO - VIGAS</t>
  </si>
  <si>
    <t>4.1</t>
  </si>
  <si>
    <t>4.1.1</t>
  </si>
  <si>
    <t>4.1.2</t>
  </si>
  <si>
    <t>4.1.3</t>
  </si>
  <si>
    <t>4.2</t>
  </si>
  <si>
    <t>4.2.1</t>
  </si>
  <si>
    <t>4.3</t>
  </si>
  <si>
    <t>4.3.2</t>
  </si>
  <si>
    <t>ESQUADRIAS</t>
  </si>
  <si>
    <t>6.1</t>
  </si>
  <si>
    <t>6.1.1</t>
  </si>
  <si>
    <t>6.1.2</t>
  </si>
  <si>
    <t>6.2</t>
  </si>
  <si>
    <t>6.2.1</t>
  </si>
  <si>
    <t>6.3</t>
  </si>
  <si>
    <t>6.3.1</t>
  </si>
  <si>
    <t>7.1</t>
  </si>
  <si>
    <t>7.2</t>
  </si>
  <si>
    <t>8.1</t>
  </si>
  <si>
    <t>9.1</t>
  </si>
  <si>
    <t>10.1</t>
  </si>
  <si>
    <t>10.2</t>
  </si>
  <si>
    <t>11.1</t>
  </si>
  <si>
    <t>INSTALAÇÃO HIDRÁULICA</t>
  </si>
  <si>
    <t>12.1</t>
  </si>
  <si>
    <t>TUBULAÇÕES E CONEXÕES DE PVC RÍGIDO</t>
  </si>
  <si>
    <t>CPU</t>
  </si>
  <si>
    <t>SISTEMA VERTICAL</t>
  </si>
  <si>
    <t xml:space="preserve">CODIGO  </t>
  </si>
  <si>
    <t>DESCRICAO DO INSUMO</t>
  </si>
  <si>
    <t xml:space="preserve">  PRECO MEDIANO R$</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</si>
  <si>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</si>
  <si>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</si>
  <si>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</si>
  <si>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LOUÇAS ACESSÓRIOS E METAIS</t>
  </si>
  <si>
    <t>12.2</t>
  </si>
  <si>
    <t>UM</t>
  </si>
  <si>
    <t>BACIA SANITÁRIA E CAIXA ACOPLADA COM ABERTURA FRONTAL</t>
  </si>
  <si>
    <t>JOELHO 90 GRAUS, PVC, SOLDÁVEL, DN 25MM, X 1/2 INSTALADO EM RAMAL DE DISTRIBUIÇÃO DE ÁGUA - FORNECIMENTO E INSTALAÇÃO.</t>
  </si>
  <si>
    <t>JOELHO DE REDUCAO, PVC SOLDAVEL, 90 GRAUS,  32 MM X 25 MM, INSTALADO EM RAMAL DE DISTRIBUIÇÃO DE ÁGUA - FORNECIMENTO E INSTALAÇÃO.</t>
  </si>
  <si>
    <t>REGISTROS E OUTROS</t>
  </si>
  <si>
    <t>INSTALAÇÃO SANITÁRIA</t>
  </si>
  <si>
    <t>5.1</t>
  </si>
  <si>
    <t>5.1.1</t>
  </si>
  <si>
    <t>5.1.2</t>
  </si>
  <si>
    <t>5.2</t>
  </si>
  <si>
    <t>5.2.1</t>
  </si>
  <si>
    <t>13.1</t>
  </si>
  <si>
    <t>13.2</t>
  </si>
  <si>
    <t>14.1</t>
  </si>
  <si>
    <t>14.2</t>
  </si>
  <si>
    <t>14.3</t>
  </si>
  <si>
    <t>14.4</t>
  </si>
  <si>
    <t>14.5</t>
  </si>
  <si>
    <t>15.1</t>
  </si>
  <si>
    <t>17.1</t>
  </si>
  <si>
    <t>17.2</t>
  </si>
  <si>
    <t>17.3</t>
  </si>
  <si>
    <t>ESTACAS ESCAVADAS</t>
  </si>
  <si>
    <t>BLOCOS DE COROAMENTO</t>
  </si>
  <si>
    <t>VIGAS BALDRAMES</t>
  </si>
  <si>
    <t>IMPLANTAÇÃO</t>
  </si>
  <si>
    <t>TOTAL - IMPLANTAÇÃO</t>
  </si>
  <si>
    <t>MOVIMENTO DE TERRA E PREPARO DO TERRENO PARA FUNDAÇÕES</t>
  </si>
  <si>
    <t>4.3.1</t>
  </si>
  <si>
    <t>4.3.3</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</si>
  <si>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</si>
  <si>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</si>
  <si>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r>
      <t xml:space="preserve">1ª ETAPA   PERÍODO:        </t>
    </r>
    <r>
      <rPr>
        <b/>
        <sz val="12"/>
        <color theme="9" tint="-0.249977111117893"/>
        <rFont val="Verdana"/>
        <family val="2"/>
      </rPr>
      <t>30 DIAS</t>
    </r>
    <r>
      <rPr>
        <b/>
        <sz val="12"/>
        <color theme="1"/>
        <rFont val="Verdana"/>
        <family val="2"/>
      </rPr>
      <t xml:space="preserve"> </t>
    </r>
  </si>
  <si>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</si>
  <si>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</si>
  <si>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</si>
  <si>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</si>
  <si>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</si>
  <si>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</si>
  <si>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</si>
  <si>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</si>
  <si>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</si>
  <si>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</si>
  <si>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</si>
  <si>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</si>
  <si>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</si>
  <si>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</si>
  <si>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FRESAGEM DE PAVIMENTO ASFÁLTICO (PROFUNDIDADE ATÉ 5,0 CM), EM LOCAIS COM NIVEL BAIXO DE INTERFERÊNCIA. AF_03/2017</t>
  </si>
  <si>
    <t>FRESAGEM DE PAVIMENTO ASFÁLTICO (PROFUNDIDADE ATÉ 5,0 CM), EM LOCAIS COM NIVEL ALTO DE INTERFERÊNCIA. AF_03/2017</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</si>
  <si>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</si>
  <si>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</si>
  <si>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</si>
  <si>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</si>
  <si>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</si>
  <si>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</si>
  <si>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</si>
  <si>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</si>
  <si>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</si>
  <si>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</si>
  <si>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</si>
  <si>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</si>
  <si>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</si>
  <si>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</si>
  <si>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</si>
  <si>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</si>
  <si>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</si>
  <si>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</si>
  <si>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</si>
  <si>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</si>
  <si>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</si>
  <si>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</si>
  <si>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</si>
  <si>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</si>
  <si>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</si>
  <si>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</si>
  <si>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</si>
  <si>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</si>
  <si>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</si>
  <si>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</si>
  <si>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</si>
  <si>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</si>
  <si>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</si>
  <si>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</si>
  <si>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</si>
  <si>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</si>
  <si>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</si>
  <si>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</si>
  <si>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</si>
  <si>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</si>
  <si>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</si>
  <si>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</si>
  <si>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</si>
  <si>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</si>
  <si>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</si>
  <si>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</si>
  <si>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</si>
  <si>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</si>
  <si>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</si>
  <si>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</si>
  <si>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</si>
  <si>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</si>
  <si>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</si>
  <si>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</si>
  <si>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</si>
  <si>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</si>
  <si>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</si>
  <si>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</si>
  <si>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</si>
  <si>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</si>
  <si>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</si>
  <si>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</si>
  <si>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</si>
  <si>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</si>
  <si>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</si>
  <si>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</si>
  <si>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</si>
  <si>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</si>
  <si>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</si>
  <si>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</si>
  <si>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</si>
  <si>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</si>
  <si>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</si>
  <si>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</si>
  <si>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</si>
  <si>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</si>
  <si>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</si>
  <si>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</si>
  <si>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</si>
  <si>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</si>
  <si>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</si>
  <si>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</si>
  <si>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</si>
  <si>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</si>
  <si>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</si>
  <si>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</si>
  <si>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</si>
  <si>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</si>
  <si>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</si>
  <si>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</si>
  <si>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</si>
  <si>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</si>
  <si>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</si>
  <si>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</si>
  <si>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</si>
  <si>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</si>
  <si>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</si>
  <si>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</si>
  <si>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</si>
  <si>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</si>
  <si>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</si>
  <si>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</si>
  <si>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</si>
  <si>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</si>
  <si>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</si>
  <si>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</si>
  <si>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</si>
  <si>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</si>
  <si>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</si>
  <si>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</si>
  <si>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</si>
  <si>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</si>
  <si>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</si>
  <si>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</si>
  <si>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</si>
  <si>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</si>
  <si>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</si>
  <si>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</si>
  <si>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</si>
  <si>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</si>
  <si>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</si>
  <si>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</si>
  <si>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</si>
  <si>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</si>
  <si>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</si>
  <si>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</si>
  <si>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</si>
  <si>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</si>
  <si>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</si>
  <si>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</si>
  <si>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</si>
  <si>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</si>
  <si>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</si>
  <si>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</si>
  <si>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</si>
  <si>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</si>
  <si>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</si>
  <si>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</si>
  <si>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</si>
  <si>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</si>
  <si>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</si>
  <si>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</si>
  <si>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</si>
  <si>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</si>
  <si>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</si>
  <si>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</si>
  <si>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</si>
  <si>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</si>
  <si>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</si>
  <si>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</si>
  <si>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</si>
  <si>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</si>
  <si>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</si>
  <si>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</si>
  <si>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</si>
  <si>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</si>
  <si>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</si>
  <si>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</si>
  <si>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</si>
  <si>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</si>
  <si>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</si>
  <si>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</si>
  <si>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</si>
  <si>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</si>
  <si>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</si>
  <si>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</si>
  <si>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</si>
  <si>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</si>
  <si>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</si>
  <si>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</si>
  <si>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</si>
  <si>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</si>
  <si>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</si>
  <si>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</si>
  <si>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</si>
  <si>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</si>
  <si>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</si>
  <si>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</si>
  <si>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</si>
  <si>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</si>
  <si>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</si>
  <si>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</si>
  <si>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</si>
  <si>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</si>
  <si>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</si>
  <si>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</si>
  <si>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</si>
  <si>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</si>
  <si>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</si>
  <si>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</si>
  <si>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</si>
  <si>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</si>
  <si>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</si>
  <si>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</si>
  <si>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</si>
  <si>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</si>
  <si>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</si>
  <si>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</si>
  <si>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</si>
  <si>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</si>
  <si>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</si>
  <si>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</si>
  <si>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</si>
  <si>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</si>
  <si>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</si>
  <si>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</si>
  <si>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</si>
  <si>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</si>
  <si>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</si>
  <si>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</si>
  <si>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</si>
  <si>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</si>
  <si>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</si>
  <si>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</si>
  <si>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</si>
  <si>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</si>
  <si>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</si>
  <si>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</si>
  <si>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</si>
  <si>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</si>
  <si>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</si>
  <si>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</si>
  <si>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</si>
  <si>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</si>
  <si>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</si>
  <si>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</si>
  <si>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</si>
  <si>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</si>
  <si>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</si>
  <si>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</si>
  <si>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</si>
  <si>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</si>
  <si>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</si>
  <si>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</si>
  <si>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</si>
  <si>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</si>
  <si>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</si>
  <si>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</si>
  <si>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</si>
  <si>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</si>
  <si>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</si>
  <si>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</si>
  <si>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</si>
  <si>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</si>
  <si>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</si>
  <si>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</si>
  <si>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</si>
  <si>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</si>
  <si>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</si>
  <si>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</si>
  <si>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</si>
  <si>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VID-001  - VIDROS, ESPELHOS E ACESSÓRIOS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</si>
  <si>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</si>
  <si>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</si>
  <si>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</si>
  <si>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</si>
  <si>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</si>
  <si>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</si>
  <si>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</si>
  <si>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</si>
  <si>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</si>
  <si>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</si>
  <si>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</si>
  <si>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</si>
  <si>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</si>
  <si>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</si>
  <si>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</si>
  <si>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</si>
  <si>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</si>
  <si>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</si>
  <si>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</si>
  <si>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</si>
  <si>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</si>
  <si>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</si>
  <si>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</si>
  <si>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</si>
  <si>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</si>
  <si>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</si>
  <si>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</si>
  <si>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</si>
  <si>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</si>
  <si>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</si>
  <si>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</si>
  <si>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</si>
  <si>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</si>
  <si>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</si>
  <si>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</si>
  <si>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</si>
  <si>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</si>
  <si>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</si>
  <si>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</si>
  <si>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</si>
  <si>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</si>
  <si>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</si>
  <si>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</si>
  <si>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</si>
  <si>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</si>
  <si>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</si>
  <si>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</si>
  <si>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BDI: 26,52%</t>
  </si>
  <si>
    <t>SERVIÇOS FINAIS</t>
  </si>
  <si>
    <t>C1 HIDRO</t>
  </si>
  <si>
    <t>C2 HIDRO</t>
  </si>
  <si>
    <t>C3 HIDRO</t>
  </si>
  <si>
    <t>C4 HIDRO</t>
  </si>
  <si>
    <t>C5 HIDRO</t>
  </si>
  <si>
    <t>C6 HIDRO</t>
  </si>
  <si>
    <t>CT03 HIDRO</t>
  </si>
  <si>
    <t>CT04 HIDRO</t>
  </si>
  <si>
    <t>C1 ARQ</t>
  </si>
  <si>
    <t>C2 ARQ</t>
  </si>
  <si>
    <t>C3 ARQ</t>
  </si>
  <si>
    <t>C4 ARQ</t>
  </si>
  <si>
    <t>C5 ARQ</t>
  </si>
  <si>
    <t>C6 ARQ</t>
  </si>
  <si>
    <t>C7 ARQ</t>
  </si>
  <si>
    <t>CT02 ARQ</t>
  </si>
  <si>
    <t>BDI 26,52%</t>
  </si>
  <si>
    <t>16.1</t>
  </si>
  <si>
    <t>16.2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</si>
  <si>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</si>
  <si>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</si>
  <si>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</si>
  <si>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</si>
  <si>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</si>
  <si>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</si>
  <si>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</si>
  <si>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</si>
  <si>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</si>
  <si>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</si>
  <si>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</si>
  <si>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</si>
  <si>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</si>
  <si>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</si>
  <si>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</si>
  <si>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</si>
  <si>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</si>
  <si>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</si>
  <si>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</si>
  <si>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</si>
  <si>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</si>
  <si>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</si>
  <si>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</si>
  <si>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</si>
  <si>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</si>
  <si>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</si>
  <si>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</si>
  <si>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</si>
  <si>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</si>
  <si>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</si>
  <si>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</si>
  <si>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</si>
  <si>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</si>
  <si>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</si>
  <si>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</si>
  <si>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</si>
  <si>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</si>
  <si>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</si>
  <si>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</si>
  <si>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</si>
  <si>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</si>
  <si>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</si>
  <si>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</si>
  <si>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</si>
  <si>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</si>
  <si>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</si>
  <si>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</si>
  <si>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</si>
  <si>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</si>
  <si>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</si>
  <si>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</si>
  <si>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</si>
  <si>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</si>
  <si>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</si>
  <si>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</si>
  <si>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</si>
  <si>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</si>
  <si>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</si>
  <si>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</si>
  <si>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</si>
  <si>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</si>
  <si>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</si>
  <si>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</si>
  <si>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</si>
  <si>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</si>
  <si>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</si>
  <si>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</si>
  <si>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</si>
  <si>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</si>
  <si>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</si>
  <si>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</si>
  <si>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</si>
  <si>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</si>
  <si>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</si>
  <si>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</si>
  <si>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</si>
  <si>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</si>
  <si>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</si>
  <si>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</si>
  <si>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</si>
  <si>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</si>
  <si>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</si>
  <si>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</si>
  <si>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</si>
  <si>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</si>
  <si>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</si>
  <si>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</si>
  <si>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</si>
  <si>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</si>
  <si>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</si>
  <si>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</si>
  <si>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</si>
  <si>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</si>
  <si>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</si>
  <si>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</si>
  <si>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</si>
  <si>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</si>
  <si>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</si>
  <si>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</si>
  <si>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</si>
  <si>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</si>
  <si>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</si>
  <si>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</si>
  <si>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</si>
  <si>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</si>
  <si>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</si>
  <si>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</si>
  <si>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</si>
  <si>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</si>
  <si>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</si>
  <si>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</si>
  <si>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</si>
  <si>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</si>
  <si>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</si>
  <si>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</si>
  <si>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</si>
  <si>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</si>
  <si>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</si>
  <si>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</si>
  <si>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</si>
  <si>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</si>
  <si>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</si>
  <si>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</si>
  <si>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</si>
  <si>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</si>
  <si>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</si>
  <si>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</si>
  <si>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</si>
  <si>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</si>
  <si>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</si>
  <si>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</si>
  <si>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</si>
  <si>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</si>
  <si>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</si>
  <si>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</si>
  <si>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</si>
  <si>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</si>
  <si>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</si>
  <si>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</si>
  <si>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</si>
  <si>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</si>
  <si>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</si>
  <si>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</si>
  <si>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</si>
  <si>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</si>
  <si>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</si>
  <si>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</si>
  <si>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</si>
  <si>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</si>
  <si>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</si>
  <si>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</si>
  <si>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</si>
  <si>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</si>
  <si>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</si>
  <si>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</si>
  <si>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</si>
  <si>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</si>
  <si>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</si>
  <si>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</si>
  <si>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</si>
  <si>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</si>
  <si>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</si>
  <si>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</si>
  <si>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</si>
  <si>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</si>
  <si>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</si>
  <si>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</si>
  <si>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</si>
  <si>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</si>
  <si>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</si>
  <si>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</si>
  <si>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</si>
  <si>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</si>
  <si>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</si>
  <si>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</si>
  <si>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</si>
  <si>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</si>
  <si>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</si>
  <si>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</si>
  <si>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</si>
  <si>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</si>
  <si>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</si>
  <si>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</si>
  <si>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</si>
  <si>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</si>
  <si>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</si>
  <si>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</si>
  <si>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</si>
  <si>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</si>
  <si>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</si>
  <si>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</si>
  <si>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</si>
  <si>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</si>
  <si>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</si>
  <si>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</si>
  <si>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</si>
  <si>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</si>
  <si>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</si>
  <si>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</si>
  <si>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</si>
  <si>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</si>
  <si>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</si>
  <si>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</si>
  <si>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</si>
  <si>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</si>
  <si>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</si>
  <si>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</si>
  <si>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</si>
  <si>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</si>
  <si>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</si>
  <si>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</si>
  <si>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</si>
  <si>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</si>
  <si>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</si>
  <si>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</si>
  <si>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</si>
  <si>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</si>
  <si>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</si>
  <si>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</si>
  <si>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</si>
  <si>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</si>
  <si>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</si>
  <si>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</si>
  <si>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</si>
  <si>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</si>
  <si>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</si>
  <si>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</si>
  <si>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</si>
  <si>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</si>
  <si>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</si>
  <si>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</si>
  <si>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</si>
  <si>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</si>
  <si>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</si>
  <si>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</si>
  <si>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</si>
  <si>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</si>
  <si>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</si>
  <si>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</si>
  <si>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</si>
  <si>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</si>
  <si>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</si>
  <si>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</si>
  <si>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</si>
  <si>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</si>
  <si>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</si>
  <si>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</si>
  <si>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</si>
  <si>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</si>
  <si>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</si>
  <si>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</si>
  <si>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</si>
  <si>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</si>
  <si>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</si>
  <si>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</si>
  <si>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</si>
  <si>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</si>
  <si>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</si>
  <si>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</si>
  <si>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</si>
  <si>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</si>
  <si>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</si>
  <si>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</si>
  <si>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</si>
  <si>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</si>
  <si>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</si>
  <si>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</si>
  <si>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</si>
  <si>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</si>
  <si>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</si>
  <si>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</si>
  <si>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</si>
  <si>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</si>
  <si>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</si>
  <si>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15.2</t>
  </si>
  <si>
    <t>Empresa</t>
  </si>
  <si>
    <t>Contato</t>
  </si>
  <si>
    <t>CNPJ</t>
  </si>
  <si>
    <t>Site / e-mail</t>
  </si>
  <si>
    <t>Telefone</t>
  </si>
  <si>
    <t>Unidade</t>
  </si>
  <si>
    <t>Valor Unit.</t>
  </si>
  <si>
    <t>MEDIANA</t>
  </si>
  <si>
    <t>Lojas Hidromar</t>
  </si>
  <si>
    <t>(16) 3713-2688</t>
  </si>
  <si>
    <t>01.501.125/0001-68</t>
  </si>
  <si>
    <t>https://www.lojashidromar.com.br/incendio/botoeira-liga-e-desliga-bomba-de-incendio-rm-1847.html</t>
  </si>
  <si>
    <t>A Casa São Paulo</t>
  </si>
  <si>
    <t>(11) 5524-6849</t>
  </si>
  <si>
    <t>https://www.acasasaopaulo.com.br/bomba-de-incendio-schneider-bpi-22-f-21-2-75cv-trifasico/p</t>
  </si>
  <si>
    <t>BOMBA SCHNEIDER BPI-22 R/F 2 1/2 (7,5 CV)</t>
  </si>
  <si>
    <t>CT03 - INC</t>
  </si>
  <si>
    <t>Descrição</t>
  </si>
  <si>
    <t>Item</t>
  </si>
  <si>
    <t>Valor Unitário</t>
  </si>
  <si>
    <t>Coeficiente</t>
  </si>
  <si>
    <t>Valor Parcial</t>
  </si>
  <si>
    <t>Valor Total</t>
  </si>
  <si>
    <t>TABELAS</t>
  </si>
  <si>
    <t>SINAPI OU SETOP</t>
  </si>
  <si>
    <t>BACIA SANITÁRIA PARA CAIXA ACOPLADA COM ABERTURA FRONTAL</t>
  </si>
  <si>
    <t>CAIXA ACOPLADA PARA BACIA SANITÁRIA</t>
  </si>
  <si>
    <t>Americanas</t>
  </si>
  <si>
    <t>00.776.574/0006-60</t>
  </si>
  <si>
    <t>(11) 3003-1084</t>
  </si>
  <si>
    <t>63.004.030.0030-20</t>
  </si>
  <si>
    <t>(11) 4001-0100</t>
  </si>
  <si>
    <t>Telha Norte</t>
  </si>
  <si>
    <t>03.840.986/0056-69</t>
  </si>
  <si>
    <t>(11) 3434-3609</t>
  </si>
  <si>
    <t>Magazine Luiza</t>
  </si>
  <si>
    <t>47960950/0449-27</t>
  </si>
  <si>
    <t>(11) 3508-9900</t>
  </si>
  <si>
    <t>Casa e Construção</t>
  </si>
  <si>
    <t>7.3</t>
  </si>
  <si>
    <t>CT08 ARQ</t>
  </si>
  <si>
    <t>CHAPA EM POLICARBONATO ALVEOLAR, ESPESSURA DE 6MM, NA COR BRANCO LEITOSO</t>
  </si>
  <si>
    <t>REFORMA</t>
  </si>
  <si>
    <t>COZINHA</t>
  </si>
  <si>
    <t>BANHEIRO DOS PROFESSORES</t>
  </si>
  <si>
    <t>CT01 ARQ</t>
  </si>
  <si>
    <t>8.2</t>
  </si>
  <si>
    <t>8.3</t>
  </si>
  <si>
    <t>8.4</t>
  </si>
  <si>
    <t>8.5</t>
  </si>
  <si>
    <t>8.6</t>
  </si>
  <si>
    <t>10.3</t>
  </si>
  <si>
    <t>13.1.1</t>
  </si>
  <si>
    <t>13.1.2</t>
  </si>
  <si>
    <t>13.2.1</t>
  </si>
  <si>
    <t>15.3</t>
  </si>
  <si>
    <t>15.4</t>
  </si>
  <si>
    <t>15.5</t>
  </si>
  <si>
    <t>15.6</t>
  </si>
  <si>
    <t>20.1</t>
  </si>
  <si>
    <t>20.2</t>
  </si>
  <si>
    <t>20.3</t>
  </si>
  <si>
    <t>Mercado</t>
  </si>
  <si>
    <t>CT07</t>
  </si>
  <si>
    <t>Shoptime</t>
  </si>
  <si>
    <t>Madeira Madeira</t>
  </si>
  <si>
    <t>10.490.181/0001-35</t>
  </si>
  <si>
    <t>CT03 ARQ</t>
  </si>
  <si>
    <t>CT04 ARQ</t>
  </si>
  <si>
    <t>Leroy Merlin</t>
  </si>
  <si>
    <t>01.438.784/0048-60</t>
  </si>
  <si>
    <t>0800-602-1380</t>
  </si>
  <si>
    <t>CT05 ARQ</t>
  </si>
  <si>
    <t>CT06 ARQ</t>
  </si>
  <si>
    <t>CT07 ARQ</t>
  </si>
  <si>
    <t>CT09 ARQ</t>
  </si>
  <si>
    <t>Larissa</t>
  </si>
  <si>
    <t>00.023.779/0001-60</t>
  </si>
  <si>
    <t>http://polysistem.com.br/</t>
  </si>
  <si>
    <t>55 (11) 4543-6469</t>
  </si>
  <si>
    <t>2.2</t>
  </si>
  <si>
    <t>2.3</t>
  </si>
  <si>
    <t>3.1.3</t>
  </si>
  <si>
    <r>
      <t xml:space="preserve">4ª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</si>
  <si>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</si>
  <si>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</si>
  <si>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</si>
  <si>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</si>
  <si>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</si>
  <si>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</si>
  <si>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</si>
  <si>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</si>
  <si>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</si>
  <si>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</si>
  <si>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</si>
  <si>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</si>
  <si>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</si>
  <si>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</si>
  <si>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</si>
  <si>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</si>
  <si>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</si>
  <si>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</si>
  <si>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</si>
  <si>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</si>
  <si>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</si>
  <si>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</si>
  <si>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</si>
  <si>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</si>
  <si>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</si>
  <si>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</si>
  <si>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</si>
  <si>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</si>
  <si>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</si>
  <si>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</si>
  <si>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</si>
  <si>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</si>
  <si>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</si>
  <si>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</si>
  <si>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</si>
  <si>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</si>
  <si>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</si>
  <si>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</si>
  <si>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</si>
  <si>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</si>
  <si>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</si>
  <si>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</si>
  <si>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</si>
  <si>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</si>
  <si>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</si>
  <si>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</si>
  <si>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</si>
  <si>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</si>
  <si>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</si>
  <si>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</si>
  <si>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</si>
  <si>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</si>
  <si>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</si>
  <si>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</si>
  <si>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</si>
  <si>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</si>
  <si>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</si>
  <si>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</si>
  <si>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</si>
  <si>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</si>
  <si>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</si>
  <si>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</si>
  <si>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</si>
  <si>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</si>
  <si>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</si>
  <si>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</si>
  <si>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</si>
  <si>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</si>
  <si>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</si>
  <si>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</si>
  <si>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</si>
  <si>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</si>
  <si>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</si>
  <si>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</si>
  <si>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</si>
  <si>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</si>
  <si>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</si>
  <si>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</si>
  <si>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</si>
  <si>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</si>
  <si>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</si>
  <si>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</si>
  <si>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</si>
  <si>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</si>
  <si>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</si>
  <si>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</si>
  <si>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</si>
  <si>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</si>
  <si>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</si>
  <si>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</si>
  <si>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</si>
  <si>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</si>
  <si>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</si>
  <si>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</si>
  <si>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</si>
  <si>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</si>
  <si>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</si>
  <si>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</si>
  <si>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</si>
  <si>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</si>
  <si>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</si>
  <si>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</si>
  <si>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</si>
  <si>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</si>
  <si>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</si>
  <si>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</si>
  <si>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</si>
  <si>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</si>
  <si>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</si>
  <si>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</si>
  <si>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</si>
  <si>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</si>
  <si>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</si>
  <si>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</si>
  <si>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</si>
  <si>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</si>
  <si>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</si>
  <si>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</si>
  <si>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</si>
  <si>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</si>
  <si>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</si>
  <si>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</si>
  <si>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</si>
  <si>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</si>
  <si>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</si>
  <si>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</si>
  <si>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</si>
  <si>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</si>
  <si>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</si>
  <si>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</si>
  <si>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</si>
  <si>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</si>
  <si>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</si>
  <si>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</si>
  <si>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</si>
  <si>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</si>
  <si>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</si>
  <si>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</si>
  <si>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</si>
  <si>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</si>
  <si>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</si>
  <si>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</si>
  <si>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QUANTITATIVOS E ORÇAMENTO -  REFORMA DO CENTRO DE EDUCAÇÃO MUNICIPAL PROFESSORA TEREZINHA BARROSO HARDY</t>
  </si>
  <si>
    <t>REFORMA DO CENTRO DE EDUCAÇÃO MUNICIPAL PROFESSORA TEREZINHA BARROSO HARDY</t>
  </si>
  <si>
    <t>PROJETO EXECUTIVO DE REFORMA DO CENTRO DE EDUCAÇÃO MUNICIPAL PROFESSORA TEREZINHA BARROSO HARDY</t>
  </si>
  <si>
    <t>CRONOGRAMA FÍSICO FINANCEIRO - REFORMA DO CENTRO DE EDUCAÇÃO MUNICIPAL PROFESSORA TEREZINHA BARROSO HARDY</t>
  </si>
  <si>
    <t>6.1.3</t>
  </si>
  <si>
    <t>6.4</t>
  </si>
  <si>
    <t>6.4.1</t>
  </si>
  <si>
    <t>6.4.2</t>
  </si>
  <si>
    <t>6.4.3</t>
  </si>
  <si>
    <t>6.4.4</t>
  </si>
  <si>
    <t>6.4.5</t>
  </si>
  <si>
    <t>6.4.6</t>
  </si>
  <si>
    <t>6.4.7</t>
  </si>
  <si>
    <t>6.4.8</t>
  </si>
  <si>
    <t>SISTEMAS DE COBERTURA</t>
  </si>
  <si>
    <t>9.1.1</t>
  </si>
  <si>
    <t>9.1.2</t>
  </si>
  <si>
    <t>9.1.3</t>
  </si>
  <si>
    <t>9.2</t>
  </si>
  <si>
    <t>9.2.1</t>
  </si>
  <si>
    <t>9.2.2</t>
  </si>
  <si>
    <t>9.2.3</t>
  </si>
  <si>
    <t>9.2.4</t>
  </si>
  <si>
    <t>DEMOLIÇÃO E REMOÇÃO</t>
  </si>
  <si>
    <t>11.2</t>
  </si>
  <si>
    <t>11.3</t>
  </si>
  <si>
    <t>JANELA MAXIM AR EM ALUMINIO, 60 X 160 CM (A X L) COM GRADE, BATENTE/REQUADRO DE 4 A 14 CM, COM VIDRO, SEM GUARNICAO/ALIZAR</t>
  </si>
  <si>
    <t>JANELA MAXIM AR EM ALUMINIO, 60 X 160 CM (A X L), BATENTE/REQUADRO DE 4 A 14 CM, COM VIDRO, SEM GUARNICAO/ALIZAR</t>
  </si>
  <si>
    <t>11.4</t>
  </si>
  <si>
    <t>REVESTIMENTO E ACABAMENTOS</t>
  </si>
  <si>
    <t>SALA DE VÍDEO</t>
  </si>
  <si>
    <t>13.3</t>
  </si>
  <si>
    <t>13.3.1</t>
  </si>
  <si>
    <t>13.3.2</t>
  </si>
  <si>
    <t>13.4</t>
  </si>
  <si>
    <t>13.4.1</t>
  </si>
  <si>
    <t>13.4.2</t>
  </si>
  <si>
    <t>13.4.3</t>
  </si>
  <si>
    <t>13.4.4</t>
  </si>
  <si>
    <t>13.4.5</t>
  </si>
  <si>
    <t>13.4.6</t>
  </si>
  <si>
    <t>13.4.7</t>
  </si>
  <si>
    <t>13.4.8</t>
  </si>
  <si>
    <t>ACESSÓRIOS</t>
  </si>
  <si>
    <t>BANHEIROS</t>
  </si>
  <si>
    <t>JANELA MAXIM AR EM ALUMINIO, 60 X 120 CM (A X L), COM DUAS FOLHAS, BATENTE/REQUADRO DE 4 A 14 CM, COM VIDRO, SEM GUARNICAO/ALIZAR</t>
  </si>
  <si>
    <t xml:space="preserve"> REFEITÓRIO E ÁREA SAÚDE</t>
  </si>
  <si>
    <t>TERRAPLANAGEM</t>
  </si>
  <si>
    <t>JANELA MAXIM AR EM ALUMINIO, 60 X 120 CM (A X L) COM GRADE, BATENTE/REQUADRO DE 4 A 14 CM, COM VIDRO, SEM GUARNICAO/ALIZAR</t>
  </si>
  <si>
    <t>KIT DE PORTA DE MADEIRA PARA PINTURA, SEMI-OCA (LEVE OU MÉDIA), PADRÃO MÉDIO, 100X210CM, ESPESSURA DE 3,5CM, ITENS INCLUSOS: DOBRADIÇAS, MONTAGEM E INSTALAÇÃO DO BATENTE, SEM FECHADURA - FORNECIMENTO E INSTALAÇÃO. AF_08/2015</t>
  </si>
  <si>
    <t>SISTEMA DE COBERTURA</t>
  </si>
  <si>
    <t>ÁREA EXTERNA</t>
  </si>
  <si>
    <t>16.3</t>
  </si>
  <si>
    <t>CORREDOR</t>
  </si>
  <si>
    <t>17.1.1</t>
  </si>
  <si>
    <t>17.1.2</t>
  </si>
  <si>
    <t>17.1.3</t>
  </si>
  <si>
    <t>17.1.4</t>
  </si>
  <si>
    <t>17.1.5</t>
  </si>
  <si>
    <t>17.1.6</t>
  </si>
  <si>
    <t>17.2.1</t>
  </si>
  <si>
    <t>17.2.2</t>
  </si>
  <si>
    <t>17.2.3</t>
  </si>
  <si>
    <t>REALOCAÇÃO DE PORTÃO</t>
  </si>
  <si>
    <t>C8 ARQ</t>
  </si>
  <si>
    <t>17.3.1</t>
  </si>
  <si>
    <t>17.3.2</t>
  </si>
  <si>
    <t>LAVANDERIA</t>
  </si>
  <si>
    <t>GINÁSIO</t>
  </si>
  <si>
    <t>APILOAMENTO DE BRITA COM PLACA VIBRATÓRIA</t>
  </si>
  <si>
    <t>CASA DE MÁQUINAS</t>
  </si>
  <si>
    <t>20.4</t>
  </si>
  <si>
    <t>PINTURAS INTERNAS E FACHADA</t>
  </si>
  <si>
    <t>21.1.1</t>
  </si>
  <si>
    <t>21.1.2</t>
  </si>
  <si>
    <t>21.1.3</t>
  </si>
  <si>
    <t>APLICAÇÃO MANUAL DE TINTA ACRÍLICA COR AZUL ROYAL EM PAREDE EXTERNAS DE CASAS, DUAS DEMÃOS. AF_11/2016</t>
  </si>
  <si>
    <t>21.1.4</t>
  </si>
  <si>
    <t>APLICAÇÃO MANUAL DE TINTA ACRÍLICA COR ROSAS VERMELHAS EM PAREDE EXTERNAS DE CASAS, DUAS DEMÃOS. AF_11/2016</t>
  </si>
  <si>
    <t>21.1.5</t>
  </si>
  <si>
    <t>APLICAÇÃO MANUAL DE TINTA ACRÍLICA COR ELEFANTE EM PAREDE EXTERNAS DE CASAS, DUAS DEMÃOS. AF_11/2016</t>
  </si>
  <si>
    <t>C9 ARQ</t>
  </si>
  <si>
    <t>ACESSO PARA VAN</t>
  </si>
  <si>
    <t>JANELA DE ALUMÍNIO MAXIM-AR 160x60 COM GRADE</t>
  </si>
  <si>
    <t>https://www.leroymerlin.com.br/janela-maxim-ar-com-grade-60x160cm-branco-mgm_90173965</t>
  </si>
  <si>
    <t>https://www.madeiramadeira.com.br/maxim-ar-aluminio-2-folhas-com-grade-mgm-solida-60cmx160cm-vidro-mini-boreal-148163.html</t>
  </si>
  <si>
    <t>/</t>
  </si>
  <si>
    <t>https://www.americanas.com.br/produto/21270293/maximo-ar-2-secoes-com-grade-5-2-060-x-160-vidro-liso-branca?WT.srch=1&amp;acc=e789ea56094489dffd798f86ff51c7a9&amp;epar=bp_pl_00_go_pla_casaeconst_geral_gmv&amp;gclid=EAIaIQobChMI7OSk38284wIVhYiRCh2mFQgLEAkYBCABEgLODfD_BwE&amp;i=56424cdf6ed24cafb5b640a0&amp;o=58bf1f7feec3dfb1f840d5e5&amp;opn=YSMESP&amp;sellerId=10490181000135</t>
  </si>
  <si>
    <t>(11)3003-1084</t>
  </si>
  <si>
    <t>JANELA DE ALUMÍNIO MAXIM-AR 160x60</t>
  </si>
  <si>
    <t>https://www.leroymerlin.com.br/janela-maxim-ar-60x160cm-branco-mgm_90174021</t>
  </si>
  <si>
    <t>https://www.madeiramadeira.com.br/maxim-ar-aluminio-2-folhas-mgm-solida-60cmx160cm-vidro-mini-boreal-148116.html?origem=pla-148116&amp;utm_source=google&amp;utm_medium=cpc&amp;utm_content=janela-de-aluminio&amp;utm_term=148116&amp;gclid=EAIaIQobChMIg-j0zavE5AIVEgSRCh1LTQ10EAQYAyABEgJxs_D_BwE</t>
  </si>
  <si>
    <t>https://www.americanas.com.br/produto/48552315/maxim-ar-aluminio-2-folhas-mgm-solida-60cmx160cm-vidro-mini-boreal-branco?WT.srch=1&amp;acc=e789ea56094489dffd798f86ff51c7a9&amp;epar=bp_pl_00_go_pla_casaeconst_geral_gmv&amp;gclid=EAIaIQobChMIg-j0zavE5AIVEgSRCh1LTQ10EAQYASABEgIO4fD_BwE&amp;i=57fdb7f9eec3dfb1f859616b&amp;o=5c14cced6c28a3cb503a2051&amp;opn=YSMESP&amp;sellerId=10490181000235&amp;sellerid=10490181000235&amp;wt.srch=1</t>
  </si>
  <si>
    <t>JANELA DE ALUMÍNIO MAXIM-AR 120x60</t>
  </si>
  <si>
    <t>https://www.americanas.com.br/produto/34382175/max-ar-aluminio-branco-sem-grade-2-secoes-lux?WT.srch=1&amp;acc=e789ea56094489dffd798f86ff51c7a9&amp;epar=bp_pl_00_go_pla_casaeconst_geral_gmv&amp;gclid=Cj0KCQjwov3nBRDFARIsANgsdoEdhs_BVWOwUg4zQhVKupujIVmXKXWp-Vo6h1nqqFu5m5CMzYbzNvEaAiTUEALw_wcB&amp;i=59cc70dceec3dfb1f849dd7c&amp;o=5ad4f04debb19ac62c462d37&amp;opn=YSMESP&amp;sellerId=47376686000183&amp;tamanho=1%2C20%20ml%20%28largura%29%20x%200%2C60%20ml%20%28a</t>
  </si>
  <si>
    <t>https://www.telhanorte.com.br/janela-maximar-2-secoes-magnum-l25-60x120x7cm-sem-grade-atlantica-988154/p</t>
  </si>
  <si>
    <t>Loja do Alumínio</t>
  </si>
  <si>
    <t>16.649.698/0001-00</t>
  </si>
  <si>
    <t>https://www.alojadoaluminio.com.br/maxim-ar-modulo-duplo-branco-linha-design</t>
  </si>
  <si>
    <t>(11) 5625-6679</t>
  </si>
  <si>
    <t>JANELA DE ALUMÍNIO MAXIM-AR 120x60 COM GRADE</t>
  </si>
  <si>
    <t>https://www.americanas.com.br/produto/12686460/maximo-ar-2-secoes-com-grade-solida-mgm-5-1cm-x-1-20m-x-60cm-branco?WT.srch=1&amp;acc=e789ea56094489dffd798f86ff51c7a9&amp;epar=bp_pl_00_go_pla_casaeconst_geral_gmv&amp;gclid=EAIaIQobChMIpcj5vbTL5AIVDoWRCh3PXQJyEAQYAiABEgK1__D_BwE&amp;i=56424cdf6ed24cafb5b640a0&amp;o=56e1ad50eec3dfb1f8aba7e6&amp;opn=YSMESP&amp;sellerId=10490181000135&amp;sellerid=10490181000135&amp;wt.srch=1</t>
  </si>
  <si>
    <t>https://www.madeiramadeira.com.br/maxim-ar-aluminio-2-folhas-com-grade-mgm-solida-60cmx120cm-vidro-mini-boreal-148162.html?origem=pla-148162&amp;utm_source=google&amp;utm_medium=cpc&amp;utm_content=janela-de-aluminio&amp;utm_term=148162&amp;gclid=EAIaIQobChMIxq7QqLXL5AIVjoKRCh0zWQaFEAkYAyABEgKY6PD_BwE</t>
  </si>
  <si>
    <t xml:space="preserve"> 00.776.574/0006-60 </t>
  </si>
  <si>
    <t>https://www.shoptime.com.br/produto/12686460/maximo-ar-2-secoes-com-grade-solida-mgm-5-1cm-x-1-20m-x-60cm-branco?WT.srch=1&amp;acc=a76c8289649a0bef0524c56c85e71570&amp;epar=bp_pl_00_go_sch_pla_ed_todas_geral_apostas&amp;gclid=EAIaIQobChMIxq7QqLXL5AIVjoKRCh0zWQaFEAkYASABEgKTO_D_BwE&amp;i=56424d756ed24cafb5b66fca&amp;o=56e1e554eec3dfb1f8cb1d3e&amp;opn=GOOGLEXML&amp;sellerId=10490181000135&amp;sellerid=10490181000135&amp;wt.srch=1</t>
  </si>
  <si>
    <t>(11)4003-1020</t>
  </si>
  <si>
    <t>PORTA DE MADEIRA 1,00x2,10M</t>
  </si>
  <si>
    <t>https://www.shoptime.com.br/produto/22679597/porta-malu-com-puxador-2-10m-x-1-00m-madeira-macica-angelim?WT.srch=1&amp;acc=a76c8289649a0bef0524c56c85e71570&amp;epar=bp_pl_00_go_pla_casaeconst_geral_gmv&amp;gclid=EAIaIQobChMI1drQ7rrL5AIVWAiRCh1hawJeEAQYBSABEgJp8vD_BwE&amp;i=589abf35eec3dfb1f890c216&amp;o=58f008a3eec3dfb1f8128e0d&amp;opn=GOOGLEXML&amp;sellerId=10491349000127&amp;sellerid=10491349000127&amp;wt.srch=1</t>
  </si>
  <si>
    <t>https://www.americanas.com.br/produto/22679597/porta-malu-com-puxador-2-10m-x-1-00m-madeira-macica-angelim?WT.srch=1&amp;acc=e789ea56094489dffd798f86ff51c7a9&amp;epar=bp_pl_00_go_pla_casaeconst_geral_gmv&amp;gclid=EAIaIQobChMIloXE3brL5AIVSICRCh0iTwXLEAQYASABEgKlH_D_BwE&amp;i=589a9c4feec3dfb1f88dac4c&amp;o=58f0072eeec3dfb1f8122bc6&amp;opn=YSMESP&amp;sellerId=10491349000127&amp;sellerid=10491349000127&amp;wt.srch=1</t>
  </si>
  <si>
    <t>(11) 4003-4848</t>
  </si>
  <si>
    <t>Submarino</t>
  </si>
  <si>
    <t>https://www.submarino.com.br/produto/22679597/porta-malu-com-puxador-2-10m-x-1-00m-madeira-macica-angelim?WT.srch=1&amp;acc=d47a04c6f99456bc289220d5d0ff208d&amp;epar=bp_pl_00_go_g35219&amp;gclid=EAIaIQobChMI1drQ7rrL5AIVWAiRCh1hawJeEAQYBCABEgIAc_D_BwE&amp;i=589c2540eec3dfb1f8ed3a61&amp;o=58f0072eeec3dfb1f8122bb3&amp;opn=XMLGOOGLE&amp;sellerId=10491349000127&amp;sellerid=10491349000127&amp;wt.srch=1</t>
  </si>
  <si>
    <t>(11) 4003-5544</t>
  </si>
  <si>
    <t xml:space="preserve">KIT TOLDO EM POLICARBONATO 4MM BRANCO LEITOSO MILK      </t>
  </si>
  <si>
    <t>Polysistem</t>
  </si>
  <si>
    <t>TINTA ACRÍLICA PREMIUM COR AZUL ROYAL</t>
  </si>
  <si>
    <t>https://www.americanas.com.br/produto/13651731/tinta-acrilica-fosca-premium-suvinil-azul-royal-900ml?pfm_carac=tinta%20suvinil%20azul%20royal&amp;pfm_index=2&amp;pfm_page=search&amp;pfm_pos=grid&amp;pfm_type=search_page%20&amp;sellerId</t>
  </si>
  <si>
    <t>https://www.magazineluiza.com.br/tinta-acrilica-fosca-premium-suvinil-azul-royal-900ml-/p/fh0bh0883b/cj/ttpm/?&amp;utm_source=google&amp;partner_id=28509&amp;seller_id=satintas&amp;product_group_id=376808955025&amp;ad_group_id=48543698555&amp;aw_viq=pla&amp;gclid=EAIaIQobChMIn-_Vro7M5AIVAwuRCh0hPghHEAQYBSABEgL52_D_BwE</t>
  </si>
  <si>
    <t>https://www.submarino.com.br/produto/13651731/tinta-acrilica-fosca-premium-suvinil-azul-royal-900ml.?opn=XMLGOOGLE&amp;WT.srch=1&amp;loja=8725127000180&amp;epar=bp_pl_00_go_g35219&amp;acc=d47a04c6f99456bc289220d5d0ff208d&amp;i=573ff1c8eec3dfb1f803ed04&amp;o=5712b66eeec3dfb1f811e0c8&amp;gclid=EAIaIQobChMIn-_Vro7M5AIVAwuRCh0hPghHEAQYCCABEgKX2_D_BwE</t>
  </si>
  <si>
    <t>4003-5544</t>
  </si>
  <si>
    <t>TINTA ACRÍLICA PREMIUM COR ROSAS VERMELHAS</t>
  </si>
  <si>
    <t>https://www.americanas.com.br/produto/12063072/tinta-acrilica-fosca-premium-suvinil-rosa-vermelha?WT.srch=1&amp;acc=e789ea56094489dffd798f86ff51c7a9&amp;epar=bp_pl_00_go_pla_casaeconst_geral_gmv&amp;gclid=EAIaIQobChMI-MThy5DM5AIVBgiRCh1HmQbKEAQYASABEgKl7PD_BwE&amp;i=573ff5eceec3dfb1f80505e9&amp;o=56e1b4e5eec3dfb1f8af2945&amp;opn=YSMESP&amp;sellerId=8725127000180</t>
  </si>
  <si>
    <t>https://www.magazineluiza.com.br/tinta-acrilica-fosca-premium-suvinil-rosa-vermelha-900ml-/p/fd96cg1863/cj/ttpm/?&amp;utm_source=google&amp;partner_id=28509&amp;seller_id=satintas&amp;product_group_id=376808955025&amp;ad_group_id=48543698555&amp;aw_viq=pla&amp;gclid=EAIaIQobChMI-MThy5DM5AIVBgiRCh1HmQbKEAQYBCABEgIMU_D_BwE</t>
  </si>
  <si>
    <t>https://www.submarino.com.br/produto/12063072/tinta-acrilica-fosca-premium-suvinil-rosa-vermelha?WT.srch=1&amp;acc=d47a04c6f99456bc289220d5d0ff208d&amp;epar=bp_pl_00_go_g35219&amp;gclid=EAIaIQobChMI-MThy5DM5AIVBgiRCh1HmQbKEAQYCSABEgIK1PD_BwE&amp;i=573ff1c8eec3dfb1f803ed04&amp;o=5682c8e826a311ff8bba6f8e&amp;opn=XMLGOOGLE&amp;sellerId=8725127000180&amp;sellerid=8725127000180&amp;wt.srch=1</t>
  </si>
  <si>
    <t>TINTA ACRÍLICA PREMIUM COR ELEFANTE</t>
  </si>
  <si>
    <t>https://www.americanas.com.br/produto/31231061/tinta-acrilica-fosca-suvinil-elefante-18lts?pfm_carac=tinta%20suvinil%20cinza%20elefante&amp;pfm_index=1&amp;pfm_page=search&amp;pfm_pos=grid&amp;pfm_type=search_page%20&amp;sellerId</t>
  </si>
  <si>
    <t>https://www.magazineluiza.com.br/tinta-acrilica-fosca-suvinil-elefante-18lts-/p/bg2036je28/cj/ttpm/?&amp;utm_source=google&amp;partner_id=28509&amp;seller_id=satintas&amp;product_group_id=376808955025&amp;ad_group_id=48543698555&amp;aw_viq=pla&amp;gclid=EAIaIQobChMItLTEmoDb5AIVARGRCh3UXAOOEAkYBSABEgKkUPD_BwE</t>
  </si>
  <si>
    <t>https://www.submarino.com.br/produto/31231061/tinta-acrilica-fosca-suvinil-elefante-18lts?WT.srch=1&amp;acc=d47a04c6f99456bc289220d5d0ff208d&amp;epar=bp_pl_00_go_g35219&amp;gclid=EAIaIQobChMItLTEmoDb5AIVARGRCh3UXAOOEAkYASABEgIXB_D_BwE&amp;i=573ff1c8eec3dfb1f803ed04&amp;o=5a5f7787ebb19ac62c1dbf8c&amp;opn=XMLGOOGLE&amp;sellerId=8725127000180</t>
  </si>
  <si>
    <t>BUCHA DE REDUÇÃO CURTA, PVC, DN 50 X 32 MM, PARA AGUA FRIA PREDIAL, JUNTA ELÁSTICA, FORNECIDO E INSTALADO.</t>
  </si>
  <si>
    <t>TÊ DE REDUÇÃO, PVC, SOLDÁVEL, DN 50MM X 32MM, INSTALADO EM PRUMADA DE ÁGUA - FORNECIMENTO E INSTALAÇÃO.</t>
  </si>
  <si>
    <t>RESERVATÓRIOS</t>
  </si>
  <si>
    <t xml:space="preserve">CASTELO D'ÁGUA 12.000 LITROS </t>
  </si>
  <si>
    <t xml:space="preserve">JUNÇÃO SIMPLES, PVC, SERIE NORMAL, ESGOTO PREDIAL, DN 100 X 50 MM, JUNTA ELÁSTICA, FORNECIDO E INSTALADO EM PRUMADA DE ESGOTO SANITÁRIO OU VENTILAÇÃO. </t>
  </si>
  <si>
    <t>BEBEDOURO INDUSTRIAL DE COLUNA AÇO INOX 100 LITROS</t>
  </si>
  <si>
    <t>SERVIÇO DE CONFECÇÃO E INSTALAÇÃO DE BOX PARA BANHEIRO VIDRO TEMPERADO INCOLOR, ESPESSURA 8MM, FORNECIMENTO E INSTALACAO, INCLUSIVE MASSA PARA VEDACAO</t>
  </si>
  <si>
    <t>23.1</t>
  </si>
  <si>
    <t>23.2</t>
  </si>
  <si>
    <t>23.3</t>
  </si>
  <si>
    <t>24.1</t>
  </si>
  <si>
    <t>INSTALAÇÕES ELÉTRICAS</t>
  </si>
  <si>
    <t>REDE ELÉTRICA</t>
  </si>
  <si>
    <t>ARRUELA EM ALUMINIO, COM ROSCA, DE 1/4", PARA ELETRODUTO</t>
  </si>
  <si>
    <t>PARAFUSO DE ACO ZINCADO COM ROSCA SOBERBA, CABECA CHATA E FENDA SIMPLES, DIAMETRO 2,9 MM, COMPRIMENTO * 25 * MM *</t>
  </si>
  <si>
    <t>DISJUNTOR TRIPOLAR TERMOMAGNÉTICO 5KA, DE 80A *</t>
  </si>
  <si>
    <t>DISPOSITIVO DPS CLASSE II, 1 POLO, TENSAO MAXIMA DE 175 V, CORRENTE MAXIMA DE *8* KA (TIPO AC)</t>
  </si>
  <si>
    <t>LUMINARIA LED REFLETOR RETANGULAR BIVOLT, LUZ BRANCA, 32 W</t>
  </si>
  <si>
    <t>CABO DE ACO GALVANIZADO, DIAMETRO 6,4 MM (1/4"), COM ALMA DE FIBRA 6 X 25 F  (COLETADO CAIXA)</t>
  </si>
  <si>
    <t>CAIXA DE PASSAGEM EM ALVENARIA E TAMPA DE CONCRETO, FUNDO DE BRITA, TIPO 28 X 28 X 40 CM, INCLUSIVE ESCAVAÇÃO, REATERRO E BOTA-FORA</t>
  </si>
  <si>
    <t>CAIXA DE PASSAGEM EM ALVENARIA E TAMPA DE CONCRETO, FUNDO DE BRITA, TIPO 52 X 44 X 70 CM, INCLUSIVE ESCAVAÇÃO, REATERRO E BOTA-FORA</t>
  </si>
  <si>
    <t>QUADRO DE DISTRIBUICAO DE ENERGIA DE EMBUTIR, EM CHAPA METALICA, PARA 54 DISJUNTORES TERMOMAGNETICOS MONOPOLARES, COM BARRAMENTO TRIFASICO E NEUTRO, FORNECIMENTO E INSTALACAO*</t>
  </si>
  <si>
    <t>DISJUNTOR BIPOLAR TERMOMAGNÉTICO 3KA, DE 10A*</t>
  </si>
  <si>
    <t>DISJUNTOR TRIPOLAR TERMOMAGNÉTICO 3KA, DE 20A*</t>
  </si>
  <si>
    <t>DISJUNTOR MONOPOLAR TERMOMAGNÉTICO 3KA, DE 10A*</t>
  </si>
  <si>
    <t>DISJUNTOR MONOPOLAR TERMOMAGNÉTICO 3KA, DE 16A*</t>
  </si>
  <si>
    <t>DISJUNTOR MONOPOLAR TERMOMAGNÉTICO 3KA, DE 25A*</t>
  </si>
  <si>
    <t>PROJETO DE PREVENÇÃO E COMBATE A INCÊNDIO E PÂNICO</t>
  </si>
  <si>
    <t>18.1</t>
  </si>
  <si>
    <t>18.2</t>
  </si>
  <si>
    <t>18.3</t>
  </si>
  <si>
    <t>18.4</t>
  </si>
  <si>
    <t>18.5</t>
  </si>
  <si>
    <t>18.6</t>
  </si>
  <si>
    <t>18.7</t>
  </si>
  <si>
    <t>18.8</t>
  </si>
  <si>
    <t>18.9</t>
  </si>
  <si>
    <t>18.10</t>
  </si>
  <si>
    <t>18.11</t>
  </si>
  <si>
    <t>18.12</t>
  </si>
  <si>
    <t>18.13</t>
  </si>
  <si>
    <t>18.14</t>
  </si>
  <si>
    <t>18.15</t>
  </si>
  <si>
    <t>18.16</t>
  </si>
  <si>
    <t>18.17</t>
  </si>
  <si>
    <t>18.18</t>
  </si>
  <si>
    <t>18.19</t>
  </si>
  <si>
    <t>CT02 - INC</t>
  </si>
  <si>
    <t>UN.</t>
  </si>
  <si>
    <t>18.20</t>
  </si>
  <si>
    <t>18.21</t>
  </si>
  <si>
    <t>CT01 - INC</t>
  </si>
  <si>
    <t>18.22</t>
  </si>
  <si>
    <t>18.23</t>
  </si>
  <si>
    <t>18.24</t>
  </si>
  <si>
    <t>PLACA FOTOLUMINESCENTE "M01" - 380 X 500 MM (SAÍDA)*</t>
  </si>
  <si>
    <t>PLACA FOTOLUMINESCENTE "M07" - 380 X 190 MM (SAÍDA)*</t>
  </si>
  <si>
    <t>PLACA FOTOLUMINESCENTE "E1" - 300 X 300 MM*</t>
  </si>
  <si>
    <t>PLACA FOTOLUMINESCENTE "E2" - 300 X 300 MM*</t>
  </si>
  <si>
    <t>PLACA FOTOLUMINESCENTE "E3" - 300 X 300 MM*</t>
  </si>
  <si>
    <t>PLACA FOTOLUMINESCENTE "S3"- 380 X 190 MM*</t>
  </si>
  <si>
    <t>Central de Alarme de Incêndio Endereçável Cie 1125 Intelbras</t>
  </si>
  <si>
    <t>Ziko Shop</t>
  </si>
  <si>
    <t>https://www.zikoshop.com.br/loja/produto.php?loja=560520&amp;IdProd=2397</t>
  </si>
  <si>
    <t>(11) 4210-0138</t>
  </si>
  <si>
    <t>Eficax Seg</t>
  </si>
  <si>
    <t>07.788.776/0001-67</t>
  </si>
  <si>
    <t>https://www.eficaxseg.com.br/loja/produto.php?loja=492923&amp;IdProd=2698</t>
  </si>
  <si>
    <t>(44) 3040-1050</t>
  </si>
  <si>
    <t>Shoptelbras</t>
  </si>
  <si>
    <t>29.766.914/0001-40.</t>
  </si>
  <si>
    <t>https://www.shoptelbras.com.br/deteccao-e-alarme-de-incendio/enderecavel/centrais-de-incendio/cie-1125-central-de-alarme-de-incendio-enderecavel?parceiro=4758</t>
  </si>
  <si>
    <t>(11) 4680-3593</t>
  </si>
  <si>
    <t>Botoeira Liga e Desliga Bomba de Incêndio - Rm</t>
  </si>
  <si>
    <t>18.25</t>
  </si>
  <si>
    <t>18.26</t>
  </si>
  <si>
    <t>18.27</t>
  </si>
  <si>
    <t>18.28</t>
  </si>
  <si>
    <t>18.29</t>
  </si>
  <si>
    <t>18.30</t>
  </si>
  <si>
    <t>10.661.497/0001-42</t>
  </si>
  <si>
    <t xml:space="preserve"> Valor Unit. </t>
  </si>
  <si>
    <t>3,3970000</t>
  </si>
  <si>
    <t>1,6990000</t>
  </si>
  <si>
    <t>ARGAMASSA TRAÇO 1:3 (CIMENTO E AREIA MÉDIA), PREPARO MANUAL. AF_08/2014</t>
  </si>
  <si>
    <t>0,0210000</t>
  </si>
  <si>
    <t xml:space="preserve">C3 ARQ </t>
  </si>
  <si>
    <t xml:space="preserve">C4 ARQ </t>
  </si>
  <si>
    <t>JANELA MAXIM AR EM ALUMINIO, 60 X 120 CM (A X L), COM GRADE, DUAS FOLHAS, BATENTE/REQUADRO DE 4 A 14 CM, COM VIDRO, SEM GUARNICAO/ALIZAR</t>
  </si>
  <si>
    <t>ADUELA / MARCO / BATENTE PARA PORTA DE 100X210CM, PADRÃO MÉDIO - FORNECIMENTO E MONTAGEM. AF_08/2015</t>
  </si>
  <si>
    <t>ADUELA / MARCO / BATENTE PARA PORTA DE 100X210CM, FIXAÇÃO COM ARGAMASSA - SOMENTE INSTALAÇÃO. AF_08/2015_P</t>
  </si>
  <si>
    <t>90805</t>
  </si>
  <si>
    <t>PORTA DE MADEIRA PARA PINTURA, SEMI-OCA (LEVE OU MÉDIA), 100X210CM, ESPESSURA DE 3,5CM, INCLUSO DOBRADIÇAS - FORNECIMENTO E INSTALAÇÃO. AF_08/2015</t>
  </si>
  <si>
    <t>90820</t>
  </si>
  <si>
    <t>ALIZAR / GUARNIÇÃO DE 5X1,5CM PARA PORTA DE 100X210CM FIXADO COM PREGOS, PADRÃO MÉDIO - FORNECIMENTO E INSTALAÇÃO. AF_08/2015</t>
  </si>
  <si>
    <t>90826</t>
  </si>
  <si>
    <t>TINTA ACRILICA PREMIUM, COR AZUL ROYAL</t>
  </si>
  <si>
    <t>0,2000000</t>
  </si>
  <si>
    <t>88310</t>
  </si>
  <si>
    <t>0,3440000</t>
  </si>
  <si>
    <t>88316</t>
  </si>
  <si>
    <t>0,0860000</t>
  </si>
  <si>
    <t>TINTA ACRILICA PREMIUM, COR ROSA VERMELHA</t>
  </si>
  <si>
    <t>CT08</t>
  </si>
  <si>
    <t>TINTA ACRILICA PREMIUM, COR ELEFANTE</t>
  </si>
  <si>
    <t>CT09</t>
  </si>
  <si>
    <t>CT01 HIDRO</t>
  </si>
  <si>
    <t>CT02 HIDRO</t>
  </si>
  <si>
    <t>https://www.telhanorte.com.br/bacia-para-caixa-acoplada-acesso-plus-branca-celite-1309277/p?idsku=1309277&amp;gclid=CjwKCAjwscDpBRBnEiwAnQ0HQCfWlOvSeM4S9rSoTrWR5Mys-M-Iox1NO46YFJM15jfpP4Tn_9xhFhoC0m0QAvD_BwE</t>
  </si>
  <si>
    <t>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t>
  </si>
  <si>
    <t>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t>
  </si>
  <si>
    <t>https://www.telhanorte.com.br/caixa-acoplada-para-bacia-36-litros-ecoflush-city-branca-celite-1182196/p</t>
  </si>
  <si>
    <t>https://www.magazineluiza.com.br/caixa-acoplada-ecoflush-3-6-litros-like-branca-celite/p/kkkafak893/cj/acva/</t>
  </si>
  <si>
    <t>https://www.cec.com.br/material-de-construcao/loucas/banheiro/bacia/caixa-acoplada/caixa-acoplada-ecoflush-3/6-litros-like-branca?produto=1289764</t>
  </si>
  <si>
    <t>https://www.americanas.com.br/produto/82270124/bebedouro-industrial-de-coluna-aco-inox-100-litros-belfrio?pfm_carac=belfrio&amp;pfm_index=2&amp;pfm_page=search&amp;pfm_pos=grid&amp;pfm_type=search_page%20&amp;sellerId&amp;sellerid&amp;voltagem=220V</t>
  </si>
  <si>
    <t>Eletromais Bebedouros</t>
  </si>
  <si>
    <t>05.490.249/0001</t>
  </si>
  <si>
    <t>https://www.eletromaisbebedouros.com.br/bebedouro-industrial/bebedouro-industrial-100-litros-para-galao-belfrio-</t>
  </si>
  <si>
    <t>(31) 3146-3044</t>
  </si>
  <si>
    <t>Loja do Bebedouro</t>
  </si>
  <si>
    <t>21.446.185/0001-32</t>
  </si>
  <si>
    <t>https://www.lojadobebedouro.com.br/bebedouro-industrial-100-litros-knox-bebedouros</t>
  </si>
  <si>
    <t xml:space="preserve"> (31) 99387-4880
</t>
  </si>
  <si>
    <t>Faz Forte</t>
  </si>
  <si>
    <t>Marcelo</t>
  </si>
  <si>
    <t>22.600.664/0001-24</t>
  </si>
  <si>
    <t>(18)3659-2673</t>
  </si>
  <si>
    <t>1.2</t>
  </si>
  <si>
    <t>1.3</t>
  </si>
  <si>
    <t>1.4</t>
  </si>
  <si>
    <t>2.2.1</t>
  </si>
  <si>
    <t>2.2.2</t>
  </si>
  <si>
    <t>2.2.3</t>
  </si>
  <si>
    <t>2.2.4</t>
  </si>
  <si>
    <t>2.1.1</t>
  </si>
  <si>
    <t>2.1.2</t>
  </si>
  <si>
    <t>2.1.3</t>
  </si>
  <si>
    <t>2.1.4</t>
  </si>
  <si>
    <t>2.1.5</t>
  </si>
  <si>
    <t>2.3.1</t>
  </si>
  <si>
    <t>2.3.2</t>
  </si>
  <si>
    <t>2.3.3</t>
  </si>
  <si>
    <t>2.3.4</t>
  </si>
  <si>
    <t>4.1.4</t>
  </si>
  <si>
    <t>4.1.5</t>
  </si>
  <si>
    <t>4.1.6</t>
  </si>
  <si>
    <t>4.1.7</t>
  </si>
  <si>
    <t>4.1.8</t>
  </si>
  <si>
    <t>4.3.4</t>
  </si>
  <si>
    <t>4.3.5</t>
  </si>
  <si>
    <t>4.3.6</t>
  </si>
  <si>
    <t>4.4</t>
  </si>
  <si>
    <t>4.4.1</t>
  </si>
  <si>
    <t>4.4.2</t>
  </si>
  <si>
    <t>4.4.3</t>
  </si>
  <si>
    <t>4.4.4</t>
  </si>
  <si>
    <t>4.4.5</t>
  </si>
  <si>
    <t>4.4.6</t>
  </si>
  <si>
    <t>4.4.7</t>
  </si>
  <si>
    <t>4.4.8</t>
  </si>
  <si>
    <t>4.4.9</t>
  </si>
  <si>
    <t>4.4.10</t>
  </si>
  <si>
    <t>4.4.11</t>
  </si>
  <si>
    <t>4.4.12</t>
  </si>
  <si>
    <t>4.4.13</t>
  </si>
  <si>
    <t>4.4.14</t>
  </si>
  <si>
    <t>4.4.15</t>
  </si>
  <si>
    <t>5.1.3</t>
  </si>
  <si>
    <t>5.1.4</t>
  </si>
  <si>
    <t>5.1.5</t>
  </si>
  <si>
    <t>5.2.2</t>
  </si>
  <si>
    <t>5.2.3</t>
  </si>
  <si>
    <t>5.2.4</t>
  </si>
  <si>
    <t>6.1.4</t>
  </si>
  <si>
    <t>6.1.5</t>
  </si>
  <si>
    <t>6.1.6</t>
  </si>
  <si>
    <t>6.1.7</t>
  </si>
  <si>
    <t>6.1.8</t>
  </si>
  <si>
    <t>6.3.2</t>
  </si>
  <si>
    <t>6.5</t>
  </si>
  <si>
    <t>6.5.1</t>
  </si>
  <si>
    <t>7.1.1</t>
  </si>
  <si>
    <t>7.1.2</t>
  </si>
  <si>
    <t>7.1.3</t>
  </si>
  <si>
    <t>7.1.4</t>
  </si>
  <si>
    <t>7.1.5</t>
  </si>
  <si>
    <t>7.1.6</t>
  </si>
  <si>
    <t>7.1.7</t>
  </si>
  <si>
    <t>7.2.1</t>
  </si>
  <si>
    <t>7.2.2</t>
  </si>
  <si>
    <t>7.2.3</t>
  </si>
  <si>
    <t>7.2.4</t>
  </si>
  <si>
    <t>7.2.5</t>
  </si>
  <si>
    <t>7.3.1</t>
  </si>
  <si>
    <t>7.3.2</t>
  </si>
  <si>
    <t>7.3.3</t>
  </si>
  <si>
    <t>7.3.4</t>
  </si>
  <si>
    <t>7.3.5</t>
  </si>
  <si>
    <t>7.4</t>
  </si>
  <si>
    <t>7.4.1</t>
  </si>
  <si>
    <t>7.4.2</t>
  </si>
  <si>
    <t>7.4.3</t>
  </si>
  <si>
    <t>7.4.4</t>
  </si>
  <si>
    <t>7.4.5</t>
  </si>
  <si>
    <t>7.4.6</t>
  </si>
  <si>
    <t>7.5</t>
  </si>
  <si>
    <t>7.5.1</t>
  </si>
  <si>
    <t>7.5.2</t>
  </si>
  <si>
    <t>7.5.3</t>
  </si>
  <si>
    <t>8.1.1</t>
  </si>
  <si>
    <t>8.1.2</t>
  </si>
  <si>
    <t>8.1.3</t>
  </si>
  <si>
    <t>8.1.4</t>
  </si>
  <si>
    <t>8.1.5</t>
  </si>
  <si>
    <t>8.1.6</t>
  </si>
  <si>
    <t>8.1.7</t>
  </si>
  <si>
    <t>8.1.8</t>
  </si>
  <si>
    <t>8.1.9</t>
  </si>
  <si>
    <t>8.1.10</t>
  </si>
  <si>
    <t>8.1.11</t>
  </si>
  <si>
    <t>8.1.12</t>
  </si>
  <si>
    <t>8.1.13</t>
  </si>
  <si>
    <t>8.2.1</t>
  </si>
  <si>
    <t>8.2.2</t>
  </si>
  <si>
    <t>8.2.3</t>
  </si>
  <si>
    <t>8.3.1</t>
  </si>
  <si>
    <t>8.4.1</t>
  </si>
  <si>
    <t>8.4.2</t>
  </si>
  <si>
    <t>8.4.3</t>
  </si>
  <si>
    <t>8.4.4</t>
  </si>
  <si>
    <t>8.4.5</t>
  </si>
  <si>
    <t>8.4.6</t>
  </si>
  <si>
    <t>8.4.7</t>
  </si>
  <si>
    <t>8.4.8</t>
  </si>
  <si>
    <t>8.4.9</t>
  </si>
  <si>
    <t>8.4.10</t>
  </si>
  <si>
    <t>8.4.11</t>
  </si>
  <si>
    <t>8.5.1</t>
  </si>
  <si>
    <t>8.5.2</t>
  </si>
  <si>
    <t>8.5.3</t>
  </si>
  <si>
    <t>8.5.4</t>
  </si>
  <si>
    <t>8.5.5</t>
  </si>
  <si>
    <t>8.5.6</t>
  </si>
  <si>
    <t>8.5.7</t>
  </si>
  <si>
    <t>8.5.8</t>
  </si>
  <si>
    <t>8.5.9</t>
  </si>
  <si>
    <t>8.5.10</t>
  </si>
  <si>
    <t>8.5.11</t>
  </si>
  <si>
    <t>8.5.12</t>
  </si>
  <si>
    <t>8.6.1</t>
  </si>
  <si>
    <t>8.6.2</t>
  </si>
  <si>
    <t>8.6.3</t>
  </si>
  <si>
    <t>8.6.4</t>
  </si>
  <si>
    <t>9.3</t>
  </si>
  <si>
    <t>9.3.1</t>
  </si>
  <si>
    <t>9.4</t>
  </si>
  <si>
    <t>9.4.1</t>
  </si>
  <si>
    <t>9.5</t>
  </si>
  <si>
    <t>9.5.1</t>
  </si>
  <si>
    <t>9.5.2</t>
  </si>
  <si>
    <t>10.1.1</t>
  </si>
  <si>
    <t>10.1.2</t>
  </si>
  <si>
    <t>10.1.3</t>
  </si>
  <si>
    <t>10.1.4</t>
  </si>
  <si>
    <t>10.1.5</t>
  </si>
  <si>
    <t>10.1.6</t>
  </si>
  <si>
    <t>10.2.1</t>
  </si>
  <si>
    <t>10.2.2</t>
  </si>
  <si>
    <t>10.2.3</t>
  </si>
  <si>
    <t>10.3.1</t>
  </si>
  <si>
    <t>10.3.2</t>
  </si>
  <si>
    <t>10.3.3</t>
  </si>
  <si>
    <t>10.3.4</t>
  </si>
  <si>
    <t>11.5</t>
  </si>
  <si>
    <t>11.6</t>
  </si>
  <si>
    <t>11.7</t>
  </si>
  <si>
    <t>12.3</t>
  </si>
  <si>
    <t>13.2.2</t>
  </si>
  <si>
    <t>13.3.3</t>
  </si>
  <si>
    <t>13.3.4</t>
  </si>
  <si>
    <t>13.4.9</t>
  </si>
  <si>
    <t>13.4.10</t>
  </si>
  <si>
    <t>15.7</t>
  </si>
  <si>
    <t>15.8</t>
  </si>
  <si>
    <t>17.1.7</t>
  </si>
  <si>
    <t>17.1.8</t>
  </si>
  <si>
    <t>17.1.9</t>
  </si>
  <si>
    <t>17.1.10</t>
  </si>
  <si>
    <t>17.1.11</t>
  </si>
  <si>
    <t>17.1.12</t>
  </si>
  <si>
    <t>17.1.13</t>
  </si>
  <si>
    <t>17.1.14</t>
  </si>
  <si>
    <t>17.1.15</t>
  </si>
  <si>
    <t>17.1.16</t>
  </si>
  <si>
    <t>17.1.17</t>
  </si>
  <si>
    <t>17.1.18</t>
  </si>
  <si>
    <t>17.1.19</t>
  </si>
  <si>
    <t>17.1.20</t>
  </si>
  <si>
    <t>17.1.21</t>
  </si>
  <si>
    <t>17.1.22</t>
  </si>
  <si>
    <t>17.1.23</t>
  </si>
  <si>
    <t>17.1.24</t>
  </si>
  <si>
    <t>17.1.25</t>
  </si>
  <si>
    <t>17.2.4</t>
  </si>
  <si>
    <t>18.31</t>
  </si>
  <si>
    <t>18.32</t>
  </si>
  <si>
    <t>18.33</t>
  </si>
  <si>
    <t>18.34</t>
  </si>
  <si>
    <t>18.35</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</si>
  <si>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</si>
  <si>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</si>
  <si>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</si>
  <si>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</si>
  <si>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</si>
  <si>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</si>
  <si>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</si>
  <si>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</si>
  <si>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</si>
  <si>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</si>
  <si>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</si>
  <si>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</si>
  <si>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</si>
  <si>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</si>
  <si>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</si>
  <si>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</si>
  <si>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</si>
  <si>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</si>
  <si>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</si>
  <si>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</si>
  <si>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</si>
  <si>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</si>
  <si>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</si>
  <si>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</si>
  <si>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</si>
  <si>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</si>
  <si>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</si>
  <si>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</si>
  <si>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</si>
  <si>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20.5</t>
  </si>
  <si>
    <t>20.6</t>
  </si>
  <si>
    <t>20.7</t>
  </si>
  <si>
    <t>20.8</t>
  </si>
  <si>
    <t>20.9</t>
  </si>
  <si>
    <t>20.10</t>
  </si>
  <si>
    <t>20.11</t>
  </si>
  <si>
    <t>20.12</t>
  </si>
  <si>
    <t>20.13</t>
  </si>
  <si>
    <t>20.14</t>
  </si>
  <si>
    <t>20.15</t>
  </si>
  <si>
    <t>21.1</t>
  </si>
  <si>
    <t>21.1.6</t>
  </si>
  <si>
    <t>21.1.7</t>
  </si>
  <si>
    <t>21.1.8</t>
  </si>
  <si>
    <t>21.1.9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</si>
  <si>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</si>
  <si>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</si>
  <si>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</si>
  <si>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</si>
  <si>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</si>
  <si>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</si>
  <si>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</si>
  <si>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</si>
  <si>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</si>
  <si>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</si>
  <si>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</si>
  <si>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</si>
  <si>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</si>
  <si>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</si>
  <si>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</si>
  <si>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</si>
  <si>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</si>
  <si>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</si>
  <si>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</si>
  <si>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</si>
  <si>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</si>
  <si>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</si>
  <si>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</si>
  <si>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</si>
  <si>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</si>
  <si>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</si>
  <si>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</si>
  <si>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</si>
  <si>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</si>
  <si>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</si>
  <si>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</si>
  <si>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</si>
  <si>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</si>
  <si>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</si>
  <si>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</si>
  <si>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</si>
  <si>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</si>
  <si>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</si>
  <si>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</si>
  <si>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</si>
  <si>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</si>
  <si>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</si>
  <si>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</si>
  <si>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</si>
  <si>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</si>
  <si>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</si>
  <si>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</si>
  <si>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</si>
  <si>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</si>
  <si>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</si>
  <si>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</si>
  <si>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</si>
  <si>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</si>
  <si>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</si>
  <si>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</si>
  <si>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</si>
  <si>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</si>
  <si>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</si>
  <si>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</si>
  <si>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</si>
  <si>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</si>
  <si>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</si>
  <si>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</si>
  <si>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</si>
  <si>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</si>
  <si>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</si>
  <si>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</si>
  <si>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</si>
  <si>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</si>
  <si>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</si>
  <si>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</si>
  <si>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</si>
  <si>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</si>
  <si>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23.4</t>
  </si>
  <si>
    <t>23.5</t>
  </si>
  <si>
    <t>23.6</t>
  </si>
  <si>
    <t>23.7</t>
  </si>
  <si>
    <t>23.8</t>
  </si>
  <si>
    <t>23.9</t>
  </si>
  <si>
    <t>23.10</t>
  </si>
  <si>
    <t>23.11</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</si>
  <si>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</si>
  <si>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</si>
  <si>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</si>
  <si>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</si>
  <si>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</si>
  <si>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</si>
  <si>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</si>
  <si>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</si>
  <si>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</si>
  <si>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</si>
  <si>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</si>
  <si>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</si>
  <si>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</si>
  <si>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</si>
  <si>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</si>
  <si>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</si>
  <si>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</si>
  <si>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</si>
  <si>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</si>
  <si>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</si>
  <si>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</si>
  <si>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</si>
  <si>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</si>
  <si>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</si>
  <si>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</si>
  <si>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</si>
  <si>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</si>
  <si>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</si>
  <si>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</si>
  <si>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</si>
  <si>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</si>
  <si>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</si>
  <si>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</si>
  <si>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</si>
  <si>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</si>
  <si>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</si>
  <si>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</si>
  <si>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</si>
  <si>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</si>
  <si>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</si>
  <si>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</si>
  <si>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</si>
  <si>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</si>
  <si>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</si>
  <si>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</si>
  <si>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</si>
  <si>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</si>
  <si>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</si>
  <si>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</si>
  <si>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</si>
  <si>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</si>
  <si>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</si>
  <si>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</si>
  <si>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</si>
  <si>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</si>
  <si>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</si>
  <si>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</si>
  <si>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</si>
  <si>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</si>
  <si>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</si>
  <si>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</si>
  <si>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</si>
  <si>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</si>
  <si>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</si>
  <si>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</si>
  <si>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</si>
  <si>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</si>
  <si>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</si>
  <si>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</si>
  <si>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</si>
  <si>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</si>
  <si>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</si>
  <si>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</si>
  <si>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</si>
  <si>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</si>
  <si>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</si>
  <si>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</si>
  <si>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</si>
  <si>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</si>
  <si>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</si>
  <si>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</si>
  <si>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</si>
  <si>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</si>
  <si>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</si>
  <si>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</si>
  <si>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</si>
  <si>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</si>
  <si>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</si>
  <si>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</si>
  <si>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</si>
  <si>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</si>
  <si>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</si>
  <si>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</si>
  <si>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</si>
  <si>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</si>
  <si>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</si>
  <si>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</si>
  <si>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</si>
  <si>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</si>
  <si>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</si>
  <si>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</si>
  <si>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</si>
  <si>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</si>
  <si>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</si>
  <si>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</si>
  <si>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</si>
  <si>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</si>
  <si>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</si>
  <si>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</si>
  <si>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</si>
  <si>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</si>
  <si>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</si>
  <si>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</si>
  <si>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</si>
  <si>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</si>
  <si>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</si>
  <si>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</si>
  <si>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</si>
  <si>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</si>
  <si>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</si>
  <si>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</si>
  <si>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</si>
  <si>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</si>
  <si>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</si>
  <si>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</si>
  <si>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</si>
  <si>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</si>
  <si>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</si>
  <si>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</si>
  <si>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</si>
  <si>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</si>
  <si>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</si>
  <si>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</si>
  <si>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</si>
  <si>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</si>
  <si>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</si>
  <si>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</si>
  <si>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</si>
  <si>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</si>
  <si>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</si>
  <si>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</si>
  <si>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</si>
  <si>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</si>
  <si>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</si>
  <si>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</si>
  <si>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</si>
  <si>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</si>
  <si>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</si>
  <si>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</si>
  <si>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</si>
  <si>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</si>
  <si>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</si>
  <si>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</si>
  <si>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</si>
  <si>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</si>
  <si>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</si>
  <si>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</si>
  <si>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</si>
  <si>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</si>
  <si>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</si>
  <si>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</si>
  <si>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</si>
  <si>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</si>
  <si>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</si>
  <si>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</si>
  <si>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</si>
  <si>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</si>
  <si>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</si>
  <si>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</si>
  <si>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</si>
  <si>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</si>
  <si>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</si>
  <si>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</si>
  <si>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</si>
  <si>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</si>
  <si>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</si>
  <si>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</si>
  <si>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</si>
  <si>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</si>
  <si>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</si>
  <si>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</si>
  <si>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</si>
  <si>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</si>
  <si>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</si>
  <si>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</si>
  <si>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</si>
  <si>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</si>
  <si>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</si>
  <si>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</si>
  <si>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</si>
  <si>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</si>
  <si>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</si>
  <si>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</si>
  <si>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</si>
  <si>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</si>
  <si>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</si>
  <si>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</si>
  <si>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</si>
  <si>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</si>
  <si>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</si>
  <si>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</si>
  <si>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</si>
  <si>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</si>
  <si>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</si>
  <si>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</si>
  <si>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</si>
  <si>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</si>
  <si>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</si>
  <si>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</si>
  <si>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</si>
  <si>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</si>
  <si>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</si>
  <si>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</si>
  <si>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</si>
  <si>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</si>
  <si>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</si>
  <si>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</si>
  <si>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</si>
  <si>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</si>
  <si>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</si>
  <si>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</si>
  <si>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</si>
  <si>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</si>
  <si>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</si>
  <si>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</si>
  <si>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</si>
  <si>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</si>
  <si>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</si>
  <si>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</si>
  <si>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</si>
  <si>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</si>
  <si>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</si>
  <si>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</si>
  <si>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</si>
  <si>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</si>
  <si>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</si>
  <si>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</si>
  <si>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</si>
  <si>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</si>
  <si>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</si>
  <si>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</si>
  <si>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</si>
  <si>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</si>
  <si>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</si>
  <si>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</si>
  <si>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</si>
  <si>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</si>
  <si>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</si>
  <si>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</si>
  <si>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</si>
  <si>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</si>
  <si>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</si>
  <si>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</si>
  <si>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</si>
  <si>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</si>
  <si>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</si>
  <si>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</si>
  <si>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</si>
  <si>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</si>
  <si>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</si>
  <si>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</si>
  <si>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</si>
  <si>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</si>
  <si>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</si>
  <si>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</si>
  <si>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</si>
  <si>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</si>
  <si>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</si>
  <si>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</si>
  <si>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</si>
  <si>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</si>
  <si>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</si>
  <si>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</si>
  <si>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</si>
  <si>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</si>
  <si>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</si>
  <si>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</si>
  <si>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</si>
  <si>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</si>
  <si>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</si>
  <si>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</si>
  <si>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</si>
  <si>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</si>
  <si>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</si>
  <si>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</si>
  <si>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</si>
  <si>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</si>
  <si>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</si>
  <si>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</si>
  <si>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</si>
  <si>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</si>
  <si>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ADITIVO IMPERMEABILIZANTE DE PEGA NORMAL PARA ARGAMASSAS E CONCRETOS SEM ARMACAO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</si>
  <si>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</si>
  <si>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</si>
  <si>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</si>
  <si>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</si>
  <si>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</si>
  <si>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</si>
  <si>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</si>
  <si>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</si>
  <si>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</si>
  <si>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</si>
  <si>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</si>
  <si>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</si>
  <si>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</si>
  <si>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</si>
  <si>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</si>
  <si>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</si>
  <si>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</si>
  <si>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</si>
  <si>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</si>
  <si>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</si>
  <si>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</si>
  <si>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</si>
  <si>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</si>
  <si>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</si>
  <si>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</si>
  <si>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</si>
  <si>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</si>
  <si>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</si>
  <si>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</si>
  <si>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</si>
  <si>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</si>
  <si>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</si>
  <si>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</si>
  <si>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</si>
  <si>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</si>
  <si>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</si>
  <si>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</si>
  <si>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</si>
  <si>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</si>
  <si>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</si>
  <si>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</si>
  <si>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</si>
  <si>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</si>
  <si>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</si>
  <si>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</si>
  <si>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</si>
  <si>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</si>
  <si>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</si>
  <si>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</si>
  <si>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</si>
  <si>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</si>
  <si>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</si>
  <si>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</si>
  <si>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</si>
  <si>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</si>
  <si>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</si>
  <si>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</si>
  <si>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</si>
  <si>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</si>
  <si>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</si>
  <si>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</si>
  <si>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</si>
  <si>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</si>
  <si>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</si>
  <si>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</si>
  <si>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</si>
  <si>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</si>
  <si>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</si>
  <si>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</si>
  <si>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</si>
  <si>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</si>
  <si>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</si>
  <si>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</si>
  <si>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</si>
  <si>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</si>
  <si>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</si>
  <si>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</si>
  <si>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</si>
  <si>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</si>
  <si>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</si>
  <si>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</si>
  <si>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</si>
  <si>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</si>
  <si>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</si>
  <si>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</si>
  <si>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</si>
  <si>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</si>
  <si>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</si>
  <si>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</si>
  <si>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</si>
  <si>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</si>
  <si>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</si>
  <si>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</si>
  <si>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</si>
  <si>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</si>
  <si>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</si>
  <si>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</si>
  <si>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</si>
  <si>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</si>
  <si>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</si>
  <si>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</si>
  <si>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</si>
  <si>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</si>
  <si>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</si>
  <si>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</si>
  <si>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</si>
  <si>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</si>
  <si>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</si>
  <si>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</si>
  <si>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</si>
  <si>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</si>
  <si>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</si>
  <si>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</si>
  <si>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</si>
  <si>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</si>
  <si>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</si>
  <si>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</si>
  <si>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</si>
  <si>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</si>
  <si>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</si>
  <si>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</si>
  <si>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</si>
  <si>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</si>
  <si>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</si>
  <si>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</si>
  <si>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</si>
  <si>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</si>
  <si>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</si>
  <si>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</si>
  <si>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</si>
  <si>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</si>
  <si>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</si>
  <si>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</si>
  <si>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</si>
  <si>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</si>
  <si>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</si>
  <si>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</si>
  <si>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</si>
  <si>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</si>
  <si>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</si>
  <si>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</si>
  <si>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</si>
  <si>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</si>
  <si>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</si>
  <si>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</si>
  <si>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</si>
  <si>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</si>
  <si>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</si>
  <si>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</si>
  <si>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</si>
  <si>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</si>
  <si>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</si>
  <si>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</si>
  <si>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</si>
  <si>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</si>
  <si>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</si>
  <si>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</si>
  <si>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</si>
  <si>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</si>
  <si>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</si>
  <si>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</si>
  <si>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</si>
  <si>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</si>
  <si>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</si>
  <si>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</si>
  <si>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</si>
  <si>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</si>
  <si>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</si>
  <si>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</si>
  <si>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</si>
  <si>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</si>
  <si>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</si>
  <si>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</si>
  <si>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</si>
  <si>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</si>
  <si>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</si>
  <si>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</si>
  <si>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</si>
  <si>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</si>
  <si>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</si>
  <si>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</si>
  <si>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</si>
  <si>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</si>
  <si>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</si>
  <si>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</si>
  <si>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</si>
  <si>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</si>
  <si>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</si>
  <si>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</si>
  <si>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</si>
  <si>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</si>
  <si>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</si>
  <si>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</si>
  <si>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</si>
  <si>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</si>
  <si>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</si>
  <si>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</si>
  <si>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</si>
  <si>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</si>
  <si>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</si>
  <si>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</si>
  <si>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</si>
  <si>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</si>
  <si>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</si>
  <si>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</si>
  <si>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</si>
  <si>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</si>
  <si>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</si>
  <si>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</si>
  <si>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</si>
  <si>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</si>
  <si>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</si>
  <si>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</si>
  <si>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</si>
  <si>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</si>
  <si>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</si>
  <si>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</si>
  <si>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</si>
  <si>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</si>
  <si>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</si>
  <si>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</si>
  <si>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</si>
  <si>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</si>
  <si>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</si>
  <si>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</si>
  <si>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</si>
  <si>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</si>
  <si>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</si>
  <si>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</si>
  <si>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</si>
  <si>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</si>
  <si>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</si>
  <si>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</si>
  <si>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</si>
  <si>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</si>
  <si>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</si>
  <si>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</si>
  <si>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</si>
  <si>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</si>
  <si>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</si>
  <si>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</si>
  <si>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</si>
  <si>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</si>
  <si>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</si>
  <si>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</si>
  <si>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</si>
  <si>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</si>
  <si>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</si>
  <si>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</si>
  <si>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</si>
  <si>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</si>
  <si>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</si>
  <si>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</si>
  <si>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</si>
  <si>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</si>
  <si>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</si>
  <si>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</si>
  <si>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</si>
  <si>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</si>
  <si>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</si>
  <si>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</si>
  <si>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</si>
  <si>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</si>
  <si>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</si>
  <si>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</si>
  <si>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</si>
  <si>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</si>
  <si>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</si>
  <si>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</si>
  <si>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</si>
  <si>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</si>
  <si>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</si>
  <si>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</si>
  <si>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</si>
  <si>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</si>
  <si>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</si>
  <si>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</si>
  <si>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</si>
  <si>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</si>
  <si>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</si>
  <si>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</si>
  <si>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</si>
  <si>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</si>
  <si>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</si>
  <si>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</si>
  <si>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</si>
  <si>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</si>
  <si>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</si>
  <si>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</si>
  <si>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</si>
  <si>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</si>
  <si>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</si>
  <si>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</si>
  <si>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</si>
  <si>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</si>
  <si>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</si>
  <si>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</si>
  <si>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</si>
  <si>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</si>
  <si>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</si>
  <si>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</si>
  <si>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</si>
  <si>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</si>
  <si>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</si>
  <si>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</si>
  <si>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</si>
  <si>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</si>
  <si>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</si>
  <si>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</si>
  <si>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</si>
  <si>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</si>
  <si>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</si>
  <si>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</si>
  <si>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</si>
  <si>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</si>
  <si>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</si>
  <si>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</si>
  <si>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</si>
  <si>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</si>
  <si>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</si>
  <si>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</si>
  <si>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</si>
  <si>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</si>
  <si>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</si>
  <si>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</si>
  <si>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</si>
  <si>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</si>
  <si>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</si>
  <si>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</si>
  <si>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</si>
  <si>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</si>
  <si>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</si>
  <si>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</si>
  <si>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</si>
  <si>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</si>
  <si>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</si>
  <si>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</si>
  <si>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</si>
  <si>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</si>
  <si>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</si>
  <si>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</si>
  <si>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</si>
  <si>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</si>
  <si>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</si>
  <si>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</si>
  <si>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</si>
  <si>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</si>
  <si>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</si>
  <si>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</si>
  <si>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</si>
  <si>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</si>
  <si>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</si>
  <si>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</si>
  <si>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</si>
  <si>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</si>
  <si>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</si>
  <si>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</si>
  <si>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</si>
  <si>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</si>
  <si>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</si>
  <si>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</si>
  <si>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</si>
  <si>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</si>
  <si>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</si>
  <si>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</si>
  <si>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</si>
  <si>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</si>
  <si>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</si>
  <si>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</si>
  <si>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</si>
  <si>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</si>
  <si>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</si>
  <si>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</si>
  <si>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</si>
  <si>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</si>
  <si>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</si>
  <si>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</si>
  <si>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</si>
  <si>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</si>
  <si>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</si>
  <si>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</si>
  <si>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</si>
  <si>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</si>
  <si>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</si>
  <si>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</si>
  <si>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</si>
  <si>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</si>
  <si>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</si>
  <si>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</si>
  <si>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</si>
  <si>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</si>
  <si>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</si>
  <si>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</si>
  <si>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</si>
  <si>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</si>
  <si>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</si>
  <si>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</si>
  <si>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</si>
  <si>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</si>
  <si>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</si>
  <si>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</si>
  <si>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</si>
  <si>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</si>
  <si>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</si>
  <si>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</si>
  <si>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</si>
  <si>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</si>
  <si>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</si>
  <si>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</si>
  <si>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</si>
  <si>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</si>
  <si>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</si>
  <si>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</si>
  <si>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</si>
  <si>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</si>
  <si>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</si>
  <si>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</si>
  <si>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</si>
  <si>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</si>
  <si>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</si>
  <si>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</si>
  <si>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</si>
  <si>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</si>
  <si>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</si>
  <si>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</si>
  <si>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</si>
  <si>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</si>
  <si>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</si>
  <si>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</si>
  <si>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</si>
  <si>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</si>
  <si>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</si>
  <si>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</si>
  <si>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</si>
  <si>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</si>
  <si>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</si>
  <si>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</si>
  <si>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</si>
  <si>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</si>
  <si>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</si>
  <si>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</si>
  <si>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</si>
  <si>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</si>
  <si>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</si>
  <si>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</si>
  <si>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</si>
  <si>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</si>
  <si>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</si>
  <si>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</si>
  <si>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</si>
  <si>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</si>
  <si>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</si>
  <si>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</si>
  <si>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</si>
  <si>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</si>
  <si>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</si>
  <si>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</si>
  <si>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</si>
  <si>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</si>
  <si>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</si>
  <si>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</si>
  <si>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</si>
  <si>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</si>
  <si>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</si>
  <si>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</si>
  <si>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</si>
  <si>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</si>
  <si>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</si>
  <si>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</si>
  <si>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</si>
  <si>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</si>
  <si>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</si>
  <si>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</si>
  <si>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</si>
  <si>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</si>
  <si>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</si>
  <si>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</si>
  <si>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</si>
  <si>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</si>
  <si>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</si>
  <si>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</si>
  <si>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</si>
  <si>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</si>
  <si>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</si>
  <si>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</si>
  <si>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</si>
  <si>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</si>
  <si>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</si>
  <si>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</si>
  <si>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</si>
  <si>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</si>
  <si>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</si>
  <si>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</si>
  <si>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</si>
  <si>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</si>
  <si>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</si>
  <si>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</si>
  <si>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</si>
  <si>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</si>
  <si>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</si>
  <si>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</si>
  <si>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</si>
  <si>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</si>
  <si>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</si>
  <si>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</si>
  <si>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</si>
  <si>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</si>
  <si>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</si>
  <si>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</si>
  <si>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</si>
  <si>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</si>
  <si>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</si>
  <si>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</si>
  <si>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</si>
  <si>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</si>
  <si>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</si>
  <si>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</si>
  <si>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</si>
  <si>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</si>
  <si>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</si>
  <si>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</si>
  <si>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</si>
  <si>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</si>
  <si>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</si>
  <si>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</si>
  <si>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</si>
  <si>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</si>
  <si>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</si>
  <si>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</si>
  <si>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</si>
  <si>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</si>
  <si>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</si>
  <si>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</si>
  <si>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</si>
  <si>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</si>
  <si>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</si>
  <si>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</si>
  <si>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</si>
  <si>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</si>
  <si>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</si>
  <si>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</si>
  <si>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</si>
  <si>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</si>
  <si>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</si>
  <si>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</si>
  <si>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</si>
  <si>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</si>
  <si>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</si>
  <si>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</si>
  <si>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</si>
  <si>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</si>
  <si>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</si>
  <si>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</si>
  <si>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</si>
  <si>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</si>
  <si>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</si>
  <si>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</si>
  <si>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</si>
  <si>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</si>
  <si>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</si>
  <si>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</si>
  <si>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</si>
  <si>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</si>
  <si>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</si>
  <si>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</si>
  <si>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</si>
  <si>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</si>
  <si>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</si>
  <si>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</si>
  <si>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</si>
  <si>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</si>
  <si>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</si>
  <si>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</si>
  <si>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</si>
  <si>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</si>
  <si>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</si>
  <si>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</si>
  <si>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</si>
  <si>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</si>
  <si>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</si>
  <si>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</si>
  <si>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</si>
  <si>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</si>
  <si>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</si>
  <si>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</si>
  <si>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</si>
  <si>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</si>
  <si>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</si>
  <si>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</si>
  <si>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</si>
  <si>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</si>
  <si>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</si>
  <si>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</si>
  <si>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</si>
  <si>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</si>
  <si>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</si>
  <si>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</si>
  <si>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</si>
  <si>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</si>
  <si>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</si>
  <si>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</si>
  <si>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</si>
  <si>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</si>
  <si>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</si>
  <si>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</si>
  <si>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</si>
  <si>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</si>
  <si>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</si>
  <si>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</si>
  <si>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</si>
  <si>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</si>
  <si>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</si>
  <si>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</si>
  <si>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</si>
  <si>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</si>
  <si>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</si>
  <si>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</si>
  <si>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</si>
  <si>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</si>
  <si>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</si>
  <si>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</si>
  <si>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</si>
  <si>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</si>
  <si>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</si>
  <si>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</si>
  <si>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</si>
  <si>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</si>
  <si>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</si>
  <si>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</si>
  <si>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</si>
  <si>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</si>
  <si>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</si>
  <si>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</si>
  <si>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</si>
  <si>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</si>
  <si>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</si>
  <si>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</si>
  <si>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</si>
  <si>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</si>
  <si>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</si>
  <si>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</si>
  <si>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</si>
  <si>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</si>
  <si>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</si>
  <si>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</si>
  <si>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</si>
  <si>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</si>
  <si>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</si>
  <si>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</si>
  <si>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</si>
  <si>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</si>
  <si>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</si>
  <si>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</si>
  <si>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</si>
  <si>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</si>
  <si>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</si>
  <si>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</si>
  <si>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</si>
  <si>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</si>
  <si>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</si>
  <si>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</si>
  <si>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</si>
  <si>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</si>
  <si>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</si>
  <si>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</si>
  <si>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</si>
  <si>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</si>
  <si>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</si>
  <si>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</si>
  <si>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</si>
  <si>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</si>
  <si>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</si>
  <si>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</si>
  <si>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</si>
  <si>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</si>
  <si>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</si>
  <si>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</si>
  <si>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</si>
  <si>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</si>
  <si>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</si>
  <si>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</si>
  <si>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</si>
  <si>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</si>
  <si>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</si>
  <si>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</si>
  <si>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</si>
  <si>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</si>
  <si>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</si>
  <si>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</si>
  <si>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</si>
  <si>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</si>
  <si>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</si>
  <si>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</si>
  <si>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</si>
  <si>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</si>
  <si>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</si>
  <si>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</si>
  <si>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</si>
  <si>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</si>
  <si>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</si>
  <si>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</si>
  <si>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</si>
  <si>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</si>
  <si>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</si>
  <si>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</si>
  <si>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</si>
  <si>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</si>
  <si>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</si>
  <si>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</si>
  <si>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</si>
  <si>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</si>
  <si>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</si>
  <si>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</si>
  <si>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</si>
  <si>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</si>
  <si>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</si>
  <si>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</si>
  <si>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</si>
  <si>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</si>
  <si>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</si>
  <si>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</si>
  <si>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</si>
  <si>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</si>
  <si>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</si>
  <si>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</si>
  <si>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</si>
  <si>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</si>
  <si>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</si>
  <si>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</si>
  <si>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</si>
  <si>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</si>
  <si>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</si>
  <si>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</si>
  <si>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</si>
  <si>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</si>
  <si>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</si>
  <si>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</si>
  <si>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</si>
  <si>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</si>
  <si>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</si>
  <si>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</si>
  <si>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</si>
  <si>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</si>
  <si>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</si>
  <si>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</si>
  <si>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</si>
  <si>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</si>
  <si>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</si>
  <si>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</si>
  <si>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</si>
  <si>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</si>
  <si>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</si>
  <si>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</si>
  <si>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</si>
  <si>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</si>
  <si>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</si>
  <si>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</si>
  <si>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</si>
  <si>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</si>
  <si>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</si>
  <si>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</si>
  <si>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</si>
  <si>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</si>
  <si>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</si>
  <si>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</si>
  <si>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</si>
  <si>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</si>
  <si>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</si>
  <si>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</si>
  <si>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</si>
  <si>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</si>
  <si>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</si>
  <si>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</si>
  <si>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</si>
  <si>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</si>
  <si>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</si>
  <si>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</si>
  <si>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</si>
  <si>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</si>
  <si>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</si>
  <si>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</si>
  <si>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</si>
  <si>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</si>
  <si>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</si>
  <si>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</si>
  <si>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</si>
  <si>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</si>
  <si>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</si>
  <si>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</si>
  <si>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</si>
  <si>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</si>
  <si>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</si>
  <si>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</si>
  <si>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</si>
  <si>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</si>
  <si>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</si>
  <si>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</si>
  <si>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</si>
  <si>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</si>
  <si>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</si>
  <si>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</si>
  <si>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</si>
  <si>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</si>
  <si>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</si>
  <si>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</si>
  <si>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</si>
  <si>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</si>
  <si>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</si>
  <si>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</si>
  <si>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</si>
  <si>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</si>
  <si>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</si>
  <si>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</si>
  <si>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</si>
  <si>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</si>
  <si>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</si>
  <si>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</si>
  <si>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</si>
  <si>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</si>
  <si>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</si>
  <si>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</si>
  <si>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</si>
  <si>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</si>
  <si>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</si>
  <si>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</si>
  <si>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</si>
  <si>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</si>
  <si>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</si>
  <si>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</si>
  <si>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</si>
  <si>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</si>
  <si>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</si>
  <si>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</si>
  <si>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</si>
  <si>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</si>
  <si>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</si>
  <si>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</si>
  <si>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</si>
  <si>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</si>
  <si>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</si>
  <si>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</si>
  <si>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</si>
  <si>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</si>
  <si>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</si>
  <si>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</si>
  <si>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</si>
  <si>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</si>
  <si>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</si>
  <si>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</si>
  <si>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</si>
  <si>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</si>
  <si>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</si>
  <si>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</si>
  <si>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</si>
  <si>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</si>
  <si>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</si>
  <si>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</si>
  <si>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</si>
  <si>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</si>
  <si>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</si>
  <si>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</si>
  <si>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</si>
  <si>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</si>
  <si>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</si>
  <si>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</si>
  <si>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</si>
  <si>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</si>
  <si>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</si>
  <si>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</si>
  <si>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</si>
  <si>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</si>
  <si>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</si>
  <si>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</si>
  <si>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</si>
  <si>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</si>
  <si>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</si>
  <si>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</si>
  <si>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</si>
  <si>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</si>
  <si>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</si>
  <si>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</si>
  <si>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</si>
  <si>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</si>
  <si>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</si>
  <si>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</si>
  <si>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</si>
  <si>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</si>
  <si>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</si>
  <si>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</si>
  <si>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</si>
  <si>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</si>
  <si>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</si>
  <si>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</si>
  <si>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</si>
  <si>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</si>
  <si>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</si>
  <si>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</si>
  <si>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</si>
  <si>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</si>
  <si>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</si>
  <si>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</si>
  <si>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</si>
  <si>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</si>
  <si>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</si>
  <si>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</si>
  <si>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</si>
  <si>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</si>
  <si>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</si>
  <si>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</si>
  <si>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</si>
  <si>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</si>
  <si>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</si>
  <si>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</si>
  <si>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</si>
  <si>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</si>
  <si>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</si>
  <si>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</si>
  <si>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</si>
  <si>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</si>
  <si>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</si>
  <si>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</si>
  <si>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</si>
  <si>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</si>
  <si>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</si>
  <si>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</si>
  <si>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</si>
  <si>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</si>
  <si>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</si>
  <si>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</si>
  <si>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</si>
  <si>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</si>
  <si>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</si>
  <si>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</si>
  <si>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</si>
  <si>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</si>
  <si>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</si>
  <si>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</si>
  <si>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</si>
  <si>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</si>
  <si>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</si>
  <si>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</si>
  <si>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</si>
  <si>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</si>
  <si>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</si>
  <si>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</si>
  <si>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</si>
  <si>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</si>
  <si>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</si>
  <si>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</si>
  <si>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</si>
  <si>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</si>
  <si>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</si>
  <si>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</si>
  <si>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</si>
  <si>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</si>
  <si>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</si>
  <si>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</si>
  <si>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</si>
  <si>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</si>
  <si>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</si>
  <si>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</si>
  <si>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</si>
  <si>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</si>
  <si>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</si>
  <si>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</si>
  <si>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</si>
  <si>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</si>
  <si>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</si>
  <si>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</si>
  <si>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</si>
  <si>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</si>
  <si>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</si>
  <si>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</si>
  <si>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</si>
  <si>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</si>
  <si>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</si>
  <si>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</si>
  <si>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</si>
  <si>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</si>
  <si>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</si>
  <si>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</si>
  <si>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</si>
  <si>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</si>
  <si>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</si>
  <si>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</si>
  <si>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</si>
  <si>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</si>
  <si>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</si>
  <si>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</si>
  <si>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</si>
  <si>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</si>
  <si>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</si>
  <si>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</si>
  <si>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</si>
  <si>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</si>
  <si>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</si>
  <si>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</si>
  <si>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</si>
  <si>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</si>
  <si>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</si>
  <si>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</si>
  <si>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</si>
  <si>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</si>
  <si>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</si>
  <si>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</si>
  <si>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</si>
  <si>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</si>
  <si>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</si>
  <si>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</si>
  <si>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</si>
  <si>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</si>
  <si>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</si>
  <si>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</si>
  <si>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</si>
  <si>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</si>
  <si>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</si>
  <si>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</si>
  <si>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</si>
  <si>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</si>
  <si>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</si>
  <si>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</si>
  <si>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</si>
  <si>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</si>
  <si>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</si>
  <si>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</si>
  <si>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</si>
  <si>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</si>
  <si>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</si>
  <si>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</si>
  <si>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</si>
  <si>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</si>
  <si>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</si>
  <si>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</si>
  <si>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</si>
  <si>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</si>
  <si>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</si>
  <si>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</si>
  <si>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</si>
  <si>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</si>
  <si>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</si>
  <si>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</si>
  <si>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</si>
  <si>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</si>
  <si>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</si>
  <si>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</si>
  <si>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</si>
  <si>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</si>
  <si>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</si>
  <si>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</si>
  <si>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</si>
  <si>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</si>
  <si>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</si>
  <si>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</si>
  <si>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</si>
  <si>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</si>
  <si>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</si>
  <si>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</si>
  <si>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</si>
  <si>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</si>
  <si>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</si>
  <si>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</si>
  <si>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</si>
  <si>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</si>
  <si>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</si>
  <si>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</si>
  <si>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</si>
  <si>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</si>
  <si>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</si>
  <si>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</si>
  <si>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</si>
  <si>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</si>
  <si>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</si>
  <si>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</si>
  <si>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</si>
  <si>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</si>
  <si>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</si>
  <si>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</si>
  <si>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</si>
  <si>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</si>
  <si>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</si>
  <si>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</si>
  <si>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</si>
  <si>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</si>
  <si>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</si>
  <si>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</si>
  <si>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</si>
  <si>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</si>
  <si>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</si>
  <si>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</si>
  <si>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</si>
  <si>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</si>
  <si>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</si>
  <si>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</si>
  <si>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</si>
  <si>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</si>
  <si>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</si>
  <si>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</si>
  <si>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</si>
  <si>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</si>
  <si>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</si>
  <si>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</si>
  <si>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</si>
  <si>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</si>
  <si>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</si>
  <si>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</si>
  <si>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</si>
  <si>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</si>
  <si>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</si>
  <si>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</si>
  <si>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</si>
  <si>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</si>
  <si>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</si>
  <si>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</si>
  <si>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</si>
  <si>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</si>
  <si>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</si>
  <si>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</si>
  <si>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</si>
  <si>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</si>
  <si>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</si>
  <si>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</si>
  <si>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</si>
  <si>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</si>
  <si>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</si>
  <si>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</si>
  <si>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</si>
  <si>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</si>
  <si>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</si>
  <si>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</si>
  <si>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</si>
  <si>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</si>
  <si>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</si>
  <si>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</si>
  <si>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</si>
  <si>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</si>
  <si>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</si>
  <si>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</si>
  <si>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</si>
  <si>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</si>
  <si>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</si>
  <si>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</si>
  <si>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</si>
  <si>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</si>
  <si>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</si>
  <si>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</si>
  <si>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</si>
  <si>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</si>
  <si>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</si>
  <si>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</si>
  <si>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</si>
  <si>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</si>
  <si>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</si>
  <si>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</si>
  <si>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</si>
  <si>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</si>
  <si>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</si>
  <si>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</si>
  <si>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</si>
  <si>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</si>
  <si>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</si>
  <si>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</si>
  <si>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</si>
  <si>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</si>
  <si>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</si>
  <si>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</si>
  <si>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</si>
  <si>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</si>
  <si>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</si>
  <si>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</si>
  <si>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</si>
  <si>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</si>
  <si>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</si>
  <si>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</si>
  <si>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</si>
  <si>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</si>
  <si>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</si>
  <si>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</si>
  <si>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</si>
  <si>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</si>
  <si>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</si>
  <si>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</si>
  <si>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</si>
  <si>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</si>
  <si>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</si>
  <si>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</si>
  <si>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</si>
  <si>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</si>
  <si>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</si>
  <si>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</si>
  <si>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</si>
  <si>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</si>
  <si>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</si>
  <si>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</si>
  <si>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</si>
  <si>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</si>
  <si>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</si>
  <si>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</si>
  <si>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</si>
  <si>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</si>
  <si>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</si>
  <si>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</si>
  <si>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</si>
  <si>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</si>
  <si>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</si>
  <si>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</si>
  <si>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</si>
  <si>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</si>
  <si>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</si>
  <si>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</si>
  <si>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</si>
  <si>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</si>
  <si>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</si>
  <si>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</si>
  <si>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</si>
  <si>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</si>
  <si>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</si>
  <si>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</si>
  <si>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</si>
  <si>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</si>
  <si>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</si>
  <si>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</si>
  <si>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</si>
  <si>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</si>
  <si>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</si>
  <si>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</si>
  <si>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</si>
  <si>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</si>
  <si>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</si>
  <si>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</si>
  <si>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</si>
  <si>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</si>
  <si>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</si>
  <si>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</si>
  <si>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</si>
  <si>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</si>
  <si>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</si>
  <si>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</si>
  <si>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</si>
  <si>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</si>
  <si>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</si>
  <si>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</si>
  <si>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</si>
  <si>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</si>
  <si>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</si>
  <si>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</si>
  <si>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</si>
  <si>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</si>
  <si>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</si>
  <si>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</si>
  <si>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</si>
  <si>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</si>
  <si>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</si>
  <si>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</si>
  <si>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</si>
  <si>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</si>
  <si>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</si>
  <si>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</si>
  <si>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</si>
  <si>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</si>
  <si>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</si>
  <si>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</si>
  <si>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</si>
  <si>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</si>
  <si>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</si>
  <si>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</si>
  <si>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</si>
  <si>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</si>
  <si>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</si>
  <si>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</si>
  <si>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</si>
  <si>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</si>
  <si>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</si>
  <si>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</si>
  <si>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</si>
  <si>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</si>
  <si>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</si>
  <si>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</si>
  <si>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</si>
  <si>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</si>
  <si>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</si>
  <si>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</si>
  <si>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</si>
  <si>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</si>
  <si>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</si>
  <si>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</si>
  <si>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</si>
  <si>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</si>
  <si>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</si>
  <si>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</si>
  <si>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</si>
  <si>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</si>
  <si>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</si>
  <si>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</si>
  <si>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</si>
  <si>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</si>
  <si>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</si>
  <si>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</si>
  <si>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</si>
  <si>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</si>
  <si>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</si>
  <si>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</si>
  <si>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</si>
  <si>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</si>
  <si>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</si>
  <si>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</si>
  <si>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</si>
  <si>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</si>
  <si>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</si>
  <si>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</si>
  <si>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</si>
  <si>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</si>
  <si>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</si>
  <si>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</si>
  <si>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</si>
  <si>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</si>
  <si>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</si>
  <si>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</si>
  <si>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</si>
  <si>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</si>
  <si>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</si>
  <si>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</si>
  <si>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</si>
  <si>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</si>
  <si>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</si>
  <si>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</si>
  <si>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</si>
  <si>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</si>
  <si>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</si>
  <si>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</si>
  <si>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</si>
  <si>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</si>
  <si>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</si>
  <si>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</si>
  <si>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</si>
  <si>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</si>
  <si>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</si>
  <si>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</si>
  <si>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</si>
  <si>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</si>
  <si>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</si>
  <si>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</si>
  <si>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</si>
  <si>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</si>
  <si>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</si>
  <si>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</si>
  <si>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</si>
  <si>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</si>
  <si>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</si>
  <si>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</si>
  <si>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</si>
  <si>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</si>
  <si>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</si>
  <si>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</si>
  <si>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</si>
  <si>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</si>
  <si>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</si>
  <si>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</si>
  <si>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</si>
  <si>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</si>
  <si>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</si>
  <si>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</si>
  <si>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</si>
  <si>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</si>
  <si>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</si>
  <si>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</si>
  <si>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</si>
  <si>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</si>
  <si>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</si>
  <si>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</si>
  <si>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</si>
  <si>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</si>
  <si>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</si>
  <si>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</si>
  <si>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</si>
  <si>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</si>
  <si>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</si>
  <si>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</si>
  <si>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</si>
  <si>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</si>
  <si>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</si>
  <si>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</si>
  <si>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</si>
  <si>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</si>
  <si>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</si>
  <si>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</si>
  <si>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</si>
  <si>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</si>
  <si>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</si>
  <si>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</si>
  <si>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</si>
  <si>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</si>
  <si>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</si>
  <si>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</si>
  <si>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</si>
  <si>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</si>
  <si>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</si>
  <si>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</si>
  <si>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</si>
  <si>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</si>
  <si>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</si>
  <si>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</si>
  <si>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</si>
  <si>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</si>
  <si>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</si>
  <si>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</si>
  <si>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</si>
  <si>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</si>
  <si>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</si>
  <si>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</si>
  <si>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</si>
  <si>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</si>
  <si>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</si>
  <si>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</si>
  <si>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</si>
  <si>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</si>
  <si>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</si>
  <si>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</si>
  <si>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</si>
  <si>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</si>
  <si>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</si>
  <si>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</si>
  <si>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</si>
  <si>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</si>
  <si>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</si>
  <si>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</si>
  <si>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</si>
  <si>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</si>
  <si>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</si>
  <si>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</si>
  <si>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</si>
  <si>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</si>
  <si>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</si>
  <si>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</si>
  <si>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</si>
  <si>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</si>
  <si>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</si>
  <si>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</si>
  <si>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</si>
  <si>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</si>
  <si>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</si>
  <si>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</si>
  <si>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</si>
  <si>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</si>
  <si>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</si>
  <si>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</si>
  <si>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</si>
  <si>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</si>
  <si>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</si>
  <si>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</si>
  <si>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</si>
  <si>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</si>
  <si>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</si>
  <si>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</si>
  <si>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</si>
  <si>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</si>
  <si>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</si>
  <si>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</si>
  <si>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</si>
  <si>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</si>
  <si>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</si>
  <si>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</si>
  <si>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</si>
  <si>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</si>
  <si>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</si>
  <si>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</si>
  <si>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</si>
  <si>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</si>
  <si>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</si>
  <si>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</si>
  <si>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</si>
  <si>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</si>
  <si>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</si>
  <si>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</si>
  <si>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</si>
  <si>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</si>
  <si>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</si>
  <si>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</si>
  <si>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</si>
  <si>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</si>
  <si>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</si>
  <si>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</si>
  <si>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</si>
  <si>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</si>
  <si>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</si>
  <si>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</si>
  <si>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</si>
  <si>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</si>
  <si>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</si>
  <si>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</si>
  <si>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</si>
  <si>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</si>
  <si>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</si>
  <si>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</si>
  <si>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</si>
  <si>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</si>
  <si>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</si>
  <si>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</si>
  <si>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</si>
  <si>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</si>
  <si>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</si>
  <si>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</si>
  <si>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</si>
  <si>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</si>
  <si>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</si>
  <si>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</si>
  <si>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</si>
  <si>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</si>
  <si>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</si>
  <si>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</si>
  <si>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</si>
  <si>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</si>
  <si>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</si>
  <si>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</si>
  <si>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</si>
  <si>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</si>
  <si>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</si>
  <si>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</si>
  <si>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</si>
  <si>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</si>
  <si>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</si>
  <si>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</si>
  <si>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</si>
  <si>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</si>
  <si>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</si>
  <si>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</si>
  <si>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</si>
  <si>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</si>
  <si>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</si>
  <si>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</si>
  <si>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</si>
  <si>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</si>
  <si>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</si>
  <si>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</si>
  <si>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</si>
  <si>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</si>
  <si>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</si>
  <si>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</si>
  <si>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</si>
  <si>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</si>
  <si>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</si>
  <si>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</si>
  <si>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</si>
  <si>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</si>
  <si>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</si>
  <si>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</si>
  <si>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</si>
  <si>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</si>
  <si>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</si>
  <si>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</si>
  <si>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</si>
  <si>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</si>
  <si>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</si>
  <si>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</si>
  <si>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</si>
  <si>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</si>
  <si>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</si>
  <si>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</si>
  <si>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</si>
  <si>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</si>
  <si>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</si>
  <si>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</si>
  <si>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</si>
  <si>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</si>
  <si>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</si>
  <si>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</si>
  <si>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</si>
  <si>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</si>
  <si>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</si>
  <si>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</si>
  <si>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</si>
  <si>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</si>
  <si>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</si>
  <si>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</si>
  <si>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</si>
  <si>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</si>
  <si>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</si>
  <si>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</si>
  <si>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</si>
  <si>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</si>
  <si>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</si>
  <si>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</si>
  <si>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</si>
  <si>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</si>
  <si>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</si>
  <si>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</si>
  <si>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</si>
  <si>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</si>
  <si>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</si>
  <si>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</si>
  <si>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</si>
  <si>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</si>
  <si>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</si>
  <si>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</si>
  <si>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</si>
  <si>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</si>
  <si>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</si>
  <si>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</si>
  <si>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</si>
  <si>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</si>
  <si>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</si>
  <si>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</si>
  <si>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</si>
  <si>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</si>
  <si>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</si>
  <si>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</si>
  <si>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</si>
  <si>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</si>
  <si>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</si>
  <si>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</si>
  <si>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</si>
  <si>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</si>
  <si>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</si>
  <si>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</si>
  <si>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</si>
  <si>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</si>
  <si>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</si>
  <si>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</si>
  <si>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</si>
  <si>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</si>
  <si>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</si>
  <si>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</si>
  <si>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</si>
  <si>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</si>
  <si>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</si>
  <si>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</si>
  <si>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</si>
  <si>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</si>
  <si>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</si>
  <si>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</si>
  <si>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</si>
  <si>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</si>
  <si>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</si>
  <si>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</si>
  <si>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</si>
  <si>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</si>
  <si>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</si>
  <si>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</si>
  <si>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</si>
  <si>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</si>
  <si>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</si>
  <si>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</si>
  <si>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</si>
  <si>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</si>
  <si>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</si>
  <si>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</si>
  <si>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</si>
  <si>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</si>
  <si>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</si>
  <si>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</si>
  <si>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</si>
  <si>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</si>
  <si>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</si>
  <si>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</si>
  <si>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</si>
  <si>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</si>
  <si>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</si>
  <si>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</si>
  <si>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</si>
  <si>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</si>
  <si>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</si>
  <si>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</si>
  <si>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</si>
  <si>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</si>
  <si>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</si>
  <si>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</si>
  <si>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</si>
  <si>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</si>
  <si>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</si>
  <si>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</si>
  <si>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</si>
  <si>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</si>
  <si>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</si>
  <si>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</si>
  <si>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</si>
  <si>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</si>
  <si>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</si>
  <si>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</si>
  <si>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</si>
  <si>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</si>
  <si>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</si>
  <si>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</si>
  <si>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</si>
  <si>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</si>
  <si>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</si>
  <si>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</si>
  <si>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</si>
  <si>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</si>
  <si>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</si>
  <si>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</si>
  <si>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</si>
  <si>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</si>
  <si>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</si>
  <si>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</si>
  <si>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</si>
  <si>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</si>
  <si>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</si>
  <si>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</si>
  <si>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</si>
  <si>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</si>
  <si>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</si>
  <si>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</si>
  <si>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</si>
  <si>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</si>
  <si>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</si>
  <si>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</si>
  <si>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</si>
  <si>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</si>
  <si>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</si>
  <si>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</si>
  <si>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</si>
  <si>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</si>
  <si>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</si>
  <si>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</si>
  <si>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</si>
  <si>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</si>
  <si>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</si>
  <si>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</si>
  <si>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</si>
  <si>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</si>
  <si>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</si>
  <si>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</si>
  <si>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</si>
  <si>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</si>
  <si>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</si>
  <si>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</si>
  <si>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</si>
  <si>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</si>
  <si>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</si>
  <si>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</si>
  <si>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</si>
  <si>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</si>
  <si>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</si>
  <si>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</si>
  <si>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</si>
  <si>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</si>
  <si>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</si>
  <si>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</si>
  <si>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</si>
  <si>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</si>
  <si>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</si>
  <si>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</si>
  <si>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</si>
  <si>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</si>
  <si>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</si>
  <si>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</si>
  <si>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</si>
  <si>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</si>
  <si>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</si>
  <si>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</si>
  <si>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</si>
  <si>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</si>
  <si>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</si>
  <si>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</si>
  <si>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</si>
  <si>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</si>
  <si>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</si>
  <si>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</si>
  <si>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</si>
  <si>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</si>
  <si>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</si>
  <si>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</si>
  <si>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</si>
  <si>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</si>
  <si>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</si>
  <si>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</si>
  <si>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</si>
  <si>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</si>
  <si>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</si>
  <si>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</si>
  <si>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</si>
  <si>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</si>
  <si>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</si>
  <si>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</si>
  <si>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</si>
  <si>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</si>
  <si>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</si>
  <si>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</si>
  <si>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</si>
  <si>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</si>
  <si>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</si>
  <si>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</si>
  <si>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</si>
  <si>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</si>
  <si>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</si>
  <si>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</si>
  <si>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</si>
  <si>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</si>
  <si>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</si>
  <si>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</si>
  <si>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</si>
  <si>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</si>
  <si>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</si>
  <si>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</si>
  <si>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</si>
  <si>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</si>
  <si>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</si>
  <si>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</si>
  <si>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</si>
  <si>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</si>
  <si>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</si>
  <si>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</si>
  <si>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</si>
  <si>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</si>
  <si>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</si>
  <si>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</si>
  <si>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</si>
  <si>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</si>
  <si>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</si>
  <si>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</si>
  <si>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</si>
  <si>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</si>
  <si>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</si>
  <si>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</si>
  <si>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</si>
  <si>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</si>
  <si>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</si>
  <si>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</si>
  <si>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</si>
  <si>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</si>
  <si>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</si>
  <si>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</si>
  <si>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</si>
  <si>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</si>
  <si>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</si>
  <si>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</si>
  <si>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</si>
  <si>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</si>
  <si>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</si>
  <si>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</si>
  <si>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</si>
  <si>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</si>
  <si>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</si>
  <si>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</si>
  <si>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</si>
  <si>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</si>
  <si>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</si>
  <si>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</si>
  <si>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</si>
  <si>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</si>
  <si>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</si>
  <si>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</si>
  <si>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</si>
  <si>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</si>
  <si>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</si>
  <si>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</si>
  <si>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</si>
  <si>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</si>
  <si>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</si>
  <si>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</si>
  <si>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</si>
  <si>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</si>
  <si>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</si>
  <si>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</si>
  <si>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</si>
  <si>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</si>
  <si>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</si>
  <si>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</si>
  <si>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</si>
  <si>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</si>
  <si>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</si>
  <si>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</si>
  <si>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</si>
  <si>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</si>
  <si>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</si>
  <si>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</si>
  <si>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</si>
  <si>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</si>
  <si>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</si>
  <si>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</si>
  <si>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</si>
  <si>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</si>
  <si>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</si>
  <si>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</si>
  <si>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</si>
  <si>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</si>
  <si>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</si>
  <si>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</si>
  <si>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</si>
  <si>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</si>
  <si>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</si>
  <si>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</si>
  <si>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</si>
  <si>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</si>
  <si>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</si>
  <si>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</si>
  <si>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</si>
  <si>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</si>
  <si>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</si>
  <si>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</si>
  <si>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</si>
  <si>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</si>
  <si>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</si>
  <si>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</si>
  <si>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</si>
  <si>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</si>
  <si>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</si>
  <si>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</si>
  <si>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</si>
  <si>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</si>
  <si>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</si>
  <si>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</si>
  <si>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</si>
  <si>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</si>
  <si>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</si>
  <si>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</si>
  <si>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</si>
  <si>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</si>
  <si>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</si>
  <si>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</si>
  <si>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</si>
  <si>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</si>
  <si>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</si>
  <si>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</si>
  <si>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</si>
  <si>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</si>
  <si>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</si>
  <si>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</si>
  <si>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</si>
  <si>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</si>
  <si>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</si>
  <si>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</si>
  <si>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</si>
  <si>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</si>
  <si>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</si>
  <si>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</si>
  <si>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</si>
  <si>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</si>
  <si>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</si>
  <si>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</si>
  <si>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</si>
  <si>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</si>
  <si>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</si>
  <si>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</si>
  <si>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</si>
  <si>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</si>
  <si>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</si>
  <si>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</si>
  <si>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</si>
  <si>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</si>
  <si>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</si>
  <si>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</si>
  <si>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</si>
  <si>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</si>
  <si>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</si>
  <si>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</si>
  <si>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</si>
  <si>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</si>
  <si>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</si>
  <si>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</si>
  <si>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</si>
  <si>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</si>
  <si>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</si>
  <si>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</si>
  <si>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</si>
  <si>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</si>
  <si>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</si>
  <si>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</si>
  <si>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</si>
  <si>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</si>
  <si>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</si>
  <si>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</si>
  <si>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</si>
  <si>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</si>
  <si>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</si>
  <si>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</si>
  <si>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</si>
  <si>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</si>
  <si>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</si>
  <si>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</si>
  <si>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</si>
  <si>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</si>
  <si>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</si>
  <si>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</si>
  <si>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</si>
  <si>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</si>
  <si>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</si>
  <si>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</si>
  <si>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</si>
  <si>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</si>
  <si>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</si>
  <si>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</si>
  <si>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</si>
  <si>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</si>
  <si>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</si>
  <si>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</si>
  <si>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</si>
  <si>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</si>
  <si>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</si>
  <si>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</si>
  <si>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</si>
  <si>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</si>
  <si>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</si>
  <si>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</si>
  <si>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</si>
  <si>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</si>
  <si>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</si>
  <si>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</si>
  <si>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</si>
  <si>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</si>
  <si>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</si>
  <si>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</si>
  <si>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</si>
  <si>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</si>
  <si>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</si>
  <si>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</si>
  <si>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</si>
  <si>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</si>
  <si>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</si>
  <si>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</si>
  <si>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</si>
  <si>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</si>
  <si>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</si>
  <si>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</si>
  <si>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</si>
  <si>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</si>
  <si>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</si>
  <si>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</si>
  <si>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</si>
  <si>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</si>
  <si>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</si>
  <si>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</si>
  <si>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</si>
  <si>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</si>
  <si>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</si>
  <si>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</si>
  <si>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</si>
  <si>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</si>
  <si>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</si>
  <si>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</si>
  <si>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</si>
  <si>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</si>
  <si>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</si>
  <si>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</si>
  <si>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</si>
  <si>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</si>
  <si>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</si>
  <si>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</si>
  <si>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</si>
  <si>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</si>
  <si>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</si>
  <si>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</si>
  <si>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</si>
  <si>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</si>
  <si>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</si>
  <si>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</si>
  <si>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</si>
  <si>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</si>
  <si>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</si>
  <si>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</si>
  <si>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</si>
  <si>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</si>
  <si>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</si>
  <si>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</si>
  <si>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</si>
  <si>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</si>
  <si>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</si>
  <si>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</si>
  <si>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</si>
  <si>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</si>
  <si>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</si>
  <si>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</si>
  <si>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</si>
  <si>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</si>
  <si>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</si>
  <si>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</si>
  <si>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</si>
  <si>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</si>
  <si>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</si>
  <si>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</si>
  <si>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</si>
  <si>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</si>
  <si>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</si>
  <si>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</si>
  <si>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</si>
  <si>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</si>
  <si>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</si>
  <si>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</si>
  <si>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</si>
  <si>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</si>
  <si>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</si>
  <si>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</si>
  <si>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</si>
  <si>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</si>
  <si>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</si>
  <si>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</si>
  <si>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</si>
  <si>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</si>
  <si>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</si>
  <si>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</si>
  <si>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</si>
  <si>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</si>
  <si>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</si>
  <si>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</si>
  <si>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</si>
  <si>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</si>
  <si>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</si>
  <si>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</si>
  <si>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</si>
  <si>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</si>
  <si>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</si>
  <si>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</si>
  <si>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</si>
  <si>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</si>
  <si>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</si>
  <si>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</si>
  <si>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</si>
  <si>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</si>
  <si>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</si>
  <si>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</si>
  <si>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</si>
  <si>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</si>
  <si>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</si>
  <si>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</si>
  <si>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</si>
  <si>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</si>
  <si>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</si>
  <si>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</si>
  <si>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</si>
  <si>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</si>
  <si>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</si>
  <si>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</si>
  <si>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</si>
  <si>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</si>
  <si>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</si>
  <si>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</si>
  <si>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</si>
  <si>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</si>
  <si>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</si>
  <si>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</si>
  <si>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</si>
  <si>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</si>
  <si>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</si>
  <si>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</si>
  <si>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</si>
  <si>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</si>
  <si>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</si>
  <si>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</si>
  <si>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</si>
  <si>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</si>
  <si>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</si>
  <si>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</si>
  <si>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</si>
  <si>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</si>
  <si>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</si>
  <si>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</si>
  <si>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</si>
  <si>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</si>
  <si>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</si>
  <si>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</si>
  <si>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</si>
  <si>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</si>
  <si>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</si>
  <si>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</si>
  <si>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</si>
  <si>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</si>
  <si>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</si>
  <si>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</si>
  <si>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</si>
  <si>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</si>
  <si>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</si>
  <si>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</si>
  <si>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</si>
  <si>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</si>
  <si>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</si>
  <si>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</si>
  <si>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</si>
  <si>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</si>
  <si>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</si>
  <si>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</si>
  <si>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</si>
  <si>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</si>
  <si>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</si>
  <si>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</si>
  <si>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</si>
  <si>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</si>
  <si>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</si>
  <si>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</si>
  <si>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</si>
  <si>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</si>
  <si>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</si>
  <si>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</si>
  <si>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</si>
  <si>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</si>
  <si>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</si>
  <si>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</si>
  <si>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</si>
  <si>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</si>
  <si>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</si>
  <si>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</si>
  <si>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</si>
  <si>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</si>
  <si>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</si>
  <si>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</si>
  <si>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</si>
  <si>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</si>
  <si>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</si>
  <si>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</si>
  <si>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</si>
  <si>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</si>
  <si>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</si>
  <si>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</si>
  <si>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</si>
  <si>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</si>
  <si>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</si>
  <si>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</si>
  <si>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</si>
  <si>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</si>
  <si>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</si>
  <si>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</si>
  <si>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</si>
  <si>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</si>
  <si>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</si>
  <si>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</si>
  <si>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</si>
  <si>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</si>
  <si>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</si>
  <si>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</si>
  <si>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</si>
  <si>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</si>
  <si>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</si>
  <si>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</si>
  <si>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</si>
  <si>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</si>
  <si>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</si>
  <si>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</si>
  <si>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</si>
  <si>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</si>
  <si>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</si>
  <si>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</si>
  <si>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</si>
  <si>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</si>
  <si>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</si>
  <si>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</si>
  <si>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</si>
  <si>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</si>
  <si>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</si>
  <si>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</si>
  <si>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</si>
  <si>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</si>
  <si>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</si>
  <si>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</si>
  <si>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</si>
  <si>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</si>
  <si>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</si>
  <si>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</si>
  <si>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</si>
  <si>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</si>
  <si>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</si>
  <si>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</si>
  <si>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</si>
  <si>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</si>
  <si>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</si>
  <si>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</si>
  <si>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</si>
  <si>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</si>
  <si>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</si>
  <si>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</si>
  <si>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</si>
  <si>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</si>
  <si>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</si>
  <si>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</si>
  <si>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</si>
  <si>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</si>
  <si>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</si>
  <si>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</si>
  <si>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</si>
  <si>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</si>
  <si>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</si>
  <si>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</si>
  <si>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</si>
  <si>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</si>
  <si>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</si>
  <si>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</si>
  <si>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</si>
  <si>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</si>
  <si>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</si>
  <si>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</si>
  <si>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</si>
  <si>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</si>
  <si>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</si>
  <si>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</si>
  <si>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</si>
  <si>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</si>
  <si>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</si>
  <si>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</si>
  <si>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</si>
  <si>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</si>
  <si>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</si>
  <si>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</si>
  <si>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</si>
  <si>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</si>
  <si>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</si>
  <si>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</si>
  <si>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</si>
  <si>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</si>
  <si>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</si>
  <si>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</si>
  <si>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</si>
  <si>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</si>
  <si>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</si>
  <si>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</si>
  <si>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</si>
  <si>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</si>
  <si>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</si>
  <si>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</si>
  <si>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</si>
  <si>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</si>
  <si>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</si>
  <si>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</si>
  <si>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</si>
  <si>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</si>
  <si>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</si>
  <si>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</si>
  <si>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</si>
  <si>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</si>
  <si>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</si>
  <si>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</si>
  <si>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</si>
  <si>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</si>
  <si>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</si>
  <si>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</si>
  <si>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</si>
  <si>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</si>
  <si>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</si>
  <si>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</si>
  <si>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</si>
  <si>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</si>
  <si>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</si>
  <si>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</si>
  <si>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</si>
  <si>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</si>
  <si>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</si>
  <si>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</si>
  <si>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</si>
  <si>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</si>
  <si>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</si>
  <si>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</si>
  <si>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</si>
  <si>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</si>
  <si>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</si>
  <si>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</si>
  <si>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</si>
  <si>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</si>
  <si>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</si>
  <si>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</si>
  <si>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</si>
  <si>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</si>
  <si>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</si>
  <si>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</si>
  <si>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</si>
  <si>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</si>
  <si>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</si>
  <si>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</si>
  <si>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</si>
  <si>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</si>
  <si>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</si>
  <si>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</si>
  <si>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</si>
  <si>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</si>
  <si>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</si>
  <si>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</si>
  <si>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</si>
  <si>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</si>
  <si>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</si>
  <si>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</si>
  <si>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</si>
  <si>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</si>
  <si>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</si>
  <si>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</si>
  <si>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</si>
  <si>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</si>
  <si>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</si>
  <si>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</si>
  <si>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</si>
  <si>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</si>
  <si>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</si>
  <si>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</si>
  <si>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</si>
  <si>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</si>
  <si>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</si>
  <si>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</si>
  <si>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</si>
  <si>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</si>
  <si>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</si>
  <si>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</si>
  <si>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</si>
  <si>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</si>
  <si>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</si>
  <si>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</si>
  <si>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</si>
  <si>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</si>
  <si>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</si>
  <si>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</si>
  <si>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</si>
  <si>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</si>
  <si>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</si>
  <si>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</si>
  <si>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</si>
  <si>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</si>
  <si>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</si>
  <si>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</si>
  <si>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</si>
  <si>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</si>
  <si>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</si>
  <si>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</si>
  <si>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</si>
  <si>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</si>
  <si>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</si>
  <si>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</si>
  <si>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</si>
  <si>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</si>
  <si>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</si>
  <si>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</si>
  <si>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</si>
  <si>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</si>
  <si>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</si>
  <si>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</si>
  <si>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</si>
  <si>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</si>
  <si>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</si>
  <si>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</si>
  <si>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</si>
  <si>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</si>
  <si>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</si>
  <si>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</si>
  <si>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</si>
  <si>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</si>
  <si>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</si>
  <si>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</si>
  <si>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</si>
  <si>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</si>
  <si>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</si>
  <si>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</si>
  <si>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</si>
  <si>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</si>
  <si>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</si>
  <si>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</si>
  <si>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</si>
  <si>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</si>
  <si>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</si>
  <si>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</si>
  <si>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</si>
  <si>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</si>
  <si>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</si>
  <si>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</si>
  <si>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</si>
  <si>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</si>
  <si>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</si>
  <si>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</si>
  <si>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</si>
  <si>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</si>
  <si>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</si>
  <si>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</si>
  <si>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</si>
  <si>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</si>
  <si>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</si>
  <si>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</si>
  <si>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</si>
  <si>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</si>
  <si>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</si>
  <si>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</si>
  <si>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</si>
  <si>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</si>
  <si>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</si>
  <si>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</si>
  <si>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</si>
  <si>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</si>
  <si>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</si>
  <si>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</si>
  <si>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</si>
  <si>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</si>
  <si>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</si>
  <si>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</si>
  <si>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</si>
  <si>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</si>
  <si>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</si>
  <si>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</si>
  <si>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</si>
  <si>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</si>
  <si>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</si>
  <si>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</si>
  <si>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</si>
  <si>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</si>
  <si>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</si>
  <si>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</si>
  <si>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</si>
  <si>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</si>
  <si>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</si>
  <si>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</si>
  <si>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</si>
  <si>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</si>
  <si>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</si>
  <si>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</si>
  <si>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</si>
  <si>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</si>
  <si>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</si>
  <si>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</si>
  <si>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</si>
  <si>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</si>
  <si>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</si>
  <si>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</si>
  <si>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</si>
  <si>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</si>
  <si>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</si>
  <si>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</si>
  <si>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</si>
  <si>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</si>
  <si>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</si>
  <si>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</si>
  <si>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</si>
  <si>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</si>
  <si>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</si>
  <si>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</si>
  <si>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</si>
  <si>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</si>
  <si>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</si>
  <si>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</si>
  <si>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</si>
  <si>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</si>
  <si>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</si>
  <si>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</si>
  <si>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</si>
  <si>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</si>
  <si>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</si>
  <si>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</si>
  <si>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</si>
  <si>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</si>
  <si>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</si>
  <si>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</si>
  <si>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</si>
  <si>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</si>
  <si>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</si>
  <si>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</si>
  <si>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</si>
  <si>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</si>
  <si>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</si>
  <si>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</si>
  <si>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</si>
  <si>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</si>
  <si>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</si>
  <si>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</si>
  <si>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</si>
  <si>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</si>
  <si>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</si>
  <si>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</si>
  <si>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</si>
  <si>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</si>
  <si>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</si>
  <si>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</si>
  <si>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</si>
  <si>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</si>
  <si>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</si>
  <si>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</si>
  <si>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</si>
  <si>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</si>
  <si>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</si>
  <si>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</si>
  <si>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</si>
  <si>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</si>
  <si>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</si>
  <si>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</si>
  <si>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</si>
  <si>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</si>
  <si>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</si>
  <si>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</si>
  <si>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</si>
  <si>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</si>
  <si>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</si>
  <si>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</si>
  <si>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</si>
  <si>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</si>
  <si>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</si>
  <si>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</si>
  <si>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</si>
  <si>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</si>
  <si>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</si>
  <si>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</si>
  <si>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</si>
  <si>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</si>
  <si>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</si>
  <si>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</si>
  <si>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</si>
  <si>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</si>
  <si>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</si>
  <si>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</si>
  <si>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</si>
  <si>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</si>
  <si>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</si>
  <si>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</si>
  <si>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</si>
  <si>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</si>
  <si>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</si>
  <si>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</si>
  <si>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</si>
  <si>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</si>
  <si>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</si>
  <si>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</si>
  <si>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</si>
  <si>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</si>
  <si>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</si>
  <si>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</si>
  <si>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</si>
  <si>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</si>
  <si>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</si>
  <si>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</si>
  <si>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</si>
  <si>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</si>
  <si>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</si>
  <si>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</si>
  <si>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</si>
  <si>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</si>
  <si>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</si>
  <si>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</si>
  <si>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</si>
  <si>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</si>
  <si>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</si>
  <si>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</si>
  <si>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</si>
  <si>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</si>
  <si>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</si>
  <si>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</si>
  <si>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</si>
  <si>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</si>
  <si>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</si>
  <si>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</si>
  <si>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</si>
  <si>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</si>
  <si>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</si>
  <si>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</si>
  <si>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</si>
  <si>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</si>
  <si>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</si>
  <si>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</si>
  <si>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</si>
  <si>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</si>
  <si>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</si>
  <si>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</si>
  <si>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</si>
  <si>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</si>
  <si>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</si>
  <si>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</si>
  <si>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</si>
  <si>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</si>
  <si>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</si>
  <si>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</si>
  <si>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</si>
  <si>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</si>
  <si>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</si>
  <si>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</si>
  <si>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</si>
  <si>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</si>
  <si>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</si>
  <si>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</si>
  <si>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</si>
  <si>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</si>
  <si>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</si>
  <si>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</si>
  <si>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</si>
  <si>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</si>
  <si>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</si>
  <si>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</si>
  <si>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</si>
  <si>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</si>
  <si>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</si>
  <si>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</si>
  <si>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</si>
  <si>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</si>
  <si>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</si>
  <si>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</si>
  <si>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</si>
  <si>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</si>
  <si>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</si>
  <si>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</si>
  <si>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</si>
  <si>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</si>
  <si>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</si>
  <si>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</si>
  <si>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</si>
  <si>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</si>
  <si>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</si>
  <si>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</si>
  <si>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</si>
  <si>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</si>
  <si>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</si>
  <si>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</si>
  <si>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</si>
  <si>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</si>
  <si>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</si>
  <si>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</si>
  <si>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</si>
  <si>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</si>
  <si>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</si>
  <si>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</si>
  <si>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</si>
  <si>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</si>
  <si>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</si>
  <si>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</si>
  <si>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</si>
  <si>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</si>
  <si>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</si>
  <si>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</si>
  <si>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</si>
  <si>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</si>
  <si>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</si>
  <si>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</si>
  <si>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</si>
  <si>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</si>
  <si>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</si>
  <si>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</si>
  <si>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</si>
  <si>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</si>
  <si>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</si>
  <si>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</si>
  <si>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</si>
  <si>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</si>
  <si>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</si>
  <si>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</si>
  <si>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</si>
  <si>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</si>
  <si>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</si>
  <si>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</si>
  <si>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</si>
  <si>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</si>
  <si>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</si>
  <si>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</si>
  <si>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</si>
  <si>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</si>
  <si>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</si>
  <si>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</si>
  <si>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</si>
  <si>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</si>
  <si>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</si>
  <si>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</si>
  <si>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</si>
  <si>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</si>
  <si>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</si>
  <si>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</si>
  <si>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</si>
  <si>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</si>
  <si>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</si>
  <si>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</si>
  <si>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</si>
  <si>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</si>
  <si>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</si>
  <si>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</si>
  <si>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</si>
  <si>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</si>
  <si>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</si>
  <si>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</si>
  <si>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</si>
  <si>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</si>
  <si>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</si>
  <si>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</si>
  <si>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</si>
  <si>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</si>
  <si>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</si>
  <si>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</si>
  <si>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</si>
  <si>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</si>
  <si>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</si>
  <si>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</si>
  <si>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</si>
  <si>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</si>
  <si>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</si>
  <si>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</si>
  <si>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</si>
  <si>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</si>
  <si>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</si>
  <si>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</si>
  <si>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</si>
  <si>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</si>
  <si>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</si>
  <si>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</si>
  <si>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</si>
  <si>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</si>
  <si>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</si>
  <si>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</si>
  <si>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</si>
  <si>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</si>
  <si>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</si>
  <si>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</si>
  <si>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</si>
  <si>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</si>
  <si>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</si>
  <si>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</si>
  <si>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</si>
  <si>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</si>
  <si>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</si>
  <si>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</si>
  <si>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</si>
  <si>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</si>
  <si>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</si>
  <si>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</si>
  <si>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</si>
  <si>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</si>
  <si>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</si>
  <si>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</si>
  <si>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</si>
  <si>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</si>
  <si>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</si>
  <si>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</si>
  <si>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</si>
  <si>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</si>
  <si>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</si>
  <si>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</si>
  <si>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</si>
  <si>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</si>
  <si>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</si>
  <si>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</si>
  <si>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</si>
  <si>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</si>
  <si>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</si>
  <si>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</si>
  <si>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</si>
  <si>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</si>
  <si>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</si>
  <si>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</si>
  <si>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</si>
  <si>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</si>
  <si>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</si>
  <si>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</si>
  <si>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</si>
  <si>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</si>
  <si>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</si>
  <si>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</si>
  <si>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</si>
  <si>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</si>
  <si>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</si>
  <si>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</si>
  <si>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</si>
  <si>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</si>
  <si>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</si>
  <si>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</si>
  <si>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</si>
  <si>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</si>
  <si>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</si>
  <si>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</si>
  <si>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</si>
  <si>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</si>
  <si>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</si>
  <si>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</si>
  <si>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</si>
  <si>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</si>
  <si>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</si>
  <si>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</si>
  <si>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</si>
  <si>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</si>
  <si>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</si>
  <si>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</si>
  <si>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</si>
  <si>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</si>
  <si>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</si>
  <si>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</si>
  <si>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</si>
  <si>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</si>
  <si>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</si>
  <si>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</si>
  <si>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</si>
  <si>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</si>
  <si>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</si>
  <si>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</si>
  <si>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</si>
  <si>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</si>
  <si>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</si>
  <si>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</si>
  <si>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</si>
  <si>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</si>
  <si>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</si>
  <si>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</si>
  <si>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</si>
  <si>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</si>
  <si>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</si>
  <si>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</si>
  <si>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</si>
  <si>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</si>
  <si>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</si>
  <si>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</si>
  <si>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</si>
  <si>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</si>
  <si>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</si>
  <si>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</si>
  <si>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</si>
  <si>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</si>
  <si>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</si>
  <si>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</si>
  <si>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</si>
  <si>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</si>
  <si>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</si>
  <si>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</si>
  <si>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</si>
  <si>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</si>
  <si>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</si>
  <si>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</si>
  <si>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</si>
  <si>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</si>
  <si>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</si>
  <si>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</si>
  <si>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</si>
  <si>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</si>
  <si>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</si>
  <si>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</si>
  <si>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</si>
  <si>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</si>
  <si>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</si>
  <si>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</si>
  <si>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</si>
  <si>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</si>
  <si>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</si>
  <si>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</si>
  <si>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</si>
  <si>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</si>
  <si>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</si>
  <si>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</si>
  <si>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</si>
  <si>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</si>
  <si>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</si>
  <si>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</si>
  <si>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</si>
  <si>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</si>
  <si>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</si>
  <si>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</si>
  <si>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</si>
  <si>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</si>
  <si>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</si>
  <si>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</si>
  <si>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</si>
  <si>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</si>
  <si>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</si>
  <si>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</si>
  <si>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</si>
  <si>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</si>
  <si>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</si>
  <si>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</si>
  <si>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</si>
  <si>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</si>
  <si>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</si>
  <si>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</si>
  <si>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</si>
  <si>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</si>
  <si>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</si>
  <si>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</si>
  <si>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</si>
  <si>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</si>
  <si>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</si>
  <si>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</si>
  <si>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</si>
  <si>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</si>
  <si>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</si>
  <si>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</si>
  <si>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</si>
  <si>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</si>
  <si>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</si>
  <si>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</si>
  <si>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</si>
  <si>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</si>
  <si>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</si>
  <si>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</si>
  <si>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</si>
  <si>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</si>
  <si>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</si>
  <si>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</si>
  <si>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</si>
  <si>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</si>
  <si>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</si>
  <si>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</si>
  <si>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</si>
  <si>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</si>
  <si>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</si>
  <si>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</si>
  <si>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</si>
  <si>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</si>
  <si>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</si>
  <si>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</si>
  <si>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</si>
  <si>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</si>
  <si>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</si>
  <si>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</si>
  <si>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</si>
  <si>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</si>
  <si>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</si>
  <si>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</si>
  <si>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</si>
  <si>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</si>
  <si>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</si>
  <si>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</si>
  <si>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</si>
  <si>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</si>
  <si>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</si>
  <si>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</si>
  <si>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</si>
  <si>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</si>
  <si>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</si>
  <si>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</si>
  <si>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</si>
  <si>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</si>
  <si>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</si>
  <si>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</si>
  <si>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</si>
  <si>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</si>
  <si>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</si>
  <si>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</si>
  <si>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</si>
  <si>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</si>
  <si>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</si>
  <si>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</si>
  <si>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</si>
  <si>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</si>
  <si>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</si>
  <si>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</si>
  <si>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</si>
  <si>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</si>
  <si>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</si>
  <si>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</si>
  <si>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</si>
  <si>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</si>
  <si>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</si>
  <si>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</si>
  <si>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</si>
  <si>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</si>
  <si>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</si>
  <si>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</si>
  <si>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</si>
  <si>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</si>
  <si>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</si>
  <si>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</si>
  <si>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</si>
  <si>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</si>
  <si>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</si>
  <si>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</si>
  <si>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</si>
  <si>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</si>
  <si>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</si>
  <si>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</si>
  <si>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</si>
  <si>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</si>
  <si>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</si>
  <si>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</si>
  <si>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</si>
  <si>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</si>
  <si>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</si>
  <si>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</si>
  <si>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</si>
  <si>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</si>
  <si>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</si>
  <si>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</si>
  <si>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</si>
  <si>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</si>
  <si>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</si>
  <si>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</si>
  <si>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</si>
  <si>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</si>
  <si>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</si>
  <si>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</si>
  <si>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</si>
  <si>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</si>
  <si>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</si>
  <si>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</si>
  <si>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</si>
  <si>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</si>
  <si>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</si>
  <si>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</si>
  <si>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</si>
  <si>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</si>
  <si>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</si>
  <si>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</si>
  <si>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</si>
  <si>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</si>
  <si>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</si>
  <si>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</si>
  <si>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</si>
  <si>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</si>
  <si>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</si>
  <si>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</si>
  <si>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</si>
  <si>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</si>
  <si>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</si>
  <si>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</si>
  <si>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</si>
  <si>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</si>
  <si>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</si>
  <si>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</si>
  <si>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</si>
  <si>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</si>
  <si>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</si>
  <si>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</si>
  <si>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</si>
  <si>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</si>
  <si>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</si>
  <si>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</si>
  <si>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</si>
  <si>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</si>
  <si>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</si>
  <si>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</si>
  <si>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</si>
  <si>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</si>
  <si>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</si>
  <si>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</si>
  <si>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</si>
  <si>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</si>
  <si>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</si>
  <si>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</si>
  <si>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</si>
  <si>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</si>
  <si>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</si>
  <si>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</si>
  <si>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</si>
  <si>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</si>
  <si>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</si>
  <si>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</si>
  <si>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</si>
  <si>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</si>
  <si>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</si>
  <si>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</si>
  <si>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</si>
  <si>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</si>
  <si>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</si>
  <si>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</si>
  <si>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</si>
  <si>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</si>
  <si>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</si>
  <si>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</si>
  <si>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</si>
  <si>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</si>
  <si>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</si>
  <si>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</si>
  <si>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</si>
  <si>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</si>
  <si>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</si>
  <si>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</si>
  <si>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</si>
  <si>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</si>
  <si>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</si>
  <si>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</si>
  <si>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</si>
  <si>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</si>
  <si>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</si>
  <si>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</si>
  <si>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</si>
  <si>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</si>
  <si>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</si>
  <si>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</si>
  <si>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</si>
  <si>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</si>
  <si>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</si>
  <si>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</si>
  <si>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</si>
  <si>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</si>
  <si>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</si>
  <si>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</si>
  <si>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</si>
  <si>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</si>
  <si>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</si>
  <si>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</si>
  <si>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</si>
  <si>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</si>
  <si>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</si>
  <si>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</si>
  <si>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</si>
  <si>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</si>
  <si>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</si>
  <si>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</si>
  <si>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</si>
  <si>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</si>
  <si>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</si>
  <si>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</si>
  <si>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</si>
  <si>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</si>
  <si>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</si>
  <si>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</si>
  <si>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</si>
  <si>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</si>
  <si>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</si>
  <si>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</si>
  <si>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</si>
  <si>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</si>
  <si>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</si>
  <si>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</si>
  <si>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</si>
  <si>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</si>
  <si>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</si>
  <si>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</si>
  <si>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</si>
  <si>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</si>
  <si>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</si>
  <si>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</si>
  <si>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</si>
  <si>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</si>
  <si>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</si>
  <si>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</si>
  <si>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</si>
  <si>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</si>
  <si>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</si>
  <si>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</si>
  <si>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</si>
  <si>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</si>
  <si>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</si>
  <si>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</si>
  <si>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</si>
  <si>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</si>
  <si>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</si>
  <si>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</si>
  <si>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</si>
  <si>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</si>
  <si>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</si>
  <si>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</si>
  <si>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</si>
  <si>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</si>
  <si>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</si>
  <si>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</si>
  <si>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</si>
  <si>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</si>
  <si>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</si>
  <si>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</si>
  <si>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</si>
  <si>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</si>
  <si>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</si>
  <si>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</si>
  <si>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</si>
  <si>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</si>
  <si>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</si>
  <si>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</si>
  <si>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</si>
  <si>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</si>
  <si>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</si>
  <si>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</si>
  <si>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</si>
  <si>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</si>
  <si>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</si>
  <si>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</si>
  <si>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</si>
  <si>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</si>
  <si>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</si>
  <si>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</si>
  <si>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</si>
  <si>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</si>
  <si>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</si>
  <si>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</si>
  <si>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</si>
  <si>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</si>
  <si>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</si>
  <si>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</si>
  <si>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</si>
  <si>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</si>
  <si>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</si>
  <si>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</si>
  <si>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</si>
  <si>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</si>
  <si>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</si>
  <si>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</si>
  <si>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</si>
  <si>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</si>
  <si>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</si>
  <si>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</si>
  <si>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</si>
  <si>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</si>
  <si>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</si>
  <si>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</si>
  <si>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</si>
  <si>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</si>
  <si>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</si>
  <si>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</si>
  <si>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</si>
  <si>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</si>
  <si>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</si>
  <si>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</si>
  <si>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</si>
  <si>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</si>
  <si>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</si>
  <si>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</si>
  <si>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</si>
  <si>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</si>
  <si>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</si>
  <si>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</si>
  <si>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</si>
  <si>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</si>
  <si>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</si>
  <si>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</si>
  <si>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</si>
  <si>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</si>
  <si>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</si>
  <si>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</si>
  <si>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</si>
  <si>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</si>
  <si>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</si>
  <si>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</si>
  <si>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</si>
  <si>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</si>
  <si>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</si>
  <si>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</si>
  <si>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</si>
  <si>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</si>
  <si>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</si>
  <si>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</si>
  <si>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</si>
  <si>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</si>
  <si>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</si>
  <si>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</si>
  <si>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</si>
  <si>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</si>
  <si>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</si>
  <si>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</si>
  <si>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</si>
  <si>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</si>
  <si>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</si>
  <si>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</si>
  <si>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</si>
  <si>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</si>
  <si>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</si>
  <si>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</si>
  <si>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</si>
  <si>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</si>
  <si>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</si>
  <si>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</si>
  <si>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</si>
  <si>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</si>
  <si>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</si>
  <si>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</si>
  <si>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</si>
  <si>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</si>
  <si>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</si>
  <si>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</si>
  <si>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</si>
  <si>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</si>
  <si>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</si>
  <si>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</si>
  <si>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</si>
  <si>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</si>
  <si>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</si>
  <si>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</si>
  <si>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</si>
  <si>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</si>
  <si>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</si>
  <si>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</si>
  <si>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</si>
  <si>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</si>
  <si>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</si>
  <si>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</si>
  <si>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</si>
  <si>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</si>
  <si>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</si>
  <si>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</si>
  <si>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</si>
  <si>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</si>
  <si>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</si>
  <si>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</si>
  <si>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</si>
  <si>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</si>
  <si>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</si>
  <si>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</si>
  <si>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</si>
  <si>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</si>
  <si>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</si>
  <si>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</si>
  <si>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</si>
  <si>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</si>
  <si>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</si>
  <si>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</si>
  <si>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</si>
  <si>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</si>
  <si>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</si>
  <si>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</si>
  <si>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</si>
  <si>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</si>
  <si>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</si>
  <si>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</si>
  <si>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</si>
  <si>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</si>
  <si>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</si>
  <si>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</si>
  <si>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</si>
  <si>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</si>
  <si>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</si>
  <si>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</si>
  <si>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</si>
  <si>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</si>
  <si>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</si>
  <si>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</si>
  <si>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</si>
  <si>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</si>
  <si>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</si>
  <si>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</si>
  <si>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</si>
  <si>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</si>
  <si>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</si>
  <si>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</si>
  <si>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</si>
  <si>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</si>
  <si>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</si>
  <si>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</si>
  <si>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</si>
  <si>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</si>
  <si>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</si>
  <si>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</si>
  <si>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</si>
  <si>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</si>
  <si>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</si>
  <si>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</si>
  <si>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</si>
  <si>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</si>
  <si>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</si>
  <si>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</si>
  <si>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</si>
  <si>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</si>
  <si>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</si>
  <si>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</si>
  <si>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</si>
  <si>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</si>
  <si>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</si>
  <si>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</si>
  <si>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</si>
  <si>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</si>
  <si>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</si>
  <si>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</si>
  <si>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</si>
  <si>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</si>
  <si>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</si>
  <si>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</si>
  <si>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</si>
  <si>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</si>
  <si>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</si>
  <si>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</si>
  <si>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</si>
  <si>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</si>
  <si>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</si>
  <si>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</si>
  <si>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</si>
  <si>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</si>
  <si>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</si>
  <si>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</si>
  <si>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</si>
  <si>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</si>
  <si>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</si>
  <si>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</si>
  <si>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</si>
  <si>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</si>
  <si>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</si>
  <si>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</si>
  <si>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</si>
  <si>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</si>
  <si>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</si>
  <si>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</si>
  <si>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</si>
  <si>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</si>
  <si>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</si>
  <si>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</si>
  <si>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</si>
  <si>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</si>
  <si>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</si>
  <si>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</si>
  <si>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</si>
  <si>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</si>
  <si>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</si>
  <si>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</si>
  <si>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</si>
  <si>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</si>
  <si>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</si>
  <si>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</si>
  <si>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</si>
  <si>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</si>
  <si>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</si>
  <si>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</si>
  <si>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</si>
  <si>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</si>
  <si>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</si>
  <si>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</si>
  <si>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</si>
  <si>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</si>
  <si>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</si>
  <si>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</si>
  <si>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</si>
  <si>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</si>
  <si>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</si>
  <si>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</si>
  <si>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</si>
  <si>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</si>
  <si>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</si>
  <si>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</si>
  <si>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</si>
  <si>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</si>
  <si>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</si>
  <si>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</si>
  <si>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</si>
  <si>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</si>
  <si>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</si>
  <si>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</si>
  <si>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</si>
  <si>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</si>
  <si>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</si>
  <si>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</si>
  <si>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</si>
  <si>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</si>
  <si>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</si>
  <si>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</si>
  <si>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</si>
  <si>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</si>
  <si>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</si>
  <si>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</si>
  <si>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</si>
  <si>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</si>
  <si>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</si>
  <si>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</si>
  <si>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</si>
  <si>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</si>
  <si>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</si>
  <si>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</si>
  <si>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</si>
  <si>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</si>
  <si>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</si>
  <si>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</si>
  <si>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</si>
  <si>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</si>
  <si>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</si>
  <si>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</si>
  <si>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</si>
  <si>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</si>
  <si>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</si>
  <si>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</si>
  <si>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</si>
  <si>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</si>
  <si>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</si>
  <si>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</si>
  <si>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</si>
  <si>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</si>
  <si>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</si>
  <si>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</si>
  <si>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</si>
  <si>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</si>
  <si>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</si>
  <si>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</si>
  <si>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</si>
  <si>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</si>
  <si>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</si>
  <si>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</si>
  <si>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</si>
  <si>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</si>
  <si>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</si>
  <si>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</si>
  <si>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</si>
  <si>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</si>
  <si>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</si>
  <si>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</si>
  <si>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</si>
  <si>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</si>
  <si>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</si>
  <si>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</si>
  <si>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</si>
  <si>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</si>
  <si>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</si>
  <si>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</si>
  <si>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</si>
  <si>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</si>
  <si>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</si>
  <si>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</si>
  <si>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</si>
  <si>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</si>
  <si>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</si>
  <si>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</si>
  <si>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</si>
  <si>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</si>
  <si>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</si>
  <si>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</si>
  <si>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</si>
  <si>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</si>
  <si>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</si>
  <si>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</si>
  <si>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</si>
  <si>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</si>
  <si>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</si>
  <si>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</si>
  <si>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</si>
  <si>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</si>
  <si>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</si>
  <si>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</si>
  <si>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</si>
  <si>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</si>
  <si>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</si>
  <si>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</si>
  <si>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</si>
  <si>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</si>
  <si>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</si>
  <si>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</si>
  <si>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</si>
  <si>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</si>
  <si>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</si>
  <si>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</si>
  <si>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</si>
  <si>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</si>
  <si>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</si>
  <si>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</si>
  <si>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</si>
  <si>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</si>
  <si>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</si>
  <si>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</si>
  <si>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</si>
  <si>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</si>
  <si>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</si>
  <si>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</si>
  <si>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</si>
  <si>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</si>
  <si>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</si>
  <si>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</si>
  <si>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</si>
  <si>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</si>
  <si>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</si>
  <si>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</si>
  <si>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</si>
  <si>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</si>
  <si>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</si>
  <si>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</si>
  <si>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</si>
  <si>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</si>
  <si>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</si>
  <si>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</si>
  <si>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</si>
  <si>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</si>
  <si>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</si>
  <si>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</si>
  <si>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</si>
  <si>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</si>
  <si>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</si>
  <si>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</si>
  <si>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</si>
  <si>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</si>
  <si>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</si>
  <si>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</si>
  <si>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</si>
  <si>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</si>
  <si>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</si>
  <si>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</si>
  <si>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</si>
  <si>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</si>
  <si>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</si>
  <si>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</si>
  <si>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</si>
  <si>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</si>
  <si>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</si>
  <si>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</si>
  <si>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</si>
  <si>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</si>
  <si>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</si>
  <si>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</si>
  <si>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</si>
  <si>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</si>
  <si>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</si>
  <si>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</si>
  <si>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</si>
  <si>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</si>
  <si>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</si>
  <si>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</si>
  <si>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</si>
  <si>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</si>
  <si>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</si>
  <si>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</si>
  <si>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</si>
  <si>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</si>
  <si>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</si>
  <si>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</si>
  <si>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</si>
  <si>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</si>
  <si>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</si>
  <si>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</si>
  <si>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</si>
  <si>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</si>
  <si>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</si>
  <si>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</si>
  <si>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</si>
  <si>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</si>
  <si>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</si>
  <si>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</si>
  <si>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</si>
  <si>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</si>
  <si>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</si>
  <si>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</si>
  <si>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</si>
  <si>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</si>
  <si>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</si>
  <si>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</si>
  <si>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</si>
  <si>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</si>
  <si>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</si>
  <si>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</si>
  <si>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</si>
  <si>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</si>
  <si>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</si>
  <si>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</si>
  <si>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</si>
  <si>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</si>
  <si>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</si>
  <si>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</si>
  <si>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</si>
  <si>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</si>
  <si>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</si>
  <si>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</si>
  <si>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</si>
  <si>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</si>
  <si>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</si>
  <si>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</si>
  <si>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</si>
  <si>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</si>
  <si>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</si>
  <si>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</si>
  <si>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</si>
  <si>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</si>
  <si>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</si>
  <si>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</si>
  <si>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</si>
  <si>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</si>
  <si>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</si>
  <si>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</si>
  <si>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</si>
  <si>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</si>
  <si>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</si>
  <si>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</si>
  <si>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</si>
  <si>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</si>
  <si>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</si>
  <si>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</si>
  <si>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</si>
  <si>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</si>
  <si>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</si>
  <si>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</si>
  <si>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</si>
  <si>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</si>
  <si>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</si>
  <si>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</si>
  <si>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</si>
  <si>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</si>
  <si>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</si>
  <si>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</si>
  <si>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</si>
  <si>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</si>
  <si>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</si>
  <si>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</si>
  <si>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</si>
  <si>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</si>
  <si>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</si>
  <si>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</si>
  <si>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</si>
  <si>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</si>
  <si>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</si>
  <si>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</si>
  <si>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</si>
  <si>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</si>
  <si>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</si>
  <si>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</si>
  <si>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</si>
  <si>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</si>
  <si>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</si>
  <si>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</si>
  <si>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</si>
  <si>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</si>
  <si>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</si>
  <si>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</si>
  <si>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</si>
  <si>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</si>
  <si>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</si>
  <si>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</si>
  <si>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</si>
  <si>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</si>
  <si>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</si>
  <si>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</si>
  <si>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</si>
  <si>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</si>
  <si>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</si>
  <si>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</si>
  <si>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</si>
  <si>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</si>
  <si>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</si>
  <si>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</si>
  <si>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</si>
  <si>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</si>
  <si>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</si>
  <si>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</si>
  <si>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</si>
  <si>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</si>
  <si>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</si>
  <si>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</si>
  <si>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</si>
  <si>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</si>
  <si>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</si>
  <si>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</si>
  <si>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</si>
  <si>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</si>
  <si>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</si>
  <si>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</si>
  <si>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</si>
  <si>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</si>
  <si>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</si>
  <si>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</si>
  <si>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</si>
  <si>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</si>
  <si>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</si>
  <si>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</si>
  <si>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</si>
  <si>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</si>
  <si>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</si>
  <si>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</si>
  <si>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</si>
  <si>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</si>
  <si>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</si>
  <si>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</si>
  <si>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</si>
  <si>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</si>
  <si>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</si>
  <si>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</si>
  <si>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</si>
  <si>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</si>
  <si>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</si>
  <si>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</si>
  <si>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</si>
  <si>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</si>
  <si>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</si>
  <si>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</si>
  <si>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</si>
  <si>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</si>
  <si>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</si>
  <si>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</si>
  <si>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</si>
  <si>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</si>
  <si>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</si>
  <si>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</si>
  <si>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</si>
  <si>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</si>
  <si>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</si>
  <si>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</si>
  <si>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</si>
  <si>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</si>
  <si>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</si>
  <si>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</si>
  <si>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</si>
  <si>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</si>
  <si>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</si>
  <si>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</si>
  <si>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</si>
  <si>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</si>
  <si>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</si>
  <si>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</si>
  <si>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</si>
  <si>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</si>
  <si>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</si>
  <si>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</si>
  <si>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</si>
  <si>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</si>
  <si>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</si>
  <si>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</si>
  <si>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</si>
  <si>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</si>
  <si>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</si>
  <si>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</si>
  <si>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</si>
  <si>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</si>
  <si>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</si>
  <si>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</si>
  <si>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</si>
  <si>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</si>
  <si>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</si>
  <si>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</si>
  <si>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</si>
  <si>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</si>
  <si>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</si>
  <si>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</si>
  <si>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</si>
  <si>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</si>
  <si>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</si>
  <si>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</si>
  <si>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</si>
  <si>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</si>
  <si>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</si>
  <si>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</si>
  <si>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</si>
  <si>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</si>
  <si>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</si>
  <si>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</si>
  <si>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</si>
  <si>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</si>
  <si>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</si>
  <si>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</si>
  <si>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</si>
  <si>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</si>
  <si>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</si>
  <si>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</si>
  <si>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</si>
  <si>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</si>
  <si>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</si>
  <si>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</si>
  <si>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</si>
  <si>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</si>
  <si>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</si>
  <si>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</si>
  <si>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</si>
  <si>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</si>
  <si>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</si>
  <si>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</si>
  <si>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</si>
  <si>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</si>
  <si>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</si>
  <si>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</si>
  <si>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</si>
  <si>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</si>
  <si>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</si>
  <si>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</si>
  <si>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</si>
  <si>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</si>
  <si>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</si>
  <si>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</si>
  <si>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</si>
  <si>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</si>
  <si>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</si>
  <si>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</si>
  <si>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</si>
  <si>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</si>
  <si>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</si>
  <si>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</si>
  <si>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</si>
  <si>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</si>
  <si>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</si>
  <si>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</si>
  <si>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</si>
  <si>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</si>
  <si>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</si>
  <si>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</si>
  <si>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</si>
  <si>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</si>
  <si>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</si>
  <si>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</si>
  <si>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</si>
  <si>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</si>
  <si>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</si>
  <si>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</si>
  <si>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</si>
  <si>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</si>
  <si>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</si>
  <si>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</si>
  <si>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</si>
  <si>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</si>
  <si>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</si>
  <si>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</si>
  <si>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</si>
  <si>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</si>
  <si>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</si>
  <si>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</si>
  <si>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</si>
  <si>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</si>
  <si>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</si>
  <si>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</si>
  <si>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</si>
  <si>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</si>
  <si>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</si>
  <si>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</si>
  <si>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</si>
  <si>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</si>
  <si>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</si>
  <si>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</si>
  <si>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</si>
  <si>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</si>
  <si>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</si>
  <si>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</si>
  <si>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</si>
  <si>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</si>
  <si>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</si>
  <si>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</si>
  <si>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</si>
  <si>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</si>
  <si>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</si>
  <si>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</si>
  <si>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</si>
  <si>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</si>
  <si>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</si>
  <si>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</si>
  <si>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</si>
  <si>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</si>
  <si>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</si>
  <si>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</si>
  <si>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</si>
  <si>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</si>
  <si>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</si>
  <si>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</si>
  <si>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</si>
  <si>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</si>
  <si>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</si>
  <si>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</si>
  <si>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</si>
  <si>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</si>
  <si>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</si>
  <si>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</si>
  <si>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</si>
  <si>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</si>
  <si>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</si>
  <si>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</si>
  <si>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</si>
  <si>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</si>
  <si>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</si>
  <si>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</si>
  <si>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</si>
  <si>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</si>
  <si>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</si>
  <si>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</si>
  <si>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</si>
  <si>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</si>
  <si>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</si>
  <si>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</si>
  <si>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</si>
  <si>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</si>
  <si>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</si>
  <si>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</si>
  <si>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</si>
  <si>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</si>
  <si>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</si>
  <si>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</si>
  <si>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</si>
  <si>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</si>
  <si>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</si>
  <si>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</si>
  <si>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</si>
  <si>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</si>
  <si>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</si>
  <si>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</si>
  <si>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</si>
  <si>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</si>
  <si>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</si>
  <si>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</si>
  <si>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</si>
  <si>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</si>
  <si>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</si>
  <si>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</si>
  <si>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</si>
  <si>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</si>
  <si>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</si>
  <si>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</si>
  <si>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</si>
  <si>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</si>
  <si>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</si>
  <si>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</si>
  <si>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</si>
  <si>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</si>
  <si>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</si>
  <si>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</si>
  <si>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</si>
  <si>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</si>
  <si>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</si>
  <si>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</si>
  <si>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</si>
  <si>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</si>
  <si>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</si>
  <si>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</si>
  <si>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</si>
  <si>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</si>
  <si>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</si>
  <si>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</si>
  <si>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</si>
  <si>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</si>
  <si>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</si>
  <si>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</si>
  <si>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</si>
  <si>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</si>
  <si>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</si>
  <si>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</si>
  <si>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</si>
  <si>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</si>
  <si>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</si>
  <si>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</si>
  <si>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</si>
  <si>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</si>
  <si>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</si>
  <si>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</si>
  <si>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</si>
  <si>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</si>
  <si>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</si>
  <si>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</si>
  <si>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</si>
  <si>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</si>
  <si>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</si>
  <si>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</si>
  <si>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</si>
  <si>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</si>
  <si>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</si>
  <si>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</si>
  <si>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</si>
  <si>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</si>
  <si>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</si>
  <si>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</si>
  <si>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</si>
  <si>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</si>
  <si>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</si>
  <si>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</si>
  <si>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</si>
  <si>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</si>
  <si>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</si>
  <si>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</si>
  <si>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</si>
  <si>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</si>
  <si>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</si>
  <si>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</si>
  <si>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</si>
  <si>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</si>
  <si>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</si>
  <si>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</si>
  <si>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</si>
  <si>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</si>
  <si>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</si>
  <si>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</si>
  <si>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</si>
  <si>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</si>
  <si>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</si>
  <si>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</si>
  <si>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</si>
  <si>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</si>
  <si>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</si>
  <si>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</si>
  <si>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</si>
  <si>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</si>
  <si>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</si>
  <si>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</si>
  <si>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</si>
  <si>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</si>
  <si>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</si>
  <si>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</si>
  <si>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</si>
  <si>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</si>
  <si>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</si>
  <si>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</si>
  <si>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</si>
  <si>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</si>
  <si>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</si>
  <si>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</si>
  <si>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</si>
  <si>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</si>
  <si>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</si>
  <si>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</si>
  <si>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</si>
  <si>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</si>
  <si>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</si>
  <si>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</si>
  <si>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</si>
  <si>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</si>
  <si>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</si>
  <si>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</si>
  <si>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</si>
  <si>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</si>
  <si>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</si>
  <si>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</si>
  <si>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</si>
  <si>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</si>
  <si>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</si>
  <si>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</si>
  <si>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</si>
  <si>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</si>
  <si>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</si>
  <si>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</si>
  <si>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</si>
  <si>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</si>
  <si>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</si>
  <si>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</si>
  <si>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</si>
  <si>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</si>
  <si>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</si>
  <si>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</si>
  <si>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</si>
  <si>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</si>
  <si>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</si>
  <si>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</si>
  <si>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</si>
  <si>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</si>
  <si>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</si>
  <si>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</si>
  <si>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</si>
  <si>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</si>
  <si>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</si>
  <si>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</si>
  <si>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</si>
  <si>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</si>
  <si>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</si>
  <si>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</si>
  <si>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</si>
  <si>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</si>
  <si>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</si>
  <si>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</si>
  <si>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</si>
  <si>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</si>
  <si>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</si>
  <si>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</si>
  <si>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</si>
  <si>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</si>
  <si>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</si>
  <si>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</si>
  <si>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</si>
  <si>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</si>
  <si>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</si>
  <si>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</si>
  <si>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</si>
  <si>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</si>
  <si>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</si>
  <si>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</si>
  <si>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</si>
  <si>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</si>
  <si>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</si>
  <si>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</si>
  <si>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</si>
  <si>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</si>
  <si>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</si>
  <si>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</si>
  <si>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</si>
  <si>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</si>
  <si>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</si>
  <si>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</si>
  <si>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</si>
  <si>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</si>
  <si>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</si>
  <si>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</si>
  <si>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</si>
  <si>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</si>
  <si>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</si>
  <si>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</si>
  <si>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</si>
  <si>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</si>
  <si>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</si>
  <si>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</si>
  <si>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</si>
  <si>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</si>
  <si>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</si>
  <si>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</si>
  <si>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</si>
  <si>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</si>
  <si>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</si>
  <si>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</si>
  <si>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</si>
  <si>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</si>
  <si>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</si>
  <si>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</si>
  <si>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</si>
  <si>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</si>
  <si>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</si>
  <si>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</si>
  <si>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</si>
  <si>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</si>
  <si>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</si>
  <si>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</si>
  <si>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</si>
  <si>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</si>
  <si>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</si>
  <si>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</si>
  <si>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</si>
  <si>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</si>
  <si>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</si>
  <si>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</si>
  <si>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</si>
  <si>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</si>
  <si>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</si>
  <si>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</si>
  <si>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</si>
  <si>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</si>
  <si>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</si>
  <si>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</si>
  <si>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</si>
  <si>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</si>
  <si>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</si>
  <si>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</si>
  <si>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</si>
  <si>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</si>
  <si>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</si>
  <si>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</si>
  <si>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</si>
  <si>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</si>
  <si>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</si>
  <si>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</si>
  <si>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</si>
  <si>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</si>
  <si>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</si>
  <si>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</si>
  <si>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</si>
  <si>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</si>
  <si>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</si>
  <si>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</si>
  <si>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</si>
  <si>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</si>
  <si>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</si>
  <si>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</si>
  <si>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</si>
  <si>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</si>
  <si>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</si>
  <si>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</si>
  <si>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</si>
  <si>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</si>
  <si>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</si>
  <si>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</si>
  <si>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</si>
  <si>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</si>
  <si>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</si>
  <si>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</si>
  <si>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</si>
  <si>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</si>
  <si>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</si>
  <si>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</si>
  <si>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</si>
  <si>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</si>
  <si>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</si>
  <si>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</si>
  <si>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</si>
  <si>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</si>
  <si>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</si>
  <si>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</si>
  <si>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</si>
  <si>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</si>
  <si>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</si>
  <si>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</si>
  <si>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</si>
  <si>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</si>
  <si>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</si>
  <si>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</si>
  <si>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</si>
  <si>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</si>
  <si>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</si>
  <si>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</si>
  <si>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</si>
  <si>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</si>
  <si>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</si>
  <si>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</si>
  <si>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</si>
  <si>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</si>
  <si>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</si>
  <si>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</si>
  <si>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</si>
  <si>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</si>
  <si>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</si>
  <si>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</si>
  <si>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</si>
  <si>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</si>
  <si>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</si>
  <si>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</si>
  <si>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</si>
  <si>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</si>
  <si>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</si>
  <si>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</si>
  <si>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</si>
  <si>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</si>
  <si>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</si>
  <si>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</si>
  <si>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</si>
  <si>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</si>
  <si>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</si>
  <si>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</si>
  <si>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</si>
  <si>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</si>
  <si>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</si>
  <si>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</si>
  <si>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</si>
  <si>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</si>
  <si>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</si>
  <si>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</si>
  <si>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</si>
  <si>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</si>
  <si>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</si>
  <si>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</si>
  <si>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</si>
  <si>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</si>
  <si>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</si>
  <si>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</si>
  <si>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</si>
  <si>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</si>
  <si>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</si>
  <si>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</si>
  <si>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</si>
  <si>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</si>
  <si>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</si>
  <si>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</si>
  <si>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</si>
  <si>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</si>
  <si>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</si>
  <si>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</si>
  <si>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</si>
  <si>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</si>
  <si>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</si>
  <si>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</si>
  <si>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</si>
  <si>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</si>
  <si>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</si>
  <si>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</si>
  <si>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</si>
  <si>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</si>
  <si>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</si>
  <si>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</si>
  <si>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</si>
  <si>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</si>
  <si>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</si>
  <si>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</si>
  <si>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</si>
  <si>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</si>
  <si>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</si>
  <si>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</si>
  <si>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</si>
  <si>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</si>
  <si>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</si>
  <si>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</si>
  <si>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</si>
  <si>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</si>
  <si>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</si>
  <si>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</si>
  <si>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</si>
  <si>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</si>
  <si>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</si>
  <si>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</si>
  <si>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</si>
  <si>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</si>
  <si>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</si>
  <si>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</si>
  <si>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</si>
  <si>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</si>
  <si>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</si>
  <si>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</si>
  <si>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</si>
  <si>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</si>
  <si>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</si>
  <si>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</si>
  <si>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</si>
  <si>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</si>
  <si>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</si>
  <si>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</si>
  <si>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</si>
  <si>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</si>
  <si>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</si>
  <si>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</si>
  <si>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</si>
  <si>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</si>
  <si>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</si>
  <si>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</si>
  <si>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</si>
  <si>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</si>
  <si>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</si>
  <si>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</si>
  <si>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</si>
  <si>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</si>
  <si>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</si>
  <si>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</si>
  <si>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</si>
  <si>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</si>
  <si>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</si>
  <si>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</si>
  <si>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</si>
  <si>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</si>
  <si>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</si>
  <si>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</si>
  <si>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</si>
  <si>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</si>
  <si>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</si>
  <si>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</si>
  <si>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</si>
  <si>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</si>
  <si>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</si>
  <si>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</si>
  <si>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</si>
  <si>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</si>
  <si>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</si>
  <si>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</si>
  <si>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</si>
  <si>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</si>
  <si>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</si>
  <si>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</si>
  <si>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</si>
  <si>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</si>
  <si>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</si>
  <si>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</si>
  <si>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</si>
  <si>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</si>
  <si>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</si>
  <si>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</si>
  <si>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</si>
  <si>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</si>
  <si>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</si>
  <si>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</si>
  <si>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</si>
  <si>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</si>
  <si>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</si>
  <si>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</si>
  <si>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</si>
  <si>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</si>
  <si>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</si>
  <si>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</si>
  <si>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</si>
  <si>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</si>
  <si>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</si>
  <si>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</si>
  <si>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</si>
  <si>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</si>
  <si>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</si>
  <si>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</si>
  <si>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</si>
  <si>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</si>
  <si>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</si>
  <si>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</si>
  <si>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</si>
  <si>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</si>
  <si>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</si>
  <si>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</si>
  <si>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</si>
  <si>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</si>
  <si>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</si>
  <si>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</si>
  <si>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</si>
  <si>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</si>
  <si>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</si>
  <si>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</si>
  <si>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</si>
  <si>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</si>
  <si>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</si>
  <si>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</si>
  <si>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</si>
  <si>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</si>
  <si>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</si>
  <si>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</si>
  <si>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</si>
  <si>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</si>
  <si>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</si>
  <si>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</si>
  <si>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</si>
  <si>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</si>
  <si>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</si>
  <si>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</si>
  <si>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</si>
  <si>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</si>
  <si>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</si>
  <si>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</si>
  <si>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</si>
  <si>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</si>
  <si>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</si>
  <si>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</si>
  <si>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</si>
  <si>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</si>
  <si>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</si>
  <si>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</si>
  <si>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</si>
  <si>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</si>
  <si>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</si>
  <si>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</si>
  <si>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</si>
  <si>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</si>
  <si>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</si>
  <si>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</si>
  <si>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</si>
  <si>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</si>
  <si>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</si>
  <si>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</si>
  <si>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</si>
  <si>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</si>
  <si>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</si>
  <si>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</si>
  <si>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</si>
  <si>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</si>
  <si>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</si>
  <si>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</si>
  <si>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</si>
  <si>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</si>
  <si>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</si>
  <si>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</si>
  <si>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</si>
  <si>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</si>
  <si>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</si>
  <si>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</si>
  <si>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</si>
  <si>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</si>
  <si>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</si>
  <si>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</si>
  <si>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</si>
  <si>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</si>
  <si>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</si>
  <si>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</si>
  <si>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</si>
  <si>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</si>
  <si>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</si>
  <si>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</si>
  <si>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</si>
  <si>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</si>
  <si>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</si>
  <si>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</si>
  <si>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</si>
  <si>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</si>
  <si>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</si>
  <si>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</si>
  <si>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</si>
  <si>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</si>
  <si>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</si>
  <si>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</si>
  <si>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</si>
  <si>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</si>
  <si>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</si>
  <si>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</si>
  <si>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</si>
  <si>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</si>
  <si>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</si>
  <si>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</si>
  <si>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</si>
  <si>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</si>
  <si>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</si>
  <si>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</si>
  <si>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</si>
  <si>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</si>
  <si>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</si>
  <si>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</si>
  <si>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</si>
  <si>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</si>
  <si>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</si>
  <si>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</si>
  <si>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</si>
  <si>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</si>
  <si>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</si>
  <si>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</si>
  <si>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</si>
  <si>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</si>
  <si>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</si>
  <si>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</si>
  <si>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</si>
  <si>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</si>
  <si>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</si>
  <si>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</si>
  <si>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</si>
  <si>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</si>
  <si>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</si>
  <si>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</si>
  <si>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</si>
  <si>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</si>
  <si>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</si>
  <si>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</si>
  <si>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</si>
  <si>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</si>
  <si>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</si>
  <si>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</si>
  <si>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</si>
  <si>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</si>
  <si>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</si>
  <si>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</si>
  <si>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</si>
  <si>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</si>
  <si>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</si>
  <si>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</si>
  <si>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</si>
  <si>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</si>
  <si>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</si>
  <si>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</si>
  <si>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</si>
  <si>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</si>
  <si>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</si>
  <si>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</si>
  <si>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</si>
  <si>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</si>
  <si>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</si>
  <si>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</si>
  <si>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</si>
  <si>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</si>
  <si>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</si>
  <si>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</si>
  <si>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</si>
  <si>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</si>
  <si>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</si>
  <si>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</si>
  <si>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</si>
  <si>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</si>
  <si>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</si>
  <si>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</si>
  <si>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</si>
  <si>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</si>
  <si>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</si>
  <si>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</si>
  <si>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</si>
  <si>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</si>
  <si>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</si>
  <si>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</si>
  <si>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</si>
  <si>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</si>
  <si>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</si>
  <si>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</si>
  <si>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</si>
  <si>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</si>
  <si>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</si>
  <si>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</si>
  <si>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</si>
  <si>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</si>
  <si>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</si>
  <si>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</si>
  <si>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</si>
  <si>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</si>
  <si>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</si>
  <si>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</si>
  <si>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</si>
  <si>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</si>
  <si>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</si>
  <si>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</si>
  <si>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</si>
  <si>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</si>
  <si>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</si>
  <si>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</si>
  <si>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</si>
  <si>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</si>
  <si>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</si>
  <si>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</si>
  <si>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</si>
  <si>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</si>
  <si>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</si>
  <si>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</si>
  <si>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</si>
  <si>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</si>
  <si>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</si>
  <si>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</si>
  <si>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</si>
  <si>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</si>
  <si>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</si>
  <si>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</si>
  <si>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</si>
  <si>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</si>
  <si>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</si>
  <si>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</si>
  <si>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</si>
  <si>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</si>
  <si>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</si>
  <si>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</si>
  <si>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</si>
  <si>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</si>
  <si>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</si>
  <si>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</si>
  <si>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</si>
  <si>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</si>
  <si>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</si>
  <si>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</si>
  <si>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</si>
  <si>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</si>
  <si>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</si>
  <si>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</si>
  <si>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</si>
  <si>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</si>
  <si>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</si>
  <si>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</si>
  <si>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</si>
  <si>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</si>
  <si>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</si>
  <si>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</si>
  <si>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</si>
  <si>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</si>
  <si>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</si>
  <si>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</si>
  <si>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</si>
  <si>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</si>
  <si>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</si>
  <si>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</si>
  <si>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</si>
  <si>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</si>
  <si>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</si>
  <si>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</si>
  <si>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</si>
  <si>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</si>
  <si>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</si>
  <si>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</si>
  <si>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</si>
  <si>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</si>
  <si>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</si>
  <si>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</si>
  <si>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</si>
  <si>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</si>
  <si>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</si>
  <si>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</si>
  <si>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</si>
  <si>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</si>
  <si>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</si>
  <si>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</si>
  <si>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</si>
  <si>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</si>
  <si>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</si>
  <si>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</si>
  <si>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</si>
  <si>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</si>
  <si>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</si>
  <si>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</si>
  <si>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</si>
  <si>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</si>
  <si>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</si>
  <si>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</si>
  <si>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</si>
  <si>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</si>
  <si>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</si>
  <si>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</si>
  <si>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</si>
  <si>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</si>
  <si>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</si>
  <si>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</si>
  <si>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</si>
  <si>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</si>
  <si>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</si>
  <si>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</si>
  <si>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</si>
  <si>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</si>
  <si>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</si>
  <si>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</si>
  <si>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</si>
  <si>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</si>
  <si>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</si>
  <si>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</si>
  <si>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</si>
  <si>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</si>
  <si>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</si>
  <si>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</si>
  <si>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</si>
  <si>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</si>
  <si>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</si>
  <si>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</si>
  <si>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</si>
  <si>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</si>
  <si>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</si>
  <si>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</si>
  <si>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</si>
  <si>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</si>
  <si>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</si>
  <si>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</si>
  <si>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</si>
  <si>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</si>
  <si>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</si>
  <si>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</si>
  <si>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</si>
  <si>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</si>
  <si>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</si>
  <si>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</si>
  <si>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</si>
  <si>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</si>
  <si>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</si>
  <si>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</si>
  <si>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</si>
  <si>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</si>
  <si>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</si>
  <si>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</si>
  <si>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</si>
  <si>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</si>
  <si>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</si>
  <si>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</si>
  <si>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</si>
  <si>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</si>
  <si>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</si>
  <si>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</si>
  <si>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</si>
  <si>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</si>
  <si>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</si>
  <si>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</si>
  <si>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</si>
  <si>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</si>
  <si>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</si>
  <si>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</si>
  <si>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</si>
  <si>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</si>
  <si>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</si>
  <si>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</si>
  <si>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</si>
  <si>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</si>
  <si>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</si>
  <si>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</si>
  <si>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</si>
  <si>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</si>
  <si>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</si>
  <si>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</si>
  <si>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</si>
  <si>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</si>
  <si>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</si>
  <si>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</si>
  <si>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</si>
  <si>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</si>
  <si>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</si>
  <si>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</si>
  <si>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</si>
  <si>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</si>
  <si>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</si>
  <si>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</si>
  <si>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</si>
  <si>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</si>
  <si>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</si>
  <si>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</si>
  <si>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</si>
  <si>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</si>
  <si>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</si>
  <si>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</si>
  <si>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</si>
  <si>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</si>
  <si>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</si>
  <si>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</si>
  <si>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</si>
  <si>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</si>
  <si>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</si>
  <si>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</si>
  <si>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</si>
  <si>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</si>
  <si>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</si>
  <si>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</si>
  <si>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</si>
  <si>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</si>
  <si>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</si>
  <si>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</si>
  <si>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</si>
  <si>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</si>
  <si>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</si>
  <si>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</si>
  <si>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</si>
  <si>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</si>
  <si>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</si>
  <si>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</si>
  <si>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</si>
  <si>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</si>
  <si>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</si>
  <si>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</si>
  <si>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</si>
  <si>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</si>
  <si>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</si>
  <si>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</si>
  <si>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</si>
  <si>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</si>
  <si>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</si>
  <si>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</si>
  <si>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</si>
  <si>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</si>
  <si>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</si>
  <si>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</si>
  <si>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</si>
  <si>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</si>
  <si>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</si>
  <si>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</si>
  <si>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</si>
  <si>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</si>
  <si>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</si>
  <si>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</si>
  <si>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</si>
  <si>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</si>
  <si>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</si>
  <si>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</si>
  <si>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</si>
  <si>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</si>
  <si>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</si>
  <si>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</si>
  <si>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</si>
  <si>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</si>
  <si>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</si>
  <si>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</si>
  <si>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</si>
  <si>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</si>
  <si>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</si>
  <si>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</si>
  <si>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</si>
  <si>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</si>
  <si>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</si>
  <si>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</si>
  <si>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</si>
  <si>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</si>
  <si>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</si>
  <si>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</si>
  <si>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</si>
  <si>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</si>
  <si>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</si>
  <si>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</si>
  <si>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</si>
  <si>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</si>
  <si>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</si>
  <si>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</si>
  <si>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</si>
  <si>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</si>
  <si>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</si>
  <si>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</si>
  <si>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</si>
  <si>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</si>
  <si>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</si>
  <si>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</si>
  <si>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</si>
  <si>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</si>
  <si>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</si>
  <si>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</si>
  <si>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</si>
  <si>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</si>
  <si>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</si>
  <si>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</si>
  <si>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</si>
  <si>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</si>
  <si>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</si>
  <si>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</si>
  <si>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</si>
  <si>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</si>
  <si>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</si>
  <si>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</si>
  <si>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</si>
  <si>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</si>
  <si>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</si>
  <si>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</si>
  <si>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</si>
  <si>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</si>
  <si>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</si>
  <si>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</si>
  <si>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</si>
  <si>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</si>
  <si>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</si>
  <si>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</si>
  <si>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</si>
  <si>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</si>
  <si>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</si>
  <si>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</si>
  <si>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</si>
  <si>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</si>
  <si>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</si>
  <si>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</si>
  <si>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</si>
  <si>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</si>
  <si>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</si>
  <si>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</si>
  <si>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</si>
  <si>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</si>
  <si>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</si>
  <si>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</si>
  <si>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</si>
  <si>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</si>
  <si>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</si>
  <si>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</si>
  <si>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</si>
  <si>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</si>
  <si>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</si>
  <si>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</si>
  <si>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</si>
  <si>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</si>
  <si>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</si>
  <si>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</si>
  <si>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</si>
  <si>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</si>
  <si>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</si>
  <si>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</si>
  <si>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</si>
  <si>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</si>
  <si>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</si>
  <si>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</si>
  <si>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</si>
  <si>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</si>
  <si>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</si>
  <si>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</si>
  <si>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</si>
  <si>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</si>
  <si>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</si>
  <si>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</si>
  <si>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</si>
  <si>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</si>
  <si>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</si>
  <si>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</si>
  <si>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</si>
  <si>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</si>
  <si>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</si>
  <si>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</si>
  <si>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</si>
  <si>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</si>
  <si>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</si>
  <si>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</si>
  <si>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</si>
  <si>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</si>
  <si>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</si>
  <si>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</si>
  <si>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</si>
  <si>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</si>
  <si>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</si>
  <si>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</si>
  <si>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</si>
  <si>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</si>
  <si>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</si>
  <si>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</si>
  <si>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</si>
  <si>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</si>
  <si>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</si>
  <si>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</si>
  <si>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</si>
  <si>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</si>
  <si>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</si>
  <si>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</si>
  <si>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</si>
  <si>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</si>
  <si>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</si>
  <si>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</si>
  <si>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</si>
  <si>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</si>
  <si>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</si>
  <si>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</si>
  <si>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</si>
  <si>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</si>
  <si>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</si>
  <si>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</si>
  <si>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</si>
  <si>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</si>
  <si>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</si>
  <si>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</si>
  <si>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</si>
  <si>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</si>
  <si>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</si>
  <si>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</si>
  <si>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</si>
  <si>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</si>
  <si>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</si>
  <si>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</si>
  <si>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</si>
  <si>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</si>
  <si>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</si>
  <si>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</si>
  <si>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</si>
  <si>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</si>
  <si>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</si>
  <si>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</si>
  <si>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</si>
  <si>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</si>
  <si>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</si>
  <si>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</si>
  <si>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</si>
  <si>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</si>
  <si>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</si>
  <si>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</si>
  <si>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</si>
  <si>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</si>
  <si>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</si>
  <si>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</si>
  <si>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</si>
  <si>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</si>
  <si>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</si>
  <si>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</si>
  <si>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</si>
  <si>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</si>
  <si>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</si>
  <si>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</si>
  <si>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</si>
  <si>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</si>
  <si>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</si>
  <si>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</si>
  <si>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</si>
  <si>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</si>
  <si>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</si>
  <si>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</si>
  <si>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</si>
  <si>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</si>
  <si>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</si>
  <si>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</si>
  <si>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</si>
  <si>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</si>
  <si>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</si>
  <si>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</si>
  <si>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</si>
  <si>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</si>
  <si>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</si>
  <si>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</si>
  <si>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</si>
  <si>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</si>
  <si>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</si>
  <si>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</si>
  <si>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</si>
  <si>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</si>
  <si>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</si>
  <si>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</si>
  <si>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</si>
  <si>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</si>
  <si>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</si>
  <si>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</si>
  <si>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</si>
  <si>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</si>
  <si>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</si>
  <si>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</si>
  <si>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</si>
  <si>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</si>
  <si>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</si>
  <si>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</si>
  <si>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</si>
  <si>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</si>
  <si>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</si>
  <si>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</si>
  <si>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</si>
  <si>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</si>
  <si>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</si>
  <si>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</si>
  <si>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</si>
  <si>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</si>
  <si>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</si>
  <si>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</si>
  <si>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</si>
  <si>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</si>
  <si>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</si>
  <si>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</si>
  <si>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</si>
  <si>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</si>
  <si>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</si>
  <si>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</si>
  <si>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</si>
  <si>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</si>
  <si>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</si>
  <si>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</si>
  <si>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</si>
  <si>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</si>
  <si>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</si>
  <si>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</si>
  <si>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</si>
  <si>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</si>
  <si>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</si>
  <si>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</si>
  <si>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</si>
  <si>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</si>
  <si>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</si>
  <si>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</si>
  <si>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</si>
  <si>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</si>
  <si>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</si>
  <si>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</si>
  <si>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</si>
  <si>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</si>
  <si>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</si>
  <si>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</si>
  <si>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</si>
  <si>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</si>
  <si>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</si>
  <si>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</si>
  <si>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</si>
  <si>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</si>
  <si>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</si>
  <si>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</si>
  <si>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</si>
  <si>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</si>
  <si>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</si>
  <si>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</si>
  <si>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</si>
  <si>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</si>
  <si>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</si>
  <si>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</si>
  <si>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</si>
  <si>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</si>
  <si>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</si>
  <si>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</si>
  <si>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</si>
  <si>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</si>
  <si>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</si>
  <si>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</si>
  <si>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</si>
  <si>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</si>
  <si>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</si>
  <si>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</si>
  <si>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</si>
  <si>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</si>
  <si>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</si>
  <si>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</si>
  <si>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</si>
  <si>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</si>
  <si>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</si>
  <si>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</si>
  <si>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</si>
  <si>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</si>
  <si>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</si>
  <si>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</si>
  <si>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</si>
  <si>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</si>
  <si>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</si>
  <si>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</si>
  <si>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</si>
  <si>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</si>
  <si>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</si>
  <si>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</si>
  <si>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</si>
  <si>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</si>
  <si>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</si>
  <si>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</si>
  <si>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</si>
  <si>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</si>
  <si>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</si>
  <si>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</si>
  <si>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</si>
  <si>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</si>
  <si>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</si>
  <si>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</si>
  <si>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</si>
  <si>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</si>
  <si>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</si>
  <si>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</si>
  <si>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</si>
  <si>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</si>
  <si>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</si>
  <si>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</si>
  <si>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</si>
  <si>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</si>
  <si>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</si>
  <si>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</si>
  <si>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</si>
  <si>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</si>
  <si>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</si>
  <si>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</si>
  <si>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</si>
  <si>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</si>
  <si>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</si>
  <si>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</si>
  <si>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</si>
  <si>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</si>
  <si>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</si>
  <si>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</si>
  <si>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</si>
  <si>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</si>
  <si>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</si>
  <si>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</si>
  <si>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</si>
  <si>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</si>
  <si>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</si>
  <si>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</si>
  <si>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</si>
  <si>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</si>
  <si>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</si>
  <si>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</si>
  <si>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</si>
  <si>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</si>
  <si>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</si>
  <si>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</si>
  <si>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</si>
  <si>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</si>
  <si>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</si>
  <si>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</si>
  <si>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</si>
  <si>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</si>
  <si>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</si>
  <si>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Data Base SINAPI: SETEMBRO/2019 - DESONERADA</t>
  </si>
  <si>
    <t>Data Base SETOP: AGOSTO/2019 - DESONERADA</t>
  </si>
  <si>
    <t>BASE DO RESERVATÓRIO*</t>
  </si>
  <si>
    <t>R01</t>
  </si>
  <si>
    <t>OBS:</t>
  </si>
  <si>
    <t>(*) O valor na planilha orçamentária foi estimado, portanto está sujeito a adequações, conforme sua execução.</t>
  </si>
  <si>
    <t>PLANILHA DE COTAÇÕES  - PROJETO EXECUTIVO DE REFORMA DO CENTRO DE EDUCAÇÃO MUNICIPAL PROFESSORA TEREZINHA BARROSO HARDY - R01</t>
  </si>
  <si>
    <t>PLANILHA DE COMPOSIÇÕES - PROJETO EXECUTIVO DE REFORMA DO CENTRO DE EDUCAÇÃO MUNICIPAL PROFESSORA TEREZINHA BARROSO HARDY - R01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</si>
</sst>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 #,##0.00_);_(* \(#,##0.00\);_(* &quot;-&quot;??_);_(@_)"/>
    <numFmt numFmtId="170" formatCode="#,##0.00&quot; &quot;;&quot; (&quot;#,##0.00&quot;)&quot;;&quot; -&quot;#&quot; &quot;;@&quot; &quot;"/>
    <numFmt numFmtId="171" formatCode="#,##0.00&quot; &quot;;&quot;-&quot;#,##0.00&quot; &quot;;&quot; -&quot;#&quot; &quot;;@&quot; &quot;"/>
    <numFmt numFmtId="172" formatCode="[$R$-416]&quot; &quot;#,##0.00;[Red]&quot;-&quot;[$R$-416]&quot; &quot;#,##0.00"/>
    <numFmt numFmtId="173" formatCode="_-* #,##0.00\ _€_-;\-* #,##0.00\ _€_-;_-* &quot;-&quot;??\ _€_-;_-@_-"/>
    <numFmt numFmtId="174" formatCode="#\,##0."/>
    <numFmt numFmtId="175" formatCode="_(&quot;$&quot;* #,##0_);_(&quot;$&quot;* \(#,##0\);_(&quot;$&quot;* &quot;-&quot;_);_(@_)"/>
    <numFmt numFmtId="176" formatCode="_(&quot;$&quot;* #,##0.00_);_(&quot;$&quot;* \(#,##0.00\);_(&quot;$&quot;* &quot;-&quot;??_);_(@_)"/>
    <numFmt numFmtId="177" formatCode="\$#."/>
    <numFmt numFmtId="178" formatCode="#.00"/>
    <numFmt numFmtId="179" formatCode="0.00_)"/>
    <numFmt numFmtId="180" formatCode="%#.00"/>
    <numFmt numFmtId="181" formatCode="#\,##0.00"/>
    <numFmt numFmtId="182" formatCode="#,"/>
    <numFmt numFmtId="183" formatCode="_(* #,##0_);_(* \(#,##0\);_(* &quot;-&quot;_);_(@_)"/>
    <numFmt numFmtId="184" formatCode="_(* #,##0.00_);_(* \(#,##0.00\);_(* \-??_);_(@_)"/>
    <numFmt numFmtId="185" formatCode="&quot;R$&quot;#,##0.00"/>
    <numFmt numFmtId="186" formatCode="&quot;R$&quot;\ #,##0.00"/>
  </numFmts>
  <fonts count="74">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6"/>
      <color theme="1"/>
      <name val="Verdana"/>
      <family val="2"/>
    </font>
    <font>
      <b/>
      <sz val="12"/>
      <color theme="9" tint="-0.249977111117893"/>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sz val="10"/>
      <name val="Courier New"/>
      <family val="3"/>
    </font>
    <font>
      <u/>
      <sz val="11"/>
      <color theme="8"/>
      <name val="Calibri"/>
      <family val="2"/>
      <scheme val="minor"/>
    </font>
    <font>
      <u/>
      <sz val="11"/>
      <color rgb="FF0000FF"/>
      <name val="Calibri"/>
      <family val="2"/>
      <scheme val="minor"/>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
      <u/>
      <sz val="11"/>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9" tint="0.39997558519241921"/>
        <bgColor indexed="64"/>
      </patternFill>
    </fill>
  </fills>
  <borders count="56">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right/>
      <top style="thin">
        <color indexed="64"/>
      </top>
      <bottom style="thin">
        <color indexed="64"/>
      </bottom>
      <diagonal/>
    </border>
    <border>
      <left/>
      <right/>
      <top style="thin">
        <color indexed="8"/>
      </top>
      <bottom style="thin">
        <color indexed="8"/>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style="thin">
        <color theme="9" tint="-0.249977111117893"/>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s>
  <cellStyleXfs count="20286">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2" applyNumberFormat="0" applyAlignment="0" applyProtection="0"/>
    <xf numFmtId="0" fontId="10" fillId="0" borderId="0"/>
    <xf numFmtId="43" fontId="1" fillId="0" borderId="0" applyFont="0" applyFill="0" applyBorder="0" applyAlignment="0" applyProtection="0"/>
    <xf numFmtId="43" fontId="19" fillId="0" borderId="0" applyFont="0" applyFill="0" applyBorder="0" applyAlignment="0" applyProtection="0"/>
    <xf numFmtId="0" fontId="10" fillId="0" borderId="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25"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7" fillId="0" borderId="0" applyNumberFormat="0" applyBorder="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37" fillId="0" borderId="0" applyNumberFormat="0" applyBorder="0" applyProtection="0"/>
    <xf numFmtId="0" fontId="37" fillId="0" borderId="0" applyNumberFormat="0" applyBorder="0" applyProtection="0"/>
    <xf numFmtId="170" fontId="37" fillId="0" borderId="0" applyBorder="0" applyProtection="0"/>
    <xf numFmtId="170" fontId="37" fillId="0" borderId="0" applyBorder="0" applyProtection="0"/>
    <xf numFmtId="0" fontId="37" fillId="0" borderId="0" applyNumberFormat="0" applyBorder="0" applyProtection="0"/>
    <xf numFmtId="171" fontId="27" fillId="0" borderId="0" applyBorder="0" applyProtection="0"/>
    <xf numFmtId="0" fontId="38" fillId="0" borderId="0" applyNumberFormat="0" applyBorder="0" applyProtection="0">
      <alignment horizontal="center"/>
    </xf>
    <xf numFmtId="0" fontId="38" fillId="0" borderId="0" applyNumberFormat="0" applyBorder="0" applyProtection="0">
      <alignment horizontal="center" textRotation="90"/>
    </xf>
    <xf numFmtId="0" fontId="39" fillId="0" borderId="0" applyNumberFormat="0" applyBorder="0" applyProtection="0"/>
    <xf numFmtId="172" fontId="39" fillId="0" borderId="0" applyBorder="0" applyProtection="0"/>
    <xf numFmtId="169" fontId="36" fillId="0" borderId="0" applyFont="0" applyFill="0" applyBorder="0" applyAlignment="0" applyProtection="0"/>
    <xf numFmtId="169" fontId="10" fillId="0" borderId="0" applyFont="0" applyFill="0" applyBorder="0" applyAlignment="0" applyProtection="0"/>
    <xf numFmtId="170" fontId="37" fillId="0" borderId="0" applyBorder="0" applyProtection="0"/>
    <xf numFmtId="0" fontId="10" fillId="0" borderId="0"/>
    <xf numFmtId="0" fontId="10" fillId="0" borderId="0"/>
    <xf numFmtId="0" fontId="26" fillId="0" borderId="0"/>
    <xf numFmtId="169" fontId="10" fillId="0" borderId="0" applyFont="0" applyFill="0" applyBorder="0" applyAlignment="0" applyProtection="0"/>
    <xf numFmtId="169" fontId="36" fillId="0" borderId="0" applyFont="0" applyFill="0" applyBorder="0" applyAlignment="0" applyProtection="0"/>
    <xf numFmtId="0" fontId="1" fillId="0" borderId="0"/>
    <xf numFmtId="0" fontId="1" fillId="0" borderId="0"/>
    <xf numFmtId="0" fontId="10" fillId="0" borderId="0"/>
    <xf numFmtId="169" fontId="36"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27" fillId="0" borderId="0" applyNumberFormat="0" applyBorder="0" applyProtection="0"/>
    <xf numFmtId="0" fontId="40" fillId="0" borderId="0" applyNumberFormat="0" applyFill="0" applyBorder="0" applyAlignment="0" applyProtection="0">
      <alignment vertical="top"/>
      <protection locked="0"/>
    </xf>
    <xf numFmtId="44" fontId="36"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 fillId="0" borderId="0"/>
    <xf numFmtId="9" fontId="2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9" fontId="26"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69" fontId="10" fillId="0" borderId="0" applyFont="0" applyFill="0" applyBorder="0" applyAlignment="0" applyProtection="0"/>
    <xf numFmtId="43" fontId="1" fillId="0" borderId="0" applyFont="0" applyFill="0" applyBorder="0" applyAlignment="0" applyProtection="0"/>
    <xf numFmtId="169" fontId="42" fillId="0" borderId="0" applyFont="0" applyFill="0" applyBorder="0" applyAlignment="0" applyProtection="0"/>
    <xf numFmtId="0" fontId="42" fillId="0" borderId="0"/>
    <xf numFmtId="9" fontId="42" fillId="0" borderId="0" applyFont="0" applyFill="0" applyBorder="0" applyAlignment="0" applyProtection="0"/>
    <xf numFmtId="0" fontId="43" fillId="0" borderId="0"/>
    <xf numFmtId="173" fontId="10" fillId="0" borderId="0" applyFont="0" applyFill="0" applyBorder="0" applyAlignment="0" applyProtection="0"/>
    <xf numFmtId="174" fontId="44" fillId="0" borderId="0">
      <protection locked="0"/>
    </xf>
    <xf numFmtId="0" fontId="31" fillId="10" borderId="46" applyFill="0" applyBorder="0" applyAlignment="0" applyProtection="0">
      <alignment vertical="center"/>
      <protection locked="0"/>
    </xf>
    <xf numFmtId="175" fontId="10" fillId="0" borderId="0" applyFont="0" applyFill="0" applyBorder="0" applyAlignment="0" applyProtection="0"/>
    <xf numFmtId="176" fontId="10" fillId="0" borderId="0" applyFont="0" applyFill="0" applyBorder="0" applyAlignment="0" applyProtection="0"/>
    <xf numFmtId="177" fontId="44" fillId="0" borderId="0">
      <protection locked="0"/>
    </xf>
    <xf numFmtId="0" fontId="44" fillId="0" borderId="0">
      <protection locked="0"/>
    </xf>
    <xf numFmtId="0" fontId="44" fillId="0" borderId="0">
      <protection locked="0"/>
    </xf>
    <xf numFmtId="178" fontId="44" fillId="0" borderId="0">
      <protection locked="0"/>
    </xf>
    <xf numFmtId="178" fontId="44" fillId="0" borderId="0">
      <protection locked="0"/>
    </xf>
    <xf numFmtId="0" fontId="45" fillId="0" borderId="0" applyNumberFormat="0" applyFill="0" applyBorder="0" applyAlignment="0" applyProtection="0">
      <alignment vertical="top"/>
      <protection locked="0"/>
    </xf>
    <xf numFmtId="38" fontId="46" fillId="9" borderId="0" applyNumberFormat="0" applyBorder="0" applyAlignment="0" applyProtection="0"/>
    <xf numFmtId="0" fontId="44" fillId="0" borderId="0">
      <protection locked="0"/>
    </xf>
    <xf numFmtId="0" fontId="44" fillId="0" borderId="0">
      <protection locked="0"/>
    </xf>
    <xf numFmtId="0" fontId="47" fillId="0" borderId="0"/>
    <xf numFmtId="10" fontId="46" fillId="11" borderId="8" applyNumberFormat="0" applyBorder="0" applyAlignment="0" applyProtection="0"/>
    <xf numFmtId="0" fontId="10" fillId="0" borderId="0">
      <alignment horizontal="centerContinuous" vertical="justify"/>
    </xf>
    <xf numFmtId="0" fontId="48" fillId="0" borderId="0" applyAlignment="0">
      <alignment horizontal="center"/>
    </xf>
    <xf numFmtId="179" fontId="49" fillId="0" borderId="0"/>
    <xf numFmtId="0" fontId="50" fillId="0" borderId="0">
      <alignment horizontal="left" vertical="center" indent="12"/>
    </xf>
    <xf numFmtId="0" fontId="46" fillId="0" borderId="46" applyBorder="0">
      <alignment horizontal="left" vertical="center" wrapText="1" indent="2"/>
      <protection locked="0"/>
    </xf>
    <xf numFmtId="0" fontId="46" fillId="0" borderId="46" applyBorder="0">
      <alignment horizontal="left" vertical="center" wrapText="1" indent="3"/>
      <protection locked="0"/>
    </xf>
    <xf numFmtId="10" fontId="10" fillId="0" borderId="0" applyFont="0" applyFill="0" applyBorder="0" applyAlignment="0" applyProtection="0"/>
    <xf numFmtId="180" fontId="44" fillId="0" borderId="0">
      <protection locked="0"/>
    </xf>
    <xf numFmtId="180" fontId="44" fillId="0" borderId="0">
      <protection locked="0"/>
    </xf>
    <xf numFmtId="181" fontId="44" fillId="0" borderId="0">
      <protection locked="0"/>
    </xf>
    <xf numFmtId="38" fontId="41" fillId="0" borderId="0" applyFont="0" applyFill="0" applyBorder="0" applyAlignment="0" applyProtection="0"/>
    <xf numFmtId="182" fontId="51" fillId="0" borderId="0">
      <protection locked="0"/>
    </xf>
    <xf numFmtId="183" fontId="42" fillId="0" borderId="0" applyFont="0" applyFill="0" applyBorder="0" applyAlignment="0" applyProtection="0"/>
    <xf numFmtId="0" fontId="41" fillId="0" borderId="0"/>
    <xf numFmtId="0" fontId="52" fillId="0" borderId="0">
      <protection locked="0"/>
    </xf>
    <xf numFmtId="0" fontId="52"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2"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3"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69"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69"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9"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3"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28" fillId="21" borderId="0" applyNumberFormat="0" applyBorder="0" applyAlignment="0" applyProtection="0"/>
    <xf numFmtId="0" fontId="1" fillId="0" borderId="0"/>
    <xf numFmtId="0" fontId="54"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6" fillId="26" borderId="47"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4" fillId="2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8" fillId="13" borderId="0" applyNumberFormat="0" applyBorder="0" applyAlignment="0" applyProtection="0"/>
    <xf numFmtId="0" fontId="28"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30" borderId="0" applyNumberFormat="0" applyBorder="0" applyAlignment="0" applyProtection="0"/>
    <xf numFmtId="43" fontId="1" fillId="0" borderId="0" applyFont="0" applyFill="0" applyBorder="0" applyAlignment="0" applyProtection="0"/>
    <xf numFmtId="0" fontId="28" fillId="17" borderId="0" applyNumberFormat="0" applyBorder="0" applyAlignment="0" applyProtection="0"/>
    <xf numFmtId="43" fontId="1"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1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2" fillId="26" borderId="51"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4" fillId="0" borderId="0" applyNumberFormat="0" applyFill="0" applyBorder="0" applyAlignment="0" applyProtection="0"/>
    <xf numFmtId="43" fontId="1" fillId="0" borderId="0" applyFont="0" applyFill="0" applyBorder="0" applyAlignment="0" applyProtection="0"/>
    <xf numFmtId="0" fontId="1" fillId="0" borderId="0"/>
    <xf numFmtId="169"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9" fillId="17" borderId="47"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3" borderId="50"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13"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15" borderId="0" applyNumberFormat="0" applyBorder="0" applyAlignment="0" applyProtection="0"/>
    <xf numFmtId="0" fontId="57" fillId="27" borderId="48"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4" fontId="10" fillId="0" borderId="0" applyFill="0" applyBorder="0" applyAlignment="0" applyProtection="0"/>
    <xf numFmtId="9" fontId="1" fillId="0" borderId="0" applyFont="0" applyFill="0" applyBorder="0" applyAlignment="0" applyProtection="0"/>
    <xf numFmtId="0" fontId="61" fillId="32" borderId="0" applyNumberFormat="0" applyBorder="0" applyAlignment="0" applyProtection="0"/>
    <xf numFmtId="0" fontId="1" fillId="0" borderId="0"/>
    <xf numFmtId="0" fontId="1" fillId="0" borderId="0"/>
    <xf numFmtId="0" fontId="66" fillId="0" borderId="53" applyNumberFormat="0" applyFill="0" applyAlignment="0" applyProtection="0"/>
    <xf numFmtId="0" fontId="1" fillId="0" borderId="0"/>
    <xf numFmtId="0" fontId="1" fillId="0" borderId="0"/>
    <xf numFmtId="0" fontId="55" fillId="14"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58" fillId="0" borderId="49" applyNumberFormat="0" applyFill="0" applyAlignment="0" applyProtection="0"/>
    <xf numFmtId="0" fontId="67" fillId="0" borderId="54" applyNumberFormat="0" applyFill="0" applyAlignment="0" applyProtection="0"/>
    <xf numFmtId="0" fontId="1" fillId="0" borderId="0"/>
    <xf numFmtId="0" fontId="1" fillId="0" borderId="0"/>
    <xf numFmtId="0" fontId="54"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1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4" fillId="20"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4" fillId="25"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28" fillId="20" borderId="0" applyNumberFormat="0" applyBorder="0" applyAlignment="0" applyProtection="0"/>
    <xf numFmtId="0" fontId="54" fillId="29"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4" fillId="24"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4" fillId="2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4" fillId="22"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28" fillId="16"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4" fillId="28"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8" fillId="15" borderId="0" applyNumberFormat="0" applyBorder="0" applyAlignment="0" applyProtection="0"/>
    <xf numFmtId="0" fontId="1" fillId="0" borderId="0"/>
    <xf numFmtId="0" fontId="1" fillId="0" borderId="0"/>
    <xf numFmtId="0" fontId="1" fillId="0" borderId="0"/>
    <xf numFmtId="0" fontId="54" fillId="19" borderId="0" applyNumberFormat="0" applyBorder="0" applyAlignment="0" applyProtection="0"/>
    <xf numFmtId="0" fontId="28" fillId="12" borderId="0" applyNumberFormat="0" applyBorder="0" applyAlignment="0" applyProtection="0"/>
    <xf numFmtId="43" fontId="1" fillId="0" borderId="0" applyFont="0" applyFill="0" applyBorder="0" applyAlignment="0" applyProtection="0"/>
    <xf numFmtId="0" fontId="65" fillId="0" borderId="52"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0" fontId="1" fillId="0" borderId="0"/>
    <xf numFmtId="43" fontId="1" fillId="0" borderId="0" applyFont="0" applyFill="0" applyBorder="0" applyAlignment="0" applyProtection="0"/>
    <xf numFmtId="0" fontId="1" fillId="0" borderId="0"/>
    <xf numFmtId="0" fontId="4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6" fillId="0" borderId="0"/>
    <xf numFmtId="0" fontId="26" fillId="0" borderId="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4">
    <xf numFmtId="0" fontId="0" fillId="0" borderId="0" xfId="0"/>
    <xf numFmtId="0" fontId="2" fillId="0" borderId="0" xfId="0" applyFont="1" applyAlignment="1">
      <alignment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3" xfId="3" applyBorder="1" applyAlignment="1">
      <alignment horizontal="center" vertical="center"/>
    </xf>
    <xf numFmtId="0" fontId="9" fillId="4" borderId="13" xfId="3"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3" fillId="0" borderId="0" xfId="0" quotePrefix="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13" fillId="0" borderId="10"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165" fontId="13" fillId="0" borderId="0" xfId="0" applyNumberFormat="1" applyFont="1" applyBorder="1" applyAlignment="1">
      <alignment vertical="center" wrapText="1"/>
    </xf>
    <xf numFmtId="0" fontId="12" fillId="0" borderId="0" xfId="0" applyFont="1" applyBorder="1" applyAlignment="1">
      <alignment vertical="center" wrapText="1"/>
    </xf>
    <xf numFmtId="0" fontId="20" fillId="2" borderId="20" xfId="0" applyFont="1" applyFill="1" applyBorder="1" applyAlignment="1">
      <alignment horizontal="center" vertical="center"/>
    </xf>
    <xf numFmtId="0" fontId="17" fillId="2" borderId="19" xfId="0" applyFont="1" applyFill="1" applyBorder="1" applyAlignment="1">
      <alignment vertical="center"/>
    </xf>
    <xf numFmtId="0" fontId="20" fillId="2" borderId="20" xfId="0" applyNumberFormat="1" applyFont="1" applyFill="1" applyBorder="1" applyAlignment="1">
      <alignment horizontal="center" vertical="center"/>
    </xf>
    <xf numFmtId="0" fontId="20" fillId="2" borderId="20" xfId="0" applyFont="1" applyFill="1" applyBorder="1" applyAlignment="1">
      <alignment horizontal="right" vertical="center"/>
    </xf>
    <xf numFmtId="0" fontId="18" fillId="7" borderId="7" xfId="0" applyFont="1" applyFill="1" applyBorder="1" applyAlignment="1">
      <alignment horizontal="center" vertical="center"/>
    </xf>
    <xf numFmtId="0" fontId="18" fillId="7" borderId="7" xfId="0" applyFont="1" applyFill="1" applyBorder="1" applyAlignment="1">
      <alignment vertical="center"/>
    </xf>
    <xf numFmtId="43" fontId="18" fillId="7" borderId="7" xfId="6"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vertical="center" wrapText="1"/>
    </xf>
    <xf numFmtId="0" fontId="3" fillId="0" borderId="30" xfId="0" applyFont="1" applyBorder="1" applyAlignment="1">
      <alignment vertical="center" wrapText="1"/>
    </xf>
    <xf numFmtId="44" fontId="3" fillId="0" borderId="31" xfId="0" applyNumberFormat="1" applyFont="1" applyBorder="1" applyAlignment="1">
      <alignment horizontal="right" vertical="center" wrapText="1"/>
    </xf>
    <xf numFmtId="0" fontId="3" fillId="0" borderId="24" xfId="0" applyFont="1" applyBorder="1" applyAlignment="1">
      <alignment horizontal="center" vertical="center" wrapText="1"/>
    </xf>
    <xf numFmtId="0" fontId="6" fillId="2" borderId="24" xfId="0" applyFont="1" applyFill="1" applyBorder="1" applyAlignment="1">
      <alignment vertical="center" wrapText="1"/>
    </xf>
    <xf numFmtId="14" fontId="13" fillId="0" borderId="10" xfId="0" applyNumberFormat="1" applyFont="1" applyBorder="1" applyAlignment="1">
      <alignment horizontal="left" vertical="center" wrapText="1"/>
    </xf>
    <xf numFmtId="0" fontId="12" fillId="0" borderId="28" xfId="0" applyFont="1" applyBorder="1" applyAlignment="1">
      <alignment horizontal="center" vertical="center" wrapText="1"/>
    </xf>
    <xf numFmtId="14" fontId="3" fillId="0" borderId="34"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vertical="center" wrapText="1"/>
    </xf>
    <xf numFmtId="0" fontId="2" fillId="0" borderId="37" xfId="0" applyFont="1" applyBorder="1" applyAlignment="1">
      <alignment vertical="center" wrapText="1"/>
    </xf>
    <xf numFmtId="0" fontId="2" fillId="0" borderId="24" xfId="0" applyFont="1" applyBorder="1" applyAlignment="1">
      <alignment horizontal="left" vertical="center" wrapText="1" indent="2"/>
    </xf>
    <xf numFmtId="0" fontId="2" fillId="0" borderId="24" xfId="0" applyFont="1" applyBorder="1" applyAlignment="1">
      <alignment horizontal="center" vertical="center" wrapText="1"/>
    </xf>
    <xf numFmtId="0" fontId="3" fillId="0" borderId="28" xfId="0" applyFont="1" applyBorder="1" applyAlignment="1">
      <alignment vertical="center" wrapText="1"/>
    </xf>
    <xf numFmtId="0" fontId="2" fillId="0" borderId="28" xfId="0" applyFont="1" applyBorder="1" applyAlignment="1">
      <alignment horizontal="left" vertical="center" wrapText="1" indent="1"/>
    </xf>
    <xf numFmtId="0" fontId="2" fillId="0" borderId="28" xfId="0" applyFont="1" applyBorder="1" applyAlignment="1">
      <alignment horizontal="center" vertical="center" wrapText="1"/>
    </xf>
    <xf numFmtId="43" fontId="2" fillId="0" borderId="28" xfId="1" applyFont="1" applyBorder="1" applyAlignment="1">
      <alignment horizontal="center" vertical="center" wrapText="1"/>
    </xf>
    <xf numFmtId="44" fontId="2" fillId="0" borderId="28" xfId="0" applyNumberFormat="1" applyFont="1" applyBorder="1" applyAlignment="1">
      <alignment horizontal="justify" vertical="center" wrapText="1"/>
    </xf>
    <xf numFmtId="0" fontId="3" fillId="0" borderId="24" xfId="0" applyFont="1" applyBorder="1" applyAlignment="1">
      <alignment vertical="center" wrapText="1"/>
    </xf>
    <xf numFmtId="0" fontId="7" fillId="0" borderId="24" xfId="0" applyFont="1" applyBorder="1" applyAlignment="1">
      <alignment horizontal="center" vertical="center" wrapText="1"/>
    </xf>
    <xf numFmtId="0" fontId="2" fillId="0" borderId="24" xfId="0" applyFont="1" applyBorder="1" applyAlignment="1">
      <alignment horizontal="left" vertical="center" wrapText="1" indent="1"/>
    </xf>
    <xf numFmtId="43" fontId="2" fillId="0" borderId="24" xfId="1" applyFont="1" applyBorder="1" applyAlignment="1">
      <alignment horizontal="center" vertical="center" wrapText="1"/>
    </xf>
    <xf numFmtId="44" fontId="2" fillId="0" borderId="24" xfId="0" applyNumberFormat="1" applyFont="1" applyBorder="1" applyAlignment="1">
      <alignment horizontal="justify" vertical="center" wrapText="1"/>
    </xf>
    <xf numFmtId="0" fontId="2" fillId="0" borderId="24" xfId="0" applyFont="1" applyBorder="1" applyAlignment="1">
      <alignment horizontal="right" vertical="center" wrapText="1"/>
    </xf>
    <xf numFmtId="0" fontId="3" fillId="0" borderId="24" xfId="0" applyFont="1" applyBorder="1" applyAlignment="1">
      <alignment horizontal="left" vertical="center" wrapText="1"/>
    </xf>
    <xf numFmtId="2" fontId="2" fillId="0" borderId="24" xfId="1" applyNumberFormat="1" applyFont="1" applyBorder="1" applyAlignment="1">
      <alignment vertical="center" wrapText="1"/>
    </xf>
    <xf numFmtId="165" fontId="2" fillId="0" borderId="24" xfId="0" applyNumberFormat="1" applyFont="1" applyBorder="1" applyAlignment="1">
      <alignment vertical="center" wrapText="1"/>
    </xf>
    <xf numFmtId="0" fontId="3" fillId="2" borderId="24" xfId="0" applyFont="1" applyFill="1" applyBorder="1" applyAlignment="1">
      <alignment horizontal="right" vertical="center" wrapText="1"/>
    </xf>
    <xf numFmtId="43" fontId="2" fillId="2" borderId="40" xfId="1" applyFont="1" applyFill="1" applyBorder="1" applyAlignment="1">
      <alignment horizontal="center" vertical="center" wrapText="1"/>
    </xf>
    <xf numFmtId="0" fontId="3" fillId="2" borderId="39" xfId="0" applyFont="1" applyFill="1" applyBorder="1" applyAlignment="1">
      <alignment horizontal="right" vertical="center" wrapText="1"/>
    </xf>
    <xf numFmtId="43" fontId="2" fillId="2" borderId="41" xfId="1" applyFont="1" applyFill="1" applyBorder="1" applyAlignment="1">
      <alignment horizontal="center" vertical="center" wrapText="1"/>
    </xf>
    <xf numFmtId="0" fontId="3" fillId="3" borderId="28" xfId="0" applyFont="1" applyFill="1" applyBorder="1" applyAlignment="1">
      <alignment horizontal="right" vertical="center" wrapText="1"/>
    </xf>
    <xf numFmtId="0" fontId="3" fillId="3" borderId="28" xfId="0" applyFont="1" applyFill="1" applyBorder="1" applyAlignment="1">
      <alignment vertical="center" wrapText="1"/>
    </xf>
    <xf numFmtId="0" fontId="6" fillId="2" borderId="38"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Alignment="1">
      <alignment horizontal="right" vertical="center" wrapText="1"/>
    </xf>
    <xf numFmtId="0" fontId="11" fillId="0" borderId="2" xfId="0" applyFont="1" applyFill="1" applyBorder="1" applyAlignment="1">
      <alignment horizontal="center" vertical="center" wrapText="1"/>
    </xf>
    <xf numFmtId="43" fontId="11" fillId="0" borderId="2" xfId="1" applyFont="1" applyFill="1" applyBorder="1" applyAlignment="1">
      <alignment horizontal="center" vertical="center" wrapText="1"/>
    </xf>
    <xf numFmtId="44" fontId="11" fillId="0" borderId="2" xfId="0" applyNumberFormat="1" applyFont="1" applyFill="1" applyBorder="1" applyAlignment="1">
      <alignment horizontal="justify" vertical="center" wrapText="1"/>
    </xf>
    <xf numFmtId="0" fontId="23" fillId="0" borderId="0" xfId="0" applyFont="1" applyFill="1" applyBorder="1" applyAlignment="1">
      <alignment vertical="center" wrapText="1"/>
    </xf>
    <xf numFmtId="0" fontId="6" fillId="0" borderId="5" xfId="0" applyFont="1" applyBorder="1" applyAlignment="1">
      <alignment vertical="center" wrapText="1"/>
    </xf>
    <xf numFmtId="0" fontId="23" fillId="0" borderId="6" xfId="0" applyFont="1" applyBorder="1" applyAlignment="1">
      <alignment vertical="center" wrapText="1"/>
    </xf>
    <xf numFmtId="0" fontId="17" fillId="0" borderId="19" xfId="0" applyFont="1" applyFill="1" applyBorder="1" applyAlignment="1">
      <alignment horizontal="center" vertical="center"/>
    </xf>
    <xf numFmtId="0" fontId="17" fillId="0" borderId="19" xfId="0" applyFont="1" applyFill="1" applyBorder="1" applyAlignment="1">
      <alignment horizontal="justify" vertical="center" wrapText="1"/>
    </xf>
    <xf numFmtId="0" fontId="18" fillId="0" borderId="19" xfId="0" applyFont="1" applyFill="1" applyBorder="1" applyAlignment="1">
      <alignment horizontal="center" vertical="center" wrapText="1"/>
    </xf>
    <xf numFmtId="43" fontId="18" fillId="0" borderId="19" xfId="6"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9" xfId="0" applyFont="1" applyFill="1" applyBorder="1" applyAlignment="1">
      <alignment horizontal="justify" vertical="center" wrapText="1"/>
    </xf>
    <xf numFmtId="0" fontId="17" fillId="0" borderId="19" xfId="0" applyFont="1" applyFill="1" applyBorder="1" applyAlignment="1">
      <alignment horizontal="center" vertical="center" wrapText="1"/>
    </xf>
    <xf numFmtId="0" fontId="20" fillId="8" borderId="20" xfId="0" applyFont="1" applyFill="1" applyBorder="1" applyAlignment="1">
      <alignment horizontal="left" vertical="center"/>
    </xf>
    <xf numFmtId="0" fontId="20" fillId="8" borderId="20" xfId="0" applyFont="1" applyFill="1" applyBorder="1" applyAlignment="1">
      <alignment horizontal="center" vertical="center"/>
    </xf>
    <xf numFmtId="0" fontId="20" fillId="8" borderId="20" xfId="0" applyFont="1" applyFill="1" applyBorder="1" applyAlignment="1">
      <alignment horizontal="left" vertical="center" wrapText="1"/>
    </xf>
    <xf numFmtId="167" fontId="20" fillId="8" borderId="20" xfId="0" applyNumberFormat="1" applyFont="1" applyFill="1" applyBorder="1" applyAlignment="1">
      <alignment horizontal="right" vertical="center"/>
    </xf>
    <xf numFmtId="0" fontId="24" fillId="8" borderId="20" xfId="0" applyFont="1" applyFill="1" applyBorder="1" applyAlignment="1">
      <alignment horizontal="left" vertical="center"/>
    </xf>
    <xf numFmtId="0" fontId="24" fillId="8" borderId="20" xfId="0" applyFont="1" applyFill="1" applyBorder="1" applyAlignment="1">
      <alignment horizontal="justify" vertical="center" wrapText="1"/>
    </xf>
    <xf numFmtId="4" fontId="24" fillId="8" borderId="20" xfId="0" applyNumberFormat="1" applyFont="1" applyFill="1" applyBorder="1" applyAlignment="1">
      <alignment horizontal="right" vertical="center"/>
    </xf>
    <xf numFmtId="0" fontId="24" fillId="8" borderId="20" xfId="0" applyFont="1" applyFill="1" applyBorder="1" applyAlignment="1">
      <alignment horizontal="left" vertical="center" wrapText="1"/>
    </xf>
    <xf numFmtId="0" fontId="24" fillId="8" borderId="20" xfId="0" applyFont="1" applyFill="1" applyBorder="1" applyAlignment="1">
      <alignment horizontal="center" vertical="center"/>
    </xf>
    <xf numFmtId="43" fontId="24" fillId="8" borderId="20" xfId="1" applyFont="1" applyFill="1" applyBorder="1" applyAlignment="1">
      <alignment horizontal="right" vertical="center"/>
    </xf>
    <xf numFmtId="4" fontId="0" fillId="0" borderId="0" xfId="2" applyNumberFormat="1" applyFont="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68" fontId="23" fillId="5" borderId="0" xfId="0" applyNumberFormat="1" applyFont="1" applyFill="1" applyBorder="1" applyAlignment="1">
      <alignment vertical="center" wrapText="1"/>
    </xf>
    <xf numFmtId="0" fontId="0" fillId="0" borderId="0" xfId="0"/>
    <xf numFmtId="0" fontId="21" fillId="0" borderId="0" xfId="0" applyFont="1"/>
    <xf numFmtId="0" fontId="33" fillId="0" borderId="0" xfId="0" applyFont="1" applyAlignment="1">
      <alignment horizontal="left"/>
    </xf>
    <xf numFmtId="44" fontId="2" fillId="3" borderId="0" xfId="0" applyNumberFormat="1" applyFont="1" applyFill="1" applyAlignment="1">
      <alignment vertical="center" wrapText="1"/>
    </xf>
    <xf numFmtId="4" fontId="9" fillId="4" borderId="13"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22"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0" fillId="0" borderId="0" xfId="0" applyFill="1"/>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3" fillId="0" borderId="0" xfId="2" applyNumberFormat="1" applyFont="1" applyAlignment="1">
      <alignment horizontal="right"/>
    </xf>
    <xf numFmtId="4" fontId="33" fillId="0" borderId="0" xfId="2" applyNumberFormat="1" applyFont="1" applyAlignment="1">
      <alignment horizontal="right"/>
    </xf>
    <xf numFmtId="0" fontId="35" fillId="0" borderId="0" xfId="35" applyFont="1"/>
    <xf numFmtId="0" fontId="3" fillId="0" borderId="39" xfId="0" applyFont="1" applyFill="1" applyBorder="1" applyAlignment="1">
      <alignment horizontal="right" vertical="center" wrapText="1"/>
    </xf>
    <xf numFmtId="43" fontId="2" fillId="0" borderId="41" xfId="1" applyFont="1" applyFill="1" applyBorder="1" applyAlignment="1">
      <alignment horizontal="center" vertical="center" wrapText="1"/>
    </xf>
    <xf numFmtId="44" fontId="3" fillId="0" borderId="21" xfId="0" applyNumberFormat="1" applyFont="1" applyBorder="1" applyAlignment="1">
      <alignment vertical="center" wrapText="1"/>
    </xf>
    <xf numFmtId="44" fontId="3" fillId="0" borderId="24" xfId="0" applyNumberFormat="1" applyFont="1" applyBorder="1" applyAlignment="1">
      <alignment vertical="center" wrapText="1"/>
    </xf>
    <xf numFmtId="44" fontId="3" fillId="2" borderId="39"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6"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6" fillId="2" borderId="38" xfId="0" applyNumberFormat="1" applyFont="1" applyFill="1" applyBorder="1" applyAlignment="1">
      <alignment vertical="center" wrapText="1"/>
    </xf>
    <xf numFmtId="44" fontId="2" fillId="3" borderId="24" xfId="0" applyNumberFormat="1" applyFont="1" applyFill="1" applyBorder="1" applyAlignment="1">
      <alignment vertical="center" wrapText="1"/>
    </xf>
    <xf numFmtId="44" fontId="3" fillId="0" borderId="24" xfId="0" applyNumberFormat="1" applyFont="1" applyBorder="1" applyAlignment="1">
      <alignment horizontal="center" vertical="center" wrapText="1"/>
    </xf>
    <xf numFmtId="44" fontId="3" fillId="2" borderId="24" xfId="0" applyNumberFormat="1" applyFont="1" applyFill="1" applyBorder="1" applyAlignment="1">
      <alignment horizontal="right" vertical="center" wrapText="1"/>
    </xf>
    <xf numFmtId="44" fontId="22" fillId="0" borderId="28" xfId="0" applyNumberFormat="1" applyFont="1" applyFill="1" applyBorder="1" applyAlignment="1">
      <alignment vertical="center" wrapText="1"/>
    </xf>
    <xf numFmtId="44" fontId="22" fillId="0" borderId="24" xfId="0" applyNumberFormat="1" applyFont="1" applyFill="1" applyBorder="1" applyAlignment="1">
      <alignment vertical="center" wrapText="1"/>
    </xf>
    <xf numFmtId="44" fontId="6" fillId="2" borderId="24" xfId="0" applyNumberFormat="1" applyFont="1" applyFill="1" applyBorder="1" applyAlignment="1">
      <alignment vertical="center" wrapText="1"/>
    </xf>
    <xf numFmtId="44" fontId="2" fillId="0" borderId="24" xfId="0" applyNumberFormat="1" applyFont="1" applyFill="1" applyBorder="1" applyAlignment="1">
      <alignment vertical="center" wrapText="1"/>
    </xf>
    <xf numFmtId="44" fontId="3" fillId="0" borderId="21" xfId="0" applyNumberFormat="1" applyFont="1" applyFill="1" applyBorder="1" applyAlignment="1">
      <alignment horizontal="right" vertical="center" wrapText="1"/>
    </xf>
    <xf numFmtId="44" fontId="3" fillId="3" borderId="28" xfId="0" applyNumberFormat="1" applyFont="1" applyFill="1" applyBorder="1" applyAlignment="1">
      <alignment vertical="center" wrapText="1"/>
    </xf>
    <xf numFmtId="44" fontId="3" fillId="0" borderId="39" xfId="0" applyNumberFormat="1" applyFont="1" applyFill="1" applyBorder="1" applyAlignment="1">
      <alignment horizontal="righ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185" fontId="16" fillId="6" borderId="9" xfId="0" applyNumberFormat="1" applyFont="1" applyFill="1" applyBorder="1" applyAlignment="1">
      <alignment horizontal="center" vertical="center" wrapText="1"/>
    </xf>
    <xf numFmtId="4" fontId="33" fillId="0" borderId="0" xfId="0" applyNumberFormat="1" applyFont="1" applyAlignment="1">
      <alignment horizontal="right"/>
    </xf>
    <xf numFmtId="0" fontId="20" fillId="8" borderId="20" xfId="0" applyFont="1" applyFill="1" applyBorder="1" applyAlignment="1">
      <alignment vertical="center"/>
    </xf>
    <xf numFmtId="0" fontId="20" fillId="0" borderId="20" xfId="0" applyFont="1" applyBorder="1" applyAlignment="1">
      <alignment horizontal="left" vertical="center"/>
    </xf>
    <xf numFmtId="0" fontId="20" fillId="0" borderId="20" xfId="0" applyFont="1" applyBorder="1" applyAlignment="1">
      <alignment horizontal="center" vertical="center"/>
    </xf>
    <xf numFmtId="0" fontId="20" fillId="0" borderId="20" xfId="0" applyFont="1" applyBorder="1" applyAlignment="1">
      <alignment horizontal="left" vertical="center" wrapText="1"/>
    </xf>
    <xf numFmtId="4" fontId="24" fillId="0" borderId="20" xfId="0" applyNumberFormat="1" applyFont="1" applyBorder="1" applyAlignment="1">
      <alignment horizontal="right" vertical="center"/>
    </xf>
    <xf numFmtId="0" fontId="24" fillId="0" borderId="20" xfId="0" applyFont="1" applyBorder="1" applyAlignment="1">
      <alignment horizontal="left" vertical="center"/>
    </xf>
    <xf numFmtId="0" fontId="24" fillId="0" borderId="20" xfId="0" applyFont="1" applyBorder="1" applyAlignment="1">
      <alignment horizontal="justify" vertical="center" wrapText="1"/>
    </xf>
    <xf numFmtId="0" fontId="24" fillId="0" borderId="20" xfId="0" applyFont="1" applyBorder="1" applyAlignment="1">
      <alignment horizontal="center" vertical="center"/>
    </xf>
    <xf numFmtId="44" fontId="2" fillId="0" borderId="4" xfId="0" applyNumberFormat="1" applyFont="1" applyBorder="1" applyAlignment="1">
      <alignment horizontal="right" vertical="center" wrapText="1"/>
    </xf>
    <xf numFmtId="44" fontId="2" fillId="0" borderId="24" xfId="0" applyNumberFormat="1" applyFont="1" applyBorder="1" applyAlignment="1">
      <alignment horizontal="left" vertical="center" wrapText="1" indent="2"/>
    </xf>
    <xf numFmtId="44" fontId="2" fillId="0" borderId="24" xfId="0" applyNumberFormat="1" applyFont="1" applyBorder="1" applyAlignment="1">
      <alignment vertical="center" wrapText="1"/>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69" fillId="0" borderId="0" xfId="0" applyFont="1"/>
    <xf numFmtId="0" fontId="71" fillId="0" borderId="3" xfId="0" applyFont="1" applyBorder="1" applyAlignment="1">
      <alignment horizontal="center" vertical="center" wrapText="1"/>
    </xf>
    <xf numFmtId="2" fontId="71" fillId="0" borderId="33" xfId="0" applyNumberFormat="1" applyFont="1" applyBorder="1" applyAlignment="1">
      <alignment horizontal="center" vertical="center" wrapText="1"/>
    </xf>
    <xf numFmtId="2" fontId="71" fillId="0" borderId="1" xfId="0" applyNumberFormat="1" applyFont="1" applyBorder="1" applyAlignment="1">
      <alignment horizontal="center" vertical="center" wrapText="1"/>
    </xf>
    <xf numFmtId="0" fontId="71" fillId="0" borderId="22" xfId="0" applyFont="1" applyBorder="1" applyAlignment="1">
      <alignment horizontal="center" vertical="center" wrapText="1"/>
    </xf>
    <xf numFmtId="2" fontId="71" fillId="0" borderId="32" xfId="0" applyNumberFormat="1" applyFont="1" applyBorder="1" applyAlignment="1">
      <alignment horizontal="center" vertical="center" wrapText="1"/>
    </xf>
    <xf numFmtId="2" fontId="71" fillId="0" borderId="30" xfId="0" applyNumberFormat="1" applyFont="1" applyBorder="1" applyAlignment="1">
      <alignment horizontal="center" vertical="center" wrapText="1"/>
    </xf>
    <xf numFmtId="0" fontId="71" fillId="0" borderId="0" xfId="0" applyFont="1" applyBorder="1" applyAlignment="1">
      <alignment horizontal="center" vertical="center" wrapText="1"/>
    </xf>
    <xf numFmtId="0" fontId="21" fillId="0" borderId="0" xfId="0" applyFont="1" applyAlignment="1">
      <alignment vertical="center" wrapText="1"/>
    </xf>
    <xf numFmtId="0" fontId="32" fillId="0" borderId="0" xfId="0" applyFont="1"/>
    <xf numFmtId="0" fontId="32" fillId="0" borderId="0" xfId="14" applyFont="1" applyAlignment="1">
      <alignment horizontal="left" vertical="center" wrapText="1"/>
    </xf>
    <xf numFmtId="0" fontId="32" fillId="0" borderId="0" xfId="14" applyFont="1" applyAlignment="1">
      <alignment horizontal="left" vertical="center"/>
    </xf>
    <xf numFmtId="0" fontId="34" fillId="0" borderId="0" xfId="35" applyFont="1" applyAlignment="1">
      <alignment horizontal="left" vertical="center" wrapText="1"/>
    </xf>
    <xf numFmtId="4" fontId="31" fillId="0" borderId="21" xfId="0" applyNumberFormat="1" applyFont="1" applyBorder="1" applyAlignment="1">
      <alignment horizontal="center" vertical="center"/>
    </xf>
    <xf numFmtId="0" fontId="21" fillId="0" borderId="21" xfId="0" applyFont="1" applyBorder="1" applyAlignment="1">
      <alignment vertical="center" wrapText="1"/>
    </xf>
    <xf numFmtId="0" fontId="10" fillId="0" borderId="21" xfId="0" applyFont="1" applyBorder="1" applyAlignment="1">
      <alignment horizontal="center" vertical="center"/>
    </xf>
    <xf numFmtId="44" fontId="10" fillId="0" borderId="21" xfId="0" applyNumberFormat="1" applyFont="1" applyBorder="1" applyAlignment="1">
      <alignment horizontal="center" vertical="center"/>
    </xf>
    <xf numFmtId="0" fontId="30" fillId="0" borderId="21" xfId="0" applyFont="1" applyBorder="1"/>
    <xf numFmtId="0" fontId="30" fillId="0" borderId="21" xfId="14" applyFont="1" applyBorder="1"/>
    <xf numFmtId="0" fontId="29" fillId="0" borderId="21" xfId="0" applyFont="1" applyBorder="1"/>
    <xf numFmtId="0" fontId="30" fillId="0" borderId="21" xfId="14" applyFont="1" applyBorder="1" applyAlignment="1">
      <alignment wrapText="1"/>
    </xf>
    <xf numFmtId="0" fontId="30" fillId="0" borderId="21" xfId="14" applyFont="1" applyBorder="1" applyAlignment="1">
      <alignment horizontal="center"/>
    </xf>
    <xf numFmtId="0" fontId="32" fillId="0" borderId="21" xfId="14" applyFont="1" applyBorder="1" applyAlignment="1">
      <alignment horizontal="left" vertical="center"/>
    </xf>
    <xf numFmtId="0" fontId="73" fillId="0" borderId="21" xfId="35" applyFont="1" applyBorder="1" applyAlignment="1">
      <alignment wrapText="1"/>
    </xf>
    <xf numFmtId="44" fontId="32" fillId="0" borderId="21" xfId="14" applyNumberFormat="1" applyFont="1" applyBorder="1" applyAlignment="1">
      <alignment horizontal="left" vertical="center"/>
    </xf>
    <xf numFmtId="0" fontId="32" fillId="0" borderId="0" xfId="0" applyFont="1" applyAlignment="1">
      <alignment wrapText="1"/>
    </xf>
    <xf numFmtId="44" fontId="30" fillId="0" borderId="21" xfId="0" applyNumberFormat="1" applyFont="1" applyBorder="1"/>
    <xf numFmtId="43" fontId="11" fillId="0" borderId="2" xfId="0" applyNumberFormat="1"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0" borderId="0" xfId="0" applyNumberFormat="1" applyFont="1" applyAlignment="1">
      <alignment horizontal="justify" vertical="center" wrapText="1"/>
    </xf>
    <xf numFmtId="186" fontId="71" fillId="0" borderId="28" xfId="0" applyNumberFormat="1" applyFont="1" applyBorder="1" applyAlignment="1">
      <alignment horizontal="center" vertical="center" wrapText="1"/>
    </xf>
    <xf numFmtId="186" fontId="71" fillId="6" borderId="28" xfId="0" applyNumberFormat="1" applyFont="1" applyFill="1" applyBorder="1" applyAlignment="1">
      <alignment horizontal="center" vertical="center" wrapText="1"/>
    </xf>
    <xf numFmtId="186" fontId="69" fillId="0" borderId="0" xfId="0" applyNumberFormat="1" applyFont="1"/>
    <xf numFmtId="186" fontId="71" fillId="0" borderId="0" xfId="0" applyNumberFormat="1" applyFont="1" applyBorder="1" applyAlignment="1">
      <alignment horizontal="center" vertical="center" wrapText="1"/>
    </xf>
    <xf numFmtId="186" fontId="71" fillId="6" borderId="29" xfId="0" applyNumberFormat="1" applyFont="1" applyFill="1" applyBorder="1" applyAlignment="1">
      <alignment horizontal="center" vertical="center" wrapText="1"/>
    </xf>
    <xf numFmtId="0" fontId="33" fillId="0" borderId="0" xfId="0" applyNumberFormat="1" applyFont="1" applyAlignment="1">
      <alignment horizontal="right"/>
    </xf>
    <xf numFmtId="0" fontId="33" fillId="0" borderId="0" xfId="0" applyNumberFormat="1" applyFont="1" applyAlignment="1">
      <alignment horizontal="left"/>
    </xf>
    <xf numFmtId="0" fontId="3" fillId="2" borderId="39" xfId="0" applyFont="1" applyFill="1" applyBorder="1" applyAlignment="1">
      <alignment horizontal="left" vertical="center" wrapText="1"/>
    </xf>
    <xf numFmtId="0" fontId="31" fillId="2" borderId="21" xfId="0" applyFont="1" applyFill="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3" fillId="0" borderId="29" xfId="0" applyFont="1" applyBorder="1" applyAlignment="1">
      <alignment horizontal="right" vertical="center" wrapText="1"/>
    </xf>
    <xf numFmtId="0" fontId="3" fillId="0" borderId="39" xfId="0" applyFont="1" applyBorder="1" applyAlignment="1">
      <alignment horizontal="left" vertical="center" wrapText="1"/>
    </xf>
    <xf numFmtId="44" fontId="3" fillId="0" borderId="39" xfId="0" applyNumberFormat="1" applyFont="1" applyBorder="1" applyAlignment="1">
      <alignment horizontal="left" vertical="center" wrapText="1"/>
    </xf>
    <xf numFmtId="44" fontId="3" fillId="0" borderId="21" xfId="0" applyNumberFormat="1" applyFont="1" applyBorder="1" applyAlignment="1">
      <alignment horizontal="right" vertical="center" wrapText="1"/>
    </xf>
    <xf numFmtId="0" fontId="3" fillId="2" borderId="29" xfId="0" applyFont="1" applyFill="1" applyBorder="1" applyAlignment="1">
      <alignment horizontal="right" vertical="center" wrapText="1"/>
    </xf>
    <xf numFmtId="44" fontId="3" fillId="2" borderId="39" xfId="0" applyNumberFormat="1" applyFont="1" applyFill="1" applyBorder="1" applyAlignment="1">
      <alignment horizontal="left" vertical="center" wrapText="1"/>
    </xf>
    <xf numFmtId="44" fontId="2" fillId="3" borderId="0" xfId="0" applyNumberFormat="1" applyFont="1" applyFill="1" applyAlignment="1">
      <alignment horizontal="justify" vertical="center" wrapText="1"/>
    </xf>
    <xf numFmtId="0" fontId="73" fillId="0" borderId="21" xfId="35" applyFont="1" applyBorder="1" applyAlignment="1">
      <alignment horizontal="center" vertical="center" wrapText="1"/>
    </xf>
    <xf numFmtId="0" fontId="73" fillId="0" borderId="0" xfId="35" applyFont="1" applyAlignment="1">
      <alignment wrapText="1"/>
    </xf>
    <xf numFmtId="0" fontId="73" fillId="0" borderId="0" xfId="35" applyFont="1" applyAlignment="1">
      <alignment horizontal="left" vertical="center" wrapText="1"/>
    </xf>
    <xf numFmtId="0" fontId="21" fillId="0" borderId="0" xfId="0" applyFont="1" applyAlignment="1">
      <alignment horizontal="center" vertical="center" wrapText="1"/>
    </xf>
    <xf numFmtId="44" fontId="21" fillId="0" borderId="0" xfId="8" applyFont="1" applyAlignment="1">
      <alignment vertical="center" wrapText="1"/>
    </xf>
    <xf numFmtId="0" fontId="25" fillId="0" borderId="0" xfId="35" applyAlignment="1">
      <alignment horizontal="center" vertical="center" wrapText="1"/>
    </xf>
    <xf numFmtId="44" fontId="2" fillId="34" borderId="0" xfId="0" applyNumberFormat="1" applyFont="1" applyFill="1" applyAlignment="1">
      <alignment horizontal="justify" vertical="center" wrapText="1"/>
    </xf>
    <xf numFmtId="0" fontId="2" fillId="34" borderId="0" xfId="0" applyFont="1" applyFill="1" applyAlignment="1">
      <alignment vertical="center" wrapText="1"/>
    </xf>
    <xf numFmtId="44" fontId="2" fillId="34" borderId="0" xfId="0" applyNumberFormat="1" applyFont="1" applyFill="1" applyAlignment="1">
      <alignment vertical="center" wrapText="1"/>
    </xf>
    <xf numFmtId="44" fontId="2" fillId="5" borderId="0" xfId="0" applyNumberFormat="1" applyFont="1" applyFill="1" applyAlignment="1">
      <alignment horizontal="justify" vertical="center" wrapText="1"/>
    </xf>
    <xf numFmtId="0" fontId="2" fillId="5" borderId="0" xfId="0" applyFont="1" applyFill="1" applyAlignment="1">
      <alignment vertical="center" wrapText="1"/>
    </xf>
    <xf numFmtId="44" fontId="2" fillId="5" borderId="0" xfId="0" applyNumberFormat="1" applyFont="1" applyFill="1" applyAlignment="1">
      <alignment vertical="center" wrapText="1"/>
    </xf>
    <xf numFmtId="43" fontId="11" fillId="0" borderId="2" xfId="1" applyFont="1" applyBorder="1" applyAlignment="1">
      <alignment horizontal="center" vertical="center" wrapText="1"/>
    </xf>
    <xf numFmtId="0" fontId="3" fillId="0" borderId="39" xfId="0" applyFont="1" applyBorder="1" applyAlignment="1">
      <alignment horizontal="right" vertical="center" wrapText="1"/>
    </xf>
    <xf numFmtId="43" fontId="2" fillId="0" borderId="41" xfId="1" applyFont="1" applyBorder="1" applyAlignment="1">
      <alignment horizontal="center" vertical="center" wrapText="1"/>
    </xf>
    <xf numFmtId="44" fontId="3" fillId="0" borderId="39" xfId="0" applyNumberFormat="1" applyFont="1" applyBorder="1" applyAlignment="1">
      <alignment horizontal="right" vertical="center" wrapText="1"/>
    </xf>
    <xf numFmtId="0" fontId="11" fillId="0" borderId="0" xfId="0" applyFont="1" applyAlignment="1">
      <alignment horizontal="right" vertical="center" wrapText="1"/>
    </xf>
    <xf numFmtId="0" fontId="11" fillId="0" borderId="2" xfId="0" applyFont="1" applyBorder="1" applyAlignment="1">
      <alignment horizontal="center" vertical="center" wrapText="1"/>
    </xf>
    <xf numFmtId="44" fontId="11" fillId="0" borderId="2" xfId="0" applyNumberFormat="1" applyFont="1" applyBorder="1" applyAlignment="1">
      <alignment horizontal="justify" vertical="center" wrapText="1"/>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25" xfId="0" applyFont="1" applyFill="1" applyBorder="1" applyAlignment="1">
      <alignment horizontal="center"/>
    </xf>
    <xf numFmtId="49" fontId="21" fillId="0" borderId="21" xfId="0" applyNumberFormat="1" applyFont="1" applyBorder="1" applyAlignment="1">
      <alignment vertical="center" wrapText="1"/>
    </xf>
    <xf numFmtId="8" fontId="32" fillId="0" borderId="21" xfId="14" applyNumberFormat="1" applyFont="1" applyBorder="1" applyAlignment="1">
      <alignment horizontal="left" vertical="center"/>
    </xf>
    <xf numFmtId="0" fontId="30" fillId="2" borderId="23" xfId="0" applyFont="1" applyFill="1" applyBorder="1" applyAlignment="1">
      <alignment horizontal="center"/>
    </xf>
    <xf numFmtId="0" fontId="30" fillId="2" borderId="25" xfId="0" applyFont="1" applyFill="1" applyBorder="1" applyAlignment="1">
      <alignment horizontal="center"/>
    </xf>
    <xf numFmtId="8" fontId="30" fillId="0" borderId="21" xfId="0" applyNumberFormat="1" applyFont="1" applyBorder="1"/>
    <xf numFmtId="0" fontId="30" fillId="0" borderId="21" xfId="0" applyFont="1" applyFill="1" applyBorder="1"/>
    <xf numFmtId="0" fontId="32" fillId="0" borderId="0" xfId="0" applyFont="1" applyFill="1"/>
    <xf numFmtId="0" fontId="32" fillId="0" borderId="0" xfId="0" applyFont="1" applyFill="1" applyAlignment="1">
      <alignment vertical="center" wrapText="1"/>
    </xf>
    <xf numFmtId="0" fontId="2" fillId="0" borderId="0" xfId="0" applyFont="1" applyBorder="1" applyAlignment="1">
      <alignment horizontal="center" vertical="center" wrapText="1"/>
    </xf>
    <xf numFmtId="0" fontId="3" fillId="0" borderId="25" xfId="0" applyFont="1" applyBorder="1" applyAlignment="1">
      <alignment horizontal="right" vertical="center" wrapText="1"/>
    </xf>
    <xf numFmtId="0" fontId="3" fillId="0" borderId="21" xfId="0" applyFont="1" applyBorder="1" applyAlignment="1">
      <alignment horizontal="right" vertical="center" wrapText="1"/>
    </xf>
    <xf numFmtId="0" fontId="3" fillId="0" borderId="30" xfId="0" applyFont="1" applyBorder="1" applyAlignment="1">
      <alignment horizontal="right" vertical="center" wrapText="1"/>
    </xf>
    <xf numFmtId="0" fontId="3" fillId="0" borderId="42" xfId="0" applyFont="1" applyBorder="1" applyAlignment="1">
      <alignment horizontal="right" vertical="center" wrapText="1"/>
    </xf>
    <xf numFmtId="0" fontId="2" fillId="0" borderId="0" xfId="0" applyFont="1" applyAlignment="1">
      <alignment horizontal="left" vertical="center" wrapText="1" indent="1"/>
    </xf>
    <xf numFmtId="0" fontId="3" fillId="0" borderId="39" xfId="0" applyFont="1" applyBorder="1" applyAlignment="1">
      <alignment horizontal="left" vertical="center" wrapText="1"/>
    </xf>
    <xf numFmtId="0" fontId="3" fillId="2" borderId="39" xfId="0" applyFont="1" applyFill="1" applyBorder="1" applyAlignment="1">
      <alignment horizontal="left"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2" fillId="0" borderId="0" xfId="0" applyFont="1" applyFill="1" applyAlignment="1">
      <alignment horizontal="left" vertical="center" wrapText="1" inden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2" borderId="24" xfId="0" applyFont="1" applyFill="1" applyBorder="1" applyAlignment="1">
      <alignment horizontal="left" vertical="center" wrapText="1"/>
    </xf>
    <xf numFmtId="0" fontId="2" fillId="0" borderId="22" xfId="0" applyFont="1" applyBorder="1" applyAlignment="1">
      <alignment horizontal="left" vertical="center" wrapText="1" indent="1"/>
    </xf>
    <xf numFmtId="0" fontId="2" fillId="0" borderId="45" xfId="0" applyFont="1" applyBorder="1" applyAlignment="1">
      <alignment horizontal="left" vertical="center" wrapText="1" indent="1"/>
    </xf>
    <xf numFmtId="0" fontId="2" fillId="0" borderId="55" xfId="0" applyFont="1" applyBorder="1" applyAlignment="1">
      <alignment horizontal="left" vertical="center" wrapText="1" indent="1"/>
    </xf>
    <xf numFmtId="0" fontId="11" fillId="0" borderId="0" xfId="0" applyFont="1" applyAlignment="1">
      <alignment horizontal="left" vertical="center" wrapText="1" inden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5"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4" xfId="0" applyFont="1" applyBorder="1" applyAlignment="1">
      <alignment horizontal="right" vertical="center" wrapText="1"/>
    </xf>
    <xf numFmtId="0" fontId="6" fillId="0" borderId="6" xfId="0" applyFont="1" applyBorder="1" applyAlignment="1">
      <alignment horizontal="right" vertical="center" wrapText="1"/>
    </xf>
    <xf numFmtId="0" fontId="11" fillId="0" borderId="0" xfId="0" applyFont="1" applyFill="1" applyAlignment="1">
      <alignment horizontal="left" vertical="center" wrapText="1" indent="1"/>
    </xf>
    <xf numFmtId="0" fontId="2" fillId="0" borderId="16" xfId="0" applyFont="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5" fillId="0" borderId="36" xfId="0" applyFont="1" applyBorder="1" applyAlignment="1">
      <alignment horizontal="center" vertical="center" wrapText="1"/>
    </xf>
    <xf numFmtId="14" fontId="3" fillId="0" borderId="21" xfId="0" applyNumberFormat="1" applyFont="1" applyBorder="1" applyAlignment="1">
      <alignment horizontal="left" vertical="center" wrapText="1"/>
    </xf>
    <xf numFmtId="10" fontId="3" fillId="0" borderId="21"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6" fillId="2" borderId="38" xfId="0" applyFont="1" applyFill="1" applyBorder="1" applyAlignment="1">
      <alignment horizontal="center" vertical="center" wrapText="1"/>
    </xf>
    <xf numFmtId="0" fontId="2" fillId="0" borderId="0" xfId="0" applyFont="1" applyAlignment="1">
      <alignment horizontal="left" vertical="center" wrapText="1"/>
    </xf>
    <xf numFmtId="0" fontId="2" fillId="0" borderId="26" xfId="0" applyFont="1" applyBorder="1" applyAlignment="1">
      <alignment horizontal="center" vertical="center" wrapText="1"/>
    </xf>
    <xf numFmtId="0" fontId="2" fillId="0" borderId="15" xfId="0" applyFont="1" applyBorder="1" applyAlignment="1">
      <alignment horizontal="left" vertical="center" wrapText="1"/>
    </xf>
    <xf numFmtId="0" fontId="3" fillId="3" borderId="2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6" fillId="2" borderId="24" xfId="0" applyFont="1" applyFill="1" applyBorder="1" applyAlignment="1">
      <alignment horizontal="center" vertical="center" wrapText="1"/>
    </xf>
    <xf numFmtId="0" fontId="3" fillId="0" borderId="25" xfId="0" applyFont="1" applyFill="1" applyBorder="1" applyAlignment="1">
      <alignment horizontal="right" vertical="center" wrapText="1"/>
    </xf>
    <xf numFmtId="0" fontId="3" fillId="0" borderId="21" xfId="0" applyFont="1" applyFill="1" applyBorder="1" applyAlignment="1">
      <alignment horizontal="right" vertical="center" wrapText="1"/>
    </xf>
    <xf numFmtId="0" fontId="2" fillId="0" borderId="0" xfId="0" applyFont="1" applyBorder="1" applyAlignment="1">
      <alignment horizontal="left" vertical="center" wrapText="1"/>
    </xf>
    <xf numFmtId="0" fontId="3" fillId="0" borderId="9" xfId="0" applyFont="1" applyBorder="1" applyAlignment="1">
      <alignment horizontal="center" wrapText="1"/>
    </xf>
    <xf numFmtId="0" fontId="13" fillId="0" borderId="0" xfId="0" applyFont="1" applyBorder="1" applyAlignment="1">
      <alignment horizontal="center" vertical="center" wrapText="1"/>
    </xf>
    <xf numFmtId="0" fontId="70" fillId="0" borderId="22"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3" xfId="0" applyFont="1" applyBorder="1" applyAlignment="1">
      <alignment horizontal="left" vertical="center" wrapText="1"/>
    </xf>
    <xf numFmtId="0" fontId="70" fillId="0" borderId="28" xfId="0" applyFont="1" applyBorder="1" applyAlignment="1">
      <alignment horizontal="left" vertic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10" xfId="0" applyFont="1" applyBorder="1" applyAlignment="1">
      <alignment horizontal="right" vertical="center" wrapText="1"/>
    </xf>
    <xf numFmtId="0" fontId="13" fillId="0" borderId="1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70" fillId="0" borderId="3"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25" xfId="0" applyFont="1" applyBorder="1" applyAlignment="1">
      <alignment horizontal="center" vertical="center" wrapText="1"/>
    </xf>
    <xf numFmtId="0" fontId="31" fillId="2" borderId="21" xfId="0" applyFont="1" applyFill="1" applyBorder="1" applyAlignment="1">
      <alignment horizontal="center"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2" fontId="0" fillId="0" borderId="21" xfId="0" applyNumberFormat="1" applyBorder="1" applyAlignment="1">
      <alignment horizontal="center" vertical="center" wrapText="1"/>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25" xfId="0" applyFont="1" applyFill="1" applyBorder="1" applyAlignment="1">
      <alignment horizont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0" fillId="2" borderId="21" xfId="0" applyFont="1" applyFill="1" applyBorder="1" applyAlignment="1">
      <alignment horizontal="center"/>
    </xf>
    <xf numFmtId="0" fontId="29" fillId="2" borderId="21" xfId="0" applyFont="1" applyFill="1" applyBorder="1" applyAlignment="1">
      <alignment horizontal="center"/>
    </xf>
  </cellXfs>
  <cellStyles count="20286">
    <cellStyle name="_x000d__x000a_JournalTemplate=C:\COMFO\CTALK\JOURSTD.TPL_x000d__x000a_LbStateAddress=3 3 0 251 1 89 2 311_x000d__x000a_LbStateJou" xfId="91"/>
    <cellStyle name="20% - Ênfase1 100" xfId="36"/>
    <cellStyle name="20% - Ênfase1 2" xfId="5594"/>
    <cellStyle name="20% - Ênfase2 2" xfId="3859"/>
    <cellStyle name="20% - Ênfase3 2" xfId="3971"/>
    <cellStyle name="20% - Ênfase4 2" xfId="5430"/>
    <cellStyle name="20% - Ênfase5 2" xfId="5544"/>
    <cellStyle name="20% - Ênfase6 2" xfId="3912"/>
    <cellStyle name="40% - Ênfase1 2" xfId="3950"/>
    <cellStyle name="40% - Ênfase2 2" xfId="5471"/>
    <cellStyle name="40% - Ênfase3 2" xfId="5507"/>
    <cellStyle name="40% - Ênfase4 2" xfId="5589"/>
    <cellStyle name="40% - Ênfase5 2" xfId="3860"/>
    <cellStyle name="40% - Ênfase6 2" xfId="3800"/>
    <cellStyle name="60% - Ênfase1 2" xfId="5538"/>
    <cellStyle name="60% - Ênfase2 2" xfId="5593"/>
    <cellStyle name="60% - Ênfase3 2" xfId="5483"/>
    <cellStyle name="60% - Ênfase4 2" xfId="5522"/>
    <cellStyle name="60% - Ênfase5 2" xfId="5518"/>
    <cellStyle name="60% - Ênfase6 2" xfId="5502"/>
    <cellStyle name="60% - Ênfase6 37" xfId="37"/>
    <cellStyle name="Bom 2" xfId="5448"/>
    <cellStyle name="Cálculo 2" xfId="3832"/>
    <cellStyle name="Célula de Verificação" xfId="3" builtinId="23"/>
    <cellStyle name="Célula de Verificação 2" xfId="5431"/>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2 2" xfId="5508"/>
    <cellStyle name="Ênfase3 2" xfId="3910"/>
    <cellStyle name="Ênfase4 2" xfId="3802"/>
    <cellStyle name="Ênfase5 2" xfId="3853"/>
    <cellStyle name="Ênfase6 2" xfId="5457"/>
    <cellStyle name="Entrada 2" xfId="5401"/>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2"/>
    <cellStyle name="Excel Built-in Normal 1" xfId="40"/>
    <cellStyle name="Excel Built-in Normal 2" xfId="60"/>
    <cellStyle name="Excel Built-in Normal 3" xfId="23"/>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xfId="35" builtinId="8"/>
    <cellStyle name="Hiperlink 2" xfId="15"/>
    <cellStyle name="Hiperlink 2 2" xfId="61"/>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8"/>
    <cellStyle name="Moeda 2 2" xfId="62"/>
    <cellStyle name="Moeda 2 2 2" xfId="14822"/>
    <cellStyle name="Moeda 2 3" xfId="14809"/>
    <cellStyle name="Moeda 3" xfId="16"/>
    <cellStyle name="Moeda 3 2" xfId="14812"/>
    <cellStyle name="Moeda 4" xfId="31"/>
    <cellStyle name="Moeda 4 2" xfId="14816"/>
    <cellStyle name="Neutra 2" xfId="5442"/>
    <cellStyle name="Normal" xfId="0" builtinId="0"/>
    <cellStyle name="Normal - Style1" xfId="110"/>
    <cellStyle name="Normal 10" xfId="9"/>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8"/>
    <cellStyle name="Normal 153" xfId="2057"/>
    <cellStyle name="Normal 154" xfId="2074"/>
    <cellStyle name="Normal 155" xfId="20"/>
    <cellStyle name="Normal 156" xfId="21"/>
    <cellStyle name="Normal 157" xfId="2071"/>
    <cellStyle name="Normal 158" xfId="24"/>
    <cellStyle name="Normal 159" xfId="25"/>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6"/>
    <cellStyle name="Normal 162" xfId="3654"/>
    <cellStyle name="Normal 162 2" xfId="8612"/>
    <cellStyle name="Normal 163" xfId="3699"/>
    <cellStyle name="Normal 164" xfId="3664"/>
    <cellStyle name="Normal 165" xfId="3794"/>
    <cellStyle name="Normal 166" xfId="29"/>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9" xfId="141"/>
    <cellStyle name="Normal 19 2" xfId="528"/>
    <cellStyle name="Normal 19 2 2" xfId="1079"/>
    <cellStyle name="Normal 19 3" xfId="421"/>
    <cellStyle name="Normal 19 4" xfId="305"/>
    <cellStyle name="Normal 2" xfId="4"/>
    <cellStyle name="Normal 2 2" xfId="49"/>
    <cellStyle name="Normal 2 2 2" xfId="27"/>
    <cellStyle name="Normal 2 2 2 2" xfId="856"/>
    <cellStyle name="Normal 2 2 3" xfId="12"/>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7"/>
    <cellStyle name="Normal 3 2" xfId="50"/>
    <cellStyle name="Normal 3 2 2" xfId="540"/>
    <cellStyle name="Normal 3 2 2 2" xfId="1091"/>
    <cellStyle name="Normal 3 2 3" xfId="467"/>
    <cellStyle name="Normal 3 2 4" xfId="351"/>
    <cellStyle name="Normal 3 3" xfId="30"/>
    <cellStyle name="Normal 3 4" xfId="539"/>
    <cellStyle name="Normal 3 4 2" xfId="1090"/>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14"/>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2" xfId="10"/>
    <cellStyle name="Porcentagem 2 2" xfId="277"/>
    <cellStyle name="Porcentagem 2 2 2" xfId="1017"/>
    <cellStyle name="Porcentagem 2 3" xfId="966"/>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2 2 2" xfId="17729"/>
    <cellStyle name="Separador de milhares 2 2 2 3" xfId="12126"/>
    <cellStyle name="Separador de milhares 2 2 2 3 2" xfId="17607"/>
    <cellStyle name="Separador de milhares 2 2 3" xfId="494"/>
    <cellStyle name="Separador de milhares 2 2 3 2" xfId="12110"/>
    <cellStyle name="Separador de milhares 2 2 3 2 2" xfId="17591"/>
    <cellStyle name="Separador de milhares 2 2 4" xfId="378"/>
    <cellStyle name="Separador de milhares 2 2 4 2" xfId="12090"/>
    <cellStyle name="Separador de milhares 2 2 4 2 2" xfId="17571"/>
    <cellStyle name="Separador de milhares 2 2 5" xfId="12052"/>
    <cellStyle name="Separador de milhares 2 2 5 2" xfId="17533"/>
    <cellStyle name="Separador de milhares 2 3" xfId="604"/>
    <cellStyle name="Separador de milhares 2 3 2" xfId="1130"/>
    <cellStyle name="Separador de milhares 2 3 2 2" xfId="12247"/>
    <cellStyle name="Separador de milhares 2 3 2 2 2" xfId="17728"/>
    <cellStyle name="Separador de milhares 2 3 3" xfId="12125"/>
    <cellStyle name="Separador de milhares 2 3 3 2" xfId="17606"/>
    <cellStyle name="Separador de milhares 2 4" xfId="408"/>
    <cellStyle name="Separador de milhares 2 4 2" xfId="12107"/>
    <cellStyle name="Separador de milhares 2 4 2 2" xfId="17588"/>
    <cellStyle name="Separador de milhares 2 5" xfId="292"/>
    <cellStyle name="Separador de milhares 2 5 2" xfId="12087"/>
    <cellStyle name="Separador de milhares 2 5 2 2" xfId="17568"/>
    <cellStyle name="Separador de milhares 2 6" xfId="12051"/>
    <cellStyle name="Separador de milhares 2 6 2" xfId="17532"/>
    <cellStyle name="Separador de milhares 3" xfId="53"/>
    <cellStyle name="Separador de milhares 3 2" xfId="12053"/>
    <cellStyle name="Separador de milhares 3 2 2" xfId="17534"/>
    <cellStyle name="Separador de milhares 4" xfId="48"/>
    <cellStyle name="Sepavador de milhares [0]_Pasta2" xfId="120"/>
    <cellStyle name="Standard_RP100_01 (metr.)" xfId="121"/>
    <cellStyle name="Texto de Aviso 2" xfId="5477"/>
    <cellStyle name="Texto Explicativo 2" xfId="5388"/>
    <cellStyle name="Título 1 2" xfId="5596"/>
    <cellStyle name="Título 2 2" xfId="5445"/>
    <cellStyle name="Título 3 2" xfId="5454"/>
    <cellStyle name="Título 4 2" xfId="5531"/>
    <cellStyle name="Titulo1" xfId="122"/>
    <cellStyle name="Titulo2" xfId="123"/>
    <cellStyle name="Vírgula" xfId="1" builtinId="3"/>
    <cellStyle name="Vírgula 10" xfId="125"/>
    <cellStyle name="Vírgula 10 10" xfId="267"/>
    <cellStyle name="Vírgula 10 10 2" xfId="3892"/>
    <cellStyle name="Vírgula 10 10 2 2" xfId="8979"/>
    <cellStyle name="Vírgula 10 10 2 2 2" xfId="14070"/>
    <cellStyle name="Vírgula 10 10 2 2 2 2" xfId="19550"/>
    <cellStyle name="Vírgula 10 10 2 2 3" xfId="16795"/>
    <cellStyle name="Vírgula 10 10 2 3" xfId="12874"/>
    <cellStyle name="Vírgula 10 10 2 3 2" xfId="18354"/>
    <cellStyle name="Vírgula 10 10 2 4" xfId="15600"/>
    <cellStyle name="Vírgula 10 10 3" xfId="5670"/>
    <cellStyle name="Vírgula 10 10 3 2" xfId="10612"/>
    <cellStyle name="Vírgula 10 10 3 2 2" xfId="14458"/>
    <cellStyle name="Vírgula 10 10 3 2 2 2" xfId="19938"/>
    <cellStyle name="Vírgula 10 10 3 2 3" xfId="17183"/>
    <cellStyle name="Vírgula 10 10 3 3" xfId="13287"/>
    <cellStyle name="Vírgula 10 10 3 3 2" xfId="18767"/>
    <cellStyle name="Vírgula 10 10 3 4" xfId="16012"/>
    <cellStyle name="Vírgula 10 10 4" xfId="7178"/>
    <cellStyle name="Vírgula 10 10 4 2" xfId="13644"/>
    <cellStyle name="Vírgula 10 10 4 2 2" xfId="19124"/>
    <cellStyle name="Vírgula 10 10 4 3" xfId="16369"/>
    <cellStyle name="Vírgula 10 10 5" xfId="2217"/>
    <cellStyle name="Vírgula 10 10 5 2" xfId="12481"/>
    <cellStyle name="Vírgula 10 10 5 2 2" xfId="17961"/>
    <cellStyle name="Vírgula 10 10 5 3" xfId="15207"/>
    <cellStyle name="Vírgula 10 10 6" xfId="12075"/>
    <cellStyle name="Vírgula 10 10 6 2" xfId="17556"/>
    <cellStyle name="Vírgula 10 10 7" xfId="14835"/>
    <cellStyle name="Vírgula 10 11" xfId="2127"/>
    <cellStyle name="Vírgula 10 11 2" xfId="3805"/>
    <cellStyle name="Vírgula 10 11 2 2" xfId="8898"/>
    <cellStyle name="Vírgula 10 11 2 2 2" xfId="14059"/>
    <cellStyle name="Vírgula 10 11 2 2 2 2" xfId="19539"/>
    <cellStyle name="Vírgula 10 11 2 2 3" xfId="16784"/>
    <cellStyle name="Vírgula 10 11 2 3" xfId="12862"/>
    <cellStyle name="Vírgula 10 11 2 3 2" xfId="18342"/>
    <cellStyle name="Vírgula 10 11 2 4" xfId="15588"/>
    <cellStyle name="Vírgula 10 11 3" xfId="8650"/>
    <cellStyle name="Vírgula 10 11 3 2" xfId="13994"/>
    <cellStyle name="Vírgula 10 11 3 2 2" xfId="19474"/>
    <cellStyle name="Vírgula 10 11 3 3" xfId="16719"/>
    <cellStyle name="Vírgula 10 11 4" xfId="12474"/>
    <cellStyle name="Vírgula 10 11 4 2" xfId="17954"/>
    <cellStyle name="Vírgula 10 11 5" xfId="15200"/>
    <cellStyle name="Vírgula 10 12" xfId="3690"/>
    <cellStyle name="Vírgula 10 12 2" xfId="8787"/>
    <cellStyle name="Vírgula 10 12 2 2" xfId="14026"/>
    <cellStyle name="Vírgula 10 12 2 2 2" xfId="19506"/>
    <cellStyle name="Vírgula 10 12 2 3" xfId="16751"/>
    <cellStyle name="Vírgula 10 12 3" xfId="12829"/>
    <cellStyle name="Vírgula 10 12 3 2" xfId="18309"/>
    <cellStyle name="Vírgula 10 12 4" xfId="15555"/>
    <cellStyle name="Vírgula 10 13" xfId="3819"/>
    <cellStyle name="Vírgula 10 13 2" xfId="8911"/>
    <cellStyle name="Vírgula 10 13 2 2" xfId="14063"/>
    <cellStyle name="Vírgula 10 13 2 2 2" xfId="19543"/>
    <cellStyle name="Vírgula 10 13 2 3" xfId="16788"/>
    <cellStyle name="Vírgula 10 13 3" xfId="12866"/>
    <cellStyle name="Vírgula 10 13 3 2" xfId="18346"/>
    <cellStyle name="Vírgula 10 13 4" xfId="15592"/>
    <cellStyle name="Vírgula 10 14" xfId="5608"/>
    <cellStyle name="Vírgula 10 14 2" xfId="10550"/>
    <cellStyle name="Vírgula 10 14 2 2" xfId="14451"/>
    <cellStyle name="Vírgula 10 14 2 2 2" xfId="19931"/>
    <cellStyle name="Vírgula 10 14 2 3" xfId="17176"/>
    <cellStyle name="Vírgula 10 14 3" xfId="13280"/>
    <cellStyle name="Vírgula 10 14 3 2" xfId="18760"/>
    <cellStyle name="Vírgula 10 14 4" xfId="16005"/>
    <cellStyle name="Vírgula 10 15" xfId="7116"/>
    <cellStyle name="Vírgula 10 15 2" xfId="13637"/>
    <cellStyle name="Vírgula 10 15 2 2" xfId="19117"/>
    <cellStyle name="Vírgula 10 15 3" xfId="16362"/>
    <cellStyle name="Vírgula 10 16" xfId="2086"/>
    <cellStyle name="Vírgula 10 16 2" xfId="12465"/>
    <cellStyle name="Vírgula 10 16 2 2" xfId="17945"/>
    <cellStyle name="Vírgula 10 16 3" xfId="15191"/>
    <cellStyle name="Vírgula 10 17" xfId="12066"/>
    <cellStyle name="Vírgula 10 17 2" xfId="17547"/>
    <cellStyle name="Vírgula 10 18" xfId="14828"/>
    <cellStyle name="Vírgula 10 2" xfId="174"/>
    <cellStyle name="Vírgula 10 2 10" xfId="2154"/>
    <cellStyle name="Vírgula 10 2 10 2" xfId="5497"/>
    <cellStyle name="Vírgula 10 2 10 2 2" xfId="10459"/>
    <cellStyle name="Vírgula 10 2 10 2 2 2" xfId="14427"/>
    <cellStyle name="Vírgula 10 2 10 2 2 2 2" xfId="19907"/>
    <cellStyle name="Vírgula 10 2 10 2 2 3" xfId="17152"/>
    <cellStyle name="Vírgula 10 2 10 2 3" xfId="13256"/>
    <cellStyle name="Vírgula 10 2 10 2 3 2" xfId="18736"/>
    <cellStyle name="Vírgula 10 2 10 2 4" xfId="15981"/>
    <cellStyle name="Vírgula 10 2 10 3" xfId="8651"/>
    <cellStyle name="Vírgula 10 2 10 3 2" xfId="13995"/>
    <cellStyle name="Vírgula 10 2 10 3 2 2" xfId="19475"/>
    <cellStyle name="Vírgula 10 2 10 3 3" xfId="16720"/>
    <cellStyle name="Vírgula 10 2 10 4" xfId="12480"/>
    <cellStyle name="Vírgula 10 2 10 4 2" xfId="17960"/>
    <cellStyle name="Vírgula 10 2 10 5" xfId="15206"/>
    <cellStyle name="Vírgula 10 2 11" xfId="3691"/>
    <cellStyle name="Vírgula 10 2 11 2" xfId="8788"/>
    <cellStyle name="Vírgula 10 2 11 2 2" xfId="14027"/>
    <cellStyle name="Vírgula 10 2 11 2 2 2" xfId="19507"/>
    <cellStyle name="Vírgula 10 2 11 2 3" xfId="16752"/>
    <cellStyle name="Vírgula 10 2 11 3" xfId="12830"/>
    <cellStyle name="Vírgula 10 2 11 3 2" xfId="18310"/>
    <cellStyle name="Vírgula 10 2 11 4" xfId="15556"/>
    <cellStyle name="Vírgula 10 2 12" xfId="3850"/>
    <cellStyle name="Vírgula 10 2 12 2" xfId="8941"/>
    <cellStyle name="Vírgula 10 2 12 2 2" xfId="14069"/>
    <cellStyle name="Vírgula 10 2 12 2 2 2" xfId="19549"/>
    <cellStyle name="Vírgula 10 2 12 2 3" xfId="16794"/>
    <cellStyle name="Vírgula 10 2 12 3" xfId="12872"/>
    <cellStyle name="Vírgula 10 2 12 3 2" xfId="18352"/>
    <cellStyle name="Vírgula 10 2 12 4" xfId="15598"/>
    <cellStyle name="Vírgula 10 2 13" xfId="5635"/>
    <cellStyle name="Vírgula 10 2 13 2" xfId="10577"/>
    <cellStyle name="Vírgula 10 2 13 2 2" xfId="14457"/>
    <cellStyle name="Vírgula 10 2 13 2 2 2" xfId="19937"/>
    <cellStyle name="Vírgula 10 2 13 2 3" xfId="17182"/>
    <cellStyle name="Vírgula 10 2 13 3" xfId="13286"/>
    <cellStyle name="Vírgula 10 2 13 3 2" xfId="18766"/>
    <cellStyle name="Vírgula 10 2 13 4" xfId="16011"/>
    <cellStyle name="Vírgula 10 2 14" xfId="7143"/>
    <cellStyle name="Vírgula 10 2 14 2" xfId="13643"/>
    <cellStyle name="Vírgula 10 2 14 2 2" xfId="19123"/>
    <cellStyle name="Vírgula 10 2 14 3" xfId="16368"/>
    <cellStyle name="Vírgula 10 2 15" xfId="2110"/>
    <cellStyle name="Vírgula 10 2 15 2" xfId="12466"/>
    <cellStyle name="Vírgula 10 2 15 2 2" xfId="17946"/>
    <cellStyle name="Vírgula 10 2 15 3" xfId="15192"/>
    <cellStyle name="Vírgula 10 2 16" xfId="12072"/>
    <cellStyle name="Vírgula 10 2 16 2" xfId="17553"/>
    <cellStyle name="Vírgula 10 2 17" xfId="14834"/>
    <cellStyle name="Vírgula 10 2 2" xfId="607"/>
    <cellStyle name="Vírgula 10 2 2 10" xfId="2358"/>
    <cellStyle name="Vírgula 10 2 2 10 2" xfId="12515"/>
    <cellStyle name="Vírgula 10 2 2 10 2 2" xfId="17995"/>
    <cellStyle name="Vírgula 10 2 2 10 3" xfId="15241"/>
    <cellStyle name="Vírgula 10 2 2 11" xfId="12128"/>
    <cellStyle name="Vírgula 10 2 2 11 2" xfId="17609"/>
    <cellStyle name="Vírgula 10 2 2 12" xfId="14872"/>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2 2 2" xfId="19724"/>
    <cellStyle name="Vírgula 10 2 2 2 2 2 2 2 3" xfId="16969"/>
    <cellStyle name="Vírgula 10 2 2 2 2 2 2 3" xfId="13072"/>
    <cellStyle name="Vírgula 10 2 2 2 2 2 2 3 2" xfId="18552"/>
    <cellStyle name="Vírgula 10 2 2 2 2 2 2 4" xfId="15798"/>
    <cellStyle name="Vírgula 10 2 2 2 2 2 3" xfId="6942"/>
    <cellStyle name="Vírgula 10 2 2 2 2 2 3 2" xfId="11884"/>
    <cellStyle name="Vírgula 10 2 2 2 2 2 3 2 2" xfId="14644"/>
    <cellStyle name="Vírgula 10 2 2 2 2 2 3 2 2 2" xfId="20124"/>
    <cellStyle name="Vírgula 10 2 2 2 2 2 3 2 3" xfId="17369"/>
    <cellStyle name="Vírgula 10 2 2 2 2 2 3 3" xfId="13473"/>
    <cellStyle name="Vírgula 10 2 2 2 2 2 3 3 2" xfId="18953"/>
    <cellStyle name="Vírgula 10 2 2 2 2 2 3 4" xfId="16198"/>
    <cellStyle name="Vírgula 10 2 2 2 2 2 4" xfId="8450"/>
    <cellStyle name="Vírgula 10 2 2 2 2 2 4 2" xfId="13830"/>
    <cellStyle name="Vírgula 10 2 2 2 2 2 4 2 2" xfId="19310"/>
    <cellStyle name="Vírgula 10 2 2 2 2 2 4 3" xfId="16555"/>
    <cellStyle name="Vírgula 10 2 2 2 2 2 5" xfId="3489"/>
    <cellStyle name="Vírgula 10 2 2 2 2 2 5 2" xfId="12667"/>
    <cellStyle name="Vírgula 10 2 2 2 2 2 5 2 2" xfId="18147"/>
    <cellStyle name="Vírgula 10 2 2 2 2 2 5 3" xfId="15393"/>
    <cellStyle name="Vírgula 10 2 2 2 2 2 6" xfId="12301"/>
    <cellStyle name="Vírgula 10 2 2 2 2 2 6 2" xfId="17781"/>
    <cellStyle name="Vírgula 10 2 2 2 2 2 7" xfId="15027"/>
    <cellStyle name="Vírgula 10 2 2 2 2 3" xfId="4582"/>
    <cellStyle name="Vírgula 10 2 2 2 2 3 2" xfId="9566"/>
    <cellStyle name="Vírgula 10 2 2 2 2 3 2 2" xfId="14209"/>
    <cellStyle name="Vírgula 10 2 2 2 2 3 2 2 2" xfId="19689"/>
    <cellStyle name="Vírgula 10 2 2 2 2 3 2 3" xfId="16934"/>
    <cellStyle name="Vírgula 10 2 2 2 2 3 3" xfId="13037"/>
    <cellStyle name="Vírgula 10 2 2 2 2 3 3 2" xfId="18517"/>
    <cellStyle name="Vírgula 10 2 2 2 2 3 4" xfId="15763"/>
    <cellStyle name="Vírgula 10 2 2 2 2 4" xfId="6313"/>
    <cellStyle name="Vírgula 10 2 2 2 2 4 2" xfId="11255"/>
    <cellStyle name="Vírgula 10 2 2 2 2 4 2 2" xfId="14611"/>
    <cellStyle name="Vírgula 10 2 2 2 2 4 2 2 2" xfId="20091"/>
    <cellStyle name="Vírgula 10 2 2 2 2 4 2 3" xfId="17336"/>
    <cellStyle name="Vírgula 10 2 2 2 2 4 3" xfId="13440"/>
    <cellStyle name="Vírgula 10 2 2 2 2 4 3 2" xfId="18920"/>
    <cellStyle name="Vírgula 10 2 2 2 2 4 4" xfId="16165"/>
    <cellStyle name="Vírgula 10 2 2 2 2 5" xfId="7821"/>
    <cellStyle name="Vírgula 10 2 2 2 2 5 2" xfId="13797"/>
    <cellStyle name="Vírgula 10 2 2 2 2 5 2 2" xfId="19277"/>
    <cellStyle name="Vírgula 10 2 2 2 2 5 3" xfId="16522"/>
    <cellStyle name="Vírgula 10 2 2 2 2 6" xfId="2860"/>
    <cellStyle name="Vírgula 10 2 2 2 2 6 2" xfId="12634"/>
    <cellStyle name="Vírgula 10 2 2 2 2 6 2 2" xfId="18114"/>
    <cellStyle name="Vírgula 10 2 2 2 2 6 3" xfId="15360"/>
    <cellStyle name="Vírgula 10 2 2 2 2 7" xfId="12268"/>
    <cellStyle name="Vírgula 10 2 2 2 2 7 2" xfId="17748"/>
    <cellStyle name="Vírgula 10 2 2 2 2 8" xfId="14994"/>
    <cellStyle name="Vírgula 10 2 2 2 3" xfId="1861"/>
    <cellStyle name="Vírgula 10 2 2 2 3 2" xfId="5212"/>
    <cellStyle name="Vírgula 10 2 2 2 3 2 2" xfId="10196"/>
    <cellStyle name="Vírgula 10 2 2 2 3 2 2 2" xfId="14243"/>
    <cellStyle name="Vírgula 10 2 2 2 3 2 2 2 2" xfId="19723"/>
    <cellStyle name="Vírgula 10 2 2 2 3 2 2 3" xfId="16968"/>
    <cellStyle name="Vírgula 10 2 2 2 3 2 3" xfId="13071"/>
    <cellStyle name="Vírgula 10 2 2 2 3 2 3 2" xfId="18551"/>
    <cellStyle name="Vírgula 10 2 2 2 3 2 4" xfId="15797"/>
    <cellStyle name="Vírgula 10 2 2 2 3 3" xfId="6941"/>
    <cellStyle name="Vírgula 10 2 2 2 3 3 2" xfId="11883"/>
    <cellStyle name="Vírgula 10 2 2 2 3 3 2 2" xfId="14643"/>
    <cellStyle name="Vírgula 10 2 2 2 3 3 2 2 2" xfId="20123"/>
    <cellStyle name="Vírgula 10 2 2 2 3 3 2 3" xfId="17368"/>
    <cellStyle name="Vírgula 10 2 2 2 3 3 3" xfId="13472"/>
    <cellStyle name="Vírgula 10 2 2 2 3 3 3 2" xfId="18952"/>
    <cellStyle name="Vírgula 10 2 2 2 3 3 4" xfId="16197"/>
    <cellStyle name="Vírgula 10 2 2 2 3 4" xfId="8449"/>
    <cellStyle name="Vírgula 10 2 2 2 3 4 2" xfId="13829"/>
    <cellStyle name="Vírgula 10 2 2 2 3 4 2 2" xfId="19309"/>
    <cellStyle name="Vírgula 10 2 2 2 3 4 3" xfId="16554"/>
    <cellStyle name="Vírgula 10 2 2 2 3 5" xfId="3488"/>
    <cellStyle name="Vírgula 10 2 2 2 3 5 2" xfId="12666"/>
    <cellStyle name="Vírgula 10 2 2 2 3 5 2 2" xfId="18146"/>
    <cellStyle name="Vírgula 10 2 2 2 3 5 3" xfId="15392"/>
    <cellStyle name="Vírgula 10 2 2 2 3 6" xfId="12300"/>
    <cellStyle name="Vírgula 10 2 2 2 3 6 2" xfId="17780"/>
    <cellStyle name="Vírgula 10 2 2 2 3 7" xfId="15026"/>
    <cellStyle name="Vírgula 10 2 2 2 4" xfId="4199"/>
    <cellStyle name="Vírgula 10 2 2 2 4 2" xfId="9185"/>
    <cellStyle name="Vírgula 10 2 2 2 4 2 2" xfId="14118"/>
    <cellStyle name="Vírgula 10 2 2 2 4 2 2 2" xfId="19598"/>
    <cellStyle name="Vírgula 10 2 2 2 4 2 3" xfId="16843"/>
    <cellStyle name="Vírgula 10 2 2 2 4 3" xfId="12946"/>
    <cellStyle name="Vírgula 10 2 2 2 4 3 2" xfId="18426"/>
    <cellStyle name="Vírgula 10 2 2 2 4 4" xfId="15672"/>
    <cellStyle name="Vírgula 10 2 2 2 5" xfId="5946"/>
    <cellStyle name="Vírgula 10 2 2 2 5 2" xfId="10888"/>
    <cellStyle name="Vírgula 10 2 2 2 5 2 2" xfId="14524"/>
    <cellStyle name="Vírgula 10 2 2 2 5 2 2 2" xfId="20004"/>
    <cellStyle name="Vírgula 10 2 2 2 5 2 3" xfId="17249"/>
    <cellStyle name="Vírgula 10 2 2 2 5 3" xfId="13353"/>
    <cellStyle name="Vírgula 10 2 2 2 5 3 2" xfId="18833"/>
    <cellStyle name="Vírgula 10 2 2 2 5 4" xfId="16078"/>
    <cellStyle name="Vírgula 10 2 2 2 6" xfId="7454"/>
    <cellStyle name="Vírgula 10 2 2 2 6 2" xfId="13710"/>
    <cellStyle name="Vírgula 10 2 2 2 6 2 2" xfId="19190"/>
    <cellStyle name="Vírgula 10 2 2 2 6 3" xfId="16435"/>
    <cellStyle name="Vírgula 10 2 2 2 7" xfId="2493"/>
    <cellStyle name="Vírgula 10 2 2 2 7 2" xfId="12547"/>
    <cellStyle name="Vírgula 10 2 2 2 7 2 2" xfId="18027"/>
    <cellStyle name="Vírgula 10 2 2 2 7 3" xfId="15273"/>
    <cellStyle name="Vírgula 10 2 2 2 8" xfId="12165"/>
    <cellStyle name="Vírgula 10 2 2 2 8 2" xfId="17646"/>
    <cellStyle name="Vírgula 10 2 2 2 9" xfId="14905"/>
    <cellStyle name="Vírgula 10 2 2 3" xfId="908"/>
    <cellStyle name="Vírgula 10 2 2 3 2" xfId="1863"/>
    <cellStyle name="Vírgula 10 2 2 3 2 2" xfId="5214"/>
    <cellStyle name="Vírgula 10 2 2 3 2 2 2" xfId="10198"/>
    <cellStyle name="Vírgula 10 2 2 3 2 2 2 2" xfId="14245"/>
    <cellStyle name="Vírgula 10 2 2 3 2 2 2 2 2" xfId="19725"/>
    <cellStyle name="Vírgula 10 2 2 3 2 2 2 3" xfId="16970"/>
    <cellStyle name="Vírgula 10 2 2 3 2 2 3" xfId="13073"/>
    <cellStyle name="Vírgula 10 2 2 3 2 2 3 2" xfId="18553"/>
    <cellStyle name="Vírgula 10 2 2 3 2 2 4" xfId="15799"/>
    <cellStyle name="Vírgula 10 2 2 3 2 3" xfId="6943"/>
    <cellStyle name="Vírgula 10 2 2 3 2 3 2" xfId="11885"/>
    <cellStyle name="Vírgula 10 2 2 3 2 3 2 2" xfId="14645"/>
    <cellStyle name="Vírgula 10 2 2 3 2 3 2 2 2" xfId="20125"/>
    <cellStyle name="Vírgula 10 2 2 3 2 3 2 3" xfId="17370"/>
    <cellStyle name="Vírgula 10 2 2 3 2 3 3" xfId="13474"/>
    <cellStyle name="Vírgula 10 2 2 3 2 3 3 2" xfId="18954"/>
    <cellStyle name="Vírgula 10 2 2 3 2 3 4" xfId="16199"/>
    <cellStyle name="Vírgula 10 2 2 3 2 4" xfId="8451"/>
    <cellStyle name="Vírgula 10 2 2 3 2 4 2" xfId="13831"/>
    <cellStyle name="Vírgula 10 2 2 3 2 4 2 2" xfId="19311"/>
    <cellStyle name="Vírgula 10 2 2 3 2 4 3" xfId="16556"/>
    <cellStyle name="Vírgula 10 2 2 3 2 5" xfId="3490"/>
    <cellStyle name="Vírgula 10 2 2 3 2 5 2" xfId="12668"/>
    <cellStyle name="Vírgula 10 2 2 3 2 5 2 2" xfId="18148"/>
    <cellStyle name="Vírgula 10 2 2 3 2 5 3" xfId="15394"/>
    <cellStyle name="Vírgula 10 2 2 3 2 6" xfId="12302"/>
    <cellStyle name="Vírgula 10 2 2 3 2 6 2" xfId="17782"/>
    <cellStyle name="Vírgula 10 2 2 3 2 7" xfId="15028"/>
    <cellStyle name="Vírgula 10 2 2 3 3" xfId="4341"/>
    <cellStyle name="Vírgula 10 2 2 3 3 2" xfId="9326"/>
    <cellStyle name="Vírgula 10 2 2 3 3 2 2" xfId="14151"/>
    <cellStyle name="Vírgula 10 2 2 3 3 2 2 2" xfId="19631"/>
    <cellStyle name="Vírgula 10 2 2 3 3 2 3" xfId="16876"/>
    <cellStyle name="Vírgula 10 2 2 3 3 3" xfId="12979"/>
    <cellStyle name="Vírgula 10 2 2 3 3 3 2" xfId="18459"/>
    <cellStyle name="Vírgula 10 2 2 3 3 4" xfId="15705"/>
    <cellStyle name="Vírgula 10 2 2 3 4" xfId="6084"/>
    <cellStyle name="Vírgula 10 2 2 3 4 2" xfId="11026"/>
    <cellStyle name="Vírgula 10 2 2 3 4 2 2" xfId="14557"/>
    <cellStyle name="Vírgula 10 2 2 3 4 2 2 2" xfId="20037"/>
    <cellStyle name="Vírgula 10 2 2 3 4 2 3" xfId="17282"/>
    <cellStyle name="Vírgula 10 2 2 3 4 3" xfId="13386"/>
    <cellStyle name="Vírgula 10 2 2 3 4 3 2" xfId="18866"/>
    <cellStyle name="Vírgula 10 2 2 3 4 4" xfId="16111"/>
    <cellStyle name="Vírgula 10 2 2 3 5" xfId="7592"/>
    <cellStyle name="Vírgula 10 2 2 3 5 2" xfId="13743"/>
    <cellStyle name="Vírgula 10 2 2 3 5 2 2" xfId="19223"/>
    <cellStyle name="Vírgula 10 2 2 3 5 3" xfId="16468"/>
    <cellStyle name="Vírgula 10 2 2 3 6" xfId="2631"/>
    <cellStyle name="Vírgula 10 2 2 3 6 2" xfId="12580"/>
    <cellStyle name="Vírgula 10 2 2 3 6 2 2" xfId="18060"/>
    <cellStyle name="Vírgula 10 2 2 3 6 3" xfId="15306"/>
    <cellStyle name="Vírgula 10 2 2 3 7" xfId="12199"/>
    <cellStyle name="Vírgula 10 2 2 3 7 2" xfId="17680"/>
    <cellStyle name="Vírgula 10 2 2 3 8" xfId="14939"/>
    <cellStyle name="Vírgula 10 2 2 4" xfId="1860"/>
    <cellStyle name="Vírgula 10 2 2 4 2" xfId="5211"/>
    <cellStyle name="Vírgula 10 2 2 4 2 2" xfId="10195"/>
    <cellStyle name="Vírgula 10 2 2 4 2 2 2" xfId="14242"/>
    <cellStyle name="Vírgula 10 2 2 4 2 2 2 2" xfId="19722"/>
    <cellStyle name="Vírgula 10 2 2 4 2 2 3" xfId="16967"/>
    <cellStyle name="Vírgula 10 2 2 4 2 3" xfId="13070"/>
    <cellStyle name="Vírgula 10 2 2 4 2 3 2" xfId="18550"/>
    <cellStyle name="Vírgula 10 2 2 4 2 4" xfId="15796"/>
    <cellStyle name="Vírgula 10 2 2 4 3" xfId="6940"/>
    <cellStyle name="Vírgula 10 2 2 4 3 2" xfId="11882"/>
    <cellStyle name="Vírgula 10 2 2 4 3 2 2" xfId="14642"/>
    <cellStyle name="Vírgula 10 2 2 4 3 2 2 2" xfId="20122"/>
    <cellStyle name="Vírgula 10 2 2 4 3 2 3" xfId="17367"/>
    <cellStyle name="Vírgula 10 2 2 4 3 3" xfId="13471"/>
    <cellStyle name="Vírgula 10 2 2 4 3 3 2" xfId="18951"/>
    <cellStyle name="Vírgula 10 2 2 4 3 4" xfId="16196"/>
    <cellStyle name="Vírgula 10 2 2 4 4" xfId="8448"/>
    <cellStyle name="Vírgula 10 2 2 4 4 2" xfId="13828"/>
    <cellStyle name="Vírgula 10 2 2 4 4 2 2" xfId="19308"/>
    <cellStyle name="Vírgula 10 2 2 4 4 3" xfId="16553"/>
    <cellStyle name="Vírgula 10 2 2 4 5" xfId="3487"/>
    <cellStyle name="Vírgula 10 2 2 4 5 2" xfId="12665"/>
    <cellStyle name="Vírgula 10 2 2 4 5 2 2" xfId="18145"/>
    <cellStyle name="Vírgula 10 2 2 4 5 3" xfId="15391"/>
    <cellStyle name="Vírgula 10 2 2 4 6" xfId="12299"/>
    <cellStyle name="Vírgula 10 2 2 4 6 2" xfId="17779"/>
    <cellStyle name="Vírgula 10 2 2 4 7" xfId="15025"/>
    <cellStyle name="Vírgula 10 2 2 5" xfId="3739"/>
    <cellStyle name="Vírgula 10 2 2 5 2" xfId="5398"/>
    <cellStyle name="Vírgula 10 2 2 5 2 2" xfId="10377"/>
    <cellStyle name="Vírgula 10 2 2 5 2 2 2" xfId="14409"/>
    <cellStyle name="Vírgula 10 2 2 5 2 2 2 2" xfId="19889"/>
    <cellStyle name="Vírgula 10 2 2 5 2 2 3" xfId="17134"/>
    <cellStyle name="Vírgula 10 2 2 5 2 3" xfId="13238"/>
    <cellStyle name="Vírgula 10 2 2 5 2 3 2" xfId="18718"/>
    <cellStyle name="Vírgula 10 2 2 5 2 4" xfId="15963"/>
    <cellStyle name="Vírgula 10 2 2 5 3" xfId="8699"/>
    <cellStyle name="Vírgula 10 2 2 5 3 2" xfId="14006"/>
    <cellStyle name="Vírgula 10 2 2 5 3 2 2" xfId="19486"/>
    <cellStyle name="Vírgula 10 2 2 5 3 3" xfId="16731"/>
    <cellStyle name="Vírgula 10 2 2 5 4" xfId="12841"/>
    <cellStyle name="Vírgula 10 2 2 5 4 2" xfId="18321"/>
    <cellStyle name="Vírgula 10 2 2 5 5" xfId="15567"/>
    <cellStyle name="Vírgula 10 2 2 6" xfId="4063"/>
    <cellStyle name="Vírgula 10 2 2 6 2" xfId="8835"/>
    <cellStyle name="Vírgula 10 2 2 6 2 2" xfId="14038"/>
    <cellStyle name="Vírgula 10 2 2 6 2 2 2" xfId="19518"/>
    <cellStyle name="Vírgula 10 2 2 6 2 3" xfId="16763"/>
    <cellStyle name="Vírgula 10 2 2 6 3" xfId="12914"/>
    <cellStyle name="Vírgula 10 2 2 6 3 2" xfId="18394"/>
    <cellStyle name="Vírgula 10 2 2 6 4" xfId="15640"/>
    <cellStyle name="Vírgula 10 2 2 7" xfId="5517"/>
    <cellStyle name="Vírgula 10 2 2 7 2" xfId="10475"/>
    <cellStyle name="Vírgula 10 2 2 7 2 2" xfId="14433"/>
    <cellStyle name="Vírgula 10 2 2 7 2 2 2" xfId="19913"/>
    <cellStyle name="Vírgula 10 2 2 7 2 3" xfId="17158"/>
    <cellStyle name="Vírgula 10 2 2 7 3" xfId="13262"/>
    <cellStyle name="Vírgula 10 2 2 7 3 2" xfId="18742"/>
    <cellStyle name="Vírgula 10 2 2 7 4" xfId="15987"/>
    <cellStyle name="Vírgula 10 2 2 8" xfId="5811"/>
    <cellStyle name="Vírgula 10 2 2 8 2" xfId="10753"/>
    <cellStyle name="Vírgula 10 2 2 8 2 2" xfId="14492"/>
    <cellStyle name="Vírgula 10 2 2 8 2 2 2" xfId="19972"/>
    <cellStyle name="Vírgula 10 2 2 8 2 3" xfId="17217"/>
    <cellStyle name="Vírgula 10 2 2 8 3" xfId="13321"/>
    <cellStyle name="Vírgula 10 2 2 8 3 2" xfId="18801"/>
    <cellStyle name="Vírgula 10 2 2 8 4" xfId="16046"/>
    <cellStyle name="Vírgula 10 2 2 9" xfId="7319"/>
    <cellStyle name="Vírgula 10 2 2 9 2" xfId="13678"/>
    <cellStyle name="Vírgula 10 2 2 9 2 2" xfId="19158"/>
    <cellStyle name="Vírgula 10 2 2 9 3" xfId="16403"/>
    <cellStyle name="Vírgula 10 2 3" xfId="657"/>
    <cellStyle name="Vírgula 10 2 3 10" xfId="2400"/>
    <cellStyle name="Vírgula 10 2 3 10 2" xfId="12524"/>
    <cellStyle name="Vírgula 10 2 3 10 2 2" xfId="18004"/>
    <cellStyle name="Vírgula 10 2 3 10 3" xfId="15250"/>
    <cellStyle name="Vírgula 10 2 3 11" xfId="12142"/>
    <cellStyle name="Vírgula 10 2 3 11 2" xfId="17623"/>
    <cellStyle name="Vírgula 10 2 3 12" xfId="1488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2 2 2" xfId="19728"/>
    <cellStyle name="Vírgula 10 2 3 2 2 2 2 2 3" xfId="16973"/>
    <cellStyle name="Vírgula 10 2 3 2 2 2 2 3" xfId="13076"/>
    <cellStyle name="Vírgula 10 2 3 2 2 2 2 3 2" xfId="18556"/>
    <cellStyle name="Vírgula 10 2 3 2 2 2 2 4" xfId="15802"/>
    <cellStyle name="Vírgula 10 2 3 2 2 2 3" xfId="6946"/>
    <cellStyle name="Vírgula 10 2 3 2 2 2 3 2" xfId="11888"/>
    <cellStyle name="Vírgula 10 2 3 2 2 2 3 2 2" xfId="14648"/>
    <cellStyle name="Vírgula 10 2 3 2 2 2 3 2 2 2" xfId="20128"/>
    <cellStyle name="Vírgula 10 2 3 2 2 2 3 2 3" xfId="17373"/>
    <cellStyle name="Vírgula 10 2 3 2 2 2 3 3" xfId="13477"/>
    <cellStyle name="Vírgula 10 2 3 2 2 2 3 3 2" xfId="18957"/>
    <cellStyle name="Vírgula 10 2 3 2 2 2 3 4" xfId="16202"/>
    <cellStyle name="Vírgula 10 2 3 2 2 2 4" xfId="8454"/>
    <cellStyle name="Vírgula 10 2 3 2 2 2 4 2" xfId="13834"/>
    <cellStyle name="Vírgula 10 2 3 2 2 2 4 2 2" xfId="19314"/>
    <cellStyle name="Vírgula 10 2 3 2 2 2 4 3" xfId="16559"/>
    <cellStyle name="Vírgula 10 2 3 2 2 2 5" xfId="3493"/>
    <cellStyle name="Vírgula 10 2 3 2 2 2 5 2" xfId="12671"/>
    <cellStyle name="Vírgula 10 2 3 2 2 2 5 2 2" xfId="18151"/>
    <cellStyle name="Vírgula 10 2 3 2 2 2 5 3" xfId="15397"/>
    <cellStyle name="Vírgula 10 2 3 2 2 2 6" xfId="12305"/>
    <cellStyle name="Vírgula 10 2 3 2 2 2 6 2" xfId="17785"/>
    <cellStyle name="Vírgula 10 2 3 2 2 2 7" xfId="15031"/>
    <cellStyle name="Vírgula 10 2 3 2 2 3" xfId="4624"/>
    <cellStyle name="Vírgula 10 2 3 2 2 3 2" xfId="9608"/>
    <cellStyle name="Vírgula 10 2 3 2 2 3 2 2" xfId="14218"/>
    <cellStyle name="Vírgula 10 2 3 2 2 3 2 2 2" xfId="19698"/>
    <cellStyle name="Vírgula 10 2 3 2 2 3 2 3" xfId="16943"/>
    <cellStyle name="Vírgula 10 2 3 2 2 3 3" xfId="13046"/>
    <cellStyle name="Vírgula 10 2 3 2 2 3 3 2" xfId="18526"/>
    <cellStyle name="Vírgula 10 2 3 2 2 3 4" xfId="15772"/>
    <cellStyle name="Vírgula 10 2 3 2 2 4" xfId="6355"/>
    <cellStyle name="Vírgula 10 2 3 2 2 4 2" xfId="11297"/>
    <cellStyle name="Vírgula 10 2 3 2 2 4 2 2" xfId="14620"/>
    <cellStyle name="Vírgula 10 2 3 2 2 4 2 2 2" xfId="20100"/>
    <cellStyle name="Vírgula 10 2 3 2 2 4 2 3" xfId="17345"/>
    <cellStyle name="Vírgula 10 2 3 2 2 4 3" xfId="13449"/>
    <cellStyle name="Vírgula 10 2 3 2 2 4 3 2" xfId="18929"/>
    <cellStyle name="Vírgula 10 2 3 2 2 4 4" xfId="16174"/>
    <cellStyle name="Vírgula 10 2 3 2 2 5" xfId="7863"/>
    <cellStyle name="Vírgula 10 2 3 2 2 5 2" xfId="13806"/>
    <cellStyle name="Vírgula 10 2 3 2 2 5 2 2" xfId="19286"/>
    <cellStyle name="Vírgula 10 2 3 2 2 5 3" xfId="16531"/>
    <cellStyle name="Vírgula 10 2 3 2 2 6" xfId="2902"/>
    <cellStyle name="Vírgula 10 2 3 2 2 6 2" xfId="12643"/>
    <cellStyle name="Vírgula 10 2 3 2 2 6 2 2" xfId="18123"/>
    <cellStyle name="Vírgula 10 2 3 2 2 6 3" xfId="15369"/>
    <cellStyle name="Vírgula 10 2 3 2 2 7" xfId="12277"/>
    <cellStyle name="Vírgula 10 2 3 2 2 7 2" xfId="17757"/>
    <cellStyle name="Vírgula 10 2 3 2 2 8" xfId="15003"/>
    <cellStyle name="Vírgula 10 2 3 2 3" xfId="1865"/>
    <cellStyle name="Vírgula 10 2 3 2 3 2" xfId="5216"/>
    <cellStyle name="Vírgula 10 2 3 2 3 2 2" xfId="10200"/>
    <cellStyle name="Vírgula 10 2 3 2 3 2 2 2" xfId="14247"/>
    <cellStyle name="Vírgula 10 2 3 2 3 2 2 2 2" xfId="19727"/>
    <cellStyle name="Vírgula 10 2 3 2 3 2 2 3" xfId="16972"/>
    <cellStyle name="Vírgula 10 2 3 2 3 2 3" xfId="13075"/>
    <cellStyle name="Vírgula 10 2 3 2 3 2 3 2" xfId="18555"/>
    <cellStyle name="Vírgula 10 2 3 2 3 2 4" xfId="15801"/>
    <cellStyle name="Vírgula 10 2 3 2 3 3" xfId="6945"/>
    <cellStyle name="Vírgula 10 2 3 2 3 3 2" xfId="11887"/>
    <cellStyle name="Vírgula 10 2 3 2 3 3 2 2" xfId="14647"/>
    <cellStyle name="Vírgula 10 2 3 2 3 3 2 2 2" xfId="20127"/>
    <cellStyle name="Vírgula 10 2 3 2 3 3 2 3" xfId="17372"/>
    <cellStyle name="Vírgula 10 2 3 2 3 3 3" xfId="13476"/>
    <cellStyle name="Vírgula 10 2 3 2 3 3 3 2" xfId="18956"/>
    <cellStyle name="Vírgula 10 2 3 2 3 3 4" xfId="16201"/>
    <cellStyle name="Vírgula 10 2 3 2 3 4" xfId="8453"/>
    <cellStyle name="Vírgula 10 2 3 2 3 4 2" xfId="13833"/>
    <cellStyle name="Vírgula 10 2 3 2 3 4 2 2" xfId="19313"/>
    <cellStyle name="Vírgula 10 2 3 2 3 4 3" xfId="16558"/>
    <cellStyle name="Vírgula 10 2 3 2 3 5" xfId="3492"/>
    <cellStyle name="Vírgula 10 2 3 2 3 5 2" xfId="12670"/>
    <cellStyle name="Vírgula 10 2 3 2 3 5 2 2" xfId="18150"/>
    <cellStyle name="Vírgula 10 2 3 2 3 5 3" xfId="15396"/>
    <cellStyle name="Vírgula 10 2 3 2 3 6" xfId="12304"/>
    <cellStyle name="Vírgula 10 2 3 2 3 6 2" xfId="17784"/>
    <cellStyle name="Vírgula 10 2 3 2 3 7" xfId="15030"/>
    <cellStyle name="Vírgula 10 2 3 2 4" xfId="4241"/>
    <cellStyle name="Vírgula 10 2 3 2 4 2" xfId="9227"/>
    <cellStyle name="Vírgula 10 2 3 2 4 2 2" xfId="14127"/>
    <cellStyle name="Vírgula 10 2 3 2 4 2 2 2" xfId="19607"/>
    <cellStyle name="Vírgula 10 2 3 2 4 2 3" xfId="16852"/>
    <cellStyle name="Vírgula 10 2 3 2 4 3" xfId="12955"/>
    <cellStyle name="Vírgula 10 2 3 2 4 3 2" xfId="18435"/>
    <cellStyle name="Vírgula 10 2 3 2 4 4" xfId="15681"/>
    <cellStyle name="Vírgula 10 2 3 2 5" xfId="5988"/>
    <cellStyle name="Vírgula 10 2 3 2 5 2" xfId="10930"/>
    <cellStyle name="Vírgula 10 2 3 2 5 2 2" xfId="14533"/>
    <cellStyle name="Vírgula 10 2 3 2 5 2 2 2" xfId="20013"/>
    <cellStyle name="Vírgula 10 2 3 2 5 2 3" xfId="17258"/>
    <cellStyle name="Vírgula 10 2 3 2 5 3" xfId="13362"/>
    <cellStyle name="Vírgula 10 2 3 2 5 3 2" xfId="18842"/>
    <cellStyle name="Vírgula 10 2 3 2 5 4" xfId="16087"/>
    <cellStyle name="Vírgula 10 2 3 2 6" xfId="7496"/>
    <cellStyle name="Vírgula 10 2 3 2 6 2" xfId="13719"/>
    <cellStyle name="Vírgula 10 2 3 2 6 2 2" xfId="19199"/>
    <cellStyle name="Vírgula 10 2 3 2 6 3" xfId="16444"/>
    <cellStyle name="Vírgula 10 2 3 2 7" xfId="2535"/>
    <cellStyle name="Vírgula 10 2 3 2 7 2" xfId="12556"/>
    <cellStyle name="Vírgula 10 2 3 2 7 2 2" xfId="18036"/>
    <cellStyle name="Vírgula 10 2 3 2 7 3" xfId="15282"/>
    <cellStyle name="Vírgula 10 2 3 2 8" xfId="12174"/>
    <cellStyle name="Vírgula 10 2 3 2 8 2" xfId="17655"/>
    <cellStyle name="Vírgula 10 2 3 2 9" xfId="14914"/>
    <cellStyle name="Vírgula 10 2 3 3" xfId="951"/>
    <cellStyle name="Vírgula 10 2 3 3 2" xfId="1867"/>
    <cellStyle name="Vírgula 10 2 3 3 2 2" xfId="5218"/>
    <cellStyle name="Vírgula 10 2 3 3 2 2 2" xfId="10202"/>
    <cellStyle name="Vírgula 10 2 3 3 2 2 2 2" xfId="14249"/>
    <cellStyle name="Vírgula 10 2 3 3 2 2 2 2 2" xfId="19729"/>
    <cellStyle name="Vírgula 10 2 3 3 2 2 2 3" xfId="16974"/>
    <cellStyle name="Vírgula 10 2 3 3 2 2 3" xfId="13077"/>
    <cellStyle name="Vírgula 10 2 3 3 2 2 3 2" xfId="18557"/>
    <cellStyle name="Vírgula 10 2 3 3 2 2 4" xfId="15803"/>
    <cellStyle name="Vírgula 10 2 3 3 2 3" xfId="6947"/>
    <cellStyle name="Vírgula 10 2 3 3 2 3 2" xfId="11889"/>
    <cellStyle name="Vírgula 10 2 3 3 2 3 2 2" xfId="14649"/>
    <cellStyle name="Vírgula 10 2 3 3 2 3 2 2 2" xfId="20129"/>
    <cellStyle name="Vírgula 10 2 3 3 2 3 2 3" xfId="17374"/>
    <cellStyle name="Vírgula 10 2 3 3 2 3 3" xfId="13478"/>
    <cellStyle name="Vírgula 10 2 3 3 2 3 3 2" xfId="18958"/>
    <cellStyle name="Vírgula 10 2 3 3 2 3 4" xfId="16203"/>
    <cellStyle name="Vírgula 10 2 3 3 2 4" xfId="8455"/>
    <cellStyle name="Vírgula 10 2 3 3 2 4 2" xfId="13835"/>
    <cellStyle name="Vírgula 10 2 3 3 2 4 2 2" xfId="19315"/>
    <cellStyle name="Vírgula 10 2 3 3 2 4 3" xfId="16560"/>
    <cellStyle name="Vírgula 10 2 3 3 2 5" xfId="3494"/>
    <cellStyle name="Vírgula 10 2 3 3 2 5 2" xfId="12672"/>
    <cellStyle name="Vírgula 10 2 3 3 2 5 2 2" xfId="18152"/>
    <cellStyle name="Vírgula 10 2 3 3 2 5 3" xfId="15398"/>
    <cellStyle name="Vírgula 10 2 3 3 2 6" xfId="12306"/>
    <cellStyle name="Vírgula 10 2 3 3 2 6 2" xfId="17786"/>
    <cellStyle name="Vírgula 10 2 3 3 2 7" xfId="15032"/>
    <cellStyle name="Vírgula 10 2 3 3 3" xfId="4383"/>
    <cellStyle name="Vírgula 10 2 3 3 3 2" xfId="9368"/>
    <cellStyle name="Vírgula 10 2 3 3 3 2 2" xfId="14160"/>
    <cellStyle name="Vírgula 10 2 3 3 3 2 2 2" xfId="19640"/>
    <cellStyle name="Vírgula 10 2 3 3 3 2 3" xfId="16885"/>
    <cellStyle name="Vírgula 10 2 3 3 3 3" xfId="12988"/>
    <cellStyle name="Vírgula 10 2 3 3 3 3 2" xfId="18468"/>
    <cellStyle name="Vírgula 10 2 3 3 3 4" xfId="15714"/>
    <cellStyle name="Vírgula 10 2 3 3 4" xfId="6126"/>
    <cellStyle name="Vírgula 10 2 3 3 4 2" xfId="11068"/>
    <cellStyle name="Vírgula 10 2 3 3 4 2 2" xfId="14566"/>
    <cellStyle name="Vírgula 10 2 3 3 4 2 2 2" xfId="20046"/>
    <cellStyle name="Vírgula 10 2 3 3 4 2 3" xfId="17291"/>
    <cellStyle name="Vírgula 10 2 3 3 4 3" xfId="13395"/>
    <cellStyle name="Vírgula 10 2 3 3 4 3 2" xfId="18875"/>
    <cellStyle name="Vírgula 10 2 3 3 4 4" xfId="16120"/>
    <cellStyle name="Vírgula 10 2 3 3 5" xfId="7634"/>
    <cellStyle name="Vírgula 10 2 3 3 5 2" xfId="13752"/>
    <cellStyle name="Vírgula 10 2 3 3 5 2 2" xfId="19232"/>
    <cellStyle name="Vírgula 10 2 3 3 5 3" xfId="16477"/>
    <cellStyle name="Vírgula 10 2 3 3 6" xfId="2673"/>
    <cellStyle name="Vírgula 10 2 3 3 6 2" xfId="12589"/>
    <cellStyle name="Vírgula 10 2 3 3 6 2 2" xfId="18069"/>
    <cellStyle name="Vírgula 10 2 3 3 6 3" xfId="15315"/>
    <cellStyle name="Vírgula 10 2 3 3 7" xfId="12209"/>
    <cellStyle name="Vírgula 10 2 3 3 7 2" xfId="17690"/>
    <cellStyle name="Vírgula 10 2 3 3 8" xfId="14948"/>
    <cellStyle name="Vírgula 10 2 3 4" xfId="1864"/>
    <cellStyle name="Vírgula 10 2 3 4 2" xfId="5215"/>
    <cellStyle name="Vírgula 10 2 3 4 2 2" xfId="10199"/>
    <cellStyle name="Vírgula 10 2 3 4 2 2 2" xfId="14246"/>
    <cellStyle name="Vírgula 10 2 3 4 2 2 2 2" xfId="19726"/>
    <cellStyle name="Vírgula 10 2 3 4 2 2 3" xfId="16971"/>
    <cellStyle name="Vírgula 10 2 3 4 2 3" xfId="13074"/>
    <cellStyle name="Vírgula 10 2 3 4 2 3 2" xfId="18554"/>
    <cellStyle name="Vírgula 10 2 3 4 2 4" xfId="15800"/>
    <cellStyle name="Vírgula 10 2 3 4 3" xfId="6944"/>
    <cellStyle name="Vírgula 10 2 3 4 3 2" xfId="11886"/>
    <cellStyle name="Vírgula 10 2 3 4 3 2 2" xfId="14646"/>
    <cellStyle name="Vírgula 10 2 3 4 3 2 2 2" xfId="20126"/>
    <cellStyle name="Vírgula 10 2 3 4 3 2 3" xfId="17371"/>
    <cellStyle name="Vírgula 10 2 3 4 3 3" xfId="13475"/>
    <cellStyle name="Vírgula 10 2 3 4 3 3 2" xfId="18955"/>
    <cellStyle name="Vírgula 10 2 3 4 3 4" xfId="16200"/>
    <cellStyle name="Vírgula 10 2 3 4 4" xfId="8452"/>
    <cellStyle name="Vírgula 10 2 3 4 4 2" xfId="13832"/>
    <cellStyle name="Vírgula 10 2 3 4 4 2 2" xfId="19312"/>
    <cellStyle name="Vírgula 10 2 3 4 4 3" xfId="16557"/>
    <cellStyle name="Vírgula 10 2 3 4 5" xfId="3491"/>
    <cellStyle name="Vírgula 10 2 3 4 5 2" xfId="12669"/>
    <cellStyle name="Vírgula 10 2 3 4 5 2 2" xfId="18149"/>
    <cellStyle name="Vírgula 10 2 3 4 5 3" xfId="15395"/>
    <cellStyle name="Vírgula 10 2 3 4 6" xfId="12303"/>
    <cellStyle name="Vírgula 10 2 3 4 6 2" xfId="17783"/>
    <cellStyle name="Vírgula 10 2 3 4 7" xfId="15029"/>
    <cellStyle name="Vírgula 10 2 3 5" xfId="3781"/>
    <cellStyle name="Vírgula 10 2 3 5 2" xfId="5542"/>
    <cellStyle name="Vírgula 10 2 3 5 2 2" xfId="10493"/>
    <cellStyle name="Vírgula 10 2 3 5 2 2 2" xfId="14440"/>
    <cellStyle name="Vírgula 10 2 3 5 2 2 2 2" xfId="19920"/>
    <cellStyle name="Vírgula 10 2 3 5 2 2 3" xfId="17165"/>
    <cellStyle name="Vírgula 10 2 3 5 2 3" xfId="13269"/>
    <cellStyle name="Vírgula 10 2 3 5 2 3 2" xfId="18749"/>
    <cellStyle name="Vírgula 10 2 3 5 2 4" xfId="15994"/>
    <cellStyle name="Vírgula 10 2 3 5 3" xfId="8741"/>
    <cellStyle name="Vírgula 10 2 3 5 3 2" xfId="14015"/>
    <cellStyle name="Vírgula 10 2 3 5 3 2 2" xfId="19495"/>
    <cellStyle name="Vírgula 10 2 3 5 3 3" xfId="16740"/>
    <cellStyle name="Vírgula 10 2 3 5 4" xfId="12850"/>
    <cellStyle name="Vírgula 10 2 3 5 4 2" xfId="18330"/>
    <cellStyle name="Vírgula 10 2 3 5 5" xfId="15576"/>
    <cellStyle name="Vírgula 10 2 3 6" xfId="4106"/>
    <cellStyle name="Vírgula 10 2 3 6 2" xfId="8877"/>
    <cellStyle name="Vírgula 10 2 3 6 2 2" xfId="14047"/>
    <cellStyle name="Vírgula 10 2 3 6 2 2 2" xfId="19527"/>
    <cellStyle name="Vírgula 10 2 3 6 2 3" xfId="16772"/>
    <cellStyle name="Vírgula 10 2 3 6 3" xfId="12923"/>
    <cellStyle name="Vírgula 10 2 3 6 3 2" xfId="18403"/>
    <cellStyle name="Vírgula 10 2 3 6 4" xfId="15649"/>
    <cellStyle name="Vírgula 10 2 3 7" xfId="3815"/>
    <cellStyle name="Vírgula 10 2 3 7 2" xfId="8908"/>
    <cellStyle name="Vírgula 10 2 3 7 2 2" xfId="14062"/>
    <cellStyle name="Vírgula 10 2 3 7 2 2 2" xfId="19542"/>
    <cellStyle name="Vírgula 10 2 3 7 2 3" xfId="16787"/>
    <cellStyle name="Vírgula 10 2 3 7 3" xfId="12865"/>
    <cellStyle name="Vírgula 10 2 3 7 3 2" xfId="18345"/>
    <cellStyle name="Vírgula 10 2 3 7 4" xfId="15591"/>
    <cellStyle name="Vírgula 10 2 3 8" xfId="5853"/>
    <cellStyle name="Vírgula 10 2 3 8 2" xfId="10795"/>
    <cellStyle name="Vírgula 10 2 3 8 2 2" xfId="14501"/>
    <cellStyle name="Vírgula 10 2 3 8 2 2 2" xfId="19981"/>
    <cellStyle name="Vírgula 10 2 3 8 2 3" xfId="17226"/>
    <cellStyle name="Vírgula 10 2 3 8 3" xfId="13330"/>
    <cellStyle name="Vírgula 10 2 3 8 3 2" xfId="18810"/>
    <cellStyle name="Vírgula 10 2 3 8 4" xfId="16055"/>
    <cellStyle name="Vírgula 10 2 3 9" xfId="7361"/>
    <cellStyle name="Vírgula 10 2 3 9 2" xfId="13687"/>
    <cellStyle name="Vírgula 10 2 3 9 2 2" xfId="19167"/>
    <cellStyle name="Vírgula 10 2 3 9 3" xfId="16412"/>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2 2 2" xfId="19731"/>
    <cellStyle name="Vírgula 10 2 4 2 2 2 2 3" xfId="16976"/>
    <cellStyle name="Vírgula 10 2 4 2 2 2 3" xfId="13079"/>
    <cellStyle name="Vírgula 10 2 4 2 2 2 3 2" xfId="18559"/>
    <cellStyle name="Vírgula 10 2 4 2 2 2 4" xfId="15805"/>
    <cellStyle name="Vírgula 10 2 4 2 2 3" xfId="6949"/>
    <cellStyle name="Vírgula 10 2 4 2 2 3 2" xfId="11891"/>
    <cellStyle name="Vírgula 10 2 4 2 2 3 2 2" xfId="14651"/>
    <cellStyle name="Vírgula 10 2 4 2 2 3 2 2 2" xfId="20131"/>
    <cellStyle name="Vírgula 10 2 4 2 2 3 2 3" xfId="17376"/>
    <cellStyle name="Vírgula 10 2 4 2 2 3 3" xfId="13480"/>
    <cellStyle name="Vírgula 10 2 4 2 2 3 3 2" xfId="18960"/>
    <cellStyle name="Vírgula 10 2 4 2 2 3 4" xfId="16205"/>
    <cellStyle name="Vírgula 10 2 4 2 2 4" xfId="8457"/>
    <cellStyle name="Vírgula 10 2 4 2 2 4 2" xfId="13837"/>
    <cellStyle name="Vírgula 10 2 4 2 2 4 2 2" xfId="19317"/>
    <cellStyle name="Vírgula 10 2 4 2 2 4 3" xfId="16562"/>
    <cellStyle name="Vírgula 10 2 4 2 2 5" xfId="3496"/>
    <cellStyle name="Vírgula 10 2 4 2 2 5 2" xfId="12674"/>
    <cellStyle name="Vírgula 10 2 4 2 2 5 2 2" xfId="18154"/>
    <cellStyle name="Vírgula 10 2 4 2 2 5 3" xfId="15400"/>
    <cellStyle name="Vírgula 10 2 4 2 2 6" xfId="12308"/>
    <cellStyle name="Vírgula 10 2 4 2 2 6 2" xfId="17788"/>
    <cellStyle name="Vírgula 10 2 4 2 2 7" xfId="15034"/>
    <cellStyle name="Vírgula 10 2 4 2 3" xfId="4476"/>
    <cellStyle name="Vírgula 10 2 4 2 3 2" xfId="9461"/>
    <cellStyle name="Vírgula 10 2 4 2 3 2 2" xfId="14183"/>
    <cellStyle name="Vírgula 10 2 4 2 3 2 2 2" xfId="19663"/>
    <cellStyle name="Vírgula 10 2 4 2 3 2 3" xfId="16908"/>
    <cellStyle name="Vírgula 10 2 4 2 3 3" xfId="13011"/>
    <cellStyle name="Vírgula 10 2 4 2 3 3 2" xfId="18491"/>
    <cellStyle name="Vírgula 10 2 4 2 3 4" xfId="15737"/>
    <cellStyle name="Vírgula 10 2 4 2 4" xfId="6216"/>
    <cellStyle name="Vírgula 10 2 4 2 4 2" xfId="11158"/>
    <cellStyle name="Vírgula 10 2 4 2 4 2 2" xfId="14588"/>
    <cellStyle name="Vírgula 10 2 4 2 4 2 2 2" xfId="20068"/>
    <cellStyle name="Vírgula 10 2 4 2 4 2 3" xfId="17313"/>
    <cellStyle name="Vírgula 10 2 4 2 4 3" xfId="13417"/>
    <cellStyle name="Vírgula 10 2 4 2 4 3 2" xfId="18897"/>
    <cellStyle name="Vírgula 10 2 4 2 4 4" xfId="16142"/>
    <cellStyle name="Vírgula 10 2 4 2 5" xfId="7724"/>
    <cellStyle name="Vírgula 10 2 4 2 5 2" xfId="13774"/>
    <cellStyle name="Vírgula 10 2 4 2 5 2 2" xfId="19254"/>
    <cellStyle name="Vírgula 10 2 4 2 5 3" xfId="16499"/>
    <cellStyle name="Vírgula 10 2 4 2 6" xfId="2763"/>
    <cellStyle name="Vírgula 10 2 4 2 6 2" xfId="12611"/>
    <cellStyle name="Vírgula 10 2 4 2 6 2 2" xfId="18091"/>
    <cellStyle name="Vírgula 10 2 4 2 6 3" xfId="15337"/>
    <cellStyle name="Vírgula 10 2 4 2 7" xfId="12237"/>
    <cellStyle name="Vírgula 10 2 4 2 7 2" xfId="17718"/>
    <cellStyle name="Vírgula 10 2 4 2 8" xfId="14971"/>
    <cellStyle name="Vírgula 10 2 4 3" xfId="1868"/>
    <cellStyle name="Vírgula 10 2 4 3 2" xfId="5219"/>
    <cellStyle name="Vírgula 10 2 4 3 2 2" xfId="10203"/>
    <cellStyle name="Vírgula 10 2 4 3 2 2 2" xfId="14250"/>
    <cellStyle name="Vírgula 10 2 4 3 2 2 2 2" xfId="19730"/>
    <cellStyle name="Vírgula 10 2 4 3 2 2 3" xfId="16975"/>
    <cellStyle name="Vírgula 10 2 4 3 2 3" xfId="13078"/>
    <cellStyle name="Vírgula 10 2 4 3 2 3 2" xfId="18558"/>
    <cellStyle name="Vírgula 10 2 4 3 2 4" xfId="15804"/>
    <cellStyle name="Vírgula 10 2 4 3 3" xfId="6948"/>
    <cellStyle name="Vírgula 10 2 4 3 3 2" xfId="11890"/>
    <cellStyle name="Vírgula 10 2 4 3 3 2 2" xfId="14650"/>
    <cellStyle name="Vírgula 10 2 4 3 3 2 2 2" xfId="20130"/>
    <cellStyle name="Vírgula 10 2 4 3 3 2 3" xfId="17375"/>
    <cellStyle name="Vírgula 10 2 4 3 3 3" xfId="13479"/>
    <cellStyle name="Vírgula 10 2 4 3 3 3 2" xfId="18959"/>
    <cellStyle name="Vírgula 10 2 4 3 3 4" xfId="16204"/>
    <cellStyle name="Vírgula 10 2 4 3 4" xfId="8456"/>
    <cellStyle name="Vírgula 10 2 4 3 4 2" xfId="13836"/>
    <cellStyle name="Vírgula 10 2 4 3 4 2 2" xfId="19316"/>
    <cellStyle name="Vírgula 10 2 4 3 4 3" xfId="16561"/>
    <cellStyle name="Vírgula 10 2 4 3 5" xfId="3495"/>
    <cellStyle name="Vírgula 10 2 4 3 5 2" xfId="12673"/>
    <cellStyle name="Vírgula 10 2 4 3 5 2 2" xfId="18153"/>
    <cellStyle name="Vírgula 10 2 4 3 5 3" xfId="15399"/>
    <cellStyle name="Vírgula 10 2 4 3 6" xfId="12307"/>
    <cellStyle name="Vírgula 10 2 4 3 6 2" xfId="17787"/>
    <cellStyle name="Vírgula 10 2 4 3 7" xfId="15033"/>
    <cellStyle name="Vírgula 10 2 4 4" xfId="4008"/>
    <cellStyle name="Vírgula 10 2 4 4 2" xfId="9080"/>
    <cellStyle name="Vírgula 10 2 4 4 2 2" xfId="14094"/>
    <cellStyle name="Vírgula 10 2 4 4 2 2 2" xfId="19574"/>
    <cellStyle name="Vírgula 10 2 4 4 2 3" xfId="16819"/>
    <cellStyle name="Vírgula 10 2 4 4 3" xfId="12902"/>
    <cellStyle name="Vírgula 10 2 4 4 3 2" xfId="18382"/>
    <cellStyle name="Vírgula 10 2 4 4 4" xfId="15628"/>
    <cellStyle name="Vírgula 10 2 4 5" xfId="5764"/>
    <cellStyle name="Vírgula 10 2 4 5 2" xfId="10706"/>
    <cellStyle name="Vírgula 10 2 4 5 2 2" xfId="14481"/>
    <cellStyle name="Vírgula 10 2 4 5 2 2 2" xfId="19961"/>
    <cellStyle name="Vírgula 10 2 4 5 2 3" xfId="17206"/>
    <cellStyle name="Vírgula 10 2 4 5 3" xfId="13310"/>
    <cellStyle name="Vírgula 10 2 4 5 3 2" xfId="18790"/>
    <cellStyle name="Vírgula 10 2 4 5 4" xfId="16035"/>
    <cellStyle name="Vírgula 10 2 4 6" xfId="7272"/>
    <cellStyle name="Vírgula 10 2 4 6 2" xfId="13667"/>
    <cellStyle name="Vírgula 10 2 4 6 2 2" xfId="19147"/>
    <cellStyle name="Vírgula 10 2 4 6 3" xfId="16392"/>
    <cellStyle name="Vírgula 10 2 4 7" xfId="2311"/>
    <cellStyle name="Vírgula 10 2 4 7 2" xfId="12504"/>
    <cellStyle name="Vírgula 10 2 4 7 2 2" xfId="17984"/>
    <cellStyle name="Vírgula 10 2 4 7 3" xfId="15230"/>
    <cellStyle name="Vírgula 10 2 4 8" xfId="12112"/>
    <cellStyle name="Vírgula 10 2 4 8 2" xfId="17593"/>
    <cellStyle name="Vírgula 10 2 4 9" xfId="14861"/>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2 2 2" xfId="19733"/>
    <cellStyle name="Vírgula 10 2 5 2 2 2 2 3" xfId="16978"/>
    <cellStyle name="Vírgula 10 2 5 2 2 2 3" xfId="13081"/>
    <cellStyle name="Vírgula 10 2 5 2 2 2 3 2" xfId="18561"/>
    <cellStyle name="Vírgula 10 2 5 2 2 2 4" xfId="15807"/>
    <cellStyle name="Vírgula 10 2 5 2 2 3" xfId="6951"/>
    <cellStyle name="Vírgula 10 2 5 2 2 3 2" xfId="11893"/>
    <cellStyle name="Vírgula 10 2 5 2 2 3 2 2" xfId="14653"/>
    <cellStyle name="Vírgula 10 2 5 2 2 3 2 2 2" xfId="20133"/>
    <cellStyle name="Vírgula 10 2 5 2 2 3 2 3" xfId="17378"/>
    <cellStyle name="Vírgula 10 2 5 2 2 3 3" xfId="13482"/>
    <cellStyle name="Vírgula 10 2 5 2 2 3 3 2" xfId="18962"/>
    <cellStyle name="Vírgula 10 2 5 2 2 3 4" xfId="16207"/>
    <cellStyle name="Vírgula 10 2 5 2 2 4" xfId="8459"/>
    <cellStyle name="Vírgula 10 2 5 2 2 4 2" xfId="13839"/>
    <cellStyle name="Vírgula 10 2 5 2 2 4 2 2" xfId="19319"/>
    <cellStyle name="Vírgula 10 2 5 2 2 4 3" xfId="16564"/>
    <cellStyle name="Vírgula 10 2 5 2 2 5" xfId="3498"/>
    <cellStyle name="Vírgula 10 2 5 2 2 5 2" xfId="12676"/>
    <cellStyle name="Vírgula 10 2 5 2 2 5 2 2" xfId="18156"/>
    <cellStyle name="Vírgula 10 2 5 2 2 5 3" xfId="15402"/>
    <cellStyle name="Vírgula 10 2 5 2 2 6" xfId="12310"/>
    <cellStyle name="Vírgula 10 2 5 2 2 6 2" xfId="17790"/>
    <cellStyle name="Vírgula 10 2 5 2 2 7" xfId="15036"/>
    <cellStyle name="Vírgula 10 2 5 2 3" xfId="4535"/>
    <cellStyle name="Vírgula 10 2 5 2 3 2" xfId="9519"/>
    <cellStyle name="Vírgula 10 2 5 2 3 2 2" xfId="14198"/>
    <cellStyle name="Vírgula 10 2 5 2 3 2 2 2" xfId="19678"/>
    <cellStyle name="Vírgula 10 2 5 2 3 2 3" xfId="16923"/>
    <cellStyle name="Vírgula 10 2 5 2 3 3" xfId="13026"/>
    <cellStyle name="Vírgula 10 2 5 2 3 3 2" xfId="18506"/>
    <cellStyle name="Vírgula 10 2 5 2 3 4" xfId="15752"/>
    <cellStyle name="Vírgula 10 2 5 2 4" xfId="6266"/>
    <cellStyle name="Vírgula 10 2 5 2 4 2" xfId="11208"/>
    <cellStyle name="Vírgula 10 2 5 2 4 2 2" xfId="14600"/>
    <cellStyle name="Vírgula 10 2 5 2 4 2 2 2" xfId="20080"/>
    <cellStyle name="Vírgula 10 2 5 2 4 2 3" xfId="17325"/>
    <cellStyle name="Vírgula 10 2 5 2 4 3" xfId="13429"/>
    <cellStyle name="Vírgula 10 2 5 2 4 3 2" xfId="18909"/>
    <cellStyle name="Vírgula 10 2 5 2 4 4" xfId="16154"/>
    <cellStyle name="Vírgula 10 2 5 2 5" xfId="7774"/>
    <cellStyle name="Vírgula 10 2 5 2 5 2" xfId="13786"/>
    <cellStyle name="Vírgula 10 2 5 2 5 2 2" xfId="19266"/>
    <cellStyle name="Vírgula 10 2 5 2 5 3" xfId="16511"/>
    <cellStyle name="Vírgula 10 2 5 2 6" xfId="2813"/>
    <cellStyle name="Vírgula 10 2 5 2 6 2" xfId="12623"/>
    <cellStyle name="Vírgula 10 2 5 2 6 2 2" xfId="18103"/>
    <cellStyle name="Vírgula 10 2 5 2 6 3" xfId="15349"/>
    <cellStyle name="Vírgula 10 2 5 2 7" xfId="12257"/>
    <cellStyle name="Vírgula 10 2 5 2 7 2" xfId="17737"/>
    <cellStyle name="Vírgula 10 2 5 2 8" xfId="14983"/>
    <cellStyle name="Vírgula 10 2 5 3" xfId="1870"/>
    <cellStyle name="Vírgula 10 2 5 3 2" xfId="5221"/>
    <cellStyle name="Vírgula 10 2 5 3 2 2" xfId="10205"/>
    <cellStyle name="Vírgula 10 2 5 3 2 2 2" xfId="14252"/>
    <cellStyle name="Vírgula 10 2 5 3 2 2 2 2" xfId="19732"/>
    <cellStyle name="Vírgula 10 2 5 3 2 2 3" xfId="16977"/>
    <cellStyle name="Vírgula 10 2 5 3 2 3" xfId="13080"/>
    <cellStyle name="Vírgula 10 2 5 3 2 3 2" xfId="18560"/>
    <cellStyle name="Vírgula 10 2 5 3 2 4" xfId="15806"/>
    <cellStyle name="Vírgula 10 2 5 3 3" xfId="6950"/>
    <cellStyle name="Vírgula 10 2 5 3 3 2" xfId="11892"/>
    <cellStyle name="Vírgula 10 2 5 3 3 2 2" xfId="14652"/>
    <cellStyle name="Vírgula 10 2 5 3 3 2 2 2" xfId="20132"/>
    <cellStyle name="Vírgula 10 2 5 3 3 2 3" xfId="17377"/>
    <cellStyle name="Vírgula 10 2 5 3 3 3" xfId="13481"/>
    <cellStyle name="Vírgula 10 2 5 3 3 3 2" xfId="18961"/>
    <cellStyle name="Vírgula 10 2 5 3 3 4" xfId="16206"/>
    <cellStyle name="Vírgula 10 2 5 3 4" xfId="8458"/>
    <cellStyle name="Vírgula 10 2 5 3 4 2" xfId="13838"/>
    <cellStyle name="Vírgula 10 2 5 3 4 2 2" xfId="19318"/>
    <cellStyle name="Vírgula 10 2 5 3 4 3" xfId="16563"/>
    <cellStyle name="Vírgula 10 2 5 3 5" xfId="3497"/>
    <cellStyle name="Vírgula 10 2 5 3 5 2" xfId="12675"/>
    <cellStyle name="Vírgula 10 2 5 3 5 2 2" xfId="18155"/>
    <cellStyle name="Vírgula 10 2 5 3 5 3" xfId="15401"/>
    <cellStyle name="Vírgula 10 2 5 3 6" xfId="12309"/>
    <cellStyle name="Vírgula 10 2 5 3 6 2" xfId="17789"/>
    <cellStyle name="Vírgula 10 2 5 3 7" xfId="15035"/>
    <cellStyle name="Vírgula 10 2 5 4" xfId="4152"/>
    <cellStyle name="Vírgula 10 2 5 4 2" xfId="9138"/>
    <cellStyle name="Vírgula 10 2 5 4 2 2" xfId="14107"/>
    <cellStyle name="Vírgula 10 2 5 4 2 2 2" xfId="19587"/>
    <cellStyle name="Vírgula 10 2 5 4 2 3" xfId="16832"/>
    <cellStyle name="Vírgula 10 2 5 4 3" xfId="12935"/>
    <cellStyle name="Vírgula 10 2 5 4 3 2" xfId="18415"/>
    <cellStyle name="Vírgula 10 2 5 4 4" xfId="15661"/>
    <cellStyle name="Vírgula 10 2 5 5" xfId="5899"/>
    <cellStyle name="Vírgula 10 2 5 5 2" xfId="10841"/>
    <cellStyle name="Vírgula 10 2 5 5 2 2" xfId="14513"/>
    <cellStyle name="Vírgula 10 2 5 5 2 2 2" xfId="19993"/>
    <cellStyle name="Vírgula 10 2 5 5 2 3" xfId="17238"/>
    <cellStyle name="Vírgula 10 2 5 5 3" xfId="13342"/>
    <cellStyle name="Vírgula 10 2 5 5 3 2" xfId="18822"/>
    <cellStyle name="Vírgula 10 2 5 5 4" xfId="16067"/>
    <cellStyle name="Vírgula 10 2 5 6" xfId="7407"/>
    <cellStyle name="Vírgula 10 2 5 6 2" xfId="13699"/>
    <cellStyle name="Vírgula 10 2 5 6 2 2" xfId="19179"/>
    <cellStyle name="Vírgula 10 2 5 6 3" xfId="16424"/>
    <cellStyle name="Vírgula 10 2 5 7" xfId="2446"/>
    <cellStyle name="Vírgula 10 2 5 7 2" xfId="12536"/>
    <cellStyle name="Vírgula 10 2 5 7 2 2" xfId="18016"/>
    <cellStyle name="Vírgula 10 2 5 7 3" xfId="15262"/>
    <cellStyle name="Vírgula 10 2 5 8" xfId="12154"/>
    <cellStyle name="Vírgula 10 2 5 8 2" xfId="17635"/>
    <cellStyle name="Vírgula 10 2 5 9" xfId="1489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2 2 2" xfId="19735"/>
    <cellStyle name="Vírgula 10 2 6 2 2 2 2 3" xfId="16980"/>
    <cellStyle name="Vírgula 10 2 6 2 2 2 3" xfId="13083"/>
    <cellStyle name="Vírgula 10 2 6 2 2 2 3 2" xfId="18563"/>
    <cellStyle name="Vírgula 10 2 6 2 2 2 4" xfId="15809"/>
    <cellStyle name="Vírgula 10 2 6 2 2 3" xfId="6953"/>
    <cellStyle name="Vírgula 10 2 6 2 2 3 2" xfId="11895"/>
    <cellStyle name="Vírgula 10 2 6 2 2 3 2 2" xfId="14655"/>
    <cellStyle name="Vírgula 10 2 6 2 2 3 2 2 2" xfId="20135"/>
    <cellStyle name="Vírgula 10 2 6 2 2 3 2 3" xfId="17380"/>
    <cellStyle name="Vírgula 10 2 6 2 2 3 3" xfId="13484"/>
    <cellStyle name="Vírgula 10 2 6 2 2 3 3 2" xfId="18964"/>
    <cellStyle name="Vírgula 10 2 6 2 2 3 4" xfId="16209"/>
    <cellStyle name="Vírgula 10 2 6 2 2 4" xfId="8461"/>
    <cellStyle name="Vírgula 10 2 6 2 2 4 2" xfId="13841"/>
    <cellStyle name="Vírgula 10 2 6 2 2 4 2 2" xfId="19321"/>
    <cellStyle name="Vírgula 10 2 6 2 2 4 3" xfId="16566"/>
    <cellStyle name="Vírgula 10 2 6 2 2 5" xfId="3500"/>
    <cellStyle name="Vírgula 10 2 6 2 2 5 2" xfId="12678"/>
    <cellStyle name="Vírgula 10 2 6 2 2 5 2 2" xfId="18158"/>
    <cellStyle name="Vírgula 10 2 6 2 2 5 3" xfId="15404"/>
    <cellStyle name="Vírgula 10 2 6 2 2 6" xfId="12312"/>
    <cellStyle name="Vírgula 10 2 6 2 2 6 2" xfId="17792"/>
    <cellStyle name="Vírgula 10 2 6 2 2 7" xfId="15038"/>
    <cellStyle name="Vírgula 10 2 6 2 3" xfId="4430"/>
    <cellStyle name="Vírgula 10 2 6 2 3 2" xfId="9415"/>
    <cellStyle name="Vírgula 10 2 6 2 3 2 2" xfId="14173"/>
    <cellStyle name="Vírgula 10 2 6 2 3 2 2 2" xfId="19653"/>
    <cellStyle name="Vírgula 10 2 6 2 3 2 3" xfId="16898"/>
    <cellStyle name="Vírgula 10 2 6 2 3 3" xfId="13001"/>
    <cellStyle name="Vírgula 10 2 6 2 3 3 2" xfId="18481"/>
    <cellStyle name="Vírgula 10 2 6 2 3 4" xfId="15727"/>
    <cellStyle name="Vírgula 10 2 6 2 4" xfId="6172"/>
    <cellStyle name="Vírgula 10 2 6 2 4 2" xfId="11114"/>
    <cellStyle name="Vírgula 10 2 6 2 4 2 2" xfId="14578"/>
    <cellStyle name="Vírgula 10 2 6 2 4 2 2 2" xfId="20058"/>
    <cellStyle name="Vírgula 10 2 6 2 4 2 3" xfId="17303"/>
    <cellStyle name="Vírgula 10 2 6 2 4 3" xfId="13407"/>
    <cellStyle name="Vírgula 10 2 6 2 4 3 2" xfId="18887"/>
    <cellStyle name="Vírgula 10 2 6 2 4 4" xfId="16132"/>
    <cellStyle name="Vírgula 10 2 6 2 5" xfId="7680"/>
    <cellStyle name="Vírgula 10 2 6 2 5 2" xfId="13764"/>
    <cellStyle name="Vírgula 10 2 6 2 5 2 2" xfId="19244"/>
    <cellStyle name="Vírgula 10 2 6 2 5 3" xfId="16489"/>
    <cellStyle name="Vírgula 10 2 6 2 6" xfId="2719"/>
    <cellStyle name="Vírgula 10 2 6 2 6 2" xfId="12601"/>
    <cellStyle name="Vírgula 10 2 6 2 6 2 2" xfId="18081"/>
    <cellStyle name="Vírgula 10 2 6 2 6 3" xfId="15327"/>
    <cellStyle name="Vírgula 10 2 6 2 7" xfId="12222"/>
    <cellStyle name="Vírgula 10 2 6 2 7 2" xfId="17703"/>
    <cellStyle name="Vírgula 10 2 6 2 8" xfId="14960"/>
    <cellStyle name="Vírgula 10 2 6 3" xfId="1872"/>
    <cellStyle name="Vírgula 10 2 6 3 2" xfId="5223"/>
    <cellStyle name="Vírgula 10 2 6 3 2 2" xfId="10207"/>
    <cellStyle name="Vírgula 10 2 6 3 2 2 2" xfId="14254"/>
    <cellStyle name="Vírgula 10 2 6 3 2 2 2 2" xfId="19734"/>
    <cellStyle name="Vírgula 10 2 6 3 2 2 3" xfId="16979"/>
    <cellStyle name="Vírgula 10 2 6 3 2 3" xfId="13082"/>
    <cellStyle name="Vírgula 10 2 6 3 2 3 2" xfId="18562"/>
    <cellStyle name="Vírgula 10 2 6 3 2 4" xfId="15808"/>
    <cellStyle name="Vírgula 10 2 6 3 3" xfId="6952"/>
    <cellStyle name="Vírgula 10 2 6 3 3 2" xfId="11894"/>
    <cellStyle name="Vírgula 10 2 6 3 3 2 2" xfId="14654"/>
    <cellStyle name="Vírgula 10 2 6 3 3 2 2 2" xfId="20134"/>
    <cellStyle name="Vírgula 10 2 6 3 3 2 3" xfId="17379"/>
    <cellStyle name="Vírgula 10 2 6 3 3 3" xfId="13483"/>
    <cellStyle name="Vírgula 10 2 6 3 3 3 2" xfId="18963"/>
    <cellStyle name="Vírgula 10 2 6 3 3 4" xfId="16208"/>
    <cellStyle name="Vírgula 10 2 6 3 4" xfId="8460"/>
    <cellStyle name="Vírgula 10 2 6 3 4 2" xfId="13840"/>
    <cellStyle name="Vírgula 10 2 6 3 4 2 2" xfId="19320"/>
    <cellStyle name="Vírgula 10 2 6 3 4 3" xfId="16565"/>
    <cellStyle name="Vírgula 10 2 6 3 5" xfId="3499"/>
    <cellStyle name="Vírgula 10 2 6 3 5 2" xfId="12677"/>
    <cellStyle name="Vírgula 10 2 6 3 5 2 2" xfId="18157"/>
    <cellStyle name="Vírgula 10 2 6 3 5 3" xfId="15403"/>
    <cellStyle name="Vírgula 10 2 6 3 6" xfId="12311"/>
    <cellStyle name="Vírgula 10 2 6 3 6 2" xfId="17791"/>
    <cellStyle name="Vírgula 10 2 6 3 7" xfId="15037"/>
    <cellStyle name="Vírgula 10 2 6 4" xfId="3948"/>
    <cellStyle name="Vírgula 10 2 6 4 2" xfId="9028"/>
    <cellStyle name="Vírgula 10 2 6 4 2 2" xfId="14082"/>
    <cellStyle name="Vírgula 10 2 6 4 2 2 2" xfId="19562"/>
    <cellStyle name="Vírgula 10 2 6 4 2 3" xfId="16807"/>
    <cellStyle name="Vírgula 10 2 6 4 3" xfId="12887"/>
    <cellStyle name="Vírgula 10 2 6 4 3 2" xfId="18367"/>
    <cellStyle name="Vírgula 10 2 6 4 4" xfId="15613"/>
    <cellStyle name="Vírgula 10 2 6 5" xfId="5715"/>
    <cellStyle name="Vírgula 10 2 6 5 2" xfId="10657"/>
    <cellStyle name="Vírgula 10 2 6 5 2 2" xfId="14469"/>
    <cellStyle name="Vírgula 10 2 6 5 2 2 2" xfId="19949"/>
    <cellStyle name="Vírgula 10 2 6 5 2 3" xfId="17194"/>
    <cellStyle name="Vírgula 10 2 6 5 3" xfId="13298"/>
    <cellStyle name="Vírgula 10 2 6 5 3 2" xfId="18778"/>
    <cellStyle name="Vírgula 10 2 6 5 4" xfId="16023"/>
    <cellStyle name="Vírgula 10 2 6 6" xfId="7223"/>
    <cellStyle name="Vírgula 10 2 6 6 2" xfId="13655"/>
    <cellStyle name="Vírgula 10 2 6 6 2 2" xfId="19135"/>
    <cellStyle name="Vírgula 10 2 6 6 3" xfId="16380"/>
    <cellStyle name="Vírgula 10 2 6 7" xfId="2262"/>
    <cellStyle name="Vírgula 10 2 6 7 2" xfId="12492"/>
    <cellStyle name="Vírgula 10 2 6 7 2 2" xfId="17972"/>
    <cellStyle name="Vírgula 10 2 6 7 3" xfId="15218"/>
    <cellStyle name="Vírgula 10 2 6 8" xfId="12092"/>
    <cellStyle name="Vírgula 10 2 6 8 2" xfId="17573"/>
    <cellStyle name="Vírgula 10 2 6 9" xfId="14848"/>
    <cellStyle name="Vírgula 10 2 7" xfId="858"/>
    <cellStyle name="Vírgula 10 2 7 2" xfId="1874"/>
    <cellStyle name="Vírgula 10 2 7 2 2" xfId="5225"/>
    <cellStyle name="Vírgula 10 2 7 2 2 2" xfId="10209"/>
    <cellStyle name="Vírgula 10 2 7 2 2 2 2" xfId="14256"/>
    <cellStyle name="Vírgula 10 2 7 2 2 2 2 2" xfId="19736"/>
    <cellStyle name="Vírgula 10 2 7 2 2 2 3" xfId="16981"/>
    <cellStyle name="Vírgula 10 2 7 2 2 3" xfId="13084"/>
    <cellStyle name="Vírgula 10 2 7 2 2 3 2" xfId="18564"/>
    <cellStyle name="Vírgula 10 2 7 2 2 4" xfId="15810"/>
    <cellStyle name="Vírgula 10 2 7 2 3" xfId="6954"/>
    <cellStyle name="Vírgula 10 2 7 2 3 2" xfId="11896"/>
    <cellStyle name="Vírgula 10 2 7 2 3 2 2" xfId="14656"/>
    <cellStyle name="Vírgula 10 2 7 2 3 2 2 2" xfId="20136"/>
    <cellStyle name="Vírgula 10 2 7 2 3 2 3" xfId="17381"/>
    <cellStyle name="Vírgula 10 2 7 2 3 3" xfId="13485"/>
    <cellStyle name="Vírgula 10 2 7 2 3 3 2" xfId="18965"/>
    <cellStyle name="Vírgula 10 2 7 2 3 4" xfId="16210"/>
    <cellStyle name="Vírgula 10 2 7 2 4" xfId="8462"/>
    <cellStyle name="Vírgula 10 2 7 2 4 2" xfId="13842"/>
    <cellStyle name="Vírgula 10 2 7 2 4 2 2" xfId="19322"/>
    <cellStyle name="Vírgula 10 2 7 2 4 3" xfId="16567"/>
    <cellStyle name="Vírgula 10 2 7 2 5" xfId="3501"/>
    <cellStyle name="Vírgula 10 2 7 2 5 2" xfId="12679"/>
    <cellStyle name="Vírgula 10 2 7 2 5 2 2" xfId="18159"/>
    <cellStyle name="Vírgula 10 2 7 2 5 3" xfId="15405"/>
    <cellStyle name="Vírgula 10 2 7 2 6" xfId="12313"/>
    <cellStyle name="Vírgula 10 2 7 2 6 2" xfId="17793"/>
    <cellStyle name="Vírgula 10 2 7 2 7" xfId="15039"/>
    <cellStyle name="Vírgula 10 2 7 3" xfId="4293"/>
    <cellStyle name="Vírgula 10 2 7 3 2" xfId="9279"/>
    <cellStyle name="Vírgula 10 2 7 3 2 2" xfId="14140"/>
    <cellStyle name="Vírgula 10 2 7 3 2 2 2" xfId="19620"/>
    <cellStyle name="Vírgula 10 2 7 3 2 3" xfId="16865"/>
    <cellStyle name="Vírgula 10 2 7 3 3" xfId="12968"/>
    <cellStyle name="Vírgula 10 2 7 3 3 2" xfId="18448"/>
    <cellStyle name="Vírgula 10 2 7 3 4" xfId="15694"/>
    <cellStyle name="Vírgula 10 2 7 4" xfId="6037"/>
    <cellStyle name="Vírgula 10 2 7 4 2" xfId="10979"/>
    <cellStyle name="Vírgula 10 2 7 4 2 2" xfId="14546"/>
    <cellStyle name="Vírgula 10 2 7 4 2 2 2" xfId="20026"/>
    <cellStyle name="Vírgula 10 2 7 4 2 3" xfId="17271"/>
    <cellStyle name="Vírgula 10 2 7 4 3" xfId="13375"/>
    <cellStyle name="Vírgula 10 2 7 4 3 2" xfId="18855"/>
    <cellStyle name="Vírgula 10 2 7 4 4" xfId="16100"/>
    <cellStyle name="Vírgula 10 2 7 5" xfId="7545"/>
    <cellStyle name="Vírgula 10 2 7 5 2" xfId="13732"/>
    <cellStyle name="Vírgula 10 2 7 5 2 2" xfId="19212"/>
    <cellStyle name="Vírgula 10 2 7 5 3" xfId="16457"/>
    <cellStyle name="Vírgula 10 2 7 6" xfId="2584"/>
    <cellStyle name="Vírgula 10 2 7 6 2" xfId="12569"/>
    <cellStyle name="Vírgula 10 2 7 6 2 2" xfId="18049"/>
    <cellStyle name="Vírgula 10 2 7 6 3" xfId="15295"/>
    <cellStyle name="Vírgula 10 2 7 7" xfId="12188"/>
    <cellStyle name="Vírgula 10 2 7 7 2" xfId="17669"/>
    <cellStyle name="Vírgula 10 2 7 8" xfId="14927"/>
    <cellStyle name="Vírgula 10 2 8" xfId="1324"/>
    <cellStyle name="Vírgula 10 2 8 2" xfId="4675"/>
    <cellStyle name="Vírgula 10 2 8 2 2" xfId="9659"/>
    <cellStyle name="Vírgula 10 2 8 2 2 2" xfId="14233"/>
    <cellStyle name="Vírgula 10 2 8 2 2 2 2" xfId="19713"/>
    <cellStyle name="Vírgula 10 2 8 2 2 3" xfId="16958"/>
    <cellStyle name="Vírgula 10 2 8 2 3" xfId="13061"/>
    <cellStyle name="Vírgula 10 2 8 2 3 2" xfId="18541"/>
    <cellStyle name="Vírgula 10 2 8 2 4" xfId="15787"/>
    <cellStyle name="Vírgula 10 2 8 3" xfId="6404"/>
    <cellStyle name="Vírgula 10 2 8 3 2" xfId="11346"/>
    <cellStyle name="Vírgula 10 2 8 3 2 2" xfId="14633"/>
    <cellStyle name="Vírgula 10 2 8 3 2 2 2" xfId="20113"/>
    <cellStyle name="Vírgula 10 2 8 3 2 3" xfId="17358"/>
    <cellStyle name="Vírgula 10 2 8 3 3" xfId="13462"/>
    <cellStyle name="Vírgula 10 2 8 3 3 2" xfId="18942"/>
    <cellStyle name="Vírgula 10 2 8 3 4" xfId="16187"/>
    <cellStyle name="Vírgula 10 2 8 4" xfId="7912"/>
    <cellStyle name="Vírgula 10 2 8 4 2" xfId="13819"/>
    <cellStyle name="Vírgula 10 2 8 4 2 2" xfId="19299"/>
    <cellStyle name="Vírgula 10 2 8 4 3" xfId="16544"/>
    <cellStyle name="Vírgula 10 2 8 5" xfId="2951"/>
    <cellStyle name="Vírgula 10 2 8 5 2" xfId="12656"/>
    <cellStyle name="Vírgula 10 2 8 5 2 2" xfId="18136"/>
    <cellStyle name="Vírgula 10 2 8 5 3" xfId="15382"/>
    <cellStyle name="Vírgula 10 2 8 6" xfId="12290"/>
    <cellStyle name="Vírgula 10 2 8 6 2" xfId="17770"/>
    <cellStyle name="Vírgula 10 2 8 7" xfId="15016"/>
    <cellStyle name="Vírgula 10 2 9" xfId="268"/>
    <cellStyle name="Vírgula 10 2 9 2" xfId="3893"/>
    <cellStyle name="Vírgula 10 2 9 2 2" xfId="8980"/>
    <cellStyle name="Vírgula 10 2 9 2 2 2" xfId="14071"/>
    <cellStyle name="Vírgula 10 2 9 2 2 2 2" xfId="19551"/>
    <cellStyle name="Vírgula 10 2 9 2 2 3" xfId="16796"/>
    <cellStyle name="Vírgula 10 2 9 2 3" xfId="12875"/>
    <cellStyle name="Vírgula 10 2 9 2 3 2" xfId="18355"/>
    <cellStyle name="Vírgula 10 2 9 2 4" xfId="15601"/>
    <cellStyle name="Vírgula 10 2 9 3" xfId="5671"/>
    <cellStyle name="Vírgula 10 2 9 3 2" xfId="10613"/>
    <cellStyle name="Vírgula 10 2 9 3 2 2" xfId="14459"/>
    <cellStyle name="Vírgula 10 2 9 3 2 2 2" xfId="19939"/>
    <cellStyle name="Vírgula 10 2 9 3 2 3" xfId="17184"/>
    <cellStyle name="Vírgula 10 2 9 3 3" xfId="13288"/>
    <cellStyle name="Vírgula 10 2 9 3 3 2" xfId="18768"/>
    <cellStyle name="Vírgula 10 2 9 3 4" xfId="16013"/>
    <cellStyle name="Vírgula 10 2 9 4" xfId="7179"/>
    <cellStyle name="Vírgula 10 2 9 4 2" xfId="13645"/>
    <cellStyle name="Vírgula 10 2 9 4 2 2" xfId="19125"/>
    <cellStyle name="Vírgula 10 2 9 4 3" xfId="16370"/>
    <cellStyle name="Vírgula 10 2 9 5" xfId="2218"/>
    <cellStyle name="Vírgula 10 2 9 5 2" xfId="12482"/>
    <cellStyle name="Vírgula 10 2 9 5 2 2" xfId="17962"/>
    <cellStyle name="Vírgula 10 2 9 5 3" xfId="15208"/>
    <cellStyle name="Vírgula 10 2 9 6" xfId="12076"/>
    <cellStyle name="Vírgula 10 2 9 6 2" xfId="17557"/>
    <cellStyle name="Vírgula 10 2 9 7" xfId="14836"/>
    <cellStyle name="Vírgula 10 3" xfId="606"/>
    <cellStyle name="Vírgula 10 3 10" xfId="2357"/>
    <cellStyle name="Vírgula 10 3 10 2" xfId="12514"/>
    <cellStyle name="Vírgula 10 3 10 2 2" xfId="17994"/>
    <cellStyle name="Vírgula 10 3 10 3" xfId="15240"/>
    <cellStyle name="Vírgula 10 3 11" xfId="12127"/>
    <cellStyle name="Vírgula 10 3 11 2" xfId="17608"/>
    <cellStyle name="Vírgula 10 3 12" xfId="14871"/>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2 2 2" xfId="19739"/>
    <cellStyle name="Vírgula 10 3 2 2 2 2 2 3" xfId="16984"/>
    <cellStyle name="Vírgula 10 3 2 2 2 2 3" xfId="13087"/>
    <cellStyle name="Vírgula 10 3 2 2 2 2 3 2" xfId="18567"/>
    <cellStyle name="Vírgula 10 3 2 2 2 2 4" xfId="15813"/>
    <cellStyle name="Vírgula 10 3 2 2 2 3" xfId="6957"/>
    <cellStyle name="Vírgula 10 3 2 2 2 3 2" xfId="11899"/>
    <cellStyle name="Vírgula 10 3 2 2 2 3 2 2" xfId="14659"/>
    <cellStyle name="Vírgula 10 3 2 2 2 3 2 2 2" xfId="20139"/>
    <cellStyle name="Vírgula 10 3 2 2 2 3 2 3" xfId="17384"/>
    <cellStyle name="Vírgula 10 3 2 2 2 3 3" xfId="13488"/>
    <cellStyle name="Vírgula 10 3 2 2 2 3 3 2" xfId="18968"/>
    <cellStyle name="Vírgula 10 3 2 2 2 3 4" xfId="16213"/>
    <cellStyle name="Vírgula 10 3 2 2 2 4" xfId="8465"/>
    <cellStyle name="Vírgula 10 3 2 2 2 4 2" xfId="13845"/>
    <cellStyle name="Vírgula 10 3 2 2 2 4 2 2" xfId="19325"/>
    <cellStyle name="Vírgula 10 3 2 2 2 4 3" xfId="16570"/>
    <cellStyle name="Vírgula 10 3 2 2 2 5" xfId="3504"/>
    <cellStyle name="Vírgula 10 3 2 2 2 5 2" xfId="12682"/>
    <cellStyle name="Vírgula 10 3 2 2 2 5 2 2" xfId="18162"/>
    <cellStyle name="Vírgula 10 3 2 2 2 5 3" xfId="15408"/>
    <cellStyle name="Vírgula 10 3 2 2 2 6" xfId="12316"/>
    <cellStyle name="Vírgula 10 3 2 2 2 6 2" xfId="17796"/>
    <cellStyle name="Vírgula 10 3 2 2 2 7" xfId="15042"/>
    <cellStyle name="Vírgula 10 3 2 2 3" xfId="4581"/>
    <cellStyle name="Vírgula 10 3 2 2 3 2" xfId="9565"/>
    <cellStyle name="Vírgula 10 3 2 2 3 2 2" xfId="14208"/>
    <cellStyle name="Vírgula 10 3 2 2 3 2 2 2" xfId="19688"/>
    <cellStyle name="Vírgula 10 3 2 2 3 2 3" xfId="16933"/>
    <cellStyle name="Vírgula 10 3 2 2 3 3" xfId="13036"/>
    <cellStyle name="Vírgula 10 3 2 2 3 3 2" xfId="18516"/>
    <cellStyle name="Vírgula 10 3 2 2 3 4" xfId="15762"/>
    <cellStyle name="Vírgula 10 3 2 2 4" xfId="6312"/>
    <cellStyle name="Vírgula 10 3 2 2 4 2" xfId="11254"/>
    <cellStyle name="Vírgula 10 3 2 2 4 2 2" xfId="14610"/>
    <cellStyle name="Vírgula 10 3 2 2 4 2 2 2" xfId="20090"/>
    <cellStyle name="Vírgula 10 3 2 2 4 2 3" xfId="17335"/>
    <cellStyle name="Vírgula 10 3 2 2 4 3" xfId="13439"/>
    <cellStyle name="Vírgula 10 3 2 2 4 3 2" xfId="18919"/>
    <cellStyle name="Vírgula 10 3 2 2 4 4" xfId="16164"/>
    <cellStyle name="Vírgula 10 3 2 2 5" xfId="7820"/>
    <cellStyle name="Vírgula 10 3 2 2 5 2" xfId="13796"/>
    <cellStyle name="Vírgula 10 3 2 2 5 2 2" xfId="19276"/>
    <cellStyle name="Vírgula 10 3 2 2 5 3" xfId="16521"/>
    <cellStyle name="Vírgula 10 3 2 2 6" xfId="2859"/>
    <cellStyle name="Vírgula 10 3 2 2 6 2" xfId="12633"/>
    <cellStyle name="Vírgula 10 3 2 2 6 2 2" xfId="18113"/>
    <cellStyle name="Vírgula 10 3 2 2 6 3" xfId="15359"/>
    <cellStyle name="Vírgula 10 3 2 2 7" xfId="12267"/>
    <cellStyle name="Vírgula 10 3 2 2 7 2" xfId="17747"/>
    <cellStyle name="Vírgula 10 3 2 2 8" xfId="14993"/>
    <cellStyle name="Vírgula 10 3 2 3" xfId="1876"/>
    <cellStyle name="Vírgula 10 3 2 3 2" xfId="5227"/>
    <cellStyle name="Vírgula 10 3 2 3 2 2" xfId="10211"/>
    <cellStyle name="Vírgula 10 3 2 3 2 2 2" xfId="14258"/>
    <cellStyle name="Vírgula 10 3 2 3 2 2 2 2" xfId="19738"/>
    <cellStyle name="Vírgula 10 3 2 3 2 2 3" xfId="16983"/>
    <cellStyle name="Vírgula 10 3 2 3 2 3" xfId="13086"/>
    <cellStyle name="Vírgula 10 3 2 3 2 3 2" xfId="18566"/>
    <cellStyle name="Vírgula 10 3 2 3 2 4" xfId="15812"/>
    <cellStyle name="Vírgula 10 3 2 3 3" xfId="6956"/>
    <cellStyle name="Vírgula 10 3 2 3 3 2" xfId="11898"/>
    <cellStyle name="Vírgula 10 3 2 3 3 2 2" xfId="14658"/>
    <cellStyle name="Vírgula 10 3 2 3 3 2 2 2" xfId="20138"/>
    <cellStyle name="Vírgula 10 3 2 3 3 2 3" xfId="17383"/>
    <cellStyle name="Vírgula 10 3 2 3 3 3" xfId="13487"/>
    <cellStyle name="Vírgula 10 3 2 3 3 3 2" xfId="18967"/>
    <cellStyle name="Vírgula 10 3 2 3 3 4" xfId="16212"/>
    <cellStyle name="Vírgula 10 3 2 3 4" xfId="8464"/>
    <cellStyle name="Vírgula 10 3 2 3 4 2" xfId="13844"/>
    <cellStyle name="Vírgula 10 3 2 3 4 2 2" xfId="19324"/>
    <cellStyle name="Vírgula 10 3 2 3 4 3" xfId="16569"/>
    <cellStyle name="Vírgula 10 3 2 3 5" xfId="3503"/>
    <cellStyle name="Vírgula 10 3 2 3 5 2" xfId="12681"/>
    <cellStyle name="Vírgula 10 3 2 3 5 2 2" xfId="18161"/>
    <cellStyle name="Vírgula 10 3 2 3 5 3" xfId="15407"/>
    <cellStyle name="Vírgula 10 3 2 3 6" xfId="12315"/>
    <cellStyle name="Vírgula 10 3 2 3 6 2" xfId="17795"/>
    <cellStyle name="Vírgula 10 3 2 3 7" xfId="15041"/>
    <cellStyle name="Vírgula 10 3 2 4" xfId="4198"/>
    <cellStyle name="Vírgula 10 3 2 4 2" xfId="9184"/>
    <cellStyle name="Vírgula 10 3 2 4 2 2" xfId="14117"/>
    <cellStyle name="Vírgula 10 3 2 4 2 2 2" xfId="19597"/>
    <cellStyle name="Vírgula 10 3 2 4 2 3" xfId="16842"/>
    <cellStyle name="Vírgula 10 3 2 4 3" xfId="12945"/>
    <cellStyle name="Vírgula 10 3 2 4 3 2" xfId="18425"/>
    <cellStyle name="Vírgula 10 3 2 4 4" xfId="15671"/>
    <cellStyle name="Vírgula 10 3 2 5" xfId="5945"/>
    <cellStyle name="Vírgula 10 3 2 5 2" xfId="10887"/>
    <cellStyle name="Vírgula 10 3 2 5 2 2" xfId="14523"/>
    <cellStyle name="Vírgula 10 3 2 5 2 2 2" xfId="20003"/>
    <cellStyle name="Vírgula 10 3 2 5 2 3" xfId="17248"/>
    <cellStyle name="Vírgula 10 3 2 5 3" xfId="13352"/>
    <cellStyle name="Vírgula 10 3 2 5 3 2" xfId="18832"/>
    <cellStyle name="Vírgula 10 3 2 5 4" xfId="16077"/>
    <cellStyle name="Vírgula 10 3 2 6" xfId="7453"/>
    <cellStyle name="Vírgula 10 3 2 6 2" xfId="13709"/>
    <cellStyle name="Vírgula 10 3 2 6 2 2" xfId="19189"/>
    <cellStyle name="Vírgula 10 3 2 6 3" xfId="16434"/>
    <cellStyle name="Vírgula 10 3 2 7" xfId="2492"/>
    <cellStyle name="Vírgula 10 3 2 7 2" xfId="12546"/>
    <cellStyle name="Vírgula 10 3 2 7 2 2" xfId="18026"/>
    <cellStyle name="Vírgula 10 3 2 7 3" xfId="15272"/>
    <cellStyle name="Vírgula 10 3 2 8" xfId="12164"/>
    <cellStyle name="Vírgula 10 3 2 8 2" xfId="17645"/>
    <cellStyle name="Vírgula 10 3 2 9" xfId="14904"/>
    <cellStyle name="Vírgula 10 3 3" xfId="907"/>
    <cellStyle name="Vírgula 10 3 3 2" xfId="1878"/>
    <cellStyle name="Vírgula 10 3 3 2 2" xfId="5229"/>
    <cellStyle name="Vírgula 10 3 3 2 2 2" xfId="10213"/>
    <cellStyle name="Vírgula 10 3 3 2 2 2 2" xfId="14260"/>
    <cellStyle name="Vírgula 10 3 3 2 2 2 2 2" xfId="19740"/>
    <cellStyle name="Vírgula 10 3 3 2 2 2 3" xfId="16985"/>
    <cellStyle name="Vírgula 10 3 3 2 2 3" xfId="13088"/>
    <cellStyle name="Vírgula 10 3 3 2 2 3 2" xfId="18568"/>
    <cellStyle name="Vírgula 10 3 3 2 2 4" xfId="15814"/>
    <cellStyle name="Vírgula 10 3 3 2 3" xfId="6958"/>
    <cellStyle name="Vírgula 10 3 3 2 3 2" xfId="11900"/>
    <cellStyle name="Vírgula 10 3 3 2 3 2 2" xfId="14660"/>
    <cellStyle name="Vírgula 10 3 3 2 3 2 2 2" xfId="20140"/>
    <cellStyle name="Vírgula 10 3 3 2 3 2 3" xfId="17385"/>
    <cellStyle name="Vírgula 10 3 3 2 3 3" xfId="13489"/>
    <cellStyle name="Vírgula 10 3 3 2 3 3 2" xfId="18969"/>
    <cellStyle name="Vírgula 10 3 3 2 3 4" xfId="16214"/>
    <cellStyle name="Vírgula 10 3 3 2 4" xfId="8466"/>
    <cellStyle name="Vírgula 10 3 3 2 4 2" xfId="13846"/>
    <cellStyle name="Vírgula 10 3 3 2 4 2 2" xfId="19326"/>
    <cellStyle name="Vírgula 10 3 3 2 4 3" xfId="16571"/>
    <cellStyle name="Vírgula 10 3 3 2 5" xfId="3505"/>
    <cellStyle name="Vírgula 10 3 3 2 5 2" xfId="12683"/>
    <cellStyle name="Vírgula 10 3 3 2 5 2 2" xfId="18163"/>
    <cellStyle name="Vírgula 10 3 3 2 5 3" xfId="15409"/>
    <cellStyle name="Vírgula 10 3 3 2 6" xfId="12317"/>
    <cellStyle name="Vírgula 10 3 3 2 6 2" xfId="17797"/>
    <cellStyle name="Vírgula 10 3 3 2 7" xfId="15043"/>
    <cellStyle name="Vírgula 10 3 3 3" xfId="4340"/>
    <cellStyle name="Vírgula 10 3 3 3 2" xfId="9325"/>
    <cellStyle name="Vírgula 10 3 3 3 2 2" xfId="14150"/>
    <cellStyle name="Vírgula 10 3 3 3 2 2 2" xfId="19630"/>
    <cellStyle name="Vírgula 10 3 3 3 2 3" xfId="16875"/>
    <cellStyle name="Vírgula 10 3 3 3 3" xfId="12978"/>
    <cellStyle name="Vírgula 10 3 3 3 3 2" xfId="18458"/>
    <cellStyle name="Vírgula 10 3 3 3 4" xfId="15704"/>
    <cellStyle name="Vírgula 10 3 3 4" xfId="6083"/>
    <cellStyle name="Vírgula 10 3 3 4 2" xfId="11025"/>
    <cellStyle name="Vírgula 10 3 3 4 2 2" xfId="14556"/>
    <cellStyle name="Vírgula 10 3 3 4 2 2 2" xfId="20036"/>
    <cellStyle name="Vírgula 10 3 3 4 2 3" xfId="17281"/>
    <cellStyle name="Vírgula 10 3 3 4 3" xfId="13385"/>
    <cellStyle name="Vírgula 10 3 3 4 3 2" xfId="18865"/>
    <cellStyle name="Vírgula 10 3 3 4 4" xfId="16110"/>
    <cellStyle name="Vírgula 10 3 3 5" xfId="7591"/>
    <cellStyle name="Vírgula 10 3 3 5 2" xfId="13742"/>
    <cellStyle name="Vírgula 10 3 3 5 2 2" xfId="19222"/>
    <cellStyle name="Vírgula 10 3 3 5 3" xfId="16467"/>
    <cellStyle name="Vírgula 10 3 3 6" xfId="2630"/>
    <cellStyle name="Vírgula 10 3 3 6 2" xfId="12579"/>
    <cellStyle name="Vírgula 10 3 3 6 2 2" xfId="18059"/>
    <cellStyle name="Vírgula 10 3 3 6 3" xfId="15305"/>
    <cellStyle name="Vírgula 10 3 3 7" xfId="12198"/>
    <cellStyle name="Vírgula 10 3 3 7 2" xfId="17679"/>
    <cellStyle name="Vírgula 10 3 3 8" xfId="14938"/>
    <cellStyle name="Vírgula 10 3 4" xfId="1875"/>
    <cellStyle name="Vírgula 10 3 4 2" xfId="5226"/>
    <cellStyle name="Vírgula 10 3 4 2 2" xfId="10210"/>
    <cellStyle name="Vírgula 10 3 4 2 2 2" xfId="14257"/>
    <cellStyle name="Vírgula 10 3 4 2 2 2 2" xfId="19737"/>
    <cellStyle name="Vírgula 10 3 4 2 2 3" xfId="16982"/>
    <cellStyle name="Vírgula 10 3 4 2 3" xfId="13085"/>
    <cellStyle name="Vírgula 10 3 4 2 3 2" xfId="18565"/>
    <cellStyle name="Vírgula 10 3 4 2 4" xfId="15811"/>
    <cellStyle name="Vírgula 10 3 4 3" xfId="6955"/>
    <cellStyle name="Vírgula 10 3 4 3 2" xfId="11897"/>
    <cellStyle name="Vírgula 10 3 4 3 2 2" xfId="14657"/>
    <cellStyle name="Vírgula 10 3 4 3 2 2 2" xfId="20137"/>
    <cellStyle name="Vírgula 10 3 4 3 2 3" xfId="17382"/>
    <cellStyle name="Vírgula 10 3 4 3 3" xfId="13486"/>
    <cellStyle name="Vírgula 10 3 4 3 3 2" xfId="18966"/>
    <cellStyle name="Vírgula 10 3 4 3 4" xfId="16211"/>
    <cellStyle name="Vírgula 10 3 4 4" xfId="8463"/>
    <cellStyle name="Vírgula 10 3 4 4 2" xfId="13843"/>
    <cellStyle name="Vírgula 10 3 4 4 2 2" xfId="19323"/>
    <cellStyle name="Vírgula 10 3 4 4 3" xfId="16568"/>
    <cellStyle name="Vírgula 10 3 4 5" xfId="3502"/>
    <cellStyle name="Vírgula 10 3 4 5 2" xfId="12680"/>
    <cellStyle name="Vírgula 10 3 4 5 2 2" xfId="18160"/>
    <cellStyle name="Vírgula 10 3 4 5 3" xfId="15406"/>
    <cellStyle name="Vírgula 10 3 4 6" xfId="12314"/>
    <cellStyle name="Vírgula 10 3 4 6 2" xfId="17794"/>
    <cellStyle name="Vírgula 10 3 4 7" xfId="15040"/>
    <cellStyle name="Vírgula 10 3 5" xfId="3738"/>
    <cellStyle name="Vírgula 10 3 5 2" xfId="3803"/>
    <cellStyle name="Vírgula 10 3 5 2 2" xfId="8896"/>
    <cellStyle name="Vírgula 10 3 5 2 2 2" xfId="14058"/>
    <cellStyle name="Vírgula 10 3 5 2 2 2 2" xfId="19538"/>
    <cellStyle name="Vírgula 10 3 5 2 2 3" xfId="16783"/>
    <cellStyle name="Vírgula 10 3 5 2 3" xfId="12861"/>
    <cellStyle name="Vírgula 10 3 5 2 3 2" xfId="18341"/>
    <cellStyle name="Vírgula 10 3 5 2 4" xfId="15587"/>
    <cellStyle name="Vírgula 10 3 5 3" xfId="8698"/>
    <cellStyle name="Vírgula 10 3 5 3 2" xfId="14005"/>
    <cellStyle name="Vírgula 10 3 5 3 2 2" xfId="19485"/>
    <cellStyle name="Vírgula 10 3 5 3 3" xfId="16730"/>
    <cellStyle name="Vírgula 10 3 5 4" xfId="12840"/>
    <cellStyle name="Vírgula 10 3 5 4 2" xfId="18320"/>
    <cellStyle name="Vírgula 10 3 5 5" xfId="15566"/>
    <cellStyle name="Vírgula 10 3 6" xfId="4062"/>
    <cellStyle name="Vírgula 10 3 6 2" xfId="8834"/>
    <cellStyle name="Vírgula 10 3 6 2 2" xfId="14037"/>
    <cellStyle name="Vírgula 10 3 6 2 2 2" xfId="19517"/>
    <cellStyle name="Vírgula 10 3 6 2 3" xfId="16762"/>
    <cellStyle name="Vírgula 10 3 6 3" xfId="12913"/>
    <cellStyle name="Vírgula 10 3 6 3 2" xfId="18393"/>
    <cellStyle name="Vírgula 10 3 6 4" xfId="15639"/>
    <cellStyle name="Vírgula 10 3 7" xfId="5404"/>
    <cellStyle name="Vírgula 10 3 7 2" xfId="10382"/>
    <cellStyle name="Vírgula 10 3 7 2 2" xfId="14411"/>
    <cellStyle name="Vírgula 10 3 7 2 2 2" xfId="19891"/>
    <cellStyle name="Vírgula 10 3 7 2 3" xfId="17136"/>
    <cellStyle name="Vírgula 10 3 7 3" xfId="13240"/>
    <cellStyle name="Vírgula 10 3 7 3 2" xfId="18720"/>
    <cellStyle name="Vírgula 10 3 7 4" xfId="15965"/>
    <cellStyle name="Vírgula 10 3 8" xfId="5810"/>
    <cellStyle name="Vírgula 10 3 8 2" xfId="10752"/>
    <cellStyle name="Vírgula 10 3 8 2 2" xfId="14491"/>
    <cellStyle name="Vírgula 10 3 8 2 2 2" xfId="19971"/>
    <cellStyle name="Vírgula 10 3 8 2 3" xfId="17216"/>
    <cellStyle name="Vírgula 10 3 8 3" xfId="13320"/>
    <cellStyle name="Vírgula 10 3 8 3 2" xfId="18800"/>
    <cellStyle name="Vírgula 10 3 8 4" xfId="16045"/>
    <cellStyle name="Vírgula 10 3 9" xfId="7318"/>
    <cellStyle name="Vírgula 10 3 9 2" xfId="13677"/>
    <cellStyle name="Vírgula 10 3 9 2 2" xfId="19157"/>
    <cellStyle name="Vírgula 10 3 9 3" xfId="16402"/>
    <cellStyle name="Vírgula 10 4" xfId="656"/>
    <cellStyle name="Vírgula 10 4 10" xfId="2399"/>
    <cellStyle name="Vírgula 10 4 10 2" xfId="12523"/>
    <cellStyle name="Vírgula 10 4 10 2 2" xfId="18003"/>
    <cellStyle name="Vírgula 10 4 10 3" xfId="15249"/>
    <cellStyle name="Vírgula 10 4 11" xfId="12141"/>
    <cellStyle name="Vírgula 10 4 11 2" xfId="17622"/>
    <cellStyle name="Vírgula 10 4 12" xfId="1488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2 2 2" xfId="19743"/>
    <cellStyle name="Vírgula 10 4 2 2 2 2 2 3" xfId="16988"/>
    <cellStyle name="Vírgula 10 4 2 2 2 2 3" xfId="13091"/>
    <cellStyle name="Vírgula 10 4 2 2 2 2 3 2" xfId="18571"/>
    <cellStyle name="Vírgula 10 4 2 2 2 2 4" xfId="15817"/>
    <cellStyle name="Vírgula 10 4 2 2 2 3" xfId="6961"/>
    <cellStyle name="Vírgula 10 4 2 2 2 3 2" xfId="11903"/>
    <cellStyle name="Vírgula 10 4 2 2 2 3 2 2" xfId="14663"/>
    <cellStyle name="Vírgula 10 4 2 2 2 3 2 2 2" xfId="20143"/>
    <cellStyle name="Vírgula 10 4 2 2 2 3 2 3" xfId="17388"/>
    <cellStyle name="Vírgula 10 4 2 2 2 3 3" xfId="13492"/>
    <cellStyle name="Vírgula 10 4 2 2 2 3 3 2" xfId="18972"/>
    <cellStyle name="Vírgula 10 4 2 2 2 3 4" xfId="16217"/>
    <cellStyle name="Vírgula 10 4 2 2 2 4" xfId="8469"/>
    <cellStyle name="Vírgula 10 4 2 2 2 4 2" xfId="13849"/>
    <cellStyle name="Vírgula 10 4 2 2 2 4 2 2" xfId="19329"/>
    <cellStyle name="Vírgula 10 4 2 2 2 4 3" xfId="16574"/>
    <cellStyle name="Vírgula 10 4 2 2 2 5" xfId="3508"/>
    <cellStyle name="Vírgula 10 4 2 2 2 5 2" xfId="12686"/>
    <cellStyle name="Vírgula 10 4 2 2 2 5 2 2" xfId="18166"/>
    <cellStyle name="Vírgula 10 4 2 2 2 5 3" xfId="15412"/>
    <cellStyle name="Vírgula 10 4 2 2 2 6" xfId="12320"/>
    <cellStyle name="Vírgula 10 4 2 2 2 6 2" xfId="17800"/>
    <cellStyle name="Vírgula 10 4 2 2 2 7" xfId="15046"/>
    <cellStyle name="Vírgula 10 4 2 2 3" xfId="4623"/>
    <cellStyle name="Vírgula 10 4 2 2 3 2" xfId="9607"/>
    <cellStyle name="Vírgula 10 4 2 2 3 2 2" xfId="14217"/>
    <cellStyle name="Vírgula 10 4 2 2 3 2 2 2" xfId="19697"/>
    <cellStyle name="Vírgula 10 4 2 2 3 2 3" xfId="16942"/>
    <cellStyle name="Vírgula 10 4 2 2 3 3" xfId="13045"/>
    <cellStyle name="Vírgula 10 4 2 2 3 3 2" xfId="18525"/>
    <cellStyle name="Vírgula 10 4 2 2 3 4" xfId="15771"/>
    <cellStyle name="Vírgula 10 4 2 2 4" xfId="6354"/>
    <cellStyle name="Vírgula 10 4 2 2 4 2" xfId="11296"/>
    <cellStyle name="Vírgula 10 4 2 2 4 2 2" xfId="14619"/>
    <cellStyle name="Vírgula 10 4 2 2 4 2 2 2" xfId="20099"/>
    <cellStyle name="Vírgula 10 4 2 2 4 2 3" xfId="17344"/>
    <cellStyle name="Vírgula 10 4 2 2 4 3" xfId="13448"/>
    <cellStyle name="Vírgula 10 4 2 2 4 3 2" xfId="18928"/>
    <cellStyle name="Vírgula 10 4 2 2 4 4" xfId="16173"/>
    <cellStyle name="Vírgula 10 4 2 2 5" xfId="7862"/>
    <cellStyle name="Vírgula 10 4 2 2 5 2" xfId="13805"/>
    <cellStyle name="Vírgula 10 4 2 2 5 2 2" xfId="19285"/>
    <cellStyle name="Vírgula 10 4 2 2 5 3" xfId="16530"/>
    <cellStyle name="Vírgula 10 4 2 2 6" xfId="2901"/>
    <cellStyle name="Vírgula 10 4 2 2 6 2" xfId="12642"/>
    <cellStyle name="Vírgula 10 4 2 2 6 2 2" xfId="18122"/>
    <cellStyle name="Vírgula 10 4 2 2 6 3" xfId="15368"/>
    <cellStyle name="Vírgula 10 4 2 2 7" xfId="12276"/>
    <cellStyle name="Vírgula 10 4 2 2 7 2" xfId="17756"/>
    <cellStyle name="Vírgula 10 4 2 2 8" xfId="15002"/>
    <cellStyle name="Vírgula 10 4 2 3" xfId="1880"/>
    <cellStyle name="Vírgula 10 4 2 3 2" xfId="5231"/>
    <cellStyle name="Vírgula 10 4 2 3 2 2" xfId="10215"/>
    <cellStyle name="Vírgula 10 4 2 3 2 2 2" xfId="14262"/>
    <cellStyle name="Vírgula 10 4 2 3 2 2 2 2" xfId="19742"/>
    <cellStyle name="Vírgula 10 4 2 3 2 2 3" xfId="16987"/>
    <cellStyle name="Vírgula 10 4 2 3 2 3" xfId="13090"/>
    <cellStyle name="Vírgula 10 4 2 3 2 3 2" xfId="18570"/>
    <cellStyle name="Vírgula 10 4 2 3 2 4" xfId="15816"/>
    <cellStyle name="Vírgula 10 4 2 3 3" xfId="6960"/>
    <cellStyle name="Vírgula 10 4 2 3 3 2" xfId="11902"/>
    <cellStyle name="Vírgula 10 4 2 3 3 2 2" xfId="14662"/>
    <cellStyle name="Vírgula 10 4 2 3 3 2 2 2" xfId="20142"/>
    <cellStyle name="Vírgula 10 4 2 3 3 2 3" xfId="17387"/>
    <cellStyle name="Vírgula 10 4 2 3 3 3" xfId="13491"/>
    <cellStyle name="Vírgula 10 4 2 3 3 3 2" xfId="18971"/>
    <cellStyle name="Vírgula 10 4 2 3 3 4" xfId="16216"/>
    <cellStyle name="Vírgula 10 4 2 3 4" xfId="8468"/>
    <cellStyle name="Vírgula 10 4 2 3 4 2" xfId="13848"/>
    <cellStyle name="Vírgula 10 4 2 3 4 2 2" xfId="19328"/>
    <cellStyle name="Vírgula 10 4 2 3 4 3" xfId="16573"/>
    <cellStyle name="Vírgula 10 4 2 3 5" xfId="3507"/>
    <cellStyle name="Vírgula 10 4 2 3 5 2" xfId="12685"/>
    <cellStyle name="Vírgula 10 4 2 3 5 2 2" xfId="18165"/>
    <cellStyle name="Vírgula 10 4 2 3 5 3" xfId="15411"/>
    <cellStyle name="Vírgula 10 4 2 3 6" xfId="12319"/>
    <cellStyle name="Vírgula 10 4 2 3 6 2" xfId="17799"/>
    <cellStyle name="Vírgula 10 4 2 3 7" xfId="15045"/>
    <cellStyle name="Vírgula 10 4 2 4" xfId="4240"/>
    <cellStyle name="Vírgula 10 4 2 4 2" xfId="9226"/>
    <cellStyle name="Vírgula 10 4 2 4 2 2" xfId="14126"/>
    <cellStyle name="Vírgula 10 4 2 4 2 2 2" xfId="19606"/>
    <cellStyle name="Vírgula 10 4 2 4 2 3" xfId="16851"/>
    <cellStyle name="Vírgula 10 4 2 4 3" xfId="12954"/>
    <cellStyle name="Vírgula 10 4 2 4 3 2" xfId="18434"/>
    <cellStyle name="Vírgula 10 4 2 4 4" xfId="15680"/>
    <cellStyle name="Vírgula 10 4 2 5" xfId="5987"/>
    <cellStyle name="Vírgula 10 4 2 5 2" xfId="10929"/>
    <cellStyle name="Vírgula 10 4 2 5 2 2" xfId="14532"/>
    <cellStyle name="Vírgula 10 4 2 5 2 2 2" xfId="20012"/>
    <cellStyle name="Vírgula 10 4 2 5 2 3" xfId="17257"/>
    <cellStyle name="Vírgula 10 4 2 5 3" xfId="13361"/>
    <cellStyle name="Vírgula 10 4 2 5 3 2" xfId="18841"/>
    <cellStyle name="Vírgula 10 4 2 5 4" xfId="16086"/>
    <cellStyle name="Vírgula 10 4 2 6" xfId="7495"/>
    <cellStyle name="Vírgula 10 4 2 6 2" xfId="13718"/>
    <cellStyle name="Vírgula 10 4 2 6 2 2" xfId="19198"/>
    <cellStyle name="Vírgula 10 4 2 6 3" xfId="16443"/>
    <cellStyle name="Vírgula 10 4 2 7" xfId="2534"/>
    <cellStyle name="Vírgula 10 4 2 7 2" xfId="12555"/>
    <cellStyle name="Vírgula 10 4 2 7 2 2" xfId="18035"/>
    <cellStyle name="Vírgula 10 4 2 7 3" xfId="15281"/>
    <cellStyle name="Vírgula 10 4 2 8" xfId="12173"/>
    <cellStyle name="Vírgula 10 4 2 8 2" xfId="17654"/>
    <cellStyle name="Vírgula 10 4 2 9" xfId="14913"/>
    <cellStyle name="Vírgula 10 4 3" xfId="950"/>
    <cellStyle name="Vírgula 10 4 3 2" xfId="1882"/>
    <cellStyle name="Vírgula 10 4 3 2 2" xfId="5233"/>
    <cellStyle name="Vírgula 10 4 3 2 2 2" xfId="10217"/>
    <cellStyle name="Vírgula 10 4 3 2 2 2 2" xfId="14264"/>
    <cellStyle name="Vírgula 10 4 3 2 2 2 2 2" xfId="19744"/>
    <cellStyle name="Vírgula 10 4 3 2 2 2 3" xfId="16989"/>
    <cellStyle name="Vírgula 10 4 3 2 2 3" xfId="13092"/>
    <cellStyle name="Vírgula 10 4 3 2 2 3 2" xfId="18572"/>
    <cellStyle name="Vírgula 10 4 3 2 2 4" xfId="15818"/>
    <cellStyle name="Vírgula 10 4 3 2 3" xfId="6962"/>
    <cellStyle name="Vírgula 10 4 3 2 3 2" xfId="11904"/>
    <cellStyle name="Vírgula 10 4 3 2 3 2 2" xfId="14664"/>
    <cellStyle name="Vírgula 10 4 3 2 3 2 2 2" xfId="20144"/>
    <cellStyle name="Vírgula 10 4 3 2 3 2 3" xfId="17389"/>
    <cellStyle name="Vírgula 10 4 3 2 3 3" xfId="13493"/>
    <cellStyle name="Vírgula 10 4 3 2 3 3 2" xfId="18973"/>
    <cellStyle name="Vírgula 10 4 3 2 3 4" xfId="16218"/>
    <cellStyle name="Vírgula 10 4 3 2 4" xfId="8470"/>
    <cellStyle name="Vírgula 10 4 3 2 4 2" xfId="13850"/>
    <cellStyle name="Vírgula 10 4 3 2 4 2 2" xfId="19330"/>
    <cellStyle name="Vírgula 10 4 3 2 4 3" xfId="16575"/>
    <cellStyle name="Vírgula 10 4 3 2 5" xfId="3509"/>
    <cellStyle name="Vírgula 10 4 3 2 5 2" xfId="12687"/>
    <cellStyle name="Vírgula 10 4 3 2 5 2 2" xfId="18167"/>
    <cellStyle name="Vírgula 10 4 3 2 5 3" xfId="15413"/>
    <cellStyle name="Vírgula 10 4 3 2 6" xfId="12321"/>
    <cellStyle name="Vírgula 10 4 3 2 6 2" xfId="17801"/>
    <cellStyle name="Vírgula 10 4 3 2 7" xfId="15047"/>
    <cellStyle name="Vírgula 10 4 3 3" xfId="4382"/>
    <cellStyle name="Vírgula 10 4 3 3 2" xfId="9367"/>
    <cellStyle name="Vírgula 10 4 3 3 2 2" xfId="14159"/>
    <cellStyle name="Vírgula 10 4 3 3 2 2 2" xfId="19639"/>
    <cellStyle name="Vírgula 10 4 3 3 2 3" xfId="16884"/>
    <cellStyle name="Vírgula 10 4 3 3 3" xfId="12987"/>
    <cellStyle name="Vírgula 10 4 3 3 3 2" xfId="18467"/>
    <cellStyle name="Vírgula 10 4 3 3 4" xfId="15713"/>
    <cellStyle name="Vírgula 10 4 3 4" xfId="6125"/>
    <cellStyle name="Vírgula 10 4 3 4 2" xfId="11067"/>
    <cellStyle name="Vírgula 10 4 3 4 2 2" xfId="14565"/>
    <cellStyle name="Vírgula 10 4 3 4 2 2 2" xfId="20045"/>
    <cellStyle name="Vírgula 10 4 3 4 2 3" xfId="17290"/>
    <cellStyle name="Vírgula 10 4 3 4 3" xfId="13394"/>
    <cellStyle name="Vírgula 10 4 3 4 3 2" xfId="18874"/>
    <cellStyle name="Vírgula 10 4 3 4 4" xfId="16119"/>
    <cellStyle name="Vírgula 10 4 3 5" xfId="7633"/>
    <cellStyle name="Vírgula 10 4 3 5 2" xfId="13751"/>
    <cellStyle name="Vírgula 10 4 3 5 2 2" xfId="19231"/>
    <cellStyle name="Vírgula 10 4 3 5 3" xfId="16476"/>
    <cellStyle name="Vírgula 10 4 3 6" xfId="2672"/>
    <cellStyle name="Vírgula 10 4 3 6 2" xfId="12588"/>
    <cellStyle name="Vírgula 10 4 3 6 2 2" xfId="18068"/>
    <cellStyle name="Vírgula 10 4 3 6 3" xfId="15314"/>
    <cellStyle name="Vírgula 10 4 3 7" xfId="12208"/>
    <cellStyle name="Vírgula 10 4 3 7 2" xfId="17689"/>
    <cellStyle name="Vírgula 10 4 3 8" xfId="14947"/>
    <cellStyle name="Vírgula 10 4 4" xfId="1879"/>
    <cellStyle name="Vírgula 10 4 4 2" xfId="5230"/>
    <cellStyle name="Vírgula 10 4 4 2 2" xfId="10214"/>
    <cellStyle name="Vírgula 10 4 4 2 2 2" xfId="14261"/>
    <cellStyle name="Vírgula 10 4 4 2 2 2 2" xfId="19741"/>
    <cellStyle name="Vírgula 10 4 4 2 2 3" xfId="16986"/>
    <cellStyle name="Vírgula 10 4 4 2 3" xfId="13089"/>
    <cellStyle name="Vírgula 10 4 4 2 3 2" xfId="18569"/>
    <cellStyle name="Vírgula 10 4 4 2 4" xfId="15815"/>
    <cellStyle name="Vírgula 10 4 4 3" xfId="6959"/>
    <cellStyle name="Vírgula 10 4 4 3 2" xfId="11901"/>
    <cellStyle name="Vírgula 10 4 4 3 2 2" xfId="14661"/>
    <cellStyle name="Vírgula 10 4 4 3 2 2 2" xfId="20141"/>
    <cellStyle name="Vírgula 10 4 4 3 2 3" xfId="17386"/>
    <cellStyle name="Vírgula 10 4 4 3 3" xfId="13490"/>
    <cellStyle name="Vírgula 10 4 4 3 3 2" xfId="18970"/>
    <cellStyle name="Vírgula 10 4 4 3 4" xfId="16215"/>
    <cellStyle name="Vírgula 10 4 4 4" xfId="8467"/>
    <cellStyle name="Vírgula 10 4 4 4 2" xfId="13847"/>
    <cellStyle name="Vírgula 10 4 4 4 2 2" xfId="19327"/>
    <cellStyle name="Vírgula 10 4 4 4 3" xfId="16572"/>
    <cellStyle name="Vírgula 10 4 4 5" xfId="3506"/>
    <cellStyle name="Vírgula 10 4 4 5 2" xfId="12684"/>
    <cellStyle name="Vírgula 10 4 4 5 2 2" xfId="18164"/>
    <cellStyle name="Vírgula 10 4 4 5 3" xfId="15410"/>
    <cellStyle name="Vírgula 10 4 4 6" xfId="12318"/>
    <cellStyle name="Vírgula 10 4 4 6 2" xfId="17798"/>
    <cellStyle name="Vírgula 10 4 4 7" xfId="15044"/>
    <cellStyle name="Vírgula 10 4 5" xfId="3780"/>
    <cellStyle name="Vírgula 10 4 5 2" xfId="5437"/>
    <cellStyle name="Vírgula 10 4 5 2 2" xfId="10411"/>
    <cellStyle name="Vírgula 10 4 5 2 2 2" xfId="14418"/>
    <cellStyle name="Vírgula 10 4 5 2 2 2 2" xfId="19898"/>
    <cellStyle name="Vírgula 10 4 5 2 2 3" xfId="17143"/>
    <cellStyle name="Vírgula 10 4 5 2 3" xfId="13247"/>
    <cellStyle name="Vírgula 10 4 5 2 3 2" xfId="18727"/>
    <cellStyle name="Vírgula 10 4 5 2 4" xfId="15972"/>
    <cellStyle name="Vírgula 10 4 5 3" xfId="8740"/>
    <cellStyle name="Vírgula 10 4 5 3 2" xfId="14014"/>
    <cellStyle name="Vírgula 10 4 5 3 2 2" xfId="19494"/>
    <cellStyle name="Vírgula 10 4 5 3 3" xfId="16739"/>
    <cellStyle name="Vírgula 10 4 5 4" xfId="12849"/>
    <cellStyle name="Vírgula 10 4 5 4 2" xfId="18329"/>
    <cellStyle name="Vírgula 10 4 5 5" xfId="15575"/>
    <cellStyle name="Vírgula 10 4 6" xfId="4105"/>
    <cellStyle name="Vírgula 10 4 6 2" xfId="8876"/>
    <cellStyle name="Vírgula 10 4 6 2 2" xfId="14046"/>
    <cellStyle name="Vírgula 10 4 6 2 2 2" xfId="19526"/>
    <cellStyle name="Vírgula 10 4 6 2 3" xfId="16771"/>
    <cellStyle name="Vírgula 10 4 6 3" xfId="12922"/>
    <cellStyle name="Vírgula 10 4 6 3 2" xfId="18402"/>
    <cellStyle name="Vírgula 10 4 6 4" xfId="15648"/>
    <cellStyle name="Vírgula 10 4 7" xfId="5525"/>
    <cellStyle name="Vírgula 10 4 7 2" xfId="10480"/>
    <cellStyle name="Vírgula 10 4 7 2 2" xfId="14435"/>
    <cellStyle name="Vírgula 10 4 7 2 2 2" xfId="19915"/>
    <cellStyle name="Vírgula 10 4 7 2 3" xfId="17160"/>
    <cellStyle name="Vírgula 10 4 7 3" xfId="13264"/>
    <cellStyle name="Vírgula 10 4 7 3 2" xfId="18744"/>
    <cellStyle name="Vírgula 10 4 7 4" xfId="15989"/>
    <cellStyle name="Vírgula 10 4 8" xfId="5852"/>
    <cellStyle name="Vírgula 10 4 8 2" xfId="10794"/>
    <cellStyle name="Vírgula 10 4 8 2 2" xfId="14500"/>
    <cellStyle name="Vírgula 10 4 8 2 2 2" xfId="19980"/>
    <cellStyle name="Vírgula 10 4 8 2 3" xfId="17225"/>
    <cellStyle name="Vírgula 10 4 8 3" xfId="13329"/>
    <cellStyle name="Vírgula 10 4 8 3 2" xfId="18809"/>
    <cellStyle name="Vírgula 10 4 8 4" xfId="16054"/>
    <cellStyle name="Vírgula 10 4 9" xfId="7360"/>
    <cellStyle name="Vírgula 10 4 9 2" xfId="13686"/>
    <cellStyle name="Vírgula 10 4 9 2 2" xfId="19166"/>
    <cellStyle name="Vírgula 10 4 9 3" xfId="16411"/>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2 2 2" xfId="19746"/>
    <cellStyle name="Vírgula 10 5 2 2 2 2 3" xfId="16991"/>
    <cellStyle name="Vírgula 10 5 2 2 2 3" xfId="13094"/>
    <cellStyle name="Vírgula 10 5 2 2 2 3 2" xfId="18574"/>
    <cellStyle name="Vírgula 10 5 2 2 2 4" xfId="15820"/>
    <cellStyle name="Vírgula 10 5 2 2 3" xfId="6964"/>
    <cellStyle name="Vírgula 10 5 2 2 3 2" xfId="11906"/>
    <cellStyle name="Vírgula 10 5 2 2 3 2 2" xfId="14666"/>
    <cellStyle name="Vírgula 10 5 2 2 3 2 2 2" xfId="20146"/>
    <cellStyle name="Vírgula 10 5 2 2 3 2 3" xfId="17391"/>
    <cellStyle name="Vírgula 10 5 2 2 3 3" xfId="13495"/>
    <cellStyle name="Vírgula 10 5 2 2 3 3 2" xfId="18975"/>
    <cellStyle name="Vírgula 10 5 2 2 3 4" xfId="16220"/>
    <cellStyle name="Vírgula 10 5 2 2 4" xfId="8472"/>
    <cellStyle name="Vírgula 10 5 2 2 4 2" xfId="13852"/>
    <cellStyle name="Vírgula 10 5 2 2 4 2 2" xfId="19332"/>
    <cellStyle name="Vírgula 10 5 2 2 4 3" xfId="16577"/>
    <cellStyle name="Vírgula 10 5 2 2 5" xfId="3511"/>
    <cellStyle name="Vírgula 10 5 2 2 5 2" xfId="12689"/>
    <cellStyle name="Vírgula 10 5 2 2 5 2 2" xfId="18169"/>
    <cellStyle name="Vírgula 10 5 2 2 5 3" xfId="15415"/>
    <cellStyle name="Vírgula 10 5 2 2 6" xfId="12323"/>
    <cellStyle name="Vírgula 10 5 2 2 6 2" xfId="17803"/>
    <cellStyle name="Vírgula 10 5 2 2 7" xfId="15049"/>
    <cellStyle name="Vírgula 10 5 2 3" xfId="4475"/>
    <cellStyle name="Vírgula 10 5 2 3 2" xfId="9460"/>
    <cellStyle name="Vírgula 10 5 2 3 2 2" xfId="14182"/>
    <cellStyle name="Vírgula 10 5 2 3 2 2 2" xfId="19662"/>
    <cellStyle name="Vírgula 10 5 2 3 2 3" xfId="16907"/>
    <cellStyle name="Vírgula 10 5 2 3 3" xfId="13010"/>
    <cellStyle name="Vírgula 10 5 2 3 3 2" xfId="18490"/>
    <cellStyle name="Vírgula 10 5 2 3 4" xfId="15736"/>
    <cellStyle name="Vírgula 10 5 2 4" xfId="6215"/>
    <cellStyle name="Vírgula 10 5 2 4 2" xfId="11157"/>
    <cellStyle name="Vírgula 10 5 2 4 2 2" xfId="14587"/>
    <cellStyle name="Vírgula 10 5 2 4 2 2 2" xfId="20067"/>
    <cellStyle name="Vírgula 10 5 2 4 2 3" xfId="17312"/>
    <cellStyle name="Vírgula 10 5 2 4 3" xfId="13416"/>
    <cellStyle name="Vírgula 10 5 2 4 3 2" xfId="18896"/>
    <cellStyle name="Vírgula 10 5 2 4 4" xfId="16141"/>
    <cellStyle name="Vírgula 10 5 2 5" xfId="7723"/>
    <cellStyle name="Vírgula 10 5 2 5 2" xfId="13773"/>
    <cellStyle name="Vírgula 10 5 2 5 2 2" xfId="19253"/>
    <cellStyle name="Vírgula 10 5 2 5 3" xfId="16498"/>
    <cellStyle name="Vírgula 10 5 2 6" xfId="2762"/>
    <cellStyle name="Vírgula 10 5 2 6 2" xfId="12610"/>
    <cellStyle name="Vírgula 10 5 2 6 2 2" xfId="18090"/>
    <cellStyle name="Vírgula 10 5 2 6 3" xfId="15336"/>
    <cellStyle name="Vírgula 10 5 2 7" xfId="12236"/>
    <cellStyle name="Vírgula 10 5 2 7 2" xfId="17717"/>
    <cellStyle name="Vírgula 10 5 2 8" xfId="14970"/>
    <cellStyle name="Vírgula 10 5 3" xfId="1883"/>
    <cellStyle name="Vírgula 10 5 3 2" xfId="5234"/>
    <cellStyle name="Vírgula 10 5 3 2 2" xfId="10218"/>
    <cellStyle name="Vírgula 10 5 3 2 2 2" xfId="14265"/>
    <cellStyle name="Vírgula 10 5 3 2 2 2 2" xfId="19745"/>
    <cellStyle name="Vírgula 10 5 3 2 2 3" xfId="16990"/>
    <cellStyle name="Vírgula 10 5 3 2 3" xfId="13093"/>
    <cellStyle name="Vírgula 10 5 3 2 3 2" xfId="18573"/>
    <cellStyle name="Vírgula 10 5 3 2 4" xfId="15819"/>
    <cellStyle name="Vírgula 10 5 3 3" xfId="6963"/>
    <cellStyle name="Vírgula 10 5 3 3 2" xfId="11905"/>
    <cellStyle name="Vírgula 10 5 3 3 2 2" xfId="14665"/>
    <cellStyle name="Vírgula 10 5 3 3 2 2 2" xfId="20145"/>
    <cellStyle name="Vírgula 10 5 3 3 2 3" xfId="17390"/>
    <cellStyle name="Vírgula 10 5 3 3 3" xfId="13494"/>
    <cellStyle name="Vírgula 10 5 3 3 3 2" xfId="18974"/>
    <cellStyle name="Vírgula 10 5 3 3 4" xfId="16219"/>
    <cellStyle name="Vírgula 10 5 3 4" xfId="8471"/>
    <cellStyle name="Vírgula 10 5 3 4 2" xfId="13851"/>
    <cellStyle name="Vírgula 10 5 3 4 2 2" xfId="19331"/>
    <cellStyle name="Vírgula 10 5 3 4 3" xfId="16576"/>
    <cellStyle name="Vírgula 10 5 3 5" xfId="3510"/>
    <cellStyle name="Vírgula 10 5 3 5 2" xfId="12688"/>
    <cellStyle name="Vírgula 10 5 3 5 2 2" xfId="18168"/>
    <cellStyle name="Vírgula 10 5 3 5 3" xfId="15414"/>
    <cellStyle name="Vírgula 10 5 3 6" xfId="12322"/>
    <cellStyle name="Vírgula 10 5 3 6 2" xfId="17802"/>
    <cellStyle name="Vírgula 10 5 3 7" xfId="15048"/>
    <cellStyle name="Vírgula 10 5 4" xfId="4007"/>
    <cellStyle name="Vírgula 10 5 4 2" xfId="9079"/>
    <cellStyle name="Vírgula 10 5 4 2 2" xfId="14093"/>
    <cellStyle name="Vírgula 10 5 4 2 2 2" xfId="19573"/>
    <cellStyle name="Vírgula 10 5 4 2 3" xfId="16818"/>
    <cellStyle name="Vírgula 10 5 4 3" xfId="12901"/>
    <cellStyle name="Vírgula 10 5 4 3 2" xfId="18381"/>
    <cellStyle name="Vírgula 10 5 4 4" xfId="15627"/>
    <cellStyle name="Vírgula 10 5 5" xfId="5763"/>
    <cellStyle name="Vírgula 10 5 5 2" xfId="10705"/>
    <cellStyle name="Vírgula 10 5 5 2 2" xfId="14480"/>
    <cellStyle name="Vírgula 10 5 5 2 2 2" xfId="19960"/>
    <cellStyle name="Vírgula 10 5 5 2 3" xfId="17205"/>
    <cellStyle name="Vírgula 10 5 5 3" xfId="13309"/>
    <cellStyle name="Vírgula 10 5 5 3 2" xfId="18789"/>
    <cellStyle name="Vírgula 10 5 5 4" xfId="16034"/>
    <cellStyle name="Vírgula 10 5 6" xfId="7271"/>
    <cellStyle name="Vírgula 10 5 6 2" xfId="13666"/>
    <cellStyle name="Vírgula 10 5 6 2 2" xfId="19146"/>
    <cellStyle name="Vírgula 10 5 6 3" xfId="16391"/>
    <cellStyle name="Vírgula 10 5 7" xfId="2310"/>
    <cellStyle name="Vírgula 10 5 7 2" xfId="12503"/>
    <cellStyle name="Vírgula 10 5 7 2 2" xfId="17983"/>
    <cellStyle name="Vírgula 10 5 7 3" xfId="15229"/>
    <cellStyle name="Vírgula 10 5 8" xfId="12111"/>
    <cellStyle name="Vírgula 10 5 8 2" xfId="17592"/>
    <cellStyle name="Vírgula 10 5 9" xfId="14860"/>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2 2 2" xfId="19748"/>
    <cellStyle name="Vírgula 10 6 2 2 2 2 3" xfId="16993"/>
    <cellStyle name="Vírgula 10 6 2 2 2 3" xfId="13096"/>
    <cellStyle name="Vírgula 10 6 2 2 2 3 2" xfId="18576"/>
    <cellStyle name="Vírgula 10 6 2 2 2 4" xfId="15822"/>
    <cellStyle name="Vírgula 10 6 2 2 3" xfId="6966"/>
    <cellStyle name="Vírgula 10 6 2 2 3 2" xfId="11908"/>
    <cellStyle name="Vírgula 10 6 2 2 3 2 2" xfId="14668"/>
    <cellStyle name="Vírgula 10 6 2 2 3 2 2 2" xfId="20148"/>
    <cellStyle name="Vírgula 10 6 2 2 3 2 3" xfId="17393"/>
    <cellStyle name="Vírgula 10 6 2 2 3 3" xfId="13497"/>
    <cellStyle name="Vírgula 10 6 2 2 3 3 2" xfId="18977"/>
    <cellStyle name="Vírgula 10 6 2 2 3 4" xfId="16222"/>
    <cellStyle name="Vírgula 10 6 2 2 4" xfId="8474"/>
    <cellStyle name="Vírgula 10 6 2 2 4 2" xfId="13854"/>
    <cellStyle name="Vírgula 10 6 2 2 4 2 2" xfId="19334"/>
    <cellStyle name="Vírgula 10 6 2 2 4 3" xfId="16579"/>
    <cellStyle name="Vírgula 10 6 2 2 5" xfId="3513"/>
    <cellStyle name="Vírgula 10 6 2 2 5 2" xfId="12691"/>
    <cellStyle name="Vírgula 10 6 2 2 5 2 2" xfId="18171"/>
    <cellStyle name="Vírgula 10 6 2 2 5 3" xfId="15417"/>
    <cellStyle name="Vírgula 10 6 2 2 6" xfId="12325"/>
    <cellStyle name="Vírgula 10 6 2 2 6 2" xfId="17805"/>
    <cellStyle name="Vírgula 10 6 2 2 7" xfId="15051"/>
    <cellStyle name="Vírgula 10 6 2 3" xfId="4534"/>
    <cellStyle name="Vírgula 10 6 2 3 2" xfId="9518"/>
    <cellStyle name="Vírgula 10 6 2 3 2 2" xfId="14197"/>
    <cellStyle name="Vírgula 10 6 2 3 2 2 2" xfId="19677"/>
    <cellStyle name="Vírgula 10 6 2 3 2 3" xfId="16922"/>
    <cellStyle name="Vírgula 10 6 2 3 3" xfId="13025"/>
    <cellStyle name="Vírgula 10 6 2 3 3 2" xfId="18505"/>
    <cellStyle name="Vírgula 10 6 2 3 4" xfId="15751"/>
    <cellStyle name="Vírgula 10 6 2 4" xfId="6265"/>
    <cellStyle name="Vírgula 10 6 2 4 2" xfId="11207"/>
    <cellStyle name="Vírgula 10 6 2 4 2 2" xfId="14599"/>
    <cellStyle name="Vírgula 10 6 2 4 2 2 2" xfId="20079"/>
    <cellStyle name="Vírgula 10 6 2 4 2 3" xfId="17324"/>
    <cellStyle name="Vírgula 10 6 2 4 3" xfId="13428"/>
    <cellStyle name="Vírgula 10 6 2 4 3 2" xfId="18908"/>
    <cellStyle name="Vírgula 10 6 2 4 4" xfId="16153"/>
    <cellStyle name="Vírgula 10 6 2 5" xfId="7773"/>
    <cellStyle name="Vírgula 10 6 2 5 2" xfId="13785"/>
    <cellStyle name="Vírgula 10 6 2 5 2 2" xfId="19265"/>
    <cellStyle name="Vírgula 10 6 2 5 3" xfId="16510"/>
    <cellStyle name="Vírgula 10 6 2 6" xfId="2812"/>
    <cellStyle name="Vírgula 10 6 2 6 2" xfId="12622"/>
    <cellStyle name="Vírgula 10 6 2 6 2 2" xfId="18102"/>
    <cellStyle name="Vírgula 10 6 2 6 3" xfId="15348"/>
    <cellStyle name="Vírgula 10 6 2 7" xfId="12256"/>
    <cellStyle name="Vírgula 10 6 2 7 2" xfId="17736"/>
    <cellStyle name="Vírgula 10 6 2 8" xfId="14982"/>
    <cellStyle name="Vírgula 10 6 3" xfId="1885"/>
    <cellStyle name="Vírgula 10 6 3 2" xfId="5236"/>
    <cellStyle name="Vírgula 10 6 3 2 2" xfId="10220"/>
    <cellStyle name="Vírgula 10 6 3 2 2 2" xfId="14267"/>
    <cellStyle name="Vírgula 10 6 3 2 2 2 2" xfId="19747"/>
    <cellStyle name="Vírgula 10 6 3 2 2 3" xfId="16992"/>
    <cellStyle name="Vírgula 10 6 3 2 3" xfId="13095"/>
    <cellStyle name="Vírgula 10 6 3 2 3 2" xfId="18575"/>
    <cellStyle name="Vírgula 10 6 3 2 4" xfId="15821"/>
    <cellStyle name="Vírgula 10 6 3 3" xfId="6965"/>
    <cellStyle name="Vírgula 10 6 3 3 2" xfId="11907"/>
    <cellStyle name="Vírgula 10 6 3 3 2 2" xfId="14667"/>
    <cellStyle name="Vírgula 10 6 3 3 2 2 2" xfId="20147"/>
    <cellStyle name="Vírgula 10 6 3 3 2 3" xfId="17392"/>
    <cellStyle name="Vírgula 10 6 3 3 3" xfId="13496"/>
    <cellStyle name="Vírgula 10 6 3 3 3 2" xfId="18976"/>
    <cellStyle name="Vírgula 10 6 3 3 4" xfId="16221"/>
    <cellStyle name="Vírgula 10 6 3 4" xfId="8473"/>
    <cellStyle name="Vírgula 10 6 3 4 2" xfId="13853"/>
    <cellStyle name="Vírgula 10 6 3 4 2 2" xfId="19333"/>
    <cellStyle name="Vírgula 10 6 3 4 3" xfId="16578"/>
    <cellStyle name="Vírgula 10 6 3 5" xfId="3512"/>
    <cellStyle name="Vírgula 10 6 3 5 2" xfId="12690"/>
    <cellStyle name="Vírgula 10 6 3 5 2 2" xfId="18170"/>
    <cellStyle name="Vírgula 10 6 3 5 3" xfId="15416"/>
    <cellStyle name="Vírgula 10 6 3 6" xfId="12324"/>
    <cellStyle name="Vírgula 10 6 3 6 2" xfId="17804"/>
    <cellStyle name="Vírgula 10 6 3 7" xfId="15050"/>
    <cellStyle name="Vírgula 10 6 4" xfId="4151"/>
    <cellStyle name="Vírgula 10 6 4 2" xfId="9137"/>
    <cellStyle name="Vírgula 10 6 4 2 2" xfId="14106"/>
    <cellStyle name="Vírgula 10 6 4 2 2 2" xfId="19586"/>
    <cellStyle name="Vírgula 10 6 4 2 3" xfId="16831"/>
    <cellStyle name="Vírgula 10 6 4 3" xfId="12934"/>
    <cellStyle name="Vírgula 10 6 4 3 2" xfId="18414"/>
    <cellStyle name="Vírgula 10 6 4 4" xfId="15660"/>
    <cellStyle name="Vírgula 10 6 5" xfId="5898"/>
    <cellStyle name="Vírgula 10 6 5 2" xfId="10840"/>
    <cellStyle name="Vírgula 10 6 5 2 2" xfId="14512"/>
    <cellStyle name="Vírgula 10 6 5 2 2 2" xfId="19992"/>
    <cellStyle name="Vírgula 10 6 5 2 3" xfId="17237"/>
    <cellStyle name="Vírgula 10 6 5 3" xfId="13341"/>
    <cellStyle name="Vírgula 10 6 5 3 2" xfId="18821"/>
    <cellStyle name="Vírgula 10 6 5 4" xfId="16066"/>
    <cellStyle name="Vírgula 10 6 6" xfId="7406"/>
    <cellStyle name="Vírgula 10 6 6 2" xfId="13698"/>
    <cellStyle name="Vírgula 10 6 6 2 2" xfId="19178"/>
    <cellStyle name="Vírgula 10 6 6 3" xfId="16423"/>
    <cellStyle name="Vírgula 10 6 7" xfId="2445"/>
    <cellStyle name="Vírgula 10 6 7 2" xfId="12535"/>
    <cellStyle name="Vírgula 10 6 7 2 2" xfId="18015"/>
    <cellStyle name="Vírgula 10 6 7 3" xfId="15261"/>
    <cellStyle name="Vírgula 10 6 8" xfId="12153"/>
    <cellStyle name="Vírgula 10 6 8 2" xfId="17634"/>
    <cellStyle name="Vírgula 10 6 9" xfId="1489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2 2 2" xfId="19750"/>
    <cellStyle name="Vírgula 10 7 2 2 2 2 3" xfId="16995"/>
    <cellStyle name="Vírgula 10 7 2 2 2 3" xfId="13098"/>
    <cellStyle name="Vírgula 10 7 2 2 2 3 2" xfId="18578"/>
    <cellStyle name="Vírgula 10 7 2 2 2 4" xfId="15824"/>
    <cellStyle name="Vírgula 10 7 2 2 3" xfId="6968"/>
    <cellStyle name="Vírgula 10 7 2 2 3 2" xfId="11910"/>
    <cellStyle name="Vírgula 10 7 2 2 3 2 2" xfId="14670"/>
    <cellStyle name="Vírgula 10 7 2 2 3 2 2 2" xfId="20150"/>
    <cellStyle name="Vírgula 10 7 2 2 3 2 3" xfId="17395"/>
    <cellStyle name="Vírgula 10 7 2 2 3 3" xfId="13499"/>
    <cellStyle name="Vírgula 10 7 2 2 3 3 2" xfId="18979"/>
    <cellStyle name="Vírgula 10 7 2 2 3 4" xfId="16224"/>
    <cellStyle name="Vírgula 10 7 2 2 4" xfId="8476"/>
    <cellStyle name="Vírgula 10 7 2 2 4 2" xfId="13856"/>
    <cellStyle name="Vírgula 10 7 2 2 4 2 2" xfId="19336"/>
    <cellStyle name="Vírgula 10 7 2 2 4 3" xfId="16581"/>
    <cellStyle name="Vírgula 10 7 2 2 5" xfId="3515"/>
    <cellStyle name="Vírgula 10 7 2 2 5 2" xfId="12693"/>
    <cellStyle name="Vírgula 10 7 2 2 5 2 2" xfId="18173"/>
    <cellStyle name="Vírgula 10 7 2 2 5 3" xfId="15419"/>
    <cellStyle name="Vírgula 10 7 2 2 6" xfId="12327"/>
    <cellStyle name="Vírgula 10 7 2 2 6 2" xfId="17807"/>
    <cellStyle name="Vírgula 10 7 2 2 7" xfId="15053"/>
    <cellStyle name="Vírgula 10 7 2 3" xfId="4429"/>
    <cellStyle name="Vírgula 10 7 2 3 2" xfId="9414"/>
    <cellStyle name="Vírgula 10 7 2 3 2 2" xfId="14172"/>
    <cellStyle name="Vírgula 10 7 2 3 2 2 2" xfId="19652"/>
    <cellStyle name="Vírgula 10 7 2 3 2 3" xfId="16897"/>
    <cellStyle name="Vírgula 10 7 2 3 3" xfId="13000"/>
    <cellStyle name="Vírgula 10 7 2 3 3 2" xfId="18480"/>
    <cellStyle name="Vírgula 10 7 2 3 4" xfId="15726"/>
    <cellStyle name="Vírgula 10 7 2 4" xfId="6171"/>
    <cellStyle name="Vírgula 10 7 2 4 2" xfId="11113"/>
    <cellStyle name="Vírgula 10 7 2 4 2 2" xfId="14577"/>
    <cellStyle name="Vírgula 10 7 2 4 2 2 2" xfId="20057"/>
    <cellStyle name="Vírgula 10 7 2 4 2 3" xfId="17302"/>
    <cellStyle name="Vírgula 10 7 2 4 3" xfId="13406"/>
    <cellStyle name="Vírgula 10 7 2 4 3 2" xfId="18886"/>
    <cellStyle name="Vírgula 10 7 2 4 4" xfId="16131"/>
    <cellStyle name="Vírgula 10 7 2 5" xfId="7679"/>
    <cellStyle name="Vírgula 10 7 2 5 2" xfId="13763"/>
    <cellStyle name="Vírgula 10 7 2 5 2 2" xfId="19243"/>
    <cellStyle name="Vírgula 10 7 2 5 3" xfId="16488"/>
    <cellStyle name="Vírgula 10 7 2 6" xfId="2718"/>
    <cellStyle name="Vírgula 10 7 2 6 2" xfId="12600"/>
    <cellStyle name="Vírgula 10 7 2 6 2 2" xfId="18080"/>
    <cellStyle name="Vírgula 10 7 2 6 3" xfId="15326"/>
    <cellStyle name="Vírgula 10 7 2 7" xfId="12221"/>
    <cellStyle name="Vírgula 10 7 2 7 2" xfId="17702"/>
    <cellStyle name="Vírgula 10 7 2 8" xfId="14959"/>
    <cellStyle name="Vírgula 10 7 3" xfId="1887"/>
    <cellStyle name="Vírgula 10 7 3 2" xfId="5238"/>
    <cellStyle name="Vírgula 10 7 3 2 2" xfId="10222"/>
    <cellStyle name="Vírgula 10 7 3 2 2 2" xfId="14269"/>
    <cellStyle name="Vírgula 10 7 3 2 2 2 2" xfId="19749"/>
    <cellStyle name="Vírgula 10 7 3 2 2 3" xfId="16994"/>
    <cellStyle name="Vírgula 10 7 3 2 3" xfId="13097"/>
    <cellStyle name="Vírgula 10 7 3 2 3 2" xfId="18577"/>
    <cellStyle name="Vírgula 10 7 3 2 4" xfId="15823"/>
    <cellStyle name="Vírgula 10 7 3 3" xfId="6967"/>
    <cellStyle name="Vírgula 10 7 3 3 2" xfId="11909"/>
    <cellStyle name="Vírgula 10 7 3 3 2 2" xfId="14669"/>
    <cellStyle name="Vírgula 10 7 3 3 2 2 2" xfId="20149"/>
    <cellStyle name="Vírgula 10 7 3 3 2 3" xfId="17394"/>
    <cellStyle name="Vírgula 10 7 3 3 3" xfId="13498"/>
    <cellStyle name="Vírgula 10 7 3 3 3 2" xfId="18978"/>
    <cellStyle name="Vírgula 10 7 3 3 4" xfId="16223"/>
    <cellStyle name="Vírgula 10 7 3 4" xfId="8475"/>
    <cellStyle name="Vírgula 10 7 3 4 2" xfId="13855"/>
    <cellStyle name="Vírgula 10 7 3 4 2 2" xfId="19335"/>
    <cellStyle name="Vírgula 10 7 3 4 3" xfId="16580"/>
    <cellStyle name="Vírgula 10 7 3 5" xfId="3514"/>
    <cellStyle name="Vírgula 10 7 3 5 2" xfId="12692"/>
    <cellStyle name="Vírgula 10 7 3 5 2 2" xfId="18172"/>
    <cellStyle name="Vírgula 10 7 3 5 3" xfId="15418"/>
    <cellStyle name="Vírgula 10 7 3 6" xfId="12326"/>
    <cellStyle name="Vírgula 10 7 3 6 2" xfId="17806"/>
    <cellStyle name="Vírgula 10 7 3 7" xfId="15052"/>
    <cellStyle name="Vírgula 10 7 4" xfId="3947"/>
    <cellStyle name="Vírgula 10 7 4 2" xfId="9027"/>
    <cellStyle name="Vírgula 10 7 4 2 2" xfId="14081"/>
    <cellStyle name="Vírgula 10 7 4 2 2 2" xfId="19561"/>
    <cellStyle name="Vírgula 10 7 4 2 3" xfId="16806"/>
    <cellStyle name="Vírgula 10 7 4 3" xfId="12886"/>
    <cellStyle name="Vírgula 10 7 4 3 2" xfId="18366"/>
    <cellStyle name="Vírgula 10 7 4 4" xfId="15612"/>
    <cellStyle name="Vírgula 10 7 5" xfId="5714"/>
    <cellStyle name="Vírgula 10 7 5 2" xfId="10656"/>
    <cellStyle name="Vírgula 10 7 5 2 2" xfId="14468"/>
    <cellStyle name="Vírgula 10 7 5 2 2 2" xfId="19948"/>
    <cellStyle name="Vírgula 10 7 5 2 3" xfId="17193"/>
    <cellStyle name="Vírgula 10 7 5 3" xfId="13297"/>
    <cellStyle name="Vírgula 10 7 5 3 2" xfId="18777"/>
    <cellStyle name="Vírgula 10 7 5 4" xfId="16022"/>
    <cellStyle name="Vírgula 10 7 6" xfId="7222"/>
    <cellStyle name="Vírgula 10 7 6 2" xfId="13654"/>
    <cellStyle name="Vírgula 10 7 6 2 2" xfId="19134"/>
    <cellStyle name="Vírgula 10 7 6 3" xfId="16379"/>
    <cellStyle name="Vírgula 10 7 7" xfId="2261"/>
    <cellStyle name="Vírgula 10 7 7 2" xfId="12491"/>
    <cellStyle name="Vírgula 10 7 7 2 2" xfId="17971"/>
    <cellStyle name="Vírgula 10 7 7 3" xfId="15217"/>
    <cellStyle name="Vírgula 10 7 8" xfId="12091"/>
    <cellStyle name="Vírgula 10 7 8 2" xfId="17572"/>
    <cellStyle name="Vírgula 10 7 9" xfId="14847"/>
    <cellStyle name="Vírgula 10 8" xfId="857"/>
    <cellStyle name="Vírgula 10 8 2" xfId="1889"/>
    <cellStyle name="Vírgula 10 8 2 2" xfId="5240"/>
    <cellStyle name="Vírgula 10 8 2 2 2" xfId="10224"/>
    <cellStyle name="Vírgula 10 8 2 2 2 2" xfId="14271"/>
    <cellStyle name="Vírgula 10 8 2 2 2 2 2" xfId="19751"/>
    <cellStyle name="Vírgula 10 8 2 2 2 3" xfId="16996"/>
    <cellStyle name="Vírgula 10 8 2 2 3" xfId="13099"/>
    <cellStyle name="Vírgula 10 8 2 2 3 2" xfId="18579"/>
    <cellStyle name="Vírgula 10 8 2 2 4" xfId="15825"/>
    <cellStyle name="Vírgula 10 8 2 3" xfId="6969"/>
    <cellStyle name="Vírgula 10 8 2 3 2" xfId="11911"/>
    <cellStyle name="Vírgula 10 8 2 3 2 2" xfId="14671"/>
    <cellStyle name="Vírgula 10 8 2 3 2 2 2" xfId="20151"/>
    <cellStyle name="Vírgula 10 8 2 3 2 3" xfId="17396"/>
    <cellStyle name="Vírgula 10 8 2 3 3" xfId="13500"/>
    <cellStyle name="Vírgula 10 8 2 3 3 2" xfId="18980"/>
    <cellStyle name="Vírgula 10 8 2 3 4" xfId="16225"/>
    <cellStyle name="Vírgula 10 8 2 4" xfId="8477"/>
    <cellStyle name="Vírgula 10 8 2 4 2" xfId="13857"/>
    <cellStyle name="Vírgula 10 8 2 4 2 2" xfId="19337"/>
    <cellStyle name="Vírgula 10 8 2 4 3" xfId="16582"/>
    <cellStyle name="Vírgula 10 8 2 5" xfId="3516"/>
    <cellStyle name="Vírgula 10 8 2 5 2" xfId="12694"/>
    <cellStyle name="Vírgula 10 8 2 5 2 2" xfId="18174"/>
    <cellStyle name="Vírgula 10 8 2 5 3" xfId="15420"/>
    <cellStyle name="Vírgula 10 8 2 6" xfId="12328"/>
    <cellStyle name="Vírgula 10 8 2 6 2" xfId="17808"/>
    <cellStyle name="Vírgula 10 8 2 7" xfId="15054"/>
    <cellStyle name="Vírgula 10 8 3" xfId="4292"/>
    <cellStyle name="Vírgula 10 8 3 2" xfId="9278"/>
    <cellStyle name="Vírgula 10 8 3 2 2" xfId="14139"/>
    <cellStyle name="Vírgula 10 8 3 2 2 2" xfId="19619"/>
    <cellStyle name="Vírgula 10 8 3 2 3" xfId="16864"/>
    <cellStyle name="Vírgula 10 8 3 3" xfId="12967"/>
    <cellStyle name="Vírgula 10 8 3 3 2" xfId="18447"/>
    <cellStyle name="Vírgula 10 8 3 4" xfId="15693"/>
    <cellStyle name="Vírgula 10 8 4" xfId="6036"/>
    <cellStyle name="Vírgula 10 8 4 2" xfId="10978"/>
    <cellStyle name="Vírgula 10 8 4 2 2" xfId="14545"/>
    <cellStyle name="Vírgula 10 8 4 2 2 2" xfId="20025"/>
    <cellStyle name="Vírgula 10 8 4 2 3" xfId="17270"/>
    <cellStyle name="Vírgula 10 8 4 3" xfId="13374"/>
    <cellStyle name="Vírgula 10 8 4 3 2" xfId="18854"/>
    <cellStyle name="Vírgula 10 8 4 4" xfId="16099"/>
    <cellStyle name="Vírgula 10 8 5" xfId="7544"/>
    <cellStyle name="Vírgula 10 8 5 2" xfId="13731"/>
    <cellStyle name="Vírgula 10 8 5 2 2" xfId="19211"/>
    <cellStyle name="Vírgula 10 8 5 3" xfId="16456"/>
    <cellStyle name="Vírgula 10 8 6" xfId="2583"/>
    <cellStyle name="Vírgula 10 8 6 2" xfId="12568"/>
    <cellStyle name="Vírgula 10 8 6 2 2" xfId="18048"/>
    <cellStyle name="Vírgula 10 8 6 3" xfId="15294"/>
    <cellStyle name="Vírgula 10 8 7" xfId="12187"/>
    <cellStyle name="Vírgula 10 8 7 2" xfId="17668"/>
    <cellStyle name="Vírgula 10 8 8" xfId="14926"/>
    <cellStyle name="Vírgula 10 9" xfId="1323"/>
    <cellStyle name="Vírgula 10 9 2" xfId="4674"/>
    <cellStyle name="Vírgula 10 9 2 2" xfId="9658"/>
    <cellStyle name="Vírgula 10 9 2 2 2" xfId="14232"/>
    <cellStyle name="Vírgula 10 9 2 2 2 2" xfId="19712"/>
    <cellStyle name="Vírgula 10 9 2 2 3" xfId="16957"/>
    <cellStyle name="Vírgula 10 9 2 3" xfId="13060"/>
    <cellStyle name="Vírgula 10 9 2 3 2" xfId="18540"/>
    <cellStyle name="Vírgula 10 9 2 4" xfId="15786"/>
    <cellStyle name="Vírgula 10 9 3" xfId="6403"/>
    <cellStyle name="Vírgula 10 9 3 2" xfId="11345"/>
    <cellStyle name="Vírgula 10 9 3 2 2" xfId="14632"/>
    <cellStyle name="Vírgula 10 9 3 2 2 2" xfId="20112"/>
    <cellStyle name="Vírgula 10 9 3 2 3" xfId="17357"/>
    <cellStyle name="Vírgula 10 9 3 3" xfId="13461"/>
    <cellStyle name="Vírgula 10 9 3 3 2" xfId="18941"/>
    <cellStyle name="Vírgula 10 9 3 4" xfId="16186"/>
    <cellStyle name="Vírgula 10 9 4" xfId="7911"/>
    <cellStyle name="Vírgula 10 9 4 2" xfId="13818"/>
    <cellStyle name="Vírgula 10 9 4 2 2" xfId="19298"/>
    <cellStyle name="Vírgula 10 9 4 3" xfId="16543"/>
    <cellStyle name="Vírgula 10 9 5" xfId="2950"/>
    <cellStyle name="Vírgula 10 9 5 2" xfId="12655"/>
    <cellStyle name="Vírgula 10 9 5 2 2" xfId="18135"/>
    <cellStyle name="Vírgula 10 9 5 3" xfId="15381"/>
    <cellStyle name="Vírgula 10 9 6" xfId="12289"/>
    <cellStyle name="Vírgula 10 9 6 2" xfId="17769"/>
    <cellStyle name="Vírgula 10 9 7" xfId="15015"/>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2 2 2" xfId="19906"/>
    <cellStyle name="Vírgula 12 10 2 2 3" xfId="17151"/>
    <cellStyle name="Vírgula 12 10 2 3" xfId="13255"/>
    <cellStyle name="Vírgula 12 10 2 3 2" xfId="18735"/>
    <cellStyle name="Vírgula 12 10 2 4" xfId="15980"/>
    <cellStyle name="Vírgula 12 10 3" xfId="8652"/>
    <cellStyle name="Vírgula 12 10 3 2" xfId="13996"/>
    <cellStyle name="Vírgula 12 10 3 2 2" xfId="19476"/>
    <cellStyle name="Vírgula 12 10 3 3" xfId="16721"/>
    <cellStyle name="Vírgula 12 10 4" xfId="12477"/>
    <cellStyle name="Vírgula 12 10 4 2" xfId="17957"/>
    <cellStyle name="Vírgula 12 10 5" xfId="15203"/>
    <cellStyle name="Vírgula 12 11" xfId="3692"/>
    <cellStyle name="Vírgula 12 11 2" xfId="8789"/>
    <cellStyle name="Vírgula 12 11 2 2" xfId="14028"/>
    <cellStyle name="Vírgula 12 11 2 2 2" xfId="19508"/>
    <cellStyle name="Vírgula 12 11 2 3" xfId="16753"/>
    <cellStyle name="Vírgula 12 11 3" xfId="12831"/>
    <cellStyle name="Vírgula 12 11 3 2" xfId="18311"/>
    <cellStyle name="Vírgula 12 11 4" xfId="15557"/>
    <cellStyle name="Vírgula 12 12" xfId="3838"/>
    <cellStyle name="Vírgula 12 12 2" xfId="8929"/>
    <cellStyle name="Vírgula 12 12 2 2" xfId="14066"/>
    <cellStyle name="Vírgula 12 12 2 2 2" xfId="19546"/>
    <cellStyle name="Vírgula 12 12 2 3" xfId="16791"/>
    <cellStyle name="Vírgula 12 12 3" xfId="12869"/>
    <cellStyle name="Vírgula 12 12 3 2" xfId="18349"/>
    <cellStyle name="Vírgula 12 12 4" xfId="15595"/>
    <cellStyle name="Vírgula 12 13" xfId="5623"/>
    <cellStyle name="Vírgula 12 13 2" xfId="10565"/>
    <cellStyle name="Vírgula 12 13 2 2" xfId="14454"/>
    <cellStyle name="Vírgula 12 13 2 2 2" xfId="19934"/>
    <cellStyle name="Vírgula 12 13 2 3" xfId="17179"/>
    <cellStyle name="Vírgula 12 13 3" xfId="13283"/>
    <cellStyle name="Vírgula 12 13 3 2" xfId="18763"/>
    <cellStyle name="Vírgula 12 13 4" xfId="16008"/>
    <cellStyle name="Vírgula 12 14" xfId="7131"/>
    <cellStyle name="Vírgula 12 14 2" xfId="13640"/>
    <cellStyle name="Vírgula 12 14 2 2" xfId="19120"/>
    <cellStyle name="Vírgula 12 14 3" xfId="16365"/>
    <cellStyle name="Vírgula 12 15" xfId="2111"/>
    <cellStyle name="Vírgula 12 15 2" xfId="12467"/>
    <cellStyle name="Vírgula 12 15 2 2" xfId="17947"/>
    <cellStyle name="Vírgula 12 15 3" xfId="15193"/>
    <cellStyle name="Vírgula 12 16" xfId="12069"/>
    <cellStyle name="Vírgula 12 16 2" xfId="17550"/>
    <cellStyle name="Vírgula 12 17" xfId="14831"/>
    <cellStyle name="Vírgula 12 2" xfId="609"/>
    <cellStyle name="Vírgula 12 2 10" xfId="2359"/>
    <cellStyle name="Vírgula 12 2 10 2" xfId="12516"/>
    <cellStyle name="Vírgula 12 2 10 2 2" xfId="17996"/>
    <cellStyle name="Vírgula 12 2 10 3" xfId="15242"/>
    <cellStyle name="Vírgula 12 2 11" xfId="12129"/>
    <cellStyle name="Vírgula 12 2 11 2" xfId="17610"/>
    <cellStyle name="Vírgula 12 2 12" xfId="14873"/>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2 2 2" xfId="19754"/>
    <cellStyle name="Vírgula 12 2 2 2 2 2 2 3" xfId="16999"/>
    <cellStyle name="Vírgula 12 2 2 2 2 2 3" xfId="13102"/>
    <cellStyle name="Vírgula 12 2 2 2 2 2 3 2" xfId="18582"/>
    <cellStyle name="Vírgula 12 2 2 2 2 2 4" xfId="15828"/>
    <cellStyle name="Vírgula 12 2 2 2 2 3" xfId="6972"/>
    <cellStyle name="Vírgula 12 2 2 2 2 3 2" xfId="11914"/>
    <cellStyle name="Vírgula 12 2 2 2 2 3 2 2" xfId="14674"/>
    <cellStyle name="Vírgula 12 2 2 2 2 3 2 2 2" xfId="20154"/>
    <cellStyle name="Vírgula 12 2 2 2 2 3 2 3" xfId="17399"/>
    <cellStyle name="Vírgula 12 2 2 2 2 3 3" xfId="13503"/>
    <cellStyle name="Vírgula 12 2 2 2 2 3 3 2" xfId="18983"/>
    <cellStyle name="Vírgula 12 2 2 2 2 3 4" xfId="16228"/>
    <cellStyle name="Vírgula 12 2 2 2 2 4" xfId="8480"/>
    <cellStyle name="Vírgula 12 2 2 2 2 4 2" xfId="13860"/>
    <cellStyle name="Vírgula 12 2 2 2 2 4 2 2" xfId="19340"/>
    <cellStyle name="Vírgula 12 2 2 2 2 4 3" xfId="16585"/>
    <cellStyle name="Vírgula 12 2 2 2 2 5" xfId="3519"/>
    <cellStyle name="Vírgula 12 2 2 2 2 5 2" xfId="12697"/>
    <cellStyle name="Vírgula 12 2 2 2 2 5 2 2" xfId="18177"/>
    <cellStyle name="Vírgula 12 2 2 2 2 5 3" xfId="15423"/>
    <cellStyle name="Vírgula 12 2 2 2 2 6" xfId="12331"/>
    <cellStyle name="Vírgula 12 2 2 2 2 6 2" xfId="17811"/>
    <cellStyle name="Vírgula 12 2 2 2 2 7" xfId="15057"/>
    <cellStyle name="Vírgula 12 2 2 2 3" xfId="4583"/>
    <cellStyle name="Vírgula 12 2 2 2 3 2" xfId="9567"/>
    <cellStyle name="Vírgula 12 2 2 2 3 2 2" xfId="14210"/>
    <cellStyle name="Vírgula 12 2 2 2 3 2 2 2" xfId="19690"/>
    <cellStyle name="Vírgula 12 2 2 2 3 2 3" xfId="16935"/>
    <cellStyle name="Vírgula 12 2 2 2 3 3" xfId="13038"/>
    <cellStyle name="Vírgula 12 2 2 2 3 3 2" xfId="18518"/>
    <cellStyle name="Vírgula 12 2 2 2 3 4" xfId="15764"/>
    <cellStyle name="Vírgula 12 2 2 2 4" xfId="6314"/>
    <cellStyle name="Vírgula 12 2 2 2 4 2" xfId="11256"/>
    <cellStyle name="Vírgula 12 2 2 2 4 2 2" xfId="14612"/>
    <cellStyle name="Vírgula 12 2 2 2 4 2 2 2" xfId="20092"/>
    <cellStyle name="Vírgula 12 2 2 2 4 2 3" xfId="17337"/>
    <cellStyle name="Vírgula 12 2 2 2 4 3" xfId="13441"/>
    <cellStyle name="Vírgula 12 2 2 2 4 3 2" xfId="18921"/>
    <cellStyle name="Vírgula 12 2 2 2 4 4" xfId="16166"/>
    <cellStyle name="Vírgula 12 2 2 2 5" xfId="7822"/>
    <cellStyle name="Vírgula 12 2 2 2 5 2" xfId="13798"/>
    <cellStyle name="Vírgula 12 2 2 2 5 2 2" xfId="19278"/>
    <cellStyle name="Vírgula 12 2 2 2 5 3" xfId="16523"/>
    <cellStyle name="Vírgula 12 2 2 2 6" xfId="2861"/>
    <cellStyle name="Vírgula 12 2 2 2 6 2" xfId="12635"/>
    <cellStyle name="Vírgula 12 2 2 2 6 2 2" xfId="18115"/>
    <cellStyle name="Vírgula 12 2 2 2 6 3" xfId="15361"/>
    <cellStyle name="Vírgula 12 2 2 2 7" xfId="12269"/>
    <cellStyle name="Vírgula 12 2 2 2 7 2" xfId="17749"/>
    <cellStyle name="Vírgula 12 2 2 2 8" xfId="14995"/>
    <cellStyle name="Vírgula 12 2 2 3" xfId="1891"/>
    <cellStyle name="Vírgula 12 2 2 3 2" xfId="5242"/>
    <cellStyle name="Vírgula 12 2 2 3 2 2" xfId="10226"/>
    <cellStyle name="Vírgula 12 2 2 3 2 2 2" xfId="14273"/>
    <cellStyle name="Vírgula 12 2 2 3 2 2 2 2" xfId="19753"/>
    <cellStyle name="Vírgula 12 2 2 3 2 2 3" xfId="16998"/>
    <cellStyle name="Vírgula 12 2 2 3 2 3" xfId="13101"/>
    <cellStyle name="Vírgula 12 2 2 3 2 3 2" xfId="18581"/>
    <cellStyle name="Vírgula 12 2 2 3 2 4" xfId="15827"/>
    <cellStyle name="Vírgula 12 2 2 3 3" xfId="6971"/>
    <cellStyle name="Vírgula 12 2 2 3 3 2" xfId="11913"/>
    <cellStyle name="Vírgula 12 2 2 3 3 2 2" xfId="14673"/>
    <cellStyle name="Vírgula 12 2 2 3 3 2 2 2" xfId="20153"/>
    <cellStyle name="Vírgula 12 2 2 3 3 2 3" xfId="17398"/>
    <cellStyle name="Vírgula 12 2 2 3 3 3" xfId="13502"/>
    <cellStyle name="Vírgula 12 2 2 3 3 3 2" xfId="18982"/>
    <cellStyle name="Vírgula 12 2 2 3 3 4" xfId="16227"/>
    <cellStyle name="Vírgula 12 2 2 3 4" xfId="8479"/>
    <cellStyle name="Vírgula 12 2 2 3 4 2" xfId="13859"/>
    <cellStyle name="Vírgula 12 2 2 3 4 2 2" xfId="19339"/>
    <cellStyle name="Vírgula 12 2 2 3 4 3" xfId="16584"/>
    <cellStyle name="Vírgula 12 2 2 3 5" xfId="3518"/>
    <cellStyle name="Vírgula 12 2 2 3 5 2" xfId="12696"/>
    <cellStyle name="Vírgula 12 2 2 3 5 2 2" xfId="18176"/>
    <cellStyle name="Vírgula 12 2 2 3 5 3" xfId="15422"/>
    <cellStyle name="Vírgula 12 2 2 3 6" xfId="12330"/>
    <cellStyle name="Vírgula 12 2 2 3 6 2" xfId="17810"/>
    <cellStyle name="Vírgula 12 2 2 3 7" xfId="15056"/>
    <cellStyle name="Vírgula 12 2 2 4" xfId="4200"/>
    <cellStyle name="Vírgula 12 2 2 4 2" xfId="9186"/>
    <cellStyle name="Vírgula 12 2 2 4 2 2" xfId="14119"/>
    <cellStyle name="Vírgula 12 2 2 4 2 2 2" xfId="19599"/>
    <cellStyle name="Vírgula 12 2 2 4 2 3" xfId="16844"/>
    <cellStyle name="Vírgula 12 2 2 4 3" xfId="12947"/>
    <cellStyle name="Vírgula 12 2 2 4 3 2" xfId="18427"/>
    <cellStyle name="Vírgula 12 2 2 4 4" xfId="15673"/>
    <cellStyle name="Vírgula 12 2 2 5" xfId="5947"/>
    <cellStyle name="Vírgula 12 2 2 5 2" xfId="10889"/>
    <cellStyle name="Vírgula 12 2 2 5 2 2" xfId="14525"/>
    <cellStyle name="Vírgula 12 2 2 5 2 2 2" xfId="20005"/>
    <cellStyle name="Vírgula 12 2 2 5 2 3" xfId="17250"/>
    <cellStyle name="Vírgula 12 2 2 5 3" xfId="13354"/>
    <cellStyle name="Vírgula 12 2 2 5 3 2" xfId="18834"/>
    <cellStyle name="Vírgula 12 2 2 5 4" xfId="16079"/>
    <cellStyle name="Vírgula 12 2 2 6" xfId="7455"/>
    <cellStyle name="Vírgula 12 2 2 6 2" xfId="13711"/>
    <cellStyle name="Vírgula 12 2 2 6 2 2" xfId="19191"/>
    <cellStyle name="Vírgula 12 2 2 6 3" xfId="16436"/>
    <cellStyle name="Vírgula 12 2 2 7" xfId="2494"/>
    <cellStyle name="Vírgula 12 2 2 7 2" xfId="12548"/>
    <cellStyle name="Vírgula 12 2 2 7 2 2" xfId="18028"/>
    <cellStyle name="Vírgula 12 2 2 7 3" xfId="15274"/>
    <cellStyle name="Vírgula 12 2 2 8" xfId="12166"/>
    <cellStyle name="Vírgula 12 2 2 8 2" xfId="17647"/>
    <cellStyle name="Vírgula 12 2 2 9" xfId="14906"/>
    <cellStyle name="Vírgula 12 2 3" xfId="909"/>
    <cellStyle name="Vírgula 12 2 3 2" xfId="1893"/>
    <cellStyle name="Vírgula 12 2 3 2 2" xfId="5244"/>
    <cellStyle name="Vírgula 12 2 3 2 2 2" xfId="10228"/>
    <cellStyle name="Vírgula 12 2 3 2 2 2 2" xfId="14275"/>
    <cellStyle name="Vírgula 12 2 3 2 2 2 2 2" xfId="19755"/>
    <cellStyle name="Vírgula 12 2 3 2 2 2 3" xfId="17000"/>
    <cellStyle name="Vírgula 12 2 3 2 2 3" xfId="13103"/>
    <cellStyle name="Vírgula 12 2 3 2 2 3 2" xfId="18583"/>
    <cellStyle name="Vírgula 12 2 3 2 2 4" xfId="15829"/>
    <cellStyle name="Vírgula 12 2 3 2 3" xfId="6973"/>
    <cellStyle name="Vírgula 12 2 3 2 3 2" xfId="11915"/>
    <cellStyle name="Vírgula 12 2 3 2 3 2 2" xfId="14675"/>
    <cellStyle name="Vírgula 12 2 3 2 3 2 2 2" xfId="20155"/>
    <cellStyle name="Vírgula 12 2 3 2 3 2 3" xfId="17400"/>
    <cellStyle name="Vírgula 12 2 3 2 3 3" xfId="13504"/>
    <cellStyle name="Vírgula 12 2 3 2 3 3 2" xfId="18984"/>
    <cellStyle name="Vírgula 12 2 3 2 3 4" xfId="16229"/>
    <cellStyle name="Vírgula 12 2 3 2 4" xfId="8481"/>
    <cellStyle name="Vírgula 12 2 3 2 4 2" xfId="13861"/>
    <cellStyle name="Vírgula 12 2 3 2 4 2 2" xfId="19341"/>
    <cellStyle name="Vírgula 12 2 3 2 4 3" xfId="16586"/>
    <cellStyle name="Vírgula 12 2 3 2 5" xfId="3520"/>
    <cellStyle name="Vírgula 12 2 3 2 5 2" xfId="12698"/>
    <cellStyle name="Vírgula 12 2 3 2 5 2 2" xfId="18178"/>
    <cellStyle name="Vírgula 12 2 3 2 5 3" xfId="15424"/>
    <cellStyle name="Vírgula 12 2 3 2 6" xfId="12332"/>
    <cellStyle name="Vírgula 12 2 3 2 6 2" xfId="17812"/>
    <cellStyle name="Vírgula 12 2 3 2 7" xfId="15058"/>
    <cellStyle name="Vírgula 12 2 3 3" xfId="4342"/>
    <cellStyle name="Vírgula 12 2 3 3 2" xfId="9327"/>
    <cellStyle name="Vírgula 12 2 3 3 2 2" xfId="14152"/>
    <cellStyle name="Vírgula 12 2 3 3 2 2 2" xfId="19632"/>
    <cellStyle name="Vírgula 12 2 3 3 2 3" xfId="16877"/>
    <cellStyle name="Vírgula 12 2 3 3 3" xfId="12980"/>
    <cellStyle name="Vírgula 12 2 3 3 3 2" xfId="18460"/>
    <cellStyle name="Vírgula 12 2 3 3 4" xfId="15706"/>
    <cellStyle name="Vírgula 12 2 3 4" xfId="6085"/>
    <cellStyle name="Vírgula 12 2 3 4 2" xfId="11027"/>
    <cellStyle name="Vírgula 12 2 3 4 2 2" xfId="14558"/>
    <cellStyle name="Vírgula 12 2 3 4 2 2 2" xfId="20038"/>
    <cellStyle name="Vírgula 12 2 3 4 2 3" xfId="17283"/>
    <cellStyle name="Vírgula 12 2 3 4 3" xfId="13387"/>
    <cellStyle name="Vírgula 12 2 3 4 3 2" xfId="18867"/>
    <cellStyle name="Vírgula 12 2 3 4 4" xfId="16112"/>
    <cellStyle name="Vírgula 12 2 3 5" xfId="7593"/>
    <cellStyle name="Vírgula 12 2 3 5 2" xfId="13744"/>
    <cellStyle name="Vírgula 12 2 3 5 2 2" xfId="19224"/>
    <cellStyle name="Vírgula 12 2 3 5 3" xfId="16469"/>
    <cellStyle name="Vírgula 12 2 3 6" xfId="2632"/>
    <cellStyle name="Vírgula 12 2 3 6 2" xfId="12581"/>
    <cellStyle name="Vírgula 12 2 3 6 2 2" xfId="18061"/>
    <cellStyle name="Vírgula 12 2 3 6 3" xfId="15307"/>
    <cellStyle name="Vírgula 12 2 3 7" xfId="12200"/>
    <cellStyle name="Vírgula 12 2 3 7 2" xfId="17681"/>
    <cellStyle name="Vírgula 12 2 3 8" xfId="14940"/>
    <cellStyle name="Vírgula 12 2 4" xfId="1890"/>
    <cellStyle name="Vírgula 12 2 4 2" xfId="5241"/>
    <cellStyle name="Vírgula 12 2 4 2 2" xfId="10225"/>
    <cellStyle name="Vírgula 12 2 4 2 2 2" xfId="14272"/>
    <cellStyle name="Vírgula 12 2 4 2 2 2 2" xfId="19752"/>
    <cellStyle name="Vírgula 12 2 4 2 2 3" xfId="16997"/>
    <cellStyle name="Vírgula 12 2 4 2 3" xfId="13100"/>
    <cellStyle name="Vírgula 12 2 4 2 3 2" xfId="18580"/>
    <cellStyle name="Vírgula 12 2 4 2 4" xfId="15826"/>
    <cellStyle name="Vírgula 12 2 4 3" xfId="6970"/>
    <cellStyle name="Vírgula 12 2 4 3 2" xfId="11912"/>
    <cellStyle name="Vírgula 12 2 4 3 2 2" xfId="14672"/>
    <cellStyle name="Vírgula 12 2 4 3 2 2 2" xfId="20152"/>
    <cellStyle name="Vírgula 12 2 4 3 2 3" xfId="17397"/>
    <cellStyle name="Vírgula 12 2 4 3 3" xfId="13501"/>
    <cellStyle name="Vírgula 12 2 4 3 3 2" xfId="18981"/>
    <cellStyle name="Vírgula 12 2 4 3 4" xfId="16226"/>
    <cellStyle name="Vírgula 12 2 4 4" xfId="8478"/>
    <cellStyle name="Vírgula 12 2 4 4 2" xfId="13858"/>
    <cellStyle name="Vírgula 12 2 4 4 2 2" xfId="19338"/>
    <cellStyle name="Vírgula 12 2 4 4 3" xfId="16583"/>
    <cellStyle name="Vírgula 12 2 4 5" xfId="3517"/>
    <cellStyle name="Vírgula 12 2 4 5 2" xfId="12695"/>
    <cellStyle name="Vírgula 12 2 4 5 2 2" xfId="18175"/>
    <cellStyle name="Vírgula 12 2 4 5 3" xfId="15421"/>
    <cellStyle name="Vírgula 12 2 4 6" xfId="12329"/>
    <cellStyle name="Vírgula 12 2 4 6 2" xfId="17809"/>
    <cellStyle name="Vírgula 12 2 4 7" xfId="15055"/>
    <cellStyle name="Vírgula 12 2 5" xfId="3740"/>
    <cellStyle name="Vírgula 12 2 5 2" xfId="5553"/>
    <cellStyle name="Vírgula 12 2 5 2 2" xfId="10503"/>
    <cellStyle name="Vírgula 12 2 5 2 2 2" xfId="14442"/>
    <cellStyle name="Vírgula 12 2 5 2 2 2 2" xfId="19922"/>
    <cellStyle name="Vírgula 12 2 5 2 2 3" xfId="17167"/>
    <cellStyle name="Vírgula 12 2 5 2 3" xfId="13271"/>
    <cellStyle name="Vírgula 12 2 5 2 3 2" xfId="18751"/>
    <cellStyle name="Vírgula 12 2 5 2 4" xfId="15996"/>
    <cellStyle name="Vírgula 12 2 5 3" xfId="8700"/>
    <cellStyle name="Vírgula 12 2 5 3 2" xfId="14007"/>
    <cellStyle name="Vírgula 12 2 5 3 2 2" xfId="19487"/>
    <cellStyle name="Vírgula 12 2 5 3 3" xfId="16732"/>
    <cellStyle name="Vírgula 12 2 5 4" xfId="12842"/>
    <cellStyle name="Vírgula 12 2 5 4 2" xfId="18322"/>
    <cellStyle name="Vírgula 12 2 5 5" xfId="15568"/>
    <cellStyle name="Vírgula 12 2 6" xfId="4064"/>
    <cellStyle name="Vírgula 12 2 6 2" xfId="8836"/>
    <cellStyle name="Vírgula 12 2 6 2 2" xfId="14039"/>
    <cellStyle name="Vírgula 12 2 6 2 2 2" xfId="19519"/>
    <cellStyle name="Vírgula 12 2 6 2 3" xfId="16764"/>
    <cellStyle name="Vírgula 12 2 6 3" xfId="12915"/>
    <cellStyle name="Vírgula 12 2 6 3 2" xfId="18395"/>
    <cellStyle name="Vírgula 12 2 6 4" xfId="15641"/>
    <cellStyle name="Vírgula 12 2 7" xfId="5514"/>
    <cellStyle name="Vírgula 12 2 7 2" xfId="10472"/>
    <cellStyle name="Vírgula 12 2 7 2 2" xfId="14431"/>
    <cellStyle name="Vírgula 12 2 7 2 2 2" xfId="19911"/>
    <cellStyle name="Vírgula 12 2 7 2 3" xfId="17156"/>
    <cellStyle name="Vírgula 12 2 7 3" xfId="13260"/>
    <cellStyle name="Vírgula 12 2 7 3 2" xfId="18740"/>
    <cellStyle name="Vírgula 12 2 7 4" xfId="15985"/>
    <cellStyle name="Vírgula 12 2 8" xfId="5812"/>
    <cellStyle name="Vírgula 12 2 8 2" xfId="10754"/>
    <cellStyle name="Vírgula 12 2 8 2 2" xfId="14493"/>
    <cellStyle name="Vírgula 12 2 8 2 2 2" xfId="19973"/>
    <cellStyle name="Vírgula 12 2 8 2 3" xfId="17218"/>
    <cellStyle name="Vírgula 12 2 8 3" xfId="13322"/>
    <cellStyle name="Vírgula 12 2 8 3 2" xfId="18802"/>
    <cellStyle name="Vírgula 12 2 8 4" xfId="16047"/>
    <cellStyle name="Vírgula 12 2 9" xfId="7320"/>
    <cellStyle name="Vírgula 12 2 9 2" xfId="13679"/>
    <cellStyle name="Vírgula 12 2 9 2 2" xfId="19159"/>
    <cellStyle name="Vírgula 12 2 9 3" xfId="16404"/>
    <cellStyle name="Vírgula 12 3" xfId="658"/>
    <cellStyle name="Vírgula 12 3 10" xfId="2401"/>
    <cellStyle name="Vírgula 12 3 10 2" xfId="12525"/>
    <cellStyle name="Vírgula 12 3 10 2 2" xfId="18005"/>
    <cellStyle name="Vírgula 12 3 10 3" xfId="15251"/>
    <cellStyle name="Vírgula 12 3 11" xfId="12143"/>
    <cellStyle name="Vírgula 12 3 11 2" xfId="17624"/>
    <cellStyle name="Vírgula 12 3 12" xfId="1488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2 2 2" xfId="19758"/>
    <cellStyle name="Vírgula 12 3 2 2 2 2 2 3" xfId="17003"/>
    <cellStyle name="Vírgula 12 3 2 2 2 2 3" xfId="13106"/>
    <cellStyle name="Vírgula 12 3 2 2 2 2 3 2" xfId="18586"/>
    <cellStyle name="Vírgula 12 3 2 2 2 2 4" xfId="15832"/>
    <cellStyle name="Vírgula 12 3 2 2 2 3" xfId="6976"/>
    <cellStyle name="Vírgula 12 3 2 2 2 3 2" xfId="11918"/>
    <cellStyle name="Vírgula 12 3 2 2 2 3 2 2" xfId="14678"/>
    <cellStyle name="Vírgula 12 3 2 2 2 3 2 2 2" xfId="20158"/>
    <cellStyle name="Vírgula 12 3 2 2 2 3 2 3" xfId="17403"/>
    <cellStyle name="Vírgula 12 3 2 2 2 3 3" xfId="13507"/>
    <cellStyle name="Vírgula 12 3 2 2 2 3 3 2" xfId="18987"/>
    <cellStyle name="Vírgula 12 3 2 2 2 3 4" xfId="16232"/>
    <cellStyle name="Vírgula 12 3 2 2 2 4" xfId="8484"/>
    <cellStyle name="Vírgula 12 3 2 2 2 4 2" xfId="13864"/>
    <cellStyle name="Vírgula 12 3 2 2 2 4 2 2" xfId="19344"/>
    <cellStyle name="Vírgula 12 3 2 2 2 4 3" xfId="16589"/>
    <cellStyle name="Vírgula 12 3 2 2 2 5" xfId="3523"/>
    <cellStyle name="Vírgula 12 3 2 2 2 5 2" xfId="12701"/>
    <cellStyle name="Vírgula 12 3 2 2 2 5 2 2" xfId="18181"/>
    <cellStyle name="Vírgula 12 3 2 2 2 5 3" xfId="15427"/>
    <cellStyle name="Vírgula 12 3 2 2 2 6" xfId="12335"/>
    <cellStyle name="Vírgula 12 3 2 2 2 6 2" xfId="17815"/>
    <cellStyle name="Vírgula 12 3 2 2 2 7" xfId="15061"/>
    <cellStyle name="Vírgula 12 3 2 2 3" xfId="4625"/>
    <cellStyle name="Vírgula 12 3 2 2 3 2" xfId="9609"/>
    <cellStyle name="Vírgula 12 3 2 2 3 2 2" xfId="14219"/>
    <cellStyle name="Vírgula 12 3 2 2 3 2 2 2" xfId="19699"/>
    <cellStyle name="Vírgula 12 3 2 2 3 2 3" xfId="16944"/>
    <cellStyle name="Vírgula 12 3 2 2 3 3" xfId="13047"/>
    <cellStyle name="Vírgula 12 3 2 2 3 3 2" xfId="18527"/>
    <cellStyle name="Vírgula 12 3 2 2 3 4" xfId="15773"/>
    <cellStyle name="Vírgula 12 3 2 2 4" xfId="6356"/>
    <cellStyle name="Vírgula 12 3 2 2 4 2" xfId="11298"/>
    <cellStyle name="Vírgula 12 3 2 2 4 2 2" xfId="14621"/>
    <cellStyle name="Vírgula 12 3 2 2 4 2 2 2" xfId="20101"/>
    <cellStyle name="Vírgula 12 3 2 2 4 2 3" xfId="17346"/>
    <cellStyle name="Vírgula 12 3 2 2 4 3" xfId="13450"/>
    <cellStyle name="Vírgula 12 3 2 2 4 3 2" xfId="18930"/>
    <cellStyle name="Vírgula 12 3 2 2 4 4" xfId="16175"/>
    <cellStyle name="Vírgula 12 3 2 2 5" xfId="7864"/>
    <cellStyle name="Vírgula 12 3 2 2 5 2" xfId="13807"/>
    <cellStyle name="Vírgula 12 3 2 2 5 2 2" xfId="19287"/>
    <cellStyle name="Vírgula 12 3 2 2 5 3" xfId="16532"/>
    <cellStyle name="Vírgula 12 3 2 2 6" xfId="2903"/>
    <cellStyle name="Vírgula 12 3 2 2 6 2" xfId="12644"/>
    <cellStyle name="Vírgula 12 3 2 2 6 2 2" xfId="18124"/>
    <cellStyle name="Vírgula 12 3 2 2 6 3" xfId="15370"/>
    <cellStyle name="Vírgula 12 3 2 2 7" xfId="12278"/>
    <cellStyle name="Vírgula 12 3 2 2 7 2" xfId="17758"/>
    <cellStyle name="Vírgula 12 3 2 2 8" xfId="15004"/>
    <cellStyle name="Vírgula 12 3 2 3" xfId="1895"/>
    <cellStyle name="Vírgula 12 3 2 3 2" xfId="5246"/>
    <cellStyle name="Vírgula 12 3 2 3 2 2" xfId="10230"/>
    <cellStyle name="Vírgula 12 3 2 3 2 2 2" xfId="14277"/>
    <cellStyle name="Vírgula 12 3 2 3 2 2 2 2" xfId="19757"/>
    <cellStyle name="Vírgula 12 3 2 3 2 2 3" xfId="17002"/>
    <cellStyle name="Vírgula 12 3 2 3 2 3" xfId="13105"/>
    <cellStyle name="Vírgula 12 3 2 3 2 3 2" xfId="18585"/>
    <cellStyle name="Vírgula 12 3 2 3 2 4" xfId="15831"/>
    <cellStyle name="Vírgula 12 3 2 3 3" xfId="6975"/>
    <cellStyle name="Vírgula 12 3 2 3 3 2" xfId="11917"/>
    <cellStyle name="Vírgula 12 3 2 3 3 2 2" xfId="14677"/>
    <cellStyle name="Vírgula 12 3 2 3 3 2 2 2" xfId="20157"/>
    <cellStyle name="Vírgula 12 3 2 3 3 2 3" xfId="17402"/>
    <cellStyle name="Vírgula 12 3 2 3 3 3" xfId="13506"/>
    <cellStyle name="Vírgula 12 3 2 3 3 3 2" xfId="18986"/>
    <cellStyle name="Vírgula 12 3 2 3 3 4" xfId="16231"/>
    <cellStyle name="Vírgula 12 3 2 3 4" xfId="8483"/>
    <cellStyle name="Vírgula 12 3 2 3 4 2" xfId="13863"/>
    <cellStyle name="Vírgula 12 3 2 3 4 2 2" xfId="19343"/>
    <cellStyle name="Vírgula 12 3 2 3 4 3" xfId="16588"/>
    <cellStyle name="Vírgula 12 3 2 3 5" xfId="3522"/>
    <cellStyle name="Vírgula 12 3 2 3 5 2" xfId="12700"/>
    <cellStyle name="Vírgula 12 3 2 3 5 2 2" xfId="18180"/>
    <cellStyle name="Vírgula 12 3 2 3 5 3" xfId="15426"/>
    <cellStyle name="Vírgula 12 3 2 3 6" xfId="12334"/>
    <cellStyle name="Vírgula 12 3 2 3 6 2" xfId="17814"/>
    <cellStyle name="Vírgula 12 3 2 3 7" xfId="15060"/>
    <cellStyle name="Vírgula 12 3 2 4" xfId="4242"/>
    <cellStyle name="Vírgula 12 3 2 4 2" xfId="9228"/>
    <cellStyle name="Vírgula 12 3 2 4 2 2" xfId="14128"/>
    <cellStyle name="Vírgula 12 3 2 4 2 2 2" xfId="19608"/>
    <cellStyle name="Vírgula 12 3 2 4 2 3" xfId="16853"/>
    <cellStyle name="Vírgula 12 3 2 4 3" xfId="12956"/>
    <cellStyle name="Vírgula 12 3 2 4 3 2" xfId="18436"/>
    <cellStyle name="Vírgula 12 3 2 4 4" xfId="15682"/>
    <cellStyle name="Vírgula 12 3 2 5" xfId="5989"/>
    <cellStyle name="Vírgula 12 3 2 5 2" xfId="10931"/>
    <cellStyle name="Vírgula 12 3 2 5 2 2" xfId="14534"/>
    <cellStyle name="Vírgula 12 3 2 5 2 2 2" xfId="20014"/>
    <cellStyle name="Vírgula 12 3 2 5 2 3" xfId="17259"/>
    <cellStyle name="Vírgula 12 3 2 5 3" xfId="13363"/>
    <cellStyle name="Vírgula 12 3 2 5 3 2" xfId="18843"/>
    <cellStyle name="Vírgula 12 3 2 5 4" xfId="16088"/>
    <cellStyle name="Vírgula 12 3 2 6" xfId="7497"/>
    <cellStyle name="Vírgula 12 3 2 6 2" xfId="13720"/>
    <cellStyle name="Vírgula 12 3 2 6 2 2" xfId="19200"/>
    <cellStyle name="Vírgula 12 3 2 6 3" xfId="16445"/>
    <cellStyle name="Vírgula 12 3 2 7" xfId="2536"/>
    <cellStyle name="Vírgula 12 3 2 7 2" xfId="12557"/>
    <cellStyle name="Vírgula 12 3 2 7 2 2" xfId="18037"/>
    <cellStyle name="Vírgula 12 3 2 7 3" xfId="15283"/>
    <cellStyle name="Vírgula 12 3 2 8" xfId="12175"/>
    <cellStyle name="Vírgula 12 3 2 8 2" xfId="17656"/>
    <cellStyle name="Vírgula 12 3 2 9" xfId="14915"/>
    <cellStyle name="Vírgula 12 3 3" xfId="952"/>
    <cellStyle name="Vírgula 12 3 3 2" xfId="1897"/>
    <cellStyle name="Vírgula 12 3 3 2 2" xfId="5248"/>
    <cellStyle name="Vírgula 12 3 3 2 2 2" xfId="10232"/>
    <cellStyle name="Vírgula 12 3 3 2 2 2 2" xfId="14279"/>
    <cellStyle name="Vírgula 12 3 3 2 2 2 2 2" xfId="19759"/>
    <cellStyle name="Vírgula 12 3 3 2 2 2 3" xfId="17004"/>
    <cellStyle name="Vírgula 12 3 3 2 2 3" xfId="13107"/>
    <cellStyle name="Vírgula 12 3 3 2 2 3 2" xfId="18587"/>
    <cellStyle name="Vírgula 12 3 3 2 2 4" xfId="15833"/>
    <cellStyle name="Vírgula 12 3 3 2 3" xfId="6977"/>
    <cellStyle name="Vírgula 12 3 3 2 3 2" xfId="11919"/>
    <cellStyle name="Vírgula 12 3 3 2 3 2 2" xfId="14679"/>
    <cellStyle name="Vírgula 12 3 3 2 3 2 2 2" xfId="20159"/>
    <cellStyle name="Vírgula 12 3 3 2 3 2 3" xfId="17404"/>
    <cellStyle name="Vírgula 12 3 3 2 3 3" xfId="13508"/>
    <cellStyle name="Vírgula 12 3 3 2 3 3 2" xfId="18988"/>
    <cellStyle name="Vírgula 12 3 3 2 3 4" xfId="16233"/>
    <cellStyle name="Vírgula 12 3 3 2 4" xfId="8485"/>
    <cellStyle name="Vírgula 12 3 3 2 4 2" xfId="13865"/>
    <cellStyle name="Vírgula 12 3 3 2 4 2 2" xfId="19345"/>
    <cellStyle name="Vírgula 12 3 3 2 4 3" xfId="16590"/>
    <cellStyle name="Vírgula 12 3 3 2 5" xfId="3524"/>
    <cellStyle name="Vírgula 12 3 3 2 5 2" xfId="12702"/>
    <cellStyle name="Vírgula 12 3 3 2 5 2 2" xfId="18182"/>
    <cellStyle name="Vírgula 12 3 3 2 5 3" xfId="15428"/>
    <cellStyle name="Vírgula 12 3 3 2 6" xfId="12336"/>
    <cellStyle name="Vírgula 12 3 3 2 6 2" xfId="17816"/>
    <cellStyle name="Vírgula 12 3 3 2 7" xfId="15062"/>
    <cellStyle name="Vírgula 12 3 3 3" xfId="4384"/>
    <cellStyle name="Vírgula 12 3 3 3 2" xfId="9369"/>
    <cellStyle name="Vírgula 12 3 3 3 2 2" xfId="14161"/>
    <cellStyle name="Vírgula 12 3 3 3 2 2 2" xfId="19641"/>
    <cellStyle name="Vírgula 12 3 3 3 2 3" xfId="16886"/>
    <cellStyle name="Vírgula 12 3 3 3 3" xfId="12989"/>
    <cellStyle name="Vírgula 12 3 3 3 3 2" xfId="18469"/>
    <cellStyle name="Vírgula 12 3 3 3 4" xfId="15715"/>
    <cellStyle name="Vírgula 12 3 3 4" xfId="6127"/>
    <cellStyle name="Vírgula 12 3 3 4 2" xfId="11069"/>
    <cellStyle name="Vírgula 12 3 3 4 2 2" xfId="14567"/>
    <cellStyle name="Vírgula 12 3 3 4 2 2 2" xfId="20047"/>
    <cellStyle name="Vírgula 12 3 3 4 2 3" xfId="17292"/>
    <cellStyle name="Vírgula 12 3 3 4 3" xfId="13396"/>
    <cellStyle name="Vírgula 12 3 3 4 3 2" xfId="18876"/>
    <cellStyle name="Vírgula 12 3 3 4 4" xfId="16121"/>
    <cellStyle name="Vírgula 12 3 3 5" xfId="7635"/>
    <cellStyle name="Vírgula 12 3 3 5 2" xfId="13753"/>
    <cellStyle name="Vírgula 12 3 3 5 2 2" xfId="19233"/>
    <cellStyle name="Vírgula 12 3 3 5 3" xfId="16478"/>
    <cellStyle name="Vírgula 12 3 3 6" xfId="2674"/>
    <cellStyle name="Vírgula 12 3 3 6 2" xfId="12590"/>
    <cellStyle name="Vírgula 12 3 3 6 2 2" xfId="18070"/>
    <cellStyle name="Vírgula 12 3 3 6 3" xfId="15316"/>
    <cellStyle name="Vírgula 12 3 3 7" xfId="12210"/>
    <cellStyle name="Vírgula 12 3 3 7 2" xfId="17691"/>
    <cellStyle name="Vírgula 12 3 3 8" xfId="14949"/>
    <cellStyle name="Vírgula 12 3 4" xfId="1894"/>
    <cellStyle name="Vírgula 12 3 4 2" xfId="5245"/>
    <cellStyle name="Vírgula 12 3 4 2 2" xfId="10229"/>
    <cellStyle name="Vírgula 12 3 4 2 2 2" xfId="14276"/>
    <cellStyle name="Vírgula 12 3 4 2 2 2 2" xfId="19756"/>
    <cellStyle name="Vírgula 12 3 4 2 2 3" xfId="17001"/>
    <cellStyle name="Vírgula 12 3 4 2 3" xfId="13104"/>
    <cellStyle name="Vírgula 12 3 4 2 3 2" xfId="18584"/>
    <cellStyle name="Vírgula 12 3 4 2 4" xfId="15830"/>
    <cellStyle name="Vírgula 12 3 4 3" xfId="6974"/>
    <cellStyle name="Vírgula 12 3 4 3 2" xfId="11916"/>
    <cellStyle name="Vírgula 12 3 4 3 2 2" xfId="14676"/>
    <cellStyle name="Vírgula 12 3 4 3 2 2 2" xfId="20156"/>
    <cellStyle name="Vírgula 12 3 4 3 2 3" xfId="17401"/>
    <cellStyle name="Vírgula 12 3 4 3 3" xfId="13505"/>
    <cellStyle name="Vírgula 12 3 4 3 3 2" xfId="18985"/>
    <cellStyle name="Vírgula 12 3 4 3 4" xfId="16230"/>
    <cellStyle name="Vírgula 12 3 4 4" xfId="8482"/>
    <cellStyle name="Vírgula 12 3 4 4 2" xfId="13862"/>
    <cellStyle name="Vírgula 12 3 4 4 2 2" xfId="19342"/>
    <cellStyle name="Vírgula 12 3 4 4 3" xfId="16587"/>
    <cellStyle name="Vírgula 12 3 4 5" xfId="3521"/>
    <cellStyle name="Vírgula 12 3 4 5 2" xfId="12699"/>
    <cellStyle name="Vírgula 12 3 4 5 2 2" xfId="18179"/>
    <cellStyle name="Vírgula 12 3 4 5 3" xfId="15425"/>
    <cellStyle name="Vírgula 12 3 4 6" xfId="12333"/>
    <cellStyle name="Vírgula 12 3 4 6 2" xfId="17813"/>
    <cellStyle name="Vírgula 12 3 4 7" xfId="15059"/>
    <cellStyle name="Vírgula 12 3 5" xfId="3782"/>
    <cellStyle name="Vírgula 12 3 5 2" xfId="5568"/>
    <cellStyle name="Vírgula 12 3 5 2 2" xfId="10517"/>
    <cellStyle name="Vírgula 12 3 5 2 2 2" xfId="14445"/>
    <cellStyle name="Vírgula 12 3 5 2 2 2 2" xfId="19925"/>
    <cellStyle name="Vírgula 12 3 5 2 2 3" xfId="17170"/>
    <cellStyle name="Vírgula 12 3 5 2 3" xfId="13274"/>
    <cellStyle name="Vírgula 12 3 5 2 3 2" xfId="18754"/>
    <cellStyle name="Vírgula 12 3 5 2 4" xfId="15999"/>
    <cellStyle name="Vírgula 12 3 5 3" xfId="8742"/>
    <cellStyle name="Vírgula 12 3 5 3 2" xfId="14016"/>
    <cellStyle name="Vírgula 12 3 5 3 2 2" xfId="19496"/>
    <cellStyle name="Vírgula 12 3 5 3 3" xfId="16741"/>
    <cellStyle name="Vírgula 12 3 5 4" xfId="12851"/>
    <cellStyle name="Vírgula 12 3 5 4 2" xfId="18331"/>
    <cellStyle name="Vírgula 12 3 5 5" xfId="15577"/>
    <cellStyle name="Vírgula 12 3 6" xfId="4107"/>
    <cellStyle name="Vírgula 12 3 6 2" xfId="8878"/>
    <cellStyle name="Vírgula 12 3 6 2 2" xfId="14048"/>
    <cellStyle name="Vírgula 12 3 6 2 2 2" xfId="19528"/>
    <cellStyle name="Vírgula 12 3 6 2 3" xfId="16773"/>
    <cellStyle name="Vírgula 12 3 6 3" xfId="12924"/>
    <cellStyle name="Vírgula 12 3 6 3 2" xfId="18404"/>
    <cellStyle name="Vírgula 12 3 6 4" xfId="15650"/>
    <cellStyle name="Vírgula 12 3 7" xfId="5564"/>
    <cellStyle name="Vírgula 12 3 7 2" xfId="10513"/>
    <cellStyle name="Vírgula 12 3 7 2 2" xfId="14444"/>
    <cellStyle name="Vírgula 12 3 7 2 2 2" xfId="19924"/>
    <cellStyle name="Vírgula 12 3 7 2 3" xfId="17169"/>
    <cellStyle name="Vírgula 12 3 7 3" xfId="13273"/>
    <cellStyle name="Vírgula 12 3 7 3 2" xfId="18753"/>
    <cellStyle name="Vírgula 12 3 7 4" xfId="15998"/>
    <cellStyle name="Vírgula 12 3 8" xfId="5854"/>
    <cellStyle name="Vírgula 12 3 8 2" xfId="10796"/>
    <cellStyle name="Vírgula 12 3 8 2 2" xfId="14502"/>
    <cellStyle name="Vírgula 12 3 8 2 2 2" xfId="19982"/>
    <cellStyle name="Vírgula 12 3 8 2 3" xfId="17227"/>
    <cellStyle name="Vírgula 12 3 8 3" xfId="13331"/>
    <cellStyle name="Vírgula 12 3 8 3 2" xfId="18811"/>
    <cellStyle name="Vírgula 12 3 8 4" xfId="16056"/>
    <cellStyle name="Vírgula 12 3 9" xfId="7362"/>
    <cellStyle name="Vírgula 12 3 9 2" xfId="13688"/>
    <cellStyle name="Vírgula 12 3 9 2 2" xfId="19168"/>
    <cellStyle name="Vírgula 12 3 9 3" xfId="16413"/>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2 2 2" xfId="19761"/>
    <cellStyle name="Vírgula 12 4 2 2 2 2 3" xfId="17006"/>
    <cellStyle name="Vírgula 12 4 2 2 2 3" xfId="13109"/>
    <cellStyle name="Vírgula 12 4 2 2 2 3 2" xfId="18589"/>
    <cellStyle name="Vírgula 12 4 2 2 2 4" xfId="15835"/>
    <cellStyle name="Vírgula 12 4 2 2 3" xfId="6979"/>
    <cellStyle name="Vírgula 12 4 2 2 3 2" xfId="11921"/>
    <cellStyle name="Vírgula 12 4 2 2 3 2 2" xfId="14681"/>
    <cellStyle name="Vírgula 12 4 2 2 3 2 2 2" xfId="20161"/>
    <cellStyle name="Vírgula 12 4 2 2 3 2 3" xfId="17406"/>
    <cellStyle name="Vírgula 12 4 2 2 3 3" xfId="13510"/>
    <cellStyle name="Vírgula 12 4 2 2 3 3 2" xfId="18990"/>
    <cellStyle name="Vírgula 12 4 2 2 3 4" xfId="16235"/>
    <cellStyle name="Vírgula 12 4 2 2 4" xfId="8487"/>
    <cellStyle name="Vírgula 12 4 2 2 4 2" xfId="13867"/>
    <cellStyle name="Vírgula 12 4 2 2 4 2 2" xfId="19347"/>
    <cellStyle name="Vírgula 12 4 2 2 4 3" xfId="16592"/>
    <cellStyle name="Vírgula 12 4 2 2 5" xfId="3526"/>
    <cellStyle name="Vírgula 12 4 2 2 5 2" xfId="12704"/>
    <cellStyle name="Vírgula 12 4 2 2 5 2 2" xfId="18184"/>
    <cellStyle name="Vírgula 12 4 2 2 5 3" xfId="15430"/>
    <cellStyle name="Vírgula 12 4 2 2 6" xfId="12338"/>
    <cellStyle name="Vírgula 12 4 2 2 6 2" xfId="17818"/>
    <cellStyle name="Vírgula 12 4 2 2 7" xfId="15064"/>
    <cellStyle name="Vírgula 12 4 2 3" xfId="4477"/>
    <cellStyle name="Vírgula 12 4 2 3 2" xfId="9462"/>
    <cellStyle name="Vírgula 12 4 2 3 2 2" xfId="14184"/>
    <cellStyle name="Vírgula 12 4 2 3 2 2 2" xfId="19664"/>
    <cellStyle name="Vírgula 12 4 2 3 2 3" xfId="16909"/>
    <cellStyle name="Vírgula 12 4 2 3 3" xfId="13012"/>
    <cellStyle name="Vírgula 12 4 2 3 3 2" xfId="18492"/>
    <cellStyle name="Vírgula 12 4 2 3 4" xfId="15738"/>
    <cellStyle name="Vírgula 12 4 2 4" xfId="6217"/>
    <cellStyle name="Vírgula 12 4 2 4 2" xfId="11159"/>
    <cellStyle name="Vírgula 12 4 2 4 2 2" xfId="14589"/>
    <cellStyle name="Vírgula 12 4 2 4 2 2 2" xfId="20069"/>
    <cellStyle name="Vírgula 12 4 2 4 2 3" xfId="17314"/>
    <cellStyle name="Vírgula 12 4 2 4 3" xfId="13418"/>
    <cellStyle name="Vírgula 12 4 2 4 3 2" xfId="18898"/>
    <cellStyle name="Vírgula 12 4 2 4 4" xfId="16143"/>
    <cellStyle name="Vírgula 12 4 2 5" xfId="7725"/>
    <cellStyle name="Vírgula 12 4 2 5 2" xfId="13775"/>
    <cellStyle name="Vírgula 12 4 2 5 2 2" xfId="19255"/>
    <cellStyle name="Vírgula 12 4 2 5 3" xfId="16500"/>
    <cellStyle name="Vírgula 12 4 2 6" xfId="2764"/>
    <cellStyle name="Vírgula 12 4 2 6 2" xfId="12612"/>
    <cellStyle name="Vírgula 12 4 2 6 2 2" xfId="18092"/>
    <cellStyle name="Vírgula 12 4 2 6 3" xfId="15338"/>
    <cellStyle name="Vírgula 12 4 2 7" xfId="12238"/>
    <cellStyle name="Vírgula 12 4 2 7 2" xfId="17719"/>
    <cellStyle name="Vírgula 12 4 2 8" xfId="14972"/>
    <cellStyle name="Vírgula 12 4 3" xfId="1898"/>
    <cellStyle name="Vírgula 12 4 3 2" xfId="5249"/>
    <cellStyle name="Vírgula 12 4 3 2 2" xfId="10233"/>
    <cellStyle name="Vírgula 12 4 3 2 2 2" xfId="14280"/>
    <cellStyle name="Vírgula 12 4 3 2 2 2 2" xfId="19760"/>
    <cellStyle name="Vírgula 12 4 3 2 2 3" xfId="17005"/>
    <cellStyle name="Vírgula 12 4 3 2 3" xfId="13108"/>
    <cellStyle name="Vírgula 12 4 3 2 3 2" xfId="18588"/>
    <cellStyle name="Vírgula 12 4 3 2 4" xfId="15834"/>
    <cellStyle name="Vírgula 12 4 3 3" xfId="6978"/>
    <cellStyle name="Vírgula 12 4 3 3 2" xfId="11920"/>
    <cellStyle name="Vírgula 12 4 3 3 2 2" xfId="14680"/>
    <cellStyle name="Vírgula 12 4 3 3 2 2 2" xfId="20160"/>
    <cellStyle name="Vírgula 12 4 3 3 2 3" xfId="17405"/>
    <cellStyle name="Vírgula 12 4 3 3 3" xfId="13509"/>
    <cellStyle name="Vírgula 12 4 3 3 3 2" xfId="18989"/>
    <cellStyle name="Vírgula 12 4 3 3 4" xfId="16234"/>
    <cellStyle name="Vírgula 12 4 3 4" xfId="8486"/>
    <cellStyle name="Vírgula 12 4 3 4 2" xfId="13866"/>
    <cellStyle name="Vírgula 12 4 3 4 2 2" xfId="19346"/>
    <cellStyle name="Vírgula 12 4 3 4 3" xfId="16591"/>
    <cellStyle name="Vírgula 12 4 3 5" xfId="3525"/>
    <cellStyle name="Vírgula 12 4 3 5 2" xfId="12703"/>
    <cellStyle name="Vírgula 12 4 3 5 2 2" xfId="18183"/>
    <cellStyle name="Vírgula 12 4 3 5 3" xfId="15429"/>
    <cellStyle name="Vírgula 12 4 3 6" xfId="12337"/>
    <cellStyle name="Vírgula 12 4 3 6 2" xfId="17817"/>
    <cellStyle name="Vírgula 12 4 3 7" xfId="15063"/>
    <cellStyle name="Vírgula 12 4 4" xfId="4009"/>
    <cellStyle name="Vírgula 12 4 4 2" xfId="9081"/>
    <cellStyle name="Vírgula 12 4 4 2 2" xfId="14095"/>
    <cellStyle name="Vírgula 12 4 4 2 2 2" xfId="19575"/>
    <cellStyle name="Vírgula 12 4 4 2 3" xfId="16820"/>
    <cellStyle name="Vírgula 12 4 4 3" xfId="12903"/>
    <cellStyle name="Vírgula 12 4 4 3 2" xfId="18383"/>
    <cellStyle name="Vírgula 12 4 4 4" xfId="15629"/>
    <cellStyle name="Vírgula 12 4 5" xfId="5765"/>
    <cellStyle name="Vírgula 12 4 5 2" xfId="10707"/>
    <cellStyle name="Vírgula 12 4 5 2 2" xfId="14482"/>
    <cellStyle name="Vírgula 12 4 5 2 2 2" xfId="19962"/>
    <cellStyle name="Vírgula 12 4 5 2 3" xfId="17207"/>
    <cellStyle name="Vírgula 12 4 5 3" xfId="13311"/>
    <cellStyle name="Vírgula 12 4 5 3 2" xfId="18791"/>
    <cellStyle name="Vírgula 12 4 5 4" xfId="16036"/>
    <cellStyle name="Vírgula 12 4 6" xfId="7273"/>
    <cellStyle name="Vírgula 12 4 6 2" xfId="13668"/>
    <cellStyle name="Vírgula 12 4 6 2 2" xfId="19148"/>
    <cellStyle name="Vírgula 12 4 6 3" xfId="16393"/>
    <cellStyle name="Vírgula 12 4 7" xfId="2312"/>
    <cellStyle name="Vírgula 12 4 7 2" xfId="12505"/>
    <cellStyle name="Vírgula 12 4 7 2 2" xfId="17985"/>
    <cellStyle name="Vírgula 12 4 7 3" xfId="15231"/>
    <cellStyle name="Vírgula 12 4 8" xfId="12113"/>
    <cellStyle name="Vírgula 12 4 8 2" xfId="17594"/>
    <cellStyle name="Vírgula 12 4 9" xfId="14862"/>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2 2 2" xfId="19763"/>
    <cellStyle name="Vírgula 12 5 2 2 2 2 3" xfId="17008"/>
    <cellStyle name="Vírgula 12 5 2 2 2 3" xfId="13111"/>
    <cellStyle name="Vírgula 12 5 2 2 2 3 2" xfId="18591"/>
    <cellStyle name="Vírgula 12 5 2 2 2 4" xfId="15837"/>
    <cellStyle name="Vírgula 12 5 2 2 3" xfId="6981"/>
    <cellStyle name="Vírgula 12 5 2 2 3 2" xfId="11923"/>
    <cellStyle name="Vírgula 12 5 2 2 3 2 2" xfId="14683"/>
    <cellStyle name="Vírgula 12 5 2 2 3 2 2 2" xfId="20163"/>
    <cellStyle name="Vírgula 12 5 2 2 3 2 3" xfId="17408"/>
    <cellStyle name="Vírgula 12 5 2 2 3 3" xfId="13512"/>
    <cellStyle name="Vírgula 12 5 2 2 3 3 2" xfId="18992"/>
    <cellStyle name="Vírgula 12 5 2 2 3 4" xfId="16237"/>
    <cellStyle name="Vírgula 12 5 2 2 4" xfId="8489"/>
    <cellStyle name="Vírgula 12 5 2 2 4 2" xfId="13869"/>
    <cellStyle name="Vírgula 12 5 2 2 4 2 2" xfId="19349"/>
    <cellStyle name="Vírgula 12 5 2 2 4 3" xfId="16594"/>
    <cellStyle name="Vírgula 12 5 2 2 5" xfId="3528"/>
    <cellStyle name="Vírgula 12 5 2 2 5 2" xfId="12706"/>
    <cellStyle name="Vírgula 12 5 2 2 5 2 2" xfId="18186"/>
    <cellStyle name="Vírgula 12 5 2 2 5 3" xfId="15432"/>
    <cellStyle name="Vírgula 12 5 2 2 6" xfId="12340"/>
    <cellStyle name="Vírgula 12 5 2 2 6 2" xfId="17820"/>
    <cellStyle name="Vírgula 12 5 2 2 7" xfId="15066"/>
    <cellStyle name="Vírgula 12 5 2 3" xfId="4536"/>
    <cellStyle name="Vírgula 12 5 2 3 2" xfId="9520"/>
    <cellStyle name="Vírgula 12 5 2 3 2 2" xfId="14199"/>
    <cellStyle name="Vírgula 12 5 2 3 2 2 2" xfId="19679"/>
    <cellStyle name="Vírgula 12 5 2 3 2 3" xfId="16924"/>
    <cellStyle name="Vírgula 12 5 2 3 3" xfId="13027"/>
    <cellStyle name="Vírgula 12 5 2 3 3 2" xfId="18507"/>
    <cellStyle name="Vírgula 12 5 2 3 4" xfId="15753"/>
    <cellStyle name="Vírgula 12 5 2 4" xfId="6267"/>
    <cellStyle name="Vírgula 12 5 2 4 2" xfId="11209"/>
    <cellStyle name="Vírgula 12 5 2 4 2 2" xfId="14601"/>
    <cellStyle name="Vírgula 12 5 2 4 2 2 2" xfId="20081"/>
    <cellStyle name="Vírgula 12 5 2 4 2 3" xfId="17326"/>
    <cellStyle name="Vírgula 12 5 2 4 3" xfId="13430"/>
    <cellStyle name="Vírgula 12 5 2 4 3 2" xfId="18910"/>
    <cellStyle name="Vírgula 12 5 2 4 4" xfId="16155"/>
    <cellStyle name="Vírgula 12 5 2 5" xfId="7775"/>
    <cellStyle name="Vírgula 12 5 2 5 2" xfId="13787"/>
    <cellStyle name="Vírgula 12 5 2 5 2 2" xfId="19267"/>
    <cellStyle name="Vírgula 12 5 2 5 3" xfId="16512"/>
    <cellStyle name="Vírgula 12 5 2 6" xfId="2814"/>
    <cellStyle name="Vírgula 12 5 2 6 2" xfId="12624"/>
    <cellStyle name="Vírgula 12 5 2 6 2 2" xfId="18104"/>
    <cellStyle name="Vírgula 12 5 2 6 3" xfId="15350"/>
    <cellStyle name="Vírgula 12 5 2 7" xfId="12258"/>
    <cellStyle name="Vírgula 12 5 2 7 2" xfId="17738"/>
    <cellStyle name="Vírgula 12 5 2 8" xfId="14984"/>
    <cellStyle name="Vírgula 12 5 3" xfId="1900"/>
    <cellStyle name="Vírgula 12 5 3 2" xfId="5251"/>
    <cellStyle name="Vírgula 12 5 3 2 2" xfId="10235"/>
    <cellStyle name="Vírgula 12 5 3 2 2 2" xfId="14282"/>
    <cellStyle name="Vírgula 12 5 3 2 2 2 2" xfId="19762"/>
    <cellStyle name="Vírgula 12 5 3 2 2 3" xfId="17007"/>
    <cellStyle name="Vírgula 12 5 3 2 3" xfId="13110"/>
    <cellStyle name="Vírgula 12 5 3 2 3 2" xfId="18590"/>
    <cellStyle name="Vírgula 12 5 3 2 4" xfId="15836"/>
    <cellStyle name="Vírgula 12 5 3 3" xfId="6980"/>
    <cellStyle name="Vírgula 12 5 3 3 2" xfId="11922"/>
    <cellStyle name="Vírgula 12 5 3 3 2 2" xfId="14682"/>
    <cellStyle name="Vírgula 12 5 3 3 2 2 2" xfId="20162"/>
    <cellStyle name="Vírgula 12 5 3 3 2 3" xfId="17407"/>
    <cellStyle name="Vírgula 12 5 3 3 3" xfId="13511"/>
    <cellStyle name="Vírgula 12 5 3 3 3 2" xfId="18991"/>
    <cellStyle name="Vírgula 12 5 3 3 4" xfId="16236"/>
    <cellStyle name="Vírgula 12 5 3 4" xfId="8488"/>
    <cellStyle name="Vírgula 12 5 3 4 2" xfId="13868"/>
    <cellStyle name="Vírgula 12 5 3 4 2 2" xfId="19348"/>
    <cellStyle name="Vírgula 12 5 3 4 3" xfId="16593"/>
    <cellStyle name="Vírgula 12 5 3 5" xfId="3527"/>
    <cellStyle name="Vírgula 12 5 3 5 2" xfId="12705"/>
    <cellStyle name="Vírgula 12 5 3 5 2 2" xfId="18185"/>
    <cellStyle name="Vírgula 12 5 3 5 3" xfId="15431"/>
    <cellStyle name="Vírgula 12 5 3 6" xfId="12339"/>
    <cellStyle name="Vírgula 12 5 3 6 2" xfId="17819"/>
    <cellStyle name="Vírgula 12 5 3 7" xfId="15065"/>
    <cellStyle name="Vírgula 12 5 4" xfId="4153"/>
    <cellStyle name="Vírgula 12 5 4 2" xfId="9139"/>
    <cellStyle name="Vírgula 12 5 4 2 2" xfId="14108"/>
    <cellStyle name="Vírgula 12 5 4 2 2 2" xfId="19588"/>
    <cellStyle name="Vírgula 12 5 4 2 3" xfId="16833"/>
    <cellStyle name="Vírgula 12 5 4 3" xfId="12936"/>
    <cellStyle name="Vírgula 12 5 4 3 2" xfId="18416"/>
    <cellStyle name="Vírgula 12 5 4 4" xfId="15662"/>
    <cellStyle name="Vírgula 12 5 5" xfId="5900"/>
    <cellStyle name="Vírgula 12 5 5 2" xfId="10842"/>
    <cellStyle name="Vírgula 12 5 5 2 2" xfId="14514"/>
    <cellStyle name="Vírgula 12 5 5 2 2 2" xfId="19994"/>
    <cellStyle name="Vírgula 12 5 5 2 3" xfId="17239"/>
    <cellStyle name="Vírgula 12 5 5 3" xfId="13343"/>
    <cellStyle name="Vírgula 12 5 5 3 2" xfId="18823"/>
    <cellStyle name="Vírgula 12 5 5 4" xfId="16068"/>
    <cellStyle name="Vírgula 12 5 6" xfId="7408"/>
    <cellStyle name="Vírgula 12 5 6 2" xfId="13700"/>
    <cellStyle name="Vírgula 12 5 6 2 2" xfId="19180"/>
    <cellStyle name="Vírgula 12 5 6 3" xfId="16425"/>
    <cellStyle name="Vírgula 12 5 7" xfId="2447"/>
    <cellStyle name="Vírgula 12 5 7 2" xfId="12537"/>
    <cellStyle name="Vírgula 12 5 7 2 2" xfId="18017"/>
    <cellStyle name="Vírgula 12 5 7 3" xfId="15263"/>
    <cellStyle name="Vírgula 12 5 8" xfId="12155"/>
    <cellStyle name="Vírgula 12 5 8 2" xfId="17636"/>
    <cellStyle name="Vírgula 12 5 9" xfId="1489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2 2 2" xfId="19765"/>
    <cellStyle name="Vírgula 12 6 2 2 2 2 3" xfId="17010"/>
    <cellStyle name="Vírgula 12 6 2 2 2 3" xfId="13113"/>
    <cellStyle name="Vírgula 12 6 2 2 2 3 2" xfId="18593"/>
    <cellStyle name="Vírgula 12 6 2 2 2 4" xfId="15839"/>
    <cellStyle name="Vírgula 12 6 2 2 3" xfId="6983"/>
    <cellStyle name="Vírgula 12 6 2 2 3 2" xfId="11925"/>
    <cellStyle name="Vírgula 12 6 2 2 3 2 2" xfId="14685"/>
    <cellStyle name="Vírgula 12 6 2 2 3 2 2 2" xfId="20165"/>
    <cellStyle name="Vírgula 12 6 2 2 3 2 3" xfId="17410"/>
    <cellStyle name="Vírgula 12 6 2 2 3 3" xfId="13514"/>
    <cellStyle name="Vírgula 12 6 2 2 3 3 2" xfId="18994"/>
    <cellStyle name="Vírgula 12 6 2 2 3 4" xfId="16239"/>
    <cellStyle name="Vírgula 12 6 2 2 4" xfId="8491"/>
    <cellStyle name="Vírgula 12 6 2 2 4 2" xfId="13871"/>
    <cellStyle name="Vírgula 12 6 2 2 4 2 2" xfId="19351"/>
    <cellStyle name="Vírgula 12 6 2 2 4 3" xfId="16596"/>
    <cellStyle name="Vírgula 12 6 2 2 5" xfId="3530"/>
    <cellStyle name="Vírgula 12 6 2 2 5 2" xfId="12708"/>
    <cellStyle name="Vírgula 12 6 2 2 5 2 2" xfId="18188"/>
    <cellStyle name="Vírgula 12 6 2 2 5 3" xfId="15434"/>
    <cellStyle name="Vírgula 12 6 2 2 6" xfId="12342"/>
    <cellStyle name="Vírgula 12 6 2 2 6 2" xfId="17822"/>
    <cellStyle name="Vírgula 12 6 2 2 7" xfId="15068"/>
    <cellStyle name="Vírgula 12 6 2 3" xfId="4431"/>
    <cellStyle name="Vírgula 12 6 2 3 2" xfId="9416"/>
    <cellStyle name="Vírgula 12 6 2 3 2 2" xfId="14174"/>
    <cellStyle name="Vírgula 12 6 2 3 2 2 2" xfId="19654"/>
    <cellStyle name="Vírgula 12 6 2 3 2 3" xfId="16899"/>
    <cellStyle name="Vírgula 12 6 2 3 3" xfId="13002"/>
    <cellStyle name="Vírgula 12 6 2 3 3 2" xfId="18482"/>
    <cellStyle name="Vírgula 12 6 2 3 4" xfId="15728"/>
    <cellStyle name="Vírgula 12 6 2 4" xfId="6173"/>
    <cellStyle name="Vírgula 12 6 2 4 2" xfId="11115"/>
    <cellStyle name="Vírgula 12 6 2 4 2 2" xfId="14579"/>
    <cellStyle name="Vírgula 12 6 2 4 2 2 2" xfId="20059"/>
    <cellStyle name="Vírgula 12 6 2 4 2 3" xfId="17304"/>
    <cellStyle name="Vírgula 12 6 2 4 3" xfId="13408"/>
    <cellStyle name="Vírgula 12 6 2 4 3 2" xfId="18888"/>
    <cellStyle name="Vírgula 12 6 2 4 4" xfId="16133"/>
    <cellStyle name="Vírgula 12 6 2 5" xfId="7681"/>
    <cellStyle name="Vírgula 12 6 2 5 2" xfId="13765"/>
    <cellStyle name="Vírgula 12 6 2 5 2 2" xfId="19245"/>
    <cellStyle name="Vírgula 12 6 2 5 3" xfId="16490"/>
    <cellStyle name="Vírgula 12 6 2 6" xfId="2720"/>
    <cellStyle name="Vírgula 12 6 2 6 2" xfId="12602"/>
    <cellStyle name="Vírgula 12 6 2 6 2 2" xfId="18082"/>
    <cellStyle name="Vírgula 12 6 2 6 3" xfId="15328"/>
    <cellStyle name="Vírgula 12 6 2 7" xfId="12223"/>
    <cellStyle name="Vírgula 12 6 2 7 2" xfId="17704"/>
    <cellStyle name="Vírgula 12 6 2 8" xfId="14961"/>
    <cellStyle name="Vírgula 12 6 3" xfId="1902"/>
    <cellStyle name="Vírgula 12 6 3 2" xfId="5253"/>
    <cellStyle name="Vírgula 12 6 3 2 2" xfId="10237"/>
    <cellStyle name="Vírgula 12 6 3 2 2 2" xfId="14284"/>
    <cellStyle name="Vírgula 12 6 3 2 2 2 2" xfId="19764"/>
    <cellStyle name="Vírgula 12 6 3 2 2 3" xfId="17009"/>
    <cellStyle name="Vírgula 12 6 3 2 3" xfId="13112"/>
    <cellStyle name="Vírgula 12 6 3 2 3 2" xfId="18592"/>
    <cellStyle name="Vírgula 12 6 3 2 4" xfId="15838"/>
    <cellStyle name="Vírgula 12 6 3 3" xfId="6982"/>
    <cellStyle name="Vírgula 12 6 3 3 2" xfId="11924"/>
    <cellStyle name="Vírgula 12 6 3 3 2 2" xfId="14684"/>
    <cellStyle name="Vírgula 12 6 3 3 2 2 2" xfId="20164"/>
    <cellStyle name="Vírgula 12 6 3 3 2 3" xfId="17409"/>
    <cellStyle name="Vírgula 12 6 3 3 3" xfId="13513"/>
    <cellStyle name="Vírgula 12 6 3 3 3 2" xfId="18993"/>
    <cellStyle name="Vírgula 12 6 3 3 4" xfId="16238"/>
    <cellStyle name="Vírgula 12 6 3 4" xfId="8490"/>
    <cellStyle name="Vírgula 12 6 3 4 2" xfId="13870"/>
    <cellStyle name="Vírgula 12 6 3 4 2 2" xfId="19350"/>
    <cellStyle name="Vírgula 12 6 3 4 3" xfId="16595"/>
    <cellStyle name="Vírgula 12 6 3 5" xfId="3529"/>
    <cellStyle name="Vírgula 12 6 3 5 2" xfId="12707"/>
    <cellStyle name="Vírgula 12 6 3 5 2 2" xfId="18187"/>
    <cellStyle name="Vírgula 12 6 3 5 3" xfId="15433"/>
    <cellStyle name="Vírgula 12 6 3 6" xfId="12341"/>
    <cellStyle name="Vírgula 12 6 3 6 2" xfId="17821"/>
    <cellStyle name="Vírgula 12 6 3 7" xfId="15067"/>
    <cellStyle name="Vírgula 12 6 4" xfId="3949"/>
    <cellStyle name="Vírgula 12 6 4 2" xfId="9029"/>
    <cellStyle name="Vírgula 12 6 4 2 2" xfId="14083"/>
    <cellStyle name="Vírgula 12 6 4 2 2 2" xfId="19563"/>
    <cellStyle name="Vírgula 12 6 4 2 3" xfId="16808"/>
    <cellStyle name="Vírgula 12 6 4 3" xfId="12888"/>
    <cellStyle name="Vírgula 12 6 4 3 2" xfId="18368"/>
    <cellStyle name="Vírgula 12 6 4 4" xfId="15614"/>
    <cellStyle name="Vírgula 12 6 5" xfId="5716"/>
    <cellStyle name="Vírgula 12 6 5 2" xfId="10658"/>
    <cellStyle name="Vírgula 12 6 5 2 2" xfId="14470"/>
    <cellStyle name="Vírgula 12 6 5 2 2 2" xfId="19950"/>
    <cellStyle name="Vírgula 12 6 5 2 3" xfId="17195"/>
    <cellStyle name="Vírgula 12 6 5 3" xfId="13299"/>
    <cellStyle name="Vírgula 12 6 5 3 2" xfId="18779"/>
    <cellStyle name="Vírgula 12 6 5 4" xfId="16024"/>
    <cellStyle name="Vírgula 12 6 6" xfId="7224"/>
    <cellStyle name="Vírgula 12 6 6 2" xfId="13656"/>
    <cellStyle name="Vírgula 12 6 6 2 2" xfId="19136"/>
    <cellStyle name="Vírgula 12 6 6 3" xfId="16381"/>
    <cellStyle name="Vírgula 12 6 7" xfId="2263"/>
    <cellStyle name="Vírgula 12 6 7 2" xfId="12493"/>
    <cellStyle name="Vírgula 12 6 7 2 2" xfId="17973"/>
    <cellStyle name="Vírgula 12 6 7 3" xfId="15219"/>
    <cellStyle name="Vírgula 12 6 8" xfId="12093"/>
    <cellStyle name="Vírgula 12 6 8 2" xfId="17574"/>
    <cellStyle name="Vírgula 12 6 9" xfId="14849"/>
    <cellStyle name="Vírgula 12 7" xfId="859"/>
    <cellStyle name="Vírgula 12 7 2" xfId="1904"/>
    <cellStyle name="Vírgula 12 7 2 2" xfId="5255"/>
    <cellStyle name="Vírgula 12 7 2 2 2" xfId="10239"/>
    <cellStyle name="Vírgula 12 7 2 2 2 2" xfId="14286"/>
    <cellStyle name="Vírgula 12 7 2 2 2 2 2" xfId="19766"/>
    <cellStyle name="Vírgula 12 7 2 2 2 3" xfId="17011"/>
    <cellStyle name="Vírgula 12 7 2 2 3" xfId="13114"/>
    <cellStyle name="Vírgula 12 7 2 2 3 2" xfId="18594"/>
    <cellStyle name="Vírgula 12 7 2 2 4" xfId="15840"/>
    <cellStyle name="Vírgula 12 7 2 3" xfId="6984"/>
    <cellStyle name="Vírgula 12 7 2 3 2" xfId="11926"/>
    <cellStyle name="Vírgula 12 7 2 3 2 2" xfId="14686"/>
    <cellStyle name="Vírgula 12 7 2 3 2 2 2" xfId="20166"/>
    <cellStyle name="Vírgula 12 7 2 3 2 3" xfId="17411"/>
    <cellStyle name="Vírgula 12 7 2 3 3" xfId="13515"/>
    <cellStyle name="Vírgula 12 7 2 3 3 2" xfId="18995"/>
    <cellStyle name="Vírgula 12 7 2 3 4" xfId="16240"/>
    <cellStyle name="Vírgula 12 7 2 4" xfId="8492"/>
    <cellStyle name="Vírgula 12 7 2 4 2" xfId="13872"/>
    <cellStyle name="Vírgula 12 7 2 4 2 2" xfId="19352"/>
    <cellStyle name="Vírgula 12 7 2 4 3" xfId="16597"/>
    <cellStyle name="Vírgula 12 7 2 5" xfId="3531"/>
    <cellStyle name="Vírgula 12 7 2 5 2" xfId="12709"/>
    <cellStyle name="Vírgula 12 7 2 5 2 2" xfId="18189"/>
    <cellStyle name="Vírgula 12 7 2 5 3" xfId="15435"/>
    <cellStyle name="Vírgula 12 7 2 6" xfId="12343"/>
    <cellStyle name="Vírgula 12 7 2 6 2" xfId="17823"/>
    <cellStyle name="Vírgula 12 7 2 7" xfId="15069"/>
    <cellStyle name="Vírgula 12 7 3" xfId="4294"/>
    <cellStyle name="Vírgula 12 7 3 2" xfId="9280"/>
    <cellStyle name="Vírgula 12 7 3 2 2" xfId="14141"/>
    <cellStyle name="Vírgula 12 7 3 2 2 2" xfId="19621"/>
    <cellStyle name="Vírgula 12 7 3 2 3" xfId="16866"/>
    <cellStyle name="Vírgula 12 7 3 3" xfId="12969"/>
    <cellStyle name="Vírgula 12 7 3 3 2" xfId="18449"/>
    <cellStyle name="Vírgula 12 7 3 4" xfId="15695"/>
    <cellStyle name="Vírgula 12 7 4" xfId="6038"/>
    <cellStyle name="Vírgula 12 7 4 2" xfId="10980"/>
    <cellStyle name="Vírgula 12 7 4 2 2" xfId="14547"/>
    <cellStyle name="Vírgula 12 7 4 2 2 2" xfId="20027"/>
    <cellStyle name="Vírgula 12 7 4 2 3" xfId="17272"/>
    <cellStyle name="Vírgula 12 7 4 3" xfId="13376"/>
    <cellStyle name="Vírgula 12 7 4 3 2" xfId="18856"/>
    <cellStyle name="Vírgula 12 7 4 4" xfId="16101"/>
    <cellStyle name="Vírgula 12 7 5" xfId="7546"/>
    <cellStyle name="Vírgula 12 7 5 2" xfId="13733"/>
    <cellStyle name="Vírgula 12 7 5 2 2" xfId="19213"/>
    <cellStyle name="Vírgula 12 7 5 3" xfId="16458"/>
    <cellStyle name="Vírgula 12 7 6" xfId="2585"/>
    <cellStyle name="Vírgula 12 7 6 2" xfId="12570"/>
    <cellStyle name="Vírgula 12 7 6 2 2" xfId="18050"/>
    <cellStyle name="Vírgula 12 7 6 3" xfId="15296"/>
    <cellStyle name="Vírgula 12 7 7" xfId="12189"/>
    <cellStyle name="Vírgula 12 7 7 2" xfId="17670"/>
    <cellStyle name="Vírgula 12 7 8" xfId="14928"/>
    <cellStyle name="Vírgula 12 8" xfId="1325"/>
    <cellStyle name="Vírgula 12 8 2" xfId="4676"/>
    <cellStyle name="Vírgula 12 8 2 2" xfId="9660"/>
    <cellStyle name="Vírgula 12 8 2 2 2" xfId="14234"/>
    <cellStyle name="Vírgula 12 8 2 2 2 2" xfId="19714"/>
    <cellStyle name="Vírgula 12 8 2 2 3" xfId="16959"/>
    <cellStyle name="Vírgula 12 8 2 3" xfId="13062"/>
    <cellStyle name="Vírgula 12 8 2 3 2" xfId="18542"/>
    <cellStyle name="Vírgula 12 8 2 4" xfId="15788"/>
    <cellStyle name="Vírgula 12 8 3" xfId="6405"/>
    <cellStyle name="Vírgula 12 8 3 2" xfId="11347"/>
    <cellStyle name="Vírgula 12 8 3 2 2" xfId="14634"/>
    <cellStyle name="Vírgula 12 8 3 2 2 2" xfId="20114"/>
    <cellStyle name="Vírgula 12 8 3 2 3" xfId="17359"/>
    <cellStyle name="Vírgula 12 8 3 3" xfId="13463"/>
    <cellStyle name="Vírgula 12 8 3 3 2" xfId="18943"/>
    <cellStyle name="Vírgula 12 8 3 4" xfId="16188"/>
    <cellStyle name="Vírgula 12 8 4" xfId="7913"/>
    <cellStyle name="Vírgula 12 8 4 2" xfId="13820"/>
    <cellStyle name="Vírgula 12 8 4 2 2" xfId="19300"/>
    <cellStyle name="Vírgula 12 8 4 3" xfId="16545"/>
    <cellStyle name="Vírgula 12 8 5" xfId="2952"/>
    <cellStyle name="Vírgula 12 8 5 2" xfId="12657"/>
    <cellStyle name="Vírgula 12 8 5 2 2" xfId="18137"/>
    <cellStyle name="Vírgula 12 8 5 3" xfId="15383"/>
    <cellStyle name="Vírgula 12 8 6" xfId="12291"/>
    <cellStyle name="Vírgula 12 8 6 2" xfId="17771"/>
    <cellStyle name="Vírgula 12 8 7" xfId="15017"/>
    <cellStyle name="Vírgula 12 9" xfId="269"/>
    <cellStyle name="Vírgula 12 9 2" xfId="3894"/>
    <cellStyle name="Vírgula 12 9 2 2" xfId="8981"/>
    <cellStyle name="Vírgula 12 9 2 2 2" xfId="14072"/>
    <cellStyle name="Vírgula 12 9 2 2 2 2" xfId="19552"/>
    <cellStyle name="Vírgula 12 9 2 2 3" xfId="16797"/>
    <cellStyle name="Vírgula 12 9 2 3" xfId="12876"/>
    <cellStyle name="Vírgula 12 9 2 3 2" xfId="18356"/>
    <cellStyle name="Vírgula 12 9 2 4" xfId="15602"/>
    <cellStyle name="Vírgula 12 9 3" xfId="5672"/>
    <cellStyle name="Vírgula 12 9 3 2" xfId="10614"/>
    <cellStyle name="Vírgula 12 9 3 2 2" xfId="14460"/>
    <cellStyle name="Vírgula 12 9 3 2 2 2" xfId="19940"/>
    <cellStyle name="Vírgula 12 9 3 2 3" xfId="17185"/>
    <cellStyle name="Vírgula 12 9 3 3" xfId="13289"/>
    <cellStyle name="Vírgula 12 9 3 3 2" xfId="18769"/>
    <cellStyle name="Vírgula 12 9 3 4" xfId="16014"/>
    <cellStyle name="Vírgula 12 9 4" xfId="7180"/>
    <cellStyle name="Vírgula 12 9 4 2" xfId="13646"/>
    <cellStyle name="Vírgula 12 9 4 2 2" xfId="19126"/>
    <cellStyle name="Vírgula 12 9 4 3" xfId="16371"/>
    <cellStyle name="Vírgula 12 9 5" xfId="2219"/>
    <cellStyle name="Vírgula 12 9 5 2" xfId="12483"/>
    <cellStyle name="Vírgula 12 9 5 2 2" xfId="17963"/>
    <cellStyle name="Vírgula 12 9 5 3" xfId="15209"/>
    <cellStyle name="Vírgula 12 9 6" xfId="12077"/>
    <cellStyle name="Vírgula 12 9 6 2" xfId="17558"/>
    <cellStyle name="Vírgula 12 9 7" xfId="14837"/>
    <cellStyle name="Vírgula 13" xfId="284"/>
    <cellStyle name="Vírgula 13 2" xfId="1024"/>
    <cellStyle name="Vírgula 13 2 2" xfId="12234"/>
    <cellStyle name="Vírgula 13 2 2 2" xfId="17715"/>
    <cellStyle name="Vírgula 13 3" xfId="12085"/>
    <cellStyle name="Vírgula 13 3 2" xfId="17566"/>
    <cellStyle name="Vírgula 14" xfId="823"/>
    <cellStyle name="Vírgula 14 2" xfId="5391"/>
    <cellStyle name="Vírgula 14 2 2" xfId="13237"/>
    <cellStyle name="Vírgula 14 2 2 2" xfId="18717"/>
    <cellStyle name="Vírgula 14 3" xfId="12186"/>
    <cellStyle name="Vírgula 14 3 2" xfId="17667"/>
    <cellStyle name="Vírgula 15" xfId="46"/>
    <cellStyle name="Vírgula 15 2" xfId="14820"/>
    <cellStyle name="Vírgula 16" xfId="12050"/>
    <cellStyle name="Vírgula 16 2" xfId="17531"/>
    <cellStyle name="Vírgula 17" xfId="14806"/>
    <cellStyle name="Vírgula 2" xfId="5"/>
    <cellStyle name="Vírgula 2 2" xfId="6"/>
    <cellStyle name="Vírgula 2 2 2" xfId="18"/>
    <cellStyle name="Vírgula 2 2 2 2" xfId="1027"/>
    <cellStyle name="Vírgula 2 2 2 2 2" xfId="12235"/>
    <cellStyle name="Vírgula 2 2 2 2 2 2" xfId="17716"/>
    <cellStyle name="Vírgula 2 2 2 3" xfId="287"/>
    <cellStyle name="Vírgula 2 2 2 3 2" xfId="14846"/>
    <cellStyle name="Vírgula 2 2 2 4" xfId="12086"/>
    <cellStyle name="Vírgula 2 2 2 4 2" xfId="17567"/>
    <cellStyle name="Vírgula 2 2 2 5" xfId="14814"/>
    <cellStyle name="Vírgula 2 2 3" xfId="33"/>
    <cellStyle name="Vírgula 2 2 3 2" xfId="1006"/>
    <cellStyle name="Vírgula 2 2 3 2 2" xfId="14962"/>
    <cellStyle name="Vírgula 2 2 3 3" xfId="12224"/>
    <cellStyle name="Vírgula 2 2 3 3 2" xfId="17705"/>
    <cellStyle name="Vírgula 2 2 3 4" xfId="14818"/>
    <cellStyle name="Vírgula 2 2 4" xfId="3973"/>
    <cellStyle name="Vírgula 2 2 4 2" xfId="5414"/>
    <cellStyle name="Vírgula 2 2 4 2 2" xfId="10391"/>
    <cellStyle name="Vírgula 2 2 4 2 2 2" xfId="14413"/>
    <cellStyle name="Vírgula 2 2 4 2 2 2 2" xfId="19893"/>
    <cellStyle name="Vírgula 2 2 4 2 2 3" xfId="17138"/>
    <cellStyle name="Vírgula 2 2 4 2 3" xfId="13242"/>
    <cellStyle name="Vírgula 2 2 4 2 3 2" xfId="18722"/>
    <cellStyle name="Vírgula 2 2 4 2 4" xfId="15967"/>
    <cellStyle name="Vírgula 2 2 4 3" xfId="8617"/>
    <cellStyle name="Vírgula 2 2 4 3 2" xfId="13993"/>
    <cellStyle name="Vírgula 2 2 4 3 2 2" xfId="19473"/>
    <cellStyle name="Vírgula 2 2 4 3 3" xfId="16718"/>
    <cellStyle name="Vírgula 2 2 4 4" xfId="12900"/>
    <cellStyle name="Vírgula 2 2 4 4 2" xfId="18380"/>
    <cellStyle name="Vírgula 2 2 4 5" xfId="15626"/>
    <cellStyle name="Vírgula 2 2 5" xfId="74"/>
    <cellStyle name="Vírgula 2 2 5 2" xfId="14825"/>
    <cellStyle name="Vírgula 2 2 6" xfId="12061"/>
    <cellStyle name="Vírgula 2 2 6 2" xfId="17542"/>
    <cellStyle name="Vírgula 2 2 7" xfId="14808"/>
    <cellStyle name="Vírgula 2 3" xfId="11"/>
    <cellStyle name="Vírgula 2 3 2" xfId="1016"/>
    <cellStyle name="Vírgula 2 3 2 2" xfId="12232"/>
    <cellStyle name="Vírgula 2 3 2 2 2" xfId="17713"/>
    <cellStyle name="Vírgula 2 3 3" xfId="276"/>
    <cellStyle name="Vírgula 2 3 3 2" xfId="14844"/>
    <cellStyle name="Vírgula 2 3 4" xfId="14810"/>
    <cellStyle name="Vírgula 2 4" xfId="17"/>
    <cellStyle name="Vírgula 2 4 2" xfId="400"/>
    <cellStyle name="Vírgula 2 4 2 2" xfId="14857"/>
    <cellStyle name="Vírgula 2 4 3" xfId="12104"/>
    <cellStyle name="Vírgula 2 4 3 2" xfId="17585"/>
    <cellStyle name="Vírgula 2 4 4" xfId="14813"/>
    <cellStyle name="Vírgula 2 5" xfId="32"/>
    <cellStyle name="Vírgula 2 5 2" xfId="886"/>
    <cellStyle name="Vírgula 2 5 2 2" xfId="14937"/>
    <cellStyle name="Vírgula 2 5 3" xfId="14817"/>
    <cellStyle name="Vírgula 2 6" xfId="3856"/>
    <cellStyle name="Vírgula 2 6 2" xfId="5438"/>
    <cellStyle name="Vírgula 2 6 2 2" xfId="10412"/>
    <cellStyle name="Vírgula 2 6 2 2 2" xfId="14419"/>
    <cellStyle name="Vírgula 2 6 2 2 2 2" xfId="19899"/>
    <cellStyle name="Vírgula 2 6 2 2 3" xfId="17144"/>
    <cellStyle name="Vírgula 2 6 2 3" xfId="13248"/>
    <cellStyle name="Vírgula 2 6 2 3 2" xfId="18728"/>
    <cellStyle name="Vírgula 2 6 2 4" xfId="15973"/>
    <cellStyle name="Vírgula 2 6 3" xfId="8614"/>
    <cellStyle name="Vírgula 2 6 3 2" xfId="13992"/>
    <cellStyle name="Vírgula 2 6 3 2 2" xfId="19472"/>
    <cellStyle name="Vírgula 2 6 3 3" xfId="16717"/>
    <cellStyle name="Vírgula 2 6 4" xfId="12873"/>
    <cellStyle name="Vírgula 2 6 4 2" xfId="18353"/>
    <cellStyle name="Vírgula 2 6 5" xfId="15599"/>
    <cellStyle name="Vírgula 2 7" xfId="57"/>
    <cellStyle name="Vírgula 2 7 2" xfId="14821"/>
    <cellStyle name="Vírgula 2 8" xfId="12054"/>
    <cellStyle name="Vírgula 2 8 2" xfId="17535"/>
    <cellStyle name="Vírgula 2 9" xfId="14807"/>
    <cellStyle name="Vírgula 3" xfId="13"/>
    <cellStyle name="Vírgula 3 2" xfId="19"/>
    <cellStyle name="Vírgula 3 2 2" xfId="611"/>
    <cellStyle name="Vírgula 3 2 2 2" xfId="1134"/>
    <cellStyle name="Vírgula 3 2 2 2 2" xfId="12251"/>
    <cellStyle name="Vírgula 3 2 2 2 2 2" xfId="17731"/>
    <cellStyle name="Vírgula 3 2 2 3" xfId="12131"/>
    <cellStyle name="Vírgula 3 2 2 3 2" xfId="17612"/>
    <cellStyle name="Vírgula 3 2 3" xfId="410"/>
    <cellStyle name="Vírgula 3 2 3 2" xfId="12109"/>
    <cellStyle name="Vírgula 3 2 3 2 2" xfId="17590"/>
    <cellStyle name="Vírgula 3 2 4" xfId="294"/>
    <cellStyle name="Vírgula 3 2 4 2" xfId="12089"/>
    <cellStyle name="Vírgula 3 2 4 2 2" xfId="17570"/>
    <cellStyle name="Vírgula 3 2 5" xfId="66"/>
    <cellStyle name="Vírgula 3 2 5 2" xfId="14824"/>
    <cellStyle name="Vírgula 3 2 6" xfId="12057"/>
    <cellStyle name="Vírgula 3 2 6 2" xfId="17538"/>
    <cellStyle name="Vírgula 3 2 7" xfId="14815"/>
    <cellStyle name="Vírgula 3 3" xfId="34"/>
    <cellStyle name="Vírgula 3 3 2" xfId="1133"/>
    <cellStyle name="Vírgula 3 3 2 2" xfId="12250"/>
    <cellStyle name="Vírgula 3 3 2 2 2" xfId="17730"/>
    <cellStyle name="Vírgula 3 3 3" xfId="610"/>
    <cellStyle name="Vírgula 3 3 3 2" xfId="14874"/>
    <cellStyle name="Vírgula 3 3 4" xfId="12130"/>
    <cellStyle name="Vírgula 3 3 4 2" xfId="17611"/>
    <cellStyle name="Vírgula 3 3 5" xfId="14819"/>
    <cellStyle name="Vírgula 3 4" xfId="409"/>
    <cellStyle name="Vírgula 3 4 2" xfId="12108"/>
    <cellStyle name="Vírgula 3 4 2 2" xfId="17589"/>
    <cellStyle name="Vírgula 3 5" xfId="293"/>
    <cellStyle name="Vírgula 3 5 2" xfId="12088"/>
    <cellStyle name="Vírgula 3 5 2 2" xfId="17569"/>
    <cellStyle name="Vírgula 3 6" xfId="5440"/>
    <cellStyle name="Vírgula 3 7" xfId="65"/>
    <cellStyle name="Vírgula 3 7 2" xfId="14823"/>
    <cellStyle name="Vírgula 3 8" xfId="12056"/>
    <cellStyle name="Vírgula 3 8 2" xfId="17537"/>
    <cellStyle name="Vírgula 3 9" xfId="14811"/>
    <cellStyle name="Vírgula 4" xfId="67"/>
    <cellStyle name="Vírgula 4 2" xfId="12058"/>
    <cellStyle name="Vírgula 4 2 2" xfId="17539"/>
    <cellStyle name="Vírgula 5" xfId="58"/>
    <cellStyle name="Vírgula 5 2" xfId="68"/>
    <cellStyle name="Vírgula 5 2 2" xfId="206"/>
    <cellStyle name="Vírgula 5 2 2 2" xfId="1014"/>
    <cellStyle name="Vírgula 5 2 2 2 2" xfId="12231"/>
    <cellStyle name="Vírgula 5 2 2 2 2 2" xfId="17712"/>
    <cellStyle name="Vírgula 5 2 2 3" xfId="12073"/>
    <cellStyle name="Vírgula 5 2 2 3 2" xfId="17554"/>
    <cellStyle name="Vírgula 5 2 3" xfId="964"/>
    <cellStyle name="Vírgula 5 2 3 2" xfId="12220"/>
    <cellStyle name="Vírgula 5 2 3 2 2" xfId="17701"/>
    <cellStyle name="Vírgula 5 2 4" xfId="12059"/>
    <cellStyle name="Vírgula 5 2 4 2" xfId="17540"/>
    <cellStyle name="Vírgula 5 3" xfId="910"/>
    <cellStyle name="Vírgula 5 3 2" xfId="12201"/>
    <cellStyle name="Vírgula 5 3 2 2" xfId="17682"/>
    <cellStyle name="Vírgula 5 4" xfId="12055"/>
    <cellStyle name="Vírgula 5 4 2" xfId="17536"/>
    <cellStyle name="Vírgula 6" xfId="73"/>
    <cellStyle name="Vírgula 6 2" xfId="86"/>
    <cellStyle name="Vírgula 6 2 2" xfId="613"/>
    <cellStyle name="Vírgula 6 2 2 2" xfId="1136"/>
    <cellStyle name="Vírgula 6 2 2 2 2" xfId="12253"/>
    <cellStyle name="Vírgula 6 2 2 2 2 2" xfId="17733"/>
    <cellStyle name="Vírgula 6 2 2 3" xfId="12133"/>
    <cellStyle name="Vírgula 6 2 2 3 2" xfId="17614"/>
    <cellStyle name="Vírgula 6 2 3" xfId="500"/>
    <cellStyle name="Vírgula 6 2 3 2" xfId="12115"/>
    <cellStyle name="Vírgula 6 2 3 2 2" xfId="17596"/>
    <cellStyle name="Vírgula 6 2 4" xfId="384"/>
    <cellStyle name="Vírgula 6 2 4 2" xfId="12095"/>
    <cellStyle name="Vírgula 6 2 4 2 2" xfId="17576"/>
    <cellStyle name="Vírgula 6 2 5" xfId="12063"/>
    <cellStyle name="Vírgula 6 2 5 2" xfId="17544"/>
    <cellStyle name="Vírgula 6 3" xfId="207"/>
    <cellStyle name="Vírgula 6 3 2" xfId="614"/>
    <cellStyle name="Vírgula 6 3 2 2" xfId="1137"/>
    <cellStyle name="Vírgula 6 3 2 2 2" xfId="12254"/>
    <cellStyle name="Vírgula 6 3 2 2 2 2" xfId="17734"/>
    <cellStyle name="Vírgula 6 3 2 3" xfId="12134"/>
    <cellStyle name="Vírgula 6 3 2 3 2" xfId="17615"/>
    <cellStyle name="Vírgula 6 3 3" xfId="508"/>
    <cellStyle name="Vírgula 6 3 3 2" xfId="12122"/>
    <cellStyle name="Vírgula 6 3 3 2 2" xfId="17603"/>
    <cellStyle name="Vírgula 6 3 4" xfId="392"/>
    <cellStyle name="Vírgula 6 3 4 2" xfId="12102"/>
    <cellStyle name="Vírgula 6 3 4 2 2" xfId="17583"/>
    <cellStyle name="Vírgula 6 3 5" xfId="12074"/>
    <cellStyle name="Vírgula 6 3 5 2" xfId="17555"/>
    <cellStyle name="Vírgula 6 4" xfId="612"/>
    <cellStyle name="Vírgula 6 4 2" xfId="1135"/>
    <cellStyle name="Vírgula 6 4 2 2" xfId="12252"/>
    <cellStyle name="Vírgula 6 4 2 2 2" xfId="17732"/>
    <cellStyle name="Vírgula 6 4 3" xfId="12132"/>
    <cellStyle name="Vírgula 6 4 3 2" xfId="17613"/>
    <cellStyle name="Vírgula 6 5" xfId="499"/>
    <cellStyle name="Vírgula 6 5 2" xfId="12114"/>
    <cellStyle name="Vírgula 6 5 2 2" xfId="17595"/>
    <cellStyle name="Vírgula 6 6" xfId="383"/>
    <cellStyle name="Vírgula 6 6 2" xfId="12094"/>
    <cellStyle name="Vírgula 6 6 2 2" xfId="17575"/>
    <cellStyle name="Vírgula 6 7" xfId="12060"/>
    <cellStyle name="Vírgula 6 7 2" xfId="17541"/>
    <cellStyle name="Vírgula 7" xfId="79"/>
    <cellStyle name="Vírgula 7 10" xfId="860"/>
    <cellStyle name="Vírgula 7 10 2" xfId="1905"/>
    <cellStyle name="Vírgula 7 10 2 2" xfId="5256"/>
    <cellStyle name="Vírgula 7 10 2 2 2" xfId="10240"/>
    <cellStyle name="Vírgula 7 10 2 2 2 2" xfId="14287"/>
    <cellStyle name="Vírgula 7 10 2 2 2 2 2" xfId="19767"/>
    <cellStyle name="Vírgula 7 10 2 2 2 3" xfId="17012"/>
    <cellStyle name="Vírgula 7 10 2 2 3" xfId="13115"/>
    <cellStyle name="Vírgula 7 10 2 2 3 2" xfId="18595"/>
    <cellStyle name="Vírgula 7 10 2 2 4" xfId="15841"/>
    <cellStyle name="Vírgula 7 10 2 3" xfId="6985"/>
    <cellStyle name="Vírgula 7 10 2 3 2" xfId="11927"/>
    <cellStyle name="Vírgula 7 10 2 3 2 2" xfId="14687"/>
    <cellStyle name="Vírgula 7 10 2 3 2 2 2" xfId="20167"/>
    <cellStyle name="Vírgula 7 10 2 3 2 3" xfId="17412"/>
    <cellStyle name="Vírgula 7 10 2 3 3" xfId="13516"/>
    <cellStyle name="Vírgula 7 10 2 3 3 2" xfId="18996"/>
    <cellStyle name="Vírgula 7 10 2 3 4" xfId="16241"/>
    <cellStyle name="Vírgula 7 10 2 4" xfId="8493"/>
    <cellStyle name="Vírgula 7 10 2 4 2" xfId="13873"/>
    <cellStyle name="Vírgula 7 10 2 4 2 2" xfId="19353"/>
    <cellStyle name="Vírgula 7 10 2 4 3" xfId="16598"/>
    <cellStyle name="Vírgula 7 10 2 5" xfId="3532"/>
    <cellStyle name="Vírgula 7 10 2 5 2" xfId="12710"/>
    <cellStyle name="Vírgula 7 10 2 5 2 2" xfId="18190"/>
    <cellStyle name="Vírgula 7 10 2 5 3" xfId="15436"/>
    <cellStyle name="Vírgula 7 10 2 6" xfId="12344"/>
    <cellStyle name="Vírgula 7 10 2 6 2" xfId="17824"/>
    <cellStyle name="Vírgula 7 10 2 7" xfId="15070"/>
    <cellStyle name="Vírgula 7 10 3" xfId="4295"/>
    <cellStyle name="Vírgula 7 10 3 2" xfId="9281"/>
    <cellStyle name="Vírgula 7 10 3 2 2" xfId="14142"/>
    <cellStyle name="Vírgula 7 10 3 2 2 2" xfId="19622"/>
    <cellStyle name="Vírgula 7 10 3 2 3" xfId="16867"/>
    <cellStyle name="Vírgula 7 10 3 3" xfId="12970"/>
    <cellStyle name="Vírgula 7 10 3 3 2" xfId="18450"/>
    <cellStyle name="Vírgula 7 10 3 4" xfId="15696"/>
    <cellStyle name="Vírgula 7 10 4" xfId="6039"/>
    <cellStyle name="Vírgula 7 10 4 2" xfId="10981"/>
    <cellStyle name="Vírgula 7 10 4 2 2" xfId="14548"/>
    <cellStyle name="Vírgula 7 10 4 2 2 2" xfId="20028"/>
    <cellStyle name="Vírgula 7 10 4 2 3" xfId="17273"/>
    <cellStyle name="Vírgula 7 10 4 3" xfId="13377"/>
    <cellStyle name="Vírgula 7 10 4 3 2" xfId="18857"/>
    <cellStyle name="Vírgula 7 10 4 4" xfId="16102"/>
    <cellStyle name="Vírgula 7 10 5" xfId="7547"/>
    <cellStyle name="Vírgula 7 10 5 2" xfId="13734"/>
    <cellStyle name="Vírgula 7 10 5 2 2" xfId="19214"/>
    <cellStyle name="Vírgula 7 10 5 3" xfId="16459"/>
    <cellStyle name="Vírgula 7 10 6" xfId="2586"/>
    <cellStyle name="Vírgula 7 10 6 2" xfId="12571"/>
    <cellStyle name="Vírgula 7 10 6 2 2" xfId="18051"/>
    <cellStyle name="Vírgula 7 10 6 3" xfId="15297"/>
    <cellStyle name="Vírgula 7 10 7" xfId="12190"/>
    <cellStyle name="Vírgula 7 10 7 2" xfId="17671"/>
    <cellStyle name="Vírgula 7 10 8" xfId="14929"/>
    <cellStyle name="Vírgula 7 11" xfId="1326"/>
    <cellStyle name="Vírgula 7 11 2" xfId="4677"/>
    <cellStyle name="Vírgula 7 11 2 2" xfId="9661"/>
    <cellStyle name="Vírgula 7 11 2 2 2" xfId="14235"/>
    <cellStyle name="Vírgula 7 11 2 2 2 2" xfId="19715"/>
    <cellStyle name="Vírgula 7 11 2 2 3" xfId="16960"/>
    <cellStyle name="Vírgula 7 11 2 3" xfId="13063"/>
    <cellStyle name="Vírgula 7 11 2 3 2" xfId="18543"/>
    <cellStyle name="Vírgula 7 11 2 4" xfId="15789"/>
    <cellStyle name="Vírgula 7 11 3" xfId="6406"/>
    <cellStyle name="Vírgula 7 11 3 2" xfId="11348"/>
    <cellStyle name="Vírgula 7 11 3 2 2" xfId="14635"/>
    <cellStyle name="Vírgula 7 11 3 2 2 2" xfId="20115"/>
    <cellStyle name="Vírgula 7 11 3 2 3" xfId="17360"/>
    <cellStyle name="Vírgula 7 11 3 3" xfId="13464"/>
    <cellStyle name="Vírgula 7 11 3 3 2" xfId="18944"/>
    <cellStyle name="Vírgula 7 11 3 4" xfId="16189"/>
    <cellStyle name="Vírgula 7 11 4" xfId="7914"/>
    <cellStyle name="Vírgula 7 11 4 2" xfId="13821"/>
    <cellStyle name="Vírgula 7 11 4 2 2" xfId="19301"/>
    <cellStyle name="Vírgula 7 11 4 3" xfId="16546"/>
    <cellStyle name="Vírgula 7 11 5" xfId="2953"/>
    <cellStyle name="Vírgula 7 11 5 2" xfId="12658"/>
    <cellStyle name="Vírgula 7 11 5 2 2" xfId="18138"/>
    <cellStyle name="Vírgula 7 11 5 3" xfId="15384"/>
    <cellStyle name="Vírgula 7 11 6" xfId="12292"/>
    <cellStyle name="Vírgula 7 11 6 2" xfId="17772"/>
    <cellStyle name="Vírgula 7 11 7" xfId="15018"/>
    <cellStyle name="Vírgula 7 12" xfId="270"/>
    <cellStyle name="Vírgula 7 12 2" xfId="3895"/>
    <cellStyle name="Vírgula 7 12 2 2" xfId="8982"/>
    <cellStyle name="Vírgula 7 12 2 2 2" xfId="14073"/>
    <cellStyle name="Vírgula 7 12 2 2 2 2" xfId="19553"/>
    <cellStyle name="Vírgula 7 12 2 2 3" xfId="16798"/>
    <cellStyle name="Vírgula 7 12 2 3" xfId="12877"/>
    <cellStyle name="Vírgula 7 12 2 3 2" xfId="18357"/>
    <cellStyle name="Vírgula 7 12 2 4" xfId="15603"/>
    <cellStyle name="Vírgula 7 12 3" xfId="5673"/>
    <cellStyle name="Vírgula 7 12 3 2" xfId="10615"/>
    <cellStyle name="Vírgula 7 12 3 2 2" xfId="14461"/>
    <cellStyle name="Vírgula 7 12 3 2 2 2" xfId="19941"/>
    <cellStyle name="Vírgula 7 12 3 2 3" xfId="17186"/>
    <cellStyle name="Vírgula 7 12 3 3" xfId="13290"/>
    <cellStyle name="Vírgula 7 12 3 3 2" xfId="18770"/>
    <cellStyle name="Vírgula 7 12 3 4" xfId="16015"/>
    <cellStyle name="Vírgula 7 12 4" xfId="7181"/>
    <cellStyle name="Vírgula 7 12 4 2" xfId="13647"/>
    <cellStyle name="Vírgula 7 12 4 2 2" xfId="19127"/>
    <cellStyle name="Vírgula 7 12 4 3" xfId="16372"/>
    <cellStyle name="Vírgula 7 12 5" xfId="2220"/>
    <cellStyle name="Vírgula 7 12 5 2" xfId="12484"/>
    <cellStyle name="Vírgula 7 12 5 2 2" xfId="17964"/>
    <cellStyle name="Vírgula 7 12 5 3" xfId="15210"/>
    <cellStyle name="Vírgula 7 12 6" xfId="12078"/>
    <cellStyle name="Vírgula 7 12 6 2" xfId="17559"/>
    <cellStyle name="Vírgula 7 12 7" xfId="14838"/>
    <cellStyle name="Vírgula 7 13" xfId="2120"/>
    <cellStyle name="Vírgula 7 13 2" xfId="5449"/>
    <cellStyle name="Vírgula 7 13 2 2" xfId="10419"/>
    <cellStyle name="Vírgula 7 13 2 2 2" xfId="14420"/>
    <cellStyle name="Vírgula 7 13 2 2 2 2" xfId="19900"/>
    <cellStyle name="Vírgula 7 13 2 2 3" xfId="17145"/>
    <cellStyle name="Vírgula 7 13 2 3" xfId="13249"/>
    <cellStyle name="Vírgula 7 13 2 3 2" xfId="18729"/>
    <cellStyle name="Vírgula 7 13 2 4" xfId="15974"/>
    <cellStyle name="Vírgula 7 13 3" xfId="8653"/>
    <cellStyle name="Vírgula 7 13 3 2" xfId="13997"/>
    <cellStyle name="Vírgula 7 13 3 2 2" xfId="19477"/>
    <cellStyle name="Vírgula 7 13 3 3" xfId="16722"/>
    <cellStyle name="Vírgula 7 13 4" xfId="12472"/>
    <cellStyle name="Vírgula 7 13 4 2" xfId="17952"/>
    <cellStyle name="Vírgula 7 13 5" xfId="15198"/>
    <cellStyle name="Vírgula 7 14" xfId="3693"/>
    <cellStyle name="Vírgula 7 14 2" xfId="8790"/>
    <cellStyle name="Vírgula 7 14 2 2" xfId="14029"/>
    <cellStyle name="Vírgula 7 14 2 2 2" xfId="19509"/>
    <cellStyle name="Vírgula 7 14 2 3" xfId="16754"/>
    <cellStyle name="Vírgula 7 14 3" xfId="12832"/>
    <cellStyle name="Vírgula 7 14 3 2" xfId="18312"/>
    <cellStyle name="Vírgula 7 14 4" xfId="15558"/>
    <cellStyle name="Vírgula 7 15" xfId="3807"/>
    <cellStyle name="Vírgula 7 15 2" xfId="8900"/>
    <cellStyle name="Vírgula 7 15 2 2" xfId="14060"/>
    <cellStyle name="Vírgula 7 15 2 2 2" xfId="19540"/>
    <cellStyle name="Vírgula 7 15 2 3" xfId="16785"/>
    <cellStyle name="Vírgula 7 15 3" xfId="12863"/>
    <cellStyle name="Vírgula 7 15 3 2" xfId="18343"/>
    <cellStyle name="Vírgula 7 15 4" xfId="15589"/>
    <cellStyle name="Vírgula 7 16" xfId="5601"/>
    <cellStyle name="Vírgula 7 16 2" xfId="10543"/>
    <cellStyle name="Vírgula 7 16 2 2" xfId="14449"/>
    <cellStyle name="Vírgula 7 16 2 2 2" xfId="19929"/>
    <cellStyle name="Vírgula 7 16 2 3" xfId="17174"/>
    <cellStyle name="Vírgula 7 16 3" xfId="13278"/>
    <cellStyle name="Vírgula 7 16 3 2" xfId="18758"/>
    <cellStyle name="Vírgula 7 16 4" xfId="16003"/>
    <cellStyle name="Vírgula 7 17" xfId="7109"/>
    <cellStyle name="Vírgula 7 17 2" xfId="13635"/>
    <cellStyle name="Vírgula 7 17 2 2" xfId="19115"/>
    <cellStyle name="Vírgula 7 17 3" xfId="16360"/>
    <cellStyle name="Vírgula 7 18" xfId="2079"/>
    <cellStyle name="Vírgula 7 18 2" xfId="12463"/>
    <cellStyle name="Vírgula 7 18 2 2" xfId="17943"/>
    <cellStyle name="Vírgula 7 18 3" xfId="15189"/>
    <cellStyle name="Vírgula 7 19" xfId="12062"/>
    <cellStyle name="Vírgula 7 19 2" xfId="17543"/>
    <cellStyle name="Vírgula 7 2" xfId="133"/>
    <cellStyle name="Vírgula 7 2 10" xfId="2135"/>
    <cellStyle name="Vírgula 7 2 10 2" xfId="5389"/>
    <cellStyle name="Vírgula 7 2 10 2 2" xfId="10369"/>
    <cellStyle name="Vírgula 7 2 10 2 2 2" xfId="14408"/>
    <cellStyle name="Vírgula 7 2 10 2 2 2 2" xfId="19888"/>
    <cellStyle name="Vírgula 7 2 10 2 2 3" xfId="17133"/>
    <cellStyle name="Vírgula 7 2 10 2 3" xfId="13236"/>
    <cellStyle name="Vírgula 7 2 10 2 3 2" xfId="18716"/>
    <cellStyle name="Vírgula 7 2 10 2 4" xfId="15962"/>
    <cellStyle name="Vírgula 7 2 10 3" xfId="8654"/>
    <cellStyle name="Vírgula 7 2 10 3 2" xfId="13998"/>
    <cellStyle name="Vírgula 7 2 10 3 2 2" xfId="19478"/>
    <cellStyle name="Vírgula 7 2 10 3 3" xfId="16723"/>
    <cellStyle name="Vírgula 7 2 10 4" xfId="12475"/>
    <cellStyle name="Vírgula 7 2 10 4 2" xfId="17955"/>
    <cellStyle name="Vírgula 7 2 10 5" xfId="15201"/>
    <cellStyle name="Vírgula 7 2 11" xfId="3694"/>
    <cellStyle name="Vírgula 7 2 11 2" xfId="8791"/>
    <cellStyle name="Vírgula 7 2 11 2 2" xfId="14030"/>
    <cellStyle name="Vírgula 7 2 11 2 2 2" xfId="19510"/>
    <cellStyle name="Vírgula 7 2 11 2 3" xfId="16755"/>
    <cellStyle name="Vírgula 7 2 11 3" xfId="12833"/>
    <cellStyle name="Vírgula 7 2 11 3 2" xfId="18313"/>
    <cellStyle name="Vírgula 7 2 11 4" xfId="15559"/>
    <cellStyle name="Vírgula 7 2 12" xfId="3827"/>
    <cellStyle name="Vírgula 7 2 12 2" xfId="8919"/>
    <cellStyle name="Vírgula 7 2 12 2 2" xfId="14064"/>
    <cellStyle name="Vírgula 7 2 12 2 2 2" xfId="19544"/>
    <cellStyle name="Vírgula 7 2 12 2 3" xfId="16789"/>
    <cellStyle name="Vírgula 7 2 12 3" xfId="12867"/>
    <cellStyle name="Vírgula 7 2 12 3 2" xfId="18347"/>
    <cellStyle name="Vírgula 7 2 12 4" xfId="15593"/>
    <cellStyle name="Vírgula 7 2 13" xfId="5616"/>
    <cellStyle name="Vírgula 7 2 13 2" xfId="10558"/>
    <cellStyle name="Vírgula 7 2 13 2 2" xfId="14452"/>
    <cellStyle name="Vírgula 7 2 13 2 2 2" xfId="19932"/>
    <cellStyle name="Vírgula 7 2 13 2 3" xfId="17177"/>
    <cellStyle name="Vírgula 7 2 13 3" xfId="13281"/>
    <cellStyle name="Vírgula 7 2 13 3 2" xfId="18761"/>
    <cellStyle name="Vírgula 7 2 13 4" xfId="16006"/>
    <cellStyle name="Vírgula 7 2 14" xfId="7124"/>
    <cellStyle name="Vírgula 7 2 14 2" xfId="13638"/>
    <cellStyle name="Vírgula 7 2 14 2 2" xfId="19118"/>
    <cellStyle name="Vírgula 7 2 14 3" xfId="16363"/>
    <cellStyle name="Vírgula 7 2 15" xfId="2112"/>
    <cellStyle name="Vírgula 7 2 15 2" xfId="12468"/>
    <cellStyle name="Vírgula 7 2 15 2 2" xfId="17948"/>
    <cellStyle name="Vírgula 7 2 15 3" xfId="15194"/>
    <cellStyle name="Vírgula 7 2 16" xfId="12067"/>
    <cellStyle name="Vírgula 7 2 16 2" xfId="17548"/>
    <cellStyle name="Vírgula 7 2 17" xfId="14829"/>
    <cellStyle name="Vírgula 7 2 2" xfId="616"/>
    <cellStyle name="Vírgula 7 2 2 10" xfId="2361"/>
    <cellStyle name="Vírgula 7 2 2 10 2" xfId="12518"/>
    <cellStyle name="Vírgula 7 2 2 10 2 2" xfId="17998"/>
    <cellStyle name="Vírgula 7 2 2 10 3" xfId="15244"/>
    <cellStyle name="Vírgula 7 2 2 11" xfId="12136"/>
    <cellStyle name="Vírgula 7 2 2 11 2" xfId="17617"/>
    <cellStyle name="Vírgula 7 2 2 12" xfId="1487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2 2 2" xfId="19770"/>
    <cellStyle name="Vírgula 7 2 2 2 2 2 2 2 3" xfId="17015"/>
    <cellStyle name="Vírgula 7 2 2 2 2 2 2 3" xfId="13118"/>
    <cellStyle name="Vírgula 7 2 2 2 2 2 2 3 2" xfId="18598"/>
    <cellStyle name="Vírgula 7 2 2 2 2 2 2 4" xfId="15844"/>
    <cellStyle name="Vírgula 7 2 2 2 2 2 3" xfId="6988"/>
    <cellStyle name="Vírgula 7 2 2 2 2 2 3 2" xfId="11930"/>
    <cellStyle name="Vírgula 7 2 2 2 2 2 3 2 2" xfId="14690"/>
    <cellStyle name="Vírgula 7 2 2 2 2 2 3 2 2 2" xfId="20170"/>
    <cellStyle name="Vírgula 7 2 2 2 2 2 3 2 3" xfId="17415"/>
    <cellStyle name="Vírgula 7 2 2 2 2 2 3 3" xfId="13519"/>
    <cellStyle name="Vírgula 7 2 2 2 2 2 3 3 2" xfId="18999"/>
    <cellStyle name="Vírgula 7 2 2 2 2 2 3 4" xfId="16244"/>
    <cellStyle name="Vírgula 7 2 2 2 2 2 4" xfId="8496"/>
    <cellStyle name="Vírgula 7 2 2 2 2 2 4 2" xfId="13876"/>
    <cellStyle name="Vírgula 7 2 2 2 2 2 4 2 2" xfId="19356"/>
    <cellStyle name="Vírgula 7 2 2 2 2 2 4 3" xfId="16601"/>
    <cellStyle name="Vírgula 7 2 2 2 2 2 5" xfId="3535"/>
    <cellStyle name="Vírgula 7 2 2 2 2 2 5 2" xfId="12713"/>
    <cellStyle name="Vírgula 7 2 2 2 2 2 5 2 2" xfId="18193"/>
    <cellStyle name="Vírgula 7 2 2 2 2 2 5 3" xfId="15439"/>
    <cellStyle name="Vírgula 7 2 2 2 2 2 6" xfId="12347"/>
    <cellStyle name="Vírgula 7 2 2 2 2 2 6 2" xfId="17827"/>
    <cellStyle name="Vírgula 7 2 2 2 2 2 7" xfId="15073"/>
    <cellStyle name="Vírgula 7 2 2 2 2 3" xfId="4585"/>
    <cellStyle name="Vírgula 7 2 2 2 2 3 2" xfId="9569"/>
    <cellStyle name="Vírgula 7 2 2 2 2 3 2 2" xfId="14212"/>
    <cellStyle name="Vírgula 7 2 2 2 2 3 2 2 2" xfId="19692"/>
    <cellStyle name="Vírgula 7 2 2 2 2 3 2 3" xfId="16937"/>
    <cellStyle name="Vírgula 7 2 2 2 2 3 3" xfId="13040"/>
    <cellStyle name="Vírgula 7 2 2 2 2 3 3 2" xfId="18520"/>
    <cellStyle name="Vírgula 7 2 2 2 2 3 4" xfId="15766"/>
    <cellStyle name="Vírgula 7 2 2 2 2 4" xfId="6316"/>
    <cellStyle name="Vírgula 7 2 2 2 2 4 2" xfId="11258"/>
    <cellStyle name="Vírgula 7 2 2 2 2 4 2 2" xfId="14614"/>
    <cellStyle name="Vírgula 7 2 2 2 2 4 2 2 2" xfId="20094"/>
    <cellStyle name="Vírgula 7 2 2 2 2 4 2 3" xfId="17339"/>
    <cellStyle name="Vírgula 7 2 2 2 2 4 3" xfId="13443"/>
    <cellStyle name="Vírgula 7 2 2 2 2 4 3 2" xfId="18923"/>
    <cellStyle name="Vírgula 7 2 2 2 2 4 4" xfId="16168"/>
    <cellStyle name="Vírgula 7 2 2 2 2 5" xfId="7824"/>
    <cellStyle name="Vírgula 7 2 2 2 2 5 2" xfId="13800"/>
    <cellStyle name="Vírgula 7 2 2 2 2 5 2 2" xfId="19280"/>
    <cellStyle name="Vírgula 7 2 2 2 2 5 3" xfId="16525"/>
    <cellStyle name="Vírgula 7 2 2 2 2 6" xfId="2863"/>
    <cellStyle name="Vírgula 7 2 2 2 2 6 2" xfId="12637"/>
    <cellStyle name="Vírgula 7 2 2 2 2 6 2 2" xfId="18117"/>
    <cellStyle name="Vírgula 7 2 2 2 2 6 3" xfId="15363"/>
    <cellStyle name="Vírgula 7 2 2 2 2 7" xfId="12271"/>
    <cellStyle name="Vírgula 7 2 2 2 2 7 2" xfId="17751"/>
    <cellStyle name="Vírgula 7 2 2 2 2 8" xfId="14997"/>
    <cellStyle name="Vírgula 7 2 2 2 3" xfId="1907"/>
    <cellStyle name="Vírgula 7 2 2 2 3 2" xfId="5258"/>
    <cellStyle name="Vírgula 7 2 2 2 3 2 2" xfId="10242"/>
    <cellStyle name="Vírgula 7 2 2 2 3 2 2 2" xfId="14289"/>
    <cellStyle name="Vírgula 7 2 2 2 3 2 2 2 2" xfId="19769"/>
    <cellStyle name="Vírgula 7 2 2 2 3 2 2 3" xfId="17014"/>
    <cellStyle name="Vírgula 7 2 2 2 3 2 3" xfId="13117"/>
    <cellStyle name="Vírgula 7 2 2 2 3 2 3 2" xfId="18597"/>
    <cellStyle name="Vírgula 7 2 2 2 3 2 4" xfId="15843"/>
    <cellStyle name="Vírgula 7 2 2 2 3 3" xfId="6987"/>
    <cellStyle name="Vírgula 7 2 2 2 3 3 2" xfId="11929"/>
    <cellStyle name="Vírgula 7 2 2 2 3 3 2 2" xfId="14689"/>
    <cellStyle name="Vírgula 7 2 2 2 3 3 2 2 2" xfId="20169"/>
    <cellStyle name="Vírgula 7 2 2 2 3 3 2 3" xfId="17414"/>
    <cellStyle name="Vírgula 7 2 2 2 3 3 3" xfId="13518"/>
    <cellStyle name="Vírgula 7 2 2 2 3 3 3 2" xfId="18998"/>
    <cellStyle name="Vírgula 7 2 2 2 3 3 4" xfId="16243"/>
    <cellStyle name="Vírgula 7 2 2 2 3 4" xfId="8495"/>
    <cellStyle name="Vírgula 7 2 2 2 3 4 2" xfId="13875"/>
    <cellStyle name="Vírgula 7 2 2 2 3 4 2 2" xfId="19355"/>
    <cellStyle name="Vírgula 7 2 2 2 3 4 3" xfId="16600"/>
    <cellStyle name="Vírgula 7 2 2 2 3 5" xfId="3534"/>
    <cellStyle name="Vírgula 7 2 2 2 3 5 2" xfId="12712"/>
    <cellStyle name="Vírgula 7 2 2 2 3 5 2 2" xfId="18192"/>
    <cellStyle name="Vírgula 7 2 2 2 3 5 3" xfId="15438"/>
    <cellStyle name="Vírgula 7 2 2 2 3 6" xfId="12346"/>
    <cellStyle name="Vírgula 7 2 2 2 3 6 2" xfId="17826"/>
    <cellStyle name="Vírgula 7 2 2 2 3 7" xfId="15072"/>
    <cellStyle name="Vírgula 7 2 2 2 4" xfId="4202"/>
    <cellStyle name="Vírgula 7 2 2 2 4 2" xfId="9188"/>
    <cellStyle name="Vírgula 7 2 2 2 4 2 2" xfId="14121"/>
    <cellStyle name="Vírgula 7 2 2 2 4 2 2 2" xfId="19601"/>
    <cellStyle name="Vírgula 7 2 2 2 4 2 3" xfId="16846"/>
    <cellStyle name="Vírgula 7 2 2 2 4 3" xfId="12949"/>
    <cellStyle name="Vírgula 7 2 2 2 4 3 2" xfId="18429"/>
    <cellStyle name="Vírgula 7 2 2 2 4 4" xfId="15675"/>
    <cellStyle name="Vírgula 7 2 2 2 5" xfId="5949"/>
    <cellStyle name="Vírgula 7 2 2 2 5 2" xfId="10891"/>
    <cellStyle name="Vírgula 7 2 2 2 5 2 2" xfId="14527"/>
    <cellStyle name="Vírgula 7 2 2 2 5 2 2 2" xfId="20007"/>
    <cellStyle name="Vírgula 7 2 2 2 5 2 3" xfId="17252"/>
    <cellStyle name="Vírgula 7 2 2 2 5 3" xfId="13356"/>
    <cellStyle name="Vírgula 7 2 2 2 5 3 2" xfId="18836"/>
    <cellStyle name="Vírgula 7 2 2 2 5 4" xfId="16081"/>
    <cellStyle name="Vírgula 7 2 2 2 6" xfId="7457"/>
    <cellStyle name="Vírgula 7 2 2 2 6 2" xfId="13713"/>
    <cellStyle name="Vírgula 7 2 2 2 6 2 2" xfId="19193"/>
    <cellStyle name="Vírgula 7 2 2 2 6 3" xfId="16438"/>
    <cellStyle name="Vírgula 7 2 2 2 7" xfId="2496"/>
    <cellStyle name="Vírgula 7 2 2 2 7 2" xfId="12550"/>
    <cellStyle name="Vírgula 7 2 2 2 7 2 2" xfId="18030"/>
    <cellStyle name="Vírgula 7 2 2 2 7 3" xfId="15276"/>
    <cellStyle name="Vírgula 7 2 2 2 8" xfId="12168"/>
    <cellStyle name="Vírgula 7 2 2 2 8 2" xfId="17649"/>
    <cellStyle name="Vírgula 7 2 2 2 9" xfId="14908"/>
    <cellStyle name="Vírgula 7 2 2 3" xfId="912"/>
    <cellStyle name="Vírgula 7 2 2 3 2" xfId="1909"/>
    <cellStyle name="Vírgula 7 2 2 3 2 2" xfId="5260"/>
    <cellStyle name="Vírgula 7 2 2 3 2 2 2" xfId="10244"/>
    <cellStyle name="Vírgula 7 2 2 3 2 2 2 2" xfId="14291"/>
    <cellStyle name="Vírgula 7 2 2 3 2 2 2 2 2" xfId="19771"/>
    <cellStyle name="Vírgula 7 2 2 3 2 2 2 3" xfId="17016"/>
    <cellStyle name="Vírgula 7 2 2 3 2 2 3" xfId="13119"/>
    <cellStyle name="Vírgula 7 2 2 3 2 2 3 2" xfId="18599"/>
    <cellStyle name="Vírgula 7 2 2 3 2 2 4" xfId="15845"/>
    <cellStyle name="Vírgula 7 2 2 3 2 3" xfId="6989"/>
    <cellStyle name="Vírgula 7 2 2 3 2 3 2" xfId="11931"/>
    <cellStyle name="Vírgula 7 2 2 3 2 3 2 2" xfId="14691"/>
    <cellStyle name="Vírgula 7 2 2 3 2 3 2 2 2" xfId="20171"/>
    <cellStyle name="Vírgula 7 2 2 3 2 3 2 3" xfId="17416"/>
    <cellStyle name="Vírgula 7 2 2 3 2 3 3" xfId="13520"/>
    <cellStyle name="Vírgula 7 2 2 3 2 3 3 2" xfId="19000"/>
    <cellStyle name="Vírgula 7 2 2 3 2 3 4" xfId="16245"/>
    <cellStyle name="Vírgula 7 2 2 3 2 4" xfId="8497"/>
    <cellStyle name="Vírgula 7 2 2 3 2 4 2" xfId="13877"/>
    <cellStyle name="Vírgula 7 2 2 3 2 4 2 2" xfId="19357"/>
    <cellStyle name="Vírgula 7 2 2 3 2 4 3" xfId="16602"/>
    <cellStyle name="Vírgula 7 2 2 3 2 5" xfId="3536"/>
    <cellStyle name="Vírgula 7 2 2 3 2 5 2" xfId="12714"/>
    <cellStyle name="Vírgula 7 2 2 3 2 5 2 2" xfId="18194"/>
    <cellStyle name="Vírgula 7 2 2 3 2 5 3" xfId="15440"/>
    <cellStyle name="Vírgula 7 2 2 3 2 6" xfId="12348"/>
    <cellStyle name="Vírgula 7 2 2 3 2 6 2" xfId="17828"/>
    <cellStyle name="Vírgula 7 2 2 3 2 7" xfId="15074"/>
    <cellStyle name="Vírgula 7 2 2 3 3" xfId="4344"/>
    <cellStyle name="Vírgula 7 2 2 3 3 2" xfId="9329"/>
    <cellStyle name="Vírgula 7 2 2 3 3 2 2" xfId="14154"/>
    <cellStyle name="Vírgula 7 2 2 3 3 2 2 2" xfId="19634"/>
    <cellStyle name="Vírgula 7 2 2 3 3 2 3" xfId="16879"/>
    <cellStyle name="Vírgula 7 2 2 3 3 3" xfId="12982"/>
    <cellStyle name="Vírgula 7 2 2 3 3 3 2" xfId="18462"/>
    <cellStyle name="Vírgula 7 2 2 3 3 4" xfId="15708"/>
    <cellStyle name="Vírgula 7 2 2 3 4" xfId="6087"/>
    <cellStyle name="Vírgula 7 2 2 3 4 2" xfId="11029"/>
    <cellStyle name="Vírgula 7 2 2 3 4 2 2" xfId="14560"/>
    <cellStyle name="Vírgula 7 2 2 3 4 2 2 2" xfId="20040"/>
    <cellStyle name="Vírgula 7 2 2 3 4 2 3" xfId="17285"/>
    <cellStyle name="Vírgula 7 2 2 3 4 3" xfId="13389"/>
    <cellStyle name="Vírgula 7 2 2 3 4 3 2" xfId="18869"/>
    <cellStyle name="Vírgula 7 2 2 3 4 4" xfId="16114"/>
    <cellStyle name="Vírgula 7 2 2 3 5" xfId="7595"/>
    <cellStyle name="Vírgula 7 2 2 3 5 2" xfId="13746"/>
    <cellStyle name="Vírgula 7 2 2 3 5 2 2" xfId="19226"/>
    <cellStyle name="Vírgula 7 2 2 3 5 3" xfId="16471"/>
    <cellStyle name="Vírgula 7 2 2 3 6" xfId="2634"/>
    <cellStyle name="Vírgula 7 2 2 3 6 2" xfId="12583"/>
    <cellStyle name="Vírgula 7 2 2 3 6 2 2" xfId="18063"/>
    <cellStyle name="Vírgula 7 2 2 3 6 3" xfId="15309"/>
    <cellStyle name="Vírgula 7 2 2 3 7" xfId="12203"/>
    <cellStyle name="Vírgula 7 2 2 3 7 2" xfId="17684"/>
    <cellStyle name="Vírgula 7 2 2 3 8" xfId="14942"/>
    <cellStyle name="Vírgula 7 2 2 4" xfId="1906"/>
    <cellStyle name="Vírgula 7 2 2 4 2" xfId="5257"/>
    <cellStyle name="Vírgula 7 2 2 4 2 2" xfId="10241"/>
    <cellStyle name="Vírgula 7 2 2 4 2 2 2" xfId="14288"/>
    <cellStyle name="Vírgula 7 2 2 4 2 2 2 2" xfId="19768"/>
    <cellStyle name="Vírgula 7 2 2 4 2 2 3" xfId="17013"/>
    <cellStyle name="Vírgula 7 2 2 4 2 3" xfId="13116"/>
    <cellStyle name="Vírgula 7 2 2 4 2 3 2" xfId="18596"/>
    <cellStyle name="Vírgula 7 2 2 4 2 4" xfId="15842"/>
    <cellStyle name="Vírgula 7 2 2 4 3" xfId="6986"/>
    <cellStyle name="Vírgula 7 2 2 4 3 2" xfId="11928"/>
    <cellStyle name="Vírgula 7 2 2 4 3 2 2" xfId="14688"/>
    <cellStyle name="Vírgula 7 2 2 4 3 2 2 2" xfId="20168"/>
    <cellStyle name="Vírgula 7 2 2 4 3 2 3" xfId="17413"/>
    <cellStyle name="Vírgula 7 2 2 4 3 3" xfId="13517"/>
    <cellStyle name="Vírgula 7 2 2 4 3 3 2" xfId="18997"/>
    <cellStyle name="Vírgula 7 2 2 4 3 4" xfId="16242"/>
    <cellStyle name="Vírgula 7 2 2 4 4" xfId="8494"/>
    <cellStyle name="Vírgula 7 2 2 4 4 2" xfId="13874"/>
    <cellStyle name="Vírgula 7 2 2 4 4 2 2" xfId="19354"/>
    <cellStyle name="Vírgula 7 2 2 4 4 3" xfId="16599"/>
    <cellStyle name="Vírgula 7 2 2 4 5" xfId="3533"/>
    <cellStyle name="Vírgula 7 2 2 4 5 2" xfId="12711"/>
    <cellStyle name="Vírgula 7 2 2 4 5 2 2" xfId="18191"/>
    <cellStyle name="Vírgula 7 2 2 4 5 3" xfId="15437"/>
    <cellStyle name="Vírgula 7 2 2 4 6" xfId="12345"/>
    <cellStyle name="Vírgula 7 2 2 4 6 2" xfId="17825"/>
    <cellStyle name="Vírgula 7 2 2 4 7" xfId="15071"/>
    <cellStyle name="Vírgula 7 2 2 5" xfId="3742"/>
    <cellStyle name="Vírgula 7 2 2 5 2" xfId="5474"/>
    <cellStyle name="Vírgula 7 2 2 5 2 2" xfId="10439"/>
    <cellStyle name="Vírgula 7 2 2 5 2 2 2" xfId="14424"/>
    <cellStyle name="Vírgula 7 2 2 5 2 2 2 2" xfId="19904"/>
    <cellStyle name="Vírgula 7 2 2 5 2 2 3" xfId="17149"/>
    <cellStyle name="Vírgula 7 2 2 5 2 3" xfId="13253"/>
    <cellStyle name="Vírgula 7 2 2 5 2 3 2" xfId="18733"/>
    <cellStyle name="Vírgula 7 2 2 5 2 4" xfId="15978"/>
    <cellStyle name="Vírgula 7 2 2 5 3" xfId="8702"/>
    <cellStyle name="Vírgula 7 2 2 5 3 2" xfId="14009"/>
    <cellStyle name="Vírgula 7 2 2 5 3 2 2" xfId="19489"/>
    <cellStyle name="Vírgula 7 2 2 5 3 3" xfId="16734"/>
    <cellStyle name="Vírgula 7 2 2 5 4" xfId="12844"/>
    <cellStyle name="Vírgula 7 2 2 5 4 2" xfId="18324"/>
    <cellStyle name="Vírgula 7 2 2 5 5" xfId="15570"/>
    <cellStyle name="Vírgula 7 2 2 6" xfId="4066"/>
    <cellStyle name="Vírgula 7 2 2 6 2" xfId="8838"/>
    <cellStyle name="Vírgula 7 2 2 6 2 2" xfId="14041"/>
    <cellStyle name="Vírgula 7 2 2 6 2 2 2" xfId="19521"/>
    <cellStyle name="Vírgula 7 2 2 6 2 3" xfId="16766"/>
    <cellStyle name="Vírgula 7 2 2 6 3" xfId="12917"/>
    <cellStyle name="Vírgula 7 2 2 6 3 2" xfId="18397"/>
    <cellStyle name="Vírgula 7 2 2 6 4" xfId="15643"/>
    <cellStyle name="Vírgula 7 2 2 7" xfId="5402"/>
    <cellStyle name="Vírgula 7 2 2 7 2" xfId="10380"/>
    <cellStyle name="Vírgula 7 2 2 7 2 2" xfId="14410"/>
    <cellStyle name="Vírgula 7 2 2 7 2 2 2" xfId="19890"/>
    <cellStyle name="Vírgula 7 2 2 7 2 3" xfId="17135"/>
    <cellStyle name="Vírgula 7 2 2 7 3" xfId="13239"/>
    <cellStyle name="Vírgula 7 2 2 7 3 2" xfId="18719"/>
    <cellStyle name="Vírgula 7 2 2 7 4" xfId="15964"/>
    <cellStyle name="Vírgula 7 2 2 8" xfId="5814"/>
    <cellStyle name="Vírgula 7 2 2 8 2" xfId="10756"/>
    <cellStyle name="Vírgula 7 2 2 8 2 2" xfId="14495"/>
    <cellStyle name="Vírgula 7 2 2 8 2 2 2" xfId="19975"/>
    <cellStyle name="Vírgula 7 2 2 8 2 3" xfId="17220"/>
    <cellStyle name="Vírgula 7 2 2 8 3" xfId="13324"/>
    <cellStyle name="Vírgula 7 2 2 8 3 2" xfId="18804"/>
    <cellStyle name="Vírgula 7 2 2 8 4" xfId="16049"/>
    <cellStyle name="Vírgula 7 2 2 9" xfId="7322"/>
    <cellStyle name="Vírgula 7 2 2 9 2" xfId="13681"/>
    <cellStyle name="Vírgula 7 2 2 9 2 2" xfId="19161"/>
    <cellStyle name="Vírgula 7 2 2 9 3" xfId="16406"/>
    <cellStyle name="Vírgula 7 2 3" xfId="660"/>
    <cellStyle name="Vírgula 7 2 3 10" xfId="2403"/>
    <cellStyle name="Vírgula 7 2 3 10 2" xfId="12527"/>
    <cellStyle name="Vírgula 7 2 3 10 2 2" xfId="18007"/>
    <cellStyle name="Vírgula 7 2 3 10 3" xfId="15253"/>
    <cellStyle name="Vírgula 7 2 3 11" xfId="12145"/>
    <cellStyle name="Vírgula 7 2 3 11 2" xfId="17626"/>
    <cellStyle name="Vírgula 7 2 3 12" xfId="1488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2 2 2" xfId="19774"/>
    <cellStyle name="Vírgula 7 2 3 2 2 2 2 2 3" xfId="17019"/>
    <cellStyle name="Vírgula 7 2 3 2 2 2 2 3" xfId="13122"/>
    <cellStyle name="Vírgula 7 2 3 2 2 2 2 3 2" xfId="18602"/>
    <cellStyle name="Vírgula 7 2 3 2 2 2 2 4" xfId="15848"/>
    <cellStyle name="Vírgula 7 2 3 2 2 2 3" xfId="6992"/>
    <cellStyle name="Vírgula 7 2 3 2 2 2 3 2" xfId="11934"/>
    <cellStyle name="Vírgula 7 2 3 2 2 2 3 2 2" xfId="14694"/>
    <cellStyle name="Vírgula 7 2 3 2 2 2 3 2 2 2" xfId="20174"/>
    <cellStyle name="Vírgula 7 2 3 2 2 2 3 2 3" xfId="17419"/>
    <cellStyle name="Vírgula 7 2 3 2 2 2 3 3" xfId="13523"/>
    <cellStyle name="Vírgula 7 2 3 2 2 2 3 3 2" xfId="19003"/>
    <cellStyle name="Vírgula 7 2 3 2 2 2 3 4" xfId="16248"/>
    <cellStyle name="Vírgula 7 2 3 2 2 2 4" xfId="8500"/>
    <cellStyle name="Vírgula 7 2 3 2 2 2 4 2" xfId="13880"/>
    <cellStyle name="Vírgula 7 2 3 2 2 2 4 2 2" xfId="19360"/>
    <cellStyle name="Vírgula 7 2 3 2 2 2 4 3" xfId="16605"/>
    <cellStyle name="Vírgula 7 2 3 2 2 2 5" xfId="3539"/>
    <cellStyle name="Vírgula 7 2 3 2 2 2 5 2" xfId="12717"/>
    <cellStyle name="Vírgula 7 2 3 2 2 2 5 2 2" xfId="18197"/>
    <cellStyle name="Vírgula 7 2 3 2 2 2 5 3" xfId="15443"/>
    <cellStyle name="Vírgula 7 2 3 2 2 2 6" xfId="12351"/>
    <cellStyle name="Vírgula 7 2 3 2 2 2 6 2" xfId="17831"/>
    <cellStyle name="Vírgula 7 2 3 2 2 2 7" xfId="15077"/>
    <cellStyle name="Vírgula 7 2 3 2 2 3" xfId="4627"/>
    <cellStyle name="Vírgula 7 2 3 2 2 3 2" xfId="9611"/>
    <cellStyle name="Vírgula 7 2 3 2 2 3 2 2" xfId="14221"/>
    <cellStyle name="Vírgula 7 2 3 2 2 3 2 2 2" xfId="19701"/>
    <cellStyle name="Vírgula 7 2 3 2 2 3 2 3" xfId="16946"/>
    <cellStyle name="Vírgula 7 2 3 2 2 3 3" xfId="13049"/>
    <cellStyle name="Vírgula 7 2 3 2 2 3 3 2" xfId="18529"/>
    <cellStyle name="Vírgula 7 2 3 2 2 3 4" xfId="15775"/>
    <cellStyle name="Vírgula 7 2 3 2 2 4" xfId="6358"/>
    <cellStyle name="Vírgula 7 2 3 2 2 4 2" xfId="11300"/>
    <cellStyle name="Vírgula 7 2 3 2 2 4 2 2" xfId="14623"/>
    <cellStyle name="Vírgula 7 2 3 2 2 4 2 2 2" xfId="20103"/>
    <cellStyle name="Vírgula 7 2 3 2 2 4 2 3" xfId="17348"/>
    <cellStyle name="Vírgula 7 2 3 2 2 4 3" xfId="13452"/>
    <cellStyle name="Vírgula 7 2 3 2 2 4 3 2" xfId="18932"/>
    <cellStyle name="Vírgula 7 2 3 2 2 4 4" xfId="16177"/>
    <cellStyle name="Vírgula 7 2 3 2 2 5" xfId="7866"/>
    <cellStyle name="Vírgula 7 2 3 2 2 5 2" xfId="13809"/>
    <cellStyle name="Vírgula 7 2 3 2 2 5 2 2" xfId="19289"/>
    <cellStyle name="Vírgula 7 2 3 2 2 5 3" xfId="16534"/>
    <cellStyle name="Vírgula 7 2 3 2 2 6" xfId="2905"/>
    <cellStyle name="Vírgula 7 2 3 2 2 6 2" xfId="12646"/>
    <cellStyle name="Vírgula 7 2 3 2 2 6 2 2" xfId="18126"/>
    <cellStyle name="Vírgula 7 2 3 2 2 6 3" xfId="15372"/>
    <cellStyle name="Vírgula 7 2 3 2 2 7" xfId="12280"/>
    <cellStyle name="Vírgula 7 2 3 2 2 7 2" xfId="17760"/>
    <cellStyle name="Vírgula 7 2 3 2 2 8" xfId="15006"/>
    <cellStyle name="Vírgula 7 2 3 2 3" xfId="1911"/>
    <cellStyle name="Vírgula 7 2 3 2 3 2" xfId="5262"/>
    <cellStyle name="Vírgula 7 2 3 2 3 2 2" xfId="10246"/>
    <cellStyle name="Vírgula 7 2 3 2 3 2 2 2" xfId="14293"/>
    <cellStyle name="Vírgula 7 2 3 2 3 2 2 2 2" xfId="19773"/>
    <cellStyle name="Vírgula 7 2 3 2 3 2 2 3" xfId="17018"/>
    <cellStyle name="Vírgula 7 2 3 2 3 2 3" xfId="13121"/>
    <cellStyle name="Vírgula 7 2 3 2 3 2 3 2" xfId="18601"/>
    <cellStyle name="Vírgula 7 2 3 2 3 2 4" xfId="15847"/>
    <cellStyle name="Vírgula 7 2 3 2 3 3" xfId="6991"/>
    <cellStyle name="Vírgula 7 2 3 2 3 3 2" xfId="11933"/>
    <cellStyle name="Vírgula 7 2 3 2 3 3 2 2" xfId="14693"/>
    <cellStyle name="Vírgula 7 2 3 2 3 3 2 2 2" xfId="20173"/>
    <cellStyle name="Vírgula 7 2 3 2 3 3 2 3" xfId="17418"/>
    <cellStyle name="Vírgula 7 2 3 2 3 3 3" xfId="13522"/>
    <cellStyle name="Vírgula 7 2 3 2 3 3 3 2" xfId="19002"/>
    <cellStyle name="Vírgula 7 2 3 2 3 3 4" xfId="16247"/>
    <cellStyle name="Vírgula 7 2 3 2 3 4" xfId="8499"/>
    <cellStyle name="Vírgula 7 2 3 2 3 4 2" xfId="13879"/>
    <cellStyle name="Vírgula 7 2 3 2 3 4 2 2" xfId="19359"/>
    <cellStyle name="Vírgula 7 2 3 2 3 4 3" xfId="16604"/>
    <cellStyle name="Vírgula 7 2 3 2 3 5" xfId="3538"/>
    <cellStyle name="Vírgula 7 2 3 2 3 5 2" xfId="12716"/>
    <cellStyle name="Vírgula 7 2 3 2 3 5 2 2" xfId="18196"/>
    <cellStyle name="Vírgula 7 2 3 2 3 5 3" xfId="15442"/>
    <cellStyle name="Vírgula 7 2 3 2 3 6" xfId="12350"/>
    <cellStyle name="Vírgula 7 2 3 2 3 6 2" xfId="17830"/>
    <cellStyle name="Vírgula 7 2 3 2 3 7" xfId="15076"/>
    <cellStyle name="Vírgula 7 2 3 2 4" xfId="4244"/>
    <cellStyle name="Vírgula 7 2 3 2 4 2" xfId="9230"/>
    <cellStyle name="Vírgula 7 2 3 2 4 2 2" xfId="14130"/>
    <cellStyle name="Vírgula 7 2 3 2 4 2 2 2" xfId="19610"/>
    <cellStyle name="Vírgula 7 2 3 2 4 2 3" xfId="16855"/>
    <cellStyle name="Vírgula 7 2 3 2 4 3" xfId="12958"/>
    <cellStyle name="Vírgula 7 2 3 2 4 3 2" xfId="18438"/>
    <cellStyle name="Vírgula 7 2 3 2 4 4" xfId="15684"/>
    <cellStyle name="Vírgula 7 2 3 2 5" xfId="5991"/>
    <cellStyle name="Vírgula 7 2 3 2 5 2" xfId="10933"/>
    <cellStyle name="Vírgula 7 2 3 2 5 2 2" xfId="14536"/>
    <cellStyle name="Vírgula 7 2 3 2 5 2 2 2" xfId="20016"/>
    <cellStyle name="Vírgula 7 2 3 2 5 2 3" xfId="17261"/>
    <cellStyle name="Vírgula 7 2 3 2 5 3" xfId="13365"/>
    <cellStyle name="Vírgula 7 2 3 2 5 3 2" xfId="18845"/>
    <cellStyle name="Vírgula 7 2 3 2 5 4" xfId="16090"/>
    <cellStyle name="Vírgula 7 2 3 2 6" xfId="7499"/>
    <cellStyle name="Vírgula 7 2 3 2 6 2" xfId="13722"/>
    <cellStyle name="Vírgula 7 2 3 2 6 2 2" xfId="19202"/>
    <cellStyle name="Vírgula 7 2 3 2 6 3" xfId="16447"/>
    <cellStyle name="Vírgula 7 2 3 2 7" xfId="2538"/>
    <cellStyle name="Vírgula 7 2 3 2 7 2" xfId="12559"/>
    <cellStyle name="Vírgula 7 2 3 2 7 2 2" xfId="18039"/>
    <cellStyle name="Vírgula 7 2 3 2 7 3" xfId="15285"/>
    <cellStyle name="Vírgula 7 2 3 2 8" xfId="12177"/>
    <cellStyle name="Vírgula 7 2 3 2 8 2" xfId="17658"/>
    <cellStyle name="Vírgula 7 2 3 2 9" xfId="14917"/>
    <cellStyle name="Vírgula 7 2 3 3" xfId="954"/>
    <cellStyle name="Vírgula 7 2 3 3 2" xfId="1913"/>
    <cellStyle name="Vírgula 7 2 3 3 2 2" xfId="5264"/>
    <cellStyle name="Vírgula 7 2 3 3 2 2 2" xfId="10248"/>
    <cellStyle name="Vírgula 7 2 3 3 2 2 2 2" xfId="14295"/>
    <cellStyle name="Vírgula 7 2 3 3 2 2 2 2 2" xfId="19775"/>
    <cellStyle name="Vírgula 7 2 3 3 2 2 2 3" xfId="17020"/>
    <cellStyle name="Vírgula 7 2 3 3 2 2 3" xfId="13123"/>
    <cellStyle name="Vírgula 7 2 3 3 2 2 3 2" xfId="18603"/>
    <cellStyle name="Vírgula 7 2 3 3 2 2 4" xfId="15849"/>
    <cellStyle name="Vírgula 7 2 3 3 2 3" xfId="6993"/>
    <cellStyle name="Vírgula 7 2 3 3 2 3 2" xfId="11935"/>
    <cellStyle name="Vírgula 7 2 3 3 2 3 2 2" xfId="14695"/>
    <cellStyle name="Vírgula 7 2 3 3 2 3 2 2 2" xfId="20175"/>
    <cellStyle name="Vírgula 7 2 3 3 2 3 2 3" xfId="17420"/>
    <cellStyle name="Vírgula 7 2 3 3 2 3 3" xfId="13524"/>
    <cellStyle name="Vírgula 7 2 3 3 2 3 3 2" xfId="19004"/>
    <cellStyle name="Vírgula 7 2 3 3 2 3 4" xfId="16249"/>
    <cellStyle name="Vírgula 7 2 3 3 2 4" xfId="8501"/>
    <cellStyle name="Vírgula 7 2 3 3 2 4 2" xfId="13881"/>
    <cellStyle name="Vírgula 7 2 3 3 2 4 2 2" xfId="19361"/>
    <cellStyle name="Vírgula 7 2 3 3 2 4 3" xfId="16606"/>
    <cellStyle name="Vírgula 7 2 3 3 2 5" xfId="3540"/>
    <cellStyle name="Vírgula 7 2 3 3 2 5 2" xfId="12718"/>
    <cellStyle name="Vírgula 7 2 3 3 2 5 2 2" xfId="18198"/>
    <cellStyle name="Vírgula 7 2 3 3 2 5 3" xfId="15444"/>
    <cellStyle name="Vírgula 7 2 3 3 2 6" xfId="12352"/>
    <cellStyle name="Vírgula 7 2 3 3 2 6 2" xfId="17832"/>
    <cellStyle name="Vírgula 7 2 3 3 2 7" xfId="15078"/>
    <cellStyle name="Vírgula 7 2 3 3 3" xfId="4386"/>
    <cellStyle name="Vírgula 7 2 3 3 3 2" xfId="9371"/>
    <cellStyle name="Vírgula 7 2 3 3 3 2 2" xfId="14163"/>
    <cellStyle name="Vírgula 7 2 3 3 3 2 2 2" xfId="19643"/>
    <cellStyle name="Vírgula 7 2 3 3 3 2 3" xfId="16888"/>
    <cellStyle name="Vírgula 7 2 3 3 3 3" xfId="12991"/>
    <cellStyle name="Vírgula 7 2 3 3 3 3 2" xfId="18471"/>
    <cellStyle name="Vírgula 7 2 3 3 3 4" xfId="15717"/>
    <cellStyle name="Vírgula 7 2 3 3 4" xfId="6129"/>
    <cellStyle name="Vírgula 7 2 3 3 4 2" xfId="11071"/>
    <cellStyle name="Vírgula 7 2 3 3 4 2 2" xfId="14569"/>
    <cellStyle name="Vírgula 7 2 3 3 4 2 2 2" xfId="20049"/>
    <cellStyle name="Vírgula 7 2 3 3 4 2 3" xfId="17294"/>
    <cellStyle name="Vírgula 7 2 3 3 4 3" xfId="13398"/>
    <cellStyle name="Vírgula 7 2 3 3 4 3 2" xfId="18878"/>
    <cellStyle name="Vírgula 7 2 3 3 4 4" xfId="16123"/>
    <cellStyle name="Vírgula 7 2 3 3 5" xfId="7637"/>
    <cellStyle name="Vírgula 7 2 3 3 5 2" xfId="13755"/>
    <cellStyle name="Vírgula 7 2 3 3 5 2 2" xfId="19235"/>
    <cellStyle name="Vírgula 7 2 3 3 5 3" xfId="16480"/>
    <cellStyle name="Vírgula 7 2 3 3 6" xfId="2676"/>
    <cellStyle name="Vírgula 7 2 3 3 6 2" xfId="12592"/>
    <cellStyle name="Vírgula 7 2 3 3 6 2 2" xfId="18072"/>
    <cellStyle name="Vírgula 7 2 3 3 6 3" xfId="15318"/>
    <cellStyle name="Vírgula 7 2 3 3 7" xfId="12212"/>
    <cellStyle name="Vírgula 7 2 3 3 7 2" xfId="17693"/>
    <cellStyle name="Vírgula 7 2 3 3 8" xfId="14951"/>
    <cellStyle name="Vírgula 7 2 3 4" xfId="1910"/>
    <cellStyle name="Vírgula 7 2 3 4 2" xfId="5261"/>
    <cellStyle name="Vírgula 7 2 3 4 2 2" xfId="10245"/>
    <cellStyle name="Vírgula 7 2 3 4 2 2 2" xfId="14292"/>
    <cellStyle name="Vírgula 7 2 3 4 2 2 2 2" xfId="19772"/>
    <cellStyle name="Vírgula 7 2 3 4 2 2 3" xfId="17017"/>
    <cellStyle name="Vírgula 7 2 3 4 2 3" xfId="13120"/>
    <cellStyle name="Vírgula 7 2 3 4 2 3 2" xfId="18600"/>
    <cellStyle name="Vírgula 7 2 3 4 2 4" xfId="15846"/>
    <cellStyle name="Vírgula 7 2 3 4 3" xfId="6990"/>
    <cellStyle name="Vírgula 7 2 3 4 3 2" xfId="11932"/>
    <cellStyle name="Vírgula 7 2 3 4 3 2 2" xfId="14692"/>
    <cellStyle name="Vírgula 7 2 3 4 3 2 2 2" xfId="20172"/>
    <cellStyle name="Vírgula 7 2 3 4 3 2 3" xfId="17417"/>
    <cellStyle name="Vírgula 7 2 3 4 3 3" xfId="13521"/>
    <cellStyle name="Vírgula 7 2 3 4 3 3 2" xfId="19001"/>
    <cellStyle name="Vírgula 7 2 3 4 3 4" xfId="16246"/>
    <cellStyle name="Vírgula 7 2 3 4 4" xfId="8498"/>
    <cellStyle name="Vírgula 7 2 3 4 4 2" xfId="13878"/>
    <cellStyle name="Vírgula 7 2 3 4 4 2 2" xfId="19358"/>
    <cellStyle name="Vírgula 7 2 3 4 4 3" xfId="16603"/>
    <cellStyle name="Vírgula 7 2 3 4 5" xfId="3537"/>
    <cellStyle name="Vírgula 7 2 3 4 5 2" xfId="12715"/>
    <cellStyle name="Vírgula 7 2 3 4 5 2 2" xfId="18195"/>
    <cellStyle name="Vírgula 7 2 3 4 5 3" xfId="15441"/>
    <cellStyle name="Vírgula 7 2 3 4 6" xfId="12349"/>
    <cellStyle name="Vírgula 7 2 3 4 6 2" xfId="17829"/>
    <cellStyle name="Vírgula 7 2 3 4 7" xfId="15075"/>
    <cellStyle name="Vírgula 7 2 3 5" xfId="3784"/>
    <cellStyle name="Vírgula 7 2 3 5 2" xfId="5415"/>
    <cellStyle name="Vírgula 7 2 3 5 2 2" xfId="10392"/>
    <cellStyle name="Vírgula 7 2 3 5 2 2 2" xfId="14414"/>
    <cellStyle name="Vírgula 7 2 3 5 2 2 2 2" xfId="19894"/>
    <cellStyle name="Vírgula 7 2 3 5 2 2 3" xfId="17139"/>
    <cellStyle name="Vírgula 7 2 3 5 2 3" xfId="13243"/>
    <cellStyle name="Vírgula 7 2 3 5 2 3 2" xfId="18723"/>
    <cellStyle name="Vírgula 7 2 3 5 2 4" xfId="15968"/>
    <cellStyle name="Vírgula 7 2 3 5 3" xfId="8744"/>
    <cellStyle name="Vírgula 7 2 3 5 3 2" xfId="14018"/>
    <cellStyle name="Vírgula 7 2 3 5 3 2 2" xfId="19498"/>
    <cellStyle name="Vírgula 7 2 3 5 3 3" xfId="16743"/>
    <cellStyle name="Vírgula 7 2 3 5 4" xfId="12853"/>
    <cellStyle name="Vírgula 7 2 3 5 4 2" xfId="18333"/>
    <cellStyle name="Vírgula 7 2 3 5 5" xfId="15579"/>
    <cellStyle name="Vírgula 7 2 3 6" xfId="4109"/>
    <cellStyle name="Vírgula 7 2 3 6 2" xfId="8880"/>
    <cellStyle name="Vírgula 7 2 3 6 2 2" xfId="14050"/>
    <cellStyle name="Vírgula 7 2 3 6 2 2 2" xfId="19530"/>
    <cellStyle name="Vírgula 7 2 3 6 2 3" xfId="16775"/>
    <cellStyle name="Vírgula 7 2 3 6 3" xfId="12926"/>
    <cellStyle name="Vírgula 7 2 3 6 3 2" xfId="18406"/>
    <cellStyle name="Vírgula 7 2 3 6 4" xfId="15652"/>
    <cellStyle name="Vírgula 7 2 3 7" xfId="5515"/>
    <cellStyle name="Vírgula 7 2 3 7 2" xfId="10473"/>
    <cellStyle name="Vírgula 7 2 3 7 2 2" xfId="14432"/>
    <cellStyle name="Vírgula 7 2 3 7 2 2 2" xfId="19912"/>
    <cellStyle name="Vírgula 7 2 3 7 2 3" xfId="17157"/>
    <cellStyle name="Vírgula 7 2 3 7 3" xfId="13261"/>
    <cellStyle name="Vírgula 7 2 3 7 3 2" xfId="18741"/>
    <cellStyle name="Vírgula 7 2 3 7 4" xfId="15986"/>
    <cellStyle name="Vírgula 7 2 3 8" xfId="5856"/>
    <cellStyle name="Vírgula 7 2 3 8 2" xfId="10798"/>
    <cellStyle name="Vírgula 7 2 3 8 2 2" xfId="14504"/>
    <cellStyle name="Vírgula 7 2 3 8 2 2 2" xfId="19984"/>
    <cellStyle name="Vírgula 7 2 3 8 2 3" xfId="17229"/>
    <cellStyle name="Vírgula 7 2 3 8 3" xfId="13333"/>
    <cellStyle name="Vírgula 7 2 3 8 3 2" xfId="18813"/>
    <cellStyle name="Vírgula 7 2 3 8 4" xfId="16058"/>
    <cellStyle name="Vírgula 7 2 3 9" xfId="7364"/>
    <cellStyle name="Vírgula 7 2 3 9 2" xfId="13690"/>
    <cellStyle name="Vírgula 7 2 3 9 2 2" xfId="19170"/>
    <cellStyle name="Vírgula 7 2 3 9 3" xfId="16415"/>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2 2 2" xfId="19777"/>
    <cellStyle name="Vírgula 7 2 4 2 2 2 2 3" xfId="17022"/>
    <cellStyle name="Vírgula 7 2 4 2 2 2 3" xfId="13125"/>
    <cellStyle name="Vírgula 7 2 4 2 2 2 3 2" xfId="18605"/>
    <cellStyle name="Vírgula 7 2 4 2 2 2 4" xfId="15851"/>
    <cellStyle name="Vírgula 7 2 4 2 2 3" xfId="6995"/>
    <cellStyle name="Vírgula 7 2 4 2 2 3 2" xfId="11937"/>
    <cellStyle name="Vírgula 7 2 4 2 2 3 2 2" xfId="14697"/>
    <cellStyle name="Vírgula 7 2 4 2 2 3 2 2 2" xfId="20177"/>
    <cellStyle name="Vírgula 7 2 4 2 2 3 2 3" xfId="17422"/>
    <cellStyle name="Vírgula 7 2 4 2 2 3 3" xfId="13526"/>
    <cellStyle name="Vírgula 7 2 4 2 2 3 3 2" xfId="19006"/>
    <cellStyle name="Vírgula 7 2 4 2 2 3 4" xfId="16251"/>
    <cellStyle name="Vírgula 7 2 4 2 2 4" xfId="8503"/>
    <cellStyle name="Vírgula 7 2 4 2 2 4 2" xfId="13883"/>
    <cellStyle name="Vírgula 7 2 4 2 2 4 2 2" xfId="19363"/>
    <cellStyle name="Vírgula 7 2 4 2 2 4 3" xfId="16608"/>
    <cellStyle name="Vírgula 7 2 4 2 2 5" xfId="3542"/>
    <cellStyle name="Vírgula 7 2 4 2 2 5 2" xfId="12720"/>
    <cellStyle name="Vírgula 7 2 4 2 2 5 2 2" xfId="18200"/>
    <cellStyle name="Vírgula 7 2 4 2 2 5 3" xfId="15446"/>
    <cellStyle name="Vírgula 7 2 4 2 2 6" xfId="12354"/>
    <cellStyle name="Vírgula 7 2 4 2 2 6 2" xfId="17834"/>
    <cellStyle name="Vírgula 7 2 4 2 2 7" xfId="15080"/>
    <cellStyle name="Vírgula 7 2 4 2 3" xfId="4479"/>
    <cellStyle name="Vírgula 7 2 4 2 3 2" xfId="9464"/>
    <cellStyle name="Vírgula 7 2 4 2 3 2 2" xfId="14186"/>
    <cellStyle name="Vírgula 7 2 4 2 3 2 2 2" xfId="19666"/>
    <cellStyle name="Vírgula 7 2 4 2 3 2 3" xfId="16911"/>
    <cellStyle name="Vírgula 7 2 4 2 3 3" xfId="13014"/>
    <cellStyle name="Vírgula 7 2 4 2 3 3 2" xfId="18494"/>
    <cellStyle name="Vírgula 7 2 4 2 3 4" xfId="15740"/>
    <cellStyle name="Vírgula 7 2 4 2 4" xfId="6219"/>
    <cellStyle name="Vírgula 7 2 4 2 4 2" xfId="11161"/>
    <cellStyle name="Vírgula 7 2 4 2 4 2 2" xfId="14591"/>
    <cellStyle name="Vírgula 7 2 4 2 4 2 2 2" xfId="20071"/>
    <cellStyle name="Vírgula 7 2 4 2 4 2 3" xfId="17316"/>
    <cellStyle name="Vírgula 7 2 4 2 4 3" xfId="13420"/>
    <cellStyle name="Vírgula 7 2 4 2 4 3 2" xfId="18900"/>
    <cellStyle name="Vírgula 7 2 4 2 4 4" xfId="16145"/>
    <cellStyle name="Vírgula 7 2 4 2 5" xfId="7727"/>
    <cellStyle name="Vírgula 7 2 4 2 5 2" xfId="13777"/>
    <cellStyle name="Vírgula 7 2 4 2 5 2 2" xfId="19257"/>
    <cellStyle name="Vírgula 7 2 4 2 5 3" xfId="16502"/>
    <cellStyle name="Vírgula 7 2 4 2 6" xfId="2766"/>
    <cellStyle name="Vírgula 7 2 4 2 6 2" xfId="12614"/>
    <cellStyle name="Vírgula 7 2 4 2 6 2 2" xfId="18094"/>
    <cellStyle name="Vírgula 7 2 4 2 6 3" xfId="15340"/>
    <cellStyle name="Vírgula 7 2 4 2 7" xfId="12240"/>
    <cellStyle name="Vírgula 7 2 4 2 7 2" xfId="17721"/>
    <cellStyle name="Vírgula 7 2 4 2 8" xfId="14974"/>
    <cellStyle name="Vírgula 7 2 4 3" xfId="1914"/>
    <cellStyle name="Vírgula 7 2 4 3 2" xfId="5265"/>
    <cellStyle name="Vírgula 7 2 4 3 2 2" xfId="10249"/>
    <cellStyle name="Vírgula 7 2 4 3 2 2 2" xfId="14296"/>
    <cellStyle name="Vírgula 7 2 4 3 2 2 2 2" xfId="19776"/>
    <cellStyle name="Vírgula 7 2 4 3 2 2 3" xfId="17021"/>
    <cellStyle name="Vírgula 7 2 4 3 2 3" xfId="13124"/>
    <cellStyle name="Vírgula 7 2 4 3 2 3 2" xfId="18604"/>
    <cellStyle name="Vírgula 7 2 4 3 2 4" xfId="15850"/>
    <cellStyle name="Vírgula 7 2 4 3 3" xfId="6994"/>
    <cellStyle name="Vírgula 7 2 4 3 3 2" xfId="11936"/>
    <cellStyle name="Vírgula 7 2 4 3 3 2 2" xfId="14696"/>
    <cellStyle name="Vírgula 7 2 4 3 3 2 2 2" xfId="20176"/>
    <cellStyle name="Vírgula 7 2 4 3 3 2 3" xfId="17421"/>
    <cellStyle name="Vírgula 7 2 4 3 3 3" xfId="13525"/>
    <cellStyle name="Vírgula 7 2 4 3 3 3 2" xfId="19005"/>
    <cellStyle name="Vírgula 7 2 4 3 3 4" xfId="16250"/>
    <cellStyle name="Vírgula 7 2 4 3 4" xfId="8502"/>
    <cellStyle name="Vírgula 7 2 4 3 4 2" xfId="13882"/>
    <cellStyle name="Vírgula 7 2 4 3 4 2 2" xfId="19362"/>
    <cellStyle name="Vírgula 7 2 4 3 4 3" xfId="16607"/>
    <cellStyle name="Vírgula 7 2 4 3 5" xfId="3541"/>
    <cellStyle name="Vírgula 7 2 4 3 5 2" xfId="12719"/>
    <cellStyle name="Vírgula 7 2 4 3 5 2 2" xfId="18199"/>
    <cellStyle name="Vírgula 7 2 4 3 5 3" xfId="15445"/>
    <cellStyle name="Vírgula 7 2 4 3 6" xfId="12353"/>
    <cellStyle name="Vírgula 7 2 4 3 6 2" xfId="17833"/>
    <cellStyle name="Vírgula 7 2 4 3 7" xfId="15079"/>
    <cellStyle name="Vírgula 7 2 4 4" xfId="4011"/>
    <cellStyle name="Vírgula 7 2 4 4 2" xfId="9083"/>
    <cellStyle name="Vírgula 7 2 4 4 2 2" xfId="14097"/>
    <cellStyle name="Vírgula 7 2 4 4 2 2 2" xfId="19577"/>
    <cellStyle name="Vírgula 7 2 4 4 2 3" xfId="16822"/>
    <cellStyle name="Vírgula 7 2 4 4 3" xfId="12905"/>
    <cellStyle name="Vírgula 7 2 4 4 3 2" xfId="18385"/>
    <cellStyle name="Vírgula 7 2 4 4 4" xfId="15631"/>
    <cellStyle name="Vírgula 7 2 4 5" xfId="5767"/>
    <cellStyle name="Vírgula 7 2 4 5 2" xfId="10709"/>
    <cellStyle name="Vírgula 7 2 4 5 2 2" xfId="14484"/>
    <cellStyle name="Vírgula 7 2 4 5 2 2 2" xfId="19964"/>
    <cellStyle name="Vírgula 7 2 4 5 2 3" xfId="17209"/>
    <cellStyle name="Vírgula 7 2 4 5 3" xfId="13313"/>
    <cellStyle name="Vírgula 7 2 4 5 3 2" xfId="18793"/>
    <cellStyle name="Vírgula 7 2 4 5 4" xfId="16038"/>
    <cellStyle name="Vírgula 7 2 4 6" xfId="7275"/>
    <cellStyle name="Vírgula 7 2 4 6 2" xfId="13670"/>
    <cellStyle name="Vírgula 7 2 4 6 2 2" xfId="19150"/>
    <cellStyle name="Vírgula 7 2 4 6 3" xfId="16395"/>
    <cellStyle name="Vírgula 7 2 4 7" xfId="2314"/>
    <cellStyle name="Vírgula 7 2 4 7 2" xfId="12507"/>
    <cellStyle name="Vírgula 7 2 4 7 2 2" xfId="17987"/>
    <cellStyle name="Vírgula 7 2 4 7 3" xfId="15233"/>
    <cellStyle name="Vírgula 7 2 4 8" xfId="12117"/>
    <cellStyle name="Vírgula 7 2 4 8 2" xfId="17598"/>
    <cellStyle name="Vírgula 7 2 4 9" xfId="14864"/>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2 2 2" xfId="19779"/>
    <cellStyle name="Vírgula 7 2 5 2 2 2 2 3" xfId="17024"/>
    <cellStyle name="Vírgula 7 2 5 2 2 2 3" xfId="13127"/>
    <cellStyle name="Vírgula 7 2 5 2 2 2 3 2" xfId="18607"/>
    <cellStyle name="Vírgula 7 2 5 2 2 2 4" xfId="15853"/>
    <cellStyle name="Vírgula 7 2 5 2 2 3" xfId="6997"/>
    <cellStyle name="Vírgula 7 2 5 2 2 3 2" xfId="11939"/>
    <cellStyle name="Vírgula 7 2 5 2 2 3 2 2" xfId="14699"/>
    <cellStyle name="Vírgula 7 2 5 2 2 3 2 2 2" xfId="20179"/>
    <cellStyle name="Vírgula 7 2 5 2 2 3 2 3" xfId="17424"/>
    <cellStyle name="Vírgula 7 2 5 2 2 3 3" xfId="13528"/>
    <cellStyle name="Vírgula 7 2 5 2 2 3 3 2" xfId="19008"/>
    <cellStyle name="Vírgula 7 2 5 2 2 3 4" xfId="16253"/>
    <cellStyle name="Vírgula 7 2 5 2 2 4" xfId="8505"/>
    <cellStyle name="Vírgula 7 2 5 2 2 4 2" xfId="13885"/>
    <cellStyle name="Vírgula 7 2 5 2 2 4 2 2" xfId="19365"/>
    <cellStyle name="Vírgula 7 2 5 2 2 4 3" xfId="16610"/>
    <cellStyle name="Vírgula 7 2 5 2 2 5" xfId="3544"/>
    <cellStyle name="Vírgula 7 2 5 2 2 5 2" xfId="12722"/>
    <cellStyle name="Vírgula 7 2 5 2 2 5 2 2" xfId="18202"/>
    <cellStyle name="Vírgula 7 2 5 2 2 5 3" xfId="15448"/>
    <cellStyle name="Vírgula 7 2 5 2 2 6" xfId="12356"/>
    <cellStyle name="Vírgula 7 2 5 2 2 6 2" xfId="17836"/>
    <cellStyle name="Vírgula 7 2 5 2 2 7" xfId="15082"/>
    <cellStyle name="Vírgula 7 2 5 2 3" xfId="4538"/>
    <cellStyle name="Vírgula 7 2 5 2 3 2" xfId="9522"/>
    <cellStyle name="Vírgula 7 2 5 2 3 2 2" xfId="14201"/>
    <cellStyle name="Vírgula 7 2 5 2 3 2 2 2" xfId="19681"/>
    <cellStyle name="Vírgula 7 2 5 2 3 2 3" xfId="16926"/>
    <cellStyle name="Vírgula 7 2 5 2 3 3" xfId="13029"/>
    <cellStyle name="Vírgula 7 2 5 2 3 3 2" xfId="18509"/>
    <cellStyle name="Vírgula 7 2 5 2 3 4" xfId="15755"/>
    <cellStyle name="Vírgula 7 2 5 2 4" xfId="6269"/>
    <cellStyle name="Vírgula 7 2 5 2 4 2" xfId="11211"/>
    <cellStyle name="Vírgula 7 2 5 2 4 2 2" xfId="14603"/>
    <cellStyle name="Vírgula 7 2 5 2 4 2 2 2" xfId="20083"/>
    <cellStyle name="Vírgula 7 2 5 2 4 2 3" xfId="17328"/>
    <cellStyle name="Vírgula 7 2 5 2 4 3" xfId="13432"/>
    <cellStyle name="Vírgula 7 2 5 2 4 3 2" xfId="18912"/>
    <cellStyle name="Vírgula 7 2 5 2 4 4" xfId="16157"/>
    <cellStyle name="Vírgula 7 2 5 2 5" xfId="7777"/>
    <cellStyle name="Vírgula 7 2 5 2 5 2" xfId="13789"/>
    <cellStyle name="Vírgula 7 2 5 2 5 2 2" xfId="19269"/>
    <cellStyle name="Vírgula 7 2 5 2 5 3" xfId="16514"/>
    <cellStyle name="Vírgula 7 2 5 2 6" xfId="2816"/>
    <cellStyle name="Vírgula 7 2 5 2 6 2" xfId="12626"/>
    <cellStyle name="Vírgula 7 2 5 2 6 2 2" xfId="18106"/>
    <cellStyle name="Vírgula 7 2 5 2 6 3" xfId="15352"/>
    <cellStyle name="Vírgula 7 2 5 2 7" xfId="12260"/>
    <cellStyle name="Vírgula 7 2 5 2 7 2" xfId="17740"/>
    <cellStyle name="Vírgula 7 2 5 2 8" xfId="14986"/>
    <cellStyle name="Vírgula 7 2 5 3" xfId="1916"/>
    <cellStyle name="Vírgula 7 2 5 3 2" xfId="5267"/>
    <cellStyle name="Vírgula 7 2 5 3 2 2" xfId="10251"/>
    <cellStyle name="Vírgula 7 2 5 3 2 2 2" xfId="14298"/>
    <cellStyle name="Vírgula 7 2 5 3 2 2 2 2" xfId="19778"/>
    <cellStyle name="Vírgula 7 2 5 3 2 2 3" xfId="17023"/>
    <cellStyle name="Vírgula 7 2 5 3 2 3" xfId="13126"/>
    <cellStyle name="Vírgula 7 2 5 3 2 3 2" xfId="18606"/>
    <cellStyle name="Vírgula 7 2 5 3 2 4" xfId="15852"/>
    <cellStyle name="Vírgula 7 2 5 3 3" xfId="6996"/>
    <cellStyle name="Vírgula 7 2 5 3 3 2" xfId="11938"/>
    <cellStyle name="Vírgula 7 2 5 3 3 2 2" xfId="14698"/>
    <cellStyle name="Vírgula 7 2 5 3 3 2 2 2" xfId="20178"/>
    <cellStyle name="Vírgula 7 2 5 3 3 2 3" xfId="17423"/>
    <cellStyle name="Vírgula 7 2 5 3 3 3" xfId="13527"/>
    <cellStyle name="Vírgula 7 2 5 3 3 3 2" xfId="19007"/>
    <cellStyle name="Vírgula 7 2 5 3 3 4" xfId="16252"/>
    <cellStyle name="Vírgula 7 2 5 3 4" xfId="8504"/>
    <cellStyle name="Vírgula 7 2 5 3 4 2" xfId="13884"/>
    <cellStyle name="Vírgula 7 2 5 3 4 2 2" xfId="19364"/>
    <cellStyle name="Vírgula 7 2 5 3 4 3" xfId="16609"/>
    <cellStyle name="Vírgula 7 2 5 3 5" xfId="3543"/>
    <cellStyle name="Vírgula 7 2 5 3 5 2" xfId="12721"/>
    <cellStyle name="Vírgula 7 2 5 3 5 2 2" xfId="18201"/>
    <cellStyle name="Vírgula 7 2 5 3 5 3" xfId="15447"/>
    <cellStyle name="Vírgula 7 2 5 3 6" xfId="12355"/>
    <cellStyle name="Vírgula 7 2 5 3 6 2" xfId="17835"/>
    <cellStyle name="Vírgula 7 2 5 3 7" xfId="15081"/>
    <cellStyle name="Vírgula 7 2 5 4" xfId="4155"/>
    <cellStyle name="Vírgula 7 2 5 4 2" xfId="9141"/>
    <cellStyle name="Vírgula 7 2 5 4 2 2" xfId="14110"/>
    <cellStyle name="Vírgula 7 2 5 4 2 2 2" xfId="19590"/>
    <cellStyle name="Vírgula 7 2 5 4 2 3" xfId="16835"/>
    <cellStyle name="Vírgula 7 2 5 4 3" xfId="12938"/>
    <cellStyle name="Vírgula 7 2 5 4 3 2" xfId="18418"/>
    <cellStyle name="Vírgula 7 2 5 4 4" xfId="15664"/>
    <cellStyle name="Vírgula 7 2 5 5" xfId="5902"/>
    <cellStyle name="Vírgula 7 2 5 5 2" xfId="10844"/>
    <cellStyle name="Vírgula 7 2 5 5 2 2" xfId="14516"/>
    <cellStyle name="Vírgula 7 2 5 5 2 2 2" xfId="19996"/>
    <cellStyle name="Vírgula 7 2 5 5 2 3" xfId="17241"/>
    <cellStyle name="Vírgula 7 2 5 5 3" xfId="13345"/>
    <cellStyle name="Vírgula 7 2 5 5 3 2" xfId="18825"/>
    <cellStyle name="Vírgula 7 2 5 5 4" xfId="16070"/>
    <cellStyle name="Vírgula 7 2 5 6" xfId="7410"/>
    <cellStyle name="Vírgula 7 2 5 6 2" xfId="13702"/>
    <cellStyle name="Vírgula 7 2 5 6 2 2" xfId="19182"/>
    <cellStyle name="Vírgula 7 2 5 6 3" xfId="16427"/>
    <cellStyle name="Vírgula 7 2 5 7" xfId="2449"/>
    <cellStyle name="Vírgula 7 2 5 7 2" xfId="12539"/>
    <cellStyle name="Vírgula 7 2 5 7 2 2" xfId="18019"/>
    <cellStyle name="Vírgula 7 2 5 7 3" xfId="15265"/>
    <cellStyle name="Vírgula 7 2 5 8" xfId="12157"/>
    <cellStyle name="Vírgula 7 2 5 8 2" xfId="17638"/>
    <cellStyle name="Vírgula 7 2 5 9" xfId="1489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2 2 2" xfId="19781"/>
    <cellStyle name="Vírgula 7 2 6 2 2 2 2 3" xfId="17026"/>
    <cellStyle name="Vírgula 7 2 6 2 2 2 3" xfId="13129"/>
    <cellStyle name="Vírgula 7 2 6 2 2 2 3 2" xfId="18609"/>
    <cellStyle name="Vírgula 7 2 6 2 2 2 4" xfId="15855"/>
    <cellStyle name="Vírgula 7 2 6 2 2 3" xfId="6999"/>
    <cellStyle name="Vírgula 7 2 6 2 2 3 2" xfId="11941"/>
    <cellStyle name="Vírgula 7 2 6 2 2 3 2 2" xfId="14701"/>
    <cellStyle name="Vírgula 7 2 6 2 2 3 2 2 2" xfId="20181"/>
    <cellStyle name="Vírgula 7 2 6 2 2 3 2 3" xfId="17426"/>
    <cellStyle name="Vírgula 7 2 6 2 2 3 3" xfId="13530"/>
    <cellStyle name="Vírgula 7 2 6 2 2 3 3 2" xfId="19010"/>
    <cellStyle name="Vírgula 7 2 6 2 2 3 4" xfId="16255"/>
    <cellStyle name="Vírgula 7 2 6 2 2 4" xfId="8507"/>
    <cellStyle name="Vírgula 7 2 6 2 2 4 2" xfId="13887"/>
    <cellStyle name="Vírgula 7 2 6 2 2 4 2 2" xfId="19367"/>
    <cellStyle name="Vírgula 7 2 6 2 2 4 3" xfId="16612"/>
    <cellStyle name="Vírgula 7 2 6 2 2 5" xfId="3546"/>
    <cellStyle name="Vírgula 7 2 6 2 2 5 2" xfId="12724"/>
    <cellStyle name="Vírgula 7 2 6 2 2 5 2 2" xfId="18204"/>
    <cellStyle name="Vírgula 7 2 6 2 2 5 3" xfId="15450"/>
    <cellStyle name="Vírgula 7 2 6 2 2 6" xfId="12358"/>
    <cellStyle name="Vírgula 7 2 6 2 2 6 2" xfId="17838"/>
    <cellStyle name="Vírgula 7 2 6 2 2 7" xfId="15084"/>
    <cellStyle name="Vírgula 7 2 6 2 3" xfId="4433"/>
    <cellStyle name="Vírgula 7 2 6 2 3 2" xfId="9418"/>
    <cellStyle name="Vírgula 7 2 6 2 3 2 2" xfId="14176"/>
    <cellStyle name="Vírgula 7 2 6 2 3 2 2 2" xfId="19656"/>
    <cellStyle name="Vírgula 7 2 6 2 3 2 3" xfId="16901"/>
    <cellStyle name="Vírgula 7 2 6 2 3 3" xfId="13004"/>
    <cellStyle name="Vírgula 7 2 6 2 3 3 2" xfId="18484"/>
    <cellStyle name="Vírgula 7 2 6 2 3 4" xfId="15730"/>
    <cellStyle name="Vírgula 7 2 6 2 4" xfId="6175"/>
    <cellStyle name="Vírgula 7 2 6 2 4 2" xfId="11117"/>
    <cellStyle name="Vírgula 7 2 6 2 4 2 2" xfId="14581"/>
    <cellStyle name="Vírgula 7 2 6 2 4 2 2 2" xfId="20061"/>
    <cellStyle name="Vírgula 7 2 6 2 4 2 3" xfId="17306"/>
    <cellStyle name="Vírgula 7 2 6 2 4 3" xfId="13410"/>
    <cellStyle name="Vírgula 7 2 6 2 4 3 2" xfId="18890"/>
    <cellStyle name="Vírgula 7 2 6 2 4 4" xfId="16135"/>
    <cellStyle name="Vírgula 7 2 6 2 5" xfId="7683"/>
    <cellStyle name="Vírgula 7 2 6 2 5 2" xfId="13767"/>
    <cellStyle name="Vírgula 7 2 6 2 5 2 2" xfId="19247"/>
    <cellStyle name="Vírgula 7 2 6 2 5 3" xfId="16492"/>
    <cellStyle name="Vírgula 7 2 6 2 6" xfId="2722"/>
    <cellStyle name="Vírgula 7 2 6 2 6 2" xfId="12604"/>
    <cellStyle name="Vírgula 7 2 6 2 6 2 2" xfId="18084"/>
    <cellStyle name="Vírgula 7 2 6 2 6 3" xfId="15330"/>
    <cellStyle name="Vírgula 7 2 6 2 7" xfId="12226"/>
    <cellStyle name="Vírgula 7 2 6 2 7 2" xfId="17707"/>
    <cellStyle name="Vírgula 7 2 6 2 8" xfId="14964"/>
    <cellStyle name="Vírgula 7 2 6 3" xfId="1918"/>
    <cellStyle name="Vírgula 7 2 6 3 2" xfId="5269"/>
    <cellStyle name="Vírgula 7 2 6 3 2 2" xfId="10253"/>
    <cellStyle name="Vírgula 7 2 6 3 2 2 2" xfId="14300"/>
    <cellStyle name="Vírgula 7 2 6 3 2 2 2 2" xfId="19780"/>
    <cellStyle name="Vírgula 7 2 6 3 2 2 3" xfId="17025"/>
    <cellStyle name="Vírgula 7 2 6 3 2 3" xfId="13128"/>
    <cellStyle name="Vírgula 7 2 6 3 2 3 2" xfId="18608"/>
    <cellStyle name="Vírgula 7 2 6 3 2 4" xfId="15854"/>
    <cellStyle name="Vírgula 7 2 6 3 3" xfId="6998"/>
    <cellStyle name="Vírgula 7 2 6 3 3 2" xfId="11940"/>
    <cellStyle name="Vírgula 7 2 6 3 3 2 2" xfId="14700"/>
    <cellStyle name="Vírgula 7 2 6 3 3 2 2 2" xfId="20180"/>
    <cellStyle name="Vírgula 7 2 6 3 3 2 3" xfId="17425"/>
    <cellStyle name="Vírgula 7 2 6 3 3 3" xfId="13529"/>
    <cellStyle name="Vírgula 7 2 6 3 3 3 2" xfId="19009"/>
    <cellStyle name="Vírgula 7 2 6 3 3 4" xfId="16254"/>
    <cellStyle name="Vírgula 7 2 6 3 4" xfId="8506"/>
    <cellStyle name="Vírgula 7 2 6 3 4 2" xfId="13886"/>
    <cellStyle name="Vírgula 7 2 6 3 4 2 2" xfId="19366"/>
    <cellStyle name="Vírgula 7 2 6 3 4 3" xfId="16611"/>
    <cellStyle name="Vírgula 7 2 6 3 5" xfId="3545"/>
    <cellStyle name="Vírgula 7 2 6 3 5 2" xfId="12723"/>
    <cellStyle name="Vírgula 7 2 6 3 5 2 2" xfId="18203"/>
    <cellStyle name="Vírgula 7 2 6 3 5 3" xfId="15449"/>
    <cellStyle name="Vírgula 7 2 6 3 6" xfId="12357"/>
    <cellStyle name="Vírgula 7 2 6 3 6 2" xfId="17837"/>
    <cellStyle name="Vírgula 7 2 6 3 7" xfId="15083"/>
    <cellStyle name="Vírgula 7 2 6 4" xfId="3952"/>
    <cellStyle name="Vírgula 7 2 6 4 2" xfId="9031"/>
    <cellStyle name="Vírgula 7 2 6 4 2 2" xfId="14085"/>
    <cellStyle name="Vírgula 7 2 6 4 2 2 2" xfId="19565"/>
    <cellStyle name="Vírgula 7 2 6 4 2 3" xfId="16810"/>
    <cellStyle name="Vírgula 7 2 6 4 3" xfId="12890"/>
    <cellStyle name="Vírgula 7 2 6 4 3 2" xfId="18370"/>
    <cellStyle name="Vírgula 7 2 6 4 4" xfId="15616"/>
    <cellStyle name="Vírgula 7 2 6 5" xfId="5718"/>
    <cellStyle name="Vírgula 7 2 6 5 2" xfId="10660"/>
    <cellStyle name="Vírgula 7 2 6 5 2 2" xfId="14472"/>
    <cellStyle name="Vírgula 7 2 6 5 2 2 2" xfId="19952"/>
    <cellStyle name="Vírgula 7 2 6 5 2 3" xfId="17197"/>
    <cellStyle name="Vírgula 7 2 6 5 3" xfId="13301"/>
    <cellStyle name="Vírgula 7 2 6 5 3 2" xfId="18781"/>
    <cellStyle name="Vírgula 7 2 6 5 4" xfId="16026"/>
    <cellStyle name="Vírgula 7 2 6 6" xfId="7226"/>
    <cellStyle name="Vírgula 7 2 6 6 2" xfId="13658"/>
    <cellStyle name="Vírgula 7 2 6 6 2 2" xfId="19138"/>
    <cellStyle name="Vírgula 7 2 6 6 3" xfId="16383"/>
    <cellStyle name="Vírgula 7 2 6 7" xfId="2265"/>
    <cellStyle name="Vírgula 7 2 6 7 2" xfId="12495"/>
    <cellStyle name="Vírgula 7 2 6 7 2 2" xfId="17975"/>
    <cellStyle name="Vírgula 7 2 6 7 3" xfId="15221"/>
    <cellStyle name="Vírgula 7 2 6 8" xfId="12097"/>
    <cellStyle name="Vírgula 7 2 6 8 2" xfId="17578"/>
    <cellStyle name="Vírgula 7 2 6 9" xfId="14851"/>
    <cellStyle name="Vírgula 7 2 7" xfId="861"/>
    <cellStyle name="Vírgula 7 2 7 2" xfId="1920"/>
    <cellStyle name="Vírgula 7 2 7 2 2" xfId="5271"/>
    <cellStyle name="Vírgula 7 2 7 2 2 2" xfId="10255"/>
    <cellStyle name="Vírgula 7 2 7 2 2 2 2" xfId="14302"/>
    <cellStyle name="Vírgula 7 2 7 2 2 2 2 2" xfId="19782"/>
    <cellStyle name="Vírgula 7 2 7 2 2 2 3" xfId="17027"/>
    <cellStyle name="Vírgula 7 2 7 2 2 3" xfId="13130"/>
    <cellStyle name="Vírgula 7 2 7 2 2 3 2" xfId="18610"/>
    <cellStyle name="Vírgula 7 2 7 2 2 4" xfId="15856"/>
    <cellStyle name="Vírgula 7 2 7 2 3" xfId="7000"/>
    <cellStyle name="Vírgula 7 2 7 2 3 2" xfId="11942"/>
    <cellStyle name="Vírgula 7 2 7 2 3 2 2" xfId="14702"/>
    <cellStyle name="Vírgula 7 2 7 2 3 2 2 2" xfId="20182"/>
    <cellStyle name="Vírgula 7 2 7 2 3 2 3" xfId="17427"/>
    <cellStyle name="Vírgula 7 2 7 2 3 3" xfId="13531"/>
    <cellStyle name="Vírgula 7 2 7 2 3 3 2" xfId="19011"/>
    <cellStyle name="Vírgula 7 2 7 2 3 4" xfId="16256"/>
    <cellStyle name="Vírgula 7 2 7 2 4" xfId="8508"/>
    <cellStyle name="Vírgula 7 2 7 2 4 2" xfId="13888"/>
    <cellStyle name="Vírgula 7 2 7 2 4 2 2" xfId="19368"/>
    <cellStyle name="Vírgula 7 2 7 2 4 3" xfId="16613"/>
    <cellStyle name="Vírgula 7 2 7 2 5" xfId="3547"/>
    <cellStyle name="Vírgula 7 2 7 2 5 2" xfId="12725"/>
    <cellStyle name="Vírgula 7 2 7 2 5 2 2" xfId="18205"/>
    <cellStyle name="Vírgula 7 2 7 2 5 3" xfId="15451"/>
    <cellStyle name="Vírgula 7 2 7 2 6" xfId="12359"/>
    <cellStyle name="Vírgula 7 2 7 2 6 2" xfId="17839"/>
    <cellStyle name="Vírgula 7 2 7 2 7" xfId="15085"/>
    <cellStyle name="Vírgula 7 2 7 3" xfId="4296"/>
    <cellStyle name="Vírgula 7 2 7 3 2" xfId="9282"/>
    <cellStyle name="Vírgula 7 2 7 3 2 2" xfId="14143"/>
    <cellStyle name="Vírgula 7 2 7 3 2 2 2" xfId="19623"/>
    <cellStyle name="Vírgula 7 2 7 3 2 3" xfId="16868"/>
    <cellStyle name="Vírgula 7 2 7 3 3" xfId="12971"/>
    <cellStyle name="Vírgula 7 2 7 3 3 2" xfId="18451"/>
    <cellStyle name="Vírgula 7 2 7 3 4" xfId="15697"/>
    <cellStyle name="Vírgula 7 2 7 4" xfId="6040"/>
    <cellStyle name="Vírgula 7 2 7 4 2" xfId="10982"/>
    <cellStyle name="Vírgula 7 2 7 4 2 2" xfId="14549"/>
    <cellStyle name="Vírgula 7 2 7 4 2 2 2" xfId="20029"/>
    <cellStyle name="Vírgula 7 2 7 4 2 3" xfId="17274"/>
    <cellStyle name="Vírgula 7 2 7 4 3" xfId="13378"/>
    <cellStyle name="Vírgula 7 2 7 4 3 2" xfId="18858"/>
    <cellStyle name="Vírgula 7 2 7 4 4" xfId="16103"/>
    <cellStyle name="Vírgula 7 2 7 5" xfId="7548"/>
    <cellStyle name="Vírgula 7 2 7 5 2" xfId="13735"/>
    <cellStyle name="Vírgula 7 2 7 5 2 2" xfId="19215"/>
    <cellStyle name="Vírgula 7 2 7 5 3" xfId="16460"/>
    <cellStyle name="Vírgula 7 2 7 6" xfId="2587"/>
    <cellStyle name="Vírgula 7 2 7 6 2" xfId="12572"/>
    <cellStyle name="Vírgula 7 2 7 6 2 2" xfId="18052"/>
    <cellStyle name="Vírgula 7 2 7 6 3" xfId="15298"/>
    <cellStyle name="Vírgula 7 2 7 7" xfId="12191"/>
    <cellStyle name="Vírgula 7 2 7 7 2" xfId="17672"/>
    <cellStyle name="Vírgula 7 2 7 8" xfId="14930"/>
    <cellStyle name="Vírgula 7 2 8" xfId="1327"/>
    <cellStyle name="Vírgula 7 2 8 2" xfId="4678"/>
    <cellStyle name="Vírgula 7 2 8 2 2" xfId="9662"/>
    <cellStyle name="Vírgula 7 2 8 2 2 2" xfId="14236"/>
    <cellStyle name="Vírgula 7 2 8 2 2 2 2" xfId="19716"/>
    <cellStyle name="Vírgula 7 2 8 2 2 3" xfId="16961"/>
    <cellStyle name="Vírgula 7 2 8 2 3" xfId="13064"/>
    <cellStyle name="Vírgula 7 2 8 2 3 2" xfId="18544"/>
    <cellStyle name="Vírgula 7 2 8 2 4" xfId="15790"/>
    <cellStyle name="Vírgula 7 2 8 3" xfId="6407"/>
    <cellStyle name="Vírgula 7 2 8 3 2" xfId="11349"/>
    <cellStyle name="Vírgula 7 2 8 3 2 2" xfId="14636"/>
    <cellStyle name="Vírgula 7 2 8 3 2 2 2" xfId="20116"/>
    <cellStyle name="Vírgula 7 2 8 3 2 3" xfId="17361"/>
    <cellStyle name="Vírgula 7 2 8 3 3" xfId="13465"/>
    <cellStyle name="Vírgula 7 2 8 3 3 2" xfId="18945"/>
    <cellStyle name="Vírgula 7 2 8 3 4" xfId="16190"/>
    <cellStyle name="Vírgula 7 2 8 4" xfId="7915"/>
    <cellStyle name="Vírgula 7 2 8 4 2" xfId="13822"/>
    <cellStyle name="Vírgula 7 2 8 4 2 2" xfId="19302"/>
    <cellStyle name="Vírgula 7 2 8 4 3" xfId="16547"/>
    <cellStyle name="Vírgula 7 2 8 5" xfId="2954"/>
    <cellStyle name="Vírgula 7 2 8 5 2" xfId="12659"/>
    <cellStyle name="Vírgula 7 2 8 5 2 2" xfId="18139"/>
    <cellStyle name="Vírgula 7 2 8 5 3" xfId="15385"/>
    <cellStyle name="Vírgula 7 2 8 6" xfId="12293"/>
    <cellStyle name="Vírgula 7 2 8 6 2" xfId="17773"/>
    <cellStyle name="Vírgula 7 2 8 7" xfId="15019"/>
    <cellStyle name="Vírgula 7 2 9" xfId="271"/>
    <cellStyle name="Vírgula 7 2 9 2" xfId="3896"/>
    <cellStyle name="Vírgula 7 2 9 2 2" xfId="8983"/>
    <cellStyle name="Vírgula 7 2 9 2 2 2" xfId="14074"/>
    <cellStyle name="Vírgula 7 2 9 2 2 2 2" xfId="19554"/>
    <cellStyle name="Vírgula 7 2 9 2 2 3" xfId="16799"/>
    <cellStyle name="Vírgula 7 2 9 2 3" xfId="12878"/>
    <cellStyle name="Vírgula 7 2 9 2 3 2" xfId="18358"/>
    <cellStyle name="Vírgula 7 2 9 2 4" xfId="15604"/>
    <cellStyle name="Vírgula 7 2 9 3" xfId="5674"/>
    <cellStyle name="Vírgula 7 2 9 3 2" xfId="10616"/>
    <cellStyle name="Vírgula 7 2 9 3 2 2" xfId="14462"/>
    <cellStyle name="Vírgula 7 2 9 3 2 2 2" xfId="19942"/>
    <cellStyle name="Vírgula 7 2 9 3 2 3" xfId="17187"/>
    <cellStyle name="Vírgula 7 2 9 3 3" xfId="13291"/>
    <cellStyle name="Vírgula 7 2 9 3 3 2" xfId="18771"/>
    <cellStyle name="Vírgula 7 2 9 3 4" xfId="16016"/>
    <cellStyle name="Vírgula 7 2 9 4" xfId="7182"/>
    <cellStyle name="Vírgula 7 2 9 4 2" xfId="13648"/>
    <cellStyle name="Vírgula 7 2 9 4 2 2" xfId="19128"/>
    <cellStyle name="Vírgula 7 2 9 4 3" xfId="16373"/>
    <cellStyle name="Vírgula 7 2 9 5" xfId="2221"/>
    <cellStyle name="Vírgula 7 2 9 5 2" xfId="12485"/>
    <cellStyle name="Vírgula 7 2 9 5 2 2" xfId="17965"/>
    <cellStyle name="Vírgula 7 2 9 5 3" xfId="15211"/>
    <cellStyle name="Vírgula 7 2 9 6" xfId="12079"/>
    <cellStyle name="Vírgula 7 2 9 6 2" xfId="17560"/>
    <cellStyle name="Vírgula 7 2 9 7" xfId="14839"/>
    <cellStyle name="Vírgula 7 20" xfId="14826"/>
    <cellStyle name="Vírgula 7 3" xfId="170"/>
    <cellStyle name="Vírgula 7 3 10" xfId="2150"/>
    <cellStyle name="Vírgula 7 3 10 2" xfId="4403"/>
    <cellStyle name="Vírgula 7 3 10 2 2" xfId="9388"/>
    <cellStyle name="Vírgula 7 3 10 2 2 2" xfId="14171"/>
    <cellStyle name="Vírgula 7 3 10 2 2 2 2" xfId="19651"/>
    <cellStyle name="Vírgula 7 3 10 2 2 3" xfId="16896"/>
    <cellStyle name="Vírgula 7 3 10 2 3" xfId="12999"/>
    <cellStyle name="Vírgula 7 3 10 2 3 2" xfId="18479"/>
    <cellStyle name="Vírgula 7 3 10 2 4" xfId="15725"/>
    <cellStyle name="Vírgula 7 3 10 3" xfId="8655"/>
    <cellStyle name="Vírgula 7 3 10 3 2" xfId="13999"/>
    <cellStyle name="Vírgula 7 3 10 3 2 2" xfId="19479"/>
    <cellStyle name="Vírgula 7 3 10 3 3" xfId="16724"/>
    <cellStyle name="Vírgula 7 3 10 4" xfId="12478"/>
    <cellStyle name="Vírgula 7 3 10 4 2" xfId="17958"/>
    <cellStyle name="Vírgula 7 3 10 5" xfId="15204"/>
    <cellStyle name="Vírgula 7 3 11" xfId="3695"/>
    <cellStyle name="Vírgula 7 3 11 2" xfId="8792"/>
    <cellStyle name="Vírgula 7 3 11 2 2" xfId="14031"/>
    <cellStyle name="Vírgula 7 3 11 2 2 2" xfId="19511"/>
    <cellStyle name="Vírgula 7 3 11 2 3" xfId="16756"/>
    <cellStyle name="Vírgula 7 3 11 3" xfId="12834"/>
    <cellStyle name="Vírgula 7 3 11 3 2" xfId="18314"/>
    <cellStyle name="Vírgula 7 3 11 4" xfId="15560"/>
    <cellStyle name="Vírgula 7 3 12" xfId="3846"/>
    <cellStyle name="Vírgula 7 3 12 2" xfId="8937"/>
    <cellStyle name="Vírgula 7 3 12 2 2" xfId="14067"/>
    <cellStyle name="Vírgula 7 3 12 2 2 2" xfId="19547"/>
    <cellStyle name="Vírgula 7 3 12 2 3" xfId="16792"/>
    <cellStyle name="Vírgula 7 3 12 3" xfId="12870"/>
    <cellStyle name="Vírgula 7 3 12 3 2" xfId="18350"/>
    <cellStyle name="Vírgula 7 3 12 4" xfId="15596"/>
    <cellStyle name="Vírgula 7 3 13" xfId="5631"/>
    <cellStyle name="Vírgula 7 3 13 2" xfId="10573"/>
    <cellStyle name="Vírgula 7 3 13 2 2" xfId="14455"/>
    <cellStyle name="Vírgula 7 3 13 2 2 2" xfId="19935"/>
    <cellStyle name="Vírgula 7 3 13 2 3" xfId="17180"/>
    <cellStyle name="Vírgula 7 3 13 3" xfId="13284"/>
    <cellStyle name="Vírgula 7 3 13 3 2" xfId="18764"/>
    <cellStyle name="Vírgula 7 3 13 4" xfId="16009"/>
    <cellStyle name="Vírgula 7 3 14" xfId="7139"/>
    <cellStyle name="Vírgula 7 3 14 2" xfId="13641"/>
    <cellStyle name="Vírgula 7 3 14 2 2" xfId="19121"/>
    <cellStyle name="Vírgula 7 3 14 3" xfId="16366"/>
    <cellStyle name="Vírgula 7 3 15" xfId="2113"/>
    <cellStyle name="Vírgula 7 3 15 2" xfId="12469"/>
    <cellStyle name="Vírgula 7 3 15 2 2" xfId="17949"/>
    <cellStyle name="Vírgula 7 3 15 3" xfId="15195"/>
    <cellStyle name="Vírgula 7 3 16" xfId="12070"/>
    <cellStyle name="Vírgula 7 3 16 2" xfId="17551"/>
    <cellStyle name="Vírgula 7 3 17" xfId="14832"/>
    <cellStyle name="Vírgula 7 3 2" xfId="617"/>
    <cellStyle name="Vírgula 7 3 2 10" xfId="2362"/>
    <cellStyle name="Vírgula 7 3 2 10 2" xfId="12519"/>
    <cellStyle name="Vírgula 7 3 2 10 2 2" xfId="17999"/>
    <cellStyle name="Vírgula 7 3 2 10 3" xfId="15245"/>
    <cellStyle name="Vírgula 7 3 2 11" xfId="12137"/>
    <cellStyle name="Vírgula 7 3 2 11 2" xfId="17618"/>
    <cellStyle name="Vírgula 7 3 2 12" xfId="1487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2 2 2" xfId="19785"/>
    <cellStyle name="Vírgula 7 3 2 2 2 2 2 2 3" xfId="17030"/>
    <cellStyle name="Vírgula 7 3 2 2 2 2 2 3" xfId="13133"/>
    <cellStyle name="Vírgula 7 3 2 2 2 2 2 3 2" xfId="18613"/>
    <cellStyle name="Vírgula 7 3 2 2 2 2 2 4" xfId="15859"/>
    <cellStyle name="Vírgula 7 3 2 2 2 2 3" xfId="7003"/>
    <cellStyle name="Vírgula 7 3 2 2 2 2 3 2" xfId="11945"/>
    <cellStyle name="Vírgula 7 3 2 2 2 2 3 2 2" xfId="14705"/>
    <cellStyle name="Vírgula 7 3 2 2 2 2 3 2 2 2" xfId="20185"/>
    <cellStyle name="Vírgula 7 3 2 2 2 2 3 2 3" xfId="17430"/>
    <cellStyle name="Vírgula 7 3 2 2 2 2 3 3" xfId="13534"/>
    <cellStyle name="Vírgula 7 3 2 2 2 2 3 3 2" xfId="19014"/>
    <cellStyle name="Vírgula 7 3 2 2 2 2 3 4" xfId="16259"/>
    <cellStyle name="Vírgula 7 3 2 2 2 2 4" xfId="8511"/>
    <cellStyle name="Vírgula 7 3 2 2 2 2 4 2" xfId="13891"/>
    <cellStyle name="Vírgula 7 3 2 2 2 2 4 2 2" xfId="19371"/>
    <cellStyle name="Vírgula 7 3 2 2 2 2 4 3" xfId="16616"/>
    <cellStyle name="Vírgula 7 3 2 2 2 2 5" xfId="3550"/>
    <cellStyle name="Vírgula 7 3 2 2 2 2 5 2" xfId="12728"/>
    <cellStyle name="Vírgula 7 3 2 2 2 2 5 2 2" xfId="18208"/>
    <cellStyle name="Vírgula 7 3 2 2 2 2 5 3" xfId="15454"/>
    <cellStyle name="Vírgula 7 3 2 2 2 2 6" xfId="12362"/>
    <cellStyle name="Vírgula 7 3 2 2 2 2 6 2" xfId="17842"/>
    <cellStyle name="Vírgula 7 3 2 2 2 2 7" xfId="15088"/>
    <cellStyle name="Vírgula 7 3 2 2 2 3" xfId="4586"/>
    <cellStyle name="Vírgula 7 3 2 2 2 3 2" xfId="9570"/>
    <cellStyle name="Vírgula 7 3 2 2 2 3 2 2" xfId="14213"/>
    <cellStyle name="Vírgula 7 3 2 2 2 3 2 2 2" xfId="19693"/>
    <cellStyle name="Vírgula 7 3 2 2 2 3 2 3" xfId="16938"/>
    <cellStyle name="Vírgula 7 3 2 2 2 3 3" xfId="13041"/>
    <cellStyle name="Vírgula 7 3 2 2 2 3 3 2" xfId="18521"/>
    <cellStyle name="Vírgula 7 3 2 2 2 3 4" xfId="15767"/>
    <cellStyle name="Vírgula 7 3 2 2 2 4" xfId="6317"/>
    <cellStyle name="Vírgula 7 3 2 2 2 4 2" xfId="11259"/>
    <cellStyle name="Vírgula 7 3 2 2 2 4 2 2" xfId="14615"/>
    <cellStyle name="Vírgula 7 3 2 2 2 4 2 2 2" xfId="20095"/>
    <cellStyle name="Vírgula 7 3 2 2 2 4 2 3" xfId="17340"/>
    <cellStyle name="Vírgula 7 3 2 2 2 4 3" xfId="13444"/>
    <cellStyle name="Vírgula 7 3 2 2 2 4 3 2" xfId="18924"/>
    <cellStyle name="Vírgula 7 3 2 2 2 4 4" xfId="16169"/>
    <cellStyle name="Vírgula 7 3 2 2 2 5" xfId="7825"/>
    <cellStyle name="Vírgula 7 3 2 2 2 5 2" xfId="13801"/>
    <cellStyle name="Vírgula 7 3 2 2 2 5 2 2" xfId="19281"/>
    <cellStyle name="Vírgula 7 3 2 2 2 5 3" xfId="16526"/>
    <cellStyle name="Vírgula 7 3 2 2 2 6" xfId="2864"/>
    <cellStyle name="Vírgula 7 3 2 2 2 6 2" xfId="12638"/>
    <cellStyle name="Vírgula 7 3 2 2 2 6 2 2" xfId="18118"/>
    <cellStyle name="Vírgula 7 3 2 2 2 6 3" xfId="15364"/>
    <cellStyle name="Vírgula 7 3 2 2 2 7" xfId="12272"/>
    <cellStyle name="Vírgula 7 3 2 2 2 7 2" xfId="17752"/>
    <cellStyle name="Vírgula 7 3 2 2 2 8" xfId="14998"/>
    <cellStyle name="Vírgula 7 3 2 2 3" xfId="1922"/>
    <cellStyle name="Vírgula 7 3 2 2 3 2" xfId="5273"/>
    <cellStyle name="Vírgula 7 3 2 2 3 2 2" xfId="10257"/>
    <cellStyle name="Vírgula 7 3 2 2 3 2 2 2" xfId="14304"/>
    <cellStyle name="Vírgula 7 3 2 2 3 2 2 2 2" xfId="19784"/>
    <cellStyle name="Vírgula 7 3 2 2 3 2 2 3" xfId="17029"/>
    <cellStyle name="Vírgula 7 3 2 2 3 2 3" xfId="13132"/>
    <cellStyle name="Vírgula 7 3 2 2 3 2 3 2" xfId="18612"/>
    <cellStyle name="Vírgula 7 3 2 2 3 2 4" xfId="15858"/>
    <cellStyle name="Vírgula 7 3 2 2 3 3" xfId="7002"/>
    <cellStyle name="Vírgula 7 3 2 2 3 3 2" xfId="11944"/>
    <cellStyle name="Vírgula 7 3 2 2 3 3 2 2" xfId="14704"/>
    <cellStyle name="Vírgula 7 3 2 2 3 3 2 2 2" xfId="20184"/>
    <cellStyle name="Vírgula 7 3 2 2 3 3 2 3" xfId="17429"/>
    <cellStyle name="Vírgula 7 3 2 2 3 3 3" xfId="13533"/>
    <cellStyle name="Vírgula 7 3 2 2 3 3 3 2" xfId="19013"/>
    <cellStyle name="Vírgula 7 3 2 2 3 3 4" xfId="16258"/>
    <cellStyle name="Vírgula 7 3 2 2 3 4" xfId="8510"/>
    <cellStyle name="Vírgula 7 3 2 2 3 4 2" xfId="13890"/>
    <cellStyle name="Vírgula 7 3 2 2 3 4 2 2" xfId="19370"/>
    <cellStyle name="Vírgula 7 3 2 2 3 4 3" xfId="16615"/>
    <cellStyle name="Vírgula 7 3 2 2 3 5" xfId="3549"/>
    <cellStyle name="Vírgula 7 3 2 2 3 5 2" xfId="12727"/>
    <cellStyle name="Vírgula 7 3 2 2 3 5 2 2" xfId="18207"/>
    <cellStyle name="Vírgula 7 3 2 2 3 5 3" xfId="15453"/>
    <cellStyle name="Vírgula 7 3 2 2 3 6" xfId="12361"/>
    <cellStyle name="Vírgula 7 3 2 2 3 6 2" xfId="17841"/>
    <cellStyle name="Vírgula 7 3 2 2 3 7" xfId="15087"/>
    <cellStyle name="Vírgula 7 3 2 2 4" xfId="4203"/>
    <cellStyle name="Vírgula 7 3 2 2 4 2" xfId="9189"/>
    <cellStyle name="Vírgula 7 3 2 2 4 2 2" xfId="14122"/>
    <cellStyle name="Vírgula 7 3 2 2 4 2 2 2" xfId="19602"/>
    <cellStyle name="Vírgula 7 3 2 2 4 2 3" xfId="16847"/>
    <cellStyle name="Vírgula 7 3 2 2 4 3" xfId="12950"/>
    <cellStyle name="Vírgula 7 3 2 2 4 3 2" xfId="18430"/>
    <cellStyle name="Vírgula 7 3 2 2 4 4" xfId="15676"/>
    <cellStyle name="Vírgula 7 3 2 2 5" xfId="5950"/>
    <cellStyle name="Vírgula 7 3 2 2 5 2" xfId="10892"/>
    <cellStyle name="Vírgula 7 3 2 2 5 2 2" xfId="14528"/>
    <cellStyle name="Vírgula 7 3 2 2 5 2 2 2" xfId="20008"/>
    <cellStyle name="Vírgula 7 3 2 2 5 2 3" xfId="17253"/>
    <cellStyle name="Vírgula 7 3 2 2 5 3" xfId="13357"/>
    <cellStyle name="Vírgula 7 3 2 2 5 3 2" xfId="18837"/>
    <cellStyle name="Vírgula 7 3 2 2 5 4" xfId="16082"/>
    <cellStyle name="Vírgula 7 3 2 2 6" xfId="7458"/>
    <cellStyle name="Vírgula 7 3 2 2 6 2" xfId="13714"/>
    <cellStyle name="Vírgula 7 3 2 2 6 2 2" xfId="19194"/>
    <cellStyle name="Vírgula 7 3 2 2 6 3" xfId="16439"/>
    <cellStyle name="Vírgula 7 3 2 2 7" xfId="2497"/>
    <cellStyle name="Vírgula 7 3 2 2 7 2" xfId="12551"/>
    <cellStyle name="Vírgula 7 3 2 2 7 2 2" xfId="18031"/>
    <cellStyle name="Vírgula 7 3 2 2 7 3" xfId="15277"/>
    <cellStyle name="Vírgula 7 3 2 2 8" xfId="12169"/>
    <cellStyle name="Vírgula 7 3 2 2 8 2" xfId="17650"/>
    <cellStyle name="Vírgula 7 3 2 2 9" xfId="14909"/>
    <cellStyle name="Vírgula 7 3 2 3" xfId="913"/>
    <cellStyle name="Vírgula 7 3 2 3 2" xfId="1924"/>
    <cellStyle name="Vírgula 7 3 2 3 2 2" xfId="5275"/>
    <cellStyle name="Vírgula 7 3 2 3 2 2 2" xfId="10259"/>
    <cellStyle name="Vírgula 7 3 2 3 2 2 2 2" xfId="14306"/>
    <cellStyle name="Vírgula 7 3 2 3 2 2 2 2 2" xfId="19786"/>
    <cellStyle name="Vírgula 7 3 2 3 2 2 2 3" xfId="17031"/>
    <cellStyle name="Vírgula 7 3 2 3 2 2 3" xfId="13134"/>
    <cellStyle name="Vírgula 7 3 2 3 2 2 3 2" xfId="18614"/>
    <cellStyle name="Vírgula 7 3 2 3 2 2 4" xfId="15860"/>
    <cellStyle name="Vírgula 7 3 2 3 2 3" xfId="7004"/>
    <cellStyle name="Vírgula 7 3 2 3 2 3 2" xfId="11946"/>
    <cellStyle name="Vírgula 7 3 2 3 2 3 2 2" xfId="14706"/>
    <cellStyle name="Vírgula 7 3 2 3 2 3 2 2 2" xfId="20186"/>
    <cellStyle name="Vírgula 7 3 2 3 2 3 2 3" xfId="17431"/>
    <cellStyle name="Vírgula 7 3 2 3 2 3 3" xfId="13535"/>
    <cellStyle name="Vírgula 7 3 2 3 2 3 3 2" xfId="19015"/>
    <cellStyle name="Vírgula 7 3 2 3 2 3 4" xfId="16260"/>
    <cellStyle name="Vírgula 7 3 2 3 2 4" xfId="8512"/>
    <cellStyle name="Vírgula 7 3 2 3 2 4 2" xfId="13892"/>
    <cellStyle name="Vírgula 7 3 2 3 2 4 2 2" xfId="19372"/>
    <cellStyle name="Vírgula 7 3 2 3 2 4 3" xfId="16617"/>
    <cellStyle name="Vírgula 7 3 2 3 2 5" xfId="3551"/>
    <cellStyle name="Vírgula 7 3 2 3 2 5 2" xfId="12729"/>
    <cellStyle name="Vírgula 7 3 2 3 2 5 2 2" xfId="18209"/>
    <cellStyle name="Vírgula 7 3 2 3 2 5 3" xfId="15455"/>
    <cellStyle name="Vírgula 7 3 2 3 2 6" xfId="12363"/>
    <cellStyle name="Vírgula 7 3 2 3 2 6 2" xfId="17843"/>
    <cellStyle name="Vírgula 7 3 2 3 2 7" xfId="15089"/>
    <cellStyle name="Vírgula 7 3 2 3 3" xfId="4345"/>
    <cellStyle name="Vírgula 7 3 2 3 3 2" xfId="9330"/>
    <cellStyle name="Vírgula 7 3 2 3 3 2 2" xfId="14155"/>
    <cellStyle name="Vírgula 7 3 2 3 3 2 2 2" xfId="19635"/>
    <cellStyle name="Vírgula 7 3 2 3 3 2 3" xfId="16880"/>
    <cellStyle name="Vírgula 7 3 2 3 3 3" xfId="12983"/>
    <cellStyle name="Vírgula 7 3 2 3 3 3 2" xfId="18463"/>
    <cellStyle name="Vírgula 7 3 2 3 3 4" xfId="15709"/>
    <cellStyle name="Vírgula 7 3 2 3 4" xfId="6088"/>
    <cellStyle name="Vírgula 7 3 2 3 4 2" xfId="11030"/>
    <cellStyle name="Vírgula 7 3 2 3 4 2 2" xfId="14561"/>
    <cellStyle name="Vírgula 7 3 2 3 4 2 2 2" xfId="20041"/>
    <cellStyle name="Vírgula 7 3 2 3 4 2 3" xfId="17286"/>
    <cellStyle name="Vírgula 7 3 2 3 4 3" xfId="13390"/>
    <cellStyle name="Vírgula 7 3 2 3 4 3 2" xfId="18870"/>
    <cellStyle name="Vírgula 7 3 2 3 4 4" xfId="16115"/>
    <cellStyle name="Vírgula 7 3 2 3 5" xfId="7596"/>
    <cellStyle name="Vírgula 7 3 2 3 5 2" xfId="13747"/>
    <cellStyle name="Vírgula 7 3 2 3 5 2 2" xfId="19227"/>
    <cellStyle name="Vírgula 7 3 2 3 5 3" xfId="16472"/>
    <cellStyle name="Vírgula 7 3 2 3 6" xfId="2635"/>
    <cellStyle name="Vírgula 7 3 2 3 6 2" xfId="12584"/>
    <cellStyle name="Vírgula 7 3 2 3 6 2 2" xfId="18064"/>
    <cellStyle name="Vírgula 7 3 2 3 6 3" xfId="15310"/>
    <cellStyle name="Vírgula 7 3 2 3 7" xfId="12204"/>
    <cellStyle name="Vírgula 7 3 2 3 7 2" xfId="17685"/>
    <cellStyle name="Vírgula 7 3 2 3 8" xfId="14943"/>
    <cellStyle name="Vírgula 7 3 2 4" xfId="1921"/>
    <cellStyle name="Vírgula 7 3 2 4 2" xfId="5272"/>
    <cellStyle name="Vírgula 7 3 2 4 2 2" xfId="10256"/>
    <cellStyle name="Vírgula 7 3 2 4 2 2 2" xfId="14303"/>
    <cellStyle name="Vírgula 7 3 2 4 2 2 2 2" xfId="19783"/>
    <cellStyle name="Vírgula 7 3 2 4 2 2 3" xfId="17028"/>
    <cellStyle name="Vírgula 7 3 2 4 2 3" xfId="13131"/>
    <cellStyle name="Vírgula 7 3 2 4 2 3 2" xfId="18611"/>
    <cellStyle name="Vírgula 7 3 2 4 2 4" xfId="15857"/>
    <cellStyle name="Vírgula 7 3 2 4 3" xfId="7001"/>
    <cellStyle name="Vírgula 7 3 2 4 3 2" xfId="11943"/>
    <cellStyle name="Vírgula 7 3 2 4 3 2 2" xfId="14703"/>
    <cellStyle name="Vírgula 7 3 2 4 3 2 2 2" xfId="20183"/>
    <cellStyle name="Vírgula 7 3 2 4 3 2 3" xfId="17428"/>
    <cellStyle name="Vírgula 7 3 2 4 3 3" xfId="13532"/>
    <cellStyle name="Vírgula 7 3 2 4 3 3 2" xfId="19012"/>
    <cellStyle name="Vírgula 7 3 2 4 3 4" xfId="16257"/>
    <cellStyle name="Vírgula 7 3 2 4 4" xfId="8509"/>
    <cellStyle name="Vírgula 7 3 2 4 4 2" xfId="13889"/>
    <cellStyle name="Vírgula 7 3 2 4 4 2 2" xfId="19369"/>
    <cellStyle name="Vírgula 7 3 2 4 4 3" xfId="16614"/>
    <cellStyle name="Vírgula 7 3 2 4 5" xfId="3548"/>
    <cellStyle name="Vírgula 7 3 2 4 5 2" xfId="12726"/>
    <cellStyle name="Vírgula 7 3 2 4 5 2 2" xfId="18206"/>
    <cellStyle name="Vírgula 7 3 2 4 5 3" xfId="15452"/>
    <cellStyle name="Vírgula 7 3 2 4 6" xfId="12360"/>
    <cellStyle name="Vírgula 7 3 2 4 6 2" xfId="17840"/>
    <cellStyle name="Vírgula 7 3 2 4 7" xfId="15086"/>
    <cellStyle name="Vírgula 7 3 2 5" xfId="3743"/>
    <cellStyle name="Vírgula 7 3 2 5 2" xfId="4497"/>
    <cellStyle name="Vírgula 7 3 2 5 2 2" xfId="9481"/>
    <cellStyle name="Vírgula 7 3 2 5 2 2 2" xfId="14195"/>
    <cellStyle name="Vírgula 7 3 2 5 2 2 2 2" xfId="19675"/>
    <cellStyle name="Vírgula 7 3 2 5 2 2 3" xfId="16920"/>
    <cellStyle name="Vírgula 7 3 2 5 2 3" xfId="13023"/>
    <cellStyle name="Vírgula 7 3 2 5 2 3 2" xfId="18503"/>
    <cellStyle name="Vírgula 7 3 2 5 2 4" xfId="15749"/>
    <cellStyle name="Vírgula 7 3 2 5 3" xfId="8703"/>
    <cellStyle name="Vírgula 7 3 2 5 3 2" xfId="14010"/>
    <cellStyle name="Vírgula 7 3 2 5 3 2 2" xfId="19490"/>
    <cellStyle name="Vírgula 7 3 2 5 3 3" xfId="16735"/>
    <cellStyle name="Vírgula 7 3 2 5 4" xfId="12845"/>
    <cellStyle name="Vírgula 7 3 2 5 4 2" xfId="18325"/>
    <cellStyle name="Vírgula 7 3 2 5 5" xfId="15571"/>
    <cellStyle name="Vírgula 7 3 2 6" xfId="4067"/>
    <cellStyle name="Vírgula 7 3 2 6 2" xfId="8839"/>
    <cellStyle name="Vírgula 7 3 2 6 2 2" xfId="14042"/>
    <cellStyle name="Vírgula 7 3 2 6 2 2 2" xfId="19522"/>
    <cellStyle name="Vírgula 7 3 2 6 2 3" xfId="16767"/>
    <cellStyle name="Vírgula 7 3 2 6 3" xfId="12918"/>
    <cellStyle name="Vírgula 7 3 2 6 3 2" xfId="18398"/>
    <cellStyle name="Vírgula 7 3 2 6 4" xfId="15644"/>
    <cellStyle name="Vírgula 7 3 2 7" xfId="4494"/>
    <cellStyle name="Vírgula 7 3 2 7 2" xfId="9478"/>
    <cellStyle name="Vírgula 7 3 2 7 2 2" xfId="14194"/>
    <cellStyle name="Vírgula 7 3 2 7 2 2 2" xfId="19674"/>
    <cellStyle name="Vírgula 7 3 2 7 2 3" xfId="16919"/>
    <cellStyle name="Vírgula 7 3 2 7 3" xfId="13022"/>
    <cellStyle name="Vírgula 7 3 2 7 3 2" xfId="18502"/>
    <cellStyle name="Vírgula 7 3 2 7 4" xfId="15748"/>
    <cellStyle name="Vírgula 7 3 2 8" xfId="5815"/>
    <cellStyle name="Vírgula 7 3 2 8 2" xfId="10757"/>
    <cellStyle name="Vírgula 7 3 2 8 2 2" xfId="14496"/>
    <cellStyle name="Vírgula 7 3 2 8 2 2 2" xfId="19976"/>
    <cellStyle name="Vírgula 7 3 2 8 2 3" xfId="17221"/>
    <cellStyle name="Vírgula 7 3 2 8 3" xfId="13325"/>
    <cellStyle name="Vírgula 7 3 2 8 3 2" xfId="18805"/>
    <cellStyle name="Vírgula 7 3 2 8 4" xfId="16050"/>
    <cellStyle name="Vírgula 7 3 2 9" xfId="7323"/>
    <cellStyle name="Vírgula 7 3 2 9 2" xfId="13682"/>
    <cellStyle name="Vírgula 7 3 2 9 2 2" xfId="19162"/>
    <cellStyle name="Vírgula 7 3 2 9 3" xfId="16407"/>
    <cellStyle name="Vírgula 7 3 3" xfId="661"/>
    <cellStyle name="Vírgula 7 3 3 10" xfId="2404"/>
    <cellStyle name="Vírgula 7 3 3 10 2" xfId="12528"/>
    <cellStyle name="Vírgula 7 3 3 10 2 2" xfId="18008"/>
    <cellStyle name="Vírgula 7 3 3 10 3" xfId="15254"/>
    <cellStyle name="Vírgula 7 3 3 11" xfId="12146"/>
    <cellStyle name="Vírgula 7 3 3 11 2" xfId="17627"/>
    <cellStyle name="Vírgula 7 3 3 12" xfId="1488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2 2 2" xfId="19789"/>
    <cellStyle name="Vírgula 7 3 3 2 2 2 2 2 3" xfId="17034"/>
    <cellStyle name="Vírgula 7 3 3 2 2 2 2 3" xfId="13137"/>
    <cellStyle name="Vírgula 7 3 3 2 2 2 2 3 2" xfId="18617"/>
    <cellStyle name="Vírgula 7 3 3 2 2 2 2 4" xfId="15863"/>
    <cellStyle name="Vírgula 7 3 3 2 2 2 3" xfId="7007"/>
    <cellStyle name="Vírgula 7 3 3 2 2 2 3 2" xfId="11949"/>
    <cellStyle name="Vírgula 7 3 3 2 2 2 3 2 2" xfId="14709"/>
    <cellStyle name="Vírgula 7 3 3 2 2 2 3 2 2 2" xfId="20189"/>
    <cellStyle name="Vírgula 7 3 3 2 2 2 3 2 3" xfId="17434"/>
    <cellStyle name="Vírgula 7 3 3 2 2 2 3 3" xfId="13538"/>
    <cellStyle name="Vírgula 7 3 3 2 2 2 3 3 2" xfId="19018"/>
    <cellStyle name="Vírgula 7 3 3 2 2 2 3 4" xfId="16263"/>
    <cellStyle name="Vírgula 7 3 3 2 2 2 4" xfId="8515"/>
    <cellStyle name="Vírgula 7 3 3 2 2 2 4 2" xfId="13895"/>
    <cellStyle name="Vírgula 7 3 3 2 2 2 4 2 2" xfId="19375"/>
    <cellStyle name="Vírgula 7 3 3 2 2 2 4 3" xfId="16620"/>
    <cellStyle name="Vírgula 7 3 3 2 2 2 5" xfId="3554"/>
    <cellStyle name="Vírgula 7 3 3 2 2 2 5 2" xfId="12732"/>
    <cellStyle name="Vírgula 7 3 3 2 2 2 5 2 2" xfId="18212"/>
    <cellStyle name="Vírgula 7 3 3 2 2 2 5 3" xfId="15458"/>
    <cellStyle name="Vírgula 7 3 3 2 2 2 6" xfId="12366"/>
    <cellStyle name="Vírgula 7 3 3 2 2 2 6 2" xfId="17846"/>
    <cellStyle name="Vírgula 7 3 3 2 2 2 7" xfId="15092"/>
    <cellStyle name="Vírgula 7 3 3 2 2 3" xfId="4628"/>
    <cellStyle name="Vírgula 7 3 3 2 2 3 2" xfId="9612"/>
    <cellStyle name="Vírgula 7 3 3 2 2 3 2 2" xfId="14222"/>
    <cellStyle name="Vírgula 7 3 3 2 2 3 2 2 2" xfId="19702"/>
    <cellStyle name="Vírgula 7 3 3 2 2 3 2 3" xfId="16947"/>
    <cellStyle name="Vírgula 7 3 3 2 2 3 3" xfId="13050"/>
    <cellStyle name="Vírgula 7 3 3 2 2 3 3 2" xfId="18530"/>
    <cellStyle name="Vírgula 7 3 3 2 2 3 4" xfId="15776"/>
    <cellStyle name="Vírgula 7 3 3 2 2 4" xfId="6359"/>
    <cellStyle name="Vírgula 7 3 3 2 2 4 2" xfId="11301"/>
    <cellStyle name="Vírgula 7 3 3 2 2 4 2 2" xfId="14624"/>
    <cellStyle name="Vírgula 7 3 3 2 2 4 2 2 2" xfId="20104"/>
    <cellStyle name="Vírgula 7 3 3 2 2 4 2 3" xfId="17349"/>
    <cellStyle name="Vírgula 7 3 3 2 2 4 3" xfId="13453"/>
    <cellStyle name="Vírgula 7 3 3 2 2 4 3 2" xfId="18933"/>
    <cellStyle name="Vírgula 7 3 3 2 2 4 4" xfId="16178"/>
    <cellStyle name="Vírgula 7 3 3 2 2 5" xfId="7867"/>
    <cellStyle name="Vírgula 7 3 3 2 2 5 2" xfId="13810"/>
    <cellStyle name="Vírgula 7 3 3 2 2 5 2 2" xfId="19290"/>
    <cellStyle name="Vírgula 7 3 3 2 2 5 3" xfId="16535"/>
    <cellStyle name="Vírgula 7 3 3 2 2 6" xfId="2906"/>
    <cellStyle name="Vírgula 7 3 3 2 2 6 2" xfId="12647"/>
    <cellStyle name="Vírgula 7 3 3 2 2 6 2 2" xfId="18127"/>
    <cellStyle name="Vírgula 7 3 3 2 2 6 3" xfId="15373"/>
    <cellStyle name="Vírgula 7 3 3 2 2 7" xfId="12281"/>
    <cellStyle name="Vírgula 7 3 3 2 2 7 2" xfId="17761"/>
    <cellStyle name="Vírgula 7 3 3 2 2 8" xfId="15007"/>
    <cellStyle name="Vírgula 7 3 3 2 3" xfId="1926"/>
    <cellStyle name="Vírgula 7 3 3 2 3 2" xfId="5277"/>
    <cellStyle name="Vírgula 7 3 3 2 3 2 2" xfId="10261"/>
    <cellStyle name="Vírgula 7 3 3 2 3 2 2 2" xfId="14308"/>
    <cellStyle name="Vírgula 7 3 3 2 3 2 2 2 2" xfId="19788"/>
    <cellStyle name="Vírgula 7 3 3 2 3 2 2 3" xfId="17033"/>
    <cellStyle name="Vírgula 7 3 3 2 3 2 3" xfId="13136"/>
    <cellStyle name="Vírgula 7 3 3 2 3 2 3 2" xfId="18616"/>
    <cellStyle name="Vírgula 7 3 3 2 3 2 4" xfId="15862"/>
    <cellStyle name="Vírgula 7 3 3 2 3 3" xfId="7006"/>
    <cellStyle name="Vírgula 7 3 3 2 3 3 2" xfId="11948"/>
    <cellStyle name="Vírgula 7 3 3 2 3 3 2 2" xfId="14708"/>
    <cellStyle name="Vírgula 7 3 3 2 3 3 2 2 2" xfId="20188"/>
    <cellStyle name="Vírgula 7 3 3 2 3 3 2 3" xfId="17433"/>
    <cellStyle name="Vírgula 7 3 3 2 3 3 3" xfId="13537"/>
    <cellStyle name="Vírgula 7 3 3 2 3 3 3 2" xfId="19017"/>
    <cellStyle name="Vírgula 7 3 3 2 3 3 4" xfId="16262"/>
    <cellStyle name="Vírgula 7 3 3 2 3 4" xfId="8514"/>
    <cellStyle name="Vírgula 7 3 3 2 3 4 2" xfId="13894"/>
    <cellStyle name="Vírgula 7 3 3 2 3 4 2 2" xfId="19374"/>
    <cellStyle name="Vírgula 7 3 3 2 3 4 3" xfId="16619"/>
    <cellStyle name="Vírgula 7 3 3 2 3 5" xfId="3553"/>
    <cellStyle name="Vírgula 7 3 3 2 3 5 2" xfId="12731"/>
    <cellStyle name="Vírgula 7 3 3 2 3 5 2 2" xfId="18211"/>
    <cellStyle name="Vírgula 7 3 3 2 3 5 3" xfId="15457"/>
    <cellStyle name="Vírgula 7 3 3 2 3 6" xfId="12365"/>
    <cellStyle name="Vírgula 7 3 3 2 3 6 2" xfId="17845"/>
    <cellStyle name="Vírgula 7 3 3 2 3 7" xfId="15091"/>
    <cellStyle name="Vírgula 7 3 3 2 4" xfId="4245"/>
    <cellStyle name="Vírgula 7 3 3 2 4 2" xfId="9231"/>
    <cellStyle name="Vírgula 7 3 3 2 4 2 2" xfId="14131"/>
    <cellStyle name="Vírgula 7 3 3 2 4 2 2 2" xfId="19611"/>
    <cellStyle name="Vírgula 7 3 3 2 4 2 3" xfId="16856"/>
    <cellStyle name="Vírgula 7 3 3 2 4 3" xfId="12959"/>
    <cellStyle name="Vírgula 7 3 3 2 4 3 2" xfId="18439"/>
    <cellStyle name="Vírgula 7 3 3 2 4 4" xfId="15685"/>
    <cellStyle name="Vírgula 7 3 3 2 5" xfId="5992"/>
    <cellStyle name="Vírgula 7 3 3 2 5 2" xfId="10934"/>
    <cellStyle name="Vírgula 7 3 3 2 5 2 2" xfId="14537"/>
    <cellStyle name="Vírgula 7 3 3 2 5 2 2 2" xfId="20017"/>
    <cellStyle name="Vírgula 7 3 3 2 5 2 3" xfId="17262"/>
    <cellStyle name="Vírgula 7 3 3 2 5 3" xfId="13366"/>
    <cellStyle name="Vírgula 7 3 3 2 5 3 2" xfId="18846"/>
    <cellStyle name="Vírgula 7 3 3 2 5 4" xfId="16091"/>
    <cellStyle name="Vírgula 7 3 3 2 6" xfId="7500"/>
    <cellStyle name="Vírgula 7 3 3 2 6 2" xfId="13723"/>
    <cellStyle name="Vírgula 7 3 3 2 6 2 2" xfId="19203"/>
    <cellStyle name="Vírgula 7 3 3 2 6 3" xfId="16448"/>
    <cellStyle name="Vírgula 7 3 3 2 7" xfId="2539"/>
    <cellStyle name="Vírgula 7 3 3 2 7 2" xfId="12560"/>
    <cellStyle name="Vírgula 7 3 3 2 7 2 2" xfId="18040"/>
    <cellStyle name="Vírgula 7 3 3 2 7 3" xfId="15286"/>
    <cellStyle name="Vírgula 7 3 3 2 8" xfId="12178"/>
    <cellStyle name="Vírgula 7 3 3 2 8 2" xfId="17659"/>
    <cellStyle name="Vírgula 7 3 3 2 9" xfId="14918"/>
    <cellStyle name="Vírgula 7 3 3 3" xfId="955"/>
    <cellStyle name="Vírgula 7 3 3 3 2" xfId="1928"/>
    <cellStyle name="Vírgula 7 3 3 3 2 2" xfId="5279"/>
    <cellStyle name="Vírgula 7 3 3 3 2 2 2" xfId="10263"/>
    <cellStyle name="Vírgula 7 3 3 3 2 2 2 2" xfId="14310"/>
    <cellStyle name="Vírgula 7 3 3 3 2 2 2 2 2" xfId="19790"/>
    <cellStyle name="Vírgula 7 3 3 3 2 2 2 3" xfId="17035"/>
    <cellStyle name="Vírgula 7 3 3 3 2 2 3" xfId="13138"/>
    <cellStyle name="Vírgula 7 3 3 3 2 2 3 2" xfId="18618"/>
    <cellStyle name="Vírgula 7 3 3 3 2 2 4" xfId="15864"/>
    <cellStyle name="Vírgula 7 3 3 3 2 3" xfId="7008"/>
    <cellStyle name="Vírgula 7 3 3 3 2 3 2" xfId="11950"/>
    <cellStyle name="Vírgula 7 3 3 3 2 3 2 2" xfId="14710"/>
    <cellStyle name="Vírgula 7 3 3 3 2 3 2 2 2" xfId="20190"/>
    <cellStyle name="Vírgula 7 3 3 3 2 3 2 3" xfId="17435"/>
    <cellStyle name="Vírgula 7 3 3 3 2 3 3" xfId="13539"/>
    <cellStyle name="Vírgula 7 3 3 3 2 3 3 2" xfId="19019"/>
    <cellStyle name="Vírgula 7 3 3 3 2 3 4" xfId="16264"/>
    <cellStyle name="Vírgula 7 3 3 3 2 4" xfId="8516"/>
    <cellStyle name="Vírgula 7 3 3 3 2 4 2" xfId="13896"/>
    <cellStyle name="Vírgula 7 3 3 3 2 4 2 2" xfId="19376"/>
    <cellStyle name="Vírgula 7 3 3 3 2 4 3" xfId="16621"/>
    <cellStyle name="Vírgula 7 3 3 3 2 5" xfId="3555"/>
    <cellStyle name="Vírgula 7 3 3 3 2 5 2" xfId="12733"/>
    <cellStyle name="Vírgula 7 3 3 3 2 5 2 2" xfId="18213"/>
    <cellStyle name="Vírgula 7 3 3 3 2 5 3" xfId="15459"/>
    <cellStyle name="Vírgula 7 3 3 3 2 6" xfId="12367"/>
    <cellStyle name="Vírgula 7 3 3 3 2 6 2" xfId="17847"/>
    <cellStyle name="Vírgula 7 3 3 3 2 7" xfId="15093"/>
    <cellStyle name="Vírgula 7 3 3 3 3" xfId="4387"/>
    <cellStyle name="Vírgula 7 3 3 3 3 2" xfId="9372"/>
    <cellStyle name="Vírgula 7 3 3 3 3 2 2" xfId="14164"/>
    <cellStyle name="Vírgula 7 3 3 3 3 2 2 2" xfId="19644"/>
    <cellStyle name="Vírgula 7 3 3 3 3 2 3" xfId="16889"/>
    <cellStyle name="Vírgula 7 3 3 3 3 3" xfId="12992"/>
    <cellStyle name="Vírgula 7 3 3 3 3 3 2" xfId="18472"/>
    <cellStyle name="Vírgula 7 3 3 3 3 4" xfId="15718"/>
    <cellStyle name="Vírgula 7 3 3 3 4" xfId="6130"/>
    <cellStyle name="Vírgula 7 3 3 3 4 2" xfId="11072"/>
    <cellStyle name="Vírgula 7 3 3 3 4 2 2" xfId="14570"/>
    <cellStyle name="Vírgula 7 3 3 3 4 2 2 2" xfId="20050"/>
    <cellStyle name="Vírgula 7 3 3 3 4 2 3" xfId="17295"/>
    <cellStyle name="Vírgula 7 3 3 3 4 3" xfId="13399"/>
    <cellStyle name="Vírgula 7 3 3 3 4 3 2" xfId="18879"/>
    <cellStyle name="Vírgula 7 3 3 3 4 4" xfId="16124"/>
    <cellStyle name="Vírgula 7 3 3 3 5" xfId="7638"/>
    <cellStyle name="Vírgula 7 3 3 3 5 2" xfId="13756"/>
    <cellStyle name="Vírgula 7 3 3 3 5 2 2" xfId="19236"/>
    <cellStyle name="Vírgula 7 3 3 3 5 3" xfId="16481"/>
    <cellStyle name="Vírgula 7 3 3 3 6" xfId="2677"/>
    <cellStyle name="Vírgula 7 3 3 3 6 2" xfId="12593"/>
    <cellStyle name="Vírgula 7 3 3 3 6 2 2" xfId="18073"/>
    <cellStyle name="Vírgula 7 3 3 3 6 3" xfId="15319"/>
    <cellStyle name="Vírgula 7 3 3 3 7" xfId="12213"/>
    <cellStyle name="Vírgula 7 3 3 3 7 2" xfId="17694"/>
    <cellStyle name="Vírgula 7 3 3 3 8" xfId="14952"/>
    <cellStyle name="Vírgula 7 3 3 4" xfId="1925"/>
    <cellStyle name="Vírgula 7 3 3 4 2" xfId="5276"/>
    <cellStyle name="Vírgula 7 3 3 4 2 2" xfId="10260"/>
    <cellStyle name="Vírgula 7 3 3 4 2 2 2" xfId="14307"/>
    <cellStyle name="Vírgula 7 3 3 4 2 2 2 2" xfId="19787"/>
    <cellStyle name="Vírgula 7 3 3 4 2 2 3" xfId="17032"/>
    <cellStyle name="Vírgula 7 3 3 4 2 3" xfId="13135"/>
    <cellStyle name="Vírgula 7 3 3 4 2 3 2" xfId="18615"/>
    <cellStyle name="Vírgula 7 3 3 4 2 4" xfId="15861"/>
    <cellStyle name="Vírgula 7 3 3 4 3" xfId="7005"/>
    <cellStyle name="Vírgula 7 3 3 4 3 2" xfId="11947"/>
    <cellStyle name="Vírgula 7 3 3 4 3 2 2" xfId="14707"/>
    <cellStyle name="Vírgula 7 3 3 4 3 2 2 2" xfId="20187"/>
    <cellStyle name="Vírgula 7 3 3 4 3 2 3" xfId="17432"/>
    <cellStyle name="Vírgula 7 3 3 4 3 3" xfId="13536"/>
    <cellStyle name="Vírgula 7 3 3 4 3 3 2" xfId="19016"/>
    <cellStyle name="Vírgula 7 3 3 4 3 4" xfId="16261"/>
    <cellStyle name="Vírgula 7 3 3 4 4" xfId="8513"/>
    <cellStyle name="Vírgula 7 3 3 4 4 2" xfId="13893"/>
    <cellStyle name="Vírgula 7 3 3 4 4 2 2" xfId="19373"/>
    <cellStyle name="Vírgula 7 3 3 4 4 3" xfId="16618"/>
    <cellStyle name="Vírgula 7 3 3 4 5" xfId="3552"/>
    <cellStyle name="Vírgula 7 3 3 4 5 2" xfId="12730"/>
    <cellStyle name="Vírgula 7 3 3 4 5 2 2" xfId="18210"/>
    <cellStyle name="Vírgula 7 3 3 4 5 3" xfId="15456"/>
    <cellStyle name="Vírgula 7 3 3 4 6" xfId="12364"/>
    <cellStyle name="Vírgula 7 3 3 4 6 2" xfId="17844"/>
    <cellStyle name="Vírgula 7 3 3 4 7" xfId="15090"/>
    <cellStyle name="Vírgula 7 3 3 5" xfId="3785"/>
    <cellStyle name="Vírgula 7 3 3 5 2" xfId="3957"/>
    <cellStyle name="Vírgula 7 3 3 5 2 2" xfId="9036"/>
    <cellStyle name="Vírgula 7 3 3 5 2 2 2" xfId="14090"/>
    <cellStyle name="Vírgula 7 3 3 5 2 2 2 2" xfId="19570"/>
    <cellStyle name="Vírgula 7 3 3 5 2 2 3" xfId="16815"/>
    <cellStyle name="Vírgula 7 3 3 5 2 3" xfId="12895"/>
    <cellStyle name="Vírgula 7 3 3 5 2 3 2" xfId="18375"/>
    <cellStyle name="Vírgula 7 3 3 5 2 4" xfId="15621"/>
    <cellStyle name="Vírgula 7 3 3 5 3" xfId="8745"/>
    <cellStyle name="Vírgula 7 3 3 5 3 2" xfId="14019"/>
    <cellStyle name="Vírgula 7 3 3 5 3 2 2" xfId="19499"/>
    <cellStyle name="Vírgula 7 3 3 5 3 3" xfId="16744"/>
    <cellStyle name="Vírgula 7 3 3 5 4" xfId="12854"/>
    <cellStyle name="Vírgula 7 3 3 5 4 2" xfId="18334"/>
    <cellStyle name="Vírgula 7 3 3 5 5" xfId="15580"/>
    <cellStyle name="Vírgula 7 3 3 6" xfId="4110"/>
    <cellStyle name="Vírgula 7 3 3 6 2" xfId="8881"/>
    <cellStyle name="Vírgula 7 3 3 6 2 2" xfId="14051"/>
    <cellStyle name="Vírgula 7 3 3 6 2 2 2" xfId="19531"/>
    <cellStyle name="Vírgula 7 3 3 6 2 3" xfId="16776"/>
    <cellStyle name="Vírgula 7 3 3 6 3" xfId="12927"/>
    <cellStyle name="Vírgula 7 3 3 6 3 2" xfId="18407"/>
    <cellStyle name="Vírgula 7 3 3 6 4" xfId="15653"/>
    <cellStyle name="Vírgula 7 3 3 7" xfId="4033"/>
    <cellStyle name="Vírgula 7 3 3 7 2" xfId="9096"/>
    <cellStyle name="Vírgula 7 3 3 7 2 2" xfId="14104"/>
    <cellStyle name="Vírgula 7 3 3 7 2 2 2" xfId="19584"/>
    <cellStyle name="Vírgula 7 3 3 7 2 3" xfId="16829"/>
    <cellStyle name="Vírgula 7 3 3 7 3" xfId="12912"/>
    <cellStyle name="Vírgula 7 3 3 7 3 2" xfId="18392"/>
    <cellStyle name="Vírgula 7 3 3 7 4" xfId="15638"/>
    <cellStyle name="Vírgula 7 3 3 8" xfId="5857"/>
    <cellStyle name="Vírgula 7 3 3 8 2" xfId="10799"/>
    <cellStyle name="Vírgula 7 3 3 8 2 2" xfId="14505"/>
    <cellStyle name="Vírgula 7 3 3 8 2 2 2" xfId="19985"/>
    <cellStyle name="Vírgula 7 3 3 8 2 3" xfId="17230"/>
    <cellStyle name="Vírgula 7 3 3 8 3" xfId="13334"/>
    <cellStyle name="Vírgula 7 3 3 8 3 2" xfId="18814"/>
    <cellStyle name="Vírgula 7 3 3 8 4" xfId="16059"/>
    <cellStyle name="Vírgula 7 3 3 9" xfId="7365"/>
    <cellStyle name="Vírgula 7 3 3 9 2" xfId="13691"/>
    <cellStyle name="Vírgula 7 3 3 9 2 2" xfId="19171"/>
    <cellStyle name="Vírgula 7 3 3 9 3" xfId="16416"/>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2 2 2" xfId="19792"/>
    <cellStyle name="Vírgula 7 3 4 2 2 2 2 3" xfId="17037"/>
    <cellStyle name="Vírgula 7 3 4 2 2 2 3" xfId="13140"/>
    <cellStyle name="Vírgula 7 3 4 2 2 2 3 2" xfId="18620"/>
    <cellStyle name="Vírgula 7 3 4 2 2 2 4" xfId="15866"/>
    <cellStyle name="Vírgula 7 3 4 2 2 3" xfId="7010"/>
    <cellStyle name="Vírgula 7 3 4 2 2 3 2" xfId="11952"/>
    <cellStyle name="Vírgula 7 3 4 2 2 3 2 2" xfId="14712"/>
    <cellStyle name="Vírgula 7 3 4 2 2 3 2 2 2" xfId="20192"/>
    <cellStyle name="Vírgula 7 3 4 2 2 3 2 3" xfId="17437"/>
    <cellStyle name="Vírgula 7 3 4 2 2 3 3" xfId="13541"/>
    <cellStyle name="Vírgula 7 3 4 2 2 3 3 2" xfId="19021"/>
    <cellStyle name="Vírgula 7 3 4 2 2 3 4" xfId="16266"/>
    <cellStyle name="Vírgula 7 3 4 2 2 4" xfId="8518"/>
    <cellStyle name="Vírgula 7 3 4 2 2 4 2" xfId="13898"/>
    <cellStyle name="Vírgula 7 3 4 2 2 4 2 2" xfId="19378"/>
    <cellStyle name="Vírgula 7 3 4 2 2 4 3" xfId="16623"/>
    <cellStyle name="Vírgula 7 3 4 2 2 5" xfId="3557"/>
    <cellStyle name="Vírgula 7 3 4 2 2 5 2" xfId="12735"/>
    <cellStyle name="Vírgula 7 3 4 2 2 5 2 2" xfId="18215"/>
    <cellStyle name="Vírgula 7 3 4 2 2 5 3" xfId="15461"/>
    <cellStyle name="Vírgula 7 3 4 2 2 6" xfId="12369"/>
    <cellStyle name="Vírgula 7 3 4 2 2 6 2" xfId="17849"/>
    <cellStyle name="Vírgula 7 3 4 2 2 7" xfId="15095"/>
    <cellStyle name="Vírgula 7 3 4 2 3" xfId="4480"/>
    <cellStyle name="Vírgula 7 3 4 2 3 2" xfId="9465"/>
    <cellStyle name="Vírgula 7 3 4 2 3 2 2" xfId="14187"/>
    <cellStyle name="Vírgula 7 3 4 2 3 2 2 2" xfId="19667"/>
    <cellStyle name="Vírgula 7 3 4 2 3 2 3" xfId="16912"/>
    <cellStyle name="Vírgula 7 3 4 2 3 3" xfId="13015"/>
    <cellStyle name="Vírgula 7 3 4 2 3 3 2" xfId="18495"/>
    <cellStyle name="Vírgula 7 3 4 2 3 4" xfId="15741"/>
    <cellStyle name="Vírgula 7 3 4 2 4" xfId="6220"/>
    <cellStyle name="Vírgula 7 3 4 2 4 2" xfId="11162"/>
    <cellStyle name="Vírgula 7 3 4 2 4 2 2" xfId="14592"/>
    <cellStyle name="Vírgula 7 3 4 2 4 2 2 2" xfId="20072"/>
    <cellStyle name="Vírgula 7 3 4 2 4 2 3" xfId="17317"/>
    <cellStyle name="Vírgula 7 3 4 2 4 3" xfId="13421"/>
    <cellStyle name="Vírgula 7 3 4 2 4 3 2" xfId="18901"/>
    <cellStyle name="Vírgula 7 3 4 2 4 4" xfId="16146"/>
    <cellStyle name="Vírgula 7 3 4 2 5" xfId="7728"/>
    <cellStyle name="Vírgula 7 3 4 2 5 2" xfId="13778"/>
    <cellStyle name="Vírgula 7 3 4 2 5 2 2" xfId="19258"/>
    <cellStyle name="Vírgula 7 3 4 2 5 3" xfId="16503"/>
    <cellStyle name="Vírgula 7 3 4 2 6" xfId="2767"/>
    <cellStyle name="Vírgula 7 3 4 2 6 2" xfId="12615"/>
    <cellStyle name="Vírgula 7 3 4 2 6 2 2" xfId="18095"/>
    <cellStyle name="Vírgula 7 3 4 2 6 3" xfId="15341"/>
    <cellStyle name="Vírgula 7 3 4 2 7" xfId="12241"/>
    <cellStyle name="Vírgula 7 3 4 2 7 2" xfId="17722"/>
    <cellStyle name="Vírgula 7 3 4 2 8" xfId="14975"/>
    <cellStyle name="Vírgula 7 3 4 3" xfId="1929"/>
    <cellStyle name="Vírgula 7 3 4 3 2" xfId="5280"/>
    <cellStyle name="Vírgula 7 3 4 3 2 2" xfId="10264"/>
    <cellStyle name="Vírgula 7 3 4 3 2 2 2" xfId="14311"/>
    <cellStyle name="Vírgula 7 3 4 3 2 2 2 2" xfId="19791"/>
    <cellStyle name="Vírgula 7 3 4 3 2 2 3" xfId="17036"/>
    <cellStyle name="Vírgula 7 3 4 3 2 3" xfId="13139"/>
    <cellStyle name="Vírgula 7 3 4 3 2 3 2" xfId="18619"/>
    <cellStyle name="Vírgula 7 3 4 3 2 4" xfId="15865"/>
    <cellStyle name="Vírgula 7 3 4 3 3" xfId="7009"/>
    <cellStyle name="Vírgula 7 3 4 3 3 2" xfId="11951"/>
    <cellStyle name="Vírgula 7 3 4 3 3 2 2" xfId="14711"/>
    <cellStyle name="Vírgula 7 3 4 3 3 2 2 2" xfId="20191"/>
    <cellStyle name="Vírgula 7 3 4 3 3 2 3" xfId="17436"/>
    <cellStyle name="Vírgula 7 3 4 3 3 3" xfId="13540"/>
    <cellStyle name="Vírgula 7 3 4 3 3 3 2" xfId="19020"/>
    <cellStyle name="Vírgula 7 3 4 3 3 4" xfId="16265"/>
    <cellStyle name="Vírgula 7 3 4 3 4" xfId="8517"/>
    <cellStyle name="Vírgula 7 3 4 3 4 2" xfId="13897"/>
    <cellStyle name="Vírgula 7 3 4 3 4 2 2" xfId="19377"/>
    <cellStyle name="Vírgula 7 3 4 3 4 3" xfId="16622"/>
    <cellStyle name="Vírgula 7 3 4 3 5" xfId="3556"/>
    <cellStyle name="Vírgula 7 3 4 3 5 2" xfId="12734"/>
    <cellStyle name="Vírgula 7 3 4 3 5 2 2" xfId="18214"/>
    <cellStyle name="Vírgula 7 3 4 3 5 3" xfId="15460"/>
    <cellStyle name="Vírgula 7 3 4 3 6" xfId="12368"/>
    <cellStyle name="Vírgula 7 3 4 3 6 2" xfId="17848"/>
    <cellStyle name="Vírgula 7 3 4 3 7" xfId="15094"/>
    <cellStyle name="Vírgula 7 3 4 4" xfId="4012"/>
    <cellStyle name="Vírgula 7 3 4 4 2" xfId="9084"/>
    <cellStyle name="Vírgula 7 3 4 4 2 2" xfId="14098"/>
    <cellStyle name="Vírgula 7 3 4 4 2 2 2" xfId="19578"/>
    <cellStyle name="Vírgula 7 3 4 4 2 3" xfId="16823"/>
    <cellStyle name="Vírgula 7 3 4 4 3" xfId="12906"/>
    <cellStyle name="Vírgula 7 3 4 4 3 2" xfId="18386"/>
    <cellStyle name="Vírgula 7 3 4 4 4" xfId="15632"/>
    <cellStyle name="Vírgula 7 3 4 5" xfId="5768"/>
    <cellStyle name="Vírgula 7 3 4 5 2" xfId="10710"/>
    <cellStyle name="Vírgula 7 3 4 5 2 2" xfId="14485"/>
    <cellStyle name="Vírgula 7 3 4 5 2 2 2" xfId="19965"/>
    <cellStyle name="Vírgula 7 3 4 5 2 3" xfId="17210"/>
    <cellStyle name="Vírgula 7 3 4 5 3" xfId="13314"/>
    <cellStyle name="Vírgula 7 3 4 5 3 2" xfId="18794"/>
    <cellStyle name="Vírgula 7 3 4 5 4" xfId="16039"/>
    <cellStyle name="Vírgula 7 3 4 6" xfId="7276"/>
    <cellStyle name="Vírgula 7 3 4 6 2" xfId="13671"/>
    <cellStyle name="Vírgula 7 3 4 6 2 2" xfId="19151"/>
    <cellStyle name="Vírgula 7 3 4 6 3" xfId="16396"/>
    <cellStyle name="Vírgula 7 3 4 7" xfId="2315"/>
    <cellStyle name="Vírgula 7 3 4 7 2" xfId="12508"/>
    <cellStyle name="Vírgula 7 3 4 7 2 2" xfId="17988"/>
    <cellStyle name="Vírgula 7 3 4 7 3" xfId="15234"/>
    <cellStyle name="Vírgula 7 3 4 8" xfId="12118"/>
    <cellStyle name="Vírgula 7 3 4 8 2" xfId="17599"/>
    <cellStyle name="Vírgula 7 3 4 9" xfId="14865"/>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2 2 2" xfId="19794"/>
    <cellStyle name="Vírgula 7 3 5 2 2 2 2 3" xfId="17039"/>
    <cellStyle name="Vírgula 7 3 5 2 2 2 3" xfId="13142"/>
    <cellStyle name="Vírgula 7 3 5 2 2 2 3 2" xfId="18622"/>
    <cellStyle name="Vírgula 7 3 5 2 2 2 4" xfId="15868"/>
    <cellStyle name="Vírgula 7 3 5 2 2 3" xfId="7012"/>
    <cellStyle name="Vírgula 7 3 5 2 2 3 2" xfId="11954"/>
    <cellStyle name="Vírgula 7 3 5 2 2 3 2 2" xfId="14714"/>
    <cellStyle name="Vírgula 7 3 5 2 2 3 2 2 2" xfId="20194"/>
    <cellStyle name="Vírgula 7 3 5 2 2 3 2 3" xfId="17439"/>
    <cellStyle name="Vírgula 7 3 5 2 2 3 3" xfId="13543"/>
    <cellStyle name="Vírgula 7 3 5 2 2 3 3 2" xfId="19023"/>
    <cellStyle name="Vírgula 7 3 5 2 2 3 4" xfId="16268"/>
    <cellStyle name="Vírgula 7 3 5 2 2 4" xfId="8520"/>
    <cellStyle name="Vírgula 7 3 5 2 2 4 2" xfId="13900"/>
    <cellStyle name="Vírgula 7 3 5 2 2 4 2 2" xfId="19380"/>
    <cellStyle name="Vírgula 7 3 5 2 2 4 3" xfId="16625"/>
    <cellStyle name="Vírgula 7 3 5 2 2 5" xfId="3559"/>
    <cellStyle name="Vírgula 7 3 5 2 2 5 2" xfId="12737"/>
    <cellStyle name="Vírgula 7 3 5 2 2 5 2 2" xfId="18217"/>
    <cellStyle name="Vírgula 7 3 5 2 2 5 3" xfId="15463"/>
    <cellStyle name="Vírgula 7 3 5 2 2 6" xfId="12371"/>
    <cellStyle name="Vírgula 7 3 5 2 2 6 2" xfId="17851"/>
    <cellStyle name="Vírgula 7 3 5 2 2 7" xfId="15097"/>
    <cellStyle name="Vírgula 7 3 5 2 3" xfId="4539"/>
    <cellStyle name="Vírgula 7 3 5 2 3 2" xfId="9523"/>
    <cellStyle name="Vírgula 7 3 5 2 3 2 2" xfId="14202"/>
    <cellStyle name="Vírgula 7 3 5 2 3 2 2 2" xfId="19682"/>
    <cellStyle name="Vírgula 7 3 5 2 3 2 3" xfId="16927"/>
    <cellStyle name="Vírgula 7 3 5 2 3 3" xfId="13030"/>
    <cellStyle name="Vírgula 7 3 5 2 3 3 2" xfId="18510"/>
    <cellStyle name="Vírgula 7 3 5 2 3 4" xfId="15756"/>
    <cellStyle name="Vírgula 7 3 5 2 4" xfId="6270"/>
    <cellStyle name="Vírgula 7 3 5 2 4 2" xfId="11212"/>
    <cellStyle name="Vírgula 7 3 5 2 4 2 2" xfId="14604"/>
    <cellStyle name="Vírgula 7 3 5 2 4 2 2 2" xfId="20084"/>
    <cellStyle name="Vírgula 7 3 5 2 4 2 3" xfId="17329"/>
    <cellStyle name="Vírgula 7 3 5 2 4 3" xfId="13433"/>
    <cellStyle name="Vírgula 7 3 5 2 4 3 2" xfId="18913"/>
    <cellStyle name="Vírgula 7 3 5 2 4 4" xfId="16158"/>
    <cellStyle name="Vírgula 7 3 5 2 5" xfId="7778"/>
    <cellStyle name="Vírgula 7 3 5 2 5 2" xfId="13790"/>
    <cellStyle name="Vírgula 7 3 5 2 5 2 2" xfId="19270"/>
    <cellStyle name="Vírgula 7 3 5 2 5 3" xfId="16515"/>
    <cellStyle name="Vírgula 7 3 5 2 6" xfId="2817"/>
    <cellStyle name="Vírgula 7 3 5 2 6 2" xfId="12627"/>
    <cellStyle name="Vírgula 7 3 5 2 6 2 2" xfId="18107"/>
    <cellStyle name="Vírgula 7 3 5 2 6 3" xfId="15353"/>
    <cellStyle name="Vírgula 7 3 5 2 7" xfId="12261"/>
    <cellStyle name="Vírgula 7 3 5 2 7 2" xfId="17741"/>
    <cellStyle name="Vírgula 7 3 5 2 8" xfId="14987"/>
    <cellStyle name="Vírgula 7 3 5 3" xfId="1931"/>
    <cellStyle name="Vírgula 7 3 5 3 2" xfId="5282"/>
    <cellStyle name="Vírgula 7 3 5 3 2 2" xfId="10266"/>
    <cellStyle name="Vírgula 7 3 5 3 2 2 2" xfId="14313"/>
    <cellStyle name="Vírgula 7 3 5 3 2 2 2 2" xfId="19793"/>
    <cellStyle name="Vírgula 7 3 5 3 2 2 3" xfId="17038"/>
    <cellStyle name="Vírgula 7 3 5 3 2 3" xfId="13141"/>
    <cellStyle name="Vírgula 7 3 5 3 2 3 2" xfId="18621"/>
    <cellStyle name="Vírgula 7 3 5 3 2 4" xfId="15867"/>
    <cellStyle name="Vírgula 7 3 5 3 3" xfId="7011"/>
    <cellStyle name="Vírgula 7 3 5 3 3 2" xfId="11953"/>
    <cellStyle name="Vírgula 7 3 5 3 3 2 2" xfId="14713"/>
    <cellStyle name="Vírgula 7 3 5 3 3 2 2 2" xfId="20193"/>
    <cellStyle name="Vírgula 7 3 5 3 3 2 3" xfId="17438"/>
    <cellStyle name="Vírgula 7 3 5 3 3 3" xfId="13542"/>
    <cellStyle name="Vírgula 7 3 5 3 3 3 2" xfId="19022"/>
    <cellStyle name="Vírgula 7 3 5 3 3 4" xfId="16267"/>
    <cellStyle name="Vírgula 7 3 5 3 4" xfId="8519"/>
    <cellStyle name="Vírgula 7 3 5 3 4 2" xfId="13899"/>
    <cellStyle name="Vírgula 7 3 5 3 4 2 2" xfId="19379"/>
    <cellStyle name="Vírgula 7 3 5 3 4 3" xfId="16624"/>
    <cellStyle name="Vírgula 7 3 5 3 5" xfId="3558"/>
    <cellStyle name="Vírgula 7 3 5 3 5 2" xfId="12736"/>
    <cellStyle name="Vírgula 7 3 5 3 5 2 2" xfId="18216"/>
    <cellStyle name="Vírgula 7 3 5 3 5 3" xfId="15462"/>
    <cellStyle name="Vírgula 7 3 5 3 6" xfId="12370"/>
    <cellStyle name="Vírgula 7 3 5 3 6 2" xfId="17850"/>
    <cellStyle name="Vírgula 7 3 5 3 7" xfId="15096"/>
    <cellStyle name="Vírgula 7 3 5 4" xfId="4156"/>
    <cellStyle name="Vírgula 7 3 5 4 2" xfId="9142"/>
    <cellStyle name="Vírgula 7 3 5 4 2 2" xfId="14111"/>
    <cellStyle name="Vírgula 7 3 5 4 2 2 2" xfId="19591"/>
    <cellStyle name="Vírgula 7 3 5 4 2 3" xfId="16836"/>
    <cellStyle name="Vírgula 7 3 5 4 3" xfId="12939"/>
    <cellStyle name="Vírgula 7 3 5 4 3 2" xfId="18419"/>
    <cellStyle name="Vírgula 7 3 5 4 4" xfId="15665"/>
    <cellStyle name="Vírgula 7 3 5 5" xfId="5903"/>
    <cellStyle name="Vírgula 7 3 5 5 2" xfId="10845"/>
    <cellStyle name="Vírgula 7 3 5 5 2 2" xfId="14517"/>
    <cellStyle name="Vírgula 7 3 5 5 2 2 2" xfId="19997"/>
    <cellStyle name="Vírgula 7 3 5 5 2 3" xfId="17242"/>
    <cellStyle name="Vírgula 7 3 5 5 3" xfId="13346"/>
    <cellStyle name="Vírgula 7 3 5 5 3 2" xfId="18826"/>
    <cellStyle name="Vírgula 7 3 5 5 4" xfId="16071"/>
    <cellStyle name="Vírgula 7 3 5 6" xfId="7411"/>
    <cellStyle name="Vírgula 7 3 5 6 2" xfId="13703"/>
    <cellStyle name="Vírgula 7 3 5 6 2 2" xfId="19183"/>
    <cellStyle name="Vírgula 7 3 5 6 3" xfId="16428"/>
    <cellStyle name="Vírgula 7 3 5 7" xfId="2450"/>
    <cellStyle name="Vírgula 7 3 5 7 2" xfId="12540"/>
    <cellStyle name="Vírgula 7 3 5 7 2 2" xfId="18020"/>
    <cellStyle name="Vírgula 7 3 5 7 3" xfId="15266"/>
    <cellStyle name="Vírgula 7 3 5 8" xfId="12158"/>
    <cellStyle name="Vírgula 7 3 5 8 2" xfId="17639"/>
    <cellStyle name="Vírgula 7 3 5 9" xfId="1489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2 2 2" xfId="19796"/>
    <cellStyle name="Vírgula 7 3 6 2 2 2 2 3" xfId="17041"/>
    <cellStyle name="Vírgula 7 3 6 2 2 2 3" xfId="13144"/>
    <cellStyle name="Vírgula 7 3 6 2 2 2 3 2" xfId="18624"/>
    <cellStyle name="Vírgula 7 3 6 2 2 2 4" xfId="15870"/>
    <cellStyle name="Vírgula 7 3 6 2 2 3" xfId="7014"/>
    <cellStyle name="Vírgula 7 3 6 2 2 3 2" xfId="11956"/>
    <cellStyle name="Vírgula 7 3 6 2 2 3 2 2" xfId="14716"/>
    <cellStyle name="Vírgula 7 3 6 2 2 3 2 2 2" xfId="20196"/>
    <cellStyle name="Vírgula 7 3 6 2 2 3 2 3" xfId="17441"/>
    <cellStyle name="Vírgula 7 3 6 2 2 3 3" xfId="13545"/>
    <cellStyle name="Vírgula 7 3 6 2 2 3 3 2" xfId="19025"/>
    <cellStyle name="Vírgula 7 3 6 2 2 3 4" xfId="16270"/>
    <cellStyle name="Vírgula 7 3 6 2 2 4" xfId="8522"/>
    <cellStyle name="Vírgula 7 3 6 2 2 4 2" xfId="13902"/>
    <cellStyle name="Vírgula 7 3 6 2 2 4 2 2" xfId="19382"/>
    <cellStyle name="Vírgula 7 3 6 2 2 4 3" xfId="16627"/>
    <cellStyle name="Vírgula 7 3 6 2 2 5" xfId="3561"/>
    <cellStyle name="Vírgula 7 3 6 2 2 5 2" xfId="12739"/>
    <cellStyle name="Vírgula 7 3 6 2 2 5 2 2" xfId="18219"/>
    <cellStyle name="Vírgula 7 3 6 2 2 5 3" xfId="15465"/>
    <cellStyle name="Vírgula 7 3 6 2 2 6" xfId="12373"/>
    <cellStyle name="Vírgula 7 3 6 2 2 6 2" xfId="17853"/>
    <cellStyle name="Vírgula 7 3 6 2 2 7" xfId="15099"/>
    <cellStyle name="Vírgula 7 3 6 2 3" xfId="4434"/>
    <cellStyle name="Vírgula 7 3 6 2 3 2" xfId="9419"/>
    <cellStyle name="Vírgula 7 3 6 2 3 2 2" xfId="14177"/>
    <cellStyle name="Vírgula 7 3 6 2 3 2 2 2" xfId="19657"/>
    <cellStyle name="Vírgula 7 3 6 2 3 2 3" xfId="16902"/>
    <cellStyle name="Vírgula 7 3 6 2 3 3" xfId="13005"/>
    <cellStyle name="Vírgula 7 3 6 2 3 3 2" xfId="18485"/>
    <cellStyle name="Vírgula 7 3 6 2 3 4" xfId="15731"/>
    <cellStyle name="Vírgula 7 3 6 2 4" xfId="6176"/>
    <cellStyle name="Vírgula 7 3 6 2 4 2" xfId="11118"/>
    <cellStyle name="Vírgula 7 3 6 2 4 2 2" xfId="14582"/>
    <cellStyle name="Vírgula 7 3 6 2 4 2 2 2" xfId="20062"/>
    <cellStyle name="Vírgula 7 3 6 2 4 2 3" xfId="17307"/>
    <cellStyle name="Vírgula 7 3 6 2 4 3" xfId="13411"/>
    <cellStyle name="Vírgula 7 3 6 2 4 3 2" xfId="18891"/>
    <cellStyle name="Vírgula 7 3 6 2 4 4" xfId="16136"/>
    <cellStyle name="Vírgula 7 3 6 2 5" xfId="7684"/>
    <cellStyle name="Vírgula 7 3 6 2 5 2" xfId="13768"/>
    <cellStyle name="Vírgula 7 3 6 2 5 2 2" xfId="19248"/>
    <cellStyle name="Vírgula 7 3 6 2 5 3" xfId="16493"/>
    <cellStyle name="Vírgula 7 3 6 2 6" xfId="2723"/>
    <cellStyle name="Vírgula 7 3 6 2 6 2" xfId="12605"/>
    <cellStyle name="Vírgula 7 3 6 2 6 2 2" xfId="18085"/>
    <cellStyle name="Vírgula 7 3 6 2 6 3" xfId="15331"/>
    <cellStyle name="Vírgula 7 3 6 2 7" xfId="12227"/>
    <cellStyle name="Vírgula 7 3 6 2 7 2" xfId="17708"/>
    <cellStyle name="Vírgula 7 3 6 2 8" xfId="14965"/>
    <cellStyle name="Vírgula 7 3 6 3" xfId="1933"/>
    <cellStyle name="Vírgula 7 3 6 3 2" xfId="5284"/>
    <cellStyle name="Vírgula 7 3 6 3 2 2" xfId="10268"/>
    <cellStyle name="Vírgula 7 3 6 3 2 2 2" xfId="14315"/>
    <cellStyle name="Vírgula 7 3 6 3 2 2 2 2" xfId="19795"/>
    <cellStyle name="Vírgula 7 3 6 3 2 2 3" xfId="17040"/>
    <cellStyle name="Vírgula 7 3 6 3 2 3" xfId="13143"/>
    <cellStyle name="Vírgula 7 3 6 3 2 3 2" xfId="18623"/>
    <cellStyle name="Vírgula 7 3 6 3 2 4" xfId="15869"/>
    <cellStyle name="Vírgula 7 3 6 3 3" xfId="7013"/>
    <cellStyle name="Vírgula 7 3 6 3 3 2" xfId="11955"/>
    <cellStyle name="Vírgula 7 3 6 3 3 2 2" xfId="14715"/>
    <cellStyle name="Vírgula 7 3 6 3 3 2 2 2" xfId="20195"/>
    <cellStyle name="Vírgula 7 3 6 3 3 2 3" xfId="17440"/>
    <cellStyle name="Vírgula 7 3 6 3 3 3" xfId="13544"/>
    <cellStyle name="Vírgula 7 3 6 3 3 3 2" xfId="19024"/>
    <cellStyle name="Vírgula 7 3 6 3 3 4" xfId="16269"/>
    <cellStyle name="Vírgula 7 3 6 3 4" xfId="8521"/>
    <cellStyle name="Vírgula 7 3 6 3 4 2" xfId="13901"/>
    <cellStyle name="Vírgula 7 3 6 3 4 2 2" xfId="19381"/>
    <cellStyle name="Vírgula 7 3 6 3 4 3" xfId="16626"/>
    <cellStyle name="Vírgula 7 3 6 3 5" xfId="3560"/>
    <cellStyle name="Vírgula 7 3 6 3 5 2" xfId="12738"/>
    <cellStyle name="Vírgula 7 3 6 3 5 2 2" xfId="18218"/>
    <cellStyle name="Vírgula 7 3 6 3 5 3" xfId="15464"/>
    <cellStyle name="Vírgula 7 3 6 3 6" xfId="12372"/>
    <cellStyle name="Vírgula 7 3 6 3 6 2" xfId="17852"/>
    <cellStyle name="Vírgula 7 3 6 3 7" xfId="15098"/>
    <cellStyle name="Vírgula 7 3 6 4" xfId="3953"/>
    <cellStyle name="Vírgula 7 3 6 4 2" xfId="9032"/>
    <cellStyle name="Vírgula 7 3 6 4 2 2" xfId="14086"/>
    <cellStyle name="Vírgula 7 3 6 4 2 2 2" xfId="19566"/>
    <cellStyle name="Vírgula 7 3 6 4 2 3" xfId="16811"/>
    <cellStyle name="Vírgula 7 3 6 4 3" xfId="12891"/>
    <cellStyle name="Vírgula 7 3 6 4 3 2" xfId="18371"/>
    <cellStyle name="Vírgula 7 3 6 4 4" xfId="15617"/>
    <cellStyle name="Vírgula 7 3 6 5" xfId="5719"/>
    <cellStyle name="Vírgula 7 3 6 5 2" xfId="10661"/>
    <cellStyle name="Vírgula 7 3 6 5 2 2" xfId="14473"/>
    <cellStyle name="Vírgula 7 3 6 5 2 2 2" xfId="19953"/>
    <cellStyle name="Vírgula 7 3 6 5 2 3" xfId="17198"/>
    <cellStyle name="Vírgula 7 3 6 5 3" xfId="13302"/>
    <cellStyle name="Vírgula 7 3 6 5 3 2" xfId="18782"/>
    <cellStyle name="Vírgula 7 3 6 5 4" xfId="16027"/>
    <cellStyle name="Vírgula 7 3 6 6" xfId="7227"/>
    <cellStyle name="Vírgula 7 3 6 6 2" xfId="13659"/>
    <cellStyle name="Vírgula 7 3 6 6 2 2" xfId="19139"/>
    <cellStyle name="Vírgula 7 3 6 6 3" xfId="16384"/>
    <cellStyle name="Vírgula 7 3 6 7" xfId="2266"/>
    <cellStyle name="Vírgula 7 3 6 7 2" xfId="12496"/>
    <cellStyle name="Vírgula 7 3 6 7 2 2" xfId="17976"/>
    <cellStyle name="Vírgula 7 3 6 7 3" xfId="15222"/>
    <cellStyle name="Vírgula 7 3 6 8" xfId="12098"/>
    <cellStyle name="Vírgula 7 3 6 8 2" xfId="17579"/>
    <cellStyle name="Vírgula 7 3 6 9" xfId="14852"/>
    <cellStyle name="Vírgula 7 3 7" xfId="862"/>
    <cellStyle name="Vírgula 7 3 7 2" xfId="1935"/>
    <cellStyle name="Vírgula 7 3 7 2 2" xfId="5286"/>
    <cellStyle name="Vírgula 7 3 7 2 2 2" xfId="10270"/>
    <cellStyle name="Vírgula 7 3 7 2 2 2 2" xfId="14317"/>
    <cellStyle name="Vírgula 7 3 7 2 2 2 2 2" xfId="19797"/>
    <cellStyle name="Vírgula 7 3 7 2 2 2 3" xfId="17042"/>
    <cellStyle name="Vírgula 7 3 7 2 2 3" xfId="13145"/>
    <cellStyle name="Vírgula 7 3 7 2 2 3 2" xfId="18625"/>
    <cellStyle name="Vírgula 7 3 7 2 2 4" xfId="15871"/>
    <cellStyle name="Vírgula 7 3 7 2 3" xfId="7015"/>
    <cellStyle name="Vírgula 7 3 7 2 3 2" xfId="11957"/>
    <cellStyle name="Vírgula 7 3 7 2 3 2 2" xfId="14717"/>
    <cellStyle name="Vírgula 7 3 7 2 3 2 2 2" xfId="20197"/>
    <cellStyle name="Vírgula 7 3 7 2 3 2 3" xfId="17442"/>
    <cellStyle name="Vírgula 7 3 7 2 3 3" xfId="13546"/>
    <cellStyle name="Vírgula 7 3 7 2 3 3 2" xfId="19026"/>
    <cellStyle name="Vírgula 7 3 7 2 3 4" xfId="16271"/>
    <cellStyle name="Vírgula 7 3 7 2 4" xfId="8523"/>
    <cellStyle name="Vírgula 7 3 7 2 4 2" xfId="13903"/>
    <cellStyle name="Vírgula 7 3 7 2 4 2 2" xfId="19383"/>
    <cellStyle name="Vírgula 7 3 7 2 4 3" xfId="16628"/>
    <cellStyle name="Vírgula 7 3 7 2 5" xfId="3562"/>
    <cellStyle name="Vírgula 7 3 7 2 5 2" xfId="12740"/>
    <cellStyle name="Vírgula 7 3 7 2 5 2 2" xfId="18220"/>
    <cellStyle name="Vírgula 7 3 7 2 5 3" xfId="15466"/>
    <cellStyle name="Vírgula 7 3 7 2 6" xfId="12374"/>
    <cellStyle name="Vírgula 7 3 7 2 6 2" xfId="17854"/>
    <cellStyle name="Vírgula 7 3 7 2 7" xfId="15100"/>
    <cellStyle name="Vírgula 7 3 7 3" xfId="4297"/>
    <cellStyle name="Vírgula 7 3 7 3 2" xfId="9283"/>
    <cellStyle name="Vírgula 7 3 7 3 2 2" xfId="14144"/>
    <cellStyle name="Vírgula 7 3 7 3 2 2 2" xfId="19624"/>
    <cellStyle name="Vírgula 7 3 7 3 2 3" xfId="16869"/>
    <cellStyle name="Vírgula 7 3 7 3 3" xfId="12972"/>
    <cellStyle name="Vírgula 7 3 7 3 3 2" xfId="18452"/>
    <cellStyle name="Vírgula 7 3 7 3 4" xfId="15698"/>
    <cellStyle name="Vírgula 7 3 7 4" xfId="6041"/>
    <cellStyle name="Vírgula 7 3 7 4 2" xfId="10983"/>
    <cellStyle name="Vírgula 7 3 7 4 2 2" xfId="14550"/>
    <cellStyle name="Vírgula 7 3 7 4 2 2 2" xfId="20030"/>
    <cellStyle name="Vírgula 7 3 7 4 2 3" xfId="17275"/>
    <cellStyle name="Vírgula 7 3 7 4 3" xfId="13379"/>
    <cellStyle name="Vírgula 7 3 7 4 3 2" xfId="18859"/>
    <cellStyle name="Vírgula 7 3 7 4 4" xfId="16104"/>
    <cellStyle name="Vírgula 7 3 7 5" xfId="7549"/>
    <cellStyle name="Vírgula 7 3 7 5 2" xfId="13736"/>
    <cellStyle name="Vírgula 7 3 7 5 2 2" xfId="19216"/>
    <cellStyle name="Vírgula 7 3 7 5 3" xfId="16461"/>
    <cellStyle name="Vírgula 7 3 7 6" xfId="2588"/>
    <cellStyle name="Vírgula 7 3 7 6 2" xfId="12573"/>
    <cellStyle name="Vírgula 7 3 7 6 2 2" xfId="18053"/>
    <cellStyle name="Vírgula 7 3 7 6 3" xfId="15299"/>
    <cellStyle name="Vírgula 7 3 7 7" xfId="12192"/>
    <cellStyle name="Vírgula 7 3 7 7 2" xfId="17673"/>
    <cellStyle name="Vírgula 7 3 7 8" xfId="14931"/>
    <cellStyle name="Vírgula 7 3 8" xfId="1328"/>
    <cellStyle name="Vírgula 7 3 8 2" xfId="4679"/>
    <cellStyle name="Vírgula 7 3 8 2 2" xfId="9663"/>
    <cellStyle name="Vírgula 7 3 8 2 2 2" xfId="14237"/>
    <cellStyle name="Vírgula 7 3 8 2 2 2 2" xfId="19717"/>
    <cellStyle name="Vírgula 7 3 8 2 2 3" xfId="16962"/>
    <cellStyle name="Vírgula 7 3 8 2 3" xfId="13065"/>
    <cellStyle name="Vírgula 7 3 8 2 3 2" xfId="18545"/>
    <cellStyle name="Vírgula 7 3 8 2 4" xfId="15791"/>
    <cellStyle name="Vírgula 7 3 8 3" xfId="6408"/>
    <cellStyle name="Vírgula 7 3 8 3 2" xfId="11350"/>
    <cellStyle name="Vírgula 7 3 8 3 2 2" xfId="14637"/>
    <cellStyle name="Vírgula 7 3 8 3 2 2 2" xfId="20117"/>
    <cellStyle name="Vírgula 7 3 8 3 2 3" xfId="17362"/>
    <cellStyle name="Vírgula 7 3 8 3 3" xfId="13466"/>
    <cellStyle name="Vírgula 7 3 8 3 3 2" xfId="18946"/>
    <cellStyle name="Vírgula 7 3 8 3 4" xfId="16191"/>
    <cellStyle name="Vírgula 7 3 8 4" xfId="7916"/>
    <cellStyle name="Vírgula 7 3 8 4 2" xfId="13823"/>
    <cellStyle name="Vírgula 7 3 8 4 2 2" xfId="19303"/>
    <cellStyle name="Vírgula 7 3 8 4 3" xfId="16548"/>
    <cellStyle name="Vírgula 7 3 8 5" xfId="2955"/>
    <cellStyle name="Vírgula 7 3 8 5 2" xfId="12660"/>
    <cellStyle name="Vírgula 7 3 8 5 2 2" xfId="18140"/>
    <cellStyle name="Vírgula 7 3 8 5 3" xfId="15386"/>
    <cellStyle name="Vírgula 7 3 8 6" xfId="12294"/>
    <cellStyle name="Vírgula 7 3 8 6 2" xfId="17774"/>
    <cellStyle name="Vírgula 7 3 8 7" xfId="15020"/>
    <cellStyle name="Vírgula 7 3 9" xfId="272"/>
    <cellStyle name="Vírgula 7 3 9 2" xfId="3897"/>
    <cellStyle name="Vírgula 7 3 9 2 2" xfId="8984"/>
    <cellStyle name="Vírgula 7 3 9 2 2 2" xfId="14075"/>
    <cellStyle name="Vírgula 7 3 9 2 2 2 2" xfId="19555"/>
    <cellStyle name="Vírgula 7 3 9 2 2 3" xfId="16800"/>
    <cellStyle name="Vírgula 7 3 9 2 3" xfId="12879"/>
    <cellStyle name="Vírgula 7 3 9 2 3 2" xfId="18359"/>
    <cellStyle name="Vírgula 7 3 9 2 4" xfId="15605"/>
    <cellStyle name="Vírgula 7 3 9 3" xfId="5675"/>
    <cellStyle name="Vírgula 7 3 9 3 2" xfId="10617"/>
    <cellStyle name="Vírgula 7 3 9 3 2 2" xfId="14463"/>
    <cellStyle name="Vírgula 7 3 9 3 2 2 2" xfId="19943"/>
    <cellStyle name="Vírgula 7 3 9 3 2 3" xfId="17188"/>
    <cellStyle name="Vírgula 7 3 9 3 3" xfId="13292"/>
    <cellStyle name="Vírgula 7 3 9 3 3 2" xfId="18772"/>
    <cellStyle name="Vírgula 7 3 9 3 4" xfId="16017"/>
    <cellStyle name="Vírgula 7 3 9 4" xfId="7183"/>
    <cellStyle name="Vírgula 7 3 9 4 2" xfId="13649"/>
    <cellStyle name="Vírgula 7 3 9 4 2 2" xfId="19129"/>
    <cellStyle name="Vírgula 7 3 9 4 3" xfId="16374"/>
    <cellStyle name="Vírgula 7 3 9 5" xfId="2222"/>
    <cellStyle name="Vírgula 7 3 9 5 2" xfId="12486"/>
    <cellStyle name="Vírgula 7 3 9 5 2 2" xfId="17966"/>
    <cellStyle name="Vírgula 7 3 9 5 3" xfId="15212"/>
    <cellStyle name="Vírgula 7 3 9 6" xfId="12080"/>
    <cellStyle name="Vírgula 7 3 9 6 2" xfId="17561"/>
    <cellStyle name="Vírgula 7 3 9 7" xfId="14840"/>
    <cellStyle name="Vírgula 7 4" xfId="279"/>
    <cellStyle name="Vírgula 7 4 10" xfId="3902"/>
    <cellStyle name="Vírgula 7 4 10 2" xfId="8797"/>
    <cellStyle name="Vírgula 7 4 10 2 2" xfId="14035"/>
    <cellStyle name="Vírgula 7 4 10 2 2 2" xfId="19515"/>
    <cellStyle name="Vírgula 7 4 10 2 3" xfId="16760"/>
    <cellStyle name="Vírgula 7 4 10 3" xfId="12883"/>
    <cellStyle name="Vírgula 7 4 10 3 2" xfId="18363"/>
    <cellStyle name="Vírgula 7 4 10 4" xfId="15609"/>
    <cellStyle name="Vírgula 7 4 11" xfId="5570"/>
    <cellStyle name="Vírgula 7 4 11 2" xfId="10519"/>
    <cellStyle name="Vírgula 7 4 11 2 2" xfId="14446"/>
    <cellStyle name="Vírgula 7 4 11 2 2 2" xfId="19926"/>
    <cellStyle name="Vírgula 7 4 11 2 3" xfId="17171"/>
    <cellStyle name="Vírgula 7 4 11 3" xfId="13275"/>
    <cellStyle name="Vírgula 7 4 11 3 2" xfId="18755"/>
    <cellStyle name="Vírgula 7 4 11 4" xfId="16000"/>
    <cellStyle name="Vírgula 7 4 12" xfId="5680"/>
    <cellStyle name="Vírgula 7 4 12 2" xfId="10622"/>
    <cellStyle name="Vírgula 7 4 12 2 2" xfId="14467"/>
    <cellStyle name="Vírgula 7 4 12 2 2 2" xfId="19947"/>
    <cellStyle name="Vírgula 7 4 12 2 3" xfId="17192"/>
    <cellStyle name="Vírgula 7 4 12 3" xfId="13296"/>
    <cellStyle name="Vírgula 7 4 12 3 2" xfId="18776"/>
    <cellStyle name="Vírgula 7 4 12 4" xfId="16021"/>
    <cellStyle name="Vírgula 7 4 13" xfId="7188"/>
    <cellStyle name="Vírgula 7 4 13 2" xfId="13653"/>
    <cellStyle name="Vírgula 7 4 13 2 2" xfId="19133"/>
    <cellStyle name="Vírgula 7 4 13 3" xfId="16378"/>
    <cellStyle name="Vírgula 7 4 14" xfId="2227"/>
    <cellStyle name="Vírgula 7 4 14 2" xfId="12490"/>
    <cellStyle name="Vírgula 7 4 14 2 2" xfId="17970"/>
    <cellStyle name="Vírgula 7 4 14 3" xfId="15216"/>
    <cellStyle name="Vírgula 7 4 15" xfId="12084"/>
    <cellStyle name="Vírgula 7 4 15 2" xfId="17565"/>
    <cellStyle name="Vírgula 7 4 16" xfId="14845"/>
    <cellStyle name="Vírgula 7 4 2" xfId="401"/>
    <cellStyle name="Vírgula 7 4 2 10" xfId="5729"/>
    <cellStyle name="Vírgula 7 4 2 10 2" xfId="10671"/>
    <cellStyle name="Vírgula 7 4 2 10 2 2" xfId="14478"/>
    <cellStyle name="Vírgula 7 4 2 10 2 2 2" xfId="19958"/>
    <cellStyle name="Vírgula 7 4 2 10 2 3" xfId="17203"/>
    <cellStyle name="Vírgula 7 4 2 10 3" xfId="13307"/>
    <cellStyle name="Vírgula 7 4 2 10 3 2" xfId="18787"/>
    <cellStyle name="Vírgula 7 4 2 10 4" xfId="16032"/>
    <cellStyle name="Vírgula 7 4 2 11" xfId="7237"/>
    <cellStyle name="Vírgula 7 4 2 11 2" xfId="13664"/>
    <cellStyle name="Vírgula 7 4 2 11 2 2" xfId="19144"/>
    <cellStyle name="Vírgula 7 4 2 11 3" xfId="16389"/>
    <cellStyle name="Vírgula 7 4 2 12" xfId="2276"/>
    <cellStyle name="Vírgula 7 4 2 12 2" xfId="12501"/>
    <cellStyle name="Vírgula 7 4 2 12 2 2" xfId="17981"/>
    <cellStyle name="Vírgula 7 4 2 12 3" xfId="15227"/>
    <cellStyle name="Vírgula 7 4 2 13" xfId="12105"/>
    <cellStyle name="Vírgula 7 4 2 13 2" xfId="17586"/>
    <cellStyle name="Vírgula 7 4 2 14" xfId="14858"/>
    <cellStyle name="Vírgula 7 4 2 2" xfId="668"/>
    <cellStyle name="Vírgula 7 4 2 2 10" xfId="7372"/>
    <cellStyle name="Vírgula 7 4 2 2 10 2" xfId="13697"/>
    <cellStyle name="Vírgula 7 4 2 2 10 2 2" xfId="19177"/>
    <cellStyle name="Vírgula 7 4 2 2 10 3" xfId="16422"/>
    <cellStyle name="Vírgula 7 4 2 2 11" xfId="2411"/>
    <cellStyle name="Vírgula 7 4 2 2 11 2" xfId="12534"/>
    <cellStyle name="Vírgula 7 4 2 2 11 2 2" xfId="18014"/>
    <cellStyle name="Vírgula 7 4 2 2 11 3" xfId="15260"/>
    <cellStyle name="Vírgula 7 4 2 2 12" xfId="12152"/>
    <cellStyle name="Vírgula 7 4 2 2 12 2" xfId="17633"/>
    <cellStyle name="Vírgula 7 4 2 2 13" xfId="1489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2 2 2" xfId="19801"/>
    <cellStyle name="Vírgula 7 4 2 2 2 2 2 2 2 3" xfId="17046"/>
    <cellStyle name="Vírgula 7 4 2 2 2 2 2 2 3" xfId="13149"/>
    <cellStyle name="Vírgula 7 4 2 2 2 2 2 2 3 2" xfId="18629"/>
    <cellStyle name="Vírgula 7 4 2 2 2 2 2 2 4" xfId="15875"/>
    <cellStyle name="Vírgula 7 4 2 2 2 2 2 3" xfId="7019"/>
    <cellStyle name="Vírgula 7 4 2 2 2 2 2 3 2" xfId="11961"/>
    <cellStyle name="Vírgula 7 4 2 2 2 2 2 3 2 2" xfId="14721"/>
    <cellStyle name="Vírgula 7 4 2 2 2 2 2 3 2 2 2" xfId="20201"/>
    <cellStyle name="Vírgula 7 4 2 2 2 2 2 3 2 3" xfId="17446"/>
    <cellStyle name="Vírgula 7 4 2 2 2 2 2 3 3" xfId="13550"/>
    <cellStyle name="Vírgula 7 4 2 2 2 2 2 3 3 2" xfId="19030"/>
    <cellStyle name="Vírgula 7 4 2 2 2 2 2 3 4" xfId="16275"/>
    <cellStyle name="Vírgula 7 4 2 2 2 2 2 4" xfId="8527"/>
    <cellStyle name="Vírgula 7 4 2 2 2 2 2 4 2" xfId="13907"/>
    <cellStyle name="Vírgula 7 4 2 2 2 2 2 4 2 2" xfId="19387"/>
    <cellStyle name="Vírgula 7 4 2 2 2 2 2 4 3" xfId="16632"/>
    <cellStyle name="Vírgula 7 4 2 2 2 2 2 5" xfId="3566"/>
    <cellStyle name="Vírgula 7 4 2 2 2 2 2 5 2" xfId="12744"/>
    <cellStyle name="Vírgula 7 4 2 2 2 2 2 5 2 2" xfId="18224"/>
    <cellStyle name="Vírgula 7 4 2 2 2 2 2 5 3" xfId="15470"/>
    <cellStyle name="Vírgula 7 4 2 2 2 2 2 6" xfId="12378"/>
    <cellStyle name="Vírgula 7 4 2 2 2 2 2 6 2" xfId="17858"/>
    <cellStyle name="Vírgula 7 4 2 2 2 2 2 7" xfId="15104"/>
    <cellStyle name="Vírgula 7 4 2 2 2 2 3" xfId="4635"/>
    <cellStyle name="Vírgula 7 4 2 2 2 2 3 2" xfId="9619"/>
    <cellStyle name="Vírgula 7 4 2 2 2 2 3 2 2" xfId="14228"/>
    <cellStyle name="Vírgula 7 4 2 2 2 2 3 2 2 2" xfId="19708"/>
    <cellStyle name="Vírgula 7 4 2 2 2 2 3 2 3" xfId="16953"/>
    <cellStyle name="Vírgula 7 4 2 2 2 2 3 3" xfId="13056"/>
    <cellStyle name="Vírgula 7 4 2 2 2 2 3 3 2" xfId="18536"/>
    <cellStyle name="Vírgula 7 4 2 2 2 2 3 4" xfId="15782"/>
    <cellStyle name="Vírgula 7 4 2 2 2 2 4" xfId="6366"/>
    <cellStyle name="Vírgula 7 4 2 2 2 2 4 2" xfId="11308"/>
    <cellStyle name="Vírgula 7 4 2 2 2 2 4 2 2" xfId="14630"/>
    <cellStyle name="Vírgula 7 4 2 2 2 2 4 2 2 2" xfId="20110"/>
    <cellStyle name="Vírgula 7 4 2 2 2 2 4 2 3" xfId="17355"/>
    <cellStyle name="Vírgula 7 4 2 2 2 2 4 3" xfId="13459"/>
    <cellStyle name="Vírgula 7 4 2 2 2 2 4 3 2" xfId="18939"/>
    <cellStyle name="Vírgula 7 4 2 2 2 2 4 4" xfId="16184"/>
    <cellStyle name="Vírgula 7 4 2 2 2 2 5" xfId="7874"/>
    <cellStyle name="Vírgula 7 4 2 2 2 2 5 2" xfId="13816"/>
    <cellStyle name="Vírgula 7 4 2 2 2 2 5 2 2" xfId="19296"/>
    <cellStyle name="Vírgula 7 4 2 2 2 2 5 3" xfId="16541"/>
    <cellStyle name="Vírgula 7 4 2 2 2 2 6" xfId="2913"/>
    <cellStyle name="Vírgula 7 4 2 2 2 2 6 2" xfId="12653"/>
    <cellStyle name="Vírgula 7 4 2 2 2 2 6 2 2" xfId="18133"/>
    <cellStyle name="Vírgula 7 4 2 2 2 2 6 3" xfId="15379"/>
    <cellStyle name="Vírgula 7 4 2 2 2 2 7" xfId="12287"/>
    <cellStyle name="Vírgula 7 4 2 2 2 2 7 2" xfId="17767"/>
    <cellStyle name="Vírgula 7 4 2 2 2 2 8" xfId="15013"/>
    <cellStyle name="Vírgula 7 4 2 2 2 3" xfId="1938"/>
    <cellStyle name="Vírgula 7 4 2 2 2 3 2" xfId="5289"/>
    <cellStyle name="Vírgula 7 4 2 2 2 3 2 2" xfId="10273"/>
    <cellStyle name="Vírgula 7 4 2 2 2 3 2 2 2" xfId="14320"/>
    <cellStyle name="Vírgula 7 4 2 2 2 3 2 2 2 2" xfId="19800"/>
    <cellStyle name="Vírgula 7 4 2 2 2 3 2 2 3" xfId="17045"/>
    <cellStyle name="Vírgula 7 4 2 2 2 3 2 3" xfId="13148"/>
    <cellStyle name="Vírgula 7 4 2 2 2 3 2 3 2" xfId="18628"/>
    <cellStyle name="Vírgula 7 4 2 2 2 3 2 4" xfId="15874"/>
    <cellStyle name="Vírgula 7 4 2 2 2 3 3" xfId="7018"/>
    <cellStyle name="Vírgula 7 4 2 2 2 3 3 2" xfId="11960"/>
    <cellStyle name="Vírgula 7 4 2 2 2 3 3 2 2" xfId="14720"/>
    <cellStyle name="Vírgula 7 4 2 2 2 3 3 2 2 2" xfId="20200"/>
    <cellStyle name="Vírgula 7 4 2 2 2 3 3 2 3" xfId="17445"/>
    <cellStyle name="Vírgula 7 4 2 2 2 3 3 3" xfId="13549"/>
    <cellStyle name="Vírgula 7 4 2 2 2 3 3 3 2" xfId="19029"/>
    <cellStyle name="Vírgula 7 4 2 2 2 3 3 4" xfId="16274"/>
    <cellStyle name="Vírgula 7 4 2 2 2 3 4" xfId="8526"/>
    <cellStyle name="Vírgula 7 4 2 2 2 3 4 2" xfId="13906"/>
    <cellStyle name="Vírgula 7 4 2 2 2 3 4 2 2" xfId="19386"/>
    <cellStyle name="Vírgula 7 4 2 2 2 3 4 3" xfId="16631"/>
    <cellStyle name="Vírgula 7 4 2 2 2 3 5" xfId="3565"/>
    <cellStyle name="Vírgula 7 4 2 2 2 3 5 2" xfId="12743"/>
    <cellStyle name="Vírgula 7 4 2 2 2 3 5 2 2" xfId="18223"/>
    <cellStyle name="Vírgula 7 4 2 2 2 3 5 3" xfId="15469"/>
    <cellStyle name="Vírgula 7 4 2 2 2 3 6" xfId="12377"/>
    <cellStyle name="Vírgula 7 4 2 2 2 3 6 2" xfId="17857"/>
    <cellStyle name="Vírgula 7 4 2 2 2 3 7" xfId="15103"/>
    <cellStyle name="Vírgula 7 4 2 2 2 4" xfId="4252"/>
    <cellStyle name="Vírgula 7 4 2 2 2 4 2" xfId="9238"/>
    <cellStyle name="Vírgula 7 4 2 2 2 4 2 2" xfId="14137"/>
    <cellStyle name="Vírgula 7 4 2 2 2 4 2 2 2" xfId="19617"/>
    <cellStyle name="Vírgula 7 4 2 2 2 4 2 3" xfId="16862"/>
    <cellStyle name="Vírgula 7 4 2 2 2 4 3" xfId="12965"/>
    <cellStyle name="Vírgula 7 4 2 2 2 4 3 2" xfId="18445"/>
    <cellStyle name="Vírgula 7 4 2 2 2 4 4" xfId="15691"/>
    <cellStyle name="Vírgula 7 4 2 2 2 5" xfId="5999"/>
    <cellStyle name="Vírgula 7 4 2 2 2 5 2" xfId="10941"/>
    <cellStyle name="Vírgula 7 4 2 2 2 5 2 2" xfId="14543"/>
    <cellStyle name="Vírgula 7 4 2 2 2 5 2 2 2" xfId="20023"/>
    <cellStyle name="Vírgula 7 4 2 2 2 5 2 3" xfId="17268"/>
    <cellStyle name="Vírgula 7 4 2 2 2 5 3" xfId="13372"/>
    <cellStyle name="Vírgula 7 4 2 2 2 5 3 2" xfId="18852"/>
    <cellStyle name="Vírgula 7 4 2 2 2 5 4" xfId="16097"/>
    <cellStyle name="Vírgula 7 4 2 2 2 6" xfId="7507"/>
    <cellStyle name="Vírgula 7 4 2 2 2 6 2" xfId="13729"/>
    <cellStyle name="Vírgula 7 4 2 2 2 6 2 2" xfId="19209"/>
    <cellStyle name="Vírgula 7 4 2 2 2 6 3" xfId="16454"/>
    <cellStyle name="Vírgula 7 4 2 2 2 7" xfId="2546"/>
    <cellStyle name="Vírgula 7 4 2 2 2 7 2" xfId="12566"/>
    <cellStyle name="Vírgula 7 4 2 2 2 7 2 2" xfId="18046"/>
    <cellStyle name="Vírgula 7 4 2 2 2 7 3" xfId="15292"/>
    <cellStyle name="Vírgula 7 4 2 2 2 8" xfId="12184"/>
    <cellStyle name="Vírgula 7 4 2 2 2 8 2" xfId="17665"/>
    <cellStyle name="Vírgula 7 4 2 2 2 9" xfId="1492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2 2 2" xfId="19803"/>
    <cellStyle name="Vírgula 7 4 2 2 3 2 2 2 2 3" xfId="17048"/>
    <cellStyle name="Vírgula 7 4 2 2 3 2 2 2 3" xfId="13151"/>
    <cellStyle name="Vírgula 7 4 2 2 3 2 2 2 3 2" xfId="18631"/>
    <cellStyle name="Vírgula 7 4 2 2 3 2 2 2 4" xfId="15877"/>
    <cellStyle name="Vírgula 7 4 2 2 3 2 2 3" xfId="7021"/>
    <cellStyle name="Vírgula 7 4 2 2 3 2 2 3 2" xfId="11963"/>
    <cellStyle name="Vírgula 7 4 2 2 3 2 2 3 2 2" xfId="14723"/>
    <cellStyle name="Vírgula 7 4 2 2 3 2 2 3 2 2 2" xfId="20203"/>
    <cellStyle name="Vírgula 7 4 2 2 3 2 2 3 2 3" xfId="17448"/>
    <cellStyle name="Vírgula 7 4 2 2 3 2 2 3 3" xfId="13552"/>
    <cellStyle name="Vírgula 7 4 2 2 3 2 2 3 3 2" xfId="19032"/>
    <cellStyle name="Vírgula 7 4 2 2 3 2 2 3 4" xfId="16277"/>
    <cellStyle name="Vírgula 7 4 2 2 3 2 2 4" xfId="8529"/>
    <cellStyle name="Vírgula 7 4 2 2 3 2 2 4 2" xfId="13909"/>
    <cellStyle name="Vírgula 7 4 2 2 3 2 2 4 2 2" xfId="19389"/>
    <cellStyle name="Vírgula 7 4 2 2 3 2 2 4 3" xfId="16634"/>
    <cellStyle name="Vírgula 7 4 2 2 3 2 2 5" xfId="3568"/>
    <cellStyle name="Vírgula 7 4 2 2 3 2 2 5 2" xfId="12746"/>
    <cellStyle name="Vírgula 7 4 2 2 3 2 2 5 2 2" xfId="18226"/>
    <cellStyle name="Vírgula 7 4 2 2 3 2 2 5 3" xfId="15472"/>
    <cellStyle name="Vírgula 7 4 2 2 3 2 2 6" xfId="12380"/>
    <cellStyle name="Vírgula 7 4 2 2 3 2 2 6 2" xfId="17860"/>
    <cellStyle name="Vírgula 7 4 2 2 3 2 2 7" xfId="15106"/>
    <cellStyle name="Vírgula 7 4 2 2 3 2 3" xfId="4639"/>
    <cellStyle name="Vírgula 7 4 2 2 3 2 3 2" xfId="9623"/>
    <cellStyle name="Vírgula 7 4 2 2 3 2 3 2 2" xfId="14229"/>
    <cellStyle name="Vírgula 7 4 2 2 3 2 3 2 2 2" xfId="19709"/>
    <cellStyle name="Vírgula 7 4 2 2 3 2 3 2 3" xfId="16954"/>
    <cellStyle name="Vírgula 7 4 2 2 3 2 3 3" xfId="13057"/>
    <cellStyle name="Vírgula 7 4 2 2 3 2 3 3 2" xfId="18537"/>
    <cellStyle name="Vírgula 7 4 2 2 3 2 3 4" xfId="15783"/>
    <cellStyle name="Vírgula 7 4 2 2 3 2 4" xfId="6370"/>
    <cellStyle name="Vírgula 7 4 2 2 3 2 4 2" xfId="11312"/>
    <cellStyle name="Vírgula 7 4 2 2 3 2 4 2 2" xfId="14631"/>
    <cellStyle name="Vírgula 7 4 2 2 3 2 4 2 2 2" xfId="20111"/>
    <cellStyle name="Vírgula 7 4 2 2 3 2 4 2 3" xfId="17356"/>
    <cellStyle name="Vírgula 7 4 2 2 3 2 4 3" xfId="13460"/>
    <cellStyle name="Vírgula 7 4 2 2 3 2 4 3 2" xfId="18940"/>
    <cellStyle name="Vírgula 7 4 2 2 3 2 4 4" xfId="16185"/>
    <cellStyle name="Vírgula 7 4 2 2 3 2 5" xfId="7878"/>
    <cellStyle name="Vírgula 7 4 2 2 3 2 5 2" xfId="13817"/>
    <cellStyle name="Vírgula 7 4 2 2 3 2 5 2 2" xfId="19297"/>
    <cellStyle name="Vírgula 7 4 2 2 3 2 5 3" xfId="16542"/>
    <cellStyle name="Vírgula 7 4 2 2 3 2 6" xfId="2917"/>
    <cellStyle name="Vírgula 7 4 2 2 3 2 6 2" xfId="12654"/>
    <cellStyle name="Vírgula 7 4 2 2 3 2 6 2 2" xfId="18134"/>
    <cellStyle name="Vírgula 7 4 2 2 3 2 6 3" xfId="15380"/>
    <cellStyle name="Vírgula 7 4 2 2 3 2 7" xfId="12288"/>
    <cellStyle name="Vírgula 7 4 2 2 3 2 7 2" xfId="17768"/>
    <cellStyle name="Vírgula 7 4 2 2 3 2 8" xfId="15014"/>
    <cellStyle name="Vírgula 7 4 2 2 3 3" xfId="1940"/>
    <cellStyle name="Vírgula 7 4 2 2 3 3 2" xfId="5291"/>
    <cellStyle name="Vírgula 7 4 2 2 3 3 2 2" xfId="10275"/>
    <cellStyle name="Vírgula 7 4 2 2 3 3 2 2 2" xfId="14322"/>
    <cellStyle name="Vírgula 7 4 2 2 3 3 2 2 2 2" xfId="19802"/>
    <cellStyle name="Vírgula 7 4 2 2 3 3 2 2 3" xfId="17047"/>
    <cellStyle name="Vírgula 7 4 2 2 3 3 2 3" xfId="13150"/>
    <cellStyle name="Vírgula 7 4 2 2 3 3 2 3 2" xfId="18630"/>
    <cellStyle name="Vírgula 7 4 2 2 3 3 2 4" xfId="15876"/>
    <cellStyle name="Vírgula 7 4 2 2 3 3 3" xfId="7020"/>
    <cellStyle name="Vírgula 7 4 2 2 3 3 3 2" xfId="11962"/>
    <cellStyle name="Vírgula 7 4 2 2 3 3 3 2 2" xfId="14722"/>
    <cellStyle name="Vírgula 7 4 2 2 3 3 3 2 2 2" xfId="20202"/>
    <cellStyle name="Vírgula 7 4 2 2 3 3 3 2 3" xfId="17447"/>
    <cellStyle name="Vírgula 7 4 2 2 3 3 3 3" xfId="13551"/>
    <cellStyle name="Vírgula 7 4 2 2 3 3 3 3 2" xfId="19031"/>
    <cellStyle name="Vírgula 7 4 2 2 3 3 3 4" xfId="16276"/>
    <cellStyle name="Vírgula 7 4 2 2 3 3 4" xfId="8528"/>
    <cellStyle name="Vírgula 7 4 2 2 3 3 4 2" xfId="13908"/>
    <cellStyle name="Vírgula 7 4 2 2 3 3 4 2 2" xfId="19388"/>
    <cellStyle name="Vírgula 7 4 2 2 3 3 4 3" xfId="16633"/>
    <cellStyle name="Vírgula 7 4 2 2 3 3 5" xfId="3567"/>
    <cellStyle name="Vírgula 7 4 2 2 3 3 5 2" xfId="12745"/>
    <cellStyle name="Vírgula 7 4 2 2 3 3 5 2 2" xfId="18225"/>
    <cellStyle name="Vírgula 7 4 2 2 3 3 5 3" xfId="15471"/>
    <cellStyle name="Vírgula 7 4 2 2 3 3 6" xfId="12379"/>
    <cellStyle name="Vírgula 7 4 2 2 3 3 6 2" xfId="17859"/>
    <cellStyle name="Vírgula 7 4 2 2 3 3 7" xfId="15105"/>
    <cellStyle name="Vírgula 7 4 2 2 3 4" xfId="4256"/>
    <cellStyle name="Vírgula 7 4 2 2 3 4 2" xfId="9242"/>
    <cellStyle name="Vírgula 7 4 2 2 3 4 2 2" xfId="14138"/>
    <cellStyle name="Vírgula 7 4 2 2 3 4 2 2 2" xfId="19618"/>
    <cellStyle name="Vírgula 7 4 2 2 3 4 2 3" xfId="16863"/>
    <cellStyle name="Vírgula 7 4 2 2 3 4 3" xfId="12966"/>
    <cellStyle name="Vírgula 7 4 2 2 3 4 3 2" xfId="18446"/>
    <cellStyle name="Vírgula 7 4 2 2 3 4 4" xfId="15692"/>
    <cellStyle name="Vírgula 7 4 2 2 3 5" xfId="6003"/>
    <cellStyle name="Vírgula 7 4 2 2 3 5 2" xfId="10945"/>
    <cellStyle name="Vírgula 7 4 2 2 3 5 2 2" xfId="14544"/>
    <cellStyle name="Vírgula 7 4 2 2 3 5 2 2 2" xfId="20024"/>
    <cellStyle name="Vírgula 7 4 2 2 3 5 2 3" xfId="17269"/>
    <cellStyle name="Vírgula 7 4 2 2 3 5 3" xfId="13373"/>
    <cellStyle name="Vírgula 7 4 2 2 3 5 3 2" xfId="18853"/>
    <cellStyle name="Vírgula 7 4 2 2 3 5 4" xfId="16098"/>
    <cellStyle name="Vírgula 7 4 2 2 3 6" xfId="7511"/>
    <cellStyle name="Vírgula 7 4 2 2 3 6 2" xfId="13730"/>
    <cellStyle name="Vírgula 7 4 2 2 3 6 2 2" xfId="19210"/>
    <cellStyle name="Vírgula 7 4 2 2 3 6 3" xfId="16455"/>
    <cellStyle name="Vírgula 7 4 2 2 3 7" xfId="2550"/>
    <cellStyle name="Vírgula 7 4 2 2 3 7 2" xfId="12567"/>
    <cellStyle name="Vírgula 7 4 2 2 3 7 2 2" xfId="18047"/>
    <cellStyle name="Vírgula 7 4 2 2 3 7 3" xfId="15293"/>
    <cellStyle name="Vírgula 7 4 2 2 3 8" xfId="12185"/>
    <cellStyle name="Vírgula 7 4 2 2 3 8 2" xfId="17666"/>
    <cellStyle name="Vírgula 7 4 2 2 3 9" xfId="14925"/>
    <cellStyle name="Vírgula 7 4 2 2 4" xfId="962"/>
    <cellStyle name="Vírgula 7 4 2 2 4 2" xfId="1942"/>
    <cellStyle name="Vírgula 7 4 2 2 4 2 2" xfId="5293"/>
    <cellStyle name="Vírgula 7 4 2 2 4 2 2 2" xfId="10277"/>
    <cellStyle name="Vírgula 7 4 2 2 4 2 2 2 2" xfId="14324"/>
    <cellStyle name="Vírgula 7 4 2 2 4 2 2 2 2 2" xfId="19804"/>
    <cellStyle name="Vírgula 7 4 2 2 4 2 2 2 3" xfId="17049"/>
    <cellStyle name="Vírgula 7 4 2 2 4 2 2 3" xfId="13152"/>
    <cellStyle name="Vírgula 7 4 2 2 4 2 2 3 2" xfId="18632"/>
    <cellStyle name="Vírgula 7 4 2 2 4 2 2 4" xfId="15878"/>
    <cellStyle name="Vírgula 7 4 2 2 4 2 3" xfId="7022"/>
    <cellStyle name="Vírgula 7 4 2 2 4 2 3 2" xfId="11964"/>
    <cellStyle name="Vírgula 7 4 2 2 4 2 3 2 2" xfId="14724"/>
    <cellStyle name="Vírgula 7 4 2 2 4 2 3 2 2 2" xfId="20204"/>
    <cellStyle name="Vírgula 7 4 2 2 4 2 3 2 3" xfId="17449"/>
    <cellStyle name="Vírgula 7 4 2 2 4 2 3 3" xfId="13553"/>
    <cellStyle name="Vírgula 7 4 2 2 4 2 3 3 2" xfId="19033"/>
    <cellStyle name="Vírgula 7 4 2 2 4 2 3 4" xfId="16278"/>
    <cellStyle name="Vírgula 7 4 2 2 4 2 4" xfId="8530"/>
    <cellStyle name="Vírgula 7 4 2 2 4 2 4 2" xfId="13910"/>
    <cellStyle name="Vírgula 7 4 2 2 4 2 4 2 2" xfId="19390"/>
    <cellStyle name="Vírgula 7 4 2 2 4 2 4 3" xfId="16635"/>
    <cellStyle name="Vírgula 7 4 2 2 4 2 5" xfId="3569"/>
    <cellStyle name="Vírgula 7 4 2 2 4 2 5 2" xfId="12747"/>
    <cellStyle name="Vírgula 7 4 2 2 4 2 5 2 2" xfId="18227"/>
    <cellStyle name="Vírgula 7 4 2 2 4 2 5 3" xfId="15473"/>
    <cellStyle name="Vírgula 7 4 2 2 4 2 6" xfId="12381"/>
    <cellStyle name="Vírgula 7 4 2 2 4 2 6 2" xfId="17861"/>
    <cellStyle name="Vírgula 7 4 2 2 4 2 7" xfId="15107"/>
    <cellStyle name="Vírgula 7 4 2 2 4 3" xfId="4394"/>
    <cellStyle name="Vírgula 7 4 2 2 4 3 2" xfId="9379"/>
    <cellStyle name="Vírgula 7 4 2 2 4 3 2 2" xfId="14170"/>
    <cellStyle name="Vírgula 7 4 2 2 4 3 2 2 2" xfId="19650"/>
    <cellStyle name="Vírgula 7 4 2 2 4 3 2 3" xfId="16895"/>
    <cellStyle name="Vírgula 7 4 2 2 4 3 3" xfId="12998"/>
    <cellStyle name="Vírgula 7 4 2 2 4 3 3 2" xfId="18478"/>
    <cellStyle name="Vírgula 7 4 2 2 4 3 4" xfId="15724"/>
    <cellStyle name="Vírgula 7 4 2 2 4 4" xfId="6137"/>
    <cellStyle name="Vírgula 7 4 2 2 4 4 2" xfId="11079"/>
    <cellStyle name="Vírgula 7 4 2 2 4 4 2 2" xfId="14576"/>
    <cellStyle name="Vírgula 7 4 2 2 4 4 2 2 2" xfId="20056"/>
    <cellStyle name="Vírgula 7 4 2 2 4 4 2 3" xfId="17301"/>
    <cellStyle name="Vírgula 7 4 2 2 4 4 3" xfId="13405"/>
    <cellStyle name="Vírgula 7 4 2 2 4 4 3 2" xfId="18885"/>
    <cellStyle name="Vírgula 7 4 2 2 4 4 4" xfId="16130"/>
    <cellStyle name="Vírgula 7 4 2 2 4 5" xfId="7645"/>
    <cellStyle name="Vírgula 7 4 2 2 4 5 2" xfId="13762"/>
    <cellStyle name="Vírgula 7 4 2 2 4 5 2 2" xfId="19242"/>
    <cellStyle name="Vírgula 7 4 2 2 4 5 3" xfId="16487"/>
    <cellStyle name="Vírgula 7 4 2 2 4 6" xfId="2684"/>
    <cellStyle name="Vírgula 7 4 2 2 4 6 2" xfId="12599"/>
    <cellStyle name="Vírgula 7 4 2 2 4 6 2 2" xfId="18079"/>
    <cellStyle name="Vírgula 7 4 2 2 4 6 3" xfId="15325"/>
    <cellStyle name="Vírgula 7 4 2 2 4 7" xfId="12219"/>
    <cellStyle name="Vírgula 7 4 2 2 4 7 2" xfId="17700"/>
    <cellStyle name="Vírgula 7 4 2 2 4 8" xfId="14958"/>
    <cellStyle name="Vírgula 7 4 2 2 5" xfId="1937"/>
    <cellStyle name="Vírgula 7 4 2 2 5 2" xfId="5288"/>
    <cellStyle name="Vírgula 7 4 2 2 5 2 2" xfId="10272"/>
    <cellStyle name="Vírgula 7 4 2 2 5 2 2 2" xfId="14319"/>
    <cellStyle name="Vírgula 7 4 2 2 5 2 2 2 2" xfId="19799"/>
    <cellStyle name="Vírgula 7 4 2 2 5 2 2 3" xfId="17044"/>
    <cellStyle name="Vírgula 7 4 2 2 5 2 3" xfId="13147"/>
    <cellStyle name="Vírgula 7 4 2 2 5 2 3 2" xfId="18627"/>
    <cellStyle name="Vírgula 7 4 2 2 5 2 4" xfId="15873"/>
    <cellStyle name="Vírgula 7 4 2 2 5 3" xfId="7017"/>
    <cellStyle name="Vírgula 7 4 2 2 5 3 2" xfId="11959"/>
    <cellStyle name="Vírgula 7 4 2 2 5 3 2 2" xfId="14719"/>
    <cellStyle name="Vírgula 7 4 2 2 5 3 2 2 2" xfId="20199"/>
    <cellStyle name="Vírgula 7 4 2 2 5 3 2 3" xfId="17444"/>
    <cellStyle name="Vírgula 7 4 2 2 5 3 3" xfId="13548"/>
    <cellStyle name="Vírgula 7 4 2 2 5 3 3 2" xfId="19028"/>
    <cellStyle name="Vírgula 7 4 2 2 5 3 4" xfId="16273"/>
    <cellStyle name="Vírgula 7 4 2 2 5 4" xfId="8525"/>
    <cellStyle name="Vírgula 7 4 2 2 5 4 2" xfId="13905"/>
    <cellStyle name="Vírgula 7 4 2 2 5 4 2 2" xfId="19385"/>
    <cellStyle name="Vírgula 7 4 2 2 5 4 3" xfId="16630"/>
    <cellStyle name="Vírgula 7 4 2 2 5 5" xfId="3564"/>
    <cellStyle name="Vírgula 7 4 2 2 5 5 2" xfId="12742"/>
    <cellStyle name="Vírgula 7 4 2 2 5 5 2 2" xfId="18222"/>
    <cellStyle name="Vírgula 7 4 2 2 5 5 3" xfId="15468"/>
    <cellStyle name="Vírgula 7 4 2 2 5 6" xfId="12376"/>
    <cellStyle name="Vírgula 7 4 2 2 5 6 2" xfId="17856"/>
    <cellStyle name="Vírgula 7 4 2 2 5 7" xfId="15102"/>
    <cellStyle name="Vírgula 7 4 2 2 6" xfId="3792"/>
    <cellStyle name="Vírgula 7 4 2 2 6 2" xfId="3913"/>
    <cellStyle name="Vírgula 7 4 2 2 6 2 2" xfId="8994"/>
    <cellStyle name="Vírgula 7 4 2 2 6 2 2 2" xfId="14080"/>
    <cellStyle name="Vírgula 7 4 2 2 6 2 2 2 2" xfId="19560"/>
    <cellStyle name="Vírgula 7 4 2 2 6 2 2 3" xfId="16805"/>
    <cellStyle name="Vírgula 7 4 2 2 6 2 3" xfId="12885"/>
    <cellStyle name="Vírgula 7 4 2 2 6 2 3 2" xfId="18365"/>
    <cellStyle name="Vírgula 7 4 2 2 6 2 4" xfId="15611"/>
    <cellStyle name="Vírgula 7 4 2 2 6 3" xfId="8752"/>
    <cellStyle name="Vírgula 7 4 2 2 6 3 2" xfId="14025"/>
    <cellStyle name="Vírgula 7 4 2 2 6 3 2 2" xfId="19505"/>
    <cellStyle name="Vírgula 7 4 2 2 6 3 3" xfId="16750"/>
    <cellStyle name="Vírgula 7 4 2 2 6 4" xfId="12860"/>
    <cellStyle name="Vírgula 7 4 2 2 6 4 2" xfId="18340"/>
    <cellStyle name="Vírgula 7 4 2 2 6 5" xfId="15586"/>
    <cellStyle name="Vírgula 7 4 2 2 7" xfId="4117"/>
    <cellStyle name="Vírgula 7 4 2 2 7 2" xfId="8888"/>
    <cellStyle name="Vírgula 7 4 2 2 7 2 2" xfId="14057"/>
    <cellStyle name="Vírgula 7 4 2 2 7 2 2 2" xfId="19537"/>
    <cellStyle name="Vírgula 7 4 2 2 7 2 3" xfId="16782"/>
    <cellStyle name="Vírgula 7 4 2 2 7 3" xfId="12933"/>
    <cellStyle name="Vírgula 7 4 2 2 7 3 2" xfId="18413"/>
    <cellStyle name="Vírgula 7 4 2 2 7 4" xfId="15659"/>
    <cellStyle name="Vírgula 7 4 2 2 8" xfId="5476"/>
    <cellStyle name="Vírgula 7 4 2 2 8 2" xfId="10441"/>
    <cellStyle name="Vírgula 7 4 2 2 8 2 2" xfId="14425"/>
    <cellStyle name="Vírgula 7 4 2 2 8 2 2 2" xfId="19905"/>
    <cellStyle name="Vírgula 7 4 2 2 8 2 3" xfId="17150"/>
    <cellStyle name="Vírgula 7 4 2 2 8 3" xfId="13254"/>
    <cellStyle name="Vírgula 7 4 2 2 8 3 2" xfId="18734"/>
    <cellStyle name="Vírgula 7 4 2 2 8 4" xfId="15979"/>
    <cellStyle name="Vírgula 7 4 2 2 9" xfId="5864"/>
    <cellStyle name="Vírgula 7 4 2 2 9 2" xfId="10806"/>
    <cellStyle name="Vírgula 7 4 2 2 9 2 2" xfId="14511"/>
    <cellStyle name="Vírgula 7 4 2 2 9 2 2 2" xfId="19991"/>
    <cellStyle name="Vírgula 7 4 2 2 9 2 3" xfId="17236"/>
    <cellStyle name="Vírgula 7 4 2 2 9 3" xfId="13340"/>
    <cellStyle name="Vírgula 7 4 2 2 9 3 2" xfId="18820"/>
    <cellStyle name="Vírgula 7 4 2 2 9 4" xfId="16065"/>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2 2 2" xfId="19806"/>
    <cellStyle name="Vírgula 7 4 2 3 2 2 2 2 3" xfId="17051"/>
    <cellStyle name="Vírgula 7 4 2 3 2 2 2 3" xfId="13154"/>
    <cellStyle name="Vírgula 7 4 2 3 2 2 2 3 2" xfId="18634"/>
    <cellStyle name="Vírgula 7 4 2 3 2 2 2 4" xfId="15880"/>
    <cellStyle name="Vírgula 7 4 2 3 2 2 3" xfId="7024"/>
    <cellStyle name="Vírgula 7 4 2 3 2 2 3 2" xfId="11966"/>
    <cellStyle name="Vírgula 7 4 2 3 2 2 3 2 2" xfId="14726"/>
    <cellStyle name="Vírgula 7 4 2 3 2 2 3 2 2 2" xfId="20206"/>
    <cellStyle name="Vírgula 7 4 2 3 2 2 3 2 3" xfId="17451"/>
    <cellStyle name="Vírgula 7 4 2 3 2 2 3 3" xfId="13555"/>
    <cellStyle name="Vírgula 7 4 2 3 2 2 3 3 2" xfId="19035"/>
    <cellStyle name="Vírgula 7 4 2 3 2 2 3 4" xfId="16280"/>
    <cellStyle name="Vírgula 7 4 2 3 2 2 4" xfId="8532"/>
    <cellStyle name="Vírgula 7 4 2 3 2 2 4 2" xfId="13912"/>
    <cellStyle name="Vírgula 7 4 2 3 2 2 4 2 2" xfId="19392"/>
    <cellStyle name="Vírgula 7 4 2 3 2 2 4 3" xfId="16637"/>
    <cellStyle name="Vírgula 7 4 2 3 2 2 5" xfId="3571"/>
    <cellStyle name="Vírgula 7 4 2 3 2 2 5 2" xfId="12749"/>
    <cellStyle name="Vírgula 7 4 2 3 2 2 5 2 2" xfId="18229"/>
    <cellStyle name="Vírgula 7 4 2 3 2 2 5 3" xfId="15475"/>
    <cellStyle name="Vírgula 7 4 2 3 2 2 6" xfId="12383"/>
    <cellStyle name="Vírgula 7 4 2 3 2 2 6 2" xfId="17863"/>
    <cellStyle name="Vírgula 7 4 2 3 2 2 7" xfId="15109"/>
    <cellStyle name="Vírgula 7 4 2 3 2 3" xfId="4487"/>
    <cellStyle name="Vírgula 7 4 2 3 2 3 2" xfId="9472"/>
    <cellStyle name="Vírgula 7 4 2 3 2 3 2 2" xfId="14192"/>
    <cellStyle name="Vírgula 7 4 2 3 2 3 2 2 2" xfId="19672"/>
    <cellStyle name="Vírgula 7 4 2 3 2 3 2 3" xfId="16917"/>
    <cellStyle name="Vírgula 7 4 2 3 2 3 3" xfId="13020"/>
    <cellStyle name="Vírgula 7 4 2 3 2 3 3 2" xfId="18500"/>
    <cellStyle name="Vírgula 7 4 2 3 2 3 4" xfId="15746"/>
    <cellStyle name="Vírgula 7 4 2 3 2 4" xfId="6227"/>
    <cellStyle name="Vírgula 7 4 2 3 2 4 2" xfId="11169"/>
    <cellStyle name="Vírgula 7 4 2 3 2 4 2 2" xfId="14597"/>
    <cellStyle name="Vírgula 7 4 2 3 2 4 2 2 2" xfId="20077"/>
    <cellStyle name="Vírgula 7 4 2 3 2 4 2 3" xfId="17322"/>
    <cellStyle name="Vírgula 7 4 2 3 2 4 3" xfId="13426"/>
    <cellStyle name="Vírgula 7 4 2 3 2 4 3 2" xfId="18906"/>
    <cellStyle name="Vírgula 7 4 2 3 2 4 4" xfId="16151"/>
    <cellStyle name="Vírgula 7 4 2 3 2 5" xfId="7735"/>
    <cellStyle name="Vírgula 7 4 2 3 2 5 2" xfId="13783"/>
    <cellStyle name="Vírgula 7 4 2 3 2 5 2 2" xfId="19263"/>
    <cellStyle name="Vírgula 7 4 2 3 2 5 3" xfId="16508"/>
    <cellStyle name="Vírgula 7 4 2 3 2 6" xfId="2774"/>
    <cellStyle name="Vírgula 7 4 2 3 2 6 2" xfId="12620"/>
    <cellStyle name="Vírgula 7 4 2 3 2 6 2 2" xfId="18100"/>
    <cellStyle name="Vírgula 7 4 2 3 2 6 3" xfId="15346"/>
    <cellStyle name="Vírgula 7 4 2 3 2 7" xfId="12246"/>
    <cellStyle name="Vírgula 7 4 2 3 2 7 2" xfId="17727"/>
    <cellStyle name="Vírgula 7 4 2 3 2 8" xfId="14980"/>
    <cellStyle name="Vírgula 7 4 2 3 3" xfId="1943"/>
    <cellStyle name="Vírgula 7 4 2 3 3 2" xfId="5294"/>
    <cellStyle name="Vírgula 7 4 2 3 3 2 2" xfId="10278"/>
    <cellStyle name="Vírgula 7 4 2 3 3 2 2 2" xfId="14325"/>
    <cellStyle name="Vírgula 7 4 2 3 3 2 2 2 2" xfId="19805"/>
    <cellStyle name="Vírgula 7 4 2 3 3 2 2 3" xfId="17050"/>
    <cellStyle name="Vírgula 7 4 2 3 3 2 3" xfId="13153"/>
    <cellStyle name="Vírgula 7 4 2 3 3 2 3 2" xfId="18633"/>
    <cellStyle name="Vírgula 7 4 2 3 3 2 4" xfId="15879"/>
    <cellStyle name="Vírgula 7 4 2 3 3 3" xfId="7023"/>
    <cellStyle name="Vírgula 7 4 2 3 3 3 2" xfId="11965"/>
    <cellStyle name="Vírgula 7 4 2 3 3 3 2 2" xfId="14725"/>
    <cellStyle name="Vírgula 7 4 2 3 3 3 2 2 2" xfId="20205"/>
    <cellStyle name="Vírgula 7 4 2 3 3 3 2 3" xfId="17450"/>
    <cellStyle name="Vírgula 7 4 2 3 3 3 3" xfId="13554"/>
    <cellStyle name="Vírgula 7 4 2 3 3 3 3 2" xfId="19034"/>
    <cellStyle name="Vírgula 7 4 2 3 3 3 4" xfId="16279"/>
    <cellStyle name="Vírgula 7 4 2 3 3 4" xfId="8531"/>
    <cellStyle name="Vírgula 7 4 2 3 3 4 2" xfId="13911"/>
    <cellStyle name="Vírgula 7 4 2 3 3 4 2 2" xfId="19391"/>
    <cellStyle name="Vírgula 7 4 2 3 3 4 3" xfId="16636"/>
    <cellStyle name="Vírgula 7 4 2 3 3 5" xfId="3570"/>
    <cellStyle name="Vírgula 7 4 2 3 3 5 2" xfId="12748"/>
    <cellStyle name="Vírgula 7 4 2 3 3 5 2 2" xfId="18228"/>
    <cellStyle name="Vírgula 7 4 2 3 3 5 3" xfId="15474"/>
    <cellStyle name="Vírgula 7 4 2 3 3 6" xfId="12382"/>
    <cellStyle name="Vírgula 7 4 2 3 3 6 2" xfId="17862"/>
    <cellStyle name="Vírgula 7 4 2 3 3 7" xfId="15108"/>
    <cellStyle name="Vírgula 7 4 2 3 4" xfId="4020"/>
    <cellStyle name="Vírgula 7 4 2 3 4 2" xfId="9091"/>
    <cellStyle name="Vírgula 7 4 2 3 4 2 2" xfId="14103"/>
    <cellStyle name="Vírgula 7 4 2 3 4 2 2 2" xfId="19583"/>
    <cellStyle name="Vírgula 7 4 2 3 4 2 3" xfId="16828"/>
    <cellStyle name="Vírgula 7 4 2 3 4 3" xfId="12911"/>
    <cellStyle name="Vírgula 7 4 2 3 4 3 2" xfId="18391"/>
    <cellStyle name="Vírgula 7 4 2 3 4 4" xfId="15637"/>
    <cellStyle name="Vírgula 7 4 2 3 5" xfId="5775"/>
    <cellStyle name="Vírgula 7 4 2 3 5 2" xfId="10717"/>
    <cellStyle name="Vírgula 7 4 2 3 5 2 2" xfId="14490"/>
    <cellStyle name="Vírgula 7 4 2 3 5 2 2 2" xfId="19970"/>
    <cellStyle name="Vírgula 7 4 2 3 5 2 3" xfId="17215"/>
    <cellStyle name="Vírgula 7 4 2 3 5 3" xfId="13319"/>
    <cellStyle name="Vírgula 7 4 2 3 5 3 2" xfId="18799"/>
    <cellStyle name="Vírgula 7 4 2 3 5 4" xfId="16044"/>
    <cellStyle name="Vírgula 7 4 2 3 6" xfId="7283"/>
    <cellStyle name="Vírgula 7 4 2 3 6 2" xfId="13676"/>
    <cellStyle name="Vírgula 7 4 2 3 6 2 2" xfId="19156"/>
    <cellStyle name="Vírgula 7 4 2 3 6 3" xfId="16401"/>
    <cellStyle name="Vírgula 7 4 2 3 7" xfId="2322"/>
    <cellStyle name="Vírgula 7 4 2 3 7 2" xfId="12513"/>
    <cellStyle name="Vírgula 7 4 2 3 7 2 2" xfId="17993"/>
    <cellStyle name="Vírgula 7 4 2 3 7 3" xfId="15239"/>
    <cellStyle name="Vírgula 7 4 2 3 8" xfId="12124"/>
    <cellStyle name="Vírgula 7 4 2 3 8 2" xfId="17605"/>
    <cellStyle name="Vírgula 7 4 2 3 9" xfId="14870"/>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2 2 2" xfId="19808"/>
    <cellStyle name="Vírgula 7 4 2 4 2 2 2 2 3" xfId="17053"/>
    <cellStyle name="Vírgula 7 4 2 4 2 2 2 3" xfId="13156"/>
    <cellStyle name="Vírgula 7 4 2 4 2 2 2 3 2" xfId="18636"/>
    <cellStyle name="Vírgula 7 4 2 4 2 2 2 4" xfId="15882"/>
    <cellStyle name="Vírgula 7 4 2 4 2 2 3" xfId="7026"/>
    <cellStyle name="Vírgula 7 4 2 4 2 2 3 2" xfId="11968"/>
    <cellStyle name="Vírgula 7 4 2 4 2 2 3 2 2" xfId="14728"/>
    <cellStyle name="Vírgula 7 4 2 4 2 2 3 2 2 2" xfId="20208"/>
    <cellStyle name="Vírgula 7 4 2 4 2 2 3 2 3" xfId="17453"/>
    <cellStyle name="Vírgula 7 4 2 4 2 2 3 3" xfId="13557"/>
    <cellStyle name="Vírgula 7 4 2 4 2 2 3 3 2" xfId="19037"/>
    <cellStyle name="Vírgula 7 4 2 4 2 2 3 4" xfId="16282"/>
    <cellStyle name="Vírgula 7 4 2 4 2 2 4" xfId="8534"/>
    <cellStyle name="Vírgula 7 4 2 4 2 2 4 2" xfId="13914"/>
    <cellStyle name="Vírgula 7 4 2 4 2 2 4 2 2" xfId="19394"/>
    <cellStyle name="Vírgula 7 4 2 4 2 2 4 3" xfId="16639"/>
    <cellStyle name="Vírgula 7 4 2 4 2 2 5" xfId="3573"/>
    <cellStyle name="Vírgula 7 4 2 4 2 2 5 2" xfId="12751"/>
    <cellStyle name="Vírgula 7 4 2 4 2 2 5 2 2" xfId="18231"/>
    <cellStyle name="Vírgula 7 4 2 4 2 2 5 3" xfId="15477"/>
    <cellStyle name="Vírgula 7 4 2 4 2 2 6" xfId="12385"/>
    <cellStyle name="Vírgula 7 4 2 4 2 2 6 2" xfId="17865"/>
    <cellStyle name="Vírgula 7 4 2 4 2 2 7" xfId="15111"/>
    <cellStyle name="Vírgula 7 4 2 4 2 3" xfId="4546"/>
    <cellStyle name="Vírgula 7 4 2 4 2 3 2" xfId="9530"/>
    <cellStyle name="Vírgula 7 4 2 4 2 3 2 2" xfId="14207"/>
    <cellStyle name="Vírgula 7 4 2 4 2 3 2 2 2" xfId="19687"/>
    <cellStyle name="Vírgula 7 4 2 4 2 3 2 3" xfId="16932"/>
    <cellStyle name="Vírgula 7 4 2 4 2 3 3" xfId="13035"/>
    <cellStyle name="Vírgula 7 4 2 4 2 3 3 2" xfId="18515"/>
    <cellStyle name="Vírgula 7 4 2 4 2 3 4" xfId="15761"/>
    <cellStyle name="Vírgula 7 4 2 4 2 4" xfId="6277"/>
    <cellStyle name="Vírgula 7 4 2 4 2 4 2" xfId="11219"/>
    <cellStyle name="Vírgula 7 4 2 4 2 4 2 2" xfId="14609"/>
    <cellStyle name="Vírgula 7 4 2 4 2 4 2 2 2" xfId="20089"/>
    <cellStyle name="Vírgula 7 4 2 4 2 4 2 3" xfId="17334"/>
    <cellStyle name="Vírgula 7 4 2 4 2 4 3" xfId="13438"/>
    <cellStyle name="Vírgula 7 4 2 4 2 4 3 2" xfId="18918"/>
    <cellStyle name="Vírgula 7 4 2 4 2 4 4" xfId="16163"/>
    <cellStyle name="Vírgula 7 4 2 4 2 5" xfId="7785"/>
    <cellStyle name="Vírgula 7 4 2 4 2 5 2" xfId="13795"/>
    <cellStyle name="Vírgula 7 4 2 4 2 5 2 2" xfId="19275"/>
    <cellStyle name="Vírgula 7 4 2 4 2 5 3" xfId="16520"/>
    <cellStyle name="Vírgula 7 4 2 4 2 6" xfId="2824"/>
    <cellStyle name="Vírgula 7 4 2 4 2 6 2" xfId="12632"/>
    <cellStyle name="Vírgula 7 4 2 4 2 6 2 2" xfId="18112"/>
    <cellStyle name="Vírgula 7 4 2 4 2 6 3" xfId="15358"/>
    <cellStyle name="Vírgula 7 4 2 4 2 7" xfId="12266"/>
    <cellStyle name="Vírgula 7 4 2 4 2 7 2" xfId="17746"/>
    <cellStyle name="Vírgula 7 4 2 4 2 8" xfId="14992"/>
    <cellStyle name="Vírgula 7 4 2 4 3" xfId="1945"/>
    <cellStyle name="Vírgula 7 4 2 4 3 2" xfId="5296"/>
    <cellStyle name="Vírgula 7 4 2 4 3 2 2" xfId="10280"/>
    <cellStyle name="Vírgula 7 4 2 4 3 2 2 2" xfId="14327"/>
    <cellStyle name="Vírgula 7 4 2 4 3 2 2 2 2" xfId="19807"/>
    <cellStyle name="Vírgula 7 4 2 4 3 2 2 3" xfId="17052"/>
    <cellStyle name="Vírgula 7 4 2 4 3 2 3" xfId="13155"/>
    <cellStyle name="Vírgula 7 4 2 4 3 2 3 2" xfId="18635"/>
    <cellStyle name="Vírgula 7 4 2 4 3 2 4" xfId="15881"/>
    <cellStyle name="Vírgula 7 4 2 4 3 3" xfId="7025"/>
    <cellStyle name="Vírgula 7 4 2 4 3 3 2" xfId="11967"/>
    <cellStyle name="Vírgula 7 4 2 4 3 3 2 2" xfId="14727"/>
    <cellStyle name="Vírgula 7 4 2 4 3 3 2 2 2" xfId="20207"/>
    <cellStyle name="Vírgula 7 4 2 4 3 3 2 3" xfId="17452"/>
    <cellStyle name="Vírgula 7 4 2 4 3 3 3" xfId="13556"/>
    <cellStyle name="Vírgula 7 4 2 4 3 3 3 2" xfId="19036"/>
    <cellStyle name="Vírgula 7 4 2 4 3 3 4" xfId="16281"/>
    <cellStyle name="Vírgula 7 4 2 4 3 4" xfId="8533"/>
    <cellStyle name="Vírgula 7 4 2 4 3 4 2" xfId="13913"/>
    <cellStyle name="Vírgula 7 4 2 4 3 4 2 2" xfId="19393"/>
    <cellStyle name="Vírgula 7 4 2 4 3 4 3" xfId="16638"/>
    <cellStyle name="Vírgula 7 4 2 4 3 5" xfId="3572"/>
    <cellStyle name="Vírgula 7 4 2 4 3 5 2" xfId="12750"/>
    <cellStyle name="Vírgula 7 4 2 4 3 5 2 2" xfId="18230"/>
    <cellStyle name="Vírgula 7 4 2 4 3 5 3" xfId="15476"/>
    <cellStyle name="Vírgula 7 4 2 4 3 6" xfId="12384"/>
    <cellStyle name="Vírgula 7 4 2 4 3 6 2" xfId="17864"/>
    <cellStyle name="Vírgula 7 4 2 4 3 7" xfId="15110"/>
    <cellStyle name="Vírgula 7 4 2 4 4" xfId="4163"/>
    <cellStyle name="Vírgula 7 4 2 4 4 2" xfId="9149"/>
    <cellStyle name="Vírgula 7 4 2 4 4 2 2" xfId="14116"/>
    <cellStyle name="Vírgula 7 4 2 4 4 2 2 2" xfId="19596"/>
    <cellStyle name="Vírgula 7 4 2 4 4 2 3" xfId="16841"/>
    <cellStyle name="Vírgula 7 4 2 4 4 3" xfId="12944"/>
    <cellStyle name="Vírgula 7 4 2 4 4 3 2" xfId="18424"/>
    <cellStyle name="Vírgula 7 4 2 4 4 4" xfId="15670"/>
    <cellStyle name="Vírgula 7 4 2 4 5" xfId="5910"/>
    <cellStyle name="Vírgula 7 4 2 4 5 2" xfId="10852"/>
    <cellStyle name="Vírgula 7 4 2 4 5 2 2" xfId="14522"/>
    <cellStyle name="Vírgula 7 4 2 4 5 2 2 2" xfId="20002"/>
    <cellStyle name="Vírgula 7 4 2 4 5 2 3" xfId="17247"/>
    <cellStyle name="Vírgula 7 4 2 4 5 3" xfId="13351"/>
    <cellStyle name="Vírgula 7 4 2 4 5 3 2" xfId="18831"/>
    <cellStyle name="Vírgula 7 4 2 4 5 4" xfId="16076"/>
    <cellStyle name="Vírgula 7 4 2 4 6" xfId="7418"/>
    <cellStyle name="Vírgula 7 4 2 4 6 2" xfId="13708"/>
    <cellStyle name="Vírgula 7 4 2 4 6 2 2" xfId="19188"/>
    <cellStyle name="Vírgula 7 4 2 4 6 3" xfId="16433"/>
    <cellStyle name="Vírgula 7 4 2 4 7" xfId="2457"/>
    <cellStyle name="Vírgula 7 4 2 4 7 2" xfId="12545"/>
    <cellStyle name="Vírgula 7 4 2 4 7 2 2" xfId="18025"/>
    <cellStyle name="Vírgula 7 4 2 4 7 3" xfId="15271"/>
    <cellStyle name="Vírgula 7 4 2 4 8" xfId="12163"/>
    <cellStyle name="Vírgula 7 4 2 4 8 2" xfId="17644"/>
    <cellStyle name="Vírgula 7 4 2 4 9" xfId="14903"/>
    <cellStyle name="Vírgula 7 4 2 5" xfId="870"/>
    <cellStyle name="Vírgula 7 4 2 5 2" xfId="1947"/>
    <cellStyle name="Vírgula 7 4 2 5 2 2" xfId="5298"/>
    <cellStyle name="Vírgula 7 4 2 5 2 2 2" xfId="10282"/>
    <cellStyle name="Vírgula 7 4 2 5 2 2 2 2" xfId="14329"/>
    <cellStyle name="Vírgula 7 4 2 5 2 2 2 2 2" xfId="19809"/>
    <cellStyle name="Vírgula 7 4 2 5 2 2 2 3" xfId="17054"/>
    <cellStyle name="Vírgula 7 4 2 5 2 2 3" xfId="13157"/>
    <cellStyle name="Vírgula 7 4 2 5 2 2 3 2" xfId="18637"/>
    <cellStyle name="Vírgula 7 4 2 5 2 2 4" xfId="15883"/>
    <cellStyle name="Vírgula 7 4 2 5 2 3" xfId="7027"/>
    <cellStyle name="Vírgula 7 4 2 5 2 3 2" xfId="11969"/>
    <cellStyle name="Vírgula 7 4 2 5 2 3 2 2" xfId="14729"/>
    <cellStyle name="Vírgula 7 4 2 5 2 3 2 2 2" xfId="20209"/>
    <cellStyle name="Vírgula 7 4 2 5 2 3 2 3" xfId="17454"/>
    <cellStyle name="Vírgula 7 4 2 5 2 3 3" xfId="13558"/>
    <cellStyle name="Vírgula 7 4 2 5 2 3 3 2" xfId="19038"/>
    <cellStyle name="Vírgula 7 4 2 5 2 3 4" xfId="16283"/>
    <cellStyle name="Vírgula 7 4 2 5 2 4" xfId="8535"/>
    <cellStyle name="Vírgula 7 4 2 5 2 4 2" xfId="13915"/>
    <cellStyle name="Vírgula 7 4 2 5 2 4 2 2" xfId="19395"/>
    <cellStyle name="Vírgula 7 4 2 5 2 4 3" xfId="16640"/>
    <cellStyle name="Vírgula 7 4 2 5 2 5" xfId="3574"/>
    <cellStyle name="Vírgula 7 4 2 5 2 5 2" xfId="12752"/>
    <cellStyle name="Vírgula 7 4 2 5 2 5 2 2" xfId="18232"/>
    <cellStyle name="Vírgula 7 4 2 5 2 5 3" xfId="15478"/>
    <cellStyle name="Vírgula 7 4 2 5 2 6" xfId="12386"/>
    <cellStyle name="Vírgula 7 4 2 5 2 6 2" xfId="17866"/>
    <cellStyle name="Vírgula 7 4 2 5 2 7" xfId="15112"/>
    <cellStyle name="Vírgula 7 4 2 5 3" xfId="4304"/>
    <cellStyle name="Vírgula 7 4 2 5 3 2" xfId="9290"/>
    <cellStyle name="Vírgula 7 4 2 5 3 2 2" xfId="14149"/>
    <cellStyle name="Vírgula 7 4 2 5 3 2 2 2" xfId="19629"/>
    <cellStyle name="Vírgula 7 4 2 5 3 2 3" xfId="16874"/>
    <cellStyle name="Vírgula 7 4 2 5 3 3" xfId="12977"/>
    <cellStyle name="Vírgula 7 4 2 5 3 3 2" xfId="18457"/>
    <cellStyle name="Vírgula 7 4 2 5 3 4" xfId="15703"/>
    <cellStyle name="Vírgula 7 4 2 5 4" xfId="6048"/>
    <cellStyle name="Vírgula 7 4 2 5 4 2" xfId="10990"/>
    <cellStyle name="Vírgula 7 4 2 5 4 2 2" xfId="14555"/>
    <cellStyle name="Vírgula 7 4 2 5 4 2 2 2" xfId="20035"/>
    <cellStyle name="Vírgula 7 4 2 5 4 2 3" xfId="17280"/>
    <cellStyle name="Vírgula 7 4 2 5 4 3" xfId="13384"/>
    <cellStyle name="Vírgula 7 4 2 5 4 3 2" xfId="18864"/>
    <cellStyle name="Vírgula 7 4 2 5 4 4" xfId="16109"/>
    <cellStyle name="Vírgula 7 4 2 5 5" xfId="7556"/>
    <cellStyle name="Vírgula 7 4 2 5 5 2" xfId="13741"/>
    <cellStyle name="Vírgula 7 4 2 5 5 2 2" xfId="19221"/>
    <cellStyle name="Vírgula 7 4 2 5 5 3" xfId="16466"/>
    <cellStyle name="Vírgula 7 4 2 5 6" xfId="2595"/>
    <cellStyle name="Vírgula 7 4 2 5 6 2" xfId="12578"/>
    <cellStyle name="Vírgula 7 4 2 5 6 2 2" xfId="18058"/>
    <cellStyle name="Vírgula 7 4 2 5 6 3" xfId="15304"/>
    <cellStyle name="Vírgula 7 4 2 5 7" xfId="12197"/>
    <cellStyle name="Vírgula 7 4 2 5 7 2" xfId="17678"/>
    <cellStyle name="Vírgula 7 4 2 5 8" xfId="14936"/>
    <cellStyle name="Vírgula 7 4 2 6" xfId="1936"/>
    <cellStyle name="Vírgula 7 4 2 6 2" xfId="5287"/>
    <cellStyle name="Vírgula 7 4 2 6 2 2" xfId="10271"/>
    <cellStyle name="Vírgula 7 4 2 6 2 2 2" xfId="14318"/>
    <cellStyle name="Vírgula 7 4 2 6 2 2 2 2" xfId="19798"/>
    <cellStyle name="Vírgula 7 4 2 6 2 2 3" xfId="17043"/>
    <cellStyle name="Vírgula 7 4 2 6 2 3" xfId="13146"/>
    <cellStyle name="Vírgula 7 4 2 6 2 3 2" xfId="18626"/>
    <cellStyle name="Vírgula 7 4 2 6 2 4" xfId="15872"/>
    <cellStyle name="Vírgula 7 4 2 6 3" xfId="7016"/>
    <cellStyle name="Vírgula 7 4 2 6 3 2" xfId="11958"/>
    <cellStyle name="Vírgula 7 4 2 6 3 2 2" xfId="14718"/>
    <cellStyle name="Vírgula 7 4 2 6 3 2 2 2" xfId="20198"/>
    <cellStyle name="Vírgula 7 4 2 6 3 2 3" xfId="17443"/>
    <cellStyle name="Vírgula 7 4 2 6 3 3" xfId="13547"/>
    <cellStyle name="Vírgula 7 4 2 6 3 3 2" xfId="19027"/>
    <cellStyle name="Vírgula 7 4 2 6 3 4" xfId="16272"/>
    <cellStyle name="Vírgula 7 4 2 6 4" xfId="8524"/>
    <cellStyle name="Vírgula 7 4 2 6 4 2" xfId="13904"/>
    <cellStyle name="Vírgula 7 4 2 6 4 2 2" xfId="19384"/>
    <cellStyle name="Vírgula 7 4 2 6 4 3" xfId="16629"/>
    <cellStyle name="Vírgula 7 4 2 6 5" xfId="3563"/>
    <cellStyle name="Vírgula 7 4 2 6 5 2" xfId="12741"/>
    <cellStyle name="Vírgula 7 4 2 6 5 2 2" xfId="18221"/>
    <cellStyle name="Vírgula 7 4 2 6 5 3" xfId="15467"/>
    <cellStyle name="Vírgula 7 4 2 6 6" xfId="12375"/>
    <cellStyle name="Vírgula 7 4 2 6 6 2" xfId="17855"/>
    <cellStyle name="Vírgula 7 4 2 6 7" xfId="15101"/>
    <cellStyle name="Vírgula 7 4 2 7" xfId="3703"/>
    <cellStyle name="Vírgula 7 4 2 7 2" xfId="4640"/>
    <cellStyle name="Vírgula 7 4 2 7 2 2" xfId="9624"/>
    <cellStyle name="Vírgula 7 4 2 7 2 2 2" xfId="14230"/>
    <cellStyle name="Vírgula 7 4 2 7 2 2 2 2" xfId="19710"/>
    <cellStyle name="Vírgula 7 4 2 7 2 2 3" xfId="16955"/>
    <cellStyle name="Vírgula 7 4 2 7 2 3" xfId="13058"/>
    <cellStyle name="Vírgula 7 4 2 7 2 3 2" xfId="18538"/>
    <cellStyle name="Vírgula 7 4 2 7 2 4" xfId="15784"/>
    <cellStyle name="Vírgula 7 4 2 7 3" xfId="8662"/>
    <cellStyle name="Vírgula 7 4 2 7 3 2" xfId="14004"/>
    <cellStyle name="Vírgula 7 4 2 7 3 2 2" xfId="19484"/>
    <cellStyle name="Vírgula 7 4 2 7 3 3" xfId="16729"/>
    <cellStyle name="Vírgula 7 4 2 7 4" xfId="12839"/>
    <cellStyle name="Vírgula 7 4 2 7 4 2" xfId="18319"/>
    <cellStyle name="Vírgula 7 4 2 7 5" xfId="15565"/>
    <cellStyle name="Vírgula 7 4 2 8" xfId="3964"/>
    <cellStyle name="Vírgula 7 4 2 8 2" xfId="8799"/>
    <cellStyle name="Vírgula 7 4 2 8 2 2" xfId="14036"/>
    <cellStyle name="Vírgula 7 4 2 8 2 2 2" xfId="19516"/>
    <cellStyle name="Vírgula 7 4 2 8 2 3" xfId="16761"/>
    <cellStyle name="Vírgula 7 4 2 8 3" xfId="12897"/>
    <cellStyle name="Vírgula 7 4 2 8 3 2" xfId="18377"/>
    <cellStyle name="Vírgula 7 4 2 8 4" xfId="15623"/>
    <cellStyle name="Vírgula 7 4 2 9" xfId="5504"/>
    <cellStyle name="Vírgula 7 4 2 9 2" xfId="10465"/>
    <cellStyle name="Vírgula 7 4 2 9 2 2" xfId="14428"/>
    <cellStyle name="Vírgula 7 4 2 9 2 2 2" xfId="19908"/>
    <cellStyle name="Vírgula 7 4 2 9 2 3" xfId="17153"/>
    <cellStyle name="Vírgula 7 4 2 9 3" xfId="13257"/>
    <cellStyle name="Vírgula 7 4 2 9 3 2" xfId="18737"/>
    <cellStyle name="Vírgula 7 4 2 9 4" xfId="15982"/>
    <cellStyle name="Vírgula 7 4 3" xfId="662"/>
    <cellStyle name="Vírgula 7 4 3 10" xfId="2405"/>
    <cellStyle name="Vírgula 7 4 3 10 2" xfId="12529"/>
    <cellStyle name="Vírgula 7 4 3 10 2 2" xfId="18009"/>
    <cellStyle name="Vírgula 7 4 3 10 3" xfId="15255"/>
    <cellStyle name="Vírgula 7 4 3 11" xfId="12147"/>
    <cellStyle name="Vírgula 7 4 3 11 2" xfId="17628"/>
    <cellStyle name="Vírgula 7 4 3 12" xfId="1488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2 2 2" xfId="19812"/>
    <cellStyle name="Vírgula 7 4 3 2 2 2 2 2 3" xfId="17057"/>
    <cellStyle name="Vírgula 7 4 3 2 2 2 2 3" xfId="13160"/>
    <cellStyle name="Vírgula 7 4 3 2 2 2 2 3 2" xfId="18640"/>
    <cellStyle name="Vírgula 7 4 3 2 2 2 2 4" xfId="15886"/>
    <cellStyle name="Vírgula 7 4 3 2 2 2 3" xfId="7030"/>
    <cellStyle name="Vírgula 7 4 3 2 2 2 3 2" xfId="11972"/>
    <cellStyle name="Vírgula 7 4 3 2 2 2 3 2 2" xfId="14732"/>
    <cellStyle name="Vírgula 7 4 3 2 2 2 3 2 2 2" xfId="20212"/>
    <cellStyle name="Vírgula 7 4 3 2 2 2 3 2 3" xfId="17457"/>
    <cellStyle name="Vírgula 7 4 3 2 2 2 3 3" xfId="13561"/>
    <cellStyle name="Vírgula 7 4 3 2 2 2 3 3 2" xfId="19041"/>
    <cellStyle name="Vírgula 7 4 3 2 2 2 3 4" xfId="16286"/>
    <cellStyle name="Vírgula 7 4 3 2 2 2 4" xfId="8538"/>
    <cellStyle name="Vírgula 7 4 3 2 2 2 4 2" xfId="13918"/>
    <cellStyle name="Vírgula 7 4 3 2 2 2 4 2 2" xfId="19398"/>
    <cellStyle name="Vírgula 7 4 3 2 2 2 4 3" xfId="16643"/>
    <cellStyle name="Vírgula 7 4 3 2 2 2 5" xfId="3577"/>
    <cellStyle name="Vírgula 7 4 3 2 2 2 5 2" xfId="12755"/>
    <cellStyle name="Vírgula 7 4 3 2 2 2 5 2 2" xfId="18235"/>
    <cellStyle name="Vírgula 7 4 3 2 2 2 5 3" xfId="15481"/>
    <cellStyle name="Vírgula 7 4 3 2 2 2 6" xfId="12389"/>
    <cellStyle name="Vírgula 7 4 3 2 2 2 6 2" xfId="17869"/>
    <cellStyle name="Vírgula 7 4 3 2 2 2 7" xfId="15115"/>
    <cellStyle name="Vírgula 7 4 3 2 2 3" xfId="4629"/>
    <cellStyle name="Vírgula 7 4 3 2 2 3 2" xfId="9613"/>
    <cellStyle name="Vírgula 7 4 3 2 2 3 2 2" xfId="14223"/>
    <cellStyle name="Vírgula 7 4 3 2 2 3 2 2 2" xfId="19703"/>
    <cellStyle name="Vírgula 7 4 3 2 2 3 2 3" xfId="16948"/>
    <cellStyle name="Vírgula 7 4 3 2 2 3 3" xfId="13051"/>
    <cellStyle name="Vírgula 7 4 3 2 2 3 3 2" xfId="18531"/>
    <cellStyle name="Vírgula 7 4 3 2 2 3 4" xfId="15777"/>
    <cellStyle name="Vírgula 7 4 3 2 2 4" xfId="6360"/>
    <cellStyle name="Vírgula 7 4 3 2 2 4 2" xfId="11302"/>
    <cellStyle name="Vírgula 7 4 3 2 2 4 2 2" xfId="14625"/>
    <cellStyle name="Vírgula 7 4 3 2 2 4 2 2 2" xfId="20105"/>
    <cellStyle name="Vírgula 7 4 3 2 2 4 2 3" xfId="17350"/>
    <cellStyle name="Vírgula 7 4 3 2 2 4 3" xfId="13454"/>
    <cellStyle name="Vírgula 7 4 3 2 2 4 3 2" xfId="18934"/>
    <cellStyle name="Vírgula 7 4 3 2 2 4 4" xfId="16179"/>
    <cellStyle name="Vírgula 7 4 3 2 2 5" xfId="7868"/>
    <cellStyle name="Vírgula 7 4 3 2 2 5 2" xfId="13811"/>
    <cellStyle name="Vírgula 7 4 3 2 2 5 2 2" xfId="19291"/>
    <cellStyle name="Vírgula 7 4 3 2 2 5 3" xfId="16536"/>
    <cellStyle name="Vírgula 7 4 3 2 2 6" xfId="2907"/>
    <cellStyle name="Vírgula 7 4 3 2 2 6 2" xfId="12648"/>
    <cellStyle name="Vírgula 7 4 3 2 2 6 2 2" xfId="18128"/>
    <cellStyle name="Vírgula 7 4 3 2 2 6 3" xfId="15374"/>
    <cellStyle name="Vírgula 7 4 3 2 2 7" xfId="12282"/>
    <cellStyle name="Vírgula 7 4 3 2 2 7 2" xfId="17762"/>
    <cellStyle name="Vírgula 7 4 3 2 2 8" xfId="15008"/>
    <cellStyle name="Vírgula 7 4 3 2 3" xfId="1949"/>
    <cellStyle name="Vírgula 7 4 3 2 3 2" xfId="5300"/>
    <cellStyle name="Vírgula 7 4 3 2 3 2 2" xfId="10284"/>
    <cellStyle name="Vírgula 7 4 3 2 3 2 2 2" xfId="14331"/>
    <cellStyle name="Vírgula 7 4 3 2 3 2 2 2 2" xfId="19811"/>
    <cellStyle name="Vírgula 7 4 3 2 3 2 2 3" xfId="17056"/>
    <cellStyle name="Vírgula 7 4 3 2 3 2 3" xfId="13159"/>
    <cellStyle name="Vírgula 7 4 3 2 3 2 3 2" xfId="18639"/>
    <cellStyle name="Vírgula 7 4 3 2 3 2 4" xfId="15885"/>
    <cellStyle name="Vírgula 7 4 3 2 3 3" xfId="7029"/>
    <cellStyle name="Vírgula 7 4 3 2 3 3 2" xfId="11971"/>
    <cellStyle name="Vírgula 7 4 3 2 3 3 2 2" xfId="14731"/>
    <cellStyle name="Vírgula 7 4 3 2 3 3 2 2 2" xfId="20211"/>
    <cellStyle name="Vírgula 7 4 3 2 3 3 2 3" xfId="17456"/>
    <cellStyle name="Vírgula 7 4 3 2 3 3 3" xfId="13560"/>
    <cellStyle name="Vírgula 7 4 3 2 3 3 3 2" xfId="19040"/>
    <cellStyle name="Vírgula 7 4 3 2 3 3 4" xfId="16285"/>
    <cellStyle name="Vírgula 7 4 3 2 3 4" xfId="8537"/>
    <cellStyle name="Vírgula 7 4 3 2 3 4 2" xfId="13917"/>
    <cellStyle name="Vírgula 7 4 3 2 3 4 2 2" xfId="19397"/>
    <cellStyle name="Vírgula 7 4 3 2 3 4 3" xfId="16642"/>
    <cellStyle name="Vírgula 7 4 3 2 3 5" xfId="3576"/>
    <cellStyle name="Vírgula 7 4 3 2 3 5 2" xfId="12754"/>
    <cellStyle name="Vírgula 7 4 3 2 3 5 2 2" xfId="18234"/>
    <cellStyle name="Vírgula 7 4 3 2 3 5 3" xfId="15480"/>
    <cellStyle name="Vírgula 7 4 3 2 3 6" xfId="12388"/>
    <cellStyle name="Vírgula 7 4 3 2 3 6 2" xfId="17868"/>
    <cellStyle name="Vírgula 7 4 3 2 3 7" xfId="15114"/>
    <cellStyle name="Vírgula 7 4 3 2 4" xfId="4246"/>
    <cellStyle name="Vírgula 7 4 3 2 4 2" xfId="9232"/>
    <cellStyle name="Vírgula 7 4 3 2 4 2 2" xfId="14132"/>
    <cellStyle name="Vírgula 7 4 3 2 4 2 2 2" xfId="19612"/>
    <cellStyle name="Vírgula 7 4 3 2 4 2 3" xfId="16857"/>
    <cellStyle name="Vírgula 7 4 3 2 4 3" xfId="12960"/>
    <cellStyle name="Vírgula 7 4 3 2 4 3 2" xfId="18440"/>
    <cellStyle name="Vírgula 7 4 3 2 4 4" xfId="15686"/>
    <cellStyle name="Vírgula 7 4 3 2 5" xfId="5993"/>
    <cellStyle name="Vírgula 7 4 3 2 5 2" xfId="10935"/>
    <cellStyle name="Vírgula 7 4 3 2 5 2 2" xfId="14538"/>
    <cellStyle name="Vírgula 7 4 3 2 5 2 2 2" xfId="20018"/>
    <cellStyle name="Vírgula 7 4 3 2 5 2 3" xfId="17263"/>
    <cellStyle name="Vírgula 7 4 3 2 5 3" xfId="13367"/>
    <cellStyle name="Vírgula 7 4 3 2 5 3 2" xfId="18847"/>
    <cellStyle name="Vírgula 7 4 3 2 5 4" xfId="16092"/>
    <cellStyle name="Vírgula 7 4 3 2 6" xfId="7501"/>
    <cellStyle name="Vírgula 7 4 3 2 6 2" xfId="13724"/>
    <cellStyle name="Vírgula 7 4 3 2 6 2 2" xfId="19204"/>
    <cellStyle name="Vírgula 7 4 3 2 6 3" xfId="16449"/>
    <cellStyle name="Vírgula 7 4 3 2 7" xfId="2540"/>
    <cellStyle name="Vírgula 7 4 3 2 7 2" xfId="12561"/>
    <cellStyle name="Vírgula 7 4 3 2 7 2 2" xfId="18041"/>
    <cellStyle name="Vírgula 7 4 3 2 7 3" xfId="15287"/>
    <cellStyle name="Vírgula 7 4 3 2 8" xfId="12179"/>
    <cellStyle name="Vírgula 7 4 3 2 8 2" xfId="17660"/>
    <cellStyle name="Vírgula 7 4 3 2 9" xfId="14919"/>
    <cellStyle name="Vírgula 7 4 3 3" xfId="956"/>
    <cellStyle name="Vírgula 7 4 3 3 2" xfId="1951"/>
    <cellStyle name="Vírgula 7 4 3 3 2 2" xfId="5302"/>
    <cellStyle name="Vírgula 7 4 3 3 2 2 2" xfId="10286"/>
    <cellStyle name="Vírgula 7 4 3 3 2 2 2 2" xfId="14333"/>
    <cellStyle name="Vírgula 7 4 3 3 2 2 2 2 2" xfId="19813"/>
    <cellStyle name="Vírgula 7 4 3 3 2 2 2 3" xfId="17058"/>
    <cellStyle name="Vírgula 7 4 3 3 2 2 3" xfId="13161"/>
    <cellStyle name="Vírgula 7 4 3 3 2 2 3 2" xfId="18641"/>
    <cellStyle name="Vírgula 7 4 3 3 2 2 4" xfId="15887"/>
    <cellStyle name="Vírgula 7 4 3 3 2 3" xfId="7031"/>
    <cellStyle name="Vírgula 7 4 3 3 2 3 2" xfId="11973"/>
    <cellStyle name="Vírgula 7 4 3 3 2 3 2 2" xfId="14733"/>
    <cellStyle name="Vírgula 7 4 3 3 2 3 2 2 2" xfId="20213"/>
    <cellStyle name="Vírgula 7 4 3 3 2 3 2 3" xfId="17458"/>
    <cellStyle name="Vírgula 7 4 3 3 2 3 3" xfId="13562"/>
    <cellStyle name="Vírgula 7 4 3 3 2 3 3 2" xfId="19042"/>
    <cellStyle name="Vírgula 7 4 3 3 2 3 4" xfId="16287"/>
    <cellStyle name="Vírgula 7 4 3 3 2 4" xfId="8539"/>
    <cellStyle name="Vírgula 7 4 3 3 2 4 2" xfId="13919"/>
    <cellStyle name="Vírgula 7 4 3 3 2 4 2 2" xfId="19399"/>
    <cellStyle name="Vírgula 7 4 3 3 2 4 3" xfId="16644"/>
    <cellStyle name="Vírgula 7 4 3 3 2 5" xfId="3578"/>
    <cellStyle name="Vírgula 7 4 3 3 2 5 2" xfId="12756"/>
    <cellStyle name="Vírgula 7 4 3 3 2 5 2 2" xfId="18236"/>
    <cellStyle name="Vírgula 7 4 3 3 2 5 3" xfId="15482"/>
    <cellStyle name="Vírgula 7 4 3 3 2 6" xfId="12390"/>
    <cellStyle name="Vírgula 7 4 3 3 2 6 2" xfId="17870"/>
    <cellStyle name="Vírgula 7 4 3 3 2 7" xfId="15116"/>
    <cellStyle name="Vírgula 7 4 3 3 3" xfId="4388"/>
    <cellStyle name="Vírgula 7 4 3 3 3 2" xfId="9373"/>
    <cellStyle name="Vírgula 7 4 3 3 3 2 2" xfId="14165"/>
    <cellStyle name="Vírgula 7 4 3 3 3 2 2 2" xfId="19645"/>
    <cellStyle name="Vírgula 7 4 3 3 3 2 3" xfId="16890"/>
    <cellStyle name="Vírgula 7 4 3 3 3 3" xfId="12993"/>
    <cellStyle name="Vírgula 7 4 3 3 3 3 2" xfId="18473"/>
    <cellStyle name="Vírgula 7 4 3 3 3 4" xfId="15719"/>
    <cellStyle name="Vírgula 7 4 3 3 4" xfId="6131"/>
    <cellStyle name="Vírgula 7 4 3 3 4 2" xfId="11073"/>
    <cellStyle name="Vírgula 7 4 3 3 4 2 2" xfId="14571"/>
    <cellStyle name="Vírgula 7 4 3 3 4 2 2 2" xfId="20051"/>
    <cellStyle name="Vírgula 7 4 3 3 4 2 3" xfId="17296"/>
    <cellStyle name="Vírgula 7 4 3 3 4 3" xfId="13400"/>
    <cellStyle name="Vírgula 7 4 3 3 4 3 2" xfId="18880"/>
    <cellStyle name="Vírgula 7 4 3 3 4 4" xfId="16125"/>
    <cellStyle name="Vírgula 7 4 3 3 5" xfId="7639"/>
    <cellStyle name="Vírgula 7 4 3 3 5 2" xfId="13757"/>
    <cellStyle name="Vírgula 7 4 3 3 5 2 2" xfId="19237"/>
    <cellStyle name="Vírgula 7 4 3 3 5 3" xfId="16482"/>
    <cellStyle name="Vírgula 7 4 3 3 6" xfId="2678"/>
    <cellStyle name="Vírgula 7 4 3 3 6 2" xfId="12594"/>
    <cellStyle name="Vírgula 7 4 3 3 6 2 2" xfId="18074"/>
    <cellStyle name="Vírgula 7 4 3 3 6 3" xfId="15320"/>
    <cellStyle name="Vírgula 7 4 3 3 7" xfId="12214"/>
    <cellStyle name="Vírgula 7 4 3 3 7 2" xfId="17695"/>
    <cellStyle name="Vírgula 7 4 3 3 8" xfId="14953"/>
    <cellStyle name="Vírgula 7 4 3 4" xfId="1948"/>
    <cellStyle name="Vírgula 7 4 3 4 2" xfId="5299"/>
    <cellStyle name="Vírgula 7 4 3 4 2 2" xfId="10283"/>
    <cellStyle name="Vírgula 7 4 3 4 2 2 2" xfId="14330"/>
    <cellStyle name="Vírgula 7 4 3 4 2 2 2 2" xfId="19810"/>
    <cellStyle name="Vírgula 7 4 3 4 2 2 3" xfId="17055"/>
    <cellStyle name="Vírgula 7 4 3 4 2 3" xfId="13158"/>
    <cellStyle name="Vírgula 7 4 3 4 2 3 2" xfId="18638"/>
    <cellStyle name="Vírgula 7 4 3 4 2 4" xfId="15884"/>
    <cellStyle name="Vírgula 7 4 3 4 3" xfId="7028"/>
    <cellStyle name="Vírgula 7 4 3 4 3 2" xfId="11970"/>
    <cellStyle name="Vírgula 7 4 3 4 3 2 2" xfId="14730"/>
    <cellStyle name="Vírgula 7 4 3 4 3 2 2 2" xfId="20210"/>
    <cellStyle name="Vírgula 7 4 3 4 3 2 3" xfId="17455"/>
    <cellStyle name="Vírgula 7 4 3 4 3 3" xfId="13559"/>
    <cellStyle name="Vírgula 7 4 3 4 3 3 2" xfId="19039"/>
    <cellStyle name="Vírgula 7 4 3 4 3 4" xfId="16284"/>
    <cellStyle name="Vírgula 7 4 3 4 4" xfId="8536"/>
    <cellStyle name="Vírgula 7 4 3 4 4 2" xfId="13916"/>
    <cellStyle name="Vírgula 7 4 3 4 4 2 2" xfId="19396"/>
    <cellStyle name="Vírgula 7 4 3 4 4 3" xfId="16641"/>
    <cellStyle name="Vírgula 7 4 3 4 5" xfId="3575"/>
    <cellStyle name="Vírgula 7 4 3 4 5 2" xfId="12753"/>
    <cellStyle name="Vírgula 7 4 3 4 5 2 2" xfId="18233"/>
    <cellStyle name="Vírgula 7 4 3 4 5 3" xfId="15479"/>
    <cellStyle name="Vírgula 7 4 3 4 6" xfId="12387"/>
    <cellStyle name="Vírgula 7 4 3 4 6 2" xfId="17867"/>
    <cellStyle name="Vírgula 7 4 3 4 7" xfId="15113"/>
    <cellStyle name="Vírgula 7 4 3 5" xfId="3786"/>
    <cellStyle name="Vírgula 7 4 3 5 2" xfId="5381"/>
    <cellStyle name="Vírgula 7 4 3 5 2 2" xfId="10363"/>
    <cellStyle name="Vírgula 7 4 3 5 2 2 2" xfId="14406"/>
    <cellStyle name="Vírgula 7 4 3 5 2 2 2 2" xfId="19886"/>
    <cellStyle name="Vírgula 7 4 3 5 2 2 3" xfId="17131"/>
    <cellStyle name="Vírgula 7 4 3 5 2 3" xfId="13234"/>
    <cellStyle name="Vírgula 7 4 3 5 2 3 2" xfId="18714"/>
    <cellStyle name="Vírgula 7 4 3 5 2 4" xfId="15960"/>
    <cellStyle name="Vírgula 7 4 3 5 3" xfId="8746"/>
    <cellStyle name="Vírgula 7 4 3 5 3 2" xfId="14020"/>
    <cellStyle name="Vírgula 7 4 3 5 3 2 2" xfId="19500"/>
    <cellStyle name="Vírgula 7 4 3 5 3 3" xfId="16745"/>
    <cellStyle name="Vírgula 7 4 3 5 4" xfId="12855"/>
    <cellStyle name="Vírgula 7 4 3 5 4 2" xfId="18335"/>
    <cellStyle name="Vírgula 7 4 3 5 5" xfId="15581"/>
    <cellStyle name="Vírgula 7 4 3 6" xfId="4111"/>
    <cellStyle name="Vírgula 7 4 3 6 2" xfId="8882"/>
    <cellStyle name="Vírgula 7 4 3 6 2 2" xfId="14052"/>
    <cellStyle name="Vírgula 7 4 3 6 2 2 2" xfId="19532"/>
    <cellStyle name="Vírgula 7 4 3 6 2 3" xfId="16777"/>
    <cellStyle name="Vírgula 7 4 3 6 3" xfId="12928"/>
    <cellStyle name="Vírgula 7 4 3 6 3 2" xfId="18408"/>
    <cellStyle name="Vírgula 7 4 3 6 4" xfId="15654"/>
    <cellStyle name="Vírgula 7 4 3 7" xfId="4641"/>
    <cellStyle name="Vírgula 7 4 3 7 2" xfId="9625"/>
    <cellStyle name="Vírgula 7 4 3 7 2 2" xfId="14231"/>
    <cellStyle name="Vírgula 7 4 3 7 2 2 2" xfId="19711"/>
    <cellStyle name="Vírgula 7 4 3 7 2 3" xfId="16956"/>
    <cellStyle name="Vírgula 7 4 3 7 3" xfId="13059"/>
    <cellStyle name="Vírgula 7 4 3 7 3 2" xfId="18539"/>
    <cellStyle name="Vírgula 7 4 3 7 4" xfId="15785"/>
    <cellStyle name="Vírgula 7 4 3 8" xfId="5858"/>
    <cellStyle name="Vírgula 7 4 3 8 2" xfId="10800"/>
    <cellStyle name="Vírgula 7 4 3 8 2 2" xfId="14506"/>
    <cellStyle name="Vírgula 7 4 3 8 2 2 2" xfId="19986"/>
    <cellStyle name="Vírgula 7 4 3 8 2 3" xfId="17231"/>
    <cellStyle name="Vírgula 7 4 3 8 3" xfId="13335"/>
    <cellStyle name="Vírgula 7 4 3 8 3 2" xfId="18815"/>
    <cellStyle name="Vírgula 7 4 3 8 4" xfId="16060"/>
    <cellStyle name="Vírgula 7 4 3 9" xfId="7366"/>
    <cellStyle name="Vírgula 7 4 3 9 2" xfId="13692"/>
    <cellStyle name="Vírgula 7 4 3 9 2 2" xfId="19172"/>
    <cellStyle name="Vírgula 7 4 3 9 3" xfId="16417"/>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2 2 2" xfId="19815"/>
    <cellStyle name="Vírgula 7 4 4 2 2 2 2 3" xfId="17060"/>
    <cellStyle name="Vírgula 7 4 4 2 2 2 3" xfId="13163"/>
    <cellStyle name="Vírgula 7 4 4 2 2 2 3 2" xfId="18643"/>
    <cellStyle name="Vírgula 7 4 4 2 2 2 4" xfId="15889"/>
    <cellStyle name="Vírgula 7 4 4 2 2 3" xfId="7033"/>
    <cellStyle name="Vírgula 7 4 4 2 2 3 2" xfId="11975"/>
    <cellStyle name="Vírgula 7 4 4 2 2 3 2 2" xfId="14735"/>
    <cellStyle name="Vírgula 7 4 4 2 2 3 2 2 2" xfId="20215"/>
    <cellStyle name="Vírgula 7 4 4 2 2 3 2 3" xfId="17460"/>
    <cellStyle name="Vírgula 7 4 4 2 2 3 3" xfId="13564"/>
    <cellStyle name="Vírgula 7 4 4 2 2 3 3 2" xfId="19044"/>
    <cellStyle name="Vírgula 7 4 4 2 2 3 4" xfId="16289"/>
    <cellStyle name="Vírgula 7 4 4 2 2 4" xfId="8541"/>
    <cellStyle name="Vírgula 7 4 4 2 2 4 2" xfId="13921"/>
    <cellStyle name="Vírgula 7 4 4 2 2 4 2 2" xfId="19401"/>
    <cellStyle name="Vírgula 7 4 4 2 2 4 3" xfId="16646"/>
    <cellStyle name="Vírgula 7 4 4 2 2 5" xfId="3580"/>
    <cellStyle name="Vírgula 7 4 4 2 2 5 2" xfId="12758"/>
    <cellStyle name="Vírgula 7 4 4 2 2 5 2 2" xfId="18238"/>
    <cellStyle name="Vírgula 7 4 4 2 2 5 3" xfId="15484"/>
    <cellStyle name="Vírgula 7 4 4 2 2 6" xfId="12392"/>
    <cellStyle name="Vírgula 7 4 4 2 2 6 2" xfId="17872"/>
    <cellStyle name="Vírgula 7 4 4 2 2 7" xfId="15118"/>
    <cellStyle name="Vírgula 7 4 4 2 3" xfId="4485"/>
    <cellStyle name="Vírgula 7 4 4 2 3 2" xfId="9470"/>
    <cellStyle name="Vírgula 7 4 4 2 3 2 2" xfId="14191"/>
    <cellStyle name="Vírgula 7 4 4 2 3 2 2 2" xfId="19671"/>
    <cellStyle name="Vírgula 7 4 4 2 3 2 3" xfId="16916"/>
    <cellStyle name="Vírgula 7 4 4 2 3 3" xfId="13019"/>
    <cellStyle name="Vírgula 7 4 4 2 3 3 2" xfId="18499"/>
    <cellStyle name="Vírgula 7 4 4 2 3 4" xfId="15745"/>
    <cellStyle name="Vírgula 7 4 4 2 4" xfId="6225"/>
    <cellStyle name="Vírgula 7 4 4 2 4 2" xfId="11167"/>
    <cellStyle name="Vírgula 7 4 4 2 4 2 2" xfId="14596"/>
    <cellStyle name="Vírgula 7 4 4 2 4 2 2 2" xfId="20076"/>
    <cellStyle name="Vírgula 7 4 4 2 4 2 3" xfId="17321"/>
    <cellStyle name="Vírgula 7 4 4 2 4 3" xfId="13425"/>
    <cellStyle name="Vírgula 7 4 4 2 4 3 2" xfId="18905"/>
    <cellStyle name="Vírgula 7 4 4 2 4 4" xfId="16150"/>
    <cellStyle name="Vírgula 7 4 4 2 5" xfId="7733"/>
    <cellStyle name="Vírgula 7 4 4 2 5 2" xfId="13782"/>
    <cellStyle name="Vírgula 7 4 4 2 5 2 2" xfId="19262"/>
    <cellStyle name="Vírgula 7 4 4 2 5 3" xfId="16507"/>
    <cellStyle name="Vírgula 7 4 4 2 6" xfId="2772"/>
    <cellStyle name="Vírgula 7 4 4 2 6 2" xfId="12619"/>
    <cellStyle name="Vírgula 7 4 4 2 6 2 2" xfId="18099"/>
    <cellStyle name="Vírgula 7 4 4 2 6 3" xfId="15345"/>
    <cellStyle name="Vírgula 7 4 4 2 7" xfId="12245"/>
    <cellStyle name="Vírgula 7 4 4 2 7 2" xfId="17726"/>
    <cellStyle name="Vírgula 7 4 4 2 8" xfId="14979"/>
    <cellStyle name="Vírgula 7 4 4 3" xfId="1952"/>
    <cellStyle name="Vírgula 7 4 4 3 2" xfId="5303"/>
    <cellStyle name="Vírgula 7 4 4 3 2 2" xfId="10287"/>
    <cellStyle name="Vírgula 7 4 4 3 2 2 2" xfId="14334"/>
    <cellStyle name="Vírgula 7 4 4 3 2 2 2 2" xfId="19814"/>
    <cellStyle name="Vírgula 7 4 4 3 2 2 3" xfId="17059"/>
    <cellStyle name="Vírgula 7 4 4 3 2 3" xfId="13162"/>
    <cellStyle name="Vírgula 7 4 4 3 2 3 2" xfId="18642"/>
    <cellStyle name="Vírgula 7 4 4 3 2 4" xfId="15888"/>
    <cellStyle name="Vírgula 7 4 4 3 3" xfId="7032"/>
    <cellStyle name="Vírgula 7 4 4 3 3 2" xfId="11974"/>
    <cellStyle name="Vírgula 7 4 4 3 3 2 2" xfId="14734"/>
    <cellStyle name="Vírgula 7 4 4 3 3 2 2 2" xfId="20214"/>
    <cellStyle name="Vírgula 7 4 4 3 3 2 3" xfId="17459"/>
    <cellStyle name="Vírgula 7 4 4 3 3 3" xfId="13563"/>
    <cellStyle name="Vírgula 7 4 4 3 3 3 2" xfId="19043"/>
    <cellStyle name="Vírgula 7 4 4 3 3 4" xfId="16288"/>
    <cellStyle name="Vírgula 7 4 4 3 4" xfId="8540"/>
    <cellStyle name="Vírgula 7 4 4 3 4 2" xfId="13920"/>
    <cellStyle name="Vírgula 7 4 4 3 4 2 2" xfId="19400"/>
    <cellStyle name="Vírgula 7 4 4 3 4 3" xfId="16645"/>
    <cellStyle name="Vírgula 7 4 4 3 5" xfId="3579"/>
    <cellStyle name="Vírgula 7 4 4 3 5 2" xfId="12757"/>
    <cellStyle name="Vírgula 7 4 4 3 5 2 2" xfId="18237"/>
    <cellStyle name="Vírgula 7 4 4 3 5 3" xfId="15483"/>
    <cellStyle name="Vírgula 7 4 4 3 6" xfId="12391"/>
    <cellStyle name="Vírgula 7 4 4 3 6 2" xfId="17871"/>
    <cellStyle name="Vírgula 7 4 4 3 7" xfId="15117"/>
    <cellStyle name="Vírgula 7 4 4 4" xfId="4018"/>
    <cellStyle name="Vírgula 7 4 4 4 2" xfId="9089"/>
    <cellStyle name="Vírgula 7 4 4 4 2 2" xfId="14102"/>
    <cellStyle name="Vírgula 7 4 4 4 2 2 2" xfId="19582"/>
    <cellStyle name="Vírgula 7 4 4 4 2 3" xfId="16827"/>
    <cellStyle name="Vírgula 7 4 4 4 3" xfId="12910"/>
    <cellStyle name="Vírgula 7 4 4 4 3 2" xfId="18390"/>
    <cellStyle name="Vírgula 7 4 4 4 4" xfId="15636"/>
    <cellStyle name="Vírgula 7 4 4 5" xfId="5773"/>
    <cellStyle name="Vírgula 7 4 4 5 2" xfId="10715"/>
    <cellStyle name="Vírgula 7 4 4 5 2 2" xfId="14489"/>
    <cellStyle name="Vírgula 7 4 4 5 2 2 2" xfId="19969"/>
    <cellStyle name="Vírgula 7 4 4 5 2 3" xfId="17214"/>
    <cellStyle name="Vírgula 7 4 4 5 3" xfId="13318"/>
    <cellStyle name="Vírgula 7 4 4 5 3 2" xfId="18798"/>
    <cellStyle name="Vírgula 7 4 4 5 4" xfId="16043"/>
    <cellStyle name="Vírgula 7 4 4 6" xfId="7281"/>
    <cellStyle name="Vírgula 7 4 4 6 2" xfId="13675"/>
    <cellStyle name="Vírgula 7 4 4 6 2 2" xfId="19155"/>
    <cellStyle name="Vírgula 7 4 4 6 3" xfId="16400"/>
    <cellStyle name="Vírgula 7 4 4 7" xfId="2320"/>
    <cellStyle name="Vírgula 7 4 4 7 2" xfId="12512"/>
    <cellStyle name="Vírgula 7 4 4 7 2 2" xfId="17992"/>
    <cellStyle name="Vírgula 7 4 4 7 3" xfId="15238"/>
    <cellStyle name="Vírgula 7 4 4 8" xfId="12123"/>
    <cellStyle name="Vírgula 7 4 4 8 2" xfId="17604"/>
    <cellStyle name="Vírgula 7 4 4 9" xfId="14869"/>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2 2 2" xfId="19817"/>
    <cellStyle name="Vírgula 7 4 5 2 2 2 2 3" xfId="17062"/>
    <cellStyle name="Vírgula 7 4 5 2 2 2 3" xfId="13165"/>
    <cellStyle name="Vírgula 7 4 5 2 2 2 3 2" xfId="18645"/>
    <cellStyle name="Vírgula 7 4 5 2 2 2 4" xfId="15891"/>
    <cellStyle name="Vírgula 7 4 5 2 2 3" xfId="7035"/>
    <cellStyle name="Vírgula 7 4 5 2 2 3 2" xfId="11977"/>
    <cellStyle name="Vírgula 7 4 5 2 2 3 2 2" xfId="14737"/>
    <cellStyle name="Vírgula 7 4 5 2 2 3 2 2 2" xfId="20217"/>
    <cellStyle name="Vírgula 7 4 5 2 2 3 2 3" xfId="17462"/>
    <cellStyle name="Vírgula 7 4 5 2 2 3 3" xfId="13566"/>
    <cellStyle name="Vírgula 7 4 5 2 2 3 3 2" xfId="19046"/>
    <cellStyle name="Vírgula 7 4 5 2 2 3 4" xfId="16291"/>
    <cellStyle name="Vírgula 7 4 5 2 2 4" xfId="8543"/>
    <cellStyle name="Vírgula 7 4 5 2 2 4 2" xfId="13923"/>
    <cellStyle name="Vírgula 7 4 5 2 2 4 2 2" xfId="19403"/>
    <cellStyle name="Vírgula 7 4 5 2 2 4 3" xfId="16648"/>
    <cellStyle name="Vírgula 7 4 5 2 2 5" xfId="3582"/>
    <cellStyle name="Vírgula 7 4 5 2 2 5 2" xfId="12760"/>
    <cellStyle name="Vírgula 7 4 5 2 2 5 2 2" xfId="18240"/>
    <cellStyle name="Vírgula 7 4 5 2 2 5 3" xfId="15486"/>
    <cellStyle name="Vírgula 7 4 5 2 2 6" xfId="12394"/>
    <cellStyle name="Vírgula 7 4 5 2 2 6 2" xfId="17874"/>
    <cellStyle name="Vírgula 7 4 5 2 2 7" xfId="15120"/>
    <cellStyle name="Vírgula 7 4 5 2 3" xfId="4544"/>
    <cellStyle name="Vírgula 7 4 5 2 3 2" xfId="9528"/>
    <cellStyle name="Vírgula 7 4 5 2 3 2 2" xfId="14206"/>
    <cellStyle name="Vírgula 7 4 5 2 3 2 2 2" xfId="19686"/>
    <cellStyle name="Vírgula 7 4 5 2 3 2 3" xfId="16931"/>
    <cellStyle name="Vírgula 7 4 5 2 3 3" xfId="13034"/>
    <cellStyle name="Vírgula 7 4 5 2 3 3 2" xfId="18514"/>
    <cellStyle name="Vírgula 7 4 5 2 3 4" xfId="15760"/>
    <cellStyle name="Vírgula 7 4 5 2 4" xfId="6275"/>
    <cellStyle name="Vírgula 7 4 5 2 4 2" xfId="11217"/>
    <cellStyle name="Vírgula 7 4 5 2 4 2 2" xfId="14608"/>
    <cellStyle name="Vírgula 7 4 5 2 4 2 2 2" xfId="20088"/>
    <cellStyle name="Vírgula 7 4 5 2 4 2 3" xfId="17333"/>
    <cellStyle name="Vírgula 7 4 5 2 4 3" xfId="13437"/>
    <cellStyle name="Vírgula 7 4 5 2 4 3 2" xfId="18917"/>
    <cellStyle name="Vírgula 7 4 5 2 4 4" xfId="16162"/>
    <cellStyle name="Vírgula 7 4 5 2 5" xfId="7783"/>
    <cellStyle name="Vírgula 7 4 5 2 5 2" xfId="13794"/>
    <cellStyle name="Vírgula 7 4 5 2 5 2 2" xfId="19274"/>
    <cellStyle name="Vírgula 7 4 5 2 5 3" xfId="16519"/>
    <cellStyle name="Vírgula 7 4 5 2 6" xfId="2822"/>
    <cellStyle name="Vírgula 7 4 5 2 6 2" xfId="12631"/>
    <cellStyle name="Vírgula 7 4 5 2 6 2 2" xfId="18111"/>
    <cellStyle name="Vírgula 7 4 5 2 6 3" xfId="15357"/>
    <cellStyle name="Vírgula 7 4 5 2 7" xfId="12265"/>
    <cellStyle name="Vírgula 7 4 5 2 7 2" xfId="17745"/>
    <cellStyle name="Vírgula 7 4 5 2 8" xfId="14991"/>
    <cellStyle name="Vírgula 7 4 5 3" xfId="1954"/>
    <cellStyle name="Vírgula 7 4 5 3 2" xfId="5305"/>
    <cellStyle name="Vírgula 7 4 5 3 2 2" xfId="10289"/>
    <cellStyle name="Vírgula 7 4 5 3 2 2 2" xfId="14336"/>
    <cellStyle name="Vírgula 7 4 5 3 2 2 2 2" xfId="19816"/>
    <cellStyle name="Vírgula 7 4 5 3 2 2 3" xfId="17061"/>
    <cellStyle name="Vírgula 7 4 5 3 2 3" xfId="13164"/>
    <cellStyle name="Vírgula 7 4 5 3 2 3 2" xfId="18644"/>
    <cellStyle name="Vírgula 7 4 5 3 2 4" xfId="15890"/>
    <cellStyle name="Vírgula 7 4 5 3 3" xfId="7034"/>
    <cellStyle name="Vírgula 7 4 5 3 3 2" xfId="11976"/>
    <cellStyle name="Vírgula 7 4 5 3 3 2 2" xfId="14736"/>
    <cellStyle name="Vírgula 7 4 5 3 3 2 2 2" xfId="20216"/>
    <cellStyle name="Vírgula 7 4 5 3 3 2 3" xfId="17461"/>
    <cellStyle name="Vírgula 7 4 5 3 3 3" xfId="13565"/>
    <cellStyle name="Vírgula 7 4 5 3 3 3 2" xfId="19045"/>
    <cellStyle name="Vírgula 7 4 5 3 3 4" xfId="16290"/>
    <cellStyle name="Vírgula 7 4 5 3 4" xfId="8542"/>
    <cellStyle name="Vírgula 7 4 5 3 4 2" xfId="13922"/>
    <cellStyle name="Vírgula 7 4 5 3 4 2 2" xfId="19402"/>
    <cellStyle name="Vírgula 7 4 5 3 4 3" xfId="16647"/>
    <cellStyle name="Vírgula 7 4 5 3 5" xfId="3581"/>
    <cellStyle name="Vírgula 7 4 5 3 5 2" xfId="12759"/>
    <cellStyle name="Vírgula 7 4 5 3 5 2 2" xfId="18239"/>
    <cellStyle name="Vírgula 7 4 5 3 5 3" xfId="15485"/>
    <cellStyle name="Vírgula 7 4 5 3 6" xfId="12393"/>
    <cellStyle name="Vírgula 7 4 5 3 6 2" xfId="17873"/>
    <cellStyle name="Vírgula 7 4 5 3 7" xfId="15119"/>
    <cellStyle name="Vírgula 7 4 5 4" xfId="4161"/>
    <cellStyle name="Vírgula 7 4 5 4 2" xfId="9147"/>
    <cellStyle name="Vírgula 7 4 5 4 2 2" xfId="14115"/>
    <cellStyle name="Vírgula 7 4 5 4 2 2 2" xfId="19595"/>
    <cellStyle name="Vírgula 7 4 5 4 2 3" xfId="16840"/>
    <cellStyle name="Vírgula 7 4 5 4 3" xfId="12943"/>
    <cellStyle name="Vírgula 7 4 5 4 3 2" xfId="18423"/>
    <cellStyle name="Vírgula 7 4 5 4 4" xfId="15669"/>
    <cellStyle name="Vírgula 7 4 5 5" xfId="5908"/>
    <cellStyle name="Vírgula 7 4 5 5 2" xfId="10850"/>
    <cellStyle name="Vírgula 7 4 5 5 2 2" xfId="14521"/>
    <cellStyle name="Vírgula 7 4 5 5 2 2 2" xfId="20001"/>
    <cellStyle name="Vírgula 7 4 5 5 2 3" xfId="17246"/>
    <cellStyle name="Vírgula 7 4 5 5 3" xfId="13350"/>
    <cellStyle name="Vírgula 7 4 5 5 3 2" xfId="18830"/>
    <cellStyle name="Vírgula 7 4 5 5 4" xfId="16075"/>
    <cellStyle name="Vírgula 7 4 5 6" xfId="7416"/>
    <cellStyle name="Vírgula 7 4 5 6 2" xfId="13707"/>
    <cellStyle name="Vírgula 7 4 5 6 2 2" xfId="19187"/>
    <cellStyle name="Vírgula 7 4 5 6 3" xfId="16432"/>
    <cellStyle name="Vírgula 7 4 5 7" xfId="2455"/>
    <cellStyle name="Vírgula 7 4 5 7 2" xfId="12544"/>
    <cellStyle name="Vírgula 7 4 5 7 2 2" xfId="18024"/>
    <cellStyle name="Vírgula 7 4 5 7 3" xfId="15270"/>
    <cellStyle name="Vírgula 7 4 5 8" xfId="12162"/>
    <cellStyle name="Vírgula 7 4 5 8 2" xfId="17643"/>
    <cellStyle name="Vírgula 7 4 5 9" xfId="1490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2 2 2" xfId="19819"/>
    <cellStyle name="Vírgula 7 4 6 2 2 2 2 3" xfId="17064"/>
    <cellStyle name="Vírgula 7 4 6 2 2 2 3" xfId="13167"/>
    <cellStyle name="Vírgula 7 4 6 2 2 2 3 2" xfId="18647"/>
    <cellStyle name="Vírgula 7 4 6 2 2 2 4" xfId="15893"/>
    <cellStyle name="Vírgula 7 4 6 2 2 3" xfId="7037"/>
    <cellStyle name="Vírgula 7 4 6 2 2 3 2" xfId="11979"/>
    <cellStyle name="Vírgula 7 4 6 2 2 3 2 2" xfId="14739"/>
    <cellStyle name="Vírgula 7 4 6 2 2 3 2 2 2" xfId="20219"/>
    <cellStyle name="Vírgula 7 4 6 2 2 3 2 3" xfId="17464"/>
    <cellStyle name="Vírgula 7 4 6 2 2 3 3" xfId="13568"/>
    <cellStyle name="Vírgula 7 4 6 2 2 3 3 2" xfId="19048"/>
    <cellStyle name="Vírgula 7 4 6 2 2 3 4" xfId="16293"/>
    <cellStyle name="Vírgula 7 4 6 2 2 4" xfId="8545"/>
    <cellStyle name="Vírgula 7 4 6 2 2 4 2" xfId="13925"/>
    <cellStyle name="Vírgula 7 4 6 2 2 4 2 2" xfId="19405"/>
    <cellStyle name="Vírgula 7 4 6 2 2 4 3" xfId="16650"/>
    <cellStyle name="Vírgula 7 4 6 2 2 5" xfId="3584"/>
    <cellStyle name="Vírgula 7 4 6 2 2 5 2" xfId="12762"/>
    <cellStyle name="Vírgula 7 4 6 2 2 5 2 2" xfId="18242"/>
    <cellStyle name="Vírgula 7 4 6 2 2 5 3" xfId="15488"/>
    <cellStyle name="Vírgula 7 4 6 2 2 6" xfId="12396"/>
    <cellStyle name="Vírgula 7 4 6 2 2 6 2" xfId="17876"/>
    <cellStyle name="Vírgula 7 4 6 2 2 7" xfId="15122"/>
    <cellStyle name="Vírgula 7 4 6 2 3" xfId="4439"/>
    <cellStyle name="Vírgula 7 4 6 2 3 2" xfId="9424"/>
    <cellStyle name="Vírgula 7 4 6 2 3 2 2" xfId="14181"/>
    <cellStyle name="Vírgula 7 4 6 2 3 2 2 2" xfId="19661"/>
    <cellStyle name="Vírgula 7 4 6 2 3 2 3" xfId="16906"/>
    <cellStyle name="Vírgula 7 4 6 2 3 3" xfId="13009"/>
    <cellStyle name="Vírgula 7 4 6 2 3 3 2" xfId="18489"/>
    <cellStyle name="Vírgula 7 4 6 2 3 4" xfId="15735"/>
    <cellStyle name="Vírgula 7 4 6 2 4" xfId="6181"/>
    <cellStyle name="Vírgula 7 4 6 2 4 2" xfId="11123"/>
    <cellStyle name="Vírgula 7 4 6 2 4 2 2" xfId="14586"/>
    <cellStyle name="Vírgula 7 4 6 2 4 2 2 2" xfId="20066"/>
    <cellStyle name="Vírgula 7 4 6 2 4 2 3" xfId="17311"/>
    <cellStyle name="Vírgula 7 4 6 2 4 3" xfId="13415"/>
    <cellStyle name="Vírgula 7 4 6 2 4 3 2" xfId="18895"/>
    <cellStyle name="Vírgula 7 4 6 2 4 4" xfId="16140"/>
    <cellStyle name="Vírgula 7 4 6 2 5" xfId="7689"/>
    <cellStyle name="Vírgula 7 4 6 2 5 2" xfId="13772"/>
    <cellStyle name="Vírgula 7 4 6 2 5 2 2" xfId="19252"/>
    <cellStyle name="Vírgula 7 4 6 2 5 3" xfId="16497"/>
    <cellStyle name="Vírgula 7 4 6 2 6" xfId="2728"/>
    <cellStyle name="Vírgula 7 4 6 2 6 2" xfId="12609"/>
    <cellStyle name="Vírgula 7 4 6 2 6 2 2" xfId="18089"/>
    <cellStyle name="Vírgula 7 4 6 2 6 3" xfId="15335"/>
    <cellStyle name="Vírgula 7 4 6 2 7" xfId="12233"/>
    <cellStyle name="Vírgula 7 4 6 2 7 2" xfId="17714"/>
    <cellStyle name="Vírgula 7 4 6 2 8" xfId="14969"/>
    <cellStyle name="Vírgula 7 4 6 3" xfId="1956"/>
    <cellStyle name="Vírgula 7 4 6 3 2" xfId="5307"/>
    <cellStyle name="Vírgula 7 4 6 3 2 2" xfId="10291"/>
    <cellStyle name="Vírgula 7 4 6 3 2 2 2" xfId="14338"/>
    <cellStyle name="Vírgula 7 4 6 3 2 2 2 2" xfId="19818"/>
    <cellStyle name="Vírgula 7 4 6 3 2 2 3" xfId="17063"/>
    <cellStyle name="Vírgula 7 4 6 3 2 3" xfId="13166"/>
    <cellStyle name="Vírgula 7 4 6 3 2 3 2" xfId="18646"/>
    <cellStyle name="Vírgula 7 4 6 3 2 4" xfId="15892"/>
    <cellStyle name="Vírgula 7 4 6 3 3" xfId="7036"/>
    <cellStyle name="Vírgula 7 4 6 3 3 2" xfId="11978"/>
    <cellStyle name="Vírgula 7 4 6 3 3 2 2" xfId="14738"/>
    <cellStyle name="Vírgula 7 4 6 3 3 2 2 2" xfId="20218"/>
    <cellStyle name="Vírgula 7 4 6 3 3 2 3" xfId="17463"/>
    <cellStyle name="Vírgula 7 4 6 3 3 3" xfId="13567"/>
    <cellStyle name="Vírgula 7 4 6 3 3 3 2" xfId="19047"/>
    <cellStyle name="Vírgula 7 4 6 3 3 4" xfId="16292"/>
    <cellStyle name="Vírgula 7 4 6 3 4" xfId="8544"/>
    <cellStyle name="Vírgula 7 4 6 3 4 2" xfId="13924"/>
    <cellStyle name="Vírgula 7 4 6 3 4 2 2" xfId="19404"/>
    <cellStyle name="Vírgula 7 4 6 3 4 3" xfId="16649"/>
    <cellStyle name="Vírgula 7 4 6 3 5" xfId="3583"/>
    <cellStyle name="Vírgula 7 4 6 3 5 2" xfId="12761"/>
    <cellStyle name="Vírgula 7 4 6 3 5 2 2" xfId="18241"/>
    <cellStyle name="Vírgula 7 4 6 3 5 3" xfId="15487"/>
    <cellStyle name="Vírgula 7 4 6 3 6" xfId="12395"/>
    <cellStyle name="Vírgula 7 4 6 3 6 2" xfId="17875"/>
    <cellStyle name="Vírgula 7 4 6 3 7" xfId="15121"/>
    <cellStyle name="Vírgula 7 4 6 4" xfId="3959"/>
    <cellStyle name="Vírgula 7 4 6 4 2" xfId="9038"/>
    <cellStyle name="Vírgula 7 4 6 4 2 2" xfId="14091"/>
    <cellStyle name="Vírgula 7 4 6 4 2 2 2" xfId="19571"/>
    <cellStyle name="Vírgula 7 4 6 4 2 3" xfId="16816"/>
    <cellStyle name="Vírgula 7 4 6 4 3" xfId="12896"/>
    <cellStyle name="Vírgula 7 4 6 4 3 2" xfId="18376"/>
    <cellStyle name="Vírgula 7 4 6 4 4" xfId="15622"/>
    <cellStyle name="Vírgula 7 4 6 5" xfId="5724"/>
    <cellStyle name="Vírgula 7 4 6 5 2" xfId="10666"/>
    <cellStyle name="Vírgula 7 4 6 5 2 2" xfId="14477"/>
    <cellStyle name="Vírgula 7 4 6 5 2 2 2" xfId="19957"/>
    <cellStyle name="Vírgula 7 4 6 5 2 3" xfId="17202"/>
    <cellStyle name="Vírgula 7 4 6 5 3" xfId="13306"/>
    <cellStyle name="Vírgula 7 4 6 5 3 2" xfId="18786"/>
    <cellStyle name="Vírgula 7 4 6 5 4" xfId="16031"/>
    <cellStyle name="Vírgula 7 4 6 6" xfId="7232"/>
    <cellStyle name="Vírgula 7 4 6 6 2" xfId="13663"/>
    <cellStyle name="Vírgula 7 4 6 6 2 2" xfId="19143"/>
    <cellStyle name="Vírgula 7 4 6 6 3" xfId="16388"/>
    <cellStyle name="Vírgula 7 4 6 7" xfId="2271"/>
    <cellStyle name="Vírgula 7 4 6 7 2" xfId="12500"/>
    <cellStyle name="Vírgula 7 4 6 7 2 2" xfId="17980"/>
    <cellStyle name="Vírgula 7 4 6 7 3" xfId="15226"/>
    <cellStyle name="Vírgula 7 4 6 8" xfId="12103"/>
    <cellStyle name="Vírgula 7 4 6 8 2" xfId="17584"/>
    <cellStyle name="Vírgula 7 4 6 9" xfId="14856"/>
    <cellStyle name="Vírgula 7 4 7" xfId="868"/>
    <cellStyle name="Vírgula 7 4 7 2" xfId="1958"/>
    <cellStyle name="Vírgula 7 4 7 2 2" xfId="5309"/>
    <cellStyle name="Vírgula 7 4 7 2 2 2" xfId="10293"/>
    <cellStyle name="Vírgula 7 4 7 2 2 2 2" xfId="14340"/>
    <cellStyle name="Vírgula 7 4 7 2 2 2 2 2" xfId="19820"/>
    <cellStyle name="Vírgula 7 4 7 2 2 2 3" xfId="17065"/>
    <cellStyle name="Vírgula 7 4 7 2 2 3" xfId="13168"/>
    <cellStyle name="Vírgula 7 4 7 2 2 3 2" xfId="18648"/>
    <cellStyle name="Vírgula 7 4 7 2 2 4" xfId="15894"/>
    <cellStyle name="Vírgula 7 4 7 2 3" xfId="7038"/>
    <cellStyle name="Vírgula 7 4 7 2 3 2" xfId="11980"/>
    <cellStyle name="Vírgula 7 4 7 2 3 2 2" xfId="14740"/>
    <cellStyle name="Vírgula 7 4 7 2 3 2 2 2" xfId="20220"/>
    <cellStyle name="Vírgula 7 4 7 2 3 2 3" xfId="17465"/>
    <cellStyle name="Vírgula 7 4 7 2 3 3" xfId="13569"/>
    <cellStyle name="Vírgula 7 4 7 2 3 3 2" xfId="19049"/>
    <cellStyle name="Vírgula 7 4 7 2 3 4" xfId="16294"/>
    <cellStyle name="Vírgula 7 4 7 2 4" xfId="8546"/>
    <cellStyle name="Vírgula 7 4 7 2 4 2" xfId="13926"/>
    <cellStyle name="Vírgula 7 4 7 2 4 2 2" xfId="19406"/>
    <cellStyle name="Vírgula 7 4 7 2 4 3" xfId="16651"/>
    <cellStyle name="Vírgula 7 4 7 2 5" xfId="3585"/>
    <cellStyle name="Vírgula 7 4 7 2 5 2" xfId="12763"/>
    <cellStyle name="Vírgula 7 4 7 2 5 2 2" xfId="18243"/>
    <cellStyle name="Vírgula 7 4 7 2 5 3" xfId="15489"/>
    <cellStyle name="Vírgula 7 4 7 2 6" xfId="12397"/>
    <cellStyle name="Vírgula 7 4 7 2 6 2" xfId="17877"/>
    <cellStyle name="Vírgula 7 4 7 2 7" xfId="15123"/>
    <cellStyle name="Vírgula 7 4 7 3" xfId="4302"/>
    <cellStyle name="Vírgula 7 4 7 3 2" xfId="9288"/>
    <cellStyle name="Vírgula 7 4 7 3 2 2" xfId="14148"/>
    <cellStyle name="Vírgula 7 4 7 3 2 2 2" xfId="19628"/>
    <cellStyle name="Vírgula 7 4 7 3 2 3" xfId="16873"/>
    <cellStyle name="Vírgula 7 4 7 3 3" xfId="12976"/>
    <cellStyle name="Vírgula 7 4 7 3 3 2" xfId="18456"/>
    <cellStyle name="Vírgula 7 4 7 3 4" xfId="15702"/>
    <cellStyle name="Vírgula 7 4 7 4" xfId="6046"/>
    <cellStyle name="Vírgula 7 4 7 4 2" xfId="10988"/>
    <cellStyle name="Vírgula 7 4 7 4 2 2" xfId="14554"/>
    <cellStyle name="Vírgula 7 4 7 4 2 2 2" xfId="20034"/>
    <cellStyle name="Vírgula 7 4 7 4 2 3" xfId="17279"/>
    <cellStyle name="Vírgula 7 4 7 4 3" xfId="13383"/>
    <cellStyle name="Vírgula 7 4 7 4 3 2" xfId="18863"/>
    <cellStyle name="Vírgula 7 4 7 4 4" xfId="16108"/>
    <cellStyle name="Vírgula 7 4 7 5" xfId="7554"/>
    <cellStyle name="Vírgula 7 4 7 5 2" xfId="13740"/>
    <cellStyle name="Vírgula 7 4 7 5 2 2" xfId="19220"/>
    <cellStyle name="Vírgula 7 4 7 5 3" xfId="16465"/>
    <cellStyle name="Vírgula 7 4 7 6" xfId="2593"/>
    <cellStyle name="Vírgula 7 4 7 6 2" xfId="12577"/>
    <cellStyle name="Vírgula 7 4 7 6 2 2" xfId="18057"/>
    <cellStyle name="Vírgula 7 4 7 6 3" xfId="15303"/>
    <cellStyle name="Vírgula 7 4 7 7" xfId="12196"/>
    <cellStyle name="Vírgula 7 4 7 7 2" xfId="17677"/>
    <cellStyle name="Vírgula 7 4 7 8" xfId="14935"/>
    <cellStyle name="Vírgula 7 4 8" xfId="1333"/>
    <cellStyle name="Vírgula 7 4 8 2" xfId="4684"/>
    <cellStyle name="Vírgula 7 4 8 2 2" xfId="9668"/>
    <cellStyle name="Vírgula 7 4 8 2 2 2" xfId="14241"/>
    <cellStyle name="Vírgula 7 4 8 2 2 2 2" xfId="19721"/>
    <cellStyle name="Vírgula 7 4 8 2 2 3" xfId="16966"/>
    <cellStyle name="Vírgula 7 4 8 2 3" xfId="13069"/>
    <cellStyle name="Vírgula 7 4 8 2 3 2" xfId="18549"/>
    <cellStyle name="Vírgula 7 4 8 2 4" xfId="15795"/>
    <cellStyle name="Vírgula 7 4 8 3" xfId="6413"/>
    <cellStyle name="Vírgula 7 4 8 3 2" xfId="11355"/>
    <cellStyle name="Vírgula 7 4 8 3 2 2" xfId="14641"/>
    <cellStyle name="Vírgula 7 4 8 3 2 2 2" xfId="20121"/>
    <cellStyle name="Vírgula 7 4 8 3 2 3" xfId="17366"/>
    <cellStyle name="Vírgula 7 4 8 3 3" xfId="13470"/>
    <cellStyle name="Vírgula 7 4 8 3 3 2" xfId="18950"/>
    <cellStyle name="Vírgula 7 4 8 3 4" xfId="16195"/>
    <cellStyle name="Vírgula 7 4 8 4" xfId="7921"/>
    <cellStyle name="Vírgula 7 4 8 4 2" xfId="13827"/>
    <cellStyle name="Vírgula 7 4 8 4 2 2" xfId="19307"/>
    <cellStyle name="Vírgula 7 4 8 4 3" xfId="16552"/>
    <cellStyle name="Vírgula 7 4 8 5" xfId="2960"/>
    <cellStyle name="Vírgula 7 4 8 5 2" xfId="12664"/>
    <cellStyle name="Vírgula 7 4 8 5 2 2" xfId="18144"/>
    <cellStyle name="Vírgula 7 4 8 5 3" xfId="15390"/>
    <cellStyle name="Vírgula 7 4 8 6" xfId="12298"/>
    <cellStyle name="Vírgula 7 4 8 6 2" xfId="17778"/>
    <cellStyle name="Vírgula 7 4 8 7" xfId="15024"/>
    <cellStyle name="Vírgula 7 4 9" xfId="3701"/>
    <cellStyle name="Vírgula 7 4 9 2" xfId="5452"/>
    <cellStyle name="Vírgula 7 4 9 2 2" xfId="10421"/>
    <cellStyle name="Vírgula 7 4 9 2 2 2" xfId="14421"/>
    <cellStyle name="Vírgula 7 4 9 2 2 2 2" xfId="19901"/>
    <cellStyle name="Vírgula 7 4 9 2 2 3" xfId="17146"/>
    <cellStyle name="Vírgula 7 4 9 2 3" xfId="13250"/>
    <cellStyle name="Vírgula 7 4 9 2 3 2" xfId="18730"/>
    <cellStyle name="Vírgula 7 4 9 2 4" xfId="15975"/>
    <cellStyle name="Vírgula 7 4 9 3" xfId="8660"/>
    <cellStyle name="Vírgula 7 4 9 3 2" xfId="14003"/>
    <cellStyle name="Vírgula 7 4 9 3 2 2" xfId="19483"/>
    <cellStyle name="Vírgula 7 4 9 3 3" xfId="16728"/>
    <cellStyle name="Vírgula 7 4 9 4" xfId="12838"/>
    <cellStyle name="Vírgula 7 4 9 4 2" xfId="18318"/>
    <cellStyle name="Vírgula 7 4 9 5" xfId="15564"/>
    <cellStyle name="Vírgula 7 5" xfId="402"/>
    <cellStyle name="Vírgula 7 5 10" xfId="5730"/>
    <cellStyle name="Vírgula 7 5 10 2" xfId="10672"/>
    <cellStyle name="Vírgula 7 5 10 2 2" xfId="14479"/>
    <cellStyle name="Vírgula 7 5 10 2 2 2" xfId="19959"/>
    <cellStyle name="Vírgula 7 5 10 2 3" xfId="17204"/>
    <cellStyle name="Vírgula 7 5 10 3" xfId="13308"/>
    <cellStyle name="Vírgula 7 5 10 3 2" xfId="18788"/>
    <cellStyle name="Vírgula 7 5 10 4" xfId="16033"/>
    <cellStyle name="Vírgula 7 5 11" xfId="7238"/>
    <cellStyle name="Vírgula 7 5 11 2" xfId="13665"/>
    <cellStyle name="Vírgula 7 5 11 2 2" xfId="19145"/>
    <cellStyle name="Vírgula 7 5 11 3" xfId="16390"/>
    <cellStyle name="Vírgula 7 5 12" xfId="2277"/>
    <cellStyle name="Vírgula 7 5 12 2" xfId="12502"/>
    <cellStyle name="Vírgula 7 5 12 2 2" xfId="17982"/>
    <cellStyle name="Vírgula 7 5 12 3" xfId="15228"/>
    <cellStyle name="Vírgula 7 5 13" xfId="12106"/>
    <cellStyle name="Vírgula 7 5 13 2" xfId="17587"/>
    <cellStyle name="Vírgula 7 5 14" xfId="14859"/>
    <cellStyle name="Vírgula 7 5 2" xfId="667"/>
    <cellStyle name="Vírgula 7 5 2 10" xfId="2410"/>
    <cellStyle name="Vírgula 7 5 2 10 2" xfId="12533"/>
    <cellStyle name="Vírgula 7 5 2 10 2 2" xfId="18013"/>
    <cellStyle name="Vírgula 7 5 2 10 3" xfId="15259"/>
    <cellStyle name="Vírgula 7 5 2 11" xfId="12151"/>
    <cellStyle name="Vírgula 7 5 2 11 2" xfId="17632"/>
    <cellStyle name="Vírgula 7 5 2 12" xfId="1489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2 2 2" xfId="19824"/>
    <cellStyle name="Vírgula 7 5 2 2 2 2 2 2 3" xfId="17069"/>
    <cellStyle name="Vírgula 7 5 2 2 2 2 2 3" xfId="13172"/>
    <cellStyle name="Vírgula 7 5 2 2 2 2 2 3 2" xfId="18652"/>
    <cellStyle name="Vírgula 7 5 2 2 2 2 2 4" xfId="15898"/>
    <cellStyle name="Vírgula 7 5 2 2 2 2 3" xfId="7042"/>
    <cellStyle name="Vírgula 7 5 2 2 2 2 3 2" xfId="11984"/>
    <cellStyle name="Vírgula 7 5 2 2 2 2 3 2 2" xfId="14744"/>
    <cellStyle name="Vírgula 7 5 2 2 2 2 3 2 2 2" xfId="20224"/>
    <cellStyle name="Vírgula 7 5 2 2 2 2 3 2 3" xfId="17469"/>
    <cellStyle name="Vírgula 7 5 2 2 2 2 3 3" xfId="13573"/>
    <cellStyle name="Vírgula 7 5 2 2 2 2 3 3 2" xfId="19053"/>
    <cellStyle name="Vírgula 7 5 2 2 2 2 3 4" xfId="16298"/>
    <cellStyle name="Vírgula 7 5 2 2 2 2 4" xfId="8550"/>
    <cellStyle name="Vírgula 7 5 2 2 2 2 4 2" xfId="13930"/>
    <cellStyle name="Vírgula 7 5 2 2 2 2 4 2 2" xfId="19410"/>
    <cellStyle name="Vírgula 7 5 2 2 2 2 4 3" xfId="16655"/>
    <cellStyle name="Vírgula 7 5 2 2 2 2 5" xfId="3589"/>
    <cellStyle name="Vírgula 7 5 2 2 2 2 5 2" xfId="12767"/>
    <cellStyle name="Vírgula 7 5 2 2 2 2 5 2 2" xfId="18247"/>
    <cellStyle name="Vírgula 7 5 2 2 2 2 5 3" xfId="15493"/>
    <cellStyle name="Vírgula 7 5 2 2 2 2 6" xfId="12401"/>
    <cellStyle name="Vírgula 7 5 2 2 2 2 6 2" xfId="17881"/>
    <cellStyle name="Vírgula 7 5 2 2 2 2 7" xfId="15127"/>
    <cellStyle name="Vírgula 7 5 2 2 2 3" xfId="4634"/>
    <cellStyle name="Vírgula 7 5 2 2 2 3 2" xfId="9618"/>
    <cellStyle name="Vírgula 7 5 2 2 2 3 2 2" xfId="14227"/>
    <cellStyle name="Vírgula 7 5 2 2 2 3 2 2 2" xfId="19707"/>
    <cellStyle name="Vírgula 7 5 2 2 2 3 2 3" xfId="16952"/>
    <cellStyle name="Vírgula 7 5 2 2 2 3 3" xfId="13055"/>
    <cellStyle name="Vírgula 7 5 2 2 2 3 3 2" xfId="18535"/>
    <cellStyle name="Vírgula 7 5 2 2 2 3 4" xfId="15781"/>
    <cellStyle name="Vírgula 7 5 2 2 2 4" xfId="6365"/>
    <cellStyle name="Vírgula 7 5 2 2 2 4 2" xfId="11307"/>
    <cellStyle name="Vírgula 7 5 2 2 2 4 2 2" xfId="14629"/>
    <cellStyle name="Vírgula 7 5 2 2 2 4 2 2 2" xfId="20109"/>
    <cellStyle name="Vírgula 7 5 2 2 2 4 2 3" xfId="17354"/>
    <cellStyle name="Vírgula 7 5 2 2 2 4 3" xfId="13458"/>
    <cellStyle name="Vírgula 7 5 2 2 2 4 3 2" xfId="18938"/>
    <cellStyle name="Vírgula 7 5 2 2 2 4 4" xfId="16183"/>
    <cellStyle name="Vírgula 7 5 2 2 2 5" xfId="7873"/>
    <cellStyle name="Vírgula 7 5 2 2 2 5 2" xfId="13815"/>
    <cellStyle name="Vírgula 7 5 2 2 2 5 2 2" xfId="19295"/>
    <cellStyle name="Vírgula 7 5 2 2 2 5 3" xfId="16540"/>
    <cellStyle name="Vírgula 7 5 2 2 2 6" xfId="2912"/>
    <cellStyle name="Vírgula 7 5 2 2 2 6 2" xfId="12652"/>
    <cellStyle name="Vírgula 7 5 2 2 2 6 2 2" xfId="18132"/>
    <cellStyle name="Vírgula 7 5 2 2 2 6 3" xfId="15378"/>
    <cellStyle name="Vírgula 7 5 2 2 2 7" xfId="12286"/>
    <cellStyle name="Vírgula 7 5 2 2 2 7 2" xfId="17766"/>
    <cellStyle name="Vírgula 7 5 2 2 2 8" xfId="15012"/>
    <cellStyle name="Vírgula 7 5 2 2 3" xfId="1961"/>
    <cellStyle name="Vírgula 7 5 2 2 3 2" xfId="5312"/>
    <cellStyle name="Vírgula 7 5 2 2 3 2 2" xfId="10296"/>
    <cellStyle name="Vírgula 7 5 2 2 3 2 2 2" xfId="14343"/>
    <cellStyle name="Vírgula 7 5 2 2 3 2 2 2 2" xfId="19823"/>
    <cellStyle name="Vírgula 7 5 2 2 3 2 2 3" xfId="17068"/>
    <cellStyle name="Vírgula 7 5 2 2 3 2 3" xfId="13171"/>
    <cellStyle name="Vírgula 7 5 2 2 3 2 3 2" xfId="18651"/>
    <cellStyle name="Vírgula 7 5 2 2 3 2 4" xfId="15897"/>
    <cellStyle name="Vírgula 7 5 2 2 3 3" xfId="7041"/>
    <cellStyle name="Vírgula 7 5 2 2 3 3 2" xfId="11983"/>
    <cellStyle name="Vírgula 7 5 2 2 3 3 2 2" xfId="14743"/>
    <cellStyle name="Vírgula 7 5 2 2 3 3 2 2 2" xfId="20223"/>
    <cellStyle name="Vírgula 7 5 2 2 3 3 2 3" xfId="17468"/>
    <cellStyle name="Vírgula 7 5 2 2 3 3 3" xfId="13572"/>
    <cellStyle name="Vírgula 7 5 2 2 3 3 3 2" xfId="19052"/>
    <cellStyle name="Vírgula 7 5 2 2 3 3 4" xfId="16297"/>
    <cellStyle name="Vírgula 7 5 2 2 3 4" xfId="8549"/>
    <cellStyle name="Vírgula 7 5 2 2 3 4 2" xfId="13929"/>
    <cellStyle name="Vírgula 7 5 2 2 3 4 2 2" xfId="19409"/>
    <cellStyle name="Vírgula 7 5 2 2 3 4 3" xfId="16654"/>
    <cellStyle name="Vírgula 7 5 2 2 3 5" xfId="3588"/>
    <cellStyle name="Vírgula 7 5 2 2 3 5 2" xfId="12766"/>
    <cellStyle name="Vírgula 7 5 2 2 3 5 2 2" xfId="18246"/>
    <cellStyle name="Vírgula 7 5 2 2 3 5 3" xfId="15492"/>
    <cellStyle name="Vírgula 7 5 2 2 3 6" xfId="12400"/>
    <cellStyle name="Vírgula 7 5 2 2 3 6 2" xfId="17880"/>
    <cellStyle name="Vírgula 7 5 2 2 3 7" xfId="15126"/>
    <cellStyle name="Vírgula 7 5 2 2 4" xfId="4251"/>
    <cellStyle name="Vírgula 7 5 2 2 4 2" xfId="9237"/>
    <cellStyle name="Vírgula 7 5 2 2 4 2 2" xfId="14136"/>
    <cellStyle name="Vírgula 7 5 2 2 4 2 2 2" xfId="19616"/>
    <cellStyle name="Vírgula 7 5 2 2 4 2 3" xfId="16861"/>
    <cellStyle name="Vírgula 7 5 2 2 4 3" xfId="12964"/>
    <cellStyle name="Vírgula 7 5 2 2 4 3 2" xfId="18444"/>
    <cellStyle name="Vírgula 7 5 2 2 4 4" xfId="15690"/>
    <cellStyle name="Vírgula 7 5 2 2 5" xfId="5998"/>
    <cellStyle name="Vírgula 7 5 2 2 5 2" xfId="10940"/>
    <cellStyle name="Vírgula 7 5 2 2 5 2 2" xfId="14542"/>
    <cellStyle name="Vírgula 7 5 2 2 5 2 2 2" xfId="20022"/>
    <cellStyle name="Vírgula 7 5 2 2 5 2 3" xfId="17267"/>
    <cellStyle name="Vírgula 7 5 2 2 5 3" xfId="13371"/>
    <cellStyle name="Vírgula 7 5 2 2 5 3 2" xfId="18851"/>
    <cellStyle name="Vírgula 7 5 2 2 5 4" xfId="16096"/>
    <cellStyle name="Vírgula 7 5 2 2 6" xfId="7506"/>
    <cellStyle name="Vírgula 7 5 2 2 6 2" xfId="13728"/>
    <cellStyle name="Vírgula 7 5 2 2 6 2 2" xfId="19208"/>
    <cellStyle name="Vírgula 7 5 2 2 6 3" xfId="16453"/>
    <cellStyle name="Vírgula 7 5 2 2 7" xfId="2545"/>
    <cellStyle name="Vírgula 7 5 2 2 7 2" xfId="12565"/>
    <cellStyle name="Vírgula 7 5 2 2 7 2 2" xfId="18045"/>
    <cellStyle name="Vírgula 7 5 2 2 7 3" xfId="15291"/>
    <cellStyle name="Vírgula 7 5 2 2 8" xfId="12183"/>
    <cellStyle name="Vírgula 7 5 2 2 8 2" xfId="17664"/>
    <cellStyle name="Vírgula 7 5 2 2 9" xfId="14923"/>
    <cellStyle name="Vírgula 7 5 2 3" xfId="961"/>
    <cellStyle name="Vírgula 7 5 2 3 2" xfId="1963"/>
    <cellStyle name="Vírgula 7 5 2 3 2 2" xfId="5314"/>
    <cellStyle name="Vírgula 7 5 2 3 2 2 2" xfId="10298"/>
    <cellStyle name="Vírgula 7 5 2 3 2 2 2 2" xfId="14345"/>
    <cellStyle name="Vírgula 7 5 2 3 2 2 2 2 2" xfId="19825"/>
    <cellStyle name="Vírgula 7 5 2 3 2 2 2 3" xfId="17070"/>
    <cellStyle name="Vírgula 7 5 2 3 2 2 3" xfId="13173"/>
    <cellStyle name="Vírgula 7 5 2 3 2 2 3 2" xfId="18653"/>
    <cellStyle name="Vírgula 7 5 2 3 2 2 4" xfId="15899"/>
    <cellStyle name="Vírgula 7 5 2 3 2 3" xfId="7043"/>
    <cellStyle name="Vírgula 7 5 2 3 2 3 2" xfId="11985"/>
    <cellStyle name="Vírgula 7 5 2 3 2 3 2 2" xfId="14745"/>
    <cellStyle name="Vírgula 7 5 2 3 2 3 2 2 2" xfId="20225"/>
    <cellStyle name="Vírgula 7 5 2 3 2 3 2 3" xfId="17470"/>
    <cellStyle name="Vírgula 7 5 2 3 2 3 3" xfId="13574"/>
    <cellStyle name="Vírgula 7 5 2 3 2 3 3 2" xfId="19054"/>
    <cellStyle name="Vírgula 7 5 2 3 2 3 4" xfId="16299"/>
    <cellStyle name="Vírgula 7 5 2 3 2 4" xfId="8551"/>
    <cellStyle name="Vírgula 7 5 2 3 2 4 2" xfId="13931"/>
    <cellStyle name="Vírgula 7 5 2 3 2 4 2 2" xfId="19411"/>
    <cellStyle name="Vírgula 7 5 2 3 2 4 3" xfId="16656"/>
    <cellStyle name="Vírgula 7 5 2 3 2 5" xfId="3590"/>
    <cellStyle name="Vírgula 7 5 2 3 2 5 2" xfId="12768"/>
    <cellStyle name="Vírgula 7 5 2 3 2 5 2 2" xfId="18248"/>
    <cellStyle name="Vírgula 7 5 2 3 2 5 3" xfId="15494"/>
    <cellStyle name="Vírgula 7 5 2 3 2 6" xfId="12402"/>
    <cellStyle name="Vírgula 7 5 2 3 2 6 2" xfId="17882"/>
    <cellStyle name="Vírgula 7 5 2 3 2 7" xfId="15128"/>
    <cellStyle name="Vírgula 7 5 2 3 3" xfId="4393"/>
    <cellStyle name="Vírgula 7 5 2 3 3 2" xfId="9378"/>
    <cellStyle name="Vírgula 7 5 2 3 3 2 2" xfId="14169"/>
    <cellStyle name="Vírgula 7 5 2 3 3 2 2 2" xfId="19649"/>
    <cellStyle name="Vírgula 7 5 2 3 3 2 3" xfId="16894"/>
    <cellStyle name="Vírgula 7 5 2 3 3 3" xfId="12997"/>
    <cellStyle name="Vírgula 7 5 2 3 3 3 2" xfId="18477"/>
    <cellStyle name="Vírgula 7 5 2 3 3 4" xfId="15723"/>
    <cellStyle name="Vírgula 7 5 2 3 4" xfId="6136"/>
    <cellStyle name="Vírgula 7 5 2 3 4 2" xfId="11078"/>
    <cellStyle name="Vírgula 7 5 2 3 4 2 2" xfId="14575"/>
    <cellStyle name="Vírgula 7 5 2 3 4 2 2 2" xfId="20055"/>
    <cellStyle name="Vírgula 7 5 2 3 4 2 3" xfId="17300"/>
    <cellStyle name="Vírgula 7 5 2 3 4 3" xfId="13404"/>
    <cellStyle name="Vírgula 7 5 2 3 4 3 2" xfId="18884"/>
    <cellStyle name="Vírgula 7 5 2 3 4 4" xfId="16129"/>
    <cellStyle name="Vírgula 7 5 2 3 5" xfId="7644"/>
    <cellStyle name="Vírgula 7 5 2 3 5 2" xfId="13761"/>
    <cellStyle name="Vírgula 7 5 2 3 5 2 2" xfId="19241"/>
    <cellStyle name="Vírgula 7 5 2 3 5 3" xfId="16486"/>
    <cellStyle name="Vírgula 7 5 2 3 6" xfId="2683"/>
    <cellStyle name="Vírgula 7 5 2 3 6 2" xfId="12598"/>
    <cellStyle name="Vírgula 7 5 2 3 6 2 2" xfId="18078"/>
    <cellStyle name="Vírgula 7 5 2 3 6 3" xfId="15324"/>
    <cellStyle name="Vírgula 7 5 2 3 7" xfId="12218"/>
    <cellStyle name="Vírgula 7 5 2 3 7 2" xfId="17699"/>
    <cellStyle name="Vírgula 7 5 2 3 8" xfId="14957"/>
    <cellStyle name="Vírgula 7 5 2 4" xfId="1960"/>
    <cellStyle name="Vírgula 7 5 2 4 2" xfId="5311"/>
    <cellStyle name="Vírgula 7 5 2 4 2 2" xfId="10295"/>
    <cellStyle name="Vírgula 7 5 2 4 2 2 2" xfId="14342"/>
    <cellStyle name="Vírgula 7 5 2 4 2 2 2 2" xfId="19822"/>
    <cellStyle name="Vírgula 7 5 2 4 2 2 3" xfId="17067"/>
    <cellStyle name="Vírgula 7 5 2 4 2 3" xfId="13170"/>
    <cellStyle name="Vírgula 7 5 2 4 2 3 2" xfId="18650"/>
    <cellStyle name="Vírgula 7 5 2 4 2 4" xfId="15896"/>
    <cellStyle name="Vírgula 7 5 2 4 3" xfId="7040"/>
    <cellStyle name="Vírgula 7 5 2 4 3 2" xfId="11982"/>
    <cellStyle name="Vírgula 7 5 2 4 3 2 2" xfId="14742"/>
    <cellStyle name="Vírgula 7 5 2 4 3 2 2 2" xfId="20222"/>
    <cellStyle name="Vírgula 7 5 2 4 3 2 3" xfId="17467"/>
    <cellStyle name="Vírgula 7 5 2 4 3 3" xfId="13571"/>
    <cellStyle name="Vírgula 7 5 2 4 3 3 2" xfId="19051"/>
    <cellStyle name="Vírgula 7 5 2 4 3 4" xfId="16296"/>
    <cellStyle name="Vírgula 7 5 2 4 4" xfId="8548"/>
    <cellStyle name="Vírgula 7 5 2 4 4 2" xfId="13928"/>
    <cellStyle name="Vírgula 7 5 2 4 4 2 2" xfId="19408"/>
    <cellStyle name="Vírgula 7 5 2 4 4 3" xfId="16653"/>
    <cellStyle name="Vírgula 7 5 2 4 5" xfId="3587"/>
    <cellStyle name="Vírgula 7 5 2 4 5 2" xfId="12765"/>
    <cellStyle name="Vírgula 7 5 2 4 5 2 2" xfId="18245"/>
    <cellStyle name="Vírgula 7 5 2 4 5 3" xfId="15491"/>
    <cellStyle name="Vírgula 7 5 2 4 6" xfId="12399"/>
    <cellStyle name="Vírgula 7 5 2 4 6 2" xfId="17879"/>
    <cellStyle name="Vírgula 7 5 2 4 7" xfId="15125"/>
    <cellStyle name="Vírgula 7 5 2 5" xfId="3791"/>
    <cellStyle name="Vírgula 7 5 2 5 2" xfId="5418"/>
    <cellStyle name="Vírgula 7 5 2 5 2 2" xfId="10394"/>
    <cellStyle name="Vírgula 7 5 2 5 2 2 2" xfId="14415"/>
    <cellStyle name="Vírgula 7 5 2 5 2 2 2 2" xfId="19895"/>
    <cellStyle name="Vírgula 7 5 2 5 2 2 3" xfId="17140"/>
    <cellStyle name="Vírgula 7 5 2 5 2 3" xfId="13244"/>
    <cellStyle name="Vírgula 7 5 2 5 2 3 2" xfId="18724"/>
    <cellStyle name="Vírgula 7 5 2 5 2 4" xfId="15969"/>
    <cellStyle name="Vírgula 7 5 2 5 3" xfId="8751"/>
    <cellStyle name="Vírgula 7 5 2 5 3 2" xfId="14024"/>
    <cellStyle name="Vírgula 7 5 2 5 3 2 2" xfId="19504"/>
    <cellStyle name="Vírgula 7 5 2 5 3 3" xfId="16749"/>
    <cellStyle name="Vírgula 7 5 2 5 4" xfId="12859"/>
    <cellStyle name="Vírgula 7 5 2 5 4 2" xfId="18339"/>
    <cellStyle name="Vírgula 7 5 2 5 5" xfId="15585"/>
    <cellStyle name="Vírgula 7 5 2 6" xfId="4116"/>
    <cellStyle name="Vírgula 7 5 2 6 2" xfId="8887"/>
    <cellStyle name="Vírgula 7 5 2 6 2 2" xfId="14056"/>
    <cellStyle name="Vírgula 7 5 2 6 2 2 2" xfId="19536"/>
    <cellStyle name="Vírgula 7 5 2 6 2 3" xfId="16781"/>
    <cellStyle name="Vírgula 7 5 2 6 3" xfId="12932"/>
    <cellStyle name="Vírgula 7 5 2 6 3 2" xfId="18412"/>
    <cellStyle name="Vírgula 7 5 2 6 4" xfId="15658"/>
    <cellStyle name="Vírgula 7 5 2 7" xfId="5557"/>
    <cellStyle name="Vírgula 7 5 2 7 2" xfId="10507"/>
    <cellStyle name="Vírgula 7 5 2 7 2 2" xfId="14443"/>
    <cellStyle name="Vírgula 7 5 2 7 2 2 2" xfId="19923"/>
    <cellStyle name="Vírgula 7 5 2 7 2 3" xfId="17168"/>
    <cellStyle name="Vírgula 7 5 2 7 3" xfId="13272"/>
    <cellStyle name="Vírgula 7 5 2 7 3 2" xfId="18752"/>
    <cellStyle name="Vírgula 7 5 2 7 4" xfId="15997"/>
    <cellStyle name="Vírgula 7 5 2 8" xfId="5863"/>
    <cellStyle name="Vírgula 7 5 2 8 2" xfId="10805"/>
    <cellStyle name="Vírgula 7 5 2 8 2 2" xfId="14510"/>
    <cellStyle name="Vírgula 7 5 2 8 2 2 2" xfId="19990"/>
    <cellStyle name="Vírgula 7 5 2 8 2 3" xfId="17235"/>
    <cellStyle name="Vírgula 7 5 2 8 3" xfId="13339"/>
    <cellStyle name="Vírgula 7 5 2 8 3 2" xfId="18819"/>
    <cellStyle name="Vírgula 7 5 2 8 4" xfId="16064"/>
    <cellStyle name="Vírgula 7 5 2 9" xfId="7371"/>
    <cellStyle name="Vírgula 7 5 2 9 2" xfId="13696"/>
    <cellStyle name="Vírgula 7 5 2 9 2 2" xfId="19176"/>
    <cellStyle name="Vírgula 7 5 2 9 3" xfId="16421"/>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2 2 2" xfId="19827"/>
    <cellStyle name="Vírgula 7 5 3 2 2 2 2 3" xfId="17072"/>
    <cellStyle name="Vírgula 7 5 3 2 2 2 3" xfId="13175"/>
    <cellStyle name="Vírgula 7 5 3 2 2 2 3 2" xfId="18655"/>
    <cellStyle name="Vírgula 7 5 3 2 2 2 4" xfId="15901"/>
    <cellStyle name="Vírgula 7 5 3 2 2 3" xfId="7045"/>
    <cellStyle name="Vírgula 7 5 3 2 2 3 2" xfId="11987"/>
    <cellStyle name="Vírgula 7 5 3 2 2 3 2 2" xfId="14747"/>
    <cellStyle name="Vírgula 7 5 3 2 2 3 2 2 2" xfId="20227"/>
    <cellStyle name="Vírgula 7 5 3 2 2 3 2 3" xfId="17472"/>
    <cellStyle name="Vírgula 7 5 3 2 2 3 3" xfId="13576"/>
    <cellStyle name="Vírgula 7 5 3 2 2 3 3 2" xfId="19056"/>
    <cellStyle name="Vírgula 7 5 3 2 2 3 4" xfId="16301"/>
    <cellStyle name="Vírgula 7 5 3 2 2 4" xfId="8553"/>
    <cellStyle name="Vírgula 7 5 3 2 2 4 2" xfId="13933"/>
    <cellStyle name="Vírgula 7 5 3 2 2 4 2 2" xfId="19413"/>
    <cellStyle name="Vírgula 7 5 3 2 2 4 3" xfId="16658"/>
    <cellStyle name="Vírgula 7 5 3 2 2 5" xfId="3592"/>
    <cellStyle name="Vírgula 7 5 3 2 2 5 2" xfId="12770"/>
    <cellStyle name="Vírgula 7 5 3 2 2 5 2 2" xfId="18250"/>
    <cellStyle name="Vírgula 7 5 3 2 2 5 3" xfId="15496"/>
    <cellStyle name="Vírgula 7 5 3 2 2 6" xfId="12404"/>
    <cellStyle name="Vírgula 7 5 3 2 2 6 2" xfId="17884"/>
    <cellStyle name="Vírgula 7 5 3 2 2 7" xfId="15130"/>
    <cellStyle name="Vírgula 7 5 3 2 3" xfId="4499"/>
    <cellStyle name="Vírgula 7 5 3 2 3 2" xfId="9483"/>
    <cellStyle name="Vírgula 7 5 3 2 3 2 2" xfId="14196"/>
    <cellStyle name="Vírgula 7 5 3 2 3 2 2 2" xfId="19676"/>
    <cellStyle name="Vírgula 7 5 3 2 3 2 3" xfId="16921"/>
    <cellStyle name="Vírgula 7 5 3 2 3 3" xfId="13024"/>
    <cellStyle name="Vírgula 7 5 3 2 3 3 2" xfId="18504"/>
    <cellStyle name="Vírgula 7 5 3 2 3 4" xfId="15750"/>
    <cellStyle name="Vírgula 7 5 3 2 4" xfId="6230"/>
    <cellStyle name="Vírgula 7 5 3 2 4 2" xfId="11172"/>
    <cellStyle name="Vírgula 7 5 3 2 4 2 2" xfId="14598"/>
    <cellStyle name="Vírgula 7 5 3 2 4 2 2 2" xfId="20078"/>
    <cellStyle name="Vírgula 7 5 3 2 4 2 3" xfId="17323"/>
    <cellStyle name="Vírgula 7 5 3 2 4 3" xfId="13427"/>
    <cellStyle name="Vírgula 7 5 3 2 4 3 2" xfId="18907"/>
    <cellStyle name="Vírgula 7 5 3 2 4 4" xfId="16152"/>
    <cellStyle name="Vírgula 7 5 3 2 5" xfId="7738"/>
    <cellStyle name="Vírgula 7 5 3 2 5 2" xfId="13784"/>
    <cellStyle name="Vírgula 7 5 3 2 5 2 2" xfId="19264"/>
    <cellStyle name="Vírgula 7 5 3 2 5 3" xfId="16509"/>
    <cellStyle name="Vírgula 7 5 3 2 6" xfId="2777"/>
    <cellStyle name="Vírgula 7 5 3 2 6 2" xfId="12621"/>
    <cellStyle name="Vírgula 7 5 3 2 6 2 2" xfId="18101"/>
    <cellStyle name="Vírgula 7 5 3 2 6 3" xfId="15347"/>
    <cellStyle name="Vírgula 7 5 3 2 7" xfId="12255"/>
    <cellStyle name="Vírgula 7 5 3 2 7 2" xfId="17735"/>
    <cellStyle name="Vírgula 7 5 3 2 8" xfId="14981"/>
    <cellStyle name="Vírgula 7 5 3 3" xfId="1964"/>
    <cellStyle name="Vírgula 7 5 3 3 2" xfId="5315"/>
    <cellStyle name="Vírgula 7 5 3 3 2 2" xfId="10299"/>
    <cellStyle name="Vírgula 7 5 3 3 2 2 2" xfId="14346"/>
    <cellStyle name="Vírgula 7 5 3 3 2 2 2 2" xfId="19826"/>
    <cellStyle name="Vírgula 7 5 3 3 2 2 3" xfId="17071"/>
    <cellStyle name="Vírgula 7 5 3 3 2 3" xfId="13174"/>
    <cellStyle name="Vírgula 7 5 3 3 2 3 2" xfId="18654"/>
    <cellStyle name="Vírgula 7 5 3 3 2 4" xfId="15900"/>
    <cellStyle name="Vírgula 7 5 3 3 3" xfId="7044"/>
    <cellStyle name="Vírgula 7 5 3 3 3 2" xfId="11986"/>
    <cellStyle name="Vírgula 7 5 3 3 3 2 2" xfId="14746"/>
    <cellStyle name="Vírgula 7 5 3 3 3 2 2 2" xfId="20226"/>
    <cellStyle name="Vírgula 7 5 3 3 3 2 3" xfId="17471"/>
    <cellStyle name="Vírgula 7 5 3 3 3 3" xfId="13575"/>
    <cellStyle name="Vírgula 7 5 3 3 3 3 2" xfId="19055"/>
    <cellStyle name="Vírgula 7 5 3 3 3 4" xfId="16300"/>
    <cellStyle name="Vírgula 7 5 3 3 4" xfId="8552"/>
    <cellStyle name="Vírgula 7 5 3 3 4 2" xfId="13932"/>
    <cellStyle name="Vírgula 7 5 3 3 4 2 2" xfId="19412"/>
    <cellStyle name="Vírgula 7 5 3 3 4 3" xfId="16657"/>
    <cellStyle name="Vírgula 7 5 3 3 5" xfId="3591"/>
    <cellStyle name="Vírgula 7 5 3 3 5 2" xfId="12769"/>
    <cellStyle name="Vírgula 7 5 3 3 5 2 2" xfId="18249"/>
    <cellStyle name="Vírgula 7 5 3 3 5 3" xfId="15495"/>
    <cellStyle name="Vírgula 7 5 3 3 6" xfId="12403"/>
    <cellStyle name="Vírgula 7 5 3 3 6 2" xfId="17883"/>
    <cellStyle name="Vírgula 7 5 3 3 7" xfId="15129"/>
    <cellStyle name="Vírgula 7 5 3 4" xfId="4065"/>
    <cellStyle name="Vírgula 7 5 3 4 2" xfId="9101"/>
    <cellStyle name="Vírgula 7 5 3 4 2 2" xfId="14105"/>
    <cellStyle name="Vírgula 7 5 3 4 2 2 2" xfId="19585"/>
    <cellStyle name="Vírgula 7 5 3 4 2 3" xfId="16830"/>
    <cellStyle name="Vírgula 7 5 3 4 3" xfId="12916"/>
    <cellStyle name="Vírgula 7 5 3 4 3 2" xfId="18396"/>
    <cellStyle name="Vírgula 7 5 3 4 4" xfId="15642"/>
    <cellStyle name="Vírgula 7 5 3 5" xfId="5813"/>
    <cellStyle name="Vírgula 7 5 3 5 2" xfId="10755"/>
    <cellStyle name="Vírgula 7 5 3 5 2 2" xfId="14494"/>
    <cellStyle name="Vírgula 7 5 3 5 2 2 2" xfId="19974"/>
    <cellStyle name="Vírgula 7 5 3 5 2 3" xfId="17219"/>
    <cellStyle name="Vírgula 7 5 3 5 3" xfId="13323"/>
    <cellStyle name="Vírgula 7 5 3 5 3 2" xfId="18803"/>
    <cellStyle name="Vírgula 7 5 3 5 4" xfId="16048"/>
    <cellStyle name="Vírgula 7 5 3 6" xfId="7321"/>
    <cellStyle name="Vírgula 7 5 3 6 2" xfId="13680"/>
    <cellStyle name="Vírgula 7 5 3 6 2 2" xfId="19160"/>
    <cellStyle name="Vírgula 7 5 3 6 3" xfId="16405"/>
    <cellStyle name="Vírgula 7 5 3 7" xfId="2360"/>
    <cellStyle name="Vírgula 7 5 3 7 2" xfId="12517"/>
    <cellStyle name="Vírgula 7 5 3 7 2 2" xfId="17997"/>
    <cellStyle name="Vírgula 7 5 3 7 3" xfId="15243"/>
    <cellStyle name="Vírgula 7 5 3 8" xfId="12135"/>
    <cellStyle name="Vírgula 7 5 3 8 2" xfId="17616"/>
    <cellStyle name="Vírgula 7 5 3 9" xfId="1487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2 2 2" xfId="19829"/>
    <cellStyle name="Vírgula 7 5 4 2 2 2 2 3" xfId="17074"/>
    <cellStyle name="Vírgula 7 5 4 2 2 2 3" xfId="13177"/>
    <cellStyle name="Vírgula 7 5 4 2 2 2 3 2" xfId="18657"/>
    <cellStyle name="Vírgula 7 5 4 2 2 2 4" xfId="15903"/>
    <cellStyle name="Vírgula 7 5 4 2 2 3" xfId="7047"/>
    <cellStyle name="Vírgula 7 5 4 2 2 3 2" xfId="11989"/>
    <cellStyle name="Vírgula 7 5 4 2 2 3 2 2" xfId="14749"/>
    <cellStyle name="Vírgula 7 5 4 2 2 3 2 2 2" xfId="20229"/>
    <cellStyle name="Vírgula 7 5 4 2 2 3 2 3" xfId="17474"/>
    <cellStyle name="Vírgula 7 5 4 2 2 3 3" xfId="13578"/>
    <cellStyle name="Vírgula 7 5 4 2 2 3 3 2" xfId="19058"/>
    <cellStyle name="Vírgula 7 5 4 2 2 3 4" xfId="16303"/>
    <cellStyle name="Vírgula 7 5 4 2 2 4" xfId="8555"/>
    <cellStyle name="Vírgula 7 5 4 2 2 4 2" xfId="13935"/>
    <cellStyle name="Vírgula 7 5 4 2 2 4 2 2" xfId="19415"/>
    <cellStyle name="Vírgula 7 5 4 2 2 4 3" xfId="16660"/>
    <cellStyle name="Vírgula 7 5 4 2 2 5" xfId="3594"/>
    <cellStyle name="Vírgula 7 5 4 2 2 5 2" xfId="12772"/>
    <cellStyle name="Vírgula 7 5 4 2 2 5 2 2" xfId="18252"/>
    <cellStyle name="Vírgula 7 5 4 2 2 5 3" xfId="15498"/>
    <cellStyle name="Vírgula 7 5 4 2 2 6" xfId="12406"/>
    <cellStyle name="Vírgula 7 5 4 2 2 6 2" xfId="17886"/>
    <cellStyle name="Vírgula 7 5 4 2 2 7" xfId="15132"/>
    <cellStyle name="Vírgula 7 5 4 2 3" xfId="4584"/>
    <cellStyle name="Vírgula 7 5 4 2 3 2" xfId="9568"/>
    <cellStyle name="Vírgula 7 5 4 2 3 2 2" xfId="14211"/>
    <cellStyle name="Vírgula 7 5 4 2 3 2 2 2" xfId="19691"/>
    <cellStyle name="Vírgula 7 5 4 2 3 2 3" xfId="16936"/>
    <cellStyle name="Vírgula 7 5 4 2 3 3" xfId="13039"/>
    <cellStyle name="Vírgula 7 5 4 2 3 3 2" xfId="18519"/>
    <cellStyle name="Vírgula 7 5 4 2 3 4" xfId="15765"/>
    <cellStyle name="Vírgula 7 5 4 2 4" xfId="6315"/>
    <cellStyle name="Vírgula 7 5 4 2 4 2" xfId="11257"/>
    <cellStyle name="Vírgula 7 5 4 2 4 2 2" xfId="14613"/>
    <cellStyle name="Vírgula 7 5 4 2 4 2 2 2" xfId="20093"/>
    <cellStyle name="Vírgula 7 5 4 2 4 2 3" xfId="17338"/>
    <cellStyle name="Vírgula 7 5 4 2 4 3" xfId="13442"/>
    <cellStyle name="Vírgula 7 5 4 2 4 3 2" xfId="18922"/>
    <cellStyle name="Vírgula 7 5 4 2 4 4" xfId="16167"/>
    <cellStyle name="Vírgula 7 5 4 2 5" xfId="7823"/>
    <cellStyle name="Vírgula 7 5 4 2 5 2" xfId="13799"/>
    <cellStyle name="Vírgula 7 5 4 2 5 2 2" xfId="19279"/>
    <cellStyle name="Vírgula 7 5 4 2 5 3" xfId="16524"/>
    <cellStyle name="Vírgula 7 5 4 2 6" xfId="2862"/>
    <cellStyle name="Vírgula 7 5 4 2 6 2" xfId="12636"/>
    <cellStyle name="Vírgula 7 5 4 2 6 2 2" xfId="18116"/>
    <cellStyle name="Vírgula 7 5 4 2 6 3" xfId="15362"/>
    <cellStyle name="Vírgula 7 5 4 2 7" xfId="12270"/>
    <cellStyle name="Vírgula 7 5 4 2 7 2" xfId="17750"/>
    <cellStyle name="Vírgula 7 5 4 2 8" xfId="14996"/>
    <cellStyle name="Vírgula 7 5 4 3" xfId="1966"/>
    <cellStyle name="Vírgula 7 5 4 3 2" xfId="5317"/>
    <cellStyle name="Vírgula 7 5 4 3 2 2" xfId="10301"/>
    <cellStyle name="Vírgula 7 5 4 3 2 2 2" xfId="14348"/>
    <cellStyle name="Vírgula 7 5 4 3 2 2 2 2" xfId="19828"/>
    <cellStyle name="Vírgula 7 5 4 3 2 2 3" xfId="17073"/>
    <cellStyle name="Vírgula 7 5 4 3 2 3" xfId="13176"/>
    <cellStyle name="Vírgula 7 5 4 3 2 3 2" xfId="18656"/>
    <cellStyle name="Vírgula 7 5 4 3 2 4" xfId="15902"/>
    <cellStyle name="Vírgula 7 5 4 3 3" xfId="7046"/>
    <cellStyle name="Vírgula 7 5 4 3 3 2" xfId="11988"/>
    <cellStyle name="Vírgula 7 5 4 3 3 2 2" xfId="14748"/>
    <cellStyle name="Vírgula 7 5 4 3 3 2 2 2" xfId="20228"/>
    <cellStyle name="Vírgula 7 5 4 3 3 2 3" xfId="17473"/>
    <cellStyle name="Vírgula 7 5 4 3 3 3" xfId="13577"/>
    <cellStyle name="Vírgula 7 5 4 3 3 3 2" xfId="19057"/>
    <cellStyle name="Vírgula 7 5 4 3 3 4" xfId="16302"/>
    <cellStyle name="Vírgula 7 5 4 3 4" xfId="8554"/>
    <cellStyle name="Vírgula 7 5 4 3 4 2" xfId="13934"/>
    <cellStyle name="Vírgula 7 5 4 3 4 2 2" xfId="19414"/>
    <cellStyle name="Vírgula 7 5 4 3 4 3" xfId="16659"/>
    <cellStyle name="Vírgula 7 5 4 3 5" xfId="3593"/>
    <cellStyle name="Vírgula 7 5 4 3 5 2" xfId="12771"/>
    <cellStyle name="Vírgula 7 5 4 3 5 2 2" xfId="18251"/>
    <cellStyle name="Vírgula 7 5 4 3 5 3" xfId="15497"/>
    <cellStyle name="Vírgula 7 5 4 3 6" xfId="12405"/>
    <cellStyle name="Vírgula 7 5 4 3 6 2" xfId="17885"/>
    <cellStyle name="Vírgula 7 5 4 3 7" xfId="15131"/>
    <cellStyle name="Vírgula 7 5 4 4" xfId="4201"/>
    <cellStyle name="Vírgula 7 5 4 4 2" xfId="9187"/>
    <cellStyle name="Vírgula 7 5 4 4 2 2" xfId="14120"/>
    <cellStyle name="Vírgula 7 5 4 4 2 2 2" xfId="19600"/>
    <cellStyle name="Vírgula 7 5 4 4 2 3" xfId="16845"/>
    <cellStyle name="Vírgula 7 5 4 4 3" xfId="12948"/>
    <cellStyle name="Vírgula 7 5 4 4 3 2" xfId="18428"/>
    <cellStyle name="Vírgula 7 5 4 4 4" xfId="15674"/>
    <cellStyle name="Vírgula 7 5 4 5" xfId="5948"/>
    <cellStyle name="Vírgula 7 5 4 5 2" xfId="10890"/>
    <cellStyle name="Vírgula 7 5 4 5 2 2" xfId="14526"/>
    <cellStyle name="Vírgula 7 5 4 5 2 2 2" xfId="20006"/>
    <cellStyle name="Vírgula 7 5 4 5 2 3" xfId="17251"/>
    <cellStyle name="Vírgula 7 5 4 5 3" xfId="13355"/>
    <cellStyle name="Vírgula 7 5 4 5 3 2" xfId="18835"/>
    <cellStyle name="Vírgula 7 5 4 5 4" xfId="16080"/>
    <cellStyle name="Vírgula 7 5 4 6" xfId="7456"/>
    <cellStyle name="Vírgula 7 5 4 6 2" xfId="13712"/>
    <cellStyle name="Vírgula 7 5 4 6 2 2" xfId="19192"/>
    <cellStyle name="Vírgula 7 5 4 6 3" xfId="16437"/>
    <cellStyle name="Vírgula 7 5 4 7" xfId="2495"/>
    <cellStyle name="Vírgula 7 5 4 7 2" xfId="12549"/>
    <cellStyle name="Vírgula 7 5 4 7 2 2" xfId="18029"/>
    <cellStyle name="Vírgula 7 5 4 7 3" xfId="15275"/>
    <cellStyle name="Vírgula 7 5 4 8" xfId="12167"/>
    <cellStyle name="Vírgula 7 5 4 8 2" xfId="17648"/>
    <cellStyle name="Vírgula 7 5 4 9" xfId="14907"/>
    <cellStyle name="Vírgula 7 5 5" xfId="911"/>
    <cellStyle name="Vírgula 7 5 5 2" xfId="1968"/>
    <cellStyle name="Vírgula 7 5 5 2 2" xfId="5319"/>
    <cellStyle name="Vírgula 7 5 5 2 2 2" xfId="10303"/>
    <cellStyle name="Vírgula 7 5 5 2 2 2 2" xfId="14350"/>
    <cellStyle name="Vírgula 7 5 5 2 2 2 2 2" xfId="19830"/>
    <cellStyle name="Vírgula 7 5 5 2 2 2 3" xfId="17075"/>
    <cellStyle name="Vírgula 7 5 5 2 2 3" xfId="13178"/>
    <cellStyle name="Vírgula 7 5 5 2 2 3 2" xfId="18658"/>
    <cellStyle name="Vírgula 7 5 5 2 2 4" xfId="15904"/>
    <cellStyle name="Vírgula 7 5 5 2 3" xfId="7048"/>
    <cellStyle name="Vírgula 7 5 5 2 3 2" xfId="11990"/>
    <cellStyle name="Vírgula 7 5 5 2 3 2 2" xfId="14750"/>
    <cellStyle name="Vírgula 7 5 5 2 3 2 2 2" xfId="20230"/>
    <cellStyle name="Vírgula 7 5 5 2 3 2 3" xfId="17475"/>
    <cellStyle name="Vírgula 7 5 5 2 3 3" xfId="13579"/>
    <cellStyle name="Vírgula 7 5 5 2 3 3 2" xfId="19059"/>
    <cellStyle name="Vírgula 7 5 5 2 3 4" xfId="16304"/>
    <cellStyle name="Vírgula 7 5 5 2 4" xfId="8556"/>
    <cellStyle name="Vírgula 7 5 5 2 4 2" xfId="13936"/>
    <cellStyle name="Vírgula 7 5 5 2 4 2 2" xfId="19416"/>
    <cellStyle name="Vírgula 7 5 5 2 4 3" xfId="16661"/>
    <cellStyle name="Vírgula 7 5 5 2 5" xfId="3595"/>
    <cellStyle name="Vírgula 7 5 5 2 5 2" xfId="12773"/>
    <cellStyle name="Vírgula 7 5 5 2 5 2 2" xfId="18253"/>
    <cellStyle name="Vírgula 7 5 5 2 5 3" xfId="15499"/>
    <cellStyle name="Vírgula 7 5 5 2 6" xfId="12407"/>
    <cellStyle name="Vírgula 7 5 5 2 6 2" xfId="17887"/>
    <cellStyle name="Vírgula 7 5 5 2 7" xfId="15133"/>
    <cellStyle name="Vírgula 7 5 5 3" xfId="4343"/>
    <cellStyle name="Vírgula 7 5 5 3 2" xfId="9328"/>
    <cellStyle name="Vírgula 7 5 5 3 2 2" xfId="14153"/>
    <cellStyle name="Vírgula 7 5 5 3 2 2 2" xfId="19633"/>
    <cellStyle name="Vírgula 7 5 5 3 2 3" xfId="16878"/>
    <cellStyle name="Vírgula 7 5 5 3 3" xfId="12981"/>
    <cellStyle name="Vírgula 7 5 5 3 3 2" xfId="18461"/>
    <cellStyle name="Vírgula 7 5 5 3 4" xfId="15707"/>
    <cellStyle name="Vírgula 7 5 5 4" xfId="6086"/>
    <cellStyle name="Vírgula 7 5 5 4 2" xfId="11028"/>
    <cellStyle name="Vírgula 7 5 5 4 2 2" xfId="14559"/>
    <cellStyle name="Vírgula 7 5 5 4 2 2 2" xfId="20039"/>
    <cellStyle name="Vírgula 7 5 5 4 2 3" xfId="17284"/>
    <cellStyle name="Vírgula 7 5 5 4 3" xfId="13388"/>
    <cellStyle name="Vírgula 7 5 5 4 3 2" xfId="18868"/>
    <cellStyle name="Vírgula 7 5 5 4 4" xfId="16113"/>
    <cellStyle name="Vírgula 7 5 5 5" xfId="7594"/>
    <cellStyle name="Vírgula 7 5 5 5 2" xfId="13745"/>
    <cellStyle name="Vírgula 7 5 5 5 2 2" xfId="19225"/>
    <cellStyle name="Vírgula 7 5 5 5 3" xfId="16470"/>
    <cellStyle name="Vírgula 7 5 5 6" xfId="2633"/>
    <cellStyle name="Vírgula 7 5 5 6 2" xfId="12582"/>
    <cellStyle name="Vírgula 7 5 5 6 2 2" xfId="18062"/>
    <cellStyle name="Vírgula 7 5 5 6 3" xfId="15308"/>
    <cellStyle name="Vírgula 7 5 5 7" xfId="12202"/>
    <cellStyle name="Vírgula 7 5 5 7 2" xfId="17683"/>
    <cellStyle name="Vírgula 7 5 5 8" xfId="14941"/>
    <cellStyle name="Vírgula 7 5 6" xfId="1959"/>
    <cellStyle name="Vírgula 7 5 6 2" xfId="5310"/>
    <cellStyle name="Vírgula 7 5 6 2 2" xfId="10294"/>
    <cellStyle name="Vírgula 7 5 6 2 2 2" xfId="14341"/>
    <cellStyle name="Vírgula 7 5 6 2 2 2 2" xfId="19821"/>
    <cellStyle name="Vírgula 7 5 6 2 2 3" xfId="17066"/>
    <cellStyle name="Vírgula 7 5 6 2 3" xfId="13169"/>
    <cellStyle name="Vírgula 7 5 6 2 3 2" xfId="18649"/>
    <cellStyle name="Vírgula 7 5 6 2 4" xfId="15895"/>
    <cellStyle name="Vírgula 7 5 6 3" xfId="7039"/>
    <cellStyle name="Vírgula 7 5 6 3 2" xfId="11981"/>
    <cellStyle name="Vírgula 7 5 6 3 2 2" xfId="14741"/>
    <cellStyle name="Vírgula 7 5 6 3 2 2 2" xfId="20221"/>
    <cellStyle name="Vírgula 7 5 6 3 2 3" xfId="17466"/>
    <cellStyle name="Vírgula 7 5 6 3 3" xfId="13570"/>
    <cellStyle name="Vírgula 7 5 6 3 3 2" xfId="19050"/>
    <cellStyle name="Vírgula 7 5 6 3 4" xfId="16295"/>
    <cellStyle name="Vírgula 7 5 6 4" xfId="8547"/>
    <cellStyle name="Vírgula 7 5 6 4 2" xfId="13927"/>
    <cellStyle name="Vírgula 7 5 6 4 2 2" xfId="19407"/>
    <cellStyle name="Vírgula 7 5 6 4 3" xfId="16652"/>
    <cellStyle name="Vírgula 7 5 6 5" xfId="3586"/>
    <cellStyle name="Vírgula 7 5 6 5 2" xfId="12764"/>
    <cellStyle name="Vírgula 7 5 6 5 2 2" xfId="18244"/>
    <cellStyle name="Vírgula 7 5 6 5 3" xfId="15490"/>
    <cellStyle name="Vírgula 7 5 6 6" xfId="12398"/>
    <cellStyle name="Vírgula 7 5 6 6 2" xfId="17878"/>
    <cellStyle name="Vírgula 7 5 6 7" xfId="15124"/>
    <cellStyle name="Vírgula 7 5 7" xfId="3741"/>
    <cellStyle name="Vírgula 7 5 7 2" xfId="5460"/>
    <cellStyle name="Vírgula 7 5 7 2 2" xfId="10426"/>
    <cellStyle name="Vírgula 7 5 7 2 2 2" xfId="14422"/>
    <cellStyle name="Vírgula 7 5 7 2 2 2 2" xfId="19902"/>
    <cellStyle name="Vírgula 7 5 7 2 2 3" xfId="17147"/>
    <cellStyle name="Vírgula 7 5 7 2 3" xfId="13251"/>
    <cellStyle name="Vírgula 7 5 7 2 3 2" xfId="18731"/>
    <cellStyle name="Vírgula 7 5 7 2 4" xfId="15976"/>
    <cellStyle name="Vírgula 7 5 7 3" xfId="8701"/>
    <cellStyle name="Vírgula 7 5 7 3 2" xfId="14008"/>
    <cellStyle name="Vírgula 7 5 7 3 2 2" xfId="19488"/>
    <cellStyle name="Vírgula 7 5 7 3 3" xfId="16733"/>
    <cellStyle name="Vírgula 7 5 7 4" xfId="12843"/>
    <cellStyle name="Vírgula 7 5 7 4 2" xfId="18323"/>
    <cellStyle name="Vírgula 7 5 7 5" xfId="15569"/>
    <cellStyle name="Vírgula 7 5 8" xfId="3965"/>
    <cellStyle name="Vírgula 7 5 8 2" xfId="8837"/>
    <cellStyle name="Vírgula 7 5 8 2 2" xfId="14040"/>
    <cellStyle name="Vírgula 7 5 8 2 2 2" xfId="19520"/>
    <cellStyle name="Vírgula 7 5 8 2 3" xfId="16765"/>
    <cellStyle name="Vírgula 7 5 8 3" xfId="12898"/>
    <cellStyle name="Vírgula 7 5 8 3 2" xfId="18378"/>
    <cellStyle name="Vírgula 7 5 8 4" xfId="15624"/>
    <cellStyle name="Vírgula 7 5 9" xfId="5463"/>
    <cellStyle name="Vírgula 7 5 9 2" xfId="10429"/>
    <cellStyle name="Vírgula 7 5 9 2 2" xfId="14423"/>
    <cellStyle name="Vírgula 7 5 9 2 2 2" xfId="19903"/>
    <cellStyle name="Vírgula 7 5 9 2 3" xfId="17148"/>
    <cellStyle name="Vírgula 7 5 9 3" xfId="13252"/>
    <cellStyle name="Vírgula 7 5 9 3 2" xfId="18732"/>
    <cellStyle name="Vírgula 7 5 9 4" xfId="15977"/>
    <cellStyle name="Vírgula 7 6" xfId="659"/>
    <cellStyle name="Vírgula 7 6 10" xfId="2402"/>
    <cellStyle name="Vírgula 7 6 10 2" xfId="12526"/>
    <cellStyle name="Vírgula 7 6 10 2 2" xfId="18006"/>
    <cellStyle name="Vírgula 7 6 10 3" xfId="15252"/>
    <cellStyle name="Vírgula 7 6 11" xfId="12144"/>
    <cellStyle name="Vírgula 7 6 11 2" xfId="17625"/>
    <cellStyle name="Vírgula 7 6 12" xfId="1488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2 2 2" xfId="19833"/>
    <cellStyle name="Vírgula 7 6 2 2 2 2 2 3" xfId="17078"/>
    <cellStyle name="Vírgula 7 6 2 2 2 2 3" xfId="13181"/>
    <cellStyle name="Vírgula 7 6 2 2 2 2 3 2" xfId="18661"/>
    <cellStyle name="Vírgula 7 6 2 2 2 2 4" xfId="15907"/>
    <cellStyle name="Vírgula 7 6 2 2 2 3" xfId="7051"/>
    <cellStyle name="Vírgula 7 6 2 2 2 3 2" xfId="11993"/>
    <cellStyle name="Vírgula 7 6 2 2 2 3 2 2" xfId="14753"/>
    <cellStyle name="Vírgula 7 6 2 2 2 3 2 2 2" xfId="20233"/>
    <cellStyle name="Vírgula 7 6 2 2 2 3 2 3" xfId="17478"/>
    <cellStyle name="Vírgula 7 6 2 2 2 3 3" xfId="13582"/>
    <cellStyle name="Vírgula 7 6 2 2 2 3 3 2" xfId="19062"/>
    <cellStyle name="Vírgula 7 6 2 2 2 3 4" xfId="16307"/>
    <cellStyle name="Vírgula 7 6 2 2 2 4" xfId="8559"/>
    <cellStyle name="Vírgula 7 6 2 2 2 4 2" xfId="13939"/>
    <cellStyle name="Vírgula 7 6 2 2 2 4 2 2" xfId="19419"/>
    <cellStyle name="Vírgula 7 6 2 2 2 4 3" xfId="16664"/>
    <cellStyle name="Vírgula 7 6 2 2 2 5" xfId="3598"/>
    <cellStyle name="Vírgula 7 6 2 2 2 5 2" xfId="12776"/>
    <cellStyle name="Vírgula 7 6 2 2 2 5 2 2" xfId="18256"/>
    <cellStyle name="Vírgula 7 6 2 2 2 5 3" xfId="15502"/>
    <cellStyle name="Vírgula 7 6 2 2 2 6" xfId="12410"/>
    <cellStyle name="Vírgula 7 6 2 2 2 6 2" xfId="17890"/>
    <cellStyle name="Vírgula 7 6 2 2 2 7" xfId="15136"/>
    <cellStyle name="Vírgula 7 6 2 2 3" xfId="4626"/>
    <cellStyle name="Vírgula 7 6 2 2 3 2" xfId="9610"/>
    <cellStyle name="Vírgula 7 6 2 2 3 2 2" xfId="14220"/>
    <cellStyle name="Vírgula 7 6 2 2 3 2 2 2" xfId="19700"/>
    <cellStyle name="Vírgula 7 6 2 2 3 2 3" xfId="16945"/>
    <cellStyle name="Vírgula 7 6 2 2 3 3" xfId="13048"/>
    <cellStyle name="Vírgula 7 6 2 2 3 3 2" xfId="18528"/>
    <cellStyle name="Vírgula 7 6 2 2 3 4" xfId="15774"/>
    <cellStyle name="Vírgula 7 6 2 2 4" xfId="6357"/>
    <cellStyle name="Vírgula 7 6 2 2 4 2" xfId="11299"/>
    <cellStyle name="Vírgula 7 6 2 2 4 2 2" xfId="14622"/>
    <cellStyle name="Vírgula 7 6 2 2 4 2 2 2" xfId="20102"/>
    <cellStyle name="Vírgula 7 6 2 2 4 2 3" xfId="17347"/>
    <cellStyle name="Vírgula 7 6 2 2 4 3" xfId="13451"/>
    <cellStyle name="Vírgula 7 6 2 2 4 3 2" xfId="18931"/>
    <cellStyle name="Vírgula 7 6 2 2 4 4" xfId="16176"/>
    <cellStyle name="Vírgula 7 6 2 2 5" xfId="7865"/>
    <cellStyle name="Vírgula 7 6 2 2 5 2" xfId="13808"/>
    <cellStyle name="Vírgula 7 6 2 2 5 2 2" xfId="19288"/>
    <cellStyle name="Vírgula 7 6 2 2 5 3" xfId="16533"/>
    <cellStyle name="Vírgula 7 6 2 2 6" xfId="2904"/>
    <cellStyle name="Vírgula 7 6 2 2 6 2" xfId="12645"/>
    <cellStyle name="Vírgula 7 6 2 2 6 2 2" xfId="18125"/>
    <cellStyle name="Vírgula 7 6 2 2 6 3" xfId="15371"/>
    <cellStyle name="Vírgula 7 6 2 2 7" xfId="12279"/>
    <cellStyle name="Vírgula 7 6 2 2 7 2" xfId="17759"/>
    <cellStyle name="Vírgula 7 6 2 2 8" xfId="15005"/>
    <cellStyle name="Vírgula 7 6 2 3" xfId="1970"/>
    <cellStyle name="Vírgula 7 6 2 3 2" xfId="5321"/>
    <cellStyle name="Vírgula 7 6 2 3 2 2" xfId="10305"/>
    <cellStyle name="Vírgula 7 6 2 3 2 2 2" xfId="14352"/>
    <cellStyle name="Vírgula 7 6 2 3 2 2 2 2" xfId="19832"/>
    <cellStyle name="Vírgula 7 6 2 3 2 2 3" xfId="17077"/>
    <cellStyle name="Vírgula 7 6 2 3 2 3" xfId="13180"/>
    <cellStyle name="Vírgula 7 6 2 3 2 3 2" xfId="18660"/>
    <cellStyle name="Vírgula 7 6 2 3 2 4" xfId="15906"/>
    <cellStyle name="Vírgula 7 6 2 3 3" xfId="7050"/>
    <cellStyle name="Vírgula 7 6 2 3 3 2" xfId="11992"/>
    <cellStyle name="Vírgula 7 6 2 3 3 2 2" xfId="14752"/>
    <cellStyle name="Vírgula 7 6 2 3 3 2 2 2" xfId="20232"/>
    <cellStyle name="Vírgula 7 6 2 3 3 2 3" xfId="17477"/>
    <cellStyle name="Vírgula 7 6 2 3 3 3" xfId="13581"/>
    <cellStyle name="Vírgula 7 6 2 3 3 3 2" xfId="19061"/>
    <cellStyle name="Vírgula 7 6 2 3 3 4" xfId="16306"/>
    <cellStyle name="Vírgula 7 6 2 3 4" xfId="8558"/>
    <cellStyle name="Vírgula 7 6 2 3 4 2" xfId="13938"/>
    <cellStyle name="Vírgula 7 6 2 3 4 2 2" xfId="19418"/>
    <cellStyle name="Vírgula 7 6 2 3 4 3" xfId="16663"/>
    <cellStyle name="Vírgula 7 6 2 3 5" xfId="3597"/>
    <cellStyle name="Vírgula 7 6 2 3 5 2" xfId="12775"/>
    <cellStyle name="Vírgula 7 6 2 3 5 2 2" xfId="18255"/>
    <cellStyle name="Vírgula 7 6 2 3 5 3" xfId="15501"/>
    <cellStyle name="Vírgula 7 6 2 3 6" xfId="12409"/>
    <cellStyle name="Vírgula 7 6 2 3 6 2" xfId="17889"/>
    <cellStyle name="Vírgula 7 6 2 3 7" xfId="15135"/>
    <cellStyle name="Vírgula 7 6 2 4" xfId="4243"/>
    <cellStyle name="Vírgula 7 6 2 4 2" xfId="9229"/>
    <cellStyle name="Vírgula 7 6 2 4 2 2" xfId="14129"/>
    <cellStyle name="Vírgula 7 6 2 4 2 2 2" xfId="19609"/>
    <cellStyle name="Vírgula 7 6 2 4 2 3" xfId="16854"/>
    <cellStyle name="Vírgula 7 6 2 4 3" xfId="12957"/>
    <cellStyle name="Vírgula 7 6 2 4 3 2" xfId="18437"/>
    <cellStyle name="Vírgula 7 6 2 4 4" xfId="15683"/>
    <cellStyle name="Vírgula 7 6 2 5" xfId="5990"/>
    <cellStyle name="Vírgula 7 6 2 5 2" xfId="10932"/>
    <cellStyle name="Vírgula 7 6 2 5 2 2" xfId="14535"/>
    <cellStyle name="Vírgula 7 6 2 5 2 2 2" xfId="20015"/>
    <cellStyle name="Vírgula 7 6 2 5 2 3" xfId="17260"/>
    <cellStyle name="Vírgula 7 6 2 5 3" xfId="13364"/>
    <cellStyle name="Vírgula 7 6 2 5 3 2" xfId="18844"/>
    <cellStyle name="Vírgula 7 6 2 5 4" xfId="16089"/>
    <cellStyle name="Vírgula 7 6 2 6" xfId="7498"/>
    <cellStyle name="Vírgula 7 6 2 6 2" xfId="13721"/>
    <cellStyle name="Vírgula 7 6 2 6 2 2" xfId="19201"/>
    <cellStyle name="Vírgula 7 6 2 6 3" xfId="16446"/>
    <cellStyle name="Vírgula 7 6 2 7" xfId="2537"/>
    <cellStyle name="Vírgula 7 6 2 7 2" xfId="12558"/>
    <cellStyle name="Vírgula 7 6 2 7 2 2" xfId="18038"/>
    <cellStyle name="Vírgula 7 6 2 7 3" xfId="15284"/>
    <cellStyle name="Vírgula 7 6 2 8" xfId="12176"/>
    <cellStyle name="Vírgula 7 6 2 8 2" xfId="17657"/>
    <cellStyle name="Vírgula 7 6 2 9" xfId="14916"/>
    <cellStyle name="Vírgula 7 6 3" xfId="953"/>
    <cellStyle name="Vírgula 7 6 3 2" xfId="1972"/>
    <cellStyle name="Vírgula 7 6 3 2 2" xfId="5323"/>
    <cellStyle name="Vírgula 7 6 3 2 2 2" xfId="10307"/>
    <cellStyle name="Vírgula 7 6 3 2 2 2 2" xfId="14354"/>
    <cellStyle name="Vírgula 7 6 3 2 2 2 2 2" xfId="19834"/>
    <cellStyle name="Vírgula 7 6 3 2 2 2 3" xfId="17079"/>
    <cellStyle name="Vírgula 7 6 3 2 2 3" xfId="13182"/>
    <cellStyle name="Vírgula 7 6 3 2 2 3 2" xfId="18662"/>
    <cellStyle name="Vírgula 7 6 3 2 2 4" xfId="15908"/>
    <cellStyle name="Vírgula 7 6 3 2 3" xfId="7052"/>
    <cellStyle name="Vírgula 7 6 3 2 3 2" xfId="11994"/>
    <cellStyle name="Vírgula 7 6 3 2 3 2 2" xfId="14754"/>
    <cellStyle name="Vírgula 7 6 3 2 3 2 2 2" xfId="20234"/>
    <cellStyle name="Vírgula 7 6 3 2 3 2 3" xfId="17479"/>
    <cellStyle name="Vírgula 7 6 3 2 3 3" xfId="13583"/>
    <cellStyle name="Vírgula 7 6 3 2 3 3 2" xfId="19063"/>
    <cellStyle name="Vírgula 7 6 3 2 3 4" xfId="16308"/>
    <cellStyle name="Vírgula 7 6 3 2 4" xfId="8560"/>
    <cellStyle name="Vírgula 7 6 3 2 4 2" xfId="13940"/>
    <cellStyle name="Vírgula 7 6 3 2 4 2 2" xfId="19420"/>
    <cellStyle name="Vírgula 7 6 3 2 4 3" xfId="16665"/>
    <cellStyle name="Vírgula 7 6 3 2 5" xfId="3599"/>
    <cellStyle name="Vírgula 7 6 3 2 5 2" xfId="12777"/>
    <cellStyle name="Vírgula 7 6 3 2 5 2 2" xfId="18257"/>
    <cellStyle name="Vírgula 7 6 3 2 5 3" xfId="15503"/>
    <cellStyle name="Vírgula 7 6 3 2 6" xfId="12411"/>
    <cellStyle name="Vírgula 7 6 3 2 6 2" xfId="17891"/>
    <cellStyle name="Vírgula 7 6 3 2 7" xfId="15137"/>
    <cellStyle name="Vírgula 7 6 3 3" xfId="4385"/>
    <cellStyle name="Vírgula 7 6 3 3 2" xfId="9370"/>
    <cellStyle name="Vírgula 7 6 3 3 2 2" xfId="14162"/>
    <cellStyle name="Vírgula 7 6 3 3 2 2 2" xfId="19642"/>
    <cellStyle name="Vírgula 7 6 3 3 2 3" xfId="16887"/>
    <cellStyle name="Vírgula 7 6 3 3 3" xfId="12990"/>
    <cellStyle name="Vírgula 7 6 3 3 3 2" xfId="18470"/>
    <cellStyle name="Vírgula 7 6 3 3 4" xfId="15716"/>
    <cellStyle name="Vírgula 7 6 3 4" xfId="6128"/>
    <cellStyle name="Vírgula 7 6 3 4 2" xfId="11070"/>
    <cellStyle name="Vírgula 7 6 3 4 2 2" xfId="14568"/>
    <cellStyle name="Vírgula 7 6 3 4 2 2 2" xfId="20048"/>
    <cellStyle name="Vírgula 7 6 3 4 2 3" xfId="17293"/>
    <cellStyle name="Vírgula 7 6 3 4 3" xfId="13397"/>
    <cellStyle name="Vírgula 7 6 3 4 3 2" xfId="18877"/>
    <cellStyle name="Vírgula 7 6 3 4 4" xfId="16122"/>
    <cellStyle name="Vírgula 7 6 3 5" xfId="7636"/>
    <cellStyle name="Vírgula 7 6 3 5 2" xfId="13754"/>
    <cellStyle name="Vírgula 7 6 3 5 2 2" xfId="19234"/>
    <cellStyle name="Vírgula 7 6 3 5 3" xfId="16479"/>
    <cellStyle name="Vírgula 7 6 3 6" xfId="2675"/>
    <cellStyle name="Vírgula 7 6 3 6 2" xfId="12591"/>
    <cellStyle name="Vírgula 7 6 3 6 2 2" xfId="18071"/>
    <cellStyle name="Vírgula 7 6 3 6 3" xfId="15317"/>
    <cellStyle name="Vírgula 7 6 3 7" xfId="12211"/>
    <cellStyle name="Vírgula 7 6 3 7 2" xfId="17692"/>
    <cellStyle name="Vírgula 7 6 3 8" xfId="14950"/>
    <cellStyle name="Vírgula 7 6 4" xfId="1969"/>
    <cellStyle name="Vírgula 7 6 4 2" xfId="5320"/>
    <cellStyle name="Vírgula 7 6 4 2 2" xfId="10304"/>
    <cellStyle name="Vírgula 7 6 4 2 2 2" xfId="14351"/>
    <cellStyle name="Vírgula 7 6 4 2 2 2 2" xfId="19831"/>
    <cellStyle name="Vírgula 7 6 4 2 2 3" xfId="17076"/>
    <cellStyle name="Vírgula 7 6 4 2 3" xfId="13179"/>
    <cellStyle name="Vírgula 7 6 4 2 3 2" xfId="18659"/>
    <cellStyle name="Vírgula 7 6 4 2 4" xfId="15905"/>
    <cellStyle name="Vírgula 7 6 4 3" xfId="7049"/>
    <cellStyle name="Vírgula 7 6 4 3 2" xfId="11991"/>
    <cellStyle name="Vírgula 7 6 4 3 2 2" xfId="14751"/>
    <cellStyle name="Vírgula 7 6 4 3 2 2 2" xfId="20231"/>
    <cellStyle name="Vírgula 7 6 4 3 2 3" xfId="17476"/>
    <cellStyle name="Vírgula 7 6 4 3 3" xfId="13580"/>
    <cellStyle name="Vírgula 7 6 4 3 3 2" xfId="19060"/>
    <cellStyle name="Vírgula 7 6 4 3 4" xfId="16305"/>
    <cellStyle name="Vírgula 7 6 4 4" xfId="8557"/>
    <cellStyle name="Vírgula 7 6 4 4 2" xfId="13937"/>
    <cellStyle name="Vírgula 7 6 4 4 2 2" xfId="19417"/>
    <cellStyle name="Vírgula 7 6 4 4 3" xfId="16662"/>
    <cellStyle name="Vírgula 7 6 4 5" xfId="3596"/>
    <cellStyle name="Vírgula 7 6 4 5 2" xfId="12774"/>
    <cellStyle name="Vírgula 7 6 4 5 2 2" xfId="18254"/>
    <cellStyle name="Vírgula 7 6 4 5 3" xfId="15500"/>
    <cellStyle name="Vírgula 7 6 4 6" xfId="12408"/>
    <cellStyle name="Vírgula 7 6 4 6 2" xfId="17888"/>
    <cellStyle name="Vírgula 7 6 4 7" xfId="15134"/>
    <cellStyle name="Vírgula 7 6 5" xfId="3783"/>
    <cellStyle name="Vírgula 7 6 5 2" xfId="5423"/>
    <cellStyle name="Vírgula 7 6 5 2 2" xfId="10399"/>
    <cellStyle name="Vírgula 7 6 5 2 2 2" xfId="14417"/>
    <cellStyle name="Vírgula 7 6 5 2 2 2 2" xfId="19897"/>
    <cellStyle name="Vírgula 7 6 5 2 2 3" xfId="17142"/>
    <cellStyle name="Vírgula 7 6 5 2 3" xfId="13246"/>
    <cellStyle name="Vírgula 7 6 5 2 3 2" xfId="18726"/>
    <cellStyle name="Vírgula 7 6 5 2 4" xfId="15971"/>
    <cellStyle name="Vírgula 7 6 5 3" xfId="8743"/>
    <cellStyle name="Vírgula 7 6 5 3 2" xfId="14017"/>
    <cellStyle name="Vírgula 7 6 5 3 2 2" xfId="19497"/>
    <cellStyle name="Vírgula 7 6 5 3 3" xfId="16742"/>
    <cellStyle name="Vírgula 7 6 5 4" xfId="12852"/>
    <cellStyle name="Vírgula 7 6 5 4 2" xfId="18332"/>
    <cellStyle name="Vírgula 7 6 5 5" xfId="15578"/>
    <cellStyle name="Vírgula 7 6 6" xfId="4108"/>
    <cellStyle name="Vírgula 7 6 6 2" xfId="8879"/>
    <cellStyle name="Vírgula 7 6 6 2 2" xfId="14049"/>
    <cellStyle name="Vírgula 7 6 6 2 2 2" xfId="19529"/>
    <cellStyle name="Vírgula 7 6 6 2 3" xfId="16774"/>
    <cellStyle name="Vírgula 7 6 6 3" xfId="12925"/>
    <cellStyle name="Vírgula 7 6 6 3 2" xfId="18405"/>
    <cellStyle name="Vírgula 7 6 6 4" xfId="15651"/>
    <cellStyle name="Vírgula 7 6 7" xfId="5520"/>
    <cellStyle name="Vírgula 7 6 7 2" xfId="10477"/>
    <cellStyle name="Vírgula 7 6 7 2 2" xfId="14434"/>
    <cellStyle name="Vírgula 7 6 7 2 2 2" xfId="19914"/>
    <cellStyle name="Vírgula 7 6 7 2 3" xfId="17159"/>
    <cellStyle name="Vírgula 7 6 7 3" xfId="13263"/>
    <cellStyle name="Vírgula 7 6 7 3 2" xfId="18743"/>
    <cellStyle name="Vírgula 7 6 7 4" xfId="15988"/>
    <cellStyle name="Vírgula 7 6 8" xfId="5855"/>
    <cellStyle name="Vírgula 7 6 8 2" xfId="10797"/>
    <cellStyle name="Vírgula 7 6 8 2 2" xfId="14503"/>
    <cellStyle name="Vírgula 7 6 8 2 2 2" xfId="19983"/>
    <cellStyle name="Vírgula 7 6 8 2 3" xfId="17228"/>
    <cellStyle name="Vírgula 7 6 8 3" xfId="13332"/>
    <cellStyle name="Vírgula 7 6 8 3 2" xfId="18812"/>
    <cellStyle name="Vírgula 7 6 8 4" xfId="16057"/>
    <cellStyle name="Vírgula 7 6 9" xfId="7363"/>
    <cellStyle name="Vírgula 7 6 9 2" xfId="13689"/>
    <cellStyle name="Vírgula 7 6 9 2 2" xfId="19169"/>
    <cellStyle name="Vírgula 7 6 9 3" xfId="16414"/>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2 2 2" xfId="19836"/>
    <cellStyle name="Vírgula 7 7 2 2 2 2 3" xfId="17081"/>
    <cellStyle name="Vírgula 7 7 2 2 2 3" xfId="13184"/>
    <cellStyle name="Vírgula 7 7 2 2 2 3 2" xfId="18664"/>
    <cellStyle name="Vírgula 7 7 2 2 2 4" xfId="15910"/>
    <cellStyle name="Vírgula 7 7 2 2 3" xfId="7054"/>
    <cellStyle name="Vírgula 7 7 2 2 3 2" xfId="11996"/>
    <cellStyle name="Vírgula 7 7 2 2 3 2 2" xfId="14756"/>
    <cellStyle name="Vírgula 7 7 2 2 3 2 2 2" xfId="20236"/>
    <cellStyle name="Vírgula 7 7 2 2 3 2 3" xfId="17481"/>
    <cellStyle name="Vírgula 7 7 2 2 3 3" xfId="13585"/>
    <cellStyle name="Vírgula 7 7 2 2 3 3 2" xfId="19065"/>
    <cellStyle name="Vírgula 7 7 2 2 3 4" xfId="16310"/>
    <cellStyle name="Vírgula 7 7 2 2 4" xfId="8562"/>
    <cellStyle name="Vírgula 7 7 2 2 4 2" xfId="13942"/>
    <cellStyle name="Vírgula 7 7 2 2 4 2 2" xfId="19422"/>
    <cellStyle name="Vírgula 7 7 2 2 4 3" xfId="16667"/>
    <cellStyle name="Vírgula 7 7 2 2 5" xfId="3601"/>
    <cellStyle name="Vírgula 7 7 2 2 5 2" xfId="12779"/>
    <cellStyle name="Vírgula 7 7 2 2 5 2 2" xfId="18259"/>
    <cellStyle name="Vírgula 7 7 2 2 5 3" xfId="15505"/>
    <cellStyle name="Vírgula 7 7 2 2 6" xfId="12413"/>
    <cellStyle name="Vírgula 7 7 2 2 6 2" xfId="17893"/>
    <cellStyle name="Vírgula 7 7 2 2 7" xfId="15139"/>
    <cellStyle name="Vírgula 7 7 2 3" xfId="4478"/>
    <cellStyle name="Vírgula 7 7 2 3 2" xfId="9463"/>
    <cellStyle name="Vírgula 7 7 2 3 2 2" xfId="14185"/>
    <cellStyle name="Vírgula 7 7 2 3 2 2 2" xfId="19665"/>
    <cellStyle name="Vírgula 7 7 2 3 2 3" xfId="16910"/>
    <cellStyle name="Vírgula 7 7 2 3 3" xfId="13013"/>
    <cellStyle name="Vírgula 7 7 2 3 3 2" xfId="18493"/>
    <cellStyle name="Vírgula 7 7 2 3 4" xfId="15739"/>
    <cellStyle name="Vírgula 7 7 2 4" xfId="6218"/>
    <cellStyle name="Vírgula 7 7 2 4 2" xfId="11160"/>
    <cellStyle name="Vírgula 7 7 2 4 2 2" xfId="14590"/>
    <cellStyle name="Vírgula 7 7 2 4 2 2 2" xfId="20070"/>
    <cellStyle name="Vírgula 7 7 2 4 2 3" xfId="17315"/>
    <cellStyle name="Vírgula 7 7 2 4 3" xfId="13419"/>
    <cellStyle name="Vírgula 7 7 2 4 3 2" xfId="18899"/>
    <cellStyle name="Vírgula 7 7 2 4 4" xfId="16144"/>
    <cellStyle name="Vírgula 7 7 2 5" xfId="7726"/>
    <cellStyle name="Vírgula 7 7 2 5 2" xfId="13776"/>
    <cellStyle name="Vírgula 7 7 2 5 2 2" xfId="19256"/>
    <cellStyle name="Vírgula 7 7 2 5 3" xfId="16501"/>
    <cellStyle name="Vírgula 7 7 2 6" xfId="2765"/>
    <cellStyle name="Vírgula 7 7 2 6 2" xfId="12613"/>
    <cellStyle name="Vírgula 7 7 2 6 2 2" xfId="18093"/>
    <cellStyle name="Vírgula 7 7 2 6 3" xfId="15339"/>
    <cellStyle name="Vírgula 7 7 2 7" xfId="12239"/>
    <cellStyle name="Vírgula 7 7 2 7 2" xfId="17720"/>
    <cellStyle name="Vírgula 7 7 2 8" xfId="14973"/>
    <cellStyle name="Vírgula 7 7 3" xfId="1973"/>
    <cellStyle name="Vírgula 7 7 3 2" xfId="5324"/>
    <cellStyle name="Vírgula 7 7 3 2 2" xfId="10308"/>
    <cellStyle name="Vírgula 7 7 3 2 2 2" xfId="14355"/>
    <cellStyle name="Vírgula 7 7 3 2 2 2 2" xfId="19835"/>
    <cellStyle name="Vírgula 7 7 3 2 2 3" xfId="17080"/>
    <cellStyle name="Vírgula 7 7 3 2 3" xfId="13183"/>
    <cellStyle name="Vírgula 7 7 3 2 3 2" xfId="18663"/>
    <cellStyle name="Vírgula 7 7 3 2 4" xfId="15909"/>
    <cellStyle name="Vírgula 7 7 3 3" xfId="7053"/>
    <cellStyle name="Vírgula 7 7 3 3 2" xfId="11995"/>
    <cellStyle name="Vírgula 7 7 3 3 2 2" xfId="14755"/>
    <cellStyle name="Vírgula 7 7 3 3 2 2 2" xfId="20235"/>
    <cellStyle name="Vírgula 7 7 3 3 2 3" xfId="17480"/>
    <cellStyle name="Vírgula 7 7 3 3 3" xfId="13584"/>
    <cellStyle name="Vírgula 7 7 3 3 3 2" xfId="19064"/>
    <cellStyle name="Vírgula 7 7 3 3 4" xfId="16309"/>
    <cellStyle name="Vírgula 7 7 3 4" xfId="8561"/>
    <cellStyle name="Vírgula 7 7 3 4 2" xfId="13941"/>
    <cellStyle name="Vírgula 7 7 3 4 2 2" xfId="19421"/>
    <cellStyle name="Vírgula 7 7 3 4 3" xfId="16666"/>
    <cellStyle name="Vírgula 7 7 3 5" xfId="3600"/>
    <cellStyle name="Vírgula 7 7 3 5 2" xfId="12778"/>
    <cellStyle name="Vírgula 7 7 3 5 2 2" xfId="18258"/>
    <cellStyle name="Vírgula 7 7 3 5 3" xfId="15504"/>
    <cellStyle name="Vírgula 7 7 3 6" xfId="12412"/>
    <cellStyle name="Vírgula 7 7 3 6 2" xfId="17892"/>
    <cellStyle name="Vírgula 7 7 3 7" xfId="15138"/>
    <cellStyle name="Vírgula 7 7 4" xfId="4010"/>
    <cellStyle name="Vírgula 7 7 4 2" xfId="9082"/>
    <cellStyle name="Vírgula 7 7 4 2 2" xfId="14096"/>
    <cellStyle name="Vírgula 7 7 4 2 2 2" xfId="19576"/>
    <cellStyle name="Vírgula 7 7 4 2 3" xfId="16821"/>
    <cellStyle name="Vírgula 7 7 4 3" xfId="12904"/>
    <cellStyle name="Vírgula 7 7 4 3 2" xfId="18384"/>
    <cellStyle name="Vírgula 7 7 4 4" xfId="15630"/>
    <cellStyle name="Vírgula 7 7 5" xfId="5766"/>
    <cellStyle name="Vírgula 7 7 5 2" xfId="10708"/>
    <cellStyle name="Vírgula 7 7 5 2 2" xfId="14483"/>
    <cellStyle name="Vírgula 7 7 5 2 2 2" xfId="19963"/>
    <cellStyle name="Vírgula 7 7 5 2 3" xfId="17208"/>
    <cellStyle name="Vírgula 7 7 5 3" xfId="13312"/>
    <cellStyle name="Vírgula 7 7 5 3 2" xfId="18792"/>
    <cellStyle name="Vírgula 7 7 5 4" xfId="16037"/>
    <cellStyle name="Vírgula 7 7 6" xfId="7274"/>
    <cellStyle name="Vírgula 7 7 6 2" xfId="13669"/>
    <cellStyle name="Vírgula 7 7 6 2 2" xfId="19149"/>
    <cellStyle name="Vírgula 7 7 6 3" xfId="16394"/>
    <cellStyle name="Vírgula 7 7 7" xfId="2313"/>
    <cellStyle name="Vírgula 7 7 7 2" xfId="12506"/>
    <cellStyle name="Vírgula 7 7 7 2 2" xfId="17986"/>
    <cellStyle name="Vírgula 7 7 7 3" xfId="15232"/>
    <cellStyle name="Vírgula 7 7 8" xfId="12116"/>
    <cellStyle name="Vírgula 7 7 8 2" xfId="17597"/>
    <cellStyle name="Vírgula 7 7 9" xfId="14863"/>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2 2 2" xfId="19838"/>
    <cellStyle name="Vírgula 7 8 2 2 2 2 3" xfId="17083"/>
    <cellStyle name="Vírgula 7 8 2 2 2 3" xfId="13186"/>
    <cellStyle name="Vírgula 7 8 2 2 2 3 2" xfId="18666"/>
    <cellStyle name="Vírgula 7 8 2 2 2 4" xfId="15912"/>
    <cellStyle name="Vírgula 7 8 2 2 3" xfId="7056"/>
    <cellStyle name="Vírgula 7 8 2 2 3 2" xfId="11998"/>
    <cellStyle name="Vírgula 7 8 2 2 3 2 2" xfId="14758"/>
    <cellStyle name="Vírgula 7 8 2 2 3 2 2 2" xfId="20238"/>
    <cellStyle name="Vírgula 7 8 2 2 3 2 3" xfId="17483"/>
    <cellStyle name="Vírgula 7 8 2 2 3 3" xfId="13587"/>
    <cellStyle name="Vírgula 7 8 2 2 3 3 2" xfId="19067"/>
    <cellStyle name="Vírgula 7 8 2 2 3 4" xfId="16312"/>
    <cellStyle name="Vírgula 7 8 2 2 4" xfId="8564"/>
    <cellStyle name="Vírgula 7 8 2 2 4 2" xfId="13944"/>
    <cellStyle name="Vírgula 7 8 2 2 4 2 2" xfId="19424"/>
    <cellStyle name="Vírgula 7 8 2 2 4 3" xfId="16669"/>
    <cellStyle name="Vírgula 7 8 2 2 5" xfId="3603"/>
    <cellStyle name="Vírgula 7 8 2 2 5 2" xfId="12781"/>
    <cellStyle name="Vírgula 7 8 2 2 5 2 2" xfId="18261"/>
    <cellStyle name="Vírgula 7 8 2 2 5 3" xfId="15507"/>
    <cellStyle name="Vírgula 7 8 2 2 6" xfId="12415"/>
    <cellStyle name="Vírgula 7 8 2 2 6 2" xfId="17895"/>
    <cellStyle name="Vírgula 7 8 2 2 7" xfId="15141"/>
    <cellStyle name="Vírgula 7 8 2 3" xfId="4537"/>
    <cellStyle name="Vírgula 7 8 2 3 2" xfId="9521"/>
    <cellStyle name="Vírgula 7 8 2 3 2 2" xfId="14200"/>
    <cellStyle name="Vírgula 7 8 2 3 2 2 2" xfId="19680"/>
    <cellStyle name="Vírgula 7 8 2 3 2 3" xfId="16925"/>
    <cellStyle name="Vírgula 7 8 2 3 3" xfId="13028"/>
    <cellStyle name="Vírgula 7 8 2 3 3 2" xfId="18508"/>
    <cellStyle name="Vírgula 7 8 2 3 4" xfId="15754"/>
    <cellStyle name="Vírgula 7 8 2 4" xfId="6268"/>
    <cellStyle name="Vírgula 7 8 2 4 2" xfId="11210"/>
    <cellStyle name="Vírgula 7 8 2 4 2 2" xfId="14602"/>
    <cellStyle name="Vírgula 7 8 2 4 2 2 2" xfId="20082"/>
    <cellStyle name="Vírgula 7 8 2 4 2 3" xfId="17327"/>
    <cellStyle name="Vírgula 7 8 2 4 3" xfId="13431"/>
    <cellStyle name="Vírgula 7 8 2 4 3 2" xfId="18911"/>
    <cellStyle name="Vírgula 7 8 2 4 4" xfId="16156"/>
    <cellStyle name="Vírgula 7 8 2 5" xfId="7776"/>
    <cellStyle name="Vírgula 7 8 2 5 2" xfId="13788"/>
    <cellStyle name="Vírgula 7 8 2 5 2 2" xfId="19268"/>
    <cellStyle name="Vírgula 7 8 2 5 3" xfId="16513"/>
    <cellStyle name="Vírgula 7 8 2 6" xfId="2815"/>
    <cellStyle name="Vírgula 7 8 2 6 2" xfId="12625"/>
    <cellStyle name="Vírgula 7 8 2 6 2 2" xfId="18105"/>
    <cellStyle name="Vírgula 7 8 2 6 3" xfId="15351"/>
    <cellStyle name="Vírgula 7 8 2 7" xfId="12259"/>
    <cellStyle name="Vírgula 7 8 2 7 2" xfId="17739"/>
    <cellStyle name="Vírgula 7 8 2 8" xfId="14985"/>
    <cellStyle name="Vírgula 7 8 3" xfId="1975"/>
    <cellStyle name="Vírgula 7 8 3 2" xfId="5326"/>
    <cellStyle name="Vírgula 7 8 3 2 2" xfId="10310"/>
    <cellStyle name="Vírgula 7 8 3 2 2 2" xfId="14357"/>
    <cellStyle name="Vírgula 7 8 3 2 2 2 2" xfId="19837"/>
    <cellStyle name="Vírgula 7 8 3 2 2 3" xfId="17082"/>
    <cellStyle name="Vírgula 7 8 3 2 3" xfId="13185"/>
    <cellStyle name="Vírgula 7 8 3 2 3 2" xfId="18665"/>
    <cellStyle name="Vírgula 7 8 3 2 4" xfId="15911"/>
    <cellStyle name="Vírgula 7 8 3 3" xfId="7055"/>
    <cellStyle name="Vírgula 7 8 3 3 2" xfId="11997"/>
    <cellStyle name="Vírgula 7 8 3 3 2 2" xfId="14757"/>
    <cellStyle name="Vírgula 7 8 3 3 2 2 2" xfId="20237"/>
    <cellStyle name="Vírgula 7 8 3 3 2 3" xfId="17482"/>
    <cellStyle name="Vírgula 7 8 3 3 3" xfId="13586"/>
    <cellStyle name="Vírgula 7 8 3 3 3 2" xfId="19066"/>
    <cellStyle name="Vírgula 7 8 3 3 4" xfId="16311"/>
    <cellStyle name="Vírgula 7 8 3 4" xfId="8563"/>
    <cellStyle name="Vírgula 7 8 3 4 2" xfId="13943"/>
    <cellStyle name="Vírgula 7 8 3 4 2 2" xfId="19423"/>
    <cellStyle name="Vírgula 7 8 3 4 3" xfId="16668"/>
    <cellStyle name="Vírgula 7 8 3 5" xfId="3602"/>
    <cellStyle name="Vírgula 7 8 3 5 2" xfId="12780"/>
    <cellStyle name="Vírgula 7 8 3 5 2 2" xfId="18260"/>
    <cellStyle name="Vírgula 7 8 3 5 3" xfId="15506"/>
    <cellStyle name="Vírgula 7 8 3 6" xfId="12414"/>
    <cellStyle name="Vírgula 7 8 3 6 2" xfId="17894"/>
    <cellStyle name="Vírgula 7 8 3 7" xfId="15140"/>
    <cellStyle name="Vírgula 7 8 4" xfId="4154"/>
    <cellStyle name="Vírgula 7 8 4 2" xfId="9140"/>
    <cellStyle name="Vírgula 7 8 4 2 2" xfId="14109"/>
    <cellStyle name="Vírgula 7 8 4 2 2 2" xfId="19589"/>
    <cellStyle name="Vírgula 7 8 4 2 3" xfId="16834"/>
    <cellStyle name="Vírgula 7 8 4 3" xfId="12937"/>
    <cellStyle name="Vírgula 7 8 4 3 2" xfId="18417"/>
    <cellStyle name="Vírgula 7 8 4 4" xfId="15663"/>
    <cellStyle name="Vírgula 7 8 5" xfId="5901"/>
    <cellStyle name="Vírgula 7 8 5 2" xfId="10843"/>
    <cellStyle name="Vírgula 7 8 5 2 2" xfId="14515"/>
    <cellStyle name="Vírgula 7 8 5 2 2 2" xfId="19995"/>
    <cellStyle name="Vírgula 7 8 5 2 3" xfId="17240"/>
    <cellStyle name="Vírgula 7 8 5 3" xfId="13344"/>
    <cellStyle name="Vírgula 7 8 5 3 2" xfId="18824"/>
    <cellStyle name="Vírgula 7 8 5 4" xfId="16069"/>
    <cellStyle name="Vírgula 7 8 6" xfId="7409"/>
    <cellStyle name="Vírgula 7 8 6 2" xfId="13701"/>
    <cellStyle name="Vírgula 7 8 6 2 2" xfId="19181"/>
    <cellStyle name="Vírgula 7 8 6 3" xfId="16426"/>
    <cellStyle name="Vírgula 7 8 7" xfId="2448"/>
    <cellStyle name="Vírgula 7 8 7 2" xfId="12538"/>
    <cellStyle name="Vírgula 7 8 7 2 2" xfId="18018"/>
    <cellStyle name="Vírgula 7 8 7 3" xfId="15264"/>
    <cellStyle name="Vírgula 7 8 8" xfId="12156"/>
    <cellStyle name="Vírgula 7 8 8 2" xfId="17637"/>
    <cellStyle name="Vírgula 7 8 9" xfId="1489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2 2 2" xfId="19840"/>
    <cellStyle name="Vírgula 7 9 2 2 2 2 3" xfId="17085"/>
    <cellStyle name="Vírgula 7 9 2 2 2 3" xfId="13188"/>
    <cellStyle name="Vírgula 7 9 2 2 2 3 2" xfId="18668"/>
    <cellStyle name="Vírgula 7 9 2 2 2 4" xfId="15914"/>
    <cellStyle name="Vírgula 7 9 2 2 3" xfId="7058"/>
    <cellStyle name="Vírgula 7 9 2 2 3 2" xfId="12000"/>
    <cellStyle name="Vírgula 7 9 2 2 3 2 2" xfId="14760"/>
    <cellStyle name="Vírgula 7 9 2 2 3 2 2 2" xfId="20240"/>
    <cellStyle name="Vírgula 7 9 2 2 3 2 3" xfId="17485"/>
    <cellStyle name="Vírgula 7 9 2 2 3 3" xfId="13589"/>
    <cellStyle name="Vírgula 7 9 2 2 3 3 2" xfId="19069"/>
    <cellStyle name="Vírgula 7 9 2 2 3 4" xfId="16314"/>
    <cellStyle name="Vírgula 7 9 2 2 4" xfId="8566"/>
    <cellStyle name="Vírgula 7 9 2 2 4 2" xfId="13946"/>
    <cellStyle name="Vírgula 7 9 2 2 4 2 2" xfId="19426"/>
    <cellStyle name="Vírgula 7 9 2 2 4 3" xfId="16671"/>
    <cellStyle name="Vírgula 7 9 2 2 5" xfId="3605"/>
    <cellStyle name="Vírgula 7 9 2 2 5 2" xfId="12783"/>
    <cellStyle name="Vírgula 7 9 2 2 5 2 2" xfId="18263"/>
    <cellStyle name="Vírgula 7 9 2 2 5 3" xfId="15509"/>
    <cellStyle name="Vírgula 7 9 2 2 6" xfId="12417"/>
    <cellStyle name="Vírgula 7 9 2 2 6 2" xfId="17897"/>
    <cellStyle name="Vírgula 7 9 2 2 7" xfId="15143"/>
    <cellStyle name="Vírgula 7 9 2 3" xfId="4432"/>
    <cellStyle name="Vírgula 7 9 2 3 2" xfId="9417"/>
    <cellStyle name="Vírgula 7 9 2 3 2 2" xfId="14175"/>
    <cellStyle name="Vírgula 7 9 2 3 2 2 2" xfId="19655"/>
    <cellStyle name="Vírgula 7 9 2 3 2 3" xfId="16900"/>
    <cellStyle name="Vírgula 7 9 2 3 3" xfId="13003"/>
    <cellStyle name="Vírgula 7 9 2 3 3 2" xfId="18483"/>
    <cellStyle name="Vírgula 7 9 2 3 4" xfId="15729"/>
    <cellStyle name="Vírgula 7 9 2 4" xfId="6174"/>
    <cellStyle name="Vírgula 7 9 2 4 2" xfId="11116"/>
    <cellStyle name="Vírgula 7 9 2 4 2 2" xfId="14580"/>
    <cellStyle name="Vírgula 7 9 2 4 2 2 2" xfId="20060"/>
    <cellStyle name="Vírgula 7 9 2 4 2 3" xfId="17305"/>
    <cellStyle name="Vírgula 7 9 2 4 3" xfId="13409"/>
    <cellStyle name="Vírgula 7 9 2 4 3 2" xfId="18889"/>
    <cellStyle name="Vírgula 7 9 2 4 4" xfId="16134"/>
    <cellStyle name="Vírgula 7 9 2 5" xfId="7682"/>
    <cellStyle name="Vírgula 7 9 2 5 2" xfId="13766"/>
    <cellStyle name="Vírgula 7 9 2 5 2 2" xfId="19246"/>
    <cellStyle name="Vírgula 7 9 2 5 3" xfId="16491"/>
    <cellStyle name="Vírgula 7 9 2 6" xfId="2721"/>
    <cellStyle name="Vírgula 7 9 2 6 2" xfId="12603"/>
    <cellStyle name="Vírgula 7 9 2 6 2 2" xfId="18083"/>
    <cellStyle name="Vírgula 7 9 2 6 3" xfId="15329"/>
    <cellStyle name="Vírgula 7 9 2 7" xfId="12225"/>
    <cellStyle name="Vírgula 7 9 2 7 2" xfId="17706"/>
    <cellStyle name="Vírgula 7 9 2 8" xfId="14963"/>
    <cellStyle name="Vírgula 7 9 3" xfId="1977"/>
    <cellStyle name="Vírgula 7 9 3 2" xfId="5328"/>
    <cellStyle name="Vírgula 7 9 3 2 2" xfId="10312"/>
    <cellStyle name="Vírgula 7 9 3 2 2 2" xfId="14359"/>
    <cellStyle name="Vírgula 7 9 3 2 2 2 2" xfId="19839"/>
    <cellStyle name="Vírgula 7 9 3 2 2 3" xfId="17084"/>
    <cellStyle name="Vírgula 7 9 3 2 3" xfId="13187"/>
    <cellStyle name="Vírgula 7 9 3 2 3 2" xfId="18667"/>
    <cellStyle name="Vírgula 7 9 3 2 4" xfId="15913"/>
    <cellStyle name="Vírgula 7 9 3 3" xfId="7057"/>
    <cellStyle name="Vírgula 7 9 3 3 2" xfId="11999"/>
    <cellStyle name="Vírgula 7 9 3 3 2 2" xfId="14759"/>
    <cellStyle name="Vírgula 7 9 3 3 2 2 2" xfId="20239"/>
    <cellStyle name="Vírgula 7 9 3 3 2 3" xfId="17484"/>
    <cellStyle name="Vírgula 7 9 3 3 3" xfId="13588"/>
    <cellStyle name="Vírgula 7 9 3 3 3 2" xfId="19068"/>
    <cellStyle name="Vírgula 7 9 3 3 4" xfId="16313"/>
    <cellStyle name="Vírgula 7 9 3 4" xfId="8565"/>
    <cellStyle name="Vírgula 7 9 3 4 2" xfId="13945"/>
    <cellStyle name="Vírgula 7 9 3 4 2 2" xfId="19425"/>
    <cellStyle name="Vírgula 7 9 3 4 3" xfId="16670"/>
    <cellStyle name="Vírgula 7 9 3 5" xfId="3604"/>
    <cellStyle name="Vírgula 7 9 3 5 2" xfId="12782"/>
    <cellStyle name="Vírgula 7 9 3 5 2 2" xfId="18262"/>
    <cellStyle name="Vírgula 7 9 3 5 3" xfId="15508"/>
    <cellStyle name="Vírgula 7 9 3 6" xfId="12416"/>
    <cellStyle name="Vírgula 7 9 3 6 2" xfId="17896"/>
    <cellStyle name="Vírgula 7 9 3 7" xfId="15142"/>
    <cellStyle name="Vírgula 7 9 4" xfId="3951"/>
    <cellStyle name="Vírgula 7 9 4 2" xfId="9030"/>
    <cellStyle name="Vírgula 7 9 4 2 2" xfId="14084"/>
    <cellStyle name="Vírgula 7 9 4 2 2 2" xfId="19564"/>
    <cellStyle name="Vírgula 7 9 4 2 3" xfId="16809"/>
    <cellStyle name="Vírgula 7 9 4 3" xfId="12889"/>
    <cellStyle name="Vírgula 7 9 4 3 2" xfId="18369"/>
    <cellStyle name="Vírgula 7 9 4 4" xfId="15615"/>
    <cellStyle name="Vírgula 7 9 5" xfId="5717"/>
    <cellStyle name="Vírgula 7 9 5 2" xfId="10659"/>
    <cellStyle name="Vírgula 7 9 5 2 2" xfId="14471"/>
    <cellStyle name="Vírgula 7 9 5 2 2 2" xfId="19951"/>
    <cellStyle name="Vírgula 7 9 5 2 3" xfId="17196"/>
    <cellStyle name="Vírgula 7 9 5 3" xfId="13300"/>
    <cellStyle name="Vírgula 7 9 5 3 2" xfId="18780"/>
    <cellStyle name="Vírgula 7 9 5 4" xfId="16025"/>
    <cellStyle name="Vírgula 7 9 6" xfId="7225"/>
    <cellStyle name="Vírgula 7 9 6 2" xfId="13657"/>
    <cellStyle name="Vírgula 7 9 6 2 2" xfId="19137"/>
    <cellStyle name="Vírgula 7 9 6 3" xfId="16382"/>
    <cellStyle name="Vírgula 7 9 7" xfId="2264"/>
    <cellStyle name="Vírgula 7 9 7 2" xfId="12494"/>
    <cellStyle name="Vírgula 7 9 7 2 2" xfId="17974"/>
    <cellStyle name="Vírgula 7 9 7 3" xfId="15220"/>
    <cellStyle name="Vírgula 7 9 8" xfId="12096"/>
    <cellStyle name="Vírgula 7 9 8 2" xfId="17577"/>
    <cellStyle name="Vírgula 7 9 9" xfId="14850"/>
    <cellStyle name="Vírgula 8" xfId="87"/>
    <cellStyle name="Vírgula 8 10" xfId="1329"/>
    <cellStyle name="Vírgula 8 10 2" xfId="4680"/>
    <cellStyle name="Vírgula 8 10 2 2" xfId="9664"/>
    <cellStyle name="Vírgula 8 10 2 2 2" xfId="14238"/>
    <cellStyle name="Vírgula 8 10 2 2 2 2" xfId="19718"/>
    <cellStyle name="Vírgula 8 10 2 2 3" xfId="16963"/>
    <cellStyle name="Vírgula 8 10 2 3" xfId="13066"/>
    <cellStyle name="Vírgula 8 10 2 3 2" xfId="18546"/>
    <cellStyle name="Vírgula 8 10 2 4" xfId="15792"/>
    <cellStyle name="Vírgula 8 10 3" xfId="6409"/>
    <cellStyle name="Vírgula 8 10 3 2" xfId="11351"/>
    <cellStyle name="Vírgula 8 10 3 2 2" xfId="14638"/>
    <cellStyle name="Vírgula 8 10 3 2 2 2" xfId="20118"/>
    <cellStyle name="Vírgula 8 10 3 2 3" xfId="17363"/>
    <cellStyle name="Vírgula 8 10 3 3" xfId="13467"/>
    <cellStyle name="Vírgula 8 10 3 3 2" xfId="18947"/>
    <cellStyle name="Vírgula 8 10 3 4" xfId="16192"/>
    <cellStyle name="Vírgula 8 10 4" xfId="7917"/>
    <cellStyle name="Vírgula 8 10 4 2" xfId="13824"/>
    <cellStyle name="Vírgula 8 10 4 2 2" xfId="19304"/>
    <cellStyle name="Vírgula 8 10 4 3" xfId="16549"/>
    <cellStyle name="Vírgula 8 10 5" xfId="2956"/>
    <cellStyle name="Vírgula 8 10 5 2" xfId="12661"/>
    <cellStyle name="Vírgula 8 10 5 2 2" xfId="18141"/>
    <cellStyle name="Vírgula 8 10 5 3" xfId="15387"/>
    <cellStyle name="Vírgula 8 10 6" xfId="12295"/>
    <cellStyle name="Vírgula 8 10 6 2" xfId="17775"/>
    <cellStyle name="Vírgula 8 10 7" xfId="15021"/>
    <cellStyle name="Vírgula 8 11" xfId="273"/>
    <cellStyle name="Vírgula 8 11 2" xfId="3898"/>
    <cellStyle name="Vírgula 8 11 2 2" xfId="8985"/>
    <cellStyle name="Vírgula 8 11 2 2 2" xfId="14076"/>
    <cellStyle name="Vírgula 8 11 2 2 2 2" xfId="19556"/>
    <cellStyle name="Vírgula 8 11 2 2 3" xfId="16801"/>
    <cellStyle name="Vírgula 8 11 2 3" xfId="12880"/>
    <cellStyle name="Vírgula 8 11 2 3 2" xfId="18360"/>
    <cellStyle name="Vírgula 8 11 2 4" xfId="15606"/>
    <cellStyle name="Vírgula 8 11 3" xfId="5676"/>
    <cellStyle name="Vírgula 8 11 3 2" xfId="10618"/>
    <cellStyle name="Vírgula 8 11 3 2 2" xfId="14464"/>
    <cellStyle name="Vírgula 8 11 3 2 2 2" xfId="19944"/>
    <cellStyle name="Vírgula 8 11 3 2 3" xfId="17189"/>
    <cellStyle name="Vírgula 8 11 3 3" xfId="13293"/>
    <cellStyle name="Vírgula 8 11 3 3 2" xfId="18773"/>
    <cellStyle name="Vírgula 8 11 3 4" xfId="16018"/>
    <cellStyle name="Vírgula 8 11 4" xfId="7184"/>
    <cellStyle name="Vírgula 8 11 4 2" xfId="13650"/>
    <cellStyle name="Vírgula 8 11 4 2 2" xfId="19130"/>
    <cellStyle name="Vírgula 8 11 4 3" xfId="16375"/>
    <cellStyle name="Vírgula 8 11 5" xfId="2223"/>
    <cellStyle name="Vírgula 8 11 5 2" xfId="12487"/>
    <cellStyle name="Vírgula 8 11 5 2 2" xfId="17967"/>
    <cellStyle name="Vírgula 8 11 5 3" xfId="15213"/>
    <cellStyle name="Vírgula 8 11 6" xfId="12081"/>
    <cellStyle name="Vírgula 8 11 6 2" xfId="17562"/>
    <cellStyle name="Vírgula 8 11 7" xfId="14841"/>
    <cellStyle name="Vírgula 8 12" xfId="2125"/>
    <cellStyle name="Vírgula 8 12 2" xfId="5526"/>
    <cellStyle name="Vírgula 8 12 2 2" xfId="10481"/>
    <cellStyle name="Vírgula 8 12 2 2 2" xfId="14436"/>
    <cellStyle name="Vírgula 8 12 2 2 2 2" xfId="19916"/>
    <cellStyle name="Vírgula 8 12 2 2 3" xfId="17161"/>
    <cellStyle name="Vírgula 8 12 2 3" xfId="13265"/>
    <cellStyle name="Vírgula 8 12 2 3 2" xfId="18745"/>
    <cellStyle name="Vírgula 8 12 2 4" xfId="15990"/>
    <cellStyle name="Vírgula 8 12 3" xfId="8656"/>
    <cellStyle name="Vírgula 8 12 3 2" xfId="14000"/>
    <cellStyle name="Vírgula 8 12 3 2 2" xfId="19480"/>
    <cellStyle name="Vírgula 8 12 3 3" xfId="16725"/>
    <cellStyle name="Vírgula 8 12 4" xfId="12473"/>
    <cellStyle name="Vírgula 8 12 4 2" xfId="17953"/>
    <cellStyle name="Vírgula 8 12 5" xfId="15199"/>
    <cellStyle name="Vírgula 8 13" xfId="3696"/>
    <cellStyle name="Vírgula 8 13 2" xfId="8793"/>
    <cellStyle name="Vírgula 8 13 2 2" xfId="14032"/>
    <cellStyle name="Vírgula 8 13 2 2 2" xfId="19512"/>
    <cellStyle name="Vírgula 8 13 2 3" xfId="16757"/>
    <cellStyle name="Vírgula 8 13 3" xfId="12835"/>
    <cellStyle name="Vírgula 8 13 3 2" xfId="18315"/>
    <cellStyle name="Vírgula 8 13 4" xfId="15561"/>
    <cellStyle name="Vírgula 8 14" xfId="3812"/>
    <cellStyle name="Vírgula 8 14 2" xfId="8905"/>
    <cellStyle name="Vírgula 8 14 2 2" xfId="14061"/>
    <cellStyle name="Vírgula 8 14 2 2 2" xfId="19541"/>
    <cellStyle name="Vírgula 8 14 2 3" xfId="16786"/>
    <cellStyle name="Vírgula 8 14 3" xfId="12864"/>
    <cellStyle name="Vírgula 8 14 3 2" xfId="18344"/>
    <cellStyle name="Vírgula 8 14 4" xfId="15590"/>
    <cellStyle name="Vírgula 8 15" xfId="5606"/>
    <cellStyle name="Vírgula 8 15 2" xfId="10548"/>
    <cellStyle name="Vírgula 8 15 2 2" xfId="14450"/>
    <cellStyle name="Vírgula 8 15 2 2 2" xfId="19930"/>
    <cellStyle name="Vírgula 8 15 2 3" xfId="17175"/>
    <cellStyle name="Vírgula 8 15 3" xfId="13279"/>
    <cellStyle name="Vírgula 8 15 3 2" xfId="18759"/>
    <cellStyle name="Vírgula 8 15 4" xfId="16004"/>
    <cellStyle name="Vírgula 8 16" xfId="7114"/>
    <cellStyle name="Vírgula 8 16 2" xfId="13636"/>
    <cellStyle name="Vírgula 8 16 2 2" xfId="19116"/>
    <cellStyle name="Vírgula 8 16 3" xfId="16361"/>
    <cellStyle name="Vírgula 8 17" xfId="2084"/>
    <cellStyle name="Vírgula 8 17 2" xfId="12464"/>
    <cellStyle name="Vírgula 8 17 2 2" xfId="17944"/>
    <cellStyle name="Vírgula 8 17 3" xfId="15190"/>
    <cellStyle name="Vírgula 8 18" xfId="12064"/>
    <cellStyle name="Vírgula 8 18 2" xfId="17545"/>
    <cellStyle name="Vírgula 8 19" xfId="14827"/>
    <cellStyle name="Vírgula 8 2" xfId="135"/>
    <cellStyle name="Vírgula 8 2 10" xfId="2137"/>
    <cellStyle name="Vírgula 8 2 10 2" xfId="3969"/>
    <cellStyle name="Vírgula 8 2 10 2 2" xfId="9043"/>
    <cellStyle name="Vírgula 8 2 10 2 2 2" xfId="14092"/>
    <cellStyle name="Vírgula 8 2 10 2 2 2 2" xfId="19572"/>
    <cellStyle name="Vírgula 8 2 10 2 2 3" xfId="16817"/>
    <cellStyle name="Vírgula 8 2 10 2 3" xfId="12899"/>
    <cellStyle name="Vírgula 8 2 10 2 3 2" xfId="18379"/>
    <cellStyle name="Vírgula 8 2 10 2 4" xfId="15625"/>
    <cellStyle name="Vírgula 8 2 10 3" xfId="8657"/>
    <cellStyle name="Vírgula 8 2 10 3 2" xfId="14001"/>
    <cellStyle name="Vírgula 8 2 10 3 2 2" xfId="19481"/>
    <cellStyle name="Vírgula 8 2 10 3 3" xfId="16726"/>
    <cellStyle name="Vírgula 8 2 10 4" xfId="12476"/>
    <cellStyle name="Vírgula 8 2 10 4 2" xfId="17956"/>
    <cellStyle name="Vírgula 8 2 10 5" xfId="15202"/>
    <cellStyle name="Vírgula 8 2 11" xfId="3697"/>
    <cellStyle name="Vírgula 8 2 11 2" xfId="8794"/>
    <cellStyle name="Vírgula 8 2 11 2 2" xfId="14033"/>
    <cellStyle name="Vírgula 8 2 11 2 2 2" xfId="19513"/>
    <cellStyle name="Vírgula 8 2 11 2 3" xfId="16758"/>
    <cellStyle name="Vírgula 8 2 11 3" xfId="12836"/>
    <cellStyle name="Vírgula 8 2 11 3 2" xfId="18316"/>
    <cellStyle name="Vírgula 8 2 11 4" xfId="15562"/>
    <cellStyle name="Vírgula 8 2 12" xfId="3829"/>
    <cellStyle name="Vírgula 8 2 12 2" xfId="8921"/>
    <cellStyle name="Vírgula 8 2 12 2 2" xfId="14065"/>
    <cellStyle name="Vírgula 8 2 12 2 2 2" xfId="19545"/>
    <cellStyle name="Vírgula 8 2 12 2 3" xfId="16790"/>
    <cellStyle name="Vírgula 8 2 12 3" xfId="12868"/>
    <cellStyle name="Vírgula 8 2 12 3 2" xfId="18348"/>
    <cellStyle name="Vírgula 8 2 12 4" xfId="15594"/>
    <cellStyle name="Vírgula 8 2 13" xfId="5618"/>
    <cellStyle name="Vírgula 8 2 13 2" xfId="10560"/>
    <cellStyle name="Vírgula 8 2 13 2 2" xfId="14453"/>
    <cellStyle name="Vírgula 8 2 13 2 2 2" xfId="19933"/>
    <cellStyle name="Vírgula 8 2 13 2 3" xfId="17178"/>
    <cellStyle name="Vírgula 8 2 13 3" xfId="13282"/>
    <cellStyle name="Vírgula 8 2 13 3 2" xfId="18762"/>
    <cellStyle name="Vírgula 8 2 13 4" xfId="16007"/>
    <cellStyle name="Vírgula 8 2 14" xfId="7126"/>
    <cellStyle name="Vírgula 8 2 14 2" xfId="13639"/>
    <cellStyle name="Vírgula 8 2 14 2 2" xfId="19119"/>
    <cellStyle name="Vírgula 8 2 14 3" xfId="16364"/>
    <cellStyle name="Vírgula 8 2 15" xfId="2114"/>
    <cellStyle name="Vírgula 8 2 15 2" xfId="12470"/>
    <cellStyle name="Vírgula 8 2 15 2 2" xfId="17950"/>
    <cellStyle name="Vírgula 8 2 15 3" xfId="15196"/>
    <cellStyle name="Vírgula 8 2 16" xfId="12068"/>
    <cellStyle name="Vírgula 8 2 16 2" xfId="17549"/>
    <cellStyle name="Vírgula 8 2 17" xfId="14830"/>
    <cellStyle name="Vírgula 8 2 2" xfId="619"/>
    <cellStyle name="Vírgula 8 2 2 10" xfId="2364"/>
    <cellStyle name="Vírgula 8 2 2 10 2" xfId="12521"/>
    <cellStyle name="Vírgula 8 2 2 10 2 2" xfId="18001"/>
    <cellStyle name="Vírgula 8 2 2 10 3" xfId="15247"/>
    <cellStyle name="Vírgula 8 2 2 11" xfId="12139"/>
    <cellStyle name="Vírgula 8 2 2 11 2" xfId="17620"/>
    <cellStyle name="Vírgula 8 2 2 12" xfId="1487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2 2 2" xfId="19843"/>
    <cellStyle name="Vírgula 8 2 2 2 2 2 2 2 3" xfId="17088"/>
    <cellStyle name="Vírgula 8 2 2 2 2 2 2 3" xfId="13191"/>
    <cellStyle name="Vírgula 8 2 2 2 2 2 2 3 2" xfId="18671"/>
    <cellStyle name="Vírgula 8 2 2 2 2 2 2 4" xfId="15917"/>
    <cellStyle name="Vírgula 8 2 2 2 2 2 3" xfId="7061"/>
    <cellStyle name="Vírgula 8 2 2 2 2 2 3 2" xfId="12003"/>
    <cellStyle name="Vírgula 8 2 2 2 2 2 3 2 2" xfId="14763"/>
    <cellStyle name="Vírgula 8 2 2 2 2 2 3 2 2 2" xfId="20243"/>
    <cellStyle name="Vírgula 8 2 2 2 2 2 3 2 3" xfId="17488"/>
    <cellStyle name="Vírgula 8 2 2 2 2 2 3 3" xfId="13592"/>
    <cellStyle name="Vírgula 8 2 2 2 2 2 3 3 2" xfId="19072"/>
    <cellStyle name="Vírgula 8 2 2 2 2 2 3 4" xfId="16317"/>
    <cellStyle name="Vírgula 8 2 2 2 2 2 4" xfId="8569"/>
    <cellStyle name="Vírgula 8 2 2 2 2 2 4 2" xfId="13949"/>
    <cellStyle name="Vírgula 8 2 2 2 2 2 4 2 2" xfId="19429"/>
    <cellStyle name="Vírgula 8 2 2 2 2 2 4 3" xfId="16674"/>
    <cellStyle name="Vírgula 8 2 2 2 2 2 5" xfId="3608"/>
    <cellStyle name="Vírgula 8 2 2 2 2 2 5 2" xfId="12786"/>
    <cellStyle name="Vírgula 8 2 2 2 2 2 5 2 2" xfId="18266"/>
    <cellStyle name="Vírgula 8 2 2 2 2 2 5 3" xfId="15512"/>
    <cellStyle name="Vírgula 8 2 2 2 2 2 6" xfId="12420"/>
    <cellStyle name="Vírgula 8 2 2 2 2 2 6 2" xfId="17900"/>
    <cellStyle name="Vírgula 8 2 2 2 2 2 7" xfId="15146"/>
    <cellStyle name="Vírgula 8 2 2 2 2 3" xfId="4588"/>
    <cellStyle name="Vírgula 8 2 2 2 2 3 2" xfId="9572"/>
    <cellStyle name="Vírgula 8 2 2 2 2 3 2 2" xfId="14215"/>
    <cellStyle name="Vírgula 8 2 2 2 2 3 2 2 2" xfId="19695"/>
    <cellStyle name="Vírgula 8 2 2 2 2 3 2 3" xfId="16940"/>
    <cellStyle name="Vírgula 8 2 2 2 2 3 3" xfId="13043"/>
    <cellStyle name="Vírgula 8 2 2 2 2 3 3 2" xfId="18523"/>
    <cellStyle name="Vírgula 8 2 2 2 2 3 4" xfId="15769"/>
    <cellStyle name="Vírgula 8 2 2 2 2 4" xfId="6319"/>
    <cellStyle name="Vírgula 8 2 2 2 2 4 2" xfId="11261"/>
    <cellStyle name="Vírgula 8 2 2 2 2 4 2 2" xfId="14617"/>
    <cellStyle name="Vírgula 8 2 2 2 2 4 2 2 2" xfId="20097"/>
    <cellStyle name="Vírgula 8 2 2 2 2 4 2 3" xfId="17342"/>
    <cellStyle name="Vírgula 8 2 2 2 2 4 3" xfId="13446"/>
    <cellStyle name="Vírgula 8 2 2 2 2 4 3 2" xfId="18926"/>
    <cellStyle name="Vírgula 8 2 2 2 2 4 4" xfId="16171"/>
    <cellStyle name="Vírgula 8 2 2 2 2 5" xfId="7827"/>
    <cellStyle name="Vírgula 8 2 2 2 2 5 2" xfId="13803"/>
    <cellStyle name="Vírgula 8 2 2 2 2 5 2 2" xfId="19283"/>
    <cellStyle name="Vírgula 8 2 2 2 2 5 3" xfId="16528"/>
    <cellStyle name="Vírgula 8 2 2 2 2 6" xfId="2866"/>
    <cellStyle name="Vírgula 8 2 2 2 2 6 2" xfId="12640"/>
    <cellStyle name="Vírgula 8 2 2 2 2 6 2 2" xfId="18120"/>
    <cellStyle name="Vírgula 8 2 2 2 2 6 3" xfId="15366"/>
    <cellStyle name="Vírgula 8 2 2 2 2 7" xfId="12274"/>
    <cellStyle name="Vírgula 8 2 2 2 2 7 2" xfId="17754"/>
    <cellStyle name="Vírgula 8 2 2 2 2 8" xfId="15000"/>
    <cellStyle name="Vírgula 8 2 2 2 3" xfId="1980"/>
    <cellStyle name="Vírgula 8 2 2 2 3 2" xfId="5331"/>
    <cellStyle name="Vírgula 8 2 2 2 3 2 2" xfId="10315"/>
    <cellStyle name="Vírgula 8 2 2 2 3 2 2 2" xfId="14362"/>
    <cellStyle name="Vírgula 8 2 2 2 3 2 2 2 2" xfId="19842"/>
    <cellStyle name="Vírgula 8 2 2 2 3 2 2 3" xfId="17087"/>
    <cellStyle name="Vírgula 8 2 2 2 3 2 3" xfId="13190"/>
    <cellStyle name="Vírgula 8 2 2 2 3 2 3 2" xfId="18670"/>
    <cellStyle name="Vírgula 8 2 2 2 3 2 4" xfId="15916"/>
    <cellStyle name="Vírgula 8 2 2 2 3 3" xfId="7060"/>
    <cellStyle name="Vírgula 8 2 2 2 3 3 2" xfId="12002"/>
    <cellStyle name="Vírgula 8 2 2 2 3 3 2 2" xfId="14762"/>
    <cellStyle name="Vírgula 8 2 2 2 3 3 2 2 2" xfId="20242"/>
    <cellStyle name="Vírgula 8 2 2 2 3 3 2 3" xfId="17487"/>
    <cellStyle name="Vírgula 8 2 2 2 3 3 3" xfId="13591"/>
    <cellStyle name="Vírgula 8 2 2 2 3 3 3 2" xfId="19071"/>
    <cellStyle name="Vírgula 8 2 2 2 3 3 4" xfId="16316"/>
    <cellStyle name="Vírgula 8 2 2 2 3 4" xfId="8568"/>
    <cellStyle name="Vírgula 8 2 2 2 3 4 2" xfId="13948"/>
    <cellStyle name="Vírgula 8 2 2 2 3 4 2 2" xfId="19428"/>
    <cellStyle name="Vírgula 8 2 2 2 3 4 3" xfId="16673"/>
    <cellStyle name="Vírgula 8 2 2 2 3 5" xfId="3607"/>
    <cellStyle name="Vírgula 8 2 2 2 3 5 2" xfId="12785"/>
    <cellStyle name="Vírgula 8 2 2 2 3 5 2 2" xfId="18265"/>
    <cellStyle name="Vírgula 8 2 2 2 3 5 3" xfId="15511"/>
    <cellStyle name="Vírgula 8 2 2 2 3 6" xfId="12419"/>
    <cellStyle name="Vírgula 8 2 2 2 3 6 2" xfId="17899"/>
    <cellStyle name="Vírgula 8 2 2 2 3 7" xfId="15145"/>
    <cellStyle name="Vírgula 8 2 2 2 4" xfId="4205"/>
    <cellStyle name="Vírgula 8 2 2 2 4 2" xfId="9191"/>
    <cellStyle name="Vírgula 8 2 2 2 4 2 2" xfId="14124"/>
    <cellStyle name="Vírgula 8 2 2 2 4 2 2 2" xfId="19604"/>
    <cellStyle name="Vírgula 8 2 2 2 4 2 3" xfId="16849"/>
    <cellStyle name="Vírgula 8 2 2 2 4 3" xfId="12952"/>
    <cellStyle name="Vírgula 8 2 2 2 4 3 2" xfId="18432"/>
    <cellStyle name="Vírgula 8 2 2 2 4 4" xfId="15678"/>
    <cellStyle name="Vírgula 8 2 2 2 5" xfId="5952"/>
    <cellStyle name="Vírgula 8 2 2 2 5 2" xfId="10894"/>
    <cellStyle name="Vírgula 8 2 2 2 5 2 2" xfId="14530"/>
    <cellStyle name="Vírgula 8 2 2 2 5 2 2 2" xfId="20010"/>
    <cellStyle name="Vírgula 8 2 2 2 5 2 3" xfId="17255"/>
    <cellStyle name="Vírgula 8 2 2 2 5 3" xfId="13359"/>
    <cellStyle name="Vírgula 8 2 2 2 5 3 2" xfId="18839"/>
    <cellStyle name="Vírgula 8 2 2 2 5 4" xfId="16084"/>
    <cellStyle name="Vírgula 8 2 2 2 6" xfId="7460"/>
    <cellStyle name="Vírgula 8 2 2 2 6 2" xfId="13716"/>
    <cellStyle name="Vírgula 8 2 2 2 6 2 2" xfId="19196"/>
    <cellStyle name="Vírgula 8 2 2 2 6 3" xfId="16441"/>
    <cellStyle name="Vírgula 8 2 2 2 7" xfId="2499"/>
    <cellStyle name="Vírgula 8 2 2 2 7 2" xfId="12553"/>
    <cellStyle name="Vírgula 8 2 2 2 7 2 2" xfId="18033"/>
    <cellStyle name="Vírgula 8 2 2 2 7 3" xfId="15279"/>
    <cellStyle name="Vírgula 8 2 2 2 8" xfId="12171"/>
    <cellStyle name="Vírgula 8 2 2 2 8 2" xfId="17652"/>
    <cellStyle name="Vírgula 8 2 2 2 9" xfId="14911"/>
    <cellStyle name="Vírgula 8 2 2 3" xfId="915"/>
    <cellStyle name="Vírgula 8 2 2 3 2" xfId="1982"/>
    <cellStyle name="Vírgula 8 2 2 3 2 2" xfId="5333"/>
    <cellStyle name="Vírgula 8 2 2 3 2 2 2" xfId="10317"/>
    <cellStyle name="Vírgula 8 2 2 3 2 2 2 2" xfId="14364"/>
    <cellStyle name="Vírgula 8 2 2 3 2 2 2 2 2" xfId="19844"/>
    <cellStyle name="Vírgula 8 2 2 3 2 2 2 3" xfId="17089"/>
    <cellStyle name="Vírgula 8 2 2 3 2 2 3" xfId="13192"/>
    <cellStyle name="Vírgula 8 2 2 3 2 2 3 2" xfId="18672"/>
    <cellStyle name="Vírgula 8 2 2 3 2 2 4" xfId="15918"/>
    <cellStyle name="Vírgula 8 2 2 3 2 3" xfId="7062"/>
    <cellStyle name="Vírgula 8 2 2 3 2 3 2" xfId="12004"/>
    <cellStyle name="Vírgula 8 2 2 3 2 3 2 2" xfId="14764"/>
    <cellStyle name="Vírgula 8 2 2 3 2 3 2 2 2" xfId="20244"/>
    <cellStyle name="Vírgula 8 2 2 3 2 3 2 3" xfId="17489"/>
    <cellStyle name="Vírgula 8 2 2 3 2 3 3" xfId="13593"/>
    <cellStyle name="Vírgula 8 2 2 3 2 3 3 2" xfId="19073"/>
    <cellStyle name="Vírgula 8 2 2 3 2 3 4" xfId="16318"/>
    <cellStyle name="Vírgula 8 2 2 3 2 4" xfId="8570"/>
    <cellStyle name="Vírgula 8 2 2 3 2 4 2" xfId="13950"/>
    <cellStyle name="Vírgula 8 2 2 3 2 4 2 2" xfId="19430"/>
    <cellStyle name="Vírgula 8 2 2 3 2 4 3" xfId="16675"/>
    <cellStyle name="Vírgula 8 2 2 3 2 5" xfId="3609"/>
    <cellStyle name="Vírgula 8 2 2 3 2 5 2" xfId="12787"/>
    <cellStyle name="Vírgula 8 2 2 3 2 5 2 2" xfId="18267"/>
    <cellStyle name="Vírgula 8 2 2 3 2 5 3" xfId="15513"/>
    <cellStyle name="Vírgula 8 2 2 3 2 6" xfId="12421"/>
    <cellStyle name="Vírgula 8 2 2 3 2 6 2" xfId="17901"/>
    <cellStyle name="Vírgula 8 2 2 3 2 7" xfId="15147"/>
    <cellStyle name="Vírgula 8 2 2 3 3" xfId="4347"/>
    <cellStyle name="Vírgula 8 2 2 3 3 2" xfId="9332"/>
    <cellStyle name="Vírgula 8 2 2 3 3 2 2" xfId="14157"/>
    <cellStyle name="Vírgula 8 2 2 3 3 2 2 2" xfId="19637"/>
    <cellStyle name="Vírgula 8 2 2 3 3 2 3" xfId="16882"/>
    <cellStyle name="Vírgula 8 2 2 3 3 3" xfId="12985"/>
    <cellStyle name="Vírgula 8 2 2 3 3 3 2" xfId="18465"/>
    <cellStyle name="Vírgula 8 2 2 3 3 4" xfId="15711"/>
    <cellStyle name="Vírgula 8 2 2 3 4" xfId="6090"/>
    <cellStyle name="Vírgula 8 2 2 3 4 2" xfId="11032"/>
    <cellStyle name="Vírgula 8 2 2 3 4 2 2" xfId="14563"/>
    <cellStyle name="Vírgula 8 2 2 3 4 2 2 2" xfId="20043"/>
    <cellStyle name="Vírgula 8 2 2 3 4 2 3" xfId="17288"/>
    <cellStyle name="Vírgula 8 2 2 3 4 3" xfId="13392"/>
    <cellStyle name="Vírgula 8 2 2 3 4 3 2" xfId="18872"/>
    <cellStyle name="Vírgula 8 2 2 3 4 4" xfId="16117"/>
    <cellStyle name="Vírgula 8 2 2 3 5" xfId="7598"/>
    <cellStyle name="Vírgula 8 2 2 3 5 2" xfId="13749"/>
    <cellStyle name="Vírgula 8 2 2 3 5 2 2" xfId="19229"/>
    <cellStyle name="Vírgula 8 2 2 3 5 3" xfId="16474"/>
    <cellStyle name="Vírgula 8 2 2 3 6" xfId="2637"/>
    <cellStyle name="Vírgula 8 2 2 3 6 2" xfId="12586"/>
    <cellStyle name="Vírgula 8 2 2 3 6 2 2" xfId="18066"/>
    <cellStyle name="Vírgula 8 2 2 3 6 3" xfId="15312"/>
    <cellStyle name="Vírgula 8 2 2 3 7" xfId="12206"/>
    <cellStyle name="Vírgula 8 2 2 3 7 2" xfId="17687"/>
    <cellStyle name="Vírgula 8 2 2 3 8" xfId="14945"/>
    <cellStyle name="Vírgula 8 2 2 4" xfId="1979"/>
    <cellStyle name="Vírgula 8 2 2 4 2" xfId="5330"/>
    <cellStyle name="Vírgula 8 2 2 4 2 2" xfId="10314"/>
    <cellStyle name="Vírgula 8 2 2 4 2 2 2" xfId="14361"/>
    <cellStyle name="Vírgula 8 2 2 4 2 2 2 2" xfId="19841"/>
    <cellStyle name="Vírgula 8 2 2 4 2 2 3" xfId="17086"/>
    <cellStyle name="Vírgula 8 2 2 4 2 3" xfId="13189"/>
    <cellStyle name="Vírgula 8 2 2 4 2 3 2" xfId="18669"/>
    <cellStyle name="Vírgula 8 2 2 4 2 4" xfId="15915"/>
    <cellStyle name="Vírgula 8 2 2 4 3" xfId="7059"/>
    <cellStyle name="Vírgula 8 2 2 4 3 2" xfId="12001"/>
    <cellStyle name="Vírgula 8 2 2 4 3 2 2" xfId="14761"/>
    <cellStyle name="Vírgula 8 2 2 4 3 2 2 2" xfId="20241"/>
    <cellStyle name="Vírgula 8 2 2 4 3 2 3" xfId="17486"/>
    <cellStyle name="Vírgula 8 2 2 4 3 3" xfId="13590"/>
    <cellStyle name="Vírgula 8 2 2 4 3 3 2" xfId="19070"/>
    <cellStyle name="Vírgula 8 2 2 4 3 4" xfId="16315"/>
    <cellStyle name="Vírgula 8 2 2 4 4" xfId="8567"/>
    <cellStyle name="Vírgula 8 2 2 4 4 2" xfId="13947"/>
    <cellStyle name="Vírgula 8 2 2 4 4 2 2" xfId="19427"/>
    <cellStyle name="Vírgula 8 2 2 4 4 3" xfId="16672"/>
    <cellStyle name="Vírgula 8 2 2 4 5" xfId="3606"/>
    <cellStyle name="Vírgula 8 2 2 4 5 2" xfId="12784"/>
    <cellStyle name="Vírgula 8 2 2 4 5 2 2" xfId="18264"/>
    <cellStyle name="Vírgula 8 2 2 4 5 3" xfId="15510"/>
    <cellStyle name="Vírgula 8 2 2 4 6" xfId="12418"/>
    <cellStyle name="Vírgula 8 2 2 4 6 2" xfId="17898"/>
    <cellStyle name="Vírgula 8 2 2 4 7" xfId="15144"/>
    <cellStyle name="Vírgula 8 2 2 5" xfId="3745"/>
    <cellStyle name="Vírgula 8 2 2 5 2" xfId="5420"/>
    <cellStyle name="Vírgula 8 2 2 5 2 2" xfId="10396"/>
    <cellStyle name="Vírgula 8 2 2 5 2 2 2" xfId="14416"/>
    <cellStyle name="Vírgula 8 2 2 5 2 2 2 2" xfId="19896"/>
    <cellStyle name="Vírgula 8 2 2 5 2 2 3" xfId="17141"/>
    <cellStyle name="Vírgula 8 2 2 5 2 3" xfId="13245"/>
    <cellStyle name="Vírgula 8 2 2 5 2 3 2" xfId="18725"/>
    <cellStyle name="Vírgula 8 2 2 5 2 4" xfId="15970"/>
    <cellStyle name="Vírgula 8 2 2 5 3" xfId="8705"/>
    <cellStyle name="Vírgula 8 2 2 5 3 2" xfId="14012"/>
    <cellStyle name="Vírgula 8 2 2 5 3 2 2" xfId="19492"/>
    <cellStyle name="Vírgula 8 2 2 5 3 3" xfId="16737"/>
    <cellStyle name="Vírgula 8 2 2 5 4" xfId="12847"/>
    <cellStyle name="Vírgula 8 2 2 5 4 2" xfId="18327"/>
    <cellStyle name="Vírgula 8 2 2 5 5" xfId="15573"/>
    <cellStyle name="Vírgula 8 2 2 6" xfId="4069"/>
    <cellStyle name="Vírgula 8 2 2 6 2" xfId="8841"/>
    <cellStyle name="Vírgula 8 2 2 6 2 2" xfId="14044"/>
    <cellStyle name="Vírgula 8 2 2 6 2 2 2" xfId="19524"/>
    <cellStyle name="Vírgula 8 2 2 6 2 3" xfId="16769"/>
    <cellStyle name="Vírgula 8 2 2 6 3" xfId="12920"/>
    <cellStyle name="Vírgula 8 2 2 6 3 2" xfId="18400"/>
    <cellStyle name="Vírgula 8 2 2 6 4" xfId="15646"/>
    <cellStyle name="Vírgula 8 2 2 7" xfId="5595"/>
    <cellStyle name="Vírgula 8 2 2 7 2" xfId="10538"/>
    <cellStyle name="Vírgula 8 2 2 7 2 2" xfId="14448"/>
    <cellStyle name="Vírgula 8 2 2 7 2 2 2" xfId="19928"/>
    <cellStyle name="Vírgula 8 2 2 7 2 3" xfId="17173"/>
    <cellStyle name="Vírgula 8 2 2 7 3" xfId="13277"/>
    <cellStyle name="Vírgula 8 2 2 7 3 2" xfId="18757"/>
    <cellStyle name="Vírgula 8 2 2 7 4" xfId="16002"/>
    <cellStyle name="Vírgula 8 2 2 8" xfId="5817"/>
    <cellStyle name="Vírgula 8 2 2 8 2" xfId="10759"/>
    <cellStyle name="Vírgula 8 2 2 8 2 2" xfId="14498"/>
    <cellStyle name="Vírgula 8 2 2 8 2 2 2" xfId="19978"/>
    <cellStyle name="Vírgula 8 2 2 8 2 3" xfId="17223"/>
    <cellStyle name="Vírgula 8 2 2 8 3" xfId="13327"/>
    <cellStyle name="Vírgula 8 2 2 8 3 2" xfId="18807"/>
    <cellStyle name="Vírgula 8 2 2 8 4" xfId="16052"/>
    <cellStyle name="Vírgula 8 2 2 9" xfId="7325"/>
    <cellStyle name="Vírgula 8 2 2 9 2" xfId="13684"/>
    <cellStyle name="Vírgula 8 2 2 9 2 2" xfId="19164"/>
    <cellStyle name="Vírgula 8 2 2 9 3" xfId="16409"/>
    <cellStyle name="Vírgula 8 2 3" xfId="664"/>
    <cellStyle name="Vírgula 8 2 3 10" xfId="2407"/>
    <cellStyle name="Vírgula 8 2 3 10 2" xfId="12531"/>
    <cellStyle name="Vírgula 8 2 3 10 2 2" xfId="18011"/>
    <cellStyle name="Vírgula 8 2 3 10 3" xfId="15257"/>
    <cellStyle name="Vírgula 8 2 3 11" xfId="12149"/>
    <cellStyle name="Vírgula 8 2 3 11 2" xfId="17630"/>
    <cellStyle name="Vírgula 8 2 3 12" xfId="1488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2 2 2" xfId="19847"/>
    <cellStyle name="Vírgula 8 2 3 2 2 2 2 2 3" xfId="17092"/>
    <cellStyle name="Vírgula 8 2 3 2 2 2 2 3" xfId="13195"/>
    <cellStyle name="Vírgula 8 2 3 2 2 2 2 3 2" xfId="18675"/>
    <cellStyle name="Vírgula 8 2 3 2 2 2 2 4" xfId="15921"/>
    <cellStyle name="Vírgula 8 2 3 2 2 2 3" xfId="7065"/>
    <cellStyle name="Vírgula 8 2 3 2 2 2 3 2" xfId="12007"/>
    <cellStyle name="Vírgula 8 2 3 2 2 2 3 2 2" xfId="14767"/>
    <cellStyle name="Vírgula 8 2 3 2 2 2 3 2 2 2" xfId="20247"/>
    <cellStyle name="Vírgula 8 2 3 2 2 2 3 2 3" xfId="17492"/>
    <cellStyle name="Vírgula 8 2 3 2 2 2 3 3" xfId="13596"/>
    <cellStyle name="Vírgula 8 2 3 2 2 2 3 3 2" xfId="19076"/>
    <cellStyle name="Vírgula 8 2 3 2 2 2 3 4" xfId="16321"/>
    <cellStyle name="Vírgula 8 2 3 2 2 2 4" xfId="8573"/>
    <cellStyle name="Vírgula 8 2 3 2 2 2 4 2" xfId="13953"/>
    <cellStyle name="Vírgula 8 2 3 2 2 2 4 2 2" xfId="19433"/>
    <cellStyle name="Vírgula 8 2 3 2 2 2 4 3" xfId="16678"/>
    <cellStyle name="Vírgula 8 2 3 2 2 2 5" xfId="3612"/>
    <cellStyle name="Vírgula 8 2 3 2 2 2 5 2" xfId="12790"/>
    <cellStyle name="Vírgula 8 2 3 2 2 2 5 2 2" xfId="18270"/>
    <cellStyle name="Vírgula 8 2 3 2 2 2 5 3" xfId="15516"/>
    <cellStyle name="Vírgula 8 2 3 2 2 2 6" xfId="12424"/>
    <cellStyle name="Vírgula 8 2 3 2 2 2 6 2" xfId="17904"/>
    <cellStyle name="Vírgula 8 2 3 2 2 2 7" xfId="15150"/>
    <cellStyle name="Vírgula 8 2 3 2 2 3" xfId="4631"/>
    <cellStyle name="Vírgula 8 2 3 2 2 3 2" xfId="9615"/>
    <cellStyle name="Vírgula 8 2 3 2 2 3 2 2" xfId="14225"/>
    <cellStyle name="Vírgula 8 2 3 2 2 3 2 2 2" xfId="19705"/>
    <cellStyle name="Vírgula 8 2 3 2 2 3 2 3" xfId="16950"/>
    <cellStyle name="Vírgula 8 2 3 2 2 3 3" xfId="13053"/>
    <cellStyle name="Vírgula 8 2 3 2 2 3 3 2" xfId="18533"/>
    <cellStyle name="Vírgula 8 2 3 2 2 3 4" xfId="15779"/>
    <cellStyle name="Vírgula 8 2 3 2 2 4" xfId="6362"/>
    <cellStyle name="Vírgula 8 2 3 2 2 4 2" xfId="11304"/>
    <cellStyle name="Vírgula 8 2 3 2 2 4 2 2" xfId="14627"/>
    <cellStyle name="Vírgula 8 2 3 2 2 4 2 2 2" xfId="20107"/>
    <cellStyle name="Vírgula 8 2 3 2 2 4 2 3" xfId="17352"/>
    <cellStyle name="Vírgula 8 2 3 2 2 4 3" xfId="13456"/>
    <cellStyle name="Vírgula 8 2 3 2 2 4 3 2" xfId="18936"/>
    <cellStyle name="Vírgula 8 2 3 2 2 4 4" xfId="16181"/>
    <cellStyle name="Vírgula 8 2 3 2 2 5" xfId="7870"/>
    <cellStyle name="Vírgula 8 2 3 2 2 5 2" xfId="13813"/>
    <cellStyle name="Vírgula 8 2 3 2 2 5 2 2" xfId="19293"/>
    <cellStyle name="Vírgula 8 2 3 2 2 5 3" xfId="16538"/>
    <cellStyle name="Vírgula 8 2 3 2 2 6" xfId="2909"/>
    <cellStyle name="Vírgula 8 2 3 2 2 6 2" xfId="12650"/>
    <cellStyle name="Vírgula 8 2 3 2 2 6 2 2" xfId="18130"/>
    <cellStyle name="Vírgula 8 2 3 2 2 6 3" xfId="15376"/>
    <cellStyle name="Vírgula 8 2 3 2 2 7" xfId="12284"/>
    <cellStyle name="Vírgula 8 2 3 2 2 7 2" xfId="17764"/>
    <cellStyle name="Vírgula 8 2 3 2 2 8" xfId="15010"/>
    <cellStyle name="Vírgula 8 2 3 2 3" xfId="1984"/>
    <cellStyle name="Vírgula 8 2 3 2 3 2" xfId="5335"/>
    <cellStyle name="Vírgula 8 2 3 2 3 2 2" xfId="10319"/>
    <cellStyle name="Vírgula 8 2 3 2 3 2 2 2" xfId="14366"/>
    <cellStyle name="Vírgula 8 2 3 2 3 2 2 2 2" xfId="19846"/>
    <cellStyle name="Vírgula 8 2 3 2 3 2 2 3" xfId="17091"/>
    <cellStyle name="Vírgula 8 2 3 2 3 2 3" xfId="13194"/>
    <cellStyle name="Vírgula 8 2 3 2 3 2 3 2" xfId="18674"/>
    <cellStyle name="Vírgula 8 2 3 2 3 2 4" xfId="15920"/>
    <cellStyle name="Vírgula 8 2 3 2 3 3" xfId="7064"/>
    <cellStyle name="Vírgula 8 2 3 2 3 3 2" xfId="12006"/>
    <cellStyle name="Vírgula 8 2 3 2 3 3 2 2" xfId="14766"/>
    <cellStyle name="Vírgula 8 2 3 2 3 3 2 2 2" xfId="20246"/>
    <cellStyle name="Vírgula 8 2 3 2 3 3 2 3" xfId="17491"/>
    <cellStyle name="Vírgula 8 2 3 2 3 3 3" xfId="13595"/>
    <cellStyle name="Vírgula 8 2 3 2 3 3 3 2" xfId="19075"/>
    <cellStyle name="Vírgula 8 2 3 2 3 3 4" xfId="16320"/>
    <cellStyle name="Vírgula 8 2 3 2 3 4" xfId="8572"/>
    <cellStyle name="Vírgula 8 2 3 2 3 4 2" xfId="13952"/>
    <cellStyle name="Vírgula 8 2 3 2 3 4 2 2" xfId="19432"/>
    <cellStyle name="Vírgula 8 2 3 2 3 4 3" xfId="16677"/>
    <cellStyle name="Vírgula 8 2 3 2 3 5" xfId="3611"/>
    <cellStyle name="Vírgula 8 2 3 2 3 5 2" xfId="12789"/>
    <cellStyle name="Vírgula 8 2 3 2 3 5 2 2" xfId="18269"/>
    <cellStyle name="Vírgula 8 2 3 2 3 5 3" xfId="15515"/>
    <cellStyle name="Vírgula 8 2 3 2 3 6" xfId="12423"/>
    <cellStyle name="Vírgula 8 2 3 2 3 6 2" xfId="17903"/>
    <cellStyle name="Vírgula 8 2 3 2 3 7" xfId="15149"/>
    <cellStyle name="Vírgula 8 2 3 2 4" xfId="4248"/>
    <cellStyle name="Vírgula 8 2 3 2 4 2" xfId="9234"/>
    <cellStyle name="Vírgula 8 2 3 2 4 2 2" xfId="14134"/>
    <cellStyle name="Vírgula 8 2 3 2 4 2 2 2" xfId="19614"/>
    <cellStyle name="Vírgula 8 2 3 2 4 2 3" xfId="16859"/>
    <cellStyle name="Vírgula 8 2 3 2 4 3" xfId="12962"/>
    <cellStyle name="Vírgula 8 2 3 2 4 3 2" xfId="18442"/>
    <cellStyle name="Vírgula 8 2 3 2 4 4" xfId="15688"/>
    <cellStyle name="Vírgula 8 2 3 2 5" xfId="5995"/>
    <cellStyle name="Vírgula 8 2 3 2 5 2" xfId="10937"/>
    <cellStyle name="Vírgula 8 2 3 2 5 2 2" xfId="14540"/>
    <cellStyle name="Vírgula 8 2 3 2 5 2 2 2" xfId="20020"/>
    <cellStyle name="Vírgula 8 2 3 2 5 2 3" xfId="17265"/>
    <cellStyle name="Vírgula 8 2 3 2 5 3" xfId="13369"/>
    <cellStyle name="Vírgula 8 2 3 2 5 3 2" xfId="18849"/>
    <cellStyle name="Vírgula 8 2 3 2 5 4" xfId="16094"/>
    <cellStyle name="Vírgula 8 2 3 2 6" xfId="7503"/>
    <cellStyle name="Vírgula 8 2 3 2 6 2" xfId="13726"/>
    <cellStyle name="Vírgula 8 2 3 2 6 2 2" xfId="19206"/>
    <cellStyle name="Vírgula 8 2 3 2 6 3" xfId="16451"/>
    <cellStyle name="Vírgula 8 2 3 2 7" xfId="2542"/>
    <cellStyle name="Vírgula 8 2 3 2 7 2" xfId="12563"/>
    <cellStyle name="Vírgula 8 2 3 2 7 2 2" xfId="18043"/>
    <cellStyle name="Vírgula 8 2 3 2 7 3" xfId="15289"/>
    <cellStyle name="Vírgula 8 2 3 2 8" xfId="12181"/>
    <cellStyle name="Vírgula 8 2 3 2 8 2" xfId="17662"/>
    <cellStyle name="Vírgula 8 2 3 2 9" xfId="14921"/>
    <cellStyle name="Vírgula 8 2 3 3" xfId="958"/>
    <cellStyle name="Vírgula 8 2 3 3 2" xfId="1986"/>
    <cellStyle name="Vírgula 8 2 3 3 2 2" xfId="5337"/>
    <cellStyle name="Vírgula 8 2 3 3 2 2 2" xfId="10321"/>
    <cellStyle name="Vírgula 8 2 3 3 2 2 2 2" xfId="14368"/>
    <cellStyle name="Vírgula 8 2 3 3 2 2 2 2 2" xfId="19848"/>
    <cellStyle name="Vírgula 8 2 3 3 2 2 2 3" xfId="17093"/>
    <cellStyle name="Vírgula 8 2 3 3 2 2 3" xfId="13196"/>
    <cellStyle name="Vírgula 8 2 3 3 2 2 3 2" xfId="18676"/>
    <cellStyle name="Vírgula 8 2 3 3 2 2 4" xfId="15922"/>
    <cellStyle name="Vírgula 8 2 3 3 2 3" xfId="7066"/>
    <cellStyle name="Vírgula 8 2 3 3 2 3 2" xfId="12008"/>
    <cellStyle name="Vírgula 8 2 3 3 2 3 2 2" xfId="14768"/>
    <cellStyle name="Vírgula 8 2 3 3 2 3 2 2 2" xfId="20248"/>
    <cellStyle name="Vírgula 8 2 3 3 2 3 2 3" xfId="17493"/>
    <cellStyle name="Vírgula 8 2 3 3 2 3 3" xfId="13597"/>
    <cellStyle name="Vírgula 8 2 3 3 2 3 3 2" xfId="19077"/>
    <cellStyle name="Vírgula 8 2 3 3 2 3 4" xfId="16322"/>
    <cellStyle name="Vírgula 8 2 3 3 2 4" xfId="8574"/>
    <cellStyle name="Vírgula 8 2 3 3 2 4 2" xfId="13954"/>
    <cellStyle name="Vírgula 8 2 3 3 2 4 2 2" xfId="19434"/>
    <cellStyle name="Vírgula 8 2 3 3 2 4 3" xfId="16679"/>
    <cellStyle name="Vírgula 8 2 3 3 2 5" xfId="3613"/>
    <cellStyle name="Vírgula 8 2 3 3 2 5 2" xfId="12791"/>
    <cellStyle name="Vírgula 8 2 3 3 2 5 2 2" xfId="18271"/>
    <cellStyle name="Vírgula 8 2 3 3 2 5 3" xfId="15517"/>
    <cellStyle name="Vírgula 8 2 3 3 2 6" xfId="12425"/>
    <cellStyle name="Vírgula 8 2 3 3 2 6 2" xfId="17905"/>
    <cellStyle name="Vírgula 8 2 3 3 2 7" xfId="15151"/>
    <cellStyle name="Vírgula 8 2 3 3 3" xfId="4390"/>
    <cellStyle name="Vírgula 8 2 3 3 3 2" xfId="9375"/>
    <cellStyle name="Vírgula 8 2 3 3 3 2 2" xfId="14167"/>
    <cellStyle name="Vírgula 8 2 3 3 3 2 2 2" xfId="19647"/>
    <cellStyle name="Vírgula 8 2 3 3 3 2 3" xfId="16892"/>
    <cellStyle name="Vírgula 8 2 3 3 3 3" xfId="12995"/>
    <cellStyle name="Vírgula 8 2 3 3 3 3 2" xfId="18475"/>
    <cellStyle name="Vírgula 8 2 3 3 3 4" xfId="15721"/>
    <cellStyle name="Vírgula 8 2 3 3 4" xfId="6133"/>
    <cellStyle name="Vírgula 8 2 3 3 4 2" xfId="11075"/>
    <cellStyle name="Vírgula 8 2 3 3 4 2 2" xfId="14573"/>
    <cellStyle name="Vírgula 8 2 3 3 4 2 2 2" xfId="20053"/>
    <cellStyle name="Vírgula 8 2 3 3 4 2 3" xfId="17298"/>
    <cellStyle name="Vírgula 8 2 3 3 4 3" xfId="13402"/>
    <cellStyle name="Vírgula 8 2 3 3 4 3 2" xfId="18882"/>
    <cellStyle name="Vírgula 8 2 3 3 4 4" xfId="16127"/>
    <cellStyle name="Vírgula 8 2 3 3 5" xfId="7641"/>
    <cellStyle name="Vírgula 8 2 3 3 5 2" xfId="13759"/>
    <cellStyle name="Vírgula 8 2 3 3 5 2 2" xfId="19239"/>
    <cellStyle name="Vírgula 8 2 3 3 5 3" xfId="16484"/>
    <cellStyle name="Vírgula 8 2 3 3 6" xfId="2680"/>
    <cellStyle name="Vírgula 8 2 3 3 6 2" xfId="12596"/>
    <cellStyle name="Vírgula 8 2 3 3 6 2 2" xfId="18076"/>
    <cellStyle name="Vírgula 8 2 3 3 6 3" xfId="15322"/>
    <cellStyle name="Vírgula 8 2 3 3 7" xfId="12216"/>
    <cellStyle name="Vírgula 8 2 3 3 7 2" xfId="17697"/>
    <cellStyle name="Vírgula 8 2 3 3 8" xfId="14955"/>
    <cellStyle name="Vírgula 8 2 3 4" xfId="1983"/>
    <cellStyle name="Vírgula 8 2 3 4 2" xfId="5334"/>
    <cellStyle name="Vírgula 8 2 3 4 2 2" xfId="10318"/>
    <cellStyle name="Vírgula 8 2 3 4 2 2 2" xfId="14365"/>
    <cellStyle name="Vírgula 8 2 3 4 2 2 2 2" xfId="19845"/>
    <cellStyle name="Vírgula 8 2 3 4 2 2 3" xfId="17090"/>
    <cellStyle name="Vírgula 8 2 3 4 2 3" xfId="13193"/>
    <cellStyle name="Vírgula 8 2 3 4 2 3 2" xfId="18673"/>
    <cellStyle name="Vírgula 8 2 3 4 2 4" xfId="15919"/>
    <cellStyle name="Vírgula 8 2 3 4 3" xfId="7063"/>
    <cellStyle name="Vírgula 8 2 3 4 3 2" xfId="12005"/>
    <cellStyle name="Vírgula 8 2 3 4 3 2 2" xfId="14765"/>
    <cellStyle name="Vírgula 8 2 3 4 3 2 2 2" xfId="20245"/>
    <cellStyle name="Vírgula 8 2 3 4 3 2 3" xfId="17490"/>
    <cellStyle name="Vírgula 8 2 3 4 3 3" xfId="13594"/>
    <cellStyle name="Vírgula 8 2 3 4 3 3 2" xfId="19074"/>
    <cellStyle name="Vírgula 8 2 3 4 3 4" xfId="16319"/>
    <cellStyle name="Vírgula 8 2 3 4 4" xfId="8571"/>
    <cellStyle name="Vírgula 8 2 3 4 4 2" xfId="13951"/>
    <cellStyle name="Vírgula 8 2 3 4 4 2 2" xfId="19431"/>
    <cellStyle name="Vírgula 8 2 3 4 4 3" xfId="16676"/>
    <cellStyle name="Vírgula 8 2 3 4 5" xfId="3610"/>
    <cellStyle name="Vírgula 8 2 3 4 5 2" xfId="12788"/>
    <cellStyle name="Vírgula 8 2 3 4 5 2 2" xfId="18268"/>
    <cellStyle name="Vírgula 8 2 3 4 5 3" xfId="15514"/>
    <cellStyle name="Vírgula 8 2 3 4 6" xfId="12422"/>
    <cellStyle name="Vírgula 8 2 3 4 6 2" xfId="17902"/>
    <cellStyle name="Vírgula 8 2 3 4 7" xfId="15148"/>
    <cellStyle name="Vírgula 8 2 3 5" xfId="3788"/>
    <cellStyle name="Vírgula 8 2 3 5 2" xfId="5385"/>
    <cellStyle name="Vírgula 8 2 3 5 2 2" xfId="10366"/>
    <cellStyle name="Vírgula 8 2 3 5 2 2 2" xfId="14407"/>
    <cellStyle name="Vírgula 8 2 3 5 2 2 2 2" xfId="19887"/>
    <cellStyle name="Vírgula 8 2 3 5 2 2 3" xfId="17132"/>
    <cellStyle name="Vírgula 8 2 3 5 2 3" xfId="13235"/>
    <cellStyle name="Vírgula 8 2 3 5 2 3 2" xfId="18715"/>
    <cellStyle name="Vírgula 8 2 3 5 2 4" xfId="15961"/>
    <cellStyle name="Vírgula 8 2 3 5 3" xfId="8748"/>
    <cellStyle name="Vírgula 8 2 3 5 3 2" xfId="14022"/>
    <cellStyle name="Vírgula 8 2 3 5 3 2 2" xfId="19502"/>
    <cellStyle name="Vírgula 8 2 3 5 3 3" xfId="16747"/>
    <cellStyle name="Vírgula 8 2 3 5 4" xfId="12857"/>
    <cellStyle name="Vírgula 8 2 3 5 4 2" xfId="18337"/>
    <cellStyle name="Vírgula 8 2 3 5 5" xfId="15583"/>
    <cellStyle name="Vírgula 8 2 3 6" xfId="4113"/>
    <cellStyle name="Vírgula 8 2 3 6 2" xfId="8884"/>
    <cellStyle name="Vírgula 8 2 3 6 2 2" xfId="14054"/>
    <cellStyle name="Vírgula 8 2 3 6 2 2 2" xfId="19534"/>
    <cellStyle name="Vírgula 8 2 3 6 2 3" xfId="16779"/>
    <cellStyle name="Vírgula 8 2 3 6 3" xfId="12930"/>
    <cellStyle name="Vírgula 8 2 3 6 3 2" xfId="18410"/>
    <cellStyle name="Vírgula 8 2 3 6 4" xfId="15656"/>
    <cellStyle name="Vírgula 8 2 3 7" xfId="5551"/>
    <cellStyle name="Vírgula 8 2 3 7 2" xfId="10501"/>
    <cellStyle name="Vírgula 8 2 3 7 2 2" xfId="14441"/>
    <cellStyle name="Vírgula 8 2 3 7 2 2 2" xfId="19921"/>
    <cellStyle name="Vírgula 8 2 3 7 2 3" xfId="17166"/>
    <cellStyle name="Vírgula 8 2 3 7 3" xfId="13270"/>
    <cellStyle name="Vírgula 8 2 3 7 3 2" xfId="18750"/>
    <cellStyle name="Vírgula 8 2 3 7 4" xfId="15995"/>
    <cellStyle name="Vírgula 8 2 3 8" xfId="5860"/>
    <cellStyle name="Vírgula 8 2 3 8 2" xfId="10802"/>
    <cellStyle name="Vírgula 8 2 3 8 2 2" xfId="14508"/>
    <cellStyle name="Vírgula 8 2 3 8 2 2 2" xfId="19988"/>
    <cellStyle name="Vírgula 8 2 3 8 2 3" xfId="17233"/>
    <cellStyle name="Vírgula 8 2 3 8 3" xfId="13337"/>
    <cellStyle name="Vírgula 8 2 3 8 3 2" xfId="18817"/>
    <cellStyle name="Vírgula 8 2 3 8 4" xfId="16062"/>
    <cellStyle name="Vírgula 8 2 3 9" xfId="7368"/>
    <cellStyle name="Vírgula 8 2 3 9 2" xfId="13694"/>
    <cellStyle name="Vírgula 8 2 3 9 2 2" xfId="19174"/>
    <cellStyle name="Vírgula 8 2 3 9 3" xfId="16419"/>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2 2 2" xfId="19850"/>
    <cellStyle name="Vírgula 8 2 4 2 2 2 2 3" xfId="17095"/>
    <cellStyle name="Vírgula 8 2 4 2 2 2 3" xfId="13198"/>
    <cellStyle name="Vírgula 8 2 4 2 2 2 3 2" xfId="18678"/>
    <cellStyle name="Vírgula 8 2 4 2 2 2 4" xfId="15924"/>
    <cellStyle name="Vírgula 8 2 4 2 2 3" xfId="7068"/>
    <cellStyle name="Vírgula 8 2 4 2 2 3 2" xfId="12010"/>
    <cellStyle name="Vírgula 8 2 4 2 2 3 2 2" xfId="14770"/>
    <cellStyle name="Vírgula 8 2 4 2 2 3 2 2 2" xfId="20250"/>
    <cellStyle name="Vírgula 8 2 4 2 2 3 2 3" xfId="17495"/>
    <cellStyle name="Vírgula 8 2 4 2 2 3 3" xfId="13599"/>
    <cellStyle name="Vírgula 8 2 4 2 2 3 3 2" xfId="19079"/>
    <cellStyle name="Vírgula 8 2 4 2 2 3 4" xfId="16324"/>
    <cellStyle name="Vírgula 8 2 4 2 2 4" xfId="8576"/>
    <cellStyle name="Vírgula 8 2 4 2 2 4 2" xfId="13956"/>
    <cellStyle name="Vírgula 8 2 4 2 2 4 2 2" xfId="19436"/>
    <cellStyle name="Vírgula 8 2 4 2 2 4 3" xfId="16681"/>
    <cellStyle name="Vírgula 8 2 4 2 2 5" xfId="3615"/>
    <cellStyle name="Vírgula 8 2 4 2 2 5 2" xfId="12793"/>
    <cellStyle name="Vírgula 8 2 4 2 2 5 2 2" xfId="18273"/>
    <cellStyle name="Vírgula 8 2 4 2 2 5 3" xfId="15519"/>
    <cellStyle name="Vírgula 8 2 4 2 2 6" xfId="12427"/>
    <cellStyle name="Vírgula 8 2 4 2 2 6 2" xfId="17907"/>
    <cellStyle name="Vírgula 8 2 4 2 2 7" xfId="15153"/>
    <cellStyle name="Vírgula 8 2 4 2 3" xfId="4482"/>
    <cellStyle name="Vírgula 8 2 4 2 3 2" xfId="9467"/>
    <cellStyle name="Vírgula 8 2 4 2 3 2 2" xfId="14189"/>
    <cellStyle name="Vírgula 8 2 4 2 3 2 2 2" xfId="19669"/>
    <cellStyle name="Vírgula 8 2 4 2 3 2 3" xfId="16914"/>
    <cellStyle name="Vírgula 8 2 4 2 3 3" xfId="13017"/>
    <cellStyle name="Vírgula 8 2 4 2 3 3 2" xfId="18497"/>
    <cellStyle name="Vírgula 8 2 4 2 3 4" xfId="15743"/>
    <cellStyle name="Vírgula 8 2 4 2 4" xfId="6222"/>
    <cellStyle name="Vírgula 8 2 4 2 4 2" xfId="11164"/>
    <cellStyle name="Vírgula 8 2 4 2 4 2 2" xfId="14594"/>
    <cellStyle name="Vírgula 8 2 4 2 4 2 2 2" xfId="20074"/>
    <cellStyle name="Vírgula 8 2 4 2 4 2 3" xfId="17319"/>
    <cellStyle name="Vírgula 8 2 4 2 4 3" xfId="13423"/>
    <cellStyle name="Vírgula 8 2 4 2 4 3 2" xfId="18903"/>
    <cellStyle name="Vírgula 8 2 4 2 4 4" xfId="16148"/>
    <cellStyle name="Vírgula 8 2 4 2 5" xfId="7730"/>
    <cellStyle name="Vírgula 8 2 4 2 5 2" xfId="13780"/>
    <cellStyle name="Vírgula 8 2 4 2 5 2 2" xfId="19260"/>
    <cellStyle name="Vírgula 8 2 4 2 5 3" xfId="16505"/>
    <cellStyle name="Vírgula 8 2 4 2 6" xfId="2769"/>
    <cellStyle name="Vírgula 8 2 4 2 6 2" xfId="12617"/>
    <cellStyle name="Vírgula 8 2 4 2 6 2 2" xfId="18097"/>
    <cellStyle name="Vírgula 8 2 4 2 6 3" xfId="15343"/>
    <cellStyle name="Vírgula 8 2 4 2 7" xfId="12243"/>
    <cellStyle name="Vírgula 8 2 4 2 7 2" xfId="17724"/>
    <cellStyle name="Vírgula 8 2 4 2 8" xfId="14977"/>
    <cellStyle name="Vírgula 8 2 4 3" xfId="1987"/>
    <cellStyle name="Vírgula 8 2 4 3 2" xfId="5338"/>
    <cellStyle name="Vírgula 8 2 4 3 2 2" xfId="10322"/>
    <cellStyle name="Vírgula 8 2 4 3 2 2 2" xfId="14369"/>
    <cellStyle name="Vírgula 8 2 4 3 2 2 2 2" xfId="19849"/>
    <cellStyle name="Vírgula 8 2 4 3 2 2 3" xfId="17094"/>
    <cellStyle name="Vírgula 8 2 4 3 2 3" xfId="13197"/>
    <cellStyle name="Vírgula 8 2 4 3 2 3 2" xfId="18677"/>
    <cellStyle name="Vírgula 8 2 4 3 2 4" xfId="15923"/>
    <cellStyle name="Vírgula 8 2 4 3 3" xfId="7067"/>
    <cellStyle name="Vírgula 8 2 4 3 3 2" xfId="12009"/>
    <cellStyle name="Vírgula 8 2 4 3 3 2 2" xfId="14769"/>
    <cellStyle name="Vírgula 8 2 4 3 3 2 2 2" xfId="20249"/>
    <cellStyle name="Vírgula 8 2 4 3 3 2 3" xfId="17494"/>
    <cellStyle name="Vírgula 8 2 4 3 3 3" xfId="13598"/>
    <cellStyle name="Vírgula 8 2 4 3 3 3 2" xfId="19078"/>
    <cellStyle name="Vírgula 8 2 4 3 3 4" xfId="16323"/>
    <cellStyle name="Vírgula 8 2 4 3 4" xfId="8575"/>
    <cellStyle name="Vírgula 8 2 4 3 4 2" xfId="13955"/>
    <cellStyle name="Vírgula 8 2 4 3 4 2 2" xfId="19435"/>
    <cellStyle name="Vírgula 8 2 4 3 4 3" xfId="16680"/>
    <cellStyle name="Vírgula 8 2 4 3 5" xfId="3614"/>
    <cellStyle name="Vírgula 8 2 4 3 5 2" xfId="12792"/>
    <cellStyle name="Vírgula 8 2 4 3 5 2 2" xfId="18272"/>
    <cellStyle name="Vírgula 8 2 4 3 5 3" xfId="15518"/>
    <cellStyle name="Vírgula 8 2 4 3 6" xfId="12426"/>
    <cellStyle name="Vírgula 8 2 4 3 6 2" xfId="17906"/>
    <cellStyle name="Vírgula 8 2 4 3 7" xfId="15152"/>
    <cellStyle name="Vírgula 8 2 4 4" xfId="4014"/>
    <cellStyle name="Vírgula 8 2 4 4 2" xfId="9086"/>
    <cellStyle name="Vírgula 8 2 4 4 2 2" xfId="14100"/>
    <cellStyle name="Vírgula 8 2 4 4 2 2 2" xfId="19580"/>
    <cellStyle name="Vírgula 8 2 4 4 2 3" xfId="16825"/>
    <cellStyle name="Vírgula 8 2 4 4 3" xfId="12908"/>
    <cellStyle name="Vírgula 8 2 4 4 3 2" xfId="18388"/>
    <cellStyle name="Vírgula 8 2 4 4 4" xfId="15634"/>
    <cellStyle name="Vírgula 8 2 4 5" xfId="5770"/>
    <cellStyle name="Vírgula 8 2 4 5 2" xfId="10712"/>
    <cellStyle name="Vírgula 8 2 4 5 2 2" xfId="14487"/>
    <cellStyle name="Vírgula 8 2 4 5 2 2 2" xfId="19967"/>
    <cellStyle name="Vírgula 8 2 4 5 2 3" xfId="17212"/>
    <cellStyle name="Vírgula 8 2 4 5 3" xfId="13316"/>
    <cellStyle name="Vírgula 8 2 4 5 3 2" xfId="18796"/>
    <cellStyle name="Vírgula 8 2 4 5 4" xfId="16041"/>
    <cellStyle name="Vírgula 8 2 4 6" xfId="7278"/>
    <cellStyle name="Vírgula 8 2 4 6 2" xfId="13673"/>
    <cellStyle name="Vírgula 8 2 4 6 2 2" xfId="19153"/>
    <cellStyle name="Vírgula 8 2 4 6 3" xfId="16398"/>
    <cellStyle name="Vírgula 8 2 4 7" xfId="2317"/>
    <cellStyle name="Vírgula 8 2 4 7 2" xfId="12510"/>
    <cellStyle name="Vírgula 8 2 4 7 2 2" xfId="17990"/>
    <cellStyle name="Vírgula 8 2 4 7 3" xfId="15236"/>
    <cellStyle name="Vírgula 8 2 4 8" xfId="12120"/>
    <cellStyle name="Vírgula 8 2 4 8 2" xfId="17601"/>
    <cellStyle name="Vírgula 8 2 4 9" xfId="14867"/>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2 2 2" xfId="19852"/>
    <cellStyle name="Vírgula 8 2 5 2 2 2 2 3" xfId="17097"/>
    <cellStyle name="Vírgula 8 2 5 2 2 2 3" xfId="13200"/>
    <cellStyle name="Vírgula 8 2 5 2 2 2 3 2" xfId="18680"/>
    <cellStyle name="Vírgula 8 2 5 2 2 2 4" xfId="15926"/>
    <cellStyle name="Vírgula 8 2 5 2 2 3" xfId="7070"/>
    <cellStyle name="Vírgula 8 2 5 2 2 3 2" xfId="12012"/>
    <cellStyle name="Vírgula 8 2 5 2 2 3 2 2" xfId="14772"/>
    <cellStyle name="Vírgula 8 2 5 2 2 3 2 2 2" xfId="20252"/>
    <cellStyle name="Vírgula 8 2 5 2 2 3 2 3" xfId="17497"/>
    <cellStyle name="Vírgula 8 2 5 2 2 3 3" xfId="13601"/>
    <cellStyle name="Vírgula 8 2 5 2 2 3 3 2" xfId="19081"/>
    <cellStyle name="Vírgula 8 2 5 2 2 3 4" xfId="16326"/>
    <cellStyle name="Vírgula 8 2 5 2 2 4" xfId="8578"/>
    <cellStyle name="Vírgula 8 2 5 2 2 4 2" xfId="13958"/>
    <cellStyle name="Vírgula 8 2 5 2 2 4 2 2" xfId="19438"/>
    <cellStyle name="Vírgula 8 2 5 2 2 4 3" xfId="16683"/>
    <cellStyle name="Vírgula 8 2 5 2 2 5" xfId="3617"/>
    <cellStyle name="Vírgula 8 2 5 2 2 5 2" xfId="12795"/>
    <cellStyle name="Vírgula 8 2 5 2 2 5 2 2" xfId="18275"/>
    <cellStyle name="Vírgula 8 2 5 2 2 5 3" xfId="15521"/>
    <cellStyle name="Vírgula 8 2 5 2 2 6" xfId="12429"/>
    <cellStyle name="Vírgula 8 2 5 2 2 6 2" xfId="17909"/>
    <cellStyle name="Vírgula 8 2 5 2 2 7" xfId="15155"/>
    <cellStyle name="Vírgula 8 2 5 2 3" xfId="4541"/>
    <cellStyle name="Vírgula 8 2 5 2 3 2" xfId="9525"/>
    <cellStyle name="Vírgula 8 2 5 2 3 2 2" xfId="14204"/>
    <cellStyle name="Vírgula 8 2 5 2 3 2 2 2" xfId="19684"/>
    <cellStyle name="Vírgula 8 2 5 2 3 2 3" xfId="16929"/>
    <cellStyle name="Vírgula 8 2 5 2 3 3" xfId="13032"/>
    <cellStyle name="Vírgula 8 2 5 2 3 3 2" xfId="18512"/>
    <cellStyle name="Vírgula 8 2 5 2 3 4" xfId="15758"/>
    <cellStyle name="Vírgula 8 2 5 2 4" xfId="6272"/>
    <cellStyle name="Vírgula 8 2 5 2 4 2" xfId="11214"/>
    <cellStyle name="Vírgula 8 2 5 2 4 2 2" xfId="14606"/>
    <cellStyle name="Vírgula 8 2 5 2 4 2 2 2" xfId="20086"/>
    <cellStyle name="Vírgula 8 2 5 2 4 2 3" xfId="17331"/>
    <cellStyle name="Vírgula 8 2 5 2 4 3" xfId="13435"/>
    <cellStyle name="Vírgula 8 2 5 2 4 3 2" xfId="18915"/>
    <cellStyle name="Vírgula 8 2 5 2 4 4" xfId="16160"/>
    <cellStyle name="Vírgula 8 2 5 2 5" xfId="7780"/>
    <cellStyle name="Vírgula 8 2 5 2 5 2" xfId="13792"/>
    <cellStyle name="Vírgula 8 2 5 2 5 2 2" xfId="19272"/>
    <cellStyle name="Vírgula 8 2 5 2 5 3" xfId="16517"/>
    <cellStyle name="Vírgula 8 2 5 2 6" xfId="2819"/>
    <cellStyle name="Vírgula 8 2 5 2 6 2" xfId="12629"/>
    <cellStyle name="Vírgula 8 2 5 2 6 2 2" xfId="18109"/>
    <cellStyle name="Vírgula 8 2 5 2 6 3" xfId="15355"/>
    <cellStyle name="Vírgula 8 2 5 2 7" xfId="12263"/>
    <cellStyle name="Vírgula 8 2 5 2 7 2" xfId="17743"/>
    <cellStyle name="Vírgula 8 2 5 2 8" xfId="14989"/>
    <cellStyle name="Vírgula 8 2 5 3" xfId="1989"/>
    <cellStyle name="Vírgula 8 2 5 3 2" xfId="5340"/>
    <cellStyle name="Vírgula 8 2 5 3 2 2" xfId="10324"/>
    <cellStyle name="Vírgula 8 2 5 3 2 2 2" xfId="14371"/>
    <cellStyle name="Vírgula 8 2 5 3 2 2 2 2" xfId="19851"/>
    <cellStyle name="Vírgula 8 2 5 3 2 2 3" xfId="17096"/>
    <cellStyle name="Vírgula 8 2 5 3 2 3" xfId="13199"/>
    <cellStyle name="Vírgula 8 2 5 3 2 3 2" xfId="18679"/>
    <cellStyle name="Vírgula 8 2 5 3 2 4" xfId="15925"/>
    <cellStyle name="Vírgula 8 2 5 3 3" xfId="7069"/>
    <cellStyle name="Vírgula 8 2 5 3 3 2" xfId="12011"/>
    <cellStyle name="Vírgula 8 2 5 3 3 2 2" xfId="14771"/>
    <cellStyle name="Vírgula 8 2 5 3 3 2 2 2" xfId="20251"/>
    <cellStyle name="Vírgula 8 2 5 3 3 2 3" xfId="17496"/>
    <cellStyle name="Vírgula 8 2 5 3 3 3" xfId="13600"/>
    <cellStyle name="Vírgula 8 2 5 3 3 3 2" xfId="19080"/>
    <cellStyle name="Vírgula 8 2 5 3 3 4" xfId="16325"/>
    <cellStyle name="Vírgula 8 2 5 3 4" xfId="8577"/>
    <cellStyle name="Vírgula 8 2 5 3 4 2" xfId="13957"/>
    <cellStyle name="Vírgula 8 2 5 3 4 2 2" xfId="19437"/>
    <cellStyle name="Vírgula 8 2 5 3 4 3" xfId="16682"/>
    <cellStyle name="Vírgula 8 2 5 3 5" xfId="3616"/>
    <cellStyle name="Vírgula 8 2 5 3 5 2" xfId="12794"/>
    <cellStyle name="Vírgula 8 2 5 3 5 2 2" xfId="18274"/>
    <cellStyle name="Vírgula 8 2 5 3 5 3" xfId="15520"/>
    <cellStyle name="Vírgula 8 2 5 3 6" xfId="12428"/>
    <cellStyle name="Vírgula 8 2 5 3 6 2" xfId="17908"/>
    <cellStyle name="Vírgula 8 2 5 3 7" xfId="15154"/>
    <cellStyle name="Vírgula 8 2 5 4" xfId="4158"/>
    <cellStyle name="Vírgula 8 2 5 4 2" xfId="9144"/>
    <cellStyle name="Vírgula 8 2 5 4 2 2" xfId="14113"/>
    <cellStyle name="Vírgula 8 2 5 4 2 2 2" xfId="19593"/>
    <cellStyle name="Vírgula 8 2 5 4 2 3" xfId="16838"/>
    <cellStyle name="Vírgula 8 2 5 4 3" xfId="12941"/>
    <cellStyle name="Vírgula 8 2 5 4 3 2" xfId="18421"/>
    <cellStyle name="Vírgula 8 2 5 4 4" xfId="15667"/>
    <cellStyle name="Vírgula 8 2 5 5" xfId="5905"/>
    <cellStyle name="Vírgula 8 2 5 5 2" xfId="10847"/>
    <cellStyle name="Vírgula 8 2 5 5 2 2" xfId="14519"/>
    <cellStyle name="Vírgula 8 2 5 5 2 2 2" xfId="19999"/>
    <cellStyle name="Vírgula 8 2 5 5 2 3" xfId="17244"/>
    <cellStyle name="Vírgula 8 2 5 5 3" xfId="13348"/>
    <cellStyle name="Vírgula 8 2 5 5 3 2" xfId="18828"/>
    <cellStyle name="Vírgula 8 2 5 5 4" xfId="16073"/>
    <cellStyle name="Vírgula 8 2 5 6" xfId="7413"/>
    <cellStyle name="Vírgula 8 2 5 6 2" xfId="13705"/>
    <cellStyle name="Vírgula 8 2 5 6 2 2" xfId="19185"/>
    <cellStyle name="Vírgula 8 2 5 6 3" xfId="16430"/>
    <cellStyle name="Vírgula 8 2 5 7" xfId="2452"/>
    <cellStyle name="Vírgula 8 2 5 7 2" xfId="12542"/>
    <cellStyle name="Vírgula 8 2 5 7 2 2" xfId="18022"/>
    <cellStyle name="Vírgula 8 2 5 7 3" xfId="15268"/>
    <cellStyle name="Vírgula 8 2 5 8" xfId="12160"/>
    <cellStyle name="Vírgula 8 2 5 8 2" xfId="17641"/>
    <cellStyle name="Vírgula 8 2 5 9" xfId="1490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2 2 2" xfId="19854"/>
    <cellStyle name="Vírgula 8 2 6 2 2 2 2 3" xfId="17099"/>
    <cellStyle name="Vírgula 8 2 6 2 2 2 3" xfId="13202"/>
    <cellStyle name="Vírgula 8 2 6 2 2 2 3 2" xfId="18682"/>
    <cellStyle name="Vírgula 8 2 6 2 2 2 4" xfId="15928"/>
    <cellStyle name="Vírgula 8 2 6 2 2 3" xfId="7072"/>
    <cellStyle name="Vírgula 8 2 6 2 2 3 2" xfId="12014"/>
    <cellStyle name="Vírgula 8 2 6 2 2 3 2 2" xfId="14774"/>
    <cellStyle name="Vírgula 8 2 6 2 2 3 2 2 2" xfId="20254"/>
    <cellStyle name="Vírgula 8 2 6 2 2 3 2 3" xfId="17499"/>
    <cellStyle name="Vírgula 8 2 6 2 2 3 3" xfId="13603"/>
    <cellStyle name="Vírgula 8 2 6 2 2 3 3 2" xfId="19083"/>
    <cellStyle name="Vírgula 8 2 6 2 2 3 4" xfId="16328"/>
    <cellStyle name="Vírgula 8 2 6 2 2 4" xfId="8580"/>
    <cellStyle name="Vírgula 8 2 6 2 2 4 2" xfId="13960"/>
    <cellStyle name="Vírgula 8 2 6 2 2 4 2 2" xfId="19440"/>
    <cellStyle name="Vírgula 8 2 6 2 2 4 3" xfId="16685"/>
    <cellStyle name="Vírgula 8 2 6 2 2 5" xfId="3619"/>
    <cellStyle name="Vírgula 8 2 6 2 2 5 2" xfId="12797"/>
    <cellStyle name="Vírgula 8 2 6 2 2 5 2 2" xfId="18277"/>
    <cellStyle name="Vírgula 8 2 6 2 2 5 3" xfId="15523"/>
    <cellStyle name="Vírgula 8 2 6 2 2 6" xfId="12431"/>
    <cellStyle name="Vírgula 8 2 6 2 2 6 2" xfId="17911"/>
    <cellStyle name="Vírgula 8 2 6 2 2 7" xfId="15157"/>
    <cellStyle name="Vírgula 8 2 6 2 3" xfId="4436"/>
    <cellStyle name="Vírgula 8 2 6 2 3 2" xfId="9421"/>
    <cellStyle name="Vírgula 8 2 6 2 3 2 2" xfId="14179"/>
    <cellStyle name="Vírgula 8 2 6 2 3 2 2 2" xfId="19659"/>
    <cellStyle name="Vírgula 8 2 6 2 3 2 3" xfId="16904"/>
    <cellStyle name="Vírgula 8 2 6 2 3 3" xfId="13007"/>
    <cellStyle name="Vírgula 8 2 6 2 3 3 2" xfId="18487"/>
    <cellStyle name="Vírgula 8 2 6 2 3 4" xfId="15733"/>
    <cellStyle name="Vírgula 8 2 6 2 4" xfId="6178"/>
    <cellStyle name="Vírgula 8 2 6 2 4 2" xfId="11120"/>
    <cellStyle name="Vírgula 8 2 6 2 4 2 2" xfId="14584"/>
    <cellStyle name="Vírgula 8 2 6 2 4 2 2 2" xfId="20064"/>
    <cellStyle name="Vírgula 8 2 6 2 4 2 3" xfId="17309"/>
    <cellStyle name="Vírgula 8 2 6 2 4 3" xfId="13413"/>
    <cellStyle name="Vírgula 8 2 6 2 4 3 2" xfId="18893"/>
    <cellStyle name="Vírgula 8 2 6 2 4 4" xfId="16138"/>
    <cellStyle name="Vírgula 8 2 6 2 5" xfId="7686"/>
    <cellStyle name="Vírgula 8 2 6 2 5 2" xfId="13770"/>
    <cellStyle name="Vírgula 8 2 6 2 5 2 2" xfId="19250"/>
    <cellStyle name="Vírgula 8 2 6 2 5 3" xfId="16495"/>
    <cellStyle name="Vírgula 8 2 6 2 6" xfId="2725"/>
    <cellStyle name="Vírgula 8 2 6 2 6 2" xfId="12607"/>
    <cellStyle name="Vírgula 8 2 6 2 6 2 2" xfId="18087"/>
    <cellStyle name="Vírgula 8 2 6 2 6 3" xfId="15333"/>
    <cellStyle name="Vírgula 8 2 6 2 7" xfId="12229"/>
    <cellStyle name="Vírgula 8 2 6 2 7 2" xfId="17710"/>
    <cellStyle name="Vírgula 8 2 6 2 8" xfId="14967"/>
    <cellStyle name="Vírgula 8 2 6 3" xfId="1991"/>
    <cellStyle name="Vírgula 8 2 6 3 2" xfId="5342"/>
    <cellStyle name="Vírgula 8 2 6 3 2 2" xfId="10326"/>
    <cellStyle name="Vírgula 8 2 6 3 2 2 2" xfId="14373"/>
    <cellStyle name="Vírgula 8 2 6 3 2 2 2 2" xfId="19853"/>
    <cellStyle name="Vírgula 8 2 6 3 2 2 3" xfId="17098"/>
    <cellStyle name="Vírgula 8 2 6 3 2 3" xfId="13201"/>
    <cellStyle name="Vírgula 8 2 6 3 2 3 2" xfId="18681"/>
    <cellStyle name="Vírgula 8 2 6 3 2 4" xfId="15927"/>
    <cellStyle name="Vírgula 8 2 6 3 3" xfId="7071"/>
    <cellStyle name="Vírgula 8 2 6 3 3 2" xfId="12013"/>
    <cellStyle name="Vírgula 8 2 6 3 3 2 2" xfId="14773"/>
    <cellStyle name="Vírgula 8 2 6 3 3 2 2 2" xfId="20253"/>
    <cellStyle name="Vírgula 8 2 6 3 3 2 3" xfId="17498"/>
    <cellStyle name="Vírgula 8 2 6 3 3 3" xfId="13602"/>
    <cellStyle name="Vírgula 8 2 6 3 3 3 2" xfId="19082"/>
    <cellStyle name="Vírgula 8 2 6 3 3 4" xfId="16327"/>
    <cellStyle name="Vírgula 8 2 6 3 4" xfId="8579"/>
    <cellStyle name="Vírgula 8 2 6 3 4 2" xfId="13959"/>
    <cellStyle name="Vírgula 8 2 6 3 4 2 2" xfId="19439"/>
    <cellStyle name="Vírgula 8 2 6 3 4 3" xfId="16684"/>
    <cellStyle name="Vírgula 8 2 6 3 5" xfId="3618"/>
    <cellStyle name="Vírgula 8 2 6 3 5 2" xfId="12796"/>
    <cellStyle name="Vírgula 8 2 6 3 5 2 2" xfId="18276"/>
    <cellStyle name="Vírgula 8 2 6 3 5 3" xfId="15522"/>
    <cellStyle name="Vírgula 8 2 6 3 6" xfId="12430"/>
    <cellStyle name="Vírgula 8 2 6 3 6 2" xfId="17910"/>
    <cellStyle name="Vírgula 8 2 6 3 7" xfId="15156"/>
    <cellStyle name="Vírgula 8 2 6 4" xfId="3955"/>
    <cellStyle name="Vírgula 8 2 6 4 2" xfId="9034"/>
    <cellStyle name="Vírgula 8 2 6 4 2 2" xfId="14088"/>
    <cellStyle name="Vírgula 8 2 6 4 2 2 2" xfId="19568"/>
    <cellStyle name="Vírgula 8 2 6 4 2 3" xfId="16813"/>
    <cellStyle name="Vírgula 8 2 6 4 3" xfId="12893"/>
    <cellStyle name="Vírgula 8 2 6 4 3 2" xfId="18373"/>
    <cellStyle name="Vírgula 8 2 6 4 4" xfId="15619"/>
    <cellStyle name="Vírgula 8 2 6 5" xfId="5721"/>
    <cellStyle name="Vírgula 8 2 6 5 2" xfId="10663"/>
    <cellStyle name="Vírgula 8 2 6 5 2 2" xfId="14475"/>
    <cellStyle name="Vírgula 8 2 6 5 2 2 2" xfId="19955"/>
    <cellStyle name="Vírgula 8 2 6 5 2 3" xfId="17200"/>
    <cellStyle name="Vírgula 8 2 6 5 3" xfId="13304"/>
    <cellStyle name="Vírgula 8 2 6 5 3 2" xfId="18784"/>
    <cellStyle name="Vírgula 8 2 6 5 4" xfId="16029"/>
    <cellStyle name="Vírgula 8 2 6 6" xfId="7229"/>
    <cellStyle name="Vírgula 8 2 6 6 2" xfId="13661"/>
    <cellStyle name="Vírgula 8 2 6 6 2 2" xfId="19141"/>
    <cellStyle name="Vírgula 8 2 6 6 3" xfId="16386"/>
    <cellStyle name="Vírgula 8 2 6 7" xfId="2268"/>
    <cellStyle name="Vírgula 8 2 6 7 2" xfId="12498"/>
    <cellStyle name="Vírgula 8 2 6 7 2 2" xfId="17978"/>
    <cellStyle name="Vírgula 8 2 6 7 3" xfId="15224"/>
    <cellStyle name="Vírgula 8 2 6 8" xfId="12100"/>
    <cellStyle name="Vírgula 8 2 6 8 2" xfId="17581"/>
    <cellStyle name="Vírgula 8 2 6 9" xfId="14854"/>
    <cellStyle name="Vírgula 8 2 7" xfId="864"/>
    <cellStyle name="Vírgula 8 2 7 2" xfId="1993"/>
    <cellStyle name="Vírgula 8 2 7 2 2" xfId="5344"/>
    <cellStyle name="Vírgula 8 2 7 2 2 2" xfId="10328"/>
    <cellStyle name="Vírgula 8 2 7 2 2 2 2" xfId="14375"/>
    <cellStyle name="Vírgula 8 2 7 2 2 2 2 2" xfId="19855"/>
    <cellStyle name="Vírgula 8 2 7 2 2 2 3" xfId="17100"/>
    <cellStyle name="Vírgula 8 2 7 2 2 3" xfId="13203"/>
    <cellStyle name="Vírgula 8 2 7 2 2 3 2" xfId="18683"/>
    <cellStyle name="Vírgula 8 2 7 2 2 4" xfId="15929"/>
    <cellStyle name="Vírgula 8 2 7 2 3" xfId="7073"/>
    <cellStyle name="Vírgula 8 2 7 2 3 2" xfId="12015"/>
    <cellStyle name="Vírgula 8 2 7 2 3 2 2" xfId="14775"/>
    <cellStyle name="Vírgula 8 2 7 2 3 2 2 2" xfId="20255"/>
    <cellStyle name="Vírgula 8 2 7 2 3 2 3" xfId="17500"/>
    <cellStyle name="Vírgula 8 2 7 2 3 3" xfId="13604"/>
    <cellStyle name="Vírgula 8 2 7 2 3 3 2" xfId="19084"/>
    <cellStyle name="Vírgula 8 2 7 2 3 4" xfId="16329"/>
    <cellStyle name="Vírgula 8 2 7 2 4" xfId="8581"/>
    <cellStyle name="Vírgula 8 2 7 2 4 2" xfId="13961"/>
    <cellStyle name="Vírgula 8 2 7 2 4 2 2" xfId="19441"/>
    <cellStyle name="Vírgula 8 2 7 2 4 3" xfId="16686"/>
    <cellStyle name="Vírgula 8 2 7 2 5" xfId="3620"/>
    <cellStyle name="Vírgula 8 2 7 2 5 2" xfId="12798"/>
    <cellStyle name="Vírgula 8 2 7 2 5 2 2" xfId="18278"/>
    <cellStyle name="Vírgula 8 2 7 2 5 3" xfId="15524"/>
    <cellStyle name="Vírgula 8 2 7 2 6" xfId="12432"/>
    <cellStyle name="Vírgula 8 2 7 2 6 2" xfId="17912"/>
    <cellStyle name="Vírgula 8 2 7 2 7" xfId="15158"/>
    <cellStyle name="Vírgula 8 2 7 3" xfId="4299"/>
    <cellStyle name="Vírgula 8 2 7 3 2" xfId="9285"/>
    <cellStyle name="Vírgula 8 2 7 3 2 2" xfId="14146"/>
    <cellStyle name="Vírgula 8 2 7 3 2 2 2" xfId="19626"/>
    <cellStyle name="Vírgula 8 2 7 3 2 3" xfId="16871"/>
    <cellStyle name="Vírgula 8 2 7 3 3" xfId="12974"/>
    <cellStyle name="Vírgula 8 2 7 3 3 2" xfId="18454"/>
    <cellStyle name="Vírgula 8 2 7 3 4" xfId="15700"/>
    <cellStyle name="Vírgula 8 2 7 4" xfId="6043"/>
    <cellStyle name="Vírgula 8 2 7 4 2" xfId="10985"/>
    <cellStyle name="Vírgula 8 2 7 4 2 2" xfId="14552"/>
    <cellStyle name="Vírgula 8 2 7 4 2 2 2" xfId="20032"/>
    <cellStyle name="Vírgula 8 2 7 4 2 3" xfId="17277"/>
    <cellStyle name="Vírgula 8 2 7 4 3" xfId="13381"/>
    <cellStyle name="Vírgula 8 2 7 4 3 2" xfId="18861"/>
    <cellStyle name="Vírgula 8 2 7 4 4" xfId="16106"/>
    <cellStyle name="Vírgula 8 2 7 5" xfId="7551"/>
    <cellStyle name="Vírgula 8 2 7 5 2" xfId="13738"/>
    <cellStyle name="Vírgula 8 2 7 5 2 2" xfId="19218"/>
    <cellStyle name="Vírgula 8 2 7 5 3" xfId="16463"/>
    <cellStyle name="Vírgula 8 2 7 6" xfId="2590"/>
    <cellStyle name="Vírgula 8 2 7 6 2" xfId="12575"/>
    <cellStyle name="Vírgula 8 2 7 6 2 2" xfId="18055"/>
    <cellStyle name="Vírgula 8 2 7 6 3" xfId="15301"/>
    <cellStyle name="Vírgula 8 2 7 7" xfId="12194"/>
    <cellStyle name="Vírgula 8 2 7 7 2" xfId="17675"/>
    <cellStyle name="Vírgula 8 2 7 8" xfId="14933"/>
    <cellStyle name="Vírgula 8 2 8" xfId="1330"/>
    <cellStyle name="Vírgula 8 2 8 2" xfId="4681"/>
    <cellStyle name="Vírgula 8 2 8 2 2" xfId="9665"/>
    <cellStyle name="Vírgula 8 2 8 2 2 2" xfId="14239"/>
    <cellStyle name="Vírgula 8 2 8 2 2 2 2" xfId="19719"/>
    <cellStyle name="Vírgula 8 2 8 2 2 3" xfId="16964"/>
    <cellStyle name="Vírgula 8 2 8 2 3" xfId="13067"/>
    <cellStyle name="Vírgula 8 2 8 2 3 2" xfId="18547"/>
    <cellStyle name="Vírgula 8 2 8 2 4" xfId="15793"/>
    <cellStyle name="Vírgula 8 2 8 3" xfId="6410"/>
    <cellStyle name="Vírgula 8 2 8 3 2" xfId="11352"/>
    <cellStyle name="Vírgula 8 2 8 3 2 2" xfId="14639"/>
    <cellStyle name="Vírgula 8 2 8 3 2 2 2" xfId="20119"/>
    <cellStyle name="Vírgula 8 2 8 3 2 3" xfId="17364"/>
    <cellStyle name="Vírgula 8 2 8 3 3" xfId="13468"/>
    <cellStyle name="Vírgula 8 2 8 3 3 2" xfId="18948"/>
    <cellStyle name="Vírgula 8 2 8 3 4" xfId="16193"/>
    <cellStyle name="Vírgula 8 2 8 4" xfId="7918"/>
    <cellStyle name="Vírgula 8 2 8 4 2" xfId="13825"/>
    <cellStyle name="Vírgula 8 2 8 4 2 2" xfId="19305"/>
    <cellStyle name="Vírgula 8 2 8 4 3" xfId="16550"/>
    <cellStyle name="Vírgula 8 2 8 5" xfId="2957"/>
    <cellStyle name="Vírgula 8 2 8 5 2" xfId="12662"/>
    <cellStyle name="Vírgula 8 2 8 5 2 2" xfId="18142"/>
    <cellStyle name="Vírgula 8 2 8 5 3" xfId="15388"/>
    <cellStyle name="Vírgula 8 2 8 6" xfId="12296"/>
    <cellStyle name="Vírgula 8 2 8 6 2" xfId="17776"/>
    <cellStyle name="Vírgula 8 2 8 7" xfId="15022"/>
    <cellStyle name="Vírgula 8 2 9" xfId="274"/>
    <cellStyle name="Vírgula 8 2 9 2" xfId="3899"/>
    <cellStyle name="Vírgula 8 2 9 2 2" xfId="8986"/>
    <cellStyle name="Vírgula 8 2 9 2 2 2" xfId="14077"/>
    <cellStyle name="Vírgula 8 2 9 2 2 2 2" xfId="19557"/>
    <cellStyle name="Vírgula 8 2 9 2 2 3" xfId="16802"/>
    <cellStyle name="Vírgula 8 2 9 2 3" xfId="12881"/>
    <cellStyle name="Vírgula 8 2 9 2 3 2" xfId="18361"/>
    <cellStyle name="Vírgula 8 2 9 2 4" xfId="15607"/>
    <cellStyle name="Vírgula 8 2 9 3" xfId="5677"/>
    <cellStyle name="Vírgula 8 2 9 3 2" xfId="10619"/>
    <cellStyle name="Vírgula 8 2 9 3 2 2" xfId="14465"/>
    <cellStyle name="Vírgula 8 2 9 3 2 2 2" xfId="19945"/>
    <cellStyle name="Vírgula 8 2 9 3 2 3" xfId="17190"/>
    <cellStyle name="Vírgula 8 2 9 3 3" xfId="13294"/>
    <cellStyle name="Vírgula 8 2 9 3 3 2" xfId="18774"/>
    <cellStyle name="Vírgula 8 2 9 3 4" xfId="16019"/>
    <cellStyle name="Vírgula 8 2 9 4" xfId="7185"/>
    <cellStyle name="Vírgula 8 2 9 4 2" xfId="13651"/>
    <cellStyle name="Vírgula 8 2 9 4 2 2" xfId="19131"/>
    <cellStyle name="Vírgula 8 2 9 4 3" xfId="16376"/>
    <cellStyle name="Vírgula 8 2 9 5" xfId="2224"/>
    <cellStyle name="Vírgula 8 2 9 5 2" xfId="12488"/>
    <cellStyle name="Vírgula 8 2 9 5 2 2" xfId="17968"/>
    <cellStyle name="Vírgula 8 2 9 5 3" xfId="15214"/>
    <cellStyle name="Vírgula 8 2 9 6" xfId="12082"/>
    <cellStyle name="Vírgula 8 2 9 6 2" xfId="17563"/>
    <cellStyle name="Vírgula 8 2 9 7" xfId="14842"/>
    <cellStyle name="Vírgula 8 3" xfId="172"/>
    <cellStyle name="Vírgula 8 3 10" xfId="2152"/>
    <cellStyle name="Vírgula 8 3 10 2" xfId="3911"/>
    <cellStyle name="Vírgula 8 3 10 2 2" xfId="8993"/>
    <cellStyle name="Vírgula 8 3 10 2 2 2" xfId="14079"/>
    <cellStyle name="Vírgula 8 3 10 2 2 2 2" xfId="19559"/>
    <cellStyle name="Vírgula 8 3 10 2 2 3" xfId="16804"/>
    <cellStyle name="Vírgula 8 3 10 2 3" xfId="12884"/>
    <cellStyle name="Vírgula 8 3 10 2 3 2" xfId="18364"/>
    <cellStyle name="Vírgula 8 3 10 2 4" xfId="15610"/>
    <cellStyle name="Vírgula 8 3 10 3" xfId="8658"/>
    <cellStyle name="Vírgula 8 3 10 3 2" xfId="14002"/>
    <cellStyle name="Vírgula 8 3 10 3 2 2" xfId="19482"/>
    <cellStyle name="Vírgula 8 3 10 3 3" xfId="16727"/>
    <cellStyle name="Vírgula 8 3 10 4" xfId="12479"/>
    <cellStyle name="Vírgula 8 3 10 4 2" xfId="17959"/>
    <cellStyle name="Vírgula 8 3 10 5" xfId="15205"/>
    <cellStyle name="Vírgula 8 3 11" xfId="3698"/>
    <cellStyle name="Vírgula 8 3 11 2" xfId="8795"/>
    <cellStyle name="Vírgula 8 3 11 2 2" xfId="14034"/>
    <cellStyle name="Vírgula 8 3 11 2 2 2" xfId="19514"/>
    <cellStyle name="Vírgula 8 3 11 2 3" xfId="16759"/>
    <cellStyle name="Vírgula 8 3 11 3" xfId="12837"/>
    <cellStyle name="Vírgula 8 3 11 3 2" xfId="18317"/>
    <cellStyle name="Vírgula 8 3 11 4" xfId="15563"/>
    <cellStyle name="Vírgula 8 3 12" xfId="3848"/>
    <cellStyle name="Vírgula 8 3 12 2" xfId="8939"/>
    <cellStyle name="Vírgula 8 3 12 2 2" xfId="14068"/>
    <cellStyle name="Vírgula 8 3 12 2 2 2" xfId="19548"/>
    <cellStyle name="Vírgula 8 3 12 2 3" xfId="16793"/>
    <cellStyle name="Vírgula 8 3 12 3" xfId="12871"/>
    <cellStyle name="Vírgula 8 3 12 3 2" xfId="18351"/>
    <cellStyle name="Vírgula 8 3 12 4" xfId="15597"/>
    <cellStyle name="Vírgula 8 3 13" xfId="5633"/>
    <cellStyle name="Vírgula 8 3 13 2" xfId="10575"/>
    <cellStyle name="Vírgula 8 3 13 2 2" xfId="14456"/>
    <cellStyle name="Vírgula 8 3 13 2 2 2" xfId="19936"/>
    <cellStyle name="Vírgula 8 3 13 2 3" xfId="17181"/>
    <cellStyle name="Vírgula 8 3 13 3" xfId="13285"/>
    <cellStyle name="Vírgula 8 3 13 3 2" xfId="18765"/>
    <cellStyle name="Vírgula 8 3 13 4" xfId="16010"/>
    <cellStyle name="Vírgula 8 3 14" xfId="7141"/>
    <cellStyle name="Vírgula 8 3 14 2" xfId="13642"/>
    <cellStyle name="Vírgula 8 3 14 2 2" xfId="19122"/>
    <cellStyle name="Vírgula 8 3 14 3" xfId="16367"/>
    <cellStyle name="Vírgula 8 3 15" xfId="2115"/>
    <cellStyle name="Vírgula 8 3 15 2" xfId="12471"/>
    <cellStyle name="Vírgula 8 3 15 2 2" xfId="17951"/>
    <cellStyle name="Vírgula 8 3 15 3" xfId="15197"/>
    <cellStyle name="Vírgula 8 3 16" xfId="12071"/>
    <cellStyle name="Vírgula 8 3 16 2" xfId="17552"/>
    <cellStyle name="Vírgula 8 3 17" xfId="14833"/>
    <cellStyle name="Vírgula 8 3 2" xfId="620"/>
    <cellStyle name="Vírgula 8 3 2 10" xfId="2365"/>
    <cellStyle name="Vírgula 8 3 2 10 2" xfId="12522"/>
    <cellStyle name="Vírgula 8 3 2 10 2 2" xfId="18002"/>
    <cellStyle name="Vírgula 8 3 2 10 3" xfId="15248"/>
    <cellStyle name="Vírgula 8 3 2 11" xfId="12140"/>
    <cellStyle name="Vírgula 8 3 2 11 2" xfId="17621"/>
    <cellStyle name="Vírgula 8 3 2 12" xfId="1488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2 2 2" xfId="19858"/>
    <cellStyle name="Vírgula 8 3 2 2 2 2 2 2 3" xfId="17103"/>
    <cellStyle name="Vírgula 8 3 2 2 2 2 2 3" xfId="13206"/>
    <cellStyle name="Vírgula 8 3 2 2 2 2 2 3 2" xfId="18686"/>
    <cellStyle name="Vírgula 8 3 2 2 2 2 2 4" xfId="15932"/>
    <cellStyle name="Vírgula 8 3 2 2 2 2 3" xfId="7076"/>
    <cellStyle name="Vírgula 8 3 2 2 2 2 3 2" xfId="12018"/>
    <cellStyle name="Vírgula 8 3 2 2 2 2 3 2 2" xfId="14778"/>
    <cellStyle name="Vírgula 8 3 2 2 2 2 3 2 2 2" xfId="20258"/>
    <cellStyle name="Vírgula 8 3 2 2 2 2 3 2 3" xfId="17503"/>
    <cellStyle name="Vírgula 8 3 2 2 2 2 3 3" xfId="13607"/>
    <cellStyle name="Vírgula 8 3 2 2 2 2 3 3 2" xfId="19087"/>
    <cellStyle name="Vírgula 8 3 2 2 2 2 3 4" xfId="16332"/>
    <cellStyle name="Vírgula 8 3 2 2 2 2 4" xfId="8584"/>
    <cellStyle name="Vírgula 8 3 2 2 2 2 4 2" xfId="13964"/>
    <cellStyle name="Vírgula 8 3 2 2 2 2 4 2 2" xfId="19444"/>
    <cellStyle name="Vírgula 8 3 2 2 2 2 4 3" xfId="16689"/>
    <cellStyle name="Vírgula 8 3 2 2 2 2 5" xfId="3623"/>
    <cellStyle name="Vírgula 8 3 2 2 2 2 5 2" xfId="12801"/>
    <cellStyle name="Vírgula 8 3 2 2 2 2 5 2 2" xfId="18281"/>
    <cellStyle name="Vírgula 8 3 2 2 2 2 5 3" xfId="15527"/>
    <cellStyle name="Vírgula 8 3 2 2 2 2 6" xfId="12435"/>
    <cellStyle name="Vírgula 8 3 2 2 2 2 6 2" xfId="17915"/>
    <cellStyle name="Vírgula 8 3 2 2 2 2 7" xfId="15161"/>
    <cellStyle name="Vírgula 8 3 2 2 2 3" xfId="4589"/>
    <cellStyle name="Vírgula 8 3 2 2 2 3 2" xfId="9573"/>
    <cellStyle name="Vírgula 8 3 2 2 2 3 2 2" xfId="14216"/>
    <cellStyle name="Vírgula 8 3 2 2 2 3 2 2 2" xfId="19696"/>
    <cellStyle name="Vírgula 8 3 2 2 2 3 2 3" xfId="16941"/>
    <cellStyle name="Vírgula 8 3 2 2 2 3 3" xfId="13044"/>
    <cellStyle name="Vírgula 8 3 2 2 2 3 3 2" xfId="18524"/>
    <cellStyle name="Vírgula 8 3 2 2 2 3 4" xfId="15770"/>
    <cellStyle name="Vírgula 8 3 2 2 2 4" xfId="6320"/>
    <cellStyle name="Vírgula 8 3 2 2 2 4 2" xfId="11262"/>
    <cellStyle name="Vírgula 8 3 2 2 2 4 2 2" xfId="14618"/>
    <cellStyle name="Vírgula 8 3 2 2 2 4 2 2 2" xfId="20098"/>
    <cellStyle name="Vírgula 8 3 2 2 2 4 2 3" xfId="17343"/>
    <cellStyle name="Vírgula 8 3 2 2 2 4 3" xfId="13447"/>
    <cellStyle name="Vírgula 8 3 2 2 2 4 3 2" xfId="18927"/>
    <cellStyle name="Vírgula 8 3 2 2 2 4 4" xfId="16172"/>
    <cellStyle name="Vírgula 8 3 2 2 2 5" xfId="7828"/>
    <cellStyle name="Vírgula 8 3 2 2 2 5 2" xfId="13804"/>
    <cellStyle name="Vírgula 8 3 2 2 2 5 2 2" xfId="19284"/>
    <cellStyle name="Vírgula 8 3 2 2 2 5 3" xfId="16529"/>
    <cellStyle name="Vírgula 8 3 2 2 2 6" xfId="2867"/>
    <cellStyle name="Vírgula 8 3 2 2 2 6 2" xfId="12641"/>
    <cellStyle name="Vírgula 8 3 2 2 2 6 2 2" xfId="18121"/>
    <cellStyle name="Vírgula 8 3 2 2 2 6 3" xfId="15367"/>
    <cellStyle name="Vírgula 8 3 2 2 2 7" xfId="12275"/>
    <cellStyle name="Vírgula 8 3 2 2 2 7 2" xfId="17755"/>
    <cellStyle name="Vírgula 8 3 2 2 2 8" xfId="15001"/>
    <cellStyle name="Vírgula 8 3 2 2 3" xfId="1995"/>
    <cellStyle name="Vírgula 8 3 2 2 3 2" xfId="5346"/>
    <cellStyle name="Vírgula 8 3 2 2 3 2 2" xfId="10330"/>
    <cellStyle name="Vírgula 8 3 2 2 3 2 2 2" xfId="14377"/>
    <cellStyle name="Vírgula 8 3 2 2 3 2 2 2 2" xfId="19857"/>
    <cellStyle name="Vírgula 8 3 2 2 3 2 2 3" xfId="17102"/>
    <cellStyle name="Vírgula 8 3 2 2 3 2 3" xfId="13205"/>
    <cellStyle name="Vírgula 8 3 2 2 3 2 3 2" xfId="18685"/>
    <cellStyle name="Vírgula 8 3 2 2 3 2 4" xfId="15931"/>
    <cellStyle name="Vírgula 8 3 2 2 3 3" xfId="7075"/>
    <cellStyle name="Vírgula 8 3 2 2 3 3 2" xfId="12017"/>
    <cellStyle name="Vírgula 8 3 2 2 3 3 2 2" xfId="14777"/>
    <cellStyle name="Vírgula 8 3 2 2 3 3 2 2 2" xfId="20257"/>
    <cellStyle name="Vírgula 8 3 2 2 3 3 2 3" xfId="17502"/>
    <cellStyle name="Vírgula 8 3 2 2 3 3 3" xfId="13606"/>
    <cellStyle name="Vírgula 8 3 2 2 3 3 3 2" xfId="19086"/>
    <cellStyle name="Vírgula 8 3 2 2 3 3 4" xfId="16331"/>
    <cellStyle name="Vírgula 8 3 2 2 3 4" xfId="8583"/>
    <cellStyle name="Vírgula 8 3 2 2 3 4 2" xfId="13963"/>
    <cellStyle name="Vírgula 8 3 2 2 3 4 2 2" xfId="19443"/>
    <cellStyle name="Vírgula 8 3 2 2 3 4 3" xfId="16688"/>
    <cellStyle name="Vírgula 8 3 2 2 3 5" xfId="3622"/>
    <cellStyle name="Vírgula 8 3 2 2 3 5 2" xfId="12800"/>
    <cellStyle name="Vírgula 8 3 2 2 3 5 2 2" xfId="18280"/>
    <cellStyle name="Vírgula 8 3 2 2 3 5 3" xfId="15526"/>
    <cellStyle name="Vírgula 8 3 2 2 3 6" xfId="12434"/>
    <cellStyle name="Vírgula 8 3 2 2 3 6 2" xfId="17914"/>
    <cellStyle name="Vírgula 8 3 2 2 3 7" xfId="15160"/>
    <cellStyle name="Vírgula 8 3 2 2 4" xfId="4206"/>
    <cellStyle name="Vírgula 8 3 2 2 4 2" xfId="9192"/>
    <cellStyle name="Vírgula 8 3 2 2 4 2 2" xfId="14125"/>
    <cellStyle name="Vírgula 8 3 2 2 4 2 2 2" xfId="19605"/>
    <cellStyle name="Vírgula 8 3 2 2 4 2 3" xfId="16850"/>
    <cellStyle name="Vírgula 8 3 2 2 4 3" xfId="12953"/>
    <cellStyle name="Vírgula 8 3 2 2 4 3 2" xfId="18433"/>
    <cellStyle name="Vírgula 8 3 2 2 4 4" xfId="15679"/>
    <cellStyle name="Vírgula 8 3 2 2 5" xfId="5953"/>
    <cellStyle name="Vírgula 8 3 2 2 5 2" xfId="10895"/>
    <cellStyle name="Vírgula 8 3 2 2 5 2 2" xfId="14531"/>
    <cellStyle name="Vírgula 8 3 2 2 5 2 2 2" xfId="20011"/>
    <cellStyle name="Vírgula 8 3 2 2 5 2 3" xfId="17256"/>
    <cellStyle name="Vírgula 8 3 2 2 5 3" xfId="13360"/>
    <cellStyle name="Vírgula 8 3 2 2 5 3 2" xfId="18840"/>
    <cellStyle name="Vírgula 8 3 2 2 5 4" xfId="16085"/>
    <cellStyle name="Vírgula 8 3 2 2 6" xfId="7461"/>
    <cellStyle name="Vírgula 8 3 2 2 6 2" xfId="13717"/>
    <cellStyle name="Vírgula 8 3 2 2 6 2 2" xfId="19197"/>
    <cellStyle name="Vírgula 8 3 2 2 6 3" xfId="16442"/>
    <cellStyle name="Vírgula 8 3 2 2 7" xfId="2500"/>
    <cellStyle name="Vírgula 8 3 2 2 7 2" xfId="12554"/>
    <cellStyle name="Vírgula 8 3 2 2 7 2 2" xfId="18034"/>
    <cellStyle name="Vírgula 8 3 2 2 7 3" xfId="15280"/>
    <cellStyle name="Vírgula 8 3 2 2 8" xfId="12172"/>
    <cellStyle name="Vírgula 8 3 2 2 8 2" xfId="17653"/>
    <cellStyle name="Vírgula 8 3 2 2 9" xfId="14912"/>
    <cellStyle name="Vírgula 8 3 2 3" xfId="916"/>
    <cellStyle name="Vírgula 8 3 2 3 2" xfId="1997"/>
    <cellStyle name="Vírgula 8 3 2 3 2 2" xfId="5348"/>
    <cellStyle name="Vírgula 8 3 2 3 2 2 2" xfId="10332"/>
    <cellStyle name="Vírgula 8 3 2 3 2 2 2 2" xfId="14379"/>
    <cellStyle name="Vírgula 8 3 2 3 2 2 2 2 2" xfId="19859"/>
    <cellStyle name="Vírgula 8 3 2 3 2 2 2 3" xfId="17104"/>
    <cellStyle name="Vírgula 8 3 2 3 2 2 3" xfId="13207"/>
    <cellStyle name="Vírgula 8 3 2 3 2 2 3 2" xfId="18687"/>
    <cellStyle name="Vírgula 8 3 2 3 2 2 4" xfId="15933"/>
    <cellStyle name="Vírgula 8 3 2 3 2 3" xfId="7077"/>
    <cellStyle name="Vírgula 8 3 2 3 2 3 2" xfId="12019"/>
    <cellStyle name="Vírgula 8 3 2 3 2 3 2 2" xfId="14779"/>
    <cellStyle name="Vírgula 8 3 2 3 2 3 2 2 2" xfId="20259"/>
    <cellStyle name="Vírgula 8 3 2 3 2 3 2 3" xfId="17504"/>
    <cellStyle name="Vírgula 8 3 2 3 2 3 3" xfId="13608"/>
    <cellStyle name="Vírgula 8 3 2 3 2 3 3 2" xfId="19088"/>
    <cellStyle name="Vírgula 8 3 2 3 2 3 4" xfId="16333"/>
    <cellStyle name="Vírgula 8 3 2 3 2 4" xfId="8585"/>
    <cellStyle name="Vírgula 8 3 2 3 2 4 2" xfId="13965"/>
    <cellStyle name="Vírgula 8 3 2 3 2 4 2 2" xfId="19445"/>
    <cellStyle name="Vírgula 8 3 2 3 2 4 3" xfId="16690"/>
    <cellStyle name="Vírgula 8 3 2 3 2 5" xfId="3624"/>
    <cellStyle name="Vírgula 8 3 2 3 2 5 2" xfId="12802"/>
    <cellStyle name="Vírgula 8 3 2 3 2 5 2 2" xfId="18282"/>
    <cellStyle name="Vírgula 8 3 2 3 2 5 3" xfId="15528"/>
    <cellStyle name="Vírgula 8 3 2 3 2 6" xfId="12436"/>
    <cellStyle name="Vírgula 8 3 2 3 2 6 2" xfId="17916"/>
    <cellStyle name="Vírgula 8 3 2 3 2 7" xfId="15162"/>
    <cellStyle name="Vírgula 8 3 2 3 3" xfId="4348"/>
    <cellStyle name="Vírgula 8 3 2 3 3 2" xfId="9333"/>
    <cellStyle name="Vírgula 8 3 2 3 3 2 2" xfId="14158"/>
    <cellStyle name="Vírgula 8 3 2 3 3 2 2 2" xfId="19638"/>
    <cellStyle name="Vírgula 8 3 2 3 3 2 3" xfId="16883"/>
    <cellStyle name="Vírgula 8 3 2 3 3 3" xfId="12986"/>
    <cellStyle name="Vírgula 8 3 2 3 3 3 2" xfId="18466"/>
    <cellStyle name="Vírgula 8 3 2 3 3 4" xfId="15712"/>
    <cellStyle name="Vírgula 8 3 2 3 4" xfId="6091"/>
    <cellStyle name="Vírgula 8 3 2 3 4 2" xfId="11033"/>
    <cellStyle name="Vírgula 8 3 2 3 4 2 2" xfId="14564"/>
    <cellStyle name="Vírgula 8 3 2 3 4 2 2 2" xfId="20044"/>
    <cellStyle name="Vírgula 8 3 2 3 4 2 3" xfId="17289"/>
    <cellStyle name="Vírgula 8 3 2 3 4 3" xfId="13393"/>
    <cellStyle name="Vírgula 8 3 2 3 4 3 2" xfId="18873"/>
    <cellStyle name="Vírgula 8 3 2 3 4 4" xfId="16118"/>
    <cellStyle name="Vírgula 8 3 2 3 5" xfId="7599"/>
    <cellStyle name="Vírgula 8 3 2 3 5 2" xfId="13750"/>
    <cellStyle name="Vírgula 8 3 2 3 5 2 2" xfId="19230"/>
    <cellStyle name="Vírgula 8 3 2 3 5 3" xfId="16475"/>
    <cellStyle name="Vírgula 8 3 2 3 6" xfId="2638"/>
    <cellStyle name="Vírgula 8 3 2 3 6 2" xfId="12587"/>
    <cellStyle name="Vírgula 8 3 2 3 6 2 2" xfId="18067"/>
    <cellStyle name="Vírgula 8 3 2 3 6 3" xfId="15313"/>
    <cellStyle name="Vírgula 8 3 2 3 7" xfId="12207"/>
    <cellStyle name="Vírgula 8 3 2 3 7 2" xfId="17688"/>
    <cellStyle name="Vírgula 8 3 2 3 8" xfId="14946"/>
    <cellStyle name="Vírgula 8 3 2 4" xfId="1994"/>
    <cellStyle name="Vírgula 8 3 2 4 2" xfId="5345"/>
    <cellStyle name="Vírgula 8 3 2 4 2 2" xfId="10329"/>
    <cellStyle name="Vírgula 8 3 2 4 2 2 2" xfId="14376"/>
    <cellStyle name="Vírgula 8 3 2 4 2 2 2 2" xfId="19856"/>
    <cellStyle name="Vírgula 8 3 2 4 2 2 3" xfId="17101"/>
    <cellStyle name="Vírgula 8 3 2 4 2 3" xfId="13204"/>
    <cellStyle name="Vírgula 8 3 2 4 2 3 2" xfId="18684"/>
    <cellStyle name="Vírgula 8 3 2 4 2 4" xfId="15930"/>
    <cellStyle name="Vírgula 8 3 2 4 3" xfId="7074"/>
    <cellStyle name="Vírgula 8 3 2 4 3 2" xfId="12016"/>
    <cellStyle name="Vírgula 8 3 2 4 3 2 2" xfId="14776"/>
    <cellStyle name="Vírgula 8 3 2 4 3 2 2 2" xfId="20256"/>
    <cellStyle name="Vírgula 8 3 2 4 3 2 3" xfId="17501"/>
    <cellStyle name="Vírgula 8 3 2 4 3 3" xfId="13605"/>
    <cellStyle name="Vírgula 8 3 2 4 3 3 2" xfId="19085"/>
    <cellStyle name="Vírgula 8 3 2 4 3 4" xfId="16330"/>
    <cellStyle name="Vírgula 8 3 2 4 4" xfId="8582"/>
    <cellStyle name="Vírgula 8 3 2 4 4 2" xfId="13962"/>
    <cellStyle name="Vírgula 8 3 2 4 4 2 2" xfId="19442"/>
    <cellStyle name="Vírgula 8 3 2 4 4 3" xfId="16687"/>
    <cellStyle name="Vírgula 8 3 2 4 5" xfId="3621"/>
    <cellStyle name="Vírgula 8 3 2 4 5 2" xfId="12799"/>
    <cellStyle name="Vírgula 8 3 2 4 5 2 2" xfId="18279"/>
    <cellStyle name="Vírgula 8 3 2 4 5 3" xfId="15525"/>
    <cellStyle name="Vírgula 8 3 2 4 6" xfId="12433"/>
    <cellStyle name="Vírgula 8 3 2 4 6 2" xfId="17913"/>
    <cellStyle name="Vírgula 8 3 2 4 7" xfId="15159"/>
    <cellStyle name="Vírgula 8 3 2 5" xfId="3746"/>
    <cellStyle name="Vírgula 8 3 2 5 2" xfId="5530"/>
    <cellStyle name="Vírgula 8 3 2 5 2 2" xfId="10485"/>
    <cellStyle name="Vírgula 8 3 2 5 2 2 2" xfId="14438"/>
    <cellStyle name="Vírgula 8 3 2 5 2 2 2 2" xfId="19918"/>
    <cellStyle name="Vírgula 8 3 2 5 2 2 3" xfId="17163"/>
    <cellStyle name="Vírgula 8 3 2 5 2 3" xfId="13267"/>
    <cellStyle name="Vírgula 8 3 2 5 2 3 2" xfId="18747"/>
    <cellStyle name="Vírgula 8 3 2 5 2 4" xfId="15992"/>
    <cellStyle name="Vírgula 8 3 2 5 3" xfId="8706"/>
    <cellStyle name="Vírgula 8 3 2 5 3 2" xfId="14013"/>
    <cellStyle name="Vírgula 8 3 2 5 3 2 2" xfId="19493"/>
    <cellStyle name="Vírgula 8 3 2 5 3 3" xfId="16738"/>
    <cellStyle name="Vírgula 8 3 2 5 4" xfId="12848"/>
    <cellStyle name="Vírgula 8 3 2 5 4 2" xfId="18328"/>
    <cellStyle name="Vírgula 8 3 2 5 5" xfId="15574"/>
    <cellStyle name="Vírgula 8 3 2 6" xfId="4070"/>
    <cellStyle name="Vírgula 8 3 2 6 2" xfId="8842"/>
    <cellStyle name="Vírgula 8 3 2 6 2 2" xfId="14045"/>
    <cellStyle name="Vírgula 8 3 2 6 2 2 2" xfId="19525"/>
    <cellStyle name="Vírgula 8 3 2 6 2 3" xfId="16770"/>
    <cellStyle name="Vírgula 8 3 2 6 3" xfId="12921"/>
    <cellStyle name="Vírgula 8 3 2 6 3 2" xfId="18401"/>
    <cellStyle name="Vírgula 8 3 2 6 4" xfId="15647"/>
    <cellStyle name="Vírgula 8 3 2 7" xfId="5409"/>
    <cellStyle name="Vírgula 8 3 2 7 2" xfId="10386"/>
    <cellStyle name="Vírgula 8 3 2 7 2 2" xfId="14412"/>
    <cellStyle name="Vírgula 8 3 2 7 2 2 2" xfId="19892"/>
    <cellStyle name="Vírgula 8 3 2 7 2 3" xfId="17137"/>
    <cellStyle name="Vírgula 8 3 2 7 3" xfId="13241"/>
    <cellStyle name="Vírgula 8 3 2 7 3 2" xfId="18721"/>
    <cellStyle name="Vírgula 8 3 2 7 4" xfId="15966"/>
    <cellStyle name="Vírgula 8 3 2 8" xfId="5818"/>
    <cellStyle name="Vírgula 8 3 2 8 2" xfId="10760"/>
    <cellStyle name="Vírgula 8 3 2 8 2 2" xfId="14499"/>
    <cellStyle name="Vírgula 8 3 2 8 2 2 2" xfId="19979"/>
    <cellStyle name="Vírgula 8 3 2 8 2 3" xfId="17224"/>
    <cellStyle name="Vírgula 8 3 2 8 3" xfId="13328"/>
    <cellStyle name="Vírgula 8 3 2 8 3 2" xfId="18808"/>
    <cellStyle name="Vírgula 8 3 2 8 4" xfId="16053"/>
    <cellStyle name="Vírgula 8 3 2 9" xfId="7326"/>
    <cellStyle name="Vírgula 8 3 2 9 2" xfId="13685"/>
    <cellStyle name="Vírgula 8 3 2 9 2 2" xfId="19165"/>
    <cellStyle name="Vírgula 8 3 2 9 3" xfId="16410"/>
    <cellStyle name="Vírgula 8 3 3" xfId="665"/>
    <cellStyle name="Vírgula 8 3 3 10" xfId="2408"/>
    <cellStyle name="Vírgula 8 3 3 10 2" xfId="12532"/>
    <cellStyle name="Vírgula 8 3 3 10 2 2" xfId="18012"/>
    <cellStyle name="Vírgula 8 3 3 10 3" xfId="15258"/>
    <cellStyle name="Vírgula 8 3 3 11" xfId="12150"/>
    <cellStyle name="Vírgula 8 3 3 11 2" xfId="17631"/>
    <cellStyle name="Vírgula 8 3 3 12" xfId="1489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2 2 2" xfId="19862"/>
    <cellStyle name="Vírgula 8 3 3 2 2 2 2 2 3" xfId="17107"/>
    <cellStyle name="Vírgula 8 3 3 2 2 2 2 3" xfId="13210"/>
    <cellStyle name="Vírgula 8 3 3 2 2 2 2 3 2" xfId="18690"/>
    <cellStyle name="Vírgula 8 3 3 2 2 2 2 4" xfId="15936"/>
    <cellStyle name="Vírgula 8 3 3 2 2 2 3" xfId="7080"/>
    <cellStyle name="Vírgula 8 3 3 2 2 2 3 2" xfId="12022"/>
    <cellStyle name="Vírgula 8 3 3 2 2 2 3 2 2" xfId="14782"/>
    <cellStyle name="Vírgula 8 3 3 2 2 2 3 2 2 2" xfId="20262"/>
    <cellStyle name="Vírgula 8 3 3 2 2 2 3 2 3" xfId="17507"/>
    <cellStyle name="Vírgula 8 3 3 2 2 2 3 3" xfId="13611"/>
    <cellStyle name="Vírgula 8 3 3 2 2 2 3 3 2" xfId="19091"/>
    <cellStyle name="Vírgula 8 3 3 2 2 2 3 4" xfId="16336"/>
    <cellStyle name="Vírgula 8 3 3 2 2 2 4" xfId="8588"/>
    <cellStyle name="Vírgula 8 3 3 2 2 2 4 2" xfId="13968"/>
    <cellStyle name="Vírgula 8 3 3 2 2 2 4 2 2" xfId="19448"/>
    <cellStyle name="Vírgula 8 3 3 2 2 2 4 3" xfId="16693"/>
    <cellStyle name="Vírgula 8 3 3 2 2 2 5" xfId="3627"/>
    <cellStyle name="Vírgula 8 3 3 2 2 2 5 2" xfId="12805"/>
    <cellStyle name="Vírgula 8 3 3 2 2 2 5 2 2" xfId="18285"/>
    <cellStyle name="Vírgula 8 3 3 2 2 2 5 3" xfId="15531"/>
    <cellStyle name="Vírgula 8 3 3 2 2 2 6" xfId="12439"/>
    <cellStyle name="Vírgula 8 3 3 2 2 2 6 2" xfId="17919"/>
    <cellStyle name="Vírgula 8 3 3 2 2 2 7" xfId="15165"/>
    <cellStyle name="Vírgula 8 3 3 2 2 3" xfId="4632"/>
    <cellStyle name="Vírgula 8 3 3 2 2 3 2" xfId="9616"/>
    <cellStyle name="Vírgula 8 3 3 2 2 3 2 2" xfId="14226"/>
    <cellStyle name="Vírgula 8 3 3 2 2 3 2 2 2" xfId="19706"/>
    <cellStyle name="Vírgula 8 3 3 2 2 3 2 3" xfId="16951"/>
    <cellStyle name="Vírgula 8 3 3 2 2 3 3" xfId="13054"/>
    <cellStyle name="Vírgula 8 3 3 2 2 3 3 2" xfId="18534"/>
    <cellStyle name="Vírgula 8 3 3 2 2 3 4" xfId="15780"/>
    <cellStyle name="Vírgula 8 3 3 2 2 4" xfId="6363"/>
    <cellStyle name="Vírgula 8 3 3 2 2 4 2" xfId="11305"/>
    <cellStyle name="Vírgula 8 3 3 2 2 4 2 2" xfId="14628"/>
    <cellStyle name="Vírgula 8 3 3 2 2 4 2 2 2" xfId="20108"/>
    <cellStyle name="Vírgula 8 3 3 2 2 4 2 3" xfId="17353"/>
    <cellStyle name="Vírgula 8 3 3 2 2 4 3" xfId="13457"/>
    <cellStyle name="Vírgula 8 3 3 2 2 4 3 2" xfId="18937"/>
    <cellStyle name="Vírgula 8 3 3 2 2 4 4" xfId="16182"/>
    <cellStyle name="Vírgula 8 3 3 2 2 5" xfId="7871"/>
    <cellStyle name="Vírgula 8 3 3 2 2 5 2" xfId="13814"/>
    <cellStyle name="Vírgula 8 3 3 2 2 5 2 2" xfId="19294"/>
    <cellStyle name="Vírgula 8 3 3 2 2 5 3" xfId="16539"/>
    <cellStyle name="Vírgula 8 3 3 2 2 6" xfId="2910"/>
    <cellStyle name="Vírgula 8 3 3 2 2 6 2" xfId="12651"/>
    <cellStyle name="Vírgula 8 3 3 2 2 6 2 2" xfId="18131"/>
    <cellStyle name="Vírgula 8 3 3 2 2 6 3" xfId="15377"/>
    <cellStyle name="Vírgula 8 3 3 2 2 7" xfId="12285"/>
    <cellStyle name="Vírgula 8 3 3 2 2 7 2" xfId="17765"/>
    <cellStyle name="Vírgula 8 3 3 2 2 8" xfId="15011"/>
    <cellStyle name="Vírgula 8 3 3 2 3" xfId="1999"/>
    <cellStyle name="Vírgula 8 3 3 2 3 2" xfId="5350"/>
    <cellStyle name="Vírgula 8 3 3 2 3 2 2" xfId="10334"/>
    <cellStyle name="Vírgula 8 3 3 2 3 2 2 2" xfId="14381"/>
    <cellStyle name="Vírgula 8 3 3 2 3 2 2 2 2" xfId="19861"/>
    <cellStyle name="Vírgula 8 3 3 2 3 2 2 3" xfId="17106"/>
    <cellStyle name="Vírgula 8 3 3 2 3 2 3" xfId="13209"/>
    <cellStyle name="Vírgula 8 3 3 2 3 2 3 2" xfId="18689"/>
    <cellStyle name="Vírgula 8 3 3 2 3 2 4" xfId="15935"/>
    <cellStyle name="Vírgula 8 3 3 2 3 3" xfId="7079"/>
    <cellStyle name="Vírgula 8 3 3 2 3 3 2" xfId="12021"/>
    <cellStyle name="Vírgula 8 3 3 2 3 3 2 2" xfId="14781"/>
    <cellStyle name="Vírgula 8 3 3 2 3 3 2 2 2" xfId="20261"/>
    <cellStyle name="Vírgula 8 3 3 2 3 3 2 3" xfId="17506"/>
    <cellStyle name="Vírgula 8 3 3 2 3 3 3" xfId="13610"/>
    <cellStyle name="Vírgula 8 3 3 2 3 3 3 2" xfId="19090"/>
    <cellStyle name="Vírgula 8 3 3 2 3 3 4" xfId="16335"/>
    <cellStyle name="Vírgula 8 3 3 2 3 4" xfId="8587"/>
    <cellStyle name="Vírgula 8 3 3 2 3 4 2" xfId="13967"/>
    <cellStyle name="Vírgula 8 3 3 2 3 4 2 2" xfId="19447"/>
    <cellStyle name="Vírgula 8 3 3 2 3 4 3" xfId="16692"/>
    <cellStyle name="Vírgula 8 3 3 2 3 5" xfId="3626"/>
    <cellStyle name="Vírgula 8 3 3 2 3 5 2" xfId="12804"/>
    <cellStyle name="Vírgula 8 3 3 2 3 5 2 2" xfId="18284"/>
    <cellStyle name="Vírgula 8 3 3 2 3 5 3" xfId="15530"/>
    <cellStyle name="Vírgula 8 3 3 2 3 6" xfId="12438"/>
    <cellStyle name="Vírgula 8 3 3 2 3 6 2" xfId="17918"/>
    <cellStyle name="Vírgula 8 3 3 2 3 7" xfId="15164"/>
    <cellStyle name="Vírgula 8 3 3 2 4" xfId="4249"/>
    <cellStyle name="Vírgula 8 3 3 2 4 2" xfId="9235"/>
    <cellStyle name="Vírgula 8 3 3 2 4 2 2" xfId="14135"/>
    <cellStyle name="Vírgula 8 3 3 2 4 2 2 2" xfId="19615"/>
    <cellStyle name="Vírgula 8 3 3 2 4 2 3" xfId="16860"/>
    <cellStyle name="Vírgula 8 3 3 2 4 3" xfId="12963"/>
    <cellStyle name="Vírgula 8 3 3 2 4 3 2" xfId="18443"/>
    <cellStyle name="Vírgula 8 3 3 2 4 4" xfId="15689"/>
    <cellStyle name="Vírgula 8 3 3 2 5" xfId="5996"/>
    <cellStyle name="Vírgula 8 3 3 2 5 2" xfId="10938"/>
    <cellStyle name="Vírgula 8 3 3 2 5 2 2" xfId="14541"/>
    <cellStyle name="Vírgula 8 3 3 2 5 2 2 2" xfId="20021"/>
    <cellStyle name="Vírgula 8 3 3 2 5 2 3" xfId="17266"/>
    <cellStyle name="Vírgula 8 3 3 2 5 3" xfId="13370"/>
    <cellStyle name="Vírgula 8 3 3 2 5 3 2" xfId="18850"/>
    <cellStyle name="Vírgula 8 3 3 2 5 4" xfId="16095"/>
    <cellStyle name="Vírgula 8 3 3 2 6" xfId="7504"/>
    <cellStyle name="Vírgula 8 3 3 2 6 2" xfId="13727"/>
    <cellStyle name="Vírgula 8 3 3 2 6 2 2" xfId="19207"/>
    <cellStyle name="Vírgula 8 3 3 2 6 3" xfId="16452"/>
    <cellStyle name="Vírgula 8 3 3 2 7" xfId="2543"/>
    <cellStyle name="Vírgula 8 3 3 2 7 2" xfId="12564"/>
    <cellStyle name="Vírgula 8 3 3 2 7 2 2" xfId="18044"/>
    <cellStyle name="Vírgula 8 3 3 2 7 3" xfId="15290"/>
    <cellStyle name="Vírgula 8 3 3 2 8" xfId="12182"/>
    <cellStyle name="Vírgula 8 3 3 2 8 2" xfId="17663"/>
    <cellStyle name="Vírgula 8 3 3 2 9" xfId="14922"/>
    <cellStyle name="Vírgula 8 3 3 3" xfId="959"/>
    <cellStyle name="Vírgula 8 3 3 3 2" xfId="2001"/>
    <cellStyle name="Vírgula 8 3 3 3 2 2" xfId="5352"/>
    <cellStyle name="Vírgula 8 3 3 3 2 2 2" xfId="10336"/>
    <cellStyle name="Vírgula 8 3 3 3 2 2 2 2" xfId="14383"/>
    <cellStyle name="Vírgula 8 3 3 3 2 2 2 2 2" xfId="19863"/>
    <cellStyle name="Vírgula 8 3 3 3 2 2 2 3" xfId="17108"/>
    <cellStyle name="Vírgula 8 3 3 3 2 2 3" xfId="13211"/>
    <cellStyle name="Vírgula 8 3 3 3 2 2 3 2" xfId="18691"/>
    <cellStyle name="Vírgula 8 3 3 3 2 2 4" xfId="15937"/>
    <cellStyle name="Vírgula 8 3 3 3 2 3" xfId="7081"/>
    <cellStyle name="Vírgula 8 3 3 3 2 3 2" xfId="12023"/>
    <cellStyle name="Vírgula 8 3 3 3 2 3 2 2" xfId="14783"/>
    <cellStyle name="Vírgula 8 3 3 3 2 3 2 2 2" xfId="20263"/>
    <cellStyle name="Vírgula 8 3 3 3 2 3 2 3" xfId="17508"/>
    <cellStyle name="Vírgula 8 3 3 3 2 3 3" xfId="13612"/>
    <cellStyle name="Vírgula 8 3 3 3 2 3 3 2" xfId="19092"/>
    <cellStyle name="Vírgula 8 3 3 3 2 3 4" xfId="16337"/>
    <cellStyle name="Vírgula 8 3 3 3 2 4" xfId="8589"/>
    <cellStyle name="Vírgula 8 3 3 3 2 4 2" xfId="13969"/>
    <cellStyle name="Vírgula 8 3 3 3 2 4 2 2" xfId="19449"/>
    <cellStyle name="Vírgula 8 3 3 3 2 4 3" xfId="16694"/>
    <cellStyle name="Vírgula 8 3 3 3 2 5" xfId="3628"/>
    <cellStyle name="Vírgula 8 3 3 3 2 5 2" xfId="12806"/>
    <cellStyle name="Vírgula 8 3 3 3 2 5 2 2" xfId="18286"/>
    <cellStyle name="Vírgula 8 3 3 3 2 5 3" xfId="15532"/>
    <cellStyle name="Vírgula 8 3 3 3 2 6" xfId="12440"/>
    <cellStyle name="Vírgula 8 3 3 3 2 6 2" xfId="17920"/>
    <cellStyle name="Vírgula 8 3 3 3 2 7" xfId="15166"/>
    <cellStyle name="Vírgula 8 3 3 3 3" xfId="4391"/>
    <cellStyle name="Vírgula 8 3 3 3 3 2" xfId="9376"/>
    <cellStyle name="Vírgula 8 3 3 3 3 2 2" xfId="14168"/>
    <cellStyle name="Vírgula 8 3 3 3 3 2 2 2" xfId="19648"/>
    <cellStyle name="Vírgula 8 3 3 3 3 2 3" xfId="16893"/>
    <cellStyle name="Vírgula 8 3 3 3 3 3" xfId="12996"/>
    <cellStyle name="Vírgula 8 3 3 3 3 3 2" xfId="18476"/>
    <cellStyle name="Vírgula 8 3 3 3 3 4" xfId="15722"/>
    <cellStyle name="Vírgula 8 3 3 3 4" xfId="6134"/>
    <cellStyle name="Vírgula 8 3 3 3 4 2" xfId="11076"/>
    <cellStyle name="Vírgula 8 3 3 3 4 2 2" xfId="14574"/>
    <cellStyle name="Vírgula 8 3 3 3 4 2 2 2" xfId="20054"/>
    <cellStyle name="Vírgula 8 3 3 3 4 2 3" xfId="17299"/>
    <cellStyle name="Vírgula 8 3 3 3 4 3" xfId="13403"/>
    <cellStyle name="Vírgula 8 3 3 3 4 3 2" xfId="18883"/>
    <cellStyle name="Vírgula 8 3 3 3 4 4" xfId="16128"/>
    <cellStyle name="Vírgula 8 3 3 3 5" xfId="7642"/>
    <cellStyle name="Vírgula 8 3 3 3 5 2" xfId="13760"/>
    <cellStyle name="Vírgula 8 3 3 3 5 2 2" xfId="19240"/>
    <cellStyle name="Vírgula 8 3 3 3 5 3" xfId="16485"/>
    <cellStyle name="Vírgula 8 3 3 3 6" xfId="2681"/>
    <cellStyle name="Vírgula 8 3 3 3 6 2" xfId="12597"/>
    <cellStyle name="Vírgula 8 3 3 3 6 2 2" xfId="18077"/>
    <cellStyle name="Vírgula 8 3 3 3 6 3" xfId="15323"/>
    <cellStyle name="Vírgula 8 3 3 3 7" xfId="12217"/>
    <cellStyle name="Vírgula 8 3 3 3 7 2" xfId="17698"/>
    <cellStyle name="Vírgula 8 3 3 3 8" xfId="14956"/>
    <cellStyle name="Vírgula 8 3 3 4" xfId="1998"/>
    <cellStyle name="Vírgula 8 3 3 4 2" xfId="5349"/>
    <cellStyle name="Vírgula 8 3 3 4 2 2" xfId="10333"/>
    <cellStyle name="Vírgula 8 3 3 4 2 2 2" xfId="14380"/>
    <cellStyle name="Vírgula 8 3 3 4 2 2 2 2" xfId="19860"/>
    <cellStyle name="Vírgula 8 3 3 4 2 2 3" xfId="17105"/>
    <cellStyle name="Vírgula 8 3 3 4 2 3" xfId="13208"/>
    <cellStyle name="Vírgula 8 3 3 4 2 3 2" xfId="18688"/>
    <cellStyle name="Vírgula 8 3 3 4 2 4" xfId="15934"/>
    <cellStyle name="Vírgula 8 3 3 4 3" xfId="7078"/>
    <cellStyle name="Vírgula 8 3 3 4 3 2" xfId="12020"/>
    <cellStyle name="Vírgula 8 3 3 4 3 2 2" xfId="14780"/>
    <cellStyle name="Vírgula 8 3 3 4 3 2 2 2" xfId="20260"/>
    <cellStyle name="Vírgula 8 3 3 4 3 2 3" xfId="17505"/>
    <cellStyle name="Vírgula 8 3 3 4 3 3" xfId="13609"/>
    <cellStyle name="Vírgula 8 3 3 4 3 3 2" xfId="19089"/>
    <cellStyle name="Vírgula 8 3 3 4 3 4" xfId="16334"/>
    <cellStyle name="Vírgula 8 3 3 4 4" xfId="8586"/>
    <cellStyle name="Vírgula 8 3 3 4 4 2" xfId="13966"/>
    <cellStyle name="Vírgula 8 3 3 4 4 2 2" xfId="19446"/>
    <cellStyle name="Vírgula 8 3 3 4 4 3" xfId="16691"/>
    <cellStyle name="Vírgula 8 3 3 4 5" xfId="3625"/>
    <cellStyle name="Vírgula 8 3 3 4 5 2" xfId="12803"/>
    <cellStyle name="Vírgula 8 3 3 4 5 2 2" xfId="18283"/>
    <cellStyle name="Vírgula 8 3 3 4 5 3" xfId="15529"/>
    <cellStyle name="Vírgula 8 3 3 4 6" xfId="12437"/>
    <cellStyle name="Vírgula 8 3 3 4 6 2" xfId="17917"/>
    <cellStyle name="Vírgula 8 3 3 4 7" xfId="15163"/>
    <cellStyle name="Vírgula 8 3 3 5" xfId="3789"/>
    <cellStyle name="Vírgula 8 3 3 5 2" xfId="5527"/>
    <cellStyle name="Vírgula 8 3 3 5 2 2" xfId="10482"/>
    <cellStyle name="Vírgula 8 3 3 5 2 2 2" xfId="14437"/>
    <cellStyle name="Vírgula 8 3 3 5 2 2 2 2" xfId="19917"/>
    <cellStyle name="Vírgula 8 3 3 5 2 2 3" xfId="17162"/>
    <cellStyle name="Vírgula 8 3 3 5 2 3" xfId="13266"/>
    <cellStyle name="Vírgula 8 3 3 5 2 3 2" xfId="18746"/>
    <cellStyle name="Vírgula 8 3 3 5 2 4" xfId="15991"/>
    <cellStyle name="Vírgula 8 3 3 5 3" xfId="8749"/>
    <cellStyle name="Vírgula 8 3 3 5 3 2" xfId="14023"/>
    <cellStyle name="Vírgula 8 3 3 5 3 2 2" xfId="19503"/>
    <cellStyle name="Vírgula 8 3 3 5 3 3" xfId="16748"/>
    <cellStyle name="Vírgula 8 3 3 5 4" xfId="12858"/>
    <cellStyle name="Vírgula 8 3 3 5 4 2" xfId="18338"/>
    <cellStyle name="Vírgula 8 3 3 5 5" xfId="15584"/>
    <cellStyle name="Vírgula 8 3 3 6" xfId="4114"/>
    <cellStyle name="Vírgula 8 3 3 6 2" xfId="8885"/>
    <cellStyle name="Vírgula 8 3 3 6 2 2" xfId="14055"/>
    <cellStyle name="Vírgula 8 3 3 6 2 2 2" xfId="19535"/>
    <cellStyle name="Vírgula 8 3 3 6 2 3" xfId="16780"/>
    <cellStyle name="Vírgula 8 3 3 6 3" xfId="12931"/>
    <cellStyle name="Vírgula 8 3 3 6 3 2" xfId="18411"/>
    <cellStyle name="Vírgula 8 3 3 6 4" xfId="15657"/>
    <cellStyle name="Vírgula 8 3 3 7" xfId="5533"/>
    <cellStyle name="Vírgula 8 3 3 7 2" xfId="10487"/>
    <cellStyle name="Vírgula 8 3 3 7 2 2" xfId="14439"/>
    <cellStyle name="Vírgula 8 3 3 7 2 2 2" xfId="19919"/>
    <cellStyle name="Vírgula 8 3 3 7 2 3" xfId="17164"/>
    <cellStyle name="Vírgula 8 3 3 7 3" xfId="13268"/>
    <cellStyle name="Vírgula 8 3 3 7 3 2" xfId="18748"/>
    <cellStyle name="Vírgula 8 3 3 7 4" xfId="15993"/>
    <cellStyle name="Vírgula 8 3 3 8" xfId="5861"/>
    <cellStyle name="Vírgula 8 3 3 8 2" xfId="10803"/>
    <cellStyle name="Vírgula 8 3 3 8 2 2" xfId="14509"/>
    <cellStyle name="Vírgula 8 3 3 8 2 2 2" xfId="19989"/>
    <cellStyle name="Vírgula 8 3 3 8 2 3" xfId="17234"/>
    <cellStyle name="Vírgula 8 3 3 8 3" xfId="13338"/>
    <cellStyle name="Vírgula 8 3 3 8 3 2" xfId="18818"/>
    <cellStyle name="Vírgula 8 3 3 8 4" xfId="16063"/>
    <cellStyle name="Vírgula 8 3 3 9" xfId="7369"/>
    <cellStyle name="Vírgula 8 3 3 9 2" xfId="13695"/>
    <cellStyle name="Vírgula 8 3 3 9 2 2" xfId="19175"/>
    <cellStyle name="Vírgula 8 3 3 9 3" xfId="16420"/>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2 2 2" xfId="19865"/>
    <cellStyle name="Vírgula 8 3 4 2 2 2 2 3" xfId="17110"/>
    <cellStyle name="Vírgula 8 3 4 2 2 2 3" xfId="13213"/>
    <cellStyle name="Vírgula 8 3 4 2 2 2 3 2" xfId="18693"/>
    <cellStyle name="Vírgula 8 3 4 2 2 2 4" xfId="15939"/>
    <cellStyle name="Vírgula 8 3 4 2 2 3" xfId="7083"/>
    <cellStyle name="Vírgula 8 3 4 2 2 3 2" xfId="12025"/>
    <cellStyle name="Vírgula 8 3 4 2 2 3 2 2" xfId="14785"/>
    <cellStyle name="Vírgula 8 3 4 2 2 3 2 2 2" xfId="20265"/>
    <cellStyle name="Vírgula 8 3 4 2 2 3 2 3" xfId="17510"/>
    <cellStyle name="Vírgula 8 3 4 2 2 3 3" xfId="13614"/>
    <cellStyle name="Vírgula 8 3 4 2 2 3 3 2" xfId="19094"/>
    <cellStyle name="Vírgula 8 3 4 2 2 3 4" xfId="16339"/>
    <cellStyle name="Vírgula 8 3 4 2 2 4" xfId="8591"/>
    <cellStyle name="Vírgula 8 3 4 2 2 4 2" xfId="13971"/>
    <cellStyle name="Vírgula 8 3 4 2 2 4 2 2" xfId="19451"/>
    <cellStyle name="Vírgula 8 3 4 2 2 4 3" xfId="16696"/>
    <cellStyle name="Vírgula 8 3 4 2 2 5" xfId="3630"/>
    <cellStyle name="Vírgula 8 3 4 2 2 5 2" xfId="12808"/>
    <cellStyle name="Vírgula 8 3 4 2 2 5 2 2" xfId="18288"/>
    <cellStyle name="Vírgula 8 3 4 2 2 5 3" xfId="15534"/>
    <cellStyle name="Vírgula 8 3 4 2 2 6" xfId="12442"/>
    <cellStyle name="Vírgula 8 3 4 2 2 6 2" xfId="17922"/>
    <cellStyle name="Vírgula 8 3 4 2 2 7" xfId="15168"/>
    <cellStyle name="Vírgula 8 3 4 2 3" xfId="4483"/>
    <cellStyle name="Vírgula 8 3 4 2 3 2" xfId="9468"/>
    <cellStyle name="Vírgula 8 3 4 2 3 2 2" xfId="14190"/>
    <cellStyle name="Vírgula 8 3 4 2 3 2 2 2" xfId="19670"/>
    <cellStyle name="Vírgula 8 3 4 2 3 2 3" xfId="16915"/>
    <cellStyle name="Vírgula 8 3 4 2 3 3" xfId="13018"/>
    <cellStyle name="Vírgula 8 3 4 2 3 3 2" xfId="18498"/>
    <cellStyle name="Vírgula 8 3 4 2 3 4" xfId="15744"/>
    <cellStyle name="Vírgula 8 3 4 2 4" xfId="6223"/>
    <cellStyle name="Vírgula 8 3 4 2 4 2" xfId="11165"/>
    <cellStyle name="Vírgula 8 3 4 2 4 2 2" xfId="14595"/>
    <cellStyle name="Vírgula 8 3 4 2 4 2 2 2" xfId="20075"/>
    <cellStyle name="Vírgula 8 3 4 2 4 2 3" xfId="17320"/>
    <cellStyle name="Vírgula 8 3 4 2 4 3" xfId="13424"/>
    <cellStyle name="Vírgula 8 3 4 2 4 3 2" xfId="18904"/>
    <cellStyle name="Vírgula 8 3 4 2 4 4" xfId="16149"/>
    <cellStyle name="Vírgula 8 3 4 2 5" xfId="7731"/>
    <cellStyle name="Vírgula 8 3 4 2 5 2" xfId="13781"/>
    <cellStyle name="Vírgula 8 3 4 2 5 2 2" xfId="19261"/>
    <cellStyle name="Vírgula 8 3 4 2 5 3" xfId="16506"/>
    <cellStyle name="Vírgula 8 3 4 2 6" xfId="2770"/>
    <cellStyle name="Vírgula 8 3 4 2 6 2" xfId="12618"/>
    <cellStyle name="Vírgula 8 3 4 2 6 2 2" xfId="18098"/>
    <cellStyle name="Vírgula 8 3 4 2 6 3" xfId="15344"/>
    <cellStyle name="Vírgula 8 3 4 2 7" xfId="12244"/>
    <cellStyle name="Vírgula 8 3 4 2 7 2" xfId="17725"/>
    <cellStyle name="Vírgula 8 3 4 2 8" xfId="14978"/>
    <cellStyle name="Vírgula 8 3 4 3" xfId="2002"/>
    <cellStyle name="Vírgula 8 3 4 3 2" xfId="5353"/>
    <cellStyle name="Vírgula 8 3 4 3 2 2" xfId="10337"/>
    <cellStyle name="Vírgula 8 3 4 3 2 2 2" xfId="14384"/>
    <cellStyle name="Vírgula 8 3 4 3 2 2 2 2" xfId="19864"/>
    <cellStyle name="Vírgula 8 3 4 3 2 2 3" xfId="17109"/>
    <cellStyle name="Vírgula 8 3 4 3 2 3" xfId="13212"/>
    <cellStyle name="Vírgula 8 3 4 3 2 3 2" xfId="18692"/>
    <cellStyle name="Vírgula 8 3 4 3 2 4" xfId="15938"/>
    <cellStyle name="Vírgula 8 3 4 3 3" xfId="7082"/>
    <cellStyle name="Vírgula 8 3 4 3 3 2" xfId="12024"/>
    <cellStyle name="Vírgula 8 3 4 3 3 2 2" xfId="14784"/>
    <cellStyle name="Vírgula 8 3 4 3 3 2 2 2" xfId="20264"/>
    <cellStyle name="Vírgula 8 3 4 3 3 2 3" xfId="17509"/>
    <cellStyle name="Vírgula 8 3 4 3 3 3" xfId="13613"/>
    <cellStyle name="Vírgula 8 3 4 3 3 3 2" xfId="19093"/>
    <cellStyle name="Vírgula 8 3 4 3 3 4" xfId="16338"/>
    <cellStyle name="Vírgula 8 3 4 3 4" xfId="8590"/>
    <cellStyle name="Vírgula 8 3 4 3 4 2" xfId="13970"/>
    <cellStyle name="Vírgula 8 3 4 3 4 2 2" xfId="19450"/>
    <cellStyle name="Vírgula 8 3 4 3 4 3" xfId="16695"/>
    <cellStyle name="Vírgula 8 3 4 3 5" xfId="3629"/>
    <cellStyle name="Vírgula 8 3 4 3 5 2" xfId="12807"/>
    <cellStyle name="Vírgula 8 3 4 3 5 2 2" xfId="18287"/>
    <cellStyle name="Vírgula 8 3 4 3 5 3" xfId="15533"/>
    <cellStyle name="Vírgula 8 3 4 3 6" xfId="12441"/>
    <cellStyle name="Vírgula 8 3 4 3 6 2" xfId="17921"/>
    <cellStyle name="Vírgula 8 3 4 3 7" xfId="15167"/>
    <cellStyle name="Vírgula 8 3 4 4" xfId="4015"/>
    <cellStyle name="Vírgula 8 3 4 4 2" xfId="9087"/>
    <cellStyle name="Vírgula 8 3 4 4 2 2" xfId="14101"/>
    <cellStyle name="Vírgula 8 3 4 4 2 2 2" xfId="19581"/>
    <cellStyle name="Vírgula 8 3 4 4 2 3" xfId="16826"/>
    <cellStyle name="Vírgula 8 3 4 4 3" xfId="12909"/>
    <cellStyle name="Vírgula 8 3 4 4 3 2" xfId="18389"/>
    <cellStyle name="Vírgula 8 3 4 4 4" xfId="15635"/>
    <cellStyle name="Vírgula 8 3 4 5" xfId="5771"/>
    <cellStyle name="Vírgula 8 3 4 5 2" xfId="10713"/>
    <cellStyle name="Vírgula 8 3 4 5 2 2" xfId="14488"/>
    <cellStyle name="Vírgula 8 3 4 5 2 2 2" xfId="19968"/>
    <cellStyle name="Vírgula 8 3 4 5 2 3" xfId="17213"/>
    <cellStyle name="Vírgula 8 3 4 5 3" xfId="13317"/>
    <cellStyle name="Vírgula 8 3 4 5 3 2" xfId="18797"/>
    <cellStyle name="Vírgula 8 3 4 5 4" xfId="16042"/>
    <cellStyle name="Vírgula 8 3 4 6" xfId="7279"/>
    <cellStyle name="Vírgula 8 3 4 6 2" xfId="13674"/>
    <cellStyle name="Vírgula 8 3 4 6 2 2" xfId="19154"/>
    <cellStyle name="Vírgula 8 3 4 6 3" xfId="16399"/>
    <cellStyle name="Vírgula 8 3 4 7" xfId="2318"/>
    <cellStyle name="Vírgula 8 3 4 7 2" xfId="12511"/>
    <cellStyle name="Vírgula 8 3 4 7 2 2" xfId="17991"/>
    <cellStyle name="Vírgula 8 3 4 7 3" xfId="15237"/>
    <cellStyle name="Vírgula 8 3 4 8" xfId="12121"/>
    <cellStyle name="Vírgula 8 3 4 8 2" xfId="17602"/>
    <cellStyle name="Vírgula 8 3 4 9" xfId="14868"/>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2 2 2" xfId="19867"/>
    <cellStyle name="Vírgula 8 3 5 2 2 2 2 3" xfId="17112"/>
    <cellStyle name="Vírgula 8 3 5 2 2 2 3" xfId="13215"/>
    <cellStyle name="Vírgula 8 3 5 2 2 2 3 2" xfId="18695"/>
    <cellStyle name="Vírgula 8 3 5 2 2 2 4" xfId="15941"/>
    <cellStyle name="Vírgula 8 3 5 2 2 3" xfId="7085"/>
    <cellStyle name="Vírgula 8 3 5 2 2 3 2" xfId="12027"/>
    <cellStyle name="Vírgula 8 3 5 2 2 3 2 2" xfId="14787"/>
    <cellStyle name="Vírgula 8 3 5 2 2 3 2 2 2" xfId="20267"/>
    <cellStyle name="Vírgula 8 3 5 2 2 3 2 3" xfId="17512"/>
    <cellStyle name="Vírgula 8 3 5 2 2 3 3" xfId="13616"/>
    <cellStyle name="Vírgula 8 3 5 2 2 3 3 2" xfId="19096"/>
    <cellStyle name="Vírgula 8 3 5 2 2 3 4" xfId="16341"/>
    <cellStyle name="Vírgula 8 3 5 2 2 4" xfId="8593"/>
    <cellStyle name="Vírgula 8 3 5 2 2 4 2" xfId="13973"/>
    <cellStyle name="Vírgula 8 3 5 2 2 4 2 2" xfId="19453"/>
    <cellStyle name="Vírgula 8 3 5 2 2 4 3" xfId="16698"/>
    <cellStyle name="Vírgula 8 3 5 2 2 5" xfId="3632"/>
    <cellStyle name="Vírgula 8 3 5 2 2 5 2" xfId="12810"/>
    <cellStyle name="Vírgula 8 3 5 2 2 5 2 2" xfId="18290"/>
    <cellStyle name="Vírgula 8 3 5 2 2 5 3" xfId="15536"/>
    <cellStyle name="Vírgula 8 3 5 2 2 6" xfId="12444"/>
    <cellStyle name="Vírgula 8 3 5 2 2 6 2" xfId="17924"/>
    <cellStyle name="Vírgula 8 3 5 2 2 7" xfId="15170"/>
    <cellStyle name="Vírgula 8 3 5 2 3" xfId="4542"/>
    <cellStyle name="Vírgula 8 3 5 2 3 2" xfId="9526"/>
    <cellStyle name="Vírgula 8 3 5 2 3 2 2" xfId="14205"/>
    <cellStyle name="Vírgula 8 3 5 2 3 2 2 2" xfId="19685"/>
    <cellStyle name="Vírgula 8 3 5 2 3 2 3" xfId="16930"/>
    <cellStyle name="Vírgula 8 3 5 2 3 3" xfId="13033"/>
    <cellStyle name="Vírgula 8 3 5 2 3 3 2" xfId="18513"/>
    <cellStyle name="Vírgula 8 3 5 2 3 4" xfId="15759"/>
    <cellStyle name="Vírgula 8 3 5 2 4" xfId="6273"/>
    <cellStyle name="Vírgula 8 3 5 2 4 2" xfId="11215"/>
    <cellStyle name="Vírgula 8 3 5 2 4 2 2" xfId="14607"/>
    <cellStyle name="Vírgula 8 3 5 2 4 2 2 2" xfId="20087"/>
    <cellStyle name="Vírgula 8 3 5 2 4 2 3" xfId="17332"/>
    <cellStyle name="Vírgula 8 3 5 2 4 3" xfId="13436"/>
    <cellStyle name="Vírgula 8 3 5 2 4 3 2" xfId="18916"/>
    <cellStyle name="Vírgula 8 3 5 2 4 4" xfId="16161"/>
    <cellStyle name="Vírgula 8 3 5 2 5" xfId="7781"/>
    <cellStyle name="Vírgula 8 3 5 2 5 2" xfId="13793"/>
    <cellStyle name="Vírgula 8 3 5 2 5 2 2" xfId="19273"/>
    <cellStyle name="Vírgula 8 3 5 2 5 3" xfId="16518"/>
    <cellStyle name="Vírgula 8 3 5 2 6" xfId="2820"/>
    <cellStyle name="Vírgula 8 3 5 2 6 2" xfId="12630"/>
    <cellStyle name="Vírgula 8 3 5 2 6 2 2" xfId="18110"/>
    <cellStyle name="Vírgula 8 3 5 2 6 3" xfId="15356"/>
    <cellStyle name="Vírgula 8 3 5 2 7" xfId="12264"/>
    <cellStyle name="Vírgula 8 3 5 2 7 2" xfId="17744"/>
    <cellStyle name="Vírgula 8 3 5 2 8" xfId="14990"/>
    <cellStyle name="Vírgula 8 3 5 3" xfId="2004"/>
    <cellStyle name="Vírgula 8 3 5 3 2" xfId="5355"/>
    <cellStyle name="Vírgula 8 3 5 3 2 2" xfId="10339"/>
    <cellStyle name="Vírgula 8 3 5 3 2 2 2" xfId="14386"/>
    <cellStyle name="Vírgula 8 3 5 3 2 2 2 2" xfId="19866"/>
    <cellStyle name="Vírgula 8 3 5 3 2 2 3" xfId="17111"/>
    <cellStyle name="Vírgula 8 3 5 3 2 3" xfId="13214"/>
    <cellStyle name="Vírgula 8 3 5 3 2 3 2" xfId="18694"/>
    <cellStyle name="Vírgula 8 3 5 3 2 4" xfId="15940"/>
    <cellStyle name="Vírgula 8 3 5 3 3" xfId="7084"/>
    <cellStyle name="Vírgula 8 3 5 3 3 2" xfId="12026"/>
    <cellStyle name="Vírgula 8 3 5 3 3 2 2" xfId="14786"/>
    <cellStyle name="Vírgula 8 3 5 3 3 2 2 2" xfId="20266"/>
    <cellStyle name="Vírgula 8 3 5 3 3 2 3" xfId="17511"/>
    <cellStyle name="Vírgula 8 3 5 3 3 3" xfId="13615"/>
    <cellStyle name="Vírgula 8 3 5 3 3 3 2" xfId="19095"/>
    <cellStyle name="Vírgula 8 3 5 3 3 4" xfId="16340"/>
    <cellStyle name="Vírgula 8 3 5 3 4" xfId="8592"/>
    <cellStyle name="Vírgula 8 3 5 3 4 2" xfId="13972"/>
    <cellStyle name="Vírgula 8 3 5 3 4 2 2" xfId="19452"/>
    <cellStyle name="Vírgula 8 3 5 3 4 3" xfId="16697"/>
    <cellStyle name="Vírgula 8 3 5 3 5" xfId="3631"/>
    <cellStyle name="Vírgula 8 3 5 3 5 2" xfId="12809"/>
    <cellStyle name="Vírgula 8 3 5 3 5 2 2" xfId="18289"/>
    <cellStyle name="Vírgula 8 3 5 3 5 3" xfId="15535"/>
    <cellStyle name="Vírgula 8 3 5 3 6" xfId="12443"/>
    <cellStyle name="Vírgula 8 3 5 3 6 2" xfId="17923"/>
    <cellStyle name="Vírgula 8 3 5 3 7" xfId="15169"/>
    <cellStyle name="Vírgula 8 3 5 4" xfId="4159"/>
    <cellStyle name="Vírgula 8 3 5 4 2" xfId="9145"/>
    <cellStyle name="Vírgula 8 3 5 4 2 2" xfId="14114"/>
    <cellStyle name="Vírgula 8 3 5 4 2 2 2" xfId="19594"/>
    <cellStyle name="Vírgula 8 3 5 4 2 3" xfId="16839"/>
    <cellStyle name="Vírgula 8 3 5 4 3" xfId="12942"/>
    <cellStyle name="Vírgula 8 3 5 4 3 2" xfId="18422"/>
    <cellStyle name="Vírgula 8 3 5 4 4" xfId="15668"/>
    <cellStyle name="Vírgula 8 3 5 5" xfId="5906"/>
    <cellStyle name="Vírgula 8 3 5 5 2" xfId="10848"/>
    <cellStyle name="Vírgula 8 3 5 5 2 2" xfId="14520"/>
    <cellStyle name="Vírgula 8 3 5 5 2 2 2" xfId="20000"/>
    <cellStyle name="Vírgula 8 3 5 5 2 3" xfId="17245"/>
    <cellStyle name="Vírgula 8 3 5 5 3" xfId="13349"/>
    <cellStyle name="Vírgula 8 3 5 5 3 2" xfId="18829"/>
    <cellStyle name="Vírgula 8 3 5 5 4" xfId="16074"/>
    <cellStyle name="Vírgula 8 3 5 6" xfId="7414"/>
    <cellStyle name="Vírgula 8 3 5 6 2" xfId="13706"/>
    <cellStyle name="Vírgula 8 3 5 6 2 2" xfId="19186"/>
    <cellStyle name="Vírgula 8 3 5 6 3" xfId="16431"/>
    <cellStyle name="Vírgula 8 3 5 7" xfId="2453"/>
    <cellStyle name="Vírgula 8 3 5 7 2" xfId="12543"/>
    <cellStyle name="Vírgula 8 3 5 7 2 2" xfId="18023"/>
    <cellStyle name="Vírgula 8 3 5 7 3" xfId="15269"/>
    <cellStyle name="Vírgula 8 3 5 8" xfId="12161"/>
    <cellStyle name="Vírgula 8 3 5 8 2" xfId="17642"/>
    <cellStyle name="Vírgula 8 3 5 9" xfId="1490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2 2 2" xfId="19869"/>
    <cellStyle name="Vírgula 8 3 6 2 2 2 2 3" xfId="17114"/>
    <cellStyle name="Vírgula 8 3 6 2 2 2 3" xfId="13217"/>
    <cellStyle name="Vírgula 8 3 6 2 2 2 3 2" xfId="18697"/>
    <cellStyle name="Vírgula 8 3 6 2 2 2 4" xfId="15943"/>
    <cellStyle name="Vírgula 8 3 6 2 2 3" xfId="7087"/>
    <cellStyle name="Vírgula 8 3 6 2 2 3 2" xfId="12029"/>
    <cellStyle name="Vírgula 8 3 6 2 2 3 2 2" xfId="14789"/>
    <cellStyle name="Vírgula 8 3 6 2 2 3 2 2 2" xfId="20269"/>
    <cellStyle name="Vírgula 8 3 6 2 2 3 2 3" xfId="17514"/>
    <cellStyle name="Vírgula 8 3 6 2 2 3 3" xfId="13618"/>
    <cellStyle name="Vírgula 8 3 6 2 2 3 3 2" xfId="19098"/>
    <cellStyle name="Vírgula 8 3 6 2 2 3 4" xfId="16343"/>
    <cellStyle name="Vírgula 8 3 6 2 2 4" xfId="8595"/>
    <cellStyle name="Vírgula 8 3 6 2 2 4 2" xfId="13975"/>
    <cellStyle name="Vírgula 8 3 6 2 2 4 2 2" xfId="19455"/>
    <cellStyle name="Vírgula 8 3 6 2 2 4 3" xfId="16700"/>
    <cellStyle name="Vírgula 8 3 6 2 2 5" xfId="3634"/>
    <cellStyle name="Vírgula 8 3 6 2 2 5 2" xfId="12812"/>
    <cellStyle name="Vírgula 8 3 6 2 2 5 2 2" xfId="18292"/>
    <cellStyle name="Vírgula 8 3 6 2 2 5 3" xfId="15538"/>
    <cellStyle name="Vírgula 8 3 6 2 2 6" xfId="12446"/>
    <cellStyle name="Vírgula 8 3 6 2 2 6 2" xfId="17926"/>
    <cellStyle name="Vírgula 8 3 6 2 2 7" xfId="15172"/>
    <cellStyle name="Vírgula 8 3 6 2 3" xfId="4437"/>
    <cellStyle name="Vírgula 8 3 6 2 3 2" xfId="9422"/>
    <cellStyle name="Vírgula 8 3 6 2 3 2 2" xfId="14180"/>
    <cellStyle name="Vírgula 8 3 6 2 3 2 2 2" xfId="19660"/>
    <cellStyle name="Vírgula 8 3 6 2 3 2 3" xfId="16905"/>
    <cellStyle name="Vírgula 8 3 6 2 3 3" xfId="13008"/>
    <cellStyle name="Vírgula 8 3 6 2 3 3 2" xfId="18488"/>
    <cellStyle name="Vírgula 8 3 6 2 3 4" xfId="15734"/>
    <cellStyle name="Vírgula 8 3 6 2 4" xfId="6179"/>
    <cellStyle name="Vírgula 8 3 6 2 4 2" xfId="11121"/>
    <cellStyle name="Vírgula 8 3 6 2 4 2 2" xfId="14585"/>
    <cellStyle name="Vírgula 8 3 6 2 4 2 2 2" xfId="20065"/>
    <cellStyle name="Vírgula 8 3 6 2 4 2 3" xfId="17310"/>
    <cellStyle name="Vírgula 8 3 6 2 4 3" xfId="13414"/>
    <cellStyle name="Vírgula 8 3 6 2 4 3 2" xfId="18894"/>
    <cellStyle name="Vírgula 8 3 6 2 4 4" xfId="16139"/>
    <cellStyle name="Vírgula 8 3 6 2 5" xfId="7687"/>
    <cellStyle name="Vírgula 8 3 6 2 5 2" xfId="13771"/>
    <cellStyle name="Vírgula 8 3 6 2 5 2 2" xfId="19251"/>
    <cellStyle name="Vírgula 8 3 6 2 5 3" xfId="16496"/>
    <cellStyle name="Vírgula 8 3 6 2 6" xfId="2726"/>
    <cellStyle name="Vírgula 8 3 6 2 6 2" xfId="12608"/>
    <cellStyle name="Vírgula 8 3 6 2 6 2 2" xfId="18088"/>
    <cellStyle name="Vírgula 8 3 6 2 6 3" xfId="15334"/>
    <cellStyle name="Vírgula 8 3 6 2 7" xfId="12230"/>
    <cellStyle name="Vírgula 8 3 6 2 7 2" xfId="17711"/>
    <cellStyle name="Vírgula 8 3 6 2 8" xfId="14968"/>
    <cellStyle name="Vírgula 8 3 6 3" xfId="2006"/>
    <cellStyle name="Vírgula 8 3 6 3 2" xfId="5357"/>
    <cellStyle name="Vírgula 8 3 6 3 2 2" xfId="10341"/>
    <cellStyle name="Vírgula 8 3 6 3 2 2 2" xfId="14388"/>
    <cellStyle name="Vírgula 8 3 6 3 2 2 2 2" xfId="19868"/>
    <cellStyle name="Vírgula 8 3 6 3 2 2 3" xfId="17113"/>
    <cellStyle name="Vírgula 8 3 6 3 2 3" xfId="13216"/>
    <cellStyle name="Vírgula 8 3 6 3 2 3 2" xfId="18696"/>
    <cellStyle name="Vírgula 8 3 6 3 2 4" xfId="15942"/>
    <cellStyle name="Vírgula 8 3 6 3 3" xfId="7086"/>
    <cellStyle name="Vírgula 8 3 6 3 3 2" xfId="12028"/>
    <cellStyle name="Vírgula 8 3 6 3 3 2 2" xfId="14788"/>
    <cellStyle name="Vírgula 8 3 6 3 3 2 2 2" xfId="20268"/>
    <cellStyle name="Vírgula 8 3 6 3 3 2 3" xfId="17513"/>
    <cellStyle name="Vírgula 8 3 6 3 3 3" xfId="13617"/>
    <cellStyle name="Vírgula 8 3 6 3 3 3 2" xfId="19097"/>
    <cellStyle name="Vírgula 8 3 6 3 3 4" xfId="16342"/>
    <cellStyle name="Vírgula 8 3 6 3 4" xfId="8594"/>
    <cellStyle name="Vírgula 8 3 6 3 4 2" xfId="13974"/>
    <cellStyle name="Vírgula 8 3 6 3 4 2 2" xfId="19454"/>
    <cellStyle name="Vírgula 8 3 6 3 4 3" xfId="16699"/>
    <cellStyle name="Vírgula 8 3 6 3 5" xfId="3633"/>
    <cellStyle name="Vírgula 8 3 6 3 5 2" xfId="12811"/>
    <cellStyle name="Vírgula 8 3 6 3 5 2 2" xfId="18291"/>
    <cellStyle name="Vírgula 8 3 6 3 5 3" xfId="15537"/>
    <cellStyle name="Vírgula 8 3 6 3 6" xfId="12445"/>
    <cellStyle name="Vírgula 8 3 6 3 6 2" xfId="17925"/>
    <cellStyle name="Vírgula 8 3 6 3 7" xfId="15171"/>
    <cellStyle name="Vírgula 8 3 6 4" xfId="3956"/>
    <cellStyle name="Vírgula 8 3 6 4 2" xfId="9035"/>
    <cellStyle name="Vírgula 8 3 6 4 2 2" xfId="14089"/>
    <cellStyle name="Vírgula 8 3 6 4 2 2 2" xfId="19569"/>
    <cellStyle name="Vírgula 8 3 6 4 2 3" xfId="16814"/>
    <cellStyle name="Vírgula 8 3 6 4 3" xfId="12894"/>
    <cellStyle name="Vírgula 8 3 6 4 3 2" xfId="18374"/>
    <cellStyle name="Vírgula 8 3 6 4 4" xfId="15620"/>
    <cellStyle name="Vírgula 8 3 6 5" xfId="5722"/>
    <cellStyle name="Vírgula 8 3 6 5 2" xfId="10664"/>
    <cellStyle name="Vírgula 8 3 6 5 2 2" xfId="14476"/>
    <cellStyle name="Vírgula 8 3 6 5 2 2 2" xfId="19956"/>
    <cellStyle name="Vírgula 8 3 6 5 2 3" xfId="17201"/>
    <cellStyle name="Vírgula 8 3 6 5 3" xfId="13305"/>
    <cellStyle name="Vírgula 8 3 6 5 3 2" xfId="18785"/>
    <cellStyle name="Vírgula 8 3 6 5 4" xfId="16030"/>
    <cellStyle name="Vírgula 8 3 6 6" xfId="7230"/>
    <cellStyle name="Vírgula 8 3 6 6 2" xfId="13662"/>
    <cellStyle name="Vírgula 8 3 6 6 2 2" xfId="19142"/>
    <cellStyle name="Vírgula 8 3 6 6 3" xfId="16387"/>
    <cellStyle name="Vírgula 8 3 6 7" xfId="2269"/>
    <cellStyle name="Vírgula 8 3 6 7 2" xfId="12499"/>
    <cellStyle name="Vírgula 8 3 6 7 2 2" xfId="17979"/>
    <cellStyle name="Vírgula 8 3 6 7 3" xfId="15225"/>
    <cellStyle name="Vírgula 8 3 6 8" xfId="12101"/>
    <cellStyle name="Vírgula 8 3 6 8 2" xfId="17582"/>
    <cellStyle name="Vírgula 8 3 6 9" xfId="14855"/>
    <cellStyle name="Vírgula 8 3 7" xfId="865"/>
    <cellStyle name="Vírgula 8 3 7 2" xfId="2008"/>
    <cellStyle name="Vírgula 8 3 7 2 2" xfId="5359"/>
    <cellStyle name="Vírgula 8 3 7 2 2 2" xfId="10343"/>
    <cellStyle name="Vírgula 8 3 7 2 2 2 2" xfId="14390"/>
    <cellStyle name="Vírgula 8 3 7 2 2 2 2 2" xfId="19870"/>
    <cellStyle name="Vírgula 8 3 7 2 2 2 3" xfId="17115"/>
    <cellStyle name="Vírgula 8 3 7 2 2 3" xfId="13218"/>
    <cellStyle name="Vírgula 8 3 7 2 2 3 2" xfId="18698"/>
    <cellStyle name="Vírgula 8 3 7 2 2 4" xfId="15944"/>
    <cellStyle name="Vírgula 8 3 7 2 3" xfId="7088"/>
    <cellStyle name="Vírgula 8 3 7 2 3 2" xfId="12030"/>
    <cellStyle name="Vírgula 8 3 7 2 3 2 2" xfId="14790"/>
    <cellStyle name="Vírgula 8 3 7 2 3 2 2 2" xfId="20270"/>
    <cellStyle name="Vírgula 8 3 7 2 3 2 3" xfId="17515"/>
    <cellStyle name="Vírgula 8 3 7 2 3 3" xfId="13619"/>
    <cellStyle name="Vírgula 8 3 7 2 3 3 2" xfId="19099"/>
    <cellStyle name="Vírgula 8 3 7 2 3 4" xfId="16344"/>
    <cellStyle name="Vírgula 8 3 7 2 4" xfId="8596"/>
    <cellStyle name="Vírgula 8 3 7 2 4 2" xfId="13976"/>
    <cellStyle name="Vírgula 8 3 7 2 4 2 2" xfId="19456"/>
    <cellStyle name="Vírgula 8 3 7 2 4 3" xfId="16701"/>
    <cellStyle name="Vírgula 8 3 7 2 5" xfId="3635"/>
    <cellStyle name="Vírgula 8 3 7 2 5 2" xfId="12813"/>
    <cellStyle name="Vírgula 8 3 7 2 5 2 2" xfId="18293"/>
    <cellStyle name="Vírgula 8 3 7 2 5 3" xfId="15539"/>
    <cellStyle name="Vírgula 8 3 7 2 6" xfId="12447"/>
    <cellStyle name="Vírgula 8 3 7 2 6 2" xfId="17927"/>
    <cellStyle name="Vírgula 8 3 7 2 7" xfId="15173"/>
    <cellStyle name="Vírgula 8 3 7 3" xfId="4300"/>
    <cellStyle name="Vírgula 8 3 7 3 2" xfId="9286"/>
    <cellStyle name="Vírgula 8 3 7 3 2 2" xfId="14147"/>
    <cellStyle name="Vírgula 8 3 7 3 2 2 2" xfId="19627"/>
    <cellStyle name="Vírgula 8 3 7 3 2 3" xfId="16872"/>
    <cellStyle name="Vírgula 8 3 7 3 3" xfId="12975"/>
    <cellStyle name="Vírgula 8 3 7 3 3 2" xfId="18455"/>
    <cellStyle name="Vírgula 8 3 7 3 4" xfId="15701"/>
    <cellStyle name="Vírgula 8 3 7 4" xfId="6044"/>
    <cellStyle name="Vírgula 8 3 7 4 2" xfId="10986"/>
    <cellStyle name="Vírgula 8 3 7 4 2 2" xfId="14553"/>
    <cellStyle name="Vírgula 8 3 7 4 2 2 2" xfId="20033"/>
    <cellStyle name="Vírgula 8 3 7 4 2 3" xfId="17278"/>
    <cellStyle name="Vírgula 8 3 7 4 3" xfId="13382"/>
    <cellStyle name="Vírgula 8 3 7 4 3 2" xfId="18862"/>
    <cellStyle name="Vírgula 8 3 7 4 4" xfId="16107"/>
    <cellStyle name="Vírgula 8 3 7 5" xfId="7552"/>
    <cellStyle name="Vírgula 8 3 7 5 2" xfId="13739"/>
    <cellStyle name="Vírgula 8 3 7 5 2 2" xfId="19219"/>
    <cellStyle name="Vírgula 8 3 7 5 3" xfId="16464"/>
    <cellStyle name="Vírgula 8 3 7 6" xfId="2591"/>
    <cellStyle name="Vírgula 8 3 7 6 2" xfId="12576"/>
    <cellStyle name="Vírgula 8 3 7 6 2 2" xfId="18056"/>
    <cellStyle name="Vírgula 8 3 7 6 3" xfId="15302"/>
    <cellStyle name="Vírgula 8 3 7 7" xfId="12195"/>
    <cellStyle name="Vírgula 8 3 7 7 2" xfId="17676"/>
    <cellStyle name="Vírgula 8 3 7 8" xfId="14934"/>
    <cellStyle name="Vírgula 8 3 8" xfId="1331"/>
    <cellStyle name="Vírgula 8 3 8 2" xfId="4682"/>
    <cellStyle name="Vírgula 8 3 8 2 2" xfId="9666"/>
    <cellStyle name="Vírgula 8 3 8 2 2 2" xfId="14240"/>
    <cellStyle name="Vírgula 8 3 8 2 2 2 2" xfId="19720"/>
    <cellStyle name="Vírgula 8 3 8 2 2 3" xfId="16965"/>
    <cellStyle name="Vírgula 8 3 8 2 3" xfId="13068"/>
    <cellStyle name="Vírgula 8 3 8 2 3 2" xfId="18548"/>
    <cellStyle name="Vírgula 8 3 8 2 4" xfId="15794"/>
    <cellStyle name="Vírgula 8 3 8 3" xfId="6411"/>
    <cellStyle name="Vírgula 8 3 8 3 2" xfId="11353"/>
    <cellStyle name="Vírgula 8 3 8 3 2 2" xfId="14640"/>
    <cellStyle name="Vírgula 8 3 8 3 2 2 2" xfId="20120"/>
    <cellStyle name="Vírgula 8 3 8 3 2 3" xfId="17365"/>
    <cellStyle name="Vírgula 8 3 8 3 3" xfId="13469"/>
    <cellStyle name="Vírgula 8 3 8 3 3 2" xfId="18949"/>
    <cellStyle name="Vírgula 8 3 8 3 4" xfId="16194"/>
    <cellStyle name="Vírgula 8 3 8 4" xfId="7919"/>
    <cellStyle name="Vírgula 8 3 8 4 2" xfId="13826"/>
    <cellStyle name="Vírgula 8 3 8 4 2 2" xfId="19306"/>
    <cellStyle name="Vírgula 8 3 8 4 3" xfId="16551"/>
    <cellStyle name="Vírgula 8 3 8 5" xfId="2958"/>
    <cellStyle name="Vírgula 8 3 8 5 2" xfId="12663"/>
    <cellStyle name="Vírgula 8 3 8 5 2 2" xfId="18143"/>
    <cellStyle name="Vírgula 8 3 8 5 3" xfId="15389"/>
    <cellStyle name="Vírgula 8 3 8 6" xfId="12297"/>
    <cellStyle name="Vírgula 8 3 8 6 2" xfId="17777"/>
    <cellStyle name="Vírgula 8 3 8 7" xfId="15023"/>
    <cellStyle name="Vírgula 8 3 9" xfId="275"/>
    <cellStyle name="Vírgula 8 3 9 2" xfId="3900"/>
    <cellStyle name="Vírgula 8 3 9 2 2" xfId="8987"/>
    <cellStyle name="Vírgula 8 3 9 2 2 2" xfId="14078"/>
    <cellStyle name="Vírgula 8 3 9 2 2 2 2" xfId="19558"/>
    <cellStyle name="Vírgula 8 3 9 2 2 3" xfId="16803"/>
    <cellStyle name="Vírgula 8 3 9 2 3" xfId="12882"/>
    <cellStyle name="Vírgula 8 3 9 2 3 2" xfId="18362"/>
    <cellStyle name="Vírgula 8 3 9 2 4" xfId="15608"/>
    <cellStyle name="Vírgula 8 3 9 3" xfId="5678"/>
    <cellStyle name="Vírgula 8 3 9 3 2" xfId="10620"/>
    <cellStyle name="Vírgula 8 3 9 3 2 2" xfId="14466"/>
    <cellStyle name="Vírgula 8 3 9 3 2 2 2" xfId="19946"/>
    <cellStyle name="Vírgula 8 3 9 3 2 3" xfId="17191"/>
    <cellStyle name="Vírgula 8 3 9 3 3" xfId="13295"/>
    <cellStyle name="Vírgula 8 3 9 3 3 2" xfId="18775"/>
    <cellStyle name="Vírgula 8 3 9 3 4" xfId="16020"/>
    <cellStyle name="Vírgula 8 3 9 4" xfId="7186"/>
    <cellStyle name="Vírgula 8 3 9 4 2" xfId="13652"/>
    <cellStyle name="Vírgula 8 3 9 4 2 2" xfId="19132"/>
    <cellStyle name="Vírgula 8 3 9 4 3" xfId="16377"/>
    <cellStyle name="Vírgula 8 3 9 5" xfId="2225"/>
    <cellStyle name="Vírgula 8 3 9 5 2" xfId="12489"/>
    <cellStyle name="Vírgula 8 3 9 5 2 2" xfId="17969"/>
    <cellStyle name="Vírgula 8 3 9 5 3" xfId="15215"/>
    <cellStyle name="Vírgula 8 3 9 6" xfId="12083"/>
    <cellStyle name="Vírgula 8 3 9 6 2" xfId="17564"/>
    <cellStyle name="Vírgula 8 3 9 7" xfId="14843"/>
    <cellStyle name="Vírgula 8 4" xfId="618"/>
    <cellStyle name="Vírgula 8 4 10" xfId="2363"/>
    <cellStyle name="Vírgula 8 4 10 2" xfId="12520"/>
    <cellStyle name="Vírgula 8 4 10 2 2" xfId="18000"/>
    <cellStyle name="Vírgula 8 4 10 3" xfId="15246"/>
    <cellStyle name="Vírgula 8 4 11" xfId="12138"/>
    <cellStyle name="Vírgula 8 4 11 2" xfId="17619"/>
    <cellStyle name="Vírgula 8 4 12" xfId="1487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2 2 2" xfId="19873"/>
    <cellStyle name="Vírgula 8 4 2 2 2 2 2 3" xfId="17118"/>
    <cellStyle name="Vírgula 8 4 2 2 2 2 3" xfId="13221"/>
    <cellStyle name="Vírgula 8 4 2 2 2 2 3 2" xfId="18701"/>
    <cellStyle name="Vírgula 8 4 2 2 2 2 4" xfId="15947"/>
    <cellStyle name="Vírgula 8 4 2 2 2 3" xfId="7091"/>
    <cellStyle name="Vírgula 8 4 2 2 2 3 2" xfId="12033"/>
    <cellStyle name="Vírgula 8 4 2 2 2 3 2 2" xfId="14793"/>
    <cellStyle name="Vírgula 8 4 2 2 2 3 2 2 2" xfId="20273"/>
    <cellStyle name="Vírgula 8 4 2 2 2 3 2 3" xfId="17518"/>
    <cellStyle name="Vírgula 8 4 2 2 2 3 3" xfId="13622"/>
    <cellStyle name="Vírgula 8 4 2 2 2 3 3 2" xfId="19102"/>
    <cellStyle name="Vírgula 8 4 2 2 2 3 4" xfId="16347"/>
    <cellStyle name="Vírgula 8 4 2 2 2 4" xfId="8599"/>
    <cellStyle name="Vírgula 8 4 2 2 2 4 2" xfId="13979"/>
    <cellStyle name="Vírgula 8 4 2 2 2 4 2 2" xfId="19459"/>
    <cellStyle name="Vírgula 8 4 2 2 2 4 3" xfId="16704"/>
    <cellStyle name="Vírgula 8 4 2 2 2 5" xfId="3638"/>
    <cellStyle name="Vírgula 8 4 2 2 2 5 2" xfId="12816"/>
    <cellStyle name="Vírgula 8 4 2 2 2 5 2 2" xfId="18296"/>
    <cellStyle name="Vírgula 8 4 2 2 2 5 3" xfId="15542"/>
    <cellStyle name="Vírgula 8 4 2 2 2 6" xfId="12450"/>
    <cellStyle name="Vírgula 8 4 2 2 2 6 2" xfId="17930"/>
    <cellStyle name="Vírgula 8 4 2 2 2 7" xfId="15176"/>
    <cellStyle name="Vírgula 8 4 2 2 3" xfId="4587"/>
    <cellStyle name="Vírgula 8 4 2 2 3 2" xfId="9571"/>
    <cellStyle name="Vírgula 8 4 2 2 3 2 2" xfId="14214"/>
    <cellStyle name="Vírgula 8 4 2 2 3 2 2 2" xfId="19694"/>
    <cellStyle name="Vírgula 8 4 2 2 3 2 3" xfId="16939"/>
    <cellStyle name="Vírgula 8 4 2 2 3 3" xfId="13042"/>
    <cellStyle name="Vírgula 8 4 2 2 3 3 2" xfId="18522"/>
    <cellStyle name="Vírgula 8 4 2 2 3 4" xfId="15768"/>
    <cellStyle name="Vírgula 8 4 2 2 4" xfId="6318"/>
    <cellStyle name="Vírgula 8 4 2 2 4 2" xfId="11260"/>
    <cellStyle name="Vírgula 8 4 2 2 4 2 2" xfId="14616"/>
    <cellStyle name="Vírgula 8 4 2 2 4 2 2 2" xfId="20096"/>
    <cellStyle name="Vírgula 8 4 2 2 4 2 3" xfId="17341"/>
    <cellStyle name="Vírgula 8 4 2 2 4 3" xfId="13445"/>
    <cellStyle name="Vírgula 8 4 2 2 4 3 2" xfId="18925"/>
    <cellStyle name="Vírgula 8 4 2 2 4 4" xfId="16170"/>
    <cellStyle name="Vírgula 8 4 2 2 5" xfId="7826"/>
    <cellStyle name="Vírgula 8 4 2 2 5 2" xfId="13802"/>
    <cellStyle name="Vírgula 8 4 2 2 5 2 2" xfId="19282"/>
    <cellStyle name="Vírgula 8 4 2 2 5 3" xfId="16527"/>
    <cellStyle name="Vírgula 8 4 2 2 6" xfId="2865"/>
    <cellStyle name="Vírgula 8 4 2 2 6 2" xfId="12639"/>
    <cellStyle name="Vírgula 8 4 2 2 6 2 2" xfId="18119"/>
    <cellStyle name="Vírgula 8 4 2 2 6 3" xfId="15365"/>
    <cellStyle name="Vírgula 8 4 2 2 7" xfId="12273"/>
    <cellStyle name="Vírgula 8 4 2 2 7 2" xfId="17753"/>
    <cellStyle name="Vírgula 8 4 2 2 8" xfId="14999"/>
    <cellStyle name="Vírgula 8 4 2 3" xfId="2010"/>
    <cellStyle name="Vírgula 8 4 2 3 2" xfId="5361"/>
    <cellStyle name="Vírgula 8 4 2 3 2 2" xfId="10345"/>
    <cellStyle name="Vírgula 8 4 2 3 2 2 2" xfId="14392"/>
    <cellStyle name="Vírgula 8 4 2 3 2 2 2 2" xfId="19872"/>
    <cellStyle name="Vírgula 8 4 2 3 2 2 3" xfId="17117"/>
    <cellStyle name="Vírgula 8 4 2 3 2 3" xfId="13220"/>
    <cellStyle name="Vírgula 8 4 2 3 2 3 2" xfId="18700"/>
    <cellStyle name="Vírgula 8 4 2 3 2 4" xfId="15946"/>
    <cellStyle name="Vírgula 8 4 2 3 3" xfId="7090"/>
    <cellStyle name="Vírgula 8 4 2 3 3 2" xfId="12032"/>
    <cellStyle name="Vírgula 8 4 2 3 3 2 2" xfId="14792"/>
    <cellStyle name="Vírgula 8 4 2 3 3 2 2 2" xfId="20272"/>
    <cellStyle name="Vírgula 8 4 2 3 3 2 3" xfId="17517"/>
    <cellStyle name="Vírgula 8 4 2 3 3 3" xfId="13621"/>
    <cellStyle name="Vírgula 8 4 2 3 3 3 2" xfId="19101"/>
    <cellStyle name="Vírgula 8 4 2 3 3 4" xfId="16346"/>
    <cellStyle name="Vírgula 8 4 2 3 4" xfId="8598"/>
    <cellStyle name="Vírgula 8 4 2 3 4 2" xfId="13978"/>
    <cellStyle name="Vírgula 8 4 2 3 4 2 2" xfId="19458"/>
    <cellStyle name="Vírgula 8 4 2 3 4 3" xfId="16703"/>
    <cellStyle name="Vírgula 8 4 2 3 5" xfId="3637"/>
    <cellStyle name="Vírgula 8 4 2 3 5 2" xfId="12815"/>
    <cellStyle name="Vírgula 8 4 2 3 5 2 2" xfId="18295"/>
    <cellStyle name="Vírgula 8 4 2 3 5 3" xfId="15541"/>
    <cellStyle name="Vírgula 8 4 2 3 6" xfId="12449"/>
    <cellStyle name="Vírgula 8 4 2 3 6 2" xfId="17929"/>
    <cellStyle name="Vírgula 8 4 2 3 7" xfId="15175"/>
    <cellStyle name="Vírgula 8 4 2 4" xfId="4204"/>
    <cellStyle name="Vírgula 8 4 2 4 2" xfId="9190"/>
    <cellStyle name="Vírgula 8 4 2 4 2 2" xfId="14123"/>
    <cellStyle name="Vírgula 8 4 2 4 2 2 2" xfId="19603"/>
    <cellStyle name="Vírgula 8 4 2 4 2 3" xfId="16848"/>
    <cellStyle name="Vírgula 8 4 2 4 3" xfId="12951"/>
    <cellStyle name="Vírgula 8 4 2 4 3 2" xfId="18431"/>
    <cellStyle name="Vírgula 8 4 2 4 4" xfId="15677"/>
    <cellStyle name="Vírgula 8 4 2 5" xfId="5951"/>
    <cellStyle name="Vírgula 8 4 2 5 2" xfId="10893"/>
    <cellStyle name="Vírgula 8 4 2 5 2 2" xfId="14529"/>
    <cellStyle name="Vírgula 8 4 2 5 2 2 2" xfId="20009"/>
    <cellStyle name="Vírgula 8 4 2 5 2 3" xfId="17254"/>
    <cellStyle name="Vírgula 8 4 2 5 3" xfId="13358"/>
    <cellStyle name="Vírgula 8 4 2 5 3 2" xfId="18838"/>
    <cellStyle name="Vírgula 8 4 2 5 4" xfId="16083"/>
    <cellStyle name="Vírgula 8 4 2 6" xfId="7459"/>
    <cellStyle name="Vírgula 8 4 2 6 2" xfId="13715"/>
    <cellStyle name="Vírgula 8 4 2 6 2 2" xfId="19195"/>
    <cellStyle name="Vírgula 8 4 2 6 3" xfId="16440"/>
    <cellStyle name="Vírgula 8 4 2 7" xfId="2498"/>
    <cellStyle name="Vírgula 8 4 2 7 2" xfId="12552"/>
    <cellStyle name="Vírgula 8 4 2 7 2 2" xfId="18032"/>
    <cellStyle name="Vírgula 8 4 2 7 3" xfId="15278"/>
    <cellStyle name="Vírgula 8 4 2 8" xfId="12170"/>
    <cellStyle name="Vírgula 8 4 2 8 2" xfId="17651"/>
    <cellStyle name="Vírgula 8 4 2 9" xfId="14910"/>
    <cellStyle name="Vírgula 8 4 3" xfId="914"/>
    <cellStyle name="Vírgula 8 4 3 2" xfId="2012"/>
    <cellStyle name="Vírgula 8 4 3 2 2" xfId="5363"/>
    <cellStyle name="Vírgula 8 4 3 2 2 2" xfId="10347"/>
    <cellStyle name="Vírgula 8 4 3 2 2 2 2" xfId="14394"/>
    <cellStyle name="Vírgula 8 4 3 2 2 2 2 2" xfId="19874"/>
    <cellStyle name="Vírgula 8 4 3 2 2 2 3" xfId="17119"/>
    <cellStyle name="Vírgula 8 4 3 2 2 3" xfId="13222"/>
    <cellStyle name="Vírgula 8 4 3 2 2 3 2" xfId="18702"/>
    <cellStyle name="Vírgula 8 4 3 2 2 4" xfId="15948"/>
    <cellStyle name="Vírgula 8 4 3 2 3" xfId="7092"/>
    <cellStyle name="Vírgula 8 4 3 2 3 2" xfId="12034"/>
    <cellStyle name="Vírgula 8 4 3 2 3 2 2" xfId="14794"/>
    <cellStyle name="Vírgula 8 4 3 2 3 2 2 2" xfId="20274"/>
    <cellStyle name="Vírgula 8 4 3 2 3 2 3" xfId="17519"/>
    <cellStyle name="Vírgula 8 4 3 2 3 3" xfId="13623"/>
    <cellStyle name="Vírgula 8 4 3 2 3 3 2" xfId="19103"/>
    <cellStyle name="Vírgula 8 4 3 2 3 4" xfId="16348"/>
    <cellStyle name="Vírgula 8 4 3 2 4" xfId="8600"/>
    <cellStyle name="Vírgula 8 4 3 2 4 2" xfId="13980"/>
    <cellStyle name="Vírgula 8 4 3 2 4 2 2" xfId="19460"/>
    <cellStyle name="Vírgula 8 4 3 2 4 3" xfId="16705"/>
    <cellStyle name="Vírgula 8 4 3 2 5" xfId="3639"/>
    <cellStyle name="Vírgula 8 4 3 2 5 2" xfId="12817"/>
    <cellStyle name="Vírgula 8 4 3 2 5 2 2" xfId="18297"/>
    <cellStyle name="Vírgula 8 4 3 2 5 3" xfId="15543"/>
    <cellStyle name="Vírgula 8 4 3 2 6" xfId="12451"/>
    <cellStyle name="Vírgula 8 4 3 2 6 2" xfId="17931"/>
    <cellStyle name="Vírgula 8 4 3 2 7" xfId="15177"/>
    <cellStyle name="Vírgula 8 4 3 3" xfId="4346"/>
    <cellStyle name="Vírgula 8 4 3 3 2" xfId="9331"/>
    <cellStyle name="Vírgula 8 4 3 3 2 2" xfId="14156"/>
    <cellStyle name="Vírgula 8 4 3 3 2 2 2" xfId="19636"/>
    <cellStyle name="Vírgula 8 4 3 3 2 3" xfId="16881"/>
    <cellStyle name="Vírgula 8 4 3 3 3" xfId="12984"/>
    <cellStyle name="Vírgula 8 4 3 3 3 2" xfId="18464"/>
    <cellStyle name="Vírgula 8 4 3 3 4" xfId="15710"/>
    <cellStyle name="Vírgula 8 4 3 4" xfId="6089"/>
    <cellStyle name="Vírgula 8 4 3 4 2" xfId="11031"/>
    <cellStyle name="Vírgula 8 4 3 4 2 2" xfId="14562"/>
    <cellStyle name="Vírgula 8 4 3 4 2 2 2" xfId="20042"/>
    <cellStyle name="Vírgula 8 4 3 4 2 3" xfId="17287"/>
    <cellStyle name="Vírgula 8 4 3 4 3" xfId="13391"/>
    <cellStyle name="Vírgula 8 4 3 4 3 2" xfId="18871"/>
    <cellStyle name="Vírgula 8 4 3 4 4" xfId="16116"/>
    <cellStyle name="Vírgula 8 4 3 5" xfId="7597"/>
    <cellStyle name="Vírgula 8 4 3 5 2" xfId="13748"/>
    <cellStyle name="Vírgula 8 4 3 5 2 2" xfId="19228"/>
    <cellStyle name="Vírgula 8 4 3 5 3" xfId="16473"/>
    <cellStyle name="Vírgula 8 4 3 6" xfId="2636"/>
    <cellStyle name="Vírgula 8 4 3 6 2" xfId="12585"/>
    <cellStyle name="Vírgula 8 4 3 6 2 2" xfId="18065"/>
    <cellStyle name="Vírgula 8 4 3 6 3" xfId="15311"/>
    <cellStyle name="Vírgula 8 4 3 7" xfId="12205"/>
    <cellStyle name="Vírgula 8 4 3 7 2" xfId="17686"/>
    <cellStyle name="Vírgula 8 4 3 8" xfId="14944"/>
    <cellStyle name="Vírgula 8 4 4" xfId="2009"/>
    <cellStyle name="Vírgula 8 4 4 2" xfId="5360"/>
    <cellStyle name="Vírgula 8 4 4 2 2" xfId="10344"/>
    <cellStyle name="Vírgula 8 4 4 2 2 2" xfId="14391"/>
    <cellStyle name="Vírgula 8 4 4 2 2 2 2" xfId="19871"/>
    <cellStyle name="Vírgula 8 4 4 2 2 3" xfId="17116"/>
    <cellStyle name="Vírgula 8 4 4 2 3" xfId="13219"/>
    <cellStyle name="Vírgula 8 4 4 2 3 2" xfId="18699"/>
    <cellStyle name="Vírgula 8 4 4 2 4" xfId="15945"/>
    <cellStyle name="Vírgula 8 4 4 3" xfId="7089"/>
    <cellStyle name="Vírgula 8 4 4 3 2" xfId="12031"/>
    <cellStyle name="Vírgula 8 4 4 3 2 2" xfId="14791"/>
    <cellStyle name="Vírgula 8 4 4 3 2 2 2" xfId="20271"/>
    <cellStyle name="Vírgula 8 4 4 3 2 3" xfId="17516"/>
    <cellStyle name="Vírgula 8 4 4 3 3" xfId="13620"/>
    <cellStyle name="Vírgula 8 4 4 3 3 2" xfId="19100"/>
    <cellStyle name="Vírgula 8 4 4 3 4" xfId="16345"/>
    <cellStyle name="Vírgula 8 4 4 4" xfId="8597"/>
    <cellStyle name="Vírgula 8 4 4 4 2" xfId="13977"/>
    <cellStyle name="Vírgula 8 4 4 4 2 2" xfId="19457"/>
    <cellStyle name="Vírgula 8 4 4 4 3" xfId="16702"/>
    <cellStyle name="Vírgula 8 4 4 5" xfId="3636"/>
    <cellStyle name="Vírgula 8 4 4 5 2" xfId="12814"/>
    <cellStyle name="Vírgula 8 4 4 5 2 2" xfId="18294"/>
    <cellStyle name="Vírgula 8 4 4 5 3" xfId="15540"/>
    <cellStyle name="Vírgula 8 4 4 6" xfId="12448"/>
    <cellStyle name="Vírgula 8 4 4 6 2" xfId="17928"/>
    <cellStyle name="Vírgula 8 4 4 7" xfId="15174"/>
    <cellStyle name="Vírgula 8 4 5" xfId="3744"/>
    <cellStyle name="Vírgula 8 4 5 2" xfId="4491"/>
    <cellStyle name="Vírgula 8 4 5 2 2" xfId="9475"/>
    <cellStyle name="Vírgula 8 4 5 2 2 2" xfId="14193"/>
    <cellStyle name="Vírgula 8 4 5 2 2 2 2" xfId="19673"/>
    <cellStyle name="Vírgula 8 4 5 2 2 3" xfId="16918"/>
    <cellStyle name="Vírgula 8 4 5 2 3" xfId="13021"/>
    <cellStyle name="Vírgula 8 4 5 2 3 2" xfId="18501"/>
    <cellStyle name="Vírgula 8 4 5 2 4" xfId="15747"/>
    <cellStyle name="Vírgula 8 4 5 3" xfId="8704"/>
    <cellStyle name="Vírgula 8 4 5 3 2" xfId="14011"/>
    <cellStyle name="Vírgula 8 4 5 3 2 2" xfId="19491"/>
    <cellStyle name="Vírgula 8 4 5 3 3" xfId="16736"/>
    <cellStyle name="Vírgula 8 4 5 4" xfId="12846"/>
    <cellStyle name="Vírgula 8 4 5 4 2" xfId="18326"/>
    <cellStyle name="Vírgula 8 4 5 5" xfId="15572"/>
    <cellStyle name="Vírgula 8 4 6" xfId="4068"/>
    <cellStyle name="Vírgula 8 4 6 2" xfId="8840"/>
    <cellStyle name="Vírgula 8 4 6 2 2" xfId="14043"/>
    <cellStyle name="Vírgula 8 4 6 2 2 2" xfId="19523"/>
    <cellStyle name="Vírgula 8 4 6 2 3" xfId="16768"/>
    <cellStyle name="Vírgula 8 4 6 3" xfId="12919"/>
    <cellStyle name="Vírgula 8 4 6 3 2" xfId="18399"/>
    <cellStyle name="Vírgula 8 4 6 4" xfId="15645"/>
    <cellStyle name="Vírgula 8 4 7" xfId="5509"/>
    <cellStyle name="Vírgula 8 4 7 2" xfId="10467"/>
    <cellStyle name="Vírgula 8 4 7 2 2" xfId="14429"/>
    <cellStyle name="Vírgula 8 4 7 2 2 2" xfId="19909"/>
    <cellStyle name="Vírgula 8 4 7 2 3" xfId="17154"/>
    <cellStyle name="Vírgula 8 4 7 3" xfId="13258"/>
    <cellStyle name="Vírgula 8 4 7 3 2" xfId="18738"/>
    <cellStyle name="Vírgula 8 4 7 4" xfId="15983"/>
    <cellStyle name="Vírgula 8 4 8" xfId="5816"/>
    <cellStyle name="Vírgula 8 4 8 2" xfId="10758"/>
    <cellStyle name="Vírgula 8 4 8 2 2" xfId="14497"/>
    <cellStyle name="Vírgula 8 4 8 2 2 2" xfId="19977"/>
    <cellStyle name="Vírgula 8 4 8 2 3" xfId="17222"/>
    <cellStyle name="Vírgula 8 4 8 3" xfId="13326"/>
    <cellStyle name="Vírgula 8 4 8 3 2" xfId="18806"/>
    <cellStyle name="Vírgula 8 4 8 4" xfId="16051"/>
    <cellStyle name="Vírgula 8 4 9" xfId="7324"/>
    <cellStyle name="Vírgula 8 4 9 2" xfId="13683"/>
    <cellStyle name="Vírgula 8 4 9 2 2" xfId="19163"/>
    <cellStyle name="Vírgula 8 4 9 3" xfId="16408"/>
    <cellStyle name="Vírgula 8 5" xfId="663"/>
    <cellStyle name="Vírgula 8 5 10" xfId="2406"/>
    <cellStyle name="Vírgula 8 5 10 2" xfId="12530"/>
    <cellStyle name="Vírgula 8 5 10 2 2" xfId="18010"/>
    <cellStyle name="Vírgula 8 5 10 3" xfId="15256"/>
    <cellStyle name="Vírgula 8 5 11" xfId="12148"/>
    <cellStyle name="Vírgula 8 5 11 2" xfId="17629"/>
    <cellStyle name="Vírgula 8 5 12" xfId="1488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2 2 2" xfId="19877"/>
    <cellStyle name="Vírgula 8 5 2 2 2 2 2 3" xfId="17122"/>
    <cellStyle name="Vírgula 8 5 2 2 2 2 3" xfId="13225"/>
    <cellStyle name="Vírgula 8 5 2 2 2 2 3 2" xfId="18705"/>
    <cellStyle name="Vírgula 8 5 2 2 2 2 4" xfId="15951"/>
    <cellStyle name="Vírgula 8 5 2 2 2 3" xfId="7095"/>
    <cellStyle name="Vírgula 8 5 2 2 2 3 2" xfId="12037"/>
    <cellStyle name="Vírgula 8 5 2 2 2 3 2 2" xfId="14797"/>
    <cellStyle name="Vírgula 8 5 2 2 2 3 2 2 2" xfId="20277"/>
    <cellStyle name="Vírgula 8 5 2 2 2 3 2 3" xfId="17522"/>
    <cellStyle name="Vírgula 8 5 2 2 2 3 3" xfId="13626"/>
    <cellStyle name="Vírgula 8 5 2 2 2 3 3 2" xfId="19106"/>
    <cellStyle name="Vírgula 8 5 2 2 2 3 4" xfId="16351"/>
    <cellStyle name="Vírgula 8 5 2 2 2 4" xfId="8603"/>
    <cellStyle name="Vírgula 8 5 2 2 2 4 2" xfId="13983"/>
    <cellStyle name="Vírgula 8 5 2 2 2 4 2 2" xfId="19463"/>
    <cellStyle name="Vírgula 8 5 2 2 2 4 3" xfId="16708"/>
    <cellStyle name="Vírgula 8 5 2 2 2 5" xfId="3642"/>
    <cellStyle name="Vírgula 8 5 2 2 2 5 2" xfId="12820"/>
    <cellStyle name="Vírgula 8 5 2 2 2 5 2 2" xfId="18300"/>
    <cellStyle name="Vírgula 8 5 2 2 2 5 3" xfId="15546"/>
    <cellStyle name="Vírgula 8 5 2 2 2 6" xfId="12454"/>
    <cellStyle name="Vírgula 8 5 2 2 2 6 2" xfId="17934"/>
    <cellStyle name="Vírgula 8 5 2 2 2 7" xfId="15180"/>
    <cellStyle name="Vírgula 8 5 2 2 3" xfId="4630"/>
    <cellStyle name="Vírgula 8 5 2 2 3 2" xfId="9614"/>
    <cellStyle name="Vírgula 8 5 2 2 3 2 2" xfId="14224"/>
    <cellStyle name="Vírgula 8 5 2 2 3 2 2 2" xfId="19704"/>
    <cellStyle name="Vírgula 8 5 2 2 3 2 3" xfId="16949"/>
    <cellStyle name="Vírgula 8 5 2 2 3 3" xfId="13052"/>
    <cellStyle name="Vírgula 8 5 2 2 3 3 2" xfId="18532"/>
    <cellStyle name="Vírgula 8 5 2 2 3 4" xfId="15778"/>
    <cellStyle name="Vírgula 8 5 2 2 4" xfId="6361"/>
    <cellStyle name="Vírgula 8 5 2 2 4 2" xfId="11303"/>
    <cellStyle name="Vírgula 8 5 2 2 4 2 2" xfId="14626"/>
    <cellStyle name="Vírgula 8 5 2 2 4 2 2 2" xfId="20106"/>
    <cellStyle name="Vírgula 8 5 2 2 4 2 3" xfId="17351"/>
    <cellStyle name="Vírgula 8 5 2 2 4 3" xfId="13455"/>
    <cellStyle name="Vírgula 8 5 2 2 4 3 2" xfId="18935"/>
    <cellStyle name="Vírgula 8 5 2 2 4 4" xfId="16180"/>
    <cellStyle name="Vírgula 8 5 2 2 5" xfId="7869"/>
    <cellStyle name="Vírgula 8 5 2 2 5 2" xfId="13812"/>
    <cellStyle name="Vírgula 8 5 2 2 5 2 2" xfId="19292"/>
    <cellStyle name="Vírgula 8 5 2 2 5 3" xfId="16537"/>
    <cellStyle name="Vírgula 8 5 2 2 6" xfId="2908"/>
    <cellStyle name="Vírgula 8 5 2 2 6 2" xfId="12649"/>
    <cellStyle name="Vírgula 8 5 2 2 6 2 2" xfId="18129"/>
    <cellStyle name="Vírgula 8 5 2 2 6 3" xfId="15375"/>
    <cellStyle name="Vírgula 8 5 2 2 7" xfId="12283"/>
    <cellStyle name="Vírgula 8 5 2 2 7 2" xfId="17763"/>
    <cellStyle name="Vírgula 8 5 2 2 8" xfId="15009"/>
    <cellStyle name="Vírgula 8 5 2 3" xfId="2014"/>
    <cellStyle name="Vírgula 8 5 2 3 2" xfId="5365"/>
    <cellStyle name="Vírgula 8 5 2 3 2 2" xfId="10349"/>
    <cellStyle name="Vírgula 8 5 2 3 2 2 2" xfId="14396"/>
    <cellStyle name="Vírgula 8 5 2 3 2 2 2 2" xfId="19876"/>
    <cellStyle name="Vírgula 8 5 2 3 2 2 3" xfId="17121"/>
    <cellStyle name="Vírgula 8 5 2 3 2 3" xfId="13224"/>
    <cellStyle name="Vírgula 8 5 2 3 2 3 2" xfId="18704"/>
    <cellStyle name="Vírgula 8 5 2 3 2 4" xfId="15950"/>
    <cellStyle name="Vírgula 8 5 2 3 3" xfId="7094"/>
    <cellStyle name="Vírgula 8 5 2 3 3 2" xfId="12036"/>
    <cellStyle name="Vírgula 8 5 2 3 3 2 2" xfId="14796"/>
    <cellStyle name="Vírgula 8 5 2 3 3 2 2 2" xfId="20276"/>
    <cellStyle name="Vírgula 8 5 2 3 3 2 3" xfId="17521"/>
    <cellStyle name="Vírgula 8 5 2 3 3 3" xfId="13625"/>
    <cellStyle name="Vírgula 8 5 2 3 3 3 2" xfId="19105"/>
    <cellStyle name="Vírgula 8 5 2 3 3 4" xfId="16350"/>
    <cellStyle name="Vírgula 8 5 2 3 4" xfId="8602"/>
    <cellStyle name="Vírgula 8 5 2 3 4 2" xfId="13982"/>
    <cellStyle name="Vírgula 8 5 2 3 4 2 2" xfId="19462"/>
    <cellStyle name="Vírgula 8 5 2 3 4 3" xfId="16707"/>
    <cellStyle name="Vírgula 8 5 2 3 5" xfId="3641"/>
    <cellStyle name="Vírgula 8 5 2 3 5 2" xfId="12819"/>
    <cellStyle name="Vírgula 8 5 2 3 5 2 2" xfId="18299"/>
    <cellStyle name="Vírgula 8 5 2 3 5 3" xfId="15545"/>
    <cellStyle name="Vírgula 8 5 2 3 6" xfId="12453"/>
    <cellStyle name="Vírgula 8 5 2 3 6 2" xfId="17933"/>
    <cellStyle name="Vírgula 8 5 2 3 7" xfId="15179"/>
    <cellStyle name="Vírgula 8 5 2 4" xfId="4247"/>
    <cellStyle name="Vírgula 8 5 2 4 2" xfId="9233"/>
    <cellStyle name="Vírgula 8 5 2 4 2 2" xfId="14133"/>
    <cellStyle name="Vírgula 8 5 2 4 2 2 2" xfId="19613"/>
    <cellStyle name="Vírgula 8 5 2 4 2 3" xfId="16858"/>
    <cellStyle name="Vírgula 8 5 2 4 3" xfId="12961"/>
    <cellStyle name="Vírgula 8 5 2 4 3 2" xfId="18441"/>
    <cellStyle name="Vírgula 8 5 2 4 4" xfId="15687"/>
    <cellStyle name="Vírgula 8 5 2 5" xfId="5994"/>
    <cellStyle name="Vírgula 8 5 2 5 2" xfId="10936"/>
    <cellStyle name="Vírgula 8 5 2 5 2 2" xfId="14539"/>
    <cellStyle name="Vírgula 8 5 2 5 2 2 2" xfId="20019"/>
    <cellStyle name="Vírgula 8 5 2 5 2 3" xfId="17264"/>
    <cellStyle name="Vírgula 8 5 2 5 3" xfId="13368"/>
    <cellStyle name="Vírgula 8 5 2 5 3 2" xfId="18848"/>
    <cellStyle name="Vírgula 8 5 2 5 4" xfId="16093"/>
    <cellStyle name="Vírgula 8 5 2 6" xfId="7502"/>
    <cellStyle name="Vírgula 8 5 2 6 2" xfId="13725"/>
    <cellStyle name="Vírgula 8 5 2 6 2 2" xfId="19205"/>
    <cellStyle name="Vírgula 8 5 2 6 3" xfId="16450"/>
    <cellStyle name="Vírgula 8 5 2 7" xfId="2541"/>
    <cellStyle name="Vírgula 8 5 2 7 2" xfId="12562"/>
    <cellStyle name="Vírgula 8 5 2 7 2 2" xfId="18042"/>
    <cellStyle name="Vírgula 8 5 2 7 3" xfId="15288"/>
    <cellStyle name="Vírgula 8 5 2 8" xfId="12180"/>
    <cellStyle name="Vírgula 8 5 2 8 2" xfId="17661"/>
    <cellStyle name="Vírgula 8 5 2 9" xfId="14920"/>
    <cellStyle name="Vírgula 8 5 3" xfId="957"/>
    <cellStyle name="Vírgula 8 5 3 2" xfId="2016"/>
    <cellStyle name="Vírgula 8 5 3 2 2" xfId="5367"/>
    <cellStyle name="Vírgula 8 5 3 2 2 2" xfId="10351"/>
    <cellStyle name="Vírgula 8 5 3 2 2 2 2" xfId="14398"/>
    <cellStyle name="Vírgula 8 5 3 2 2 2 2 2" xfId="19878"/>
    <cellStyle name="Vírgula 8 5 3 2 2 2 3" xfId="17123"/>
    <cellStyle name="Vírgula 8 5 3 2 2 3" xfId="13226"/>
    <cellStyle name="Vírgula 8 5 3 2 2 3 2" xfId="18706"/>
    <cellStyle name="Vírgula 8 5 3 2 2 4" xfId="15952"/>
    <cellStyle name="Vírgula 8 5 3 2 3" xfId="7096"/>
    <cellStyle name="Vírgula 8 5 3 2 3 2" xfId="12038"/>
    <cellStyle name="Vírgula 8 5 3 2 3 2 2" xfId="14798"/>
    <cellStyle name="Vírgula 8 5 3 2 3 2 2 2" xfId="20278"/>
    <cellStyle name="Vírgula 8 5 3 2 3 2 3" xfId="17523"/>
    <cellStyle name="Vírgula 8 5 3 2 3 3" xfId="13627"/>
    <cellStyle name="Vírgula 8 5 3 2 3 3 2" xfId="19107"/>
    <cellStyle name="Vírgula 8 5 3 2 3 4" xfId="16352"/>
    <cellStyle name="Vírgula 8 5 3 2 4" xfId="8604"/>
    <cellStyle name="Vírgula 8 5 3 2 4 2" xfId="13984"/>
    <cellStyle name="Vírgula 8 5 3 2 4 2 2" xfId="19464"/>
    <cellStyle name="Vírgula 8 5 3 2 4 3" xfId="16709"/>
    <cellStyle name="Vírgula 8 5 3 2 5" xfId="3643"/>
    <cellStyle name="Vírgula 8 5 3 2 5 2" xfId="12821"/>
    <cellStyle name="Vírgula 8 5 3 2 5 2 2" xfId="18301"/>
    <cellStyle name="Vírgula 8 5 3 2 5 3" xfId="15547"/>
    <cellStyle name="Vírgula 8 5 3 2 6" xfId="12455"/>
    <cellStyle name="Vírgula 8 5 3 2 6 2" xfId="17935"/>
    <cellStyle name="Vírgula 8 5 3 2 7" xfId="15181"/>
    <cellStyle name="Vírgula 8 5 3 3" xfId="4389"/>
    <cellStyle name="Vírgula 8 5 3 3 2" xfId="9374"/>
    <cellStyle name="Vírgula 8 5 3 3 2 2" xfId="14166"/>
    <cellStyle name="Vírgula 8 5 3 3 2 2 2" xfId="19646"/>
    <cellStyle name="Vírgula 8 5 3 3 2 3" xfId="16891"/>
    <cellStyle name="Vírgula 8 5 3 3 3" xfId="12994"/>
    <cellStyle name="Vírgula 8 5 3 3 3 2" xfId="18474"/>
    <cellStyle name="Vírgula 8 5 3 3 4" xfId="15720"/>
    <cellStyle name="Vírgula 8 5 3 4" xfId="6132"/>
    <cellStyle name="Vírgula 8 5 3 4 2" xfId="11074"/>
    <cellStyle name="Vírgula 8 5 3 4 2 2" xfId="14572"/>
    <cellStyle name="Vírgula 8 5 3 4 2 2 2" xfId="20052"/>
    <cellStyle name="Vírgula 8 5 3 4 2 3" xfId="17297"/>
    <cellStyle name="Vírgula 8 5 3 4 3" xfId="13401"/>
    <cellStyle name="Vírgula 8 5 3 4 3 2" xfId="18881"/>
    <cellStyle name="Vírgula 8 5 3 4 4" xfId="16126"/>
    <cellStyle name="Vírgula 8 5 3 5" xfId="7640"/>
    <cellStyle name="Vírgula 8 5 3 5 2" xfId="13758"/>
    <cellStyle name="Vírgula 8 5 3 5 2 2" xfId="19238"/>
    <cellStyle name="Vírgula 8 5 3 5 3" xfId="16483"/>
    <cellStyle name="Vírgula 8 5 3 6" xfId="2679"/>
    <cellStyle name="Vírgula 8 5 3 6 2" xfId="12595"/>
    <cellStyle name="Vírgula 8 5 3 6 2 2" xfId="18075"/>
    <cellStyle name="Vírgula 8 5 3 6 3" xfId="15321"/>
    <cellStyle name="Vírgula 8 5 3 7" xfId="12215"/>
    <cellStyle name="Vírgula 8 5 3 7 2" xfId="17696"/>
    <cellStyle name="Vírgula 8 5 3 8" xfId="14954"/>
    <cellStyle name="Vírgula 8 5 4" xfId="2013"/>
    <cellStyle name="Vírgula 8 5 4 2" xfId="5364"/>
    <cellStyle name="Vírgula 8 5 4 2 2" xfId="10348"/>
    <cellStyle name="Vírgula 8 5 4 2 2 2" xfId="14395"/>
    <cellStyle name="Vírgula 8 5 4 2 2 2 2" xfId="19875"/>
    <cellStyle name="Vírgula 8 5 4 2 2 3" xfId="17120"/>
    <cellStyle name="Vírgula 8 5 4 2 3" xfId="13223"/>
    <cellStyle name="Vírgula 8 5 4 2 3 2" xfId="18703"/>
    <cellStyle name="Vírgula 8 5 4 2 4" xfId="15949"/>
    <cellStyle name="Vírgula 8 5 4 3" xfId="7093"/>
    <cellStyle name="Vírgula 8 5 4 3 2" xfId="12035"/>
    <cellStyle name="Vírgula 8 5 4 3 2 2" xfId="14795"/>
    <cellStyle name="Vírgula 8 5 4 3 2 2 2" xfId="20275"/>
    <cellStyle name="Vírgula 8 5 4 3 2 3" xfId="17520"/>
    <cellStyle name="Vírgula 8 5 4 3 3" xfId="13624"/>
    <cellStyle name="Vírgula 8 5 4 3 3 2" xfId="19104"/>
    <cellStyle name="Vírgula 8 5 4 3 4" xfId="16349"/>
    <cellStyle name="Vírgula 8 5 4 4" xfId="8601"/>
    <cellStyle name="Vírgula 8 5 4 4 2" xfId="13981"/>
    <cellStyle name="Vírgula 8 5 4 4 2 2" xfId="19461"/>
    <cellStyle name="Vírgula 8 5 4 4 3" xfId="16706"/>
    <cellStyle name="Vírgula 8 5 4 5" xfId="3640"/>
    <cellStyle name="Vírgula 8 5 4 5 2" xfId="12818"/>
    <cellStyle name="Vírgula 8 5 4 5 2 2" xfId="18298"/>
    <cellStyle name="Vírgula 8 5 4 5 3" xfId="15544"/>
    <cellStyle name="Vírgula 8 5 4 6" xfId="12452"/>
    <cellStyle name="Vírgula 8 5 4 6 2" xfId="17932"/>
    <cellStyle name="Vírgula 8 5 4 7" xfId="15178"/>
    <cellStyle name="Vírgula 8 5 5" xfId="3787"/>
    <cellStyle name="Vírgula 8 5 5 2" xfId="5572"/>
    <cellStyle name="Vírgula 8 5 5 2 2" xfId="10521"/>
    <cellStyle name="Vírgula 8 5 5 2 2 2" xfId="14447"/>
    <cellStyle name="Vírgula 8 5 5 2 2 2 2" xfId="19927"/>
    <cellStyle name="Vírgula 8 5 5 2 2 3" xfId="17172"/>
    <cellStyle name="Vírgula 8 5 5 2 3" xfId="13276"/>
    <cellStyle name="Vírgula 8 5 5 2 3 2" xfId="18756"/>
    <cellStyle name="Vírgula 8 5 5 2 4" xfId="16001"/>
    <cellStyle name="Vírgula 8 5 5 3" xfId="8747"/>
    <cellStyle name="Vírgula 8 5 5 3 2" xfId="14021"/>
    <cellStyle name="Vírgula 8 5 5 3 2 2" xfId="19501"/>
    <cellStyle name="Vírgula 8 5 5 3 3" xfId="16746"/>
    <cellStyle name="Vírgula 8 5 5 4" xfId="12856"/>
    <cellStyle name="Vírgula 8 5 5 4 2" xfId="18336"/>
    <cellStyle name="Vírgula 8 5 5 5" xfId="15582"/>
    <cellStyle name="Vírgula 8 5 6" xfId="4112"/>
    <cellStyle name="Vírgula 8 5 6 2" xfId="8883"/>
    <cellStyle name="Vírgula 8 5 6 2 2" xfId="14053"/>
    <cellStyle name="Vírgula 8 5 6 2 2 2" xfId="19533"/>
    <cellStyle name="Vírgula 8 5 6 2 3" xfId="16778"/>
    <cellStyle name="Vírgula 8 5 6 3" xfId="12929"/>
    <cellStyle name="Vírgula 8 5 6 3 2" xfId="18409"/>
    <cellStyle name="Vírgula 8 5 6 4" xfId="15655"/>
    <cellStyle name="Vírgula 8 5 7" xfId="5512"/>
    <cellStyle name="Vírgula 8 5 7 2" xfId="10470"/>
    <cellStyle name="Vírgula 8 5 7 2 2" xfId="14430"/>
    <cellStyle name="Vírgula 8 5 7 2 2 2" xfId="19910"/>
    <cellStyle name="Vírgula 8 5 7 2 3" xfId="17155"/>
    <cellStyle name="Vírgula 8 5 7 3" xfId="13259"/>
    <cellStyle name="Vírgula 8 5 7 3 2" xfId="18739"/>
    <cellStyle name="Vírgula 8 5 7 4" xfId="15984"/>
    <cellStyle name="Vírgula 8 5 8" xfId="5859"/>
    <cellStyle name="Vírgula 8 5 8 2" xfId="10801"/>
    <cellStyle name="Vírgula 8 5 8 2 2" xfId="14507"/>
    <cellStyle name="Vírgula 8 5 8 2 2 2" xfId="19987"/>
    <cellStyle name="Vírgula 8 5 8 2 3" xfId="17232"/>
    <cellStyle name="Vírgula 8 5 8 3" xfId="13336"/>
    <cellStyle name="Vírgula 8 5 8 3 2" xfId="18816"/>
    <cellStyle name="Vírgula 8 5 8 4" xfId="16061"/>
    <cellStyle name="Vírgula 8 5 9" xfId="7367"/>
    <cellStyle name="Vírgula 8 5 9 2" xfId="13693"/>
    <cellStyle name="Vírgula 8 5 9 2 2" xfId="19173"/>
    <cellStyle name="Vírgula 8 5 9 3" xfId="16418"/>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2 2 2" xfId="19880"/>
    <cellStyle name="Vírgula 8 6 2 2 2 2 3" xfId="17125"/>
    <cellStyle name="Vírgula 8 6 2 2 2 3" xfId="13228"/>
    <cellStyle name="Vírgula 8 6 2 2 2 3 2" xfId="18708"/>
    <cellStyle name="Vírgula 8 6 2 2 2 4" xfId="15954"/>
    <cellStyle name="Vírgula 8 6 2 2 3" xfId="7098"/>
    <cellStyle name="Vírgula 8 6 2 2 3 2" xfId="12040"/>
    <cellStyle name="Vírgula 8 6 2 2 3 2 2" xfId="14800"/>
    <cellStyle name="Vírgula 8 6 2 2 3 2 2 2" xfId="20280"/>
    <cellStyle name="Vírgula 8 6 2 2 3 2 3" xfId="17525"/>
    <cellStyle name="Vírgula 8 6 2 2 3 3" xfId="13629"/>
    <cellStyle name="Vírgula 8 6 2 2 3 3 2" xfId="19109"/>
    <cellStyle name="Vírgula 8 6 2 2 3 4" xfId="16354"/>
    <cellStyle name="Vírgula 8 6 2 2 4" xfId="8606"/>
    <cellStyle name="Vírgula 8 6 2 2 4 2" xfId="13986"/>
    <cellStyle name="Vírgula 8 6 2 2 4 2 2" xfId="19466"/>
    <cellStyle name="Vírgula 8 6 2 2 4 3" xfId="16711"/>
    <cellStyle name="Vírgula 8 6 2 2 5" xfId="3645"/>
    <cellStyle name="Vírgula 8 6 2 2 5 2" xfId="12823"/>
    <cellStyle name="Vírgula 8 6 2 2 5 2 2" xfId="18303"/>
    <cellStyle name="Vírgula 8 6 2 2 5 3" xfId="15549"/>
    <cellStyle name="Vírgula 8 6 2 2 6" xfId="12457"/>
    <cellStyle name="Vírgula 8 6 2 2 6 2" xfId="17937"/>
    <cellStyle name="Vírgula 8 6 2 2 7" xfId="15183"/>
    <cellStyle name="Vírgula 8 6 2 3" xfId="4481"/>
    <cellStyle name="Vírgula 8 6 2 3 2" xfId="9466"/>
    <cellStyle name="Vírgula 8 6 2 3 2 2" xfId="14188"/>
    <cellStyle name="Vírgula 8 6 2 3 2 2 2" xfId="19668"/>
    <cellStyle name="Vírgula 8 6 2 3 2 3" xfId="16913"/>
    <cellStyle name="Vírgula 8 6 2 3 3" xfId="13016"/>
    <cellStyle name="Vírgula 8 6 2 3 3 2" xfId="18496"/>
    <cellStyle name="Vírgula 8 6 2 3 4" xfId="15742"/>
    <cellStyle name="Vírgula 8 6 2 4" xfId="6221"/>
    <cellStyle name="Vírgula 8 6 2 4 2" xfId="11163"/>
    <cellStyle name="Vírgula 8 6 2 4 2 2" xfId="14593"/>
    <cellStyle name="Vírgula 8 6 2 4 2 2 2" xfId="20073"/>
    <cellStyle name="Vírgula 8 6 2 4 2 3" xfId="17318"/>
    <cellStyle name="Vírgula 8 6 2 4 3" xfId="13422"/>
    <cellStyle name="Vírgula 8 6 2 4 3 2" xfId="18902"/>
    <cellStyle name="Vírgula 8 6 2 4 4" xfId="16147"/>
    <cellStyle name="Vírgula 8 6 2 5" xfId="7729"/>
    <cellStyle name="Vírgula 8 6 2 5 2" xfId="13779"/>
    <cellStyle name="Vírgula 8 6 2 5 2 2" xfId="19259"/>
    <cellStyle name="Vírgula 8 6 2 5 3" xfId="16504"/>
    <cellStyle name="Vírgula 8 6 2 6" xfId="2768"/>
    <cellStyle name="Vírgula 8 6 2 6 2" xfId="12616"/>
    <cellStyle name="Vírgula 8 6 2 6 2 2" xfId="18096"/>
    <cellStyle name="Vírgula 8 6 2 6 3" xfId="15342"/>
    <cellStyle name="Vírgula 8 6 2 7" xfId="12242"/>
    <cellStyle name="Vírgula 8 6 2 7 2" xfId="17723"/>
    <cellStyle name="Vírgula 8 6 2 8" xfId="14976"/>
    <cellStyle name="Vírgula 8 6 3" xfId="2017"/>
    <cellStyle name="Vírgula 8 6 3 2" xfId="5368"/>
    <cellStyle name="Vírgula 8 6 3 2 2" xfId="10352"/>
    <cellStyle name="Vírgula 8 6 3 2 2 2" xfId="14399"/>
    <cellStyle name="Vírgula 8 6 3 2 2 2 2" xfId="19879"/>
    <cellStyle name="Vírgula 8 6 3 2 2 3" xfId="17124"/>
    <cellStyle name="Vírgula 8 6 3 2 3" xfId="13227"/>
    <cellStyle name="Vírgula 8 6 3 2 3 2" xfId="18707"/>
    <cellStyle name="Vírgula 8 6 3 2 4" xfId="15953"/>
    <cellStyle name="Vírgula 8 6 3 3" xfId="7097"/>
    <cellStyle name="Vírgula 8 6 3 3 2" xfId="12039"/>
    <cellStyle name="Vírgula 8 6 3 3 2 2" xfId="14799"/>
    <cellStyle name="Vírgula 8 6 3 3 2 2 2" xfId="20279"/>
    <cellStyle name="Vírgula 8 6 3 3 2 3" xfId="17524"/>
    <cellStyle name="Vírgula 8 6 3 3 3" xfId="13628"/>
    <cellStyle name="Vírgula 8 6 3 3 3 2" xfId="19108"/>
    <cellStyle name="Vírgula 8 6 3 3 4" xfId="16353"/>
    <cellStyle name="Vírgula 8 6 3 4" xfId="8605"/>
    <cellStyle name="Vírgula 8 6 3 4 2" xfId="13985"/>
    <cellStyle name="Vírgula 8 6 3 4 2 2" xfId="19465"/>
    <cellStyle name="Vírgula 8 6 3 4 3" xfId="16710"/>
    <cellStyle name="Vírgula 8 6 3 5" xfId="3644"/>
    <cellStyle name="Vírgula 8 6 3 5 2" xfId="12822"/>
    <cellStyle name="Vírgula 8 6 3 5 2 2" xfId="18302"/>
    <cellStyle name="Vírgula 8 6 3 5 3" xfId="15548"/>
    <cellStyle name="Vírgula 8 6 3 6" xfId="12456"/>
    <cellStyle name="Vírgula 8 6 3 6 2" xfId="17936"/>
    <cellStyle name="Vírgula 8 6 3 7" xfId="15182"/>
    <cellStyle name="Vírgula 8 6 4" xfId="4013"/>
    <cellStyle name="Vírgula 8 6 4 2" xfId="9085"/>
    <cellStyle name="Vírgula 8 6 4 2 2" xfId="14099"/>
    <cellStyle name="Vírgula 8 6 4 2 2 2" xfId="19579"/>
    <cellStyle name="Vírgula 8 6 4 2 3" xfId="16824"/>
    <cellStyle name="Vírgula 8 6 4 3" xfId="12907"/>
    <cellStyle name="Vírgula 8 6 4 3 2" xfId="18387"/>
    <cellStyle name="Vírgula 8 6 4 4" xfId="15633"/>
    <cellStyle name="Vírgula 8 6 5" xfId="5769"/>
    <cellStyle name="Vírgula 8 6 5 2" xfId="10711"/>
    <cellStyle name="Vírgula 8 6 5 2 2" xfId="14486"/>
    <cellStyle name="Vírgula 8 6 5 2 2 2" xfId="19966"/>
    <cellStyle name="Vírgula 8 6 5 2 3" xfId="17211"/>
    <cellStyle name="Vírgula 8 6 5 3" xfId="13315"/>
    <cellStyle name="Vírgula 8 6 5 3 2" xfId="18795"/>
    <cellStyle name="Vírgula 8 6 5 4" xfId="16040"/>
    <cellStyle name="Vírgula 8 6 6" xfId="7277"/>
    <cellStyle name="Vírgula 8 6 6 2" xfId="13672"/>
    <cellStyle name="Vírgula 8 6 6 2 2" xfId="19152"/>
    <cellStyle name="Vírgula 8 6 6 3" xfId="16397"/>
    <cellStyle name="Vírgula 8 6 7" xfId="2316"/>
    <cellStyle name="Vírgula 8 6 7 2" xfId="12509"/>
    <cellStyle name="Vírgula 8 6 7 2 2" xfId="17989"/>
    <cellStyle name="Vírgula 8 6 7 3" xfId="15235"/>
    <cellStyle name="Vírgula 8 6 8" xfId="12119"/>
    <cellStyle name="Vírgula 8 6 8 2" xfId="17600"/>
    <cellStyle name="Vírgula 8 6 9" xfId="14866"/>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2 2 2" xfId="19882"/>
    <cellStyle name="Vírgula 8 7 2 2 2 2 3" xfId="17127"/>
    <cellStyle name="Vírgula 8 7 2 2 2 3" xfId="13230"/>
    <cellStyle name="Vírgula 8 7 2 2 2 3 2" xfId="18710"/>
    <cellStyle name="Vírgula 8 7 2 2 2 4" xfId="15956"/>
    <cellStyle name="Vírgula 8 7 2 2 3" xfId="7100"/>
    <cellStyle name="Vírgula 8 7 2 2 3 2" xfId="12042"/>
    <cellStyle name="Vírgula 8 7 2 2 3 2 2" xfId="14802"/>
    <cellStyle name="Vírgula 8 7 2 2 3 2 2 2" xfId="20282"/>
    <cellStyle name="Vírgula 8 7 2 2 3 2 3" xfId="17527"/>
    <cellStyle name="Vírgula 8 7 2 2 3 3" xfId="13631"/>
    <cellStyle name="Vírgula 8 7 2 2 3 3 2" xfId="19111"/>
    <cellStyle name="Vírgula 8 7 2 2 3 4" xfId="16356"/>
    <cellStyle name="Vírgula 8 7 2 2 4" xfId="8608"/>
    <cellStyle name="Vírgula 8 7 2 2 4 2" xfId="13988"/>
    <cellStyle name="Vírgula 8 7 2 2 4 2 2" xfId="19468"/>
    <cellStyle name="Vírgula 8 7 2 2 4 3" xfId="16713"/>
    <cellStyle name="Vírgula 8 7 2 2 5" xfId="3647"/>
    <cellStyle name="Vírgula 8 7 2 2 5 2" xfId="12825"/>
    <cellStyle name="Vírgula 8 7 2 2 5 2 2" xfId="18305"/>
    <cellStyle name="Vírgula 8 7 2 2 5 3" xfId="15551"/>
    <cellStyle name="Vírgula 8 7 2 2 6" xfId="12459"/>
    <cellStyle name="Vírgula 8 7 2 2 6 2" xfId="17939"/>
    <cellStyle name="Vírgula 8 7 2 2 7" xfId="15185"/>
    <cellStyle name="Vírgula 8 7 2 3" xfId="4540"/>
    <cellStyle name="Vírgula 8 7 2 3 2" xfId="9524"/>
    <cellStyle name="Vírgula 8 7 2 3 2 2" xfId="14203"/>
    <cellStyle name="Vírgula 8 7 2 3 2 2 2" xfId="19683"/>
    <cellStyle name="Vírgula 8 7 2 3 2 3" xfId="16928"/>
    <cellStyle name="Vírgula 8 7 2 3 3" xfId="13031"/>
    <cellStyle name="Vírgula 8 7 2 3 3 2" xfId="18511"/>
    <cellStyle name="Vírgula 8 7 2 3 4" xfId="15757"/>
    <cellStyle name="Vírgula 8 7 2 4" xfId="6271"/>
    <cellStyle name="Vírgula 8 7 2 4 2" xfId="11213"/>
    <cellStyle name="Vírgula 8 7 2 4 2 2" xfId="14605"/>
    <cellStyle name="Vírgula 8 7 2 4 2 2 2" xfId="20085"/>
    <cellStyle name="Vírgula 8 7 2 4 2 3" xfId="17330"/>
    <cellStyle name="Vírgula 8 7 2 4 3" xfId="13434"/>
    <cellStyle name="Vírgula 8 7 2 4 3 2" xfId="18914"/>
    <cellStyle name="Vírgula 8 7 2 4 4" xfId="16159"/>
    <cellStyle name="Vírgula 8 7 2 5" xfId="7779"/>
    <cellStyle name="Vírgula 8 7 2 5 2" xfId="13791"/>
    <cellStyle name="Vírgula 8 7 2 5 2 2" xfId="19271"/>
    <cellStyle name="Vírgula 8 7 2 5 3" xfId="16516"/>
    <cellStyle name="Vírgula 8 7 2 6" xfId="2818"/>
    <cellStyle name="Vírgula 8 7 2 6 2" xfId="12628"/>
    <cellStyle name="Vírgula 8 7 2 6 2 2" xfId="18108"/>
    <cellStyle name="Vírgula 8 7 2 6 3" xfId="15354"/>
    <cellStyle name="Vírgula 8 7 2 7" xfId="12262"/>
    <cellStyle name="Vírgula 8 7 2 7 2" xfId="17742"/>
    <cellStyle name="Vírgula 8 7 2 8" xfId="14988"/>
    <cellStyle name="Vírgula 8 7 3" xfId="2019"/>
    <cellStyle name="Vírgula 8 7 3 2" xfId="5370"/>
    <cellStyle name="Vírgula 8 7 3 2 2" xfId="10354"/>
    <cellStyle name="Vírgula 8 7 3 2 2 2" xfId="14401"/>
    <cellStyle name="Vírgula 8 7 3 2 2 2 2" xfId="19881"/>
    <cellStyle name="Vírgula 8 7 3 2 2 3" xfId="17126"/>
    <cellStyle name="Vírgula 8 7 3 2 3" xfId="13229"/>
    <cellStyle name="Vírgula 8 7 3 2 3 2" xfId="18709"/>
    <cellStyle name="Vírgula 8 7 3 2 4" xfId="15955"/>
    <cellStyle name="Vírgula 8 7 3 3" xfId="7099"/>
    <cellStyle name="Vírgula 8 7 3 3 2" xfId="12041"/>
    <cellStyle name="Vírgula 8 7 3 3 2 2" xfId="14801"/>
    <cellStyle name="Vírgula 8 7 3 3 2 2 2" xfId="20281"/>
    <cellStyle name="Vírgula 8 7 3 3 2 3" xfId="17526"/>
    <cellStyle name="Vírgula 8 7 3 3 3" xfId="13630"/>
    <cellStyle name="Vírgula 8 7 3 3 3 2" xfId="19110"/>
    <cellStyle name="Vírgula 8 7 3 3 4" xfId="16355"/>
    <cellStyle name="Vírgula 8 7 3 4" xfId="8607"/>
    <cellStyle name="Vírgula 8 7 3 4 2" xfId="13987"/>
    <cellStyle name="Vírgula 8 7 3 4 2 2" xfId="19467"/>
    <cellStyle name="Vírgula 8 7 3 4 3" xfId="16712"/>
    <cellStyle name="Vírgula 8 7 3 5" xfId="3646"/>
    <cellStyle name="Vírgula 8 7 3 5 2" xfId="12824"/>
    <cellStyle name="Vírgula 8 7 3 5 2 2" xfId="18304"/>
    <cellStyle name="Vírgula 8 7 3 5 3" xfId="15550"/>
    <cellStyle name="Vírgula 8 7 3 6" xfId="12458"/>
    <cellStyle name="Vírgula 8 7 3 6 2" xfId="17938"/>
    <cellStyle name="Vírgula 8 7 3 7" xfId="15184"/>
    <cellStyle name="Vírgula 8 7 4" xfId="4157"/>
    <cellStyle name="Vírgula 8 7 4 2" xfId="9143"/>
    <cellStyle name="Vírgula 8 7 4 2 2" xfId="14112"/>
    <cellStyle name="Vírgula 8 7 4 2 2 2" xfId="19592"/>
    <cellStyle name="Vírgula 8 7 4 2 3" xfId="16837"/>
    <cellStyle name="Vírgula 8 7 4 3" xfId="12940"/>
    <cellStyle name="Vírgula 8 7 4 3 2" xfId="18420"/>
    <cellStyle name="Vírgula 8 7 4 4" xfId="15666"/>
    <cellStyle name="Vírgula 8 7 5" xfId="5904"/>
    <cellStyle name="Vírgula 8 7 5 2" xfId="10846"/>
    <cellStyle name="Vírgula 8 7 5 2 2" xfId="14518"/>
    <cellStyle name="Vírgula 8 7 5 2 2 2" xfId="19998"/>
    <cellStyle name="Vírgula 8 7 5 2 3" xfId="17243"/>
    <cellStyle name="Vírgula 8 7 5 3" xfId="13347"/>
    <cellStyle name="Vírgula 8 7 5 3 2" xfId="18827"/>
    <cellStyle name="Vírgula 8 7 5 4" xfId="16072"/>
    <cellStyle name="Vírgula 8 7 6" xfId="7412"/>
    <cellStyle name="Vírgula 8 7 6 2" xfId="13704"/>
    <cellStyle name="Vírgula 8 7 6 2 2" xfId="19184"/>
    <cellStyle name="Vírgula 8 7 6 3" xfId="16429"/>
    <cellStyle name="Vírgula 8 7 7" xfId="2451"/>
    <cellStyle name="Vírgula 8 7 7 2" xfId="12541"/>
    <cellStyle name="Vírgula 8 7 7 2 2" xfId="18021"/>
    <cellStyle name="Vírgula 8 7 7 3" xfId="15267"/>
    <cellStyle name="Vírgula 8 7 8" xfId="12159"/>
    <cellStyle name="Vírgula 8 7 8 2" xfId="17640"/>
    <cellStyle name="Vírgula 8 7 9" xfId="1489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2 2 2" xfId="19884"/>
    <cellStyle name="Vírgula 8 8 2 2 2 2 3" xfId="17129"/>
    <cellStyle name="Vírgula 8 8 2 2 2 3" xfId="13232"/>
    <cellStyle name="Vírgula 8 8 2 2 2 3 2" xfId="18712"/>
    <cellStyle name="Vírgula 8 8 2 2 2 4" xfId="15958"/>
    <cellStyle name="Vírgula 8 8 2 2 3" xfId="7102"/>
    <cellStyle name="Vírgula 8 8 2 2 3 2" xfId="12044"/>
    <cellStyle name="Vírgula 8 8 2 2 3 2 2" xfId="14804"/>
    <cellStyle name="Vírgula 8 8 2 2 3 2 2 2" xfId="20284"/>
    <cellStyle name="Vírgula 8 8 2 2 3 2 3" xfId="17529"/>
    <cellStyle name="Vírgula 8 8 2 2 3 3" xfId="13633"/>
    <cellStyle name="Vírgula 8 8 2 2 3 3 2" xfId="19113"/>
    <cellStyle name="Vírgula 8 8 2 2 3 4" xfId="16358"/>
    <cellStyle name="Vírgula 8 8 2 2 4" xfId="8610"/>
    <cellStyle name="Vírgula 8 8 2 2 4 2" xfId="13990"/>
    <cellStyle name="Vírgula 8 8 2 2 4 2 2" xfId="19470"/>
    <cellStyle name="Vírgula 8 8 2 2 4 3" xfId="16715"/>
    <cellStyle name="Vírgula 8 8 2 2 5" xfId="3649"/>
    <cellStyle name="Vírgula 8 8 2 2 5 2" xfId="12827"/>
    <cellStyle name="Vírgula 8 8 2 2 5 2 2" xfId="18307"/>
    <cellStyle name="Vírgula 8 8 2 2 5 3" xfId="15553"/>
    <cellStyle name="Vírgula 8 8 2 2 6" xfId="12461"/>
    <cellStyle name="Vírgula 8 8 2 2 6 2" xfId="17941"/>
    <cellStyle name="Vírgula 8 8 2 2 7" xfId="15187"/>
    <cellStyle name="Vírgula 8 8 2 3" xfId="4435"/>
    <cellStyle name="Vírgula 8 8 2 3 2" xfId="9420"/>
    <cellStyle name="Vírgula 8 8 2 3 2 2" xfId="14178"/>
    <cellStyle name="Vírgula 8 8 2 3 2 2 2" xfId="19658"/>
    <cellStyle name="Vírgula 8 8 2 3 2 3" xfId="16903"/>
    <cellStyle name="Vírgula 8 8 2 3 3" xfId="13006"/>
    <cellStyle name="Vírgula 8 8 2 3 3 2" xfId="18486"/>
    <cellStyle name="Vírgula 8 8 2 3 4" xfId="15732"/>
    <cellStyle name="Vírgula 8 8 2 4" xfId="6177"/>
    <cellStyle name="Vírgula 8 8 2 4 2" xfId="11119"/>
    <cellStyle name="Vírgula 8 8 2 4 2 2" xfId="14583"/>
    <cellStyle name="Vírgula 8 8 2 4 2 2 2" xfId="20063"/>
    <cellStyle name="Vírgula 8 8 2 4 2 3" xfId="17308"/>
    <cellStyle name="Vírgula 8 8 2 4 3" xfId="13412"/>
    <cellStyle name="Vírgula 8 8 2 4 3 2" xfId="18892"/>
    <cellStyle name="Vírgula 8 8 2 4 4" xfId="16137"/>
    <cellStyle name="Vírgula 8 8 2 5" xfId="7685"/>
    <cellStyle name="Vírgula 8 8 2 5 2" xfId="13769"/>
    <cellStyle name="Vírgula 8 8 2 5 2 2" xfId="19249"/>
    <cellStyle name="Vírgula 8 8 2 5 3" xfId="16494"/>
    <cellStyle name="Vírgula 8 8 2 6" xfId="2724"/>
    <cellStyle name="Vírgula 8 8 2 6 2" xfId="12606"/>
    <cellStyle name="Vírgula 8 8 2 6 2 2" xfId="18086"/>
    <cellStyle name="Vírgula 8 8 2 6 3" xfId="15332"/>
    <cellStyle name="Vírgula 8 8 2 7" xfId="12228"/>
    <cellStyle name="Vírgula 8 8 2 7 2" xfId="17709"/>
    <cellStyle name="Vírgula 8 8 2 8" xfId="14966"/>
    <cellStyle name="Vírgula 8 8 3" xfId="2021"/>
    <cellStyle name="Vírgula 8 8 3 2" xfId="5372"/>
    <cellStyle name="Vírgula 8 8 3 2 2" xfId="10356"/>
    <cellStyle name="Vírgula 8 8 3 2 2 2" xfId="14403"/>
    <cellStyle name="Vírgula 8 8 3 2 2 2 2" xfId="19883"/>
    <cellStyle name="Vírgula 8 8 3 2 2 3" xfId="17128"/>
    <cellStyle name="Vírgula 8 8 3 2 3" xfId="13231"/>
    <cellStyle name="Vírgula 8 8 3 2 3 2" xfId="18711"/>
    <cellStyle name="Vírgula 8 8 3 2 4" xfId="15957"/>
    <cellStyle name="Vírgula 8 8 3 3" xfId="7101"/>
    <cellStyle name="Vírgula 8 8 3 3 2" xfId="12043"/>
    <cellStyle name="Vírgula 8 8 3 3 2 2" xfId="14803"/>
    <cellStyle name="Vírgula 8 8 3 3 2 2 2" xfId="20283"/>
    <cellStyle name="Vírgula 8 8 3 3 2 3" xfId="17528"/>
    <cellStyle name="Vírgula 8 8 3 3 3" xfId="13632"/>
    <cellStyle name="Vírgula 8 8 3 3 3 2" xfId="19112"/>
    <cellStyle name="Vírgula 8 8 3 3 4" xfId="16357"/>
    <cellStyle name="Vírgula 8 8 3 4" xfId="8609"/>
    <cellStyle name="Vírgula 8 8 3 4 2" xfId="13989"/>
    <cellStyle name="Vírgula 8 8 3 4 2 2" xfId="19469"/>
    <cellStyle name="Vírgula 8 8 3 4 3" xfId="16714"/>
    <cellStyle name="Vírgula 8 8 3 5" xfId="3648"/>
    <cellStyle name="Vírgula 8 8 3 5 2" xfId="12826"/>
    <cellStyle name="Vírgula 8 8 3 5 2 2" xfId="18306"/>
    <cellStyle name="Vírgula 8 8 3 5 3" xfId="15552"/>
    <cellStyle name="Vírgula 8 8 3 6" xfId="12460"/>
    <cellStyle name="Vírgula 8 8 3 6 2" xfId="17940"/>
    <cellStyle name="Vírgula 8 8 3 7" xfId="15186"/>
    <cellStyle name="Vírgula 8 8 4" xfId="3954"/>
    <cellStyle name="Vírgula 8 8 4 2" xfId="9033"/>
    <cellStyle name="Vírgula 8 8 4 2 2" xfId="14087"/>
    <cellStyle name="Vírgula 8 8 4 2 2 2" xfId="19567"/>
    <cellStyle name="Vírgula 8 8 4 2 3" xfId="16812"/>
    <cellStyle name="Vírgula 8 8 4 3" xfId="12892"/>
    <cellStyle name="Vírgula 8 8 4 3 2" xfId="18372"/>
    <cellStyle name="Vírgula 8 8 4 4" xfId="15618"/>
    <cellStyle name="Vírgula 8 8 5" xfId="5720"/>
    <cellStyle name="Vírgula 8 8 5 2" xfId="10662"/>
    <cellStyle name="Vírgula 8 8 5 2 2" xfId="14474"/>
    <cellStyle name="Vírgula 8 8 5 2 2 2" xfId="19954"/>
    <cellStyle name="Vírgula 8 8 5 2 3" xfId="17199"/>
    <cellStyle name="Vírgula 8 8 5 3" xfId="13303"/>
    <cellStyle name="Vírgula 8 8 5 3 2" xfId="18783"/>
    <cellStyle name="Vírgula 8 8 5 4" xfId="16028"/>
    <cellStyle name="Vírgula 8 8 6" xfId="7228"/>
    <cellStyle name="Vírgula 8 8 6 2" xfId="13660"/>
    <cellStyle name="Vírgula 8 8 6 2 2" xfId="19140"/>
    <cellStyle name="Vírgula 8 8 6 3" xfId="16385"/>
    <cellStyle name="Vírgula 8 8 7" xfId="2267"/>
    <cellStyle name="Vírgula 8 8 7 2" xfId="12497"/>
    <cellStyle name="Vírgula 8 8 7 2 2" xfId="17977"/>
    <cellStyle name="Vírgula 8 8 7 3" xfId="15223"/>
    <cellStyle name="Vírgula 8 8 8" xfId="12099"/>
    <cellStyle name="Vírgula 8 8 8 2" xfId="17580"/>
    <cellStyle name="Vírgula 8 8 9" xfId="14853"/>
    <cellStyle name="Vírgula 8 9" xfId="863"/>
    <cellStyle name="Vírgula 8 9 2" xfId="2023"/>
    <cellStyle name="Vírgula 8 9 2 2" xfId="5374"/>
    <cellStyle name="Vírgula 8 9 2 2 2" xfId="10358"/>
    <cellStyle name="Vírgula 8 9 2 2 2 2" xfId="14405"/>
    <cellStyle name="Vírgula 8 9 2 2 2 2 2" xfId="19885"/>
    <cellStyle name="Vírgula 8 9 2 2 2 3" xfId="17130"/>
    <cellStyle name="Vírgula 8 9 2 2 3" xfId="13233"/>
    <cellStyle name="Vírgula 8 9 2 2 3 2" xfId="18713"/>
    <cellStyle name="Vírgula 8 9 2 2 4" xfId="15959"/>
    <cellStyle name="Vírgula 8 9 2 3" xfId="7103"/>
    <cellStyle name="Vírgula 8 9 2 3 2" xfId="12045"/>
    <cellStyle name="Vírgula 8 9 2 3 2 2" xfId="14805"/>
    <cellStyle name="Vírgula 8 9 2 3 2 2 2" xfId="20285"/>
    <cellStyle name="Vírgula 8 9 2 3 2 3" xfId="17530"/>
    <cellStyle name="Vírgula 8 9 2 3 3" xfId="13634"/>
    <cellStyle name="Vírgula 8 9 2 3 3 2" xfId="19114"/>
    <cellStyle name="Vírgula 8 9 2 3 4" xfId="16359"/>
    <cellStyle name="Vírgula 8 9 2 4" xfId="8611"/>
    <cellStyle name="Vírgula 8 9 2 4 2" xfId="13991"/>
    <cellStyle name="Vírgula 8 9 2 4 2 2" xfId="19471"/>
    <cellStyle name="Vírgula 8 9 2 4 3" xfId="16716"/>
    <cellStyle name="Vírgula 8 9 2 5" xfId="3650"/>
    <cellStyle name="Vírgula 8 9 2 5 2" xfId="12828"/>
    <cellStyle name="Vírgula 8 9 2 5 2 2" xfId="18308"/>
    <cellStyle name="Vírgula 8 9 2 5 3" xfId="15554"/>
    <cellStyle name="Vírgula 8 9 2 6" xfId="12462"/>
    <cellStyle name="Vírgula 8 9 2 6 2" xfId="17942"/>
    <cellStyle name="Vírgula 8 9 2 7" xfId="15188"/>
    <cellStyle name="Vírgula 8 9 3" xfId="4298"/>
    <cellStyle name="Vírgula 8 9 3 2" xfId="9284"/>
    <cellStyle name="Vírgula 8 9 3 2 2" xfId="14145"/>
    <cellStyle name="Vírgula 8 9 3 2 2 2" xfId="19625"/>
    <cellStyle name="Vírgula 8 9 3 2 3" xfId="16870"/>
    <cellStyle name="Vírgula 8 9 3 3" xfId="12973"/>
    <cellStyle name="Vírgula 8 9 3 3 2" xfId="18453"/>
    <cellStyle name="Vírgula 8 9 3 4" xfId="15699"/>
    <cellStyle name="Vírgula 8 9 4" xfId="6042"/>
    <cellStyle name="Vírgula 8 9 4 2" xfId="10984"/>
    <cellStyle name="Vírgula 8 9 4 2 2" xfId="14551"/>
    <cellStyle name="Vírgula 8 9 4 2 2 2" xfId="20031"/>
    <cellStyle name="Vírgula 8 9 4 2 3" xfId="17276"/>
    <cellStyle name="Vírgula 8 9 4 3" xfId="13380"/>
    <cellStyle name="Vírgula 8 9 4 3 2" xfId="18860"/>
    <cellStyle name="Vírgula 8 9 4 4" xfId="16105"/>
    <cellStyle name="Vírgula 8 9 5" xfId="7550"/>
    <cellStyle name="Vírgula 8 9 5 2" xfId="13737"/>
    <cellStyle name="Vírgula 8 9 5 2 2" xfId="19217"/>
    <cellStyle name="Vírgula 8 9 5 3" xfId="16462"/>
    <cellStyle name="Vírgula 8 9 6" xfId="2589"/>
    <cellStyle name="Vírgula 8 9 6 2" xfId="12574"/>
    <cellStyle name="Vírgula 8 9 6 2 2" xfId="18054"/>
    <cellStyle name="Vírgula 8 9 6 3" xfId="15300"/>
    <cellStyle name="Vírgula 8 9 7" xfId="12193"/>
    <cellStyle name="Vírgula 8 9 7 2" xfId="17674"/>
    <cellStyle name="Vírgula 8 9 8" xfId="14932"/>
    <cellStyle name="Vírgula 9" xfId="88"/>
    <cellStyle name="Vírgula 9 2" xfId="12065"/>
    <cellStyle name="Vírgula 9 2 2" xfId="1754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521896</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306157</xdr:colOff>
      <xdr:row>2</xdr:row>
      <xdr:rowOff>88445</xdr:rowOff>
    </xdr:from>
    <xdr:to>
      <xdr:col>9</xdr:col>
      <xdr:colOff>588819</xdr:colOff>
      <xdr:row>8</xdr:row>
      <xdr:rowOff>27926</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4687657" y="573354"/>
          <a:ext cx="4127298" cy="1463481"/>
        </a:xfrm>
        <a:prstGeom prst="rect">
          <a:avLst/>
        </a:prstGeom>
      </xdr:spPr>
    </xdr:pic>
    <xdr:clientData/>
  </xdr:twoCellAnchor>
  <xdr:twoCellAnchor editAs="oneCell">
    <xdr:from>
      <xdr:col>12</xdr:col>
      <xdr:colOff>126999</xdr:colOff>
      <xdr:row>2</xdr:row>
      <xdr:rowOff>142874</xdr:rowOff>
    </xdr:from>
    <xdr:to>
      <xdr:col>13</xdr:col>
      <xdr:colOff>796635</xdr:colOff>
      <xdr:row>5</xdr:row>
      <xdr:rowOff>225136</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09499" y="627783"/>
          <a:ext cx="2055091" cy="948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019-06-13%20-%20PM%20PA%20-%20ESC.%20MONS.%20MENDON&#199;A\01%20-%20PROJETO\03%20-%20PROJETO%20EXECUTIVO\ESTRUTURAL\RT\ORC-at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19-04-30%20-%20PM%20PA%20-%20ESC.%20ANA%20VIANA\01%20-%20PROJETO\03%20-%20PROJETO%20EXECUTIVO\FASE%20I\ARQUITET&#212;NICO\DAC-PMPA-ANA-PE-OR&#199;1-01-R0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SENHOR"/>
      <sheetName val="SINAPI JUNHO-2019"/>
      <sheetName val="SETOP ABRIL-2019"/>
      <sheetName val="CRONOGRAMA"/>
      <sheetName val="COMPOSIÇÃO"/>
      <sheetName val="COTAÇÃO"/>
    </sheetNames>
    <sheetDataSet>
      <sheetData sheetId="0">
        <row r="43">
          <cell r="H43" t="str">
            <v>ED-49638</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refreshError="1"/>
      <sheetData sheetId="1" refreshError="1"/>
      <sheetData sheetId="2" refreshError="1"/>
      <sheetData sheetId="3" refreshError="1"/>
      <sheetData sheetId="4" refreshError="1"/>
      <sheetData sheetId="5" refreshError="1">
        <row r="11">
          <cell r="A11">
            <v>97149</v>
          </cell>
        </row>
        <row r="185">
          <cell r="A185">
            <v>92215</v>
          </cell>
          <cell r="B185" t="str">
            <v>TUBO DE CONCRETO PARA REDES COLETORAS DE ÁGUAS PLUVIAIS, DIÂMETRO DE 900 MM, JUNTA RÍGIDA, INSTALADO EM LOCAL COM BAIXO NÍVEL DE INTERFERÊNCIAS - FORNECIMENTO E ASSENTAMENTO. AF_12/2015</v>
          </cell>
          <cell r="C185" t="str">
            <v>M</v>
          </cell>
          <cell r="D185">
            <v>273.72000000000003</v>
          </cell>
        </row>
        <row r="186">
          <cell r="A186">
            <v>92216</v>
          </cell>
          <cell r="B186" t="str">
            <v>TUBO DE CONCRETO PARA REDES COLETORAS DE ÁGUAS PLUVIAIS, DIÂMETRO DE 1000 MM, JUNTA RÍGIDA, INSTALADO EM LOCAL COM BAIXO NÍVEL DE INTERFERÊNCIAS - FORNECIMENTO E ASSENTAMENTO. AF_12/2015</v>
          </cell>
          <cell r="C186" t="str">
            <v>M</v>
          </cell>
          <cell r="D186">
            <v>306.42</v>
          </cell>
        </row>
        <row r="187">
          <cell r="A187">
            <v>92219</v>
          </cell>
          <cell r="B187" t="str">
            <v>TUBO DE CONCRETO PARA REDES COLETORAS DE ÁGUAS PLUVIAIS, DIÂMETRO DE 400 MM, JUNTA RÍGIDA, INSTALADO EM LOCAL COM ALTO NÍVEL DE INTERFERÊNCIAS - FORNECIMENTO E ASSENTAMENTO. AF_12/2015</v>
          </cell>
          <cell r="C187" t="str">
            <v>M</v>
          </cell>
          <cell r="D187">
            <v>97.98</v>
          </cell>
        </row>
        <row r="188">
          <cell r="A188">
            <v>92220</v>
          </cell>
          <cell r="B188" t="str">
            <v>TUBO DE CONCRETO PARA REDES COLETORAS DE ÁGUAS PLUVIAIS, DIÂMETRO DE 500 MM, JUNTA RÍGIDA, INSTALADO EM LOCAL COM ALTO NÍVEL DE INTERFERÊNCIAS - FORNECIMENTO E ASSENTAMENTO. AF_12/2015</v>
          </cell>
          <cell r="C188" t="str">
            <v>M</v>
          </cell>
          <cell r="D188">
            <v>125.4</v>
          </cell>
        </row>
        <row r="189">
          <cell r="A189">
            <v>92221</v>
          </cell>
          <cell r="B189" t="str">
            <v>TUBO DE CONCRETO PARA REDES COLETORAS DE ÁGUAS PLUVIAIS, DIÂMETRO DE 600 MM, JUNTA RÍGIDA, INSTALADO EM LOCAL COM ALTO NÍVEL DE INTERFERÊNCIAS - FORNECIMENTO E ASSENTAMENTO. AF_12/2015</v>
          </cell>
          <cell r="C189" t="str">
            <v>M</v>
          </cell>
          <cell r="D189">
            <v>159.31</v>
          </cell>
        </row>
        <row r="190">
          <cell r="A190">
            <v>92222</v>
          </cell>
          <cell r="B190" t="str">
            <v>TUBO DE CONCRETO PARA REDES COLETORAS DE ÁGUAS PLUVIAIS, DIÂMETRO DE 700 MM, JUNTA RÍGIDA, INSTALADO EM LOCAL COM ALTO NÍVEL DE INTERFERÊNCIAS - FORNECIMENTO E ASSENTAMENTO. AF_12/2015</v>
          </cell>
          <cell r="C190" t="str">
            <v>M</v>
          </cell>
          <cell r="D190">
            <v>209.51</v>
          </cell>
        </row>
        <row r="191">
          <cell r="A191">
            <v>92223</v>
          </cell>
          <cell r="B191" t="str">
            <v>TUBO DE CONCRETO PARA REDES COLETORAS DE ÁGUAS PLUVIAIS, DIÂMETRO DE 800 MM, JUNTA RÍGIDA, INSTALADO EM LOCAL COM ALTO NÍVEL DE INTERFERÊNCIAS - FORNECIMENTO E ASSENTAMENTO. AF_12/2015</v>
          </cell>
          <cell r="C191" t="str">
            <v>M</v>
          </cell>
          <cell r="D191">
            <v>238.66</v>
          </cell>
        </row>
        <row r="192">
          <cell r="A192">
            <v>92224</v>
          </cell>
          <cell r="B192" t="str">
            <v>TUBO DE CONCRETO PARA REDES COLETORAS DE ÁGUAS PLUVIAIS, DIÂMETRO DE 900 MM, JUNTA RÍGIDA, INSTALADO EM LOCAL COM ALTO NÍVEL DE INTERFERÊNCIAS - FORNECIMENTO E ASSENTAMENTO. AF_12/2015</v>
          </cell>
          <cell r="C192" t="str">
            <v>M</v>
          </cell>
          <cell r="D192">
            <v>287.14</v>
          </cell>
        </row>
        <row r="193">
          <cell r="A193">
            <v>92226</v>
          </cell>
          <cell r="B193" t="str">
            <v>TUBO DE CONCRETO PARA REDES COLETORAS DE ÁGUAS PLUVIAIS, DIÂMETRO DE 1000 MM, JUNTA RÍGIDA, INSTALADO EM LOCAL COM ALTO NÍVEL DE INTERFERÊNCIAS - FORNECIMENTO E ASSENTAMENTO. AF_12/2015</v>
          </cell>
          <cell r="C193" t="str">
            <v>M</v>
          </cell>
          <cell r="D193">
            <v>321.43</v>
          </cell>
        </row>
        <row r="194">
          <cell r="A194">
            <v>92808</v>
          </cell>
          <cell r="B194" t="str">
            <v>ASSENTAMENTO DE TUBO DE CONCRETO PARA REDES COLETORAS DE ÁGUAS PLUVIAIS, DIÂMETRO DE 300 MM, JUNTA RÍGIDA, INSTALADO EM LOCAL COM BAIXO NÍVEL DE INTERFERÊNCIAS (NÃO INCLUI FORNECIMENTO). AF_12/2015</v>
          </cell>
          <cell r="C194" t="str">
            <v>M</v>
          </cell>
          <cell r="D194">
            <v>25.91</v>
          </cell>
        </row>
        <row r="195">
          <cell r="A195">
            <v>92809</v>
          </cell>
          <cell r="B195" t="str">
            <v>ASSENTAMENTO DE TUBO DE CONCRETO PARA REDES COLETORAS DE ÁGUAS PLUVIAIS, DIÂMETRO DE 400 MM, JUNTA RÍGIDA, INSTALADO EM LOCAL COM BAIXO NÍVEL DE INTERFERÊNCIAS (NÃO INCLUI FORNECIMENTO). AF_12/2015</v>
          </cell>
          <cell r="C195" t="str">
            <v>M</v>
          </cell>
          <cell r="D195">
            <v>33.21</v>
          </cell>
        </row>
        <row r="196">
          <cell r="A196">
            <v>92810</v>
          </cell>
          <cell r="B196" t="str">
            <v>ASSENTAMENTO DE TUBO DE CONCRETO PARA REDES COLETORAS DE ÁGUAS PLUVIAIS, DIÂMETRO DE 500 MM, JUNTA RÍGIDA, INSTALADO EM LOCAL COM BAIXO NÍVEL DE INTERFERÊNCIAS (NÃO INCLUI FORNECIMENTO). AF_12/2015</v>
          </cell>
          <cell r="C196" t="str">
            <v>M</v>
          </cell>
          <cell r="D196">
            <v>40.39</v>
          </cell>
        </row>
        <row r="197">
          <cell r="A197">
            <v>92811</v>
          </cell>
          <cell r="B197" t="str">
            <v>ASSENTAMENTO DE TUBO DE CONCRETO PARA REDES COLETORAS DE ÁGUAS PLUVIAIS, DIÂMETRO DE 600 MM, JUNTA RÍGIDA, INSTALADO EM LOCAL COM BAIXO NÍVEL DE INTERFERÊNCIAS (NÃO INCLUI FORNECIMENTO). AF_12/2015</v>
          </cell>
          <cell r="C197" t="str">
            <v>M</v>
          </cell>
          <cell r="D197">
            <v>48.05</v>
          </cell>
        </row>
        <row r="198">
          <cell r="A198">
            <v>92812</v>
          </cell>
          <cell r="B198" t="str">
            <v>ASSENTAMENTO DE TUBO DE CONCRETO PARA REDES COLETORAS DE ÁGUAS PLUVIAIS, DIÂMETRO DE 700 MM, JUNTA RÍGIDA, INSTALADO EM LOCAL COM BAIXO NÍVEL DE INTERFERÊNCIAS (NÃO INCLUI FORNECIMENTO). AF_12/2015</v>
          </cell>
          <cell r="C198" t="str">
            <v>M</v>
          </cell>
          <cell r="D198">
            <v>55.57</v>
          </cell>
        </row>
        <row r="199">
          <cell r="A199">
            <v>92813</v>
          </cell>
          <cell r="B199" t="str">
            <v>ASSENTAMENTO DE TUBO DE CONCRETO PARA REDES COLETORAS DE ÁGUAS PLUVIAIS, DIÂMETRO DE 800 MM, JUNTA RÍGIDA, INSTALADO EM LOCAL COM BAIXO NÍVEL DE INTERFERÊNCIAS (NÃO INCLUI FORNECIMENTO). AF_12/2015</v>
          </cell>
          <cell r="C199" t="str">
            <v>M</v>
          </cell>
          <cell r="D199">
            <v>64.27</v>
          </cell>
        </row>
        <row r="200">
          <cell r="A200">
            <v>92814</v>
          </cell>
          <cell r="B200" t="str">
            <v>ASSENTAMENTO DE TUBO DE CONCRETO PARA REDES COLETORAS DE ÁGUAS PLUVIAIS, DIÂMETRO DE 900 MM, JUNTA RÍGIDA, INSTALADO EM LOCAL COM BAIXO NÍVEL DE INTERFERÊNCIAS (NÃO INCLUI FORNECIMENTO). AF_12/2015</v>
          </cell>
          <cell r="C200" t="str">
            <v>M</v>
          </cell>
          <cell r="D200">
            <v>73.349999999999994</v>
          </cell>
        </row>
        <row r="201">
          <cell r="A201">
            <v>92815</v>
          </cell>
          <cell r="B201" t="str">
            <v>ASSENTAMENTO DE TUBO DE CONCRETO PARA REDES COLETORAS DE ÁGUAS PLUVIAIS, DIÂMETRO DE 1000 MM, JUNTA RÍGIDA, INSTALADO EM LOCAL COM BAIXO NÍVEL DE INTERFERÊNCIAS (NÃO INCLUI FORNECIMENTO). AF_12/2015</v>
          </cell>
          <cell r="C201" t="str">
            <v>M</v>
          </cell>
          <cell r="D201">
            <v>83.64</v>
          </cell>
        </row>
        <row r="202">
          <cell r="A202">
            <v>92816</v>
          </cell>
          <cell r="B202" t="str">
            <v>TUBO DE CONCRETO PARA REDES COLETORAS DE ÁGUAS PLUVIAIS, DIÂMETRO DE 1200 MM, JUNTA RÍGIDA, INSTALADO EM LOCAL COM BAIXO NÍVEL DE INTERFERÊNCIAS - FORNECIMENTO E ASSENTAMENTO. AF_12/2015</v>
          </cell>
          <cell r="C202" t="str">
            <v>M</v>
          </cell>
          <cell r="D202">
            <v>420.37</v>
          </cell>
        </row>
        <row r="203">
          <cell r="A203">
            <v>92817</v>
          </cell>
          <cell r="B203" t="str">
            <v>ASSENTAMENTO DE TUBO DE CONCRETO PARA REDES COLETORAS DE ÁGUAS PLUVIAIS, DIÂMETRO DE 1200 MM, JUNTA RÍGIDA, INSTALADO EM LOCAL COM BAIXO NÍVEL DE INTERFERÊNCIAS (NÃO INCLUI FORNECIMENTO). AF_12/2015</v>
          </cell>
          <cell r="C203" t="str">
            <v>M</v>
          </cell>
          <cell r="D203">
            <v>104.65</v>
          </cell>
        </row>
        <row r="204">
          <cell r="A204">
            <v>92818</v>
          </cell>
          <cell r="B204" t="str">
            <v>TUBO DE CONCRETO PARA REDES COLETORAS DE ÁGUAS PLUVIAIS, DIÂMETRO DE 1500 MM, JUNTA RÍGIDA, INSTALADO EM LOCAL COM BAIXO NÍVEL DE INTERFERÊNCIAS - FORNECIMENTO E ASSENTAMENTO. AF_12/2015</v>
          </cell>
          <cell r="C204" t="str">
            <v>M</v>
          </cell>
          <cell r="D204">
            <v>610.49</v>
          </cell>
        </row>
        <row r="205">
          <cell r="A205">
            <v>92819</v>
          </cell>
          <cell r="B205" t="str">
            <v>ASSENTAMENTO DE TUBO DE CONCRETO PARA REDES COLETORAS DE ÁGUAS PLUVIAIS, DIÂMETRO DE 1500 MM, JUNTA RÍGIDA, INSTALADO EM LOCAL COM BAIXO NÍVEL DE INTERFERÊNCIAS (NÃO INCLUI FORNECIMENTO). AF_12/2015</v>
          </cell>
          <cell r="C205" t="str">
            <v>M</v>
          </cell>
          <cell r="D205">
            <v>140.88</v>
          </cell>
        </row>
        <row r="206">
          <cell r="A206">
            <v>92820</v>
          </cell>
          <cell r="B206" t="str">
            <v>ASSENTAMENTO DE TUBO DE CONCRETO PARA REDES COLETORAS DE ÁGUAS PLUVIAIS, DIÂMETRO DE 300 MM, JUNTA RÍGIDA, INSTALADO EM LOCAL COM ALTO NÍVEL DE INTERFERÊNCIAS (NÃO INCLUI FORNECIMENTO). AF_12/2015</v>
          </cell>
          <cell r="C206" t="str">
            <v>M</v>
          </cell>
          <cell r="D206">
            <v>30.93</v>
          </cell>
        </row>
        <row r="207">
          <cell r="A207">
            <v>92821</v>
          </cell>
          <cell r="B207" t="str">
            <v>ASSENTAMENTO DE TUBO DE CONCRETO PARA REDES COLETORAS DE ÁGUAS PLUVIAIS, DIÂMETRO DE 400 MM, JUNTA RÍGIDA, INSTALADO EM LOCAL COM ALTO NÍVEL DE INTERFERÊNCIAS (NÃO INCLUI FORNECIMENTO). AF_12/2015</v>
          </cell>
          <cell r="C207" t="str">
            <v>M</v>
          </cell>
          <cell r="D207">
            <v>39.61</v>
          </cell>
        </row>
        <row r="208">
          <cell r="A208">
            <v>92822</v>
          </cell>
          <cell r="B208" t="str">
            <v>ASSENTAMENTO DE TUBO DE CONCRETO PARA REDES COLETORAS DE ÁGUAS PLUVIAIS, DIÂMETRO DE 500 MM, JUNTA RÍGIDA, INSTALADO EM LOCAL COM ALTO NÍVEL DE INTERFERÊNCIAS (NÃO INCLUI FORNECIMENTO). AF_12/2015</v>
          </cell>
          <cell r="C208" t="str">
            <v>M</v>
          </cell>
          <cell r="D208">
            <v>48.32</v>
          </cell>
        </row>
        <row r="209">
          <cell r="A209">
            <v>92824</v>
          </cell>
          <cell r="B209" t="str">
            <v>ASSENTAMENTO DE TUBO DE CONCRETO PARA REDES COLETORAS DE ÁGUAS PLUVIAIS, DIÂMETRO DE 600 MM, JUNTA RÍGIDA, INSTALADO EM LOCAL COM ALTO NÍVEL DE INTERFERÊNCIAS (NÃO INCLUI FORNECIMENTO). AF_12/2015</v>
          </cell>
          <cell r="C209" t="str">
            <v>M</v>
          </cell>
          <cell r="D209">
            <v>57.34</v>
          </cell>
        </row>
        <row r="210">
          <cell r="A210">
            <v>92825</v>
          </cell>
          <cell r="B210" t="str">
            <v>ASSENTAMENTO DE TUBO DE CONCRETO PARA REDES COLETORAS DE ÁGUAS PLUVIAIS, DIÂMETRO DE 700 MM, JUNTA RÍGIDA, INSTALADO EM LOCAL COM ALTO NÍVEL DE INTERFERÊNCIAS (NÃO INCLUI FORNECIMENTO). AF_12/2015</v>
          </cell>
          <cell r="C210" t="str">
            <v>M</v>
          </cell>
          <cell r="D210">
            <v>66.39</v>
          </cell>
        </row>
        <row r="211">
          <cell r="A211">
            <v>92826</v>
          </cell>
          <cell r="B211" t="str">
            <v>ASSENTAMENTO DE TUBO DE CONCRETO PARA REDES COLETORAS DE ÁGUAS PLUVIAIS, DIÂMETRO DE 800 MM, JUNTA RÍGIDA, INSTALADO EM LOCAL COM ALTO NÍVEL DE INTERFERÊNCIAS (NÃO INCLUI FORNECIMENTO). AF_12/2015</v>
          </cell>
          <cell r="C211" t="str">
            <v>M</v>
          </cell>
          <cell r="D211">
            <v>76.36</v>
          </cell>
        </row>
        <row r="212">
          <cell r="A212">
            <v>92827</v>
          </cell>
          <cell r="B212" t="str">
            <v>ASSENTAMENTO DE TUBO DE CONCRETO PARA REDES COLETORAS DE ÁGUAS PLUVIAIS, DIÂMETRO DE 900 MM, JUNTA RÍGIDA, INSTALADO EM LOCAL COM ALTO NÍVEL DE INTERFERÊNCIAS (NÃO INCLUI FORNECIMENTO). AF_12/2015</v>
          </cell>
          <cell r="C212" t="str">
            <v>M</v>
          </cell>
          <cell r="D212">
            <v>86.77</v>
          </cell>
        </row>
        <row r="213">
          <cell r="A213">
            <v>92828</v>
          </cell>
          <cell r="B213" t="str">
            <v>ASSENTAMENTO DE TUBO DE CONCRETO PARA REDES COLETORAS DE ÁGUAS PLUVIAIS, DIÂMETRO DE 1000 MM, JUNTA RÍGIDA, INSTALADO EM LOCAL COM ALTO NÍVEL DE INTERFERÊNCIAS (NÃO INCLUI FORNECIMENTO). AF_12/2015</v>
          </cell>
          <cell r="C213" t="str">
            <v>M</v>
          </cell>
          <cell r="D213">
            <v>98.65</v>
          </cell>
        </row>
        <row r="214">
          <cell r="A214">
            <v>92829</v>
          </cell>
          <cell r="B214" t="str">
            <v>TUBO DE CONCRETO PARA REDES COLETORAS DE ÁGUAS PLUVIAIS, DIÂMETRO DE 1200 MM, JUNTA RÍGIDA, INSTALADO EM LOCAL COM ALTO NÍVEL DE INTERFERÊNCIAS - FORNECIMENTO E ASSENTAMENTO. AF_12/2015</v>
          </cell>
          <cell r="C214" t="str">
            <v>M</v>
          </cell>
          <cell r="D214">
            <v>438.11</v>
          </cell>
        </row>
        <row r="215">
          <cell r="A215">
            <v>92830</v>
          </cell>
          <cell r="B215" t="str">
            <v>ASSENTAMENTO DE TUBO DE CONCRETO PARA REDES COLETORAS DE ÁGUAS PLUVIAIS, DIÂMETRO DE 1200 MM, JUNTA RÍGIDA, INSTALADO EM LOCAL COM ALTO NÍVEL DE INTERFERÊNCIAS (NÃO INCLUI FORNECIMENTO). AF_12/2015</v>
          </cell>
          <cell r="C215" t="str">
            <v>M</v>
          </cell>
          <cell r="D215">
            <v>122.39</v>
          </cell>
        </row>
        <row r="216">
          <cell r="A216">
            <v>92831</v>
          </cell>
          <cell r="B216" t="str">
            <v>TUBO DE CONCRETO PARA REDES COLETORAS DE ÁGUAS PLUVIAIS, DIÂMETRO DE 1500 MM, JUNTA RÍGIDA, INSTALADO EM LOCAL COM ALTO NÍVEL DE INTERFERÊNCIAS - FORNECIMENTO E ASSENTAMENTO. AF_12/2015</v>
          </cell>
          <cell r="C216" t="str">
            <v>M</v>
          </cell>
          <cell r="D216">
            <v>632.29</v>
          </cell>
        </row>
        <row r="217">
          <cell r="A217">
            <v>92832</v>
          </cell>
          <cell r="B217" t="str">
            <v>ASSENTAMENTO DE TUBO DE CONCRETO PARA REDES COLETORAS DE ÁGUAS PLUVIAIS, DIÂMETRO DE 1500 MM, JUNTA RÍGIDA, INSTALADO EM LOCAL COM ALTO NÍVEL DE INTERFERÊNCIAS (NÃO INCLUI FORNECIMENTO). AF_12/2015</v>
          </cell>
          <cell r="C217" t="str">
            <v>M</v>
          </cell>
          <cell r="D217">
            <v>162.68</v>
          </cell>
        </row>
        <row r="218">
          <cell r="A218">
            <v>95565</v>
          </cell>
          <cell r="B218" t="str">
            <v>TUBO DE CONCRETO PARA REDES COLETORAS DE ÁGUAS PLUVIAIS, DIÂMETRO DE 300MM, JUNTA RÍGIDA, INSTALADO EM LOCAL COM BAIXO NÍVEL DE INTERFERÊNCIAS - FORNECIMENTO E ASSENTAMENTO. AF_12/2015</v>
          </cell>
          <cell r="C218" t="str">
            <v>M</v>
          </cell>
          <cell r="D218">
            <v>81.61</v>
          </cell>
        </row>
        <row r="219">
          <cell r="A219">
            <v>95566</v>
          </cell>
          <cell r="B219" t="str">
            <v>TUBO DE CONCRETO PARA REDES COLETORAS DE ÁGUAS PLUVIAIS, DIÂMETRO DE 300MM, JUNTA RÍGIDA, INSTALADO EM LOCAL COM ALTO NÍVEL DE INTERFERÊNCIAS - FORNECIMENTO E ASSENTAMENTO. AF_12/2015</v>
          </cell>
          <cell r="C219" t="str">
            <v>M</v>
          </cell>
          <cell r="D219">
            <v>86.72</v>
          </cell>
        </row>
        <row r="220">
          <cell r="A220">
            <v>95567</v>
          </cell>
          <cell r="B220" t="str">
            <v>TUBO DE CONCRETO (SIMPLES) PARA REDES COLETORAS DE ÁGUAS PLUVIAIS, DIÂMETRO DE 300 MM, JUNTA RÍGIDA, INSTALADO EM LOCAL COM BAIXO NÍVEL DE INTERFERÊNCIAS - FORNECIMENTO E ASSENTAMENTO. AF_12/2015</v>
          </cell>
          <cell r="C220" t="str">
            <v>M</v>
          </cell>
          <cell r="D220">
            <v>74.790000000000006</v>
          </cell>
        </row>
        <row r="221">
          <cell r="A221">
            <v>95568</v>
          </cell>
          <cell r="B221" t="str">
            <v>TUBO DE CONCRETO (SIMPLES) PARA REDES COLETORAS DE ÁGUAS PLUVIAIS, DIÂMETRO DE 400 MM, JUNTA RÍGIDA, INSTALADO EM LOCAL COM BAIXO NÍVEL DE INTERFERÊNCIAS - FORNECIMENTO E ASSENTAMENTO. AF_12/2015</v>
          </cell>
          <cell r="C221" t="str">
            <v>M</v>
          </cell>
          <cell r="D221">
            <v>97.79</v>
          </cell>
        </row>
        <row r="222">
          <cell r="A222">
            <v>95569</v>
          </cell>
          <cell r="B222" t="str">
            <v>TUBO DE CONCRETO (SIMPLES) PARA REDES COLETORAS DE ÁGUAS PLUVIAIS, DIÂMETRO DE 500 MM, JUNTA RÍGIDA, INSTALADO EM LOCAL COM BAIXO NÍVEL DE INTERFERÊNCIAS - FORNECIMENTO E ASSENTAMENTO. AF_12/2015</v>
          </cell>
          <cell r="C222" t="str">
            <v>M</v>
          </cell>
          <cell r="D222">
            <v>133.82</v>
          </cell>
        </row>
        <row r="223">
          <cell r="A223">
            <v>95570</v>
          </cell>
          <cell r="B223" t="str">
            <v>TUBO DE CONCRETO (SIMPLES) PARA REDES COLETORAS DE ÁGUAS PLUVIAIS, DIÂMETRO DE 300 MM, JUNTA RÍGIDA, INSTALADO EM LOCAL COM ALTO NÍVEL DE INTERFERÊNCIAS - FORNECIMENTO E ASSENTAMENTO. AF_12/2015</v>
          </cell>
          <cell r="C223" t="str">
            <v>M</v>
          </cell>
          <cell r="D223">
            <v>79.900000000000006</v>
          </cell>
        </row>
        <row r="224">
          <cell r="A224">
            <v>95571</v>
          </cell>
          <cell r="B224" t="str">
            <v>TUBO DE CONCRETO (SIMPLES) PARA REDES COLETORAS DE ÁGUAS PLUVIAIS, DIÂMETRO DE 400 MM, JUNTA RÍGIDA, INSTALADO EM LOCAL COM ALTO NÍVEL DE INTERFERÊNCIAS - FORNECIMENTO E ASSENTAMENTO. AF_12/2015</v>
          </cell>
          <cell r="C224" t="str">
            <v>M</v>
          </cell>
          <cell r="D224">
            <v>104.31</v>
          </cell>
        </row>
        <row r="225">
          <cell r="A225">
            <v>95572</v>
          </cell>
          <cell r="B225" t="str">
            <v>TUBO DE CONCRETO (SIMPLES) PARA REDES COLETORAS DE ÁGUAS PLUVIAIS, DIÂMETRO DE 500 MM, JUNTA RÍGIDA, INSTALADO EM LOCAL COM ALTO NÍVEL DE INTERFERÊNCIAS - FORNECIMENTO E ASSENTAMENTO. AF_12/2015</v>
          </cell>
          <cell r="C225" t="str">
            <v>M</v>
          </cell>
          <cell r="D225">
            <v>141.88999999999999</v>
          </cell>
        </row>
        <row r="226">
          <cell r="A226">
            <v>73606</v>
          </cell>
          <cell r="B226" t="str">
            <v>ASSENTAMENTO DE TAMPAO DE FERRO FUNDIDO 900 MM</v>
          </cell>
          <cell r="C226" t="str">
            <v>UN</v>
          </cell>
          <cell r="D226">
            <v>106.63</v>
          </cell>
        </row>
        <row r="227">
          <cell r="A227">
            <v>73607</v>
          </cell>
          <cell r="B227" t="str">
            <v>ASSENTAMENTO DE TAMPAO DE FERRO FUNDIDO 600 MM</v>
          </cell>
          <cell r="C227" t="str">
            <v>UN</v>
          </cell>
          <cell r="D227">
            <v>71.08</v>
          </cell>
        </row>
        <row r="228">
          <cell r="A228">
            <v>83623</v>
          </cell>
          <cell r="B228" t="str">
            <v>GRELHA DE FERRO FUNDIDO PARA CANALETA LARG = 30CM, FORNECIMENTO E ASSENTAMENTO</v>
          </cell>
          <cell r="C228" t="str">
            <v>M</v>
          </cell>
          <cell r="D228">
            <v>187.58</v>
          </cell>
        </row>
        <row r="229">
          <cell r="A229">
            <v>83624</v>
          </cell>
          <cell r="B229" t="str">
            <v>GRELHA DE FERRO FUNDIDO PARA CANALETA LARG = 20CM, FORNECIMENTO E ASSENTAMENTO</v>
          </cell>
          <cell r="C229" t="str">
            <v>M</v>
          </cell>
          <cell r="D229">
            <v>132.15</v>
          </cell>
        </row>
        <row r="230">
          <cell r="A230">
            <v>83626</v>
          </cell>
          <cell r="B230" t="str">
            <v>GRELHA DE FERRO FUNDIDO PARA CANALETA LARG = 15CM, FORNECIMENTO E ASSENTAMENTO</v>
          </cell>
          <cell r="C230" t="str">
            <v>M</v>
          </cell>
          <cell r="D230">
            <v>104.44</v>
          </cell>
        </row>
        <row r="231">
          <cell r="A231">
            <v>83627</v>
          </cell>
          <cell r="B231" t="str">
            <v>TAMPAO FOFO ARTICULADO, CLASSE B125 CARGA MAX 12,5 T, REDONDO TAMPA 600 MM, REDE PLUVIAL/ESGOTO, P = CHAMINE CX AREIA / POCO VISITA ASSENTADO COM ARG CIM/AREIA 1:4, FORNECIMENTO E ASSENTAMENTO</v>
          </cell>
          <cell r="C231" t="str">
            <v>UN</v>
          </cell>
          <cell r="D231">
            <v>367.32</v>
          </cell>
        </row>
        <row r="232">
          <cell r="A232">
            <v>83724</v>
          </cell>
          <cell r="B232" t="str">
            <v>ASSENTAMENTO DE PECAS, CONEXOES, APARELHOS E ACESSORIOS DE FERRO FUNDIDO DUCTIL, JUNTA ELASTICA, MECANICA OU FLANGEADA, COM DIAMETROS DE 50 A 300 MM.</v>
          </cell>
          <cell r="C232" t="str">
            <v>KG</v>
          </cell>
          <cell r="D232">
            <v>1.38</v>
          </cell>
        </row>
        <row r="233">
          <cell r="A233">
            <v>83725</v>
          </cell>
          <cell r="B233" t="str">
            <v>ASSENTAMENTO DE PECAS, CONEXOES, APARELHOS E ACESSORIOS DE FERRO FUNDIDO DUCTIL, JUNTA ELASTICA, MECANICA OU FLANGEADA, COM DIAMETROS DE 350 A 600 MM.</v>
          </cell>
          <cell r="C233" t="str">
            <v>KG</v>
          </cell>
          <cell r="D233">
            <v>0.89</v>
          </cell>
        </row>
        <row r="234">
          <cell r="A234">
            <v>83726</v>
          </cell>
          <cell r="B234" t="str">
            <v>ASSENTAMENTO DE PECAS, CONEXOES, APARELHOS E ACESSORIOS DE FERRO FUNDIDO DUCTIL, JUNTA ELASTICA, MECANICA OU FLANGEADA, COM DIAMETROS DE 700 A 1200 MM.</v>
          </cell>
          <cell r="C234" t="str">
            <v>KG</v>
          </cell>
          <cell r="D234">
            <v>0.66</v>
          </cell>
        </row>
        <row r="235">
          <cell r="A235">
            <v>97127</v>
          </cell>
          <cell r="B235" t="str">
            <v>ASSENTAMENTO DE TUBO DE PVC DEFOFO OU PRFV OU RPVC PARA REDE DE ÁGUA, DN 150 MM, JUNTA ELÁSTICA INTEGRADA, INSTALADO EM LOCAL COM NÍVEL ALTO DE INTERFERÊNCIAS (NÃO INCLUI FORNECIMENTO). AF_11/2017</v>
          </cell>
          <cell r="C235" t="str">
            <v>M</v>
          </cell>
          <cell r="D235">
            <v>3.5</v>
          </cell>
        </row>
        <row r="236">
          <cell r="A236">
            <v>97128</v>
          </cell>
          <cell r="B236" t="str">
            <v>ASSENTAMENTO DE TUBO DE PVC DEFOFO OU PRFV OU RPVC PARA REDE DE ÁGUA, DN 200 MM, JUNTA ELÁSTICA INTEGRADA, INSTALADO EM LOCAL COM NÍVEL ALTO DE INTERFERÊNCIAS (NÃO INCLUI FORNECIMENTO). AF_11/2017</v>
          </cell>
          <cell r="C236" t="str">
            <v>M</v>
          </cell>
          <cell r="D236">
            <v>6.92</v>
          </cell>
        </row>
        <row r="237">
          <cell r="A237">
            <v>97129</v>
          </cell>
          <cell r="B237" t="str">
            <v>ASSENTAMENTO DE TUBO DE PVC DEFOFO OU PRFV OU RPVC PARA REDE DE ÁGUA, DN 250 MM, JUNTA ELÁSTICA INTEGRADA, INSTALADO EM LOCAL COM NÍVEL ALTO DE INTERFERÊNCIAS (NÃO INCLUI FORNECIMENTO). AF_11/2017</v>
          </cell>
          <cell r="C237" t="str">
            <v>M</v>
          </cell>
          <cell r="D237">
            <v>8.5</v>
          </cell>
        </row>
        <row r="238">
          <cell r="A238">
            <v>97130</v>
          </cell>
          <cell r="B238" t="str">
            <v>ASSENTAMENTO DE TUBO DE PVC DEFOFO OU PRFV OU RPVC PARA REDE DE ÁGUA, DN 300 MM, JUNTA ELÁSTICA INTEGRADA, INSTALADO EM LOCAL COM NÍVEL ALTO DE INTERFERÊNCIAS (NÃO INCLUI FORNECIMENTO). AF_11/2017</v>
          </cell>
          <cell r="C238" t="str">
            <v>M</v>
          </cell>
          <cell r="D238">
            <v>10.11</v>
          </cell>
        </row>
        <row r="239">
          <cell r="A239">
            <v>97131</v>
          </cell>
          <cell r="B239" t="str">
            <v>ASSENTAMENTO DE TUBO DE PVC DEFOFO OU PRFV OU RPVC PARA REDE DE ÁGUA, DN 350 MM, JUNTA ELÁSTICA INTEGRADA, INSTALADO EM LOCAL COM NÍVEL ALTO DE INTERFERÊNCIAS (NÃO INCLUI FORNECIMENTO). AF_11/2017</v>
          </cell>
          <cell r="C239" t="str">
            <v>M</v>
          </cell>
          <cell r="D239">
            <v>11.68</v>
          </cell>
        </row>
        <row r="240">
          <cell r="A240">
            <v>97132</v>
          </cell>
          <cell r="B240" t="str">
            <v>ASSENTAMENTO DE TUBO DE PVC DEFOFO OU PRFV OU RPVC PARA REDE DE ÁGUA, DN 400 MM, JUNTA ELÁSTICA INTEGRADA, INSTALADO EM LOCAL COM NÍVEL ALTO DE INTERFERÊNCIAS (NÃO INCLUI FORNECIMENTO). AF_11/2017</v>
          </cell>
          <cell r="C240" t="str">
            <v>M</v>
          </cell>
          <cell r="D240">
            <v>13.28</v>
          </cell>
        </row>
        <row r="241">
          <cell r="A241">
            <v>97133</v>
          </cell>
          <cell r="B241" t="str">
            <v>ASSENTAMENTO DE TUBO DE PVC DEFOFO OU PRFV OU RPVC PARA REDE DE ÁGUA, DN 500 MM, JUNTA ELÁSTICA INTEGRADA, INSTALADO EM LOCAL COM NÍVEL ALTO DE INTERFERÊNCIAS (NÃO INCLUI FORNECIMENTO). AF_11/2017</v>
          </cell>
          <cell r="C241" t="str">
            <v>M</v>
          </cell>
          <cell r="D241">
            <v>16.45</v>
          </cell>
        </row>
        <row r="242">
          <cell r="A242">
            <v>97134</v>
          </cell>
          <cell r="B242" t="str">
            <v>ASSENTAMENTO DE TUBO DE PVC DEFOFO OU PRFV OU RPVC PARA REDE DE ÁGUA, DN 150 MM, JUNTA ELÁSTICA INTEGRADA, INSTALADO EM LOCAL COM NÍVEL BAIXO DE INTERFERÊNCIAS (NÃO INCLUI FORNECIMENTO). AF_11/2017</v>
          </cell>
          <cell r="C242" t="str">
            <v>M</v>
          </cell>
          <cell r="D242">
            <v>1.57</v>
          </cell>
        </row>
        <row r="243">
          <cell r="A243">
            <v>97135</v>
          </cell>
          <cell r="B243" t="str">
            <v>ASSENTAMENTO DE TUBO DE PVC DEFOFO OU PRFV OU RPVC PARA REDE DE ÁGUA, DN 200 MM, JUNTA ELÁSTICA INTEGRADA, INSTALADO EM LOCAL COM NÍVEL BAIXO DE INTERFERÊNCIAS (NÃO INCLUI FORNECIMENTO). AF_11/2017</v>
          </cell>
          <cell r="C243" t="str">
            <v>M</v>
          </cell>
          <cell r="D243">
            <v>3.49</v>
          </cell>
        </row>
        <row r="244">
          <cell r="A244">
            <v>97136</v>
          </cell>
          <cell r="B244" t="str">
            <v>ASSENTAMENTO DE TUBO DE PVC DEFOFO OU PRFV OU RPVC PARA REDE DE ÁGUA, DN 250 MM, JUNTA ELÁSTICA INTEGRADA, INSTALADO EM LOCAL COM NÍVEL BAIXO DE INTERFERÊNCIAS (NÃO INCLUI FORNECIMENTO). AF_11/2017</v>
          </cell>
          <cell r="C244" t="str">
            <v>M</v>
          </cell>
          <cell r="D244">
            <v>4.29</v>
          </cell>
        </row>
        <row r="245">
          <cell r="A245">
            <v>97137</v>
          </cell>
          <cell r="B245" t="str">
            <v>ASSENTAMENTO DE TUBO DE PVC DEFOFO OU PRFV OU RPVC PARA REDE DE ÁGUA, DN 300 MM, JUNTA ELÁSTICA INTEGRADA, INSTALADO EM LOCAL COM NÍVEL BAIXO DE INTERFERÊNCIAS (NÃO INCLUI FORNECIMENTO). AF_11/2017</v>
          </cell>
          <cell r="C245" t="str">
            <v>M</v>
          </cell>
          <cell r="D245">
            <v>5.1100000000000003</v>
          </cell>
        </row>
        <row r="246">
          <cell r="A246">
            <v>97138</v>
          </cell>
          <cell r="B246" t="str">
            <v>ASSENTAMENTO DE TUBO DE PVC DEFOFO OU PRFV OU RPVC PARA REDE DE ÁGUA, DN 350 MM, JUNTA ELÁSTICA INTEGRADA, INSTALADO EM LOCAL COM NÍVEL BAIXO DE INTERFERÊNCIAS (NÃO INCLUI FORNECIMENTO). AF_11/2017</v>
          </cell>
          <cell r="C246" t="str">
            <v>M</v>
          </cell>
          <cell r="D246">
            <v>5.9</v>
          </cell>
        </row>
        <row r="247">
          <cell r="A247">
            <v>97139</v>
          </cell>
          <cell r="B247" t="str">
            <v>ASSENTAMENTO DE TUBO DE PVC DEFOFO OU PRFV OU RPVC PARA REDE DE ÁGUA, DN 400 MM, JUNTA ELÁSTICA INTEGRADA, INSTALADO EM LOCAL COM NÍVEL BAIXO DE INTERFERÊNCIAS (NÃO INCLUI FORNECIMENTO). AF_11/2017</v>
          </cell>
          <cell r="C247" t="str">
            <v>M</v>
          </cell>
          <cell r="D247">
            <v>6.7</v>
          </cell>
        </row>
        <row r="248">
          <cell r="A248">
            <v>97140</v>
          </cell>
          <cell r="B248" t="str">
            <v>ASSENTAMENTO DE TUBO DE PVC DEFOFO OU PRFV OU RPVC PARA REDE DE ÁGUA, DN 500 MM, JUNTA ELÁSTICA INTEGRADA, INSTALADO EM LOCAL COM NÍVEL BAIXO DE INTERFERÊNCIAS (NÃO INCLUI FORNECIMENTO). AF_11/2017</v>
          </cell>
          <cell r="C248" t="str">
            <v>M</v>
          </cell>
          <cell r="D248">
            <v>8.31</v>
          </cell>
        </row>
        <row r="249">
          <cell r="A249">
            <v>83520</v>
          </cell>
          <cell r="B249" t="str">
            <v>TE PVC PARA COLETOR ESGOTO, EB644, D=100MM, COM JUNTA ELASTICA.</v>
          </cell>
          <cell r="C249" t="str">
            <v>UN</v>
          </cell>
          <cell r="D249">
            <v>66.349999999999994</v>
          </cell>
        </row>
        <row r="250">
          <cell r="A250">
            <v>83531</v>
          </cell>
          <cell r="B250" t="str">
            <v>CURVA PARA REDE COLETOR ESGOTO, EB 644, 90GR, DN=200MM, COM JUNTA ELASTICA</v>
          </cell>
          <cell r="C250" t="str">
            <v>UN</v>
          </cell>
          <cell r="D250">
            <v>272.43</v>
          </cell>
        </row>
        <row r="251">
          <cell r="A251">
            <v>83535</v>
          </cell>
          <cell r="B251" t="str">
            <v>CURVA PVC PARA REDE COLETOR ESGOTO, EB-644, 45 GR, 200 MM, COM JUNTA ELASTICA.</v>
          </cell>
          <cell r="C251" t="str">
            <v>UN</v>
          </cell>
          <cell r="D251">
            <v>225.83</v>
          </cell>
        </row>
        <row r="252">
          <cell r="A252">
            <v>92235</v>
          </cell>
          <cell r="B252" t="str">
            <v>FECHAMENTO DE CONSTRUÇÃO TEMPORÁRIA EM CHAPA DE MADEIRA COMPENSADA E=10MM, COM REAPROVEITAMENTO DE 2X.</v>
          </cell>
          <cell r="C252" t="str">
            <v>M2</v>
          </cell>
          <cell r="D252">
            <v>47.24</v>
          </cell>
        </row>
        <row r="253">
          <cell r="A253">
            <v>93206</v>
          </cell>
          <cell r="B253" t="str">
            <v>EXECUÇÃO DE ESCRITÓRIO EM CANTEIRO DE OBRA EM ALVENARIA, NÃO INCLUSO MOBILIÁRIO E EQUIPAMENTOS. AF_02/2016</v>
          </cell>
          <cell r="C253" t="str">
            <v>M2</v>
          </cell>
          <cell r="D253">
            <v>730.29</v>
          </cell>
        </row>
        <row r="254">
          <cell r="A254">
            <v>93207</v>
          </cell>
          <cell r="B254" t="str">
            <v>EXECUÇÃO DE ESCRITÓRIO EM CANTEIRO DE OBRA EM CHAPA DE MADEIRA COMPENSADA, NÃO INCLUSO MOBILIÁRIO E EQUIPAMENTOS. AF_02/2016</v>
          </cell>
          <cell r="C254" t="str">
            <v>M2</v>
          </cell>
          <cell r="D254">
            <v>707.98</v>
          </cell>
        </row>
        <row r="255">
          <cell r="A255">
            <v>93208</v>
          </cell>
          <cell r="B255" t="str">
            <v>EXECUÇÃO DE ALMOXARIFADO EM CANTEIRO DE OBRA EM CHAPA DE MADEIRA COMPENSADA, INCLUSO PRATELEIRAS. AF_02/2016</v>
          </cell>
          <cell r="C255" t="str">
            <v>M2</v>
          </cell>
          <cell r="D255">
            <v>548.5</v>
          </cell>
        </row>
        <row r="256">
          <cell r="A256">
            <v>93209</v>
          </cell>
          <cell r="B256" t="str">
            <v>EXECUÇÃO DE ALMOXARIFADO EM CANTEIRO DE OBRA EM ALVENARIA, INCLUSO PRATELEIRAS. AF_02/2016</v>
          </cell>
          <cell r="C256" t="str">
            <v>M2</v>
          </cell>
          <cell r="D256">
            <v>581.22</v>
          </cell>
        </row>
        <row r="257">
          <cell r="A257">
            <v>93210</v>
          </cell>
          <cell r="B257" t="str">
            <v>EXECUÇÃO DE REFEITÓRIO EM CANTEIRO DE OBRA EM CHAPA DE MADEIRA COMPENSADA, NÃO INCLUSO MOBILIÁRIO E EQUIPAMENTOS. AF_02/2016</v>
          </cell>
          <cell r="C257" t="str">
            <v>M2</v>
          </cell>
          <cell r="D257">
            <v>354.15</v>
          </cell>
        </row>
        <row r="258">
          <cell r="A258">
            <v>93211</v>
          </cell>
          <cell r="B258" t="str">
            <v>EXECUÇÃO DE REFEITÓRIO EM CANTEIRO DE OBRA EM ALVENARIA, NÃO INCLUSO MOBILIÁRIO E EQUIPAMENTOS. AF_02/2016</v>
          </cell>
          <cell r="C258" t="str">
            <v>M2</v>
          </cell>
          <cell r="D258">
            <v>356.18</v>
          </cell>
        </row>
        <row r="259">
          <cell r="A259">
            <v>93212</v>
          </cell>
          <cell r="B259" t="str">
            <v>EXECUÇÃO DE SANITÁRIO E VESTIÁRIO EM CANTEIRO DE OBRA EM CHAPA DE MADEIRA COMPENSADA, NÃO INCLUSO MOBILIÁRIO. AF_02/2016</v>
          </cell>
          <cell r="C259" t="str">
            <v>M2</v>
          </cell>
          <cell r="D259">
            <v>631</v>
          </cell>
        </row>
        <row r="260">
          <cell r="A260">
            <v>93213</v>
          </cell>
          <cell r="B260" t="str">
            <v>EXECUÇÃO DE SANITÁRIO E VESTIÁRIO EM CANTEIRO DE OBRA EM ALVENARIA, NÃO INCLUSO MOBILIÁRIO. AF_02/2016</v>
          </cell>
          <cell r="C260" t="str">
            <v>M2</v>
          </cell>
          <cell r="D260">
            <v>650.86</v>
          </cell>
        </row>
        <row r="261">
          <cell r="A261">
            <v>93214</v>
          </cell>
          <cell r="B261" t="str">
            <v>EXECUÇÃO DE RESERVATÓRIO ELEVADO DE ÁGUA (1000 LITROS) EM CANTEIRO DE OBRA, APOIADO EM ESTRUTURA DE MADEIRA. AF_02/2016</v>
          </cell>
          <cell r="C261" t="str">
            <v>UN</v>
          </cell>
          <cell r="D261">
            <v>4529.7299999999996</v>
          </cell>
        </row>
        <row r="262">
          <cell r="A262">
            <v>93243</v>
          </cell>
          <cell r="B262" t="str">
            <v>EXECUÇÃO DE RESERVATÓRIO ELEVADO DE ÁGUA (2000 LITROS) EM CANTEIRO DE OBRA, APOIADO EM ESTRUTURA DE MADEIRA. AF_02/2016</v>
          </cell>
          <cell r="C262" t="str">
            <v>UN</v>
          </cell>
          <cell r="D262">
            <v>6794.87</v>
          </cell>
        </row>
        <row r="263">
          <cell r="A263">
            <v>93582</v>
          </cell>
          <cell r="B263" t="str">
            <v>EXECUÇÃO DE CENTRAL DE ARMADURA EM CANTEIRO DE OBRA, NÃO INCLUSO MOBILIÁRIO E EQUIPAMENTOS. AF_04/2016</v>
          </cell>
          <cell r="C263" t="str">
            <v>M2</v>
          </cell>
          <cell r="D263">
            <v>174.05</v>
          </cell>
        </row>
        <row r="264">
          <cell r="A264">
            <v>93583</v>
          </cell>
          <cell r="B264" t="str">
            <v>EXECUÇÃO DE CENTRAL DE FÔRMAS, PRODUÇÃO DE ARGAMASSA OU CONCRETO EM CANTEIRO DE OBRA, NÃO INCLUSO MOBILIÁRIO E EQUIPAMENTOS. AF_04/2016</v>
          </cell>
          <cell r="C264" t="str">
            <v>M2</v>
          </cell>
          <cell r="D264">
            <v>284.88</v>
          </cell>
        </row>
        <row r="265">
          <cell r="A265">
            <v>93584</v>
          </cell>
          <cell r="B265" t="str">
            <v>EXECUÇÃO DE DEPÓSITO EM CANTEIRO DE OBRA EM CHAPA DE MADEIRA COMPENSADA, NÃO INCLUSO MOBILIÁRIO. AF_04/2016</v>
          </cell>
          <cell r="C265" t="str">
            <v>M2</v>
          </cell>
          <cell r="D265">
            <v>556.75</v>
          </cell>
        </row>
        <row r="266">
          <cell r="A266">
            <v>93585</v>
          </cell>
          <cell r="B266" t="str">
            <v>EXECUÇÃO DE GUARITA EM CANTEIRO DE OBRA EM CHAPA DE MADEIRA COMPENSADA, NÃO INCLUSO MOBILIÁRIO. AF_04/2016</v>
          </cell>
          <cell r="C266" t="str">
            <v>M2</v>
          </cell>
          <cell r="D266">
            <v>788.36</v>
          </cell>
        </row>
        <row r="267">
          <cell r="A267">
            <v>98441</v>
          </cell>
          <cell r="B267" t="str">
            <v>PAREDE DE MADEIRA COMPENSADA PARA CONSTRUÇÃO TEMPORÁRIA EM CHAPA SIMPLES, EXTERNA, COM ÁREA LÍQUIDA MAIOR OU IGUAL A 6 M², SEM VÃO. AF_05/2018</v>
          </cell>
          <cell r="C267" t="str">
            <v>M2</v>
          </cell>
          <cell r="D267">
            <v>93.09</v>
          </cell>
        </row>
        <row r="268">
          <cell r="A268">
            <v>98442</v>
          </cell>
          <cell r="B268" t="str">
            <v>PAREDE DE MADEIRA COMPENSADA PARA CONSTRUÇÃO TEMPORÁRIA EM CHAPA SIMPLES, EXTERNA, COM ÁREA LÍQUIDA MENOR QUE 6 M², SEM VÃO. AF_05/2018</v>
          </cell>
          <cell r="C268" t="str">
            <v>M2</v>
          </cell>
          <cell r="D268">
            <v>95.35</v>
          </cell>
        </row>
        <row r="269">
          <cell r="A269">
            <v>98443</v>
          </cell>
          <cell r="B269" t="str">
            <v>PAREDE DE MADEIRA COMPENSADA PARA CONSTRUÇÃO TEMPORÁRIA EM CHAPA SIMPLES, INTERNA, COM ÁREA LÍQUIDA MAIOR OU IGUAL A 6 M², SEM VÃO. AF_05/2018</v>
          </cell>
          <cell r="C269" t="str">
            <v>M2</v>
          </cell>
          <cell r="D269">
            <v>81.45</v>
          </cell>
        </row>
        <row r="270">
          <cell r="A270">
            <v>98444</v>
          </cell>
          <cell r="B270" t="str">
            <v>PAREDE DE MADEIRA COMPENSADA PARA CONSTRUÇÃO TEMPORÁRIA EM CHAPA SIMPLES, INTERNA, COM ÁREA LÍQUIDA MENOR QUE 6 M², SEM VÃO. AF_05/2018</v>
          </cell>
          <cell r="C270" t="str">
            <v>M2</v>
          </cell>
          <cell r="D270">
            <v>83.06</v>
          </cell>
        </row>
        <row r="271">
          <cell r="A271">
            <v>98445</v>
          </cell>
          <cell r="B271" t="str">
            <v>PAREDE DE MADEIRA COMPENSADA PARA CONSTRUÇÃO TEMPORÁRIA EM CHAPA SIMPLES, EXTERNA, COM ÁREA LÍQUIDA MAIOR OU IGUAL A 6 M², COM VÃO. AF_05/2018</v>
          </cell>
          <cell r="C271" t="str">
            <v>M2</v>
          </cell>
          <cell r="D271">
            <v>111.46</v>
          </cell>
        </row>
        <row r="272">
          <cell r="A272">
            <v>98446</v>
          </cell>
          <cell r="B272" t="str">
            <v>PAREDE DE MADEIRA COMPENSADA PARA CONSTRUÇÃO TEMPORÁRIA EM CHAPA SIMPLES, EXTERNA, COM ÁREA LÍQUIDA MENOR QUE 6 M², COM VÃO. AF_05/2018</v>
          </cell>
          <cell r="C272" t="str">
            <v>M2</v>
          </cell>
          <cell r="D272">
            <v>142.85</v>
          </cell>
        </row>
        <row r="273">
          <cell r="A273">
            <v>98447</v>
          </cell>
          <cell r="B273" t="str">
            <v>PAREDE DE MADEIRA COMPENSADA PARA CONSTRUÇÃO TEMPORÁRIA EM CHAPA SIMPLES, INTERNA, COM ÁREA LÍQUIDA MAIOR OU IGUAL A 6 M², COM VÃO. AF_05/2018</v>
          </cell>
          <cell r="C273" t="str">
            <v>M2</v>
          </cell>
          <cell r="D273">
            <v>95.34</v>
          </cell>
        </row>
        <row r="274">
          <cell r="A274">
            <v>98448</v>
          </cell>
          <cell r="B274" t="str">
            <v>PAREDE DE MADEIRA COMPENSADA PARA CONSTRUÇÃO TEMPORÁRIA EM CHAPA SIMPLES, INTERNA, COM ÁREA LÍQUIDA MENOR QUE 6 M², COM VÃO. AF_05/2018</v>
          </cell>
          <cell r="C274" t="str">
            <v>M2</v>
          </cell>
          <cell r="D274">
            <v>119.7</v>
          </cell>
        </row>
        <row r="275">
          <cell r="A275">
            <v>98449</v>
          </cell>
          <cell r="B275" t="str">
            <v>PAREDE DE MADEIRA COMPENSADA PARA CONSTRUÇÃO TEMPORÁRIA EM CHAPA DUPLA, EXTERNA, COM ÁREA LÍQUIDA MAIOR OU IGUAL A 6 M², SEM VÃO. AF_05/2018</v>
          </cell>
          <cell r="C275" t="str">
            <v>M2</v>
          </cell>
          <cell r="D275">
            <v>111.2</v>
          </cell>
        </row>
        <row r="276">
          <cell r="A276">
            <v>98450</v>
          </cell>
          <cell r="B276" t="str">
            <v>PAREDE DE MADEIRA COMPENSADA PARA CONSTRUÇÃO TEMPORÁRIA EM CHAPA DUPLA, EXTERNA, COM ÁREA LÍQUIDA MENOR QUE 6 M², SEM VÃO. AF_05/2018</v>
          </cell>
          <cell r="C276" t="str">
            <v>M2</v>
          </cell>
          <cell r="D276">
            <v>114.49</v>
          </cell>
        </row>
        <row r="277">
          <cell r="A277">
            <v>98451</v>
          </cell>
          <cell r="B277" t="str">
            <v>PAREDE DE MADEIRA COMPENSADA PARA CONSTRUÇÃO TEMPORÁRIA EM CHAPA DUPLA, INTERNA, COM ÁREA LÍQUIDA MAIOR OU IGUAL A 6 M², SEM VÃO. AF_05/2018</v>
          </cell>
          <cell r="C277" t="str">
            <v>M2</v>
          </cell>
          <cell r="D277">
            <v>97.62</v>
          </cell>
        </row>
        <row r="278">
          <cell r="A278">
            <v>98452</v>
          </cell>
          <cell r="B278" t="str">
            <v>PAREDE DE MADEIRA COMPENSADA PARA CONSTRUÇÃO TEMPORÁRIA EM CHAPA DUPLA, INTERNA, COM ÁREA LÍQUIDA MENOR QUE 6 M², SEM VÃO. AF_05/2018</v>
          </cell>
          <cell r="C278" t="str">
            <v>M2</v>
          </cell>
          <cell r="D278">
            <v>99.61</v>
          </cell>
        </row>
        <row r="279">
          <cell r="A279">
            <v>98453</v>
          </cell>
          <cell r="B279" t="str">
            <v>PAREDE DE MADEIRA COMPENSADA PARA CONSTRUÇÃO TEMPORÁRIA EM CHAPA DUPLA, EXTERNA, COM ÁREA LÍQUIDA MAIOR OU IGUAL A QUE 6 M², COM VÃO. AF_05/2018</v>
          </cell>
          <cell r="C279" t="str">
            <v>M2</v>
          </cell>
          <cell r="D279">
            <v>133.41999999999999</v>
          </cell>
        </row>
        <row r="280">
          <cell r="A280">
            <v>98454</v>
          </cell>
          <cell r="B280" t="str">
            <v>PAREDE DE MADEIRA COMPENSADA PARA CONSTRUÇÃO TEMPORÁRIA EM CHAPA DUPLA, EXTERNA, COM ÁREA LÍQUIDA MENOR QUE 6 M², COM VÃO. AF_05/2018</v>
          </cell>
          <cell r="C280" t="str">
            <v>M2</v>
          </cell>
          <cell r="D280">
            <v>174.23</v>
          </cell>
        </row>
        <row r="281">
          <cell r="A281">
            <v>98455</v>
          </cell>
          <cell r="B281" t="str">
            <v>PAREDE DE MADEIRA COMPENSADA PARA CONSTRUÇÃO TEMPORÁRIA EM CHAPA DUPLA, INTERNA, COM ÁREA LÍQUIDA MAIOR OU IGUAL A 6 M², COM VÃO. AF_05/2018</v>
          </cell>
          <cell r="C281" t="str">
            <v>M2</v>
          </cell>
          <cell r="D281">
            <v>115.35</v>
          </cell>
        </row>
        <row r="282">
          <cell r="A282">
            <v>98456</v>
          </cell>
          <cell r="B282" t="str">
            <v>PAREDE DE MADEIRA COMPENSADA PARA CONSTRUÇÃO TEMPORÁRIA EM CHAPA DUPLA, INTERNA, COM ÁREA LÍQUIDA MENOR QUE 6 M², COM VÃO. AF_05/2018</v>
          </cell>
          <cell r="C282" t="str">
            <v>M2</v>
          </cell>
          <cell r="D282">
            <v>148.49</v>
          </cell>
        </row>
        <row r="283">
          <cell r="A283">
            <v>98458</v>
          </cell>
          <cell r="B283" t="str">
            <v>TAPUME COM COMPENSADO DE MADEIRA. AF_05/2018</v>
          </cell>
          <cell r="C283" t="str">
            <v>M2</v>
          </cell>
          <cell r="D283">
            <v>89.29</v>
          </cell>
        </row>
        <row r="284">
          <cell r="A284">
            <v>98459</v>
          </cell>
          <cell r="B284" t="str">
            <v>TAPUME COM TELHA METÁLICA. AF_05/2018</v>
          </cell>
          <cell r="C284" t="str">
            <v>M2</v>
          </cell>
          <cell r="D284">
            <v>84.05</v>
          </cell>
        </row>
        <row r="285">
          <cell r="A285">
            <v>98460</v>
          </cell>
          <cell r="B285" t="str">
            <v>PISO PARA CONSTRUÇÃO TEMPORÁRIA EM MADEIRA, SEM REAPROVEITAMENTO. AF_05/2018</v>
          </cell>
          <cell r="C285" t="str">
            <v>M2</v>
          </cell>
          <cell r="D285">
            <v>72.91</v>
          </cell>
        </row>
        <row r="286">
          <cell r="A286">
            <v>98461</v>
          </cell>
          <cell r="B286" t="str">
            <v>ESTRUTURA DE MADEIRA PROVISÓRIA PARA SUPORTE DE CAIXA DÁGUA ELEVADA DE 1000 LITROS. AF_05/2018</v>
          </cell>
          <cell r="C286" t="str">
            <v>UN</v>
          </cell>
          <cell r="D286">
            <v>3968.09</v>
          </cell>
        </row>
        <row r="287">
          <cell r="A287">
            <v>98462</v>
          </cell>
          <cell r="B287" t="str">
            <v>ESTRUTURA DE MADEIRA PROVISÓRIA PARA SUPORTE DE CAIXA DÁGUA ELEVADA DE 3000 LITROS. AF_05/2018</v>
          </cell>
          <cell r="C287" t="str">
            <v>UN</v>
          </cell>
          <cell r="D287">
            <v>5795.19</v>
          </cell>
        </row>
        <row r="288">
          <cell r="A288" t="str">
            <v>74209/1</v>
          </cell>
          <cell r="B288" t="str">
            <v>PLACA DE OBRA EM CHAPA DE ACO GALVANIZADO</v>
          </cell>
          <cell r="C288" t="str">
            <v>M2</v>
          </cell>
          <cell r="D288">
            <v>305.60000000000002</v>
          </cell>
        </row>
        <row r="289">
          <cell r="A289">
            <v>5631</v>
          </cell>
          <cell r="B289" t="str">
            <v>ESCAVADEIRA HIDRÁULICA SOBRE ESTEIRAS, CAÇAMBA 0,80 M3, PESO OPERACIONAL 17 T, POTENCIA BRUTA 111 HP - CHP DIURNO. AF_06/2014</v>
          </cell>
          <cell r="C289" t="str">
            <v>CHP</v>
          </cell>
          <cell r="D289">
            <v>129.25</v>
          </cell>
        </row>
        <row r="290">
          <cell r="A290">
            <v>5678</v>
          </cell>
          <cell r="B290" t="str">
            <v>RETROESCAVADEIRA SOBRE RODAS COM CARREGADEIRA, TRAÇÃO 4X4, POTÊNCIA LÍQ. 88 HP, CAÇAMBA CARREG. CAP. MÍN. 1 M3, CAÇAMBA RETRO CAP. 0,26 M3, PESO OPERACIONAL MÍN. 6.674 KG, PROFUNDIDADE ESCAVAÇÃO MÁX. 4,37 M - CHP DIURNO. AF_06/2014</v>
          </cell>
          <cell r="C290" t="str">
            <v>CHP</v>
          </cell>
          <cell r="D290">
            <v>97.64</v>
          </cell>
        </row>
        <row r="291">
          <cell r="A291">
            <v>5680</v>
          </cell>
          <cell r="B291" t="str">
            <v>RETROESCAVADEIRA SOBRE RODAS COM CARREGADEIRA, TRAÇÃO 4X2, POTÊNCIA LÍQ. 79 HP, CAÇAMBA CARREG. CAP. MÍN. 1 M3, CAÇAMBA RETRO CAP. 0,20 M3, PESO OPERACIONAL MÍN. 6.570 KG, PROFUNDIDADE ESCAVAÇÃO MÁX. 4,37 M - CHP DIURNO. AF_06/2014</v>
          </cell>
          <cell r="C291" t="str">
            <v>CHP</v>
          </cell>
          <cell r="D291">
            <v>90.73</v>
          </cell>
        </row>
        <row r="292">
          <cell r="A292">
            <v>5684</v>
          </cell>
          <cell r="B292" t="str">
            <v>ROLO COMPACTADOR VIBRATÓRIO DE UM CILINDRO AÇO LISO, POTÊNCIA 80 HP, PESO OPERACIONAL MÁXIMO 8,1 T, IMPACTO DINÂMICO 16,15 / 9,5 T, LARGURA DE TRABALHO 1,68 M - CHP DIURNO. AF_06/2014</v>
          </cell>
          <cell r="C292" t="str">
            <v>CHP</v>
          </cell>
          <cell r="D292">
            <v>93.89</v>
          </cell>
        </row>
        <row r="293">
          <cell r="A293">
            <v>5689</v>
          </cell>
          <cell r="B293" t="str">
            <v>GRADE DE DISCO CONTROLE REMOTO REBOCÁVEL, COM 24 DISCOS 24 X 6 MM COM PNEUS PARA TRANSPORTE - CHP DIURNO. AF_06/2014</v>
          </cell>
          <cell r="C293" t="str">
            <v>CHP</v>
          </cell>
          <cell r="D293">
            <v>3.76</v>
          </cell>
        </row>
        <row r="294">
          <cell r="A294">
            <v>5795</v>
          </cell>
          <cell r="B294" t="str">
            <v>MARTELETE OU ROMPEDOR PNEUMÁTICO MANUAL, 28 KG, COM SILENCIADOR - CHP DIURNO. AF_07/2016</v>
          </cell>
          <cell r="C294" t="str">
            <v>CHP</v>
          </cell>
          <cell r="D294">
            <v>17.850000000000001</v>
          </cell>
        </row>
        <row r="295">
          <cell r="A295">
            <v>5811</v>
          </cell>
          <cell r="B295" t="str">
            <v>CAMINHÃO BASCULANTE 6 M3, PESO BRUTO TOTAL 16.000 KG, CARGA ÚTIL MÁXIMA 13.071 KG, DISTÂNCIA ENTRE EIXOS 4,80 M, POTÊNCIA 230 CV INCLUSIVE CAÇAMBA METÁLICA - CHP DIURNO. AF_06/2014</v>
          </cell>
          <cell r="C295" t="str">
            <v>CHP</v>
          </cell>
          <cell r="D295">
            <v>164.79</v>
          </cell>
        </row>
        <row r="296">
          <cell r="A296">
            <v>5823</v>
          </cell>
          <cell r="B296" t="str">
            <v>USINA DE CONCRETO FIXA, CAPACIDADE NOMINAL DE 90 A 120 M3/H, SEM SILO - CHP DIURNO. AF_07/2016</v>
          </cell>
          <cell r="C296" t="str">
            <v>CHP</v>
          </cell>
          <cell r="D296">
            <v>167.83</v>
          </cell>
        </row>
        <row r="297">
          <cell r="A297">
            <v>5824</v>
          </cell>
          <cell r="B297" t="str">
            <v>CAMINHÃO TOCO, PBT 16.000 KG, CARGA ÚTIL MÁX. 10.685 KG, DIST. ENTRE EIXOS 4,8 M, POTÊNCIA 189 CV, INCLUSIVE CARROCERIA FIXA ABERTA DE MADEIRA P/ TRANSPORTE GERAL DE CARGA SECA, DIMEN. APROX. 2,5 X 7,00 X 0,50 M - CHP DIURNO. AF_06/2014</v>
          </cell>
          <cell r="C297" t="str">
            <v>CHP</v>
          </cell>
          <cell r="D297">
            <v>132.11000000000001</v>
          </cell>
        </row>
        <row r="298">
          <cell r="A298">
            <v>5835</v>
          </cell>
          <cell r="B298" t="str">
            <v>VIBROACABADORA DE ASFALTO SOBRE ESTEIRAS, LARGURA DE PAVIMENTAÇÃO 1,90 M A 5,30 M, POTÊNCIA 105 HP CAPACIDADE 450 T/H - CHP DIURNO. AF_11/2014</v>
          </cell>
          <cell r="C298" t="str">
            <v>CHP</v>
          </cell>
          <cell r="D298">
            <v>230.76</v>
          </cell>
        </row>
        <row r="299">
          <cell r="A299">
            <v>5839</v>
          </cell>
          <cell r="B299" t="str">
            <v>VASSOURA MECÂNICA REBOCÁVEL COM ESCOVA CILÍNDRICA, LARGURA ÚTIL DE VARRIMENTO DE 2,44 M - CHP DIURNO. AF_06/2014</v>
          </cell>
          <cell r="C299" t="str">
            <v>CHP</v>
          </cell>
          <cell r="D299">
            <v>5.57</v>
          </cell>
        </row>
        <row r="300">
          <cell r="A300">
            <v>5843</v>
          </cell>
          <cell r="B300" t="str">
            <v>TRATOR DE PNEUS, POTÊNCIA 122 CV, TRAÇÃO 4X4, PESO COM LASTRO DE 4.510 KG - CHP DIURNO. AF_06/2014</v>
          </cell>
          <cell r="C300" t="str">
            <v>CHP</v>
          </cell>
          <cell r="D300">
            <v>101.27</v>
          </cell>
        </row>
        <row r="301">
          <cell r="A301">
            <v>5847</v>
          </cell>
          <cell r="B301" t="str">
            <v>TRATOR DE ESTEIRAS, POTÊNCIA 170 HP, PESO OPERACIONAL 19 T, CAÇAMBA 5,2 M3 - CHP DIURNO. AF_06/2014</v>
          </cell>
          <cell r="C301" t="str">
            <v>CHP</v>
          </cell>
          <cell r="D301">
            <v>170.99</v>
          </cell>
        </row>
        <row r="302">
          <cell r="A302">
            <v>5851</v>
          </cell>
          <cell r="B302" t="str">
            <v>TRATOR DE ESTEIRAS, POTÊNCIA 150 HP, PESO OPERACIONAL 16,7 T, COM RODA MOTRIZ ELEVADA E LÂMINA 3,18 M3 - CHP DIURNO. AF_06/2014</v>
          </cell>
          <cell r="C302" t="str">
            <v>CHP</v>
          </cell>
          <cell r="D302">
            <v>161.66999999999999</v>
          </cell>
        </row>
        <row r="303">
          <cell r="A303">
            <v>5855</v>
          </cell>
          <cell r="B303" t="str">
            <v>TRATOR DE ESTEIRAS, POTÊNCIA 347 HP, PESO OPERACIONAL 38,5 T, COM LÂMINA 8,70 M3 - CHP DIURNO. AF_06/2014</v>
          </cell>
          <cell r="C303" t="str">
            <v>CHP</v>
          </cell>
          <cell r="D303">
            <v>414.48</v>
          </cell>
        </row>
        <row r="304">
          <cell r="A304">
            <v>5863</v>
          </cell>
          <cell r="B304" t="str">
            <v>ROLO COMPACTADOR VIBRATÓRIO REBOCÁVEL, CILINDRO DE AÇO LISO, POTÊNCIA DE TRAÇÃO DE 65 CV, PESO 4,7 T, IMPACTO DINÂMICO 18,3 T, LARGURA DE TRABALHO 1,67 M - CHP DIURNO. AF_02/2016</v>
          </cell>
          <cell r="C304" t="str">
            <v>CHP</v>
          </cell>
          <cell r="D304">
            <v>11.63</v>
          </cell>
        </row>
        <row r="305">
          <cell r="A305">
            <v>5867</v>
          </cell>
          <cell r="B305" t="str">
            <v>ROLO COMPACTADOR VIBRATÓRIO TANDEM AÇO LISO, POTÊNCIA 58 HP, PESO SEM/COM LASTRO 6,5 / 9,4 T, LARGURA DE TRABALHO 1,2 M - CHP DIURNO. AF_06/2014</v>
          </cell>
          <cell r="C305" t="str">
            <v>CHP</v>
          </cell>
          <cell r="D305">
            <v>92.01</v>
          </cell>
        </row>
        <row r="306">
          <cell r="A306">
            <v>5875</v>
          </cell>
          <cell r="B306" t="str">
            <v>RETROESCAVADEIRA SOBRE RODAS COM CARREGADEIRA, TRAÇÃO 4X4, POTÊNCIA LÍQ. 72 HP, CAÇAMBA CARREG. CAP. MÍN. 0,79 M3, CAÇAMBA RETRO CAP. 0,18 M3, PESO OPERACIONAL MÍN. 7.140 KG, PROFUNDIDADE ESCAVAÇÃO MÁX. 4,50 M - CHP DIURNO. AF_06/2014</v>
          </cell>
          <cell r="C306" t="str">
            <v>CHP</v>
          </cell>
          <cell r="D306">
            <v>89.72</v>
          </cell>
        </row>
        <row r="307">
          <cell r="A307">
            <v>5879</v>
          </cell>
          <cell r="B307" t="str">
            <v>ROLO COMPACTADOR VIBRATÓRIO PÉ DE CARNEIRO, OPERADO POR CONTROLE REMOTO, POTÊNCIA 12,5 KW, PESO OPERACIONAL 1,675 T, LARGURA DE TRABALHO 0,85 M - CHP DIURNO. AF_02/2016</v>
          </cell>
          <cell r="C307" t="str">
            <v>CHP</v>
          </cell>
          <cell r="D307">
            <v>77.290000000000006</v>
          </cell>
        </row>
        <row r="308">
          <cell r="A308">
            <v>5882</v>
          </cell>
          <cell r="B308" t="str">
            <v>USINA DE LAMA ASFÁLTICA, PROD 30 A 50 T/H, SILO DE AGREGADO 7 M3, RESERVATÓRIOS PARA EMULSÃO E ÁGUA DE 2,3 M3 CADA, MISTURADOR TIPO PUG MILL A SER MONTADO SOBRE CAMINHÃO - CHP DIURNO. AF_10/2014</v>
          </cell>
          <cell r="C308" t="str">
            <v>CHP</v>
          </cell>
          <cell r="D308">
            <v>76.72</v>
          </cell>
        </row>
        <row r="309">
          <cell r="A309">
            <v>5890</v>
          </cell>
          <cell r="B309" t="str">
            <v>CAMINHÃO TOCO, PESO BRUTO TOTAL 14.300 KG, CARGA ÚTIL MÁXIMA 9590 KG, DISTÂNCIA ENTRE EIXOS 4,76 M, POTÊNCIA 185 CV (NÃO INCLUI CARROCERIA) - CHP DIURNO. AF_06/2014</v>
          </cell>
          <cell r="C309" t="str">
            <v>CHP</v>
          </cell>
          <cell r="D309">
            <v>132.9</v>
          </cell>
        </row>
        <row r="310">
          <cell r="A310">
            <v>5894</v>
          </cell>
          <cell r="B310" t="str">
            <v>CAMINHÃO TOCO, PESO BRUTO TOTAL 16.000 KG, CARGA ÚTIL MÁXIMA DE 10.685 KG, DISTÂNCIA ENTRE EIXOS 4,80 M, POTÊNCIA 189 CV EXCLUSIVE CARROCERIA - CHP DIURNO. AF_06/2014</v>
          </cell>
          <cell r="C310" t="str">
            <v>CHP</v>
          </cell>
          <cell r="D310">
            <v>130.57</v>
          </cell>
        </row>
        <row r="311">
          <cell r="A311">
            <v>5901</v>
          </cell>
          <cell r="B311" t="str">
            <v>CAMINHÃO PIPA 10.000 L TRUCADO, PESO BRUTO TOTAL 23.000 KG, CARGA ÚTIL MÁXIMA 15.935 KG, DISTÂNCIA ENTRE EIXOS 4,8 M, POTÊNCIA 230 CV, INCLUSIVE TANQUE DE AÇO PARA TRANSPORTE DE ÁGUA - CHP DIURNO. AF_06/2014</v>
          </cell>
          <cell r="C311" t="str">
            <v>CHP</v>
          </cell>
          <cell r="D311">
            <v>166.56</v>
          </cell>
        </row>
        <row r="312">
          <cell r="A312">
            <v>5909</v>
          </cell>
          <cell r="B312" t="str">
            <v>ESPARGIDOR DE ASFALTO PRESSURIZADO COM TANQUE DE 2500 L, REBOCÁVEL COM MOTOR A GASOLINA POTÊNCIA 3,4 HP - CHP DIURNO. AF_07/2014</v>
          </cell>
          <cell r="C312" t="str">
            <v>CHP</v>
          </cell>
          <cell r="D312">
            <v>20.86</v>
          </cell>
        </row>
        <row r="313">
          <cell r="A313">
            <v>5921</v>
          </cell>
          <cell r="B313" t="str">
            <v>GRADE DE DISCO REBOCÁVEL COM 20 DISCOS 24" X 6 MM COM PNEUS PARA TRANSPORTE - CHP DIURNO. AF_06/2014</v>
          </cell>
          <cell r="C313" t="str">
            <v>CHP</v>
          </cell>
          <cell r="D313">
            <v>2.95</v>
          </cell>
        </row>
        <row r="314">
          <cell r="A314">
            <v>5928</v>
          </cell>
          <cell r="B314" t="str">
            <v>GUINDAUTO HIDRÁULICO, CAPACIDADE MÁXIMA DE CARGA 6200 KG, MOMENTO MÁXIMO DE CARGA 11,7 TM, ALCANCE MÁXIMO HORIZONTAL 9,70 M, INCLUSIVE CAMINHÃO TOCO PBT 16.000 KG, POTÊNCIA DE 189 CV - CHP DIURNO. AF_06/2014</v>
          </cell>
          <cell r="C314" t="str">
            <v>CHP</v>
          </cell>
          <cell r="D314">
            <v>139.22</v>
          </cell>
        </row>
        <row r="315">
          <cell r="A315">
            <v>5932</v>
          </cell>
          <cell r="B315" t="str">
            <v>MOTONIVELADORA POTÊNCIA BÁSICA LÍQUIDA (PRIMEIRA MARCHA) 125 HP, PESO BRUTO 13032 KG, LARGURA DA LÂMINA DE 3,7 M - CHP DIURNO. AF_06/2014</v>
          </cell>
          <cell r="C315" t="str">
            <v>CHP</v>
          </cell>
          <cell r="D315">
            <v>149.93</v>
          </cell>
        </row>
        <row r="316">
          <cell r="A316">
            <v>5940</v>
          </cell>
          <cell r="B316" t="str">
            <v>PÁ CARREGADEIRA SOBRE RODAS, POTÊNCIA LÍQUIDA 128 HP, CAPACIDADE DA CAÇAMBA 1,7 A 2,8 M3, PESO OPERACIONAL 11632 KG - CHP DIURNO. AF_06/2014</v>
          </cell>
          <cell r="C316" t="str">
            <v>CHP</v>
          </cell>
          <cell r="D316">
            <v>136.66999999999999</v>
          </cell>
        </row>
        <row r="317">
          <cell r="A317">
            <v>5944</v>
          </cell>
          <cell r="B317" t="str">
            <v>PÁ CARREGADEIRA SOBRE RODAS, POTÊNCIA 197 HP, CAPACIDADE DA CAÇAMBA 2,5 A 3,5 M3, PESO OPERACIONAL 18338 KG - CHP DIURNO. AF_06/2014</v>
          </cell>
          <cell r="C317" t="str">
            <v>CHP</v>
          </cell>
          <cell r="D317">
            <v>190.8</v>
          </cell>
        </row>
        <row r="318">
          <cell r="A318">
            <v>5953</v>
          </cell>
          <cell r="B318" t="str">
            <v>COMPRESSOR DE AR REBOCÁVEL, VAZÃO 189 PCM, PRESSÃO EFETIVA DE TRABALHO 102 PSI, MOTOR DIESEL, POTÊNCIA 63 CV - CHP DIURNO. AF_06/2015</v>
          </cell>
          <cell r="C318" t="str">
            <v>CHP</v>
          </cell>
          <cell r="D318">
            <v>35.07</v>
          </cell>
        </row>
        <row r="319">
          <cell r="A319">
            <v>6259</v>
          </cell>
          <cell r="B319" t="str">
            <v>CAMINHÃO PIPA 6.000 L, PESO BRUTO TOTAL 13.000 KG, DISTÂNCIA ENTRE EIXOS 4,80 M, POTÊNCIA 189 CV INCLUSIVE TANQUE DE AÇO PARA TRANSPORTE DE ÁGUA, CAPACIDADE 6 M3 - CHP DIURNO. AF_06/2014</v>
          </cell>
          <cell r="C319" t="str">
            <v>CHP</v>
          </cell>
          <cell r="D319">
            <v>138.27000000000001</v>
          </cell>
        </row>
        <row r="320">
          <cell r="A320">
            <v>6879</v>
          </cell>
          <cell r="B320" t="str">
            <v>ROLO COMPACTADOR DE PNEUS ESTÁTICO, PRESSÃO VARIÁVEL, POTÊNCIA 111 HP, PESO SEM/COM LASTRO 9,5 / 26 T, LARGURA DE TRABALHO 1,90 M - CHP DIURNO. AF_07/2014</v>
          </cell>
          <cell r="C320" t="str">
            <v>CHP</v>
          </cell>
          <cell r="D320">
            <v>130.71</v>
          </cell>
        </row>
        <row r="321">
          <cell r="A321">
            <v>7030</v>
          </cell>
          <cell r="B321" t="str">
            <v>TANQUE DE ASFALTO ESTACIONÁRIO COM SERPENTINA, CAPACIDADE 30.000 L - CHP DIURNO. AF_06/2014</v>
          </cell>
          <cell r="C321" t="str">
            <v>CHP</v>
          </cell>
          <cell r="D321">
            <v>164.35</v>
          </cell>
        </row>
        <row r="322">
          <cell r="A322">
            <v>7042</v>
          </cell>
          <cell r="B322" t="str">
            <v>MOTOBOMBA TRASH (PARA ÁGUA SUJA) AUTO ESCORVANTE, MOTOR GASOLINA DE 6,41 HP, DIÂMETROS DE SUCÇÃO X RECALQUE: 3" X 3", HM/Q = 10 MCA / 60 M3/H A 23 MCA / 0 M3/H - CHP DIURNO. AF_10/2014</v>
          </cell>
          <cell r="C322" t="str">
            <v>CHP</v>
          </cell>
          <cell r="D322">
            <v>4.97</v>
          </cell>
        </row>
        <row r="323">
          <cell r="A323">
            <v>7049</v>
          </cell>
          <cell r="B323" t="str">
            <v>ROLO COMPACTADOR PE DE CARNEIRO VIBRATORIO, POTENCIA 125 HP, PESO OPERACIONAL SEM/COM LASTRO 11,95 / 13,30 T, IMPACTO DINAMICO 38,5 / 22,5 T, LARGURA DE TRABALHO 2,15 M - CHP DIURNO. AF_06/2014</v>
          </cell>
          <cell r="C323" t="str">
            <v>CHP</v>
          </cell>
          <cell r="D323">
            <v>130.69</v>
          </cell>
        </row>
        <row r="324">
          <cell r="A324">
            <v>67826</v>
          </cell>
          <cell r="B324" t="str">
            <v>CAMINHÃO BASCULANTE 6 M3 TOCO, PESO BRUTO TOTAL 16.000 KG, CARGA ÚTIL MÁXIMA 11.130 KG, DISTÂNCIA ENTRE EIXOS 5,36 M, POTÊNCIA 185 CV, INCLUSIVE CAÇAMBA METÁLICA - CHP DIURNO. AF_06/2014</v>
          </cell>
          <cell r="C324" t="str">
            <v>CHP</v>
          </cell>
          <cell r="D324">
            <v>141.46</v>
          </cell>
        </row>
        <row r="325">
          <cell r="A325">
            <v>73417</v>
          </cell>
          <cell r="B325" t="str">
            <v>GRUPO GERADOR ESTACIONÁRIO, MOTOR DIESEL POTÊNCIA 170 KVA - CHP DIURNO. AF_02/2016</v>
          </cell>
          <cell r="C325" t="str">
            <v>CHP</v>
          </cell>
          <cell r="D325">
            <v>106.42</v>
          </cell>
        </row>
        <row r="326">
          <cell r="A326">
            <v>73436</v>
          </cell>
          <cell r="B326" t="str">
            <v>ROLO COMPACTADOR VIBRATÓRIO PÉ DE CARNEIRO PARA SOLOS, POTÊNCIA 80 HP, PESO OPERACIONAL SEM/COM LASTRO 7,4 / 8,8 T, LARGURA DE TRABALHO 1,68 M - CHP DIURNO. AF_02/2016</v>
          </cell>
          <cell r="C326" t="str">
            <v>CHP</v>
          </cell>
          <cell r="D326">
            <v>128.32</v>
          </cell>
        </row>
        <row r="327">
          <cell r="A327">
            <v>73467</v>
          </cell>
          <cell r="B327" t="str">
            <v>CAMINHÃO TOCO, PBT 14.300 KG, CARGA ÚTIL MÁX. 9.710 KG, DIST. ENTRE EIXOS 3,56 M, POTÊNCIA 185 CV, INCLUSIVE CARROCERIA FIXA ABERTA DE MADEIRA P/ TRANSPORTE GERAL DE CARGA SECA, DIMEN. APROX. 2,50 X 6,50 X 0,50 M - CHP DIURNO. AF_06/2014</v>
          </cell>
          <cell r="C327" t="str">
            <v>CHP</v>
          </cell>
          <cell r="D327">
            <v>134.82</v>
          </cell>
        </row>
        <row r="328">
          <cell r="A328">
            <v>73536</v>
          </cell>
          <cell r="B328" t="str">
            <v>MOTOBOMBA CENTRÍFUGA, MOTOR A GASOLINA, POTÊNCIA 5,42 HP, BOCAIS 1 1/2" X 1", DIÂMETRO ROTOR 143 MM HM/Q = 6 MCA / 16,8 M3/H A 38 MCA / 6,6 M3/H - CHP DIURNO. AF_06/2014</v>
          </cell>
          <cell r="C328" t="str">
            <v>CHP</v>
          </cell>
          <cell r="D328">
            <v>4.17</v>
          </cell>
        </row>
        <row r="329">
          <cell r="A329">
            <v>83362</v>
          </cell>
          <cell r="B329" t="str">
            <v>ESPARGIDOR DE ASFALTO PRESSURIZADO, TANQUE 6 M3 COM ISOLAÇÃO TÉRMICA, AQUECIDO COM 2 MAÇARICOS, COM BARRA ESPARGIDORA 3,60 M, MONTADO SOBRE CAMINHÃO  TOCO, PBT 14.300 KG, POTÊNCIA 185 CV - CHP DIURNO. AF_08/2015</v>
          </cell>
          <cell r="C329" t="str">
            <v>CHP</v>
          </cell>
          <cell r="D329">
            <v>170.63</v>
          </cell>
        </row>
        <row r="330">
          <cell r="A330">
            <v>83765</v>
          </cell>
          <cell r="B330" t="str">
            <v>GRUPO DE SOLDAGEM COM GERADOR A DIESEL 60 CV PARA SOLDA ELÉTRICA, SOBRE 04 RODAS, COM MOTOR 4 CILINDROS 600 A - CHP DIURNO. AF_02/2016</v>
          </cell>
          <cell r="C330" t="str">
            <v>CHP</v>
          </cell>
          <cell r="D330">
            <v>59.13</v>
          </cell>
        </row>
        <row r="331">
          <cell r="A331">
            <v>87445</v>
          </cell>
          <cell r="B331" t="str">
            <v>BETONEIRA CAPACIDADE NOMINAL 400 L, CAPACIDADE DE MISTURA 310 L, MOTOR A DIESEL POTÊNCIA 5,0 HP, SEM CARREGADOR - CHP DIURNO. AF_06/2014</v>
          </cell>
          <cell r="C331" t="str">
            <v>CHP</v>
          </cell>
          <cell r="D331">
            <v>2.99</v>
          </cell>
        </row>
        <row r="332">
          <cell r="A332">
            <v>88386</v>
          </cell>
          <cell r="B332" t="str">
            <v>MISTURADOR DE ARGAMASSA, EIXO HORIZONTAL, CAPACIDADE DE MISTURA 300 KG, MOTOR ELÉTRICO POTÊNCIA 5 CV - CHP DIURNO. AF_06/2014</v>
          </cell>
          <cell r="C332" t="str">
            <v>CHP</v>
          </cell>
          <cell r="D332">
            <v>3.94</v>
          </cell>
        </row>
        <row r="333">
          <cell r="A333">
            <v>88393</v>
          </cell>
          <cell r="B333" t="str">
            <v>MISTURADOR DE ARGAMASSA, EIXO HORIZONTAL, CAPACIDADE DE MISTURA 600 KG, MOTOR ELÉTRICO POTÊNCIA 7,5 CV - CHP DIURNO. AF_06/2014</v>
          </cell>
          <cell r="C333" t="str">
            <v>CHP</v>
          </cell>
          <cell r="D333">
            <v>5.5</v>
          </cell>
        </row>
        <row r="334">
          <cell r="A334">
            <v>88399</v>
          </cell>
          <cell r="B334" t="str">
            <v>MISTURADOR DE ARGAMASSA, EIXO HORIZONTAL, CAPACIDADE DE MISTURA 160 KG, MOTOR ELÉTRICO POTÊNCIA 3 CV - CHP DIURNO. AF_06/2014</v>
          </cell>
          <cell r="C334" t="str">
            <v>CHP</v>
          </cell>
          <cell r="D334">
            <v>2.8</v>
          </cell>
        </row>
        <row r="335">
          <cell r="A335">
            <v>88418</v>
          </cell>
          <cell r="B335" t="str">
            <v>PROJETOR DE ARGAMASSA, CAPACIDADE DE PROJEÇÃO 1,5 M3/H, ALCANCE DE 30 ATÉ 60 M, MOTOR ELÉTRICO POTÊNCIA 7,5 HP - CHP DIURNO. AF_06/2014</v>
          </cell>
          <cell r="C335" t="str">
            <v>CHP</v>
          </cell>
          <cell r="D335">
            <v>11.46</v>
          </cell>
        </row>
        <row r="336">
          <cell r="A336">
            <v>88433</v>
          </cell>
          <cell r="B336" t="str">
            <v>PROJETOR DE ARGAMASSA, CAPACIDADE DE PROJEÇÃO 2 M3/H, ALCANCE ATÉ 50 M, MOTOR ELÉTRICO POTÊNCIA 7,5 HP - CHP DIURNO. AF_06/2014</v>
          </cell>
          <cell r="C336" t="str">
            <v>CHP</v>
          </cell>
          <cell r="D336">
            <v>13.89</v>
          </cell>
        </row>
        <row r="337">
          <cell r="A337">
            <v>88830</v>
          </cell>
          <cell r="B337" t="str">
            <v>BETONEIRA CAPACIDADE NOMINAL DE 400 L, CAPACIDADE DE MISTURA 280 L, MOTOR ELÉTRICO TRIFÁSICO POTÊNCIA DE 2 CV, SEM CARREGADOR - CHP DIURNO. AF_10/2014</v>
          </cell>
          <cell r="C337" t="str">
            <v>CHP</v>
          </cell>
          <cell r="D337">
            <v>1.47</v>
          </cell>
        </row>
        <row r="338">
          <cell r="A338">
            <v>88843</v>
          </cell>
          <cell r="B338" t="str">
            <v>TRATOR DE ESTEIRAS, POTÊNCIA 125 HP, PESO OPERACIONAL 12,9 T, COM LÂMINA 2,7 M3 - CHP DIURNO. AF_10/2014</v>
          </cell>
          <cell r="C338" t="str">
            <v>CHP</v>
          </cell>
          <cell r="D338">
            <v>136.25</v>
          </cell>
        </row>
        <row r="339">
          <cell r="A339">
            <v>88907</v>
          </cell>
          <cell r="B339" t="str">
            <v>ESCAVADEIRA HIDRÁULICA SOBRE ESTEIRAS, CAÇAMBA 1,20 M3, PESO OPERACIONAL 21 T, POTÊNCIA BRUTA 155 HP - CHP DIURNO. AF_06/2014</v>
          </cell>
          <cell r="C339" t="str">
            <v>CHP</v>
          </cell>
          <cell r="D339">
            <v>156.68</v>
          </cell>
        </row>
        <row r="340">
          <cell r="A340">
            <v>89021</v>
          </cell>
          <cell r="B340" t="str">
            <v>BOMBA SUBMERSÍVEL ELÉTRICA TRIFÁSICA, POTÊNCIA 2,96 HP, Ø ROTOR 144 MM SEMI-ABERTO, BOCAL DE SAÍDA Ø 2, HM/Q = 2 MCA / 38,8 M3/H A 28 MCA / 5 M3/H - CHP DIURNO. AF_06/2014</v>
          </cell>
          <cell r="C340" t="str">
            <v>CHP</v>
          </cell>
          <cell r="D340">
            <v>2.19</v>
          </cell>
        </row>
        <row r="341">
          <cell r="A341">
            <v>89028</v>
          </cell>
          <cell r="B341" t="str">
            <v>TANQUE DE ASFALTO ESTACIONÁRIO COM MAÇARICO, CAPACIDADE 20.000 L - CHP DIURNO. AF_06/2014</v>
          </cell>
          <cell r="C341" t="str">
            <v>CHP</v>
          </cell>
          <cell r="D341">
            <v>152.06</v>
          </cell>
        </row>
        <row r="342">
          <cell r="A342">
            <v>89032</v>
          </cell>
          <cell r="B342" t="str">
            <v>TRATOR DE ESTEIRAS, POTÊNCIA 100 HP, PESO OPERACIONAL 9,4 T, COM LÂMINA 2,19 M3 - CHP DIURNO. AF_06/2014</v>
          </cell>
          <cell r="C342" t="str">
            <v>CHP</v>
          </cell>
          <cell r="D342">
            <v>121.61</v>
          </cell>
        </row>
        <row r="343">
          <cell r="A343">
            <v>89035</v>
          </cell>
          <cell r="B343" t="str">
            <v>TRATOR DE PNEUS, POTÊNCIA 85 CV, TRAÇÃO 4X4, PESO COM LASTRO DE 4.675 KG - CHP DIURNO. AF_06/2014</v>
          </cell>
          <cell r="C343" t="str">
            <v>CHP</v>
          </cell>
          <cell r="D343">
            <v>77.39</v>
          </cell>
        </row>
        <row r="344">
          <cell r="A344">
            <v>89225</v>
          </cell>
          <cell r="B344" t="str">
            <v>BETONEIRA CAPACIDADE NOMINAL DE 600 L, CAPACIDADE DE MISTURA 360 L, MOTOR ELÉTRICO TRIFÁSICO POTÊNCIA DE 4 CV, SEM CARREGADOR - CHP DIURNO. AF_11/2014</v>
          </cell>
          <cell r="C344" t="str">
            <v>CHP</v>
          </cell>
          <cell r="D344">
            <v>3.85</v>
          </cell>
        </row>
        <row r="345">
          <cell r="A345">
            <v>89234</v>
          </cell>
          <cell r="B345" t="str">
            <v>FRESADORA DE ASFALTO A FRIO SOBRE RODAS, LARGURA FRESAGEM DE 1,0 M, POTÊNCIA 208 HP - CHP DIURNO. AF_11/2014</v>
          </cell>
          <cell r="C345" t="str">
            <v>CHP</v>
          </cell>
          <cell r="D345">
            <v>353.78</v>
          </cell>
        </row>
        <row r="346">
          <cell r="A346">
            <v>89242</v>
          </cell>
          <cell r="B346" t="str">
            <v>FRESADORA DE ASFALTO A FRIO SOBRE RODAS, LARGURA FRESAGEM DE 2,0 M, POTÊNCIA 550 HP - CHP DIURNO. AF_11/2014</v>
          </cell>
          <cell r="C346" t="str">
            <v>CHP</v>
          </cell>
          <cell r="D346">
            <v>830.34</v>
          </cell>
        </row>
        <row r="347">
          <cell r="A347">
            <v>89250</v>
          </cell>
          <cell r="B347" t="str">
            <v>RECICLADORA DE ASFALTO A FRIO SOBRE RODAS, LARGURA FRESAGEM DE 2,0 M, POTÊNCIA 422 HP - CHP DIURNO. AF_11/2014</v>
          </cell>
          <cell r="C347" t="str">
            <v>CHP</v>
          </cell>
          <cell r="D347">
            <v>697.01</v>
          </cell>
        </row>
        <row r="348">
          <cell r="A348">
            <v>89257</v>
          </cell>
          <cell r="B348" t="str">
            <v>VIBROACABADORA DE ASFALTO SOBRE ESTEIRAS, LARGURA DE PAVIMENTAÇÃO 2,13 M A 4,55 M, POTÊNCIA 100 HP CAPACIDADE 400 T/H - CHP DIURNO. AF_11/2014</v>
          </cell>
          <cell r="C348" t="str">
            <v>CHP</v>
          </cell>
          <cell r="D348">
            <v>199.57</v>
          </cell>
        </row>
        <row r="349">
          <cell r="A349">
            <v>89272</v>
          </cell>
          <cell r="B349" t="str">
            <v>GUINDASTE HIDRÁULICO AUTOPROPELIDO, COM LANÇA TELESCÓPICA 28,80 M, CAPACIDADE MÁXIMA 30 T, POTÊNCIA 97 KW, TRAÇÃO 4 X 4 - CHP DIURNO. AF_11/2014</v>
          </cell>
          <cell r="C349" t="str">
            <v>CHP</v>
          </cell>
          <cell r="D349">
            <v>156.47999999999999</v>
          </cell>
        </row>
        <row r="350">
          <cell r="A350">
            <v>89278</v>
          </cell>
          <cell r="B350" t="str">
            <v>BETONEIRA CAPACIDADE NOMINAL DE 600 L, CAPACIDADE DE MISTURA 440 L, MOTOR A DIESEL POTÊNCIA 10 HP, COM CARREGADOR - CHP DIURNO. AF_11/2014</v>
          </cell>
          <cell r="C350" t="str">
            <v>CHP</v>
          </cell>
          <cell r="D350">
            <v>6.94</v>
          </cell>
        </row>
        <row r="351">
          <cell r="A351">
            <v>89843</v>
          </cell>
          <cell r="B351" t="str">
            <v>BATE-ESTACAS POR GRAVIDADE, POTÊNCIA DE 160 HP, PESO DO MARTELO ATÉ 3 TONELADAS - CHP DIURNO. AF_11/2014</v>
          </cell>
          <cell r="C351" t="str">
            <v>CHP</v>
          </cell>
          <cell r="D351">
            <v>153.44</v>
          </cell>
        </row>
        <row r="352">
          <cell r="A352">
            <v>89876</v>
          </cell>
          <cell r="B352" t="str">
            <v>CAMINHÃO BASCULANTE 14 M3, COM CAVALO MECÂNICO DE CAPACIDADE MÁXIMA DE TRAÇÃO COMBINADO DE 36000 KG, POTÊNCIA 286 CV, INCLUSIVE SEMIREBOQUE COM CAÇAMBA METÁLICA - CHP DIURNO. AF_12/2014</v>
          </cell>
          <cell r="C352" t="str">
            <v>CHP</v>
          </cell>
          <cell r="D352">
            <v>211.64</v>
          </cell>
        </row>
        <row r="353">
          <cell r="A353">
            <v>89883</v>
          </cell>
          <cell r="B353" t="str">
            <v>CAMINHÃO BASCULANTE 18 M3, COM CAVALO MECÂNICO DE CAPACIDADE MÁXIMA DE TRAÇÃO COMBINADO DE 45000 KG, POTÊNCIA 330 CV, INCLUSIVE SEMIREBOQUE COM CAÇAMBA METÁLICA - CHP DIURNO. AF_12/2014</v>
          </cell>
          <cell r="C353" t="str">
            <v>CHP</v>
          </cell>
          <cell r="D353">
            <v>235.6</v>
          </cell>
        </row>
        <row r="354">
          <cell r="A354">
            <v>90586</v>
          </cell>
          <cell r="B354" t="str">
            <v>VIBRADOR DE IMERSÃO, DIÂMETRO DE PONTEIRA 45MM, MOTOR ELÉTRICO TRIFÁSICO POTÊNCIA DE 2 CV - CHP DIURNO. AF_06/2015</v>
          </cell>
          <cell r="C354" t="str">
            <v>CHP</v>
          </cell>
          <cell r="D354">
            <v>1.55</v>
          </cell>
        </row>
        <row r="355">
          <cell r="A355">
            <v>90625</v>
          </cell>
          <cell r="B355" t="str">
            <v>PERFURATRIZ MANUAL, TORQUE MÁXIMO 83 N.M, POTÊNCIA 5 CV, COM DIÂMETRO MÁXIMO 4" - CHP DIURNO. AF_06/2015</v>
          </cell>
          <cell r="C355" t="str">
            <v>CHP</v>
          </cell>
          <cell r="D355">
            <v>5.24</v>
          </cell>
        </row>
        <row r="356">
          <cell r="A356">
            <v>90631</v>
          </cell>
          <cell r="B356" t="str">
            <v>PERFURATRIZ SOBRE ESTEIRA, TORQUE MÁXIMO 600 KGF, PESO MÉDIO 1000 KG, POTÊNCIA 20 HP, DIÂMETRO MÁXIMO 10" - CHP DIURNO. AF_06/2015</v>
          </cell>
          <cell r="C356" t="str">
            <v>CHP</v>
          </cell>
          <cell r="D356">
            <v>84.51</v>
          </cell>
        </row>
        <row r="357">
          <cell r="A357">
            <v>90637</v>
          </cell>
          <cell r="B357" t="str">
            <v>MISTURADOR DUPLO HORIZONTAL DE ALTA TURBULÊNCIA, CAPACIDADE / VOLUME 2 X 500 LITROS, MOTORES ELÉTRICOS MÍNIMO 5 CV CADA, PARA NATA CIMENTO, ARGAMASSA E OUTROS - CHP DIURNO. AF_06/2015</v>
          </cell>
          <cell r="C357" t="str">
            <v>CHP</v>
          </cell>
          <cell r="D357">
            <v>11.03</v>
          </cell>
        </row>
        <row r="358">
          <cell r="A358">
            <v>90643</v>
          </cell>
          <cell r="B358" t="str">
            <v>BOMBA TRIPLEX, PARA INJEÇÃO DE NATA DE CIMENTO, VAZÃO MÁXIMA DE 100 LITROS/MINUTO, PRESSÃO MÁXIMA DE 70 BAR - CHP DIURNO. AF_06/2015</v>
          </cell>
          <cell r="C358" t="str">
            <v>CHP</v>
          </cell>
          <cell r="D358">
            <v>13.81</v>
          </cell>
        </row>
        <row r="359">
          <cell r="A359">
            <v>90650</v>
          </cell>
          <cell r="B359" t="str">
            <v>BOMBA CENTRÍFUGA MONOESTÁGIO COM MOTOR ELÉTRICO MONOFÁSICO, POTÊNCIA 15 HP, DIÂMETRO DO ROTOR 173 MM, HM/Q = 30 MCA / 90 M3/H A 45 MCA / 55 M3/H - CHP DIURNO. AF_06/2015</v>
          </cell>
          <cell r="C359" t="str">
            <v>CHP</v>
          </cell>
          <cell r="D359">
            <v>9.61</v>
          </cell>
        </row>
        <row r="360">
          <cell r="A360">
            <v>90656</v>
          </cell>
          <cell r="B360" t="str">
            <v>BOMBA DE PROJEÇÃO DE CONCRETO SECO, POTÊNCIA 10 CV, VAZÃO 3 M3/H - CHP DIURNO. AF_06/2015</v>
          </cell>
          <cell r="C360" t="str">
            <v>CHP</v>
          </cell>
          <cell r="D360">
            <v>10.98</v>
          </cell>
        </row>
        <row r="361">
          <cell r="A361">
            <v>90662</v>
          </cell>
          <cell r="B361" t="str">
            <v>BOMBA DE PROJEÇÃO DE CONCRETO SECO, POTÊNCIA 10 CV, VAZÃO 6 M3/H - CHP DIURNO. AF_06/2015</v>
          </cell>
          <cell r="C361" t="str">
            <v>CHP</v>
          </cell>
          <cell r="D361">
            <v>11.39</v>
          </cell>
        </row>
        <row r="362">
          <cell r="A362">
            <v>90668</v>
          </cell>
          <cell r="B362" t="str">
            <v>PROJETOR PNEUMÁTICO DE ARGAMASSA PARA CHAPISCO E REBOCO COM RECIPIENTE ACOPLADO, TIPO CANEQUINHA, COM COMPRESSOR DE AR REBOCÁVEL VAZÃO 89 PCM E MOTOR DIESEL DE 20 CV - CHP DIURNO. AF_06/2015</v>
          </cell>
          <cell r="C362" t="str">
            <v>CHP</v>
          </cell>
          <cell r="D362">
            <v>16.829999999999998</v>
          </cell>
        </row>
        <row r="363">
          <cell r="A363">
            <v>90674</v>
          </cell>
          <cell r="B363" t="str">
            <v>PERFURATRIZ COM TORRE METÁLICA PARA EXECUÇÃO DE ESTACA HÉLICE CONTÍNUA, PROFUNDIDADE MÁXIMA DE 30 M, DIÂMETRO MÁXIMO DE 800 MM, POTÊNCIA INSTALADA DE 268 HP, MESA ROTATIVA COM TORQUE MÁXIMO DE 170 KNM - CHP DIURNO. AF_06/2015</v>
          </cell>
          <cell r="C363" t="str">
            <v>CHP</v>
          </cell>
          <cell r="D363">
            <v>402.05</v>
          </cell>
        </row>
        <row r="364">
          <cell r="A364">
            <v>90680</v>
          </cell>
          <cell r="B364" t="str">
            <v>PERFURATRIZ HIDRÁULICA SOBRE CAMINHÃO COM TRADO CURTO ACOPLADO, PROFUNDIDADE MÁXIMA DE 20 M, DIÂMETRO MÁXIMO DE 1500 MM, POTÊNCIA INSTALADA DE 137 HP, MESA ROTATIVA COM TORQUE MÁXIMO DE 30 KNM - CHP DIURNO. AF_06/2015</v>
          </cell>
          <cell r="C364" t="str">
            <v>CHP</v>
          </cell>
          <cell r="D364">
            <v>223.02</v>
          </cell>
        </row>
        <row r="365">
          <cell r="A365">
            <v>90686</v>
          </cell>
          <cell r="B365" t="str">
            <v>MANIPULADOR TELESCÓPICO, POTÊNCIA DE 85 HP, CAPACIDADE DE CARGA DE 3.500 KG, ALTURA MÁXIMA DE ELEVAÇÃO DE 12,3 M - CHP DIURNO. AF_06/2015</v>
          </cell>
          <cell r="C365" t="str">
            <v>CHP</v>
          </cell>
          <cell r="D365">
            <v>125.8</v>
          </cell>
        </row>
        <row r="366">
          <cell r="A366">
            <v>90692</v>
          </cell>
          <cell r="B366" t="str">
            <v>MINICARREGADEIRA SOBRE RODAS, POTÊNCIA LÍQUIDA DE 47 HP, CAPACIDADE NOMINAL DE OPERAÇÃO DE 646 KG - CHP DIURNO. AF_06/2015</v>
          </cell>
          <cell r="C366" t="str">
            <v>CHP</v>
          </cell>
          <cell r="D366">
            <v>83.02</v>
          </cell>
        </row>
        <row r="367">
          <cell r="A367">
            <v>90964</v>
          </cell>
          <cell r="B367" t="str">
            <v>COMPRESSOR DE AR REBOCÁVEL, VAZÃO 89 PCM, PRESSÃO EFETIVA DE TRABALHO 102 PSI, MOTOR DIESEL, POTÊNCIA 20 CV - CHP DIURNO. AF_06/2015</v>
          </cell>
          <cell r="C367" t="str">
            <v>CHP</v>
          </cell>
          <cell r="D367">
            <v>16.100000000000001</v>
          </cell>
        </row>
        <row r="368">
          <cell r="A368">
            <v>90972</v>
          </cell>
          <cell r="B368" t="str">
            <v>COMPRESSOR DE AR REBOCAVEL, VAZÃO 250 PCM, PRESSAO DE TRABALHO 102 PSI, MOTOR A DIESEL POTÊNCIA 81 CV - CHP DIURNO. AF_06/2015</v>
          </cell>
          <cell r="C368" t="str">
            <v>CHP</v>
          </cell>
          <cell r="D368">
            <v>45.36</v>
          </cell>
        </row>
        <row r="369">
          <cell r="A369">
            <v>90979</v>
          </cell>
          <cell r="B369" t="str">
            <v>COMPRESSOR DE AR REBOCÁVEL, VAZÃO 748 PCM, PRESSÃO EFETIVA DE TRABALHO 102 PSI, MOTOR DIESEL, POTÊNCIA 210 CV - CHP DIURNO. AF_06/2015</v>
          </cell>
          <cell r="C369" t="str">
            <v>CHP</v>
          </cell>
          <cell r="D369">
            <v>117.27</v>
          </cell>
        </row>
        <row r="370">
          <cell r="A370">
            <v>90991</v>
          </cell>
          <cell r="B370" t="str">
            <v>ESCAVADEIRA HIDRÁULICA SOBRE ESTEIRAS, CAÇAMBA 0,80 M3, PESO OPERACIONAL 17,8 T, POTÊNCIA LÍQUIDA 110 HP - CHP DIURNO. AF_10/2014</v>
          </cell>
          <cell r="C370" t="str">
            <v>CHP</v>
          </cell>
          <cell r="D370">
            <v>126.25</v>
          </cell>
        </row>
        <row r="371">
          <cell r="A371">
            <v>90999</v>
          </cell>
          <cell r="B371" t="str">
            <v>COMPRESSOR DE AR REBOCAVEL, VAZÃO 400 PCM, PRESSAO DE TRABALHO 102 PSI, MOTOR A DIESEL POTÊNCIA 110 CV - CHP DIURNO. AF_06/2015</v>
          </cell>
          <cell r="C371" t="str">
            <v>CHP</v>
          </cell>
          <cell r="D371">
            <v>60.47</v>
          </cell>
        </row>
        <row r="372">
          <cell r="A372">
            <v>91031</v>
          </cell>
          <cell r="B372" t="str">
            <v>CAMINHÃO TRUCADO (C/ TERCEIRO EIXO) ELETRÔNICO - POTÊNCIA 231CV - PBT = 22000KG - DIST. ENTRE EIXOS 5170 MM - INCLUI CARROCERIA FIXA ABERTA DE MADEIRA - CHP DIURNO. AF_06/2015</v>
          </cell>
          <cell r="C372" t="str">
            <v>CHP</v>
          </cell>
          <cell r="D372">
            <v>162.46</v>
          </cell>
        </row>
        <row r="373">
          <cell r="A373">
            <v>91277</v>
          </cell>
          <cell r="B373" t="str">
            <v>PLACA VIBRATÓRIA REVERSÍVEL COM MOTOR 4 TEMPOS A GASOLINA, FORÇA CENTRÍFUGA DE 25 KN (2500 KGF), POTÊNCIA 5,5 CV - CHP DIURNO. AF_08/2015</v>
          </cell>
          <cell r="C373" t="str">
            <v>CHP</v>
          </cell>
          <cell r="D373">
            <v>5.47</v>
          </cell>
        </row>
        <row r="374">
          <cell r="A374">
            <v>91283</v>
          </cell>
          <cell r="B374" t="str">
            <v>CORTADORA DE PISO COM MOTOR 4 TEMPOS A GASOLINA, POTÊNCIA DE 13 HP, COM DISCO DE CORTE DIAMANTADO SEGMENTADO PARA CONCRETO, DIÂMETRO DE 350 MM, FURO DE 1" (14 X 1") - CHP DIURNO. AF_08/2015</v>
          </cell>
          <cell r="C374" t="str">
            <v>CHP</v>
          </cell>
          <cell r="D374">
            <v>10.42</v>
          </cell>
        </row>
        <row r="375">
          <cell r="A375">
            <v>91386</v>
          </cell>
          <cell r="B375" t="str">
            <v>CAMINHÃO BASCULANTE 10 M3, TRUCADO CABINE SIMPLES, PESO BRUTO TOTAL 23.000 KG, CARGA ÚTIL MÁXIMA 15.935 KG, DISTÂNCIA ENTRE EIXOS 4,80 M, POTÊNCIA 230 CV INCLUSIVE CAÇAMBA METÁLICA - CHP DIURNO. AF_06/2014</v>
          </cell>
          <cell r="C375" t="str">
            <v>CHP</v>
          </cell>
          <cell r="D375">
            <v>169.62</v>
          </cell>
        </row>
        <row r="376">
          <cell r="A376">
            <v>91533</v>
          </cell>
          <cell r="B376" t="str">
            <v>COMPACTADOR DE SOLOS DE PERCUSSÃO (SOQUETE) COM MOTOR A GASOLINA 4 TEMPOS, POTÊNCIA 4 CV - CHP DIURNO. AF_08/2015</v>
          </cell>
          <cell r="C376" t="str">
            <v>CHP</v>
          </cell>
          <cell r="D376">
            <v>23.83</v>
          </cell>
        </row>
        <row r="377">
          <cell r="A377">
            <v>91634</v>
          </cell>
          <cell r="B377" t="str">
            <v>GUINDAUTO HIDRÁULICO, CAPACIDADE MÁXIMA DE CARGA 6500 KG, MOMENTO MÁXIMO DE CARGA 5,8 TM, ALCANCE MÁXIMO HORIZONTAL 7,60 M, INCLUSIVE CAMINHÃO TOCO PBT 9.700 KG, POTÊNCIA DE 160 CV - CHP DIURNO. AF_08/2015</v>
          </cell>
          <cell r="C377" t="str">
            <v>CHP</v>
          </cell>
          <cell r="D377">
            <v>122.99</v>
          </cell>
        </row>
        <row r="378">
          <cell r="A378">
            <v>91645</v>
          </cell>
          <cell r="B378" t="str">
            <v>CAMINHÃO DE TRANSPORTE DE MATERIAL ASFÁLTICO 30.000 L, COM CAVALO MECÂNICO DE CAPACIDADE MÁXIMA DE TRAÇÃO COMBINADO DE 66.000 KG, POTÊNCIA 360 CV, INCLUSIVE TANQUE DE ASFALTO COM SERPENTINA - CHP DIURNO. AF_08/2015</v>
          </cell>
          <cell r="C378" t="str">
            <v>CHP</v>
          </cell>
          <cell r="D378">
            <v>259.58999999999997</v>
          </cell>
        </row>
        <row r="379">
          <cell r="A379">
            <v>91692</v>
          </cell>
          <cell r="B379" t="str">
            <v>SERRA CIRCULAR DE BANCADA COM MOTOR ELÉTRICO POTÊNCIA DE 5HP, COM COIFA PARA DISCO 10" - CHP DIURNO. AF_08/2015</v>
          </cell>
          <cell r="C379" t="str">
            <v>CHP</v>
          </cell>
          <cell r="D379">
            <v>21.38</v>
          </cell>
        </row>
        <row r="380">
          <cell r="A380">
            <v>92043</v>
          </cell>
          <cell r="B380" t="str">
            <v>DISTRIBUIDOR DE AGREGADOS REBOCAVEL, CAPACIDADE 1,9 M³, LARGURA DE TRABALHO 3,66 M - CHP DIURNO. AF_11/2015</v>
          </cell>
          <cell r="C380" t="str">
            <v>CHP</v>
          </cell>
          <cell r="D380">
            <v>8.39</v>
          </cell>
        </row>
        <row r="381">
          <cell r="A381">
            <v>92106</v>
          </cell>
          <cell r="B381" t="str">
            <v>CAMINHÃO PARA EQUIPAMENTO DE LIMPEZA A SUCÇÃO, COM CAMINHÃO TRUCADO DE PESO BRUTO TOTAL 23000 KG, CARGA ÚTIL MÁXIMA 15935 KG, DISTÂNCIA ENTRE EIXOS 4,80 M, POTÊNCIA 230 CV, INCLUSIVE LIMPADORA A SUCÇÃO, TANQUE 12000 L - CHP DIURNO. AF_11/2015</v>
          </cell>
          <cell r="C381" t="str">
            <v>CHP</v>
          </cell>
          <cell r="D381">
            <v>172</v>
          </cell>
        </row>
        <row r="382">
          <cell r="A382">
            <v>92112</v>
          </cell>
          <cell r="B382" t="str">
            <v>PENEIRA ROTATIVA COM MOTOR ELÉTRICO TRIFÁSICO DE 2 CV, CILINDRO DE 1 M X 0,60 M, COM FUROS DE 3,17 MM - CHP DIURNO. AF_11/2015</v>
          </cell>
          <cell r="C382" t="str">
            <v>CHP</v>
          </cell>
          <cell r="D382">
            <v>2.2000000000000002</v>
          </cell>
        </row>
        <row r="383">
          <cell r="A383">
            <v>92118</v>
          </cell>
          <cell r="B383" t="str">
            <v>DOSADOR DE AREIA, CAPACIDADE DE 26 LITROS - CHP DIURNO. AF_11/2015</v>
          </cell>
          <cell r="C383" t="str">
            <v>CHP</v>
          </cell>
          <cell r="D383">
            <v>0.15</v>
          </cell>
        </row>
        <row r="384">
          <cell r="A384">
            <v>92138</v>
          </cell>
          <cell r="B384" t="str">
            <v>CAMINHONETE COM MOTOR A DIESEL, POTÊNCIA 180 CV, CABINE DUPLA, 4X4 - CHP DIURNO. AF_11/2015</v>
          </cell>
          <cell r="C384" t="str">
            <v>CHP</v>
          </cell>
          <cell r="D384">
            <v>121.47</v>
          </cell>
        </row>
        <row r="385">
          <cell r="A385">
            <v>92145</v>
          </cell>
          <cell r="B385" t="str">
            <v>CAMINHONETE CABINE SIMPLES COM MOTOR 1.6 FLEX, CÂMBIO MANUAL, POTÊNCIA 101/104 CV, 2 PORTAS - CHP DIURNO. AF_11/2015</v>
          </cell>
          <cell r="C385" t="str">
            <v>CHP</v>
          </cell>
          <cell r="D385">
            <v>91.52</v>
          </cell>
        </row>
        <row r="386">
          <cell r="A386">
            <v>92242</v>
          </cell>
          <cell r="B386" t="str">
            <v>CAMINHÃO DE TRANSPORTE DE MATERIAL ASFÁLTICO 20.000 L, COM CAVALO MECÂNICO DE CAPACIDADE MÁXIMA DE TRAÇÃO COMBINADO DE 45.000 KG, POTÊNCIA 330 CV, INCLUSIVE TANQUE DE ASFALTO COM MAÇARICO - CHP DIURNO. AF_12/2015</v>
          </cell>
          <cell r="C386" t="str">
            <v>CHP</v>
          </cell>
          <cell r="D386">
            <v>227.78</v>
          </cell>
        </row>
        <row r="387">
          <cell r="A387">
            <v>92716</v>
          </cell>
          <cell r="B387" t="str">
            <v>APARELHO PARA CORTE E SOLDA OXI-ACETILENO SOBRE RODAS, INCLUSIVE CILINDROS E MAÇARICOS - CHP DIURNO. AF_12/2015</v>
          </cell>
          <cell r="C387" t="str">
            <v>CHP</v>
          </cell>
          <cell r="D387">
            <v>21.79</v>
          </cell>
        </row>
        <row r="388">
          <cell r="A388">
            <v>92960</v>
          </cell>
          <cell r="B388" t="str">
            <v>MÁQUINA EXTRUSORA DE CONCRETO PARA GUIAS E SARJETAS, MOTOR A DIESEL, POTÊNCIA 14 CV - CHP DIURNO. AF_12/2015</v>
          </cell>
          <cell r="C388" t="str">
            <v>CHP</v>
          </cell>
          <cell r="D388">
            <v>18.3</v>
          </cell>
        </row>
        <row r="389">
          <cell r="A389">
            <v>92966</v>
          </cell>
          <cell r="B389" t="str">
            <v>MARTELO PERFURADOR PNEUMÁTICO MANUAL, HASTE 25 X 75 MM, 21 KG - CHP DIURNO. AF_12/2015</v>
          </cell>
          <cell r="C389" t="str">
            <v>CHP</v>
          </cell>
          <cell r="D389">
            <v>17.920000000000002</v>
          </cell>
        </row>
        <row r="390">
          <cell r="A390">
            <v>93224</v>
          </cell>
          <cell r="B390" t="str">
            <v>PERFURATRIZ COM TORRE METÁLICA PARA EXECUÇÃO DE ESTACA HÉLICE CONTÍNUA, PROFUNDIDADE MÁXIMA DE 32 M, DIÂMETRO MÁXIMO DE 1000 MM, POTÊNCIA INSTALADA DE 350 HP, MESA ROTATIVA COM TORQUE MÁXIMO DE 263 KNM - CHP DIURNO. AF_01/2016</v>
          </cell>
          <cell r="C390" t="str">
            <v>CHP</v>
          </cell>
          <cell r="D390">
            <v>582.41999999999996</v>
          </cell>
        </row>
        <row r="391">
          <cell r="A391">
            <v>93233</v>
          </cell>
          <cell r="B391" t="str">
            <v>BETONEIRA CAPACIDADE NOMINAL 400 L, CAPACIDADE DE MISTURA 310 L, MOTOR A GASOLINA POTÊNCIA 5,5 HP, SEM CARREGADOR - CHP DIURNO. AF_02/2016</v>
          </cell>
          <cell r="C391" t="str">
            <v>CHP</v>
          </cell>
          <cell r="D391">
            <v>4.37</v>
          </cell>
        </row>
        <row r="392">
          <cell r="A392">
            <v>93272</v>
          </cell>
          <cell r="B392" t="str">
            <v>GRUA ASCENSIONAL, LANCA DE 30 M, CAPACIDADE DE 1,0 T A 30 M, ALTURA ATE 39 M - CHP DIURNO. AF_03/2016</v>
          </cell>
          <cell r="C392" t="str">
            <v>CHP</v>
          </cell>
          <cell r="D392">
            <v>78.47</v>
          </cell>
        </row>
        <row r="393">
          <cell r="A393">
            <v>93281</v>
          </cell>
          <cell r="B393" t="str">
            <v>GUINCHO ELÉTRICO DE COLUNA, CAPACIDADE 400 KG, COM MOTO FREIO, MOTOR TRIFÁSICO DE 1,25 CV - CHP DIURNO. AF_03/2016</v>
          </cell>
          <cell r="C393" t="str">
            <v>CHP</v>
          </cell>
          <cell r="D393">
            <v>19.149999999999999</v>
          </cell>
        </row>
        <row r="394">
          <cell r="A394">
            <v>93287</v>
          </cell>
          <cell r="B394" t="str">
            <v>GUINDASTE HIDRÁULICO AUTOPROPELIDO, COM LANÇA TELESCÓPICA 40 M, CAPACIDADE MÁXIMA 60 T, POTÊNCIA 260 KW - CHP DIURNO. AF_03/2016</v>
          </cell>
          <cell r="C394" t="str">
            <v>CHP</v>
          </cell>
          <cell r="D394">
            <v>351.7</v>
          </cell>
        </row>
        <row r="395">
          <cell r="A395">
            <v>93402</v>
          </cell>
          <cell r="B395" t="str">
            <v>GUINDAUTO HIDRÁULICO, CAPACIDADE MÁXIMA DE CARGA 3300 KG, MOMENTO MÁXIMO DE CARGA 5,8 TM, ALCANCE MÁXIMO HORIZONTAL 7,60 M, INCLUSIVE CAMINHÃO TOCO PBT 16.000 KG, POTÊNCIA DE 189 CV - CHP DIURNO. AF_03/2016</v>
          </cell>
          <cell r="C395" t="str">
            <v>CHP</v>
          </cell>
          <cell r="D395">
            <v>136.88999999999999</v>
          </cell>
        </row>
        <row r="396">
          <cell r="A396">
            <v>93408</v>
          </cell>
          <cell r="B396"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6" t="str">
            <v>CHP</v>
          </cell>
          <cell r="D396">
            <v>63.04</v>
          </cell>
        </row>
        <row r="397">
          <cell r="A397">
            <v>93415</v>
          </cell>
          <cell r="B397" t="str">
            <v>GERADOR PORTÁTIL MONOFÁSICO, POTÊNCIA 5500 VA, MOTOR A GASOLINA, POTÊNCIA DO MOTOR 13 CV - CHP DIURNO. AF_03/2016</v>
          </cell>
          <cell r="C397" t="str">
            <v>CHP</v>
          </cell>
          <cell r="D397">
            <v>9.1999999999999993</v>
          </cell>
        </row>
        <row r="398">
          <cell r="A398">
            <v>93421</v>
          </cell>
          <cell r="B398" t="str">
            <v>GRUPO GERADOR REBOCÁVEL, POTÊNCIA 66 KVA, MOTOR A DIESEL - CHP DIURNO. AF_03/2016</v>
          </cell>
          <cell r="C398" t="str">
            <v>CHP</v>
          </cell>
          <cell r="D398">
            <v>41.66</v>
          </cell>
        </row>
        <row r="399">
          <cell r="A399">
            <v>93427</v>
          </cell>
          <cell r="B399" t="str">
            <v>GRUPO GERADOR ESTACIONÁRIO, POTÊNCIA 150 KVA, MOTOR A DIESEL- CHP DIURNO. AF_03/2016</v>
          </cell>
          <cell r="C399" t="str">
            <v>CHP</v>
          </cell>
          <cell r="D399">
            <v>96.43</v>
          </cell>
        </row>
        <row r="400">
          <cell r="A400">
            <v>93433</v>
          </cell>
          <cell r="B400" t="str">
            <v>USINA DE MISTURA ASFÁLTICA À QUENTE, TIPO CONTRA FLUXO, PROD 40 A 80 TON/HORA - CHP DIURNO. AF_03/2016</v>
          </cell>
          <cell r="C400" t="str">
            <v>CHP</v>
          </cell>
          <cell r="D400">
            <v>2006.85</v>
          </cell>
        </row>
        <row r="401">
          <cell r="A401">
            <v>93439</v>
          </cell>
          <cell r="B401" t="str">
            <v>USINA DE ASFALTO À FRIO, CAPACIDADE DE 40 A 60 TON/HORA, ELÉTRICA POTÊNCIA 30 CV - CHP DIURNO. AF_03/2016</v>
          </cell>
          <cell r="C401" t="str">
            <v>CHP</v>
          </cell>
          <cell r="D401">
            <v>99.97</v>
          </cell>
        </row>
        <row r="402">
          <cell r="A402">
            <v>95121</v>
          </cell>
          <cell r="B402" t="str">
            <v>USINA MISTURADORA DE SOLOS, CAPACIDADE DE 200 A 500 TON/H, POTENCIA 75KW - CHP DIURNO. AF_07/2016</v>
          </cell>
          <cell r="C402" t="str">
            <v>CHP</v>
          </cell>
          <cell r="D402">
            <v>215.06</v>
          </cell>
        </row>
        <row r="403">
          <cell r="A403">
            <v>95127</v>
          </cell>
          <cell r="B403" t="str">
            <v>DISTRIBUIDOR DE AGREGADOS AUTOPROPELIDO, CAP 3 M3, A DIESEL, POTÊNCIA 176CV - CHP DIURNO. AF_07/2016</v>
          </cell>
          <cell r="C403" t="str">
            <v>CHP</v>
          </cell>
          <cell r="D403">
            <v>130.27000000000001</v>
          </cell>
        </row>
        <row r="404">
          <cell r="A404">
            <v>95133</v>
          </cell>
          <cell r="B404" t="str">
            <v>MÁQUINA DEMARCADORA DE FAIXA DE TRÁFEGO À FRIO, AUTOPROPELIDA, POTÊNCIA 38 HP - CHP DIURNO. AF_07/2016</v>
          </cell>
          <cell r="C404" t="str">
            <v>CHP</v>
          </cell>
          <cell r="D404">
            <v>103.32</v>
          </cell>
        </row>
        <row r="405">
          <cell r="A405">
            <v>95139</v>
          </cell>
          <cell r="B405" t="str">
            <v>TALHA MANUAL DE CORRENTE, CAPACIDADE DE 2 TON. COM ELEVAÇÃO DE 3 M - CHP DIURNO. AF_07/2016</v>
          </cell>
          <cell r="C405" t="str">
            <v>CHP</v>
          </cell>
          <cell r="D405">
            <v>0.06</v>
          </cell>
        </row>
        <row r="406">
          <cell r="A406">
            <v>95212</v>
          </cell>
          <cell r="B406" t="str">
            <v>GRUA ASCENCIONAL, LANCA DE 42 M, CAPACIDADE DE 1,5 T A 30 M, ALTURA ATE 39 M - CHP DIURNO. AF_08/2016</v>
          </cell>
          <cell r="C406" t="str">
            <v>CHP</v>
          </cell>
          <cell r="D406">
            <v>85.6</v>
          </cell>
        </row>
        <row r="407">
          <cell r="A407">
            <v>95218</v>
          </cell>
          <cell r="B407" t="str">
            <v>PULVERIZADOR DE TINTA ELÉTRICO/MÁQUINA DE PINTURA AIRLESS, VAZÃO 2 L/MIN - CHP DIURNO. AF_08/2016</v>
          </cell>
          <cell r="C407" t="str">
            <v>CHP</v>
          </cell>
          <cell r="D407">
            <v>19.21</v>
          </cell>
        </row>
        <row r="408">
          <cell r="A408">
            <v>95258</v>
          </cell>
          <cell r="B408" t="str">
            <v>MARTELO DEMOLIDOR PNEUMÁTICO MANUAL, 32 KG - CHP DIURNO. AF_09/2016</v>
          </cell>
          <cell r="C408" t="str">
            <v>CHP</v>
          </cell>
          <cell r="D408">
            <v>17.64</v>
          </cell>
        </row>
        <row r="409">
          <cell r="A409">
            <v>95264</v>
          </cell>
          <cell r="B409" t="str">
            <v>COMPACTADOR DE SOLOS DE PERCUSÃO (SOQUETE) COM MOTOR A GASOLINA, POTÊNCIA 3 CV - CHP DIURNO. AF_09/2016</v>
          </cell>
          <cell r="C409" t="str">
            <v>CHP</v>
          </cell>
          <cell r="D409">
            <v>3.72</v>
          </cell>
        </row>
        <row r="410">
          <cell r="A410">
            <v>95270</v>
          </cell>
          <cell r="B410" t="str">
            <v>RÉGUA VIBRATÓRIA DUPLA PARA CONCRETO, PESO DE 60KG, COMPRIMENTO 4 M, COM MOTOR A GASOLINA, POTÊNCIA 5,5 HP - CHP DIURNO. AF_09/2016</v>
          </cell>
          <cell r="C410" t="str">
            <v>CHP</v>
          </cell>
          <cell r="D410">
            <v>5.05</v>
          </cell>
        </row>
        <row r="411">
          <cell r="A411">
            <v>95276</v>
          </cell>
          <cell r="B411" t="str">
            <v>POLIDORA DE PISO (POLITRIZ), PESO DE 100KG, DIÂMETRO 450 MM, MOTOR ELÉTRICO, POTÊNCIA 4 HP - CHP DIURNO. AF_09/2016</v>
          </cell>
          <cell r="C411" t="str">
            <v>CHP</v>
          </cell>
          <cell r="D411">
            <v>3.23</v>
          </cell>
        </row>
        <row r="412">
          <cell r="A412">
            <v>95282</v>
          </cell>
          <cell r="B412" t="str">
            <v>DESEMPENADEIRA DE CONCRETO, PESO DE 75KG, 4 PÁS, MOTOR A GASOLINA, POTÊNCIA 5,5 HP - CHP DIURNO. AF_09/2016</v>
          </cell>
          <cell r="C412" t="str">
            <v>CHP</v>
          </cell>
          <cell r="D412">
            <v>5.03</v>
          </cell>
        </row>
        <row r="413">
          <cell r="A413">
            <v>95620</v>
          </cell>
          <cell r="B413" t="str">
            <v>PERFURATRIZ PNEUMATICA MANUAL DE PESO MEDIO, MARTELETE, 18KG, COMPRIMENTO MÁXIMO DE CURSO DE 6 M, DIAMETRO DO PISTAO DE 5,5 CM - CHP DIURNO. AF_11/2016</v>
          </cell>
          <cell r="C413" t="str">
            <v>CHP</v>
          </cell>
          <cell r="D413">
            <v>17.32</v>
          </cell>
        </row>
        <row r="414">
          <cell r="A414">
            <v>95631</v>
          </cell>
          <cell r="B414" t="str">
            <v>ROLO COMPACTADOR VIBRATORIO TANDEM, ACO LISO, POTENCIA 125 HP, PESO SEM/COM LASTRO 10,20/11,65 T, LARGURA DE TRABALHO 1,73 M - CHP DIURNO. AF_11/2016</v>
          </cell>
          <cell r="C414" t="str">
            <v>CHP</v>
          </cell>
          <cell r="D414">
            <v>134.91999999999999</v>
          </cell>
        </row>
        <row r="415">
          <cell r="A415">
            <v>95702</v>
          </cell>
          <cell r="B415" t="str">
            <v>PERFURATRIZ MANUAL, TORQUE MAXIMO 55 KGF.M, POTENCIA 5 CV, COM DIAMETRO MAXIMO 8 1/2" - CHP DIURNO. AF_11/2016</v>
          </cell>
          <cell r="C415" t="str">
            <v>CHP</v>
          </cell>
          <cell r="D415">
            <v>26.98</v>
          </cell>
        </row>
        <row r="416">
          <cell r="A416">
            <v>95708</v>
          </cell>
          <cell r="B416" t="str">
            <v>PERFURATRIZ SOBRE ESTEIRA, TORQUE MÁXIMO 600 KGF, POTÊNCIA ENTRE 50 E 60 HP, DIÂMETRO MÁXIMO 10 - CHP DIURNO. AF_11/2016</v>
          </cell>
          <cell r="C416" t="str">
            <v>CHP</v>
          </cell>
          <cell r="D416">
            <v>101.09</v>
          </cell>
        </row>
        <row r="417">
          <cell r="A417">
            <v>95714</v>
          </cell>
          <cell r="B417" t="str">
            <v>ESCAVADEIRA HIDRAULICA SOBRE ESTEIRA, COM GARRA GIRATORIA DE MANDIBULAS, PESO OPERACIONAL ENTRE 22,00 E 25,50 TON, POTENCIA LIQUIDA ENTRE 150 E 160 HP - CHP DIURNO. AF_11/2016</v>
          </cell>
          <cell r="C417" t="str">
            <v>CHP</v>
          </cell>
          <cell r="D417">
            <v>159.91999999999999</v>
          </cell>
        </row>
        <row r="418">
          <cell r="A418">
            <v>95720</v>
          </cell>
          <cell r="B418" t="str">
            <v>ESCAVADEIRA HIDRAULICA SOBRE ESTEIRA, EQUIPADA COM CLAMSHELL, COM CAPACIDADE DA CAÇAMBA ENTRE 1,20 E 1,50 M3, PESO OPERACIONAL ENTRE 20,00 E 22,00 TON, POTENCIA LIQUIDA ENTRE 150 E 160 HP - CHP DIURNO. AF_11/2016</v>
          </cell>
          <cell r="C418" t="str">
            <v>CHP</v>
          </cell>
          <cell r="D418">
            <v>157.56</v>
          </cell>
        </row>
        <row r="419">
          <cell r="A419">
            <v>95872</v>
          </cell>
          <cell r="B419" t="str">
            <v>GRUPO GERADOR COM CARENAGEM, MOTOR DIESEL POTÊNCIA STANDART ENTRE 250 E 260 KVA - CHP DIURNO. AF_12/2016</v>
          </cell>
          <cell r="C419" t="str">
            <v>CHP</v>
          </cell>
          <cell r="D419">
            <v>163.82</v>
          </cell>
        </row>
        <row r="420">
          <cell r="A420">
            <v>96013</v>
          </cell>
          <cell r="B420" t="str">
            <v>TRATOR DE PNEUS COM POTÊNCIA DE 122 CV, TRAÇÃO 4X4, COM VASSOURA MECÂNICA ACOPLADA - CHP DIURNO. AF_02/2017</v>
          </cell>
          <cell r="C420" t="str">
            <v>CHP</v>
          </cell>
          <cell r="D420">
            <v>106.24</v>
          </cell>
        </row>
        <row r="421">
          <cell r="A421">
            <v>96020</v>
          </cell>
          <cell r="B421" t="str">
            <v>TRATOR DE PNEUS COM POTÊNCIA DE 122 CV, TRAÇÃO 4X4, COM GRADE DE DISCOS ACOPLADA - CHP DIURNO. AF_02/2017</v>
          </cell>
          <cell r="C421" t="str">
            <v>CHP</v>
          </cell>
          <cell r="D421">
            <v>105.96</v>
          </cell>
        </row>
        <row r="422">
          <cell r="A422">
            <v>96028</v>
          </cell>
          <cell r="B422" t="str">
            <v>TRATOR DE PNEUS COM POTÊNCIA DE 85 CV, TRAÇÃO 4X4, COM GRADE DE DISCOS ACOPLADA - CHP DIURNO. AF_02/2017</v>
          </cell>
          <cell r="C422" t="str">
            <v>CHP</v>
          </cell>
          <cell r="D422">
            <v>82.08</v>
          </cell>
        </row>
        <row r="423">
          <cell r="A423">
            <v>96035</v>
          </cell>
          <cell r="B423" t="str">
            <v>CAMINHÃO BASCULANTE 10 M3, TRUCADO, POTÊNCIA 230 CV, INCLUSIVE CAÇAMBA METÁLICA, COM DISTRIBUIDOR DE AGREGADOS ACOPLADO - CHP DIURNO. AF_02/2017</v>
          </cell>
          <cell r="C423" t="str">
            <v>CHP</v>
          </cell>
          <cell r="D423">
            <v>177.17</v>
          </cell>
        </row>
        <row r="424">
          <cell r="A424">
            <v>96157</v>
          </cell>
          <cell r="B424" t="str">
            <v>TRATOR DE PNEUS COM POTÊNCIA DE 85 CV, TRAÇÃO 4X4, COM VASSOURA MECÂNICA ACOPLADA - CHP DIURNO. AF_03/2017</v>
          </cell>
          <cell r="C424" t="str">
            <v>CHP</v>
          </cell>
          <cell r="D424">
            <v>82.36</v>
          </cell>
        </row>
        <row r="425">
          <cell r="A425">
            <v>96158</v>
          </cell>
          <cell r="B425" t="str">
            <v>MINICARREGADEIRA SOBRE RODAS POTENCIA 47HP CAPACIDADE OPERACAO 646 KG, COM VASSOURA MECÂNICA ACOPLADA - CHP DIURNO. AF_03/2017</v>
          </cell>
          <cell r="C425" t="str">
            <v>CHP</v>
          </cell>
          <cell r="D425">
            <v>90.77</v>
          </cell>
        </row>
        <row r="426">
          <cell r="A426">
            <v>96245</v>
          </cell>
          <cell r="B426" t="str">
            <v>MINIESCAVADEIRA SOBRE ESTEIRAS, POTENCIA LIQUIDA DE *30* HP, PESO OPERACIONAL DE *3.500* KG - CHP DIURNO. AF_04/2017</v>
          </cell>
          <cell r="C426" t="str">
            <v>CHP</v>
          </cell>
          <cell r="D426">
            <v>78.430000000000007</v>
          </cell>
        </row>
        <row r="427">
          <cell r="A427">
            <v>96303</v>
          </cell>
          <cell r="B427" t="str">
            <v>PERFURATRIZ ROTATIVA SOBRE ESTEIRA, TORQUE MAXIMO 2500 KGM, POTENCIA 110 HP, MOTOR DIESEL- CHP DIURNO. AF_05/2017</v>
          </cell>
          <cell r="C427" t="str">
            <v>CHP</v>
          </cell>
          <cell r="D427">
            <v>154.58000000000001</v>
          </cell>
        </row>
        <row r="428">
          <cell r="A428">
            <v>96309</v>
          </cell>
          <cell r="B428" t="str">
            <v>COMPRESSOR DE AR, VAZAO DE 10 PCM, RESERVATORIO 100 L, PRESSAO DE TRABALHO ENTRE 6,9 E 9,7 BAR, POTENCIA 2 HP, TENSAO 110/220 V - CHP DIURNO. AF_05/2017</v>
          </cell>
          <cell r="C428" t="str">
            <v>CHP</v>
          </cell>
          <cell r="D428">
            <v>1.3</v>
          </cell>
        </row>
        <row r="429">
          <cell r="A429">
            <v>96463</v>
          </cell>
          <cell r="B429" t="str">
            <v>ROLO COMPACTADOR DE PNEUS, ESTATICO, PRESSAO VARIAVEL, POTENCIA 110 HP, PESO SEM/COM LASTRO 10,8/27 T, LARGURA DE ROLAGEM 2,30 M - CHP DIURNO. AF_06/2017</v>
          </cell>
          <cell r="C429" t="str">
            <v>CHP</v>
          </cell>
          <cell r="D429">
            <v>133.91</v>
          </cell>
        </row>
        <row r="430">
          <cell r="A430">
            <v>98764</v>
          </cell>
          <cell r="B430" t="str">
            <v>INVERSOR DE SOLDA MONOFÁSICO DE 160 A, POTÊNCIA DE 5400 W, TENSÃO DE 220 V, PARA SOLDA COM ELETRODOS DE 2,0 A 4,0 MM E PROCESSO TIG - CHP DIURNO. AF_06/2018</v>
          </cell>
          <cell r="C430" t="str">
            <v>CHP</v>
          </cell>
          <cell r="D430">
            <v>4.07</v>
          </cell>
        </row>
        <row r="431">
          <cell r="A431">
            <v>99833</v>
          </cell>
          <cell r="B431" t="str">
            <v>LAVADORA DE ALTA PRESSAO (LAVA-JATO) PARA AGUA FRIA, PRESSAO DE OPERACAO ENTRE 1400 E 1900 LIB/POL2, VAZAO MAXIMA ENTRE 400 E 700 L/H - CHP DIURNO. AF_04/2019</v>
          </cell>
          <cell r="C431" t="str">
            <v>CHP</v>
          </cell>
          <cell r="D431">
            <v>1.3</v>
          </cell>
        </row>
        <row r="432">
          <cell r="A432">
            <v>5632</v>
          </cell>
          <cell r="B432" t="str">
            <v>ESCAVADEIRA HIDRÁULICA SOBRE ESTEIRAS, CAÇAMBA 0,80 M3, PESO OPERACIONAL 17 T, POTENCIA BRUTA 111 HP - CHI DIURNO. AF_06/2014</v>
          </cell>
          <cell r="C432" t="str">
            <v>CHI</v>
          </cell>
          <cell r="D432">
            <v>48.33</v>
          </cell>
        </row>
        <row r="433">
          <cell r="A433">
            <v>5679</v>
          </cell>
          <cell r="B433" t="str">
            <v>RETROESCAVADEIRA SOBRE RODAS COM CARREGADEIRA, TRAÇÃO 4X4, POTÊNCIA LÍQ. 88 HP, CAÇAMBA CARREG. CAP. MÍN. 1 M3, CAÇAMBA RETRO CAP. 0,26 M3, PESO OPERACIONAL MÍN. 6.674 KG, PROFUNDIDADE ESCAVAÇÃO MÁX. 4,37 M - CHI DIURNO. AF_06/2014</v>
          </cell>
          <cell r="C433" t="str">
            <v>CHI</v>
          </cell>
          <cell r="D433">
            <v>37.130000000000003</v>
          </cell>
        </row>
        <row r="434">
          <cell r="A434">
            <v>5681</v>
          </cell>
          <cell r="B434" t="str">
            <v>RETROESCAVADEIRA SOBRE RODAS COM CARREGADEIRA, TRAÇÃO 4X2, POTÊNCIA LÍQ. 79 HP, CAÇAMBA CARREG. CAP. MÍN. 1 M3, CAÇAMBA RETRO CAP. 0,20 M3, PESO OPERACIONAL MÍN. 6.570 KG, PROFUNDIDADE ESCAVAÇÃO MÁX. 4,37 M - CHI DIURNO. AF_06/2014</v>
          </cell>
          <cell r="C434" t="str">
            <v>CHI</v>
          </cell>
          <cell r="D434">
            <v>35.369999999999997</v>
          </cell>
        </row>
        <row r="435">
          <cell r="A435">
            <v>5685</v>
          </cell>
          <cell r="B435" t="str">
            <v>ROLO COMPACTADOR VIBRATÓRIO DE UM CILINDRO AÇO LISO, POTÊNCIA 80 HP, PESO OPERACIONAL MÁXIMO 8,1 T, IMPACTO DINÂMICO 16,15 / 9,5 T, LARGURA DE TRABALHO 1,68 M - CHI DIURNO. AF_06/2014</v>
          </cell>
          <cell r="C435" t="str">
            <v>CHI</v>
          </cell>
          <cell r="D435">
            <v>35.82</v>
          </cell>
        </row>
        <row r="436">
          <cell r="A436">
            <v>5690</v>
          </cell>
          <cell r="B436" t="str">
            <v>GRADE DE DISCO CONTROLE REMOTO REBOCÁVEL, COM 24 DISCOS 24 X 6 MM COM PNEUS PARA TRANSPORTE - CHI DIURNO. AF_06/2014</v>
          </cell>
          <cell r="C436" t="str">
            <v>CHI</v>
          </cell>
          <cell r="D436">
            <v>2.4300000000000002</v>
          </cell>
        </row>
        <row r="437">
          <cell r="A437">
            <v>5806</v>
          </cell>
          <cell r="B437" t="str">
            <v>MOTOBOMBA CENTRÍFUGA, MOTOR A GASOLINA, POTÊNCIA 5,42 HP, BOCAIS 1 1/2" X 1", DIÂMETRO ROTOR 143 MM HM/Q = 6 MCA / 16,8 M3/H A 38 MCA / 6,6 M3/H - CHI DIURNO. AF_06/2014</v>
          </cell>
          <cell r="C437" t="str">
            <v>CHI</v>
          </cell>
          <cell r="D437">
            <v>0.19</v>
          </cell>
        </row>
        <row r="438">
          <cell r="A438">
            <v>5826</v>
          </cell>
          <cell r="B438" t="str">
            <v>CAMINHÃO TOCO, PBT 16.000 KG, CARGA ÚTIL MÁX. 10.685 KG, DIST. ENTRE EIXOS 4,8 M, POTÊNCIA 189 CV, INCLUSIVE CARROCERIA FIXA ABERTA DE MADEIRA P/ TRANSPORTE GERAL DE CARGA SECA, DIMEN. APROX. 2,5 X 7,00 X 0,50 M - CHI DIURNO. AF_06/2014</v>
          </cell>
          <cell r="C438" t="str">
            <v>CHI</v>
          </cell>
          <cell r="D438">
            <v>27.87</v>
          </cell>
        </row>
        <row r="439">
          <cell r="A439">
            <v>5829</v>
          </cell>
          <cell r="B439" t="str">
            <v>USINA DE CONCRETO FIXA, CAPACIDADE NOMINAL DE 90 A 120 M3/H, SEM SILO - CHI DIURNO. AF_07/2016</v>
          </cell>
          <cell r="C439" t="str">
            <v>CHI</v>
          </cell>
          <cell r="D439">
            <v>112.6</v>
          </cell>
        </row>
        <row r="440">
          <cell r="A440">
            <v>5837</v>
          </cell>
          <cell r="B440" t="str">
            <v>VIBROACABADORA DE ASFALTO SOBRE ESTEIRAS, LARGURA DE PAVIMENTAÇÃO 1,90 M A 5,30 M, POTÊNCIA 105 HP CAPACIDADE 450 T/H - CHI DIURNO. AF_11/2014</v>
          </cell>
          <cell r="C440" t="str">
            <v>CHI</v>
          </cell>
          <cell r="D440">
            <v>92.92</v>
          </cell>
        </row>
        <row r="441">
          <cell r="A441">
            <v>5841</v>
          </cell>
          <cell r="B441" t="str">
            <v>VASSOURA MECÂNICA REBOCÁVEL COM ESCOVA CILÍNDRICA, LARGURA ÚTIL DE VARRIMENTO DE 2,44 M - CHI DIURNO. AF_06/2014</v>
          </cell>
          <cell r="C441" t="str">
            <v>CHI</v>
          </cell>
          <cell r="D441">
            <v>2.79</v>
          </cell>
        </row>
        <row r="442">
          <cell r="A442">
            <v>5845</v>
          </cell>
          <cell r="B442" t="str">
            <v>TRATOR DE PNEUS, POTÊNCIA 122 CV, TRAÇÃO 4X4, PESO COM LASTRO DE 4.510 KG - CHI DIURNO. AF_06/2014</v>
          </cell>
          <cell r="C442" t="str">
            <v>CHI</v>
          </cell>
          <cell r="D442">
            <v>32.11</v>
          </cell>
        </row>
        <row r="443">
          <cell r="A443">
            <v>5849</v>
          </cell>
          <cell r="B443" t="str">
            <v>TRATOR DE ESTEIRAS, POTÊNCIA 170 HP, PESO OPERACIONAL 19 T, CAÇAMBA 5,2 M3 - CHI DIURNO. AF_06/2014</v>
          </cell>
          <cell r="C443" t="str">
            <v>CHI</v>
          </cell>
          <cell r="D443">
            <v>50.23</v>
          </cell>
        </row>
        <row r="444">
          <cell r="A444">
            <v>5853</v>
          </cell>
          <cell r="B444" t="str">
            <v>TRATOR DE ESTEIRAS, POTÊNCIA 150 HP, PESO OPERACIONAL 16,7 T, COM RODA MOTRIZ ELEVADA E LÂMINA 3,18 M3 - CHI DIURNO. AF_06/2014</v>
          </cell>
          <cell r="C444" t="str">
            <v>CHI</v>
          </cell>
          <cell r="D444">
            <v>50.41</v>
          </cell>
        </row>
        <row r="445">
          <cell r="A445">
            <v>5857</v>
          </cell>
          <cell r="B445" t="str">
            <v>TRATOR DE ESTEIRAS, POTÊNCIA 347 HP, PESO OPERACIONAL 38,5 T, COM LÂMINA 8,70 M3 - CHI DIURNO. AF_06/2014</v>
          </cell>
          <cell r="C445" t="str">
            <v>CHI</v>
          </cell>
          <cell r="D445">
            <v>120.13</v>
          </cell>
        </row>
        <row r="446">
          <cell r="A446">
            <v>5865</v>
          </cell>
          <cell r="B446" t="str">
            <v>ROLO COMPACTADOR VIBRATÓRIO REBOCÁVEL, CILINDRO DE AÇO LISO, POTÊNCIA DE TRAÇÃO DE 65 CV, PESO 4,7 T, IMPACTO DINÂMICO 18,3 T, LARGURA DE TRABALHO 1,67 M - CHI DIURNO. AF_02/2016</v>
          </cell>
          <cell r="C446" t="str">
            <v>CHI</v>
          </cell>
          <cell r="D446">
            <v>5.84</v>
          </cell>
        </row>
        <row r="447">
          <cell r="A447">
            <v>5869</v>
          </cell>
          <cell r="B447" t="str">
            <v>ROLO COMPACTADOR VIBRATÓRIO TANDEM AÇO LISO, POTÊNCIA 58 HP, PESO SEM/COM LASTRO 6,5 / 9,4 T, LARGURA DE TRABALHO 1,2 M - CHI DIURNO. AF_06/2014</v>
          </cell>
          <cell r="C447" t="str">
            <v>CHI</v>
          </cell>
          <cell r="D447">
            <v>40.24</v>
          </cell>
        </row>
        <row r="448">
          <cell r="A448">
            <v>5877</v>
          </cell>
          <cell r="B448" t="str">
            <v>RETROESCAVADEIRA SOBRE RODAS COM CARREGADEIRA, TRAÇÃO 4X4, POTÊNCIA LÍQ. 72 HP, CAÇAMBA CARREG. CAP. MÍN. 0,79 M3, CAÇAMBA RETRO CAP. 0,18 M3, PESO OPERACIONAL MÍN. 7.140 KG, PROFUNDIDADE ESCAVAÇÃO MÁX. 4,50 M - CHI DIURNO. AF_06/2014</v>
          </cell>
          <cell r="C448" t="str">
            <v>CHI</v>
          </cell>
          <cell r="D448">
            <v>36.56</v>
          </cell>
        </row>
        <row r="449">
          <cell r="A449">
            <v>5881</v>
          </cell>
          <cell r="B449" t="str">
            <v>ROLO COMPACTADOR VIBRATÓRIO PÉ DE CARNEIRO, OPERADO POR CONTROLE REMOTO, POTÊNCIA 12,5 KW, PESO OPERACIONAL 1,675 T, LARGURA DE TRABALHO 0,85 M - CHI DIURNO. AF_02/2016</v>
          </cell>
          <cell r="C449" t="str">
            <v>CHI</v>
          </cell>
          <cell r="D449">
            <v>42.91</v>
          </cell>
        </row>
        <row r="450">
          <cell r="A450">
            <v>5884</v>
          </cell>
          <cell r="B450" t="str">
            <v>USINA DE LAMA ASFÁLTICA, PROD 30 A 50 T/H, SILO DE AGREGADO 7 M3, RESERVATÓRIOS PARA EMULSÃO E ÁGUA DE 2,3 M3 CADA, MISTURADOR TIPO PUG MILL A SER MONTADO SOBRE CAMINHÃO - CHI DIURNO. AF_10/2014</v>
          </cell>
          <cell r="C450" t="str">
            <v>CHI</v>
          </cell>
          <cell r="D450">
            <v>33.619999999999997</v>
          </cell>
        </row>
        <row r="451">
          <cell r="A451">
            <v>5892</v>
          </cell>
          <cell r="B451" t="str">
            <v>CAMINHÃO TOCO, PESO BRUTO TOTAL 14.300 KG, CARGA ÚTIL MÁXIMA 9590 KG, DISTÂNCIA ENTRE EIXOS 4,76 M, POTÊNCIA 185 CV (NÃO INCLUI CARROCERIA) - CHI DIURNO. AF_06/2014</v>
          </cell>
          <cell r="C451" t="str">
            <v>CHI</v>
          </cell>
          <cell r="D451">
            <v>29.07</v>
          </cell>
        </row>
        <row r="452">
          <cell r="A452">
            <v>5896</v>
          </cell>
          <cell r="B452" t="str">
            <v>CAMINHÃO TOCO, PESO BRUTO TOTAL 16.000 KG, CARGA ÚTIL MÁXIMA DE 10.685 KG, DISTÂNCIA ENTRE EIXOS 4,80 M, POTÊNCIA 189 CV EXCLUSIVE CARROCERIA - CHI DIURNO. AF_06/2014</v>
          </cell>
          <cell r="C452" t="str">
            <v>CHI</v>
          </cell>
          <cell r="D452">
            <v>27.2</v>
          </cell>
        </row>
        <row r="453">
          <cell r="A453">
            <v>5903</v>
          </cell>
          <cell r="B453" t="str">
            <v>CAMINHÃO PIPA 10.000 L TRUCADO, PESO BRUTO TOTAL 23.000 KG, CARGA ÚTIL MÁXIMA 15.935 KG, DISTÂNCIA ENTRE EIXOS 4,8 M, POTÊNCIA 230 CV, INCLUSIVE TANQUE DE AÇO PARA TRANSPORTE DE ÁGUA - CHI DIURNO. AF_06/2014</v>
          </cell>
          <cell r="C453" t="str">
            <v>CHI</v>
          </cell>
          <cell r="D453">
            <v>34.4</v>
          </cell>
        </row>
        <row r="454">
          <cell r="A454">
            <v>5911</v>
          </cell>
          <cell r="B454" t="str">
            <v>ESPARGIDOR DE ASFALTO PRESSURIZADO COM TANQUE DE 2500 L, REBOCÁVEL COM MOTOR A GASOLINA POTÊNCIA 3,4 HP - CHI DIURNO. AF_07/2014</v>
          </cell>
          <cell r="C454" t="str">
            <v>CHI</v>
          </cell>
          <cell r="D454">
            <v>16.55</v>
          </cell>
        </row>
        <row r="455">
          <cell r="A455">
            <v>5923</v>
          </cell>
          <cell r="B455" t="str">
            <v>GRADE DE DISCO REBOCÁVEL COM 20 DISCOS 24" X 6 MM COM PNEUS PARA TRANSPORTE - CHI DIURNO. AF_06/2014</v>
          </cell>
          <cell r="C455" t="str">
            <v>CHI</v>
          </cell>
          <cell r="D455">
            <v>1.91</v>
          </cell>
        </row>
        <row r="456">
          <cell r="A456">
            <v>5930</v>
          </cell>
          <cell r="B456" t="str">
            <v>GUINDAUTO HIDRÁULICO, CAPACIDADE MÁXIMA DE CARGA 6200 KG, MOMENTO MÁXIMO DE CARGA 11,7 TM, ALCANCE MÁXIMO HORIZONTAL 9,70 M, INCLUSIVE CAMINHÃO TOCO PBT 16.000 KG, POTÊNCIA DE 189 CV - CHI DIURNO. AF_06/2014</v>
          </cell>
          <cell r="C456" t="str">
            <v>CHI</v>
          </cell>
          <cell r="D456">
            <v>31.34</v>
          </cell>
        </row>
        <row r="457">
          <cell r="A457">
            <v>5934</v>
          </cell>
          <cell r="B457" t="str">
            <v>MOTONIVELADORA POTÊNCIA BÁSICA LÍQUIDA (PRIMEIRA MARCHA) 125 HP, PESO BRUTO 13032 KG, LARGURA DA LÂMINA DE 3,7 M - CHI DIURNO. AF_06/2014</v>
          </cell>
          <cell r="C457" t="str">
            <v>CHI</v>
          </cell>
          <cell r="D457">
            <v>53.48</v>
          </cell>
        </row>
        <row r="458">
          <cell r="A458">
            <v>5942</v>
          </cell>
          <cell r="B458" t="str">
            <v>PÁ CARREGADEIRA SOBRE RODAS, POTÊNCIA LÍQUIDA 128 HP, CAPACIDADE DA CAÇAMBA 1,7 A 2,8 M3, PESO OPERACIONAL 11632 KG - CHI DIURNO. AF_06/2014</v>
          </cell>
          <cell r="C458" t="str">
            <v>CHI</v>
          </cell>
          <cell r="D458">
            <v>47.85</v>
          </cell>
        </row>
        <row r="459">
          <cell r="A459">
            <v>5946</v>
          </cell>
          <cell r="B459" t="str">
            <v>PÁ CARREGADEIRA SOBRE RODAS, POTÊNCIA 197 HP, CAPACIDADE DA CAÇAMBA 2,5 A 3,5 M3, PESO OPERACIONAL 18338 KG - CHI DIURNO. AF_06/2014</v>
          </cell>
          <cell r="C459" t="str">
            <v>CHI</v>
          </cell>
          <cell r="D459">
            <v>58.18</v>
          </cell>
        </row>
        <row r="460">
          <cell r="A460">
            <v>5952</v>
          </cell>
          <cell r="B460" t="str">
            <v>MARTELETE OU ROMPEDOR PNEUMÁTICO MANUAL, 28 KG, COM SILENCIADOR - CHI DIURNO. AF_07/2016</v>
          </cell>
          <cell r="C460" t="str">
            <v>CHI</v>
          </cell>
          <cell r="D460">
            <v>16.87</v>
          </cell>
        </row>
        <row r="461">
          <cell r="A461">
            <v>5954</v>
          </cell>
          <cell r="B461" t="str">
            <v>COMPRESSOR DE AR REBOCÁVEL, VAZÃO 189 PCM, PRESSÃO EFETIVA DE TRABALHO 102 PSI, MOTOR DIESEL, POTÊNCIA 63 CV - CHI DIURNO. AF_06/2015</v>
          </cell>
          <cell r="C461" t="str">
            <v>CHI</v>
          </cell>
          <cell r="D461">
            <v>2.4300000000000002</v>
          </cell>
        </row>
        <row r="462">
          <cell r="A462">
            <v>5961</v>
          </cell>
          <cell r="B462" t="str">
            <v>CAMINHÃO BASCULANTE 6 M3, PESO BRUTO TOTAL 16.000 KG, CARGA ÚTIL MÁXIMA 13.071 KG, DISTÂNCIA ENTRE EIXOS 4,80 M, POTÊNCIA 230 CV INCLUSIVE CAÇAMBA METÁLICA - CHI DIURNO. AF_06/2014</v>
          </cell>
          <cell r="C462" t="str">
            <v>CHI</v>
          </cell>
          <cell r="D462">
            <v>32.75</v>
          </cell>
        </row>
        <row r="463">
          <cell r="A463">
            <v>6260</v>
          </cell>
          <cell r="B463" t="str">
            <v>CAMINHÃO PIPA 6.000 L, PESO BRUTO TOTAL 13.000 KG, DISTÂNCIA ENTRE EIXOS 4,80 M, POTÊNCIA 189 CV INCLUSIVE TANQUE DE AÇO PARA TRANSPORTE DE ÁGUA, CAPACIDADE 6 M3 - CHI DIURNO. AF_06/2014</v>
          </cell>
          <cell r="C463" t="str">
            <v>CHI</v>
          </cell>
          <cell r="D463">
            <v>30.59</v>
          </cell>
        </row>
        <row r="464">
          <cell r="A464">
            <v>6880</v>
          </cell>
          <cell r="B464" t="str">
            <v>ROLO COMPACTADOR DE PNEUS ESTÁTICO, PRESSÃO VARIÁVEL, POTÊNCIA 111 HP, PESO SEM/COM LASTRO 9,5 / 26 T, LARGURA DE TRABALHO 1,90 M - CHI DIURNO. AF_07/2014</v>
          </cell>
          <cell r="C464" t="str">
            <v>CHI</v>
          </cell>
          <cell r="D464">
            <v>46.73</v>
          </cell>
        </row>
        <row r="465">
          <cell r="A465">
            <v>7031</v>
          </cell>
          <cell r="B465" t="str">
            <v>TANQUE DE ASFALTO ESTACIONÁRIO COM SERPENTINA, CAPACIDADE 30.000 L - CHI DIURNO. AF_06/2014</v>
          </cell>
          <cell r="C465" t="str">
            <v>CHI</v>
          </cell>
          <cell r="D465">
            <v>3.93</v>
          </cell>
        </row>
        <row r="466">
          <cell r="A466">
            <v>7043</v>
          </cell>
          <cell r="B466" t="str">
            <v>MOTOBOMBA TRASH (PARA ÁGUA SUJA) AUTO ESCORVANTE, MOTOR GASOLINA DE 6,41 HP, DIÂMETROS DE SUCÇÃO X RECALQUE: 3" X 3", HM/Q = 10 MCA / 60 M3/H A 23 MCA / 0 M3/H - CHI DIURNO. AF_10/2014</v>
          </cell>
          <cell r="C466" t="str">
            <v>CHI</v>
          </cell>
          <cell r="D466">
            <v>0.24</v>
          </cell>
        </row>
        <row r="467">
          <cell r="A467">
            <v>7050</v>
          </cell>
          <cell r="B467" t="str">
            <v>ROLO COMPACTADOR PE DE CARNEIRO VIBRATORIO, POTENCIA 125 HP, PESO OPERACIONAL SEM/COM LASTRO 11,95 / 13,30 T, IMPACTO DINAMICO 38,5 / 22,5 T, LARGURA DE TRABALHO 2,15 M - CHI DIURNO. AF_06/2014</v>
          </cell>
          <cell r="C467" t="str">
            <v>CHI</v>
          </cell>
          <cell r="D467">
            <v>43.3</v>
          </cell>
        </row>
        <row r="468">
          <cell r="A468">
            <v>67827</v>
          </cell>
          <cell r="B468" t="str">
            <v>CAMINHÃO BASCULANTE 6 M3 TOCO, PESO BRUTO TOTAL 16.000 KG, CARGA ÚTIL MÁXIMA 11.130 KG, DISTÂNCIA ENTRE EIXOS 5,36 M, POTÊNCIA 185 CV, INCLUSIVE CAÇAMBA METÁLICA - CHI DIURNO. AF_06/2014</v>
          </cell>
          <cell r="C468" t="str">
            <v>CHI</v>
          </cell>
          <cell r="D468">
            <v>32</v>
          </cell>
        </row>
        <row r="469">
          <cell r="A469">
            <v>73395</v>
          </cell>
          <cell r="B469" t="str">
            <v>GRUPO GERADOR ESTACIONÁRIO, MOTOR DIESEL POTÊNCIA 170 KVA - CHI DIURNO. AF_02/2016</v>
          </cell>
          <cell r="C469" t="str">
            <v>CHI</v>
          </cell>
          <cell r="D469">
            <v>3.07</v>
          </cell>
        </row>
        <row r="470">
          <cell r="A470">
            <v>83766</v>
          </cell>
          <cell r="B470" t="str">
            <v>GRUPO DE SOLDAGEM COM GERADOR A DIESEL 60 CV PARA SOLDA ELÉTRICA, SOBRE 04 RODAS, COM MOTOR 4 CILINDROS 600 A - CHI DIURNO. AF_02/2016</v>
          </cell>
          <cell r="C470" t="str">
            <v>CHI</v>
          </cell>
          <cell r="D470">
            <v>24.24</v>
          </cell>
        </row>
        <row r="471">
          <cell r="A471">
            <v>84013</v>
          </cell>
          <cell r="B471" t="str">
            <v>ESCAVADEIRA HIDRÁULICA SOBRE ESTEIRAS, CAÇAMBA 0,80 M3, PESO OPERACIONAL 17,8 T, POTÊNCIA LÍQUIDA 110 HP - CHI DIURNO. AF_10/2014</v>
          </cell>
          <cell r="C471" t="str">
            <v>CHI</v>
          </cell>
          <cell r="D471">
            <v>47.08</v>
          </cell>
        </row>
        <row r="472">
          <cell r="A472">
            <v>87446</v>
          </cell>
          <cell r="B472" t="str">
            <v>BETONEIRA CAPACIDADE NOMINAL 400 L, CAPACIDADE DE MISTURA 310 L, MOTOR A DIESEL POTÊNCIA 5,0 HP, SEM CARREGADOR - CHI DIURNO. AF_06/2014</v>
          </cell>
          <cell r="C472" t="str">
            <v>CHI</v>
          </cell>
          <cell r="D472">
            <v>0.32</v>
          </cell>
        </row>
        <row r="473">
          <cell r="A473">
            <v>88392</v>
          </cell>
          <cell r="B473" t="str">
            <v>MISTURADOR DE ARGAMASSA, EIXO HORIZONTAL, CAPACIDADE DE MISTURA 300 KG, MOTOR ELÉTRICO POTÊNCIA 5 CV - CHI DIURNO. AF_06/2014</v>
          </cell>
          <cell r="C473" t="str">
            <v>CHI</v>
          </cell>
          <cell r="D473">
            <v>0.63</v>
          </cell>
        </row>
        <row r="474">
          <cell r="A474">
            <v>88398</v>
          </cell>
          <cell r="B474" t="str">
            <v>MISTURADOR DE ARGAMASSA, EIXO HORIZONTAL, CAPACIDADE DE MISTURA 600 KG, MOTOR ELÉTRICO POTÊNCIA 7,5 CV - CHI DIURNO. AF_06/2014</v>
          </cell>
          <cell r="C474" t="str">
            <v>CHI</v>
          </cell>
          <cell r="D474">
            <v>0.75</v>
          </cell>
        </row>
        <row r="475">
          <cell r="A475">
            <v>88404</v>
          </cell>
          <cell r="B475" t="str">
            <v>MISTURADOR DE ARGAMASSA, EIXO HORIZONTAL, CAPACIDADE DE MISTURA 160 KG, MOTOR ELÉTRICO POTÊNCIA 3 CV - CHI DIURNO. AF_06/2014</v>
          </cell>
          <cell r="C475" t="str">
            <v>CHI</v>
          </cell>
          <cell r="D475">
            <v>0.6</v>
          </cell>
        </row>
        <row r="476">
          <cell r="A476">
            <v>88430</v>
          </cell>
          <cell r="B476" t="str">
            <v>PROJETOR DE ARGAMASSA, CAPACIDADE DE PROJEÇÃO 1,5 M3/H, ALCANCE DE 30 ATÉ 60 M, MOTOR ELÉTRICO POTÊNCIA 7,5 HP - CHI DIURNO. AF_06/2014</v>
          </cell>
          <cell r="C476" t="str">
            <v>CHI</v>
          </cell>
          <cell r="D476">
            <v>3.92</v>
          </cell>
        </row>
        <row r="477">
          <cell r="A477">
            <v>88438</v>
          </cell>
          <cell r="B477" t="str">
            <v>PROJETOR DE ARGAMASSA, CAPACIDADE DE PROJEÇÃO 2 M3/H, ALCANCE ATÉ 50 M, MOTOR ELÉTRICO POTÊNCIA 7,5 HP - CHI DIURNO. AF_06/2014</v>
          </cell>
          <cell r="C477" t="str">
            <v>CHI</v>
          </cell>
          <cell r="D477">
            <v>5.2</v>
          </cell>
        </row>
        <row r="478">
          <cell r="A478">
            <v>88831</v>
          </cell>
          <cell r="B478" t="str">
            <v>BETONEIRA CAPACIDADE NOMINAL DE 400 L, CAPACIDADE DE MISTURA 280 L, MOTOR ELÉTRICO TRIFÁSICO POTÊNCIA DE 2 CV, SEM CARREGADOR - CHI DIURNO. AF_10/2014</v>
          </cell>
          <cell r="C478" t="str">
            <v>CHI</v>
          </cell>
          <cell r="D478">
            <v>0.23</v>
          </cell>
        </row>
        <row r="479">
          <cell r="A479">
            <v>88844</v>
          </cell>
          <cell r="B479" t="str">
            <v>TRATOR DE ESTEIRAS, POTÊNCIA 125 HP, PESO OPERACIONAL 12,9 T, COM LÂMINA 2,7 M3 - CHI DIURNO. AF_10/2014</v>
          </cell>
          <cell r="C479" t="str">
            <v>CHI</v>
          </cell>
          <cell r="D479">
            <v>44.51</v>
          </cell>
        </row>
        <row r="480">
          <cell r="A480">
            <v>88908</v>
          </cell>
          <cell r="B480" t="str">
            <v>ESCAVADEIRA HIDRÁULICA SOBRE ESTEIRAS, CAÇAMBA 1,20 M3, PESO OPERACIONAL 21 T, POTÊNCIA BRUTA 155 HP - CHI DIURNO. AF_06/2014</v>
          </cell>
          <cell r="C480" t="str">
            <v>CHI</v>
          </cell>
          <cell r="D480">
            <v>51.37</v>
          </cell>
        </row>
        <row r="481">
          <cell r="A481">
            <v>89022</v>
          </cell>
          <cell r="B481" t="str">
            <v>BOMBA SUBMERSÍVEL ELÉTRICA TRIFÁSICA, POTÊNCIA 2,96 HP, Ø ROTOR 144 MM SEMI-ABERTO, BOCAL DE SAÍDA Ø 2, HM/Q = 2 MCA / 38,8 M3/H A 28 MCA / 5 M3/H - CHI DIURNO. AF_06/2014</v>
          </cell>
          <cell r="C481" t="str">
            <v>CHI</v>
          </cell>
          <cell r="D481">
            <v>0.28999999999999998</v>
          </cell>
        </row>
        <row r="482">
          <cell r="A482">
            <v>89027</v>
          </cell>
          <cell r="B482" t="str">
            <v>TANQUE DE ASFALTO ESTACIONÁRIO COM MAÇARICO, CAPACIDADE 20.000 L - CHI DIURNO. AF_06/2014</v>
          </cell>
          <cell r="C482" t="str">
            <v>CHI</v>
          </cell>
          <cell r="D482">
            <v>3.19</v>
          </cell>
        </row>
        <row r="483">
          <cell r="A483">
            <v>89031</v>
          </cell>
          <cell r="B483" t="str">
            <v>TRATOR DE ESTEIRAS, POTÊNCIA 100 HP, PESO OPERACIONAL 9,4 T, COM LÂMINA 2,19 M3 - CHI DIURNO. AF_06/2014</v>
          </cell>
          <cell r="C483" t="str">
            <v>CHI</v>
          </cell>
          <cell r="D483">
            <v>43.41</v>
          </cell>
        </row>
        <row r="484">
          <cell r="A484">
            <v>89036</v>
          </cell>
          <cell r="B484" t="str">
            <v>TRATOR DE PNEUS, POTÊNCIA 85 CV, TRAÇÃO 4X4, PESO COM LASTRO DE 4.675 KG - CHI DIURNO. AF_06/2014</v>
          </cell>
          <cell r="C484" t="str">
            <v>CHI</v>
          </cell>
          <cell r="D484">
            <v>28.81</v>
          </cell>
        </row>
        <row r="485">
          <cell r="A485">
            <v>89218</v>
          </cell>
          <cell r="B485" t="str">
            <v>BATE-ESTACAS POR GRAVIDADE, POTÊNCIA DE 160 HP, PESO DO MARTELO ATÉ 3 TONELADAS - CHI DIURNO. AF_11/2014</v>
          </cell>
          <cell r="C485" t="str">
            <v>CHI</v>
          </cell>
          <cell r="D485">
            <v>62</v>
          </cell>
        </row>
        <row r="486">
          <cell r="A486">
            <v>89226</v>
          </cell>
          <cell r="B486" t="str">
            <v>BETONEIRA CAPACIDADE NOMINAL DE 600 L, CAPACIDADE DE MISTURA 360 L, MOTOR ELÉTRICO TRIFÁSICO POTÊNCIA DE 4 CV, SEM CARREGADOR - CHI DIURNO. AF_11/2014</v>
          </cell>
          <cell r="C486" t="str">
            <v>CHI</v>
          </cell>
          <cell r="D486">
            <v>0.98</v>
          </cell>
        </row>
        <row r="487">
          <cell r="A487">
            <v>89235</v>
          </cell>
          <cell r="B487" t="str">
            <v>FRESADORA DE ASFALTO A FRIO SOBRE RODAS, LARGURA FRESAGEM DE 1,0 M, POTÊNCIA 208 HP - CHI DIURNO. AF_11/2014</v>
          </cell>
          <cell r="C487" t="str">
            <v>CHI</v>
          </cell>
          <cell r="D487">
            <v>118.33</v>
          </cell>
        </row>
        <row r="488">
          <cell r="A488">
            <v>89243</v>
          </cell>
          <cell r="B488" t="str">
            <v>FRESADORA DE ASFALTO A FRIO SOBRE RODAS, LARGURA FRESAGEM DE 2,0 M, POTÊNCIA 550 HP - CHI DIURNO. AF_11/2014</v>
          </cell>
          <cell r="C488" t="str">
            <v>CHI</v>
          </cell>
          <cell r="D488">
            <v>249.12</v>
          </cell>
        </row>
        <row r="489">
          <cell r="A489">
            <v>89251</v>
          </cell>
          <cell r="B489" t="str">
            <v>RECICLADORA DE ASFALTO A FRIO SOBRE RODAS, LARGURA FRESAGEM DE 2,0 M, POTÊNCIA 422 HP - CHI DIURNO. AF_11/2014</v>
          </cell>
          <cell r="C489" t="str">
            <v>CHI</v>
          </cell>
          <cell r="D489">
            <v>219.15</v>
          </cell>
        </row>
        <row r="490">
          <cell r="A490">
            <v>89258</v>
          </cell>
          <cell r="B490" t="str">
            <v>VIBROACABADORA DE ASFALTO SOBRE ESTEIRAS, LARGURA DE PAVIMENTAÇÃO 2,13 M A 4,55 M, POTÊNCIA 100 HP, CAPACIDADE 400 T/H - CHI DIURNO. AF_11/2014</v>
          </cell>
          <cell r="C490" t="str">
            <v>CHI</v>
          </cell>
          <cell r="D490">
            <v>79.83</v>
          </cell>
        </row>
        <row r="491">
          <cell r="A491">
            <v>89273</v>
          </cell>
          <cell r="B491" t="str">
            <v>GUINDASTE HIDRÁULICO AUTOPROPELIDO, COM LANÇA TELESCÓPICA 28,80 M, CAPACIDADE MÁXIMA 30 T, POTÊNCIA 97 KW, TRAÇÃO 4 X 4 - CHI DIURNO. AF_11/2014</v>
          </cell>
          <cell r="C491" t="str">
            <v>CHI</v>
          </cell>
          <cell r="D491">
            <v>52.58</v>
          </cell>
        </row>
        <row r="492">
          <cell r="A492">
            <v>89279</v>
          </cell>
          <cell r="B492" t="str">
            <v>BETONEIRA CAPACIDADE NOMINAL DE 600 L, CAPACIDADE DE MISTURA 440 L, MOTOR A DIESEL POTÊNCIA 10 HP, COM CARREGADOR - CHI DIURNO. AF_11/2014</v>
          </cell>
          <cell r="C492" t="str">
            <v>CHI</v>
          </cell>
          <cell r="D492">
            <v>1.18</v>
          </cell>
        </row>
        <row r="493">
          <cell r="A493">
            <v>89877</v>
          </cell>
          <cell r="B493" t="str">
            <v>CAMINHÃO BASCULANTE 14 M3, COM CAVALO MECÂNICO DE CAPACIDADE MÁXIMA DE TRAÇÃO COMBINADO DE 36000 KG, POTÊNCIA 286 CV, INCLUSIVE SEMIREBOQUE COM CAÇAMBA METÁLICA - CHI DIURNO. AF_12/2014</v>
          </cell>
          <cell r="C493" t="str">
            <v>CHI</v>
          </cell>
          <cell r="D493">
            <v>41.38</v>
          </cell>
        </row>
        <row r="494">
          <cell r="A494">
            <v>89884</v>
          </cell>
          <cell r="B494" t="str">
            <v>CAMINHÃO BASCULANTE 18 M3, COM CAVALO MECÂNICO DE CAPACIDADE MÁXIMA DE TRAÇÃO COMBINADO DE 45000 KG, POTÊNCIA 330 CV, INCLUSIVE SEMIREBOQUE COM CAÇAMBA METÁLICA - CHI DIURNO. AF_12/2014</v>
          </cell>
          <cell r="C494" t="str">
            <v>CHI</v>
          </cell>
          <cell r="D494">
            <v>42.61</v>
          </cell>
        </row>
        <row r="495">
          <cell r="A495">
            <v>90587</v>
          </cell>
          <cell r="B495" t="str">
            <v>VIBRADOR DE IMERSÃO, DIÂMETRO DE PONTEIRA 45MM, MOTOR ELÉTRICO TRIFÁSICO POTÊNCIA DE 2 CV - CHI DIURNO. AF_06/2015</v>
          </cell>
          <cell r="C495" t="str">
            <v>CHI</v>
          </cell>
          <cell r="D495">
            <v>0.3</v>
          </cell>
        </row>
        <row r="496">
          <cell r="A496">
            <v>90626</v>
          </cell>
          <cell r="B496" t="str">
            <v>PERFURATRIZ MANUAL, TORQUE MÁXIMO 83 N.M, POTÊNCIA 5 CV, COM DIÂMETRO MÁXIMO 4" - CHI DIURNO. AF_06/2015</v>
          </cell>
          <cell r="C496" t="str">
            <v>CHI</v>
          </cell>
          <cell r="D496">
            <v>1.27</v>
          </cell>
        </row>
        <row r="497">
          <cell r="A497">
            <v>90632</v>
          </cell>
          <cell r="B497" t="str">
            <v>PERFURATRIZ SOBRE ESTEIRA, TORQUE MÁXIMO 600 KGF, PESO MÉDIO 1000 KG, POTÊNCIA 20 HP, DIÂMETRO MÁXIMO 10" - CHI DIURNO. AF_06/2015</v>
          </cell>
          <cell r="C497" t="str">
            <v>CHI</v>
          </cell>
          <cell r="D497">
            <v>46.28</v>
          </cell>
        </row>
        <row r="498">
          <cell r="A498">
            <v>90638</v>
          </cell>
          <cell r="B498" t="str">
            <v>MISTURADOR DUPLO HORIZONTAL DE ALTA TURBULÊNCIA, CAPACIDADE / VOLUME 2 X 500 LITROS, MOTORES ELÉTRICOS MÍNIMO 5 CV CADA, PARA NATA CIMENTO, ARGAMASSA E OUTROS - CHI DIURNO. AF_06/2015</v>
          </cell>
          <cell r="C498" t="str">
            <v>CHI</v>
          </cell>
          <cell r="D498">
            <v>3.01</v>
          </cell>
        </row>
        <row r="499">
          <cell r="A499">
            <v>90644</v>
          </cell>
          <cell r="B499" t="str">
            <v>BOMBA TRIPLEX, PARA INJEÇÃO DE NATA DE CIMENTO, VAZÃO MÁXIMA DE 100 LITROS/MINUTO, PRESSÃO MÁXIMA DE 70 BAR - CHI DIURNO. AF_06/2015</v>
          </cell>
          <cell r="C499" t="str">
            <v>CHI</v>
          </cell>
          <cell r="D499">
            <v>4.5</v>
          </cell>
        </row>
        <row r="500">
          <cell r="A500">
            <v>90651</v>
          </cell>
          <cell r="B500" t="str">
            <v>BOMBA CENTRÍFUGA MONOESTÁGIO COM MOTOR ELÉTRICO MONOFÁSICO, POTÊNCIA 15 HP, DIÂMETRO DO ROTOR 173 MM, HM/Q = 30 MCA / 90 M3/H A 45 MCA / 55 M3/H - CHI DIURNO. AF_06/2015</v>
          </cell>
          <cell r="C500" t="str">
            <v>CHI</v>
          </cell>
          <cell r="D500">
            <v>0.71</v>
          </cell>
        </row>
        <row r="501">
          <cell r="A501">
            <v>90657</v>
          </cell>
          <cell r="B501" t="str">
            <v>BOMBA DE PROJEÇÃO DE CONCRETO SECO, POTÊNCIA 10 CV, VAZÃO 3 M3/H - CHI DIURNO. AF_06/2015</v>
          </cell>
          <cell r="C501" t="str">
            <v>CHI</v>
          </cell>
          <cell r="D501">
            <v>2.92</v>
          </cell>
        </row>
        <row r="502">
          <cell r="A502">
            <v>90663</v>
          </cell>
          <cell r="B502" t="str">
            <v>BOMBA DE PROJEÇÃO DE CONCRETO SECO, POTÊNCIA 10 CV, VAZÃO 6 M3/H - CHI DIURNO. AF_06/2015</v>
          </cell>
          <cell r="C502" t="str">
            <v>CHI</v>
          </cell>
          <cell r="D502">
            <v>3.14</v>
          </cell>
        </row>
        <row r="503">
          <cell r="A503">
            <v>90669</v>
          </cell>
          <cell r="B503" t="str">
            <v>PROJETOR PNEUMÁTICO DE ARGAMASSA PARA CHAPISCO E REBOCO COM RECIPIENTE ACOPLADO, TIPO CANEQUINHA, COM COMPRESSOR DE AR REBOCÁVEL VAZÃO 89 PCM E MOTOR DIESEL DE 20 CV - CHI DIURNO. AF_06/2015</v>
          </cell>
          <cell r="C503" t="str">
            <v>CHI</v>
          </cell>
          <cell r="D503">
            <v>3.82</v>
          </cell>
        </row>
        <row r="504">
          <cell r="A504">
            <v>90675</v>
          </cell>
          <cell r="B504" t="str">
            <v>PERFURATRIZ COM TORRE METÁLICA PARA EXECUÇÃO DE ESTACA HÉLICE CONTÍNUA, PROFUNDIDADE MÁXIMA DE 30 M, DIÂMETRO MÁXIMO DE 800 MM, POTÊNCIA INSTALADA DE 268 HP, MESA ROTATIVA COM TORQUE MÁXIMO DE 170 KNM - CHI DIURNO. AF_06/2015</v>
          </cell>
          <cell r="C504" t="str">
            <v>CHI</v>
          </cell>
          <cell r="D504">
            <v>145.74</v>
          </cell>
        </row>
        <row r="505">
          <cell r="A505">
            <v>90681</v>
          </cell>
          <cell r="B505" t="str">
            <v>PERFURATRIZ HIDRÁULICA SOBRE CAMINHÃO COM TRADO CURTO ACOPLADO, PROFUNDIDADE MÁXIMA DE 20 M, DIÂMETRO MÁXIMO DE 1500 MM, POTÊNCIA INSTALADA DE 137 HP, MESA ROTATIVA COM TORQUE MÁXIMO DE 30 KNM - CHI DIURNO. AF_06/2015</v>
          </cell>
          <cell r="C505" t="str">
            <v>CHI</v>
          </cell>
          <cell r="D505">
            <v>89.25</v>
          </cell>
        </row>
        <row r="506">
          <cell r="A506">
            <v>90687</v>
          </cell>
          <cell r="B506" t="str">
            <v>MANIPULADOR TELESCÓPICO, POTÊNCIA DE 85 HP, CAPACIDADE DE CARGA DE 3.500 KG, ALTURA MÁXIMA DE ELEVAÇÃO DE 12,3 M - CHI DIURNO. AF_06/2015</v>
          </cell>
          <cell r="C506" t="str">
            <v>CHI</v>
          </cell>
          <cell r="D506">
            <v>54.59</v>
          </cell>
        </row>
        <row r="507">
          <cell r="A507">
            <v>90693</v>
          </cell>
          <cell r="B507" t="str">
            <v>MINICARREGADEIRA SOBRE RODAS, POTÊNCIA LÍQUIDA DE 47 HP, CAPACIDADE NOMINAL DE OPERAÇÃO DE 646 KG - CHI DIURNO. AF_06/2015</v>
          </cell>
          <cell r="C507" t="str">
            <v>CHI</v>
          </cell>
          <cell r="D507">
            <v>40.18</v>
          </cell>
        </row>
        <row r="508">
          <cell r="A508">
            <v>90965</v>
          </cell>
          <cell r="B508" t="str">
            <v>COMPRESSOR DE AR REBOCÁVEL, VAZÃO 89 PCM, PRESSÃO EFETIVA DE TRABALHO 102 PSI, MOTOR DIESEL, POTÊNCIA 20 CV - CHI DIURNO. AF_06/2015</v>
          </cell>
          <cell r="C508" t="str">
            <v>CHI</v>
          </cell>
          <cell r="D508">
            <v>3.27</v>
          </cell>
        </row>
        <row r="509">
          <cell r="A509">
            <v>90973</v>
          </cell>
          <cell r="B509" t="str">
            <v>COMPRESSOR DE AR REBOCAVEL, VAZÃO 250 PCM, PRESSAO DE TRABALHO 102 PSI, MOTOR A DIESEL POTÊNCIA 81 CV - CHI DIURNO. AF_06/2015</v>
          </cell>
          <cell r="C509" t="str">
            <v>CHI</v>
          </cell>
          <cell r="D509">
            <v>3.27</v>
          </cell>
        </row>
        <row r="510">
          <cell r="A510">
            <v>90982</v>
          </cell>
          <cell r="B510" t="str">
            <v>COMPRESSOR DE AR REBOCÁVEL, VAZÃO 748 PCM, PRESSÃO EFETIVA DE TRABALHO 102 PSI, MOTOR DIESEL, POTÊNCIA 210 CV - CHI DIURNO. AF_06/2015</v>
          </cell>
          <cell r="C510" t="str">
            <v>CHI</v>
          </cell>
          <cell r="D510">
            <v>8.32</v>
          </cell>
        </row>
        <row r="511">
          <cell r="A511">
            <v>91001</v>
          </cell>
          <cell r="B511" t="str">
            <v>COMPRESSOR DE AR REBOCAVEL, VAZÃO 400 PCM, PRESSAO DE TRABALHO 102 PSI, MOTOR A DIESEL POTÊNCIA 110 CV - CHI DIURNO. AF_06/2015</v>
          </cell>
          <cell r="C511" t="str">
            <v>CHI</v>
          </cell>
          <cell r="D511">
            <v>3.88</v>
          </cell>
        </row>
        <row r="512">
          <cell r="A512">
            <v>91032</v>
          </cell>
          <cell r="B512" t="str">
            <v>CAMINHÃO TRUCADO (C/ TERCEIRO EIXO) ELETRÔNICO - POTÊNCIA 231CV - PBT = 22000KG - DIST. ENTRE EIXOS 5170 MM - INCLUI CARROCERIA FIXA ABERTA DE MADEIRA - CHI DIURNO. AF_06/2015</v>
          </cell>
          <cell r="C512" t="str">
            <v>CHI</v>
          </cell>
          <cell r="D512">
            <v>32.380000000000003</v>
          </cell>
        </row>
        <row r="513">
          <cell r="A513">
            <v>91278</v>
          </cell>
          <cell r="B513" t="str">
            <v>PLACA VIBRATÓRIA REVERSÍVEL COM MOTOR 4 TEMPOS A GASOLINA, FORÇA CENTRÍFUGA DE 25 KN (2500 KGF), POTÊNCIA 5,5 CV - CHI DIURNO. AF_08/2015</v>
          </cell>
          <cell r="C513" t="str">
            <v>CHI</v>
          </cell>
          <cell r="D513">
            <v>0.84</v>
          </cell>
        </row>
        <row r="514">
          <cell r="A514">
            <v>91285</v>
          </cell>
          <cell r="B514" t="str">
            <v>CORTADORA DE PISO COM MOTOR 4 TEMPOS A GASOLINA, POTÊNCIA DE 13 HP, COM DISCO DE CORTE DIAMANTADO SEGMENTADO PARA CONCRETO, DIÂMETRO DE 350 MM, FURO DE 1" (14 X 1") - CHI DIURNO. AF_08/2015</v>
          </cell>
          <cell r="C514" t="str">
            <v>CHI</v>
          </cell>
          <cell r="D514">
            <v>0.64</v>
          </cell>
        </row>
        <row r="515">
          <cell r="A515">
            <v>91387</v>
          </cell>
          <cell r="B515" t="str">
            <v>CAMINHÃO BASCULANTE 10 M3, TRUCADO CABINE SIMPLES, PESO BRUTO TOTAL 23.000 KG, CARGA ÚTIL MÁXIMA 15.935 KG, DISTÂNCIA ENTRE EIXOS 4,80 M, POTÊNCIA 230 CV INCLUSIVE CAÇAMBA METÁLICA - CHI DIURNO. AF_06/2014</v>
          </cell>
          <cell r="C515" t="str">
            <v>CHI</v>
          </cell>
          <cell r="D515">
            <v>34.840000000000003</v>
          </cell>
        </row>
        <row r="516">
          <cell r="A516">
            <v>91395</v>
          </cell>
          <cell r="B516" t="str">
            <v>CAMINHÃO TOCO, PBT 14.300 KG, CARGA ÚTIL MÁX. 9.710 KG, DIST. ENTRE EIXOS 3,56 M, POTÊNCIA 185 CV, INCLUSIVE CARROCERIA FIXA ABERTA DE MADEIRA P/ TRANSPORTE GERAL DE CARGA SECA, DIMEN. APROX. 2,50 X 6,50 X 0,50 M - CHI DIURNO. AF_06/2014</v>
          </cell>
          <cell r="C516" t="str">
            <v>CHI</v>
          </cell>
          <cell r="D516">
            <v>29.91</v>
          </cell>
        </row>
        <row r="517">
          <cell r="A517">
            <v>91486</v>
          </cell>
          <cell r="B517" t="str">
            <v>ESPARGIDOR DE ASFALTO PRESSURIZADO, TANQUE 6 M3 COM ISOLAÇÃO TÉRMICA, AQUECIDO COM 2 MAÇARICOS, COM BARRA ESPARGIDORA 3,60 M, MONTADO SOBRE CAMINHÃO  TOCO, PBT 14.300 KG, POTÊNCIA 185 CV - CHI DIURNO. AF_08/2015</v>
          </cell>
          <cell r="C517" t="str">
            <v>CHI</v>
          </cell>
          <cell r="D517">
            <v>35.520000000000003</v>
          </cell>
        </row>
        <row r="518">
          <cell r="A518">
            <v>91534</v>
          </cell>
          <cell r="B518" t="str">
            <v>COMPACTADOR DE SOLOS DE PERCUSSÃO (SOQUETE) COM MOTOR A GASOLINA 4 TEMPOS, POTÊNCIA 4 CV - CHI DIURNO. AF_08/2015</v>
          </cell>
          <cell r="C518" t="str">
            <v>CHI</v>
          </cell>
          <cell r="D518">
            <v>19.829999999999998</v>
          </cell>
        </row>
        <row r="519">
          <cell r="A519">
            <v>91635</v>
          </cell>
          <cell r="B519" t="str">
            <v>GUINDAUTO HIDRÁULICO, CAPACIDADE MÁXIMA DE CARGA 6500 KG, MOMENTO MÁXIMO DE CARGA 5,8 TM, ALCANCE MÁXIMO HORIZONTAL 7,60 M, INCLUSIVE CAMINHÃO TOCO PBT 9.700 KG, POTÊNCIA DE 160 CV - CHI DIURNO. AF_08/2015</v>
          </cell>
          <cell r="C519" t="str">
            <v>CHI</v>
          </cell>
          <cell r="D519">
            <v>30.31</v>
          </cell>
        </row>
        <row r="520">
          <cell r="A520">
            <v>91646</v>
          </cell>
          <cell r="B520" t="str">
            <v>CAMINHÃO DE TRANSPORTE DE MATERIAL ASFÁLTICO 30.000 L, COM CAVALO MECÂNICO DE CAPACIDADE MÁXIMA DE TRAÇÃO COMBINADO DE 66.000 KG, POTÊNCIA 360 CV, INCLUSIVE TANQUE DE ASFALTO COM SERPENTINA - CHI DIURNO. AF_08/2015</v>
          </cell>
          <cell r="C520" t="str">
            <v>CHI</v>
          </cell>
          <cell r="D520">
            <v>50.71</v>
          </cell>
        </row>
        <row r="521">
          <cell r="A521">
            <v>91693</v>
          </cell>
          <cell r="B521" t="str">
            <v>SERRA CIRCULAR DE BANCADA COM MOTOR ELÉTRICO POTÊNCIA DE 5HP, COM COIFA PARA DISCO 10" - CHI DIURNO. AF_08/2015</v>
          </cell>
          <cell r="C521" t="str">
            <v>CHI</v>
          </cell>
          <cell r="D521">
            <v>18.649999999999999</v>
          </cell>
        </row>
        <row r="522">
          <cell r="A522">
            <v>92044</v>
          </cell>
          <cell r="B522" t="str">
            <v>DISTRIBUIDOR DE AGREGADOS REBOCAVEL, CAPACIDADE 1,9 M³, LARGURA DE TRABALHO 3,66 M - CHI DIURNO. AF_11/2015</v>
          </cell>
          <cell r="C522" t="str">
            <v>CHI</v>
          </cell>
          <cell r="D522">
            <v>4.95</v>
          </cell>
        </row>
        <row r="523">
          <cell r="A523">
            <v>92107</v>
          </cell>
          <cell r="B523" t="str">
            <v>CAMINHÃO PARA EQUIPAMENTO DE LIMPEZA A SUCÇÃO COM CAMINHÃO TRUCADO DE PESO BRUTO TOTAL 23000 KG, CARGA ÚTIL MÁXIMA 15935 KG, DISTÂNCIA ENTRE EIXOS 4,80 M, POTÊNCIA 230 CV, INCLUSIVE LIMPADORA A SUCÇÃO, TANQUE 12000 L - CHI DIURNO. AF_11/2015</v>
          </cell>
          <cell r="C523" t="str">
            <v>CHI</v>
          </cell>
          <cell r="D523">
            <v>36.799999999999997</v>
          </cell>
        </row>
        <row r="524">
          <cell r="A524">
            <v>92113</v>
          </cell>
          <cell r="B524" t="str">
            <v>PENEIRA ROTATIVA COM MOTOR ELÉTRICO TRIFÁSICO DE 2 CV, CILINDRO DE 1 M X 0,60 M, COM FUROS DE 3,17 MM - CHI DIURNO. AF_11/2015</v>
          </cell>
          <cell r="C524" t="str">
            <v>CHI</v>
          </cell>
          <cell r="D524">
            <v>0.69</v>
          </cell>
        </row>
        <row r="525">
          <cell r="A525">
            <v>92119</v>
          </cell>
          <cell r="B525" t="str">
            <v>DOSADOR DE AREIA, CAPACIDADE DE 26 LITROS - CHI DIURNO. AF_11/2015</v>
          </cell>
          <cell r="C525" t="str">
            <v>CHI</v>
          </cell>
          <cell r="D525">
            <v>7.0000000000000007E-2</v>
          </cell>
        </row>
        <row r="526">
          <cell r="A526">
            <v>92139</v>
          </cell>
          <cell r="B526" t="str">
            <v>CAMINHONETE COM MOTOR A DIESEL, POTÊNCIA 180 CV, CABINE DUPLA, 4X4 - CHI DIURNO. AF_11/2015</v>
          </cell>
          <cell r="C526" t="str">
            <v>CHI</v>
          </cell>
          <cell r="D526">
            <v>25.85</v>
          </cell>
        </row>
        <row r="527">
          <cell r="A527">
            <v>92146</v>
          </cell>
          <cell r="B527" t="str">
            <v>CAMINHONETE CABINE SIMPLES COM MOTOR 1.6 FLEX, CÂMBIO MANUAL, POTÊNCIA 101/104 CV, 2 PORTAS - CHI DIURNO. AF_11/2015</v>
          </cell>
          <cell r="C527" t="str">
            <v>CHI</v>
          </cell>
          <cell r="D527">
            <v>18.809999999999999</v>
          </cell>
        </row>
        <row r="528">
          <cell r="A528">
            <v>92243</v>
          </cell>
          <cell r="B528" t="str">
            <v>CAMINHÃO DE TRANSPORTE DE MATERIAL ASFÁLTICO 20.000 L, COM CAVALO MECÂNICO DE CAPACIDADE MÁXIMA DE TRAÇÃO COMBINADO DE 45.000 KG, POTÊNCIA 330 CV, INCLUSIVE TANQUE DE ASFALTO COM MAÇARICO - CHI DIURNO. AF_12/2015</v>
          </cell>
          <cell r="C528" t="str">
            <v>CHI</v>
          </cell>
          <cell r="D528">
            <v>43.01</v>
          </cell>
        </row>
        <row r="529">
          <cell r="A529">
            <v>92717</v>
          </cell>
          <cell r="B529" t="str">
            <v>APARELHO PARA CORTE E SOLDA OXI-ACETILENO SOBRE RODAS, INCLUSIVE CILINDROS E MAÇARICOS - CHI DIURNO. AF_12/2015</v>
          </cell>
          <cell r="C529" t="str">
            <v>CHI</v>
          </cell>
          <cell r="D529">
            <v>0.24</v>
          </cell>
        </row>
        <row r="530">
          <cell r="A530">
            <v>92961</v>
          </cell>
          <cell r="B530" t="str">
            <v>MÁQUINA EXTRUSORA DE CONCRETO PARA GUIAS E SARJETAS, MOTOR A DIESEL, POTÊNCIA 14 CV - CHI DIURNO. AF_12/2015</v>
          </cell>
          <cell r="C530" t="str">
            <v>CHI</v>
          </cell>
          <cell r="D530">
            <v>6.13</v>
          </cell>
        </row>
        <row r="531">
          <cell r="A531">
            <v>92967</v>
          </cell>
          <cell r="B531" t="str">
            <v>MARTELO PERFURADOR PNEUMÁTICO MANUAL, HASTE 25 X 75 MM, 21 KG - CHI DIURNO. AF_12/2015</v>
          </cell>
          <cell r="C531" t="str">
            <v>CHI</v>
          </cell>
          <cell r="D531">
            <v>16.91</v>
          </cell>
        </row>
        <row r="532">
          <cell r="A532">
            <v>93225</v>
          </cell>
          <cell r="B532" t="str">
            <v>PERFURATRIZ COM TORRE METÁLICA PARA EXECUÇÃO DE ESTACA HÉLICE CONTÍNUA, PROFUNDIDADE MÁXIMA DE 32 M, DIÂMETRO MÁXIMO DE 1000 MM, POTÊNCIA INSTALADA DE 350 HP, MESA ROTATIVA COM TORQUE MÁXIMO DE 263 KNM - CHI DIURNO. AF_01/2016</v>
          </cell>
          <cell r="C532" t="str">
            <v>CHI</v>
          </cell>
          <cell r="D532">
            <v>216.31</v>
          </cell>
        </row>
        <row r="533">
          <cell r="A533">
            <v>93234</v>
          </cell>
          <cell r="B533" t="str">
            <v>BETONEIRA CAPACIDADE NOMINAL 400 L, CAPACIDADE DE MISTURA 310 L, MOTOR A GASOLINA POTÊNCIA 5,5 HP, SEM CARREGADOR - CHI DIURNO. AF_02/2016</v>
          </cell>
          <cell r="C533" t="str">
            <v>CHI</v>
          </cell>
          <cell r="D533">
            <v>0.28999999999999998</v>
          </cell>
        </row>
        <row r="534">
          <cell r="A534">
            <v>93244</v>
          </cell>
          <cell r="B534" t="str">
            <v>ROLO COMPACTADOR VIBRATÓRIO PÉ DE CARNEIRO PARA SOLOS, POTÊNCIA 80 HP, PESO OPERACIONAL SEM/COM LASTRO 7,4 / 8,8 T, LARGURA DE TRABALHO 1,68 M - CHI DIURNO. AF_02/2016</v>
          </cell>
          <cell r="C534" t="str">
            <v>CHI</v>
          </cell>
          <cell r="D534">
            <v>36.590000000000003</v>
          </cell>
        </row>
        <row r="535">
          <cell r="A535">
            <v>93274</v>
          </cell>
          <cell r="B535" t="str">
            <v>GRUA ASCENSIONAL, LANÇA DE 30 M, CAPACIDADE DE 1,0 T A 30 M, ALTURA ATÉ 39 M - CHI DIURNO. AF_03/2016</v>
          </cell>
          <cell r="C535" t="str">
            <v>CHI</v>
          </cell>
          <cell r="D535">
            <v>45.19</v>
          </cell>
        </row>
        <row r="536">
          <cell r="A536">
            <v>93282</v>
          </cell>
          <cell r="B536" t="str">
            <v>GUINCHO ELÉTRICO DE COLUNA, CAPACIDADE 400 KG, COM MOTO FREIO, MOTOR TRIFÁSICO DE 1,25 CV - CHI DIURNO. AF_03/2016</v>
          </cell>
          <cell r="C536" t="str">
            <v>CHI</v>
          </cell>
          <cell r="D536">
            <v>18.190000000000001</v>
          </cell>
        </row>
        <row r="537">
          <cell r="A537">
            <v>93288</v>
          </cell>
          <cell r="B537" t="str">
            <v>GUINDASTE HIDRÁULICO AUTOPROPELIDO, COM LANÇA TELESCÓPICA 40 M, CAPACIDADE MÁXIMA 60 T, POTÊNCIA 260 KW - CHI DIURNO. AF_03/2016</v>
          </cell>
          <cell r="C537" t="str">
            <v>CHI</v>
          </cell>
          <cell r="D537">
            <v>85.58</v>
          </cell>
        </row>
        <row r="538">
          <cell r="A538">
            <v>93403</v>
          </cell>
          <cell r="B538" t="str">
            <v>GUINDAUTO HIDRÁULICO, CAPACIDADE MÁXIMA DE CARGA 3300 KG, MOMENTO MÁXIMO DE CARGA 5,8 TM, ALCANCE MÁXIMO HORIZONTAL 7,60 M, INCLUSIVE CAMINHÃO TOCO PBT 16.000 KG, POTÊNCIA DE 189 CV - CHI DIURNO. AF_03/2016</v>
          </cell>
          <cell r="C538" t="str">
            <v>CHI</v>
          </cell>
          <cell r="D538">
            <v>30.31</v>
          </cell>
        </row>
        <row r="539">
          <cell r="A539">
            <v>93409</v>
          </cell>
          <cell r="B539"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9" t="str">
            <v>CHI</v>
          </cell>
          <cell r="D539">
            <v>28.26</v>
          </cell>
        </row>
        <row r="540">
          <cell r="A540">
            <v>93416</v>
          </cell>
          <cell r="B540" t="str">
            <v>GERADOR PORTÁTIL MONOFÁSICO, POTÊNCIA 5500 VA, MOTOR A GASOLINA, POTÊNCIA DO MOTOR 13 CV - CHI DIURNO. AF_03/2016</v>
          </cell>
          <cell r="C540" t="str">
            <v>CHI</v>
          </cell>
          <cell r="D540">
            <v>0.14000000000000001</v>
          </cell>
        </row>
        <row r="541">
          <cell r="A541">
            <v>93422</v>
          </cell>
          <cell r="B541" t="str">
            <v>GRUPO GERADOR REBOCÁVEL, POTÊNCIA 66 KVA, MOTOR A DIESEL - CHI DIURNO. AF_03/2016</v>
          </cell>
          <cell r="C541" t="str">
            <v>CHI</v>
          </cell>
          <cell r="D541">
            <v>1.93</v>
          </cell>
        </row>
        <row r="542">
          <cell r="A542">
            <v>93428</v>
          </cell>
          <cell r="B542" t="str">
            <v>GRUPO GERADOR ESTACIONÁRIO, POTÊNCIA 150 KVA, MOTOR A DIESEL- CHI DIURNO. AF_03/2016</v>
          </cell>
          <cell r="C542" t="str">
            <v>CHI</v>
          </cell>
          <cell r="D542">
            <v>2.74</v>
          </cell>
        </row>
        <row r="543">
          <cell r="A543">
            <v>93434</v>
          </cell>
          <cell r="B543" t="str">
            <v>USINA DE MISTURA ASFÁLTICA À QUENTE, TIPO CONTRA FLUXO, PROD 40 A 80 TON/HORA - CHI DIURNO. AF_03/2016</v>
          </cell>
          <cell r="C543" t="str">
            <v>CHI</v>
          </cell>
          <cell r="D543">
            <v>161.22999999999999</v>
          </cell>
        </row>
        <row r="544">
          <cell r="A544">
            <v>93440</v>
          </cell>
          <cell r="B544" t="str">
            <v>USINA DE ASFALTO À FRIO, CAPACIDADE DE 40 A 60 TON/HORA, ELÉTRICA POTÊNCIA 30 CV - CHI DIURNO. AF_03/2016</v>
          </cell>
          <cell r="C544" t="str">
            <v>CHI</v>
          </cell>
          <cell r="D544">
            <v>76.099999999999994</v>
          </cell>
        </row>
        <row r="545">
          <cell r="A545">
            <v>95122</v>
          </cell>
          <cell r="B545" t="str">
            <v>USINA MISTURADORA DE SOLOS, CAPACIDADE DE 200 A 500 TON/H, POTENCIA 75KW - CHI DIURNO. AF_07/2016</v>
          </cell>
          <cell r="C545" t="str">
            <v>CHI</v>
          </cell>
          <cell r="D545">
            <v>117.55</v>
          </cell>
        </row>
        <row r="546">
          <cell r="A546">
            <v>95128</v>
          </cell>
          <cell r="B546" t="str">
            <v>DISTRIBUIDOR DE AGREGADOS AUTOPROPELIDO, CAP 3 M3, A DIESEL, POTÊNCIA 176CV - CHI DIURNO. AF_07/2016</v>
          </cell>
          <cell r="C546" t="str">
            <v>CHI</v>
          </cell>
          <cell r="D546">
            <v>33.39</v>
          </cell>
        </row>
        <row r="547">
          <cell r="A547">
            <v>95140</v>
          </cell>
          <cell r="B547" t="str">
            <v>TALHA MANUAL DE CORRENTE, CAPACIDADE DE 2 TON. COM ELEVAÇÃO DE 3 M - CHI DIURNO. AF_07/2016</v>
          </cell>
          <cell r="C547" t="str">
            <v>CHI</v>
          </cell>
          <cell r="D547">
            <v>0.04</v>
          </cell>
        </row>
        <row r="548">
          <cell r="A548">
            <v>95213</v>
          </cell>
          <cell r="B548" t="str">
            <v>GRUA ASCENCIONAL, LANÇA DE 42 M, CAPACIDADE DE 1,5 T A 30 M, ALTURA ATÉ 39 M - CHI DIURNO. AF_08/2016</v>
          </cell>
          <cell r="C548" t="str">
            <v>CHI</v>
          </cell>
          <cell r="D548">
            <v>48.96</v>
          </cell>
        </row>
        <row r="549">
          <cell r="A549">
            <v>95219</v>
          </cell>
          <cell r="B549" t="str">
            <v>PULVERIZADOR DE TINTA ELÉTRICO/MÁQUINA DE PINTURA AIRLESS, VAZÃO 2 L/MIN - CHI DIURNO. AF_08/2016</v>
          </cell>
          <cell r="C549" t="str">
            <v>CHI</v>
          </cell>
          <cell r="D549">
            <v>18.54</v>
          </cell>
        </row>
        <row r="550">
          <cell r="A550">
            <v>95259</v>
          </cell>
          <cell r="B550" t="str">
            <v>MARTELO DEMOLIDOR PNEUMÁTICO MANUAL, 32 KG - CHI DIURNO. AF_09/2016</v>
          </cell>
          <cell r="C550" t="str">
            <v>CHI</v>
          </cell>
          <cell r="D550">
            <v>16.77</v>
          </cell>
        </row>
        <row r="551">
          <cell r="A551">
            <v>95265</v>
          </cell>
          <cell r="B551" t="str">
            <v>COMPACTADOR DE SOLOS DE PERCUSÃO (SOQUETE) COM MOTOR A GASOLINA, POTÊNCIA 3 CV - CHI DIURNO. AF_09/2016</v>
          </cell>
          <cell r="C551" t="str">
            <v>CHI</v>
          </cell>
          <cell r="D551">
            <v>0.94</v>
          </cell>
        </row>
        <row r="552">
          <cell r="A552">
            <v>95271</v>
          </cell>
          <cell r="B552" t="str">
            <v>RÉGUA VIBRATÓRIA DUPLA PARA CONCRETO, PESO DE 60KG, COMPRIMENTO 4 M, COM MOTOR A GASOLINA, POTÊNCIA 5,5 HP - CHI DIURNO. AF_09/2016</v>
          </cell>
          <cell r="C552" t="str">
            <v>CHI</v>
          </cell>
          <cell r="D552">
            <v>0.66</v>
          </cell>
        </row>
        <row r="553">
          <cell r="A553">
            <v>95277</v>
          </cell>
          <cell r="B553" t="str">
            <v>POLIDORA DE PISO (POLITRIZ), PESO DE 100KG, DIÂMETRO 450 MM, MOTOR ELÉTRICO, POTÊNCIA 4 HP - CHI DIURNO. AF_09/2016</v>
          </cell>
          <cell r="C553" t="str">
            <v>CHI</v>
          </cell>
          <cell r="D553">
            <v>0.66</v>
          </cell>
        </row>
        <row r="554">
          <cell r="A554">
            <v>95283</v>
          </cell>
          <cell r="B554" t="str">
            <v>DESEMPENADEIRA DE CONCRETO, PESO DE 75KG, 4 PÁS, MOTOR A GASOLINA, POTÊNCIA 5,5 HP - CHI DIURNO. AF_09/2016</v>
          </cell>
          <cell r="C554" t="str">
            <v>CHI</v>
          </cell>
          <cell r="D554">
            <v>0.72</v>
          </cell>
        </row>
        <row r="555">
          <cell r="A555">
            <v>95621</v>
          </cell>
          <cell r="B555" t="str">
            <v>PERFURATRIZ PNEUMATICA MANUAL DE PESO MEDIO, MARTELETE, 18KG, COMPRIMENTO MÁXIMO DE CURSO DE 6 M, DIAMETRO DO PISTAO DE 5,5 CM - CHI DIURNO. AF_11/2016</v>
          </cell>
          <cell r="C555" t="str">
            <v>CHI</v>
          </cell>
          <cell r="D555">
            <v>16.61</v>
          </cell>
        </row>
        <row r="556">
          <cell r="A556">
            <v>95632</v>
          </cell>
          <cell r="B556" t="str">
            <v>ROLO COMPACTADOR VIBRATORIO TANDEM, ACO LISO, POTENCIA 125 HP, PESO SEM/COM LASTRO 10,20/11,65 T, LARGURA DE TRABALHO 1,73 M - CHI DIURNO. AF_11/2016</v>
          </cell>
          <cell r="C556" t="str">
            <v>CHI</v>
          </cell>
          <cell r="D556">
            <v>45.43</v>
          </cell>
        </row>
        <row r="557">
          <cell r="A557">
            <v>95703</v>
          </cell>
          <cell r="B557" t="str">
            <v>PERFURATRIZ MANUAL, TORQUE MAXIMO 55 KGF.M, POTENCIA 5 CV, COM DIAMETRO MAXIMO 8 1/2" - CHI DIURNO. AF_11/2016</v>
          </cell>
          <cell r="C557" t="str">
            <v>CHI</v>
          </cell>
          <cell r="D557">
            <v>21.42</v>
          </cell>
        </row>
        <row r="558">
          <cell r="A558">
            <v>95709</v>
          </cell>
          <cell r="B558" t="str">
            <v>PERFURATRIZ SOBRE ESTEIRA, TORQUE MÁXIMO 600 KGF, POTÊNCIA ENTRE 50 E 60 HP, DIÂMETRO MÁXIMO 10 - CHI DIURNO. AF_11/2016</v>
          </cell>
          <cell r="C558" t="str">
            <v>CHI</v>
          </cell>
          <cell r="D558">
            <v>45.13</v>
          </cell>
        </row>
        <row r="559">
          <cell r="A559">
            <v>95715</v>
          </cell>
          <cell r="B559" t="str">
            <v>ESCAVADEIRA HIDRAULICA SOBRE ESTEIRA, COM GARRA GIRATORIA DE MANDIBULAS, PESO OPERACIONAL ENTRE 22,00 E 25,50 TON, POTENCIA LIQUIDA ENTRE 150 E 160 HP - CHI DIURNO. AF_11/2016</v>
          </cell>
          <cell r="C559" t="str">
            <v>CHI</v>
          </cell>
          <cell r="D559">
            <v>53</v>
          </cell>
        </row>
        <row r="560">
          <cell r="A560">
            <v>95721</v>
          </cell>
          <cell r="B560" t="str">
            <v>ESCAVADEIRA HIDRAULICA SOBRE ESTEIRA, EQUIPADA COM CLAMSHELL, COM CAPACIDADE DA CAÇAMBA ENTRE 1,20 E 1,50 M3, PESO OPERACIONAL ENTRE 20,00 E 22,00 TON, POTENCIA LIQUIDA ENTRE 150 E 160 HP - CHI DIURNO. AF_11/2016</v>
          </cell>
          <cell r="C560" t="str">
            <v>CHI</v>
          </cell>
          <cell r="D560">
            <v>51.81</v>
          </cell>
        </row>
        <row r="561">
          <cell r="A561">
            <v>95873</v>
          </cell>
          <cell r="B561" t="str">
            <v>GRUPO GERADOR COM CARENAGEM, MOTOR DIESEL POTÊNCIA STANDART ENTRE 250 E 260 KVA - CHI DIURNO. AF_12/2016</v>
          </cell>
          <cell r="C561" t="str">
            <v>CHI</v>
          </cell>
          <cell r="D561">
            <v>4.3899999999999997</v>
          </cell>
        </row>
        <row r="562">
          <cell r="A562">
            <v>96014</v>
          </cell>
          <cell r="B562" t="str">
            <v>TRATOR DE PNEUS COM POTÊNCIA DE 122 CV, TRAÇÃO 4X4, COM VASSOURA MECÂNICA ACOPLADA - CHI DIURNO. AF_02/2017</v>
          </cell>
          <cell r="C562" t="str">
            <v>CHI</v>
          </cell>
          <cell r="D562">
            <v>34.770000000000003</v>
          </cell>
        </row>
        <row r="563">
          <cell r="A563">
            <v>96021</v>
          </cell>
          <cell r="B563" t="str">
            <v>TRATOR DE PNEUS COM POTÊNCIA DE 122 CV, TRAÇÃO 4X4, COM GRADE DE DISCOS ACOPLADA - CHI DIURNO. AF_02/2017</v>
          </cell>
          <cell r="C563" t="str">
            <v>CHI</v>
          </cell>
          <cell r="D563">
            <v>34.619999999999997</v>
          </cell>
        </row>
        <row r="564">
          <cell r="A564">
            <v>96029</v>
          </cell>
          <cell r="B564" t="str">
            <v>TRATOR DE PNEUS COM POTÊNCIA DE 85 CV, TRAÇÃO 4X4, COM GRADE DE DISCOS ACOPLADA - CHI DIURNO. AF_02/2017</v>
          </cell>
          <cell r="C564" t="str">
            <v>CHI</v>
          </cell>
          <cell r="D564">
            <v>31.32</v>
          </cell>
        </row>
        <row r="565">
          <cell r="A565">
            <v>96036</v>
          </cell>
          <cell r="B565" t="str">
            <v>CAMINHÃO BASCULANTE 10 M3, TRUCADO, POTÊNCIA 230 CV, INCLUSIVE CAÇAMBA METÁLICA, COM DISTRIBUIDOR DE AGREGADOS ACOPLADO - CHI DIURNO. AF_02/2017</v>
          </cell>
          <cell r="C565" t="str">
            <v>CHI</v>
          </cell>
          <cell r="D565">
            <v>38.090000000000003</v>
          </cell>
        </row>
        <row r="566">
          <cell r="A566">
            <v>96155</v>
          </cell>
          <cell r="B566" t="str">
            <v>TRATOR DE PNEUS COM POTÊNCIA DE 85 CV, TRAÇÃO 4X4, COM VASSOURA MECÂNICA ACOPLADA - CHI DIURNO. AF_02/2017</v>
          </cell>
          <cell r="C566" t="str">
            <v>CHI</v>
          </cell>
          <cell r="D566">
            <v>31.47</v>
          </cell>
        </row>
        <row r="567">
          <cell r="A567">
            <v>96156</v>
          </cell>
          <cell r="B567" t="str">
            <v>MINICARREGADEIRA SOBRE RODAS POTENCIA 47HP CAPACIDADE OPERACAO 646 KG, COM VASSOURA MECÂNICA ACOPLADA - CHI DIURNO. AF_03/2017</v>
          </cell>
          <cell r="C567" t="str">
            <v>CHI</v>
          </cell>
          <cell r="D567">
            <v>43.96</v>
          </cell>
        </row>
        <row r="568">
          <cell r="A568">
            <v>96159</v>
          </cell>
          <cell r="B568" t="str">
            <v>MÁQUINA DEMARCADORA DE FAIXA DE TRÁFEGO À FRIO, AUTOPROPELIDA, POTÊNCIA 38 HP - CHI DIURNO. AF_07/2016</v>
          </cell>
          <cell r="C568" t="str">
            <v>CHI</v>
          </cell>
          <cell r="D568">
            <v>46.92</v>
          </cell>
        </row>
        <row r="569">
          <cell r="A569">
            <v>96246</v>
          </cell>
          <cell r="B569" t="str">
            <v>MINIESCAVADEIRA SOBRE ESTEIRAS, POTENCIA LIQUIDA DE *30* HP, PESO OPERACIONAL DE *3.500* KG - CHI DIURNO. AF_04/2017</v>
          </cell>
          <cell r="C569" t="str">
            <v>CHI</v>
          </cell>
          <cell r="D569">
            <v>42.6</v>
          </cell>
        </row>
        <row r="570">
          <cell r="A570">
            <v>96302</v>
          </cell>
          <cell r="B570" t="str">
            <v>PERFURATRIZ ROTATIVA SOBRE ESTEIRA, TORQUE MAXIMO 2500 KGM, POTENCIA 110 HP, MOTOR DIESEL - CHI DIURNO. AF_05/2017</v>
          </cell>
          <cell r="C570" t="str">
            <v>CHI</v>
          </cell>
          <cell r="D570">
            <v>60.03</v>
          </cell>
        </row>
        <row r="571">
          <cell r="A571">
            <v>96308</v>
          </cell>
          <cell r="B571" t="str">
            <v>COMPRESSOR DE AR, VAZAO DE 10 PCM, RESERVATORIO 100 L, PRESSAO DE TRABALHO ENTRE 6,9 E 9,7 BAR  POTENCIA 2 HP, TENSAO 110/220 V  CHI DIURNO. AF_05/2017</v>
          </cell>
          <cell r="C571" t="str">
            <v>CHI</v>
          </cell>
          <cell r="D571">
            <v>0.11</v>
          </cell>
        </row>
        <row r="572">
          <cell r="A572">
            <v>96464</v>
          </cell>
          <cell r="B572" t="str">
            <v>ROLO COMPACTADOR DE PNEUS, ESTATICO, PRESSAO VARIAVEL, POTENCIA 110 HP, PESO SEM/COM LASTRO 10,8/27 T, LARGURA DE ROLAGEM 2,30 M - CHI DIURNO. AF_06/2017</v>
          </cell>
          <cell r="C572" t="str">
            <v>CHI</v>
          </cell>
          <cell r="D572">
            <v>48.59</v>
          </cell>
        </row>
        <row r="573">
          <cell r="A573">
            <v>98765</v>
          </cell>
          <cell r="B573" t="str">
            <v>INVERSOR DE SOLDA MONOFÁSICO DE 160 A, POTÊNCIA DE 5400 W, TENSÃO DE 220 V, PARA SOLDA COM ELETRODOS DE 2,0 A 4,0 MM E PROCESSO TIG - CHI DIURNO. AF_06/2018</v>
          </cell>
          <cell r="C573" t="str">
            <v>CHI</v>
          </cell>
          <cell r="D573">
            <v>0.08</v>
          </cell>
        </row>
        <row r="574">
          <cell r="A574">
            <v>99834</v>
          </cell>
          <cell r="B574" t="str">
            <v>LAVADORA DE ALTA PRESSAO (LAVA-JATO) PARA AGUA FRIA, PRESSAO DE OPERACAO ENTRE 1400 E 1900 LIB/POL2, VAZAO MAXIMA ENTRE 400 E 700 L/H - CHI DIURNO. AF_04/2019</v>
          </cell>
          <cell r="C574" t="str">
            <v>CHI</v>
          </cell>
          <cell r="D574">
            <v>0.13</v>
          </cell>
        </row>
        <row r="575">
          <cell r="A575">
            <v>5089</v>
          </cell>
          <cell r="B575" t="str">
            <v>ROLO COMPACTADOR VIBRATÓRIO PÉ DE CARNEIRO PARA SOLOS, POTÊNCIA 80 HP, PESO OPERACIONAL SEM/COM LASTRO 7,4 / 8,8 T, LARGURA DE TRABALHO 1,68 M - MANUTENÇÃO. AF_02/2016</v>
          </cell>
          <cell r="C575" t="str">
            <v>H</v>
          </cell>
          <cell r="D575">
            <v>19.96</v>
          </cell>
        </row>
        <row r="576">
          <cell r="A576">
            <v>5627</v>
          </cell>
          <cell r="B576" t="str">
            <v>ESCAVADEIRA HIDRÁULICA SOBRE ESTEIRAS, CAÇAMBA 0,80 M3, PESO OPERACIONAL 17 T, POTENCIA BRUTA 111 HP - DEPRECIAÇÃO. AF_06/2014</v>
          </cell>
          <cell r="C576" t="str">
            <v>H</v>
          </cell>
          <cell r="D576">
            <v>21.56</v>
          </cell>
        </row>
        <row r="577">
          <cell r="A577">
            <v>5628</v>
          </cell>
          <cell r="B577" t="str">
            <v>ESCAVADEIRA HIDRÁULICA SOBRE ESTEIRAS, CAÇAMBA 0,80 M3, PESO OPERACIONAL 17 T, POTENCIA BRUTA 111 HP - JUROS. AF_06/2014</v>
          </cell>
          <cell r="C577" t="str">
            <v>H</v>
          </cell>
          <cell r="D577">
            <v>5.54</v>
          </cell>
        </row>
        <row r="578">
          <cell r="A578">
            <v>5629</v>
          </cell>
          <cell r="B578" t="str">
            <v>ESCAVADEIRA HIDRÁULICA SOBRE ESTEIRAS, CAÇAMBA 0,80 M3, PESO OPERACIONAL 17 T, POTENCIA BRUTA 111 HP - MANUTENÇÃO. AF_06/2014</v>
          </cell>
          <cell r="C578" t="str">
            <v>H</v>
          </cell>
          <cell r="D578">
            <v>26.95</v>
          </cell>
        </row>
        <row r="579">
          <cell r="A579">
            <v>5630</v>
          </cell>
          <cell r="B579" t="str">
            <v>ESCAVADEIRA HIDRÁULICA SOBRE ESTEIRAS, CAÇAMBA 0,80 M3, PESO OPERACIONAL 17 T, POTENCIA BRUTA 111 HP - MATERIAIS NA OPERAÇÃO. AF_06/2014</v>
          </cell>
          <cell r="C579" t="str">
            <v>H</v>
          </cell>
          <cell r="D579">
            <v>53.97</v>
          </cell>
        </row>
        <row r="580">
          <cell r="A580">
            <v>5658</v>
          </cell>
          <cell r="B580" t="str">
            <v>GRADE DE DISCO CONTROLE REMOTO REBOCÁVEL, COM 24 DISCOS 24 X 6 MM COM PNEUS PARA TRANSPORTE - MANUTENÇÃO. AF_06/2014</v>
          </cell>
          <cell r="C580" t="str">
            <v>H</v>
          </cell>
          <cell r="D580">
            <v>1.33</v>
          </cell>
        </row>
        <row r="581">
          <cell r="A581">
            <v>5664</v>
          </cell>
          <cell r="B581" t="str">
            <v>RETROESCAVADEIRA SOBRE RODAS COM CARREGADEIRA, TRAÇÃO 4X4, POTÊNCIA LÍQ. 88 HP, CAÇAMBA CARREG. CAP. MÍN. 1 M3, CAÇAMBA RETRO CAP. 0,26 M3, PESO OPERACIONAL MÍN. 6.674 KG, PROFUNDIDADE ESCAVAÇÃO MÁX. 4,37 M - MANUTENÇÃO. AF_06/2014</v>
          </cell>
          <cell r="C581" t="str">
            <v>H</v>
          </cell>
          <cell r="D581">
            <v>15.81</v>
          </cell>
        </row>
        <row r="582">
          <cell r="A582">
            <v>5667</v>
          </cell>
          <cell r="B582" t="str">
            <v>RETROESCAVADEIRA SOBRE RODAS COM CARREGADEIRA, TRAÇÃO 4X2, POTÊNCIA LÍQ. 79 HP, CAÇAMBA CARREG. CAP. MÍN. 1 M3, CAÇAMBA RETRO CAP. 0,20 M3, PESO OPERACIONAL MÍN. 6.570 KG, PROFUNDIDADE ESCAVAÇÃO MÁX. 4,37 M - MANUTENÇÃO. AF_06/2014</v>
          </cell>
          <cell r="C582" t="str">
            <v>H</v>
          </cell>
          <cell r="D582">
            <v>14.06</v>
          </cell>
        </row>
        <row r="583">
          <cell r="A583">
            <v>5668</v>
          </cell>
          <cell r="B583" t="str">
            <v>RETROESCAVADEIRA SOBRE RODAS COM CARREGADEIRA, TRAÇÃO 4X2, POTÊNCIA LÍQ. 79 HP, CAÇAMBA CARREG. CAP. MÍN. 1 M3, CAÇAMBA RETRO CAP. 0,20 M3, PESO OPERACIONAL MÍN. 6.570 KG, PROFUNDIDADE ESCAVAÇÃO MÁX. 4,37 M - MATERIAIS NA OPERAÇÃO. AF_06/2014</v>
          </cell>
          <cell r="C583" t="str">
            <v>H</v>
          </cell>
          <cell r="D583">
            <v>41.3</v>
          </cell>
        </row>
        <row r="584">
          <cell r="A584">
            <v>5674</v>
          </cell>
          <cell r="B584" t="str">
            <v>ROLO COMPACTADOR VIBRATÓRIO DE UM CILINDRO AÇO LISO, POTÊNCIA 80 HP, PESO OPERACIONAL MÁXIMO 8,1 T, IMPACTO DINÂMICO 16,15 / 9,5 T, LARGURA DE TRABALHO 1,68 M - MANUTENÇÃO. AF_06/2014</v>
          </cell>
          <cell r="C584" t="str">
            <v>H</v>
          </cell>
          <cell r="D584">
            <v>19.2</v>
          </cell>
        </row>
        <row r="585">
          <cell r="A585">
            <v>5692</v>
          </cell>
          <cell r="B585" t="str">
            <v>MOTOBOMBA CENTRÍFUGA, MOTOR A GASOLINA, POTÊNCIA 5,42 HP, BOCAIS 1 1/2" X 1", DIÂMETRO ROTOR 143 MM HM/Q = 6 MCA / 16,8 M3/H A 38 MCA / 6,6 M3/H - MANUTENÇÃO. AF_06/2014</v>
          </cell>
          <cell r="C585" t="str">
            <v>H</v>
          </cell>
          <cell r="D585">
            <v>0.18</v>
          </cell>
        </row>
        <row r="586">
          <cell r="A586">
            <v>5693</v>
          </cell>
          <cell r="B586" t="str">
            <v>MOTOBOMBA CENTRÍFUGA, MOTOR A GASOLINA, POTÊNCIA 5,42 HP, BOCAIS 1 1/2" X 1", DIÂMETRO ROTOR 143 MM HM/Q = 6 MCA / 16,8 M3/H A 38 MCA / 6,6 M3/H - MATERIAIS NA OPERAÇÃO. AF_06/2014</v>
          </cell>
          <cell r="C586" t="str">
            <v>H</v>
          </cell>
          <cell r="D586">
            <v>3.8</v>
          </cell>
        </row>
        <row r="587">
          <cell r="A587">
            <v>5695</v>
          </cell>
          <cell r="B587" t="str">
            <v>CAMINHÃO BASCULANTE 6 M3, PESO BRUTO TOTAL 16.000 KG, CARGA ÚTIL MÁXIMA 13.071 KG, DISTÂNCIA ENTRE EIXOS 4,80 M, POTÊNCIA 230 CV INCLUSIVE CAÇAMBA METÁLICA - MANUTENÇÃO. AF_06/2014</v>
          </cell>
          <cell r="C587" t="str">
            <v>H</v>
          </cell>
          <cell r="D587">
            <v>21.74</v>
          </cell>
        </row>
        <row r="588">
          <cell r="A588">
            <v>5703</v>
          </cell>
          <cell r="B588" t="str">
            <v>USINA DE CONCRETO FIXA, CAPACIDADE NOMINAL DE 90 A 120 M3/H, SEM SILO - MATERIAIS NA OPERAÇÃO. AF_07/2016</v>
          </cell>
          <cell r="C588" t="str">
            <v>H</v>
          </cell>
          <cell r="D588">
            <v>20.23</v>
          </cell>
        </row>
        <row r="589">
          <cell r="A589">
            <v>5705</v>
          </cell>
          <cell r="B589" t="str">
            <v>CAMINHÃO TOCO, PBT 16.000 KG, CARGA ÚTIL MÁX. 10.685 KG, DIST. ENTRE EIXOS 4,8 M, POTÊNCIA 189 CV, INCLUSIVE CARROCERIA FIXA ABERTA DE MADEIRA P/ TRANSPORTE GERAL DE CARGA SECA, DIMEN. APROX. 2,5 X 7,00 X 0,50 M - MANUTENÇÃO. AF_06/2014</v>
          </cell>
          <cell r="C589" t="str">
            <v>H</v>
          </cell>
          <cell r="D589">
            <v>13.6</v>
          </cell>
        </row>
        <row r="590">
          <cell r="A590">
            <v>5707</v>
          </cell>
          <cell r="B590" t="str">
            <v>USINA MISTURADORA DE SOLOS, CAPACIDADE DE 200 A 500 TON/H, POTENCIA 75KW - MANUTENÇÃO. AF_07/2016</v>
          </cell>
          <cell r="C590" t="str">
            <v>H</v>
          </cell>
          <cell r="D590">
            <v>43.33</v>
          </cell>
        </row>
        <row r="591">
          <cell r="A591">
            <v>5710</v>
          </cell>
          <cell r="B591" t="str">
            <v>VIBROACABADORA DE ASFALTO SOBRE ESTEIRAS, LARGURA DE PAVIMENTAÇÃO 1,90 M A 5,30 M, POTÊNCIA 105 HP CAPACIDADE 450 T/H - MANUTENÇÃO. AF_11/2014</v>
          </cell>
          <cell r="C591" t="str">
            <v>H</v>
          </cell>
          <cell r="D591">
            <v>86.8</v>
          </cell>
        </row>
        <row r="592">
          <cell r="A592">
            <v>5711</v>
          </cell>
          <cell r="B592" t="str">
            <v>VIBROACABADORA DE ASFALTO SOBRE ESTEIRAS, LARGURA DE PAVIMENTAÇÃO 1,90 M A 5,30 M, POTÊNCIA 105 HP CAPACIDADE 450 T/H - MATERIAIS NA OPERAÇÃO. AF_11/2014</v>
          </cell>
          <cell r="C592" t="str">
            <v>H</v>
          </cell>
          <cell r="D592">
            <v>51.04</v>
          </cell>
        </row>
        <row r="593">
          <cell r="A593">
            <v>5714</v>
          </cell>
          <cell r="B593" t="str">
            <v>TRATOR DE PNEUS, POTÊNCIA 85 CV, TRAÇÃO 4X4, PESO COM LASTRO DE 4.675 KG - MANUTENÇÃO. AF_06/2014</v>
          </cell>
          <cell r="C593" t="str">
            <v>H</v>
          </cell>
          <cell r="D593">
            <v>7.82</v>
          </cell>
        </row>
        <row r="594">
          <cell r="A594">
            <v>5715</v>
          </cell>
          <cell r="B594" t="str">
            <v>TRATOR DE PNEUS, POTÊNCIA 85 CV, TRAÇÃO 4X4, PESO COM LASTRO DE 4.675 KG - MATERIAIS NA OPERAÇÃO. AF_06/2014</v>
          </cell>
          <cell r="C594" t="str">
            <v>H</v>
          </cell>
          <cell r="D594">
            <v>40.76</v>
          </cell>
        </row>
        <row r="595">
          <cell r="A595">
            <v>5718</v>
          </cell>
          <cell r="B595" t="str">
            <v>TRATOR DE ESTEIRAS, POTÊNCIA 170 HP, PESO OPERACIONAL 19 T, CAÇAMBA 5,2 M3 - MATERIAIS NA OPERAÇÃO. AF_06/2014</v>
          </cell>
          <cell r="C595" t="str">
            <v>H</v>
          </cell>
          <cell r="D595">
            <v>82.64</v>
          </cell>
        </row>
        <row r="596">
          <cell r="A596">
            <v>5721</v>
          </cell>
          <cell r="B596" t="str">
            <v>TRATOR DE ESTEIRAS, POTÊNCIA 150 HP, PESO OPERACIONAL 16,7 T, COM RODA MOTRIZ ELEVADA E LÂMINA 3,18 M3 - MATERIAIS NA OPERAÇÃO. AF_06/2014</v>
          </cell>
          <cell r="C596" t="str">
            <v>H</v>
          </cell>
          <cell r="D596">
            <v>72.900000000000006</v>
          </cell>
        </row>
        <row r="597">
          <cell r="A597">
            <v>5722</v>
          </cell>
          <cell r="B597" t="str">
            <v>TRATOR DE ESTEIRAS, POTÊNCIA 347 HP, PESO OPERACIONAL 38,5 T, COM LÂMINA 8,70 M3 - MATERIAIS NA OPERAÇÃO. AF_06/2014</v>
          </cell>
          <cell r="C597" t="str">
            <v>H</v>
          </cell>
          <cell r="D597">
            <v>168.69</v>
          </cell>
        </row>
        <row r="598">
          <cell r="A598">
            <v>5724</v>
          </cell>
          <cell r="B598" t="str">
            <v>TRATOR DE ESTEIRAS, POTÊNCIA 100 HP, PESO OPERACIONAL 9,4 T, COM LÂMINA 2,19 M3 - MANUTENÇÃO. AF_06/2014</v>
          </cell>
          <cell r="C598" t="str">
            <v>H</v>
          </cell>
          <cell r="D598">
            <v>29.59</v>
          </cell>
        </row>
        <row r="599">
          <cell r="A599">
            <v>5727</v>
          </cell>
          <cell r="B599" t="str">
            <v>ROLO COMPACTADOR VIBRATÓRIO REBOCÁVEL, CILINDRO DE AÇO LISO, POTÊNCIA DE TRAÇÃO DE 65 CV, PESO 4,7 T, IMPACTO DINÂMICO 18,3 T, LARGURA DE TRABALHO 1,67 M - MANUTENÇÃO. AF_02/2016</v>
          </cell>
          <cell r="C599" t="str">
            <v>H</v>
          </cell>
          <cell r="D599">
            <v>5.79</v>
          </cell>
        </row>
        <row r="600">
          <cell r="A600">
            <v>5729</v>
          </cell>
          <cell r="B600" t="str">
            <v>ROLO COMPACTADOR VIBRATÓRIO TANDEM AÇO LISO, POTÊNCIA 58 HP, PESO SEM/COM LASTRO 6,5 / 9,4 T, LARGURA DE TRABALHO 1,2 M - MANUTENÇÃO. AF_06/2014</v>
          </cell>
          <cell r="C600" t="str">
            <v>H</v>
          </cell>
          <cell r="D600">
            <v>23.58</v>
          </cell>
        </row>
        <row r="601">
          <cell r="A601">
            <v>5730</v>
          </cell>
          <cell r="B601" t="str">
            <v>ROLO COMPACTADOR VIBRATÓRIO TANDEM AÇO LISO, POTÊNCIA 58 HP, PESO SEM/COM LASTRO 6,5 / 9,4 T, LARGURA DE TRABALHO 1,2 M - MATERIAIS NA OPERAÇÃO. AF_06/2014</v>
          </cell>
          <cell r="C601" t="str">
            <v>H</v>
          </cell>
          <cell r="D601">
            <v>28.19</v>
          </cell>
        </row>
        <row r="602">
          <cell r="A602">
            <v>5735</v>
          </cell>
          <cell r="B602" t="str">
            <v>RETROESCAVADEIRA SOBRE RODAS COM CARREGADEIRA, TRAÇÃO 4X4, POTÊNCIA LÍQ. 72 HP, CAÇAMBA CARREG. CAP. MÍN. 0,79 M3, CAÇAMBA RETRO CAP. 0,18 M3, PESO OPERACIONAL MÍN. 7.140 KG, PROFUNDIDADE ESCAVAÇÃO MÁX. 4,50 M - MANUTENÇÃO. AF_06/2014</v>
          </cell>
          <cell r="C602" t="str">
            <v>H</v>
          </cell>
          <cell r="D602">
            <v>15.26</v>
          </cell>
        </row>
        <row r="603">
          <cell r="A603">
            <v>5736</v>
          </cell>
          <cell r="B603" t="str">
            <v>RETROESCAVADEIRA SOBRE RODAS COM CARREGADEIRA, TRAÇÃO 4X4, POTÊNCIA LÍQ. 72 HP, CAÇAMBA CARREG. CAP. MÍN. 0,79 M3, CAÇAMBA RETRO CAP. 0,18 M3, PESO OPERACIONAL MÍN. 7.140 KG, PROFUNDIDADE ESCAVAÇÃO MÁX. 4,50 M - MATERIAIS NA OPERAÇÃO. AF_06/2014</v>
          </cell>
          <cell r="C603" t="str">
            <v>H</v>
          </cell>
          <cell r="D603">
            <v>37.9</v>
          </cell>
        </row>
        <row r="604">
          <cell r="A604">
            <v>5738</v>
          </cell>
          <cell r="B604" t="str">
            <v>ROLO COMPACTADOR VIBRATÓRIO PÉ DE CARNEIRO, OPERADO POR CONTROLE REMOTO, POTÊNCIA 12,5 KW, PESO OPERACIONAL 1,675 T, LARGURA DE TRABALHO 0,85 M - DEPRECIAÇÃO. AF_02/2016</v>
          </cell>
          <cell r="C604" t="str">
            <v>H</v>
          </cell>
          <cell r="D604">
            <v>20.96</v>
          </cell>
        </row>
        <row r="605">
          <cell r="A605">
            <v>5739</v>
          </cell>
          <cell r="B605" t="str">
            <v>ROLO COMPACTADOR VIBRATÓRIO PÉ DE CARNEIRO, OPERADO POR CONTROLE REMOTO, POTÊNCIA 12,5 KW, PESO OPERACIONAL 1,675 T, LARGURA DE TRABALHO 0,85 M - MANUTENÇÃO. AF_02/2016</v>
          </cell>
          <cell r="C605" t="str">
            <v>H</v>
          </cell>
          <cell r="D605">
            <v>26.24</v>
          </cell>
        </row>
        <row r="606">
          <cell r="A606">
            <v>5741</v>
          </cell>
          <cell r="B606" t="str">
            <v>USINA DE LAMA ASFÁLTICA, PROD 30 A 50 T/H, SILO DE AGREGADO 7 M3, RESERVATÓRIOS PARA EMULSÃO E ÁGUA DE 2,3 M3 CADA, MISTURADOR TIPO PUG MILL A SER MONTADO SOBRE CAMINHÃO - MANUTENÇÃO. AF_10/2014</v>
          </cell>
          <cell r="C606" t="str">
            <v>H</v>
          </cell>
          <cell r="D606">
            <v>27.29</v>
          </cell>
        </row>
        <row r="607">
          <cell r="A607">
            <v>5742</v>
          </cell>
          <cell r="B607" t="str">
            <v>USINA DE LAMA ASFÁLTICA, PROD 30 A 50 T/H, SILO DE AGREGADO 7 M3, RESERVATÓRIOS PARA EMULSÃO E ÁGUA DE 2,3 M3 CADA, MISTURADOR TIPO PUG MILL A SER MONTADO SOBRE CAMINHÃO - MATERIAIS NA OPERAÇÃO. AF_10/2014</v>
          </cell>
          <cell r="C607" t="str">
            <v>H</v>
          </cell>
          <cell r="D607">
            <v>15.81</v>
          </cell>
        </row>
        <row r="608">
          <cell r="A608">
            <v>5747</v>
          </cell>
          <cell r="B608" t="str">
            <v>CAMINHÃO PIPA 6.000 L, PESO BRUTO TOTAL 13.000 KG, DISTÂNCIA ENTRE EIXOS 4,80 M, POTÊNCIA 189 CV INCLUSIVE TANQUE DE AÇO PARA TRANSPORTE DE ÁGUA, CAPACIDADE 6 M3 - MATERIAIS NA OPERAÇÃO. AF_06/2014</v>
          </cell>
          <cell r="C608" t="str">
            <v>H</v>
          </cell>
          <cell r="D608">
            <v>90.64</v>
          </cell>
        </row>
        <row r="609">
          <cell r="A609">
            <v>5751</v>
          </cell>
          <cell r="B609" t="str">
            <v>CAMINHÃO TOCO, PESO BRUTO TOTAL 14.300 KG, CARGA ÚTIL MÁXIMA 9590 KG, DISTÂNCIA ENTRE EIXOS 4,76 M, POTÊNCIA 185 CV (NÃO INCLUI CARROCERIA) - MANUTENÇÃO. AF_06/2014</v>
          </cell>
          <cell r="C609" t="str">
            <v>H</v>
          </cell>
          <cell r="D609">
            <v>15.11</v>
          </cell>
        </row>
        <row r="610">
          <cell r="A610">
            <v>5754</v>
          </cell>
          <cell r="B610" t="str">
            <v>CAMINHÃO TOCO, PESO BRUTO TOTAL 16.000 KG, CARGA ÚTIL MÁXIMA DE 10.685 KG, DISTÂNCIA ENTRE EIXOS 4,80 M, POTÊNCIA 189 CV EXCLUSIVE CARROCERIA - MANUTENÇÃO. AF_06/2014</v>
          </cell>
          <cell r="C610" t="str">
            <v>H</v>
          </cell>
          <cell r="D610">
            <v>12.73</v>
          </cell>
        </row>
        <row r="611">
          <cell r="A611">
            <v>5763</v>
          </cell>
          <cell r="B611" t="str">
            <v>CAMINHÃO PIPA 10.000 L TRUCADO, PESO BRUTO TOTAL 23.000 KG, CARGA ÚTIL MÁXIMA 15.935 KG, DISTÂNCIA ENTRE EIXOS 4,8 M, POTÊNCIA 230 CV, INCLUSIVE TANQUE DE AÇO PARA TRANSPORTE DE ÁGUA - MANUTENÇÃO. AF_06/2014</v>
          </cell>
          <cell r="C611" t="str">
            <v>H</v>
          </cell>
          <cell r="D611">
            <v>21.86</v>
          </cell>
        </row>
        <row r="612">
          <cell r="A612">
            <v>5765</v>
          </cell>
          <cell r="B612" t="str">
            <v>ESPARGIDOR DE ASFALTO PRESSURIZADO COM TANQUE DE 2500 L, REBOCÁVEL COM MOTOR A GASOLINA POTÊNCIA 3,4 HP - MANUTENÇÃO. AF_07/2014</v>
          </cell>
          <cell r="C612" t="str">
            <v>H</v>
          </cell>
          <cell r="D612">
            <v>1.92</v>
          </cell>
        </row>
        <row r="613">
          <cell r="A613">
            <v>5766</v>
          </cell>
          <cell r="B613" t="str">
            <v>ESPARGIDOR DE ASFALTO PRESSURIZADO COM TANQUE DE 2500 L, REBOCÁVEL COM MOTOR A GASOLINA POTÊNCIA 3,4 HP - MATERIAIS NA OPERAÇÃO. AF_07/2014</v>
          </cell>
          <cell r="C613" t="str">
            <v>H</v>
          </cell>
          <cell r="D613">
            <v>2.39</v>
          </cell>
        </row>
        <row r="614">
          <cell r="A614">
            <v>5779</v>
          </cell>
          <cell r="B614" t="str">
            <v>MOTONIVELADORA POTÊNCIA BÁSICA LÍQUIDA (PRIMEIRA MARCHA) 125 HP, PESO BRUTO 13032 KG, LARGURA DA LÂMINA DE 3,7 M - MANUTENÇÃO. AF_06/2014</v>
          </cell>
          <cell r="C614" t="str">
            <v>H</v>
          </cell>
          <cell r="D614">
            <v>35.68</v>
          </cell>
        </row>
        <row r="615">
          <cell r="A615">
            <v>5787</v>
          </cell>
          <cell r="B615" t="str">
            <v>PÁ CARREGADEIRA SOBRE RODAS, POTÊNCIA 197 HP, CAPACIDADE DA CAÇAMBA 2,5 A 3,5 M3, PESO OPERACIONAL 18338 KG - MATERIAIS NA OPERAÇÃO. AF_06/2014</v>
          </cell>
          <cell r="C615" t="str">
            <v>H</v>
          </cell>
          <cell r="D615">
            <v>95.74</v>
          </cell>
        </row>
        <row r="616">
          <cell r="A616">
            <v>5797</v>
          </cell>
          <cell r="B616" t="str">
            <v>COMPRESSOR DE AR REBOCÁVEL, VAZÃO 189 PCM, PRESSÃO EFETIVA DE TRABALHO 102 PSI, MOTOR DIESEL, POTÊNCIA 63 CV - MANUTENÇÃO. AF_06/2015</v>
          </cell>
          <cell r="C616" t="str">
            <v>H</v>
          </cell>
          <cell r="D616">
            <v>2.42</v>
          </cell>
        </row>
        <row r="617">
          <cell r="A617">
            <v>5800</v>
          </cell>
          <cell r="B617" t="str">
            <v>BOMBA SUBMERSÍVEL ELÉTRICA TRIFÁSICA, POTÊNCIA 2,96 HP, Ø ROTOR 144 MM SEMI-ABERTO, BOCAL DE SAÍDA Ø 2, HM/Q = 2 MCA / 38,8 M3/H A 28 MCA / 5 M3/H - MANUTENÇÃO. AF_06/2014</v>
          </cell>
          <cell r="C617" t="str">
            <v>H</v>
          </cell>
          <cell r="D617">
            <v>0.27</v>
          </cell>
        </row>
        <row r="618">
          <cell r="A618">
            <v>7032</v>
          </cell>
          <cell r="B618" t="str">
            <v>TANQUE DE ASFALTO ESTACIONÁRIO COM SERPENTINA, CAPACIDADE 30.000 L - DEPRECIAÇÃO. AF_06/2014</v>
          </cell>
          <cell r="C618" t="str">
            <v>H</v>
          </cell>
          <cell r="D618">
            <v>2.81</v>
          </cell>
        </row>
        <row r="619">
          <cell r="A619">
            <v>7033</v>
          </cell>
          <cell r="B619" t="str">
            <v>TANQUE DE ASFALTO ESTACIONÁRIO COM SERPENTINA, CAPACIDADE 30.000 L - JUROS. AF_06/2014</v>
          </cell>
          <cell r="C619" t="str">
            <v>H</v>
          </cell>
          <cell r="D619">
            <v>1.1200000000000001</v>
          </cell>
        </row>
        <row r="620">
          <cell r="A620">
            <v>7034</v>
          </cell>
          <cell r="B620" t="str">
            <v>TANQUE DE ASFALTO ESTACIONÁRIO COM SERPENTINA, CAPACIDADE 30.000 L - MANUTENÇÃO. AF_06/2014</v>
          </cell>
          <cell r="C620" t="str">
            <v>H</v>
          </cell>
          <cell r="D620">
            <v>5.27</v>
          </cell>
        </row>
        <row r="621">
          <cell r="A621">
            <v>7035</v>
          </cell>
          <cell r="B621" t="str">
            <v>TANQUE DE ASFALTO ESTACIONÁRIO COM SERPENTINA, CAPACIDADE 30.000 L - MATERIAIS NA OPERAÇÃO. AF_06/2014</v>
          </cell>
          <cell r="C621" t="str">
            <v>H</v>
          </cell>
          <cell r="D621">
            <v>155.15</v>
          </cell>
        </row>
        <row r="622">
          <cell r="A622">
            <v>7038</v>
          </cell>
          <cell r="B622" t="str">
            <v>ROLO COMPACTADOR DE PNEUS ESTÁTICO, PRESSÃO VARIÁVEL, POTÊNCIA 111 HP, PESO SEM/COM LASTRO 9,5 / 26 T, LARGURA DE TRABALHO 1,90 M - DEPRECIAÇÃO. AF_07/2014</v>
          </cell>
          <cell r="C622" t="str">
            <v>H</v>
          </cell>
          <cell r="D622">
            <v>23.98</v>
          </cell>
        </row>
        <row r="623">
          <cell r="A623">
            <v>7039</v>
          </cell>
          <cell r="B623" t="str">
            <v>ROLO COMPACTADOR DE PNEUS ESTÁTICO, PRESSÃO VARIÁVEL, POTÊNCIA 111 HP, PESO SEM/COM LASTRO 9,5 / 26 T, LARGURA DE TRABALHO 1,90 M - JUROS. AF_07/2014</v>
          </cell>
          <cell r="C623" t="str">
            <v>H</v>
          </cell>
          <cell r="D623">
            <v>6.3</v>
          </cell>
        </row>
        <row r="624">
          <cell r="A624">
            <v>7040</v>
          </cell>
          <cell r="B624" t="str">
            <v>ROLO COMPACTADOR DE PNEUS ESTÁTICO, PRESSÃO VARIÁVEL, POTÊNCIA 111 HP, PESO SEM/COM LASTRO 9,5 / 26 T, LARGURA DE TRABALHO 1,90 M - MANUTENÇÃO. AF_07/2014</v>
          </cell>
          <cell r="C624" t="str">
            <v>H</v>
          </cell>
          <cell r="D624">
            <v>30.01</v>
          </cell>
        </row>
        <row r="625">
          <cell r="A625">
            <v>7044</v>
          </cell>
          <cell r="B625" t="str">
            <v>MOTOBOMBA TRASH (PARA ÁGUA SUJA) AUTO ESCORVANTE, MOTOR GASOLINA DE 6,41 HP, DIÂMETROS DE SUCÇÃO X RECALQUE: 3" X 3", HM/Q = 10 MCA / 60 M3/H A 23 MCA / 0 M3/H - DEPRECIAÇÃO. AF_10/2014</v>
          </cell>
          <cell r="C625" t="str">
            <v>H</v>
          </cell>
          <cell r="D625">
            <v>0.2</v>
          </cell>
        </row>
        <row r="626">
          <cell r="A626">
            <v>7045</v>
          </cell>
          <cell r="B626" t="str">
            <v>MOTOBOMBA TRASH (PARA ÁGUA SUJA) AUTO ESCORVANTE, MOTOR GASOLINA DE 6,41 HP, DIÂMETROS DE SUCÇÃO X RECALQUE: 3" X 3", HM/Q = 10 MCA / 60 M3/H A 23 MCA / 0 M3/H - JUROS. AF_10/2014</v>
          </cell>
          <cell r="C626" t="str">
            <v>H</v>
          </cell>
          <cell r="D626">
            <v>0.04</v>
          </cell>
        </row>
        <row r="627">
          <cell r="A627">
            <v>7046</v>
          </cell>
          <cell r="B627" t="str">
            <v>MOTOBOMBA TRASH (PARA ÁGUA SUJA) AUTO ESCORVANTE, MOTOR GASOLINA DE 6,41 HP, DIÂMETROS DE SUCÇÃO X RECALQUE: 3" X 3", HM/Q = 10 MCA / 60 M3/H A 23 MCA / 0 M3/H - MANUTENÇÃO. AF_10/2014</v>
          </cell>
          <cell r="C627" t="str">
            <v>H</v>
          </cell>
          <cell r="D627">
            <v>0.22</v>
          </cell>
        </row>
        <row r="628">
          <cell r="A628">
            <v>7047</v>
          </cell>
          <cell r="B628" t="str">
            <v>MOTOBOMBA TRASH (PARA ÁGUA SUJA) AUTO ESCORVANTE, MOTOR GASOLINA DE 6,41 HP, DIÂMETROS DE SUCÇÃO X RECALQUE: 3" X 3", HM/Q = 10 MCA / 60 M3/H A 23 MCA / 0 M3/H - MATERIAIS NA OPERAÇÃO. AF_10/2014</v>
          </cell>
          <cell r="C628" t="str">
            <v>H</v>
          </cell>
          <cell r="D628">
            <v>4.51</v>
          </cell>
        </row>
        <row r="629">
          <cell r="A629">
            <v>7051</v>
          </cell>
          <cell r="B629" t="str">
            <v>ROLO COMPACTADOR PE DE CARNEIRO VIBRATORIO, POTENCIA 125 HP, PESO OPERACIONAL SEM/COM LASTRO 11,95 / 13,30 T, IMPACTO DINAMICO 38,5 / 22,5 T, LARGURA DE TRABALHO 2,15 M - DEPRECIAÇÃO. AF_06/2014</v>
          </cell>
          <cell r="C629" t="str">
            <v>H</v>
          </cell>
          <cell r="D629">
            <v>21.27</v>
          </cell>
        </row>
        <row r="630">
          <cell r="A630">
            <v>7052</v>
          </cell>
          <cell r="B630" t="str">
            <v>ROLO COMPACTADOR PE DE CARNEIRO VIBRATORIO, POTENCIA 125 HP, PESO OPERACIONAL SEM/COM LASTRO 11,95 / 13,30 T, IMPACTO DINAMICO 38,5 / 22,5 T, LARGURA DE TRABALHO 2,15 M - JUROS. AF_06/2014</v>
          </cell>
          <cell r="C630" t="str">
            <v>H</v>
          </cell>
          <cell r="D630">
            <v>5.58</v>
          </cell>
        </row>
        <row r="631">
          <cell r="A631">
            <v>7053</v>
          </cell>
          <cell r="B631" t="str">
            <v>ROLO COMPACTADOR PE DE CARNEIRO VIBRATORIO, POTENCIA 125 HP, PESO OPERACIONAL SEM/COM LASTRO 11,95 / 13,30 T, IMPACTO DINAMICO 38,5 / 22,5 T, LARGURA DE TRABALHO 2,15 M - MANUTENÇÃO. AF_06/2014</v>
          </cell>
          <cell r="C631" t="str">
            <v>H</v>
          </cell>
          <cell r="D631">
            <v>26.62</v>
          </cell>
        </row>
        <row r="632">
          <cell r="A632">
            <v>7054</v>
          </cell>
          <cell r="B632" t="str">
            <v>ROLO COMPACTADOR PE DE CARNEIRO VIBRATORIO, POTENCIA 125 HP, PESO OPERACIONAL SEM/COM LASTRO 11,95 / 13,30 T, IMPACTO DINAMICO 38,5 / 22,5 T, LARGURA DE TRABALHO 2,15 M - MATERIAIS NA OPERAÇÃO. AF_06/2014</v>
          </cell>
          <cell r="C632" t="str">
            <v>H</v>
          </cell>
          <cell r="D632">
            <v>60.77</v>
          </cell>
        </row>
        <row r="633">
          <cell r="A633">
            <v>7058</v>
          </cell>
          <cell r="B633" t="str">
            <v>CAMINHÃO BASCULANTE 6 M3 TOCO, PESO BRUTO TOTAL 16.000 KG, CARGA ÚTIL MÁXIMA 11.130 KG, DISTÂNCIA ENTRE EIXOS 5,36 M, POTÊNCIA 185 CV, INCLUSIVE CAÇAMBA METÁLICA - DEPRECIAÇÃO. AF_06/2014</v>
          </cell>
          <cell r="C633" t="str">
            <v>H</v>
          </cell>
          <cell r="D633">
            <v>11.05</v>
          </cell>
        </row>
        <row r="634">
          <cell r="A634">
            <v>7059</v>
          </cell>
          <cell r="B634" t="str">
            <v>CAMINHÃO BASCULANTE 6 M3 TOCO, PESO BRUTO TOTAL 16.000 KG, CARGA ÚTIL MÁXIMA 11.130 KG, DISTÂNCIA ENTRE EIXOS 5,36 M, POTÊNCIA 185 CV, INCLUSIVE CAÇAMBA METÁLICA - JUROS. AF_06/2014</v>
          </cell>
          <cell r="C634" t="str">
            <v>H</v>
          </cell>
          <cell r="D634">
            <v>3.87</v>
          </cell>
        </row>
        <row r="635">
          <cell r="A635">
            <v>7060</v>
          </cell>
          <cell r="B635" t="str">
            <v>CAMINHÃO BASCULANTE 6 M3 TOCO, PESO BRUTO TOTAL 16.000 KG, CARGA ÚTIL MÁXIMA 11.130 KG, DISTÂNCIA ENTRE EIXOS 5,36 M, POTÊNCIA 185 CV, INCLUSIVE CAÇAMBA METÁLICA - MANUTENÇÃO. AF_06/2014</v>
          </cell>
          <cell r="C635" t="str">
            <v>H</v>
          </cell>
          <cell r="D635">
            <v>20.74</v>
          </cell>
        </row>
        <row r="636">
          <cell r="A636">
            <v>7061</v>
          </cell>
          <cell r="B636" t="str">
            <v>CAMINHÃO BASCULANTE 6 M3 TOCO, PESO BRUTO TOTAL 16.000 KG, CARGA ÚTIL MÁXIMA 11.130 KG, DISTÂNCIA ENTRE EIXOS 5,36 M, POTÊNCIA 185 CV, INCLUSIVE CAÇAMBA METÁLICA - MATERIAIS NA OPERAÇÃO. AF_06/2014</v>
          </cell>
          <cell r="C636" t="str">
            <v>H</v>
          </cell>
          <cell r="D636">
            <v>88.72</v>
          </cell>
        </row>
        <row r="637">
          <cell r="A637">
            <v>7063</v>
          </cell>
          <cell r="B637" t="str">
            <v>TRATOR DE PNEUS, POTÊNCIA 122 CV, TRAÇÃO 4X4, PESO COM LASTRO DE 4.510 KG - DEPRECIAÇÃO. AF_06/2014</v>
          </cell>
          <cell r="C637" t="str">
            <v>H</v>
          </cell>
          <cell r="D637">
            <v>9.76</v>
          </cell>
        </row>
        <row r="638">
          <cell r="A638">
            <v>7064</v>
          </cell>
          <cell r="B638" t="str">
            <v>TRATOR DE PNEUS, POTÊNCIA 122 CV, TRAÇÃO 4X4, PESO COM LASTRO DE 4.510 KG - JUROS. AF_06/2014</v>
          </cell>
          <cell r="C638" t="str">
            <v>H</v>
          </cell>
          <cell r="D638">
            <v>2.56</v>
          </cell>
        </row>
        <row r="639">
          <cell r="A639">
            <v>7065</v>
          </cell>
          <cell r="B639" t="str">
            <v>TRATOR DE PNEUS, POTÊNCIA 122 CV, TRAÇÃO 4X4, PESO COM LASTRO DE 4.510 KG - MANUTENÇÃO. AF_06/2014</v>
          </cell>
          <cell r="C639" t="str">
            <v>H</v>
          </cell>
          <cell r="D639">
            <v>10.67</v>
          </cell>
        </row>
        <row r="640">
          <cell r="A640">
            <v>7066</v>
          </cell>
          <cell r="B640" t="str">
            <v>TRATOR DE PNEUS, POTÊNCIA 122 CV, TRAÇÃO 4X4, PESO COM LASTRO DE 4.510 KG - MATERIAIS NA OPERAÇÃO. AF_06/2014</v>
          </cell>
          <cell r="C640" t="str">
            <v>H</v>
          </cell>
          <cell r="D640">
            <v>58.49</v>
          </cell>
        </row>
        <row r="641">
          <cell r="A641">
            <v>53786</v>
          </cell>
          <cell r="B641" t="str">
            <v>RETROESCAVADEIRA SOBRE RODAS COM CARREGADEIRA, TRAÇÃO 4X4, POTÊNCIA LÍQ. 88 HP, CAÇAMBA CARREG. CAP. MÍN. 1 M3, CAÇAMBA RETRO CAP. 0,26 M3, PESO OPERACIONAL MÍN. 6.674 KG, PROFUNDIDADE ESCAVAÇÃO MÁX. 4,37 M - MATERIAIS NA OPERAÇÃO. AF_06/2014</v>
          </cell>
          <cell r="C641" t="str">
            <v>H</v>
          </cell>
          <cell r="D641">
            <v>44.7</v>
          </cell>
        </row>
        <row r="642">
          <cell r="A642">
            <v>53788</v>
          </cell>
          <cell r="B642" t="str">
            <v>ROLO COMPACTADOR VIBRATÓRIO DE UM CILINDRO AÇO LISO, POTÊNCIA 80 HP, PESO OPERACIONAL MÁXIMO 8,1 T, IMPACTO DINÂMICO 16,15 / 9,5 T, LARGURA DE TRABALHO 1,68 M - MATERIAIS NA OPERAÇÃO. AF_06/2014</v>
          </cell>
          <cell r="C642" t="str">
            <v>H</v>
          </cell>
          <cell r="D642">
            <v>38.869999999999997</v>
          </cell>
        </row>
        <row r="643">
          <cell r="A643">
            <v>53792</v>
          </cell>
          <cell r="B643" t="str">
            <v>CAMINHÃO BASCULANTE 6 M3, PESO BRUTO TOTAL 16.000 KG, CARGA ÚTIL MÁXIMA 13.071 KG, DISTÂNCIA ENTRE EIXOS 4,80 M, POTÊNCIA 230 CV INCLUSIVE CAÇAMBA METÁLICA - MATERIAIS NA OPERAÇÃO. AF_06/2014</v>
          </cell>
          <cell r="C643" t="str">
            <v>H</v>
          </cell>
          <cell r="D643">
            <v>110.3</v>
          </cell>
        </row>
        <row r="644">
          <cell r="A644">
            <v>53794</v>
          </cell>
          <cell r="B644" t="str">
            <v>USINA DE CONCRETO FIXA, CAPACIDADE NOMINAL DE 90 A 120 M3/H, SEM SILO - MANUTENÇÃO. AF_07/2016</v>
          </cell>
          <cell r="C644" t="str">
            <v>H</v>
          </cell>
          <cell r="D644">
            <v>35</v>
          </cell>
        </row>
        <row r="645">
          <cell r="A645">
            <v>53797</v>
          </cell>
          <cell r="B645" t="str">
            <v>CAMINHÃO TOCO, PBT 16.000 KG, CARGA ÚTIL MÁX. 10.685 KG, DIST. ENTRE EIXOS 4,8 M, POTÊNCIA 189 CV, INCLUSIVE CARROCERIA FIXA ABERTA DE MADEIRA P/ TRANSPORTE GERAL DE CARGA SECA, DIMEN. APROX. 2,5 X 7,00 X 0,50 M - MATERIAIS NA OPERAÇÃO. AF_06/2014</v>
          </cell>
          <cell r="C645" t="str">
            <v>H</v>
          </cell>
          <cell r="D645">
            <v>90.64</v>
          </cell>
        </row>
        <row r="646">
          <cell r="A646">
            <v>53804</v>
          </cell>
          <cell r="B646" t="str">
            <v>VASSOURA MECÂNICA REBOCÁVEL COM ESCOVA CILÍNDRICA, LARGURA ÚTIL DE VARRIMENTO DE 2,44 M - MANUTENÇÃO. AF_06/2014</v>
          </cell>
          <cell r="C646" t="str">
            <v>H</v>
          </cell>
          <cell r="D646">
            <v>2.78</v>
          </cell>
        </row>
        <row r="647">
          <cell r="A647">
            <v>53806</v>
          </cell>
          <cell r="B647" t="str">
            <v>TRATOR DE ESTEIRAS, POTÊNCIA 170 HP, PESO OPERACIONAL 19 T, CAÇAMBA 5,2 M3 - MANUTENÇÃO. AF_06/2014</v>
          </cell>
          <cell r="C647" t="str">
            <v>H</v>
          </cell>
          <cell r="D647">
            <v>38.119999999999997</v>
          </cell>
        </row>
        <row r="648">
          <cell r="A648">
            <v>53810</v>
          </cell>
          <cell r="B648" t="str">
            <v>TRATOR DE ESTEIRAS, POTÊNCIA 150 HP, PESO OPERACIONAL 16,7 T, COM RODA MOTRIZ ELEVADA E LÂMINA 3,18 M3 - MANUTENÇÃO. AF_06/2014</v>
          </cell>
          <cell r="C648" t="str">
            <v>H</v>
          </cell>
          <cell r="D648">
            <v>38.36</v>
          </cell>
        </row>
        <row r="649">
          <cell r="A649">
            <v>53814</v>
          </cell>
          <cell r="B649" t="str">
            <v>TRATOR DE ESTEIRAS, POTÊNCIA 347 HP, PESO OPERACIONAL 38,5 T, COM LÂMINA 8,70 M3 - MANUTENÇÃO. AF_06/2014</v>
          </cell>
          <cell r="C649" t="str">
            <v>H</v>
          </cell>
          <cell r="D649">
            <v>125.66</v>
          </cell>
        </row>
        <row r="650">
          <cell r="A650">
            <v>53817</v>
          </cell>
          <cell r="B650" t="str">
            <v>TRATOR DE ESTEIRAS, POTÊNCIA 100 HP, PESO OPERACIONAL 9,4 T, COM LÂMINA 2,19 M3 - MATERIAIS NA OPERAÇÃO. AF_06/2014</v>
          </cell>
          <cell r="C650" t="str">
            <v>H</v>
          </cell>
          <cell r="D650">
            <v>48.61</v>
          </cell>
        </row>
        <row r="651">
          <cell r="A651">
            <v>53818</v>
          </cell>
          <cell r="B651" t="str">
            <v>ROLO COMPACTADOR VIBRATÓRIO REBOCÁVEL, CILINDRO DE AÇO LISO, POTÊNCIA DE TRAÇÃO DE 65 CV, PESO 4,7 T, IMPACTO DINÂMICO 18,3 T, LARGURA DE TRABALHO 1,67 M - DEPRECIAÇÃO. AF_02/2016</v>
          </cell>
          <cell r="C651" t="str">
            <v>H</v>
          </cell>
          <cell r="D651">
            <v>4.63</v>
          </cell>
        </row>
        <row r="652">
          <cell r="A652">
            <v>53827</v>
          </cell>
          <cell r="B652" t="str">
            <v>CAMINHÃO TOCO, PESO BRUTO TOTAL 14.300 KG, CARGA ÚTIL MÁXIMA 9590 KG, DISTÂNCIA ENTRE EIXOS 4,76 M, POTÊNCIA 185 CV (NÃO INCLUI CARROCERIA) - MATERIAIS NA OPERAÇÃO. AF_06/2014</v>
          </cell>
          <cell r="C652" t="str">
            <v>H</v>
          </cell>
          <cell r="D652">
            <v>88.72</v>
          </cell>
        </row>
        <row r="653">
          <cell r="A653">
            <v>53829</v>
          </cell>
          <cell r="B653" t="str">
            <v>CAMINHÃO TOCO, PESO BRUTO TOTAL 16.000 KG, CARGA ÚTIL MÁXIMA DE 10.685 KG, DISTÂNCIA ENTRE EIXOS 4,80 M, POTÊNCIA 189 CV EXCLUSIVE CARROCERIA - MATERIAIS NA OPERAÇÃO. AF_06/2014</v>
          </cell>
          <cell r="C653" t="str">
            <v>H</v>
          </cell>
          <cell r="D653">
            <v>90.64</v>
          </cell>
        </row>
        <row r="654">
          <cell r="A654">
            <v>53831</v>
          </cell>
          <cell r="B654" t="str">
            <v>CAMINHÃO PIPA 10.000 L TRUCADO, PESO BRUTO TOTAL 23.000 KG, CARGA ÚTIL MÁXIMA 15.935 KG, DISTÂNCIA ENTRE EIXOS 4,8 M, POTÊNCIA 230 CV, INCLUSIVE TANQUE DE AÇO PARA TRANSPORTE DE ÁGUA - MATERIAIS NA OPERAÇÃO. AF_06/2014</v>
          </cell>
          <cell r="C654" t="str">
            <v>H</v>
          </cell>
          <cell r="D654">
            <v>110.3</v>
          </cell>
        </row>
        <row r="655">
          <cell r="A655">
            <v>53840</v>
          </cell>
          <cell r="B655" t="str">
            <v>GRADE DE DISCO REBOCÁVEL COM 20 DISCOS 24" X 6 MM COM PNEUS PARA TRANSPORTE - DEPRECIAÇÃO. AF_06/2014</v>
          </cell>
          <cell r="C655" t="str">
            <v>H</v>
          </cell>
          <cell r="D655">
            <v>1.51</v>
          </cell>
        </row>
        <row r="656">
          <cell r="A656">
            <v>53841</v>
          </cell>
          <cell r="B656" t="str">
            <v>GRADE DE DISCO REBOCÁVEL COM 20 DISCOS 24" X 6 MM COM PNEUS PARA TRANSPORTE - MANUTENÇÃO. AF_06/2014</v>
          </cell>
          <cell r="C656" t="str">
            <v>H</v>
          </cell>
          <cell r="D656">
            <v>1.04</v>
          </cell>
        </row>
        <row r="657">
          <cell r="A657">
            <v>53849</v>
          </cell>
          <cell r="B657" t="str">
            <v>MOTONIVELADORA POTÊNCIA BÁSICA LÍQUIDA (PRIMEIRA MARCHA) 125 HP, PESO BRUTO 13032 KG, LARGURA DA LÂMINA DE 3,7 M - MATERIAIS NA OPERAÇÃO. AF_06/2014</v>
          </cell>
          <cell r="C657" t="str">
            <v>H</v>
          </cell>
          <cell r="D657">
            <v>60.77</v>
          </cell>
        </row>
        <row r="658">
          <cell r="A658">
            <v>53857</v>
          </cell>
          <cell r="B658" t="str">
            <v>PÁ CARREGADEIRA SOBRE RODAS, POTÊNCIA LÍQUIDA 128 HP, CAPACIDADE DA CAÇAMBA 1,7 A 2,8 M3, PESO OPERACIONAL 11632 KG - MANUTENÇÃO. AF_06/2014</v>
          </cell>
          <cell r="C658" t="str">
            <v>H</v>
          </cell>
          <cell r="D658">
            <v>26.6</v>
          </cell>
        </row>
        <row r="659">
          <cell r="A659">
            <v>53858</v>
          </cell>
          <cell r="B659" t="str">
            <v>PÁ CARREGADEIRA SOBRE RODAS, POTÊNCIA LÍQUIDA 128 HP, CAPACIDADE DA CAÇAMBA 1,7 A 2,8 M3, PESO OPERACIONAL 11632 KG - MATERIAIS NA OPERAÇÃO. AF_06/2014</v>
          </cell>
          <cell r="C659" t="str">
            <v>H</v>
          </cell>
          <cell r="D659">
            <v>62.22</v>
          </cell>
        </row>
        <row r="660">
          <cell r="A660">
            <v>53861</v>
          </cell>
          <cell r="B660" t="str">
            <v>PÁ CARREGADEIRA SOBRE RODAS, POTÊNCIA 197 HP, CAPACIDADE DA CAÇAMBA 2,5 A 3,5 M3, PESO OPERACIONAL 18338 KG - MANUTENÇÃO. AF_06/2014</v>
          </cell>
          <cell r="C660" t="str">
            <v>H</v>
          </cell>
          <cell r="D660">
            <v>36.880000000000003</v>
          </cell>
        </row>
        <row r="661">
          <cell r="A661">
            <v>53863</v>
          </cell>
          <cell r="B661" t="str">
            <v>MARTELETE OU ROMPEDOR PNEUMÁTICO MANUAL, 28 KG, COM SILENCIADOR - MANUTENÇÃO. AF_07/2016</v>
          </cell>
          <cell r="C661" t="str">
            <v>H</v>
          </cell>
          <cell r="D661">
            <v>0.98</v>
          </cell>
        </row>
        <row r="662">
          <cell r="A662">
            <v>53865</v>
          </cell>
          <cell r="B662" t="str">
            <v>COMPRESSOR DE AR REBOCÁVEL, VAZÃO 189 PCM, PRESSÃO EFETIVA DE TRABALHO 102 PSI, MOTOR DIESEL, POTÊNCIA 63 CV - MATERIAIS NA OPERAÇÃO. AF_06/2015</v>
          </cell>
          <cell r="C662" t="str">
            <v>H</v>
          </cell>
          <cell r="D662">
            <v>30.22</v>
          </cell>
        </row>
        <row r="663">
          <cell r="A663">
            <v>53866</v>
          </cell>
          <cell r="B663" t="str">
            <v>BOMBA SUBMERSÍVEL ELÉTRICA TRIFÁSICA, POTÊNCIA 2,96 HP, Ø ROTOR 144 MM SEMI-ABERTO, BOCAL DE SAÍDA Ø 2, HM/Q = 2 MCA / 38,8 M3/H A 28 MCA / 5 M3/H - MATERIAIS NA OPERAÇÃO. AF_06/2014</v>
          </cell>
          <cell r="C663" t="str">
            <v>H</v>
          </cell>
          <cell r="D663">
            <v>1.63</v>
          </cell>
        </row>
        <row r="664">
          <cell r="A664">
            <v>53882</v>
          </cell>
          <cell r="B664" t="str">
            <v>CAMINHÃO PIPA 6.000 L, PESO BRUTO TOTAL 13.000 KG, DISTÂNCIA ENTRE EIXOS 4,80 M, POTÊNCIA 189 CV INCLUSIVE TANQUE DE AÇO PARA TRANSPORTE DE ÁGUA, CAPACIDADE 6 M3 - MANUTENÇÃO. AF_06/2014</v>
          </cell>
          <cell r="C664" t="str">
            <v>H</v>
          </cell>
          <cell r="D664">
            <v>17.04</v>
          </cell>
        </row>
        <row r="665">
          <cell r="A665">
            <v>55263</v>
          </cell>
          <cell r="B665" t="str">
            <v>ROLO COMPACTADOR DE PNEUS ESTÁTICO, PRESSÃO VARIÁVEL, POTÊNCIA 111 HP, PESO SEM/COM LASTRO 9,5 / 26 T, LARGURA DE TRABALHO 1,90 M - MATERIAIS NA OPERAÇÃO. AF_07/2014</v>
          </cell>
          <cell r="C665" t="str">
            <v>H</v>
          </cell>
          <cell r="D665">
            <v>53.97</v>
          </cell>
        </row>
        <row r="666">
          <cell r="A666">
            <v>73303</v>
          </cell>
          <cell r="B666" t="str">
            <v>GRUPO GERADOR ESTACIONÁRIO, MOTOR DIESEL POTÊNCIA 170 KVA - DEPRECIAÇÃO. AF_02/2016</v>
          </cell>
          <cell r="C666" t="str">
            <v>H</v>
          </cell>
          <cell r="D666">
            <v>2.29</v>
          </cell>
        </row>
        <row r="667">
          <cell r="A667">
            <v>73307</v>
          </cell>
          <cell r="B667" t="str">
            <v>GRUPO GERADOR ESTACIONÁRIO, MOTOR DIESEL POTÊNCIA 170 KVA - MANUTENÇÃO. AF_02/2016</v>
          </cell>
          <cell r="C667" t="str">
            <v>H</v>
          </cell>
          <cell r="D667">
            <v>2.0499999999999998</v>
          </cell>
        </row>
        <row r="668">
          <cell r="A668">
            <v>73309</v>
          </cell>
          <cell r="B668" t="str">
            <v>ROLO COMPACTADOR VIBRATÓRIO PÉ DE CARNEIRO PARA SOLOS, POTÊNCIA 80 HP, PESO OPERACIONAL SEM/COM LASTRO 7,4 / 8,8 T, LARGURA DE TRABALHO 1,68 M - DEPRECIAÇÃO. AF_02/2016</v>
          </cell>
          <cell r="C668" t="str">
            <v>H</v>
          </cell>
          <cell r="D668">
            <v>15.95</v>
          </cell>
        </row>
        <row r="669">
          <cell r="A669">
            <v>73311</v>
          </cell>
          <cell r="B669" t="str">
            <v>GRUPO GERADOR ESTACIONÁRIO, MOTOR DIESEL POTÊNCIA 170 KVA - MATERIAIS NA OPERAÇÃO. AF_02/2016</v>
          </cell>
          <cell r="C669" t="str">
            <v>H</v>
          </cell>
          <cell r="D669">
            <v>102.08</v>
          </cell>
        </row>
        <row r="670">
          <cell r="A670">
            <v>73313</v>
          </cell>
          <cell r="B670" t="str">
            <v>ROLO COMPACTADOR VIBRATÓRIO PÉ DE CARNEIRO PARA SOLOS, POTÊNCIA 80 HP, PESO OPERACIONAL SEM/COM LASTRO 7,4 / 8,8 T, LARGURA DE TRABALHO 1,68 M - JUROS. AF_02/2016</v>
          </cell>
          <cell r="C670" t="str">
            <v>H</v>
          </cell>
          <cell r="D670">
            <v>4.1900000000000004</v>
          </cell>
        </row>
        <row r="671">
          <cell r="A671">
            <v>73315</v>
          </cell>
          <cell r="B671" t="str">
            <v>ROLO COMPACTADOR VIBRATÓRIO PÉ DE CARNEIRO PARA SOLOS, POTÊNCIA 80 HP, PESO OPERACIONAL SEM/COM LASTRO 7,4 / 8,8 T, LARGURA DE TRABALHO 1,68 M - MATERIAIS NA OPERAÇÃO. AF_02/2016</v>
          </cell>
          <cell r="C671" t="str">
            <v>H</v>
          </cell>
          <cell r="D671">
            <v>38.869999999999997</v>
          </cell>
        </row>
        <row r="672">
          <cell r="A672">
            <v>73335</v>
          </cell>
          <cell r="B672" t="str">
            <v>CAMINHÃO TOCO, PBT 14.300 KG, CARGA ÚTIL MÁX. 9.710 KG, DIST. ENTRE EIXOS 3,56 M, POTÊNCIA 185 CV, INCLUSIVE CARROCERIA FIXA ABERTA DE MADEIRA P/ TRANSPORTE GERAL DE CARGA SECA, DIMEN. APROX. 2,50 X 6,50 X 0,50 M - MANUTENÇÃO. AF_06/2014</v>
          </cell>
          <cell r="C672" t="str">
            <v>H</v>
          </cell>
          <cell r="D672">
            <v>16.190000000000001</v>
          </cell>
        </row>
        <row r="673">
          <cell r="A673">
            <v>73340</v>
          </cell>
          <cell r="B673" t="str">
            <v>CAMINHÃO TOCO, PBT 14.300 KG, CARGA ÚTIL MÁX. 9.710 KG, DIST. ENTRE EIXOS 3,56 M, POTÊNCIA 185 CV, INCLUSIVE CARROCERIA FIXA ABERTA DE MADEIRA P/ TRANSPORTE GERAL DE CARGA SECA, DIMEN. APROX. 2,50 X 6,50 X 0,50 M - MATERIAIS NA OPERAÇÃO. AF_06/2014</v>
          </cell>
          <cell r="C673" t="str">
            <v>H</v>
          </cell>
          <cell r="D673">
            <v>88.72</v>
          </cell>
        </row>
        <row r="674">
          <cell r="A674">
            <v>83361</v>
          </cell>
          <cell r="B674" t="str">
            <v>ESPARGIDOR DE ASFALTO PRESSURIZADO, TANQUE 6 M3 COM ISOLAÇÃO TÉRMICA, AQUECIDO COM 2 MAÇARICOS, COM BARRA ESPARGIDORA 3,60 M, MONTADO SOBRE CAMINHÃO  TOCO, PBT 14.300 KG, POTÊNCIA 185 CV - MANUTENÇÃO. AF_08/2015</v>
          </cell>
          <cell r="C674" t="str">
            <v>H</v>
          </cell>
          <cell r="D674">
            <v>10.19</v>
          </cell>
        </row>
        <row r="675">
          <cell r="A675">
            <v>83761</v>
          </cell>
          <cell r="B675" t="str">
            <v>GRUPO DE SOLDAGEM COM GERADOR A DIESEL 60 CV PARA SOLDA ELÉTRICA, SOBRE 04 RODAS, COM MOTOR 4 CILINDROS 600 A - DEPRECIAÇÃO. AF_02/2016</v>
          </cell>
          <cell r="C675" t="str">
            <v>H</v>
          </cell>
          <cell r="D675">
            <v>4.8899999999999997</v>
          </cell>
        </row>
        <row r="676">
          <cell r="A676">
            <v>83762</v>
          </cell>
          <cell r="B676" t="str">
            <v>GRUPO DE SOLDAGEM COM GERADOR A DIESEL 60 CV PARA SOLDA ELÉTRICA, SOBRE 04 RODAS, COM MOTOR 4 CILINDROS 600 A - MANUTENÇÃO. AF_02/2016</v>
          </cell>
          <cell r="C676" t="str">
            <v>H</v>
          </cell>
          <cell r="D676">
            <v>6.12</v>
          </cell>
        </row>
        <row r="677">
          <cell r="A677">
            <v>83763</v>
          </cell>
          <cell r="B677" t="str">
            <v>GRUPO DE SOLDAGEM COM GERADOR A DIESEL 60 CV PARA SOLDA ELÉTRICA, SOBRE 04 RODAS, COM MOTOR 4 CILINDROS 600 A - MATERIAIS NA OPERAÇÃO. AF_02/2016</v>
          </cell>
          <cell r="C677" t="str">
            <v>H</v>
          </cell>
          <cell r="D677">
            <v>28.77</v>
          </cell>
        </row>
        <row r="678">
          <cell r="A678">
            <v>83764</v>
          </cell>
          <cell r="B678" t="str">
            <v>GRUPO DE SOLDAGEM COM GERADOR A DIESEL 60 CV PARA SOLDA ELÉTRICA, SOBRE 04 RODAS, COM MOTOR 4 CILINDROS 600 A - JUROS. AF_02/2016</v>
          </cell>
          <cell r="C678" t="str">
            <v>H</v>
          </cell>
          <cell r="D678">
            <v>1.1000000000000001</v>
          </cell>
        </row>
        <row r="679">
          <cell r="A679">
            <v>87026</v>
          </cell>
          <cell r="B679" t="str">
            <v>GRADE DE DISCO REBOCÁVEL COM 20 DISCOS 24" X 6 MM COM PNEUS PARA TRANSPORTE - JUROS. AF_06/2014</v>
          </cell>
          <cell r="C679" t="str">
            <v>H</v>
          </cell>
          <cell r="D679">
            <v>0.4</v>
          </cell>
        </row>
        <row r="680">
          <cell r="A680">
            <v>87441</v>
          </cell>
          <cell r="B680" t="str">
            <v>BETONEIRA CAPACIDADE NOMINAL 400 L, CAPACIDADE DE MISTURA 310 L, MOTOR A DIESEL POTÊNCIA 5,0 HP, SEM CARREGADOR - DEPRECIAÇÃO. AF_06/2014</v>
          </cell>
          <cell r="C680" t="str">
            <v>H</v>
          </cell>
          <cell r="D680">
            <v>0.26</v>
          </cell>
        </row>
        <row r="681">
          <cell r="A681">
            <v>87442</v>
          </cell>
          <cell r="B681" t="str">
            <v>BETONEIRA CAPACIDADE NOMINAL 400 L, CAPACIDADE DE MISTURA 310 L, MOTOR A DIESEL POTÊNCIA 5,0 HP, SEM CARREGADOR - JUROS. AF_06/2014</v>
          </cell>
          <cell r="C681" t="str">
            <v>H</v>
          </cell>
          <cell r="D681">
            <v>0.06</v>
          </cell>
        </row>
        <row r="682">
          <cell r="A682">
            <v>87443</v>
          </cell>
          <cell r="B682" t="str">
            <v>BETONEIRA CAPACIDADE NOMINAL 400 L, CAPACIDADE DE MISTURA 310 L, MOTOR A DIESEL POTÊNCIA 5,0 HP, SEM CARREGADOR - MANUTENÇÃO. AF_06/2014</v>
          </cell>
          <cell r="C682" t="str">
            <v>H</v>
          </cell>
          <cell r="D682">
            <v>0.25</v>
          </cell>
        </row>
        <row r="683">
          <cell r="A683">
            <v>87444</v>
          </cell>
          <cell r="B683" t="str">
            <v>BETONEIRA CAPACIDADE NOMINAL 400 L, CAPACIDADE DE MISTURA 310 L, MOTOR A DIESEL POTÊNCIA 5,0 HP, SEM CARREGADOR - MATERIAIS NA OPERAÇÃO. AF_06/2014</v>
          </cell>
          <cell r="C683" t="str">
            <v>H</v>
          </cell>
          <cell r="D683">
            <v>2.42</v>
          </cell>
        </row>
        <row r="684">
          <cell r="A684">
            <v>88387</v>
          </cell>
          <cell r="B684" t="str">
            <v>MISTURADOR DE ARGAMASSA, EIXO HORIZONTAL, CAPACIDADE DE MISTURA 300 KG, MOTOR ELÉTRICO POTÊNCIA 5 CV - DEPRECIAÇÃO. AF_06/2014</v>
          </cell>
          <cell r="C684" t="str">
            <v>H</v>
          </cell>
          <cell r="D684">
            <v>0.52</v>
          </cell>
        </row>
        <row r="685">
          <cell r="A685">
            <v>88389</v>
          </cell>
          <cell r="B685" t="str">
            <v>MISTURADOR DE ARGAMASSA, EIXO HORIZONTAL, CAPACIDADE DE MISTURA 300 KG, MOTOR ELÉTRICO POTÊNCIA 5 CV - JUROS. AF_06/2014</v>
          </cell>
          <cell r="C685" t="str">
            <v>H</v>
          </cell>
          <cell r="D685">
            <v>0.11</v>
          </cell>
        </row>
        <row r="686">
          <cell r="A686">
            <v>88390</v>
          </cell>
          <cell r="B686" t="str">
            <v>MISTURADOR DE ARGAMASSA, EIXO HORIZONTAL, CAPACIDADE DE MISTURA 300 KG, MOTOR ELÉTRICO POTÊNCIA 5 CV - MANUTENÇÃO. AF_06/2014</v>
          </cell>
          <cell r="C686" t="str">
            <v>H</v>
          </cell>
          <cell r="D686">
            <v>0.65</v>
          </cell>
        </row>
        <row r="687">
          <cell r="A687">
            <v>88391</v>
          </cell>
          <cell r="B687" t="str">
            <v>MISTURADOR DE ARGAMASSA, EIXO HORIZONTAL, CAPACIDADE DE MISTURA 300 KG, MOTOR ELÉTRICO POTÊNCIA 5 CV - MATERIAIS NA OPERAÇÃO. AF_06/2014</v>
          </cell>
          <cell r="C687" t="str">
            <v>H</v>
          </cell>
          <cell r="D687">
            <v>2.66</v>
          </cell>
        </row>
        <row r="688">
          <cell r="A688">
            <v>88394</v>
          </cell>
          <cell r="B688" t="str">
            <v>MISTURADOR DE ARGAMASSA, EIXO HORIZONTAL, CAPACIDADE DE MISTURA 600 KG, MOTOR ELÉTRICO POTÊNCIA 7,5 CV - DEPRECIAÇÃO. AF_06/2014</v>
          </cell>
          <cell r="C688" t="str">
            <v>H</v>
          </cell>
          <cell r="D688">
            <v>0.62</v>
          </cell>
        </row>
        <row r="689">
          <cell r="A689">
            <v>88395</v>
          </cell>
          <cell r="B689" t="str">
            <v>MISTURADOR DE ARGAMASSA, EIXO HORIZONTAL, CAPACIDADE DE MISTURA 600 KG, MOTOR ELÉTRICO POTÊNCIA 7,5 CV - JUROS. AF_06/2014</v>
          </cell>
          <cell r="C689" t="str">
            <v>H</v>
          </cell>
          <cell r="D689">
            <v>0.13</v>
          </cell>
        </row>
        <row r="690">
          <cell r="A690">
            <v>88396</v>
          </cell>
          <cell r="B690" t="str">
            <v>MISTURADOR DE ARGAMASSA, EIXO HORIZONTAL, CAPACIDADE DE MISTURA 600 KG, MOTOR ELÉTRICO POTÊNCIA 7,5 CV - MANUTENÇÃO. AF_06/2014</v>
          </cell>
          <cell r="C690" t="str">
            <v>H</v>
          </cell>
          <cell r="D690">
            <v>0.77</v>
          </cell>
        </row>
        <row r="691">
          <cell r="A691">
            <v>88397</v>
          </cell>
          <cell r="B691" t="str">
            <v>MISTURADOR DE ARGAMASSA, EIXO HORIZONTAL, CAPACIDADE DE MISTURA 600 KG, MOTOR ELÉTRICO POTÊNCIA 7,5 CV - MATERIAIS NA OPERAÇÃO. AF_06/2014</v>
          </cell>
          <cell r="C691" t="str">
            <v>H</v>
          </cell>
          <cell r="D691">
            <v>3.98</v>
          </cell>
        </row>
        <row r="692">
          <cell r="A692">
            <v>88400</v>
          </cell>
          <cell r="B692" t="str">
            <v>MISTURADOR DE ARGAMASSA, EIXO HORIZONTAL, CAPACIDADE DE MISTURA 160 KG, MOTOR ELÉTRICO POTÊNCIA 3 CV - DEPRECIAÇÃO. AF_06/2014</v>
          </cell>
          <cell r="C692" t="str">
            <v>H</v>
          </cell>
          <cell r="D692">
            <v>0.49</v>
          </cell>
        </row>
        <row r="693">
          <cell r="A693">
            <v>88401</v>
          </cell>
          <cell r="B693" t="str">
            <v>MISTURADOR DE ARGAMASSA, EIXO HORIZONTAL, CAPACIDADE DE MISTURA 160 KG, MOTOR ELÉTRICO POTÊNCIA 3 CV - JUROS. AF_06/2014</v>
          </cell>
          <cell r="C693" t="str">
            <v>H</v>
          </cell>
          <cell r="D693">
            <v>0.11</v>
          </cell>
        </row>
        <row r="694">
          <cell r="A694">
            <v>88402</v>
          </cell>
          <cell r="B694" t="str">
            <v>MISTURADOR DE ARGAMASSA, EIXO HORIZONTAL, CAPACIDADE DE MISTURA 160 KG, MOTOR ELÉTRICO POTÊNCIA 3 CV - MANUTENÇÃO. AF_06/2014</v>
          </cell>
          <cell r="C694" t="str">
            <v>H</v>
          </cell>
          <cell r="D694">
            <v>0.61</v>
          </cell>
        </row>
        <row r="695">
          <cell r="A695">
            <v>88403</v>
          </cell>
          <cell r="B695" t="str">
            <v>MISTURADOR DE ARGAMASSA, EIXO HORIZONTAL, CAPACIDADE DE MISTURA 160 KG, MOTOR ELÉTRICO POTÊNCIA 3 CV - MATERIAIS NA OPERAÇÃO. AF_06/2014</v>
          </cell>
          <cell r="C695" t="str">
            <v>H</v>
          </cell>
          <cell r="D695">
            <v>1.59</v>
          </cell>
        </row>
        <row r="696">
          <cell r="A696">
            <v>88419</v>
          </cell>
          <cell r="B696" t="str">
            <v>PROJETOR DE ARGAMASSA, CAPACIDADE DE PROJEÇÃO 1,5 M3/H, ALCANCE DE 30 ATÉ 60 M, MOTOR ELÉTRICO POTÊNCIA 7,5 HP - DEPRECIAÇÃO. AF_06/2014</v>
          </cell>
          <cell r="C696" t="str">
            <v>H</v>
          </cell>
          <cell r="D696">
            <v>3.2</v>
          </cell>
        </row>
        <row r="697">
          <cell r="A697">
            <v>88422</v>
          </cell>
          <cell r="B697" t="str">
            <v>PROJETOR DE ARGAMASSA, CAPACIDADE DE PROJEÇÃO 1,5 M3/H, ALCANCE DE 30 ATÉ 60 M, MOTOR ELÉTRICO POTÊNCIA 7,5 HP - JUROS. AF_06/2014</v>
          </cell>
          <cell r="C697" t="str">
            <v>H</v>
          </cell>
          <cell r="D697">
            <v>0.72</v>
          </cell>
        </row>
        <row r="698">
          <cell r="A698">
            <v>88425</v>
          </cell>
          <cell r="B698" t="str">
            <v>PROJETOR DE ARGAMASSA, CAPACIDADE DE PROJEÇÃO 1,5 M3/H, ALCANCE DE 30 ATÉ 60 M, MOTOR ELÉTRICO POTÊNCIA 7,5 HP - MANUTENÇÃO. AF_06/2014</v>
          </cell>
          <cell r="C698" t="str">
            <v>H</v>
          </cell>
          <cell r="D698">
            <v>3.5</v>
          </cell>
        </row>
        <row r="699">
          <cell r="A699">
            <v>88427</v>
          </cell>
          <cell r="B699" t="str">
            <v>PROJETOR DE ARGAMASSA, CAPACIDADE DE PROJEÇÃO 1,5 M3/H, ALCANCE DE 30 ATÉ 60 M, MOTOR ELÉTRICO POTÊNCIA 7,5 HP - MATERIAIS NA OPERAÇÃO. AF_06/2014</v>
          </cell>
          <cell r="C699" t="str">
            <v>H</v>
          </cell>
          <cell r="D699">
            <v>4.04</v>
          </cell>
        </row>
        <row r="700">
          <cell r="A700">
            <v>88434</v>
          </cell>
          <cell r="B700" t="str">
            <v>PROJETOR DE ARGAMASSA, CAPACIDADE DE PROJEÇÃO 2 M3/H, ALCANCE ATÉ 50 M, MOTOR ELÉTRICO POTÊNCIA 7,5 HP - DEPRECIAÇÃO. AF_06/2014</v>
          </cell>
          <cell r="C700" t="str">
            <v>H</v>
          </cell>
          <cell r="D700">
            <v>4.25</v>
          </cell>
        </row>
        <row r="701">
          <cell r="A701">
            <v>88435</v>
          </cell>
          <cell r="B701" t="str">
            <v>PROJETOR DE ARGAMASSA, CAPACIDADE DE PROJEÇÃO 2 M3/H, ALCANCE ATÉ 50 M, MOTOR ELÉTRICO POTÊNCIA 7,5 HP - JUROS. AF_06/2014</v>
          </cell>
          <cell r="C701" t="str">
            <v>H</v>
          </cell>
          <cell r="D701">
            <v>0.95</v>
          </cell>
        </row>
        <row r="702">
          <cell r="A702">
            <v>88436</v>
          </cell>
          <cell r="B702" t="str">
            <v>PROJETOR DE ARGAMASSA, CAPACIDADE DE PROJEÇÃO 2 M3/H, ALCANCE ATÉ 50 M, MOTOR ELÉTRICO POTÊNCIA 7,5 HP - MANUTENÇÃO. AF_06/2014</v>
          </cell>
          <cell r="C702" t="str">
            <v>H</v>
          </cell>
          <cell r="D702">
            <v>4.6500000000000004</v>
          </cell>
        </row>
        <row r="703">
          <cell r="A703">
            <v>88437</v>
          </cell>
          <cell r="B703" t="str">
            <v>PROJETOR DE ARGAMASSA, CAPACIDADE DE PROJEÇÃO 2 M3/H, ALCANCE ATÉ 50 M, MOTOR ELÉTRICO POTÊNCIA 7,5 HP - MATERIAIS NA OPERAÇÃO. AF_06/2014</v>
          </cell>
          <cell r="C703" t="str">
            <v>H</v>
          </cell>
          <cell r="D703">
            <v>4.04</v>
          </cell>
        </row>
        <row r="704">
          <cell r="A704">
            <v>88569</v>
          </cell>
          <cell r="B704" t="str">
            <v>ESPARGIDOR DE ASFALTO PRESSURIZADO COM TANQUE DE 2500 L, REBOCÁVEL COM MOTOR A GASOLINA POTÊNCIA 3,4 HP - DEPRECIAÇÃO. AF_07/2014</v>
          </cell>
          <cell r="C704" t="str">
            <v>H</v>
          </cell>
          <cell r="D704">
            <v>2.46</v>
          </cell>
        </row>
        <row r="705">
          <cell r="A705">
            <v>88570</v>
          </cell>
          <cell r="B705" t="str">
            <v>ESPARGIDOR DE ASFALTO PRESSURIZADO COM TANQUE DE 2500 L, REBOCÁVEL COM MOTOR A GASOLINA POTÊNCIA 3,4 HP - JUROS. AF_07/2014</v>
          </cell>
          <cell r="C705" t="str">
            <v>H</v>
          </cell>
          <cell r="D705">
            <v>0.83</v>
          </cell>
        </row>
        <row r="706">
          <cell r="A706">
            <v>88826</v>
          </cell>
          <cell r="B706" t="str">
            <v>BETONEIRA CAPACIDADE NOMINAL DE 400 L, CAPACIDADE DE MISTURA 280 L, MOTOR ELÉTRICO TRIFÁSICO POTÊNCIA DE 2 CV, SEM CARREGADOR - DEPRECIAÇÃO. AF_10/2014</v>
          </cell>
          <cell r="C706" t="str">
            <v>H</v>
          </cell>
          <cell r="D706">
            <v>0.19</v>
          </cell>
        </row>
        <row r="707">
          <cell r="A707">
            <v>88827</v>
          </cell>
          <cell r="B707" t="str">
            <v>BETONEIRA CAPACIDADE NOMINAL DE 400 L, CAPACIDADE DE MISTURA 280 L, MOTOR ELÉTRICO TRIFÁSICO POTÊNCIA DE 2 CV, SEM CARREGADOR - JUROS. AF_10/2014</v>
          </cell>
          <cell r="C707" t="str">
            <v>H</v>
          </cell>
          <cell r="D707">
            <v>0.04</v>
          </cell>
        </row>
        <row r="708">
          <cell r="A708">
            <v>88828</v>
          </cell>
          <cell r="B708" t="str">
            <v>BETONEIRA CAPACIDADE NOMINAL DE 400 L, CAPACIDADE DE MISTURA 280 L, MOTOR ELÉTRICO TRIFÁSICO POTÊNCIA DE 2 CV, SEM CARREGADOR - MANUTENÇÃO. AF_10/2014</v>
          </cell>
          <cell r="C708" t="str">
            <v>H</v>
          </cell>
          <cell r="D708">
            <v>0.18</v>
          </cell>
        </row>
        <row r="709">
          <cell r="A709">
            <v>88829</v>
          </cell>
          <cell r="B709" t="str">
            <v>BETONEIRA CAPACIDADE NOMINAL DE 400 L, CAPACIDADE DE MISTURA 280 L, MOTOR ELÉTRICO TRIFÁSICO POTÊNCIA DE 2 CV, SEM CARREGADOR - MATERIAIS NA OPERAÇÃO. AF_10/2014</v>
          </cell>
          <cell r="C709" t="str">
            <v>H</v>
          </cell>
          <cell r="D709">
            <v>1.06</v>
          </cell>
        </row>
        <row r="710">
          <cell r="A710">
            <v>88832</v>
          </cell>
          <cell r="B710" t="str">
            <v>ESCAVADEIRA HIDRÁULICA SOBRE ESTEIRAS, CAÇAMBA 0,80 M3, PESO OPERACIONAL 17,8 T, POTÊNCIA LÍQUIDA 110 HP - DEPRECIAÇÃO. AF_10/2014</v>
          </cell>
          <cell r="C710" t="str">
            <v>H</v>
          </cell>
          <cell r="D710">
            <v>20.57</v>
          </cell>
        </row>
        <row r="711">
          <cell r="A711">
            <v>88834</v>
          </cell>
          <cell r="B711" t="str">
            <v>ESCAVADEIRA HIDRÁULICA SOBRE ESTEIRAS, CAÇAMBA 0,80 M3, PESO OPERACIONAL 17,8 T, POTÊNCIA LÍQUIDA 110 HP - JUROS. AF_10/2014</v>
          </cell>
          <cell r="C711" t="str">
            <v>H</v>
          </cell>
          <cell r="D711">
            <v>5.28</v>
          </cell>
        </row>
        <row r="712">
          <cell r="A712">
            <v>88835</v>
          </cell>
          <cell r="B712" t="str">
            <v>ESCAVADEIRA HIDRÁULICA SOBRE ESTEIRAS, CAÇAMBA 0,80 M3, PESO OPERACIONAL 17,8 T, POTÊNCIA LÍQUIDA 110 HP - MANUTENÇÃO. AF_10/2014</v>
          </cell>
          <cell r="C712" t="str">
            <v>H</v>
          </cell>
          <cell r="D712">
            <v>25.71</v>
          </cell>
        </row>
        <row r="713">
          <cell r="A713">
            <v>88836</v>
          </cell>
          <cell r="B713" t="str">
            <v>ESCAVADEIRA HIDRÁULICA SOBRE ESTEIRAS, CAÇAMBA 0,80 M3, PESO OPERACIONAL 17,8 T, POTÊNCIA LÍQUIDA 110 HP - MATERIAIS NA OPERAÇÃO. AF_10/2014</v>
          </cell>
          <cell r="C713" t="str">
            <v>H</v>
          </cell>
          <cell r="D713">
            <v>53.46</v>
          </cell>
        </row>
        <row r="714">
          <cell r="A714">
            <v>88839</v>
          </cell>
          <cell r="B714" t="str">
            <v>TRATOR DE ESTEIRAS, POTÊNCIA 125 HP, PESO OPERACIONAL 12,9 T, COM LÂMINA 2,7 M3 - DEPRECIAÇÃO. AF_10/2014</v>
          </cell>
          <cell r="C714" t="str">
            <v>H</v>
          </cell>
          <cell r="D714">
            <v>17.32</v>
          </cell>
        </row>
        <row r="715">
          <cell r="A715">
            <v>88840</v>
          </cell>
          <cell r="B715" t="str">
            <v>TRATOR DE ESTEIRAS, POTÊNCIA 125 HP, PESO OPERACIONAL 12,9 T, COM LÂMINA 2,7 M3 - JUROS. AF_10/2014</v>
          </cell>
          <cell r="C715" t="str">
            <v>H</v>
          </cell>
          <cell r="D715">
            <v>7.4</v>
          </cell>
        </row>
        <row r="716">
          <cell r="A716">
            <v>88841</v>
          </cell>
          <cell r="B716" t="str">
            <v>TRATOR DE ESTEIRAS, POTÊNCIA 125 HP, PESO OPERACIONAL 12,9 T, COM LÂMINA 2,7 M3 - MANUTENÇÃO. AF_10/2014</v>
          </cell>
          <cell r="C716" t="str">
            <v>H</v>
          </cell>
          <cell r="D716">
            <v>30.97</v>
          </cell>
        </row>
        <row r="717">
          <cell r="A717">
            <v>88842</v>
          </cell>
          <cell r="B717" t="str">
            <v>TRATOR DE ESTEIRAS, POTÊNCIA 125 HP, PESO OPERACIONAL 12,9 T, COM LÂMINA 2,7 M3 - MATERIAIS NA OPERAÇÃO. AF_10/2014</v>
          </cell>
          <cell r="C717" t="str">
            <v>H</v>
          </cell>
          <cell r="D717">
            <v>60.77</v>
          </cell>
        </row>
        <row r="718">
          <cell r="A718">
            <v>88847</v>
          </cell>
          <cell r="B718" t="str">
            <v>USINA DE LAMA ASFÁLTICA, PROD 30 A 50 T/H, SILO DE AGREGADO 7 M3, RESERVATÓRIOS PARA EMULSÃO E ÁGUA DE 2,3 M3 CADA, MISTURADOR TIPO PUG MILL A SER MONTADO SOBRE CAMINHÃO - DEPRECIAÇÃO. AF_10/2014</v>
          </cell>
          <cell r="C718" t="str">
            <v>H</v>
          </cell>
          <cell r="D718">
            <v>14.55</v>
          </cell>
        </row>
        <row r="719">
          <cell r="A719">
            <v>88848</v>
          </cell>
          <cell r="B719" t="str">
            <v>USINA DE LAMA ASFÁLTICA, PROD 30 A 50 T/H, SILO DE AGREGADO 7 M3, RESERVATÓRIOS PARA EMULSÃO E ÁGUA DE 2,3 M3 CADA, MISTURADOR TIPO PUG MILL A SER MONTADO SOBRE CAMINHÃO - JUROS. AF_10/2014</v>
          </cell>
          <cell r="C719" t="str">
            <v>H</v>
          </cell>
          <cell r="D719">
            <v>5.81</v>
          </cell>
        </row>
        <row r="720">
          <cell r="A720">
            <v>88853</v>
          </cell>
          <cell r="B720" t="str">
            <v>MOTOBOMBA CENTRÍFUGA, MOTOR A GASOLINA, POTÊNCIA 5,42 HP, BOCAIS 1 1/2" X 1", DIÂMETRO ROTOR 143 MM HM/Q = 6 MCA / 16,8 M3/H A 38 MCA / 6,6 M3/H - DEPRECIAÇÃO. AF_06/2014</v>
          </cell>
          <cell r="C720" t="str">
            <v>H</v>
          </cell>
          <cell r="D720">
            <v>0.16</v>
          </cell>
        </row>
        <row r="721">
          <cell r="A721">
            <v>88854</v>
          </cell>
          <cell r="B721" t="str">
            <v>MOTOBOMBA CENTRÍFUGA, MOTOR A GASOLINA, POTÊNCIA 5,42 HP, BOCAIS 1 1/2" X 1", DIÂMETRO ROTOR 143 MM HM/Q = 6 MCA / 16,8 M3/H A 38 MCA / 6,6 M3/H - JUROS. AF_06/2014</v>
          </cell>
          <cell r="C721" t="str">
            <v>H</v>
          </cell>
          <cell r="D721">
            <v>0.03</v>
          </cell>
        </row>
        <row r="722">
          <cell r="A722">
            <v>88855</v>
          </cell>
          <cell r="B722" t="str">
            <v>GRADE DE DISCO CONTROLE REMOTO REBOCÁVEL, COM 24 DISCOS 24 X 6 MM COM PNEUS PARA TRANSPORTE - DEPRECIAÇÃO. AF_06/2014</v>
          </cell>
          <cell r="C722" t="str">
            <v>H</v>
          </cell>
          <cell r="D722">
            <v>1.92</v>
          </cell>
        </row>
        <row r="723">
          <cell r="A723">
            <v>88856</v>
          </cell>
          <cell r="B723" t="str">
            <v>GRADE DE DISCO CONTROLE REMOTO REBOCÁVEL, COM 24 DISCOS 24 X 6 MM COM PNEUS PARA TRANSPORTE - JUROS. AF_06/2014</v>
          </cell>
          <cell r="C723" t="str">
            <v>H</v>
          </cell>
          <cell r="D723">
            <v>0.51</v>
          </cell>
        </row>
        <row r="724">
          <cell r="A724">
            <v>88857</v>
          </cell>
          <cell r="B724" t="str">
            <v>RETROESCAVADEIRA SOBRE RODAS COM CARREGADEIRA, TRAÇÃO 4X4, POTÊNCIA LÍQ. 88 HP, CAÇAMBA CARREG. CAP. MÍN. 1 M3, CAÇAMBA RETRO CAP. 0,26 M3, PESO OPERACIONAL MÍN. 6.674 KG, PROFUNDIDADE ESCAVAÇÃO MÁX. 4,37 M - DEPRECIAÇÃO. AF_06/2014</v>
          </cell>
          <cell r="C724" t="str">
            <v>H</v>
          </cell>
          <cell r="D724">
            <v>12.65</v>
          </cell>
        </row>
        <row r="725">
          <cell r="A725">
            <v>88858</v>
          </cell>
          <cell r="B725" t="str">
            <v>RETROESCAVADEIRA SOBRE RODAS COM CARREGADEIRA, TRAÇÃO 4X4, POTÊNCIA LÍQ. 88 HP, CAÇAMBA CARREG. CAP. MÍN. 1 M3, CAÇAMBA RETRO CAP. 0,26 M3, PESO OPERACIONAL MÍN. 6.674 KG, PROFUNDIDADE ESCAVAÇÃO MÁX. 4,37 M - JUROS. AF_06/2014</v>
          </cell>
          <cell r="C725" t="str">
            <v>H</v>
          </cell>
          <cell r="D725">
            <v>3.25</v>
          </cell>
        </row>
        <row r="726">
          <cell r="A726">
            <v>88859</v>
          </cell>
          <cell r="B726" t="str">
            <v>RETROESCAVADEIRA SOBRE RODAS COM CARREGADEIRA, TRAÇÃO 4X2, POTÊNCIA LÍQ. 79 HP, CAÇAMBA CARREG. CAP. MÍN. 1 M3, CAÇAMBA RETRO CAP. 0,20 M3, PESO OPERACIONAL MÍN. 6.570 KG, PROFUNDIDADE ESCAVAÇÃO MÁX. 4,37 M - DEPRECIAÇÃO. AF_06/2014</v>
          </cell>
          <cell r="C726" t="str">
            <v>H</v>
          </cell>
          <cell r="D726">
            <v>11.25</v>
          </cell>
        </row>
        <row r="727">
          <cell r="A727">
            <v>88860</v>
          </cell>
          <cell r="B727" t="str">
            <v>RETROESCAVADEIRA SOBRE RODAS COM CARREGADEIRA, TRAÇÃO 4X2, POTÊNCIA LÍQ. 79 HP, CAÇAMBA CARREG. CAP. MÍN. 1 M3, CAÇAMBA RETRO CAP. 0,20 M3, PESO OPERACIONAL MÍN. 6.570 KG, PROFUNDIDADE ESCAVAÇÃO MÁX. 4,37 M - JUROS. AF_06/2014</v>
          </cell>
          <cell r="C727" t="str">
            <v>H</v>
          </cell>
          <cell r="D727">
            <v>2.89</v>
          </cell>
        </row>
        <row r="728">
          <cell r="A728">
            <v>88900</v>
          </cell>
          <cell r="B728" t="str">
            <v>ESCAVADEIRA HIDRÁULICA SOBRE ESTEIRAS, CAÇAMBA 1,20 M3, PESO OPERACIONAL 21 T, POTÊNCIA BRUTA 155 HP - DEPRECIAÇÃO. AF_06/2014</v>
          </cell>
          <cell r="C728" t="str">
            <v>H</v>
          </cell>
          <cell r="D728">
            <v>23.98</v>
          </cell>
        </row>
        <row r="729">
          <cell r="A729">
            <v>88902</v>
          </cell>
          <cell r="B729" t="str">
            <v>ESCAVADEIRA HIDRÁULICA SOBRE ESTEIRAS, CAÇAMBA 1,20 M3, PESO OPERACIONAL 21 T, POTÊNCIA BRUTA 155 HP - JUROS. AF_06/2014</v>
          </cell>
          <cell r="C729" t="str">
            <v>H</v>
          </cell>
          <cell r="D729">
            <v>6.16</v>
          </cell>
        </row>
        <row r="730">
          <cell r="A730">
            <v>88903</v>
          </cell>
          <cell r="B730" t="str">
            <v>ESCAVADEIRA HIDRÁULICA SOBRE ESTEIRAS, CAÇAMBA 1,20 M3, PESO OPERACIONAL 21 T, POTÊNCIA BRUTA 155 HP - MANUTENÇÃO. AF_06/2014</v>
          </cell>
          <cell r="C730" t="str">
            <v>H</v>
          </cell>
          <cell r="D730">
            <v>29.98</v>
          </cell>
        </row>
        <row r="731">
          <cell r="A731">
            <v>88904</v>
          </cell>
          <cell r="B731" t="str">
            <v>ESCAVADEIRA HIDRÁULICA SOBRE ESTEIRAS, CAÇAMBA 1,20 M3, PESO OPERACIONAL 21 T, POTÊNCIA BRUTA 155 HP - MATERIAIS NA OPERAÇÃO. AF_06/2014</v>
          </cell>
          <cell r="C731" t="str">
            <v>H</v>
          </cell>
          <cell r="D731">
            <v>75.33</v>
          </cell>
        </row>
        <row r="732">
          <cell r="A732">
            <v>89009</v>
          </cell>
          <cell r="B732" t="str">
            <v>TRATOR DE ESTEIRAS, POTÊNCIA 150 HP, PESO OPERACIONAL 16,7 T, COM RODA MOTRIZ ELEVADA E LÂMINA 3,18 M3 - DEPRECIAÇÃO. AF_06/2014</v>
          </cell>
          <cell r="C732" t="str">
            <v>H</v>
          </cell>
          <cell r="D732">
            <v>21.45</v>
          </cell>
        </row>
        <row r="733">
          <cell r="A733">
            <v>89010</v>
          </cell>
          <cell r="B733" t="str">
            <v>TRATOR DE ESTEIRAS, POTÊNCIA 150 HP, PESO OPERACIONAL 16,7 T, COM RODA MOTRIZ ELEVADA E LÂMINA 3,18 M3 - JUROS. AF_06/2014</v>
          </cell>
          <cell r="C733" t="str">
            <v>H</v>
          </cell>
          <cell r="D733">
            <v>9.17</v>
          </cell>
        </row>
        <row r="734">
          <cell r="A734">
            <v>89011</v>
          </cell>
          <cell r="B734" t="str">
            <v>RETROESCAVADEIRA SOBRE RODAS COM CARREGADEIRA, TRAÇÃO 4X4, POTÊNCIA LÍQ. 72 HP, CAÇAMBA CARREG. CAP. MÍN. 0,79 M3, CAÇAMBA RETRO CAP. 0,18 M3, PESO OPERACIONAL MÍN. 7.140 KG, PROFUNDIDADE ESCAVAÇÃO MÁX. 4,50 M - DEPRECIAÇÃO. AF_06/2014</v>
          </cell>
          <cell r="C734" t="str">
            <v>H</v>
          </cell>
          <cell r="D734">
            <v>12.2</v>
          </cell>
        </row>
        <row r="735">
          <cell r="A735">
            <v>89012</v>
          </cell>
          <cell r="B735" t="str">
            <v>RETROESCAVADEIRA SOBRE RODAS COM CARREGADEIRA, TRAÇÃO 4X4, POTÊNCIA LÍQ. 72 HP, CAÇAMBA CARREG. CAP. MÍN. 0,79 M3, CAÇAMBA RETRO CAP. 0,18 M3, PESO OPERACIONAL MÍN. 7.140 KG, PROFUNDIDADE ESCAVAÇÃO MÁX. 4,50 M - JUROS. AF_06/2014</v>
          </cell>
          <cell r="C735" t="str">
            <v>H</v>
          </cell>
          <cell r="D735">
            <v>3.13</v>
          </cell>
        </row>
        <row r="736">
          <cell r="A736">
            <v>89013</v>
          </cell>
          <cell r="B736" t="str">
            <v>TRATOR DE ESTEIRAS, POTÊNCIA 347 HP, PESO OPERACIONAL 38,5 T, COM LÂMINA 8,70 M3 - DEPRECIAÇÃO. AF_06/2014</v>
          </cell>
          <cell r="C736" t="str">
            <v>H</v>
          </cell>
          <cell r="D736">
            <v>70.290000000000006</v>
          </cell>
        </row>
        <row r="737">
          <cell r="A737">
            <v>89014</v>
          </cell>
          <cell r="B737" t="str">
            <v>TRATOR DE ESTEIRAS, POTÊNCIA 347 HP, PESO OPERACIONAL 38,5 T, COM LÂMINA 8,70 M3 - JUROS. AF_06/2014</v>
          </cell>
          <cell r="C737" t="str">
            <v>H</v>
          </cell>
          <cell r="D737">
            <v>30.05</v>
          </cell>
        </row>
        <row r="738">
          <cell r="A738">
            <v>89015</v>
          </cell>
          <cell r="B738" t="str">
            <v>VASSOURA MECÂNICA REBOCÁVEL COM ESCOVA CILÍNDRICA, LARGURA ÚTIL DE VARRIMENTO DE 2,44 M - DEPRECIAÇÃO. AF_06/2014</v>
          </cell>
          <cell r="C738" t="str">
            <v>H</v>
          </cell>
          <cell r="D738">
            <v>2.2200000000000002</v>
          </cell>
        </row>
        <row r="739">
          <cell r="A739">
            <v>89016</v>
          </cell>
          <cell r="B739" t="str">
            <v>VASSOURA MECÂNICA REBOCÁVEL COM ESCOVA CILÍNDRICA, LARGURA ÚTIL DE VARRIMENTO DE 2,44 M - JUROS. AF_06/2014</v>
          </cell>
          <cell r="C739" t="str">
            <v>H</v>
          </cell>
          <cell r="D739">
            <v>0.56999999999999995</v>
          </cell>
        </row>
        <row r="740">
          <cell r="A740">
            <v>89017</v>
          </cell>
          <cell r="B740" t="str">
            <v>TRATOR DE ESTEIRAS, POTÊNCIA 170 HP, PESO OPERACIONAL 19 T, CAÇAMBA 5,2 M3 - DEPRECIAÇÃO. AF_06/2014</v>
          </cell>
          <cell r="C740" t="str">
            <v>H</v>
          </cell>
          <cell r="D740">
            <v>21.32</v>
          </cell>
        </row>
        <row r="741">
          <cell r="A741">
            <v>89018</v>
          </cell>
          <cell r="B741" t="str">
            <v>TRATOR DE ESTEIRAS, POTÊNCIA 170 HP, PESO OPERACIONAL 19 T, CAÇAMBA 5,2 M3 - JUROS. AF_06/2014</v>
          </cell>
          <cell r="C741" t="str">
            <v>H</v>
          </cell>
          <cell r="D741">
            <v>9.1199999999999992</v>
          </cell>
        </row>
        <row r="742">
          <cell r="A742">
            <v>89019</v>
          </cell>
          <cell r="B742" t="str">
            <v>BOMBA SUBMERSÍVEL ELÉTRICA TRIFÁSICA, POTÊNCIA 2,96 HP, Ø ROTOR 144 MM SEMI-ABERTO, BOCAL DE SAÍDA Ø 2, HM/Q = 2 MCA / 38,8 M3/H A 28 MCA / 5 M3/H - DEPRECIAÇÃO. AF_06/2014</v>
          </cell>
          <cell r="C742" t="str">
            <v>H</v>
          </cell>
          <cell r="D742">
            <v>0.24</v>
          </cell>
        </row>
        <row r="743">
          <cell r="A743">
            <v>89020</v>
          </cell>
          <cell r="B743" t="str">
            <v>BOMBA SUBMERSÍVEL ELÉTRICA TRIFÁSICA, POTÊNCIA 2,96 HP, Ø ROTOR 144 MM SEMI-ABERTO, BOCAL DE SAÍDA Ø 2, HM/Q = 2 MCA / 38,8 M3/H A 28 MCA / 5 M3/H - JUROS. AF_06/2014</v>
          </cell>
          <cell r="C743" t="str">
            <v>H</v>
          </cell>
          <cell r="D743">
            <v>0.05</v>
          </cell>
        </row>
        <row r="744">
          <cell r="A744">
            <v>89023</v>
          </cell>
          <cell r="B744" t="str">
            <v>TANQUE DE ASFALTO ESTACIONÁRIO COM MAÇARICO, CAPACIDADE 20.000 L - DEPRECIAÇÃO. AF_06/2014</v>
          </cell>
          <cell r="C744" t="str">
            <v>H</v>
          </cell>
          <cell r="D744">
            <v>2.2799999999999998</v>
          </cell>
        </row>
        <row r="745">
          <cell r="A745">
            <v>89024</v>
          </cell>
          <cell r="B745" t="str">
            <v>TANQUE DE ASFALTO ESTACIONÁRIO COM MAÇARICO, CAPACIDADE 20.000 L - JUROS. AF_06/2014</v>
          </cell>
          <cell r="C745" t="str">
            <v>H</v>
          </cell>
          <cell r="D745">
            <v>0.91</v>
          </cell>
        </row>
        <row r="746">
          <cell r="A746">
            <v>89025</v>
          </cell>
          <cell r="B746" t="str">
            <v>TANQUE DE ASFALTO ESTACIONÁRIO COM MAÇARICO, CAPACIDADE 20.000 L - MANUTENÇÃO. AF_06/2014</v>
          </cell>
          <cell r="C746" t="str">
            <v>H</v>
          </cell>
          <cell r="D746">
            <v>4.29</v>
          </cell>
        </row>
        <row r="747">
          <cell r="A747">
            <v>89026</v>
          </cell>
          <cell r="B747" t="str">
            <v>TANQUE DE ASFALTO ESTACIONÁRIO COM MAÇARICO, CAPACIDADE 20.000 L - MATERIAIS NA OPERAÇÃO. AF_06/2014</v>
          </cell>
          <cell r="C747" t="str">
            <v>H</v>
          </cell>
          <cell r="D747">
            <v>144.58000000000001</v>
          </cell>
        </row>
        <row r="748">
          <cell r="A748">
            <v>89029</v>
          </cell>
          <cell r="B748" t="str">
            <v>TRATOR DE ESTEIRAS, POTÊNCIA 100 HP, PESO OPERACIONAL 9,4 T, COM LÂMINA 2,19 M3 - DEPRECIAÇÃO. AF_06/2014</v>
          </cell>
          <cell r="C748" t="str">
            <v>H</v>
          </cell>
          <cell r="D748">
            <v>16.55</v>
          </cell>
        </row>
        <row r="749">
          <cell r="A749">
            <v>89030</v>
          </cell>
          <cell r="B749" t="str">
            <v>TRATOR DE ESTEIRAS, POTÊNCIA 100 HP, PESO OPERACIONAL 9,4 T, COM LÂMINA 2,19 M3 - JUROS. AF_06/2014</v>
          </cell>
          <cell r="C749" t="str">
            <v>H</v>
          </cell>
          <cell r="D749">
            <v>7.07</v>
          </cell>
        </row>
        <row r="750">
          <cell r="A750">
            <v>89033</v>
          </cell>
          <cell r="B750" t="str">
            <v>TRATOR DE PNEUS, POTÊNCIA 85 CV, TRAÇÃO 4X4, PESO COM LASTRO DE 4.675 KG - DEPRECIAÇÃO. AF_06/2014</v>
          </cell>
          <cell r="C750" t="str">
            <v>H</v>
          </cell>
          <cell r="D750">
            <v>7.15</v>
          </cell>
        </row>
        <row r="751">
          <cell r="A751">
            <v>89034</v>
          </cell>
          <cell r="B751" t="str">
            <v>TRATOR DE PNEUS, POTÊNCIA 85 CV, TRAÇÃO 4X4, PESO COM LASTRO DE 4.675 KG - JUROS. AF_06/2014</v>
          </cell>
          <cell r="C751" t="str">
            <v>H</v>
          </cell>
          <cell r="D751">
            <v>1.87</v>
          </cell>
        </row>
        <row r="752">
          <cell r="A752">
            <v>89128</v>
          </cell>
          <cell r="B752" t="str">
            <v>PÁ CARREGADEIRA SOBRE RODAS, POTÊNCIA LÍQUIDA 128 HP, CAPACIDADE DA CAÇAMBA 1,7 A 2,8 M3, PESO OPERACIONAL 11632 KG - DEPRECIAÇÃO. AF_06/2014</v>
          </cell>
          <cell r="C752" t="str">
            <v>H</v>
          </cell>
          <cell r="D752">
            <v>21.28</v>
          </cell>
        </row>
        <row r="753">
          <cell r="A753">
            <v>89129</v>
          </cell>
          <cell r="B753" t="str">
            <v>PÁ CARREGADEIRA SOBRE RODAS, POTÊNCIA LÍQUIDA 128 HP, CAPACIDADE DA CAÇAMBA 1,7 A 2,8 M3, PESO OPERACIONAL 11632 KG - JUROS. AF_06/2014</v>
          </cell>
          <cell r="C753" t="str">
            <v>H</v>
          </cell>
          <cell r="D753">
            <v>5.47</v>
          </cell>
        </row>
        <row r="754">
          <cell r="A754">
            <v>89130</v>
          </cell>
          <cell r="B754" t="str">
            <v>PÁ CARREGADEIRA SOBRE RODAS, POTÊNCIA 197 HP, CAPACIDADE DA CAÇAMBA 2,5 A 3,5 M3, PESO OPERACIONAL 18338 KG - DEPRECIAÇÃO. AF_06/2014</v>
          </cell>
          <cell r="C754" t="str">
            <v>H</v>
          </cell>
          <cell r="D754">
            <v>29.5</v>
          </cell>
        </row>
        <row r="755">
          <cell r="A755">
            <v>89131</v>
          </cell>
          <cell r="B755" t="str">
            <v>PÁ CARREGADEIRA SOBRE RODAS, POTÊNCIA 197 HP, CAPACIDADE DA CAÇAMBA 2,5 A 3,5 M3, PESO OPERACIONAL 18338 KG - JUROS. AF_06/2014</v>
          </cell>
          <cell r="C755" t="str">
            <v>H</v>
          </cell>
          <cell r="D755">
            <v>7.58</v>
          </cell>
        </row>
        <row r="756">
          <cell r="A756">
            <v>89210</v>
          </cell>
          <cell r="B756" t="str">
            <v>ROLO COMPACTADOR VIBRATÓRIO DE UM CILINDRO AÇO LISO, POTÊNCIA 80 HP, PESO OPERACIONAL MÁXIMO 8,1 T, IMPACTO DINÂMICO 16,15 / 9,5 T, LARGURA DE TRABALHO 1,68 M - DEPRECIAÇÃO. AF_06/2014</v>
          </cell>
          <cell r="C756" t="str">
            <v>H</v>
          </cell>
          <cell r="D756">
            <v>15.34</v>
          </cell>
        </row>
        <row r="757">
          <cell r="A757">
            <v>89211</v>
          </cell>
          <cell r="B757" t="str">
            <v>ROLO COMPACTADOR VIBRATÓRIO DE UM CILINDRO AÇO LISO, POTÊNCIA 80 HP, PESO OPERACIONAL MÁXIMO 8,1 T, IMPACTO DINÂMICO 16,15 / 9,5 T, LARGURA DE TRABALHO 1,68 M - JUROS. AF_06/2014</v>
          </cell>
          <cell r="C757" t="str">
            <v>H</v>
          </cell>
          <cell r="D757">
            <v>4.03</v>
          </cell>
        </row>
        <row r="758">
          <cell r="A758">
            <v>89212</v>
          </cell>
          <cell r="B758" t="str">
            <v>BATE-ESTACAS POR GRAVIDADE, POTÊNCIA DE 160 HP, PESO DO MARTELO ATÉ 3 TONELADAS - DEPRECIAÇÃO. AF_11/2014</v>
          </cell>
          <cell r="C758" t="str">
            <v>H</v>
          </cell>
          <cell r="D758">
            <v>14.54</v>
          </cell>
        </row>
        <row r="759">
          <cell r="A759">
            <v>89213</v>
          </cell>
          <cell r="B759" t="str">
            <v>BATE-ESTACAS POR GRAVIDADE, POTÊNCIA DE 160 HP, PESO DO MARTELO ATÉ 3 TONELADAS - JUROS. AF_11/2014</v>
          </cell>
          <cell r="C759" t="str">
            <v>H</v>
          </cell>
          <cell r="D759">
            <v>4.3600000000000003</v>
          </cell>
        </row>
        <row r="760">
          <cell r="A760">
            <v>89214</v>
          </cell>
          <cell r="B760" t="str">
            <v>BATE-ESTACAS POR GRAVIDADE, POTÊNCIA DE 160 HP, PESO DO MARTELO ATÉ 3 TONELADAS - MANUTENÇÃO. AF_11/2014</v>
          </cell>
          <cell r="C760" t="str">
            <v>H</v>
          </cell>
          <cell r="D760">
            <v>13.65</v>
          </cell>
        </row>
        <row r="761">
          <cell r="A761">
            <v>89215</v>
          </cell>
          <cell r="B761" t="str">
            <v>BATE-ESTACAS POR GRAVIDADE, POTÊNCIA DE 160 HP, PESO DO MARTELO ATÉ 3 TONELADAS - MATERIAIS NA OPERAÇÃO. AF_11/2014</v>
          </cell>
          <cell r="C761" t="str">
            <v>H</v>
          </cell>
          <cell r="D761">
            <v>77.790000000000006</v>
          </cell>
        </row>
        <row r="762">
          <cell r="A762">
            <v>89221</v>
          </cell>
          <cell r="B762" t="str">
            <v>BETONEIRA CAPACIDADE NOMINAL DE 600 L, CAPACIDADE DE MISTURA 360 L, MOTOR ELÉTRICO TRIFÁSICO POTÊNCIA DE 4 CV, SEM CARREGADOR - DEPRECIAÇÃO. AF_11/2014</v>
          </cell>
          <cell r="C762" t="str">
            <v>H</v>
          </cell>
          <cell r="D762">
            <v>0.8</v>
          </cell>
        </row>
        <row r="763">
          <cell r="A763">
            <v>89222</v>
          </cell>
          <cell r="B763" t="str">
            <v>BETONEIRA CAPACIDADE NOMINAL DE 600 L, CAPACIDADE DE MISTURA 360 L, MOTOR ELÉTRICO TRIFÁSICO POTÊNCIA DE 4 CV, SEM CARREGADOR - JUROS. AF_11/2014</v>
          </cell>
          <cell r="C763" t="str">
            <v>H</v>
          </cell>
          <cell r="D763">
            <v>0.18</v>
          </cell>
        </row>
        <row r="764">
          <cell r="A764">
            <v>89223</v>
          </cell>
          <cell r="B764" t="str">
            <v>BETONEIRA CAPACIDADE NOMINAL DE 600 L, CAPACIDADE DE MISTURA 360 L, MOTOR ELÉTRICO TRIFÁSICO POTÊNCIA DE 4 CV, SEM CARREGADOR - MANUTENÇÃO. AF_11/2014</v>
          </cell>
          <cell r="C764" t="str">
            <v>H</v>
          </cell>
          <cell r="D764">
            <v>0.75</v>
          </cell>
        </row>
        <row r="765">
          <cell r="A765">
            <v>89224</v>
          </cell>
          <cell r="B765" t="str">
            <v>BETONEIRA CAPACIDADE NOMINAL DE 600 L, CAPACIDADE DE MISTURA 360 L, MOTOR ELÉTRICO TRIFÁSICO POTÊNCIA DE 4 CV, SEM CARREGADOR - MATERIAIS NA OPERAÇÃO. AF_11/2014</v>
          </cell>
          <cell r="C765" t="str">
            <v>H</v>
          </cell>
          <cell r="D765">
            <v>2.12</v>
          </cell>
        </row>
        <row r="766">
          <cell r="A766">
            <v>89228</v>
          </cell>
          <cell r="B766" t="str">
            <v>MOTONIVELADORA POTÊNCIA BÁSICA LÍQUIDA (PRIMEIRA MARCHA) 125 HP, PESO BRUTO 13032 KG, LARGURA DA LÂMINA DE 3,7 M - DEPRECIAÇÃO. AF_06/2014</v>
          </cell>
          <cell r="C766" t="str">
            <v>H</v>
          </cell>
          <cell r="D766">
            <v>22.2</v>
          </cell>
        </row>
        <row r="767">
          <cell r="A767">
            <v>89229</v>
          </cell>
          <cell r="B767" t="str">
            <v>MOTONIVELADORA POTÊNCIA BÁSICA LÍQUIDA (PRIMEIRA MARCHA) 125 HP, PESO BRUTO 13032 KG, LARGURA DA LÂMINA DE 3,7 M - JUROS. AF_06/2014</v>
          </cell>
          <cell r="C767" t="str">
            <v>H</v>
          </cell>
          <cell r="D767">
            <v>7.6</v>
          </cell>
        </row>
        <row r="768">
          <cell r="A768">
            <v>89230</v>
          </cell>
          <cell r="B768" t="str">
            <v>FRESADORA DE ASFALTO A FRIO SOBRE RODAS, LARGURA FRESAGEM DE 1,0 M, POTÊNCIA 208 HP - DEPRECIAÇÃO. AF_11/2014</v>
          </cell>
          <cell r="C768" t="str">
            <v>H</v>
          </cell>
          <cell r="D768">
            <v>75.319999999999993</v>
          </cell>
        </row>
        <row r="769">
          <cell r="A769">
            <v>89231</v>
          </cell>
          <cell r="B769" t="str">
            <v>FRESADORA DE ASFALTO A FRIO SOBRE RODAS, LARGURA FRESAGEM DE 1,0 M, POTÊNCIA 208 HP - JUROS. AF_11/2014</v>
          </cell>
          <cell r="C769" t="str">
            <v>H</v>
          </cell>
          <cell r="D769">
            <v>22.58</v>
          </cell>
        </row>
        <row r="770">
          <cell r="A770">
            <v>89232</v>
          </cell>
          <cell r="B770" t="str">
            <v>FRESADORA DE ASFALTO A FRIO SOBRE RODAS, LARGURA FRESAGEM DE 1,0 M, POTÊNCIA 208 HP - MANUTENÇÃO. AF_11/2014</v>
          </cell>
          <cell r="C770" t="str">
            <v>H</v>
          </cell>
          <cell r="D770">
            <v>134.35</v>
          </cell>
        </row>
        <row r="771">
          <cell r="A771">
            <v>89233</v>
          </cell>
          <cell r="B771" t="str">
            <v>FRESADORA DE ASFALTO A FRIO SOBRE RODAS, LARGURA FRESAGEM DE 1,0 M, POTÊNCIA 208 HP - MATERIAIS NA OPERAÇÃO. AF_11/2014</v>
          </cell>
          <cell r="C771" t="str">
            <v>H</v>
          </cell>
          <cell r="D771">
            <v>101.1</v>
          </cell>
        </row>
        <row r="772">
          <cell r="A772">
            <v>89236</v>
          </cell>
          <cell r="B772" t="str">
            <v>FRESADORA DE ASFALTO A FRIO SOBRE RODAS, LARGURA FRESAGEM DE 2,0 M, POTÊNCIA 550 HP - DEPRECIAÇÃO. AF_11/2014</v>
          </cell>
          <cell r="C772" t="str">
            <v>H</v>
          </cell>
          <cell r="D772">
            <v>175.95</v>
          </cell>
        </row>
        <row r="773">
          <cell r="A773">
            <v>89237</v>
          </cell>
          <cell r="B773" t="str">
            <v>FRESADORA DE ASFALTO A FRIO SOBRE RODAS, LARGURA FRESAGEM DE 2,0 M, POTÊNCIA 550 HP - JUROS. AF_11/2014</v>
          </cell>
          <cell r="C773" t="str">
            <v>H</v>
          </cell>
          <cell r="D773">
            <v>52.74</v>
          </cell>
        </row>
        <row r="774">
          <cell r="A774">
            <v>89238</v>
          </cell>
          <cell r="B774" t="str">
            <v>FRESADORA DE ASFALTO A FRIO SOBRE RODAS, LARGURA FRESAGEM DE 2,0 M, POTÊNCIA 550 HP - MANUTENÇÃO. AF_11/2014</v>
          </cell>
          <cell r="C774" t="str">
            <v>H</v>
          </cell>
          <cell r="D774">
            <v>313.85000000000002</v>
          </cell>
        </row>
        <row r="775">
          <cell r="A775">
            <v>89239</v>
          </cell>
          <cell r="B775" t="str">
            <v>FRESADORA DE ASFALTO A FRIO SOBRE RODAS, LARGURA FRESAGEM DE 2,0 M, POTÊNCIA 550 HP - MATERIAIS NA OPERAÇÃO. AF_11/2014</v>
          </cell>
          <cell r="C775" t="str">
            <v>H</v>
          </cell>
          <cell r="D775">
            <v>267.37</v>
          </cell>
        </row>
        <row r="776">
          <cell r="A776">
            <v>89240</v>
          </cell>
          <cell r="B776" t="str">
            <v>VIBROACABADORA DE ASFALTO SOBRE ESTEIRAS, LARGURA DE PAVIMENTAÇÃO 1,90 M A 5,30 M, POTÊNCIA 105 HP CAPACIDADE 450 T/H - DEPRECIAÇÃO. AF_11/2014</v>
          </cell>
          <cell r="C776" t="str">
            <v>H</v>
          </cell>
          <cell r="D776">
            <v>54</v>
          </cell>
        </row>
        <row r="777">
          <cell r="A777">
            <v>89241</v>
          </cell>
          <cell r="B777" t="str">
            <v>VIBROACABADORA DE ASFALTO SOBRE ESTEIRAS, LARGURA DE PAVIMENTAÇÃO 1,90 M A 5,30 M, POTÊNCIA 105 HP CAPACIDADE 450 T/H - JUROS. AF_11/2014</v>
          </cell>
          <cell r="C777" t="str">
            <v>H</v>
          </cell>
          <cell r="D777">
            <v>18.489999999999998</v>
          </cell>
        </row>
        <row r="778">
          <cell r="A778">
            <v>89246</v>
          </cell>
          <cell r="B778" t="str">
            <v>RECICLADORA DE ASFALTO A FRIO SOBRE RODAS, LARGURA FRESAGEM DE 2,0 M, POTÊNCIA 422 HP - DEPRECIAÇÃO. AF_11/2014</v>
          </cell>
          <cell r="C778" t="str">
            <v>H</v>
          </cell>
          <cell r="D778">
            <v>152.88999999999999</v>
          </cell>
        </row>
        <row r="779">
          <cell r="A779">
            <v>89247</v>
          </cell>
          <cell r="B779" t="str">
            <v>RECICLADORA DE ASFALTO A FRIO SOBRE RODAS, LARGURA FRESAGEM DE 2,0 M, POTÊNCIA 422 HP - JUROS. AF_11/2014</v>
          </cell>
          <cell r="C779" t="str">
            <v>H</v>
          </cell>
          <cell r="D779">
            <v>45.83</v>
          </cell>
        </row>
        <row r="780">
          <cell r="A780">
            <v>89248</v>
          </cell>
          <cell r="B780" t="str">
            <v>RECICLADORA DE ASFALTO A FRIO SOBRE RODAS, LARGURA FRESAGEM DE 2,0 M, POTÊNCIA 422 HP - MANUTENÇÃO. AF_11/2014</v>
          </cell>
          <cell r="C780" t="str">
            <v>H</v>
          </cell>
          <cell r="D780">
            <v>272.72000000000003</v>
          </cell>
        </row>
        <row r="781">
          <cell r="A781">
            <v>89249</v>
          </cell>
          <cell r="B781" t="str">
            <v>RECICLADORA DE ASFALTO A FRIO SOBRE RODAS, LARGURA FRESAGEM DE 2,0 M, POTÊNCIA 422 HP - MATERIAIS NA OPERAÇÃO. AF_11/2014</v>
          </cell>
          <cell r="C781" t="str">
            <v>H</v>
          </cell>
          <cell r="D781">
            <v>205.14</v>
          </cell>
        </row>
        <row r="782">
          <cell r="A782">
            <v>89253</v>
          </cell>
          <cell r="B782" t="str">
            <v>VIBROACABADORA DE ASFALTO SOBRE ESTEIRAS, LARGURA DE PAVIMENTAÇÃO 2,13 M A 4,55 M, POTÊNCIA 100 HP, CAPACIDADE 400 T/H - DEPRECIAÇÃO. AF_11/2014</v>
          </cell>
          <cell r="C782" t="str">
            <v>H</v>
          </cell>
          <cell r="D782">
            <v>44.25</v>
          </cell>
        </row>
        <row r="783">
          <cell r="A783">
            <v>89254</v>
          </cell>
          <cell r="B783" t="str">
            <v>VIBROACABADORA DE ASFALTO SOBRE ESTEIRAS, LARGURA DE PAVIMENTAÇÃO 2,13 M A 4,55 M, POTÊNCIA 100 HP, CAPACIDADE 400 T/H - JUROS. AF_11/2014</v>
          </cell>
          <cell r="C783" t="str">
            <v>H</v>
          </cell>
          <cell r="D783">
            <v>15.15</v>
          </cell>
        </row>
        <row r="784">
          <cell r="A784">
            <v>89255</v>
          </cell>
          <cell r="B784" t="str">
            <v>VIBROACABADORA DE ASFALTO SOBRE ESTEIRAS, LARGURA DE PAVIMENTAÇÃO 2,13 M A 4,55 M, POTÊNCIA 100 HP, CAPACIDADE 400 T/H - MANUTENÇÃO. AF_11/2014</v>
          </cell>
          <cell r="C784" t="str">
            <v>H</v>
          </cell>
          <cell r="D784">
            <v>71.13</v>
          </cell>
        </row>
        <row r="785">
          <cell r="A785">
            <v>89256</v>
          </cell>
          <cell r="B785" t="str">
            <v>VIBROACABADORA DE ASFALTO SOBRE ESTEIRAS, LARGURA DE PAVIMENTAÇÃO 2,13 M A 4,55 M, POTÊNCIA 100 HP, CAPACIDADE 400 T/H - MATERIAIS NA OPERAÇÃO. AF_11/2014</v>
          </cell>
          <cell r="C785" t="str">
            <v>H</v>
          </cell>
          <cell r="D785">
            <v>48.61</v>
          </cell>
        </row>
        <row r="786">
          <cell r="A786">
            <v>89259</v>
          </cell>
          <cell r="B786" t="str">
            <v>GUINDAUTO HIDRÁULICO, CAPACIDADE MÁXIMA DE CARGA 6200 KG, MOMENTO MÁXIMO DE CARGA 11,7 TM, ALCANCE MÁXIMO HORIZONTAL 9,70 M, INCLUSIVE CAMINHÃO TOCO PBT 16.000 KG, POTÊNCIA DE 189 CV - DEPRECIAÇÃO. AF_06/2014</v>
          </cell>
          <cell r="C786" t="str">
            <v>H</v>
          </cell>
          <cell r="D786">
            <v>9.19</v>
          </cell>
        </row>
        <row r="787">
          <cell r="A787">
            <v>89260</v>
          </cell>
          <cell r="B787" t="str">
            <v>GUINDAUTO HIDRÁULICO, CAPACIDADE MÁXIMA DE CARGA 6200 KG, MOMENTO MÁXIMO DE CARGA 11,7 TM, ALCANCE MÁXIMO HORIZONTAL 9,70 M, INCLUSIVE CAMINHÃO TOCO PBT 16.000 KG, POTÊNCIA DE 189 CV - JUROS. AF_06/2014</v>
          </cell>
          <cell r="C787" t="str">
            <v>H</v>
          </cell>
          <cell r="D787">
            <v>3.67</v>
          </cell>
        </row>
        <row r="788">
          <cell r="A788">
            <v>89262</v>
          </cell>
          <cell r="B788" t="str">
            <v>GUINDAUTO HIDRÁULICO, CAPACIDADE MÁXIMA DE CARGA 6200 KG, MOMENTO MÁXIMO DE CARGA 11,7 TM, ALCANCE MÁXIMO HORIZONTAL 9,70 M, INCLUSIVE CAMINHÃO TOCO PBT 16.000 KG, POTÊNCIA DE 189 CV - MANUTENÇÃO. AF_06/2014</v>
          </cell>
          <cell r="C788" t="str">
            <v>H</v>
          </cell>
          <cell r="D788">
            <v>17.239999999999998</v>
          </cell>
        </row>
        <row r="789">
          <cell r="A789">
            <v>89264</v>
          </cell>
          <cell r="B789" t="str">
            <v>CAMINHÃO TOCO, PBT 16.000 KG, CARGA ÚTIL MÁX. 10.685 KG, DIST. ENTRE EIXOS 4,8 M, POTÊNCIA 189 CV, INCLUSIVE CARROCERIA FIXA ABERTA DE MADEIRA P/ TRANSPORTE GERAL DE CARGA SECA, DIMEN. APROX. 2,5 X 7,00 X 0,50 M - DEPRECIAÇÃO. AF_06/2014</v>
          </cell>
          <cell r="C789" t="str">
            <v>H</v>
          </cell>
          <cell r="D789">
            <v>7.25</v>
          </cell>
        </row>
        <row r="790">
          <cell r="A790">
            <v>89265</v>
          </cell>
          <cell r="B790" t="str">
            <v>CAMINHÃO TOCO, PBT 16.000 KG, CARGA ÚTIL MÁX. 10.685 KG, DIST. ENTRE EIXOS 4,8 M, POTÊNCIA 189 CV, INCLUSIVE CARROCERIA FIXA ABERTA DE MADEIRA P/ TRANSPORTE GERAL DE CARGA SECA, DIMEN. APROX. 2,5 X 7,00 X 0,50 M - JUROS. AF_06/2014</v>
          </cell>
          <cell r="C790" t="str">
            <v>H</v>
          </cell>
          <cell r="D790">
            <v>2.89</v>
          </cell>
        </row>
        <row r="791">
          <cell r="A791">
            <v>89266</v>
          </cell>
          <cell r="B791" t="str">
            <v>CAMINHÃO TOCO, PBT 16.000 KG, CARGA ÚTIL MÁX. 10.685 KG, DIST. ENTRE EIXOS 4,8 M, POTÊNCIA 189 CV, INCLUSIVE CARROCERIA FIXA ABERTA DE MADEIRA P/ TRANSPORTE GERAL DE CARGA SECA, DIMEN. APROX. 2,5 X 7,00 X 0,50 M - IMPOSTOS E SEGUROS. AF_06/2014</v>
          </cell>
          <cell r="C791" t="str">
            <v>H</v>
          </cell>
          <cell r="D791">
            <v>0.57999999999999996</v>
          </cell>
        </row>
        <row r="792">
          <cell r="A792">
            <v>89267</v>
          </cell>
          <cell r="B792" t="str">
            <v>GUINDASTE HIDRÁULICO AUTOPROPELIDO, COM LANÇA TELESCÓPICA 28,80 M, CAPACIDADE MÁXIMA 30 T, POTÊNCIA 97 KW, TRAÇÃO 4 X 4 - DEPRECIAÇÃO. AF_11/2014</v>
          </cell>
          <cell r="C792" t="str">
            <v>H</v>
          </cell>
          <cell r="D792">
            <v>25.32</v>
          </cell>
        </row>
        <row r="793">
          <cell r="A793">
            <v>89268</v>
          </cell>
          <cell r="B793" t="str">
            <v>GUINDASTE HIDRÁULICO AUTOPROPELIDO, COM LANÇA TELESCÓPICA 28,80 M, CAPACIDADE MÁXIMA 30 T, POTÊNCIA 97 KW, TRAÇÃO 4 X 4 - JUROS. AF_11/2014</v>
          </cell>
          <cell r="C793" t="str">
            <v>H</v>
          </cell>
          <cell r="D793">
            <v>8.67</v>
          </cell>
        </row>
        <row r="794">
          <cell r="A794">
            <v>89269</v>
          </cell>
          <cell r="B794" t="str">
            <v>GUINDASTE HIDRÁULICO AUTOPROPELIDO, COM LANÇA TELESCÓPICA 28,80 M, CAPACIDADE MÁXIMA 30 T, POTÊNCIA 97 KW, TRAÇÃO 4 X 4 - IMPOSTOS E SEGUROS. AF_11/2014</v>
          </cell>
          <cell r="C794" t="str">
            <v>H</v>
          </cell>
          <cell r="D794">
            <v>1.77</v>
          </cell>
        </row>
        <row r="795">
          <cell r="A795">
            <v>89270</v>
          </cell>
          <cell r="B795" t="str">
            <v>GUINDASTE HIDRÁULICO AUTOPROPELIDO, COM LANÇA TELESCÓPICA 28,80 M, CAPACIDADE MÁXIMA 30 T, POTÊNCIA 97 KW, TRAÇÃO 4 X 4 - MANUTENÇÃO. AF_11/2014</v>
          </cell>
          <cell r="C795" t="str">
            <v>H</v>
          </cell>
          <cell r="D795">
            <v>40.700000000000003</v>
          </cell>
        </row>
        <row r="796">
          <cell r="A796">
            <v>89271</v>
          </cell>
          <cell r="B796" t="str">
            <v>GUINDASTE HIDRÁULICO AUTOPROPELIDO, COM LANÇA TELESCÓPICA 28,80 M, CAPACIDADE MÁXIMA 30 T, POTÊNCIA 97 KW, TRAÇÃO 4 X 4 - MATERIAIS NA OPERAÇÃO. AF_11/2014</v>
          </cell>
          <cell r="C796" t="str">
            <v>H</v>
          </cell>
          <cell r="D796">
            <v>63.2</v>
          </cell>
        </row>
        <row r="797">
          <cell r="A797">
            <v>89274</v>
          </cell>
          <cell r="B797" t="str">
            <v>BETONEIRA CAPACIDADE NOMINAL DE 600 L, CAPACIDADE DE MISTURA 440 L, MOTOR A DIESEL POTÊNCIA 10 HP, COM CARREGADOR - DEPRECIAÇÃO. AF_11/2014</v>
          </cell>
          <cell r="C797" t="str">
            <v>H</v>
          </cell>
          <cell r="D797">
            <v>0.97</v>
          </cell>
        </row>
        <row r="798">
          <cell r="A798">
            <v>89275</v>
          </cell>
          <cell r="B798" t="str">
            <v>BETONEIRA CAPACIDADE NOMINAL DE 600 L, CAPACIDADE DE MISTURA 440 L, MOTOR A DIESEL POTÊNCIA 10 HP, COM CARREGADOR - JUROS. AF_11/2014</v>
          </cell>
          <cell r="C798" t="str">
            <v>H</v>
          </cell>
          <cell r="D798">
            <v>0.21</v>
          </cell>
        </row>
        <row r="799">
          <cell r="A799">
            <v>89276</v>
          </cell>
          <cell r="B799" t="str">
            <v>BETONEIRA CAPACIDADE NOMINAL DE 600 L, CAPACIDADE DE MISTURA 440 L, MOTOR A DIESEL POTÊNCIA 10 HP, COM CARREGADOR - MANUTENÇÃO. AF_11/2014</v>
          </cell>
          <cell r="C799" t="str">
            <v>H</v>
          </cell>
          <cell r="D799">
            <v>0.91</v>
          </cell>
        </row>
        <row r="800">
          <cell r="A800">
            <v>89277</v>
          </cell>
          <cell r="B800" t="str">
            <v>BETONEIRA CAPACIDADE NOMINAL DE 600 L, CAPACIDADE DE MISTURA 440 L, MOTOR A DIESEL POTÊNCIA 10 HP, COM CARREGADOR - MATERIAIS NA OPERAÇÃO. AF_11/2014</v>
          </cell>
          <cell r="C800" t="str">
            <v>H</v>
          </cell>
          <cell r="D800">
            <v>4.8499999999999996</v>
          </cell>
        </row>
        <row r="801">
          <cell r="A801">
            <v>89280</v>
          </cell>
          <cell r="B801" t="str">
            <v>ROLO COMPACTADOR VIBRATÓRIO TANDEM AÇO LISO, POTÊNCIA 58 HP, PESO SEM/COM LASTRO 6,5 / 9,4 T, LARGURA DE TRABALHO 1,2 M - DEPRECIAÇÃO. AF_06/2014</v>
          </cell>
          <cell r="C801" t="str">
            <v>H</v>
          </cell>
          <cell r="D801">
            <v>18.84</v>
          </cell>
        </row>
        <row r="802">
          <cell r="A802">
            <v>89281</v>
          </cell>
          <cell r="B802" t="str">
            <v>ROLO COMPACTADOR VIBRATÓRIO TANDEM AÇO LISO, POTÊNCIA 58 HP, PESO SEM/COM LASTRO 6,5 / 9,4 T, LARGURA DE TRABALHO 1,2 M - JUROS. AF_06/2014</v>
          </cell>
          <cell r="C802" t="str">
            <v>H</v>
          </cell>
          <cell r="D802">
            <v>4.95</v>
          </cell>
        </row>
        <row r="803">
          <cell r="A803">
            <v>89870</v>
          </cell>
          <cell r="B803" t="str">
            <v>CAMINHÃO BASCULANTE 14 M3, COM CAVALO MECÂNICO DE CAPACIDADE MÁXIMA DE TRAÇÃO COMBINADO DE 36000 KG, POTÊNCIA 286 CV, INCLUSIVE SEMIREBOQUE COM CAÇAMBA METÁLICA - DEPRECIAÇÃO. AF_12/2014</v>
          </cell>
          <cell r="C803" t="str">
            <v>H</v>
          </cell>
          <cell r="D803">
            <v>17.649999999999999</v>
          </cell>
        </row>
        <row r="804">
          <cell r="A804">
            <v>89871</v>
          </cell>
          <cell r="B804" t="str">
            <v>CAMINHÃO BASCULANTE 14 M3, COM CAVALO MECÂNICO DE CAPACIDADE MÁXIMA DE TRAÇÃO COMBINADO DE 36000 KG, POTÊNCIA 286 CV, INCLUSIVE SEMIREBOQUE COM CAÇAMBA METÁLICA - JUROS. AF_12/2014</v>
          </cell>
          <cell r="C804" t="str">
            <v>H</v>
          </cell>
          <cell r="D804">
            <v>6.17</v>
          </cell>
        </row>
        <row r="805">
          <cell r="A805">
            <v>89872</v>
          </cell>
          <cell r="B805" t="str">
            <v>CAMINHÃO BASCULANTE 14 M3, COM CAVALO MECÂNICO DE CAPACIDADE MÁXIMA DE TRAÇÃO COMBINADO DE 36000 KG, POTÊNCIA 286 CV, INCLUSIVE SEMIREBOQUE COM CAÇAMBA METÁLICA - IMPOSTOS E SEGUROS. AF_12/2014</v>
          </cell>
          <cell r="C805" t="str">
            <v>H</v>
          </cell>
          <cell r="D805">
            <v>1.27</v>
          </cell>
        </row>
        <row r="806">
          <cell r="A806">
            <v>89873</v>
          </cell>
          <cell r="B806" t="str">
            <v>CAMINHÃO BASCULANTE 14 M3, COM CAVALO MECÂNICO DE CAPACIDADE MÁXIMA DE TRAÇÃO COMBINADO DE 36000 KG, POTÊNCIA 286 CV, INCLUSIVE SEMIREBOQUE COM CAÇAMBA METÁLICA - MANUTENÇÃO. AF_12/2014</v>
          </cell>
          <cell r="C806" t="str">
            <v>H</v>
          </cell>
          <cell r="D806">
            <v>33.1</v>
          </cell>
        </row>
        <row r="807">
          <cell r="A807">
            <v>89874</v>
          </cell>
          <cell r="B807" t="str">
            <v>CAMINHÃO BASCULANTE 14 M3, COM CAVALO MECÂNICO DE CAPACIDADE MÁXIMA DE TRAÇÃO COMBINADO DE 36000 KG, POTÊNCIA 286 CV, INCLUSIVE SEMIREBOQUE COM CAÇAMBA METÁLICA - MATERIAIS NA OPERAÇÃO. AF_12/2014</v>
          </cell>
          <cell r="C807" t="str">
            <v>H</v>
          </cell>
          <cell r="D807">
            <v>137.16</v>
          </cell>
        </row>
        <row r="808">
          <cell r="A808">
            <v>89878</v>
          </cell>
          <cell r="B808" t="str">
            <v>CAMINHÃO BASCULANTE 18 M3, COM CAVALO MECÂNICO DE CAPACIDADE MÁXIMA DE TRAÇÃO COMBINADO DE 45000 KG, POTÊNCIA 330 CV, INCLUSIVE SEMIREBOQUE COM CAÇAMBA METÁLICA - DEPRECIAÇÃO. AF_12/2014</v>
          </cell>
          <cell r="C808" t="str">
            <v>H</v>
          </cell>
          <cell r="D808">
            <v>18.510000000000002</v>
          </cell>
        </row>
        <row r="809">
          <cell r="A809">
            <v>89879</v>
          </cell>
          <cell r="B809" t="str">
            <v>CAMINHÃO BASCULANTE 18 M3, COM CAVALO MECÂNICO DE CAPACIDADE MÁXIMA DE TRAÇÃO COMBINADO DE 45000 KG, POTÊNCIA 330 CV, INCLUSIVE SEMIREBOQUE COM CAÇAMBA METÁLICA - JUROS. AF_12/2014</v>
          </cell>
          <cell r="C809" t="str">
            <v>H</v>
          </cell>
          <cell r="D809">
            <v>6.47</v>
          </cell>
        </row>
        <row r="810">
          <cell r="A810">
            <v>89880</v>
          </cell>
          <cell r="B810" t="str">
            <v>CAMINHÃO BASCULANTE 18 M3, COM CAVALO MECÂNICO DE CAPACIDADE MÁXIMA DE TRAÇÃO COMBINADO DE 45000 KG, POTÊNCIA 330 CV, INCLUSIVE SEMIREBOQUE COM CAÇAMBA METÁLICA - IMPOSTOS E SEGUROS. AF_12/2014</v>
          </cell>
          <cell r="C810" t="str">
            <v>H</v>
          </cell>
          <cell r="D810">
            <v>1.34</v>
          </cell>
        </row>
        <row r="811">
          <cell r="A811">
            <v>89881</v>
          </cell>
          <cell r="B811" t="str">
            <v>CAMINHÃO BASCULANTE 18 M3, COM CAVALO MECÂNICO DE CAPACIDADE MÁXIMA DE TRAÇÃO COMBINADO DE 45000 KG, POTÊNCIA 330 CV, INCLUSIVE SEMIREBOQUE COM CAÇAMBA METÁLICA - MANUTENÇÃO. AF_12/2014</v>
          </cell>
          <cell r="C811" t="str">
            <v>H</v>
          </cell>
          <cell r="D811">
            <v>34.729999999999997</v>
          </cell>
        </row>
        <row r="812">
          <cell r="A812">
            <v>89882</v>
          </cell>
          <cell r="B812" t="str">
            <v>CAMINHÃO BASCULANTE 18 M3, COM CAVALO MECÂNICO DE CAPACIDADE MÁXIMA DE TRAÇÃO COMBINADO DE 45000 KG, POTÊNCIA 330 CV, INCLUSIVE SEMIREBOQUE COM CAÇAMBA METÁLICA - MATERIAIS NA OPERAÇÃO. AF_12/2014</v>
          </cell>
          <cell r="C812" t="str">
            <v>H</v>
          </cell>
          <cell r="D812">
            <v>158.26</v>
          </cell>
        </row>
        <row r="813">
          <cell r="A813">
            <v>90582</v>
          </cell>
          <cell r="B813" t="str">
            <v>VIBRADOR DE IMERSÃO, DIÂMETRO DE PONTEIRA 45MM, MOTOR ELÉTRICO TRIFÁSICO POTÊNCIA DE 2 CV - DEPRECIAÇÃO. AF_06/2015</v>
          </cell>
          <cell r="C813" t="str">
            <v>H</v>
          </cell>
          <cell r="D813">
            <v>0.25</v>
          </cell>
        </row>
        <row r="814">
          <cell r="A814">
            <v>90583</v>
          </cell>
          <cell r="B814" t="str">
            <v>VIBRADOR DE IMERSÃO, DIÂMETRO DE PONTEIRA 45MM, MOTOR ELÉTRICO TRIFÁSICO POTÊNCIA DE 2 CV - JUROS. AF_06/2015</v>
          </cell>
          <cell r="C814" t="str">
            <v>H</v>
          </cell>
          <cell r="D814">
            <v>0.05</v>
          </cell>
        </row>
        <row r="815">
          <cell r="A815">
            <v>90584</v>
          </cell>
          <cell r="B815" t="str">
            <v>VIBRADOR DE IMERSÃO, DIÂMETRO DE PONTEIRA 45MM, MOTOR ELÉTRICO TRIFÁSICO POTÊNCIA DE 2 CV - MANUTENÇÃO. AF_06/2015</v>
          </cell>
          <cell r="C815" t="str">
            <v>H</v>
          </cell>
          <cell r="D815">
            <v>0.19</v>
          </cell>
        </row>
        <row r="816">
          <cell r="A816">
            <v>90585</v>
          </cell>
          <cell r="B816" t="str">
            <v>VIBRADOR DE IMERSÃO, DIÂMETRO DE PONTEIRA 45MM, MOTOR ELÉTRICO TRIFÁSICO POTÊNCIA DE 2 CV - MATERIAIS NA OPERAÇÃO. AF_06/2015</v>
          </cell>
          <cell r="C816" t="str">
            <v>H</v>
          </cell>
          <cell r="D816">
            <v>1.06</v>
          </cell>
        </row>
        <row r="817">
          <cell r="A817">
            <v>90621</v>
          </cell>
          <cell r="B817" t="str">
            <v>PERFURATRIZ MANUAL, TORQUE MÁXIMO 83 N.M, POTÊNCIA 5 CV, COM DIÂMETRO MÁXIMO 4" - DEPRECIAÇÃO. AF_06/2015</v>
          </cell>
          <cell r="C817" t="str">
            <v>H</v>
          </cell>
          <cell r="D817">
            <v>1.04</v>
          </cell>
        </row>
        <row r="818">
          <cell r="A818">
            <v>90622</v>
          </cell>
          <cell r="B818" t="str">
            <v>PERFURATRIZ MANUAL, TORQUE MÁXIMO 83 N.M, POTÊNCIA 5 CV, COM DIÂMETRO MÁXIMO 4" - JUROS. AF_06/2015</v>
          </cell>
          <cell r="C818" t="str">
            <v>H</v>
          </cell>
          <cell r="D818">
            <v>0.23</v>
          </cell>
        </row>
        <row r="819">
          <cell r="A819">
            <v>90623</v>
          </cell>
          <cell r="B819" t="str">
            <v>PERFURATRIZ MANUAL, TORQUE MÁXIMO 83 N.M, POTÊNCIA 5 CV, COM DIÂMETRO MÁXIMO 4" - MANUTENÇÃO. AF_06/2015</v>
          </cell>
          <cell r="C819" t="str">
            <v>H</v>
          </cell>
          <cell r="D819">
            <v>1.31</v>
          </cell>
        </row>
        <row r="820">
          <cell r="A820">
            <v>90624</v>
          </cell>
          <cell r="B820" t="str">
            <v>PERFURATRIZ MANUAL, TORQUE MÁXIMO 83 N.M, POTÊNCIA 5 CV, COM DIÂMETRO MÁXIMO 4" - MATERIAIS NA OPERAÇÃO. AF_06/2015</v>
          </cell>
          <cell r="C820" t="str">
            <v>H</v>
          </cell>
          <cell r="D820">
            <v>2.66</v>
          </cell>
        </row>
        <row r="821">
          <cell r="A821">
            <v>90627</v>
          </cell>
          <cell r="B821" t="str">
            <v>PERFURATRIZ SOBRE ESTEIRA, TORQUE MÁXIMO 600 KGF, PESO MÉDIO 1000 KG, POTÊNCIA 20 HP, DIÂMETRO MÁXIMO 10" - DEPRECIAÇÃO. AF_06/2015</v>
          </cell>
          <cell r="C821" t="str">
            <v>H</v>
          </cell>
          <cell r="D821">
            <v>21.94</v>
          </cell>
        </row>
        <row r="822">
          <cell r="A822">
            <v>90628</v>
          </cell>
          <cell r="B822" t="str">
            <v>PERFURATRIZ SOBRE ESTEIRA, TORQUE MÁXIMO 600 KGF, PESO MÉDIO 1000 KG, POTÊNCIA 20 HP, DIÂMETRO MÁXIMO 10" - JUROS. AF_06/2015</v>
          </cell>
          <cell r="C822" t="str">
            <v>H</v>
          </cell>
          <cell r="D822">
            <v>5.76</v>
          </cell>
        </row>
        <row r="823">
          <cell r="A823">
            <v>90629</v>
          </cell>
          <cell r="B823" t="str">
            <v>PERFURATRIZ SOBRE ESTEIRA, TORQUE MÁXIMO 600 KGF, PESO MÉDIO 1000 KG, POTÊNCIA 20 HP, DIÂMETRO MÁXIMO 10" - MANUTENÇÃO. AF_06/2015</v>
          </cell>
          <cell r="C823" t="str">
            <v>H</v>
          </cell>
          <cell r="D823">
            <v>27.46</v>
          </cell>
        </row>
        <row r="824">
          <cell r="A824">
            <v>90630</v>
          </cell>
          <cell r="B824" t="str">
            <v>PERFURATRIZ SOBRE ESTEIRA, TORQUE MÁXIMO 600 KGF, PESO MÉDIO 1000 KG, POTÊNCIA 20 HP, DIÂMETRO MÁXIMO 10" - MATERIAIS NA OPERAÇÃO. AF_06/2015</v>
          </cell>
          <cell r="C824" t="str">
            <v>H</v>
          </cell>
          <cell r="D824">
            <v>10.77</v>
          </cell>
        </row>
        <row r="825">
          <cell r="A825">
            <v>90633</v>
          </cell>
          <cell r="B825" t="str">
            <v>MISTURADOR DUPLO HORIZONTAL DE ALTA TURBULÊNCIA, CAPACIDADE / VOLUME 2 X 500 LITROS, MOTORES ELÉTRICOS MÍNIMO 5 CV CADA, PARA NATA CIMENTO, ARGAMASSA E OUTROS - DEPRECIAÇÃO. AF_06/2015</v>
          </cell>
          <cell r="C825" t="str">
            <v>H</v>
          </cell>
          <cell r="D825">
            <v>2.46</v>
          </cell>
        </row>
        <row r="826">
          <cell r="A826">
            <v>90634</v>
          </cell>
          <cell r="B826" t="str">
            <v>MISTURADOR DUPLO HORIZONTAL DE ALTA TURBULÊNCIA, CAPACIDADE / VOLUME 2 X 500 LITROS, MOTORES ELÉTRICOS MÍNIMO 5 CV CADA, PARA NATA CIMENTO, ARGAMASSA E OUTROS - JUROS. AF_06/2015</v>
          </cell>
          <cell r="C826" t="str">
            <v>H</v>
          </cell>
          <cell r="D826">
            <v>0.55000000000000004</v>
          </cell>
        </row>
        <row r="827">
          <cell r="A827">
            <v>90635</v>
          </cell>
          <cell r="B827" t="str">
            <v>MISTURADOR DUPLO HORIZONTAL DE ALTA TURBULÊNCIA, CAPACIDADE / VOLUME 2 X 500 LITROS, MOTORES ELÉTRICOS MÍNIMO 5 CV CADA, PARA NATA CIMENTO, ARGAMASSA E OUTROS - MANUTENÇÃO. AF_06/2015</v>
          </cell>
          <cell r="C827" t="str">
            <v>H</v>
          </cell>
          <cell r="D827">
            <v>2.7</v>
          </cell>
        </row>
        <row r="828">
          <cell r="A828">
            <v>90636</v>
          </cell>
          <cell r="B828" t="str">
            <v>MISTURADOR DUPLO HORIZONTAL DE ALTA TURBULÊNCIA, CAPACIDADE / VOLUME 2 X 500 LITROS, MOTORES ELÉTRICOS MÍNIMO 5 CV CADA, PARA NATA CIMENTO, ARGAMASSA E OUTROS - MATERIAIS NA OPERAÇÃO. AF_06/2015</v>
          </cell>
          <cell r="C828" t="str">
            <v>H</v>
          </cell>
          <cell r="D828">
            <v>5.32</v>
          </cell>
        </row>
        <row r="829">
          <cell r="A829">
            <v>90639</v>
          </cell>
          <cell r="B829" t="str">
            <v>BOMBA TRIPLEX, PARA INJEÇÃO DE NATA DE CIMENTO, VAZÃO MÁXIMA DE 100 LITROS/MINUTO, PRESSÃO MÁXIMA DE 70 BAR - DEPRECIAÇÃO. AF_06/2015</v>
          </cell>
          <cell r="C829" t="str">
            <v>H</v>
          </cell>
          <cell r="D829">
            <v>3.68</v>
          </cell>
        </row>
        <row r="830">
          <cell r="A830">
            <v>90640</v>
          </cell>
          <cell r="B830" t="str">
            <v>BOMBA TRIPLEX, PARA INJEÇÃO DE NATA DE CIMENTO, VAZÃO MÁXIMA DE 100 LITROS/MINUTO, PRESSÃO MÁXIMA DE 70 BAR - JUROS. AF_06/2015</v>
          </cell>
          <cell r="C830" t="str">
            <v>H</v>
          </cell>
          <cell r="D830">
            <v>0.82</v>
          </cell>
        </row>
        <row r="831">
          <cell r="A831">
            <v>90641</v>
          </cell>
          <cell r="B831" t="str">
            <v>BOMBA TRIPLEX, PARA INJEÇÃO DE NATA DE CIMENTO, VAZÃO MÁXIMA DE 100 LITROS/MINUTO, PRESSÃO MÁXIMA DE 70 BAR - MANUTENÇÃO. AF_06/2015</v>
          </cell>
          <cell r="C831" t="str">
            <v>H</v>
          </cell>
          <cell r="D831">
            <v>4.03</v>
          </cell>
        </row>
        <row r="832">
          <cell r="A832">
            <v>90642</v>
          </cell>
          <cell r="B832" t="str">
            <v>BOMBA TRIPLEX, PARA INJEÇÃO DE NATA DE CIMENTO, VAZÃO MÁXIMA DE 100 LITROS/MINUTO, PRESSÃO MÁXIMA DE 70 BAR - MATERIAIS NA OPERAÇÃO. AF_06/2015</v>
          </cell>
          <cell r="C832" t="str">
            <v>H</v>
          </cell>
          <cell r="D832">
            <v>5.28</v>
          </cell>
        </row>
        <row r="833">
          <cell r="A833">
            <v>90646</v>
          </cell>
          <cell r="B833" t="str">
            <v>BOMBA CENTRÍFUGA MONOESTÁGIO COM MOTOR ELÉTRICO MONOFÁSICO, POTÊNCIA 15 HP, DIÂMETRO DO ROTOR 173 MM, HM/Q = 30 MCA / 90 M3/H A 45 MCA / 55 M3/H - DEPRECIAÇÃO. AF_06/2015</v>
          </cell>
          <cell r="C833" t="str">
            <v>H</v>
          </cell>
          <cell r="D833">
            <v>0.57999999999999996</v>
          </cell>
        </row>
        <row r="834">
          <cell r="A834">
            <v>90647</v>
          </cell>
          <cell r="B834" t="str">
            <v>BOMBA CENTRÍFUGA MONOESTÁGIO COM MOTOR ELÉTRICO MONOFÁSICO, POTÊNCIA 15 HP, DIÂMETRO DO ROTOR 173 MM, HM/Q = 30 MCA / 90 M3/H A 45 MCA / 55 M3/H - JUROS. AF_06/2015</v>
          </cell>
          <cell r="C834" t="str">
            <v>H</v>
          </cell>
          <cell r="D834">
            <v>0.13</v>
          </cell>
        </row>
        <row r="835">
          <cell r="A835">
            <v>90648</v>
          </cell>
          <cell r="B835" t="str">
            <v>BOMBA CENTRÍFUGA MONOESTÁGIO COM MOTOR ELÉTRICO MONOFÁSICO, POTÊNCIA 15 HP, DIÂMETRO DO ROTOR 173 MM, HM/Q = 30 MCA / 90 M3/H A 45 MCA / 55 M3/H - MANUTENÇÃO. AF_06/2015</v>
          </cell>
          <cell r="C835" t="str">
            <v>H</v>
          </cell>
          <cell r="D835">
            <v>0.63</v>
          </cell>
        </row>
        <row r="836">
          <cell r="A836">
            <v>90649</v>
          </cell>
          <cell r="B836" t="str">
            <v>BOMBA CENTRÍFUGA MONOESTÁGIO COM MOTOR ELÉTRICO MONOFÁSICO, POTÊNCIA 15 HP, DIÂMETRO DO ROTOR 173 MM, HM/Q = 30 MCA / 90 M3/H A 45 MCA / 55 M3/H - MATERIAIS NA OPERAÇÃO. AF_06/2015</v>
          </cell>
          <cell r="C836" t="str">
            <v>H</v>
          </cell>
          <cell r="D836">
            <v>8.27</v>
          </cell>
        </row>
        <row r="837">
          <cell r="A837">
            <v>90652</v>
          </cell>
          <cell r="B837" t="str">
            <v>BOMBA DE PROJEÇÃO DE CONCRETO SECO, POTÊNCIA 10 CV, VAZÃO 3 M3/H - DEPRECIAÇÃO. AF_06/2015</v>
          </cell>
          <cell r="C837" t="str">
            <v>H</v>
          </cell>
          <cell r="D837">
            <v>2.39</v>
          </cell>
        </row>
        <row r="838">
          <cell r="A838">
            <v>90653</v>
          </cell>
          <cell r="B838" t="str">
            <v>BOMBA DE PROJEÇÃO DE CONCRETO SECO, POTÊNCIA 10 CV, VAZÃO 3 M3/H - JUROS. AF_06/2015</v>
          </cell>
          <cell r="C838" t="str">
            <v>H</v>
          </cell>
          <cell r="D838">
            <v>0.53</v>
          </cell>
        </row>
        <row r="839">
          <cell r="A839">
            <v>90654</v>
          </cell>
          <cell r="B839" t="str">
            <v>BOMBA DE PROJEÇÃO DE CONCRETO SECO, POTÊNCIA 10 CV, VAZÃO 3 M3/H - MANUTENÇÃO. AF_06/2015</v>
          </cell>
          <cell r="C839" t="str">
            <v>H</v>
          </cell>
          <cell r="D839">
            <v>2.62</v>
          </cell>
        </row>
        <row r="840">
          <cell r="A840">
            <v>90655</v>
          </cell>
          <cell r="B840" t="str">
            <v>BOMBA DE PROJEÇÃO DE CONCRETO SECO, POTÊNCIA 10 CV, VAZÃO 3 M3/H - MATERIAIS NA OPERAÇÃO. AF_06/2015</v>
          </cell>
          <cell r="C840" t="str">
            <v>H</v>
          </cell>
          <cell r="D840">
            <v>5.44</v>
          </cell>
        </row>
        <row r="841">
          <cell r="A841">
            <v>90658</v>
          </cell>
          <cell r="B841" t="str">
            <v>BOMBA DE PROJEÇÃO DE CONCRETO SECO, POTÊNCIA 10 CV, VAZÃO 6 M3/H - DEPRECIAÇÃO. AF_06/2015</v>
          </cell>
          <cell r="C841" t="str">
            <v>H</v>
          </cell>
          <cell r="D841">
            <v>2.57</v>
          </cell>
        </row>
        <row r="842">
          <cell r="A842">
            <v>90659</v>
          </cell>
          <cell r="B842" t="str">
            <v>BOMBA DE PROJEÇÃO DE CONCRETO SECO, POTÊNCIA 10 CV, VAZÃO 6 M3/H - JUROS. AF_06/2015</v>
          </cell>
          <cell r="C842" t="str">
            <v>H</v>
          </cell>
          <cell r="D842">
            <v>0.56999999999999995</v>
          </cell>
        </row>
        <row r="843">
          <cell r="A843">
            <v>90660</v>
          </cell>
          <cell r="B843" t="str">
            <v>BOMBA DE PROJEÇÃO DE CONCRETO SECO, POTÊNCIA 10 CV, VAZÃO 6 M3/H - MANUTENÇÃO. AF_06/2015</v>
          </cell>
          <cell r="C843" t="str">
            <v>H</v>
          </cell>
          <cell r="D843">
            <v>2.81</v>
          </cell>
        </row>
        <row r="844">
          <cell r="A844">
            <v>90661</v>
          </cell>
          <cell r="B844" t="str">
            <v>BOMBA DE PROJEÇÃO DE CONCRETO SECO, POTÊNCIA 10 CV, VAZÃO 6 M3/H - MATERIAIS NA OPERAÇÃO. AF_06/2015</v>
          </cell>
          <cell r="C844" t="str">
            <v>H</v>
          </cell>
          <cell r="D844">
            <v>5.44</v>
          </cell>
        </row>
        <row r="845">
          <cell r="A845">
            <v>90664</v>
          </cell>
          <cell r="B845" t="str">
            <v>PROJETOR PNEUMÁTICO DE ARGAMASSA PARA CHAPISCO E REBOCO COM RECIPIENTE ACOPLADO, TIPO CANEQUINHA, COM COMPRESSOR DE AR REBOCÁVEL VAZÃO 89 PCM E MOTOR DIESEL DE 20 CV - DEPRECIAÇÃO. AF_06/2015</v>
          </cell>
          <cell r="C845" t="str">
            <v>H</v>
          </cell>
          <cell r="D845">
            <v>3.13</v>
          </cell>
        </row>
        <row r="846">
          <cell r="A846">
            <v>90665</v>
          </cell>
          <cell r="B846" t="str">
            <v>PROJETOR PNEUMÁTICO DE ARGAMASSA PARA CHAPISCO E REBOCO COM RECIPIENTE ACOPLADO, TIPO CANEQUINHA, COM COMPRESSOR DE AR REBOCÁVEL VAZÃO 89 PCM E MOTOR DIESEL DE 20 CV - JUROS. AF_06/2015</v>
          </cell>
          <cell r="C846" t="str">
            <v>H</v>
          </cell>
          <cell r="D846">
            <v>0.69</v>
          </cell>
        </row>
        <row r="847">
          <cell r="A847">
            <v>90666</v>
          </cell>
          <cell r="B847" t="str">
            <v>PROJETOR PNEUMÁTICO DE ARGAMASSA PARA CHAPISCO E REBOCO COM RECIPIENTE ACOPLADO, TIPO CANEQUINHA, COM COMPRESSOR DE AR REBOCÁVEL VAZÃO 89 PCM E MOTOR DIESEL DE 20 CV - MANUTENÇÃO. AF_06/2015</v>
          </cell>
          <cell r="C847" t="str">
            <v>H</v>
          </cell>
          <cell r="D847">
            <v>3.42</v>
          </cell>
        </row>
        <row r="848">
          <cell r="A848">
            <v>90667</v>
          </cell>
          <cell r="B848" t="str">
            <v>PROJETOR PNEUMÁTICO DE ARGAMASSA PARA CHAPISCO E REBOCO COM RECIPIENTE ACOPLADO, TIPO CANEQUINHA, COM COMPRESSOR DE AR REBOCÁVEL VAZÃO 89 PCM E MOTOR DIESEL DE 20 CV - MATERIAIS NA OPERAÇÃO. AF_06/2015</v>
          </cell>
          <cell r="C848" t="str">
            <v>H</v>
          </cell>
          <cell r="D848">
            <v>9.59</v>
          </cell>
        </row>
        <row r="849">
          <cell r="A849">
            <v>90670</v>
          </cell>
          <cell r="B849" t="str">
            <v>PERFURATRIZ COM TORRE METÁLICA PARA EXECUÇÃO DE ESTACA HÉLICE CONTÍNUA, PROFUNDIDADE MÁXIMA DE 30 M, DIÂMETRO MÁXIMO DE 800 MM, POTÊNCIA INSTALADA DE 268 HP, MESA ROTATIVA COM TORQUE MÁXIMO DE 170 KNM - DEPRECIAÇÃO. AF_06/2015</v>
          </cell>
          <cell r="C849" t="str">
            <v>H</v>
          </cell>
          <cell r="D849">
            <v>100.71</v>
          </cell>
        </row>
        <row r="850">
          <cell r="A850">
            <v>90671</v>
          </cell>
          <cell r="B850" t="str">
            <v>PERFURATRIZ COM TORRE METÁLICA PARA EXECUÇÃO DE ESTACA HÉLICE CONTÍNUA, PROFUNDIDADE MÁXIMA DE 30 M, DIÂMETRO MÁXIMO DE 800 MM, POTÊNCIA INSTALADA DE 268 HP, MESA ROTATIVA COM TORQUE MÁXIMO DE 170 KNM - JUROS. AF_06/2015</v>
          </cell>
          <cell r="C850" t="str">
            <v>H</v>
          </cell>
          <cell r="D850">
            <v>26.45</v>
          </cell>
        </row>
        <row r="851">
          <cell r="A851">
            <v>90672</v>
          </cell>
          <cell r="B851" t="str">
            <v>PERFURATRIZ COM TORRE METÁLICA PARA EXECUÇÃO DE ESTACA HÉLICE CONTÍNUA, PROFUNDIDADE MÁXIMA DE 30 M, DIÂMETRO MÁXIMO DE 800 MM, POTÊNCIA INSTALADA DE 268 HP, MESA ROTATIVA COM TORQUE MÁXIMO DE 170 KNM - MANUTENÇÃO. AF_06/2015</v>
          </cell>
          <cell r="C851" t="str">
            <v>H</v>
          </cell>
          <cell r="D851">
            <v>126.03</v>
          </cell>
        </row>
        <row r="852">
          <cell r="A852">
            <v>90673</v>
          </cell>
          <cell r="B852" t="str">
            <v>PERFURATRIZ COM TORRE METÁLICA PARA EXECUÇÃO DE ESTACA HÉLICE CONTÍNUA, PROFUNDIDADE MÁXIMA DE 30 M, DIÂMETRO MÁXIMO DE 800 MM, POTÊNCIA INSTALADA DE 268 HP, MESA ROTATIVA COM TORQUE MÁXIMO DE 170 KNM - MATERIAIS NA OPERAÇÃO. AF_06/2015</v>
          </cell>
          <cell r="C852" t="str">
            <v>H</v>
          </cell>
          <cell r="D852">
            <v>130.28</v>
          </cell>
        </row>
        <row r="853">
          <cell r="A853">
            <v>90676</v>
          </cell>
          <cell r="B853" t="str">
            <v>PERFURATRIZ HIDRÁULICA SOBRE CAMINHÃO COM TRADO CURTO ACOPLADO, PROFUNDIDADE MÁXIMA DE 20 M, DIÂMETRO MÁXIMO DE 1500 MM, POTÊNCIA INSTALADA DE 137 HP, MESA ROTATIVA COM TORQUE MÁXIMO DE 30 KNM - DEPRECIAÇÃO. AF_06/2015</v>
          </cell>
          <cell r="C853" t="str">
            <v>H</v>
          </cell>
          <cell r="D853">
            <v>53.67</v>
          </cell>
        </row>
        <row r="854">
          <cell r="A854">
            <v>90677</v>
          </cell>
          <cell r="B854" t="str">
            <v>PERFURATRIZ HIDRÁULICA SOBRE CAMINHÃO COM TRADO CURTO ACOPLADO, PROFUNDIDADE MÁXIMA DE 20 M, DIÂMETRO MÁXIMO DE 1500 MM, POTÊNCIA INSTALADA DE 137 HP, MESA ROTATIVA COM TORQUE MÁXIMO DE 30 KNM - JUROS. AF_06/2015</v>
          </cell>
          <cell r="C854" t="str">
            <v>H</v>
          </cell>
          <cell r="D854">
            <v>14.09</v>
          </cell>
        </row>
        <row r="855">
          <cell r="A855">
            <v>90678</v>
          </cell>
          <cell r="B855" t="str">
            <v>PERFURATRIZ HIDRÁULICA SOBRE CAMINHÃO COM TRADO CURTO ACOPLADO, PROFUNDIDADE MÁXIMA DE 20 M, DIÂMETRO MÁXIMO DE 1500 MM, POTÊNCIA INSTALADA DE 137 HP, MESA ROTATIVA COM TORQUE MÁXIMO DE 30 KNM - MANUTENÇÃO. AF_06/2015</v>
          </cell>
          <cell r="C855" t="str">
            <v>H</v>
          </cell>
          <cell r="D855">
            <v>67.17</v>
          </cell>
        </row>
        <row r="856">
          <cell r="A856">
            <v>90679</v>
          </cell>
          <cell r="B856" t="str">
            <v>PERFURATRIZ HIDRÁULICA SOBRE CAMINHÃO COM TRADO CURTO ACOPLADO, PROFUNDIDADE MÁXIMA DE 20 M, DIÂMETRO MÁXIMO DE 1500 MM, POTÊNCIA INSTALADA DE 137 HP, MESA ROTATIVA COM TORQUE MÁXIMO DE 30 KNM - MATERIAIS NA OPERAÇÃO. AF_06/2015</v>
          </cell>
          <cell r="C856" t="str">
            <v>H</v>
          </cell>
          <cell r="D856">
            <v>66.599999999999994</v>
          </cell>
        </row>
        <row r="857">
          <cell r="A857">
            <v>90682</v>
          </cell>
          <cell r="B857" t="str">
            <v>MANIPULADOR TELESCÓPICO, POTÊNCIA DE 85 HP, CAPACIDADE DE CARGA DE 3.500 KG, ALTURA MÁXIMA DE ELEVAÇÃO DE 12,3 M - DEPRECIAÇÃO. AF_06/2015</v>
          </cell>
          <cell r="C857" t="str">
            <v>H</v>
          </cell>
          <cell r="D857">
            <v>27.34</v>
          </cell>
        </row>
        <row r="858">
          <cell r="A858">
            <v>90683</v>
          </cell>
          <cell r="B858" t="str">
            <v>MANIPULADOR TELESCÓPICO, POTÊNCIA DE 85 HP, CAPACIDADE DE CARGA DE 3.500 KG, ALTURA MÁXIMA DE ELEVAÇÃO DE 12,3 M - JUROS. AF_06/2015</v>
          </cell>
          <cell r="C858" t="str">
            <v>H</v>
          </cell>
          <cell r="D858">
            <v>6.15</v>
          </cell>
        </row>
        <row r="859">
          <cell r="A859">
            <v>90684</v>
          </cell>
          <cell r="B859" t="str">
            <v>MANIPULADOR TELESCÓPICO, POTÊNCIA DE 85 HP, CAPACIDADE DE CARGA DE 3.500 KG, ALTURA MÁXIMA DE ELEVAÇÃO DE 12,3 M - MANUTENÇÃO. AF_06/2015</v>
          </cell>
          <cell r="C859" t="str">
            <v>H</v>
          </cell>
          <cell r="D859">
            <v>29.91</v>
          </cell>
        </row>
        <row r="860">
          <cell r="A860">
            <v>90685</v>
          </cell>
          <cell r="B860" t="str">
            <v>MANIPULADOR TELESCÓPICO, POTÊNCIA DE 85 HP, CAPACIDADE DE CARGA DE 3.500 KG, ALTURA MÁXIMA DE ELEVAÇÃO DE 12,3 M - MATERIAIS NA OPERAÇÃO. AF_06/2015</v>
          </cell>
          <cell r="C860" t="str">
            <v>H</v>
          </cell>
          <cell r="D860">
            <v>41.3</v>
          </cell>
        </row>
        <row r="861">
          <cell r="A861">
            <v>90688</v>
          </cell>
          <cell r="B861" t="str">
            <v>MINICARREGADEIRA SOBRE RODAS, POTÊNCIA LÍQUIDA DE 47 HP, CAPACIDADE NOMINAL DE OPERAÇÃO DE 646 KG - DEPRECIAÇÃO. AF_06/2015</v>
          </cell>
          <cell r="C861" t="str">
            <v>H</v>
          </cell>
          <cell r="D861">
            <v>16</v>
          </cell>
        </row>
        <row r="862">
          <cell r="A862">
            <v>90689</v>
          </cell>
          <cell r="B862" t="str">
            <v>MINICARREGADEIRA SOBRE RODAS, POTÊNCIA LÍQUIDA DE 47 HP, CAPACIDADE NOMINAL DE OPERAÇÃO DE 646 KG - JUROS. AF_06/2015</v>
          </cell>
          <cell r="C862" t="str">
            <v>H</v>
          </cell>
          <cell r="D862">
            <v>3.08</v>
          </cell>
        </row>
        <row r="863">
          <cell r="A863">
            <v>90690</v>
          </cell>
          <cell r="B863" t="str">
            <v>MINICARREGADEIRA SOBRE RODAS, POTÊNCIA LÍQUIDA DE 47 HP, CAPACIDADE NOMINAL DE OPERAÇÃO DE 646 KG - MANUTENÇÃO. AF_06/2015</v>
          </cell>
          <cell r="C863" t="str">
            <v>H</v>
          </cell>
          <cell r="D863">
            <v>20</v>
          </cell>
        </row>
        <row r="864">
          <cell r="A864">
            <v>90691</v>
          </cell>
          <cell r="B864" t="str">
            <v>MINICARREGADEIRA SOBRE RODAS, POTÊNCIA LÍQUIDA DE 47 HP, CAPACIDADE NOMINAL DE OPERAÇÃO DE 646 KG - MATERIAIS NA OPERAÇÃO. AF_06/2015</v>
          </cell>
          <cell r="C864" t="str">
            <v>H</v>
          </cell>
          <cell r="D864">
            <v>22.84</v>
          </cell>
        </row>
        <row r="865">
          <cell r="A865">
            <v>90957</v>
          </cell>
          <cell r="B865" t="str">
            <v>COMPRESSOR DE AR REBOCÁVEL, VAZÃO 189 PCM, PRESSÃO EFETIVA DE TRABALHO 102 PSI, MOTOR DIESEL, POTÊNCIA 63 CV - DEPRECIAÇÃO. AF_06/2015</v>
          </cell>
          <cell r="C865" t="str">
            <v>H</v>
          </cell>
          <cell r="D865">
            <v>1.93</v>
          </cell>
        </row>
        <row r="866">
          <cell r="A866">
            <v>90958</v>
          </cell>
          <cell r="B866" t="str">
            <v>COMPRESSOR DE AR REBOCÁVEL, VAZÃO 189 PCM, PRESSÃO EFETIVA DE TRABALHO 102 PSI, MOTOR DIESEL, POTÊNCIA 63 CV - JUROS. AF_06/2015</v>
          </cell>
          <cell r="C866" t="str">
            <v>H</v>
          </cell>
          <cell r="D866">
            <v>0.5</v>
          </cell>
        </row>
        <row r="867">
          <cell r="A867">
            <v>90960</v>
          </cell>
          <cell r="B867" t="str">
            <v>COMPRESSOR DE AR REBOCÁVEL, VAZÃO 89 PCM, PRESSÃO EFETIVA DE TRABALHO 102 PSI, MOTOR DIESEL, POTÊNCIA 20 CV - DEPRECIAÇÃO. AF_06/2015</v>
          </cell>
          <cell r="C867" t="str">
            <v>H</v>
          </cell>
          <cell r="D867">
            <v>2.59</v>
          </cell>
        </row>
        <row r="868">
          <cell r="A868">
            <v>90961</v>
          </cell>
          <cell r="B868" t="str">
            <v>COMPRESSOR DE AR REBOCÁVEL, VAZÃO 89 PCM, PRESSÃO EFETIVA DE TRABALHO 102 PSI, MOTOR DIESEL, POTÊNCIA 20 CV - JUROS. AF_06/2015</v>
          </cell>
          <cell r="C868" t="str">
            <v>H</v>
          </cell>
          <cell r="D868">
            <v>0.68</v>
          </cell>
        </row>
        <row r="869">
          <cell r="A869">
            <v>90962</v>
          </cell>
          <cell r="B869" t="str">
            <v>COMPRESSOR DE AR REBOCÁVEL, VAZÃO 89 PCM, PRESSÃO EFETIVA DE TRABALHO 102 PSI, MOTOR DIESEL, POTÊNCIA 20 CV - MANUTENÇÃO. AF_06/2015</v>
          </cell>
          <cell r="C869" t="str">
            <v>H</v>
          </cell>
          <cell r="D869">
            <v>3.24</v>
          </cell>
        </row>
        <row r="870">
          <cell r="A870">
            <v>90963</v>
          </cell>
          <cell r="B870" t="str">
            <v>COMPRESSOR DE AR REBOCÁVEL, VAZÃO 89 PCM, PRESSÃO EFETIVA DE TRABALHO 102 PSI, MOTOR DIESEL, POTÊNCIA 20 CV - MATERIAIS NA OPERAÇÃO. AF_06/2015</v>
          </cell>
          <cell r="C870" t="str">
            <v>H</v>
          </cell>
          <cell r="D870">
            <v>9.59</v>
          </cell>
        </row>
        <row r="871">
          <cell r="A871">
            <v>90968</v>
          </cell>
          <cell r="B871" t="str">
            <v>COMPRESSOR DE AR REBOCAVEL, VAZÃO 250 PCM, PRESSAO DE TRABALHO 102 PSI, MOTOR A DIESEL POTÊNCIA 81 CV - DEPRECIAÇÃO. AF_06/2015</v>
          </cell>
          <cell r="C871" t="str">
            <v>H</v>
          </cell>
          <cell r="D871">
            <v>2.59</v>
          </cell>
        </row>
        <row r="872">
          <cell r="A872">
            <v>90969</v>
          </cell>
          <cell r="B872" t="str">
            <v>COMPRESSOR DE AR REBOCAVEL, VAZÃO 250 PCM, PRESSAO DE TRABALHO 102 PSI, MOTOR A DIESEL POTÊNCIA 81 CV - JUROS. AF_06/2015</v>
          </cell>
          <cell r="C872" t="str">
            <v>H</v>
          </cell>
          <cell r="D872">
            <v>0.68</v>
          </cell>
        </row>
        <row r="873">
          <cell r="A873">
            <v>90970</v>
          </cell>
          <cell r="B873" t="str">
            <v>COMPRESSOR DE AR REBOCAVEL, VAZÃO 250 PCM, PRESSAO DE TRABALHO 102 PSI, MOTOR A DIESEL POTÊNCIA 81 CV - MANUTENÇÃO. AF_06/2015</v>
          </cell>
          <cell r="C873" t="str">
            <v>H</v>
          </cell>
          <cell r="D873">
            <v>3.25</v>
          </cell>
        </row>
        <row r="874">
          <cell r="A874">
            <v>90971</v>
          </cell>
          <cell r="B874" t="str">
            <v>COMPRESSOR DE AR REBOCAVEL, VAZÃO 250 PCM, PRESSAO DE TRABALHO 102 PSI, MOTOR A DIESEL POTÊNCIA 81 CV - MATERIAIS NA OPERAÇÃO. AF_06/2015</v>
          </cell>
          <cell r="C874" t="str">
            <v>H</v>
          </cell>
          <cell r="D874">
            <v>38.840000000000003</v>
          </cell>
        </row>
        <row r="875">
          <cell r="A875">
            <v>90975</v>
          </cell>
          <cell r="B875" t="str">
            <v>COMPRESSOR DE AR REBOCÁVEL, VAZÃO 748 PCM, PRESSÃO EFETIVA DE TRABALHO 102 PSI, MOTOR DIESEL, POTÊNCIA 210 CV - DEPRECIAÇÃO. AF_06/2015</v>
          </cell>
          <cell r="C875" t="str">
            <v>H</v>
          </cell>
          <cell r="D875">
            <v>6.59</v>
          </cell>
        </row>
        <row r="876">
          <cell r="A876">
            <v>90976</v>
          </cell>
          <cell r="B876" t="str">
            <v>COMPRESSOR DE AR REBOCÁVEL, VAZÃO 748 PCM, PRESSÃO EFETIVA DE TRABALHO 102 PSI, MOTOR DIESEL, POTÊNCIA 210 CV - JUROS. AF_06/2015</v>
          </cell>
          <cell r="C876" t="str">
            <v>H</v>
          </cell>
          <cell r="D876">
            <v>1.73</v>
          </cell>
        </row>
        <row r="877">
          <cell r="A877">
            <v>90977</v>
          </cell>
          <cell r="B877" t="str">
            <v>COMPRESSOR DE AR REBOCÁVEL, VAZÃO 748 PCM, PRESSÃO EFETIVA DE TRABALHO 102 PSI, MOTOR DIESEL, POTÊNCIA 210 CV - MANUTENÇÃO. AF_06/2015</v>
          </cell>
          <cell r="C877" t="str">
            <v>H</v>
          </cell>
          <cell r="D877">
            <v>8.25</v>
          </cell>
        </row>
        <row r="878">
          <cell r="A878">
            <v>90978</v>
          </cell>
          <cell r="B878" t="str">
            <v>COMPRESSOR DE AR REBOCÁVEL, VAZÃO 748 PCM, PRESSÃO EFETIVA DE TRABALHO 102 PSI, MOTOR DIESEL, POTÊNCIA 210 CV - MATERIAIS NA OPERAÇÃO. AF_06/2015</v>
          </cell>
          <cell r="C878" t="str">
            <v>H</v>
          </cell>
          <cell r="D878">
            <v>100.7</v>
          </cell>
        </row>
        <row r="879">
          <cell r="A879">
            <v>90992</v>
          </cell>
          <cell r="B879" t="str">
            <v>COMPRESSOR DE AR REBOCAVEL, VAZÃO 400 PCM, PRESSAO DE TRABALHO 102 PSI, MOTOR A DIESEL POTÊNCIA 110 CV - DEPRECIAÇÃO. AF_06/2015</v>
          </cell>
          <cell r="C879" t="str">
            <v>H</v>
          </cell>
          <cell r="D879">
            <v>3.08</v>
          </cell>
        </row>
        <row r="880">
          <cell r="A880">
            <v>90993</v>
          </cell>
          <cell r="B880" t="str">
            <v>COMPRESSOR DE AR REBOCAVEL, VAZÃO 400 PCM, PRESSAO DE TRABALHO 102 PSI, MOTOR A DIESEL POTÊNCIA 110 CV - JUROS. AF_06/2015</v>
          </cell>
          <cell r="C880" t="str">
            <v>H</v>
          </cell>
          <cell r="D880">
            <v>0.8</v>
          </cell>
        </row>
        <row r="881">
          <cell r="A881">
            <v>90994</v>
          </cell>
          <cell r="B881" t="str">
            <v>COMPRESSOR DE AR REBOCAVEL, VAZÃO 400 PCM, PRESSAO DE TRABALHO 102 PSI, MOTOR A DIESEL POTÊNCIA 110 CV - MANUTENÇÃO. AF_06/2015</v>
          </cell>
          <cell r="C881" t="str">
            <v>H</v>
          </cell>
          <cell r="D881">
            <v>3.85</v>
          </cell>
        </row>
        <row r="882">
          <cell r="A882">
            <v>90995</v>
          </cell>
          <cell r="B882" t="str">
            <v>COMPRESSOR DE AR REBOCAVEL, VAZÃO 400 PCM, PRESSAO DE TRABALHO 102 PSI, MOTOR A DIESEL POTÊNCIA 110 CV - MATERIAIS NA OPERAÇÃO. AF_06/2015</v>
          </cell>
          <cell r="C882" t="str">
            <v>H</v>
          </cell>
          <cell r="D882">
            <v>52.74</v>
          </cell>
        </row>
        <row r="883">
          <cell r="A883">
            <v>91021</v>
          </cell>
          <cell r="B883" t="str">
            <v>PERFURATRIZ HIDRÁULICA SOBRE CAMINHÃO COM TRADO CURTO ACOPLADO, PROFUNDIDADE MÁXIMA DE 20 M, DIÂMETRO MÁXIMO DE 1500 MM, POTÊNCIA INSTALADA DE 137 HP, MESA ROTATIVA COM TORQUE MÁXIMO DE 30 KNM - IMPOSTOS E SEGUROS. AF_06/2015</v>
          </cell>
          <cell r="C883" t="str">
            <v>H</v>
          </cell>
          <cell r="D883">
            <v>2.91</v>
          </cell>
        </row>
        <row r="884">
          <cell r="A884">
            <v>91026</v>
          </cell>
          <cell r="B884" t="str">
            <v>CAMINHÃO TRUCADO (C/ TERCEIRO EIXO) ELETRÔNICO - POTÊNCIA 231CV - PBT = 22000KG - DIST. ENTRE EIXOS 5170 MM - INCLUI CARROCERIA FIXA ABERTA DE MADEIRA - DEPRECIAÇÃO. AF_06/2015</v>
          </cell>
          <cell r="C884" t="str">
            <v>H</v>
          </cell>
          <cell r="D884">
            <v>10.29</v>
          </cell>
        </row>
        <row r="885">
          <cell r="A885">
            <v>91027</v>
          </cell>
          <cell r="B885" t="str">
            <v>CAMINHÃO TRUCADO (C/ TERCEIRO EIXO) ELETRÔNICO - POTÊNCIA 231CV - PBT = 22000KG - DIST. ENTRE EIXOS 5170 MM - INCLUI CARROCERIA FIXA ABERTA DE MADEIRA - JUROS. AF_06/2015</v>
          </cell>
          <cell r="C885" t="str">
            <v>H</v>
          </cell>
          <cell r="D885">
            <v>4.1100000000000003</v>
          </cell>
        </row>
        <row r="886">
          <cell r="A886">
            <v>91028</v>
          </cell>
          <cell r="B886" t="str">
            <v>CAMINHÃO TRUCADO (C/ TERCEIRO EIXO) ELETRÔNICO - POTÊNCIA 231CV - PBT = 22000KG - DIST. ENTRE EIXOS 5170 MM - INCLUI CARROCERIA FIXA ABERTA DE MADEIRA - IMPOSTOS E SEGUROS. AF_06/2015</v>
          </cell>
          <cell r="C886" t="str">
            <v>H</v>
          </cell>
          <cell r="D886">
            <v>0.83</v>
          </cell>
        </row>
        <row r="887">
          <cell r="A887">
            <v>91029</v>
          </cell>
          <cell r="B887" t="str">
            <v>CAMINHÃO TRUCADO (C/ TERCEIRO EIXO) ELETRÔNICO - POTÊNCIA 231CV - PBT = 22000KG - DIST. ENTRE EIXOS 5170 MM - INCLUI CARROCERIA FIXA ABERTA DE MADEIRA - MANUTENÇÃO. AF_06/2015</v>
          </cell>
          <cell r="C887" t="str">
            <v>H</v>
          </cell>
          <cell r="D887">
            <v>19.309999999999999</v>
          </cell>
        </row>
        <row r="888">
          <cell r="A888">
            <v>91030</v>
          </cell>
          <cell r="B888" t="str">
            <v>CAMINHÃO TRUCADO (C/ TERCEIRO EIXO) ELETRÔNICO - POTÊNCIA 231CV - PBT = 22000KG - DIST. ENTRE EIXOS 5170 MM - INCLUI CARROCERIA FIXA ABERTA DE MADEIRA - MATERIAIS NA OPERAÇÃO. AF_06/2015</v>
          </cell>
          <cell r="C888" t="str">
            <v>H</v>
          </cell>
          <cell r="D888">
            <v>110.77</v>
          </cell>
        </row>
        <row r="889">
          <cell r="A889">
            <v>91273</v>
          </cell>
          <cell r="B889" t="str">
            <v>PLACA VIBRATÓRIA REVERSÍVEL COM MOTOR 4 TEMPOS A GASOLINA, FORÇA CENTRÍFUGA DE 25 KN (2500 KGF), POTÊNCIA 5,5 CV - DEPRECIAÇÃO. AF_08/2015</v>
          </cell>
          <cell r="C889" t="str">
            <v>H</v>
          </cell>
          <cell r="D889">
            <v>0.67</v>
          </cell>
        </row>
        <row r="890">
          <cell r="A890">
            <v>91274</v>
          </cell>
          <cell r="B890" t="str">
            <v>PLACA VIBRATÓRIA REVERSÍVEL COM MOTOR 4 TEMPOS A GASOLINA, FORÇA CENTRÍFUGA DE 25 KN (2500 KGF), POTÊNCIA 5,5 CV - JUROS. AF_08/2015</v>
          </cell>
          <cell r="C890" t="str">
            <v>H</v>
          </cell>
          <cell r="D890">
            <v>0.17</v>
          </cell>
        </row>
        <row r="891">
          <cell r="A891">
            <v>91275</v>
          </cell>
          <cell r="B891" t="str">
            <v>PLACA VIBRATÓRIA REVERSÍVEL COM MOTOR 4 TEMPOS A GASOLINA, FORÇA CENTRÍFUGA DE 25 KN (2500 KGF), POTÊNCIA 5,5 CV - MANUTENÇÃO. AF_08/2015</v>
          </cell>
          <cell r="C891" t="str">
            <v>H</v>
          </cell>
          <cell r="D891">
            <v>0.83</v>
          </cell>
        </row>
        <row r="892">
          <cell r="A892">
            <v>91276</v>
          </cell>
          <cell r="B892" t="str">
            <v>PLACA VIBRATÓRIA REVERSÍVEL COM MOTOR 4 TEMPOS A GASOLINA, FORÇA CENTRÍFUGA DE 25 KN (2500 KGF), POTÊNCIA 5,5 CV - MATERIAIS NA OPERAÇÃO. AF_08/2015</v>
          </cell>
          <cell r="C892" t="str">
            <v>H</v>
          </cell>
          <cell r="D892">
            <v>3.8</v>
          </cell>
        </row>
        <row r="893">
          <cell r="A893">
            <v>91279</v>
          </cell>
          <cell r="B893" t="str">
            <v>CORTADORA DE PISO COM MOTOR 4 TEMPOS A GASOLINA, POTÊNCIA DE 13 HP, COM DISCO DE CORTE DIAMANTADO SEGMENTADO PARA CONCRETO, DIÂMETRO DE 350 MM, FURO DE 1" (14 X 1") - DEPRECIAÇÃO. AF_08/2015</v>
          </cell>
          <cell r="C893" t="str">
            <v>H</v>
          </cell>
          <cell r="D893">
            <v>0.53</v>
          </cell>
        </row>
        <row r="894">
          <cell r="A894">
            <v>91280</v>
          </cell>
          <cell r="B894" t="str">
            <v>CORTADORA DE PISO COM MOTOR 4 TEMPOS A GASOLINA, POTÊNCIA DE 13 HP, COM DISCO DE CORTE DIAMANTADO SEGMENTADO PARA CONCRETO, DIÂMETRO DE 350 MM, FURO DE 1" (14 X 1") - JUROS. AF_08/2015</v>
          </cell>
          <cell r="C894" t="str">
            <v>H</v>
          </cell>
          <cell r="D894">
            <v>0.11</v>
          </cell>
        </row>
        <row r="895">
          <cell r="A895">
            <v>91281</v>
          </cell>
          <cell r="B895" t="str">
            <v>CORTADORA DE PISO COM MOTOR 4 TEMPOS A GASOLINA, POTÊNCIA DE 13 HP, COM DISCO DE CORTE DIAMANTADO SEGMENTADO PARA CONCRETO, DIÂMETRO DE 350 MM, FURO DE 1" (14 X 1") - MANUTENÇÃO. AF_08/2015</v>
          </cell>
          <cell r="C895" t="str">
            <v>H</v>
          </cell>
          <cell r="D895">
            <v>0.67</v>
          </cell>
        </row>
        <row r="896">
          <cell r="A896">
            <v>91282</v>
          </cell>
          <cell r="B896" t="str">
            <v>CORTADORA DE PISO COM MOTOR 4 TEMPOS A GASOLINA, POTÊNCIA DE 13 HP, COM DISCO DE CORTE DIAMANTADO SEGMENTADO PARA CONCRETO, DIÂMETRO DE 350 MM, FURO DE 1" (14 X 1") - MATERIAIS NA OPERAÇÃO. AF_08/2015</v>
          </cell>
          <cell r="C896" t="str">
            <v>H</v>
          </cell>
          <cell r="D896">
            <v>9.11</v>
          </cell>
        </row>
        <row r="897">
          <cell r="A897">
            <v>91354</v>
          </cell>
          <cell r="B897" t="str">
            <v>CAMINHÃO TOCO, PESO BRUTO TOTAL 14.300 KG, CARGA ÚTIL MÁXIMA 9590 KG, DISTÂNCIA ENTRE EIXOS 4,76 M, POTÊNCIA 185 CV (NÃO INCLUI CARROCERIA) - DEPRECIAÇÃO. AF_06/2014</v>
          </cell>
          <cell r="C897" t="str">
            <v>H</v>
          </cell>
          <cell r="D897">
            <v>8.06</v>
          </cell>
        </row>
        <row r="898">
          <cell r="A898">
            <v>91355</v>
          </cell>
          <cell r="B898" t="str">
            <v>CAMINHÃO TOCO, PESO BRUTO TOTAL 14.300 KG, CARGA ÚTIL MÁXIMA 9590 KG, DISTÂNCIA ENTRE EIXOS 4,76 M, POTÊNCIA 185 CV (NÃO INCLUI CARROCERIA) - JUROS. AF_06/2014</v>
          </cell>
          <cell r="C898" t="str">
            <v>H</v>
          </cell>
          <cell r="D898">
            <v>3.21</v>
          </cell>
        </row>
        <row r="899">
          <cell r="A899">
            <v>91356</v>
          </cell>
          <cell r="B899" t="str">
            <v>CAMINHÃO TOCO, PESO BRUTO TOTAL 14.300 KG, CARGA ÚTIL MÁXIMA 9590 KG, DISTÂNCIA ENTRE EIXOS 4,76 M, POTÊNCIA 185 CV (NÃO INCLUI CARROCERIA) - IMPOSTOS E SEGUROS. AF_06/2014</v>
          </cell>
          <cell r="C899" t="str">
            <v>H</v>
          </cell>
          <cell r="D899">
            <v>0.65</v>
          </cell>
        </row>
        <row r="900">
          <cell r="A900">
            <v>91359</v>
          </cell>
          <cell r="B900" t="str">
            <v>CAMINHÃO PIPA 6.000 L, PESO BRUTO TOTAL 13.000 KG, DISTÂNCIA ENTRE EIXOS 4,80 M, POTÊNCIA 189 CV INCLUSIVE TANQUE DE AÇO PARA TRANSPORTE DE ÁGUA, CAPACIDADE 6 M3 - DEPRECIAÇÃO. AF_06/2014</v>
          </cell>
          <cell r="C900" t="str">
            <v>H</v>
          </cell>
          <cell r="D900">
            <v>9.08</v>
          </cell>
        </row>
        <row r="901">
          <cell r="A901">
            <v>91360</v>
          </cell>
          <cell r="B901" t="str">
            <v>CAMINHÃO PIPA 6.000 L, PESO BRUTO TOTAL 13.000 KG, DISTÂNCIA ENTRE EIXOS 4,80 M, POTÊNCIA 189 CV INCLUSIVE TANQUE DE AÇO PARA TRANSPORTE DE ÁGUA, CAPACIDADE 6 M3 - JUROS. AF_06/2014</v>
          </cell>
          <cell r="C901" t="str">
            <v>H</v>
          </cell>
          <cell r="D901">
            <v>3.62</v>
          </cell>
        </row>
        <row r="902">
          <cell r="A902">
            <v>91361</v>
          </cell>
          <cell r="B902" t="str">
            <v>CAMINHÃO PIPA 6.000 L, PESO BRUTO TOTAL 13.000 KG, DISTÂNCIA ENTRE EIXOS 4,80 M, POTÊNCIA 189 CV INCLUSIVE TANQUE DE AÇO PARA TRANSPORTE DE ÁGUA, CAPACIDADE 6 M3 - IMPOSTOS E SEGUROS. AF_06/2014</v>
          </cell>
          <cell r="C902" t="str">
            <v>H</v>
          </cell>
          <cell r="D902">
            <v>0.74</v>
          </cell>
        </row>
        <row r="903">
          <cell r="A903">
            <v>91367</v>
          </cell>
          <cell r="B903" t="str">
            <v>CAMINHÃO BASCULANTE 6 M3, PESO BRUTO TOTAL 16.000 KG, CARGA ÚTIL MÁXIMA 13.071 KG, DISTÂNCIA ENTRE EIXOS 4,80 M, POTÊNCIA 230 CV INCLUSIVE CAÇAMBA METÁLICA - DEPRECIAÇÃO. AF_06/2014</v>
          </cell>
          <cell r="C903" t="str">
            <v>H</v>
          </cell>
          <cell r="D903">
            <v>11.58</v>
          </cell>
        </row>
        <row r="904">
          <cell r="A904">
            <v>91368</v>
          </cell>
          <cell r="B904" t="str">
            <v>CAMINHÃO BASCULANTE 6 M3, PESO BRUTO TOTAL 16.000 KG, CARGA ÚTIL MÁXIMA 13.071 KG, DISTÂNCIA ENTRE EIXOS 4,80 M, POTÊNCIA 230 CV INCLUSIVE CAÇAMBA METÁLICA - JUROS. AF_06/2014</v>
          </cell>
          <cell r="C904" t="str">
            <v>H</v>
          </cell>
          <cell r="D904">
            <v>4.05</v>
          </cell>
        </row>
        <row r="905">
          <cell r="A905">
            <v>91369</v>
          </cell>
          <cell r="B905" t="str">
            <v>CAMINHÃO BASCULANTE 6 M3, PESO BRUTO TOTAL 16.000 KG, CARGA ÚTIL MÁXIMA 13.071 KG, DISTÂNCIA ENTRE EIXOS 4,80 M, POTÊNCIA 230 CV INCLUSIVE CAÇAMBA METÁLICA - IMPOSTOS E SEGUROS. AF_06/2014</v>
          </cell>
          <cell r="C905" t="str">
            <v>H</v>
          </cell>
          <cell r="D905">
            <v>0.83</v>
          </cell>
        </row>
        <row r="906">
          <cell r="A906">
            <v>91375</v>
          </cell>
          <cell r="B906" t="str">
            <v>CAMINHÃO TOCO, PESO BRUTO TOTAL 16.000 KG, CARGA ÚTIL MÁXIMA DE 10.685 KG, DISTÂNCIA ENTRE EIXOS 4,80 M, POTÊNCIA 189 CV EXCLUSIVE CARROCERIA - DEPRECIAÇÃO. AF_06/2014</v>
          </cell>
          <cell r="C906" t="str">
            <v>H</v>
          </cell>
          <cell r="D906">
            <v>6.79</v>
          </cell>
        </row>
        <row r="907">
          <cell r="A907">
            <v>91376</v>
          </cell>
          <cell r="B907" t="str">
            <v>CAMINHÃO TOCO, PESO BRUTO TOTAL 16.000 KG, CARGA ÚTIL MÁXIMA DE 10.685 KG, DISTÂNCIA ENTRE EIXOS 4,80 M, POTÊNCIA 189 CV EXCLUSIVE CARROCERIA - JUROS. AF_06/2014</v>
          </cell>
          <cell r="C907" t="str">
            <v>H</v>
          </cell>
          <cell r="D907">
            <v>2.71</v>
          </cell>
        </row>
        <row r="908">
          <cell r="A908">
            <v>91377</v>
          </cell>
          <cell r="B908" t="str">
            <v>CAMINHÃO TOCO, PESO BRUTO TOTAL 16.000 KG, CARGA ÚTIL MÁXIMA DE 10.685 KG, DISTÂNCIA ENTRE EIXOS 4,80 M, POTÊNCIA 189 CV EXCLUSIVE CARROCERIA - IMPOSTOS E SEGUROS. AF_06/2014</v>
          </cell>
          <cell r="C908" t="str">
            <v>H</v>
          </cell>
          <cell r="D908">
            <v>0.55000000000000004</v>
          </cell>
        </row>
        <row r="909">
          <cell r="A909">
            <v>91380</v>
          </cell>
          <cell r="B909" t="str">
            <v>CAMINHÃO BASCULANTE 10 M3, TRUCADO CABINE SIMPLES, PESO BRUTO TOTAL 23.000 KG, CARGA ÚTIL MÁXIMA 15.935 KG, DISTÂNCIA ENTRE EIXOS 4,80 M, POTÊNCIA 230 CV INCLUSIVE CAÇAMBA METÁLICA - DEPRECIAÇÃO. AF_06/2014</v>
          </cell>
          <cell r="C909" t="str">
            <v>H</v>
          </cell>
          <cell r="D909">
            <v>13.05</v>
          </cell>
        </row>
        <row r="910">
          <cell r="A910">
            <v>91381</v>
          </cell>
          <cell r="B910" t="str">
            <v>CAMINHÃO BASCULANTE 10 M3, TRUCADO CABINE SIMPLES, PESO BRUTO TOTAL 23.000 KG, CARGA ÚTIL MÁXIMA 15.935 KG, DISTÂNCIA ENTRE EIXOS 4,80 M, POTÊNCIA 230 CV INCLUSIVE CAÇAMBA METÁLICA - JUROS. AF_06/2014</v>
          </cell>
          <cell r="C910" t="str">
            <v>H</v>
          </cell>
          <cell r="D910">
            <v>4.57</v>
          </cell>
        </row>
        <row r="911">
          <cell r="A911">
            <v>91382</v>
          </cell>
          <cell r="B911" t="str">
            <v>CAMINHÃO BASCULANTE 10 M3, TRUCADO CABINE SIMPLES, PESO BRUTO TOTAL 23.000 KG, CARGA ÚTIL MÁXIMA 15.935 KG, DISTÂNCIA ENTRE EIXOS 4,80 M, POTÊNCIA 230 CV INCLUSIVE CAÇAMBA METÁLICA - IMPOSTOS E SEGUROS. AF_06/2014</v>
          </cell>
          <cell r="C911" t="str">
            <v>H</v>
          </cell>
          <cell r="D911">
            <v>0.93</v>
          </cell>
        </row>
        <row r="912">
          <cell r="A912">
            <v>91383</v>
          </cell>
          <cell r="B912" t="str">
            <v>CAMINHÃO BASCULANTE 10 M3, TRUCADO CABINE SIMPLES, PESO BRUTO TOTAL 23.000 KG, CARGA ÚTIL MÁXIMA 15.935 KG, DISTÂNCIA ENTRE EIXOS 4,80 M, POTÊNCIA 230 CV INCLUSIVE CAÇAMBA METÁLICA - MANUTENÇÃO. AF_06/2014</v>
          </cell>
          <cell r="C912" t="str">
            <v>H</v>
          </cell>
          <cell r="D912">
            <v>24.48</v>
          </cell>
        </row>
        <row r="913">
          <cell r="A913">
            <v>91384</v>
          </cell>
          <cell r="B913" t="str">
            <v>CAMINHÃO BASCULANTE 10 M3, TRUCADO CABINE SIMPLES, PESO BRUTO TOTAL 23.000 KG, CARGA ÚTIL MÁXIMA 15.935 KG, DISTÂNCIA ENTRE EIXOS 4,80 M, POTÊNCIA 230 CV INCLUSIVE CAÇAMBA METÁLICA - MATERIAIS NA OPERAÇÃO. AF_06/2014</v>
          </cell>
          <cell r="C913" t="str">
            <v>H</v>
          </cell>
          <cell r="D913">
            <v>110.3</v>
          </cell>
        </row>
        <row r="914">
          <cell r="A914">
            <v>91390</v>
          </cell>
          <cell r="B914" t="str">
            <v>CAMINHÃO TOCO, PBT 14.300 KG, CARGA ÚTIL MÁX. 9.710 KG, DIST. ENTRE EIXOS 3,56 M, POTÊNCIA 185 CV, INCLUSIVE CARROCERIA FIXA ABERTA DE MADEIRA P/ TRANSPORTE GERAL DE CARGA SECA, DIMEN. APROX. 2,50 X 6,50 X 0,50 M - DEPRECIAÇÃO. AF_06/2014</v>
          </cell>
          <cell r="C914" t="str">
            <v>H</v>
          </cell>
          <cell r="D914">
            <v>8.6300000000000008</v>
          </cell>
        </row>
        <row r="915">
          <cell r="A915">
            <v>91391</v>
          </cell>
          <cell r="B915" t="str">
            <v>CAMINHÃO TOCO, PBT 14.300 KG, CARGA ÚTIL MÁX. 9.710 KG, DIST. ENTRE EIXOS 3,56 M, POTÊNCIA 185 CV, INCLUSIVE CARROCERIA FIXA ABERTA DE MADEIRA P/ TRANSPORTE GERAL DE CARGA SECA, DIMEN. APROX. 2,50 X 6,50 X 0,50 M - JUROS. AF_06/2014</v>
          </cell>
          <cell r="C915" t="str">
            <v>H</v>
          </cell>
          <cell r="D915">
            <v>3.44</v>
          </cell>
        </row>
        <row r="916">
          <cell r="A916">
            <v>91392</v>
          </cell>
          <cell r="B916" t="str">
            <v>CAMINHÃO TOCO, PBT 14.300 KG, CARGA ÚTIL MÁX. 9.710 KG, DIST. ENTRE EIXOS 3,56 M, POTÊNCIA 185 CV, INCLUSIVE CARROCERIA FIXA ABERTA DE MADEIRA P/ TRANSPORTE GERAL DE CARGA SECA, DIMEN. APROX. 2,50 X 6,50 X 0,50 M - IMPOSTOS E SEGUROS. AF_06/2014</v>
          </cell>
          <cell r="C916" t="str">
            <v>H</v>
          </cell>
          <cell r="D916">
            <v>0.69</v>
          </cell>
        </row>
        <row r="917">
          <cell r="A917">
            <v>91396</v>
          </cell>
          <cell r="B917" t="str">
            <v>CAMINHÃO PIPA 10.000 L TRUCADO, PESO BRUTO TOTAL 23.000 KG, CARGA ÚTIL MÁXIMA 15.935 KG, DISTÂNCIA ENTRE EIXOS 4,8 M, POTÊNCIA 230 CV, INCLUSIVE TANQUE DE AÇO PARA TRANSPORTE DE ÁGUA - DEPRECIAÇÃO. AF_06/2014</v>
          </cell>
          <cell r="C917" t="str">
            <v>H</v>
          </cell>
          <cell r="D917">
            <v>11.66</v>
          </cell>
        </row>
        <row r="918">
          <cell r="A918">
            <v>91397</v>
          </cell>
          <cell r="B918" t="str">
            <v>CAMINHÃO PIPA 10.000 L TRUCADO, PESO BRUTO TOTAL 23.000 KG, CARGA ÚTIL MÁXIMA 15.935 KG, DISTÂNCIA ENTRE EIXOS 4,8 M, POTÊNCIA 230 CV, INCLUSIVE TANQUE DE AÇO PARA TRANSPORTE DE ÁGUA - JUROS. AF_06/2014</v>
          </cell>
          <cell r="C918" t="str">
            <v>H</v>
          </cell>
          <cell r="D918">
            <v>4.6500000000000004</v>
          </cell>
        </row>
        <row r="919">
          <cell r="A919">
            <v>91398</v>
          </cell>
          <cell r="B919" t="str">
            <v>CAMINHÃO PIPA 10.000 L TRUCADO, PESO BRUTO TOTAL 23.000 KG, CARGA ÚTIL MÁXIMA 15.935 KG, DISTÂNCIA ENTRE EIXOS 4,8 M, POTÊNCIA 230 CV, INCLUSIVE TANQUE DE AÇO PARA TRANSPORTE DE ÁGUA - IMPOSTOS E SEGUROS. AF_06/2014</v>
          </cell>
          <cell r="C919" t="str">
            <v>H</v>
          </cell>
          <cell r="D919">
            <v>0.94</v>
          </cell>
        </row>
        <row r="920">
          <cell r="A920">
            <v>91402</v>
          </cell>
          <cell r="B920" t="str">
            <v>CAMINHÃO BASCULANTE 6 M3 TOCO, PESO BRUTO TOTAL 16.000 KG, CARGA ÚTIL MÁXIMA 11.130 KG, DISTÂNCIA ENTRE EIXOS 5,36 M, POTÊNCIA 185 CV, INCLUSIVE CAÇAMBA METÁLICA - IMPOSTOS E SEGUROS. AF_06/2014</v>
          </cell>
          <cell r="C920" t="str">
            <v>H</v>
          </cell>
          <cell r="D920">
            <v>0.79</v>
          </cell>
        </row>
        <row r="921">
          <cell r="A921">
            <v>91466</v>
          </cell>
          <cell r="B921" t="str">
            <v>GUINDAUTO HIDRÁULICO, CAPACIDADE MÁXIMA DE CARGA 6200 KG, MOMENTO MÁXIMO DE CARGA 11,7 TM, ALCANCE MÁXIMO HORIZONTAL 9,70 M, INCLUSIVE CAMINHÃO TOCO PBT 16.000 KG, POTÊNCIA DE 189 CV - IMPOSTOS E SEGUROS. AF_08/2015</v>
          </cell>
          <cell r="C921" t="str">
            <v>H</v>
          </cell>
          <cell r="D921">
            <v>0.74</v>
          </cell>
        </row>
        <row r="922">
          <cell r="A922">
            <v>91467</v>
          </cell>
          <cell r="B922" t="str">
            <v>GUINDAUTO HIDRÁULICO, CAPACIDADE MÁXIMA DE CARGA 6200 KG, MOMENTO MÁXIMO DE CARGA 11,7 TM, ALCANCE MÁXIMO HORIZONTAL 9,70 M, INCLUSIVE CAMINHÃO TOCO PBT 16.000 KG, POTÊNCIA DE 189 CV - MATERIAIS NA OPERAÇÃO. AF_08/2015</v>
          </cell>
          <cell r="C922" t="str">
            <v>H</v>
          </cell>
          <cell r="D922">
            <v>90.64</v>
          </cell>
        </row>
        <row r="923">
          <cell r="A923">
            <v>91468</v>
          </cell>
          <cell r="B923" t="str">
            <v>ESPARGIDOR DE ASFALTO PRESSURIZADO, TANQUE 6 M3 COM ISOLAÇÃO TÉRMICA, AQUECIDO COM 2 MAÇARICOS, COM BARRA ESPARGIDORA 3,60 M, MONTADO SOBRE CAMINHÃO  TOCO, PBT 14.300 KG, POTÊNCIA 185 CV - DEPRECIAÇÃO. AF_08/2015</v>
          </cell>
          <cell r="C923" t="str">
            <v>H</v>
          </cell>
          <cell r="D923">
            <v>13.05</v>
          </cell>
        </row>
        <row r="924">
          <cell r="A924">
            <v>91469</v>
          </cell>
          <cell r="B924" t="str">
            <v>ESPARGIDOR DE ASFALTO PRESSURIZADO, TANQUE 6 M3 COM ISOLAÇÃO TÉRMICA, AQUECIDO COM 2 MAÇARICOS, COM BARRA ESPARGIDORA 3,60 M, MONTADO SOBRE CAMINHÃO  TOCO, PBT 14.300 KG, POTÊNCIA 185 CV - JUROS. AF_08/2015</v>
          </cell>
          <cell r="C924" t="str">
            <v>H</v>
          </cell>
          <cell r="D924">
            <v>4.42</v>
          </cell>
        </row>
        <row r="925">
          <cell r="A925">
            <v>91484</v>
          </cell>
          <cell r="B925" t="str">
            <v>ESPARGIDOR DE ASFALTO PRESSURIZADO, TANQUE 6 M3 COM ISOLAÇÃO TÉRMICA, AQUECIDO COM 2 MAÇARICOS, COM BARRA ESPARGIDORA 3,60 M, MONTADO SOBRE CAMINHÃO  TOCO, PBT 14.300 KG, POTÊNCIA 185 CV - IMPOSTOS E SEGUROS. AF_08/2015</v>
          </cell>
          <cell r="C925" t="str">
            <v>H</v>
          </cell>
          <cell r="D925">
            <v>0.9</v>
          </cell>
        </row>
        <row r="926">
          <cell r="A926">
            <v>91485</v>
          </cell>
          <cell r="B926" t="str">
            <v>ESPARGIDOR DE ASFALTO PRESSURIZADO, TANQUE 6 M3 COM ISOLAÇÃO TÉRMICA, AQUECIDO COM 2 MAÇARICOS, COM BARRA ESPARGIDORA 3,60 M, MONTADO SOBRE CAMINHÃO  TOCO, PBT 14.300 KG, POTÊNCIA 185 CV - MATERIAIS NA OPERAÇÃO. AF_08/2015</v>
          </cell>
          <cell r="C926" t="str">
            <v>H</v>
          </cell>
          <cell r="D926">
            <v>124.92</v>
          </cell>
        </row>
        <row r="927">
          <cell r="A927">
            <v>91529</v>
          </cell>
          <cell r="B927" t="str">
            <v>COMPACTADOR DE SOLOS DE PERCUSSÃO (SOQUETE) COM MOTOR A GASOLINA 4 TEMPOS, POTÊNCIA 4 CV - DEPRECIAÇÃO. AF_08/2015</v>
          </cell>
          <cell r="C927" t="str">
            <v>H</v>
          </cell>
          <cell r="D927">
            <v>0.99</v>
          </cell>
        </row>
        <row r="928">
          <cell r="A928">
            <v>91530</v>
          </cell>
          <cell r="B928" t="str">
            <v>COMPACTADOR DE SOLOS DE PERCUSSÃO (SOQUETE) COM MOTOR A GASOLINA 4 TEMPOS, POTÊNCIA 4 CV - JUROS. AF_08/2015</v>
          </cell>
          <cell r="C928" t="str">
            <v>H</v>
          </cell>
          <cell r="D928">
            <v>0.26</v>
          </cell>
        </row>
        <row r="929">
          <cell r="A929">
            <v>91531</v>
          </cell>
          <cell r="B929" t="str">
            <v>COMPACTADOR DE SOLOS DE PERCUSSÃO (SOQUETE) COM MOTOR A GASOLINA 4 TEMPOS, POTÊNCIA 4 CV - MANUTENÇÃO. AF_08/2015</v>
          </cell>
          <cell r="C929" t="str">
            <v>H</v>
          </cell>
          <cell r="D929">
            <v>1.23</v>
          </cell>
        </row>
        <row r="930">
          <cell r="A930">
            <v>91532</v>
          </cell>
          <cell r="B930" t="str">
            <v>COMPACTADOR DE SOLOS DE PERCUSSÃO (SOQUETE) COM MOTOR A GASOLINA 4 TEMPOS, POTÊNCIA 4 CV - MATERIAIS NA OPERAÇÃO. AF_08/2015</v>
          </cell>
          <cell r="C930" t="str">
            <v>H</v>
          </cell>
          <cell r="D930">
            <v>2.77</v>
          </cell>
        </row>
        <row r="931">
          <cell r="A931">
            <v>91629</v>
          </cell>
          <cell r="B931" t="str">
            <v>GUINDAUTO HIDRÁULICO, CAPACIDADE MÁXIMA DE CARGA 6500 KG, MOMENTO MÁXIMO DE CARGA 5,8 TM, ALCANCE MÁXIMO HORIZONTAL 7,60 M, INCLUSIVE CAMINHÃO TOCO PBT 9.700 KG, POTÊNCIA DE 160 CV - DEPRECIAÇÃO. AF_08/2015</v>
          </cell>
          <cell r="C931" t="str">
            <v>H</v>
          </cell>
          <cell r="D931">
            <v>8.5</v>
          </cell>
        </row>
        <row r="932">
          <cell r="A932">
            <v>91630</v>
          </cell>
          <cell r="B932" t="str">
            <v>GUINDAUTO HIDRÁULICO, CAPACIDADE MÁXIMA DE CARGA 6500 KG, MOMENTO MÁXIMO DE CARGA 5,8 TM, ALCANCE MÁXIMO HORIZONTAL 7,60 M, INCLUSIVE CAMINHÃO TOCO PBT 9.700 KG, POTÊNCIA DE 160 CV - JUROS. AF_08/2015</v>
          </cell>
          <cell r="C932" t="str">
            <v>H</v>
          </cell>
          <cell r="D932">
            <v>3.39</v>
          </cell>
        </row>
        <row r="933">
          <cell r="A933">
            <v>91631</v>
          </cell>
          <cell r="B933" t="str">
            <v>GUINDAUTO HIDRÁULICO, CAPACIDADE MÁXIMA DE CARGA 6500 KG, MOMENTO MÁXIMO DE CARGA 5,8 TM, ALCANCE MÁXIMO HORIZONTAL 7,60 M, INCLUSIVE CAMINHÃO TOCO PBT 9.700 KG, POTÊNCIA DE 160 CV - IMPOSTOS E SEGUROS. AF_08/2015</v>
          </cell>
          <cell r="C933" t="str">
            <v>H</v>
          </cell>
          <cell r="D933">
            <v>0.68</v>
          </cell>
        </row>
        <row r="934">
          <cell r="A934">
            <v>91632</v>
          </cell>
          <cell r="B934" t="str">
            <v>GUINDAUTO HIDRÁULICO, CAPACIDADE MÁXIMA DE CARGA 6500 KG, MOMENTO MÁXIMO DE CARGA 5,8 TM, ALCANCE MÁXIMO HORIZONTAL 7,60 M, INCLUSIVE CAMINHÃO TOCO PBT 9.700 KG, POTÊNCIA DE 160 CV - MANUTENÇÃO. AF_08/2015</v>
          </cell>
          <cell r="C934" t="str">
            <v>H</v>
          </cell>
          <cell r="D934">
            <v>15.94</v>
          </cell>
        </row>
        <row r="935">
          <cell r="A935">
            <v>91633</v>
          </cell>
          <cell r="B935" t="str">
            <v>GUINDAUTO HIDRÁULICO, CAPACIDADE MÁXIMA DE CARGA 6500 KG, MOMENTO MÁXIMO DE CARGA 5,8 TM, ALCANCE MÁXIMO HORIZONTAL 7,60 M, INCLUSIVE CAMINHÃO TOCO PBT 9.700 KG, POTÊNCIA DE 160 CV - MATERIAIS NA OPERAÇÃO. AF_08/2015</v>
          </cell>
          <cell r="C935" t="str">
            <v>H</v>
          </cell>
          <cell r="D935">
            <v>76.739999999999995</v>
          </cell>
        </row>
        <row r="936">
          <cell r="A936">
            <v>91640</v>
          </cell>
          <cell r="B936" t="str">
            <v>CAMINHÃO DE TRANSPORTE DE MATERIAL ASFÁLTICO 30.000 L, COM CAVALO MECÂNICO DE CAPACIDADE MÁXIMA DE TRAÇÃO COMBINADO DE 66.000 KG, POTÊNCIA 360 CV, INCLUSIVE TANQUE DE ASFALTO COM SERPENTINA - DEPRECIAÇÃO. AF_08/2015</v>
          </cell>
          <cell r="C936" t="str">
            <v>H</v>
          </cell>
          <cell r="D936">
            <v>19.329999999999998</v>
          </cell>
        </row>
        <row r="937">
          <cell r="A937">
            <v>91641</v>
          </cell>
          <cell r="B937" t="str">
            <v>CAMINHÃO DE TRANSPORTE DE MATERIAL ASFÁLTICO 30.000 L, COM CAVALO MECÂNICO DE CAPACIDADE MÁXIMA DE TRAÇÃO COMBINADO DE 66.000 KG, POTÊNCIA 360 CV, INCLUSIVE TANQUE DE ASFALTO COM SERPENTINA - JUROS. AF_08/2015</v>
          </cell>
          <cell r="C937" t="str">
            <v>H</v>
          </cell>
          <cell r="D937">
            <v>7.72</v>
          </cell>
        </row>
        <row r="938">
          <cell r="A938">
            <v>91642</v>
          </cell>
          <cell r="B938" t="str">
            <v>CAMINHÃO DE TRANSPORTE DE MATERIAL ASFÁLTICO 30.000 L, COM CAVALO MECÂNICO DE CAPACIDADE MÁXIMA DE TRAÇÃO COMBINADO DE 66.000 KG, POTÊNCIA 360 CV, INCLUSIVE TANQUE DE ASFALTO COM SERPENTINA - IMPOSTOS E SEGUROS. AF_08/2015</v>
          </cell>
          <cell r="C938" t="str">
            <v>H</v>
          </cell>
          <cell r="D938">
            <v>1.56</v>
          </cell>
        </row>
        <row r="939">
          <cell r="A939">
            <v>91643</v>
          </cell>
          <cell r="B939" t="str">
            <v>CAMINHÃO DE TRANSPORTE DE MATERIAL ASFÁLTICO 30.000 L, COM CAVALO MECÂNICO DE CAPACIDADE MÁXIMA DE TRAÇÃO COMBINADO DE 66.000 KG, POTÊNCIA 360 CV, INCLUSIVE TANQUE DE ASFALTO COM SERPENTINA - MANUTENÇÃO. AF_08/2015</v>
          </cell>
          <cell r="C939" t="str">
            <v>H</v>
          </cell>
          <cell r="D939">
            <v>36.25</v>
          </cell>
        </row>
        <row r="940">
          <cell r="A940">
            <v>91644</v>
          </cell>
          <cell r="B940" t="str">
            <v>CAMINHÃO DE TRANSPORTE DE MATERIAL ASFÁLTICO 30.000 L, COM CAVALO MECÂNICO DE CAPACIDADE MÁXIMA DE TRAÇÃO COMBINADO DE 66.000 KG, POTÊNCIA 360 CV, INCLUSIVE TANQUE DE ASFALTO COM SERPENTINA - MATERIAIS NA OPERAÇÃO. AF_08/2015</v>
          </cell>
          <cell r="C940" t="str">
            <v>H</v>
          </cell>
          <cell r="D940">
            <v>172.63</v>
          </cell>
        </row>
        <row r="941">
          <cell r="A941">
            <v>91688</v>
          </cell>
          <cell r="B941" t="str">
            <v>SERRA CIRCULAR DE BANCADA COM MOTOR ELÉTRICO POTÊNCIA DE 5HP, COM COIFA PARA DISCO 10" - DEPRECIAÇÃO. AF_08/2015</v>
          </cell>
          <cell r="C941" t="str">
            <v>H</v>
          </cell>
          <cell r="D941">
            <v>0.06</v>
          </cell>
        </row>
        <row r="942">
          <cell r="A942">
            <v>91689</v>
          </cell>
          <cell r="B942" t="str">
            <v>SERRA CIRCULAR DE BANCADA COM MOTOR ELÉTRICO POTÊNCIA DE 5HP, COM COIFA PARA DISCO 10" - JUROS. AF_08/2015</v>
          </cell>
          <cell r="C942" t="str">
            <v>H</v>
          </cell>
          <cell r="D942">
            <v>0.01</v>
          </cell>
        </row>
        <row r="943">
          <cell r="A943">
            <v>91690</v>
          </cell>
          <cell r="B943" t="str">
            <v>SERRA CIRCULAR DE BANCADA COM MOTOR ELÉTRICO POTÊNCIA DE 5HP, COM COIFA PARA DISCO 10" - MANUTENÇÃO. AF_08/2015</v>
          </cell>
          <cell r="C943" t="str">
            <v>H</v>
          </cell>
          <cell r="D943">
            <v>0.04</v>
          </cell>
        </row>
        <row r="944">
          <cell r="A944">
            <v>91691</v>
          </cell>
          <cell r="B944" t="str">
            <v>SERRA CIRCULAR DE BANCADA COM MOTOR ELÉTRICO POTÊNCIA DE 5HP, COM COIFA PARA DISCO 10" - MATERIAIS NA OPERAÇÃO. AF_08/2015</v>
          </cell>
          <cell r="C944" t="str">
            <v>H</v>
          </cell>
          <cell r="D944">
            <v>2.69</v>
          </cell>
        </row>
        <row r="945">
          <cell r="A945">
            <v>92040</v>
          </cell>
          <cell r="B945" t="str">
            <v>DISTRIBUIDOR DE AGREGADOS REBOCAVEL, CAPACIDADE 1,9 M³, LARGURA DE TRABALHO 3,66 M - DEPRECIAÇÃO. AF_11/2015</v>
          </cell>
          <cell r="C945" t="str">
            <v>H</v>
          </cell>
          <cell r="D945">
            <v>4.13</v>
          </cell>
        </row>
        <row r="946">
          <cell r="A946">
            <v>92041</v>
          </cell>
          <cell r="B946" t="str">
            <v>DISTRIBUIDOR DE AGREGADOS REBOCAVEL, CAPACIDADE 1,9 M³, LARGURA DE TRABALHO 3,66 M - JUROS. AF_11/2015</v>
          </cell>
          <cell r="C946" t="str">
            <v>H</v>
          </cell>
          <cell r="D946">
            <v>0.82</v>
          </cell>
        </row>
        <row r="947">
          <cell r="A947">
            <v>92042</v>
          </cell>
          <cell r="B947" t="str">
            <v>DISTRIBUIDOR DE AGREGADOS REBOCAVEL, CAPACIDADE 1,9 M³, LARGURA DE TRABALHO 3,66 M - MANUTENÇÃO. AF_11/2015</v>
          </cell>
          <cell r="C947" t="str">
            <v>H</v>
          </cell>
          <cell r="D947">
            <v>3.44</v>
          </cell>
        </row>
        <row r="948">
          <cell r="A948">
            <v>92101</v>
          </cell>
          <cell r="B948" t="str">
            <v>CAMINHÃO PARA EQUIPAMENTO DE LIMPEZA A SUCÇÃO COM CAMINHÃO TRUCADO DE PESO BRUTO TOTAL 23000 KG, CARGA ÚTIL MÁXIMA 15935 KG, DISTÂNCIA ENTRE EIXOS 4,80 M, POTÊNCIA 230 CV, INCLUSIVE LIMPADORA A SUCÇÃO, TANQUE 12000 L - DEPRECIAÇÃO. AF_11/2015</v>
          </cell>
          <cell r="C948" t="str">
            <v>H</v>
          </cell>
          <cell r="D948">
            <v>13.28</v>
          </cell>
        </row>
        <row r="949">
          <cell r="A949">
            <v>92102</v>
          </cell>
          <cell r="B949" t="str">
            <v>CAMINHÃO PARA EQUIPAMENTO DE LIMPEZA A SUCÇÃO COM CAMINHÃO TRUCADO DE PESO BRUTO TOTAL 23000 KG, CARGA ÚTIL MÁXIMA 15935 KG, DISTÂNCIA ENTRE EIXOS 4,80 M, POTÊNCIA 230 CV, INCLUSIVE LIMPADORA A SUCÇÃO, TANQUE 12000 L - JUROS. AF_11/2015</v>
          </cell>
          <cell r="C949" t="str">
            <v>H</v>
          </cell>
          <cell r="D949">
            <v>5.3</v>
          </cell>
        </row>
        <row r="950">
          <cell r="A950">
            <v>92103</v>
          </cell>
          <cell r="B950" t="str">
            <v>CAMINHÃO PARA EQUIPAMENTO DE LIMPEZA A SUCÇÃO COM CAMINHÃO TRUCADO DE PESO BRUTO TOTAL 23000 KG, CARGA ÚTIL MÁXIMA 15935 KG, DISTÂNCIA ENTRE EIXOS 4,80 M, POTÊNCIA 230 CV, INCLUSIVE LIMPADORA A SUCÇÃO, TANQUE 12000 L - IMPOSTOS E SEGUROS. AF_11/2015</v>
          </cell>
          <cell r="C950" t="str">
            <v>H</v>
          </cell>
          <cell r="D950">
            <v>1.07</v>
          </cell>
        </row>
        <row r="951">
          <cell r="A951">
            <v>92104</v>
          </cell>
          <cell r="B951" t="str">
            <v>CAMINHÃO PARA EQUIPAMENTO DE LIMPEZA A SUCÇÃO COM CAMINHÃO TRUCADO DE PESO BRUTO TOTAL 23000 KG, CARGA ÚTIL MÁXIMA 15935 KG, DISTÂNCIA ENTRE EIXOS 4,80 M, POTÊNCIA 230 CV, INCLUSIVE LIMPADORA A SUCÇÃO, TANQUE 12000 L - MANUTENÇÃO. AF_11/2015</v>
          </cell>
          <cell r="C951" t="str">
            <v>H</v>
          </cell>
          <cell r="D951">
            <v>24.9</v>
          </cell>
        </row>
        <row r="952">
          <cell r="A952">
            <v>92105</v>
          </cell>
          <cell r="B952" t="str">
            <v>CAMINHÃO PARA EQUIPAMENTO DE LIMPEZA A SUCÇÃO COM CAMINHÃO TRUCADO DE PESO BRUTO TOTAL 23000 KG, CARGA ÚTIL MÁX. 15935 KG, DISTÂNCIA ENTRE EIXOS 4,80 M, POTÊNCIA 230 CV, INCLUSIVE LIMPADORA A SUCÇÃO, TANQUE 12000 L - MATERIAIS NA OPERAÇÃO. AF_11/2015</v>
          </cell>
          <cell r="C952" t="str">
            <v>H</v>
          </cell>
          <cell r="D952">
            <v>110.3</v>
          </cell>
        </row>
        <row r="953">
          <cell r="A953">
            <v>92108</v>
          </cell>
          <cell r="B953" t="str">
            <v>PENEIRA ROTATIVA COM MOTOR ELÉTRICO TRIFÁSICO DE 2 CV, CILINDRO DE 1 M X 0,60 M, COM FUROS DE 3,17 MM - DEPRECIAÇÃO. AF_11/2015</v>
          </cell>
          <cell r="C953" t="str">
            <v>H</v>
          </cell>
          <cell r="D953">
            <v>0.56999999999999995</v>
          </cell>
        </row>
        <row r="954">
          <cell r="A954">
            <v>92109</v>
          </cell>
          <cell r="B954" t="str">
            <v>PENEIRA ROTATIVA COM MOTOR ELÉTRICO TRIFÁSICO DE 2 CV, CILINDRO DE 1 M X 0,60 M, COM FUROS DE 3,17 MM - JUROS. AF_11/2015</v>
          </cell>
          <cell r="C954" t="str">
            <v>H</v>
          </cell>
          <cell r="D954">
            <v>0.12</v>
          </cell>
        </row>
        <row r="955">
          <cell r="A955">
            <v>92110</v>
          </cell>
          <cell r="B955" t="str">
            <v>PENEIRA ROTATIVA COM MOTOR ELÉTRICO TRIFÁSICO DE 2 CV, CILINDRO DE 1 M X 0,60 M, COM FUROS DE 3,17 MM - MANUTENÇÃO. AF_11/2015</v>
          </cell>
          <cell r="C955" t="str">
            <v>H</v>
          </cell>
          <cell r="D955">
            <v>0.45</v>
          </cell>
        </row>
        <row r="956">
          <cell r="A956">
            <v>92111</v>
          </cell>
          <cell r="B956" t="str">
            <v>PENEIRA ROTATIVA COM MOTOR ELÉTRICO TRIFÁSICO DE 2 CV, CILINDRO DE 1 M X 0,60 M, COM FUROS DE 3,17 MM - MATERIAIS NA OPERAÇÃO. AF_11/2015</v>
          </cell>
          <cell r="C956" t="str">
            <v>H</v>
          </cell>
          <cell r="D956">
            <v>1.06</v>
          </cell>
        </row>
        <row r="957">
          <cell r="A957">
            <v>92114</v>
          </cell>
          <cell r="B957" t="str">
            <v>DOSADOR DE AREIA, CAPACIDADE DE 26 LITROS - DEPRECIAÇÃO. AF_11/2015</v>
          </cell>
          <cell r="C957" t="str">
            <v>H</v>
          </cell>
          <cell r="D957">
            <v>0.06</v>
          </cell>
        </row>
        <row r="958">
          <cell r="A958">
            <v>92115</v>
          </cell>
          <cell r="B958" t="str">
            <v>DOSADOR DE AREIA, CAPACIDADE DE 26 LITROS - JUROS. AF_11/2015</v>
          </cell>
          <cell r="C958" t="str">
            <v>H</v>
          </cell>
          <cell r="D958">
            <v>0.01</v>
          </cell>
        </row>
        <row r="959">
          <cell r="A959">
            <v>92116</v>
          </cell>
          <cell r="B959" t="str">
            <v>DOSADOR DE AREIA, CAPACIDADE DE 26 LITROS - MANUTENÇÃO. AF_11/2015</v>
          </cell>
          <cell r="C959" t="str">
            <v>H</v>
          </cell>
          <cell r="D959">
            <v>0.08</v>
          </cell>
        </row>
        <row r="960">
          <cell r="A960">
            <v>92133</v>
          </cell>
          <cell r="B960" t="str">
            <v>CAMINHONETE COM MOTOR A DIESEL, POTÊNCIA 180 CV, CABINE DUPLA, 4X4 - DEPRECIAÇÃO. AF_11/2015</v>
          </cell>
          <cell r="C960" t="str">
            <v>H</v>
          </cell>
          <cell r="D960">
            <v>7.43</v>
          </cell>
        </row>
        <row r="961">
          <cell r="A961">
            <v>92134</v>
          </cell>
          <cell r="B961" t="str">
            <v>CAMINHONETE COM MOTOR A DIESEL, POTÊNCIA 180 CV, CABINE DUPLA, 4X4 - JUROS. AF_11/2015</v>
          </cell>
          <cell r="C961" t="str">
            <v>H</v>
          </cell>
          <cell r="D961">
            <v>2.23</v>
          </cell>
        </row>
        <row r="962">
          <cell r="A962">
            <v>92135</v>
          </cell>
          <cell r="B962" t="str">
            <v>CAMINHONETE COM MOTOR A DIESEL, POTÊNCIA 180 CV, CABINE DUPLA, 4X4 - IMPOSTOS E SEGUROS. AF_11/2015</v>
          </cell>
          <cell r="C962" t="str">
            <v>H</v>
          </cell>
          <cell r="D962">
            <v>0.46</v>
          </cell>
        </row>
        <row r="963">
          <cell r="A963">
            <v>92136</v>
          </cell>
          <cell r="B963" t="str">
            <v>CAMINHONETE COM MOTOR A DIESEL, POTÊNCIA 180 CV, CABINE DUPLA, 4X4 - MANUTENÇÃO. AF_11/2015</v>
          </cell>
          <cell r="C963" t="str">
            <v>H</v>
          </cell>
          <cell r="D963">
            <v>9.2899999999999991</v>
          </cell>
        </row>
        <row r="964">
          <cell r="A964">
            <v>92137</v>
          </cell>
          <cell r="B964" t="str">
            <v>CAMINHONETE COM MOTOR A DIESEL, POTÊNCIA 180 CV, CABINE DUPLA, 4X4 - MATERIAIS NA OPERAÇÃO. AF_11/2015</v>
          </cell>
          <cell r="C964" t="str">
            <v>H</v>
          </cell>
          <cell r="D964">
            <v>86.33</v>
          </cell>
        </row>
        <row r="965">
          <cell r="A965">
            <v>92140</v>
          </cell>
          <cell r="B965" t="str">
            <v>CAMINHONETE CABINE SIMPLES COM MOTOR 1.6 FLEX, CÂMBIO MANUAL, POTÊNCIA 101/104 CV, 2 PORTAS - DEPRECIAÇÃO. AF_11/2015</v>
          </cell>
          <cell r="C965" t="str">
            <v>H</v>
          </cell>
          <cell r="D965">
            <v>2.2599999999999998</v>
          </cell>
        </row>
        <row r="966">
          <cell r="A966">
            <v>92141</v>
          </cell>
          <cell r="B966" t="str">
            <v>CAMINHONETE CABINE SIMPLES COM MOTOR 1.6 FLEX, CÂMBIO MANUAL, POTÊNCIA 101/104 CV, 2 PORTAS - JUROS. AF_11/2015</v>
          </cell>
          <cell r="C966" t="str">
            <v>H</v>
          </cell>
          <cell r="D966">
            <v>0.68</v>
          </cell>
        </row>
        <row r="967">
          <cell r="A967">
            <v>92142</v>
          </cell>
          <cell r="B967" t="str">
            <v>CAMINHONETE CABINE SIMPLES COM MOTOR 1.6 FLEX, CÂMBIO MANUAL, POTÊNCIA 101/104 CV, 2 PORTAS - IMPOSTOS E SEGUROS. AF_11/2015</v>
          </cell>
          <cell r="C967" t="str">
            <v>H</v>
          </cell>
          <cell r="D967">
            <v>0.14000000000000001</v>
          </cell>
        </row>
        <row r="968">
          <cell r="A968">
            <v>92143</v>
          </cell>
          <cell r="B968" t="str">
            <v>CAMINHONETE CABINE SIMPLES COM MOTOR 1.6 FLEX, CÂMBIO MANUAL, POTÊNCIA 101/104 CV, 2 PORTAS - MANUTENÇÃO. AF_11/2015</v>
          </cell>
          <cell r="C968" t="str">
            <v>H</v>
          </cell>
          <cell r="D968">
            <v>2.83</v>
          </cell>
        </row>
        <row r="969">
          <cell r="A969">
            <v>92144</v>
          </cell>
          <cell r="B969" t="str">
            <v>CAMINHONETE CABINE SIMPLES COM MOTOR 1.6 FLEX, CÂMBIO MANUAL, POTÊNCIA 101/104 CV, 2 PORTAS - MATERIAIS NA OPERAÇÃO. AF_11/2015</v>
          </cell>
          <cell r="C969" t="str">
            <v>H</v>
          </cell>
          <cell r="D969">
            <v>69.88</v>
          </cell>
        </row>
        <row r="970">
          <cell r="A970">
            <v>92237</v>
          </cell>
          <cell r="B970" t="str">
            <v>CAMINHÃO DE TRANSPORTE DE MATERIAL ASFÁLTICO 20.000 L, COM CAVALO MECÂNICO DE CAPACIDADE MÁXIMA DE TRAÇÃO COMBINADO DE 45.000 KG, POTÊNCIA 330 CV, INCLUSIVE TANQUE DE ASFALTO COM MAÇARICO - DEPRECIAÇÃO. AF_12/2015</v>
          </cell>
          <cell r="C970" t="str">
            <v>H</v>
          </cell>
          <cell r="D970">
            <v>14.13</v>
          </cell>
        </row>
        <row r="971">
          <cell r="A971">
            <v>92238</v>
          </cell>
          <cell r="B971" t="str">
            <v>CAMINHÃO DE TRANSPORTE DE MATERIAL ASFÁLTICO 20.000 L, COM CAVALO MECÂNICO DE CAPACIDADE MÁXIMA DE TRAÇÃO COMBINADO DE 45.000 KG, POTÊNCIA 330 CV, INCLUSIVE TANQUE DE ASFALTO COM MAÇARICO - JUROS. AF_12/2015</v>
          </cell>
          <cell r="C971" t="str">
            <v>H</v>
          </cell>
          <cell r="D971">
            <v>5.64</v>
          </cell>
        </row>
        <row r="972">
          <cell r="A972">
            <v>92239</v>
          </cell>
          <cell r="B972" t="str">
            <v>CAMINHÃO DE TRANSPORTE DE MATERIAL ASFÁLTICO 20.000 L, COM CAVALO MECÂNICO DE CAPACIDADE MÁXIMA DE TRAÇÃO COMBINADO DE 45.000 KG, POTÊNCIA 330 CV, INCLUSIVE TANQUE DE ASFALTO COM MAÇARICO - IMPOSTOS E SEGUROS. AF_12/2015</v>
          </cell>
          <cell r="C972" t="str">
            <v>H</v>
          </cell>
          <cell r="D972">
            <v>1.1399999999999999</v>
          </cell>
        </row>
        <row r="973">
          <cell r="A973">
            <v>92240</v>
          </cell>
          <cell r="B973" t="str">
            <v>CAMINHÃO DE TRANSPORTE DE MATERIAL ASFÁLTICO 20.000 L, COM CAVALO MECÂNICO DE CAPACIDADE MÁXIMA DE TRAÇÃO COMBINADO DE 45.000 KG, POTÊNCIA 330 CV, INCLUSIVE TANQUE DE ASFALTO COM MAÇARICO - MANUTENÇÃO. AF_12/2015</v>
          </cell>
          <cell r="C973" t="str">
            <v>H</v>
          </cell>
          <cell r="D973">
            <v>26.51</v>
          </cell>
        </row>
        <row r="974">
          <cell r="A974">
            <v>92241</v>
          </cell>
          <cell r="B974" t="str">
            <v>CAMINHÃO DE TRANSPORTE DE MATERIAL ASFÁLTICO 20.000 L, COM CAVALO MECÂNICO DE CAPACIDADE MÁXIMA DE TRAÇÃO COMBINADO DE 45.000 KG, POTÊNCIA 330 CV, INCLUSIVE TANQUE DE ASFALTO COM MAÇARICO - MATERIAIS NA OPERAÇÃO. AF_12/2015</v>
          </cell>
          <cell r="C974" t="str">
            <v>H</v>
          </cell>
          <cell r="D974">
            <v>158.26</v>
          </cell>
        </row>
        <row r="975">
          <cell r="A975">
            <v>92712</v>
          </cell>
          <cell r="B975" t="str">
            <v>APARELHO PARA CORTE E SOLDA OXI-ACETILENO SOBRE RODAS, INCLUSIVE CILINDROS E MAÇARICOS - DEPRECIAÇÃO. AF_12/2015</v>
          </cell>
          <cell r="C975" t="str">
            <v>H</v>
          </cell>
          <cell r="D975">
            <v>0.2</v>
          </cell>
        </row>
        <row r="976">
          <cell r="A976">
            <v>92713</v>
          </cell>
          <cell r="B976" t="str">
            <v>APARELHO PARA CORTE E SOLDA OXI-ACETILENO SOBRE RODAS, INCLUSIVE CILINDROS E MAÇARICOS - JUROS. AF_12/2015</v>
          </cell>
          <cell r="C976" t="str">
            <v>H</v>
          </cell>
          <cell r="D976">
            <v>0.04</v>
          </cell>
        </row>
        <row r="977">
          <cell r="A977">
            <v>92714</v>
          </cell>
          <cell r="B977" t="str">
            <v>APARELHO PARA CORTE E SOLDA OXI-ACETILENO SOBRE RODAS, INCLUSIVE CILINDROS E MAÇARICOS - MANUTENÇÃO. AF_12/2015</v>
          </cell>
          <cell r="C977" t="str">
            <v>H</v>
          </cell>
          <cell r="D977">
            <v>0.25</v>
          </cell>
        </row>
        <row r="978">
          <cell r="A978">
            <v>92715</v>
          </cell>
          <cell r="B978" t="str">
            <v>APARELHO PARA CORTE E SOLDA OXI-ACETILENO SOBRE RODAS, INCLUSIVE CILINDROS E MAÇARICOS - MATERIAIS NA OPERAÇÃO. AF_12/2015</v>
          </cell>
          <cell r="C978" t="str">
            <v>H</v>
          </cell>
          <cell r="D978">
            <v>21.3</v>
          </cell>
        </row>
        <row r="979">
          <cell r="A979">
            <v>92956</v>
          </cell>
          <cell r="B979" t="str">
            <v>MÁQUINA EXTRUSORA DE CONCRETO PARA GUIAS E SARJETAS, MOTOR A DIESEL, POTÊNCIA 14 CV - DEPRECIAÇÃO. AF_12/2015</v>
          </cell>
          <cell r="C979" t="str">
            <v>H</v>
          </cell>
          <cell r="D979">
            <v>5.01</v>
          </cell>
        </row>
        <row r="980">
          <cell r="A980">
            <v>92957</v>
          </cell>
          <cell r="B980" t="str">
            <v>MÁQUINA EXTRUSORA DE CONCRETO PARA GUIAS E SARJETAS, MOTOR A DIESEL, POTÊNCIA 14 CV - JUROS. AF_12/2015</v>
          </cell>
          <cell r="C980" t="str">
            <v>H</v>
          </cell>
          <cell r="D980">
            <v>1.1200000000000001</v>
          </cell>
        </row>
        <row r="981">
          <cell r="A981">
            <v>92958</v>
          </cell>
          <cell r="B981" t="str">
            <v>MÁQUINA EXTRUSORA DE CONCRETO PARA GUIAS E SARJETAS, MOTOR A DIESEL, POTÊNCIA 14 CV - MANUTENÇÃO. AF_12/2015</v>
          </cell>
          <cell r="C981" t="str">
            <v>H</v>
          </cell>
          <cell r="D981">
            <v>5.48</v>
          </cell>
        </row>
        <row r="982">
          <cell r="A982">
            <v>92959</v>
          </cell>
          <cell r="B982" t="str">
            <v>MÁQUINA EXTRUSORA DE CONCRETO PARA GUIAS E SARJETAS, MOTOR A DIESEL, POTÊNCIA 14 CV - MATERIAIS NA OPERAÇÃO. AF_12/2015</v>
          </cell>
          <cell r="C982" t="str">
            <v>H</v>
          </cell>
          <cell r="D982">
            <v>6.69</v>
          </cell>
        </row>
        <row r="983">
          <cell r="A983">
            <v>92963</v>
          </cell>
          <cell r="B983" t="str">
            <v>MARTELO PERFURADOR PNEUMÁTICO MANUAL, HASTE 25 X 75 MM, 21 KG - DEPRECIAÇÃO. AF_12/2015</v>
          </cell>
          <cell r="C983" t="str">
            <v>H</v>
          </cell>
          <cell r="D983">
            <v>0.81</v>
          </cell>
        </row>
        <row r="984">
          <cell r="A984">
            <v>92964</v>
          </cell>
          <cell r="B984" t="str">
            <v>MARTELO PERFURADOR PNEUMÁTICO MANUAL, HASTE 25 X 75 MM, 21 KG - JUROS. AF_12/2015</v>
          </cell>
          <cell r="C984" t="str">
            <v>H</v>
          </cell>
          <cell r="D984">
            <v>0.18</v>
          </cell>
        </row>
        <row r="985">
          <cell r="A985">
            <v>92965</v>
          </cell>
          <cell r="B985" t="str">
            <v>MARTELO PERFURADOR PNEUMÁTICO MANUAL, HASTE 25 X 75 MM, 21 KG - MANUTENÇÃO. AF_12/2015</v>
          </cell>
          <cell r="C985" t="str">
            <v>H</v>
          </cell>
          <cell r="D985">
            <v>1.01</v>
          </cell>
        </row>
        <row r="986">
          <cell r="A986">
            <v>93220</v>
          </cell>
          <cell r="B986" t="str">
            <v>PERFURATRIZ COM TORRE METÁLICA PARA EXECUÇÃO DE ESTACA HÉLICE CONTÍNUA, PROFUNDIDADE MÁXIMA DE 32 M, DIÂMETRO MÁXIMO DE 1000 MM, POTÊNCIA INSTALADA DE 350 HP, MESA ROTATIVA COM TORQUE MÁXIMO DE 263 KNM - DEPRECIAÇÃO. AF_01/2016</v>
          </cell>
          <cell r="C986" t="str">
            <v>H</v>
          </cell>
          <cell r="D986">
            <v>156.6</v>
          </cell>
        </row>
        <row r="987">
          <cell r="A987">
            <v>93221</v>
          </cell>
          <cell r="B987" t="str">
            <v>PERFURATRIZ COM TORRE METÁLICA PARA EXECUÇÃO DE ESTACA HÉLICE CONTÍNUA, PROFUNDIDADE MÁXIMA DE 32 M, DIÂMETRO MÁXIMO DE 1000 MM, POTÊNCIA INSTALADA DE 350 HP, MESA ROTATIVA COM TORQUE MÁXIMO DE 263 KNM - JUROS. AF_01/2016</v>
          </cell>
          <cell r="C987" t="str">
            <v>H</v>
          </cell>
          <cell r="D987">
            <v>41.13</v>
          </cell>
        </row>
        <row r="988">
          <cell r="A988">
            <v>93222</v>
          </cell>
          <cell r="B988" t="str">
            <v>PERFURATRIZ COM TORRE METÁLICA PARA EXECUÇÃO DE ESTACA HÉLICE CONTÍNUA, PROFUNDIDADE MÁXIMA DE 32 M, DIÂMETRO MÁXIMO DE 1000 MM, POTÊNCIA INSTALADA DE 350 HP, MESA ROTATIVA COM TORQUE MÁXIMO DE 263 KNM - MANUTENÇÃO. AF_01/2016</v>
          </cell>
          <cell r="C988" t="str">
            <v>H</v>
          </cell>
          <cell r="D988">
            <v>195.97</v>
          </cell>
        </row>
        <row r="989">
          <cell r="A989">
            <v>93223</v>
          </cell>
          <cell r="B989" t="str">
            <v>PERFURATRIZ COM TORRE METÁLICA PARA EXECUÇÃO DE ESTACA HÉLICE CONTÍNUA, PROFUNDIDADE MÁXIMA DE 32 M, DIÂMETRO MÁXIMO DE 1000 MM, POTÊNCIA INSTALADA DE 350 HP, MESA ROTATIVA COM TORQUE MÁXIMO DE 263 KNM  MATERIAIS NA OPERAÇÃO. AF_01/2016</v>
          </cell>
          <cell r="C989" t="str">
            <v>H</v>
          </cell>
          <cell r="D989">
            <v>170.14</v>
          </cell>
        </row>
        <row r="990">
          <cell r="A990">
            <v>93229</v>
          </cell>
          <cell r="B990" t="str">
            <v>BETONEIRA CAPACIDADE NOMINAL 400 L, CAPACIDADE DE MISTURA 310 L, MOTOR A GASOLINA POTÊNCIA 5,5 HP, SEM CARREGADOR - DEPRECIAÇÃO. AF_02/2016</v>
          </cell>
          <cell r="C990" t="str">
            <v>H</v>
          </cell>
          <cell r="D990">
            <v>0.24</v>
          </cell>
        </row>
        <row r="991">
          <cell r="A991">
            <v>93230</v>
          </cell>
          <cell r="B991" t="str">
            <v>BETONEIRA CAPACIDADE NOMINAL 400 L, CAPACIDADE DE MISTURA 310 L, MOTOR A GASOLINA POTÊNCIA 5,5 HP, SEM CARREGADOR - JUROS. AF_02/2016</v>
          </cell>
          <cell r="C991" t="str">
            <v>H</v>
          </cell>
          <cell r="D991">
            <v>0.05</v>
          </cell>
        </row>
        <row r="992">
          <cell r="A992">
            <v>93231</v>
          </cell>
          <cell r="B992" t="str">
            <v>BETONEIRA CAPACIDADE NOMINAL 400 L, CAPACIDADE DE MISTURA 310 L, MOTOR A GASOLINA POTÊNCIA 5,5 HP, SEM CARREGADOR - MANUTENÇÃO. AF_02/2016</v>
          </cell>
          <cell r="C992" t="str">
            <v>H</v>
          </cell>
          <cell r="D992">
            <v>0.23</v>
          </cell>
        </row>
        <row r="993">
          <cell r="A993">
            <v>93232</v>
          </cell>
          <cell r="B993" t="str">
            <v>BETONEIRA CAPACIDADE NOMINAL 400 L, CAPACIDADE DE MISTURA 310 L, MOTOR A GASOLINA POTÊNCIA 5,5 HP, SEM CARREGADOR - MATERIAIS NA OPERAÇÃO. AF_02/2016</v>
          </cell>
          <cell r="C993" t="str">
            <v>H</v>
          </cell>
          <cell r="D993">
            <v>3.85</v>
          </cell>
        </row>
        <row r="994">
          <cell r="A994">
            <v>93235</v>
          </cell>
          <cell r="B994" t="str">
            <v>GRUPO GERADOR ESTACIONÁRIO, MOTOR DIESEL POTÊNCIA 170 KVA - JUROS. AF_02/2016</v>
          </cell>
          <cell r="C994" t="str">
            <v>H</v>
          </cell>
          <cell r="D994">
            <v>0.78</v>
          </cell>
        </row>
        <row r="995">
          <cell r="A995">
            <v>93238</v>
          </cell>
          <cell r="B995" t="str">
            <v>ROLO COMPACTADOR VIBRATÓRIO REBOCÁVEL, CILINDRO DE AÇO LISO, POTÊNCIA DE TRAÇÃO DE 65 CV, PESO 4,7 T, IMPACTO DINÂMICO 18,3 T, LARGURA DE TRABALHO 1,67 M - JUROS. AF_02/2016</v>
          </cell>
          <cell r="C995" t="str">
            <v>H</v>
          </cell>
          <cell r="D995">
            <v>1.21</v>
          </cell>
        </row>
        <row r="996">
          <cell r="A996">
            <v>93239</v>
          </cell>
          <cell r="B996" t="str">
            <v>ROLO COMPACTADOR VIBRATÓRIO PÉ DE CARNEIRO, OPERADO POR CONTROLE REMOTO, POTÊNCIA 12,5 KW, PESO OPERACIONAL 1,675 T, LARGURA DE TRABALHO 0,85 M - JUROS. AF_02/2016</v>
          </cell>
          <cell r="C996" t="str">
            <v>H</v>
          </cell>
          <cell r="D996">
            <v>5.5</v>
          </cell>
        </row>
        <row r="997">
          <cell r="A997">
            <v>93240</v>
          </cell>
          <cell r="B997" t="str">
            <v>ROLO COMPACTADOR VIBRATÓRIO PÉ DE CARNEIRO, OPERADO POR CONTROLE REMOTO, POTÊNCIA 12,5 KW, PESO OPERACIONAL 1,675 T, LARGURA DE TRABALHO 0,85 M - MATERIAIS NA OPERAÇÃO. AF_02/2016</v>
          </cell>
          <cell r="C997" t="str">
            <v>H</v>
          </cell>
          <cell r="D997">
            <v>8.14</v>
          </cell>
        </row>
        <row r="998">
          <cell r="A998">
            <v>93267</v>
          </cell>
          <cell r="B998" t="str">
            <v>GRUA ASCENCIONAL, LANÇA DE 30 M, CAPACIDADE DE 1,0 T A 30 M, ALTURA ATÉ 39 M  DEPRECIAÇÃO. AF_03/2016</v>
          </cell>
          <cell r="C998" t="str">
            <v>H</v>
          </cell>
          <cell r="D998">
            <v>23.16</v>
          </cell>
        </row>
        <row r="999">
          <cell r="A999">
            <v>93269</v>
          </cell>
          <cell r="B999" t="str">
            <v>GRUA ASCENCIONAL, LANÇA DE 30 M, CAPACIDADE DE 1,0 T A 30 M, ALTURA ATÉ 39 M   JUROS. AF_03/2016</v>
          </cell>
          <cell r="C999" t="str">
            <v>H</v>
          </cell>
          <cell r="D999">
            <v>5.21</v>
          </cell>
        </row>
        <row r="1000">
          <cell r="A1000">
            <v>93270</v>
          </cell>
          <cell r="B1000" t="str">
            <v>GRUA ASCENCIONAL, LANÇA DE 30 M, CAPACIDADE DE 1,0 T A 30 M, ALTURA ATÉ 39 M   MANUTENÇÃO. AF_03/2016</v>
          </cell>
          <cell r="C1000" t="str">
            <v>H</v>
          </cell>
          <cell r="D1000">
            <v>25.34</v>
          </cell>
        </row>
        <row r="1001">
          <cell r="A1001">
            <v>93271</v>
          </cell>
          <cell r="B1001" t="str">
            <v>GRUA ASCENCIONAL, LANÇA DE 30 M, CAPACIDADE DE 1,0 T A 30 M, ALTURA ATÉ 39 M   MATERIAIS NA OPERAÇÃO. AF_03/2016</v>
          </cell>
          <cell r="C1001" t="str">
            <v>H</v>
          </cell>
          <cell r="D1001">
            <v>7.94</v>
          </cell>
        </row>
        <row r="1002">
          <cell r="A1002">
            <v>93277</v>
          </cell>
          <cell r="B1002" t="str">
            <v>GUINCHO ELÉTRICO DE COLUNA, CAPACIDADE 400 KG, COM MOTO FREIO, MOTOR TRIFÁSICO DE 1,25 CV - DEPRECIAÇÃO. AF_03/2016</v>
          </cell>
          <cell r="C1002" t="str">
            <v>H</v>
          </cell>
          <cell r="D1002">
            <v>0.32</v>
          </cell>
        </row>
        <row r="1003">
          <cell r="A1003">
            <v>93278</v>
          </cell>
          <cell r="B1003" t="str">
            <v>GUINCHO ELÉTRICO DE COLUNA, CAPACIDADE 400 KG, COM MOTO FREIO, MOTOR TRIFÁSICO DE 1,25 CV - JUROS. AF_03/2016</v>
          </cell>
          <cell r="C1003" t="str">
            <v>H</v>
          </cell>
          <cell r="D1003">
            <v>7.0000000000000007E-2</v>
          </cell>
        </row>
        <row r="1004">
          <cell r="A1004">
            <v>93279</v>
          </cell>
          <cell r="B1004" t="str">
            <v>GUINCHO ELÉTRICO DE COLUNA, CAPACIDADE 400 KG, COM MOTO FREIO, MOTOR TRIFÁSICO DE 1,25 CV - MANUTENÇÃO. AF_03/2016</v>
          </cell>
          <cell r="C1004" t="str">
            <v>H</v>
          </cell>
          <cell r="D1004">
            <v>0.3</v>
          </cell>
        </row>
        <row r="1005">
          <cell r="A1005">
            <v>93280</v>
          </cell>
          <cell r="B1005" t="str">
            <v>GUINCHO ELÉTRICO DE COLUNA, CAPACIDADE 400 KG, COM MOTO FREIO, MOTOR TRIFÁSICO DE 1,25 CV - MATERIAIS NA OPERAÇÃO. AF_03/2016</v>
          </cell>
          <cell r="C1005" t="str">
            <v>H</v>
          </cell>
          <cell r="D1005">
            <v>0.66</v>
          </cell>
        </row>
        <row r="1006">
          <cell r="A1006">
            <v>93283</v>
          </cell>
          <cell r="B1006" t="str">
            <v>GUINDASTE HIDRÁULICO AUTOPROPELIDO, COM LANÇA TELESCÓPICA 40 M, CAPACIDADE MÁXIMA 60 T, POTÊNCIA 260 KW - DEPRECIAÇÃO. AF_03/2016</v>
          </cell>
          <cell r="C1006" t="str">
            <v>H</v>
          </cell>
          <cell r="D1006">
            <v>48.69</v>
          </cell>
        </row>
        <row r="1007">
          <cell r="A1007">
            <v>93284</v>
          </cell>
          <cell r="B1007" t="str">
            <v>GUINDASTE HIDRÁULICO AUTOPROPELIDO, COM LANÇA TELESCÓPICA 40 M, CAPACIDADE MÁXIMA 60 T, POTÊNCIA 260 KW - JUROS. AF_03/2016</v>
          </cell>
          <cell r="C1007" t="str">
            <v>H</v>
          </cell>
          <cell r="D1007">
            <v>16.670000000000002</v>
          </cell>
        </row>
        <row r="1008">
          <cell r="A1008">
            <v>93285</v>
          </cell>
          <cell r="B1008" t="str">
            <v>GUINDASTE HIDRÁULICO AUTOPROPELIDO, COM LANÇA TELESCÓPICA 40 M, CAPACIDADE MÁXIMA 60 T, POTÊNCIA 260 KW - MANUTENÇÃO. AF_03/2016</v>
          </cell>
          <cell r="C1008" t="str">
            <v>H</v>
          </cell>
          <cell r="D1008">
            <v>78.27</v>
          </cell>
        </row>
        <row r="1009">
          <cell r="A1009">
            <v>93286</v>
          </cell>
          <cell r="B1009" t="str">
            <v>GUINDASTE HIDRÁULICO AUTOPROPELIDO, COM LANÇA TELESCÓPICA 40 M, CAPACIDADE MÁXIMA 60 T, POTÊNCIA 260 KW - MATERIAIS NA OPERAÇÃO. AF_03/2016</v>
          </cell>
          <cell r="C1009" t="str">
            <v>H</v>
          </cell>
          <cell r="D1009">
            <v>187.85</v>
          </cell>
        </row>
        <row r="1010">
          <cell r="A1010">
            <v>93296</v>
          </cell>
          <cell r="B1010" t="str">
            <v>GUINDASTE HIDRÁULICO AUTOPROPELIDO, COM LANÇA TELESCÓPICA 40 M, CAPACIDADE MÁXIMA 60 T, POTÊNCIA 260 KW - IMPOSTOS E SEGUROS. AF_03/2016</v>
          </cell>
          <cell r="C1010" t="str">
            <v>H</v>
          </cell>
          <cell r="D1010">
            <v>3.4</v>
          </cell>
        </row>
        <row r="1011">
          <cell r="A1011">
            <v>93397</v>
          </cell>
          <cell r="B1011" t="str">
            <v>GUINDAUTO HIDRÁULICO, CAPACIDADE MÁXIMA DE CARGA 3300 KG, MOMENTO MÁXIMO DE CARGA 5,8 TM, ALCANCE MÁXIMO HORIZONTAL 7,60 M, INCLUSIVE CAMINHÃO TOCO PBT 16.000 KG, POTÊNCIA DE 189 CV - DEPRECIAÇÃO. AF_03/2016</v>
          </cell>
          <cell r="C1011" t="str">
            <v>H</v>
          </cell>
          <cell r="D1011">
            <v>8.5</v>
          </cell>
        </row>
        <row r="1012">
          <cell r="A1012">
            <v>93398</v>
          </cell>
          <cell r="B1012" t="str">
            <v>GUINDAUTO HIDRÁULICO, CAPACIDADE MÁXIMA DE CARGA 3300 KG, MOMENTO MÁXIMO DE CARGA 5,8 TM, ALCANCE MÁXIMO HORIZONTAL 7,60 M, INCLUSIVE CAMINHÃO TOCO PBT 16.000 KG, POTÊNCIA DE 189 CV - JUROS. AF_03/2016</v>
          </cell>
          <cell r="C1012" t="str">
            <v>H</v>
          </cell>
          <cell r="D1012">
            <v>3.39</v>
          </cell>
        </row>
        <row r="1013">
          <cell r="A1013">
            <v>93399</v>
          </cell>
          <cell r="B1013" t="str">
            <v>GUINDAUTO HIDRÁULICO, CAPACIDADE MÁXIMA DE CARGA 3300 KG, MOMENTO MÁXIMO DE CARGA 5,8 TM, ALCANCE MÁXIMO HORIZONTAL 7,60 M, INCLUSIVE CAMINHÃO TOCO PBT 16.000 KG, POTÊNCIA DE 189 CV  IMPOSTOS E SEGUROS. AF_03/2016</v>
          </cell>
          <cell r="C1013" t="str">
            <v>H</v>
          </cell>
          <cell r="D1013">
            <v>0.68</v>
          </cell>
        </row>
        <row r="1014">
          <cell r="A1014">
            <v>93400</v>
          </cell>
          <cell r="B1014" t="str">
            <v>GUINDAUTO HIDRÁULICO, CAPACIDADE MÁXIMA DE CARGA 3300 KG, MOMENTO MÁXIMO DE CARGA 5,8 TM, ALCANCE MÁXIMO HORIZONTAL 7,60 M, INCLUSIVE CAMINHÃO TOCO PBT 16.000 KG, POTÊNCIA DE 189 CV - MANUTENÇÃO. AF_03/2016</v>
          </cell>
          <cell r="C1014" t="str">
            <v>H</v>
          </cell>
          <cell r="D1014">
            <v>15.94</v>
          </cell>
        </row>
        <row r="1015">
          <cell r="A1015">
            <v>93401</v>
          </cell>
          <cell r="B1015" t="str">
            <v>GUINDAUTO HIDRÁULICO, CAPACIDADE MÁXIMA DE CARGA 3300 KG, MOMENTO MÁXIMO DE CARGA 5,8 TM, ALCANCE MÁXIMO HORIZONTAL 7,60 M, INCLUSIVE CAMINHÃO TOCO PBT 16.000 KG, POTÊNCIA DE 189 CV - MATERIAIS NA OPERAÇÃO. AF_03/2016</v>
          </cell>
          <cell r="C1015" t="str">
            <v>H</v>
          </cell>
          <cell r="D1015">
            <v>90.64</v>
          </cell>
        </row>
        <row r="1016">
          <cell r="A1016">
            <v>93404</v>
          </cell>
          <cell r="B1016"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6" t="str">
            <v>H</v>
          </cell>
          <cell r="D1016">
            <v>3.65</v>
          </cell>
        </row>
        <row r="1017">
          <cell r="A1017">
            <v>93405</v>
          </cell>
          <cell r="B1017"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7" t="str">
            <v>H</v>
          </cell>
          <cell r="D1017">
            <v>0.72</v>
          </cell>
        </row>
        <row r="1018">
          <cell r="A1018">
            <v>93406</v>
          </cell>
          <cell r="B1018"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8" t="str">
            <v>H</v>
          </cell>
          <cell r="D1018">
            <v>4.5599999999999996</v>
          </cell>
        </row>
        <row r="1019">
          <cell r="A1019">
            <v>93407</v>
          </cell>
          <cell r="B1019"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9" t="str">
            <v>H</v>
          </cell>
          <cell r="D1019">
            <v>30.22</v>
          </cell>
        </row>
        <row r="1020">
          <cell r="A1020">
            <v>93411</v>
          </cell>
          <cell r="B1020" t="str">
            <v>GERADOR PORTÁTIL MONOFÁSICO, POTÊNCIA 5500 VA, MOTOR A GASOLINA, POTÊNCIA DO MOTOR 13 CV - DEPRECIAÇÃO. AF_03/2016</v>
          </cell>
          <cell r="C1020" t="str">
            <v>H</v>
          </cell>
          <cell r="D1020">
            <v>0.11</v>
          </cell>
        </row>
        <row r="1021">
          <cell r="A1021">
            <v>93412</v>
          </cell>
          <cell r="B1021" t="str">
            <v>GERADOR PORTÁTIL MONOFÁSICO, POTÊNCIA 5500 VA, MOTOR A GASOLINA, POTÊNCIA DO MOTOR 13 CV - JUROS. AF_03/2016</v>
          </cell>
          <cell r="C1021" t="str">
            <v>H</v>
          </cell>
          <cell r="D1021">
            <v>0.03</v>
          </cell>
        </row>
        <row r="1022">
          <cell r="A1022">
            <v>93413</v>
          </cell>
          <cell r="B1022" t="str">
            <v>GERADOR PORTÁTIL MONOFÁSICO, POTÊNCIA 5500 VA, MOTOR A GASOLINA, POTÊNCIA DO MOTOR 13 CV - MANUTENÇÃO. AF_03/2016</v>
          </cell>
          <cell r="C1022" t="str">
            <v>H</v>
          </cell>
          <cell r="D1022">
            <v>0.09</v>
          </cell>
        </row>
        <row r="1023">
          <cell r="A1023">
            <v>93414</v>
          </cell>
          <cell r="B1023" t="str">
            <v>GERADOR PORTÁTIL MONOFÁSICO, POTÊNCIA 5500 VA, MOTOR A GASOLINA, POTÊNCIA DO MOTOR 13 CV - MATERIAIS NA OPERAÇÃO. AF_03/2016</v>
          </cell>
          <cell r="C1023" t="str">
            <v>H</v>
          </cell>
          <cell r="D1023">
            <v>8.9700000000000006</v>
          </cell>
        </row>
        <row r="1024">
          <cell r="A1024">
            <v>93417</v>
          </cell>
          <cell r="B1024" t="str">
            <v>GRUPO GERADOR REBOCÁVEL, POTÊNCIA 66 KVA, MOTOR A DIESEL - DEPRECIAÇÃO. AF_03/2016</v>
          </cell>
          <cell r="C1024" t="str">
            <v>H</v>
          </cell>
          <cell r="D1024">
            <v>1.44</v>
          </cell>
        </row>
        <row r="1025">
          <cell r="A1025">
            <v>93418</v>
          </cell>
          <cell r="B1025" t="str">
            <v>GRUPO GERADOR REBOCÁVEL, POTÊNCIA 66 KVA, MOTOR A DIESEL - JUROS. AF_03/2016</v>
          </cell>
          <cell r="C1025" t="str">
            <v>H</v>
          </cell>
          <cell r="D1025">
            <v>0.49</v>
          </cell>
        </row>
        <row r="1026">
          <cell r="A1026">
            <v>93419</v>
          </cell>
          <cell r="B1026" t="str">
            <v>GRUPO GERADOR REBOCÁVEL, POTÊNCIA 66 KVA, MOTOR A DIESEL - MANUTENÇÃO. AF_03/2016</v>
          </cell>
          <cell r="C1026" t="str">
            <v>H</v>
          </cell>
          <cell r="D1026">
            <v>1.29</v>
          </cell>
        </row>
        <row r="1027">
          <cell r="A1027">
            <v>93420</v>
          </cell>
          <cell r="B1027" t="str">
            <v>GRUPO GERADOR REBOCÁVEL, POTÊNCIA 66 KVA, MOTOR A DIESEL - MATERIAIS NA OPERAÇÃO. AF_03/2016</v>
          </cell>
          <cell r="C1027" t="str">
            <v>H</v>
          </cell>
          <cell r="D1027">
            <v>38.44</v>
          </cell>
        </row>
        <row r="1028">
          <cell r="A1028">
            <v>93423</v>
          </cell>
          <cell r="B1028" t="str">
            <v>GRUPO GERADOR ESTACIONÁRIO, POTÊNCIA 150 KVA, MOTOR A DIESEL- DEPRECIAÇÃO. AF_03/2016</v>
          </cell>
          <cell r="C1028" t="str">
            <v>H</v>
          </cell>
          <cell r="D1028">
            <v>2.04</v>
          </cell>
        </row>
        <row r="1029">
          <cell r="A1029">
            <v>93424</v>
          </cell>
          <cell r="B1029" t="str">
            <v>GRUPO GERADOR ESTACIONÁRIO, POTÊNCIA 150 KVA, MOTOR A DIESEL- JUROS. AF_03/2016</v>
          </cell>
          <cell r="C1029" t="str">
            <v>H</v>
          </cell>
          <cell r="D1029">
            <v>0.7</v>
          </cell>
        </row>
        <row r="1030">
          <cell r="A1030">
            <v>93425</v>
          </cell>
          <cell r="B1030" t="str">
            <v>GRUPO GERADOR ESTACIONÁRIO, POTÊNCIA 150 KVA, MOTOR A DIESEL- MANUTENÇÃO. AF_03/2016</v>
          </cell>
          <cell r="C1030" t="str">
            <v>H</v>
          </cell>
          <cell r="D1030">
            <v>1.82</v>
          </cell>
        </row>
        <row r="1031">
          <cell r="A1031">
            <v>93426</v>
          </cell>
          <cell r="B1031" t="str">
            <v>GRUPO GERADOR ESTACIONÁRIO, POTÊNCIA 150 KVA, MOTOR A DIESEL- MATERIAIS NA OPERAÇÃO. AF_03/2016</v>
          </cell>
          <cell r="C1031" t="str">
            <v>H</v>
          </cell>
          <cell r="D1031">
            <v>91.87</v>
          </cell>
        </row>
        <row r="1032">
          <cell r="A1032">
            <v>93429</v>
          </cell>
          <cell r="B1032" t="str">
            <v>USINA DE MISTURA ASFÁLTICA À QUENTE, TIPO CONTRA FLUXO, PROD 40 A 80 TON/HORA - DEPRECIAÇÃO. AF_03/2016</v>
          </cell>
          <cell r="C1032" t="str">
            <v>H</v>
          </cell>
          <cell r="D1032">
            <v>67.2</v>
          </cell>
        </row>
        <row r="1033">
          <cell r="A1033">
            <v>93430</v>
          </cell>
          <cell r="B1033" t="str">
            <v>USINA DE MISTURA ASFÁLTICA À QUENTE, TIPO CONTRA FLUXO, PROD 40 A 80 TON/HORA - JUROS. AF_03/2016</v>
          </cell>
          <cell r="C1033" t="str">
            <v>H</v>
          </cell>
          <cell r="D1033">
            <v>23.01</v>
          </cell>
        </row>
        <row r="1034">
          <cell r="A1034">
            <v>93431</v>
          </cell>
          <cell r="B1034" t="str">
            <v>USINA DE MISTURA ASFÁLTICA À QUENTE, TIPO CONTRA FLUXO, PROD 40 A 80 TON/HORA - MANUTENÇÃO. AF_03/2016</v>
          </cell>
          <cell r="C1034" t="str">
            <v>H</v>
          </cell>
          <cell r="D1034">
            <v>108.02</v>
          </cell>
        </row>
        <row r="1035">
          <cell r="A1035">
            <v>93432</v>
          </cell>
          <cell r="B1035" t="str">
            <v>USINA DE MISTURA ASFÁLTICA À QUENTE, TIPO CONTRA FLUXO, PROD 40 A 80 TON/HORA - MATERIAIS NA OPERAÇÃO. AF_03/2016</v>
          </cell>
          <cell r="C1035" t="str">
            <v>H</v>
          </cell>
          <cell r="D1035">
            <v>1737.6</v>
          </cell>
        </row>
        <row r="1036">
          <cell r="A1036">
            <v>93435</v>
          </cell>
          <cell r="B1036" t="str">
            <v>USINA DE ASFALTO À FRIO, CAPACIDADE DE 40 A 60 TON/HORA, ELÉTRICA POTÊNCIA 30 CV - DEPRECIAÇÃO. AF_03/2016</v>
          </cell>
          <cell r="C1036" t="str">
            <v>H</v>
          </cell>
          <cell r="D1036">
            <v>3.63</v>
          </cell>
        </row>
        <row r="1037">
          <cell r="A1037">
            <v>93436</v>
          </cell>
          <cell r="B1037" t="str">
            <v>USINA DE ASFALTO À FRIO, CAPACIDADE DE 40 A 60 TON/HORA, ELÉTRICA POTÊNCIA 30 CV - JUROS. AF_03/2016</v>
          </cell>
          <cell r="C1037" t="str">
            <v>H</v>
          </cell>
          <cell r="D1037">
            <v>1.45</v>
          </cell>
        </row>
        <row r="1038">
          <cell r="A1038">
            <v>93437</v>
          </cell>
          <cell r="B1038" t="str">
            <v>USINA DE ASFALTO À FRIO, CAPACIDADE DE 40 A 60 TON/HORA, ELÉTRICA POTÊNCIA 30 CV - MANUTENÇÃO. AF_03/2016</v>
          </cell>
          <cell r="C1038" t="str">
            <v>H</v>
          </cell>
          <cell r="D1038">
            <v>6.82</v>
          </cell>
        </row>
        <row r="1039">
          <cell r="A1039">
            <v>93438</v>
          </cell>
          <cell r="B1039" t="str">
            <v>USINA DE ASFALTO À FRIO, CAPACIDADE DE 40 A 60 TON/HORA, ELÉTRICA POTÊNCIA 30 CV - MATERIAIS NA OPERAÇÃO. AF_03/2016</v>
          </cell>
          <cell r="C1039" t="str">
            <v>H</v>
          </cell>
          <cell r="D1039">
            <v>17.05</v>
          </cell>
        </row>
        <row r="1040">
          <cell r="A1040">
            <v>95114</v>
          </cell>
          <cell r="B1040" t="str">
            <v>MARTELETE OU ROMPEDOR PNEUMÁTICO MANUAL, 28 KG, COM SILENCIADOR - DEPRECIAÇÃO. AF_07/2016</v>
          </cell>
          <cell r="C1040" t="str">
            <v>H</v>
          </cell>
          <cell r="D1040">
            <v>0.78</v>
          </cell>
        </row>
        <row r="1041">
          <cell r="A1041">
            <v>95115</v>
          </cell>
          <cell r="B1041" t="str">
            <v>MARTELETE OU ROMPEDOR PNEUMÁTICO MANUAL, 28 KG, COM SILENCIADOR - JUROS. AF_07/2016</v>
          </cell>
          <cell r="C1041" t="str">
            <v>H</v>
          </cell>
          <cell r="D1041">
            <v>0.17</v>
          </cell>
        </row>
        <row r="1042">
          <cell r="A1042">
            <v>95116</v>
          </cell>
          <cell r="B1042" t="str">
            <v>USINA DE CONCRETO FIXA, CAPACIDADE NOMINAL DE 90 A 120 M3/H, SEM SILO - DEPRECIAÇÃO. AF_07/2016</v>
          </cell>
          <cell r="C1042" t="str">
            <v>H</v>
          </cell>
          <cell r="D1042">
            <v>31.99</v>
          </cell>
        </row>
        <row r="1043">
          <cell r="A1043">
            <v>95117</v>
          </cell>
          <cell r="B1043" t="str">
            <v>USINA DE CONCRETO FIXA, CAPACIDADE NOMINAL DE 90 A 120 M3/H, SEM SILO - JUROS. AF_07/2016</v>
          </cell>
          <cell r="C1043" t="str">
            <v>H</v>
          </cell>
          <cell r="D1043">
            <v>9.59</v>
          </cell>
        </row>
        <row r="1044">
          <cell r="A1044">
            <v>95118</v>
          </cell>
          <cell r="B1044" t="str">
            <v>USINA MISTURADORA DE SOLOS, CAPACIDADE DE 200 A 500 TON/H, POTENCIA 75KW - DEPRECIAÇÃO. AF_07/2016</v>
          </cell>
          <cell r="C1044" t="str">
            <v>H</v>
          </cell>
          <cell r="D1044">
            <v>34.659999999999997</v>
          </cell>
        </row>
        <row r="1045">
          <cell r="A1045">
            <v>95119</v>
          </cell>
          <cell r="B1045" t="str">
            <v>USINA MISTURADORA DE SOLOS, CAPACIDADE DE 200 A 500 TON/H, POTENCIA 75KW - JUROS. AF_07/2016</v>
          </cell>
          <cell r="C1045" t="str">
            <v>H</v>
          </cell>
          <cell r="D1045">
            <v>11.87</v>
          </cell>
        </row>
        <row r="1046">
          <cell r="A1046">
            <v>95120</v>
          </cell>
          <cell r="B1046" t="str">
            <v>USINA MISTURADORA DE SOLOS, CAPACIDADE DE 200 A 500 TON/H, POTENCIA 75KW - MATERIAIS NA OPERAÇÃO. AF_07/2016</v>
          </cell>
          <cell r="C1046" t="str">
            <v>H</v>
          </cell>
          <cell r="D1046">
            <v>54.18</v>
          </cell>
        </row>
        <row r="1047">
          <cell r="A1047">
            <v>95123</v>
          </cell>
          <cell r="B1047" t="str">
            <v>DISTRIBUIDOR DE AGREGADOS AUTOPROPELIDO, CAP 3 M3, A DIESEL, POTÊNCIA 176CV - DEPRECIAÇÃO. AF_07/2016</v>
          </cell>
          <cell r="C1047" t="str">
            <v>H</v>
          </cell>
          <cell r="D1047">
            <v>11.4</v>
          </cell>
        </row>
        <row r="1048">
          <cell r="A1048">
            <v>95124</v>
          </cell>
          <cell r="B1048" t="str">
            <v>DISTRIBUIDOR DE AGREGADOS AUTOPROPELIDO, C/AP 3 M3, A DIESEL, POTÊNCIA 176CV - JUROS. AF_07/2016</v>
          </cell>
          <cell r="C1048" t="str">
            <v>H</v>
          </cell>
          <cell r="D1048">
            <v>3.41</v>
          </cell>
        </row>
        <row r="1049">
          <cell r="A1049">
            <v>95125</v>
          </cell>
          <cell r="B1049" t="str">
            <v>DISTRIBUIDOR DE AGREGADOS AUTOPROPELIDO, CAP 3 M3, A DIESEL, POTÊNCIA 176CV - MANUTENÇÃO. AF_07/2016</v>
          </cell>
          <cell r="C1049" t="str">
            <v>H</v>
          </cell>
          <cell r="D1049">
            <v>12.47</v>
          </cell>
        </row>
        <row r="1050">
          <cell r="A1050">
            <v>95126</v>
          </cell>
          <cell r="B1050" t="str">
            <v>DISTRIBUIDOR DE AGREGADOS AUTOPROPELIDO, CAP 3 M3, A DIESEL, POTÊNCIA 176CV  MATERIAIS NA OPERAÇÃO. AF_07/2016</v>
          </cell>
          <cell r="C1050" t="str">
            <v>H</v>
          </cell>
          <cell r="D1050">
            <v>84.41</v>
          </cell>
        </row>
        <row r="1051">
          <cell r="A1051">
            <v>95129</v>
          </cell>
          <cell r="B1051" t="str">
            <v>MÁQUINA DEMARCADORA DE FAIXA DE TRÁFEGO À FRIO, AUTOPROPELIDA, POTÊNCIA 38 HP - DEPRECIAÇÃO. AF_07/2016</v>
          </cell>
          <cell r="C1051" t="str">
            <v>H</v>
          </cell>
          <cell r="D1051">
            <v>20.23</v>
          </cell>
        </row>
        <row r="1052">
          <cell r="A1052">
            <v>95130</v>
          </cell>
          <cell r="B1052" t="str">
            <v>MÁQUINA DEMARCADORA DE FAIXA DE TRÁFEGO À FRIO, AUTOPROPELIDA, POTÊNCIA 38 HP - JUROS. AF_07/2016</v>
          </cell>
          <cell r="C1052" t="str">
            <v>H</v>
          </cell>
          <cell r="D1052">
            <v>7.08</v>
          </cell>
        </row>
        <row r="1053">
          <cell r="A1053">
            <v>95131</v>
          </cell>
          <cell r="B1053" t="str">
            <v>MÁQUINA DEMARCADORA DE FAIXA DE TRÁFEGO À FRIO, AUTOPROPELIDA, POTÊNCIA 38 HP - MANUTENÇÃO. AF_07/2016</v>
          </cell>
          <cell r="C1053" t="str">
            <v>H</v>
          </cell>
          <cell r="D1053">
            <v>37.94</v>
          </cell>
        </row>
        <row r="1054">
          <cell r="A1054">
            <v>95132</v>
          </cell>
          <cell r="B1054" t="str">
            <v>MÁQUINA DEMARCADORA DE FAIXA DE TRÁFEGO À FRIO, AUTOPROPELIDA, POTÊNCIA 38 HP - MATERIAIS NA OPERAÇÃO. AF_07/2016</v>
          </cell>
          <cell r="C1054" t="str">
            <v>H</v>
          </cell>
          <cell r="D1054">
            <v>18.46</v>
          </cell>
        </row>
        <row r="1055">
          <cell r="A1055">
            <v>95136</v>
          </cell>
          <cell r="B1055" t="str">
            <v>TALHA MANUAL DE CORRENTE, CAPACIDADE DE 2 TON. COM ELEVAÇÃO DE 3 M - DEPRECIAÇÃO. AF_07/2016</v>
          </cell>
          <cell r="C1055" t="str">
            <v>H</v>
          </cell>
          <cell r="D1055">
            <v>0.03</v>
          </cell>
        </row>
        <row r="1056">
          <cell r="A1056">
            <v>95137</v>
          </cell>
          <cell r="B1056" t="str">
            <v>TALHA MANUAL DE CORRENTE, CAPACIDADE DE 2 TON. COM ELEVAÇÃO DE 3 M - JUROS. AF_07/2016</v>
          </cell>
          <cell r="C1056" t="str">
            <v>H</v>
          </cell>
          <cell r="D1056">
            <v>0.01</v>
          </cell>
        </row>
        <row r="1057">
          <cell r="A1057">
            <v>95138</v>
          </cell>
          <cell r="B1057" t="str">
            <v>TALHA MANUAL DE CORRENTE, CAPACIDADE DE 2 TON. COM ELEVAÇÃO DE 3 M - MANUTENÇÃO. AF_07/2016</v>
          </cell>
          <cell r="C1057" t="str">
            <v>H</v>
          </cell>
          <cell r="D1057">
            <v>0.02</v>
          </cell>
        </row>
        <row r="1058">
          <cell r="A1058">
            <v>95208</v>
          </cell>
          <cell r="B1058" t="str">
            <v>GRUA ASCENCIONAL, LANÇA DE 42 M, CAPACIDADE DE 1,5 T A 30 M, ALTURA ATÉ 39 M  DEPRECIAÇÃO. AF_08/2016</v>
          </cell>
          <cell r="C1058" t="str">
            <v>H</v>
          </cell>
          <cell r="D1058">
            <v>26.24</v>
          </cell>
        </row>
        <row r="1059">
          <cell r="A1059">
            <v>95209</v>
          </cell>
          <cell r="B1059" t="str">
            <v>GRUA ASCENCIONAL, LANCA DE 42 M, CAPACIDADE DE 1,5 T A 30 M, ALTURA ATE 39 M  JUROS. AF_08/2016</v>
          </cell>
          <cell r="C1059" t="str">
            <v>H</v>
          </cell>
          <cell r="D1059">
            <v>5.9</v>
          </cell>
        </row>
        <row r="1060">
          <cell r="A1060">
            <v>95210</v>
          </cell>
          <cell r="B1060" t="str">
            <v>GRUA ASCENCIONAL, LANCA DE 42 M, CAPACIDADE DE 1,5 T A 30 M, ALTURA ATE 39 M  MANUTENÇÃO. AF_08/2016</v>
          </cell>
          <cell r="C1060" t="str">
            <v>H</v>
          </cell>
          <cell r="D1060">
            <v>28.7</v>
          </cell>
        </row>
        <row r="1061">
          <cell r="A1061">
            <v>95211</v>
          </cell>
          <cell r="B1061" t="str">
            <v>GRUA ASCENCIONAL, LANCA DE 42 M, CAPACIDADE DE 1,5 T A 30 M, ALTURA ATE 39 M  MATERIAIS NA OPERAÇÃO. AF_08/2016</v>
          </cell>
          <cell r="C1061" t="str">
            <v>H</v>
          </cell>
          <cell r="D1061">
            <v>7.94</v>
          </cell>
        </row>
        <row r="1062">
          <cell r="A1062">
            <v>95214</v>
          </cell>
          <cell r="B1062" t="str">
            <v>PULVERIZADOR DE TINTA ELÉTRICO/MÁQUINA DE PINTURA AIRLESS, VAZÃO 2 L/MIN - DEPRECIAÇÃO. AF_08/2016</v>
          </cell>
          <cell r="C1062" t="str">
            <v>H</v>
          </cell>
          <cell r="D1062">
            <v>0.21</v>
          </cell>
        </row>
        <row r="1063">
          <cell r="A1063">
            <v>95215</v>
          </cell>
          <cell r="B1063" t="str">
            <v>PULVERIZADOR DE TINTA ELÉTRICO/MÁQUINA DE PINTURA AIRLESS, VAZÃO 2 L/MIN - JUROS. AF_08/2016</v>
          </cell>
          <cell r="C1063" t="str">
            <v>H</v>
          </cell>
          <cell r="D1063">
            <v>0.04</v>
          </cell>
        </row>
        <row r="1064">
          <cell r="A1064">
            <v>95216</v>
          </cell>
          <cell r="B1064" t="str">
            <v>PULVERIZADOR DE TINTA ELÉTRICO/MÁQUINA DE PINTURA AIRLESS, VAZÃO 2 L/MIN - MANUTENÇÃO. AF_08/2016</v>
          </cell>
          <cell r="C1064" t="str">
            <v>H</v>
          </cell>
          <cell r="D1064">
            <v>0.14000000000000001</v>
          </cell>
        </row>
        <row r="1065">
          <cell r="A1065">
            <v>95217</v>
          </cell>
          <cell r="B1065" t="str">
            <v>PULVERIZADOR DE TINTA ELÉTRICO/MÁQUINA DE PINTURA AIRLESS, VAZÃO 2 L/MIN - MATERIAIS NA OPERAÇÃO. AF_08/2016</v>
          </cell>
          <cell r="C1065" t="str">
            <v>H</v>
          </cell>
          <cell r="D1065">
            <v>0.53</v>
          </cell>
        </row>
        <row r="1066">
          <cell r="A1066">
            <v>95255</v>
          </cell>
          <cell r="B1066" t="str">
            <v>MARTELO DEMOLIDOR PNEUMÁTICO MANUAL, 32 KG - DEPRECIAÇÃO. AF_09/2016</v>
          </cell>
          <cell r="C1066" t="str">
            <v>H</v>
          </cell>
          <cell r="D1066">
            <v>0.7</v>
          </cell>
        </row>
        <row r="1067">
          <cell r="A1067">
            <v>95256</v>
          </cell>
          <cell r="B1067" t="str">
            <v>MARTELO DEMOLIDOR PNEUMÁTICO MANUAL, 32 KG - JUROS. AF_09/2016</v>
          </cell>
          <cell r="C1067" t="str">
            <v>H</v>
          </cell>
          <cell r="D1067">
            <v>0.15</v>
          </cell>
        </row>
        <row r="1068">
          <cell r="A1068">
            <v>95257</v>
          </cell>
          <cell r="B1068" t="str">
            <v>MARTELO DEMOLIDOR PNEUMÁTICO MANUAL, 32 KG - MANUTENÇÃO. AF_09/2016</v>
          </cell>
          <cell r="C1068" t="str">
            <v>H</v>
          </cell>
          <cell r="D1068">
            <v>0.87</v>
          </cell>
        </row>
        <row r="1069">
          <cell r="A1069">
            <v>95260</v>
          </cell>
          <cell r="B1069" t="str">
            <v>COMPACTADOR DE SOLOS DE PERCUSÃO (SOQUETE) COM MOTOR A GASOLINA, POTÊNCIA 3 CV - DEPRECIAÇÃO. AF_09/2016</v>
          </cell>
          <cell r="C1069" t="str">
            <v>H</v>
          </cell>
          <cell r="D1069">
            <v>0.79</v>
          </cell>
        </row>
        <row r="1070">
          <cell r="A1070">
            <v>95261</v>
          </cell>
          <cell r="B1070" t="str">
            <v>COMPACTADOR DE SOLOS DE PERCUSÃO (SOQUETE) COM MOTOR A GASOLINA, POTÊNCIA 3 CV - JUROS. AF_09/2016</v>
          </cell>
          <cell r="C1070" t="str">
            <v>H</v>
          </cell>
          <cell r="D1070">
            <v>0.15</v>
          </cell>
        </row>
        <row r="1071">
          <cell r="A1071">
            <v>95262</v>
          </cell>
          <cell r="B1071" t="str">
            <v>COMPACTADOR DE SOLOS DE PERCUSÃO (SOQUETE) COM MOTOR A GASOLINA, POTÊNCIA 3 CV - MANUTENÇÃO. AF_09/2016</v>
          </cell>
          <cell r="C1071" t="str">
            <v>H</v>
          </cell>
          <cell r="D1071">
            <v>0.72</v>
          </cell>
        </row>
        <row r="1072">
          <cell r="A1072">
            <v>95263</v>
          </cell>
          <cell r="B1072" t="str">
            <v>COMPACTADOR DE SOLOS DE PERCUSÃO (SOQUETE) COM MOTOR A GASOLINA, POTÊNCIA 3 CV - MATERIAIS NA OPERAÇÃO. AF_09/2016</v>
          </cell>
          <cell r="C1072" t="str">
            <v>H</v>
          </cell>
          <cell r="D1072">
            <v>2.06</v>
          </cell>
        </row>
        <row r="1073">
          <cell r="A1073">
            <v>95266</v>
          </cell>
          <cell r="B1073" t="str">
            <v>RÉGUA VIBRATÓRIA DUPLA PARA CONCRETO, PESO DE 60KG, COMPRIMENTO 4 M, COM MOTOR A GASOLINA, POTÊNCIA 5,5 HP - DEPRECIAÇÃO. AF_09/2016</v>
          </cell>
          <cell r="C1073" t="str">
            <v>H</v>
          </cell>
          <cell r="D1073">
            <v>0.55000000000000004</v>
          </cell>
        </row>
        <row r="1074">
          <cell r="A1074">
            <v>95267</v>
          </cell>
          <cell r="B1074" t="str">
            <v>RÉGUA VIBRATÓRIA DUPLA PARA CONCRETO, PESO DE 60KG, COMPRIMENTO 4 M, COM MOTOR A GASOLINA, POTÊNCIA 5,5 HP - JUROS. AF_09/2016</v>
          </cell>
          <cell r="C1074" t="str">
            <v>H</v>
          </cell>
          <cell r="D1074">
            <v>0.11</v>
          </cell>
        </row>
        <row r="1075">
          <cell r="A1075">
            <v>95268</v>
          </cell>
          <cell r="B1075" t="str">
            <v>RÉGUA VIBRATÓRIA DUPLA PARA CONCRETO, PESO DE 60KG, COMPRIMENTO 4 M, COM MOTOR A GASOLINA, POTÊNCIA 5,5 HP - MANUTENÇÃO. AF_09/2016</v>
          </cell>
          <cell r="C1075" t="str">
            <v>H</v>
          </cell>
          <cell r="D1075">
            <v>0.54</v>
          </cell>
        </row>
        <row r="1076">
          <cell r="A1076">
            <v>95269</v>
          </cell>
          <cell r="B1076" t="str">
            <v>RÉGUA VIBRATÓRIA DUPLA PARA CONCRETO, PESO DE 60KG, COMPRIMENTO 4 M, COM MOTOR A GASOLINA, POTÊNCIA 5,5 HP  MATERIAIS NA OPERAÇÃO. AF_09/2016</v>
          </cell>
          <cell r="C1076" t="str">
            <v>H</v>
          </cell>
          <cell r="D1076">
            <v>3.85</v>
          </cell>
        </row>
        <row r="1077">
          <cell r="A1077">
            <v>95272</v>
          </cell>
          <cell r="B1077" t="str">
            <v>POLIDORA DE PISO (POLITRIZ), PESO DE 100KG, DIÂMETRO 450 MM, MOTOR ELÉTRICO, POTÊNCIA 4 HP - DEPRECIAÇÃO. AF_09/2016</v>
          </cell>
          <cell r="C1077" t="str">
            <v>H</v>
          </cell>
          <cell r="D1077">
            <v>0.54</v>
          </cell>
        </row>
        <row r="1078">
          <cell r="A1078">
            <v>95273</v>
          </cell>
          <cell r="B1078" t="str">
            <v>POLIDORA DE PISO (POLITRIZ), PESO DE 100KG, DIÂMETRO 450 MM, MOTOR ELÉTRICO, POTÊNCIA 4 HP - JUROS. AF_09/2016</v>
          </cell>
          <cell r="C1078" t="str">
            <v>H</v>
          </cell>
          <cell r="D1078">
            <v>0.12</v>
          </cell>
        </row>
        <row r="1079">
          <cell r="A1079">
            <v>95274</v>
          </cell>
          <cell r="B1079" t="str">
            <v>POLIDORA DE PISO (POLITRIZ), PESO DE 100KG, DIÂMETRO 450 MM, MOTOR ELÉTRICO, POTÊNCIA 4 HP - MANUTENÇÃO. AF_09/2016</v>
          </cell>
          <cell r="C1079" t="str">
            <v>H</v>
          </cell>
          <cell r="D1079">
            <v>0.42</v>
          </cell>
        </row>
        <row r="1080">
          <cell r="A1080">
            <v>95275</v>
          </cell>
          <cell r="B1080" t="str">
            <v>POLIDORA DE PISO (POLITRIZ), PESO DE 100KG, DIÂMETRO 450 MM, MOTOR ELÉTRICO, POTÊNCIA 4 HP  MATERIAIS NA OPERAÇÃO. AF_09/2016</v>
          </cell>
          <cell r="C1080" t="str">
            <v>H</v>
          </cell>
          <cell r="D1080">
            <v>2.15</v>
          </cell>
        </row>
        <row r="1081">
          <cell r="A1081">
            <v>95278</v>
          </cell>
          <cell r="B1081" t="str">
            <v>DESEMPENADEIRA DE CONCRETO, PESO DE 75KG, 4 PÁS, MOTOR A GASOLINA, POTÊNCIA 5,5 HP - DEPRECIAÇÃO. AF_09/2016</v>
          </cell>
          <cell r="C1081" t="str">
            <v>H</v>
          </cell>
          <cell r="D1081">
            <v>0.59</v>
          </cell>
        </row>
        <row r="1082">
          <cell r="A1082">
            <v>95279</v>
          </cell>
          <cell r="B1082" t="str">
            <v>DESEMPENADEIRA DE CONCRETO, PESO DE 75KG, 4 PÁS, MOTOR A GASOLINA, POTÊNCIA 5,5 HP - JUROS. AF_09/2016</v>
          </cell>
          <cell r="C1082" t="str">
            <v>H</v>
          </cell>
          <cell r="D1082">
            <v>0.13</v>
          </cell>
        </row>
        <row r="1083">
          <cell r="A1083">
            <v>95280</v>
          </cell>
          <cell r="B1083" t="str">
            <v>DESEMPENADEIRA DE CONCRETO, PESO DE 75KG, 4 PÁS, MOTOR A GASOLINA, POTÊNCIA 5,5 HP - MANUTENÇÃO. AF_09/2016</v>
          </cell>
          <cell r="C1083" t="str">
            <v>H</v>
          </cell>
          <cell r="D1083">
            <v>0.46</v>
          </cell>
        </row>
        <row r="1084">
          <cell r="A1084">
            <v>95281</v>
          </cell>
          <cell r="B1084" t="str">
            <v>DESEMPENADEIRA DE CONCRETO, PESO DE 75KG, 4 PÁS, MOTOR A GASOLINA, POTÊNCIA 5,5 HP  MATERIAIS NA OPERAÇÃO. AF_09/2016</v>
          </cell>
          <cell r="C1084" t="str">
            <v>H</v>
          </cell>
          <cell r="D1084">
            <v>3.85</v>
          </cell>
        </row>
        <row r="1085">
          <cell r="A1085">
            <v>95617</v>
          </cell>
          <cell r="B1085" t="str">
            <v>PERFURATRIZ PNEUMATICA MANUAL DE PESO MEDIO, MARTELETE, 18KG, COMPRIMENTO MÁXIMO DE CURSO DE 6 M, DIAMETRO DO PISTAO DE 5,5 CM - DEPRECIAÇÃO. AF_11/2016</v>
          </cell>
          <cell r="C1085" t="str">
            <v>H</v>
          </cell>
          <cell r="D1085">
            <v>0.56999999999999995</v>
          </cell>
        </row>
        <row r="1086">
          <cell r="A1086">
            <v>95618</v>
          </cell>
          <cell r="B1086" t="str">
            <v>PERFURATRIZ PNEUMATICA MANUAL DE PESO MEDIO, MARTELETE, 18KG, COMPRIMENTO MÁXIMO DE CURSO DE 6 M, DIAMETRO DO PISTAO DE 5,5 CM - JUROS. AF_11/2016</v>
          </cell>
          <cell r="C1086" t="str">
            <v>H</v>
          </cell>
          <cell r="D1086">
            <v>0.12</v>
          </cell>
        </row>
        <row r="1087">
          <cell r="A1087">
            <v>95619</v>
          </cell>
          <cell r="B1087" t="str">
            <v>PERFURATRIZ PNEUMATICA MANUAL DE PESO MEDIO, MARTELETE, 18KG, COMPRIMENTO MÁXIMO DE CURSO DE 6 M, DIAMETRO DO PISTAO DE 5,5 CM - MANUTENÇÃO. AF_11/2016</v>
          </cell>
          <cell r="C1087" t="str">
            <v>H</v>
          </cell>
          <cell r="D1087">
            <v>0.71</v>
          </cell>
        </row>
        <row r="1088">
          <cell r="A1088">
            <v>95627</v>
          </cell>
          <cell r="B1088" t="str">
            <v>ROLO COMPACTADOR VIBRATORIO TANDEM, ACO LISO, POTENCIA 125 HP, PESO SEM/COM LASTRO 10,20/11,65 T, LARGURA DE TRABALHO 1,73 M - DEPRECIAÇÃO. AF_11/2016</v>
          </cell>
          <cell r="C1088" t="str">
            <v>H</v>
          </cell>
          <cell r="D1088">
            <v>22.95</v>
          </cell>
        </row>
        <row r="1089">
          <cell r="A1089">
            <v>95628</v>
          </cell>
          <cell r="B1089" t="str">
            <v>ROLO COMPACTADOR VIBRATORIO TANDEM, ACO LISO, POTENCIA 125 HP, PESO SEM/COM LASTRO 10,20/11,65 T, LARGURA DE TRABALHO 1,73 M - JUROS. AF_11/2016</v>
          </cell>
          <cell r="C1089" t="str">
            <v>H</v>
          </cell>
          <cell r="D1089">
            <v>6.03</v>
          </cell>
        </row>
        <row r="1090">
          <cell r="A1090">
            <v>95629</v>
          </cell>
          <cell r="B1090" t="str">
            <v>ROLO COMPACTADOR VIBRATORIO TANDEM, ACO LISO, POTENCIA 125 HP, PESO SEM/COM LASTRO 10,20/11,65 T, LARGURA DE TRABALHO 1,73 M - MANUTENÇÃO. AF_11/2016</v>
          </cell>
          <cell r="C1090" t="str">
            <v>H</v>
          </cell>
          <cell r="D1090">
            <v>28.72</v>
          </cell>
        </row>
        <row r="1091">
          <cell r="A1091">
            <v>95630</v>
          </cell>
          <cell r="B1091" t="str">
            <v>ROLO COMPACTADOR VIBRATORIO TANDEM, ACO LISO, POTENCIA 125 HP, PESO SEM/COM LASTRO 10,20/11,65 T, LARGURA DE TRABALHO 1,73 M - MATERIAIS NA OPERAÇÃO. AF_11/2016</v>
          </cell>
          <cell r="C1091" t="str">
            <v>H</v>
          </cell>
          <cell r="D1091">
            <v>60.77</v>
          </cell>
        </row>
        <row r="1092">
          <cell r="A1092">
            <v>95698</v>
          </cell>
          <cell r="B1092" t="str">
            <v>PERFURATRIZ MANUAL, TORQUE MAXIMO 55 KGF.M, POTENCIA 5 CV, COM DIAMETRO MAXIMO 8 1/2" - DEPRECIAÇÃO. AF_11/2016</v>
          </cell>
          <cell r="C1092" t="str">
            <v>H</v>
          </cell>
          <cell r="D1092">
            <v>2.3199999999999998</v>
          </cell>
        </row>
        <row r="1093">
          <cell r="A1093">
            <v>95699</v>
          </cell>
          <cell r="B1093" t="str">
            <v>PERFURATRIZ MANUAL, TORQUE MAXIMO 55 KGF.M, POTENCIA 5 CV, COM DIAMETRO MAXIMO 8 1/2" - JUROS. AF_11/2016</v>
          </cell>
          <cell r="C1093" t="str">
            <v>H</v>
          </cell>
          <cell r="D1093">
            <v>0.52</v>
          </cell>
        </row>
        <row r="1094">
          <cell r="A1094">
            <v>95700</v>
          </cell>
          <cell r="B1094" t="str">
            <v>PERFURATRIZ MANUAL, TORQUE MAXIMO 55 KGF.M, POTENCIA 5 CV, COM DIAMETRO MAXIMO 8 1/2" - MANUTENÇÃO. AF_11/2016</v>
          </cell>
          <cell r="C1094" t="str">
            <v>H</v>
          </cell>
          <cell r="D1094">
            <v>2.9</v>
          </cell>
        </row>
        <row r="1095">
          <cell r="A1095">
            <v>95701</v>
          </cell>
          <cell r="B1095" t="str">
            <v>PERFURATRIZ MANUAL, TORQUE MAXIMO 55 KGF.M, POTENCIA 5 CV, COM DIAMETRO MAXIMO 8 1/2" - MATERIAIS NA OPERAÇÃO. AF_11/2016</v>
          </cell>
          <cell r="C1095" t="str">
            <v>H</v>
          </cell>
          <cell r="D1095">
            <v>2.66</v>
          </cell>
        </row>
        <row r="1096">
          <cell r="A1096">
            <v>95704</v>
          </cell>
          <cell r="B1096" t="str">
            <v>PERFURATRIZ SOBRE ESTEIRA, TORQUE MÁXIMO 600 KGF, POTÊNCIA ENTRE 50 E 60 HP, DIÂMETRO MÁXIMO 10 - DEPRECIAÇÃO. AF_11/2016</v>
          </cell>
          <cell r="C1096" t="str">
            <v>H</v>
          </cell>
          <cell r="D1096">
            <v>21.03</v>
          </cell>
        </row>
        <row r="1097">
          <cell r="A1097">
            <v>95705</v>
          </cell>
          <cell r="B1097" t="str">
            <v>PERFURATRIZ SOBRE ESTEIRA, TORQUE MÁXIMO 600 KGF, POTÊNCIA ENTRE 50 E 60 HP, DIÂMETRO MÁXIMO 10 - JUROS. AF_11/2016</v>
          </cell>
          <cell r="C1097" t="str">
            <v>H</v>
          </cell>
          <cell r="D1097">
            <v>5.52</v>
          </cell>
        </row>
        <row r="1098">
          <cell r="A1098">
            <v>95706</v>
          </cell>
          <cell r="B1098" t="str">
            <v>PERFURATRIZ SOBRE ESTEIRA, TORQUE MÁXIMO 600 KGF, POTÊNCIA ENTRE 50 E 60 HP, DIÂMETRO MÁXIMO 10 - MANUTENÇÃO. AF_11/2016</v>
          </cell>
          <cell r="C1098" t="str">
            <v>H</v>
          </cell>
          <cell r="D1098">
            <v>26.32</v>
          </cell>
        </row>
        <row r="1099">
          <cell r="A1099">
            <v>95707</v>
          </cell>
          <cell r="B1099" t="str">
            <v>PERFURATRIZ SOBRE ESTEIRA, TORQUE MÁXIMO 600 KGF, POTÊNCIA ENTRE 50 E 60 HP, DIÂMETRO MÁXIMO 10 - MATERIAIS NA OPERAÇÃO. AF_11/2016</v>
          </cell>
          <cell r="C1099" t="str">
            <v>H</v>
          </cell>
          <cell r="D1099">
            <v>29.64</v>
          </cell>
        </row>
        <row r="1100">
          <cell r="A1100">
            <v>95710</v>
          </cell>
          <cell r="B1100" t="str">
            <v>ESCAVADEIRA HIDRAULICA SOBRE ESTEIRA, COM GARRA GIRATORIA DE MANDIBULAS, PESO OPERACIONAL ENTRE 22,00 E 25,50 TON, POTENCIA LIQUIDA ENTRE 150 E 160 HP - DEPRECIAÇÃO. AF_11/2016</v>
          </cell>
          <cell r="C1100" t="str">
            <v>H</v>
          </cell>
          <cell r="D1100">
            <v>25.27</v>
          </cell>
        </row>
        <row r="1101">
          <cell r="A1101">
            <v>95711</v>
          </cell>
          <cell r="B1101" t="str">
            <v>ESCAVADEIRA HIDRAULICA SOBRE ESTEIRA, COM GARRA GIRATORIA DE MANDIBULAS, PESO OPERACIONAL ENTRE 22,00 E 25,50 TON, POTENCIA LIQUIDA ENTRE 150 E 160 HP - JUROS. AF_11/2016</v>
          </cell>
          <cell r="C1101" t="str">
            <v>H</v>
          </cell>
          <cell r="D1101">
            <v>6.5</v>
          </cell>
        </row>
        <row r="1102">
          <cell r="A1102">
            <v>95712</v>
          </cell>
          <cell r="B1102" t="str">
            <v>ESCAVADEIRA HIDRAULICA SOBRE ESTEIRA, COM GARRA GIRATORIA DE MANDIBULAS, PESO OPERACIONAL ENTRE 22,00 E 25,50 TON, POTENCIA LIQUIDA ENTRE 150 E 160 HP - MANUTENÇÃO. AF_11/2016</v>
          </cell>
          <cell r="C1102" t="str">
            <v>H</v>
          </cell>
          <cell r="D1102">
            <v>31.59</v>
          </cell>
        </row>
        <row r="1103">
          <cell r="A1103">
            <v>95713</v>
          </cell>
          <cell r="B1103" t="str">
            <v>ESCAVADEIRA HIDRAULICA SOBRE ESTEIRA, COM GARRA GIRATORIA DE MANDIBULAS, PESO OPERACIONAL ENTRE 22,00 E 25,50 TON, POTENCIA LIQUIDA ENTRE 150 E 160 HP - MATERIAIS NA OPERAÇÃO. AF_11/2016</v>
          </cell>
          <cell r="C1103" t="str">
            <v>H</v>
          </cell>
          <cell r="D1103">
            <v>75.33</v>
          </cell>
        </row>
        <row r="1104">
          <cell r="A1104">
            <v>95716</v>
          </cell>
          <cell r="B1104" t="str">
            <v>ESCAVADEIRA HIDRAULICA SOBRE ESTEIRA, EQUIPADA COM CLAMSHELL, COM CAPACIDADE DA CAÇAMBA ENTRE 1,20 E 1,50 M3, PESO OPERACIONAL ENTRE 20,00 E 22,00 TON, POTENCIA LIQUIDA ENTRE 150 E 160 HP - DEPRECIAÇÃO. AF_11/2016</v>
          </cell>
          <cell r="C1104" t="str">
            <v>H</v>
          </cell>
          <cell r="D1104">
            <v>24.33</v>
          </cell>
        </row>
        <row r="1105">
          <cell r="A1105">
            <v>95717</v>
          </cell>
          <cell r="B1105" t="str">
            <v>ESCAVADEIRA HIDRAULICA SOBRE ESTEIRA, EQUIPADA COM CLAMSHELL, COM CAPACIDADE DA CAÇAMBA ENTRE 1,20 E 1,50 M3, PESO OPERACIONAL ENTRE 20,00 E 22,00 TON, POTENCIA LIQUIDA ENTRE 150 E 160 HP - JUROS. AF_11/2016</v>
          </cell>
          <cell r="C1105" t="str">
            <v>H</v>
          </cell>
          <cell r="D1105">
            <v>6.25</v>
          </cell>
        </row>
        <row r="1106">
          <cell r="A1106">
            <v>95718</v>
          </cell>
          <cell r="B1106" t="str">
            <v>ESCAVADEIRA HIDRAULICA SOBRE ESTEIRA, EQUIPADA COM CLAMSHELL, COM CAPACIDADE DA CAÇAMBA ENTRE 1,20 E 1,50 M3, PESO OPERACIONAL ENTRE 20,00 E 22,00 TON, POTENCIA LIQUIDA ENTRE 150 E 160 HP - MANUTENÇÃO. AF_11/2016</v>
          </cell>
          <cell r="C1106" t="str">
            <v>H</v>
          </cell>
          <cell r="D1106">
            <v>30.42</v>
          </cell>
        </row>
        <row r="1107">
          <cell r="A1107">
            <v>95719</v>
          </cell>
          <cell r="B1107" t="str">
            <v>ESCAVADEIRA HIDRAULICA SOBRE ESTEIRA, EQUIPADA COM CLAMSHELL, COM CAPACIDADE DA CAÇAMBA ENTRE 1,20 E 1,50 M3, PESO OPERACIONAL ENTRE 20,00 E 22,00 TON, POTENCIA LIQUIDA ENTRE 150 E 160 HP - MATERIAIS NA OPERAÇÃO. AF_11/2016</v>
          </cell>
          <cell r="C1107" t="str">
            <v>H</v>
          </cell>
          <cell r="D1107">
            <v>75.33</v>
          </cell>
        </row>
        <row r="1108">
          <cell r="A1108">
            <v>95869</v>
          </cell>
          <cell r="B1108" t="str">
            <v>GRUPO GERADOR COM CARENAGEM, MOTOR DIESEL POTÊNCIA STANDART ENTRE 250 E 260 KVA - JUROS. AF_12/2016</v>
          </cell>
          <cell r="C1108" t="str">
            <v>H</v>
          </cell>
          <cell r="D1108">
            <v>1.1200000000000001</v>
          </cell>
        </row>
        <row r="1109">
          <cell r="A1109">
            <v>95870</v>
          </cell>
          <cell r="B1109" t="str">
            <v>GRUPO GERADOR COM CARENAGEM, MOTOR DIESEL POTÊNCIA STANDART ENTRE 250 E 260 KVA - MANUTENÇÃO. AF_12/2016</v>
          </cell>
          <cell r="C1109" t="str">
            <v>H</v>
          </cell>
          <cell r="D1109">
            <v>2.91</v>
          </cell>
        </row>
        <row r="1110">
          <cell r="A1110">
            <v>95871</v>
          </cell>
          <cell r="B1110" t="str">
            <v>GRUPO GERADOR COM CARENAGEM, MOTOR DIESEL POTÊNCIA STANDART ENTRE 250 E 260 KVA - MATERIAIS NA OPERAÇÃO. AF_12/2016</v>
          </cell>
          <cell r="C1110" t="str">
            <v>H</v>
          </cell>
          <cell r="D1110">
            <v>156.52000000000001</v>
          </cell>
        </row>
        <row r="1111">
          <cell r="A1111">
            <v>95874</v>
          </cell>
          <cell r="B1111" t="str">
            <v>GRUPO GERADOR COM CARENAGEM, MOTOR DIESEL POTÊNCIA STANDART ENTRE 250 E 260 KVA - DEPRECIAÇÃO. AF_12/2016</v>
          </cell>
          <cell r="C1111" t="str">
            <v>H</v>
          </cell>
          <cell r="D1111">
            <v>3.27</v>
          </cell>
        </row>
        <row r="1112">
          <cell r="A1112">
            <v>96008</v>
          </cell>
          <cell r="B1112" t="str">
            <v>TRATOR DE PNEUS COM POTÊNCIA DE 122 CV, TRAÇÃO 4X4, COM VASSOURA MECÂNICA ACOPLADA - DEPRECIAÇÃO. AF_02/2017</v>
          </cell>
          <cell r="C1112" t="str">
            <v>H</v>
          </cell>
          <cell r="D1112">
            <v>11.87</v>
          </cell>
        </row>
        <row r="1113">
          <cell r="A1113">
            <v>96009</v>
          </cell>
          <cell r="B1113" t="str">
            <v>TRATOR DE PNEUS COM POTÊNCIA DE 122 CV, TRAÇÃO 4X4, COM VASSOURA MECÂNICA ACOPLADA - JUROS. AF_02/2017</v>
          </cell>
          <cell r="C1113" t="str">
            <v>H</v>
          </cell>
          <cell r="D1113">
            <v>3.11</v>
          </cell>
        </row>
        <row r="1114">
          <cell r="A1114">
            <v>96011</v>
          </cell>
          <cell r="B1114" t="str">
            <v>TRATOR DE PNEUS COM POTÊNCIA DE 122 CV, TRAÇÃO 4X4, COM VASSOURA MECÂNICA ACOPLADA - MANUTENÇÃO. AF_02/2017</v>
          </cell>
          <cell r="C1114" t="str">
            <v>H</v>
          </cell>
          <cell r="D1114">
            <v>12.98</v>
          </cell>
        </row>
        <row r="1115">
          <cell r="A1115">
            <v>96012</v>
          </cell>
          <cell r="B1115" t="str">
            <v>TRATOR DE PNEUS COM POTÊNCIA DE 122 CV, TRAÇÃO 4X4, COM VASSOURA MECÂNICA ACOPLADA - MATERIAIS NA OPERAÇÃO. AF_02/2017</v>
          </cell>
          <cell r="C1115" t="str">
            <v>H</v>
          </cell>
          <cell r="D1115">
            <v>58.49</v>
          </cell>
        </row>
        <row r="1116">
          <cell r="A1116">
            <v>96015</v>
          </cell>
          <cell r="B1116" t="str">
            <v>TRATOR DE PNEUS COM POTÊNCIA DE 122 CV, TRAÇÃO 4X4, COM GRADE DE DISCOS ACOPLADA - DEPRECIAÇÃO. AF_02/2017</v>
          </cell>
          <cell r="C1116" t="str">
            <v>H</v>
          </cell>
          <cell r="D1116">
            <v>11.75</v>
          </cell>
        </row>
        <row r="1117">
          <cell r="A1117">
            <v>96016</v>
          </cell>
          <cell r="B1117" t="str">
            <v>TRATOR DE PNEUS COM POTÊNCIA DE 122 CV, TRAÇÃO 4X4, COM GRADE DE DISCOS ACOPLADA - JUROS. AF_02/2017</v>
          </cell>
          <cell r="C1117" t="str">
            <v>H</v>
          </cell>
          <cell r="D1117">
            <v>3.08</v>
          </cell>
        </row>
        <row r="1118">
          <cell r="A1118">
            <v>96018</v>
          </cell>
          <cell r="B1118" t="str">
            <v>TRATOR DE PNEUS COM POTÊNCIA DE 122 CV, TRAÇÃO 4X4, COM GRADE DE DISCOS ACOPLADA - MANUTENÇÃO. AF_02/2017</v>
          </cell>
          <cell r="C1118" t="str">
            <v>H</v>
          </cell>
          <cell r="D1118">
            <v>12.85</v>
          </cell>
        </row>
        <row r="1119">
          <cell r="A1119">
            <v>96019</v>
          </cell>
          <cell r="B1119" t="str">
            <v>TRATOR DE PNEUS COM POTÊNCIA DE 122 CV, TRAÇÃO 4X4, COM GRADE DE DISCOS ACOPLADA - MATERIAIS NA OPERAÇÃO. AF_02/2017</v>
          </cell>
          <cell r="C1119" t="str">
            <v>H</v>
          </cell>
          <cell r="D1119">
            <v>58.49</v>
          </cell>
        </row>
        <row r="1120">
          <cell r="A1120">
            <v>96023</v>
          </cell>
          <cell r="B1120" t="str">
            <v>TRATOR DE PNEUS COM POTÊNCIA DE 85 CV, TRAÇÃO 4X4, COM GRADE DE DISCOS ACOPLADA - DEPRECIAÇÃO. AF_02/2017</v>
          </cell>
          <cell r="C1120" t="str">
            <v>H</v>
          </cell>
          <cell r="D1120">
            <v>9.14</v>
          </cell>
        </row>
        <row r="1121">
          <cell r="A1121">
            <v>96024</v>
          </cell>
          <cell r="B1121" t="str">
            <v>TRATOR DE PNEUS COM POTÊNCIA DE 85 CV, TRAÇÃO 4X4, COM GRADE DE DISCOS ACOPLADA - JUROS. AF_02/2017</v>
          </cell>
          <cell r="C1121" t="str">
            <v>H</v>
          </cell>
          <cell r="D1121">
            <v>2.39</v>
          </cell>
        </row>
        <row r="1122">
          <cell r="A1122">
            <v>96026</v>
          </cell>
          <cell r="B1122" t="str">
            <v>TRATOR DE PNEUS COM POTÊNCIA DE 85 CV, TRAÇÃO 4X4, COM GRADE DE DISCOS ACOPLADA - MANUTENÇÃO. AF_02/2017</v>
          </cell>
          <cell r="C1122" t="str">
            <v>H</v>
          </cell>
          <cell r="D1122">
            <v>10</v>
          </cell>
        </row>
        <row r="1123">
          <cell r="A1123">
            <v>96027</v>
          </cell>
          <cell r="B1123" t="str">
            <v>TRATOR DE PNEUS COM POTÊNCIA DE 85 CV, TRAÇÃO 4X4, COM GRADE DE DISCOS ACOPLADA - MATERIAIS NA OPERAÇÃO. AF_02/2017</v>
          </cell>
          <cell r="C1123" t="str">
            <v>H</v>
          </cell>
          <cell r="D1123">
            <v>40.76</v>
          </cell>
        </row>
        <row r="1124">
          <cell r="A1124">
            <v>96030</v>
          </cell>
          <cell r="B1124" t="str">
            <v>CAMINHÃO BASCULANTE 10 M3, TRUCADO, POTÊNCIA 230 CV, INCLUSIVE CAÇAMBA METÁLICA, COM DISTRIBUIDOR DE AGREGADOS ACOPLADO - DEPRECIAÇÃO. AF_02/2017</v>
          </cell>
          <cell r="C1124" t="str">
            <v>H</v>
          </cell>
          <cell r="D1124">
            <v>15.34</v>
          </cell>
        </row>
        <row r="1125">
          <cell r="A1125">
            <v>96031</v>
          </cell>
          <cell r="B1125" t="str">
            <v>CAMINHÃO BASCULANTE 10 M3, TRUCADO, POTÊNCIA 230 CV, INCLUSIVE CAÇAMBA METÁLICA, COM DISTRIBUIDOR DE AGREGADOS ACOPLADO - JUROS. AF_02/2017</v>
          </cell>
          <cell r="C1125" t="str">
            <v>H</v>
          </cell>
          <cell r="D1125">
            <v>5.37</v>
          </cell>
        </row>
        <row r="1126">
          <cell r="A1126">
            <v>96032</v>
          </cell>
          <cell r="B1126" t="str">
            <v>CAMINHÃO BASCULANTE 10 M3, TRUCADO, POTÊNCIA 230 CV, INCLUSIVE CAÇAMBA METÁLICA, COM DISTRIBUIDOR DE AGREGADOS ACOPLADO - IMPOSTOS E SEGUROS. AF_02/2017</v>
          </cell>
          <cell r="C1126" t="str">
            <v>H</v>
          </cell>
          <cell r="D1126">
            <v>1.0900000000000001</v>
          </cell>
        </row>
        <row r="1127">
          <cell r="A1127">
            <v>96033</v>
          </cell>
          <cell r="B1127" t="str">
            <v>CAMINHÃO BASCULANTE 10 M3, TRUCADO, POTÊNCIA 230 CV, INCLUSIVE CAÇAMBA METÁLICA, COM DISTRIBUIDOR DE AGREGADOS ACOPLADO - MANUTENÇÃO. AF_02/2017</v>
          </cell>
          <cell r="C1127" t="str">
            <v>H</v>
          </cell>
          <cell r="D1127">
            <v>28.78</v>
          </cell>
        </row>
        <row r="1128">
          <cell r="A1128">
            <v>96034</v>
          </cell>
          <cell r="B1128" t="str">
            <v>CAMINHÃO BASCULANTE 10 M3, TRUCADO, POTÊNCIA 230 CV, INCLUSIVE CAÇAMBA METÁLICA, COM DISTRIBUIDOR DE AGREGADOS ACOPLADO - MATERIAIS NA OPERAÇÃO. AF_02/2017</v>
          </cell>
          <cell r="C1128" t="str">
            <v>H</v>
          </cell>
          <cell r="D1128">
            <v>110.3</v>
          </cell>
        </row>
        <row r="1129">
          <cell r="A1129">
            <v>96053</v>
          </cell>
          <cell r="B1129" t="str">
            <v>TRATOR DE PNEUS COM POTÊNCIA DE 85 CV, TRAÇÃO 4X4, COM VASSOURA MECÂNICA ACOPLADA - DEPRECIAÇÃO. AF_03/2017</v>
          </cell>
          <cell r="C1129" t="str">
            <v>H</v>
          </cell>
          <cell r="D1129">
            <v>9.26</v>
          </cell>
        </row>
        <row r="1130">
          <cell r="A1130">
            <v>96054</v>
          </cell>
          <cell r="B1130" t="str">
            <v>MINICARREGADEIRA SOBRE RODAS POTENCIA 47HP CAPACIDADE OPERACAO 646 KG, COM VASSOURA MECÂNICA ACOPLADA - DEPRECIAÇÃO. AF_03/2017</v>
          </cell>
          <cell r="C1130" t="str">
            <v>H</v>
          </cell>
          <cell r="D1130">
            <v>19.170000000000002</v>
          </cell>
        </row>
        <row r="1131">
          <cell r="A1131">
            <v>96055</v>
          </cell>
          <cell r="B1131" t="str">
            <v>TRATOR DE PNEUS COM POTÊNCIA DE 85 CV, TRAÇÃO 4X4, COM VASSOURA MECÂNICA ACOPLADA - JUROS. AF_03/2017</v>
          </cell>
          <cell r="C1131" t="str">
            <v>H</v>
          </cell>
          <cell r="D1131">
            <v>2.42</v>
          </cell>
        </row>
        <row r="1132">
          <cell r="A1132">
            <v>96056</v>
          </cell>
          <cell r="B1132" t="str">
            <v>TRATOR DE PNEUS COM POTÊNCIA DE 85 CV, TRAÇÃO 4X4, COM VASSOURA MECÂNICA ACOPLADA - MANUTENÇÃO. AF_03/2017</v>
          </cell>
          <cell r="C1132" t="str">
            <v>H</v>
          </cell>
          <cell r="D1132">
            <v>10.130000000000001</v>
          </cell>
        </row>
        <row r="1133">
          <cell r="A1133">
            <v>96057</v>
          </cell>
          <cell r="B1133" t="str">
            <v>TRATOR DE PNEUS COM POTÊNCIA DE 85 CV, TRAÇÃO 4X4, COM VASSOURA MECÂNICA ACOPLADA - MATERIAIS NA OPERAÇÃO. AF_03/2017</v>
          </cell>
          <cell r="C1133" t="str">
            <v>H</v>
          </cell>
          <cell r="D1133">
            <v>40.76</v>
          </cell>
        </row>
        <row r="1134">
          <cell r="A1134">
            <v>96060</v>
          </cell>
          <cell r="B1134" t="str">
            <v>MINICARREGADEIRA SOBRE RODAS POTENCIA 47HP CAPACIDADE OPERACAO 646 KG, COM VASSOURA MECÂNICA ACOPLADA - JUROS. AF_03/2017</v>
          </cell>
          <cell r="C1134" t="str">
            <v>H</v>
          </cell>
          <cell r="D1134">
            <v>3.69</v>
          </cell>
        </row>
        <row r="1135">
          <cell r="A1135">
            <v>96061</v>
          </cell>
          <cell r="B1135" t="str">
            <v>MINICARREGADEIRA SOBRE RODAS POTENCIA 47HP CAPACIDADE OPERACAO 646 KG, COM VASSOURA MECÂNICA ACOPLADA - MANUTENÇÃO. AF_03/2017</v>
          </cell>
          <cell r="C1135" t="str">
            <v>H</v>
          </cell>
          <cell r="D1135">
            <v>23.97</v>
          </cell>
        </row>
        <row r="1136">
          <cell r="A1136">
            <v>96062</v>
          </cell>
          <cell r="B1136" t="str">
            <v>MINICARREGADEIRA SOBRE RODAS POTENCIA 47HP CAPACIDADE OPERACAO 646 KG, COM VASSOURA MECÂNICA ACOPLADA - MATERIAIS NA OPERAÇÃO. AF_03/2017</v>
          </cell>
          <cell r="C1136" t="str">
            <v>H</v>
          </cell>
          <cell r="D1136">
            <v>22.84</v>
          </cell>
        </row>
        <row r="1137">
          <cell r="A1137">
            <v>96241</v>
          </cell>
          <cell r="B1137" t="str">
            <v>MINIESCAVADEIRA SOBRE ESTEIRAS, POTENCIA LIQUIDA DE *30* HP, PESO OPERACIONAL DE *3.500* KG - DEPRECIACAO. AF_04/2017</v>
          </cell>
          <cell r="C1137" t="str">
            <v>H</v>
          </cell>
          <cell r="D1137">
            <v>17</v>
          </cell>
        </row>
        <row r="1138">
          <cell r="A1138">
            <v>96242</v>
          </cell>
          <cell r="B1138" t="str">
            <v>MINIESCAVADEIRA SOBRE ESTEIRAS, POTENCIA LIQUIDA DE *30* HP, PESO OPERACIONAL DE *3.500* KG - JUROS. AF_04/2017</v>
          </cell>
          <cell r="C1138" t="str">
            <v>H</v>
          </cell>
          <cell r="D1138">
            <v>4.37</v>
          </cell>
        </row>
        <row r="1139">
          <cell r="A1139">
            <v>96243</v>
          </cell>
          <cell r="B1139" t="str">
            <v>MINIESCAVADEIRA SOBRE ESTEIRAS, POTENCIA LIQUIDA DE *30* HP, PESO OPERACIONAL DE *3.500* KG - MANUTENCAO. AF_04/2017</v>
          </cell>
          <cell r="C1139" t="str">
            <v>H</v>
          </cell>
          <cell r="D1139">
            <v>21.25</v>
          </cell>
        </row>
        <row r="1140">
          <cell r="A1140">
            <v>96244</v>
          </cell>
          <cell r="B1140" t="str">
            <v>MINIESCAVADEIRA SOBRE ESTEIRAS, POTENCIA LIQUIDA DE *30* HP, PESO OPERACIONAL DE *3.500* KG - MATERIAIS NA OPERACAO. AF_04/2017</v>
          </cell>
          <cell r="C1140" t="str">
            <v>H</v>
          </cell>
          <cell r="D1140">
            <v>14.58</v>
          </cell>
        </row>
        <row r="1141">
          <cell r="A1141">
            <v>96298</v>
          </cell>
          <cell r="B1141" t="str">
            <v>PERFURATRIZ ROTATIVA SOBRE ESTEIRA, TORQUE MAXIMO 2500 KGM, POTENCIA 110 HP, MOTOR DIESEL - DEPRECIAÇÃO. AF_05/2017</v>
          </cell>
          <cell r="C1141" t="str">
            <v>H</v>
          </cell>
          <cell r="D1141">
            <v>32.83</v>
          </cell>
        </row>
        <row r="1142">
          <cell r="A1142">
            <v>96299</v>
          </cell>
          <cell r="B1142" t="str">
            <v>PERFURATRIZ ROTATIVA SOBRE ESTEIRA, TORQUE MAXIMO 2500 KGM, POTENCIA 110 HP, MOTOR DIESEL - JUROS. AF_05/2017</v>
          </cell>
          <cell r="C1142" t="str">
            <v>H</v>
          </cell>
          <cell r="D1142">
            <v>8.6199999999999992</v>
          </cell>
        </row>
        <row r="1143">
          <cell r="A1143">
            <v>96300</v>
          </cell>
          <cell r="B1143" t="str">
            <v>PERFURATRIZ ROTATIVA SOBRE ESTEIRA, TORQUE MAXIMO 2500 KGM, POTENCIA 110 HP, MOTOR DIESEL - MANUTENÇÃO. AF_05/2017</v>
          </cell>
          <cell r="C1143" t="str">
            <v>H</v>
          </cell>
          <cell r="D1143">
            <v>41.09</v>
          </cell>
        </row>
        <row r="1144">
          <cell r="A1144">
            <v>96301</v>
          </cell>
          <cell r="B1144" t="str">
            <v>PERFURATRIZ ROTATIVA SOBRE ESTEIRA, TORQUE MAXIMO 2500 KGM, POTENCIA 110 HP, MOTOR DIESEL - MATERIAIS NA OPERAÇÃO. AF_05/2017</v>
          </cell>
          <cell r="C1144" t="str">
            <v>H</v>
          </cell>
          <cell r="D1144">
            <v>53.46</v>
          </cell>
        </row>
        <row r="1145">
          <cell r="A1145">
            <v>96304</v>
          </cell>
          <cell r="B1145" t="str">
            <v>COMPRESSOR DE AR, VAZAO DE 10 PCM, RESERVATORIO 100 L, PRESSAO DE TRABALHO ENTRE 6,9 E 9,7 BAR,  POTENCIA 2 HP, TENSAO 110/220 V - DEPRECIAÇÃO. AF_05/2017</v>
          </cell>
          <cell r="C1145" t="str">
            <v>H</v>
          </cell>
          <cell r="D1145">
            <v>0.09</v>
          </cell>
        </row>
        <row r="1146">
          <cell r="A1146">
            <v>96305</v>
          </cell>
          <cell r="B1146" t="str">
            <v>COMPRESSOR DE AR, VAZAO DE 10 PCM, RESERVATORIO 100 L, PRESSAO DE TRABALHO ENTRE 6,9 E 9,7 BAR,  POTENCIA 2 HP, TENSAO 110/220 V - JUROS. AF_05/2017</v>
          </cell>
          <cell r="C1146" t="str">
            <v>H</v>
          </cell>
          <cell r="D1146">
            <v>0.02</v>
          </cell>
        </row>
        <row r="1147">
          <cell r="A1147">
            <v>96306</v>
          </cell>
          <cell r="B1147" t="str">
            <v>COMPRESSOR DE AR, VAZAO DE 10 PCM, RESERVATORIO 100 L, PRESSAO DE TRABALHO ENTRE 6,9 E 9,7 BAR,  POTENCIA 2 HP, TENSAO 110/220 V - MANUTENÇÃO. AF_05/2017</v>
          </cell>
          <cell r="C1147" t="str">
            <v>H</v>
          </cell>
          <cell r="D1147">
            <v>0.12</v>
          </cell>
        </row>
        <row r="1148">
          <cell r="A1148">
            <v>96307</v>
          </cell>
          <cell r="B1148" t="str">
            <v>COMPRESSOR DE AR, VAZAO DE 10 PCM, RESERVATORIO 100 L, PRESSAO DE TRABALHO ENTRE 6,9 E 9,7 BAR, POTENCIA 2 HP, TENSAO 110/220 V - MATERIAIS NA OPERAÇÃO. AF_05/2017</v>
          </cell>
          <cell r="C1148" t="str">
            <v>H</v>
          </cell>
          <cell r="D1148">
            <v>1.07</v>
          </cell>
        </row>
        <row r="1149">
          <cell r="A1149">
            <v>96457</v>
          </cell>
          <cell r="B1149" t="str">
            <v>ROLO COMPACTADOR DE PNEUS, ESTATICO, PRESSAO VARIAVEL, POTENCIA 110 HP, PESO SEM/COM LASTRO 10,8/27 T, LARGURA DE ROLAGEM 2,30 M - MATERIAIS NA OPERACAO. AF_06/2017</v>
          </cell>
          <cell r="C1149" t="str">
            <v>H</v>
          </cell>
          <cell r="D1149">
            <v>53.46</v>
          </cell>
        </row>
        <row r="1150">
          <cell r="A1150">
            <v>96458</v>
          </cell>
          <cell r="B1150" t="str">
            <v>ROLO COMPACTADOR DE PNEUS, ESTATICO, PRESSAO VARIAVEL, POTENCIA 110 HP, PESO SEM/COM LASTRO 10,8/27 T, LARGURA DE ROLAGEM 2,30 M - MANUTENCAO. AF_06/2017</v>
          </cell>
          <cell r="C1150" t="str">
            <v>H</v>
          </cell>
          <cell r="D1150">
            <v>31.86</v>
          </cell>
        </row>
        <row r="1151">
          <cell r="A1151">
            <v>96459</v>
          </cell>
          <cell r="B1151" t="str">
            <v>ROLO COMPACTADOR DE PNEUS, ESTATICO, PRESSAO VARIAVEL, POTENCIA 110 HP, PESO SEM/COM LASTRO 10,8/27 T, LARGURA DE ROLAGEM 2,30 M - JUROS. AF_06/2017</v>
          </cell>
          <cell r="C1151" t="str">
            <v>H</v>
          </cell>
          <cell r="D1151">
            <v>6.68</v>
          </cell>
        </row>
        <row r="1152">
          <cell r="A1152">
            <v>96460</v>
          </cell>
          <cell r="B1152" t="str">
            <v>ROLO COMPACTADOR DE PNEUS, ESTATICO, PRESSAO VARIAVEL, POTENCIA 110 HP, PESO SEM/COM LASTRO 10,8/27 T, LARGURA DE ROLAGEM 2,30 M - DEPRECIAÇÃO. AF_06/2017</v>
          </cell>
          <cell r="C1152" t="str">
            <v>H</v>
          </cell>
          <cell r="D1152">
            <v>25.46</v>
          </cell>
        </row>
        <row r="1153">
          <cell r="A1153">
            <v>98760</v>
          </cell>
          <cell r="B1153" t="str">
            <v>INVERSOR DE SOLDA MONOFÁSICO DE 160 A, POTÊNCIA DE 5400 W, TENSÃO DE 220 V, PARA SOLDA COM ELETRODOS DE 2,0 A 4,0 MM E PROCESSO TIG - DEPRECIAÇÃO. AF_06/2018</v>
          </cell>
          <cell r="C1153" t="str">
            <v>H</v>
          </cell>
          <cell r="D1153">
            <v>7.0000000000000007E-2</v>
          </cell>
        </row>
        <row r="1154">
          <cell r="A1154">
            <v>98761</v>
          </cell>
          <cell r="B1154" t="str">
            <v>INVERSOR DE SOLDA MONOFÁSICO DE 160 A, POTÊNCIA DE 5400 W, TENSÃO DE 220 V, PARA SOLDA COM ELETRODOS DE 2,0 A 4,0 MM E PROCESSO TIG - JUROS. AF_06/2018</v>
          </cell>
          <cell r="C1154" t="str">
            <v>H</v>
          </cell>
          <cell r="D1154">
            <v>0.01</v>
          </cell>
        </row>
        <row r="1155">
          <cell r="A1155">
            <v>98762</v>
          </cell>
          <cell r="B1155" t="str">
            <v>INVERSOR DE SOLDA MONOFÁSICO DE 160 A, POTÊNCIA DE 5400 W, TENSÃO DE 220 V, PARA SOLDA COM ELETRODOS DE 2,0 A 4,0 MM E PROCESSO TIG - MANUTENÇÃO. AF_06/2018</v>
          </cell>
          <cell r="C1155" t="str">
            <v>H</v>
          </cell>
          <cell r="D1155">
            <v>0.09</v>
          </cell>
        </row>
        <row r="1156">
          <cell r="A1156">
            <v>98763</v>
          </cell>
          <cell r="B1156" t="str">
            <v>INVERSOR DE SOLDA MONOFÁSICO DE 160 A, POTÊNCIA DE 5400 W, TENSÃO DE 220 V, PARA SOLDA COM ELETRODOS DE 2,0 A 4,0 MM E PROCESSO TIG - MATERIAIS NA OPERAÇÃO. AF_06/2018</v>
          </cell>
          <cell r="C1156" t="str">
            <v>H</v>
          </cell>
          <cell r="D1156">
            <v>3.9</v>
          </cell>
        </row>
        <row r="1157">
          <cell r="A1157">
            <v>99829</v>
          </cell>
          <cell r="B1157" t="str">
            <v>LAVADORA DE ALTA PRESSAO (LAVA-JATO) PARA AGUA FRIA, PRESSAO DE OPERACAO ENTRE 1400 E 1900 LIB/POL2, VAZAO MAXIMA ENTRE 400 E 700 L/H - DEPRECIAÇÃO. AF_04/2019</v>
          </cell>
          <cell r="C1157" t="str">
            <v>H</v>
          </cell>
          <cell r="D1157">
            <v>0.11</v>
          </cell>
        </row>
        <row r="1158">
          <cell r="A1158">
            <v>99830</v>
          </cell>
          <cell r="B1158" t="str">
            <v>LAVADORA DE ALTA PRESSAO (LAVA-JATO) PARA AGUA FRIA, PRESSAO DE OPERACAO ENTRE 1400 E 1900 LIB/POL2, VAZAO MAXIMA ENTRE 400 E 700 L/H - JUROS. AF_04/2019</v>
          </cell>
          <cell r="C1158" t="str">
            <v>H</v>
          </cell>
          <cell r="D1158">
            <v>0.02</v>
          </cell>
        </row>
        <row r="1159">
          <cell r="A1159">
            <v>99831</v>
          </cell>
          <cell r="B1159" t="str">
            <v>LAVADORA DE ALTA PRESSAO (LAVA-JATO) PARA AGUA FRIA, PRESSAO DE OPERACAO ENTRE 1400 E 1900 LIB/POL2, VAZAO MAXIMA ENTRE 400 E 700 L/H - MANUTENÇÃO. AF_04/2019</v>
          </cell>
          <cell r="C1159" t="str">
            <v>H</v>
          </cell>
          <cell r="D1159">
            <v>0.16</v>
          </cell>
        </row>
        <row r="1160">
          <cell r="A1160">
            <v>99832</v>
          </cell>
          <cell r="B1160" t="str">
            <v>LAVADORA DE ALTA PRESSAO (LAVA-JATO) PARA AGUA FRIA, PRESSAO DE OPERACAO ENTRE 1400 E 1900 LIB/POL2, VAZAO MAXIMA ENTRE 400 E 700 L/H - MATERIAIS NA OPERAÇÃO. AF_04/2019</v>
          </cell>
          <cell r="C1160" t="str">
            <v>H</v>
          </cell>
          <cell r="D1160">
            <v>1.01</v>
          </cell>
        </row>
        <row r="1161">
          <cell r="A1161">
            <v>55960</v>
          </cell>
          <cell r="B1161" t="str">
            <v>IMUNIZACAO DE MADEIRAMENTO PARA COBERTURA UTILIZANDO CUPINICIDA INCOLOR</v>
          </cell>
          <cell r="C1161" t="str">
            <v>M2</v>
          </cell>
          <cell r="D1161">
            <v>4.66</v>
          </cell>
        </row>
        <row r="1162">
          <cell r="A1162">
            <v>72085</v>
          </cell>
          <cell r="B1162" t="str">
            <v>RECOLOCACAO DE RIPAS EM MADEIRAMENTO DE TELHADO, CONSIDERANDO REAPROVEITAMENTO DE MATERIAL</v>
          </cell>
          <cell r="C1162" t="str">
            <v>M</v>
          </cell>
          <cell r="D1162">
            <v>1.66</v>
          </cell>
        </row>
        <row r="1163">
          <cell r="A1163">
            <v>72086</v>
          </cell>
          <cell r="B1163" t="str">
            <v>RECOLOCACAO DE MADEIRAMENTO DO TELHADO - CAIBROS, CONSIDERANDO REAPROVEITAMENTO DE MATERIAL</v>
          </cell>
          <cell r="C1163" t="str">
            <v>M</v>
          </cell>
          <cell r="D1163">
            <v>5.09</v>
          </cell>
        </row>
        <row r="1164">
          <cell r="A1164">
            <v>92259</v>
          </cell>
          <cell r="B1164" t="str">
            <v>INSTALAÇÃO DE TESOURA (INTEIRA OU MEIA), BIAPOIADA, EM MADEIRA NÃO APARELHADA, PARA VÃOS MAIORES OU IGUAIS A 3,0 M E MENORES QUE 6,0 M, INCLUSO IÇAMENTO. AF_12/2015</v>
          </cell>
          <cell r="C1164" t="str">
            <v>UN</v>
          </cell>
          <cell r="D1164">
            <v>321.68</v>
          </cell>
        </row>
        <row r="1165">
          <cell r="A1165">
            <v>92260</v>
          </cell>
          <cell r="B1165" t="str">
            <v>INSTALAÇÃO DE TESOURA (INTEIRA OU MEIA), BIAPOIADA, EM MADEIRA NÃO APARELHADA, PARA VÃOS MAIORES OU IGUAIS A 6,0 M E MENORES QUE 8,0 M, INCLUSO IÇAMENTO. AF_12/2015</v>
          </cell>
          <cell r="C1165" t="str">
            <v>UN</v>
          </cell>
          <cell r="D1165">
            <v>365.15</v>
          </cell>
        </row>
        <row r="1166">
          <cell r="A1166">
            <v>92261</v>
          </cell>
          <cell r="B1166" t="str">
            <v>INSTALAÇÃO DE TESOURA (INTEIRA OU MEIA), BIAPOIADA, EM MADEIRA NÃO APARELHADA, PARA VÃOS MAIORES OU IGUAIS A 8,0 M E MENORES QUE 10,0 M, INCLUSO IÇAMENTO. AF_12/2015</v>
          </cell>
          <cell r="C1166" t="str">
            <v>UN</v>
          </cell>
          <cell r="D1166">
            <v>407.3</v>
          </cell>
        </row>
        <row r="1167">
          <cell r="A1167">
            <v>92262</v>
          </cell>
          <cell r="B1167" t="str">
            <v>INSTALAÇÃO DE TESOURA (INTEIRA OU MEIA), BIAPOIADA, EM MADEIRA NÃO APARELHADA, PARA VÃOS MAIORES OU IGUAIS A 10,0 M E MENORES QUE 12,0 M, INCLUSO IÇAMENTO. AF_12/2015</v>
          </cell>
          <cell r="C1167" t="str">
            <v>UN</v>
          </cell>
          <cell r="D1167">
            <v>475.17</v>
          </cell>
        </row>
        <row r="1168">
          <cell r="A1168">
            <v>92539</v>
          </cell>
          <cell r="B1168" t="str">
            <v>TRAMA DE MADEIRA COMPOSTA POR RIPAS, CAIBROS E TERÇAS PARA TELHADOS DE ATÉ 2 ÁGUAS PARA TELHA DE ENCAIXE DE CERÂMICA OU DE CONCRETO, INCLUSO TRANSPORTE VERTICAL. AF_12/2015</v>
          </cell>
          <cell r="C1168" t="str">
            <v>M2</v>
          </cell>
          <cell r="D1168">
            <v>53.3</v>
          </cell>
        </row>
        <row r="1169">
          <cell r="A1169">
            <v>92540</v>
          </cell>
          <cell r="B1169" t="str">
            <v>TRAMA DE MADEIRA COMPOSTA POR RIPAS, CAIBROS E TERÇAS PARA TELHADOS DE MAIS QUE 2 ÁGUAS PARA TELHA DE ENCAIXE DE CERÂMICA OU DE CONCRETO, INCLUSO TRANSPORTE VERTICAL. AF_12/2015</v>
          </cell>
          <cell r="C1169" t="str">
            <v>M2</v>
          </cell>
          <cell r="D1169">
            <v>59.78</v>
          </cell>
        </row>
        <row r="1170">
          <cell r="A1170">
            <v>92541</v>
          </cell>
          <cell r="B1170" t="str">
            <v>TRAMA DE MADEIRA COMPOSTA POR RIPAS, CAIBROS E TERÇAS PARA TELHADOS DE ATÉ 2 ÁGUAS PARA TELHA CERÂMICA CAPA-CANAL, INCLUSO TRANSPORTE VERTICAL. AF_12/2015</v>
          </cell>
          <cell r="C1170" t="str">
            <v>M2</v>
          </cell>
          <cell r="D1170">
            <v>58.36</v>
          </cell>
        </row>
        <row r="1171">
          <cell r="A1171">
            <v>92542</v>
          </cell>
          <cell r="B1171" t="str">
            <v>TRAMA DE MADEIRA COMPOSTA POR RIPAS, CAIBROS E TERÇAS PARA TELHADOS DE MAIS QUE 2 ÁGUAS PARA TELHA CERÂMICA CAPA-CANAL, INCLUSO TRANSPORTE VERTICAL. AF_12/2015</v>
          </cell>
          <cell r="C1171" t="str">
            <v>M2</v>
          </cell>
          <cell r="D1171">
            <v>70.81</v>
          </cell>
        </row>
        <row r="1172">
          <cell r="A1172">
            <v>92543</v>
          </cell>
          <cell r="B1172" t="str">
            <v>TRAMA DE MADEIRA COMPOSTA POR TERÇAS PARA TELHADOS DE ATÉ 2 ÁGUAS PARA TELHA ONDULADA DE FIBROCIMENTO, METÁLICA, PLÁSTICA OU TERMOACÚSTICA, INCLUSO TRANSPORTE VERTICAL. AF_12/2015</v>
          </cell>
          <cell r="C1172" t="str">
            <v>M2</v>
          </cell>
          <cell r="D1172">
            <v>15.64</v>
          </cell>
        </row>
        <row r="1173">
          <cell r="A1173">
            <v>92544</v>
          </cell>
          <cell r="B1173" t="str">
            <v>TRAMA DE MADEIRA COMPOSTA POR TERÇAS PARA TELHADOS DE ATÉ 2 ÁGUAS PARA TELHA ESTRUTURAL DE FIBROCIMENTO, INCLUSO TRANSPORTE VERTICAL. AF_12/2015</v>
          </cell>
          <cell r="C1173" t="str">
            <v>M2</v>
          </cell>
          <cell r="D1173">
            <v>13.31</v>
          </cell>
        </row>
        <row r="1174">
          <cell r="A1174">
            <v>92545</v>
          </cell>
          <cell r="B1174" t="str">
            <v>FABRICAÇÃO E INSTALAÇÃO DE TESOURA INTEIRA EM MADEIRA NÃO APARELHADA, VÃO DE 3 M, PARA TELHA CERÂMICA OU DE CONCRETO, INCLUSO IÇAMENTO. AF_12/2015</v>
          </cell>
          <cell r="C1174" t="str">
            <v>UN</v>
          </cell>
          <cell r="D1174">
            <v>683.97</v>
          </cell>
        </row>
        <row r="1175">
          <cell r="A1175">
            <v>92546</v>
          </cell>
          <cell r="B1175" t="str">
            <v>FABRICAÇÃO E INSTALAÇÃO DE TESOURA INTEIRA EM MADEIRA NÃO APARELHADA, VÃO DE 4 M, PARA TELHA CERÂMICA OU DE CONCRETO, INCLUSO IÇAMENTO. AF_12/2015</v>
          </cell>
          <cell r="C1175" t="str">
            <v>UN</v>
          </cell>
          <cell r="D1175">
            <v>837.33</v>
          </cell>
        </row>
        <row r="1176">
          <cell r="A1176">
            <v>92547</v>
          </cell>
          <cell r="B1176" t="str">
            <v>FABRICAÇÃO E INSTALAÇÃO DE TESOURA INTEIRA EM MADEIRA NÃO APARELHADA, VÃO DE 5 M, PARA TELHA CERÂMICA OU DE CONCRETO, INCLUSO IÇAMENTO. AF_12/2015</v>
          </cell>
          <cell r="C1176" t="str">
            <v>UN</v>
          </cell>
          <cell r="D1176">
            <v>884.3</v>
          </cell>
        </row>
        <row r="1177">
          <cell r="A1177">
            <v>92548</v>
          </cell>
          <cell r="B1177" t="str">
            <v>FABRICAÇÃO E INSTALAÇÃO DE TESOURA INTEIRA EM MADEIRA NÃO APARELHADA, VÃO DE 6 M, PARA TELHA CERÂMICA OU DE CONCRETO, INCLUSO IÇAMENTO. AF_12/2015</v>
          </cell>
          <cell r="C1177" t="str">
            <v>UN</v>
          </cell>
          <cell r="D1177">
            <v>981.72</v>
          </cell>
        </row>
        <row r="1178">
          <cell r="A1178">
            <v>92549</v>
          </cell>
          <cell r="B1178" t="str">
            <v>FABRICAÇÃO E INSTALAÇÃO DE TESOURA INTEIRA EM MADEIRA NÃO APARELHADA, VÃO DE 7 M, PARA TELHA CERÂMICA OU DE CONCRETO, INCLUSO IÇAMENTO. AF_12/2015</v>
          </cell>
          <cell r="C1178" t="str">
            <v>UN</v>
          </cell>
          <cell r="D1178">
            <v>1234.3499999999999</v>
          </cell>
        </row>
        <row r="1179">
          <cell r="A1179">
            <v>92550</v>
          </cell>
          <cell r="B1179" t="str">
            <v>FABRICAÇÃO E INSTALAÇÃO DE TESOURA INTEIRA EM MADEIRA NÃO APARELHADA, VÃO DE 8 M, PARA TELHA CERÂMICA OU DE CONCRETO, INCLUSO IÇAMENTO. AF_12/2015</v>
          </cell>
          <cell r="C1179" t="str">
            <v>UN</v>
          </cell>
          <cell r="D1179">
            <v>1484.7</v>
          </cell>
        </row>
        <row r="1180">
          <cell r="A1180">
            <v>92551</v>
          </cell>
          <cell r="B1180" t="str">
            <v>FABRICAÇÃO E INSTALAÇÃO DE TESOURA INTEIRA EM MADEIRA NÃO APARELHADA, VÃO DE 9 M, PARA TELHA CERÂMICA OU DE CONCRETO, INCLUSO IÇAMENTO. AF_12/2015</v>
          </cell>
          <cell r="C1180" t="str">
            <v>UN</v>
          </cell>
          <cell r="D1180">
            <v>1547.19</v>
          </cell>
        </row>
        <row r="1181">
          <cell r="A1181">
            <v>92552</v>
          </cell>
          <cell r="B1181" t="str">
            <v>FABRICAÇÃO E INSTALAÇÃO DE TESOURA INTEIRA EM MADEIRA NÃO APARELHADA, VÃO DE 10 M, PARA TELHA CERÂMICA OU DE CONCRETO, INCLUSO IÇAMENTO. AF_12/2015</v>
          </cell>
          <cell r="C1181" t="str">
            <v>UN</v>
          </cell>
          <cell r="D1181">
            <v>1687.1</v>
          </cell>
        </row>
        <row r="1182">
          <cell r="A1182">
            <v>92553</v>
          </cell>
          <cell r="B1182" t="str">
            <v>FABRICAÇÃO E INSTALAÇÃO DE TESOURA INTEIRA EM MADEIRA NÃO APARELHADA, VÃO DE 11 M, PARA TELHA CERÂMICA OU DE CONCRETO, INCLUSO IÇAMENTO. AF_12/2015</v>
          </cell>
          <cell r="C1182" t="str">
            <v>UN</v>
          </cell>
          <cell r="D1182">
            <v>1947.18</v>
          </cell>
        </row>
        <row r="1183">
          <cell r="A1183">
            <v>92554</v>
          </cell>
          <cell r="B1183" t="str">
            <v>FABRICAÇÃO E INSTALAÇÃO DE TESOURA INTEIRA EM MADEIRA NÃO APARELHADA, VÃO DE 12 M, PARA TELHA CERÂMICA OU DE CONCRETO, INCLUSO IÇAMENTO. AF_12/2015</v>
          </cell>
          <cell r="C1183" t="str">
            <v>UN</v>
          </cell>
          <cell r="D1183">
            <v>2018.3</v>
          </cell>
        </row>
        <row r="1184">
          <cell r="A1184">
            <v>92555</v>
          </cell>
          <cell r="B1184" t="str">
            <v>FABRICAÇÃO E INSTALAÇÃO DE TESOURA INTEIRA EM MADEIRA NÃO APARELHADA, VÃO DE 3 M, PARA TELHA ONDULADA DE FIBROCIMENTO, METÁLICA, PLÁSTICA OU TERMOACÚSTICA, INCLUSO IÇAMENTO. AF_12/2015</v>
          </cell>
          <cell r="C1184" t="str">
            <v>UN</v>
          </cell>
          <cell r="D1184">
            <v>674.43</v>
          </cell>
        </row>
        <row r="1185">
          <cell r="A1185">
            <v>92556</v>
          </cell>
          <cell r="B1185" t="str">
            <v>FABRICAÇÃO E INSTALAÇÃO DE TESOURA INTEIRA EM MADEIRA NÃO APARELHADA, VÃO DE 4 M, PARA TELHA ONDULADA DE FIBROCIMENTO, METÁLICA, PLÁSTICA OU TERMOACÚSTICA, INCLUSO IÇAMENTO. AF_12/2015</v>
          </cell>
          <cell r="C1185" t="str">
            <v>UN</v>
          </cell>
          <cell r="D1185">
            <v>821.57</v>
          </cell>
        </row>
        <row r="1186">
          <cell r="A1186">
            <v>92557</v>
          </cell>
          <cell r="B1186" t="str">
            <v>FABRICAÇÃO E INSTALAÇÃO DE TESOURA INTEIRA EM MADEIRA NÃO APARELHADA, VÃO DE 5 M, PARA TELHA ONDULADA DE FIBROCIMENTO, METÁLICA, PLÁSTICA OU TERMOACÚSTICA, INCLUSO IÇAMENTO. AF_12/2015</v>
          </cell>
          <cell r="C1186" t="str">
            <v>UN</v>
          </cell>
          <cell r="D1186">
            <v>868.53</v>
          </cell>
        </row>
        <row r="1187">
          <cell r="A1187">
            <v>92558</v>
          </cell>
          <cell r="B1187" t="str">
            <v>FABRICAÇÃO E INSTALAÇÃO DE TESOURA INTEIRA EM MADEIRA NÃO APARELHADA, VÃO DE 6 M, PARA TELHA ONDULADA DE FIBROCIMENTO, METÁLICA, PLÁSTICA OU TERMOACÚSTICA, INCLUSO IÇAMENTO. AF_12/2015</v>
          </cell>
          <cell r="C1187" t="str">
            <v>UN</v>
          </cell>
          <cell r="D1187">
            <v>974.72</v>
          </cell>
        </row>
        <row r="1188">
          <cell r="A1188">
            <v>92559</v>
          </cell>
          <cell r="B1188" t="str">
            <v>FABRICAÇÃO E INSTALAÇÃO DE TESOURA INTEIRA EM MADEIRA NÃO APARELHADA, VÃO DE 7 M, PARA TELHA ONDULADA DE FIBROCIMENTO, METÁLICA, PLÁSTICA OU TERMOACÚSTICA, INCLUSO IÇAMENTO. AF_12/2015</v>
          </cell>
          <cell r="C1188" t="str">
            <v>UN</v>
          </cell>
          <cell r="D1188">
            <v>1217.55</v>
          </cell>
        </row>
        <row r="1189">
          <cell r="A1189">
            <v>92560</v>
          </cell>
          <cell r="B1189" t="str">
            <v>FABRICAÇÃO E INSTALAÇÃO DE TESOURA INTEIRA EM MADEIRA NÃO APARELHADA, VÃO DE 8 M, PARA TELHA ONDULADA DE FIBROCIMENTO, METÁLICA, PLÁSTICA OU TERMOACÚSTICA, INCLUSO IÇAMENTO. AF_12/2015</v>
          </cell>
          <cell r="C1189" t="str">
            <v>UN</v>
          </cell>
          <cell r="D1189">
            <v>1459.08</v>
          </cell>
        </row>
        <row r="1190">
          <cell r="A1190">
            <v>92561</v>
          </cell>
          <cell r="B1190" t="str">
            <v>FABRICAÇÃO E INSTALAÇÃO DE TESOURA INTEIRA EM MADEIRA NÃO APARELHADA, VÃO DE 9 M, PARA TELHA ONDULADA DE FIBROCIMENTO, METÁLICA, PLÁSTICA OU TERMOACÚSTICA, INCLUSO IÇAMENTO. AF_12/2015</v>
          </cell>
          <cell r="C1190" t="str">
            <v>UN</v>
          </cell>
          <cell r="D1190">
            <v>1522.71</v>
          </cell>
        </row>
        <row r="1191">
          <cell r="A1191">
            <v>92562</v>
          </cell>
          <cell r="B1191" t="str">
            <v>FABRICAÇÃO E INSTALAÇÃO DE TESOURA INTEIRA EM MADEIRA NÃO APARELHADA, VÃO DE 10 M, PARA TELHA ONDULADA DE FIBROCIMENTO, METÁLICA, PLÁSTICA OU TERMOACÚSTICA, INCLUSO IÇAMENTO. AF_12/2015</v>
          </cell>
          <cell r="C1191" t="str">
            <v>UN</v>
          </cell>
          <cell r="D1191">
            <v>1646.86</v>
          </cell>
        </row>
        <row r="1192">
          <cell r="A1192">
            <v>92563</v>
          </cell>
          <cell r="B1192" t="str">
            <v>FABRICAÇÃO E INSTALAÇÃO DE TESOURA INTEIRA EM MADEIRA NÃO APARELHADA, VÃO DE 11 M, PARA TELHA ONDULADA DE FIBROCIMENTO, METÁLICA, PLÁSTICA OU TERMOACÚSTICA, INCLUSO IÇAMENTO. AF_12/2015</v>
          </cell>
          <cell r="C1192" t="str">
            <v>UN</v>
          </cell>
          <cell r="D1192">
            <v>1898.24</v>
          </cell>
        </row>
        <row r="1193">
          <cell r="A1193">
            <v>92564</v>
          </cell>
          <cell r="B1193" t="str">
            <v>FABRICAÇÃO E INSTALAÇÃO DE TESOURA INTEIRA EM MADEIRA NÃO APARELHADA, VÃO DE 12 M, PARA TELHA ONDULADA DE FIBROCIMENTO, METÁLICA, PLÁSTICA OU TERMOACÚSTICA, INCLUSO IÇAMENTO. AF_12/2015</v>
          </cell>
          <cell r="C1193" t="str">
            <v>UN</v>
          </cell>
          <cell r="D1193">
            <v>1958.79</v>
          </cell>
        </row>
        <row r="1194">
          <cell r="A1194">
            <v>92565</v>
          </cell>
          <cell r="B1194" t="str">
            <v>FABRICAÇÃO E INSTALAÇÃO DE ESTRUTURA PONTALETADA DE MADEIRA NÃO APARELHADA PARA TELHADOS COM ATÉ 2 ÁGUAS E PARA TELHA CERÂMICA OU DE CONCRETO, INCLUSO TRANSPORTE VERTICAL. AF_12/2015</v>
          </cell>
          <cell r="C1194" t="str">
            <v>M2</v>
          </cell>
          <cell r="D1194">
            <v>25.93</v>
          </cell>
        </row>
        <row r="1195">
          <cell r="A1195">
            <v>92566</v>
          </cell>
          <cell r="B1195" t="str">
            <v>FABRICAÇÃO E INSTALAÇÃO DE ESTRUTURA PONTALETADA DE MADEIRA NÃO APARELHADA PARA TELHADOS COM ATÉ 2 ÁGUAS E PARA TELHA ONDULADA DE FIBROCIMENTO, METÁLICA, PLÁSTICA OU TERMOACÚSTICA, INCLUSO TRANSPORTE VERTICAL. AF_12/2015</v>
          </cell>
          <cell r="C1195" t="str">
            <v>M2</v>
          </cell>
          <cell r="D1195">
            <v>16.22</v>
          </cell>
        </row>
        <row r="1196">
          <cell r="A1196">
            <v>92567</v>
          </cell>
          <cell r="B1196" t="str">
            <v>FABRICAÇÃO E INSTALAÇÃO DE ESTRUTURA PONTALETADA DE MADEIRA NÃO APARELHADA PARA TELHADOS COM MAIS QUE 2 ÁGUAS E PARA TELHA CERÂMICA OU DE CONCRETO, INCLUSO TRANSPORTE VERTICAL. AF_12/2015</v>
          </cell>
          <cell r="C1196" t="str">
            <v>M2</v>
          </cell>
          <cell r="D1196">
            <v>23.3</v>
          </cell>
        </row>
        <row r="1197">
          <cell r="A1197">
            <v>72089</v>
          </cell>
          <cell r="B1197" t="str">
            <v>RECOLOCACAO DE TELHAS CERAMICAS TIPO FRANCESA, CONSIDERANDO REAPROVEITAMENTO DE MATERIAL</v>
          </cell>
          <cell r="C1197" t="str">
            <v>M2</v>
          </cell>
          <cell r="D1197">
            <v>11.33</v>
          </cell>
        </row>
        <row r="1198">
          <cell r="A1198">
            <v>94189</v>
          </cell>
          <cell r="B1198" t="str">
            <v>TELHAMENTO COM TELHA DE CONCRETO DE ENCAIXE, COM ATÉ 2 ÁGUAS, INCLUSO TRANSPORTE VERTICAL. AF_06/2016</v>
          </cell>
          <cell r="C1198" t="str">
            <v>M2</v>
          </cell>
          <cell r="D1198">
            <v>19.04</v>
          </cell>
        </row>
        <row r="1199">
          <cell r="A1199">
            <v>94192</v>
          </cell>
          <cell r="B1199" t="str">
            <v>TELHAMENTO COM TELHA DE CONCRETO DE ENCAIXE, COM MAIS DE 2 ÁGUAS, INCLUSO TRANSPORTE VERTICAL. AF_06/2016</v>
          </cell>
          <cell r="C1199" t="str">
            <v>M2</v>
          </cell>
          <cell r="D1199">
            <v>20.84</v>
          </cell>
        </row>
        <row r="1200">
          <cell r="A1200">
            <v>94195</v>
          </cell>
          <cell r="B1200" t="str">
            <v>TELHAMENTO COM TELHA CERÂMICA DE ENCAIXE, TIPO PORTUGUESA, COM ATÉ 2 ÁGUAS, INCLUSO TRANSPORTE VERTICAL. AF_06/2016</v>
          </cell>
          <cell r="C1200" t="str">
            <v>M2</v>
          </cell>
          <cell r="D1200">
            <v>24.49</v>
          </cell>
        </row>
        <row r="1201">
          <cell r="A1201">
            <v>94198</v>
          </cell>
          <cell r="B1201" t="str">
            <v>TELHAMENTO COM TELHA CERÂMICA DE ENCAIXE, TIPO PORTUGUESA, COM MAIS DE 2 ÁGUAS, INCLUSO TRANSPORTE VERTICAL. AF_06/2016</v>
          </cell>
          <cell r="C1201" t="str">
            <v>M2</v>
          </cell>
          <cell r="D1201">
            <v>26.86</v>
          </cell>
        </row>
        <row r="1202">
          <cell r="A1202">
            <v>94201</v>
          </cell>
          <cell r="B1202" t="str">
            <v>TELHAMENTO COM TELHA CERÂMICA CAPA-CANAL, TIPO COLONIAL, COM ATÉ 2 ÁGUAS, INCLUSO TRANSPORTE VERTICAL. AF_06/2016</v>
          </cell>
          <cell r="C1202" t="str">
            <v>M2</v>
          </cell>
          <cell r="D1202">
            <v>35.020000000000003</v>
          </cell>
        </row>
        <row r="1203">
          <cell r="A1203">
            <v>94204</v>
          </cell>
          <cell r="B1203" t="str">
            <v>TELHAMENTO COM TELHA CERÂMICA CAPA-CANAL, TIPO COLONIAL, COM MAIS DE 2 ÁGUAS, INCLUSO TRANSPORTE VERTICAL. AF_06/2016</v>
          </cell>
          <cell r="C1203" t="str">
            <v>M2</v>
          </cell>
          <cell r="D1203">
            <v>39.049999999999997</v>
          </cell>
        </row>
        <row r="1204">
          <cell r="A1204">
            <v>94224</v>
          </cell>
          <cell r="B1204" t="str">
            <v>EMBOÇAMENTO COM ARGAMASSA TRAÇO 1:2:9 (CIMENTO, CAL E AREIA). AF_06/2016</v>
          </cell>
          <cell r="C1204" t="str">
            <v>M</v>
          </cell>
          <cell r="D1204">
            <v>17.61</v>
          </cell>
        </row>
        <row r="1205">
          <cell r="A1205">
            <v>94225</v>
          </cell>
          <cell r="B1205" t="str">
            <v>ISOLAMENTO TERMOACÚSTICO COM LÃ MINERAL NA SUBCOBERTURA, INCLUSO TRANSPORTE VERTICAL. AF_06/2016</v>
          </cell>
          <cell r="C1205" t="str">
            <v>M2</v>
          </cell>
          <cell r="D1205">
            <v>16.21</v>
          </cell>
        </row>
        <row r="1206">
          <cell r="A1206">
            <v>94226</v>
          </cell>
          <cell r="B1206" t="str">
            <v>SUBCOBERTURA COM MANTA PLÁSTICA REVESTIDA POR PELÍCULA DE ALUMÍNO, INCLUSO TRANSPORTE VERTICAL. AF_06/2016</v>
          </cell>
          <cell r="C1206" t="str">
            <v>M2</v>
          </cell>
          <cell r="D1206">
            <v>15.3</v>
          </cell>
        </row>
        <row r="1207">
          <cell r="A1207">
            <v>94232</v>
          </cell>
          <cell r="B1207" t="str">
            <v>AMARRAÇÃO DE TELHAS CERÂMICAS OU DE CONCRETO. AF_06/2016</v>
          </cell>
          <cell r="C1207" t="str">
            <v>UN</v>
          </cell>
          <cell r="D1207">
            <v>2.11</v>
          </cell>
        </row>
        <row r="1208">
          <cell r="A1208">
            <v>94440</v>
          </cell>
          <cell r="B1208" t="str">
            <v>TELHAMENTO COM TELHA CERÂMICA DE ENCAIXE, TIPO FRANCESA, COM ATÉ 2 ÁGUAS, INCLUSO TRANSPORTE VERTICAL. AF_06/2016</v>
          </cell>
          <cell r="C1208" t="str">
            <v>M2</v>
          </cell>
          <cell r="D1208">
            <v>24.49</v>
          </cell>
        </row>
        <row r="1209">
          <cell r="A1209">
            <v>94441</v>
          </cell>
          <cell r="B1209" t="str">
            <v>TELHAMENTO COM TELHA CERÂMICA DE ENCAIXE, TIPO FRANCESA, COM MAIS DE 2 ÁGUAS, INCLUSO TRANSPORTE VERTICAL. AF_06/2016</v>
          </cell>
          <cell r="C1209" t="str">
            <v>M2</v>
          </cell>
          <cell r="D1209">
            <v>26.86</v>
          </cell>
        </row>
        <row r="1210">
          <cell r="A1210">
            <v>94442</v>
          </cell>
          <cell r="B1210" t="str">
            <v>TELHAMENTO COM TELHA CERÂMICA DE ENCAIXE, TIPO ROMANA, COM ATÉ 2 ÁGUAS, INCLUSO TRANSPORTE VERTICAL. AF_06/2016</v>
          </cell>
          <cell r="C1210" t="str">
            <v>M2</v>
          </cell>
          <cell r="D1210">
            <v>24.49</v>
          </cell>
        </row>
        <row r="1211">
          <cell r="A1211">
            <v>94443</v>
          </cell>
          <cell r="B1211" t="str">
            <v>TELHAMENTO COM TELHA CERÂMICA DE ENCAIXE, TIPO ROMANA, COM MAIS DE 2 ÁGUAS, INCLUSO TRANSPORTE VERTICAL. AF_06/2016</v>
          </cell>
          <cell r="C1211" t="str">
            <v>M2</v>
          </cell>
          <cell r="D1211">
            <v>26.86</v>
          </cell>
        </row>
        <row r="1212">
          <cell r="A1212">
            <v>94445</v>
          </cell>
          <cell r="B1212" t="str">
            <v>TELHAMENTO COM TELHA CERÂMICA CAPA-CANAL, TIPO PLAN, COM ATÉ 2 ÁGUAS, INCLUSO TRANSPORTE VERTICAL. AF_06/2016</v>
          </cell>
          <cell r="C1212" t="str">
            <v>M2</v>
          </cell>
          <cell r="D1212">
            <v>35.020000000000003</v>
          </cell>
        </row>
        <row r="1213">
          <cell r="A1213">
            <v>94446</v>
          </cell>
          <cell r="B1213" t="str">
            <v>TELHAMENTO COM TELHA CERÂMICA CAPA-CANAL, TIPO PLAN, COM MAIS DE 2 ÁGUAS, INCLUSO TRANSPORTE VERTICAL. AF_06/2016</v>
          </cell>
          <cell r="C1213" t="str">
            <v>M2</v>
          </cell>
          <cell r="D1213">
            <v>39.049999999999997</v>
          </cell>
        </row>
        <row r="1214">
          <cell r="A1214">
            <v>94447</v>
          </cell>
          <cell r="B1214" t="str">
            <v>TELHAMENTO COM TELHA CERÂMICA CAPA-CANAL, TIPO PAULISTA, COM ATÉ 2 ÁGUAS, INCLUSO TRANSPORTE VERTICAL. AF_06/2016</v>
          </cell>
          <cell r="C1214" t="str">
            <v>M2</v>
          </cell>
          <cell r="D1214">
            <v>35.020000000000003</v>
          </cell>
        </row>
        <row r="1215">
          <cell r="A1215">
            <v>94448</v>
          </cell>
          <cell r="B1215" t="str">
            <v>TELHAMENTO COM TELHA CERÂMICA CAPA-CANAL, TIPO PAULISTA, COM MAIS DE 2 ÁGUAS, INCLUSO TRANSPORTE VERTICAL. AF_06/2016</v>
          </cell>
          <cell r="C1215" t="str">
            <v>M2</v>
          </cell>
          <cell r="D1215">
            <v>39.049999999999997</v>
          </cell>
        </row>
        <row r="1216">
          <cell r="A1216">
            <v>94207</v>
          </cell>
          <cell r="B1216" t="str">
            <v>TELHAMENTO COM TELHA ONDULADA DE FIBROCIMENTO E = 6 MM, COM RECOBRIMENTO LATERAL DE 1/4 DE ONDA PARA TELHADO COM INCLINAÇÃO MAIOR QUE 10°, COM ATÉ 2 ÁGUAS, INCLUSO IÇAMENTO. AF_06/2016</v>
          </cell>
          <cell r="C1216" t="str">
            <v>M2</v>
          </cell>
          <cell r="D1216">
            <v>30.16</v>
          </cell>
        </row>
        <row r="1217">
          <cell r="A1217">
            <v>94210</v>
          </cell>
          <cell r="B1217" t="str">
            <v>TELHAMENTO COM TELHA ONDULADA DE FIBROCIMENTO E = 6 MM, COM RECOBRIMENTO LATERAL DE 1 1/4 DE ONDA PARA TELHADO COM INCLINAÇÃO MÁXIMA DE 10°, COM ATÉ 2 ÁGUAS, INCLUSO IÇAMENTO. AF_06/2016</v>
          </cell>
          <cell r="C1217" t="str">
            <v>M2</v>
          </cell>
          <cell r="D1217">
            <v>32.11</v>
          </cell>
        </row>
        <row r="1218">
          <cell r="A1218">
            <v>94218</v>
          </cell>
          <cell r="B1218" t="str">
            <v>TELHAMENTO COM TELHA ESTRUTURAL DE FIBROCIMENTO E= 6 MM, COM ATÉ 2 ÁGUAS, INCLUSO IÇAMENTO. AF_06/2016</v>
          </cell>
          <cell r="C1218" t="str">
            <v>M2</v>
          </cell>
          <cell r="D1218">
            <v>65.95</v>
          </cell>
        </row>
        <row r="1219">
          <cell r="A1219" t="str">
            <v>73866/4</v>
          </cell>
          <cell r="B1219" t="str">
            <v>ESTRUTURA PARA COBERTURA EM ARCO, EM ALUMINIO ANODIZADO, VAO DE 20M, ESPACAMENTO DE 5M ATE 6,5M</v>
          </cell>
          <cell r="C1219" t="str">
            <v>M2</v>
          </cell>
          <cell r="D1219">
            <v>541.27</v>
          </cell>
        </row>
        <row r="1220">
          <cell r="A1220" t="str">
            <v>73866/5</v>
          </cell>
          <cell r="B1220" t="str">
            <v>ESTRUTURA PARA COBERTURA EM ARCO, EM ALUMINIO ANODIZADO, VAO DE 30M, ESPACAMENTO DE 5M ATE 6,5M</v>
          </cell>
          <cell r="C1220" t="str">
            <v>M2</v>
          </cell>
          <cell r="D1220">
            <v>575.61</v>
          </cell>
        </row>
        <row r="1221">
          <cell r="A1221" t="str">
            <v>73866/6</v>
          </cell>
          <cell r="B1221" t="str">
            <v>ESTRUTURA PARA COBERTURA EM ARCO, EM ALUMINIO ANODIZADO, VAO DE 40M, ESPACAMENTO DE 5M ATE 6,5M</v>
          </cell>
          <cell r="C1221" t="str">
            <v>M2</v>
          </cell>
          <cell r="D1221">
            <v>603.83000000000004</v>
          </cell>
        </row>
        <row r="1222">
          <cell r="A1222" t="str">
            <v>73866/7</v>
          </cell>
          <cell r="B1222" t="str">
            <v>ESTRUTURA PARA COBERTURA TIPO SHED, EM ALUMINIO ANODIZADO, VAO DE 20M, ESPACAMENTO DAS TESOURAS DE 5M ATE 6,5M</v>
          </cell>
          <cell r="C1222" t="str">
            <v>M2</v>
          </cell>
          <cell r="D1222">
            <v>646.09</v>
          </cell>
        </row>
        <row r="1223">
          <cell r="A1223" t="str">
            <v>73866/8</v>
          </cell>
          <cell r="B1223" t="str">
            <v>ESTRUTURA PARA COBERTURA TIPO SHED, EM ALUMINIO ANODIZADO, VAO DE 30M, ESPACAMENTO DAS TESOURAS DE 5M ATE 6,5M</v>
          </cell>
          <cell r="C1223" t="str">
            <v>M2</v>
          </cell>
          <cell r="D1223">
            <v>780.96</v>
          </cell>
        </row>
        <row r="1224">
          <cell r="A1224" t="str">
            <v>73866/9</v>
          </cell>
          <cell r="B1224" t="str">
            <v>ESTRUTURA PARA COBERTURA TIPO SHED, EM ALUMINIO ANODIZADO, VAO DE 40M, ESPACAMENTO DAS TESOURAS DE 5M ATE 6,5M</v>
          </cell>
          <cell r="C1224" t="str">
            <v>M2</v>
          </cell>
          <cell r="D1224">
            <v>810.01</v>
          </cell>
        </row>
        <row r="1225">
          <cell r="A1225" t="str">
            <v>73867/1</v>
          </cell>
          <cell r="B1225" t="str">
            <v>ESTRUTURA TIPO ESPACIAL EM ALUMINIO ANODIZADO, VAO DE 20M</v>
          </cell>
          <cell r="C1225" t="str">
            <v>M2</v>
          </cell>
          <cell r="D1225">
            <v>255.18</v>
          </cell>
        </row>
        <row r="1226">
          <cell r="A1226" t="str">
            <v>73867/2</v>
          </cell>
          <cell r="B1226" t="str">
            <v>ESTRUTURA TIPO ESPACIAL EM ALUMINIO ANODIZADO, VAO DE 30M</v>
          </cell>
          <cell r="C1226" t="str">
            <v>M2</v>
          </cell>
          <cell r="D1226">
            <v>286.86</v>
          </cell>
        </row>
        <row r="1227">
          <cell r="A1227" t="str">
            <v>73867/3</v>
          </cell>
          <cell r="B1227" t="str">
            <v>ESTRUTURA TIPO ESPACIAL EM ALUMINIO ANODIZADO, VAO DE 40M</v>
          </cell>
          <cell r="C1227" t="str">
            <v>M2</v>
          </cell>
          <cell r="D1227">
            <v>357.26</v>
          </cell>
        </row>
        <row r="1228">
          <cell r="A1228" t="str">
            <v>73867/4</v>
          </cell>
          <cell r="B1228" t="str">
            <v>ESTRUTURA TIPO ESPACIAL EM ALUMINIO ANODIZADO, VAO DE 50M</v>
          </cell>
          <cell r="C1228" t="str">
            <v>M2</v>
          </cell>
          <cell r="D1228">
            <v>371.34</v>
          </cell>
        </row>
        <row r="1229">
          <cell r="A1229">
            <v>75220</v>
          </cell>
          <cell r="B1229" t="str">
            <v>CUMEEIRA EM PERFIL ONDULADO DE ALUMÍNIO</v>
          </cell>
          <cell r="C1229" t="str">
            <v>M</v>
          </cell>
          <cell r="D1229">
            <v>47.37</v>
          </cell>
        </row>
        <row r="1230">
          <cell r="A1230">
            <v>94213</v>
          </cell>
          <cell r="B1230" t="str">
            <v>TELHAMENTO COM TELHA DE AÇO/ALUMÍNIO E = 0,5 MM, COM ATÉ 2 ÁGUAS, INCLUSO IÇAMENTO. AF_06/2016</v>
          </cell>
          <cell r="C1230" t="str">
            <v>M2</v>
          </cell>
          <cell r="D1230">
            <v>37.74</v>
          </cell>
        </row>
        <row r="1231">
          <cell r="A1231">
            <v>94216</v>
          </cell>
          <cell r="B1231" t="str">
            <v>TELHAMENTO COM TELHA METÁLICA TERMOACÚSTICA E = 30 MM, COM ATÉ 2 ÁGUAS, INCLUSO IÇAMENTO. AF_06/2016</v>
          </cell>
          <cell r="C1231" t="str">
            <v>M2</v>
          </cell>
          <cell r="D1231">
            <v>150.88999999999999</v>
          </cell>
        </row>
        <row r="1232">
          <cell r="A1232">
            <v>94219</v>
          </cell>
          <cell r="B1232" t="str">
            <v>CUMEEIRA E ESPIGÃO PARA TELHA CERÂMICA EMBOÇADA COM ARGAMASSA TRAÇO 1:2:9 (CIMENTO, CAL E AREIA), PARA TELHADOS COM MAIS DE 2 ÁGUAS, INCLUSO TRANSPORTE VERTICAL. AF_06/2016</v>
          </cell>
          <cell r="C1232" t="str">
            <v>M</v>
          </cell>
          <cell r="D1232">
            <v>22.14</v>
          </cell>
        </row>
        <row r="1233">
          <cell r="A1233">
            <v>94220</v>
          </cell>
          <cell r="B1233" t="str">
            <v>CUMEEIRA E ESPIGÃO PARA TELHA DE CONCRETO EMBOÇADA COM ARGAMASSA TRAÇO 1:2:9 (CIMENTO, CAL E AREIA), PARA TELHADOS COM MAIS DE 2 ÁGUAS, INCLUSO TRANSPORTE VERTICAL. AF_06/2016</v>
          </cell>
          <cell r="C1233" t="str">
            <v>M</v>
          </cell>
          <cell r="D1233">
            <v>29.91</v>
          </cell>
        </row>
        <row r="1234">
          <cell r="A1234">
            <v>94221</v>
          </cell>
          <cell r="B1234" t="str">
            <v>CUMEEIRA PARA TELHA CERÂMICA EMBOÇADA COM ARGAMASSA TRAÇO 1:2:9 (CIMENTO, CAL E AREIA) PARA TELHADOS COM ATÉ 2 ÁGUAS, INCLUSO TRANSPORTE VERTICAL. AF_06/2016</v>
          </cell>
          <cell r="C1234" t="str">
            <v>M</v>
          </cell>
          <cell r="D1234">
            <v>17.45</v>
          </cell>
        </row>
        <row r="1235">
          <cell r="A1235">
            <v>94222</v>
          </cell>
          <cell r="B1235" t="str">
            <v>CUMEEIRA PARA TELHA DE CONCRETO EMBOÇADA COM ARGAMASSA TRAÇO 1:2:9 (CIMENTO, CAL E AREIA) PARA TELHADOS COM ATÉ 2 ÁGUAS, INCLUSO TRANSPORTE VERTICAL. AF_06/2016</v>
          </cell>
          <cell r="C1235" t="str">
            <v>M</v>
          </cell>
          <cell r="D1235">
            <v>25.22</v>
          </cell>
        </row>
        <row r="1236">
          <cell r="A1236" t="str">
            <v>74045/2</v>
          </cell>
          <cell r="B1236" t="str">
            <v>CUMEEIRA TIPO SHED PARA TELHA DE FIBROCIMENTO ONDULADA, INCLUSO JUNTAS DE VEDACAO E ACESSORIOS DE FIXACAO</v>
          </cell>
          <cell r="C1236" t="str">
            <v>M</v>
          </cell>
          <cell r="D1236">
            <v>38.520000000000003</v>
          </cell>
        </row>
        <row r="1237">
          <cell r="A1237">
            <v>94223</v>
          </cell>
          <cell r="B1237" t="str">
            <v>CUMEEIRA PARA TELHA DE FIBROCIMENTO ONDULADA E = 6 MM, INCLUSO ACESSÓRIOS DE FIXAÇÃO E IÇAMENTO. AF_06/2016</v>
          </cell>
          <cell r="C1237" t="str">
            <v>M</v>
          </cell>
          <cell r="D1237">
            <v>39.1</v>
          </cell>
        </row>
        <row r="1238">
          <cell r="A1238">
            <v>94451</v>
          </cell>
          <cell r="B1238" t="str">
            <v>CUMEEIRA PARA TELHA DE FIBROCIMENTO ESTRUTURAL E = 6 MM, INCLUSO ACESSÓRIOS DE FIXAÇÃO E IÇAMENTO. AF_06/2016</v>
          </cell>
          <cell r="C1238" t="str">
            <v>M</v>
          </cell>
          <cell r="D1238">
            <v>86.68</v>
          </cell>
        </row>
        <row r="1239">
          <cell r="A1239">
            <v>94230</v>
          </cell>
          <cell r="B1239" t="str">
            <v>CALHA DE BEIRAL, SEMICIRCULAR DE PVC, DIAMETRO 125 MM, INCLUINDO CABECEIRAS, EMENDAS, BOCAIS, SUPORTES E VEDAÇÕES, EXCLUINDO CONDUTORES, INCLUSO TRANSPORTE VERTICAL. AF_06/2016</v>
          </cell>
          <cell r="C1239" t="str">
            <v>M</v>
          </cell>
          <cell r="D1239">
            <v>69.47</v>
          </cell>
        </row>
        <row r="1240">
          <cell r="A1240">
            <v>94227</v>
          </cell>
          <cell r="B1240" t="str">
            <v>CALHA EM CHAPA DE AÇO GALVANIZADO NÚMERO 24, DESENVOLVIMENTO DE 33 CM, INCLUSO TRANSPORTE VERTICAL. AF_06/2016</v>
          </cell>
          <cell r="C1240" t="str">
            <v>M</v>
          </cell>
          <cell r="D1240">
            <v>42.31</v>
          </cell>
        </row>
        <row r="1241">
          <cell r="A1241">
            <v>94228</v>
          </cell>
          <cell r="B1241" t="str">
            <v>CALHA EM CHAPA DE AÇO GALVANIZADO NÚMERO 24, DESENVOLVIMENTO DE 50 CM, INCLUSO TRANSPORTE VERTICAL. AF_06/2016</v>
          </cell>
          <cell r="C1241" t="str">
            <v>M</v>
          </cell>
          <cell r="D1241">
            <v>63.32</v>
          </cell>
        </row>
        <row r="1242">
          <cell r="A1242">
            <v>94229</v>
          </cell>
          <cell r="B1242" t="str">
            <v>CALHA EM CHAPA DE AÇO GALVANIZADO NÚMERO 24, DESENVOLVIMENTO DE 100 CM, INCLUSO TRANSPORTE VERTICAL. AF_06/2016</v>
          </cell>
          <cell r="C1242" t="str">
            <v>M</v>
          </cell>
          <cell r="D1242">
            <v>124.08</v>
          </cell>
        </row>
        <row r="1243">
          <cell r="A1243">
            <v>94231</v>
          </cell>
          <cell r="B1243" t="str">
            <v>RUFO EM CHAPA DE AÇO GALVANIZADO NÚMERO 24, CORTE DE 25 CM, INCLUSO TRANSPORTE VERTICAL. AF_06/2016</v>
          </cell>
          <cell r="C1243" t="str">
            <v>M</v>
          </cell>
          <cell r="D1243">
            <v>31.71</v>
          </cell>
        </row>
        <row r="1244">
          <cell r="A1244">
            <v>94450</v>
          </cell>
          <cell r="B1244" t="str">
            <v>RUFO EM FIBROCIMENTO PARA TELHA ONDULADA E = 6 MM, ABA DE 26 CM, INCLUSO TRANSPORTE VERTICAL. AF_06/2016</v>
          </cell>
          <cell r="C1244" t="str">
            <v>M</v>
          </cell>
          <cell r="D1244">
            <v>39.5</v>
          </cell>
        </row>
        <row r="1245">
          <cell r="A1245">
            <v>94449</v>
          </cell>
          <cell r="B1245" t="str">
            <v>TELHAMENTO COM TELHA ONDULADA DE FIBRA DE VIDRO E = 0,6 MM, PARA TELHADO COM INCLINAÇÃO MAIOR QUE 10°, COM ATÉ 2 ÁGUAS, INCLUSO IÇAMENTO. AF_06/2016</v>
          </cell>
          <cell r="C1245" t="str">
            <v>M2</v>
          </cell>
          <cell r="D1245">
            <v>42.9</v>
          </cell>
        </row>
        <row r="1246">
          <cell r="A1246" t="str">
            <v>73970/1</v>
          </cell>
          <cell r="B1246" t="str">
            <v>ESTRUTURA METALICA EM ACO ESTRUTURAL PERFIL I 12 X 5 1/4</v>
          </cell>
          <cell r="C1246" t="str">
            <v>KG</v>
          </cell>
          <cell r="D1246">
            <v>10.51</v>
          </cell>
        </row>
        <row r="1247">
          <cell r="A1247" t="str">
            <v>73970/2</v>
          </cell>
          <cell r="B1247" t="str">
            <v>ESTRUTURA METALICA EM ACO ESTRUTURAL PERFIL I 6 X 3 3/8</v>
          </cell>
          <cell r="C1247" t="str">
            <v>KG</v>
          </cell>
          <cell r="D1247">
            <v>7.99</v>
          </cell>
        </row>
        <row r="1248">
          <cell r="A1248">
            <v>92255</v>
          </cell>
          <cell r="B1248" t="str">
            <v>INSTALAÇÃO DE TESOURA (INTEIRA OU MEIA), EM AÇO, PARA VÃOS MAIORES OU IGUAIS A 3,0 M E MENORES QUE 6,0 M, INCLUSO IÇAMENTO. AF_12/2015</v>
          </cell>
          <cell r="C1248" t="str">
            <v>UN</v>
          </cell>
          <cell r="D1248">
            <v>135.93</v>
          </cell>
        </row>
        <row r="1249">
          <cell r="A1249">
            <v>92256</v>
          </cell>
          <cell r="B1249" t="str">
            <v>INSTALAÇÃO DE TESOURA (INTEIRA OU MEIA), EM AÇO, PARA VÃOS MAIORES OU IGUAIS A 6,0 M E MENORES QUE 8,0 M, INCLUSO IÇAMENTO. AF_12/2015</v>
          </cell>
          <cell r="C1249" t="str">
            <v>UN</v>
          </cell>
          <cell r="D1249">
            <v>167.81</v>
          </cell>
        </row>
        <row r="1250">
          <cell r="A1250">
            <v>92257</v>
          </cell>
          <cell r="B1250" t="str">
            <v>INSTALAÇÃO DE TESOURA (INTEIRA OU MEIA), EM AÇO, PARA VÃOS MAIORES OU IGUAIS A 8,0 M E MENORES QUE 10,0 M, INCLUSO IÇAMENTO. AF_12/2015</v>
          </cell>
          <cell r="C1250" t="str">
            <v>UN</v>
          </cell>
          <cell r="D1250">
            <v>199.25</v>
          </cell>
        </row>
        <row r="1251">
          <cell r="A1251">
            <v>92258</v>
          </cell>
          <cell r="B1251" t="str">
            <v>INSTALAÇÃO DE TESOURA (INTEIRA OU MEIA), EM AÇO, PARA VÃOS MAIORES OU IGUAIS A 10,0 M E MENORES QUE 12,0 M, INCLUSO IÇAMENTO. AF_12/2015</v>
          </cell>
          <cell r="C1251" t="str">
            <v>UN</v>
          </cell>
          <cell r="D1251">
            <v>249.81</v>
          </cell>
        </row>
        <row r="1252">
          <cell r="A1252">
            <v>92568</v>
          </cell>
          <cell r="B1252" t="str">
            <v>TRAMA DE AÇO COMPOSTA POR RIPAS, CAIBROS E TERÇAS PARA TELHADOS DE ATÉ 2 ÁGUAS PARA TELHA DE ENCAIXE DE CERÂMICA OU DE CONCRETO, INCLUSO TRANSPORTE VERTICAL. AF_12/2015</v>
          </cell>
          <cell r="C1252" t="str">
            <v>M2</v>
          </cell>
          <cell r="D1252">
            <v>73.66</v>
          </cell>
        </row>
        <row r="1253">
          <cell r="A1253">
            <v>92569</v>
          </cell>
          <cell r="B1253" t="str">
            <v>TRAMA DE AÇO COMPOSTA POR RIPAS E CAIBROS PARA TELHADOS DE ATÉ 2 ÁGUAS PARA TELHA DE ENCAIXE DE CERÂMICA OU DE CONCRETO, INCLUSO TRANSPORTE VERTICAL. AF_12/2015</v>
          </cell>
          <cell r="C1253" t="str">
            <v>M2</v>
          </cell>
          <cell r="D1253">
            <v>33.46</v>
          </cell>
        </row>
        <row r="1254">
          <cell r="A1254">
            <v>92570</v>
          </cell>
          <cell r="B1254" t="str">
            <v>TRAMA DE AÇO COMPOSTA POR RIPAS PARA TELHADOS DE ATÉ 2 ÁGUAS PARA TELHA DE ENCAIXE DE CERÂMICA OU DE CONCRETO, INCLUSO TRANSPORTE VERTICAL. AF_12/2015</v>
          </cell>
          <cell r="C1254" t="str">
            <v>M2</v>
          </cell>
          <cell r="D1254">
            <v>15.17</v>
          </cell>
        </row>
        <row r="1255">
          <cell r="A1255">
            <v>92571</v>
          </cell>
          <cell r="B1255" t="str">
            <v>TRAMA DE AÇO COMPOSTA POR RIPAS, CAIBROS E TERÇAS PARA TELHADOS DE MAIS DE 2 ÁGUAS PARA TELHA DE ENCAIXE DE CERÂMICA OU DE CONCRETO, INCLUSO TRANSPORTE VERTICAL. AF_12/2015</v>
          </cell>
          <cell r="C1255" t="str">
            <v>M2</v>
          </cell>
          <cell r="D1255">
            <v>79.680000000000007</v>
          </cell>
        </row>
        <row r="1256">
          <cell r="A1256">
            <v>92572</v>
          </cell>
          <cell r="B1256" t="str">
            <v>TRAMA DE AÇO COMPOSTA POR RIPAS E CAIBROS PARA TELHADOS DE MAIS DE 2 ÁGUAS PARA TELHA DE ENCAIXE DE CERÂMICA OU DE CONCRETO, INCLUSO TRANSPORTE VERTICAL. AF_12/2015</v>
          </cell>
          <cell r="C1256" t="str">
            <v>M2</v>
          </cell>
          <cell r="D1256">
            <v>37.090000000000003</v>
          </cell>
        </row>
        <row r="1257">
          <cell r="A1257">
            <v>92573</v>
          </cell>
          <cell r="B1257" t="str">
            <v>TRAMA DE AÇO COMPOSTA POR RIPAS PARA TELHADOS DE MAIS DE 2 ÁGUAS PARA TELHA DE ENCAIXE DE CERÂMICA OU DE CONCRETO, INCLUSO TRANSPORTE VERTICAL, INCLUSO TRANSPORTE VERTICAL. AF_12/2015</v>
          </cell>
          <cell r="C1257" t="str">
            <v>M2</v>
          </cell>
          <cell r="D1257">
            <v>17.690000000000001</v>
          </cell>
        </row>
        <row r="1258">
          <cell r="A1258">
            <v>92574</v>
          </cell>
          <cell r="B1258" t="str">
            <v>TRAMA DE AÇO COMPOSTA POR RIPAS, CAIBROS E TERÇAS PARA TELHADOS DE ATÉ 2 ÁGUAS PARA TELHA CERÂMICA CAPA-CANAL, INCLUSO TRANSPORTE VERTICAL. AF_12/2015</v>
          </cell>
          <cell r="C1258" t="str">
            <v>M2</v>
          </cell>
          <cell r="D1258">
            <v>80.459999999999994</v>
          </cell>
        </row>
        <row r="1259">
          <cell r="A1259">
            <v>92575</v>
          </cell>
          <cell r="B1259" t="str">
            <v>TRAMA DE AÇO COMPOSTA POR RIPAS E CAIBROS PARA TELHADOS DE ATÉ 2 ÁGUAS PARA TELHA CERÂMICA CAPA-CANAL, INCLUSO TRANSPORTE VERTICAL. AF_12/2015</v>
          </cell>
          <cell r="C1259" t="str">
            <v>M2</v>
          </cell>
          <cell r="D1259">
            <v>33.54</v>
          </cell>
        </row>
        <row r="1260">
          <cell r="A1260">
            <v>92576</v>
          </cell>
          <cell r="B1260" t="str">
            <v>TRAMA DE AÇO COMPOSTA POR RIPAS PARA TELHADOS DE ATÉ 2 ÁGUAS PARA TELHA CERÂMICA CAPA-CANAL, INCLUSO TRANSPORTE VERTICAL. AF_12/2015</v>
          </cell>
          <cell r="C1260" t="str">
            <v>M2</v>
          </cell>
          <cell r="D1260">
            <v>12.3</v>
          </cell>
        </row>
        <row r="1261">
          <cell r="A1261">
            <v>92577</v>
          </cell>
          <cell r="B1261" t="str">
            <v>TRAMA DE AÇO COMPOSTA POR RIPAS, CAIBROS E TERÇAS PARA TELHADOS DE MAIS DE 2 ÁGUAS PARA TELHA CERÂMICA CAPA-CANAL, INCLUSO TRANSPORTE VERTICAL. AF_12/2015</v>
          </cell>
          <cell r="C1261" t="str">
            <v>M2</v>
          </cell>
          <cell r="D1261">
            <v>86.84</v>
          </cell>
        </row>
        <row r="1262">
          <cell r="A1262">
            <v>92578</v>
          </cell>
          <cell r="B1262" t="str">
            <v>TRAMA DE AÇO COMPOSTA POR RIPAS E CAIBROS PARA TELHADOS DE MAIS DE 2 ÁGUAS PARA TELHA CERÂMICA CAPA-CANAL, INCLUSO TRANSPORTE VERTICAL. AF_12/2015</v>
          </cell>
          <cell r="C1262" t="str">
            <v>M2</v>
          </cell>
          <cell r="D1262">
            <v>37.049999999999997</v>
          </cell>
        </row>
        <row r="1263">
          <cell r="A1263">
            <v>92579</v>
          </cell>
          <cell r="B1263" t="str">
            <v>TRAMA DE AÇO COMPOSTA POR RIPAS PARA TELHADOS DE MAIS DE 2 ÁGUAS PARA TELHA CERÂMICA CAPA-CANAL, INCLUSO TRANSPORTE VERTICAL. AF_12/2015</v>
          </cell>
          <cell r="C1263" t="str">
            <v>M2</v>
          </cell>
          <cell r="D1263">
            <v>14.31</v>
          </cell>
        </row>
        <row r="1264">
          <cell r="A1264">
            <v>92580</v>
          </cell>
          <cell r="B1264" t="str">
            <v>TRAMA DE AÇO COMPOSTA POR TERÇAS PARA TELHADOS DE ATÉ 2 ÁGUAS PARA TELHA ONDULADA DE FIBROCIMENTO, METÁLICA, PLÁSTICA OU TERMOACÚSTICA, INCLUSO TRANSPORTE VERTICAL. AF_12/2015</v>
          </cell>
          <cell r="C1264" t="str">
            <v>M2</v>
          </cell>
          <cell r="D1264">
            <v>35.58</v>
          </cell>
        </row>
        <row r="1265">
          <cell r="A1265">
            <v>92581</v>
          </cell>
          <cell r="B1265" t="str">
            <v>TRAMA DE AÇO COMPOSTA POR TERÇAS PARA TELHADOS DE ATÉ 2 ÁGUAS PARA TELHA ESTRUTURAL DE FIBROCIMENTO, INCLUSO TRANSPORTE VERTICAL. AF_12/2015</v>
          </cell>
          <cell r="C1265" t="str">
            <v>M2</v>
          </cell>
          <cell r="D1265">
            <v>37.130000000000003</v>
          </cell>
        </row>
        <row r="1266">
          <cell r="A1266">
            <v>92582</v>
          </cell>
          <cell r="B1266" t="str">
            <v>FABRICAÇÃO E INSTALAÇÃO DE TESOURA INTEIRA EM AÇO, VÃO DE 3 M, PARA TELHA CERÂMICA OU DE CONCRETO, INCLUSO IÇAMENTO. AF_12/2015</v>
          </cell>
          <cell r="C1266" t="str">
            <v>UN</v>
          </cell>
          <cell r="D1266">
            <v>510.62</v>
          </cell>
        </row>
        <row r="1267">
          <cell r="A1267">
            <v>92584</v>
          </cell>
          <cell r="B1267" t="str">
            <v>FABRICAÇÃO E INSTALAÇÃO DE TESOURA INTEIRA EM AÇO, VÃO DE 4 M, PARA TELHA CERÂMICA OU DE CONCRETO, INCLUSO IÇAMENTO. AF_12/2015</v>
          </cell>
          <cell r="C1267" t="str">
            <v>UN</v>
          </cell>
          <cell r="D1267">
            <v>597.16</v>
          </cell>
        </row>
        <row r="1268">
          <cell r="A1268">
            <v>92586</v>
          </cell>
          <cell r="B1268" t="str">
            <v>FABRICAÇÃO E INSTALAÇÃO DE TESOURA INTEIRA EM AÇO, VÃO DE 5 M, PARA TELHA CERÂMICA OU DE CONCRETO, INCLUSO IÇAMENTO. AF_12/2015</v>
          </cell>
          <cell r="C1268" t="str">
            <v>UN</v>
          </cell>
          <cell r="D1268">
            <v>683.7</v>
          </cell>
        </row>
        <row r="1269">
          <cell r="A1269">
            <v>92588</v>
          </cell>
          <cell r="B1269" t="str">
            <v>FABRICAÇÃO E INSTALAÇÃO DE TESOURA INTEIRA EM AÇO, VÃO DE 6 M, PARA TELHA CERÂMICA OU DE CONCRETO, INCLUSO IÇAMENTO. AF_12/2015</v>
          </cell>
          <cell r="C1269" t="str">
            <v>UN</v>
          </cell>
          <cell r="D1269">
            <v>854.67</v>
          </cell>
        </row>
        <row r="1270">
          <cell r="A1270">
            <v>92590</v>
          </cell>
          <cell r="B1270" t="str">
            <v>FABRICAÇÃO E INSTALAÇÃO DE TESOURA INTEIRA EM AÇO, VÃO DE 7 M, PARA TELHA CERÂMICA OU DE CONCRETO, INCLUSO IÇAMENTO. AF_12/2015</v>
          </cell>
          <cell r="C1270" t="str">
            <v>UN</v>
          </cell>
          <cell r="D1270">
            <v>941.21</v>
          </cell>
        </row>
        <row r="1271">
          <cell r="A1271">
            <v>92592</v>
          </cell>
          <cell r="B1271" t="str">
            <v>FABRICAÇÃO E INSTALAÇÃO DE TESOURA INTEIRA EM AÇO, VÃO DE 8 M, PARA TELHA CERÂMICA OU DE CONCRETO, INCLUSO IÇAMENTO. AF_12/2015</v>
          </cell>
          <cell r="C1271" t="str">
            <v>UN</v>
          </cell>
          <cell r="D1271">
            <v>1059.18</v>
          </cell>
        </row>
        <row r="1272">
          <cell r="A1272">
            <v>92593</v>
          </cell>
          <cell r="B1272" t="str">
            <v>(COMPOSIÇÃO REPRESENTATIVA) FABRICAÇÃO E INSTALAÇÃO DE TESOURA INTEIRA EM AÇO, PARA VÃOS DE 3 A 12 M E PARA QUALQUER TIPO DE TELHA, INCLUSO IÇAMENTO. AF_12/2015</v>
          </cell>
          <cell r="C1272" t="str">
            <v>KG</v>
          </cell>
          <cell r="D1272">
            <v>8.02</v>
          </cell>
        </row>
        <row r="1273">
          <cell r="A1273">
            <v>92594</v>
          </cell>
          <cell r="B1273" t="str">
            <v>FABRICAÇÃO E INSTALAÇÃO DE TESOURA INTEIRA EM AÇO, VÃO DE 9 M, PARA TELHA CERÂMICA OU DE CONCRETO, INCLUSO IÇAMENTO. AF_12/2015</v>
          </cell>
          <cell r="C1273" t="str">
            <v>UN</v>
          </cell>
          <cell r="D1273">
            <v>1215.1400000000001</v>
          </cell>
        </row>
        <row r="1274">
          <cell r="A1274">
            <v>92596</v>
          </cell>
          <cell r="B1274" t="str">
            <v>FABRICAÇÃO E INSTALAÇÃO DE TESOURA INTEIRA EM AÇO, VÃO DE 10 M, PARA TELHA CERÂMICA OU DE CONCRETO, INCLUSO IÇAMENTO. AF_12/2015</v>
          </cell>
          <cell r="C1274" t="str">
            <v>UN</v>
          </cell>
          <cell r="D1274">
            <v>1355.09</v>
          </cell>
        </row>
        <row r="1275">
          <cell r="A1275">
            <v>92598</v>
          </cell>
          <cell r="B1275" t="str">
            <v>FABRICAÇÃO E INSTALAÇÃO DE TESOURA INTEIRA EM AÇO, VÃO DE 11 M, PARA TELHA CERÂMICA OU DE CONCRETO, INCLUSO IÇAMENTO. AF_12/2015</v>
          </cell>
          <cell r="C1275" t="str">
            <v>UN</v>
          </cell>
          <cell r="D1275">
            <v>1441.63</v>
          </cell>
        </row>
        <row r="1276">
          <cell r="A1276">
            <v>92600</v>
          </cell>
          <cell r="B1276" t="str">
            <v>FABRICAÇÃO E INSTALAÇÃO DE TESOURA INTEIRA EM AÇO, VÃO DE 12 M, PARA TELHA CERÂMICA OU DE CONCRETO, INCLUSO IÇAMENTO. AF_12/2015</v>
          </cell>
          <cell r="C1276" t="str">
            <v>UN</v>
          </cell>
          <cell r="D1276">
            <v>1545.05</v>
          </cell>
        </row>
        <row r="1277">
          <cell r="A1277">
            <v>92602</v>
          </cell>
          <cell r="B1277" t="str">
            <v>FABRICAÇÃO E INSTALAÇÃO DE TESOURA INTEIRA EM AÇO, VÃO DE 3 M, PARA TELHA ONDULADA DE FIBROCIMENTO, METÁLICA, PLÁSTICA OU TERMOACÚSTICA, INCLUSO IÇAMENTO.. AF_12/2015</v>
          </cell>
          <cell r="C1277" t="str">
            <v>UN</v>
          </cell>
          <cell r="D1277">
            <v>510.62</v>
          </cell>
        </row>
        <row r="1278">
          <cell r="A1278">
            <v>92604</v>
          </cell>
          <cell r="B1278" t="str">
            <v>FABRICAÇÃO E INSTALAÇÃO DE TESOURA INTEIRA EM AÇO, VÃO DE 4 M, PARA TELHA ONDULADA DE FIBROCIMENTO, METÁLICA, PLÁSTICA OU TERMOACÚSTICA, INCLUSO IÇAMENTO. AF_12/2015</v>
          </cell>
          <cell r="C1278" t="str">
            <v>UN</v>
          </cell>
          <cell r="D1278">
            <v>580.28</v>
          </cell>
        </row>
        <row r="1279">
          <cell r="A1279">
            <v>92606</v>
          </cell>
          <cell r="B1279" t="str">
            <v>FABRICAÇÃO E INSTALAÇÃO DE TESOURA INTEIRA EM AÇO, VÃO DE 5 M, PARA TELHA ONDULADA DE FIBROCIMENTO, METÁLICA, PLÁSTICA OU TERMOACÚSTICA, INCLUSO IÇAMENTO. AF_12/2015</v>
          </cell>
          <cell r="C1279" t="str">
            <v>UN</v>
          </cell>
          <cell r="D1279">
            <v>666.83</v>
          </cell>
        </row>
        <row r="1280">
          <cell r="A1280">
            <v>92608</v>
          </cell>
          <cell r="B1280" t="str">
            <v>FABRICAÇÃO E INSTALAÇÃO DE TESOURA INTEIRA EM AÇO, VÃO DE 6 M, PARA TELHA ONDULADA DE FIBROCIMENTO, METÁLICA, PLÁSTICA OU TERMOACÚSTICA, INCLUSO IÇAMENTO. AF_12/2015</v>
          </cell>
          <cell r="C1280" t="str">
            <v>UN</v>
          </cell>
          <cell r="D1280">
            <v>820.92</v>
          </cell>
        </row>
        <row r="1281">
          <cell r="A1281">
            <v>92610</v>
          </cell>
          <cell r="B1281" t="str">
            <v>FABRICAÇÃO E INSTALAÇÃO DE TESOURA INTEIRA EM AÇO, VÃO DE 7 M, PARA TELHA ONDULADA DE FIBROCIMENTO, METÁLICA, PLÁSTICA OU TERMOACÚSTICA, INCLUSO IÇAMENTO. AF_12/2015</v>
          </cell>
          <cell r="C1281" t="str">
            <v>UN</v>
          </cell>
          <cell r="D1281">
            <v>907.46</v>
          </cell>
        </row>
        <row r="1282">
          <cell r="A1282">
            <v>92612</v>
          </cell>
          <cell r="B1282" t="str">
            <v>FABRICAÇÃO E INSTALAÇÃO DE TESOURA INTEIRA EM AÇO, VÃO DE 8 M, PARA TELHA ONDULADA DE FIBROCIMENTO, METÁLICA, PLÁSTICA OU TERMOACÚSTICA, INCLUSO IÇAMENTO, INCLUSO IÇAMENTO. AF_12/2015</v>
          </cell>
          <cell r="C1282" t="str">
            <v>UN</v>
          </cell>
          <cell r="D1282">
            <v>1025.44</v>
          </cell>
        </row>
        <row r="1283">
          <cell r="A1283">
            <v>92614</v>
          </cell>
          <cell r="B1283" t="str">
            <v>FABRICAÇÃO E INSTALAÇÃO DE TESOURA INTEIRA EM AÇO, VÃO DE 9 M, PARA TELHA ONDULADA DE FIBROCIMENTO, METÁLICA, PLÁSTICA OU TERMOACÚSTICA, INCLUSO IÇAMENTO. AF_12/2015</v>
          </cell>
          <cell r="C1283" t="str">
            <v>UN</v>
          </cell>
          <cell r="D1283">
            <v>1147.6500000000001</v>
          </cell>
        </row>
        <row r="1284">
          <cell r="A1284">
            <v>92616</v>
          </cell>
          <cell r="B1284" t="str">
            <v>FABRICAÇÃO E INSTALAÇÃO DE TESOURA INTEIRA EM AÇO, VÃO DE 10 M, PARA TELHA ONDULADA DE FIBROCIMENTO, METÁLICA, PLÁSTICA OU TERMOACÚSTICA, INCLUSO IÇAMENTO. AF_12/2015</v>
          </cell>
          <cell r="C1284" t="str">
            <v>UN</v>
          </cell>
          <cell r="D1284">
            <v>1304.47</v>
          </cell>
        </row>
        <row r="1285">
          <cell r="A1285">
            <v>92618</v>
          </cell>
          <cell r="B1285" t="str">
            <v>FABRICAÇÃO E INSTALAÇÃO DE TESOURA INTEIRA EM AÇO, VÃO DE 11 M, PARA TELHA ONDULADA DE FIBROCIMENTO, METÁLICA, PLÁSTICA OU TERMOACÚSTICA, INCLUSO IÇAMENTO. AF_12/2015</v>
          </cell>
          <cell r="C1285" t="str">
            <v>UN</v>
          </cell>
          <cell r="D1285">
            <v>1391.02</v>
          </cell>
        </row>
        <row r="1286">
          <cell r="A1286">
            <v>92620</v>
          </cell>
          <cell r="B1286" t="str">
            <v>FABRICAÇÃO E INSTALAÇÃO DE TESOURA INTEIRA EM AÇO, VÃO DE 12 M, PARA TELHA ONDULADA DE FIBROCIMENTO, METÁLICA, PLÁSTICA OU TERMOACÚSTICA, INCLUSO IÇAMENTO. AF_12/2015</v>
          </cell>
          <cell r="C1286" t="str">
            <v>UN</v>
          </cell>
          <cell r="D1286">
            <v>1477.56</v>
          </cell>
        </row>
        <row r="1287">
          <cell r="A1287">
            <v>94444</v>
          </cell>
          <cell r="B1287" t="str">
            <v>TELHAMENTO COM TELHA DE ENCAIXE, TIPO FRANCESA DE VIDRO, COM ATÉ 2 ÁGUAS, INCLUSO TRANSPORTE VERTICAL. AF_06/2016</v>
          </cell>
          <cell r="C1287" t="str">
            <v>M2</v>
          </cell>
          <cell r="D1287">
            <v>501.23</v>
          </cell>
        </row>
        <row r="1288">
          <cell r="A1288" t="str">
            <v>73891/1</v>
          </cell>
          <cell r="B1288" t="str">
            <v>ESGOTAMENTO COM MOTO-BOMBA AUTOESCOVANTE</v>
          </cell>
          <cell r="C1288" t="str">
            <v>H</v>
          </cell>
          <cell r="D1288">
            <v>5.49</v>
          </cell>
        </row>
        <row r="1289">
          <cell r="A1289" t="str">
            <v>73882/1</v>
          </cell>
          <cell r="B1289" t="str">
            <v>CALHA EM CONCRETO SIMPLES, EM MEIA CANA, DIAMETRO 200 MM</v>
          </cell>
          <cell r="C1289" t="str">
            <v>M</v>
          </cell>
          <cell r="D1289">
            <v>35.07</v>
          </cell>
        </row>
        <row r="1290">
          <cell r="A1290" t="str">
            <v>73882/5</v>
          </cell>
          <cell r="B1290" t="str">
            <v>CALHA EM CONCRETO SIMPLES, EM MEIA CANA DE CONCRETO, DIAMETRO 600 MM</v>
          </cell>
          <cell r="C1290" t="str">
            <v>M</v>
          </cell>
          <cell r="D1290">
            <v>97.4</v>
          </cell>
        </row>
        <row r="1291">
          <cell r="A1291" t="str">
            <v>73816/1</v>
          </cell>
          <cell r="B1291" t="str">
            <v>EXECUCAO DE DRENO COM TUBOS DE PVC CORRUGADO FLEXIVEL PERFURADO - DN 100</v>
          </cell>
          <cell r="C1291" t="str">
            <v>M</v>
          </cell>
          <cell r="D1291">
            <v>27.89</v>
          </cell>
        </row>
        <row r="1292">
          <cell r="A1292" t="str">
            <v>73816/2</v>
          </cell>
          <cell r="B1292" t="str">
            <v>EXECUCAO DE DRENO VERTICAL COM PEDRISCO, DIAMETRO 200MM</v>
          </cell>
          <cell r="C1292" t="str">
            <v>M</v>
          </cell>
          <cell r="D1292">
            <v>23.22</v>
          </cell>
        </row>
        <row r="1293">
          <cell r="A1293" t="str">
            <v>73881/1</v>
          </cell>
          <cell r="B1293" t="str">
            <v>EXECUCAO DE DRENO COM MANTA GEOTEXTIL 200 G/M2</v>
          </cell>
          <cell r="C1293" t="str">
            <v>M2</v>
          </cell>
          <cell r="D1293">
            <v>5.38</v>
          </cell>
        </row>
        <row r="1294">
          <cell r="A1294" t="str">
            <v>73881/3</v>
          </cell>
          <cell r="B1294" t="str">
            <v>EXECUCAO DE DRENO COM MANTA GEOTEXTIL 400 G/M2</v>
          </cell>
          <cell r="C1294" t="str">
            <v>M2</v>
          </cell>
          <cell r="D1294">
            <v>10.53</v>
          </cell>
        </row>
        <row r="1295">
          <cell r="A1295" t="str">
            <v>73883/1</v>
          </cell>
          <cell r="B1295" t="str">
            <v>EXECUCAO DE DRENO FRANCES COM AREIA MEDIA</v>
          </cell>
          <cell r="C1295" t="str">
            <v>M3</v>
          </cell>
          <cell r="D1295">
            <v>97.23</v>
          </cell>
        </row>
        <row r="1296">
          <cell r="A1296" t="str">
            <v>73883/2</v>
          </cell>
          <cell r="B1296" t="str">
            <v>EXECUCAO DE DRENO FRANCES COM BRITA NUM 2</v>
          </cell>
          <cell r="C1296" t="str">
            <v>M3</v>
          </cell>
          <cell r="D1296">
            <v>107.54</v>
          </cell>
        </row>
        <row r="1297">
          <cell r="A1297" t="str">
            <v>73883/3</v>
          </cell>
          <cell r="B1297" t="str">
            <v>EXECUCAO DE DRENO FRANCES COM CASCALHO</v>
          </cell>
          <cell r="C1297" t="str">
            <v>M3</v>
          </cell>
          <cell r="D1297">
            <v>66.33</v>
          </cell>
        </row>
        <row r="1298">
          <cell r="A1298" t="str">
            <v>73902/1</v>
          </cell>
          <cell r="B1298" t="str">
            <v>CAMADA DRENANTE COM BRITA NUM 3</v>
          </cell>
          <cell r="C1298" t="str">
            <v>M3</v>
          </cell>
          <cell r="D1298">
            <v>110.65</v>
          </cell>
        </row>
        <row r="1299">
          <cell r="A1299" t="str">
            <v>73968/1</v>
          </cell>
          <cell r="B1299" t="str">
            <v>MANTA IMPERMEABILIZANTE A BASE DE ASFALTO - FORNECIMENTO E INSTALACAO</v>
          </cell>
          <cell r="C1299" t="str">
            <v>M2</v>
          </cell>
          <cell r="D1299">
            <v>42.91</v>
          </cell>
        </row>
        <row r="1300">
          <cell r="A1300" t="str">
            <v>73969/1</v>
          </cell>
          <cell r="B1300" t="str">
            <v>EXECUCAO DE DRENOS DE CHORUME EM TUBOS DRENANTES DE CONCRETO, DIAM=200MM, ENVOLTOS EM BRITA E GEOTEXTIL</v>
          </cell>
          <cell r="C1300" t="str">
            <v>M</v>
          </cell>
          <cell r="D1300">
            <v>79.09</v>
          </cell>
        </row>
        <row r="1301">
          <cell r="A1301" t="str">
            <v>74017/1</v>
          </cell>
          <cell r="B1301" t="str">
            <v>EXECUCAO DE DRENOS DE CHORUME EM TUBOS DRENANTES, PVC, DIAM=100 MM, ENVOLTOS EM BRITA E GEOTEXTIL</v>
          </cell>
          <cell r="C1301" t="str">
            <v>M</v>
          </cell>
          <cell r="D1301">
            <v>45.65</v>
          </cell>
        </row>
        <row r="1302">
          <cell r="A1302" t="str">
            <v>74017/2</v>
          </cell>
          <cell r="B1302" t="str">
            <v>EXECUCAO DE DRENOS DE CHORUME EM TUBOS DRENANTES, PVC, DIAM=150 MM, ENVOLTOS EM BRITA E GEOTEXTIL</v>
          </cell>
          <cell r="C1302" t="str">
            <v>M</v>
          </cell>
          <cell r="D1302">
            <v>64.61</v>
          </cell>
        </row>
        <row r="1303">
          <cell r="A1303" t="str">
            <v>75029/1</v>
          </cell>
          <cell r="B1303" t="str">
            <v>TUBO PVC CORRUGADO RIGIDO PERFURADO DN 150 PARA DRENAGEM - FORNECIMENTO E INSTALACAO</v>
          </cell>
          <cell r="C1303" t="str">
            <v>M</v>
          </cell>
          <cell r="D1303">
            <v>43.85</v>
          </cell>
        </row>
        <row r="1304">
          <cell r="A1304">
            <v>83651</v>
          </cell>
          <cell r="B1304" t="str">
            <v>TUBO PVC CORRUGADO PERFURADO 100 MM C/ JUNTA ELASTICA PARA DRENAGEM.</v>
          </cell>
          <cell r="C1304" t="str">
            <v>M</v>
          </cell>
          <cell r="D1304">
            <v>30.59</v>
          </cell>
        </row>
        <row r="1305">
          <cell r="A1305">
            <v>83656</v>
          </cell>
          <cell r="B1305" t="str">
            <v>COLCHAO DRENANTE C/ 30CM PEDRA BRITADA N.3/FILTRO TRANSICAO MANTA GEOTEXTIL 100% POLIPROPILENO OU POLIESTER INCL FORNEC/COLOCMAT</v>
          </cell>
          <cell r="C1305" t="str">
            <v>M2</v>
          </cell>
          <cell r="D1305">
            <v>39.03</v>
          </cell>
        </row>
        <row r="1306">
          <cell r="A1306">
            <v>83658</v>
          </cell>
          <cell r="B1306" t="str">
            <v>EXECUCAO DRENO PROFUNDO, COM CORTE TRAPEZOIDAL EM SOLO, DE 70X80X150CM EXCL TUBO INCL MATERIAL EXECUCAO, COM SELO ENCHIMENTO MATERIAL DRENANTE E ESCAVACAO</v>
          </cell>
          <cell r="C1306" t="str">
            <v>M</v>
          </cell>
          <cell r="D1306">
            <v>149.68</v>
          </cell>
        </row>
        <row r="1307">
          <cell r="A1307">
            <v>83661</v>
          </cell>
          <cell r="B1307" t="str">
            <v>EXECUCAO DE DRENO PROFUNDO, CORTE EM SOLO, COM TUBO POROSO D=0,20M</v>
          </cell>
          <cell r="C1307" t="str">
            <v>M</v>
          </cell>
          <cell r="D1307">
            <v>115.6</v>
          </cell>
        </row>
        <row r="1308">
          <cell r="A1308">
            <v>83662</v>
          </cell>
          <cell r="B1308" t="str">
            <v>EXECUCAO DE DRENO CEGO</v>
          </cell>
          <cell r="C1308" t="str">
            <v>M3</v>
          </cell>
          <cell r="D1308">
            <v>98.35</v>
          </cell>
        </row>
        <row r="1309">
          <cell r="A1309">
            <v>83664</v>
          </cell>
          <cell r="B1309" t="str">
            <v>EXECUCAO DE DRENO DE TUBO DE CONRETO SIMPLES POROSO D=0,20 M (0,5MX0,5M) PARA GALERIAS DE AGUAS PLUVIAIS</v>
          </cell>
          <cell r="C1309" t="str">
            <v>M</v>
          </cell>
          <cell r="D1309">
            <v>75.87</v>
          </cell>
        </row>
        <row r="1310">
          <cell r="A1310">
            <v>83665</v>
          </cell>
          <cell r="B1310" t="str">
            <v>FORNECIMENTO E INSTALACAO DE MANTA BIDIM RT - 14</v>
          </cell>
          <cell r="C1310" t="str">
            <v>M2</v>
          </cell>
          <cell r="D1310">
            <v>6.95</v>
          </cell>
        </row>
        <row r="1311">
          <cell r="A1311">
            <v>83667</v>
          </cell>
          <cell r="B1311" t="str">
            <v>CAMADA DRENANTE COM AREIA MEDIA</v>
          </cell>
          <cell r="C1311" t="str">
            <v>M3</v>
          </cell>
          <cell r="D1311">
            <v>105.81</v>
          </cell>
        </row>
        <row r="1312">
          <cell r="A1312">
            <v>83668</v>
          </cell>
          <cell r="B1312" t="str">
            <v>CAMADA DRENANTE COM BRITA NUM 2</v>
          </cell>
          <cell r="C1312" t="str">
            <v>M3</v>
          </cell>
          <cell r="D1312">
            <v>109.98</v>
          </cell>
        </row>
        <row r="1313">
          <cell r="A1313">
            <v>83669</v>
          </cell>
          <cell r="B1313" t="str">
            <v>FORNECIMENTO/INSTALACAO MANTA BIDIM RT-16</v>
          </cell>
          <cell r="C1313" t="str">
            <v>M2</v>
          </cell>
          <cell r="D1313">
            <v>8.27</v>
          </cell>
        </row>
        <row r="1314">
          <cell r="A1314">
            <v>83670</v>
          </cell>
          <cell r="B1314" t="str">
            <v>TUBO PVC DN 75 MM PARA DRENAGEM - FORNECIMENTO E INSTALACAO</v>
          </cell>
          <cell r="C1314" t="str">
            <v>M</v>
          </cell>
          <cell r="D1314">
            <v>40.520000000000003</v>
          </cell>
        </row>
        <row r="1315">
          <cell r="A1315">
            <v>83671</v>
          </cell>
          <cell r="B1315" t="str">
            <v>TUBO PVC DN 100 MM PARA DRENAGEM - FORNECIMENTO E INSTALACAO</v>
          </cell>
          <cell r="C1315" t="str">
            <v>M</v>
          </cell>
          <cell r="D1315">
            <v>43.48</v>
          </cell>
        </row>
        <row r="1316">
          <cell r="A1316">
            <v>83675</v>
          </cell>
          <cell r="B1316" t="str">
            <v>TUBO CONCRETO SIMPLES DN 200 MM PARA DRENAGEM - FORNECIMENTO E INSTALACAO, INCLUSIVE ESCAVACAO MANUAL 1M3/M.</v>
          </cell>
          <cell r="C1316" t="str">
            <v>M</v>
          </cell>
          <cell r="D1316">
            <v>92.3</v>
          </cell>
        </row>
        <row r="1317">
          <cell r="A1317">
            <v>83676</v>
          </cell>
          <cell r="B1317" t="str">
            <v>TUBO CONCRETO SIMPLES DN 300 MM PARA DRENAGEM - FORNECIMENTO E INSTALACAO INCLUSIVE ESCAVACAO MANUAL 1M3/M</v>
          </cell>
          <cell r="C1317" t="str">
            <v>M</v>
          </cell>
          <cell r="D1317">
            <v>113.22</v>
          </cell>
        </row>
        <row r="1318">
          <cell r="A1318">
            <v>83677</v>
          </cell>
          <cell r="B1318" t="str">
            <v>TUBO CONCRETO SIMPLES DN 400 MM PARA DRENAGEM - FORNECIMENTO E INSTALACAO INCLUSIVE ESCAVACAO MANUAL 1,5M3/M</v>
          </cell>
          <cell r="C1318" t="str">
            <v>M</v>
          </cell>
          <cell r="D1318">
            <v>143.24</v>
          </cell>
        </row>
        <row r="1319">
          <cell r="A1319">
            <v>83678</v>
          </cell>
          <cell r="B1319" t="str">
            <v>TUBO CONCRETO SIMPLES DN 500 MM PARA DRENAGEM - FORNECIMENTO E INSTALACAO INCLUSIVE ESCAVACAO MANUAL 2M3/M</v>
          </cell>
          <cell r="C1319" t="str">
            <v>M</v>
          </cell>
          <cell r="D1319">
            <v>188.43</v>
          </cell>
        </row>
        <row r="1320">
          <cell r="A1320">
            <v>83679</v>
          </cell>
          <cell r="B1320" t="str">
            <v>TUBO PVC D=2 COM MATERIAL DRENANTE PARA DRENO/BARBACA - FORNECIMENTO E INSTALACAO</v>
          </cell>
          <cell r="C1320" t="str">
            <v>M</v>
          </cell>
          <cell r="D1320">
            <v>12.02</v>
          </cell>
        </row>
        <row r="1321">
          <cell r="A1321">
            <v>83680</v>
          </cell>
          <cell r="B1321" t="str">
            <v>TUBO PVC D=3" COM MATERIAL DRENANTE PARA DRENO/BARBACA - FORNECIMENTO E INSTALACAO</v>
          </cell>
          <cell r="C1321" t="str">
            <v>M</v>
          </cell>
          <cell r="D1321">
            <v>14.47</v>
          </cell>
        </row>
        <row r="1322">
          <cell r="A1322">
            <v>83681</v>
          </cell>
          <cell r="B1322" t="str">
            <v>TUBO PVC D=4" COM MATERIAL DRENANTE PARA DRENO/BARBACA - FORNECIMENTO E INSTALACAO</v>
          </cell>
          <cell r="C1322" t="str">
            <v>M</v>
          </cell>
          <cell r="D1322">
            <v>15.59</v>
          </cell>
        </row>
        <row r="1323">
          <cell r="A1323">
            <v>83682</v>
          </cell>
          <cell r="B1323" t="str">
            <v>CAMADA VERTICAL DRENANTE C/ PEDRA BRITADA NUMS 1 E 2</v>
          </cell>
          <cell r="C1323" t="str">
            <v>M3</v>
          </cell>
          <cell r="D1323">
            <v>110.65</v>
          </cell>
        </row>
        <row r="1324">
          <cell r="A1324">
            <v>83683</v>
          </cell>
          <cell r="B1324" t="str">
            <v>CAMADA HORIZONTAL DRENANTE C/ PEDRA BRITADA 1 E 2</v>
          </cell>
          <cell r="C1324" t="str">
            <v>M3</v>
          </cell>
          <cell r="D1324">
            <v>120.1</v>
          </cell>
        </row>
        <row r="1325">
          <cell r="A1325">
            <v>83729</v>
          </cell>
          <cell r="B1325" t="str">
            <v>FORNECIMENTO/INSTALACAO DE MANTA BIDIM RT-31</v>
          </cell>
          <cell r="C1325" t="str">
            <v>M2</v>
          </cell>
          <cell r="D1325">
            <v>16.239999999999998</v>
          </cell>
        </row>
        <row r="1326">
          <cell r="A1326">
            <v>83739</v>
          </cell>
          <cell r="B1326" t="str">
            <v>FORNECIMENTO/INSTALACAO DE MANTA BIDIM RT-10</v>
          </cell>
          <cell r="C1326" t="str">
            <v>M2</v>
          </cell>
          <cell r="D1326">
            <v>5.66</v>
          </cell>
        </row>
        <row r="1327">
          <cell r="A1327">
            <v>6454</v>
          </cell>
          <cell r="B1327" t="str">
            <v>FORNECIMENTO E LANCAMENTO DE PEDRA DE MAO</v>
          </cell>
          <cell r="C1327" t="str">
            <v>M3</v>
          </cell>
          <cell r="D1327">
            <v>160.59</v>
          </cell>
        </row>
        <row r="1328">
          <cell r="A1328">
            <v>73611</v>
          </cell>
          <cell r="B1328" t="str">
            <v>ENROCAMENTO COM PEDRA ARGAMASSADA TRAÇO 1:4 COM PEDRA DE MÃO</v>
          </cell>
          <cell r="C1328" t="str">
            <v>M3</v>
          </cell>
          <cell r="D1328">
            <v>342.21</v>
          </cell>
        </row>
        <row r="1329">
          <cell r="A1329">
            <v>73697</v>
          </cell>
          <cell r="B1329" t="str">
            <v>ENROCAMENTO MANUAL, SEM ARRUMACAO DO MATERIAL</v>
          </cell>
          <cell r="C1329" t="str">
            <v>M3</v>
          </cell>
          <cell r="D1329">
            <v>163.69</v>
          </cell>
        </row>
        <row r="1330">
          <cell r="A1330">
            <v>73698</v>
          </cell>
          <cell r="B1330" t="str">
            <v>ENROCAMENTO MANUAL, COM ARRUMACAO DO MATERIAL</v>
          </cell>
          <cell r="C1330" t="str">
            <v>M3</v>
          </cell>
          <cell r="D1330">
            <v>211.9</v>
          </cell>
        </row>
        <row r="1331">
          <cell r="A1331" t="str">
            <v>73890/1</v>
          </cell>
          <cell r="B1331" t="str">
            <v>ENSECADEIRA DE MADEIRA COM PAREDE SIMPLES</v>
          </cell>
          <cell r="C1331" t="str">
            <v>M2</v>
          </cell>
          <cell r="D1331">
            <v>129</v>
          </cell>
        </row>
        <row r="1332">
          <cell r="A1332" t="str">
            <v>73890/2</v>
          </cell>
          <cell r="B1332" t="str">
            <v>ENSECADEIRA DE MADEIRA COM PAREDE DUPLA</v>
          </cell>
          <cell r="C1332" t="str">
            <v>M2</v>
          </cell>
          <cell r="D1332">
            <v>326.95999999999998</v>
          </cell>
        </row>
        <row r="1333">
          <cell r="A1333">
            <v>92743</v>
          </cell>
          <cell r="B1333" t="str">
            <v>MURO DE GABIÃO, ENCHIMENTO COM PEDRA DE MÃO TIPO RACHÃO, DE GRAVIDADE, COM GAIOLAS DE COMPRIMENTO IGUAL A 2 M, PARA MUROS COM ALTURA MENOR OU IGUAL A 4 M  FORNECIMENTO E EXECUÇÃO. AF_12/2015</v>
          </cell>
          <cell r="C1333" t="str">
            <v>M3</v>
          </cell>
          <cell r="D1333">
            <v>379.95</v>
          </cell>
        </row>
        <row r="1334">
          <cell r="A1334">
            <v>92744</v>
          </cell>
          <cell r="B1334" t="str">
            <v>MURO DE GABIÃO, ENCHIMENTO COM PEDRA DE MÃO TIPO RACHÃO, DE GRAVIDADE, COM GAIOLAS DE COMPRIMENTO IGUAL A 5 M, PARA MUROS COM ALTURA MENOR OU IGUAL A 4 M  FORNECIMENTO E EXECUÇÃO. AF_12/2015</v>
          </cell>
          <cell r="C1334" t="str">
            <v>M3</v>
          </cell>
          <cell r="D1334">
            <v>343.74</v>
          </cell>
        </row>
        <row r="1335">
          <cell r="A1335">
            <v>92745</v>
          </cell>
          <cell r="B1335" t="str">
            <v>MURO DE GABIÃO, ENCHIMENTO COM PEDRA DE MÃO TIPO RACHÃO, DE GRAVIDADE, COM GAIOLAS DE COMPRIMENTO IGUAL A 2 M, PARA MUROS COM ALTURA MAIOR QUE 4 M E MENOR OU IGUAL A 6 M  FORNECIMENTO E EXECUÇÃO. AF_12/2015</v>
          </cell>
          <cell r="C1335" t="str">
            <v>M3</v>
          </cell>
          <cell r="D1335">
            <v>456.78</v>
          </cell>
        </row>
        <row r="1336">
          <cell r="A1336">
            <v>92746</v>
          </cell>
          <cell r="B1336" t="str">
            <v>MURO DE GABIÃO, ENCHIMENTO COM PEDRA DE MÃO TIPO RACHÃO, DE GRAVIDADE, COM GAIOLAS DE COMPRIMENTO IGUAL A 5 M, PARA MUROS COM ALTURA MAIOR QUE 4 M E MENOR OU IGUAL A 6 M   FORNECIMENTO E EXECUÇÃO. AF_12/2015</v>
          </cell>
          <cell r="C1336" t="str">
            <v>M3</v>
          </cell>
          <cell r="D1336">
            <v>403.07</v>
          </cell>
        </row>
        <row r="1337">
          <cell r="A1337">
            <v>92747</v>
          </cell>
          <cell r="B1337" t="str">
            <v>MURO DE GABIÃO, ENCHIMENTO COM PEDRA DE MÃO TIPO RACHÃO, DE GRAVIDADE, COM GAIOLAS DE COMPRIMENTO IGUAL A 2 M, PARA MUROS COM ALTURA MAIOR QUE 6 M E MENOR OU IGUAL A 10 M   FORNECIMENTO E EXECUÇÃO. AF_12/2015</v>
          </cell>
          <cell r="C1337" t="str">
            <v>M3</v>
          </cell>
          <cell r="D1337">
            <v>500.2</v>
          </cell>
        </row>
        <row r="1338">
          <cell r="A1338">
            <v>92748</v>
          </cell>
          <cell r="B1338" t="str">
            <v>MURO DE GABIÃO, ENCHIMENTO COM PEDRA DE MÃO TIPO RACHÃO, DE GRAVIDADE, COM GAIOLAS DE COMPRIMENTO IGUAL A 5 M, PARA MUROS COM ALTURA MAIOR QUE 6 M E MENOR OU IGUAL A 10 M FORNECIMENTO E EXECUÇÃO. AF_12/2015</v>
          </cell>
          <cell r="C1338" t="str">
            <v>M3</v>
          </cell>
          <cell r="D1338">
            <v>436.81</v>
          </cell>
        </row>
        <row r="1339">
          <cell r="A1339">
            <v>92749</v>
          </cell>
          <cell r="B1339" t="str">
            <v>MURO DE GABIÃO, ENCHIMENTO COM PEDRA DE MÃO TIPO RACHÃO, COM SOLO REFORÇADO, PARA MUROS COM ALTURA MENOR OU IGUAL A 4 M   FORNECIMENTO E EXECUÇÃO. AF_12/2015</v>
          </cell>
          <cell r="C1339" t="str">
            <v>M3</v>
          </cell>
          <cell r="D1339">
            <v>508.15</v>
          </cell>
        </row>
        <row r="1340">
          <cell r="A1340">
            <v>92750</v>
          </cell>
          <cell r="B1340" t="str">
            <v>MURO DE GABIÃO, ENCHIMENTO COM PEDRA DE MÃO TIPO RACHÃO, COM SOLO REFORÇADO, PARA MUROS COM ALTURA MAIOR QUE 4 M E MENOR OU IGUAL A 12 M   FORNECIMENTO E EXECUÇÃO. AF_12/2015</v>
          </cell>
          <cell r="C1340" t="str">
            <v>M3</v>
          </cell>
          <cell r="D1340">
            <v>820.94</v>
          </cell>
        </row>
        <row r="1341">
          <cell r="A1341">
            <v>92751</v>
          </cell>
          <cell r="B1341" t="str">
            <v>MURO DE GABIÃO, ENCHIMENTO COM PEDRA DE MÃO TIPO RACHÃO, COM SOLO REFORÇADO, PARA MUROS COM ALTURA MAIOR QUE 12 M E MENOR OU IGUAL A 20 M    FORNECIMENTO E EXECUÇÃO. AF_12/2015</v>
          </cell>
          <cell r="C1341" t="str">
            <v>M3</v>
          </cell>
          <cell r="D1341">
            <v>1001.63</v>
          </cell>
        </row>
        <row r="1342">
          <cell r="A1342">
            <v>92752</v>
          </cell>
          <cell r="B1342" t="str">
            <v>MURO DE GABIÃO, ENCHIMENTO COM PEDRA DE MÃO TIPO RACHÃO, COM SOLO REFORÇADO, PARA MUROS COM ALTURA MAIOR QUE 20 M E MENOR OU IGUAL A 28 M   FORNECIMENTO E EXECUÇÃO. AF_12/2015</v>
          </cell>
          <cell r="C1342" t="str">
            <v>M3</v>
          </cell>
          <cell r="D1342">
            <v>1181.33</v>
          </cell>
        </row>
        <row r="1343">
          <cell r="A1343">
            <v>92753</v>
          </cell>
          <cell r="B1343" t="str">
            <v>MURO DE GABIÃO, ENCHIMENTO COM RESÍDUO DE CONSTRUÇÃO E DEMOLIÇÃO, DE GRAVIDADE, COM GAIOLA TRAPEZOIDAL DE COMPRIMENTO IGUAL A 2 M, PARA MUROS COM ALTURA MENOR OU IGUAL A 2 M   FORNECIMENTO E EXECUÇÃO. AF_12/2015</v>
          </cell>
          <cell r="C1343" t="str">
            <v>M3</v>
          </cell>
          <cell r="D1343">
            <v>331</v>
          </cell>
        </row>
        <row r="1344">
          <cell r="A1344">
            <v>92754</v>
          </cell>
          <cell r="B1344" t="str">
            <v>MURO DE GABIÃO, ENCHIMENTO COM RESÍDUO DE CONSTRUÇÃO E DEMOLIÇÃO, DE GRAVIDADE, COM GAIOLA TRAPEZOIDAL DE COMPRIMENTO IGUAL A 2 M, PARA MUROS COM ALTURA MAIOR QUE 2 M E MENOR OU IGUAL A 4 M    FORNECIMENTO E EXECUÇÃO. AF_12/2015</v>
          </cell>
          <cell r="C1344" t="str">
            <v>M3</v>
          </cell>
          <cell r="D1344">
            <v>301.14</v>
          </cell>
        </row>
        <row r="1345">
          <cell r="A1345">
            <v>92755</v>
          </cell>
          <cell r="B1345" t="str">
            <v>PROTEÇÃO SUPERFICIAL DE CANAL EM GABIÃO TIPO COLCHÃO, ALTURA DE 17 CENTÍMETROS, ENCHIMENTO COM PEDRA DE MÃO TIPO RACHÃO - FORNECIMENTO E EXECUÇÃO. AF_12/2015</v>
          </cell>
          <cell r="C1345" t="str">
            <v>M2</v>
          </cell>
          <cell r="D1345">
            <v>128.96</v>
          </cell>
        </row>
        <row r="1346">
          <cell r="A1346">
            <v>92756</v>
          </cell>
          <cell r="B1346" t="str">
            <v>PROTEÇÃO SUPERFICIAL DE CANAL EM GABIÃO TIPO COLCHÃO, ALTURA DE 23 CENTÍMETROS, ENCHIMENTO COM PEDRA DE MÃO TIPO RACHÃO - FORNECIMENTO E EXECUÇÃO. AF_12/2015</v>
          </cell>
          <cell r="C1346" t="str">
            <v>M2</v>
          </cell>
          <cell r="D1346">
            <v>148.79</v>
          </cell>
        </row>
        <row r="1347">
          <cell r="A1347">
            <v>92757</v>
          </cell>
          <cell r="B1347" t="str">
            <v>PROTEÇÃO SUPERFICIAL DE CANAL EM GABIÃO TIPO COLCHÃO, ALTURA DE 30 CENTÍMETROS, ENCHIMENTO COM PEDRA DE MÃO TIPO RACHÃO - FORNECIMENTO E EXECUÇÃO. AF_12/2015</v>
          </cell>
          <cell r="C1347" t="str">
            <v>M2</v>
          </cell>
          <cell r="D1347">
            <v>172.65</v>
          </cell>
        </row>
        <row r="1348">
          <cell r="A1348">
            <v>92758</v>
          </cell>
          <cell r="B1348" t="str">
            <v>PROTEÇÃO SUPERFICIAL DE CANAL EM GABIÃO TIPO SACO, DIÂMETRO DE 65 CENTÍMETROS, ENCHIMENTO MANUAL COM PEDRA DE MÃO TIPO RACHÃO - FORNECIMENTO E EXECUÇÃO. AF_12/2015</v>
          </cell>
          <cell r="C1348" t="str">
            <v>M3</v>
          </cell>
          <cell r="D1348">
            <v>392.72</v>
          </cell>
        </row>
        <row r="1349">
          <cell r="A1349" t="str">
            <v>73843/1</v>
          </cell>
          <cell r="B1349" t="str">
            <v>MURO DE ARRIMO DE CONCRETO CICLOPICO COM 30% DE PEDRA DE MAO</v>
          </cell>
          <cell r="C1349" t="str">
            <v>M3</v>
          </cell>
          <cell r="D1349">
            <v>308.17</v>
          </cell>
        </row>
        <row r="1350">
          <cell r="A1350" t="str">
            <v>73844/1</v>
          </cell>
          <cell r="B1350" t="str">
            <v>MURO DE ARRIMO DE ALVENARIA DE PEDRA ARGAMASSADA</v>
          </cell>
          <cell r="C1350" t="str">
            <v>M3</v>
          </cell>
          <cell r="D1350">
            <v>465.29</v>
          </cell>
        </row>
        <row r="1351">
          <cell r="A1351" t="str">
            <v>73844/2</v>
          </cell>
          <cell r="B1351" t="str">
            <v>MURO DE ARRIMO DE ALVENARIA DE TIJOLOS</v>
          </cell>
          <cell r="C1351" t="str">
            <v>M3</v>
          </cell>
          <cell r="D1351">
            <v>403.71</v>
          </cell>
        </row>
        <row r="1352">
          <cell r="A1352" t="str">
            <v>73846/1</v>
          </cell>
          <cell r="B1352" t="str">
            <v>MURO DE ARRIMO CELULAR PECAS PRE-MOLDADAS CONCRETO EXCL FORMAS INCL   CONFECCAO DAS PECAS MONTAGEM E COMPACTACAO DO SOLO DE ENCHIMENTO.</v>
          </cell>
          <cell r="C1352" t="str">
            <v>M3</v>
          </cell>
          <cell r="D1352">
            <v>248.63</v>
          </cell>
        </row>
        <row r="1353">
          <cell r="A1353" t="str">
            <v>73846/2</v>
          </cell>
          <cell r="B1353" t="str">
            <v>MURO DE ARRIMO CELULAR PECAS PRE-MOLDADAS CONCRETO EXCL MATERIAIS E   FORMAS INCL CONFECCAO PECAS MONTAGEM E COMPACTACAO DO SOLO(ENCHIMENTO)</v>
          </cell>
          <cell r="C1353" t="str">
            <v>M3</v>
          </cell>
          <cell r="D1353">
            <v>109.52</v>
          </cell>
        </row>
        <row r="1354">
          <cell r="A1354">
            <v>91069</v>
          </cell>
          <cell r="B1354" t="str">
            <v>EXECUÇÃO DE REVESTIMENTO DE CONCRETO PROJETADO COM ESPESSURA DE 7 CM, ARMADO COM TELA, INCLINAÇÃO MENOR QUE 90°, APLICAÇÃO CONTÍNUA, UTILIZANDO EQUIPAMENTO DE PROJEÇÃO COM 6 M³/H DE CAPACIDADE. AF_01/2016</v>
          </cell>
          <cell r="C1354" t="str">
            <v>M2</v>
          </cell>
          <cell r="D1354">
            <v>76.84</v>
          </cell>
        </row>
        <row r="1355">
          <cell r="A1355">
            <v>91070</v>
          </cell>
          <cell r="B1355" t="str">
            <v>EXECUÇÃO DE REVESTIMENTO DE CONCRETO PROJETADO COM ESPESSURA DE 10 CM, ARMADO COM TELA, INCLINAÇÃO MENOR QUE 90°, APLICAÇÃO CONTÍNUA, UTILIZANDO EQUIPAMENTO DE PROJEÇÃO COM 6 M³/H DE CAPACIDADE. AF_01/2016</v>
          </cell>
          <cell r="C1355" t="str">
            <v>M2</v>
          </cell>
          <cell r="D1355">
            <v>84.62</v>
          </cell>
        </row>
        <row r="1356">
          <cell r="A1356">
            <v>91071</v>
          </cell>
          <cell r="B1356" t="str">
            <v>EXECUÇÃO DE REVESTIMENTO DE CONCRETO PROJETADO COM ESPESSURA DE 7 CM, ARMADO COM TELA, INCLINAÇÃO DE 90°, APLICAÇÃO CONTÍNUA, UTILIZANDO EQUIPAMENTO DE PROJEÇÃO COM 6 M³/H DE CAPACIDADE. AF_01/2016</v>
          </cell>
          <cell r="C1356" t="str">
            <v>M2</v>
          </cell>
          <cell r="D1356">
            <v>106.44</v>
          </cell>
        </row>
        <row r="1357">
          <cell r="A1357">
            <v>91072</v>
          </cell>
          <cell r="B1357" t="str">
            <v>EXECUÇÃO DE REVESTIMENTO DE CONCRETO PROJETADO COM ESPESSURA DE 10 CM, ARMADO COM TELA, INCLINAÇÃO DE 90°, APLICAÇÃO CONTÍNUA, UTILIZANDO EQUIPAMENTO DE PROJEÇÃO COM 6 M³/H DE CAPACIDADE. AF_01/2016</v>
          </cell>
          <cell r="C1357" t="str">
            <v>M2</v>
          </cell>
          <cell r="D1357">
            <v>114.2</v>
          </cell>
        </row>
        <row r="1358">
          <cell r="A1358">
            <v>91073</v>
          </cell>
          <cell r="B1358" t="str">
            <v>EXECUÇÃO DE REVESTIMENTO DE CONCRETO PROJETADO COM ESPESSURA DE 7 CM, ARMADO COM TELA, INCLINAÇÃO MENOR QUE 90°, APLICAÇÃO CONTÍNUA, UTILIZANDO EQUIPAMENTO DE PROJEÇÃO COM 3 M³/H DE CAPACIDADE. AF_01/2016</v>
          </cell>
          <cell r="C1358" t="str">
            <v>M2</v>
          </cell>
          <cell r="D1358">
            <v>87.56</v>
          </cell>
        </row>
        <row r="1359">
          <cell r="A1359">
            <v>91074</v>
          </cell>
          <cell r="B1359" t="str">
            <v>EXECUÇÃO DE REVESTIMENTO DE CONCRETO PROJETADO COM ESPESSURA DE 10 CM, ARMADO COM TELA, INCLINAÇÃO MENOR QUE 90°, APLICAÇÃO CONTÍNUA, UTILIZANDO EQUIPAMENTO DE PROJEÇÃO COM 3 M³/H DE CAPACIDADE. AF_01/2016</v>
          </cell>
          <cell r="C1359" t="str">
            <v>M2</v>
          </cell>
          <cell r="D1359">
            <v>96.44</v>
          </cell>
        </row>
        <row r="1360">
          <cell r="A1360">
            <v>91075</v>
          </cell>
          <cell r="B1360" t="str">
            <v>EXECUÇÃO DE REVESTIMENTO DE CONCRETO PROJETADO COM ESPESSURA DE 7 CM, ARMADO COM TELA, INCLINAÇÃO DE 90°, APLICAÇÃO CONTÍNUA, UTILIZANDO EQUIPAMENTO DE PROJEÇÃO COM 3 M³/H DE CAPACIDADE. AF_01/2016</v>
          </cell>
          <cell r="C1360" t="str">
            <v>M2</v>
          </cell>
          <cell r="D1360">
            <v>119.19</v>
          </cell>
        </row>
        <row r="1361">
          <cell r="A1361">
            <v>91076</v>
          </cell>
          <cell r="B1361" t="str">
            <v>EXECUÇÃO DE REVESTIMENTO DE CONCRETO PROJETADO COM ESPESSURA DE 10 CM, ARMADO COM TELA, INCLINAÇÃO DE 90°, APLICAÇÃO CONTÍNUA, UTILIZANDO EQUIPAMENTO DE PROJEÇÃO COM 3 M³/H DE CAPACIDADE. AF_01/2016</v>
          </cell>
          <cell r="C1361" t="str">
            <v>M2</v>
          </cell>
          <cell r="D1361">
            <v>128.11000000000001</v>
          </cell>
        </row>
        <row r="1362">
          <cell r="A1362">
            <v>91077</v>
          </cell>
          <cell r="B1362" t="str">
            <v>EXECUÇÃO DE REVESTIMENTO DE CONCRETO PROJETADO COM ESPESSURA DE 7 CM, ARMADO COM FIBRAS DE AÇO, INCLINAÇÃO MENOR QUE 90°, APLICAÇÃO CONTÍNUA, UTILIZANDO EQUIPAMENTO DE PROJEÇÃO COM 6 M³/H DE CAPACIDADE. AF_01/2016</v>
          </cell>
          <cell r="C1362" t="str">
            <v>M2</v>
          </cell>
          <cell r="D1362">
            <v>110.31</v>
          </cell>
        </row>
        <row r="1363">
          <cell r="A1363">
            <v>91078</v>
          </cell>
          <cell r="B1363" t="str">
            <v>EXECUÇÃO DE REVESTIMENTO DE CONCRETO PROJETADO COM ESPESSURA DE 10 CM, ARMADO COM FIBRAS DE AÇO, INCLINAÇÃO MENOR QUE 90°, APLICAÇÃO CONTÍNUA, UTILIZANDO EQUIPAMENTO DE PROJEÇÃO COM 6 M³/H DE CAPACIDADE. AF_01/2016</v>
          </cell>
          <cell r="C1363" t="str">
            <v>M2</v>
          </cell>
          <cell r="D1363">
            <v>130.26</v>
          </cell>
        </row>
        <row r="1364">
          <cell r="A1364">
            <v>91079</v>
          </cell>
          <cell r="B1364" t="str">
            <v>EXECUÇÃO DE REVESTIMENTO DE CONCRETO PROJETADO COM ESPESSURA DE 7 CM, ARMADO COM FIBRAS DE AÇO, INCLINAÇÃO DE 90°, APLICAÇÃO CONTÍNUA, UTILIZANDO EQUIPAMENTO DE PROJEÇÃO COM 6 M³/H DE CAPACIDADE. AF_01/2016</v>
          </cell>
          <cell r="C1364" t="str">
            <v>M2</v>
          </cell>
          <cell r="D1364">
            <v>114.58</v>
          </cell>
        </row>
        <row r="1365">
          <cell r="A1365">
            <v>91080</v>
          </cell>
          <cell r="B1365" t="str">
            <v>EXECUÇÃO DE REVESTIMENTO DE CONCRETO PROJETADO COM ESPESSURA DE 10 CM, ARMADO COM FIBRAS DE AÇO, INCLINAÇÃO DE 90°, APLICAÇÃO CONTÍNUA, UTILIZANDO EQUIPAMENTO DE PROJEÇÃO COM 6 M³/H DE CAPACIDADE. AF_01/2016</v>
          </cell>
          <cell r="C1365" t="str">
            <v>M2</v>
          </cell>
          <cell r="D1365">
            <v>134.38999999999999</v>
          </cell>
        </row>
        <row r="1366">
          <cell r="A1366">
            <v>91081</v>
          </cell>
          <cell r="B1366" t="str">
            <v>EXECUÇÃO DE REVESTIMENTO DE CONCRETO PROJETADO COM ESPESSURA DE 7 CM, ARMADO COM FIBRAS DE AÇO, INCLINAÇÃO MENOR QUE 90°, APLICAÇÃO CONTÍNUA, UTILIZANDO EQUIPAMENTO DE PROJEÇÃO COM 3 M³/H DE CAPACIDADE. AF_01/2016</v>
          </cell>
          <cell r="C1366" t="str">
            <v>M2</v>
          </cell>
          <cell r="D1366">
            <v>122.18</v>
          </cell>
        </row>
        <row r="1367">
          <cell r="A1367">
            <v>91082</v>
          </cell>
          <cell r="B1367" t="str">
            <v>EXECUÇÃO DE REVESTIMENTO DE CONCRETO PROJETADO COM ESPESSURA DE 10 CM, ARMADO COM FIBRAS DE AÇO, INCLINAÇÃO MENOR QUE 90°, APLICAÇÃO CONTÍNUA, UTILIZANDO EQUIPAMENTO DE PROJEÇÃO COM 3 M³/H DE CAPACIDADE. AF_01/2016</v>
          </cell>
          <cell r="C1367" t="str">
            <v>M2</v>
          </cell>
          <cell r="D1367">
            <v>143.09</v>
          </cell>
        </row>
        <row r="1368">
          <cell r="A1368">
            <v>91083</v>
          </cell>
          <cell r="B1368" t="str">
            <v>EXECUÇÃO DE REVESTIMENTO DE CONCRETO PROJETADO COM ESPESSURA DE 7 CM, ARMADO COM FIBRAS DE AÇO, INCLINAÇÃO DE 90°, APLICAÇÃO CONTÍNUA, UTILIZANDO EQUIPAMENTO DE PROJEÇÃO COM 3 M³/H DE CAPACIDADE. AF_01/2016</v>
          </cell>
          <cell r="C1368" t="str">
            <v>M2</v>
          </cell>
          <cell r="D1368">
            <v>129.72</v>
          </cell>
        </row>
        <row r="1369">
          <cell r="A1369">
            <v>91084</v>
          </cell>
          <cell r="B1369" t="str">
            <v>EXECUÇÃO DE REVESTIMENTO DE CONCRETO PROJETADO COM ESPESSURA DE 10 CM, ARMADO COM FIBRAS DE AÇO, INCLINAÇÃO DE 90°, APLICAÇÃO CONTÍNUA, UTILIZANDO EQUIPAMENTO DE PROJEÇÃO COM 3 M³/H DE CAPACIDADE. AF_01/2016</v>
          </cell>
          <cell r="C1369" t="str">
            <v>M2</v>
          </cell>
          <cell r="D1369">
            <v>150.46</v>
          </cell>
        </row>
        <row r="1370">
          <cell r="A1370">
            <v>91086</v>
          </cell>
          <cell r="B1370" t="str">
            <v>EXECUÇÃO DE REVESTIMENTO DE CONCRETO PROJETADO COM ESPESSURA DE 7 CM, ARMADO COM TELA, INCLINAÇÃO MENOR QUE 90°, APLICAÇÃO DESCONTÍNUA, UTILIZANDO EQUIPAMENTO DE PROJEÇÃO COM 6 M³/H DE CAPACIDADE. AF_01/2016</v>
          </cell>
          <cell r="C1370" t="str">
            <v>M2</v>
          </cell>
          <cell r="D1370">
            <v>84.56</v>
          </cell>
        </row>
        <row r="1371">
          <cell r="A1371">
            <v>91087</v>
          </cell>
          <cell r="B1371" t="str">
            <v>EXECUÇÃO DE REVESTIMENTO DE CONCRETO PROJETADO COM ESPESSURA DE 10 CM, ARMADO COM TELA, INCLINAÇÃO MENOR QUE 90°, APLICAÇÃO DESCONTÍNUA, UTILIZANDO EQUIPAMENTO DE PROJEÇÃO COM 6 M³/H DE CAPACIDADE. AF_01/2016</v>
          </cell>
          <cell r="C1371" t="str">
            <v>M2</v>
          </cell>
          <cell r="D1371">
            <v>92.59</v>
          </cell>
        </row>
        <row r="1372">
          <cell r="A1372">
            <v>91088</v>
          </cell>
          <cell r="B1372" t="str">
            <v>EXECUÇÃO DE REVESTIMENTO DE CONCRETO PROJETADO COM ESPESSURA DE 7 CM, ARMADO COM TELA, INCLINAÇÃO DE 90°, APLICAÇÃO DESCONTÍNUA, UTILIZANDO EQUIPAMENTO DE PROJEÇÃO COM 6 M³/H DE CAPACIDADE. AF_01/2016</v>
          </cell>
          <cell r="C1372" t="str">
            <v>M2</v>
          </cell>
          <cell r="D1372">
            <v>115.2</v>
          </cell>
        </row>
        <row r="1373">
          <cell r="A1373">
            <v>91089</v>
          </cell>
          <cell r="B1373" t="str">
            <v>EXECUÇÃO DE REVESTIMENTO DE CONCRETO PROJETADO COM ESPESSURA DE 10 CM, ARMADO COM TELA, INCLINAÇÃO DE 90°, APLICAÇÃO DESCONTÍNUA, UTILIZANDO EQUIPAMENTO DE PROJEÇÃO COM 6 M³/H DE CAPACIDADE. AF_01/2016</v>
          </cell>
          <cell r="C1373" t="str">
            <v>M2</v>
          </cell>
          <cell r="D1373">
            <v>123.35</v>
          </cell>
        </row>
        <row r="1374">
          <cell r="A1374">
            <v>91090</v>
          </cell>
          <cell r="B1374" t="str">
            <v>EXECUÇÃO DE REVESTIMENTO DE CONCRETO PROJETADO COM ESPESSURA DE 7 CM, ARMADO COM TELA, INCLINAÇÃO MENOR QUE 90°, APLICAÇÃO DESCONTÍNUA, UTILIZANDO EQUIPAMENTO DE PROJEÇÃO COM 3 M³/H DE CAPACIDADE. AF_01/2016</v>
          </cell>
          <cell r="C1374" t="str">
            <v>M2</v>
          </cell>
          <cell r="D1374">
            <v>93.87</v>
          </cell>
        </row>
        <row r="1375">
          <cell r="A1375">
            <v>91091</v>
          </cell>
          <cell r="B1375" t="str">
            <v>EXECUÇÃO DE REVESTIMENTO DE CONCRETO PROJETADO COM ESPESSURA DE 10 CM, ARMADO COM TELA, INCLINAÇÃO MENOR QUE 90°, APLICAÇÃO DESCONTÍNUA, UTILIZANDO EQUIPAMENTO DE PROJEÇÃO COM 3 M³/H DE CAPACIDADE. AF_01/2016</v>
          </cell>
          <cell r="C1375" t="str">
            <v>M2</v>
          </cell>
          <cell r="D1375">
            <v>103.13</v>
          </cell>
        </row>
        <row r="1376">
          <cell r="A1376">
            <v>91092</v>
          </cell>
          <cell r="B1376" t="str">
            <v>EXECUÇÃO DE REVESTIMENTO DE CONCRETO PROJETADO COM ESPESSURA DE 7 CM, ARMADO COM TELA, INCLINAÇÃO DE 90°, APLICAÇÃO DESCONTÍNUA, UTILIZANDO EQUIPAMENTO DE PROJEÇÃO COM 3 M³/H DE CAPACIDADE. AF_01/2016</v>
          </cell>
          <cell r="C1376" t="str">
            <v>M2</v>
          </cell>
          <cell r="D1376">
            <v>126.22</v>
          </cell>
        </row>
        <row r="1377">
          <cell r="A1377">
            <v>91093</v>
          </cell>
          <cell r="B1377" t="str">
            <v>EXECUÇÃO DE REVESTIMENTO DE CONCRETO PROJETADO COM ESPESSURA DE 10 CM, ARMADO COM TELA, INCLINAÇÃO DE 90°, APLICAÇÃO DESCONTÍNUA, UTILIZANDO EQUIPAMENTO DE PROJEÇÃO COM 3 M³/H DE CAPACIDADE. AF_01/2016</v>
          </cell>
          <cell r="C1377" t="str">
            <v>M2</v>
          </cell>
          <cell r="D1377">
            <v>135.72</v>
          </cell>
        </row>
        <row r="1378">
          <cell r="A1378">
            <v>91094</v>
          </cell>
          <cell r="B1378" t="str">
            <v>EXECUÇÃO DE REVESTIMENTO DE CONCRETO PROJETADO COM ESPESSURA DE 7 CM, ARMADO COM FIBRAS DE AÇO, INCLINAÇÃO MENOR QUE 90°, APLICAÇÃO DESCONTÍNUA, UTILIZANDO EQUIPAMENTO DE PROJEÇÃO COM 6 M³/H DE CAPACIDADE. AF_01/2016</v>
          </cell>
          <cell r="C1378" t="str">
            <v>M2</v>
          </cell>
          <cell r="D1378">
            <v>114.9</v>
          </cell>
        </row>
        <row r="1379">
          <cell r="A1379">
            <v>91095</v>
          </cell>
          <cell r="B1379" t="str">
            <v>EXECUÇÃO DE REVESTIMENTO DE CONCRETO PROJETADO COM ESPESSURA DE 10 CM, ARMADO COM FIBRAS DE AÇO, INCLINAÇÃO MENOR QUE 90°, APLICAÇÃO DESCONTÍNUA, UTILIZANDO EQUIPAMENTO DE PROJEÇÃO COM 6 M³/H DE CAPACIDADE. AF_01/2016</v>
          </cell>
          <cell r="C1379" t="str">
            <v>M2</v>
          </cell>
          <cell r="D1379">
            <v>135.15</v>
          </cell>
        </row>
        <row r="1380">
          <cell r="A1380">
            <v>91096</v>
          </cell>
          <cell r="B1380" t="str">
            <v>EXECUÇÃO DE REVESTIMENTO DE CONCRETO PROJETADO COM ESPESSURA DE 7 CM, ARMADO COM FIBRAS DE AÇO, INCLINAÇÃO DE 90°, APLICAÇÃO DESCONTÍNUA, UTILIZANDO EQUIPAMENTO DE PROJEÇÃO COM 6 M³/H DE CAPACIDADE. AF_01/2016</v>
          </cell>
          <cell r="C1380" t="str">
            <v>M2</v>
          </cell>
          <cell r="D1380">
            <v>117.06</v>
          </cell>
        </row>
        <row r="1381">
          <cell r="A1381">
            <v>91097</v>
          </cell>
          <cell r="B1381" t="str">
            <v>EXECUÇÃO DE REVESTIMENTO DE CONCRETO PROJETADO COM ESPESSURA DE 10 CM, ARMADO COM FIBRAS DE AÇO, INCLINAÇÃO DE 90°, APLICAÇÃO DESCONTÍNUA, UTILIZANDO EQUIPAMENTO DE PROJEÇÃO COM 6 M³/H DE CAPACIDADE. AF_01/2016</v>
          </cell>
          <cell r="C1381" t="str">
            <v>M2</v>
          </cell>
          <cell r="D1381">
            <v>137.22</v>
          </cell>
        </row>
        <row r="1382">
          <cell r="A1382">
            <v>91098</v>
          </cell>
          <cell r="B1382" t="str">
            <v>EXECUÇÃO DE REVESTIMENTO DE CONCRETO PROJETADO COM ESPESSURA DE 7 CM, ARMADO COM FIBRAS DE AÇO, INCLINAÇÃO MENOR QUE 90°, APLICAÇÃO DESCONTÍNUA, UTILIZANDO EQUIPAMENTO DE PROJEÇÃO COM 3 M³/H DE CAPACIDADE. AF_01/2016</v>
          </cell>
          <cell r="C1382" t="str">
            <v>M2</v>
          </cell>
          <cell r="D1382">
            <v>126.66</v>
          </cell>
        </row>
        <row r="1383">
          <cell r="A1383">
            <v>91099</v>
          </cell>
          <cell r="B1383" t="str">
            <v>EXECUÇÃO DE REVESTIMENTO DE CONCRETO PROJETADO COM ESPESSURA DE 10 CM, ARMADO COM FIBRAS DE AÇO, INCLINAÇÃO MENOR QUE 90°, APLICAÇÃO DESCONTÍNUA, UTILIZANDO EQUIPAMENTO DE PROJEÇÃO COM 3 M³/H DE CAPACIDADE. AF_01/2016</v>
          </cell>
          <cell r="C1383" t="str">
            <v>M2</v>
          </cell>
          <cell r="D1383">
            <v>147.97</v>
          </cell>
        </row>
        <row r="1384">
          <cell r="A1384">
            <v>91100</v>
          </cell>
          <cell r="B1384" t="str">
            <v>EXECUÇÃO DE REVESTIMENTO DE CONCRETO PROJETADO COM ESPESSURA DE 7 CM, ARMADO COM FIBRAS DE AÇO, INCLINAÇÃO DE 90°, APLICAÇÃO DESCONTÍNUA, UTILIZANDO EQUIPAMENTO DE PROJEÇÃO COM 3 M³/H DE CAPACIDADE. AF_01/2016</v>
          </cell>
          <cell r="C1384" t="str">
            <v>M2</v>
          </cell>
          <cell r="D1384">
            <v>132.68</v>
          </cell>
        </row>
        <row r="1385">
          <cell r="A1385">
            <v>91101</v>
          </cell>
          <cell r="B1385" t="str">
            <v>EXECUÇÃO DE REVESTIMENTO DE CONCRETO PROJETADO COM ESPESSURA DE 10 CM, ARMADO COM FIBRAS DE AÇO, INCLINAÇÃO DE 90°, APLICAÇÃO DESCONTÍNUA, UTILIZANDO EQUIPAMENTO DE PROJEÇÃO COM 3 M³/H DE CAPACIDADE. AF_01/2016</v>
          </cell>
          <cell r="C1385" t="str">
            <v>M2</v>
          </cell>
          <cell r="D1385">
            <v>153.88</v>
          </cell>
        </row>
        <row r="1386">
          <cell r="A1386">
            <v>93952</v>
          </cell>
          <cell r="B1386" t="str">
            <v>EXECUÇÃO DE GRAMPO PARA SOLO GRAMPEADO COM COMPRIMENTO MENOR OU IGUAL A 4 M, DIÂMETRO DE 10 CM, PERFURAÇÃO COM EQUIPAMENTO MANUAL E ARMADURA COM DIÂMETRO DE 16 MM. AF_05/2016</v>
          </cell>
          <cell r="C1386" t="str">
            <v>M</v>
          </cell>
          <cell r="D1386">
            <v>150.08000000000001</v>
          </cell>
        </row>
        <row r="1387">
          <cell r="A1387">
            <v>93953</v>
          </cell>
          <cell r="B1387" t="str">
            <v>EXECUÇÃO DE GRAMPO PARA SOLO GRAMPEADO COM COMPRIMENTO MAIOR QUE 4 M E MENOR OU IGUAL A 6 M, DIÂMETRO DE 10 CM, PERFURAÇÃO COM EQUIPAMENTO MANUAL E ARMADURA COM DIÂMETRO DE 16 MM. AF_05/2016</v>
          </cell>
          <cell r="C1387" t="str">
            <v>M</v>
          </cell>
          <cell r="D1387">
            <v>139.37</v>
          </cell>
        </row>
        <row r="1388">
          <cell r="A1388">
            <v>93954</v>
          </cell>
          <cell r="B1388" t="str">
            <v>EXECUÇÃO DE GRAMPO PARA SOLO GRAMPEADO COM COMPRIMENTO MAIOR QUE 6 M E MENOR OU IGUAL A 8 M, DIÂMETRO DE 10 CM, PERFURAÇÃO COM EQUIPAMENTO MANUAL E ARMADURA COM DIÂMETRO DE 16 MM. AF_05/2016</v>
          </cell>
          <cell r="C1388" t="str">
            <v>M</v>
          </cell>
          <cell r="D1388">
            <v>132.94999999999999</v>
          </cell>
        </row>
        <row r="1389">
          <cell r="A1389">
            <v>93955</v>
          </cell>
          <cell r="B1389" t="str">
            <v>EXECUÇÃO DE GRAMPO PARA SOLO GRAMPEADO COM COMPRIMENTO MAIOR QUE 8 M E MENOR OU IGUAL A 10 M, DIÂMETRO DE 10 CM, PERFURAÇÃO COM EQUIPAMENTO MANUAL E ARMADURA COM DIÂMETRO DE 16 MM. AF_05/2016</v>
          </cell>
          <cell r="C1389" t="str">
            <v>M</v>
          </cell>
          <cell r="D1389">
            <v>128.4</v>
          </cell>
        </row>
        <row r="1390">
          <cell r="A1390">
            <v>93956</v>
          </cell>
          <cell r="B1390" t="str">
            <v>EXECUÇÃO DE GRAMPO PARA SOLO GRAMPEADO COM COMPRIMENTO MAIOR QUE 10 M, DIÂMETRO DE 10 CM, PERFURAÇÃO COM EQUIPAMENTO MANUAL E ARMADURA COM DIÂMETRO DE 16 MM. AF_05/2016</v>
          </cell>
          <cell r="C1390" t="str">
            <v>M</v>
          </cell>
          <cell r="D1390">
            <v>124.83</v>
          </cell>
        </row>
        <row r="1391">
          <cell r="A1391">
            <v>93957</v>
          </cell>
          <cell r="B1391" t="str">
            <v>EXECUÇÃO DE GRAMPO PARA SOLO GRAMPEADO COM COMPRIMENTO MENOR OU IGUAL A 4 M, DIÂMETRO DE 10 CM, PERFURAÇÃO COM EQUIPAMENTO MANUAL E ARMADURA COM DIÂMETRO DE 20 MM. AF_05/2016</v>
          </cell>
          <cell r="C1391" t="str">
            <v>M</v>
          </cell>
          <cell r="D1391">
            <v>155.74</v>
          </cell>
        </row>
        <row r="1392">
          <cell r="A1392">
            <v>93958</v>
          </cell>
          <cell r="B1392" t="str">
            <v>EXECUÇÃO DE GRAMPO PARA SOLO GRAMPEADO COM COMPRIMENTO MAIOR QUE 4 M E MENOR OU IGUAL A 6 M, DIÂMETRO DE 10 CM, PERFURAÇÃO COM EQUIPAMENTO MANUAL E ARMADURA COM DIÂMETRO DE 20 MM. AF_05/2016</v>
          </cell>
          <cell r="C1392" t="str">
            <v>M</v>
          </cell>
          <cell r="D1392">
            <v>144.44</v>
          </cell>
        </row>
        <row r="1393">
          <cell r="A1393">
            <v>93959</v>
          </cell>
          <cell r="B1393" t="str">
            <v>EXECUÇÃO DE GRAMPO PARA SOLO GRAMPEADO COM COMPRIMENTO MAIOR QUE 6 M E MENOR OU IGUAL A 8 M, DIÂMETRO DE 10 CM, PERFURAÇÃO COM EQUIPAMENTO MANUAL E ARMADURA COM DIÂMETRO DE 20 MM. AF_05/2016</v>
          </cell>
          <cell r="C1393" t="str">
            <v>M</v>
          </cell>
          <cell r="D1393">
            <v>137.75</v>
          </cell>
        </row>
        <row r="1394">
          <cell r="A1394">
            <v>93960</v>
          </cell>
          <cell r="B1394" t="str">
            <v>EXECUÇÃO DE GRAMPO PARA SOLO GRAMPEADO COM COMPRIMENTO MAIOR QUE 8 M E MENOR OU IGUAL A 10 M, DIÂMETRO DE 10 CM, PERFURAÇÃO COM EQUIPAMENTO MANUAL E ARMADURA COM DIÂMETRO DE 20 MM. AF_05/2016</v>
          </cell>
          <cell r="C1394" t="str">
            <v>M</v>
          </cell>
          <cell r="D1394">
            <v>133.03</v>
          </cell>
        </row>
        <row r="1395">
          <cell r="A1395">
            <v>93961</v>
          </cell>
          <cell r="B1395" t="str">
            <v>EXECUÇÃO DE GRAMPO PARA SOLO GRAMPEADO COM COMPRIMENTO MAIOR QUE 10 M, DIÂMETRO DE 10 CM, PERFURAÇÃO COM EQUIPAMENTO MANUAL E ARMADURA COM DIÂMETRO DE 20 MM. AF_05/2016</v>
          </cell>
          <cell r="C1395" t="str">
            <v>M</v>
          </cell>
          <cell r="D1395">
            <v>129.35</v>
          </cell>
        </row>
        <row r="1396">
          <cell r="A1396">
            <v>93962</v>
          </cell>
          <cell r="B1396" t="str">
            <v>EXECUÇÃO DE GRAMPO PARA SOLO GRAMPEADO COM COMPRIMENTO MENOR OU IGUAL A 4 M, DIÂMETRO DE 7 CM, PERFURAÇÃO COM EQUIPAMENTO MANUAL E ARMADURA COM DIÂMETRO DE 16 MM. AF_05/2016</v>
          </cell>
          <cell r="C1396" t="str">
            <v>M</v>
          </cell>
          <cell r="D1396">
            <v>142.4</v>
          </cell>
        </row>
        <row r="1397">
          <cell r="A1397">
            <v>93963</v>
          </cell>
          <cell r="B1397" t="str">
            <v>EXECUÇÃO DE GRAMPO PARA SOLO GRAMPEADO COM COMPRIMENTO MAIOR QUE 4 E MENOR OU IGUAL A 6 M, DIÂMETRO DE 7 CM, PERFURAÇÃO COM EQUIPAMENTO MANUAL E ARMADURA COM DIÂMETRO DE 16 MM. AF_05/2016</v>
          </cell>
          <cell r="C1397" t="str">
            <v>M</v>
          </cell>
          <cell r="D1397">
            <v>131.69999999999999</v>
          </cell>
        </row>
        <row r="1398">
          <cell r="A1398">
            <v>93964</v>
          </cell>
          <cell r="B1398" t="str">
            <v>EXECUÇÃO DE GRAMPO PARA SOLO GRAMPEADO COM COMPRIMENTO MAIOR QUE 6 M E MENOR OU IGUAL A 8 M, DIÂMETRO DE 7 CM, PERFURAÇÃO COM EQUIPAMENTO MANUAL E ARMADURA COM DIÂMETRO DE 16 MM. AF_05/2016</v>
          </cell>
          <cell r="C1398" t="str">
            <v>M</v>
          </cell>
          <cell r="D1398">
            <v>125.3</v>
          </cell>
        </row>
        <row r="1399">
          <cell r="A1399">
            <v>93965</v>
          </cell>
          <cell r="B1399" t="str">
            <v>EXECUÇÃO DE GRAMPO PARA SOLO GRAMPEADO COM COMPRIMENTO MAIOR QUE 8 M E MENOR OU IGUAL A 10 M, DIÂMETRO DE 7 CM, PERFURAÇÃO COM EQUIPAMENTO MANUAL E ARMADURA COM DIÂMETRO DE 16 MM. AF_05/2016</v>
          </cell>
          <cell r="C1399" t="str">
            <v>M</v>
          </cell>
          <cell r="D1399">
            <v>118.93</v>
          </cell>
        </row>
        <row r="1400">
          <cell r="A1400">
            <v>93966</v>
          </cell>
          <cell r="B1400" t="str">
            <v>EXECUÇÃO DE GRAMPO PARA SOLO GRAMPEADO COM COMPRIMENTO MAIOR QUE 10 M, DIÂMETRO DE 7 CM, PERFURAÇÃO COM EQUIPAMENTO MANUAL E ARMADURA COM DIÂMETRO DE 16 MM. AF_05/2016</v>
          </cell>
          <cell r="C1400" t="str">
            <v>M</v>
          </cell>
          <cell r="D1400">
            <v>117.25</v>
          </cell>
        </row>
        <row r="1401">
          <cell r="A1401">
            <v>93967</v>
          </cell>
          <cell r="B1401" t="str">
            <v>EXECUÇÃO DE GRAMPO PARA SOLO GRAMPEADO COM COMPRIMENTO MENOR OU IGUAL A 4 M, DIÂMETRO DE 7 CM, PERFURAÇÃO COM EQUIPAMENTO MANUAL E ARMADURA COM DIÂMETRO DE 20 MM. AF_05/2016</v>
          </cell>
          <cell r="C1401" t="str">
            <v>M</v>
          </cell>
          <cell r="D1401">
            <v>148.06</v>
          </cell>
        </row>
        <row r="1402">
          <cell r="A1402">
            <v>93968</v>
          </cell>
          <cell r="B1402" t="str">
            <v>EXECUÇÃO DE GRAMPO PARA SOLO GRAMPEADO COM COMPRIMENTO MAIOR QUE 4 E MENOR OU IGUAL A 6 M, DIÂMETRO DE 7 CM, PERFURAÇÃO COM EQUIPAMENTO MANUAL E ARMADURA COM DIÂMETRO DE 20 MM. AF_05/2016</v>
          </cell>
          <cell r="C1402" t="str">
            <v>M</v>
          </cell>
          <cell r="D1402">
            <v>136.76</v>
          </cell>
        </row>
        <row r="1403">
          <cell r="A1403">
            <v>93969</v>
          </cell>
          <cell r="B1403" t="str">
            <v>EXECUÇÃO DE GRAMPO PARA SOLO GRAMPEADO COM COMPRIMENTO MAIOR QUE 6 M E MENOR OU IGUAL A 8 M, DIÂMETRO DE 7 CM, PERFURAÇÃO COM EQUIPAMENTO MANUAL E ARMADURA COM DIÂMETRO DE 20 MM. AF_05/2016</v>
          </cell>
          <cell r="C1403" t="str">
            <v>M</v>
          </cell>
          <cell r="D1403">
            <v>130.11000000000001</v>
          </cell>
        </row>
        <row r="1404">
          <cell r="A1404">
            <v>93970</v>
          </cell>
          <cell r="B1404" t="str">
            <v>EXECUÇÃO DE GRAMPO PARA SOLO GRAMPEADO COM COMPRIMENTO MAIOR QUE 8 MENOR OU IGUAL A 10 M, DIÂMETRO DE 7 CM, PERFURAÇÃO COM EQUIPAMENTO MANUAL E ARMADURA COM DIÂMETRO DE 20 MM. AF_05/2016</v>
          </cell>
          <cell r="C1404" t="str">
            <v>M</v>
          </cell>
          <cell r="D1404">
            <v>125.43</v>
          </cell>
        </row>
        <row r="1405">
          <cell r="A1405">
            <v>93971</v>
          </cell>
          <cell r="B1405" t="str">
            <v>EXECUÇÃO DE GRAMPO PARA SOLO GRAMPEADO COM COMPRIMENTO MAIOR QUE 10 M, DIÂMETRO DE 7 CM, PERFURAÇÃO COM EQUIPAMENTO MANUAL E ARMADURA COM DIÂMETRO DE 20 MM. AF_05/2016</v>
          </cell>
          <cell r="C1405" t="str">
            <v>M</v>
          </cell>
          <cell r="D1405">
            <v>118.28</v>
          </cell>
        </row>
        <row r="1406">
          <cell r="A1406">
            <v>95108</v>
          </cell>
          <cell r="B1406" t="str">
            <v>EXECUÇÃO DE PROTEÇÃO DA CABEÇA DO TIRANTE COM USO DE FÔRMAS EM CHAPA COMPENSADA PLASTIFICADA DE MADEIRA E CONCRETO FCK =15 MPA. AF_07/2016</v>
          </cell>
          <cell r="C1406" t="str">
            <v>UN</v>
          </cell>
          <cell r="D1406">
            <v>19.850000000000001</v>
          </cell>
        </row>
        <row r="1407">
          <cell r="A1407">
            <v>83690</v>
          </cell>
          <cell r="B1407" t="str">
            <v>DISSIPADOR DE ENERGIA EM PEDRA ARGAMASSADA ESPESSURA 6CM INCL MATERIAIS E COLOCACAO MEDIDO P/ VOLUME DE PEDRA ARGAMASSADA</v>
          </cell>
          <cell r="C1407" t="str">
            <v>M3</v>
          </cell>
          <cell r="D1407">
            <v>452.86</v>
          </cell>
        </row>
        <row r="1408">
          <cell r="A1408" t="str">
            <v>73799/1</v>
          </cell>
          <cell r="B1408" t="str">
            <v>GRELHA EM FERRO FUNDIDO SIMPLES COM REQUADRO, CARGA MÁXIMA 12,5 T,  300 X 1000 MM, E = 15 MM, FORNECIDA E ASSENTADA COM ARGAMASSA 1:4 CIMENTO:AREIA.</v>
          </cell>
          <cell r="C1408" t="str">
            <v>UN</v>
          </cell>
          <cell r="D1408">
            <v>270.52999999999997</v>
          </cell>
        </row>
        <row r="1409">
          <cell r="A1409" t="str">
            <v>73856/1</v>
          </cell>
          <cell r="B1409" t="str">
            <v>BOCA P/BUEIRO SIMPLES TUBULAR D=0,40M EM CONCRETO CICLOPICO, INCLINDO FORMAS, ESCAVACAO, REATERRO E MATERIAIS, EXCLUINDO MATERIAL REATERRO JAZIDA E TRANSPORTE</v>
          </cell>
          <cell r="C1409" t="str">
            <v>UN</v>
          </cell>
          <cell r="D1409">
            <v>531.20000000000005</v>
          </cell>
        </row>
        <row r="1410">
          <cell r="A1410" t="str">
            <v>73856/2</v>
          </cell>
          <cell r="B1410" t="str">
            <v>BOCA PARA BUEIRO SIMPLES TUBULAR, DIAMETRO =0,60M, EM CONCRETO CICLOPICO, INCLUINDO FORMAS, ESCAVACAO, REATERRO E MATERIAIS, EXCLUINDO MATERIAL REATERRO JAZIDA E TRANSPORTE.</v>
          </cell>
          <cell r="C1410" t="str">
            <v>UN</v>
          </cell>
          <cell r="D1410">
            <v>866.98</v>
          </cell>
        </row>
        <row r="1411">
          <cell r="A1411" t="str">
            <v>73856/3</v>
          </cell>
          <cell r="B1411" t="str">
            <v>BOCA PARA BUEIRO SIMPLES TUBULAR, DIAMETRO =0,80M, EM CONCRETO CICLOPICO, INCLUINDO FORMAS, ESCAVACAO, REATERRO E MATERIAIS, EXCLUINDO MATERIAL REATERRO JAZIDA E TRANSPORTE.</v>
          </cell>
          <cell r="C1411" t="str">
            <v>UN</v>
          </cell>
          <cell r="D1411">
            <v>1295.08</v>
          </cell>
        </row>
        <row r="1412">
          <cell r="A1412" t="str">
            <v>73856/4</v>
          </cell>
          <cell r="B1412" t="str">
            <v>BOCA PARA BUEIRO SIMPLES TUBULAR, DIAMETRO =1,00M, EM CONCRETO CICLOPICO, INCLUINDO FORMAS, ESCAVACAO, REATERRO E MATERIAIS, EXCLUINDO MATERIAL REATERRO JAZIDA E TRANSPORTE.</v>
          </cell>
          <cell r="C1412" t="str">
            <v>UN</v>
          </cell>
          <cell r="D1412">
            <v>1821.4</v>
          </cell>
        </row>
        <row r="1413">
          <cell r="A1413" t="str">
            <v>73856/5</v>
          </cell>
          <cell r="B1413" t="str">
            <v>BOCA PARA BUEIRO SIMPLES TUBULAR, DIAMETRO =1,20M, EM CONCRETO CICLOPICO, INCLUINDO FORMAS, ESCAVACAO, REATERRO E MATERIAIS, EXCLUINDO MATERIAL REATERRO JAZIDA E TRANSPORTE.</v>
          </cell>
          <cell r="C1413" t="str">
            <v>UN</v>
          </cell>
          <cell r="D1413">
            <v>2450.61</v>
          </cell>
        </row>
        <row r="1414">
          <cell r="A1414" t="str">
            <v>73856/6</v>
          </cell>
          <cell r="B1414" t="str">
            <v>BOCA PARA BUEIRO DUPLO TUBULAR, DIAMETRO =0,40M, EM CONCRETO CICLOPICO, INCLUINDO FORMAS, ESCAVACAO, REATERRO E MATERIAIS, EXCLUINDO MATERIAL REATERRO JAZIDA E TRANSPORTE.</v>
          </cell>
          <cell r="C1414" t="str">
            <v>UN</v>
          </cell>
          <cell r="D1414">
            <v>748.02</v>
          </cell>
        </row>
        <row r="1415">
          <cell r="A1415" t="str">
            <v>73856/7</v>
          </cell>
          <cell r="B1415" t="str">
            <v>BOCA PARA BUEIRO DUPLO TUBULAR, DIAMETRO =0,60M, EM CONCRETO CICLOPICO, INCLUINDO FORMAS, ESCAVACAO, REATERRO E MATERIAIS, EXCLUINDO MATERIAL REATERRO JAZIDA E TRANSPORTE.</v>
          </cell>
          <cell r="C1415" t="str">
            <v>UN</v>
          </cell>
          <cell r="D1415">
            <v>1228.29</v>
          </cell>
        </row>
        <row r="1416">
          <cell r="A1416" t="str">
            <v>73856/8</v>
          </cell>
          <cell r="B1416" t="str">
            <v>BOCA PARA BUEIRO DUPLO TUBULAR, DIAMETRO =0,80M, EM CONCRETO CICLOPICO, INCLUINDO FORMAS, ESCAVACAO, REATERRO E MATERIAIS, EXCLUINDO MATERIAL REATERRO JAZIDA E TRANSPORTE.</v>
          </cell>
          <cell r="C1416" t="str">
            <v>UN</v>
          </cell>
          <cell r="D1416">
            <v>1838.53</v>
          </cell>
        </row>
        <row r="1417">
          <cell r="A1417" t="str">
            <v>73856/9</v>
          </cell>
          <cell r="B1417" t="str">
            <v>BOCA PARA BUEIRO DUPLO TUBULAR, DIAMETRO =1,00M, EM CONCRETO CICLOPICO, INCLUINDO FORMAS, ESCAVACAO, REATERRO E MATERIAIS, EXCLUINDO MATERIAL REATERRO JAZIDA E TRANSPORTE.</v>
          </cell>
          <cell r="C1417" t="str">
            <v>UN</v>
          </cell>
          <cell r="D1417">
            <v>2341.88</v>
          </cell>
        </row>
        <row r="1418">
          <cell r="A1418" t="str">
            <v>73856/10</v>
          </cell>
          <cell r="B1418" t="str">
            <v>BOCA PARA BUEIRO DUPLOTUBULAR, DIAMETRO =1,20M, EM CONCRETO CICLOPICO, INCLUINDO FORMAS, ESCAVACAO, REATERRO E MATERIAIS, EXCLUINDO MATERIAL REATERRO JAZIDA E TRANSPORTE.</v>
          </cell>
          <cell r="C1418" t="str">
            <v>UN</v>
          </cell>
          <cell r="D1418">
            <v>3474.7</v>
          </cell>
        </row>
        <row r="1419">
          <cell r="A1419" t="str">
            <v>73856/11</v>
          </cell>
          <cell r="B1419" t="str">
            <v>BOCA PARA BUEIRO TRIPLO TUBULAR, DIAMETRO =0,40M, EM CONCRETO CICLOPICO, INCLUINDO FORMAS, ESCAVACAO, REATERRO E MATERIAIS, EXCLUINDO MATERIAL REATERRO JAZIDA E TRANSPORTE.</v>
          </cell>
          <cell r="C1419" t="str">
            <v>UN</v>
          </cell>
          <cell r="D1419">
            <v>964.46</v>
          </cell>
        </row>
        <row r="1420">
          <cell r="A1420" t="str">
            <v>73856/12</v>
          </cell>
          <cell r="B1420" t="str">
            <v>BOCA PARA BUEIRO TRIPLO TUBULAR, DIAMETRO =0,60M, EM CONCRETO CICLOPICO, INCLUINDO FORMAS, ESCAVACAO, REATERRO E MATERIAIS, EXCLUINDO MATERIAL REATERRO JAZIDA E TRANSPORTE.</v>
          </cell>
          <cell r="C1420" t="str">
            <v>UN</v>
          </cell>
          <cell r="D1420">
            <v>1589.19</v>
          </cell>
        </row>
        <row r="1421">
          <cell r="A1421" t="str">
            <v>73856/13</v>
          </cell>
          <cell r="B1421" t="str">
            <v>BOCA PARA BUEIRO TRIPLO TUBULAR, DIAMETRO =0,80M, EM CONCRETO CICLOPICO, INCLUINDO FORMAS, ESCAVACAO, REATERRO E MATERIAIS, EXCLUINDO MATERIAL REATERRO JAZIDA E TRANSPORTE.</v>
          </cell>
          <cell r="C1421" t="str">
            <v>UN</v>
          </cell>
          <cell r="D1421">
            <v>2381.64</v>
          </cell>
        </row>
        <row r="1422">
          <cell r="A1422" t="str">
            <v>73856/14</v>
          </cell>
          <cell r="B1422" t="str">
            <v>BOCA PARA BUEIRO TRIPLO TUBULAR, DIAMETRO =1,00M, EM CONCRETO CICLOPICO, INCLUINDO FORMAS, ESCAVACAO, REATERRO E MATERIAIS, EXCLUINDO MATERIAL REATERRO JAZIDA E TRANSPORTE.</v>
          </cell>
          <cell r="C1422" t="str">
            <v>UN</v>
          </cell>
          <cell r="D1422">
            <v>3349.17</v>
          </cell>
        </row>
        <row r="1423">
          <cell r="A1423" t="str">
            <v>73856/15</v>
          </cell>
          <cell r="B1423" t="str">
            <v>BOCA PARA BUEIRO TRIPLO TUBULAR, DIAMETRO =1,20M, EM CONCRETO CICLOPICO, INCLUINDO FORMAS, ESCAVACAO, REATERRO E MATERIAIS, EXCLUINDO MATERIAL REATERRO JAZIDA E TRANSPORTE.</v>
          </cell>
          <cell r="C1423" t="str">
            <v>UN</v>
          </cell>
          <cell r="D1423">
            <v>4498.8599999999997</v>
          </cell>
        </row>
        <row r="1424">
          <cell r="A1424" t="str">
            <v>74224/1</v>
          </cell>
          <cell r="B1424" t="str">
            <v>POCO DE VISITA PARA DRENAGEM PLUVIAL, EM CONCRETO ESTRUTURAL, DIMENSOES INTERNAS DE 90X150X80CM (LARGXCOMPXALT), PARA REDE DE 600 MM, EXCLUSOS TAMPAO E CHAMINE.</v>
          </cell>
          <cell r="C1424" t="str">
            <v>UN</v>
          </cell>
          <cell r="D1424">
            <v>1235.8900000000001</v>
          </cell>
        </row>
        <row r="1425">
          <cell r="A1425">
            <v>83659</v>
          </cell>
          <cell r="B1425" t="str">
            <v>BOCA DE LOBO EM ALVENARIA TIJOLO MACICO, REVESTIDA C/ ARGAMASSA DE CIMENTO E AREIA 1:3, SOBRE LASTRO DE CONCRETO 10CM E TAMPA DE CONCRETO ARMADO</v>
          </cell>
          <cell r="C1425" t="str">
            <v>UN</v>
          </cell>
          <cell r="D1425">
            <v>649.01</v>
          </cell>
        </row>
        <row r="1426">
          <cell r="A1426">
            <v>83716</v>
          </cell>
          <cell r="B1426" t="str">
            <v>GRELHA FF 30X90CM, 135KG, P/ CX RALO COM ASSENTAMENTO DE ARGAMASSA CIMENTO/AREIA 1:4 - FORNECIMENTO E INSTALAÇÃO</v>
          </cell>
          <cell r="C1426" t="str">
            <v>UN</v>
          </cell>
          <cell r="D1426">
            <v>269.85000000000002</v>
          </cell>
        </row>
        <row r="1427">
          <cell r="A1427">
            <v>97976</v>
          </cell>
          <cell r="B1427" t="str">
            <v>POÇO DE INSPEÇÃO CIRCULAR PARA ESGOTO, EM ALVENARIA COM TIJOLOS CERÂMICOS MACIÇOS, DIÂMETRO INTERNO = 0,6 M, PROFUNDIDADE = 1 M, EXCLUINDO TAMPÃO. AF_05/2018</v>
          </cell>
          <cell r="C1427" t="str">
            <v>UN</v>
          </cell>
          <cell r="D1427">
            <v>736.96</v>
          </cell>
        </row>
        <row r="1428">
          <cell r="A1428">
            <v>97977</v>
          </cell>
          <cell r="B1428" t="str">
            <v>POÇO DE INSPEÇÃO CIRCULAR PARA ESGOTO, EM ALVENARIA COM TIJOLOS CERÂMICOS MACIÇOS, DIÂMETRO INTERNO = 0,6 M, PROFUNDIDADE = 1,5 M, EXCLUINDO TAMPÃO. AF_05/2018</v>
          </cell>
          <cell r="C1428" t="str">
            <v>UN</v>
          </cell>
          <cell r="D1428">
            <v>1062.5999999999999</v>
          </cell>
        </row>
        <row r="1429">
          <cell r="A1429">
            <v>97980</v>
          </cell>
          <cell r="B1429" t="str">
            <v>BASE PARA POÇO DE VISITA CIRCULAR PARA  ESGOTO, EM ALVENARIA COM TIJOLOS CERÂMICOS MACIÇOS, DIÂMETRO INTERNO = 0,8 M, PROFUNDIDADE = 1,45 M, EXCLUINDO TAMPÃO. AF_05/2018</v>
          </cell>
          <cell r="C1429" t="str">
            <v>UN</v>
          </cell>
          <cell r="D1429">
            <v>1365.43</v>
          </cell>
        </row>
        <row r="1430">
          <cell r="A1430">
            <v>97981</v>
          </cell>
          <cell r="B1430" t="str">
            <v>ACRÉSCIMO PARA POÇO DE VISITA CIRCULAR PARA ESGOTO, EM ALVENARIA COM TIJOLOS CERÂMICOS MACIÇOS, DIÂMETRO INTERNO = 0,8 M. AF_05/2018</v>
          </cell>
          <cell r="C1430" t="str">
            <v>M</v>
          </cell>
          <cell r="D1430">
            <v>800.16</v>
          </cell>
        </row>
        <row r="1431">
          <cell r="A1431">
            <v>97983</v>
          </cell>
          <cell r="B1431" t="str">
            <v>ACRÉSCIMO PARA POÇO DE VISITA CIRCULAR PARA ESGOTO, EM CONCRETO PRÉ-MOLDADO, DIÂMETRO INTERNO = 1 M. AF_05/2018</v>
          </cell>
          <cell r="C1431" t="str">
            <v>M</v>
          </cell>
          <cell r="D1431">
            <v>315.37</v>
          </cell>
        </row>
        <row r="1432">
          <cell r="A1432">
            <v>97985</v>
          </cell>
          <cell r="B1432" t="str">
            <v>ACRÉSCIMO PARA POÇO DE VISITA CIRCULAR PARA  ESGOTO, EM ALVENARIA COM TIJOLOS CERÂMICOS MACIÇOS, DIÂMETRO INTERNO = 1 M. AF_05/2018</v>
          </cell>
          <cell r="C1432" t="str">
            <v>M</v>
          </cell>
          <cell r="D1432">
            <v>968.82</v>
          </cell>
        </row>
        <row r="1433">
          <cell r="A1433">
            <v>97987</v>
          </cell>
          <cell r="B1433" t="str">
            <v>ACRÉSCIMO PARA POÇO DE VISITA CIRCULAR PARA ESGOTO, EM CONCRETO PRÉ-MOLDADO, DIÂMETRO INTERNO = 1,2 M. AF_05/2018</v>
          </cell>
          <cell r="C1433" t="str">
            <v>M</v>
          </cell>
          <cell r="D1433">
            <v>353.47</v>
          </cell>
        </row>
        <row r="1434">
          <cell r="A1434">
            <v>97988</v>
          </cell>
          <cell r="B1434" t="str">
            <v>BASE PARA POÇO DE VISITA CIRCULAR PARA  ESGOTO, EM ALVENARIA COM TIJOLOS CERÂMICOS MACIÇOS, DIÂMETRO INTERNO = 1,2 M, PROFUNDIDADE = 1,45 M, EXCLUINDO TAMPÃO. AF_05/2018</v>
          </cell>
          <cell r="C1434" t="str">
            <v>UN</v>
          </cell>
          <cell r="D1434">
            <v>1976.53</v>
          </cell>
        </row>
        <row r="1435">
          <cell r="A1435">
            <v>97989</v>
          </cell>
          <cell r="B1435" t="str">
            <v>ACRÉSCIMO PARA POÇO DE VISITA CIRCULAR PARA ESGOTO, EM ALVENARIA COM TIJOLOS CERÂMICOS MACIÇOS, DIÂMETRO INTERNO = 1,2 M. AF_05/2018</v>
          </cell>
          <cell r="C1435" t="str">
            <v>M</v>
          </cell>
          <cell r="D1435">
            <v>1137.49</v>
          </cell>
        </row>
        <row r="1436">
          <cell r="A1436">
            <v>97991</v>
          </cell>
          <cell r="B1436" t="str">
            <v>ACRÉSCIMO PARA POÇO DE VISITA CIRCULAR PARA  ESGOTO, EM CONCRETO PRÉ-MOLDADO, DIÂMETRO INTERNO = 1,5 M. AF_05/2018</v>
          </cell>
          <cell r="C1436" t="str">
            <v>M</v>
          </cell>
          <cell r="D1436">
            <v>549.44000000000005</v>
          </cell>
        </row>
        <row r="1437">
          <cell r="A1437">
            <v>97992</v>
          </cell>
          <cell r="B1437" t="str">
            <v>BASE PARA POÇO DE VISITA CIRCULAR PARA  ESGOTO, EM ALVENARIA COM TIJOLOS CERÂMICOS MACIÇOS, DIÂMETRO INTERNO = 1,5 M, PROFUNDIDADE = 1,45 M, EXCLUINDO TAMPÃO. AF_05/2018</v>
          </cell>
          <cell r="C1437" t="str">
            <v>UN</v>
          </cell>
          <cell r="D1437">
            <v>2508.08</v>
          </cell>
        </row>
        <row r="1438">
          <cell r="A1438">
            <v>97993</v>
          </cell>
          <cell r="B1438" t="str">
            <v>ACRÉSCIMO PARA POÇO DE VISITA CIRCULAR PARA  ESGOTO, EM ALVENARIA COM TIJOLOS CERÂMICOS MACIÇOS, DIÂMETRO INTERNO = 1,5 M. AF_05/2018</v>
          </cell>
          <cell r="C1438" t="str">
            <v>M</v>
          </cell>
          <cell r="D1438">
            <v>1390.5</v>
          </cell>
        </row>
        <row r="1439">
          <cell r="A1439">
            <v>97994</v>
          </cell>
          <cell r="B1439" t="str">
            <v>BASE PARA POÇO DE VISITA RETANGULAR PARA  ESGOTO, EM ALVENARIA COM BLOCOS DE CONCRETO, DIMENSÕES INTERNAS = 1X1 M, PROFUNDIDADE = 1,45 M, EXCLUINDO TAMPÃO. AF_05/2018</v>
          </cell>
          <cell r="C1439" t="str">
            <v>UN</v>
          </cell>
          <cell r="D1439">
            <v>1710.05</v>
          </cell>
        </row>
        <row r="1440">
          <cell r="A1440">
            <v>97995</v>
          </cell>
          <cell r="B1440" t="str">
            <v>ACRÉSCIMO PARA POÇO DE VISITA RETANGULAR PARA ESGOTO, EM ALVENARIA COM BLOCOS DE CONCRETO, DIMENSÕES INTERNAS = 1X1 M. AF_05/2018</v>
          </cell>
          <cell r="C1440" t="str">
            <v>M</v>
          </cell>
          <cell r="D1440">
            <v>846.12</v>
          </cell>
        </row>
        <row r="1441">
          <cell r="A1441">
            <v>97996</v>
          </cell>
          <cell r="B1441" t="str">
            <v>BASE PARA POÇO DE VISITA RETANGULAR PARA ESGOTO, EM ALVENARIA COM BLOCOS DE CONCRETO, DIMENSÕES INTERNAS = 1X1,5 M, PROFUNDIDADE = 1,45 M, EXCLUINDO TAMPÃO. AF_05/2018</v>
          </cell>
          <cell r="C1441" t="str">
            <v>UN</v>
          </cell>
          <cell r="D1441">
            <v>2159.33</v>
          </cell>
        </row>
        <row r="1442">
          <cell r="A1442">
            <v>97997</v>
          </cell>
          <cell r="B1442" t="str">
            <v>ACRÉSCIMO PARA POÇO DE VISITA RETANGULAR PARA ESGOTO, EM ALVENARIA COM BLOCOS DE CONCRETO, DIMENSÕES INTERNAS = 1X1,5 M. AF_05/2018</v>
          </cell>
          <cell r="C1442" t="str">
            <v>M</v>
          </cell>
          <cell r="D1442">
            <v>1012.85</v>
          </cell>
        </row>
        <row r="1443">
          <cell r="A1443">
            <v>97999</v>
          </cell>
          <cell r="B1443" t="str">
            <v>ACRÉSCIMO PARA POÇO DE VISITA RETANGULAR PARA ESGOTO, EM ALVENARIA COM BLOCOS DE CONCRETO, DIMENSÕES INTERNAS = 1X2 M. AF_05/2018</v>
          </cell>
          <cell r="C1443" t="str">
            <v>M</v>
          </cell>
          <cell r="D1443">
            <v>1179.57</v>
          </cell>
        </row>
        <row r="1444">
          <cell r="A1444">
            <v>98001</v>
          </cell>
          <cell r="B1444" t="str">
            <v>ACRÉSCIMO PARA POÇO DE VISITA RETANGULAR PARA ESGOTO, EM ALVENARIA COM BLOCOS DE CONCRETO, DIMENSÕES INTERNAS = 1X2,5 M. AF_05/2018</v>
          </cell>
          <cell r="C1444" t="str">
            <v>M</v>
          </cell>
          <cell r="D1444">
            <v>1346.29</v>
          </cell>
        </row>
        <row r="1445">
          <cell r="A1445">
            <v>98002</v>
          </cell>
          <cell r="B1445" t="str">
            <v>BASE PARA POÇO DE VISITA RETANGULAR PARA ESGOTO, EM ALVENARIA COM BLOCOS DE CONCRETO, DIMENSÕES INTERNAS = 1X3 M, PROFUNDIDADE = 1,45 M, EXCLUINDO TAMPÃO. AF_05/2018</v>
          </cell>
          <cell r="C1445" t="str">
            <v>UN</v>
          </cell>
          <cell r="D1445">
            <v>3528.68</v>
          </cell>
        </row>
        <row r="1446">
          <cell r="A1446">
            <v>98003</v>
          </cell>
          <cell r="B1446" t="str">
            <v>ACRÉSCIMO PARA POÇO DE VISITA RETANGULAR PARA ESGOTO, EM ALVENARIA COM BLOCOS DE CONCRETO, DIMENSÕES INTERNAS = 1X3 M. AF_05/2018</v>
          </cell>
          <cell r="C1446" t="str">
            <v>M</v>
          </cell>
          <cell r="D1446">
            <v>1513.04</v>
          </cell>
        </row>
        <row r="1447">
          <cell r="A1447">
            <v>98005</v>
          </cell>
          <cell r="B1447" t="str">
            <v>ACRÉSCIMO PARA POÇO DE VISITA RETANGULAR PARA ESGOTO, EM ALVENARIA COM BLOCOS DE CONCRETO, DIMENSÕES INTERNAS = 1X3,5 M. AF_05/2018</v>
          </cell>
          <cell r="C1447" t="str">
            <v>M</v>
          </cell>
          <cell r="D1447">
            <v>1679.77</v>
          </cell>
        </row>
        <row r="1448">
          <cell r="A1448">
            <v>98006</v>
          </cell>
          <cell r="B1448" t="str">
            <v>BASE PARA POÇO DE VISITA RETANGULAR PARA ESGOTO, EM ALVENARIA COM BLOCOS DE CONCRETO, DIMENSÕES INTERNAS = 1X4 M, PROFUNDIDADE = 1,45 M, EXCLUINDO TAMPÃO. AF_05/2018</v>
          </cell>
          <cell r="C1448" t="str">
            <v>UN</v>
          </cell>
          <cell r="D1448">
            <v>4432.63</v>
          </cell>
        </row>
        <row r="1449">
          <cell r="A1449">
            <v>98007</v>
          </cell>
          <cell r="B1449" t="str">
            <v>ACRÉSCIMO PARA POÇO DE VISITA RETANGULAR PARA ESGOTO, EM ALVENARIA COM BLOCOS DE CONCRETO, DIMENSÕES INTERNAS = 1X4 M. AF_05/2018</v>
          </cell>
          <cell r="C1449" t="str">
            <v>M</v>
          </cell>
          <cell r="D1449">
            <v>1846.48</v>
          </cell>
        </row>
        <row r="1450">
          <cell r="A1450">
            <v>98008</v>
          </cell>
          <cell r="B1450" t="str">
            <v>BASE PARA POÇO DE VISITA RETANGULAR PARA ESGOTO, EM ALVENARIA COM BLOCOS DE CONCRETO, DIMENSÕES INTERNAS = 1,5X1,5 M, PROFUNDIDADE = 1,45 M, EXCLUINDO TAMPÃO . AF_05/2018</v>
          </cell>
          <cell r="C1450" t="str">
            <v>UN</v>
          </cell>
          <cell r="D1450">
            <v>2670.31</v>
          </cell>
        </row>
        <row r="1451">
          <cell r="A1451">
            <v>98009</v>
          </cell>
          <cell r="B1451" t="str">
            <v>ACRÉSCIMO PARA POÇO DE VISITA RETANGULAR PARA ESGOTO, EM ALVENARIA COM BLOCOS DE CONCRETO, DIMENSÕES INTERNAS = 1,5X1,5 M. AF_05/2018</v>
          </cell>
          <cell r="C1451" t="str">
            <v>M</v>
          </cell>
          <cell r="D1451">
            <v>1179.57</v>
          </cell>
        </row>
        <row r="1452">
          <cell r="A1452">
            <v>98010</v>
          </cell>
          <cell r="B1452" t="str">
            <v>BASE PARA POÇO DE VISITA RETANGULAR PARA ESGOTO, EM ALVENARIA COM BLOCOS DE CONCRETO, DIMENSÕES INTERNAS = 1,5X2 M, PROFUNDIDADE = 1,45 M, EXCLUINDO TAMPÃO. AF_05/2018</v>
          </cell>
          <cell r="C1452" t="str">
            <v>UN</v>
          </cell>
          <cell r="D1452">
            <v>3250.1</v>
          </cell>
        </row>
        <row r="1453">
          <cell r="A1453">
            <v>98011</v>
          </cell>
          <cell r="B1453" t="str">
            <v>ACRÉSCIMO PARA POÇO DE VISITA RETANGULAR PARA ESGOTO, EM ALVENARIA COM BLOCOS DE CONCRETO, DIMENSÕES INTERNAS = 1,5X2 M. AF_05/2018</v>
          </cell>
          <cell r="C1453" t="str">
            <v>M</v>
          </cell>
          <cell r="D1453">
            <v>1346.29</v>
          </cell>
        </row>
        <row r="1454">
          <cell r="A1454">
            <v>98012</v>
          </cell>
          <cell r="B1454" t="str">
            <v>BASE PARA POÇO DE VISITA RETANGULAR PARA ESGOTO, EM ALVENARIA COM BLOCOS DE CONCRETO, DIMENSÕES INTERNAS = 1,5X2,5 M, PROFUNDIDADE = 1,45 M, EXCLUINDO TAMPÃO. AF_05/2018</v>
          </cell>
          <cell r="C1454" t="str">
            <v>UN</v>
          </cell>
          <cell r="D1454">
            <v>3812.93</v>
          </cell>
        </row>
        <row r="1455">
          <cell r="A1455">
            <v>98013</v>
          </cell>
          <cell r="B1455" t="str">
            <v>ACRÉSCIMO PARA POÇO DE VISITA RETANGULAR PARA ESGOTO, EM ALVENARIA COM BLOCOS DE CONCRETO, DIMENSÕES INTERNAS = 1,5X2,5 M. AF_05/2018</v>
          </cell>
          <cell r="C1455" t="str">
            <v>M</v>
          </cell>
          <cell r="D1455">
            <v>1513.04</v>
          </cell>
        </row>
        <row r="1456">
          <cell r="A1456">
            <v>98014</v>
          </cell>
          <cell r="B1456" t="str">
            <v>BASE PARA POÇO DE VISITA RETANGULAR PARA ESGOTO, EM ALVENARIA COM BLOCOS DE CONCRETO, DIMENSÕES INTERNAS = 1,5X3 M, PROFUNDIDADE = 1,45 M, EXCLUINDO TAMPÃO. AF_05/2018</v>
          </cell>
          <cell r="C1456" t="str">
            <v>UN</v>
          </cell>
          <cell r="D1456">
            <v>4375.63</v>
          </cell>
        </row>
        <row r="1457">
          <cell r="A1457">
            <v>98015</v>
          </cell>
          <cell r="B1457" t="str">
            <v>ACRÉSCIMO PARA POÇO DE VISITA RETANGULAR PARA ESGOTO, EM ALVENARIA COM BLOCOS DE CONCRETO, DIMENSÕES INTERNAS = 1,5X3 M. AF_05/2018</v>
          </cell>
          <cell r="C1457" t="str">
            <v>M</v>
          </cell>
          <cell r="D1457">
            <v>1679.77</v>
          </cell>
        </row>
        <row r="1458">
          <cell r="A1458">
            <v>98016</v>
          </cell>
          <cell r="B1458" t="str">
            <v>BASE PARA POÇO DE VISITA RETANGULAR PARA ESGOTO, EM ALVENARIA COM BLOCOS DE CONCRETO, DIMENSÕES INTERNAS = 1,5X3,5 M, PROFUNDIDADE = 1,45 M, EXCLUINDO TAMPÃO. AF_05/2018</v>
          </cell>
          <cell r="C1458" t="str">
            <v>UN</v>
          </cell>
          <cell r="D1458">
            <v>4938.43</v>
          </cell>
        </row>
        <row r="1459">
          <cell r="A1459">
            <v>98017</v>
          </cell>
          <cell r="B1459" t="str">
            <v>ACRÉSCIMO PARA POÇO DE VISITA RETANGULAR PARA ESGOTO, EM ALVENARIA COM BLOCOS DE CONCRETO, DIMENSÕES INTERNAS = 1,5X3,5 M. AF_05/2018</v>
          </cell>
          <cell r="C1459" t="str">
            <v>M</v>
          </cell>
          <cell r="D1459">
            <v>1846.48</v>
          </cell>
        </row>
        <row r="1460">
          <cell r="A1460">
            <v>98018</v>
          </cell>
          <cell r="B1460" t="str">
            <v>BASE PARA POÇO DE VISITA RETANGULAR PARA ESGOTO, EM ALVENARIA COM BLOCOS DE CONCRETO, DIMENSÕES INTERNAS = 1,5X4 M, PROFUNDIDADE = 1,45 M, EXCLUINDO TAMPÃO. AF_05/2018</v>
          </cell>
          <cell r="C1460" t="str">
            <v>UN</v>
          </cell>
          <cell r="D1460">
            <v>5501.2</v>
          </cell>
        </row>
        <row r="1461">
          <cell r="A1461">
            <v>98019</v>
          </cell>
          <cell r="B1461" t="str">
            <v>ACRÉSCIMO PARA POÇO DE VISITA RETANGULAR PARA ESGOTO, EM ALVENARIA COM BLOCOS DE CONCRETO, DIMENSÕES INTERNAS = 1,5X4 M. AF_05/2018</v>
          </cell>
          <cell r="C1461" t="str">
            <v>M</v>
          </cell>
          <cell r="D1461">
            <v>2036.51</v>
          </cell>
        </row>
        <row r="1462">
          <cell r="A1462">
            <v>98020</v>
          </cell>
          <cell r="B1462" t="str">
            <v>BASE PARA POÇO DE VISITA RETANGULAR PARA ESGOTO, EM ALVENARIA COM BLOCOS DE CONCRETO, DIMENSÕES INTERNAS = 2X2 M, PROFUNDIDADE = 1,45 M, EXCLUINDO TAMPÃO. AF_05/2018</v>
          </cell>
          <cell r="C1462" t="str">
            <v>UN</v>
          </cell>
          <cell r="D1462">
            <v>3923.04</v>
          </cell>
        </row>
        <row r="1463">
          <cell r="A1463">
            <v>98021</v>
          </cell>
          <cell r="B1463" t="str">
            <v>ACRÉSCIMO PARA POÇO DE VISITA RETANGULAR PARA ESGOTO, EM ALVENARIA COM BLOCOS DE CONCRETO, DIMENSÕES INTERNAS = 2X2 M. AF_05/2018</v>
          </cell>
          <cell r="C1463" t="str">
            <v>M</v>
          </cell>
          <cell r="D1463">
            <v>1536.36</v>
          </cell>
        </row>
        <row r="1464">
          <cell r="A1464">
            <v>98022</v>
          </cell>
          <cell r="B1464" t="str">
            <v>BASE PARA POÇO DE VISITA RETANGULAR PARA ESGOTO, EM ALVENARIA COM BLOCOS DE CONCRETO, DIMENSÕES INTERNAS = 2X2,5 M, PROFUNDIDADE = 1,45 M, EXCLUINDO TAMPÃO. AF_05/2018</v>
          </cell>
          <cell r="C1464" t="str">
            <v>UN</v>
          </cell>
          <cell r="D1464">
            <v>4590.2700000000004</v>
          </cell>
        </row>
        <row r="1465">
          <cell r="A1465">
            <v>98023</v>
          </cell>
          <cell r="B1465" t="str">
            <v>ACRÉSCIMO PARA POÇO DE VISITA RETANGULAR PARA ESGOTO, EM ALVENARIA COM BLOCOS DE CONCRETO, DIMENSÕES INTERNAS = 2X2,5 M. AF_05/2018</v>
          </cell>
          <cell r="C1465" t="str">
            <v>M</v>
          </cell>
          <cell r="D1465">
            <v>1703.08</v>
          </cell>
        </row>
        <row r="1466">
          <cell r="A1466">
            <v>98024</v>
          </cell>
          <cell r="B1466" t="str">
            <v>BASE PARA POÇO DE VISITA RETANGULAR PARA ESGOTO, EM ALVENARIA COM BLOCOS DE CONCRETO, DIMENSÕES INTERNAS = 2X3 M, PROFUNDIDADE = 1,45 M, EXCLUINDO TAMPÃO. AF_05/2018</v>
          </cell>
          <cell r="C1466" t="str">
            <v>UN</v>
          </cell>
          <cell r="D1466">
            <v>5296.41</v>
          </cell>
        </row>
        <row r="1467">
          <cell r="A1467">
            <v>98025</v>
          </cell>
          <cell r="B1467" t="str">
            <v>ACRÉSCIMO PARA POÇO DE VISITA RETANGULAR PARA ESGOTO, EM ALVENARIA COM BLOCOS DE CONCRETO, DIMENSÕES INTERNAS = 2X3 M. AF_05/2018</v>
          </cell>
          <cell r="C1467" t="str">
            <v>M</v>
          </cell>
          <cell r="D1467">
            <v>1869.79</v>
          </cell>
        </row>
        <row r="1468">
          <cell r="A1468">
            <v>98026</v>
          </cell>
          <cell r="B1468" t="str">
            <v>BASE PARA POÇO DE VISITA RETANGULAR PARA ESGOTO, EM ALVENARIA COM BLOCOS DE CONCRETO, DIMENSÕES INTERNAS = 2X3,5 M, PROFUNDIDADE = 1,45 M, EXCLUINDO TAMPÃO. AF_05/2018</v>
          </cell>
          <cell r="C1468" t="str">
            <v>UN</v>
          </cell>
          <cell r="D1468">
            <v>5968.45</v>
          </cell>
        </row>
        <row r="1469">
          <cell r="A1469">
            <v>98027</v>
          </cell>
          <cell r="B1469" t="str">
            <v>ACRÉSCIMO PARA POÇO DE VISITA RETANGULAR PARA ESGOTO, EM ALVENARIA COM BLOCOS DE CONCRETO, DIMENSÕES INTERNAS = 2X3,5 M. AF_05/2018</v>
          </cell>
          <cell r="C1469" t="str">
            <v>M</v>
          </cell>
          <cell r="D1469">
            <v>2036.51</v>
          </cell>
        </row>
        <row r="1470">
          <cell r="A1470">
            <v>98028</v>
          </cell>
          <cell r="B1470" t="str">
            <v>BASE PARA POÇO DE VISITA RETANGULAR PARA ESGOTO, EM ALVENARIA COM BLOCOS DE CONCRETO, DIMENSÕES INTERNAS = 2X4 M, PROFUNDIDADE = 1,45 M, EXCLUINDO TAMPÃO. AF_05/2018</v>
          </cell>
          <cell r="C1470" t="str">
            <v>UN</v>
          </cell>
          <cell r="D1470">
            <v>6640.46</v>
          </cell>
        </row>
        <row r="1471">
          <cell r="A1471">
            <v>98029</v>
          </cell>
          <cell r="B1471" t="str">
            <v>ACRÉSCIMO PARA POÇO DE VISITA RETANGULAR PARA ESGOTO, EM ALVENARIA COM BLOCOS DE CONCRETO, DIMENSÕES INTERNAS = 2X4 M. AF_05/2018</v>
          </cell>
          <cell r="C1471" t="str">
            <v>M</v>
          </cell>
          <cell r="D1471">
            <v>2208.06</v>
          </cell>
        </row>
        <row r="1472">
          <cell r="A1472">
            <v>98030</v>
          </cell>
          <cell r="B1472" t="str">
            <v>BASE PARA POÇO DE VISITA RETANGULAR PARA ESGOTO, EM ALVENARIA COM BLOCOS DE CONCRETO, DIMENSÕES INTERNAS = 2,5X2,5 M, PROFUNDIDADE = 1,45 M, EXCLUINDO TAMPÃO. AF_05/2018</v>
          </cell>
          <cell r="C1472" t="str">
            <v>UN</v>
          </cell>
          <cell r="D1472">
            <v>5409.58</v>
          </cell>
        </row>
        <row r="1473">
          <cell r="A1473">
            <v>98031</v>
          </cell>
          <cell r="B1473" t="str">
            <v>ACRÉSCIMO PARA POÇO DE VISITA RETANGULAR PARA ESGOTO, EM ALVENARIA COM BLOCOS DE CONCRETO, DIMENSÕES INTERNAS = 2,5X2,5 M. AF_05/2018</v>
          </cell>
          <cell r="C1473" t="str">
            <v>M</v>
          </cell>
          <cell r="D1473">
            <v>1874.67</v>
          </cell>
        </row>
        <row r="1474">
          <cell r="A1474">
            <v>98032</v>
          </cell>
          <cell r="B1474" t="str">
            <v>BASE PARA POÇO DE VISITA RETANGULAR PARA ESGOTO, EM ALVENARIA COM BLOCOS DE CONCRETO, DIMENSÕES INTERNAS = 2,5X3 M, PROFUNDIDADE = 1,45 M, EXCLUINDO TAMPÃO. AF_05/2018</v>
          </cell>
          <cell r="C1474" t="str">
            <v>UN</v>
          </cell>
          <cell r="D1474">
            <v>6212.8</v>
          </cell>
        </row>
        <row r="1475">
          <cell r="A1475">
            <v>98033</v>
          </cell>
          <cell r="B1475" t="str">
            <v>ACRÉSCIMO PARA POÇO DE VISITA RETANGULAR PARA ESGOTO, EM ALVENARIA COM BLOCOS DE CONCRETO, DIMENSÕES INTERNAS = 2,5X3 M. AF_05/2018</v>
          </cell>
          <cell r="C1475" t="str">
            <v>M</v>
          </cell>
          <cell r="D1475">
            <v>2041.39</v>
          </cell>
        </row>
        <row r="1476">
          <cell r="A1476">
            <v>98034</v>
          </cell>
          <cell r="B1476" t="str">
            <v>BASE PARA POÇO DE VISITA RETANGULAR PARA ESGOTO, EM ALVENARIA COM BLOCOS DE CONCRETO, DIMENSÕES INTERNAS = 2,5X3,5 M, PROFUNDIDADE = 1,45 M, EXCLUINDO TAMPÃO. AF_05/2018</v>
          </cell>
          <cell r="C1476" t="str">
            <v>UN</v>
          </cell>
          <cell r="D1476">
            <v>7016.07</v>
          </cell>
        </row>
        <row r="1477">
          <cell r="A1477">
            <v>98035</v>
          </cell>
          <cell r="B1477" t="str">
            <v>ACRÉSCIMO PARA POÇO DE VISITA RETANGULAR PARA ESGOTO, EM ALVENARIA COM BLOCOS DE CONCRETO, DIMENSÕES INTERNAS = 2,5X3,5 M. AF_05/2018</v>
          </cell>
          <cell r="C1477" t="str">
            <v>M</v>
          </cell>
          <cell r="D1477">
            <v>2208.06</v>
          </cell>
        </row>
        <row r="1478">
          <cell r="A1478">
            <v>98036</v>
          </cell>
          <cell r="B1478" t="str">
            <v>BASE PARA POÇO DE VISITA RETANGULAR PARA ESGOTO, EM ALVENARIA COM BLOCOS DE CONCRETO, DIMENSÕES INTERNAS = 2,5X4 M, PROFUNDIDADE = 1,45 M, EXCLUINDO TAMPÃO. AF_05/2018</v>
          </cell>
          <cell r="C1478" t="str">
            <v>UN</v>
          </cell>
          <cell r="D1478">
            <v>7819.34</v>
          </cell>
        </row>
        <row r="1479">
          <cell r="A1479">
            <v>98037</v>
          </cell>
          <cell r="B1479" t="str">
            <v>ACRÉSCIMO PARA POÇO DE VISITA RETANGULAR PARA ESGOTO, EM ALVENARIA COM BLOCOS DE CONCRETO, DIMENSÕES INTERNAS = 2,5X4 M. AF_05/2018</v>
          </cell>
          <cell r="C1479" t="str">
            <v>M</v>
          </cell>
          <cell r="D1479">
            <v>2379.64</v>
          </cell>
        </row>
        <row r="1480">
          <cell r="A1480">
            <v>98038</v>
          </cell>
          <cell r="B1480" t="str">
            <v>BASE PARA POÇO DE VISITA RETANGULAR PARA ESGOTO, EM ALVENARIA COM BLOCOS DE CONCRETO, DIMENSÕES INTERNAS = 3X3 M, PROFUNDIDADE = 1,45 M, EXCLUINDO TAMPÃO. AF_05/2018</v>
          </cell>
          <cell r="C1480" t="str">
            <v>UN</v>
          </cell>
          <cell r="D1480">
            <v>7167.58</v>
          </cell>
        </row>
        <row r="1481">
          <cell r="A1481">
            <v>98039</v>
          </cell>
          <cell r="B1481" t="str">
            <v>ACRÉSCIMO PARA POÇO DE VISITA RETANGULAR PARA ESGOTO, EM ALVENARIA COM BLOCOS DE CONCRETO, DIMENSÕES INTERNAS = 3X3 M. AF_05/2018</v>
          </cell>
          <cell r="C1481" t="str">
            <v>M</v>
          </cell>
          <cell r="D1481">
            <v>2212.92</v>
          </cell>
        </row>
        <row r="1482">
          <cell r="A1482">
            <v>98040</v>
          </cell>
          <cell r="B1482" t="str">
            <v>BASE PARA POÇO DE VISITA RETANGULAR PARA ESGOTO, EM ALVENARIA COM BLOCOS DE CONCRETO, DIMENSÕES INTERNAS = 3X3,5 M, PROFUNDIDADE = 1,45 M, EXCLUINDO TAMPÃO. AF_05/2018</v>
          </cell>
          <cell r="C1482" t="str">
            <v>UN</v>
          </cell>
          <cell r="D1482">
            <v>8090.05</v>
          </cell>
        </row>
        <row r="1483">
          <cell r="A1483">
            <v>98041</v>
          </cell>
          <cell r="B1483" t="str">
            <v>ACRÉSCIMO PARA POÇO DE VISITA RETANGULAR PARA ESGOTO, EM ALVENARIA COM BLOCOS DE CONCRETO, DIMENSÕES INTERNAS = 3X3,5 M. AF_05/2018</v>
          </cell>
          <cell r="C1483" t="str">
            <v>M</v>
          </cell>
          <cell r="D1483">
            <v>2379.64</v>
          </cell>
        </row>
        <row r="1484">
          <cell r="A1484">
            <v>98042</v>
          </cell>
          <cell r="B1484" t="str">
            <v>BASE PARA POÇO DE VISITA RETANGULAR PARA ESGOTO, EM ALVENARIA COM BLOCOS DE CONCRETO, DIMENSÕES INTERNAS = 3X4 M, PROFUNDIDADE = 1,45 M, EXCLUINDO TAMPÃO. AF_05/2018</v>
          </cell>
          <cell r="C1484" t="str">
            <v>UN</v>
          </cell>
          <cell r="D1484">
            <v>9012.57</v>
          </cell>
        </row>
        <row r="1485">
          <cell r="A1485">
            <v>98043</v>
          </cell>
          <cell r="B1485" t="str">
            <v>ACRÉSCIMO PARA POÇO DE VISITA RETANGULAR PARA ESGOTO, EM ALVENARIA COM BLOCOS DE CONCRETO, DIMENSÕES INTERNAS = 3X4 M. AF_05/2018</v>
          </cell>
          <cell r="C1485" t="str">
            <v>M</v>
          </cell>
          <cell r="D1485">
            <v>2551.25</v>
          </cell>
        </row>
        <row r="1486">
          <cell r="A1486">
            <v>98044</v>
          </cell>
          <cell r="B1486" t="str">
            <v>BASE PARA POÇO DE VISITA RETANGULAR PARA ESGOTO, EM ALVENARIA COM BLOCOS DE CONCRETO, DIMENSÕES INTERNAS = 3,5X3,5 M, PROFUNDIDADE = 1,45 M, EXCLUINDO TAMPÃO. AF_05/2018</v>
          </cell>
          <cell r="C1486" t="str">
            <v>UN</v>
          </cell>
          <cell r="D1486">
            <v>9169.91</v>
          </cell>
        </row>
        <row r="1487">
          <cell r="A1487">
            <v>98045</v>
          </cell>
          <cell r="B1487" t="str">
            <v>ACRÉSCIMO PARA POÇO DE VISITA RETANGULAR PARA ESGOTO, EM ALVENARIA COM BLOCOS DE CONCRETO, DIMENSÕES INTERNAS = 3,5X3,5 M. AF_05/2018</v>
          </cell>
          <cell r="C1487" t="str">
            <v>M</v>
          </cell>
          <cell r="D1487">
            <v>2551.25</v>
          </cell>
        </row>
        <row r="1488">
          <cell r="A1488">
            <v>98046</v>
          </cell>
          <cell r="B1488" t="str">
            <v>BASE PARA POÇO DE VISITA RETANGULAR PARA ESGOTO, EM ALVENARIA COM BLOCOS DE CONCRETO, DIMENSÕES INTERNAS = 3,5X4 M, PROFUNDIDADE = 1,45 M, EXCLUINDO TAMPÃO. AF_05/2018</v>
          </cell>
          <cell r="C1488" t="str">
            <v>UN</v>
          </cell>
          <cell r="D1488">
            <v>10212.469999999999</v>
          </cell>
        </row>
        <row r="1489">
          <cell r="A1489">
            <v>98047</v>
          </cell>
          <cell r="B1489" t="str">
            <v>ACRÉSCIMO PARA POÇO DE VISITA RETANGULAR PARA ESGOTO, EM ALVENARIA COM BLOCOS DE CONCRETO, DIMENSÕES INTERNAS = 3,5X4 M. AF_05/2018</v>
          </cell>
          <cell r="C1489" t="str">
            <v>M</v>
          </cell>
          <cell r="D1489">
            <v>2722.82</v>
          </cell>
        </row>
        <row r="1490">
          <cell r="A1490">
            <v>98048</v>
          </cell>
          <cell r="B1490" t="str">
            <v>BASE PARA POÇO DE VISITA RETANGULAR PARA ESGOTO, EM ALVENARIA COM BLOCOS DE CONCRETO, DIMENSÕES INTERNAS = 4X4 M, PROFUNDIDADE = 1,45 M, EXCLUINDO TAMPÃO. AF_05/2018</v>
          </cell>
          <cell r="C1490" t="str">
            <v>UN</v>
          </cell>
          <cell r="D1490">
            <v>11419.2</v>
          </cell>
        </row>
        <row r="1491">
          <cell r="A1491">
            <v>98049</v>
          </cell>
          <cell r="B1491" t="str">
            <v>ACRÉSCIMO PARA POÇO DE VISITA RETANGULAR PARA ESGOTO, EM ALVENARIA COM BLOCOS DE CONCRETO, DIMENSÕES INTERNAS = 4X4 M. AF_05/2018</v>
          </cell>
          <cell r="C1491" t="str">
            <v>M</v>
          </cell>
          <cell r="D1491">
            <v>2846.79</v>
          </cell>
        </row>
        <row r="1492">
          <cell r="A1492">
            <v>98050</v>
          </cell>
          <cell r="B1492" t="str">
            <v>CHAMINÉ CIRCULAR PARA POÇO DE VISITA PARA ESGOTO, EM CONCRETO PRÉ-MOLDADO, DIÂMETRO INTERNO = 0,6 M. AF_05/2018</v>
          </cell>
          <cell r="C1492" t="str">
            <v>M</v>
          </cell>
          <cell r="D1492">
            <v>170.44</v>
          </cell>
        </row>
        <row r="1493">
          <cell r="A1493">
            <v>98051</v>
          </cell>
          <cell r="B1493" t="str">
            <v>CHAMINÉ CIRCULAR PARA POÇO DE VISITA PARA ESGOTO, EM ALVENARIA COM TIJOLOS CERÂMICOS MACIÇOS, DIÂMETRO INTERNO = 0,6 M. AF_05/2018</v>
          </cell>
          <cell r="C1493" t="str">
            <v>M</v>
          </cell>
          <cell r="D1493">
            <v>632.42999999999995</v>
          </cell>
        </row>
        <row r="1494">
          <cell r="A1494">
            <v>98405</v>
          </cell>
          <cell r="B1494" t="str">
            <v>BASE PARA POÇO DE VISITA CIRCULAR PARA  ESGOTO, EM ALVENARIA COM TIJOLOS CERÂMICOS MACIÇOS, DIÂMETRO INTERNO = 1 M, PROFUNDIDADE = 1,45 M, EXCLUINDO TAMPÃO. AF_05/2018</v>
          </cell>
          <cell r="C1494" t="str">
            <v>UN</v>
          </cell>
          <cell r="D1494">
            <v>1673.36</v>
          </cell>
        </row>
        <row r="1495">
          <cell r="A1495">
            <v>98406</v>
          </cell>
          <cell r="B1495" t="str">
            <v>BASE PARA POÇO DE VISITA RETANGULAR PARA ESGOTO, EM ALVENARIA COM BLOCOS DE CONCRETO, DIMENSÕES INTERNAS = 1X3,5 M, PROFUNDIDADE = 1,45 M, EXCLUINDO TAMPÃO. AF_05/2018</v>
          </cell>
          <cell r="C1495" t="str">
            <v>UN</v>
          </cell>
          <cell r="D1495">
            <v>3980.62</v>
          </cell>
        </row>
        <row r="1496">
          <cell r="A1496">
            <v>98407</v>
          </cell>
          <cell r="B1496" t="str">
            <v>BASE PARA POÇO DE VISITA RETANGULAR PARA ESGOTO, EM ALVENARIA COM BLOCOS DE CONCRETO, DIMENSÕES INTERNAS = 1X2 M, PROFUNDIDADE = 1,45 M, EXCLUINDO TAMPÃO. AF_05/2018</v>
          </cell>
          <cell r="C1496" t="str">
            <v>UN</v>
          </cell>
          <cell r="D1496">
            <v>2608.5500000000002</v>
          </cell>
        </row>
        <row r="1497">
          <cell r="A1497">
            <v>98408</v>
          </cell>
          <cell r="B1497" t="str">
            <v>BASE PARA POÇO DE VISITA RETANGULAR PARA ESGOTO, EM ALVENARIA COM BLOCOS DE CONCRETO, DIMENSÕES INTERNAS = 1X2,5 M, PROFUNDIDADE = 1,45 M, EXCLUINDO TAMPÃO. AF_05/2018</v>
          </cell>
          <cell r="C1497" t="str">
            <v>UN</v>
          </cell>
          <cell r="D1497">
            <v>3057.79</v>
          </cell>
        </row>
        <row r="1498">
          <cell r="A1498">
            <v>98409</v>
          </cell>
          <cell r="B1498" t="str">
            <v>ACRÉSCIMO PARA POÇO DE VISITA CIRCULAR PARA ESGOTO, EM CONCRETO PRÉ-MOLDADO, DIÂMETRO INTERNO = 0,8 M. AF_05/2018</v>
          </cell>
          <cell r="C1498" t="str">
            <v>M</v>
          </cell>
          <cell r="D1498">
            <v>260.83</v>
          </cell>
        </row>
        <row r="1499">
          <cell r="A1499">
            <v>98414</v>
          </cell>
          <cell r="B1499" t="str">
            <v>BASE PARA POÇO DE VISITA CIRCULAR PARA  ESGOTO, EM CONCRETO PRÉ-MOLDADO, DIÂMETRO INTERNO = 1 M, PROFUNDIDADE = 1,45 M, EXCLUINDO TAMPÃO. AF_05/2018_P</v>
          </cell>
          <cell r="C1499" t="str">
            <v>UN</v>
          </cell>
          <cell r="D1499">
            <v>810.98</v>
          </cell>
        </row>
        <row r="1500">
          <cell r="A1500">
            <v>98415</v>
          </cell>
          <cell r="B1500" t="str">
            <v>(COMPOSIÇÃO REPRESENTATIVA) POÇO DE VISITA CIRCULAR PARA ESGOTO, EM CONCRETO PRÉ-MOLDADO, DIÂMETRO INTERNO = 1,0 M, PROFUNDIDADE ATÉ 1,50 M, EXCLUINDO TAMPÃO. AF_04/2018</v>
          </cell>
          <cell r="C1500" t="str">
            <v>UN</v>
          </cell>
          <cell r="D1500">
            <v>810.98</v>
          </cell>
        </row>
        <row r="1501">
          <cell r="A1501">
            <v>98416</v>
          </cell>
          <cell r="B1501" t="str">
            <v>(COMPOSIÇÃO REPRESENTATIVA) POÇO DE VISITA CIRCULAR PARA ESGOTO, EM CONCRETO PRÉ-MOLDADO, DIÂMETRO INTERNO = 1,0 M, PROFUNDIDADE DE 1,50 A 2,00 M, EXCLUINDO TAMPÃO. AF_04/2018</v>
          </cell>
          <cell r="C1501" t="str">
            <v>UN</v>
          </cell>
          <cell r="D1501">
            <v>968.66</v>
          </cell>
        </row>
        <row r="1502">
          <cell r="A1502">
            <v>98417</v>
          </cell>
          <cell r="B1502" t="str">
            <v>(COMPOSIÇÃO REPRESENTATIVA) POÇO DE VISITA CIRCULAR PARA ESGOTO, EM CONCRETO PRÉ-MOLDADO, DIÂMETRO INTERNO = 1,0 M, PROFUNDIDADE DE 2,00 A 2,50 M, EXCLUINDO TAMPÃO. AF_04/2018</v>
          </cell>
          <cell r="C1502" t="str">
            <v>UN</v>
          </cell>
          <cell r="D1502">
            <v>1126.3499999999999</v>
          </cell>
        </row>
        <row r="1503">
          <cell r="A1503">
            <v>98418</v>
          </cell>
          <cell r="B1503" t="str">
            <v>(COMPOSIÇÃO REPRESENTATIVA) POÇO DE VISITA CIRCULAR PARA ESGOTO, EM CONCRETO PRÉ-MOLDADO, DIÂMETRO INTERNO = 1,0 M, PROFUNDIDADE DE 2,50 A 3,00 M, EXCLUINDO TAMPÃO. AF_04/2018</v>
          </cell>
          <cell r="C1503" t="str">
            <v>UN</v>
          </cell>
          <cell r="D1503">
            <v>1211.57</v>
          </cell>
        </row>
        <row r="1504">
          <cell r="A1504">
            <v>98419</v>
          </cell>
          <cell r="B1504" t="str">
            <v>(COMPOSIÇÃO REPRESENTATIVA) POÇO DE VISITA CIRCULAR PARA ESGOTO, EM CONCRETO PRÉ-MOLDADO, DIÂMETRO INTERNO = 1,0 M, PROFUNDIDADE DE 3,00 A 3,50 M, EXCLUINDO TAMPÃO. AF_04/2018</v>
          </cell>
          <cell r="C1504" t="str">
            <v>UN</v>
          </cell>
          <cell r="D1504">
            <v>1296.79</v>
          </cell>
        </row>
        <row r="1505">
          <cell r="A1505">
            <v>98420</v>
          </cell>
          <cell r="B1505" t="str">
            <v>(COMPOSIÇÃO REPRESENTATIVA) POÇO DE VISITA CIRCULAR PARA ESGOTO, EM CONCRETO PRÉ-MOLDADO, DIÂMETRO INTERNO = 1,0 M, PROFUNDIDADE ATÉ 1,50 M, INCLUINDO TAMPÃO DE FERRO FUNDIDO, DIÂMETRO DE 60 CM. AF_04/2018</v>
          </cell>
          <cell r="C1505" t="str">
            <v>UN</v>
          </cell>
          <cell r="D1505">
            <v>1165.54</v>
          </cell>
        </row>
        <row r="1506">
          <cell r="A1506">
            <v>98421</v>
          </cell>
          <cell r="B1506" t="str">
            <v>(COMPOSIÇÃO REPRESENTATIVA) POÇO DE VISITA CIRCULAR PARA ESGOTO, EM CONCRETO PRÉ-MOLDADO, DIÂMETRO INTERNO = 1,0 M, PROFUNDIDADE DE 1,50 A 2,00 M, INCLUINDO TAMPÃO DE FERRO FUNDIDO, DIÂMETRO DE 60 CM. AF_04/2018</v>
          </cell>
          <cell r="C1506" t="str">
            <v>UN</v>
          </cell>
          <cell r="D1506">
            <v>1323.22</v>
          </cell>
        </row>
        <row r="1507">
          <cell r="A1507">
            <v>98422</v>
          </cell>
          <cell r="B1507" t="str">
            <v>(COMPOSIÇÃO REPRESENTATIVA) POÇO DE VISITA CIRCULAR PARA ESGOTO, EM CONCRETO PRÉ-MOLDADO, DIÂMETRO INTERNO = 1,0 M, PROFUNDIDADE DE 2,00 A 2,50 M, INCLUINDO TAMPÃO DE FERRO FUNDIDO, DIÂMETRO DE 60 CM. AF_04/2018</v>
          </cell>
          <cell r="C1507" t="str">
            <v>UN</v>
          </cell>
          <cell r="D1507">
            <v>1480.91</v>
          </cell>
        </row>
        <row r="1508">
          <cell r="A1508">
            <v>98423</v>
          </cell>
          <cell r="B1508" t="str">
            <v>(COMPOSIÇÃO REPRESENTATIVA) POÇO DE VISITA CIRCULAR PARA ESGOTO, EM CONCRETO PRÉ-MOLDADO, DIÂMETRO INTERNO = 1,0 M, PROFUNDIDADE DE 2,50 A 3,00 M, INCLUINDO TAMPÃO DE FERRO FUNDIDO, DIÂMETRO DE 60 CM. AF_04/2018</v>
          </cell>
          <cell r="C1508" t="str">
            <v>UN</v>
          </cell>
          <cell r="D1508">
            <v>1566.13</v>
          </cell>
        </row>
        <row r="1509">
          <cell r="A1509">
            <v>98424</v>
          </cell>
          <cell r="B1509" t="str">
            <v>(COMPOSIÇÃO REPRESENTATIVA) POÇO DE VISITA CIRCULAR PARA ESGOTO, EM CONCRETO PRÉ-MOLDADO, DIÂMETRO INTERNO = 1,0 M, PROFUNDIDADE DE 3,00 A 3,50 M, INCLUINDO TAMPÃO DE FERRO FUNDIDO, DIÂMETRO DE 60 CM. AF_04/2018</v>
          </cell>
          <cell r="C1509" t="str">
            <v>UN</v>
          </cell>
          <cell r="D1509">
            <v>1651.35</v>
          </cell>
        </row>
        <row r="1510">
          <cell r="A1510">
            <v>98425</v>
          </cell>
          <cell r="B1510" t="str">
            <v>(COMPOSIÇÃO REPRESENTATIVA) POÇO DE VISITA CIRCULAR PARA ESGOTO, EM ALVENARIA COM TIJOLOS CERÂMICOS MACIÇOS, DIÂMETRO INTERNO = 1,2 M, PROFUNDIDADE ATÉ 1,50 M, EXCLUINDO TAMPÃO. AF_04/2018</v>
          </cell>
          <cell r="C1510" t="str">
            <v>UN</v>
          </cell>
          <cell r="D1510">
            <v>1976.53</v>
          </cell>
        </row>
        <row r="1511">
          <cell r="A1511">
            <v>98426</v>
          </cell>
          <cell r="B1511" t="str">
            <v>(COMPOSIÇÃO REPRESENTATIVA) POÇO DE VISITA CIRCULAR PARA ESGOTO, EM ALVENARIA COM TIJOLOS CERÂMICOS MACIÇOS, DIÂMETRO INTERNO = 1,2 M, PROFUNDIDADE DE 1,50 A 2,00 M, EXCLUINDO TAMPÃO. AF_04/2018</v>
          </cell>
          <cell r="C1511" t="str">
            <v>UN</v>
          </cell>
          <cell r="D1511">
            <v>2545.27</v>
          </cell>
        </row>
        <row r="1512">
          <cell r="A1512">
            <v>98427</v>
          </cell>
          <cell r="B1512" t="str">
            <v>(COMPOSIÇÃO REPRESENTATIVA) POÇO DE VISITA CIRCULAR PARA ESGOTO, EM ALVENARIA COM TIJOLOS CERÂMICOS MACIÇOS, DIÂMETRO INTERNO = 1,2 M, PROFUNDIDADE DE 2,00 A 2,50 M, EXCLUINDO TAMPÃO. AF_04/2018</v>
          </cell>
          <cell r="C1512" t="str">
            <v>UN</v>
          </cell>
          <cell r="D1512">
            <v>3114.02</v>
          </cell>
        </row>
        <row r="1513">
          <cell r="A1513">
            <v>98428</v>
          </cell>
          <cell r="B1513" t="str">
            <v>(COMPOSIÇÃO REPRESENTATIVA) POÇO DE VISITA CIRCULAR PARA ESGOTO, EM ALVENARIA COM TIJOLOS CERÂMICOS MACIÇOS, DIÂMETRO INTERNO = 1,2 M, PROFUNDIDADE DE 2,50 A 3,00 M, EXCLUINDO TAMPÃO. AF_04/2018</v>
          </cell>
          <cell r="C1513" t="str">
            <v>UN</v>
          </cell>
          <cell r="D1513">
            <v>3430.23</v>
          </cell>
        </row>
        <row r="1514">
          <cell r="A1514">
            <v>98429</v>
          </cell>
          <cell r="B1514" t="str">
            <v>(COMPOSIÇÃO REPRESENTATIVA) POÇO DE VISITA CIRCULAR PARA ESGOTO, EM ALVENARIA COM TIJOLOS CERÂMICOS MACIÇOS, DIÂMETRO INTERNO = 1,2 M, PROFUNDIDADE DE 3,00 A 3,50 M, EXCLUINDO TAMPÃO. AF_04/2018</v>
          </cell>
          <cell r="C1514" t="str">
            <v>UN</v>
          </cell>
          <cell r="D1514">
            <v>3746.45</v>
          </cell>
        </row>
        <row r="1515">
          <cell r="A1515">
            <v>98430</v>
          </cell>
          <cell r="B1515" t="str">
            <v>(COMPOSIÇÃO REPRESENTATIVA) POÇO DE VISITA CIRCULAR PARA ESGOTO, EM ALVENARIA COM TIJOLOS CERÂMICOS MACIÇOS, DIÂMETRO INTERNO = 1,2 M, PROFUNDIDADE ATÉ 1,50 M, INCLUINDO TAMPÃO DE FERRO FUNDIDO, DIÂMETRO DE 60 CM. AF_04/2018</v>
          </cell>
          <cell r="C1515" t="str">
            <v>UN</v>
          </cell>
          <cell r="D1515">
            <v>2331.09</v>
          </cell>
        </row>
        <row r="1516">
          <cell r="A1516">
            <v>98431</v>
          </cell>
          <cell r="B1516" t="str">
            <v>(COMPOSIÇÃO REPRESENTATIVA) POÇO DE VISITA CIRCULAR PARA ESGOTO, EM ALVENARIA COM TIJOLOS CERÂMICOS MACIÇOS, DIÂMETRO INTERNO = 1,2 M, PROFUNDIDADE DE 1,50 A 2,00 M, INCLUINDO TAMPÃO DE FERRO FUNDIDO, DIÂMETRO DE 60 CM. AF_04/2018</v>
          </cell>
          <cell r="C1516" t="str">
            <v>UN</v>
          </cell>
          <cell r="D1516">
            <v>2899.83</v>
          </cell>
        </row>
        <row r="1517">
          <cell r="A1517">
            <v>98432</v>
          </cell>
          <cell r="B1517" t="str">
            <v>(COMPOSIÇÃO REPRESENTATIVA) POÇO DE VISITA CIRCULAR PARA ESGOTO, EM ALVENARIA COM TIJOLOS CERÂMICOS MACIÇOS, DIÂMETRO INTERNO = 1,2 M, PROFUNDIDADE DE 2,00 A 2,50 M, INCLUINDO TAMPÃO DE FERRO FUNDIDO, DIÂMETRO DE 60 CM. AF_04/2018</v>
          </cell>
          <cell r="C1517" t="str">
            <v>UN</v>
          </cell>
          <cell r="D1517">
            <v>3468.58</v>
          </cell>
        </row>
        <row r="1518">
          <cell r="A1518">
            <v>98433</v>
          </cell>
          <cell r="B1518" t="str">
            <v>(COMPOSIÇÃO REPRESENTATIVA) POÇO DE VISITA CIRCULAR PARA ESGOTO, EM ALVENARIA COM TIJOLOS CERÂMICOS MACIÇOS, DIÂMETRO INTERNO = 1,2 M, PROFUNDIDADE DE 2,50 A 3,00 M, INCLUINDO TAMPÃO DE FERRO FUNDIDO, DIÂMETRO DE 60 CM. AF_04/2018</v>
          </cell>
          <cell r="C1518" t="str">
            <v>UN</v>
          </cell>
          <cell r="D1518">
            <v>3784.79</v>
          </cell>
        </row>
        <row r="1519">
          <cell r="A1519">
            <v>98434</v>
          </cell>
          <cell r="B1519" t="str">
            <v>(COMPOSIÇÃO REPRESENTATIVA) POÇO DE VISITA CIRCULAR PARA ESGOTO, EM ALVENARIA COM TIJOLOS CERÂMICOS MACIÇOS, DIÂMETRO INTERNO = 1,2 M, PROFUNDIDADE DE 3,00 A 3,50 M, INCLUINDO TAMPÃO DE FERRO FUNDIDO, DIÂMETRO DE 60 CM. AF_04/2018</v>
          </cell>
          <cell r="C1519" t="str">
            <v>UN</v>
          </cell>
          <cell r="D1519">
            <v>4101.01</v>
          </cell>
        </row>
        <row r="1520">
          <cell r="A1520">
            <v>99240</v>
          </cell>
          <cell r="B1520" t="str">
            <v>ACRÉSCIMO PARA POÇO DE VISITA CIRCULAR PARA DRENAGEM, EM CONCRETO PRÉ-MOLDADO, DIÂMETRO INTERNO = 1,2 M. AF_05/2018</v>
          </cell>
          <cell r="C1520" t="str">
            <v>M</v>
          </cell>
          <cell r="D1520">
            <v>346.42</v>
          </cell>
        </row>
        <row r="1521">
          <cell r="A1521">
            <v>99241</v>
          </cell>
          <cell r="B1521" t="str">
            <v>ACRÉSCIMO PARA POÇO DE VISITA RETANGULAR PARA DRENAGEM, EM ALVENARIA COM BLOCOS DE CONCRETO, DIMENSÕES INTERNAS = 1,5X1,5 M. AF_05/2018</v>
          </cell>
          <cell r="C1521" t="str">
            <v>M</v>
          </cell>
          <cell r="D1521">
            <v>1142.6099999999999</v>
          </cell>
        </row>
        <row r="1522">
          <cell r="A1522">
            <v>99242</v>
          </cell>
          <cell r="B1522" t="str">
            <v>BASE PARA POÇO DE VISITA CIRCULAR PARA DRENAGEM, EM ALVENARIA COM TIJOLOS CERÂMICOS MACIÇOS, DIÂMETRO INTERNO = 1,2 M, PROFUNDIDADE = 1,45 M, EXCLUINDO TAMPÃO. AF_05/2018</v>
          </cell>
          <cell r="C1522" t="str">
            <v>UN</v>
          </cell>
          <cell r="D1522">
            <v>1917.13</v>
          </cell>
        </row>
        <row r="1523">
          <cell r="A1523">
            <v>99243</v>
          </cell>
          <cell r="B1523" t="str">
            <v>ACRÉSCIMO PARA POÇO DE VISITA CIRCULAR PARA DRENAGEM, EM ALVENARIA COM TIJOLOS CERÂMICOS MACIÇOS, DIÂMETRO INTERNO = 1,2 M. AF_05/2018</v>
          </cell>
          <cell r="C1523" t="str">
            <v>M</v>
          </cell>
          <cell r="D1523">
            <v>1089.8900000000001</v>
          </cell>
        </row>
        <row r="1524">
          <cell r="A1524">
            <v>99244</v>
          </cell>
          <cell r="B1524" t="str">
            <v>BASE PARA POÇO DE VISITA RETANGULAR PARA DRENAGEM, EM ALVENARIA COM BLOCOS DE CONCRETO, DIMENSÕES INTERNAS = 1,5X2 M, PROFUNDIDADE = 1,45 M, EXCLUINDO TAMPÃO. AF_05/2018</v>
          </cell>
          <cell r="C1524" t="str">
            <v>UN</v>
          </cell>
          <cell r="D1524">
            <v>3174.04</v>
          </cell>
        </row>
        <row r="1525">
          <cell r="A1525">
            <v>99246</v>
          </cell>
          <cell r="B1525" t="str">
            <v>ACRÉSCIMO PARA POÇO DE VISITA CIRCULAR PARA DRENAGEM, EM CONCRETO PRÉ-MOLDADO, DIÂMETRO INTERNO = 1,5 M. AF_05/2018</v>
          </cell>
          <cell r="C1525" t="str">
            <v>M</v>
          </cell>
          <cell r="D1525">
            <v>539.82000000000005</v>
          </cell>
        </row>
        <row r="1526">
          <cell r="A1526">
            <v>99247</v>
          </cell>
          <cell r="B1526" t="str">
            <v>ACRÉSCIMO PARA POÇO DE VISITA RETANGULAR PARA DRENAGEM, EM ALVENARIA COM BLOCOS DE CONCRETO, DIMENSÕES INTERNAS = 1,5X2 M. AF_05/2018</v>
          </cell>
          <cell r="C1526" t="str">
            <v>M</v>
          </cell>
          <cell r="D1526">
            <v>1303.9000000000001</v>
          </cell>
        </row>
        <row r="1527">
          <cell r="A1527">
            <v>99248</v>
          </cell>
          <cell r="B1527" t="str">
            <v>BASE PARA POÇO DE VISITA CIRCULAR PARA DRENAGEM, EM ALVENARIA COM TIJOLOS CERÂMICOS MACIÇOS, DIÂMETRO INTERNO = 1,5 M, PROFUNDIDADE = 1,45 M, EXCLUINDO TAMPÃO. AF_05/2018</v>
          </cell>
          <cell r="C1527" t="str">
            <v>UN</v>
          </cell>
          <cell r="D1527">
            <v>2434.35</v>
          </cell>
        </row>
        <row r="1528">
          <cell r="A1528">
            <v>99249</v>
          </cell>
          <cell r="B1528" t="str">
            <v>ACRÉSCIMO PARA POÇO DE VISITA CIRCULAR PARA DRENAGEM, EM ALVENARIA COM TIJOLOS CERÂMICOS MACIÇOS, DIÂMETRO INTERNO = 1,5 M. AF_05/2018</v>
          </cell>
          <cell r="C1528" t="str">
            <v>M</v>
          </cell>
          <cell r="D1528">
            <v>1335.5</v>
          </cell>
        </row>
        <row r="1529">
          <cell r="A1529">
            <v>99252</v>
          </cell>
          <cell r="B1529" t="str">
            <v>BASE PARA POÇO DE VISITA RETANGULAR PARA DRENAGEM, EM ALVENARIA COM BLOCOS DE CONCRETO, DIMENSÕES INTERNAS = 1X1 M, PROFUNDIDADE = 1,45 M, EXCLUINDO TAMPÃO. AF_05/2018</v>
          </cell>
          <cell r="C1529" t="str">
            <v>UN</v>
          </cell>
          <cell r="D1529">
            <v>1671.06</v>
          </cell>
        </row>
        <row r="1530">
          <cell r="A1530">
            <v>99254</v>
          </cell>
          <cell r="B1530" t="str">
            <v>ACRÉSCIMO PARA POÇO DE VISITA RETANGULAR PARA DRENAGEM, EM ALVENARIA COM BLOCOS DE CONCRETO, DIMENSÕES INTERNAS = 1X1 M. AF_05/2018</v>
          </cell>
          <cell r="C1530" t="str">
            <v>M</v>
          </cell>
          <cell r="D1530">
            <v>820.03</v>
          </cell>
        </row>
        <row r="1531">
          <cell r="A1531">
            <v>99256</v>
          </cell>
          <cell r="B1531" t="str">
            <v>BASE PARA POÇO DE VISITA RETANGULAR PARA DRENAGEM, EM ALVENARIA COM BLOCOS DE CONCRETO, DIMENSÕES INTERNAS = 1,5X2,5 M, PROFUNDIDADE = 1,45 M, EXCLUINDO TAMPÃO. AF_05/2018</v>
          </cell>
          <cell r="C1531" t="str">
            <v>UN</v>
          </cell>
          <cell r="D1531">
            <v>3723.11</v>
          </cell>
        </row>
        <row r="1532">
          <cell r="A1532">
            <v>99259</v>
          </cell>
          <cell r="B1532" t="str">
            <v>BASE PARA POÇO DE VISITA RETANGULAR PARA DRENAGEM, EM ALVENARIA COM BLOCOS DE CONCRETO, DIMENSÕES INTERNAS = 1X1,5 M, PROFUNDIDADE = 1,45 M, EXCLUINDO TAMPÃO. AF_05/2018</v>
          </cell>
          <cell r="C1532" t="str">
            <v>UN</v>
          </cell>
          <cell r="D1532">
            <v>2109.85</v>
          </cell>
        </row>
        <row r="1533">
          <cell r="A1533">
            <v>99261</v>
          </cell>
          <cell r="B1533" t="str">
            <v>ACRÉSCIMO PARA POÇO DE VISITA RETANGULAR PARA DRENAGEM, EM ALVENARIA COM BLOCOS DE CONCRETO, DIMENSÕES INTERNAS = 1X1,5 M. AF_05/2018</v>
          </cell>
          <cell r="C1533" t="str">
            <v>M</v>
          </cell>
          <cell r="D1533">
            <v>981.33</v>
          </cell>
        </row>
        <row r="1534">
          <cell r="A1534">
            <v>99263</v>
          </cell>
          <cell r="B1534" t="str">
            <v>ACRÉSCIMO PARA POÇO DE VISITA RETANGULAR PARA DRENAGEM, EM ALVENARIA COM BLOCOS DE CONCRETO, DIMENSÕES INTERNAS = 1,5X2,5 M. AF_05/2018</v>
          </cell>
          <cell r="C1534" t="str">
            <v>M</v>
          </cell>
          <cell r="D1534">
            <v>1465.21</v>
          </cell>
        </row>
        <row r="1535">
          <cell r="A1535">
            <v>99265</v>
          </cell>
          <cell r="B1535" t="str">
            <v>BASE PARA POÇO DE VISITA RETANGULAR PARA DRENAGEM, EM ALVENARIA COM BLOCOS DE CONCRETO, DIMENSÕES INTERNAS = 1X2 M, PROFUNDIDADE = 1,45 M, EXCLUINDO TAMPÃO. AF_05/2018</v>
          </cell>
          <cell r="C1535" t="str">
            <v>UN</v>
          </cell>
          <cell r="D1535">
            <v>2548.59</v>
          </cell>
        </row>
        <row r="1536">
          <cell r="A1536">
            <v>99266</v>
          </cell>
          <cell r="B1536" t="str">
            <v>ACRÉSCIMO PARA POÇO DE VISITA RETANGULAR PARA DRENAGEM, EM ALVENARIA COM BLOCOS DE CONCRETO, DIMENSÕES INTERNAS = 1X2 M. AF_05/2018</v>
          </cell>
          <cell r="C1536" t="str">
            <v>M</v>
          </cell>
          <cell r="D1536">
            <v>1142.6099999999999</v>
          </cell>
        </row>
        <row r="1537">
          <cell r="A1537">
            <v>99267</v>
          </cell>
          <cell r="B1537" t="str">
            <v>BASE PARA POÇO DE VISITA RETANGULAR PARA DRENAGEM, EM ALVENARIA COM BLOCOS DE CONCRETO, DIMENSÕES INTERNAS = 1X2,5 M, PROFUNDIDADE = 1,45 M, EXCLUINDO TAMPÃO. AF_05/2018</v>
          </cell>
          <cell r="C1537" t="str">
            <v>UN</v>
          </cell>
          <cell r="D1537">
            <v>2987.35</v>
          </cell>
        </row>
        <row r="1538">
          <cell r="A1538">
            <v>99269</v>
          </cell>
          <cell r="B1538" t="str">
            <v>ACRÉSCIMO PARA POÇO DE VISITA RETANGULAR PARA DRENAGEM, EM ALVENARIA COM BLOCOS DE CONCRETO, DIMENSÕES INTERNAS = 1X2,5 M. AF_05/2018</v>
          </cell>
          <cell r="C1538" t="str">
            <v>M</v>
          </cell>
          <cell r="D1538">
            <v>1303.9000000000001</v>
          </cell>
        </row>
        <row r="1539">
          <cell r="A1539">
            <v>99271</v>
          </cell>
          <cell r="B1539" t="str">
            <v>BASE PARA POÇO DE VISITA RETANGULAR PARA DRENAGEM, EM ALVENARIA COM BLOCOS DE CONCRETO, DIMENSÕES INTERNAS = 1,5X3 M, PROFUNDIDADE = 1,45 M, EXCLUINDO TAMPÃO. AF_05/2018</v>
          </cell>
          <cell r="C1539" t="str">
            <v>UN</v>
          </cell>
          <cell r="D1539">
            <v>4272.0600000000004</v>
          </cell>
        </row>
        <row r="1540">
          <cell r="A1540">
            <v>99272</v>
          </cell>
          <cell r="B1540" t="str">
            <v>POÇO DE INSPEÇÃO CIRCULAR PARA DRENAGEM, EM ALVENARIA COM TIJOLOS CERÂMICOS MACIÇOS, DIÂMETRO INTERNO = 0,6 M, PROFUNDIDADE = 1 M, EXCLUINDO TAMPÃO. AF_05/2018</v>
          </cell>
          <cell r="C1540" t="str">
            <v>UN</v>
          </cell>
          <cell r="D1540">
            <v>711.87</v>
          </cell>
        </row>
        <row r="1541">
          <cell r="A1541">
            <v>99273</v>
          </cell>
          <cell r="B1541" t="str">
            <v>POÇO DE INSPEÇÃO CIRCULAR PARA DRENAGEM, EM ALVENARIA COM TIJOLOS CERÂMICOS MACIÇOS, DIÂMETRO INTERNO = 0,6 M, PROFUNDIDADE = 1,5 M, EXCLUINDO TAMPÃO. AF_05/2018</v>
          </cell>
          <cell r="C1541" t="str">
            <v>UN</v>
          </cell>
          <cell r="D1541">
            <v>1020.02</v>
          </cell>
        </row>
        <row r="1542">
          <cell r="A1542">
            <v>99274</v>
          </cell>
          <cell r="B1542" t="str">
            <v>BASE PARA POÇO DE VISITA RETANGULAR PARA DRENAGEM, EM ALVENARIA COM BLOCOS DE CONCRETO, DIMENSÕES INTERNAS = 1X3 M, PROFUNDIDADE = 1,45 M, EXCLUINDO TAMPÃO. AF_05/2018</v>
          </cell>
          <cell r="C1542" t="str">
            <v>UN</v>
          </cell>
          <cell r="D1542">
            <v>3447.74</v>
          </cell>
        </row>
        <row r="1543">
          <cell r="A1543">
            <v>99276</v>
          </cell>
          <cell r="B1543" t="str">
            <v>ACRÉSCIMO PARA POÇO DE VISITA RETANGULAR PARA DRENAGEM, EM ALVENARIA COM BLOCOS DE CONCRETO, DIMENSÕES INTERNAS = 1,5X3 M. AF_05/2018</v>
          </cell>
          <cell r="C1543" t="str">
            <v>M</v>
          </cell>
          <cell r="D1543">
            <v>1626.5</v>
          </cell>
        </row>
        <row r="1544">
          <cell r="A1544">
            <v>99277</v>
          </cell>
          <cell r="B1544" t="str">
            <v>ACRÉSCIMO PARA POÇO DE VISITA RETANGULAR PARA DRENAGEM, EM ALVENARIA COM BLOCOS DE CONCRETO, DIMENSÕES INTERNAS = 1X3 M. AF_05/2018</v>
          </cell>
          <cell r="C1544" t="str">
            <v>M</v>
          </cell>
          <cell r="D1544">
            <v>1465.21</v>
          </cell>
        </row>
        <row r="1545">
          <cell r="A1545">
            <v>99278</v>
          </cell>
          <cell r="B1545" t="str">
            <v>ACRÉSCIMO PARA POÇO DE VISITA CIRCULAR PARA DRENAGEM, EM CONCRETO PRÉ-MOLDADO, DIÂMETRO INTERNO = 0,8 M. AF_05/2018</v>
          </cell>
          <cell r="C1545" t="str">
            <v>M</v>
          </cell>
          <cell r="D1545">
            <v>256.55</v>
          </cell>
        </row>
        <row r="1546">
          <cell r="A1546">
            <v>99279</v>
          </cell>
          <cell r="B1546" t="str">
            <v>BASE PARA POÇO DE VISITA RETANGULAR PARA DRENAGEM, EM ALVENARIA COM BLOCOS DE CONCRETO, DIMENSÕES INTERNAS = 1X3,5 M, PROFUNDIDADE = 1,45 M, EXCLUINDO TAMPÃO. AF_05/2018</v>
          </cell>
          <cell r="C1546" t="str">
            <v>UN</v>
          </cell>
          <cell r="D1546">
            <v>3889.2</v>
          </cell>
        </row>
        <row r="1547">
          <cell r="A1547">
            <v>99280</v>
          </cell>
          <cell r="B1547" t="str">
            <v>BASE PARA POÇO DE VISITA CIRCULAR PARA DRENAGEM, EM ALVENARIA COM TIJOLOS CERÂMICOS MACIÇOS, DIÂMETRO INTERNO = 0,8 M, PROFUNDIDADE = 1,45 M, EXCLUINDO TAMPÃO. AF_05/2018</v>
          </cell>
          <cell r="C1547" t="str">
            <v>UN</v>
          </cell>
          <cell r="D1547">
            <v>1320.27</v>
          </cell>
        </row>
        <row r="1548">
          <cell r="A1548">
            <v>99281</v>
          </cell>
          <cell r="B1548" t="str">
            <v>ACRÉSCIMO PARA POÇO DE VISITA RETANGULAR PARA DRENAGEM, EM ALVENARIA COM BLOCOS DE CONCRETO, DIMENSÕES INTERNAS = 1X3,5 M. AF_05/2018</v>
          </cell>
          <cell r="C1548" t="str">
            <v>M</v>
          </cell>
          <cell r="D1548">
            <v>1626.5</v>
          </cell>
        </row>
        <row r="1549">
          <cell r="A1549">
            <v>99282</v>
          </cell>
          <cell r="B1549" t="str">
            <v>ACRÉSCIMO PARA POÇO DE VISITA RETANGULAR PARA DRENAGEM, EM ALVENARIA COM BLOCOS DE CONCRETO, DIMENSÕES INTERNAS = 2,5X2,5 M. AF_05/2018</v>
          </cell>
          <cell r="C1549" t="str">
            <v>M</v>
          </cell>
          <cell r="D1549">
            <v>1812.03</v>
          </cell>
        </row>
        <row r="1550">
          <cell r="A1550">
            <v>99283</v>
          </cell>
          <cell r="B1550" t="str">
            <v>ACRÉSCIMO PARA POÇO DE VISITA CIRCULAR PARA DRENAGEM, EM ALVENARIA COM TIJOLOS CERÂMICOS MACIÇOS, DIÂMETRO INTERNO = 0,8 M. AF_05/2018</v>
          </cell>
          <cell r="C1550" t="str">
            <v>M</v>
          </cell>
          <cell r="D1550">
            <v>762.44</v>
          </cell>
        </row>
        <row r="1551">
          <cell r="A1551">
            <v>99284</v>
          </cell>
          <cell r="B1551" t="str">
            <v>BASE PARA POÇO DE VISITA RETANGULAR PARA DRENAGEM, EM ALVENARIA COM BLOCOS DE CONCRETO, DIMENSÕES INTERNAS = 1,5X3,5 M, PROFUNDIDADE = 1,45 M, EXCLUINDO TAMPÃO. AF_05/2018</v>
          </cell>
          <cell r="C1551" t="str">
            <v>UN</v>
          </cell>
          <cell r="D1551">
            <v>4821.1099999999997</v>
          </cell>
        </row>
        <row r="1552">
          <cell r="A1552">
            <v>99286</v>
          </cell>
          <cell r="B1552" t="str">
            <v>BASE PARA POÇO DE VISITA RETANGULAR PARA DRENAGEM, EM ALVENARIA COM BLOCOS DE CONCRETO, DIMENSÕES INTERNAS = 1X4 M, PROFUNDIDADE = 1,45 M, EXCLUINDO TAMPÃO. AF_05/2018</v>
          </cell>
          <cell r="C1552" t="str">
            <v>UN</v>
          </cell>
          <cell r="D1552">
            <v>4330.74</v>
          </cell>
        </row>
        <row r="1553">
          <cell r="A1553">
            <v>99287</v>
          </cell>
          <cell r="B1553" t="str">
            <v>BASE PARA POÇO DE VISITA RETANGULAR PARA DRENAGEM, EM ALVENARIA COM BLOCOS DE CONCRETO, DIMENSÕES INTERNAS = 2,5X3 M, PROFUNDIDADE = 1,45 M, EXCLUINDO TAMPÃO. AF_05/2018</v>
          </cell>
          <cell r="C1553" t="str">
            <v>UN</v>
          </cell>
          <cell r="D1553">
            <v>6055.49</v>
          </cell>
        </row>
        <row r="1554">
          <cell r="A1554">
            <v>99288</v>
          </cell>
          <cell r="B1554" t="str">
            <v>ACRÉSCIMO PARA POÇO DE VISITA CIRCULAR PARA DRENAGEM, EM CONCRETO PRÉ-MOLDADO, DIÂMETRO INTERNO = 1 M. AF_05/2018</v>
          </cell>
          <cell r="C1554" t="str">
            <v>M</v>
          </cell>
          <cell r="D1554">
            <v>309.76</v>
          </cell>
        </row>
        <row r="1555">
          <cell r="A1555">
            <v>99289</v>
          </cell>
          <cell r="B1555" t="str">
            <v>ACRÉSCIMO PARA POÇO DE VISITA RETANGULAR PARA DRENAGEM, EM ALVENARIA COM BLOCOS DE CONCRETO, DIMENSÕES INTERNAS = 1X4 M. AF_05/2018</v>
          </cell>
          <cell r="C1555" t="str">
            <v>M</v>
          </cell>
          <cell r="D1555">
            <v>1787.78</v>
          </cell>
        </row>
        <row r="1556">
          <cell r="A1556">
            <v>99290</v>
          </cell>
          <cell r="B1556" t="str">
            <v>BASE PARA POÇO DE VISITA RETANGULAR PARA DRENAGEM, EM ALVENARIA COM BLOCOS DE CONCRETO, DIMENSÕES INTERNAS = 1,5X1,5 M, PROFUNDIDADE = 1,45 M, EXCLUINDO TAMPÃO. AF_05/2018</v>
          </cell>
          <cell r="C1556" t="str">
            <v>UN</v>
          </cell>
          <cell r="D1556">
            <v>2608</v>
          </cell>
        </row>
        <row r="1557">
          <cell r="A1557">
            <v>99291</v>
          </cell>
          <cell r="B1557" t="str">
            <v>ACRÉSCIMO PARA POÇO DE VISITA RETANGULAR PARA DRENAGEM, EM ALVENARIA COM BLOCOS DE CONCRETO, DIMENSÕES INTERNAS = 1,5X3,5 M. AF_05/2018</v>
          </cell>
          <cell r="C1557" t="str">
            <v>M</v>
          </cell>
          <cell r="D1557">
            <v>1787.78</v>
          </cell>
        </row>
        <row r="1558">
          <cell r="A1558">
            <v>99292</v>
          </cell>
          <cell r="B1558" t="str">
            <v>BASE PARA POÇO DE VISITA CIRCULAR PARA DRENAGEM, EM ALVENARIA COM TIJOLOS CERÂMICOS MACIÇOS, DIÂMETRO INTERNO = 1 M, PROFUNDIDADE = 1,45 M, EXCLUINDO TAMPÃO. AF_05/2018</v>
          </cell>
          <cell r="C1558" t="str">
            <v>UN</v>
          </cell>
          <cell r="D1558">
            <v>1620.97</v>
          </cell>
        </row>
        <row r="1559">
          <cell r="A1559">
            <v>99293</v>
          </cell>
          <cell r="B1559" t="str">
            <v>ACRÉSCIMO PARA POÇO DE VISITA CIRCULAR PARA DRENAGEM, EM ALVENARIA COM TIJOLOS CERÂMICOS MACIÇOS, DIÂMETRO INTERNO = 1 M. AF_05/2018</v>
          </cell>
          <cell r="C1559" t="str">
            <v>M</v>
          </cell>
          <cell r="D1559">
            <v>926.16</v>
          </cell>
        </row>
        <row r="1560">
          <cell r="A1560">
            <v>99294</v>
          </cell>
          <cell r="B1560" t="str">
            <v>BASE PARA POÇO DE VISITA RETANGULAR PARA DRENAGEM, EM ALVENARIA COM BLOCOS DE CONCRETO, DIMENSÕES INTERNAS = 1,5X4 M, PROFUNDIDADE = 1,45 M, EXCLUINDO TAMPÃO. AF_05/2018</v>
          </cell>
          <cell r="C1560" t="str">
            <v>UN</v>
          </cell>
          <cell r="D1560">
            <v>5370.12</v>
          </cell>
        </row>
        <row r="1561">
          <cell r="A1561">
            <v>99296</v>
          </cell>
          <cell r="B1561" t="str">
            <v>ACRÉSCIMO PARA POÇO DE VISITA RETANGULAR PARA DRENAGEM, EM ALVENARIA COM BLOCOS DE CONCRETO, DIMENSÕES INTERNAS = 2,5X3 M. AF_05/2018</v>
          </cell>
          <cell r="C1561" t="str">
            <v>M</v>
          </cell>
          <cell r="D1561">
            <v>1973.3</v>
          </cell>
        </row>
        <row r="1562">
          <cell r="A1562">
            <v>99297</v>
          </cell>
          <cell r="B1562" t="str">
            <v>ACRÉSCIMO PARA POÇO DE VISITA RETANGULAR PARA DRENAGEM, EM ALVENARIA COM BLOCOS DE CONCRETO, DIMENSÕES INTERNAS = 1,5X4 M. AF_05/2018</v>
          </cell>
          <cell r="C1562" t="str">
            <v>M</v>
          </cell>
          <cell r="D1562">
            <v>1969.11</v>
          </cell>
        </row>
        <row r="1563">
          <cell r="A1563">
            <v>99298</v>
          </cell>
          <cell r="B1563" t="str">
            <v>BASE PARA POÇO DE VISITA RETANGULAR PARA DRENAGEM, EM ALVENARIA COM BLOCOS DE CONCRETO, DIMENSÕES INTERNAS = 2,5X3,5 M, PROFUNDIDADE = 1,45 M, EXCLUINDO TAMPÃO. AF_05/2018</v>
          </cell>
          <cell r="C1563" t="str">
            <v>UN</v>
          </cell>
          <cell r="D1563">
            <v>6837</v>
          </cell>
        </row>
        <row r="1564">
          <cell r="A1564">
            <v>99299</v>
          </cell>
          <cell r="B1564" t="str">
            <v>ACRÉSCIMO PARA POÇO DE VISITA RETANGULAR PARA DRENAGEM, EM ALVENARIA COM BLOCOS DE CONCRETO, DIMENSÕES INTERNAS = 2,5X3,5 M. AF_05/2018</v>
          </cell>
          <cell r="C1564" t="str">
            <v>M</v>
          </cell>
          <cell r="D1564">
            <v>2134.5500000000002</v>
          </cell>
        </row>
        <row r="1565">
          <cell r="A1565">
            <v>99300</v>
          </cell>
          <cell r="B1565" t="str">
            <v>BASE PARA POÇO DE VISITA RETANGULAR PARA DRENAGEM, EM ALVENARIA COM BLOCOS DE CONCRETO, DIMENSÕES INTERNAS = 2,5X4 M, PROFUNDIDADE = 1,45 M, EXCLUINDO TAMPÃO. AF_05/2018</v>
          </cell>
          <cell r="C1565" t="str">
            <v>UN</v>
          </cell>
          <cell r="D1565">
            <v>7618.51</v>
          </cell>
        </row>
        <row r="1566">
          <cell r="A1566">
            <v>99301</v>
          </cell>
          <cell r="B1566" t="str">
            <v>BASE PARA POÇO DE VISITA RETANGULAR PARA DRENAGEM, EM ALVENARIA COM BLOCOS DE CONCRETO, DIMENSÕES INTERNAS = 2X2 M, PROFUNDIDADE = 1,45 M, EXCLUINDO TAMPÃO. AF_05/2018</v>
          </cell>
          <cell r="C1566" t="str">
            <v>UN</v>
          </cell>
          <cell r="D1566">
            <v>3829.02</v>
          </cell>
        </row>
        <row r="1567">
          <cell r="A1567">
            <v>99302</v>
          </cell>
          <cell r="B1567" t="str">
            <v>ACRÉSCIMO PARA POÇO DE VISITA RETANGULAR PARA DRENAGEM, EM ALVENARIA COM BLOCOS DE CONCRETO, DIMENSÕES INTERNAS = 2,5X4 M. AF_05/2018</v>
          </cell>
          <cell r="C1567" t="str">
            <v>M</v>
          </cell>
          <cell r="D1567">
            <v>2300.0100000000002</v>
          </cell>
        </row>
        <row r="1568">
          <cell r="A1568">
            <v>99303</v>
          </cell>
          <cell r="B1568" t="str">
            <v>BASE PARA POÇO DE VISITA RETANGULAR PARA DRENAGEM, EM ALVENARIA COM BLOCOS DE CONCRETO, DIMENSÕES INTERNAS = 3X3 M, PROFUNDIDADE = 1,45 M, EXCLUINDO TAMPÃO. AF_05/2018</v>
          </cell>
          <cell r="C1568" t="str">
            <v>UN</v>
          </cell>
          <cell r="D1568">
            <v>6982.17</v>
          </cell>
        </row>
        <row r="1569">
          <cell r="A1569">
            <v>99304</v>
          </cell>
          <cell r="B1569" t="str">
            <v>ACRÉSCIMO PARA POÇO DE VISITA RETANGULAR PARA DRENAGEM, EM ALVENARIA COM BLOCOS DE CONCRETO, DIMENSÕES INTERNAS = 3X3 M. AF_05/2018</v>
          </cell>
          <cell r="C1569" t="str">
            <v>M</v>
          </cell>
          <cell r="D1569">
            <v>2138.73</v>
          </cell>
        </row>
        <row r="1570">
          <cell r="A1570">
            <v>99305</v>
          </cell>
          <cell r="B1570" t="str">
            <v>BASE PARA POÇO DE VISITA RETANGULAR PARA DRENAGEM, EM ALVENARIA COM BLOCOS DE CONCRETO, DIMENSÕES INTERNAS = 3X3,5 M, PROFUNDIDADE = 1,45 M, EXCLUINDO TAMPÃO. AF_05/2018</v>
          </cell>
          <cell r="C1570" t="str">
            <v>UN</v>
          </cell>
          <cell r="D1570">
            <v>7879.02</v>
          </cell>
        </row>
        <row r="1571">
          <cell r="A1571">
            <v>99306</v>
          </cell>
          <cell r="B1571" t="str">
            <v>ACRÉSCIMO PARA POÇO DE VISITA RETANGULAR PARA DRENAGEM, EM ALVENARIA COM BLOCOS DE CONCRETO, DIMENSÕES INTERNAS = 3X3,5 M. AF_05/2018</v>
          </cell>
          <cell r="C1571" t="str">
            <v>M</v>
          </cell>
          <cell r="D1571">
            <v>2300.0100000000002</v>
          </cell>
        </row>
        <row r="1572">
          <cell r="A1572">
            <v>99307</v>
          </cell>
          <cell r="B1572" t="str">
            <v>ACRÉSCIMO PARA POÇO DE VISITA RETANGULAR PARA DRENAGEM, EM ALVENARIA COM BLOCOS DE CONCRETO, DIMENSÕES INTERNAS = 2X2 M. AF_05/2018</v>
          </cell>
          <cell r="C1572" t="str">
            <v>M</v>
          </cell>
          <cell r="D1572">
            <v>1485.27</v>
          </cell>
        </row>
        <row r="1573">
          <cell r="A1573">
            <v>99308</v>
          </cell>
          <cell r="B1573" t="str">
            <v>BASE PARA POÇO DE VISITA RETANGULAR PARA DRENAGEM, EM ALVENARIA COM BLOCOS DE CONCRETO, DIMENSÕES INTERNAS = 3X4 M, PROFUNDIDADE = 1,45 M, EXCLUINDO TAMPÃO. AF_05/2018</v>
          </cell>
          <cell r="C1573" t="str">
            <v>UN</v>
          </cell>
          <cell r="D1573">
            <v>8775.92</v>
          </cell>
        </row>
        <row r="1574">
          <cell r="A1574">
            <v>99309</v>
          </cell>
          <cell r="B1574" t="str">
            <v>ACRÉSCIMO PARA POÇO DE VISITA RETANGULAR PARA DRENAGEM, EM ALVENARIA COM BLOCOS DE CONCRETO, DIMENSÕES INTERNAS = 3X4 M. AF_05/2018</v>
          </cell>
          <cell r="C1574" t="str">
            <v>M</v>
          </cell>
          <cell r="D1574">
            <v>2465.5</v>
          </cell>
        </row>
        <row r="1575">
          <cell r="A1575">
            <v>99310</v>
          </cell>
          <cell r="B1575" t="str">
            <v>BASE PARA POÇO DE VISITA RETANGULAR PARA DRENAGEM, EM ALVENARIA COM BLOCOS DE CONCRETO, DIMENSÕES INTERNAS = 3,5X3,5 M, PROFUNDIDADE = 1,45 M, EXCLUINDO TAMPÃO. AF_05/2018</v>
          </cell>
          <cell r="C1575" t="str">
            <v>UN</v>
          </cell>
          <cell r="D1575">
            <v>8926.44</v>
          </cell>
        </row>
        <row r="1576">
          <cell r="A1576">
            <v>99311</v>
          </cell>
          <cell r="B1576" t="str">
            <v>ACRÉSCIMO PARA POÇO DE VISITA RETANGULAR PARA DRENAGEM, EM ALVENARIA COM BLOCOS DE CONCRETO, DIMENSÕES INTERNAS = 3,5X3,5 M. AF_05/2018</v>
          </cell>
          <cell r="C1576" t="str">
            <v>M</v>
          </cell>
          <cell r="D1576">
            <v>2465.5</v>
          </cell>
        </row>
        <row r="1577">
          <cell r="A1577">
            <v>99312</v>
          </cell>
          <cell r="B1577" t="str">
            <v>BASE PARA POÇO DE VISITA RETANGULAR PARA DRENAGEM, EM ALVENARIA COM BLOCOS DE CONCRETO, DIMENSÕES INTERNAS = 2X2,5 M, PROFUNDIDADE = 1,45 M, EXCLUINDO TAMPÃO. AF_05/2018</v>
          </cell>
          <cell r="C1577" t="str">
            <v>UN</v>
          </cell>
          <cell r="D1577">
            <v>4479.45</v>
          </cell>
        </row>
        <row r="1578">
          <cell r="A1578">
            <v>99313</v>
          </cell>
          <cell r="B1578" t="str">
            <v>BASE PARA POÇO DE VISITA RETANGULAR PARA DRENAGEM, EM ALVENARIA COM BLOCOS DE CONCRETO, DIMENSÕES INTERNAS = 3,5X4 M, PROFUNDIDADE = 1,45 M, EXCLUINDO TAMPÃO. AF_05/2018</v>
          </cell>
          <cell r="C1578" t="str">
            <v>UN</v>
          </cell>
          <cell r="D1578">
            <v>9939.43</v>
          </cell>
        </row>
        <row r="1579">
          <cell r="A1579">
            <v>99314</v>
          </cell>
          <cell r="B1579" t="str">
            <v>ACRÉSCIMO PARA POÇO DE VISITA RETANGULAR PARA DRENAGEM, EM ALVENARIA COM BLOCOS DE CONCRETO, DIMENSÕES INTERNAS = 3,5X4 M. AF_05/2018</v>
          </cell>
          <cell r="C1579" t="str">
            <v>M</v>
          </cell>
          <cell r="D1579">
            <v>2630.96</v>
          </cell>
        </row>
        <row r="1580">
          <cell r="A1580">
            <v>99315</v>
          </cell>
          <cell r="B1580" t="str">
            <v>BASE PARA POÇO DE VISITA RETANGULAR PARA DRENAGEM, EM ALVENARIA COM BLOCOS DE CONCRETO, DIMENSÕES INTERNAS = 4X4 M, PROFUNDIDADE = 1,45 M, EXCLUINDO TAMPÃO. AF_05/2018</v>
          </cell>
          <cell r="C1580" t="str">
            <v>UN</v>
          </cell>
          <cell r="D1580">
            <v>11109.22</v>
          </cell>
        </row>
        <row r="1581">
          <cell r="A1581">
            <v>99317</v>
          </cell>
          <cell r="B1581" t="str">
            <v>ACRÉSCIMO PARA POÇO DE VISITA RETANGULAR PARA DRENAGEM, EM ALVENARIA COM BLOCOS DE CONCRETO, DIMENSÕES INTERNAS = 2X2,5 M. AF_05/2018</v>
          </cell>
          <cell r="C1581" t="str">
            <v>M</v>
          </cell>
          <cell r="D1581">
            <v>1646.55</v>
          </cell>
        </row>
        <row r="1582">
          <cell r="A1582">
            <v>99318</v>
          </cell>
          <cell r="B1582" t="str">
            <v>CHAMINÉ CIRCULAR PARA POÇO DE VISITA PARA DRENAGEM, EM CONCRETO PRÉ-MOLDADO, DIÂMETRO INTERNO = 0,6 M. AF_05/2018</v>
          </cell>
          <cell r="C1582" t="str">
            <v>M</v>
          </cell>
          <cell r="D1582">
            <v>168.52</v>
          </cell>
        </row>
        <row r="1583">
          <cell r="A1583">
            <v>99319</v>
          </cell>
          <cell r="B1583" t="str">
            <v>CHAMINÉ CIRCULAR PARA POÇO DE VISITA PARA DRENAGEM, EM ALVENARIA COM TIJOLOS CERÂMICOS MACIÇOS, DIÂMETRO INTERNO = 0,6 M. AF_05/2018</v>
          </cell>
          <cell r="C1583" t="str">
            <v>M</v>
          </cell>
          <cell r="D1583">
            <v>600.88</v>
          </cell>
        </row>
        <row r="1584">
          <cell r="A1584">
            <v>99320</v>
          </cell>
          <cell r="B1584" t="str">
            <v>BASE PARA POÇO DE VISITA RETANGULAR PARA DRENAGEM, EM ALVENARIA COM BLOCOS DE CONCRETO, DIMENSÕES INTERNAS = 2X3 M, PROFUNDIDADE = 1,45 M, EXCLUINDO TAMPÃO. AF_05/2018</v>
          </cell>
          <cell r="C1584" t="str">
            <v>UN</v>
          </cell>
          <cell r="D1584">
            <v>5168.79</v>
          </cell>
        </row>
        <row r="1585">
          <cell r="A1585">
            <v>99321</v>
          </cell>
          <cell r="B1585" t="str">
            <v>ACRÉSCIMO PARA POÇO DE VISITA RETANGULAR PARA DRENAGEM, EM ALVENARIA COM BLOCOS DE CONCRETO, DIMENSÕES INTERNAS = 2X3 M. AF_05/2018</v>
          </cell>
          <cell r="C1585" t="str">
            <v>M</v>
          </cell>
          <cell r="D1585">
            <v>1807.83</v>
          </cell>
        </row>
        <row r="1586">
          <cell r="A1586">
            <v>99322</v>
          </cell>
          <cell r="B1586" t="str">
            <v>BASE PARA POÇO DE VISITA RETANGULAR PARA DRENAGEM, EM ALVENARIA COM BLOCOS DE CONCRETO, DIMENSÕES INTERNAS = 2X3,5 M, PROFUNDIDADE = 1,45 M, EXCLUINDO TAMPÃO. AF_05/2018</v>
          </cell>
          <cell r="C1586" t="str">
            <v>UN</v>
          </cell>
          <cell r="D1586">
            <v>5824.05</v>
          </cell>
        </row>
        <row r="1587">
          <cell r="A1587">
            <v>99323</v>
          </cell>
          <cell r="B1587" t="str">
            <v>ACRÉSCIMO PARA POÇO DE VISITA RETANGULAR PARA DRENAGEM, EM ALVENARIA COM BLOCOS DE CONCRETO, DIMENSÕES INTERNAS = 2X3,5 M. AF_05/2018</v>
          </cell>
          <cell r="C1587" t="str">
            <v>M</v>
          </cell>
          <cell r="D1587">
            <v>1969.11</v>
          </cell>
        </row>
        <row r="1588">
          <cell r="A1588">
            <v>99324</v>
          </cell>
          <cell r="B1588" t="str">
            <v>BASE PARA POÇO DE VISITA RETANGULAR PARA DRENAGEM, EM ALVENARIA COM BLOCOS DE CONCRETO, DIMENSÕES INTERNAS = 2X4 M, PROFUNDIDADE = 1,45 M, EXCLUINDO TAMPÃO. AF_05/2018</v>
          </cell>
          <cell r="C1588" t="str">
            <v>UN</v>
          </cell>
          <cell r="D1588">
            <v>6479.27</v>
          </cell>
        </row>
        <row r="1589">
          <cell r="A1589">
            <v>99325</v>
          </cell>
          <cell r="B1589" t="str">
            <v>ACRÉSCIMO PARA POÇO DE VISITA RETANGULAR PARA DRENAGEM, EM ALVENARIA COM BLOCOS DE CONCRETO, DIMENSÕES INTERNAS = 2X4 M. AF_05/2018</v>
          </cell>
          <cell r="C1589" t="str">
            <v>M</v>
          </cell>
          <cell r="D1589">
            <v>2134.5500000000002</v>
          </cell>
        </row>
        <row r="1590">
          <cell r="A1590">
            <v>99326</v>
          </cell>
          <cell r="B1590" t="str">
            <v>BASE PARA POÇO DE VISITA RETANGULAR PARA DRENAGEM, EM ALVENARIA COM BLOCOS DE CONCRETO, DIMENSÕES INTERNAS = 2,5X2,5 M, PROFUNDIDADE = 1,45 M, EXCLUINDO TAMPÃO. AF_05/2018</v>
          </cell>
          <cell r="C1590" t="str">
            <v>UN</v>
          </cell>
          <cell r="D1590">
            <v>5274.03</v>
          </cell>
        </row>
        <row r="1591">
          <cell r="A1591">
            <v>99327</v>
          </cell>
          <cell r="B1591" t="str">
            <v>ACRÉSCIMO PARA POÇO DE VISITA RETANGULAR PARA DRENAGEM, EM ALVENARIA COM BLOCOS DE CONCRETO, DIMENSÕES INTERNAS = 4X4 M. AF_05/2018</v>
          </cell>
          <cell r="C1591" t="str">
            <v>M</v>
          </cell>
          <cell r="D1591">
            <v>2755.48</v>
          </cell>
        </row>
        <row r="1592">
          <cell r="A1592">
            <v>94263</v>
          </cell>
          <cell r="B1592" t="str">
            <v>GUIA (MEIO-FIO) CONCRETO, MOLDADA  IN LOCO  EM TRECHO RETO COM EXTRUSORA, 13 CM BASE X 22 CM ALTURA. AF_06/2016</v>
          </cell>
          <cell r="C1592" t="str">
            <v>M</v>
          </cell>
          <cell r="D1592">
            <v>20.66</v>
          </cell>
        </row>
        <row r="1593">
          <cell r="A1593">
            <v>94264</v>
          </cell>
          <cell r="B1593" t="str">
            <v>GUIA (MEIO-FIO) CONCRETO, MOLDADA  IN LOCO  EM TRECHO CURVO COM EXTRUSORA, 13 CM BASE X 22 CM ALTURA. AF_06/2016</v>
          </cell>
          <cell r="C1593" t="str">
            <v>M</v>
          </cell>
          <cell r="D1593">
            <v>23.23</v>
          </cell>
        </row>
        <row r="1594">
          <cell r="A1594">
            <v>94265</v>
          </cell>
          <cell r="B1594" t="str">
            <v>GUIA (MEIO-FIO) CONCRETO, MOLDADA  IN LOCO  EM TRECHO RETO COM EXTRUSORA, 15 CM BASE X 30 CM ALTURA. AF_06/2016</v>
          </cell>
          <cell r="C1594" t="str">
            <v>M</v>
          </cell>
          <cell r="D1594">
            <v>26.59</v>
          </cell>
        </row>
        <row r="1595">
          <cell r="A1595">
            <v>94266</v>
          </cell>
          <cell r="B1595" t="str">
            <v>GUIA (MEIO-FIO) CONCRETO, MOLDADA  IN LOCO  EM TRECHO CURVO COM EXTRUSORA, 15 CM BASE X 30 CM ALTURA. AF_06/2016</v>
          </cell>
          <cell r="C1595" t="str">
            <v>M</v>
          </cell>
          <cell r="D1595">
            <v>29.51</v>
          </cell>
        </row>
        <row r="1596">
          <cell r="A1596">
            <v>94267</v>
          </cell>
          <cell r="B1596" t="str">
            <v>GUIA (MEIO-FIO) E SARJETA CONJUGADOS DE CONCRETO, MOLDADA  IN LOCO  EM TRECHO RETO COM EXTRUSORA, 45 CM BASE (15 CM BASE DA GUIA + 30 CM BASE DA SARJETA) X 22 CM ALTURA. AF_06/2016</v>
          </cell>
          <cell r="C1596" t="str">
            <v>M</v>
          </cell>
          <cell r="D1596">
            <v>31.4</v>
          </cell>
        </row>
        <row r="1597">
          <cell r="A1597">
            <v>94268</v>
          </cell>
          <cell r="B1597" t="str">
            <v>GUIA (MEIO-FIO) E SARJETA CONJUGADOS DE CONCRETO, MOLDADA  IN LOCO  EM TRECHO CURVO COM EXTRUSORA, 45 CM BASE (15 CM BASE DA GUIA + 30 CM BASE DA SARJETA) X 22 CM ALTURA. AF_06/2016</v>
          </cell>
          <cell r="C1597" t="str">
            <v>M</v>
          </cell>
          <cell r="D1597">
            <v>34.65</v>
          </cell>
        </row>
        <row r="1598">
          <cell r="A1598">
            <v>94269</v>
          </cell>
          <cell r="B1598" t="str">
            <v>GUIA (MEIO-FIO) E SARJETA CONJUGADOS DE CONCRETO, MOLDADA  IN LOCO  EM TRECHO RETO COM EXTRUSORA, 60 CM BASE (15 CM BASE DA GUIA + 45 CM BASE DA SARJETA) X 26 CM ALTURA. AF_06/2016</v>
          </cell>
          <cell r="C1598" t="str">
            <v>M</v>
          </cell>
          <cell r="D1598">
            <v>44.35</v>
          </cell>
        </row>
        <row r="1599">
          <cell r="A1599">
            <v>94270</v>
          </cell>
          <cell r="B1599" t="str">
            <v>GUIA (MEIO-FIO) E SARJETA CONJUGADOS DE CONCRETO, MOLDADA IN LOCO  EM TRECHO CURVO COM EXTRUSORA, 60 CM BASE (15 CM BASE DA GUIA + 45 CM BASE DA SARJETA) X 26 CM ALTURA. AF_06/2016</v>
          </cell>
          <cell r="C1599" t="str">
            <v>M</v>
          </cell>
          <cell r="D1599">
            <v>48.86</v>
          </cell>
        </row>
        <row r="1600">
          <cell r="A1600">
            <v>94271</v>
          </cell>
          <cell r="B1600" t="str">
            <v>GUIA (MEIO-FIO) E SARJETA CONJUGADOS DE CONCRETO, MOLDADA  IN LOCO  EM TRECHO RETO COM EXTRUSORA, 65 CM BASE (15 CM BASE DA GUIA + 50 CM BASE DA SARJETA) X 26 CM ALTURA. AF_06/2016</v>
          </cell>
          <cell r="C1600" t="str">
            <v>M</v>
          </cell>
          <cell r="D1600">
            <v>54.09</v>
          </cell>
        </row>
        <row r="1601">
          <cell r="A1601">
            <v>94272</v>
          </cell>
          <cell r="B1601" t="str">
            <v>GUIA (MEIO-FIO) E SARJETA CONJUGADOS DE CONCRETO, MOLDADA  IN LOCO  EM TRECHO CURVO COM EXTRUSORA, 65 CM BASE (15 CM BASE DA GUIA + 50 CM BASE DA SARJETA) X 26 CM ALTURA. AF_06/2016</v>
          </cell>
          <cell r="C1601" t="str">
            <v>M</v>
          </cell>
          <cell r="D1601">
            <v>60.08</v>
          </cell>
        </row>
        <row r="1602">
          <cell r="A1602">
            <v>94273</v>
          </cell>
          <cell r="B1602" t="str">
            <v>ASSENTAMENTO DE GUIA (MEIO-FIO) EM TRECHO RETO, CONFECCIONADA EM CONCRETO PRÉ-FABRICADO, DIMENSÕES 100X15X13X30 CM (COMPRIMENTO X BASE INFERIOR X BASE SUPERIOR X ALTURA), PARA VIAS URBANAS (USO VIÁRIO). AF_06/2016</v>
          </cell>
          <cell r="C1602" t="str">
            <v>M</v>
          </cell>
          <cell r="D1602">
            <v>35.590000000000003</v>
          </cell>
        </row>
        <row r="1603">
          <cell r="A1603">
            <v>94274</v>
          </cell>
          <cell r="B1603" t="str">
            <v>ASSENTAMENTO DE GUIA (MEIO-FIO) EM TRECHO CURVO, CONFECCIONADA EM CONCRETO PRÉ-FABRICADO, DIMENSÕES 100X15X13X30 CM (COMPRIMENTO X BASE INFERIOR X BASE SUPERIOR X ALTURA), PARA VIAS URBANAS (USO VIÁRIO). AF_06/2016</v>
          </cell>
          <cell r="C1603" t="str">
            <v>M</v>
          </cell>
          <cell r="D1603">
            <v>38.4</v>
          </cell>
        </row>
        <row r="1604">
          <cell r="A1604">
            <v>94275</v>
          </cell>
          <cell r="B1604" t="str">
            <v>ASSENTAMENTO DE GUIA (MEIO-FIO) EM TRECHO RETO, CONFECCIONADA EM CONCRETO PRÉ-FABRICADO, DIMENSÕES 100X15X13X20 CM (COMPRIMENTO X BASE INFERIOR X BASE SUPERIOR X ALTURA), PARA URBANIZAÇÃO INTERNA DE EMPREENDIMENTOS. AF_06/2016_P</v>
          </cell>
          <cell r="C1604" t="str">
            <v>M</v>
          </cell>
          <cell r="D1604">
            <v>34.159999999999997</v>
          </cell>
        </row>
        <row r="1605">
          <cell r="A1605">
            <v>94276</v>
          </cell>
          <cell r="B1605" t="str">
            <v>ASSENTAMENTO DE GUIA (MEIO-FIO) EM TRECHO CURVO, CONFECCIONADA EM CONCRETO PRÉ-FABRICADO, DIMENSÕES 100X15X13X20 CM (COMPRIMENTO X BASE INFERIOR X BASE SUPERIOR X ALTURA), PARA URBANIZAÇÃO INTERNA DE EMPREENDIMENTOS. AF_06/2016_P</v>
          </cell>
          <cell r="C1605" t="str">
            <v>M</v>
          </cell>
          <cell r="D1605">
            <v>36.979999999999997</v>
          </cell>
        </row>
        <row r="1606">
          <cell r="A1606">
            <v>94281</v>
          </cell>
          <cell r="B1606" t="str">
            <v>EXECUÇÃO DE SARJETA DE CONCRETO USINADO, MOLDADA  IN LOCO  EM TRECHO RETO, 30 CM BASE X 15 CM ALTURA. AF_06/2016</v>
          </cell>
          <cell r="C1606" t="str">
            <v>M</v>
          </cell>
          <cell r="D1606">
            <v>32.61</v>
          </cell>
        </row>
        <row r="1607">
          <cell r="A1607">
            <v>94282</v>
          </cell>
          <cell r="B1607" t="str">
            <v>EXECUÇÃO DE SARJETA DE CONCRETO USINADO, MOLDADA  IN LOCO  EM TRECHO CURVO, 30 CM BASE X 15 CM ALTURA. AF_06/2016</v>
          </cell>
          <cell r="C1607" t="str">
            <v>M</v>
          </cell>
          <cell r="D1607">
            <v>41.17</v>
          </cell>
        </row>
        <row r="1608">
          <cell r="A1608">
            <v>94283</v>
          </cell>
          <cell r="B1608" t="str">
            <v>EXECUÇÃO DE SARJETA DE CONCRETO USINADO, MOLDADA  IN LOCO  EM TRECHO RETO, 45 CM BASE X 15 CM ALTURA. AF_06/2016</v>
          </cell>
          <cell r="C1608" t="str">
            <v>M</v>
          </cell>
          <cell r="D1608">
            <v>41.44</v>
          </cell>
        </row>
        <row r="1609">
          <cell r="A1609">
            <v>94284</v>
          </cell>
          <cell r="B1609" t="str">
            <v>EXECUÇÃO DE SARJETA DE CONCRETO USINADO, MOLDADA  IN LOCO  EM TRECHO CURVO, 45 CM BASE X 15 CM ALTURA. AF_06/2016</v>
          </cell>
          <cell r="C1609" t="str">
            <v>M</v>
          </cell>
          <cell r="D1609">
            <v>50.01</v>
          </cell>
        </row>
        <row r="1610">
          <cell r="A1610">
            <v>94285</v>
          </cell>
          <cell r="B1610" t="str">
            <v>EXECUÇÃO DE SARJETA DE CONCRETO USINADO, MOLDADA  IN LOCO  EM TRECHO RETO, 60 CM BASE X 15 CM ALTURA. AF_06/2016</v>
          </cell>
          <cell r="C1610" t="str">
            <v>M</v>
          </cell>
          <cell r="D1610">
            <v>49.84</v>
          </cell>
        </row>
        <row r="1611">
          <cell r="A1611">
            <v>94286</v>
          </cell>
          <cell r="B1611" t="str">
            <v>EXECUÇÃO DE SARJETA DE CONCRETO USINADO, MOLDADA  IN LOCO  EM TRECHO CURVO, 60 CM BASE X 15 CM ALTURA. AF_06/2016</v>
          </cell>
          <cell r="C1611" t="str">
            <v>M</v>
          </cell>
          <cell r="D1611">
            <v>58.41</v>
          </cell>
        </row>
        <row r="1612">
          <cell r="A1612">
            <v>94287</v>
          </cell>
          <cell r="B1612" t="str">
            <v>EXECUÇÃO DE SARJETA DE CONCRETO USINADO, MOLDADA  IN LOCO  EM TRECHO RETO, 30 CM BASE X 10 CM ALTURA. AF_06/2016</v>
          </cell>
          <cell r="C1612" t="str">
            <v>M</v>
          </cell>
          <cell r="D1612">
            <v>25.8</v>
          </cell>
        </row>
        <row r="1613">
          <cell r="A1613">
            <v>94288</v>
          </cell>
          <cell r="B1613" t="str">
            <v>EXECUÇÃO DE SARJETA DE CONCRETO USINADO, MOLDADA  IN LOCO  EM TRECHO CURVO, 30 CM BASE X 10 CM ALTURA. AF_06/2016</v>
          </cell>
          <cell r="C1613" t="str">
            <v>M</v>
          </cell>
          <cell r="D1613">
            <v>33.29</v>
          </cell>
        </row>
        <row r="1614">
          <cell r="A1614">
            <v>94289</v>
          </cell>
          <cell r="B1614" t="str">
            <v>EXECUÇÃO DE SARJETA DE CONCRETO USINADO, MOLDADA  IN LOCO  EM TRECHO RETO, 45 CM BASE X 10 CM ALTURA. AF_06/2016</v>
          </cell>
          <cell r="C1614" t="str">
            <v>M</v>
          </cell>
          <cell r="D1614">
            <v>32.19</v>
          </cell>
        </row>
        <row r="1615">
          <cell r="A1615">
            <v>94290</v>
          </cell>
          <cell r="B1615" t="str">
            <v>EXECUÇÃO DE SARJETA DE CONCRETO USINADO, MOLDADA  IN LOCO  EM TRECHO CURVO, 45 CM BASE X 10 CM ALTURA. AF_06/2016</v>
          </cell>
          <cell r="C1615" t="str">
            <v>M</v>
          </cell>
          <cell r="D1615">
            <v>39.69</v>
          </cell>
        </row>
        <row r="1616">
          <cell r="A1616">
            <v>94291</v>
          </cell>
          <cell r="B1616" t="str">
            <v>EXECUÇÃO DE SARJETA DE CONCRETO USINADO, MOLDADA  IN LOCO  EM TRECHO RETO, 60 CM BASE X 10 CM ALTURA. AF_06/2016</v>
          </cell>
          <cell r="C1616" t="str">
            <v>M</v>
          </cell>
          <cell r="D1616">
            <v>38.21</v>
          </cell>
        </row>
        <row r="1617">
          <cell r="A1617">
            <v>94292</v>
          </cell>
          <cell r="B1617" t="str">
            <v>EXECUÇÃO DE SARJETA DE CONCRETO USINADO, MOLDADA  IN LOCO  EM TRECHO CURVO, 60 CM BASE X 10 CM ALTURA. AF_06/2016</v>
          </cell>
          <cell r="C1617" t="str">
            <v>M</v>
          </cell>
          <cell r="D1617">
            <v>45.7</v>
          </cell>
        </row>
        <row r="1618">
          <cell r="A1618">
            <v>94293</v>
          </cell>
          <cell r="B1618" t="str">
            <v>EXECUÇÃO DE SARJETÃO DE CONCRETO USINADO, MOLDADA  IN LOCO  EM TRECHO RETO, 100 CM BASE X 20 CM ALTURA. AF_06/2016</v>
          </cell>
          <cell r="C1618" t="str">
            <v>M</v>
          </cell>
          <cell r="D1618">
            <v>97.14</v>
          </cell>
        </row>
        <row r="1619">
          <cell r="A1619">
            <v>94294</v>
          </cell>
          <cell r="B1619" t="str">
            <v>EXECUÇÃO DE ESCORAS DE CONCRETO PARA CONTENÇÃO DE GUIAS PRÉ-FABRICADAS. AF_06/2016</v>
          </cell>
          <cell r="C1619" t="str">
            <v>M</v>
          </cell>
          <cell r="D1619">
            <v>5.49</v>
          </cell>
        </row>
        <row r="1620">
          <cell r="A1620">
            <v>94037</v>
          </cell>
          <cell r="B1620" t="str">
            <v>ESCORAMENTO DE VALA, TIPO PONTALETEAMENTO, COM PROFUNDIDADE DE 0 A 1,5 M, LARGURA MENOR QUE 1,5 M, EM LOCAL COM NÍVEL ALTO DE INTERFERÊNCIA. AF_06/2016</v>
          </cell>
          <cell r="C1620" t="str">
            <v>M2</v>
          </cell>
          <cell r="D1620">
            <v>15.55</v>
          </cell>
        </row>
        <row r="1621">
          <cell r="A1621">
            <v>94038</v>
          </cell>
          <cell r="B1621" t="str">
            <v>ESCORAMENTO DE VALA, TIPO PONTALETEAMENTO, COM PROFUNDIDADE DE 0 A 1,5 M, LARGURA MAIOR OU IGUAL A 1,5 M E MENOR QUE 2,5 M, EM LOCAL COM NÍVEL ALTO DE INTERFERÊNCIA. AF_06/2016</v>
          </cell>
          <cell r="C1621" t="str">
            <v>M2</v>
          </cell>
          <cell r="D1621">
            <v>21.24</v>
          </cell>
        </row>
        <row r="1622">
          <cell r="A1622">
            <v>94039</v>
          </cell>
          <cell r="B1622" t="str">
            <v>ESCORAMENTO DE VALA, TIPO PONTALETEAMENTO, COM PROFUNDIDADE DE 1,5 A 3,0 M, LARGURA MENOR QUE 1,5 M, EM LOCAL COM NÍVEL ALTO DE INTERFERÊNCIA. AF_06/2016</v>
          </cell>
          <cell r="C1622" t="str">
            <v>M2</v>
          </cell>
          <cell r="D1622">
            <v>12.33</v>
          </cell>
        </row>
        <row r="1623">
          <cell r="A1623">
            <v>94040</v>
          </cell>
          <cell r="B1623" t="str">
            <v>ESCORAMENTO DE VALA, TIPO PONTALETEAMENTO, COM PROFUNDIDADE DE 1,5 A 3,0 M, LARGURA MAIOR OU IGUAL A 1,5 M E MENOR QUE 2,5 M, EM LOCAL COM NÍVEL ALTO DE INTERFERÊNCIA. AF_06/2016</v>
          </cell>
          <cell r="C1623" t="str">
            <v>M2</v>
          </cell>
          <cell r="D1623">
            <v>18.04</v>
          </cell>
        </row>
        <row r="1624">
          <cell r="A1624">
            <v>94041</v>
          </cell>
          <cell r="B1624" t="str">
            <v>ESCORAMENTO DE VALA, TIPO PONTALETEAMENTO, COM PROFUNDIDADE DE 3,0 A 4,5 M, LARGURA MENOR QUE 1,5 M EM LOCAL COM NÍVEL ALTO DE INTERFERÊNCIA. AF_06/2016</v>
          </cell>
          <cell r="C1624" t="str">
            <v>M2</v>
          </cell>
          <cell r="D1624">
            <v>9.56</v>
          </cell>
        </row>
        <row r="1625">
          <cell r="A1625">
            <v>94042</v>
          </cell>
          <cell r="B1625" t="str">
            <v>ESCORAMENTO DE VALA, TIPO PONTALETEAMENTO, COM PROFUNDIDADE DE 3,0 A 4,5 M, LARGURA MAIOR OU IGUAL A 1,5 M E MENOR QUE 2,5 M, EM LOCAL COM NÍVEL ALTO DE INTERFERÊNCIA. AF_06/2016</v>
          </cell>
          <cell r="C1625" t="str">
            <v>M2</v>
          </cell>
          <cell r="D1625">
            <v>15.42</v>
          </cell>
        </row>
        <row r="1626">
          <cell r="A1626">
            <v>94043</v>
          </cell>
          <cell r="B1626" t="str">
            <v>ESCORAMENTO DE VALA, TIPO PONTALETEAMENTO, COM PROFUNDIDADE DE 0 A 1,5 M, LARGURA MENOR QUE 1,5 M, EM LOCAL COM NÍVEL BAIXO DE INTERFERÊNCIA. AF_06/2016</v>
          </cell>
          <cell r="C1626" t="str">
            <v>M2</v>
          </cell>
          <cell r="D1626">
            <v>14.67</v>
          </cell>
        </row>
        <row r="1627">
          <cell r="A1627">
            <v>94044</v>
          </cell>
          <cell r="B1627" t="str">
            <v>ESCORAMENTO DE VALA, TIPO PONTALETEAMENTO, COM PROFUNDIDADE DE 0 A 1,5 M, LARGURA MAIOR OU IGUAL A 1,5 M E MENOR QUE 2,5 M, EM LOCAL COM NÍVEL BAIXO DE INTERFERÊNCIA. AF_06/2016</v>
          </cell>
          <cell r="C1627" t="str">
            <v>M2</v>
          </cell>
          <cell r="D1627">
            <v>20.39</v>
          </cell>
        </row>
        <row r="1628">
          <cell r="A1628">
            <v>94045</v>
          </cell>
          <cell r="B1628" t="str">
            <v>ESCORAMENTO DE VALA, TIPO PONTALETEAMENTO, COM PROFUNDIDADE DE 1,5 A 3,0 M, LARGURA MENOR QUE 1,5 M, EM LOCAL COM NÍVEL BAIXO DE INTERFERÊNCIA. AF_06/2016</v>
          </cell>
          <cell r="C1628" t="str">
            <v>M2</v>
          </cell>
          <cell r="D1628">
            <v>11.47</v>
          </cell>
        </row>
        <row r="1629">
          <cell r="A1629">
            <v>94046</v>
          </cell>
          <cell r="B1629" t="str">
            <v>ESCORAMENTO DE VALA, TIPO PONTALETEAMENTO, COM PROFUNDIDADE DE 1,5 A 3,0 M, LARGURA MAIOR OU IGUAL A 1,5 M E MENOR QUE 2,5 M, EM LOCAL COM NÍVEL BAIXO DE INTERFERÊNCIA. AF_06/2016</v>
          </cell>
          <cell r="C1629" t="str">
            <v>M2</v>
          </cell>
          <cell r="D1629">
            <v>17.149999999999999</v>
          </cell>
        </row>
        <row r="1630">
          <cell r="A1630">
            <v>94047</v>
          </cell>
          <cell r="B1630" t="str">
            <v>ESCORAMENTO DE VALA, TIPO PONTALETEAMENTO, COM PROFUNDIDADE DE 3,0 A 4,5 M, LARGURA MENOR QUE 1,5 M EM LOCAL COM NÍVEL BAIXO DE INTERFERÊNCIA. AF_06/2016</v>
          </cell>
          <cell r="C1630" t="str">
            <v>M2</v>
          </cell>
          <cell r="D1630">
            <v>8.6999999999999993</v>
          </cell>
        </row>
        <row r="1631">
          <cell r="A1631">
            <v>94048</v>
          </cell>
          <cell r="B1631" t="str">
            <v>ESCORAMENTO DE VALA, TIPO PONTALETEAMENTO, COM PROFUNDIDADE DE 3,0 A 4,5 M, LARGURA MAIOR OU IGUAL A 1,5 M E MENOR QUE 2,5 M, EM LOCAL COM NÍVEL BAIXO DE INTERFERÊNCIA. AF_06/2016</v>
          </cell>
          <cell r="C1631" t="str">
            <v>M2</v>
          </cell>
          <cell r="D1631">
            <v>14.54</v>
          </cell>
        </row>
        <row r="1632">
          <cell r="A1632">
            <v>94049</v>
          </cell>
          <cell r="B1632" t="str">
            <v>ESCORAMENTO DE VALA, TIPO DESCONTÍNUO, COM PROFUNDIDADE DE 0 A 1,5 M, LARGURA MENOR QUE 1,5 M, EM LOCAL COM NÍVEL ALTO DE INTERFERÊNCIA. AF_06/2016</v>
          </cell>
          <cell r="C1632" t="str">
            <v>M2</v>
          </cell>
          <cell r="D1632">
            <v>27.1</v>
          </cell>
        </row>
        <row r="1633">
          <cell r="A1633">
            <v>94050</v>
          </cell>
          <cell r="B1633" t="str">
            <v>ESCORAMENTO DE VALA, TIPO DESCONTÍNUO, COM PROFUNDIDADE DE 0 A 1,5 M, LARGURA MAIOR OU IGUAL A 1,5 M E MENOR QUE 2,5 M, EM LOCAL COM NÍVEL ALTO DE INTERFERÊNCIA. AF_06/2016</v>
          </cell>
          <cell r="C1633" t="str">
            <v>M2</v>
          </cell>
          <cell r="D1633">
            <v>34.46</v>
          </cell>
        </row>
        <row r="1634">
          <cell r="A1634">
            <v>94051</v>
          </cell>
          <cell r="B1634" t="str">
            <v>ESCORAMENTO DE VALA, TIPO DESCONTÍNUO, COM PROFUNDIDADE DE 1,5 M A 3,0 M, LARGURA MENOR QUE 1,5 M, EM LOCAL COM NÍVEL ALTO DE INTERFERÊNCIA. AF_06/2016</v>
          </cell>
          <cell r="C1634" t="str">
            <v>M2</v>
          </cell>
          <cell r="D1634">
            <v>22.52</v>
          </cell>
        </row>
        <row r="1635">
          <cell r="A1635">
            <v>94052</v>
          </cell>
          <cell r="B1635" t="str">
            <v>ESCORAMENTO DE VALA, TIPO DESCONTÍNUO, COM PROFUNDIDADE DE 1,5 A 3,0 M, LARGURA MAIOR OU IGUAL A 1,5 M E MENOR QUE 2,5 M, EM LOCAL COM NÍVEL ALTO DE INTERFERÊNCIA. AF_06/2016</v>
          </cell>
          <cell r="C1635" t="str">
            <v>M2</v>
          </cell>
          <cell r="D1635">
            <v>29.78</v>
          </cell>
        </row>
        <row r="1636">
          <cell r="A1636">
            <v>94053</v>
          </cell>
          <cell r="B1636" t="str">
            <v>ESCORAMENTO DE VALA, TIPO DESCONTÍNUO, COM PROFUNDIDADE DE 3,0 A 4,5 M, LARGURA MENOR QUE 1,5 M, EM LOCAL COM NÍVEL ALTO DE INTERFERÊNCIA. AF_06/2016</v>
          </cell>
          <cell r="C1636" t="str">
            <v>M2</v>
          </cell>
          <cell r="D1636">
            <v>19.989999999999998</v>
          </cell>
        </row>
        <row r="1637">
          <cell r="A1637">
            <v>94054</v>
          </cell>
          <cell r="B1637" t="str">
            <v>ESCORAMENTO DE VALA, TIPO DESCONTÍNUO, COM PROFUNDIDADE DE 3,0 A 4,5 M, LARGURA MAIOR OU IGUAL A 1,5 E MENOR QUE 2,5 M, EM LOCAL COM NÍVEL ALTO DE INTERFERÊNCIA. AF_06/2016</v>
          </cell>
          <cell r="C1637" t="str">
            <v>M2</v>
          </cell>
          <cell r="D1637">
            <v>27.4</v>
          </cell>
        </row>
        <row r="1638">
          <cell r="A1638">
            <v>94055</v>
          </cell>
          <cell r="B1638" t="str">
            <v>ESCORAMENTO DE VALA, TIPO DESCONTÍNUO, COM PROFUNDIDADE DE 0 A 1,5 M, LARGURA MENOR QUE 1,5 M, EM LOCAL COM NÍVEL BAIXO DE INTERFERÊNCIA. AF_06/2016</v>
          </cell>
          <cell r="C1638" t="str">
            <v>M2</v>
          </cell>
          <cell r="D1638">
            <v>25.96</v>
          </cell>
        </row>
        <row r="1639">
          <cell r="A1639">
            <v>94056</v>
          </cell>
          <cell r="B1639" t="str">
            <v>ESCORAMENTO DE VALA, TIPO DESCONTÍNUO, COM PROFUNDIDADE DE 0 A 1,5 M, LARGURA MAIOR OU IGUAL A 1,5 M E MENOR QUE 2,5 M, EM LOCAL COM NÍVEL BAIXO DE INTERFERÊNCIA. AF_06/2016</v>
          </cell>
          <cell r="C1639" t="str">
            <v>M2</v>
          </cell>
          <cell r="D1639">
            <v>33.35</v>
          </cell>
        </row>
        <row r="1640">
          <cell r="A1640">
            <v>94057</v>
          </cell>
          <cell r="B1640" t="str">
            <v>ESCORAMENTO DE VALA, TIPO DESCONTÍNUO, COM PROFUNDIDADE DE 1,5 M A 3,0 M, LARGURA MENOR QUE 1,5 M, EM LOCAL COM NÍVEL BAIXO DE INTERFERÊNCIA. AF_06/2016</v>
          </cell>
          <cell r="C1640" t="str">
            <v>M2</v>
          </cell>
          <cell r="D1640">
            <v>21.41</v>
          </cell>
        </row>
        <row r="1641">
          <cell r="A1641">
            <v>94058</v>
          </cell>
          <cell r="B1641" t="str">
            <v>ESCORAMENTO DE VALA, TIPO DESCONTÍNUO, COM PROFUNDIDADE DE 1,5 A 3,0 M, LARGURA MAIOR OU IGUAL A 1,5 M E MENOR QUE 2,5 M, EM LOCAL COM NÍVEL BAIXO DE INTERFERÊNCIA. AF_06/2016</v>
          </cell>
          <cell r="C1641" t="str">
            <v>M2</v>
          </cell>
          <cell r="D1641">
            <v>28.64</v>
          </cell>
        </row>
        <row r="1642">
          <cell r="A1642">
            <v>94059</v>
          </cell>
          <cell r="B1642" t="str">
            <v>ESCORAMENTO DE VALA, TIPO DESCONTÍNUO, COM PROFUNDIDADE DE 3,0 A 4,5 M, LARGURA MENOR QUE 1,5 M, EM LOCAL COM NÍVEL BAIXO DE INTERFERÊNCIA. AF_06/2016</v>
          </cell>
          <cell r="C1642" t="str">
            <v>M2</v>
          </cell>
          <cell r="D1642">
            <v>18.87</v>
          </cell>
        </row>
        <row r="1643">
          <cell r="A1643">
            <v>94060</v>
          </cell>
          <cell r="B1643" t="str">
            <v>ESCORAMENTO DE VALA, TIPO DESCONTÍNUO, COM PROFUNDIDADE DE 3,0 A 4,5 M, LARGURA MAIOR OU IGUAL A 1,5 E MENOR QUE 2,5 M, EM LOCAL COM NÍVEL BAIXO DE INTERFERÊNCIA. AF_06/2016</v>
          </cell>
          <cell r="C1643" t="str">
            <v>M2</v>
          </cell>
          <cell r="D1643">
            <v>26.26</v>
          </cell>
        </row>
        <row r="1644">
          <cell r="A1644">
            <v>83770</v>
          </cell>
          <cell r="B1644" t="str">
            <v>ESCORAMENTO CONTINUO DE VALAS, MISTO, COM PERFIL I DE 8"</v>
          </cell>
          <cell r="C1644" t="str">
            <v>M2</v>
          </cell>
          <cell r="D1644">
            <v>136.47</v>
          </cell>
        </row>
        <row r="1645">
          <cell r="A1645">
            <v>73301</v>
          </cell>
          <cell r="B1645" t="str">
            <v>ESCORAMENTO FORMAS ATE H = 3,30M, COM MADEIRA DE 3A QUALIDADE, NAO APARELHADA, APROVEITAMENTO TABUAS 3X E PRUMOS 4X.</v>
          </cell>
          <cell r="C1645" t="str">
            <v>M3</v>
          </cell>
          <cell r="D1645">
            <v>7.79</v>
          </cell>
        </row>
        <row r="1646">
          <cell r="A1646">
            <v>83515</v>
          </cell>
          <cell r="B1646" t="str">
            <v>ESCORAMENTO FORMAS DE H=3,30 A 3,50 M, COM MADEIRA 3A QUALIDADE, NAO APARELHADA, APROVEITAMENTO TABUAS 3X E PRUMOS 4X</v>
          </cell>
          <cell r="C1646" t="str">
            <v>M3</v>
          </cell>
          <cell r="D1646">
            <v>15.39</v>
          </cell>
        </row>
        <row r="1647">
          <cell r="A1647">
            <v>83516</v>
          </cell>
          <cell r="B1647" t="str">
            <v>ESCORAMENTO FORMAS H=3,50 A 4,00 M, COM MADEIRA DE 3A QUALIDADE, NAO APARELHADA, APROVEITAMENTO TABUAS 3X E PRUMOS 4X.</v>
          </cell>
          <cell r="C1647" t="str">
            <v>M3</v>
          </cell>
          <cell r="D1647">
            <v>17.760000000000002</v>
          </cell>
        </row>
        <row r="1648">
          <cell r="A1648">
            <v>72144</v>
          </cell>
          <cell r="B1648" t="str">
            <v>RECOLOCACAO DE FOLHAS DE PORTA DE PASSAGEM OU JANELA, CONSIDERANDO REAPROVEITAMENTO DO MATERIAL</v>
          </cell>
          <cell r="C1648" t="str">
            <v>UN</v>
          </cell>
          <cell r="D1648">
            <v>65.489999999999995</v>
          </cell>
        </row>
        <row r="1649">
          <cell r="A1649" t="str">
            <v>73910/8</v>
          </cell>
          <cell r="B1649" t="str">
            <v>PORTA DE MADEIRA COMPENSADA LISA PARA PINTURA, 120X210X3,5CM, 2 FOLHAS, INCLUSO ADUELA 2A, ALIZAR 2A E DOBRADICAS</v>
          </cell>
          <cell r="C1649" t="str">
            <v>UN</v>
          </cell>
          <cell r="D1649">
            <v>623.88</v>
          </cell>
        </row>
        <row r="1650">
          <cell r="A1650" t="str">
            <v>73910/9</v>
          </cell>
          <cell r="B1650" t="str">
            <v>PORTA DE MADEIRA COMPENSADA LISA PARA CERA OU VERNIZ, 120X210X3,5CM, 2 FOLHAS, INCLUSO ADUELA 1A, ALIZAR 1A E DOBRADICAS COM ANEL</v>
          </cell>
          <cell r="C1650" t="str">
            <v>UN</v>
          </cell>
          <cell r="D1650">
            <v>841.99</v>
          </cell>
        </row>
        <row r="1651">
          <cell r="A1651">
            <v>84874</v>
          </cell>
          <cell r="B1651" t="str">
            <v>ALCAPAO EM COMPENSADO DE MADEIRA CEDRO/VIROLA, 60X60X2CM, COM MARCO 7X3CM, ALIZAR DE 2A, DOBRADICAS EM LATAO CROMADO E TARJETA CROMADA</v>
          </cell>
          <cell r="C1651" t="str">
            <v>UN</v>
          </cell>
          <cell r="D1651">
            <v>209.98</v>
          </cell>
        </row>
        <row r="1652">
          <cell r="A1652">
            <v>84876</v>
          </cell>
          <cell r="B1652" t="str">
            <v>PORTA MADEIRA 1A CORRER P/VIDRO 30MM/ GUARNICAO 15CM/ALIZAR</v>
          </cell>
          <cell r="C1652" t="str">
            <v>M2</v>
          </cell>
          <cell r="D1652">
            <v>755.86</v>
          </cell>
        </row>
        <row r="1653">
          <cell r="A1653">
            <v>90788</v>
          </cell>
          <cell r="B1653" t="str">
            <v>PORTA-PRONTA DE MADEIRA, FOLHA LEVE OU MÉDIA, 60X210CM, FIXAÇÃO COM PREENCHIMENTO PARCIAL DE ESPUMA EXPANSIVA - FORNECIMENTO E INSTALAÇÃO. AF_08/2015</v>
          </cell>
          <cell r="C1653" t="str">
            <v>UN</v>
          </cell>
          <cell r="D1653">
            <v>370.25</v>
          </cell>
        </row>
        <row r="1654">
          <cell r="A1654">
            <v>90789</v>
          </cell>
          <cell r="B1654" t="str">
            <v>PORTA-PRONTA DE MADEIRA, FOLHA LEVE OU MÉDIA, 70X210CM, FIXAÇÃO COM PREENCHIMENTO PARCIAL DE ESPUMA EXPANSIVA - FORNECIMENTO E INSTALAÇÃO. AF_08/2015</v>
          </cell>
          <cell r="C1654" t="str">
            <v>UN</v>
          </cell>
          <cell r="D1654">
            <v>382.56</v>
          </cell>
        </row>
        <row r="1655">
          <cell r="A1655">
            <v>90790</v>
          </cell>
          <cell r="B1655" t="str">
            <v>PORTA-PRONTA DE MADEIRA, FOLHA LEVE OU MÉDIA, 80X210CM, FIXAÇÃO COM PREENCHIMENTO PARCIAL DE ESPUMA EXPANSIVA - FORNECIMENTO E INSTALAÇÃO. AF_08/2015</v>
          </cell>
          <cell r="C1655" t="str">
            <v>UN</v>
          </cell>
          <cell r="D1655">
            <v>385.88</v>
          </cell>
        </row>
        <row r="1656">
          <cell r="A1656">
            <v>90791</v>
          </cell>
          <cell r="B1656" t="str">
            <v>PORTA-PRONTA DE MADEIRA, FOLHA PESADA OU SUPERPESADA, 80X210CM, FIXAÇÃO COM PREENCHIMENTO PARCIAL DE ESPUMA EXPANSIVA - FORNECIMENTO E INSTALAÇÃO. AF_08/2015</v>
          </cell>
          <cell r="C1656" t="str">
            <v>UN</v>
          </cell>
          <cell r="D1656">
            <v>412.77</v>
          </cell>
        </row>
        <row r="1657">
          <cell r="A1657">
            <v>90792</v>
          </cell>
          <cell r="B1657" t="str">
            <v>PORTA-PRONTA DE MADEIRA, FOLHA PESADA OU SUPERPESADA, 80X210CM, FIXAÇÃO COM PREENCHIMENTO TOTAL DE ESPUMA EXPANSIVA - FORNECIMENTO E INSTALAÇÃO. AF_08/2015</v>
          </cell>
          <cell r="C1657" t="str">
            <v>UN</v>
          </cell>
          <cell r="D1657">
            <v>433.12</v>
          </cell>
        </row>
        <row r="1658">
          <cell r="A1658">
            <v>90793</v>
          </cell>
          <cell r="B1658" t="str">
            <v>PORTA-PRONTA DE MADEIRA, FOLHA PESADA OU SUPERPESADA, 90X210CM, FIXAÇÃO COM PREENCHIMENTO TOTAL DE ESPUMA EXPANSIVA - FORNECIMENTO E INSTALAÇÃO. AF_08/2015</v>
          </cell>
          <cell r="C1658" t="str">
            <v>UN</v>
          </cell>
          <cell r="D1658">
            <v>445.39</v>
          </cell>
        </row>
        <row r="1659">
          <cell r="A1659">
            <v>90800</v>
          </cell>
          <cell r="B1659" t="str">
            <v>ADUELA / MARCO / BATENTE PARA PORTA DE 60X210CM, PADRÃO MÉDIO - FORNECIMENTO E MONTAGEM. AF_08/2015</v>
          </cell>
          <cell r="C1659" t="str">
            <v>UN</v>
          </cell>
          <cell r="D1659">
            <v>155.27000000000001</v>
          </cell>
        </row>
        <row r="1660">
          <cell r="A1660">
            <v>90801</v>
          </cell>
          <cell r="B1660" t="str">
            <v>ADUELA / MARCO / BATENTE PARA PORTA DE 70X210CM, PADRÃO MÉDIO - FORNECIMENTO E MONTAGEM. AF_08/2015</v>
          </cell>
          <cell r="C1660" t="str">
            <v>UN</v>
          </cell>
          <cell r="D1660">
            <v>161.13</v>
          </cell>
        </row>
        <row r="1661">
          <cell r="A1661">
            <v>90802</v>
          </cell>
          <cell r="B1661" t="str">
            <v>ADUELA / MARCO / BATENTE PARA PORTA DE 80X210CM, PADRÃO MÉDIO - FORNECIMENTO E MONTAGEM. AF_08/2015</v>
          </cell>
          <cell r="C1661" t="str">
            <v>UN</v>
          </cell>
          <cell r="D1661">
            <v>167.01</v>
          </cell>
        </row>
        <row r="1662">
          <cell r="A1662">
            <v>90803</v>
          </cell>
          <cell r="B1662" t="str">
            <v>ADUELA / MARCO / BATENTE PARA PORTA DE 90X210CM, PADRÃO MÉDIO - FORNECIMENTO E MONTAGEM. AF_08/2015</v>
          </cell>
          <cell r="C1662" t="str">
            <v>UN</v>
          </cell>
          <cell r="D1662">
            <v>172.87</v>
          </cell>
        </row>
        <row r="1663">
          <cell r="A1663">
            <v>90804</v>
          </cell>
          <cell r="B1663" t="str">
            <v>ADUELA / MARCO / BATENTE PARA PORTA DE 60X210CM, FIXAÇÃO COM ARGAMASSA, PADRÃO MÉDIO - FORNECIMENTO E INSTALAÇÃO. AF_08/2015_P</v>
          </cell>
          <cell r="C1663" t="str">
            <v>UN</v>
          </cell>
          <cell r="D1663">
            <v>208.64</v>
          </cell>
        </row>
        <row r="1664">
          <cell r="A1664">
            <v>90805</v>
          </cell>
          <cell r="B1664" t="str">
            <v>ADUELA / MARCO / BATENTE PARA PORTA DE 60X210CM, FIXAÇÃO COM ARGAMASSA - SOMENTE INSTALAÇÃO. AF_08/2015_P</v>
          </cell>
          <cell r="C1664" t="str">
            <v>UN</v>
          </cell>
          <cell r="D1664">
            <v>53.37</v>
          </cell>
        </row>
        <row r="1665">
          <cell r="A1665">
            <v>90806</v>
          </cell>
          <cell r="B1665" t="str">
            <v>ADUELA / MARCO / BATENTE PARA PORTA DE 70X210CM, FIXAÇÃO COM ARGAMASSA, PADRÃO MÉDIO - FORNECIMENTO E INSTALAÇÃO. AF_08/2015_P</v>
          </cell>
          <cell r="C1665" t="str">
            <v>UN</v>
          </cell>
          <cell r="D1665">
            <v>219</v>
          </cell>
        </row>
        <row r="1666">
          <cell r="A1666">
            <v>90807</v>
          </cell>
          <cell r="B1666" t="str">
            <v>ADUELA / MARCO / BATENTE PARA PORTA DE 70X210CM, FIXAÇÃO COM ARGAMASSA - SOMENTE INSTALAÇÃO. AF_08/2015_P</v>
          </cell>
          <cell r="C1666" t="str">
            <v>UN</v>
          </cell>
          <cell r="D1666">
            <v>57.87</v>
          </cell>
        </row>
        <row r="1667">
          <cell r="A1667">
            <v>90816</v>
          </cell>
          <cell r="B1667" t="str">
            <v>ADUELA / MARCO / BATENTE PARA PORTA DE 80X210CM, FIXAÇÃO COM ARGAMASSA, PADRÃO MÉDIO - FORNECIMENTO E INSTALAÇÃO. AF_08/2015_P</v>
          </cell>
          <cell r="C1667" t="str">
            <v>UN</v>
          </cell>
          <cell r="D1667">
            <v>229.37</v>
          </cell>
        </row>
        <row r="1668">
          <cell r="A1668">
            <v>90817</v>
          </cell>
          <cell r="B1668" t="str">
            <v>ADUELA / MARCO / BATENTE PARA PORTA DE 80X210CM, FIXAÇÃO COM ARGAMASSA - SOMENTE INSTALAÇÃO. AF_08/2015_P</v>
          </cell>
          <cell r="C1668" t="str">
            <v>UN</v>
          </cell>
          <cell r="D1668">
            <v>62.36</v>
          </cell>
        </row>
        <row r="1669">
          <cell r="A1669">
            <v>90818</v>
          </cell>
          <cell r="B1669" t="str">
            <v>ADUELA / MARCO / BATENTE PARA PORTA DE 90X210CM, FIXAÇÃO COM ARGAMASSA, PADRÃO MÉDIO - FORNECIMENTO E INSTALAÇÃO. AF_08/2015_P</v>
          </cell>
          <cell r="C1669" t="str">
            <v>UN</v>
          </cell>
          <cell r="D1669">
            <v>239.78</v>
          </cell>
        </row>
        <row r="1670">
          <cell r="A1670">
            <v>90819</v>
          </cell>
          <cell r="B1670" t="str">
            <v>ADUELA / MARCO / BATENTE PARA PORTA DE 90X210CM, FIXAÇÃO COM ARGAMASSA - SOMENTE INSTALAÇÃO. AF_08/2015_P</v>
          </cell>
          <cell r="C1670" t="str">
            <v>UN</v>
          </cell>
          <cell r="D1670">
            <v>66.91</v>
          </cell>
        </row>
        <row r="1671">
          <cell r="A1671">
            <v>90820</v>
          </cell>
          <cell r="B1671" t="str">
            <v>PORTA DE MADEIRA PARA PINTURA, SEMI-OCA (LEVE OU MÉDIA), 60X210CM, ESPESSURA DE 3,5CM, INCLUSO DOBRADIÇAS - FORNECIMENTO E INSTALAÇÃO. AF_08/2015</v>
          </cell>
          <cell r="C1671" t="str">
            <v>UN</v>
          </cell>
          <cell r="D1671">
            <v>298.79000000000002</v>
          </cell>
        </row>
        <row r="1672">
          <cell r="A1672">
            <v>90821</v>
          </cell>
          <cell r="B1672" t="str">
            <v>PORTA DE MADEIRA PARA PINTURA, SEMI-OCA (LEVE OU MÉDIA), 70X210CM, ESPESSURA DE 3,5CM, INCLUSO DOBRADIÇAS - FORNECIMENTO E INSTALAÇÃO. AF_08/2015</v>
          </cell>
          <cell r="C1672" t="str">
            <v>UN</v>
          </cell>
          <cell r="D1672">
            <v>320.86</v>
          </cell>
        </row>
        <row r="1673">
          <cell r="A1673">
            <v>90822</v>
          </cell>
          <cell r="B1673" t="str">
            <v>PORTA DE MADEIRA PARA PINTURA, SEMI-OCA (LEVE OU MÉDIA), 80X210CM, ESPESSURA DE 3,5CM, INCLUSO DOBRADIÇAS - FORNECIMENTO E INSTALAÇÃO. AF_08/2015</v>
          </cell>
          <cell r="C1673" t="str">
            <v>UN</v>
          </cell>
          <cell r="D1673">
            <v>317.61</v>
          </cell>
        </row>
        <row r="1674">
          <cell r="A1674">
            <v>90823</v>
          </cell>
          <cell r="B1674" t="str">
            <v>PORTA DE MADEIRA PARA PINTURA, SEMI-OCA (LEVE OU MÉDIA), 90X210CM, ESPESSURA DE 3,5CM, INCLUSO DOBRADIÇAS - FORNECIMENTO E INSTALAÇÃO. AF_08/2015</v>
          </cell>
          <cell r="C1674" t="str">
            <v>UN</v>
          </cell>
          <cell r="D1674">
            <v>331.55</v>
          </cell>
        </row>
        <row r="1675">
          <cell r="A1675">
            <v>90826</v>
          </cell>
          <cell r="B1675" t="str">
            <v>ALIZAR / GUARNIÇÃO DE 5X1,5CM PARA PORTA DE 60X210CM FIXADO COM PREGOS, PADRÃO MÉDIO - FORNECIMENTO E INSTALAÇÃO. AF_08/2015</v>
          </cell>
          <cell r="C1675" t="str">
            <v>UN</v>
          </cell>
          <cell r="D1675">
            <v>23.67</v>
          </cell>
        </row>
        <row r="1676">
          <cell r="A1676">
            <v>90827</v>
          </cell>
          <cell r="B1676" t="str">
            <v>ALIZAR / GUARNIÇÃO DE 5X1,5CM PARA PORTA DE 70X210CM FIXADO COM PREGOS, PADRÃO MÉDIO - FORNECIMENTO E INSTALAÇÃO. AF_08/2015</v>
          </cell>
          <cell r="C1676" t="str">
            <v>UN</v>
          </cell>
          <cell r="D1676">
            <v>24.85</v>
          </cell>
        </row>
        <row r="1677">
          <cell r="A1677">
            <v>90828</v>
          </cell>
          <cell r="B1677" t="str">
            <v>ALIZAR / GUARNIÇÃO DE 5X1,5CM PARA PORTA DE 80X210CM FIXADO COM PREGOS, PADRÃO MÉDIO - FORNECIMENTO E INSTALAÇÃO. AF_08/2015</v>
          </cell>
          <cell r="C1677" t="str">
            <v>UN</v>
          </cell>
          <cell r="D1677">
            <v>26.01</v>
          </cell>
        </row>
        <row r="1678">
          <cell r="A1678">
            <v>90829</v>
          </cell>
          <cell r="B1678" t="str">
            <v>ALIZAR / GUARNIÇÃO DE 5X1,5CM PARA PORTA DE 90X210CM FIXADO COM PREGOS, PADRÃO MÉDIO - FORNECIMENTO E INSTALAÇÃO. AF_08/2015</v>
          </cell>
          <cell r="C1678" t="str">
            <v>UN</v>
          </cell>
          <cell r="D1678">
            <v>27.22</v>
          </cell>
        </row>
        <row r="1679">
          <cell r="A1679">
            <v>90830</v>
          </cell>
          <cell r="B1679" t="str">
            <v>FECHADURA DE EMBUTIR COM CILINDRO, EXTERNA, COMPLETA, ACABAMENTO PADRÃO MÉDIO, INCLUSO EXECUÇÃO DE FURO - FORNECIMENTO E INSTALAÇÃO. AF_08/2015</v>
          </cell>
          <cell r="C1679" t="str">
            <v>UN</v>
          </cell>
          <cell r="D1679">
            <v>79.02</v>
          </cell>
        </row>
        <row r="1680">
          <cell r="A1680">
            <v>90831</v>
          </cell>
          <cell r="B1680" t="str">
            <v>FECHADURA DE EMBUTIR PARA PORTA DE BANHEIRO, COMPLETA, ACABAMENTO PADRÃO MÉDIO, INCLUSO EXECUÇÃO DE FURO - FORNECIMENTO E INSTALAÇÃO. AF_08/2015</v>
          </cell>
          <cell r="C1680" t="str">
            <v>UN</v>
          </cell>
          <cell r="D1680">
            <v>61.91</v>
          </cell>
        </row>
        <row r="1681">
          <cell r="A1681">
            <v>90841</v>
          </cell>
          <cell r="B1681" t="str">
            <v>KIT DE PORTA DE MADEIRA PARA PINTURA, SEMI-OCA (LEVE OU MÉDIA), PADRÃO MÉDIO, 60X210CM, ESPESSURA DE 3,5CM, ITENS INCLUSOS: DOBRADIÇAS, MONTAGEM E INSTALAÇÃO DO BATENTE, FECHADURA COM EXECUÇÃO DO FURO - FORNECIMENTO E INSTALAÇÃO. AF_08/2015</v>
          </cell>
          <cell r="C1681" t="str">
            <v>UN</v>
          </cell>
          <cell r="D1681">
            <v>616.67999999999995</v>
          </cell>
        </row>
        <row r="1682">
          <cell r="A1682">
            <v>90842</v>
          </cell>
          <cell r="B1682" t="str">
            <v>KIT DE PORTA DE MADEIRA PARA PINTURA, SEMI-OCA (LEVE OU MÉDIA), PADRÃO MÉDIO, 70X210CM, ESPESSURA DE 3,5CM, ITENS INCLUSOS: DOBRADIÇAS, MONTAGEM E INSTALAÇÃO DO BATENTE, FECHADURA COM EXECUÇÃO DO FURO - FORNECIMENTO E INSTALAÇÃO. AF_08/2015</v>
          </cell>
          <cell r="C1682" t="str">
            <v>UN</v>
          </cell>
          <cell r="D1682">
            <v>656.89</v>
          </cell>
        </row>
        <row r="1683">
          <cell r="A1683">
            <v>90843</v>
          </cell>
          <cell r="B1683" t="str">
            <v>KIT DE PORTA DE MADEIRA PARA PINTURA, SEMI-OCA (LEVE OU MÉDIA), PADRÃO MÉDIO, 80X210CM, ESPESSURA DE 3,5CM, ITENS INCLUSOS: DOBRADIÇAS, MONTAGEM E INSTALAÇÃO DO BATENTE, FECHADURA COM EXECUÇÃO DO FURO - FORNECIMENTO E INSTALAÇÃO. AF_08/2015</v>
          </cell>
          <cell r="C1683" t="str">
            <v>UN</v>
          </cell>
          <cell r="D1683">
            <v>678.02</v>
          </cell>
        </row>
        <row r="1684">
          <cell r="A1684">
            <v>90844</v>
          </cell>
          <cell r="B1684" t="str">
            <v>KIT DE PORTA DE MADEIRA PARA PINTURA, SEMI-OCA (LEVE OU MÉDIA), PADRÃO MÉDIO, 90X210CM, ESPESSURA DE 3,5CM, ITENS INCLUSOS: DOBRADIÇAS, MONTAGEM E INSTALAÇÃO DO BATENTE, FECHADURA COM EXECUÇÃO DO FURO - FORNECIMENTO E INSTALAÇÃO. AF_08/2015</v>
          </cell>
          <cell r="C1684" t="str">
            <v>UN</v>
          </cell>
          <cell r="D1684">
            <v>704.79</v>
          </cell>
        </row>
        <row r="1685">
          <cell r="A1685">
            <v>90847</v>
          </cell>
          <cell r="B1685" t="str">
            <v>KIT DE PORTA DE MADEIRA PARA PINTURA, SEMI-OCA (LEVE OU MÉDIA), PADRÃO MÉDIO, 60X210CM, ESPESSURA DE 3,5CM, ITENS INCLUSOS: DOBRADIÇAS, MONTAGEM E INSTALAÇÃO DO BATENTE, SEM FECHADURA - FORNECIMENTO E INSTALAÇÃO. AF_08/2015</v>
          </cell>
          <cell r="C1685" t="str">
            <v>UN</v>
          </cell>
          <cell r="D1685">
            <v>554.77</v>
          </cell>
        </row>
        <row r="1686">
          <cell r="A1686">
            <v>90848</v>
          </cell>
          <cell r="B1686" t="str">
            <v>KIT DE PORTA DE MADEIRA PARA PINTURA, SEMI-OCA (LEVE OU MÉDIA), PADRÃO MÉDIO, 70X210CM, ESPESSURA DE 3,5CM, ITENS INCLUSOS: DOBRADIÇAS, MONTAGEM E INSTALAÇÃO DO BATENTE, SEM FECHADURA - FORNECIMENTO E INSTALAÇÃO. AF_08/2015</v>
          </cell>
          <cell r="C1686" t="str">
            <v>UN</v>
          </cell>
          <cell r="D1686">
            <v>589.55999999999995</v>
          </cell>
        </row>
        <row r="1687">
          <cell r="A1687">
            <v>90849</v>
          </cell>
          <cell r="B1687" t="str">
            <v>KIT DE PORTA DE MADEIRA PARA PINTURA, SEMI-OCA (LEVE OU MÉDIA), PADRÃO MÉDIO, 80X210CM, ESPESSURA DE 3,5CM, ITENS INCLUSOS: DOBRADIÇAS, MONTAGEM E INSTALAÇÃO DO BATENTE, SEM FECHADURA - FORNECIMENTO E INSTALAÇÃO. AF_08/2015</v>
          </cell>
          <cell r="C1687" t="str">
            <v>UN</v>
          </cell>
          <cell r="D1687">
            <v>599</v>
          </cell>
        </row>
        <row r="1688">
          <cell r="A1688">
            <v>90850</v>
          </cell>
          <cell r="B1688" t="str">
            <v>KIT DE PORTA DE MADEIRA PARA PINTURA, SEMI-OCA (LEVE OU MÉDIA), PADRÃO MÉDIO, 90X210CM, ESPESSURA DE 3,5CM, ITENS INCLUSOS: DOBRADIÇAS, MONTAGEM E INSTALAÇÃO DO BATENTE, SEM FECHADURA - FORNECIMENTO E INSTALAÇÃO. AF_08/2015</v>
          </cell>
          <cell r="C1688" t="str">
            <v>UN</v>
          </cell>
          <cell r="D1688">
            <v>625.77</v>
          </cell>
        </row>
        <row r="1689">
          <cell r="A1689">
            <v>91009</v>
          </cell>
          <cell r="B1689" t="str">
            <v>PORTA DE MADEIRA PARA VERNIZ, SEMI-OCA (LEVE OU MÉDIA), 60X210CM, ESPESSURA DE 3,5CM, INCLUSO DOBRADIÇAS - FORNECIMENTO E INSTALAÇÃO. AF_08/2015</v>
          </cell>
          <cell r="C1689" t="str">
            <v>UN</v>
          </cell>
          <cell r="D1689">
            <v>304.74</v>
          </cell>
        </row>
        <row r="1690">
          <cell r="A1690">
            <v>91010</v>
          </cell>
          <cell r="B1690" t="str">
            <v>PORTA DE MADEIRA PARA VERNIZ, SEMI-OCA (LEVE OU MÉDIA), 70X210CM, ESPESSURA DE 3,5CM, INCLUSO DOBRADIÇAS - FORNECIMENTO E INSTALAÇÃO. AF_08/2015</v>
          </cell>
          <cell r="C1690" t="str">
            <v>UN</v>
          </cell>
          <cell r="D1690">
            <v>255.65</v>
          </cell>
        </row>
        <row r="1691">
          <cell r="A1691">
            <v>91011</v>
          </cell>
          <cell r="B1691" t="str">
            <v>PORTA DE MADEIRA PARA VERNIZ, SEMI-OCA (LEVE OU MÉDIA), 80X210CM, ESPESSURA DE 3,5CM, INCLUSO DOBRADIÇAS - FORNECIMENTO E INSTALAÇÃO. AF_08/2015</v>
          </cell>
          <cell r="C1691" t="str">
            <v>UN</v>
          </cell>
          <cell r="D1691">
            <v>339.89</v>
          </cell>
        </row>
        <row r="1692">
          <cell r="A1692">
            <v>91012</v>
          </cell>
          <cell r="B1692" t="str">
            <v>PORTA DE MADEIRA PARA VERNIZ, SEMI-OCA (LEVE OU MÉDIA), 90X210CM, ESPESSURA DE 3,5CM, INCLUSO DOBRADIÇAS - FORNECIMENTO E INSTALAÇÃO. AF_08/2015</v>
          </cell>
          <cell r="C1692" t="str">
            <v>UN</v>
          </cell>
          <cell r="D1692">
            <v>326.97000000000003</v>
          </cell>
        </row>
        <row r="1693">
          <cell r="A1693">
            <v>91013</v>
          </cell>
          <cell r="B1693" t="str">
            <v>KIT DE PORTA DE MADEIRA PARA VERNIZ, SEMI-OCA (LEVE OU MÉDIA), PADRÃO MÉDIO, 60X210CM, ESPESSURA DE 3,5CM, ITENS INCLUSOS: DOBRADIÇAS, MONTAGEM E INSTALAÇÃO DO BATENTE, SEM FECHADURA - FORNECIMENTO E INSTALAÇÃO. AF_08/2015</v>
          </cell>
          <cell r="C1693" t="str">
            <v>UN</v>
          </cell>
          <cell r="D1693">
            <v>560.72</v>
          </cell>
        </row>
        <row r="1694">
          <cell r="A1694">
            <v>91014</v>
          </cell>
          <cell r="B1694" t="str">
            <v>KIT DE PORTA DE MADEIRA PARA VERNIZ, SEMI-OCA (LEVE OU MÉDIA), PADRÃO MÉDIO, 70X210CM, ESPESSURA DE 3,5CM, ITENS INCLUSOS: DOBRADIÇAS, MONTAGEM E INSTALAÇÃO DO BATENTE, SEM FECHADURA - FORNECIMENTO E INSTALAÇÃO. AF_08/2015</v>
          </cell>
          <cell r="C1694" t="str">
            <v>UN</v>
          </cell>
          <cell r="D1694">
            <v>524.35</v>
          </cell>
        </row>
        <row r="1695">
          <cell r="A1695">
            <v>91015</v>
          </cell>
          <cell r="B1695" t="str">
            <v>KIT DE PORTA DE MADEIRA PARA VERNIZ, SEMI-OCA (LEVE OU MÉDIA), PADRÃO MÉDIO, 80X210CM, ESPESSURA DE 3,5CM, ITENS INCLUSOS: DOBRADIÇAS, MONTAGEM E INSTALAÇÃO DO BATENTE, SEM FECHADURA - FORNECIMENTO E INSTALAÇÃO. AF_08/2015</v>
          </cell>
          <cell r="C1695" t="str">
            <v>UN</v>
          </cell>
          <cell r="D1695">
            <v>621.28</v>
          </cell>
        </row>
        <row r="1696">
          <cell r="A1696">
            <v>91016</v>
          </cell>
          <cell r="B1696" t="str">
            <v>KIT DE PORTA DE MADEIRA PARA VERNIZ, SEMI-OCA (LEVE OU MÉDIA), PADRÃO MÉDIO, 90X210CM, ESPESSURA DE 3,5CM, ITENS INCLUSOS: DOBRADIÇAS, MONTAGEM E INSTALAÇÃO DO BATENTE, SEM FECHADURA - FORNECIMENTO E INSTALAÇÃO. AF_08/2015</v>
          </cell>
          <cell r="C1696" t="str">
            <v>UN</v>
          </cell>
          <cell r="D1696">
            <v>621.19000000000005</v>
          </cell>
        </row>
        <row r="1697">
          <cell r="A1697">
            <v>91286</v>
          </cell>
          <cell r="B1697" t="str">
            <v>ADUELA / MARCO / BATENTE PARA PORTA DE 60X210CM, PADRÃO POPULAR - FORNECIMENTO E MONTAGEM. AF_08/2015</v>
          </cell>
          <cell r="C1697" t="str">
            <v>UN</v>
          </cell>
          <cell r="D1697">
            <v>122.04</v>
          </cell>
        </row>
        <row r="1698">
          <cell r="A1698">
            <v>91287</v>
          </cell>
          <cell r="B1698" t="str">
            <v>ADUELA / MARCO / BATENTE PARA PORTA DE 70X210CM, PADRÃO POPULAR - FORNECIMENTO E MONTAGEM. AF_08/2015</v>
          </cell>
          <cell r="C1698" t="str">
            <v>UN</v>
          </cell>
          <cell r="D1698">
            <v>127.9</v>
          </cell>
        </row>
        <row r="1699">
          <cell r="A1699">
            <v>91288</v>
          </cell>
          <cell r="B1699" t="str">
            <v>ADUELA / MARCO / BATENTE PARA PORTA DE 80X210CM, PADRÃO POPULAR - FORNECIMENTO E MONTAGEM. AF_08/2015</v>
          </cell>
          <cell r="C1699" t="str">
            <v>UN</v>
          </cell>
          <cell r="D1699">
            <v>133.78</v>
          </cell>
        </row>
        <row r="1700">
          <cell r="A1700">
            <v>91290</v>
          </cell>
          <cell r="B1700" t="str">
            <v>ADUELA / MARCO / BATENTE PARA PORTA DE 90X210CM, PADRÃO POPULAR - FORNECIMENTO E MONTAGEM. AF_08/2015</v>
          </cell>
          <cell r="C1700" t="str">
            <v>UN</v>
          </cell>
          <cell r="D1700">
            <v>139.63999999999999</v>
          </cell>
        </row>
        <row r="1701">
          <cell r="A1701">
            <v>91291</v>
          </cell>
          <cell r="B1701" t="str">
            <v>ADUELA / MARCO / BATENTE PARA PORTA DE 60X210CM, FIXAÇÃO COM ARGAMASSA, PADRÃO POPULAR - FORNECIMENTO E INSTALAÇÃO. AF_08/2015_P</v>
          </cell>
          <cell r="C1701" t="str">
            <v>UN</v>
          </cell>
          <cell r="D1701">
            <v>175.41</v>
          </cell>
        </row>
        <row r="1702">
          <cell r="A1702">
            <v>91292</v>
          </cell>
          <cell r="B1702" t="str">
            <v>ADUELA / MARCO / BATENTE PARA PORTA DE 70X210CM, FIXAÇÃO COM ARGAMASSA, PADRÃO POPULAR - FORNECIMENTO E INSTALAÇÃO. AF_08/2015_P</v>
          </cell>
          <cell r="C1702" t="str">
            <v>UN</v>
          </cell>
          <cell r="D1702">
            <v>185.77</v>
          </cell>
        </row>
        <row r="1703">
          <cell r="A1703">
            <v>91293</v>
          </cell>
          <cell r="B1703" t="str">
            <v>ADUELA / MARCO / BATENTE PARA PORTA DE 80X210CM, FIXAÇÃO COM ARGAMASSA, PADRÃO POPULAR - FORNECIMENTO E INSTALAÇÃO. AF_08/2015_P</v>
          </cell>
          <cell r="C1703" t="str">
            <v>UN</v>
          </cell>
          <cell r="D1703">
            <v>196.14</v>
          </cell>
        </row>
        <row r="1704">
          <cell r="A1704">
            <v>91294</v>
          </cell>
          <cell r="B1704" t="str">
            <v>ADUELA / MARCO / BATENTE PARA PORTA DE 90X210CM, FIXAÇÃO COM ARGAMASSA, PADRÃO POPULAR - FORNECIMENTO E INSTALAÇÃO. AF_08/2015_P</v>
          </cell>
          <cell r="C1704" t="str">
            <v>UN</v>
          </cell>
          <cell r="D1704">
            <v>206.55</v>
          </cell>
        </row>
        <row r="1705">
          <cell r="A1705">
            <v>91295</v>
          </cell>
          <cell r="B1705" t="str">
            <v>PORTA DE MADEIRA FRISADA, SEMI-OCA (LEVE OU MÉDIA), 60X210CM, ESPESSURA DE 3CM, INCLUSO DOBRADIÇAS - FORNECIMENTO E INSTALAÇÃO. AF_08/2015</v>
          </cell>
          <cell r="C1705" t="str">
            <v>UN</v>
          </cell>
          <cell r="D1705">
            <v>288.75</v>
          </cell>
        </row>
        <row r="1706">
          <cell r="A1706">
            <v>91296</v>
          </cell>
          <cell r="B1706" t="str">
            <v>PORTA DE MADEIRA FRISADA, SEMI-OCA (LEVE OU MÉDIA), 70X210CM, ESPESSURA DE 3CM, INCLUSO DOBRADIÇAS - FORNECIMENTO E INSTALAÇÃO. AF_08/2015</v>
          </cell>
          <cell r="C1706" t="str">
            <v>UN</v>
          </cell>
          <cell r="D1706">
            <v>303.48</v>
          </cell>
        </row>
        <row r="1707">
          <cell r="A1707">
            <v>91297</v>
          </cell>
          <cell r="B1707" t="str">
            <v>PORTA DE MADEIRA FRISADA, SEMI-OCA (LEVE OU MÉDIA), 80X210CM, ESPESSURA DE 3,5CM, INCLUSO DOBRADIÇAS - FORNECIMENTO E INSTALAÇÃO. AF_08/2015</v>
          </cell>
          <cell r="C1707" t="str">
            <v>UN</v>
          </cell>
          <cell r="D1707">
            <v>341.53</v>
          </cell>
        </row>
        <row r="1708">
          <cell r="A1708">
            <v>91298</v>
          </cell>
          <cell r="B1708" t="str">
            <v>PORTA DE MADEIRA TIPO VENEZIANA, 80X210CM, ESPESSURA DE 3CM, INCLUSO DOBRADIÇAS - FORNECIMENTO E INSTALAÇÃO. AF_08/2015</v>
          </cell>
          <cell r="C1708" t="str">
            <v>UN</v>
          </cell>
          <cell r="D1708">
            <v>719.92</v>
          </cell>
        </row>
        <row r="1709">
          <cell r="A1709">
            <v>91299</v>
          </cell>
          <cell r="B1709" t="str">
            <v>PORTA DE MADEIRA, TIPO MEXICANA, MACIÇA (PESADA OU SUPERPESADA), 80X210CM, ESPESSURA DE 3,5CM, INCLUSO DOBRADIÇAS - FORNECIMENTO E INSTALAÇÃO. AF_08/2015</v>
          </cell>
          <cell r="C1709" t="str">
            <v>UN</v>
          </cell>
          <cell r="D1709">
            <v>985.74</v>
          </cell>
        </row>
        <row r="1710">
          <cell r="A1710">
            <v>91300</v>
          </cell>
          <cell r="B1710" t="str">
            <v>ALIZAR / GUARNIÇÃO DE 5X1,5CM PARA PORTA DE 60X210CM FIXADO COM PREGOS, PADRÃO POPULAR - FORNECIMENTO E INSTALAÇÃO. AF_08/2015</v>
          </cell>
          <cell r="C1710" t="str">
            <v>UN</v>
          </cell>
          <cell r="D1710">
            <v>19.809999999999999</v>
          </cell>
        </row>
        <row r="1711">
          <cell r="A1711">
            <v>91301</v>
          </cell>
          <cell r="B1711" t="str">
            <v>ALIZAR / GUARNIÇÃO DE 5X1,5CM PARA PORTA DE 70X210CM FIXADO COM PREGOS, PADRÃO POPULAR - FORNECIMENTO E INSTALAÇÃO. AF_08/2015</v>
          </cell>
          <cell r="C1711" t="str">
            <v>UN</v>
          </cell>
          <cell r="D1711">
            <v>20.91</v>
          </cell>
        </row>
        <row r="1712">
          <cell r="A1712">
            <v>91302</v>
          </cell>
          <cell r="B1712" t="str">
            <v>ALIZAR / GUARNIÇÃO DE 5X1,5CM PARA PORTA DE 80X210CM FIXADO COM PREGOS, PADRÃO POPULAR - FORNECIMENTO E INSTALAÇÃO. AF_08/2015</v>
          </cell>
          <cell r="C1712" t="str">
            <v>UN</v>
          </cell>
          <cell r="D1712">
            <v>22.01</v>
          </cell>
        </row>
        <row r="1713">
          <cell r="A1713">
            <v>91303</v>
          </cell>
          <cell r="B1713" t="str">
            <v>ALIZAR / GUARNIÇÃO DE 5X1,5CM PARA PORTA DE 90X210CM FIXADO COM PREGOS, PADRÃO POPULAR - FORNECIMENTO E INSTALAÇÃO. AF_08/2015</v>
          </cell>
          <cell r="C1713" t="str">
            <v>UN</v>
          </cell>
          <cell r="D1713">
            <v>23.15</v>
          </cell>
        </row>
        <row r="1714">
          <cell r="A1714">
            <v>91304</v>
          </cell>
          <cell r="B1714" t="str">
            <v>FECHADURA DE EMBUTIR COM CILINDRO, EXTERNA, COMPLETA, ACABAMENTO PADRÃO POPULAR, INCLUSO EXECUÇÃO DE FURO - FORNECIMENTO E INSTALAÇÃO. AF_08/2015</v>
          </cell>
          <cell r="C1714" t="str">
            <v>UN</v>
          </cell>
          <cell r="D1714">
            <v>60.08</v>
          </cell>
        </row>
        <row r="1715">
          <cell r="A1715">
            <v>91305</v>
          </cell>
          <cell r="B1715" t="str">
            <v>FECHADURA DE EMBUTIR PARA PORTA DE BANHEIRO, COMPLETA, ACABAMENTO PADRÃO POPULAR, INCLUSO EXECUÇÃO DE FURO - FORNECIMENTO E INSTALAÇÃO. AF_08/2015</v>
          </cell>
          <cell r="C1715" t="str">
            <v>UN</v>
          </cell>
          <cell r="D1715">
            <v>45.36</v>
          </cell>
        </row>
        <row r="1716">
          <cell r="A1716">
            <v>91306</v>
          </cell>
          <cell r="B1716" t="str">
            <v>FECHADURA DE EMBUTIR PARA PORTAS INTERNAS, COMPLETA, ACABAMENTO PADRÃO MÉDIO, COM EXECUÇÃO DE FURO - FORNECIMENTO E INSTALAÇÃO. AF_08/2015</v>
          </cell>
          <cell r="C1716" t="str">
            <v>UN</v>
          </cell>
          <cell r="D1716">
            <v>67.33</v>
          </cell>
        </row>
        <row r="1717">
          <cell r="A1717">
            <v>91307</v>
          </cell>
          <cell r="B1717" t="str">
            <v>FECHADURA DE EMBUTIR PARA PORTAS INTERNAS, COMPLETA, ACABAMENTO PADRÃO POPULAR, COM EXECUÇÃO DE FURO - FORNECIMENTO E INSTALAÇÃO. AF_08/2015</v>
          </cell>
          <cell r="C1717" t="str">
            <v>UN</v>
          </cell>
          <cell r="D1717">
            <v>47.58</v>
          </cell>
        </row>
        <row r="1718">
          <cell r="A1718">
            <v>91312</v>
          </cell>
          <cell r="B1718" t="str">
            <v>KIT DE PORTA DE MADEIRA PARA PINTURA, SEMI-OCA (LEVE OU MÉDIA), PADRÃO POPULAR, 60X210CM, ESPESSURA DE 3,5CM, ITENS INCLUSOS: DOBRADIÇAS, MONTAGEM E INSTALAÇÃO DO BATENTE, FECHADURA COM EXECUÇÃO DO FURO - FORNECIMENTO E INSTALAÇÃO. AF_08/2015</v>
          </cell>
          <cell r="C1718" t="str">
            <v>UN</v>
          </cell>
          <cell r="D1718">
            <v>559.17999999999995</v>
          </cell>
        </row>
        <row r="1719">
          <cell r="A1719">
            <v>91313</v>
          </cell>
          <cell r="B1719" t="str">
            <v>KIT DE PORTA DE MADEIRA PARA PINTURA, SEMI-OCA (LEVE OU MÉDIA), PADRÃO POPULAR, 70X210CM, ESPESSURA DE 3,5CM, ITENS INCLUSOS: DOBRADIÇAS, MONTAGEM E INSTALAÇÃO DO BATENTE, FECHADURA COM EXECUÇÃO DO FURO - FORNECIMENTO E INSTALAÇÃO. AF_08/2015</v>
          </cell>
          <cell r="C1719" t="str">
            <v>UN</v>
          </cell>
          <cell r="D1719">
            <v>596.03</v>
          </cell>
        </row>
        <row r="1720">
          <cell r="A1720">
            <v>91314</v>
          </cell>
          <cell r="B1720" t="str">
            <v>KIT DE PORTA DE MADEIRA PARA PINTURA, SEMI-OCA (LEVE OU MÉDIA), PADRÃO POPULAR, 80X210CM, ESPESSURA DE 3,5CM, ITENS INCLUSOS: DOBRADIÇAS, MONTAGEM E INSTALAÇÃO DO BATENTE, FECHADURA COM EXECUÇÃO DO FURO - FORNECIMENTO E INSTALAÇÃO. AF_08/2015</v>
          </cell>
          <cell r="C1720" t="str">
            <v>UN</v>
          </cell>
          <cell r="D1720">
            <v>617.85</v>
          </cell>
        </row>
        <row r="1721">
          <cell r="A1721">
            <v>91315</v>
          </cell>
          <cell r="B1721" t="str">
            <v>KIT DE PORTA DE MADEIRA PARA PINTURA, SEMI-OCA (LEVE OU MÉDIA), PADRÃO POPULAR, 90X210CM, ESPESSURA DE 3,5CM, ITENS INCLUSOS: DOBRADIÇAS, MONTAGEM E INSTALAÇÃO DO BATENTE, FECHADURA COM EXECUÇÃO DO FURO - FORNECIMENTO E INSTALAÇÃO. AF_08/2015</v>
          </cell>
          <cell r="C1721" t="str">
            <v>UN</v>
          </cell>
          <cell r="D1721">
            <v>644.48</v>
          </cell>
        </row>
        <row r="1722">
          <cell r="A1722">
            <v>91318</v>
          </cell>
          <cell r="B1722" t="str">
            <v>KIT DE PORTA DE MADEIRA PARA PINTURA, SEMI-OCA (LEVE OU MÉDIA), PADRÃO POPULAR, 60X210CM, ESPESSURA DE 3,5CM, ITENS INCLUSOS: DOBRADIÇAS, MONTAGEM E INSTALAÇÃO DO BATENTE, SEM FECHADURA - FORNECIMENTO E INSTALAÇÃO. AF_08/2015</v>
          </cell>
          <cell r="C1722" t="str">
            <v>UN</v>
          </cell>
          <cell r="D1722">
            <v>513.82000000000005</v>
          </cell>
        </row>
        <row r="1723">
          <cell r="A1723">
            <v>91319</v>
          </cell>
          <cell r="B1723" t="str">
            <v>KIT DE PORTA DE MADEIRA PARA PINTURA, SEMI-OCA (LEVE OU MÉDIA), PADRÃO POPULAR, 70X210CM, ESPESSURA DE 3,5CM, ITENS INCLUSOS: DOBRADIÇAS, MONTAGEM E INSTALAÇÃO DO BATENTE, SEM FECHADURA - FORNECIMENTO E INSTALAÇÃO. AF_08/2015</v>
          </cell>
          <cell r="C1723" t="str">
            <v>UN</v>
          </cell>
          <cell r="D1723">
            <v>548.45000000000005</v>
          </cell>
        </row>
        <row r="1724">
          <cell r="A1724">
            <v>91320</v>
          </cell>
          <cell r="B1724" t="str">
            <v>KIT DE PORTA DE MADEIRA PARA PINTURA, SEMI-OCA (LEVE OU MÉDIA), PADRÃO POPULAR, 80X210CM, ESPESSURA DE 3,5CM, ITENS INCLUSOS: DOBRADIÇAS, MONTAGEM E INSTALAÇÃO DO BATENTE, SEM FECHADURA - FORNECIMENTO E INSTALAÇÃO. AF_08/2015</v>
          </cell>
          <cell r="C1724" t="str">
            <v>UN</v>
          </cell>
          <cell r="D1724">
            <v>557.77</v>
          </cell>
        </row>
        <row r="1725">
          <cell r="A1725">
            <v>91321</v>
          </cell>
          <cell r="B1725" t="str">
            <v>KIT DE PORTA DE MADEIRA PARA PINTURA, SEMI-OCA (LEVE OU MÉDIA), PADRÃO POPULAR, 90X210CM, ESPESSURA DE 3,5CM, ITENS INCLUSOS: DOBRADIÇAS, MONTAGEM E INSTALAÇÃO DO BATENTE, SEM FECHADURA - FORNECIMENTO E INSTALAÇÃO. AF_08/2015</v>
          </cell>
          <cell r="C1725" t="str">
            <v>UN</v>
          </cell>
          <cell r="D1725">
            <v>584.4</v>
          </cell>
        </row>
        <row r="1726">
          <cell r="A1726">
            <v>91324</v>
          </cell>
          <cell r="B1726" t="str">
            <v>KIT DE PORTA DE MADEIRA PARA VERNIZ, SEMI-OCA (LEVE OU MÉDIA), PADRÃO POPULAR, 60X210CM, ESPESSURA DE 3,5CM, ITENS INCLUSOS: DOBRADIÇAS, MONTAGEM E INSTALAÇÃO DO BATENTE, SEM FECHADURA - FORNECIMENTO E INSTALAÇÃO. AF_08/2015</v>
          </cell>
          <cell r="C1726" t="str">
            <v>UN</v>
          </cell>
          <cell r="D1726">
            <v>519.77</v>
          </cell>
        </row>
        <row r="1727">
          <cell r="A1727">
            <v>91325</v>
          </cell>
          <cell r="B1727" t="str">
            <v>KIT DE PORTA DE MADEIRA PARA VERNIZ, SEMI-OCA (LEVE OU MÉDIA), PADRÃO POPULAR, 70X210CM, ESPESSURA DE 3,5CM, ITENS INCLUSOS: DOBRADIÇAS, MONTAGEM E INSTALAÇÃO DO BATENTE, SEM FECHADURA - FORNECIMENTO E INSTALAÇÃO. AF_08/2015</v>
          </cell>
          <cell r="C1727" t="str">
            <v>UN</v>
          </cell>
          <cell r="D1727">
            <v>483.24</v>
          </cell>
        </row>
        <row r="1728">
          <cell r="A1728">
            <v>91326</v>
          </cell>
          <cell r="B1728" t="str">
            <v>KIT DE PORTA DE MADEIRA PARA VERNIZ, SEMI-OCA (LEVE OU MÉDIA), PADRÃO POPULAR, 80X210CM, ESPESSURA DE 3,5CM, ITENS INCLUSOS: DOBRADIÇAS, MONTAGEM E INSTALAÇÃO DO BATENTE, SEM FECHADURA - FORNECIMENTO E INSTALAÇÃO. AF_08/2015</v>
          </cell>
          <cell r="C1728" t="str">
            <v>UN</v>
          </cell>
          <cell r="D1728">
            <v>580.04999999999995</v>
          </cell>
        </row>
        <row r="1729">
          <cell r="A1729">
            <v>91327</v>
          </cell>
          <cell r="B1729" t="str">
            <v>KIT DE PORTA DE MADEIRA PARA VERNIZ, SEMI-OCA (LEVE OU MÉDIA), PADRÃO POPULAR, 90X210CM, ESPESSURA DE 3,5CM, ITENS INCLUSOS: DOBRADIÇAS, MONTAGEM E INSTALAÇÃO DO BATENTE, SEM FECHADURA - FORNECIMENTO E INSTALAÇÃO. AF_08/2015</v>
          </cell>
          <cell r="C1729" t="str">
            <v>UN</v>
          </cell>
          <cell r="D1729">
            <v>579.82000000000005</v>
          </cell>
        </row>
        <row r="1730">
          <cell r="A1730">
            <v>91328</v>
          </cell>
          <cell r="B1730" t="str">
            <v>KIT DE PORTA DE MADEIRA FRISADA, SEMI-OCA (LEVE OU MÉDIA), PADRÃO MÉDIO 60X210CM, ESPESSURA DE 3CM, ITENS INCLUSOS: DOBRADIÇAS, MONTAGEM E INSTALAÇÃO DO BATENTE, SEM FECHADURA - FORNECIMENTO E INSTALAÇÃO. AF_08/2015</v>
          </cell>
          <cell r="C1730" t="str">
            <v>UN</v>
          </cell>
          <cell r="D1730">
            <v>544.73</v>
          </cell>
        </row>
        <row r="1731">
          <cell r="A1731">
            <v>91329</v>
          </cell>
          <cell r="B1731" t="str">
            <v>KIT DE PORTA DE MADEIRA FRISADA, SEMI-OCA (LEVE OU MÉDIA), PADRÃO POPULAR, 60X210CM, ESPESSURA DE 3CM, ITENS INCLUSOS: DOBRADIÇAS, MONTAGEM E INSTALAÇÃO DO BATENTE, SEM FECHADURA - FORNECIMENTO E INSTALAÇÃO. AF_08/2015</v>
          </cell>
          <cell r="C1731" t="str">
            <v>UN</v>
          </cell>
          <cell r="D1731">
            <v>503.78</v>
          </cell>
        </row>
        <row r="1732">
          <cell r="A1732">
            <v>91330</v>
          </cell>
          <cell r="B1732" t="str">
            <v>KIT DE PORTA DE MADEIRA FRISADA, SEMI-OCA (LEVE OU MÉDIA), PADRÃO MÉDIO, 70X210CM, ESPESSURA DE 3CM, ITENS INCLUSOS: DOBRADIÇAS, MONTAGEM E INSTALAÇÃO DO BATENTE, SEM FECHADURA - FORNECIMENTO E INSTALAÇÃO. AF_08/2015</v>
          </cell>
          <cell r="C1732" t="str">
            <v>UN</v>
          </cell>
          <cell r="D1732">
            <v>572.17999999999995</v>
          </cell>
        </row>
        <row r="1733">
          <cell r="A1733">
            <v>91331</v>
          </cell>
          <cell r="B1733" t="str">
            <v>KIT DE PORTA DE MADEIRA FRISADA, SEMI-OCA (LEVE OU MÉDIA), PADRÃO POPULAR, 70X210CM, ESPESSURA DE 3CM, ITENS INCLUSOS: DOBRADIÇAS, MONTAGEM E INSTALAÇÃO DO BATENTE, SEM FECHADURA - FORNECIMENTO E INSTALAÇÃO. AF_08/2015</v>
          </cell>
          <cell r="C1733" t="str">
            <v>UN</v>
          </cell>
          <cell r="D1733">
            <v>531.07000000000005</v>
          </cell>
        </row>
        <row r="1734">
          <cell r="A1734">
            <v>91332</v>
          </cell>
          <cell r="B1734" t="str">
            <v>KIT DE PORTA DE MADEIRA FRISADA, SEMI-OCA (LEVE OU MÉDIA), PADRÃO MÉDIO, 80X210CM, ESPESSURA DE 3,5CM, ITENS INCLUSOS: DOBRADIÇAS, MONTAGEM E INSTALAÇÃO DO BATENTE, SEM FECHADURA - FORNECIMENTO E INSTALAÇÃO. AF_08/2015</v>
          </cell>
          <cell r="C1734" t="str">
            <v>UN</v>
          </cell>
          <cell r="D1734">
            <v>622.91999999999996</v>
          </cell>
        </row>
        <row r="1735">
          <cell r="A1735">
            <v>91333</v>
          </cell>
          <cell r="B1735" t="str">
            <v>KIT DE PORTA DE MADEIRA FRISADA, SEMI-OCA (LEVE OU MÉDIA), PADRÃO POPULAR, 80X210CM, ESPESSURA DE 3,5CM, ITENS INCLUSOS: DOBRADIÇAS, MONTAGEM E INSTALAÇÃO DO BATENTE, SEM FECHADURA - FORNECIMENTO E INSTALAÇÃO. AF_08/2015</v>
          </cell>
          <cell r="C1735" t="str">
            <v>UN</v>
          </cell>
          <cell r="D1735">
            <v>581.69000000000005</v>
          </cell>
        </row>
        <row r="1736">
          <cell r="A1736">
            <v>91334</v>
          </cell>
          <cell r="B1736" t="str">
            <v>KIT DE PORTA DE MADEIRA TIPO VENEZIANA, PADRÃO MÉDIO, 80X210CM, ESPESSURA DE 3CM, ITENS INCLUSOS: DOBRADIÇAS, MONTAGEM E INSTALAÇÃO DO BATENTE, SEM FECHADURA - FORNECIMENTO E INSTALAÇÃO. AF_08/2015</v>
          </cell>
          <cell r="C1736" t="str">
            <v>UN</v>
          </cell>
          <cell r="D1736">
            <v>1001.31</v>
          </cell>
        </row>
        <row r="1737">
          <cell r="A1737">
            <v>91335</v>
          </cell>
          <cell r="B1737" t="str">
            <v>KIT DE PORTA DE MADEIRA TIPO VENEZIANA, PADRÃO POPULAR, 80X210CM, ESPESSURA DE 3CM, ITENS INCLUSOS: DOBRADIÇAS, MONTAGEM E INSTALAÇÃO DO BATENTE, SEM FECHADURA - FORNECIMENTO E INSTALAÇÃO. AF_08/2015</v>
          </cell>
          <cell r="C1737" t="str">
            <v>UN</v>
          </cell>
          <cell r="D1737">
            <v>960.08</v>
          </cell>
        </row>
        <row r="1738">
          <cell r="A1738">
            <v>91336</v>
          </cell>
          <cell r="B1738" t="str">
            <v>KIT DE PORTA DE MADEIRA TIPO MEXICANA, MACIÇA (PESADA OU SUPERPESADA), PADRÃO MÉDIO, 80X210CM, ESPESSURA DE 3CM, ITENS INCLUSOS: DOBRADIÇAS, MONTAGEM E INSTALAÇÃO DO BATENTE, SEM FECHADURA - FORNECIMENTO E INSTALAÇÃO. AF_08/2015</v>
          </cell>
          <cell r="C1738" t="str">
            <v>UN</v>
          </cell>
          <cell r="D1738">
            <v>1267.1300000000001</v>
          </cell>
        </row>
        <row r="1739">
          <cell r="A1739">
            <v>91337</v>
          </cell>
          <cell r="B1739" t="str">
            <v>KIT DE PORTA DE MADEIRA TIPO MEXICANA, MACIÇA (PESADA OU SUPERPESADA), PADRÃO POPULAR, 80X210CM, ESPESSURA DE 3CM, ITENS INCLUSOS: DOBRADIÇAS, MONTAGEM E INSTALAÇÃO DO BATENTE, SEM FECHADURA - FORNECIMENTO E INSTALAÇÃO. AF_08/2015</v>
          </cell>
          <cell r="C1739" t="str">
            <v>UN</v>
          </cell>
          <cell r="D1739">
            <v>1225.9000000000001</v>
          </cell>
        </row>
        <row r="1740">
          <cell r="A1740" t="str">
            <v>73813/1</v>
          </cell>
          <cell r="B1740" t="str">
            <v>JANELA DE MADEIRA ALMOFADADA 1A, 1,5X1,5M, DE ABRIR, INCLUSO GUARNICOES E DOBRADICAS</v>
          </cell>
          <cell r="C1740" t="str">
            <v>UN</v>
          </cell>
          <cell r="D1740">
            <v>2018.06</v>
          </cell>
        </row>
        <row r="1741">
          <cell r="A1741">
            <v>84844</v>
          </cell>
          <cell r="B1741" t="str">
            <v>JANELA DE MADEIRA TIPO GUILHOTINA, DE ABRIR , INCLUSAS GUARNICOES SEM FERRAGENS</v>
          </cell>
          <cell r="C1741" t="str">
            <v>M2</v>
          </cell>
          <cell r="D1741">
            <v>542.16999999999996</v>
          </cell>
        </row>
        <row r="1742">
          <cell r="A1742">
            <v>84845</v>
          </cell>
          <cell r="B1742" t="str">
            <v>JANELA DE MADEIRA TIPO VENEZIANA. DE ABRIR, INCLUSAS GUARNICOES E FERRAGENS</v>
          </cell>
          <cell r="C1742" t="str">
            <v>M2</v>
          </cell>
          <cell r="D1742">
            <v>860.07</v>
          </cell>
        </row>
        <row r="1743">
          <cell r="A1743">
            <v>84846</v>
          </cell>
          <cell r="B1743" t="str">
            <v>JANELA DE MADEIRA TIPO VENEZIANA/VIDRO, DE ABRIR, INCLUSAS GUARNICOES SEM FERRAGENS</v>
          </cell>
          <cell r="C1743" t="str">
            <v>M2</v>
          </cell>
          <cell r="D1743">
            <v>869.92</v>
          </cell>
        </row>
        <row r="1744">
          <cell r="A1744">
            <v>84847</v>
          </cell>
          <cell r="B1744" t="str">
            <v>JANELA DE MADEIRA ALMOFADADA, DE ABRIR, INCLUSAS GUARNICOES SEM FERRAGENS</v>
          </cell>
          <cell r="C1744" t="str">
            <v>M2</v>
          </cell>
          <cell r="D1744">
            <v>869.92</v>
          </cell>
        </row>
        <row r="1745">
          <cell r="A1745">
            <v>84848</v>
          </cell>
          <cell r="B1745" t="str">
            <v>JANELA DE MADEIRA TIPO VENEZIANA/GUILHOTINA, DE ABRIR, INCLUSAS GUARNICOES SEM FERRAGENS</v>
          </cell>
          <cell r="C1745" t="str">
            <v>M2</v>
          </cell>
          <cell r="D1745">
            <v>677.96</v>
          </cell>
        </row>
        <row r="1746">
          <cell r="A1746">
            <v>84849</v>
          </cell>
          <cell r="B1746" t="str">
            <v>CAIXA MADEIRA 57X43CM COM GUARNICAO 13CM P/ FECHAMENTO DE AR CONDICIONAL</v>
          </cell>
          <cell r="C1746" t="str">
            <v>UN</v>
          </cell>
          <cell r="D1746">
            <v>78.489999999999995</v>
          </cell>
        </row>
        <row r="1747">
          <cell r="A1747" t="str">
            <v>73933/1</v>
          </cell>
          <cell r="B1747" t="str">
            <v>PORTA DE FERRO, DE ABRIR, TIPO GRADE COM CHAPA, 87X210CM, COM GUARNICOES</v>
          </cell>
          <cell r="C1747" t="str">
            <v>M2</v>
          </cell>
          <cell r="D1747">
            <v>575.20000000000005</v>
          </cell>
        </row>
        <row r="1748">
          <cell r="A1748" t="str">
            <v>73933/3</v>
          </cell>
          <cell r="B1748" t="str">
            <v>PORTA DE FERRO TIPO VENEZIANA, DE ABRIR, SEM BANDEIRA SEM FERRAGENS</v>
          </cell>
          <cell r="C1748" t="str">
            <v>M2</v>
          </cell>
          <cell r="D1748">
            <v>394.88</v>
          </cell>
        </row>
        <row r="1749">
          <cell r="A1749" t="str">
            <v>73933/4</v>
          </cell>
          <cell r="B1749" t="str">
            <v>PORTA DE FERRO DE ABRIR TIPO BARRA CHATA, COM REQUADRO E GUARNICAO COMPLETA</v>
          </cell>
          <cell r="C1749" t="str">
            <v>M2</v>
          </cell>
          <cell r="D1749">
            <v>547.26</v>
          </cell>
        </row>
        <row r="1750">
          <cell r="A1750" t="str">
            <v>74073/1</v>
          </cell>
          <cell r="B1750" t="str">
            <v>ALCAPAO EM FERRO 60X60CM, INCLUSO FERRAGENS</v>
          </cell>
          <cell r="C1750" t="str">
            <v>UN</v>
          </cell>
          <cell r="D1750">
            <v>120.05</v>
          </cell>
        </row>
        <row r="1751">
          <cell r="A1751" t="str">
            <v>74073/2</v>
          </cell>
          <cell r="B1751" t="str">
            <v>ALCAPAO EM FERRO 70X70CM, INCLUSO FERRAGENS</v>
          </cell>
          <cell r="C1751" t="str">
            <v>UN</v>
          </cell>
          <cell r="D1751">
            <v>131.21</v>
          </cell>
        </row>
        <row r="1752">
          <cell r="A1752" t="str">
            <v>74136/1</v>
          </cell>
          <cell r="B1752" t="str">
            <v>PORTA DE ACO DE ENROLAR TIPO GRADE, CHAPA 16</v>
          </cell>
          <cell r="C1752" t="str">
            <v>M2</v>
          </cell>
          <cell r="D1752">
            <v>737.66</v>
          </cell>
        </row>
        <row r="1753">
          <cell r="A1753" t="str">
            <v>74136/2</v>
          </cell>
          <cell r="B1753" t="str">
            <v>PORTA DE ACO CHAPA 24, DE ENROLAR, VAZADA TIJOLINHO OU EQUIVALENTE COM RETANGULO OU CIRCULO, ACABAMENTO GALVANIZADO NATURAL</v>
          </cell>
          <cell r="C1753" t="str">
            <v>M2</v>
          </cell>
          <cell r="D1753">
            <v>618.01</v>
          </cell>
        </row>
        <row r="1754">
          <cell r="A1754" t="str">
            <v>74136/3</v>
          </cell>
          <cell r="B1754" t="str">
            <v>PORTA DE ACO CHAPA 24, DE ENROLAR, RAIADA, LARGA COM ACABAMENTO GALVANIZADO NATURAL</v>
          </cell>
          <cell r="C1754" t="str">
            <v>M2</v>
          </cell>
          <cell r="D1754">
            <v>422.47</v>
          </cell>
        </row>
        <row r="1755">
          <cell r="A1755">
            <v>84854</v>
          </cell>
          <cell r="B1755" t="str">
            <v>BATENTE FERRO 1X1/8"</v>
          </cell>
          <cell r="C1755" t="str">
            <v>M</v>
          </cell>
          <cell r="D1755">
            <v>29.23</v>
          </cell>
        </row>
        <row r="1756">
          <cell r="A1756">
            <v>94559</v>
          </cell>
          <cell r="B1756" t="str">
            <v>JANELA DE AÇO BASCULANTE, FIXAÇÃO COM ARGAMASSA, SEM VIDROS, PADRONIZADA. AF_07/2016</v>
          </cell>
          <cell r="C1756" t="str">
            <v>M2</v>
          </cell>
          <cell r="D1756">
            <v>561.62</v>
          </cell>
        </row>
        <row r="1757">
          <cell r="A1757">
            <v>94560</v>
          </cell>
          <cell r="B1757" t="str">
            <v>JANELA DE AÇO DE CORRER, 2 FOLHAS, FIXAÇÃO COM ARGAMASSA, COM VIDROS, PADRONIZADA. AF_07/2016</v>
          </cell>
          <cell r="C1757" t="str">
            <v>M2</v>
          </cell>
          <cell r="D1757">
            <v>515.69000000000005</v>
          </cell>
        </row>
        <row r="1758">
          <cell r="A1758">
            <v>94562</v>
          </cell>
          <cell r="B1758" t="str">
            <v>JANELA DE AÇO DE CORRER, 4 FOLHAS, FIXAÇÃO COM ARGAMASSA, SEM VIDROS, PADRONIZADA. AF_07/2016</v>
          </cell>
          <cell r="C1758" t="str">
            <v>M2</v>
          </cell>
          <cell r="D1758">
            <v>541.15</v>
          </cell>
        </row>
        <row r="1759">
          <cell r="A1759">
            <v>94563</v>
          </cell>
          <cell r="B1759" t="str">
            <v>JANELA DE AÇO DE CORRER, 6 FOLHAS, FIXAÇÃO COM ARGAMASSA, COM VIDROS, PADRONIZADA. AF_07/2016</v>
          </cell>
          <cell r="C1759" t="str">
            <v>M2</v>
          </cell>
          <cell r="D1759">
            <v>680.79</v>
          </cell>
        </row>
        <row r="1760">
          <cell r="A1760">
            <v>94564</v>
          </cell>
          <cell r="B1760" t="str">
            <v>JANELA DE AÇO BASCULANTE, FIXAÇÃO COM PARAFUSO SOBRE CONTRAMARCO (EXCLUSIVE CONTRAMARCO), SEM VIDROS, PADRONIZADA. AF_07/2016</v>
          </cell>
          <cell r="C1760" t="str">
            <v>M2</v>
          </cell>
          <cell r="D1760">
            <v>514.91</v>
          </cell>
        </row>
        <row r="1761">
          <cell r="A1761">
            <v>94565</v>
          </cell>
          <cell r="B1761" t="str">
            <v>JANELA DE AÇO DE CORRER, 2 FOLHAS, FIXAÇÃO COM PARAFUSO SOBRE CONTRAMARCO (EXCLUSIVE CONTRAMARCO), COM VIDROS, PADRONIZADA. AF_07/2016</v>
          </cell>
          <cell r="C1761" t="str">
            <v>M2</v>
          </cell>
          <cell r="D1761">
            <v>500.01</v>
          </cell>
        </row>
        <row r="1762">
          <cell r="A1762">
            <v>94567</v>
          </cell>
          <cell r="B1762" t="str">
            <v>JANELA DE AÇO DE CORRER, 4 FOLHAS, FIXAÇÃO COM PARAFUSO SOBRE CONTRAMARCO (EXCLUSIVE CONTRAMARCO), SEM VIDROS, PADRONIZADA. AF_07/2016</v>
          </cell>
          <cell r="C1762" t="str">
            <v>M2</v>
          </cell>
          <cell r="D1762">
            <v>520.57000000000005</v>
          </cell>
        </row>
        <row r="1763">
          <cell r="A1763">
            <v>94568</v>
          </cell>
          <cell r="B1763" t="str">
            <v>JANELA DE AÇO DE CORRER, 6 FOLHAS, FIXAÇÃO COM PARAFUSO SOBRE CONTRAMARCO (EXCLUSIVE CONTRAMARCO), COM VIDROS, PADRONIZADA. AF_07/2016</v>
          </cell>
          <cell r="C1763" t="str">
            <v>M2</v>
          </cell>
          <cell r="D1763">
            <v>656.66</v>
          </cell>
        </row>
        <row r="1764">
          <cell r="A1764">
            <v>99837</v>
          </cell>
          <cell r="B1764" t="str">
            <v>GUARDA-CORPO DE AÇO GALVANIZADO DE 1,10M, MONTANTES TUBULARES DE 1.1/4" ESPAÇADOS DE 1,20M, TRAVESSA SUPERIOR DE 1.1/2", GRADIL FORMADO POR TUBOS HORIZONTAIS DE 1" E VERTICAIS DE 3/4", FIXADO COM CHUMBADOR MECÂNICO. AF_04/2019_P</v>
          </cell>
          <cell r="C1764" t="str">
            <v>M</v>
          </cell>
          <cell r="D1764">
            <v>356</v>
          </cell>
        </row>
        <row r="1765">
          <cell r="A1765">
            <v>99839</v>
          </cell>
          <cell r="B1765" t="str">
            <v>GUARDA-CORPO DE AÇO GALVANIZADO DE 1,10M DE ALTURA, MONTANTES TUBULARES DE 1.1/2 ESPAÇADOS DE 1,20M, TRAVESSA SUPERIOR DE 2, GRADIL FORMADO POR BARRAS CHATAS EM FERRO DE 32X4,8MM, FIXADO COM CHUMBADOR MECÂNICO. AF_04/2019_P</v>
          </cell>
          <cell r="C1765" t="str">
            <v>M</v>
          </cell>
          <cell r="D1765">
            <v>297.02999999999997</v>
          </cell>
        </row>
        <row r="1766">
          <cell r="A1766">
            <v>99841</v>
          </cell>
          <cell r="B1766" t="str">
            <v>GUARDA-CORPO PANORÂMICO COM PERFIS DE ALUMÍNIO E VIDRO LAMINADO 8 MM, FIXADO COM CHUMBADOR MECÂNICO. AF_04/2019_P</v>
          </cell>
          <cell r="C1766" t="str">
            <v>M</v>
          </cell>
          <cell r="D1766">
            <v>720.45</v>
          </cell>
        </row>
        <row r="1767">
          <cell r="A1767">
            <v>99855</v>
          </cell>
          <cell r="B1767" t="str">
            <v>CORRIMÃO SIMPLES, DIÂMETRO EXTERNO = 1 1/2", EM AÇO GALVANIZADO. AF_04/2019_P</v>
          </cell>
          <cell r="C1767" t="str">
            <v>M</v>
          </cell>
          <cell r="D1767">
            <v>61.65</v>
          </cell>
        </row>
        <row r="1768">
          <cell r="A1768">
            <v>99857</v>
          </cell>
          <cell r="B1768" t="str">
            <v>CORRIMÃO SIMPLES, DIÂMETRO EXTERNO = 1 1/2", EM ALUMÍNIO. AF_04/2019_P</v>
          </cell>
          <cell r="C1768" t="str">
            <v>M</v>
          </cell>
          <cell r="D1768">
            <v>62.37</v>
          </cell>
        </row>
        <row r="1769">
          <cell r="A1769">
            <v>99861</v>
          </cell>
          <cell r="B1769" t="str">
            <v>GRADIL EM FERRO FIXADO EM VÃOS DE JANELAS, FORMADO POR BARRAS CHATAS DE 25X4,8 MM. AF_04/2019</v>
          </cell>
          <cell r="C1769" t="str">
            <v>M2</v>
          </cell>
          <cell r="D1769">
            <v>374.14</v>
          </cell>
        </row>
        <row r="1770">
          <cell r="A1770">
            <v>99862</v>
          </cell>
          <cell r="B1770" t="str">
            <v>GRADIL EM ALUMÍNIO FIXADO EM VÃOS DE JANELAS, FORMADO POR TUBOS DE 3/4". AF_04/2019</v>
          </cell>
          <cell r="C1770" t="str">
            <v>M2</v>
          </cell>
          <cell r="D1770">
            <v>426.22</v>
          </cell>
        </row>
        <row r="1771">
          <cell r="A1771">
            <v>73665</v>
          </cell>
          <cell r="B1771" t="str">
            <v>ESCADA TIPO MARINHEIRO EM ACO CA-50 9,52MM INCLUSO PINTURA COM FUNDO ANTICORROSIVO TIPO ZARCAO</v>
          </cell>
          <cell r="C1771" t="str">
            <v>M</v>
          </cell>
          <cell r="D1771">
            <v>56.47</v>
          </cell>
        </row>
        <row r="1772">
          <cell r="A1772" t="str">
            <v>74194/1</v>
          </cell>
          <cell r="B1772" t="str">
            <v>ESCADA TIPO MARINHEIRO EM TUBO ACO GALVANIZADO 1 1/2" 5 DEGRAUS</v>
          </cell>
          <cell r="C1772" t="str">
            <v>M</v>
          </cell>
          <cell r="D1772">
            <v>227.93</v>
          </cell>
        </row>
        <row r="1773">
          <cell r="A1773">
            <v>68050</v>
          </cell>
          <cell r="B1773" t="str">
            <v>PORTA DE CORRER EM ALUMINIO, COM DUAS FOLHAS PARA VIDRO, INCLUSO VIDRO LISO INCOLOR, FECHADURA E PUXADOR, SEM GUARNICAO/ALIZAR/VISTA</v>
          </cell>
          <cell r="C1773" t="str">
            <v>M2</v>
          </cell>
          <cell r="D1773">
            <v>352.55</v>
          </cell>
        </row>
        <row r="1774">
          <cell r="A1774">
            <v>90838</v>
          </cell>
          <cell r="B1774" t="str">
            <v>PORTA CORTA-FOGO 90X210X4CM - FORNECIMENTO E INSTALAÇÃO. AF_08/2015</v>
          </cell>
          <cell r="C1774" t="str">
            <v>UN</v>
          </cell>
          <cell r="D1774">
            <v>1119.3</v>
          </cell>
        </row>
        <row r="1775">
          <cell r="A1775">
            <v>91338</v>
          </cell>
          <cell r="B1775" t="str">
            <v>PORTA DE ALUMÍNIO DE ABRIR COM LAMBRI, COM GUARNIÇÃO, FIXAÇÃO COM PARAFUSOS - FORNECIMENTO E INSTALAÇÃO. AF_08/2015</v>
          </cell>
          <cell r="C1775" t="str">
            <v>M2</v>
          </cell>
          <cell r="D1775">
            <v>570.55999999999995</v>
          </cell>
        </row>
        <row r="1776">
          <cell r="A1776">
            <v>91341</v>
          </cell>
          <cell r="B1776" t="str">
            <v>PORTA EM ALUMÍNIO DE ABRIR TIPO VENEZIANA COM GUARNIÇÃO, FIXAÇÃO COM PARAFUSOS - FORNECIMENTO E INSTALAÇÃO. AF_08/2015</v>
          </cell>
          <cell r="C1776" t="str">
            <v>M2</v>
          </cell>
          <cell r="D1776">
            <v>421.99</v>
          </cell>
        </row>
        <row r="1777">
          <cell r="A1777">
            <v>94805</v>
          </cell>
          <cell r="B1777" t="str">
            <v>PORTA DE ALUMÍNIO DE ABRIR PARA VIDRO SEM GUARNIÇÃO, 87X210CM, FIXAÇÃO COM PARAFUSOS, INCLUSIVE VIDROS - FORNECIMENTO E INSTALAÇÃO. AF_08/2015</v>
          </cell>
          <cell r="C1777" t="str">
            <v>UN</v>
          </cell>
          <cell r="D1777">
            <v>661.15</v>
          </cell>
        </row>
        <row r="1778">
          <cell r="A1778">
            <v>94806</v>
          </cell>
          <cell r="B1778" t="str">
            <v>PORTA EM AÇO DE ABRIR PARA VIDRO SEM GUARNIÇÃO, 87X210CM, FIXAÇÃO COM PARAFUSOS, EXCLUSIVE VIDROS - FORNECIMENTO E INSTALAÇÃO. AF_08/2015</v>
          </cell>
          <cell r="C1778" t="str">
            <v>UN</v>
          </cell>
          <cell r="D1778">
            <v>527.88</v>
          </cell>
        </row>
        <row r="1779">
          <cell r="A1779">
            <v>94807</v>
          </cell>
          <cell r="B1779" t="str">
            <v>PORTA EM AÇO DE ABRIR TIPO VENEZIANA SEM GUARNIÇÃO, 87X210CM, FIXAÇÃO COM PARAFUSOS - FORNECIMENTO E INSTALAÇÃO. AF_08/2015</v>
          </cell>
          <cell r="C1779" t="str">
            <v>UN</v>
          </cell>
          <cell r="D1779">
            <v>637.47</v>
          </cell>
        </row>
        <row r="1780">
          <cell r="A1780" t="str">
            <v>73736/1</v>
          </cell>
          <cell r="B1780" t="str">
            <v>DOBRADICA TIPO VAI E VEM EM LATAO POLIDO 3"</v>
          </cell>
          <cell r="C1780" t="str">
            <v>UN</v>
          </cell>
          <cell r="D1780">
            <v>119.07</v>
          </cell>
        </row>
        <row r="1781">
          <cell r="A1781">
            <v>84885</v>
          </cell>
          <cell r="B1781" t="str">
            <v>JOGO DE FERRAGENS CROMADAS PARA PORTA DE VIDRO TEMPERADO, UMA FOLHA COMPOSTO DE DOBRADICAS SUPERIOR E INFERIOR, TRINCO, FECHADURA, CONTRA FECHADURA COM CAPUCHINHO SEM MOLA E PUXADOR</v>
          </cell>
          <cell r="C1781" t="str">
            <v>UN</v>
          </cell>
          <cell r="D1781">
            <v>529.98</v>
          </cell>
        </row>
        <row r="1782">
          <cell r="A1782">
            <v>84886</v>
          </cell>
          <cell r="B1782" t="str">
            <v>MOLA HIDRAULICA DE PISO PARA PORTA DE VIDRO TEMPERADO</v>
          </cell>
          <cell r="C1782" t="str">
            <v>UN</v>
          </cell>
          <cell r="D1782">
            <v>946.37</v>
          </cell>
        </row>
        <row r="1783">
          <cell r="A1783">
            <v>84889</v>
          </cell>
          <cell r="B1783" t="str">
            <v>PUXADOR CENTRAL PARA ESQUADRIA DE ALUMINIO</v>
          </cell>
          <cell r="C1783" t="str">
            <v>UN</v>
          </cell>
          <cell r="D1783">
            <v>16.5</v>
          </cell>
        </row>
        <row r="1784">
          <cell r="A1784">
            <v>84891</v>
          </cell>
          <cell r="B1784" t="str">
            <v>CREMONA EM LATAO CROMADO OU POLIDO, COMPLETA, COM VARA H=1,50M</v>
          </cell>
          <cell r="C1784" t="str">
            <v>UN</v>
          </cell>
          <cell r="D1784">
            <v>167.99</v>
          </cell>
        </row>
        <row r="1785">
          <cell r="A1785" t="str">
            <v>74046/2</v>
          </cell>
          <cell r="B1785" t="str">
            <v>TARJETA TIPO LIVRE/OCUPADO PARA PORTA DE BANHEIRO</v>
          </cell>
          <cell r="C1785" t="str">
            <v>UN</v>
          </cell>
          <cell r="D1785">
            <v>32.04</v>
          </cell>
        </row>
        <row r="1786">
          <cell r="A1786" t="str">
            <v>74047/2</v>
          </cell>
          <cell r="B1786" t="str">
            <v>DOBRADICA EM ACO/FERRO, 3" X 21/2", E=1,9 A 2 MM, SEM ANEL, CROMADO OU ZINCADO, TAMPA BOLA, COM PARAFUSOS</v>
          </cell>
          <cell r="C1786" t="str">
            <v>UN</v>
          </cell>
          <cell r="D1786">
            <v>30.18</v>
          </cell>
        </row>
        <row r="1787">
          <cell r="A1787" t="str">
            <v>74084/1</v>
          </cell>
          <cell r="B1787" t="str">
            <v>PORTA CADEADO ZINCADO OXIDADO PRETO COM CADEADO DE ACO INOX, LARGURA DE *50* MM</v>
          </cell>
          <cell r="C1787" t="str">
            <v>UN</v>
          </cell>
          <cell r="D1787">
            <v>141.22</v>
          </cell>
        </row>
        <row r="1788">
          <cell r="A1788">
            <v>84950</v>
          </cell>
          <cell r="B1788" t="str">
            <v>FECHO EMBUTIR TIPO UNHA 40CM C/COLOCACAO</v>
          </cell>
          <cell r="C1788" t="str">
            <v>UN</v>
          </cell>
          <cell r="D1788">
            <v>44.85</v>
          </cell>
        </row>
        <row r="1789">
          <cell r="A1789">
            <v>84952</v>
          </cell>
          <cell r="B1789" t="str">
            <v>FECHO EMBUTIR TIPO UNHA 22CM C/COLOCACAO</v>
          </cell>
          <cell r="C1789" t="str">
            <v>UN</v>
          </cell>
          <cell r="D1789">
            <v>33.43</v>
          </cell>
        </row>
        <row r="1790">
          <cell r="A1790">
            <v>72116</v>
          </cell>
          <cell r="B1790" t="str">
            <v>VIDRO LISO COMUM TRANSPARENTE, ESPESSURA 3MM</v>
          </cell>
          <cell r="C1790" t="str">
            <v>M2</v>
          </cell>
          <cell r="D1790">
            <v>90.39</v>
          </cell>
        </row>
        <row r="1791">
          <cell r="A1791">
            <v>72117</v>
          </cell>
          <cell r="B1791" t="str">
            <v>VIDRO LISO COMUM TRANSPARENTE, ESPESSURA 4MM</v>
          </cell>
          <cell r="C1791" t="str">
            <v>M2</v>
          </cell>
          <cell r="D1791">
            <v>115.75</v>
          </cell>
        </row>
        <row r="1792">
          <cell r="A1792">
            <v>72118</v>
          </cell>
          <cell r="B1792" t="str">
            <v>VIDRO TEMPERADO INCOLOR, ESPESSURA 6MM, FORNECIMENTO E INSTALACAO, INCLUSIVE MASSA PARA VEDACAO</v>
          </cell>
          <cell r="C1792" t="str">
            <v>M2</v>
          </cell>
          <cell r="D1792">
            <v>140.30000000000001</v>
          </cell>
        </row>
        <row r="1793">
          <cell r="A1793">
            <v>72119</v>
          </cell>
          <cell r="B1793" t="str">
            <v>VIDRO TEMPERADO INCOLOR, ESPESSURA 8MM, FORNECIMENTO E INSTALACAO, INCLUSIVE MASSA PARA VEDACAO</v>
          </cell>
          <cell r="C1793" t="str">
            <v>M2</v>
          </cell>
          <cell r="D1793">
            <v>176.04</v>
          </cell>
        </row>
        <row r="1794">
          <cell r="A1794">
            <v>72120</v>
          </cell>
          <cell r="B1794" t="str">
            <v>VIDRO TEMPERADO INCOLOR, ESPESSURA 10MM, FORNECIMENTO E INSTALACAO, INCLUSIVE MASSA PARA VEDACAO</v>
          </cell>
          <cell r="C1794" t="str">
            <v>M2</v>
          </cell>
          <cell r="D1794">
            <v>221.59</v>
          </cell>
        </row>
        <row r="1795">
          <cell r="A1795">
            <v>72122</v>
          </cell>
          <cell r="B1795" t="str">
            <v>VIDRO FANTASIA TIPO CANELADO, ESPESSURA 4MM</v>
          </cell>
          <cell r="C1795" t="str">
            <v>M2</v>
          </cell>
          <cell r="D1795">
            <v>99.6</v>
          </cell>
        </row>
        <row r="1796">
          <cell r="A1796">
            <v>72123</v>
          </cell>
          <cell r="B1796" t="str">
            <v>VIDRO ARAMADO, ESPESSURA 7MM</v>
          </cell>
          <cell r="C1796" t="str">
            <v>M2</v>
          </cell>
          <cell r="D1796">
            <v>262.94</v>
          </cell>
        </row>
        <row r="1797">
          <cell r="A1797" t="str">
            <v>73838/1</v>
          </cell>
          <cell r="B1797" t="str">
            <v>PORTA DE VIDRO TEMPERADO, 0,9X2,10M, ESPESSURA 10MM, INCLUSIVE ACESSORIOS</v>
          </cell>
          <cell r="C1797" t="str">
            <v>UN</v>
          </cell>
          <cell r="D1797">
            <v>1634.45</v>
          </cell>
        </row>
        <row r="1798">
          <cell r="A1798" t="str">
            <v>74125/1</v>
          </cell>
          <cell r="B1798" t="str">
            <v>ESPELHO CRISTAL ESPESSURA 4MM, COM MOLDURA DE MADEIRA</v>
          </cell>
          <cell r="C1798" t="str">
            <v>M2</v>
          </cell>
          <cell r="D1798">
            <v>345.26</v>
          </cell>
        </row>
        <row r="1799">
          <cell r="A1799" t="str">
            <v>74125/2</v>
          </cell>
          <cell r="B1799" t="str">
            <v>ESPELHO CRISTAL ESPESSURA 4MM, COM MOLDURA EM ALUMINIO E COMPENSADO 6MM PLASTIFICADO COLADO</v>
          </cell>
          <cell r="C1799" t="str">
            <v>M2</v>
          </cell>
          <cell r="D1799">
            <v>394.41</v>
          </cell>
        </row>
        <row r="1800">
          <cell r="A1800">
            <v>84957</v>
          </cell>
          <cell r="B1800" t="str">
            <v>VIDRO LISO COMUM TRANSPARENTE, ESPESSURA 5MM</v>
          </cell>
          <cell r="C1800" t="str">
            <v>M2</v>
          </cell>
          <cell r="D1800">
            <v>138.91</v>
          </cell>
        </row>
        <row r="1801">
          <cell r="A1801">
            <v>84959</v>
          </cell>
          <cell r="B1801" t="str">
            <v>VIDRO LISO COMUM TRANSPARENTE, ESPESSURA 6MM</v>
          </cell>
          <cell r="C1801" t="str">
            <v>M2</v>
          </cell>
          <cell r="D1801">
            <v>162.25</v>
          </cell>
        </row>
        <row r="1802">
          <cell r="A1802">
            <v>85001</v>
          </cell>
          <cell r="B1802" t="str">
            <v>VIDRO LISO FUME, ESPESSURA 4MM</v>
          </cell>
          <cell r="C1802" t="str">
            <v>M2</v>
          </cell>
          <cell r="D1802">
            <v>154.47</v>
          </cell>
        </row>
        <row r="1803">
          <cell r="A1803">
            <v>85002</v>
          </cell>
          <cell r="B1803" t="str">
            <v>VIDRO LISO FUME, ESPESSURA 6MM</v>
          </cell>
          <cell r="C1803" t="str">
            <v>M2</v>
          </cell>
          <cell r="D1803">
            <v>216.69</v>
          </cell>
        </row>
        <row r="1804">
          <cell r="A1804">
            <v>85004</v>
          </cell>
          <cell r="B1804" t="str">
            <v>VIDRO FANTASIA MARTELADO 4MM</v>
          </cell>
          <cell r="C1804" t="str">
            <v>M2</v>
          </cell>
          <cell r="D1804">
            <v>107.8</v>
          </cell>
        </row>
        <row r="1805">
          <cell r="A1805">
            <v>85005</v>
          </cell>
          <cell r="B1805" t="str">
            <v>ESPELHO CRISTAL, ESPESSURA 4MM, COM PARAFUSOS DE FIXACAO, SEM MOLDURA</v>
          </cell>
          <cell r="C1805" t="str">
            <v>M2</v>
          </cell>
          <cell r="D1805">
            <v>318.45</v>
          </cell>
        </row>
        <row r="1806">
          <cell r="A1806">
            <v>68054</v>
          </cell>
          <cell r="B1806" t="str">
            <v>PORTAO DE FERRO EM CHAPA GALVANIZADA PLANA 14 GSG</v>
          </cell>
          <cell r="C1806" t="str">
            <v>M2</v>
          </cell>
          <cell r="D1806">
            <v>230.6</v>
          </cell>
        </row>
        <row r="1807">
          <cell r="A1807" t="str">
            <v>74100/1</v>
          </cell>
          <cell r="B1807" t="str">
            <v>PORTAO DE FERRO COM VARA 1/2", COM REQUADRO</v>
          </cell>
          <cell r="C1807" t="str">
            <v>M2</v>
          </cell>
          <cell r="D1807">
            <v>494.04</v>
          </cell>
        </row>
        <row r="1808">
          <cell r="A1808" t="str">
            <v>74238/2</v>
          </cell>
          <cell r="B1808" t="str">
            <v>PORTAO EM TELA ARAME GALVANIZADO N.12 MALHA 2" E MOLDURA EM TUBOS DE ACO COM DUAS FOLHAS DE ABRIR, INCLUSO FERRAGENS</v>
          </cell>
          <cell r="C1808" t="str">
            <v>M2</v>
          </cell>
          <cell r="D1808">
            <v>646.62</v>
          </cell>
        </row>
        <row r="1809">
          <cell r="A1809">
            <v>85188</v>
          </cell>
          <cell r="B1809" t="str">
            <v>PORTAO EM TUBO DE ACO GALVANIZADO DIN 2440/NBR 5580, PAINEL UNICO, DIMENSOES 1,0X1,6M, INCLUSIVE CADEADO</v>
          </cell>
          <cell r="C1809" t="str">
            <v>UN</v>
          </cell>
          <cell r="D1809">
            <v>589</v>
          </cell>
        </row>
        <row r="1810">
          <cell r="A1810">
            <v>85189</v>
          </cell>
          <cell r="B1810" t="str">
            <v>PORTAO EM TUBO DE ACO GALVANIZADO DIN 2440/NBR 5580, PAINEL UNICO, DIMENSOES 4,0X1,2M, INCLUSIVE CADEADO</v>
          </cell>
          <cell r="C1810" t="str">
            <v>UN</v>
          </cell>
          <cell r="D1810">
            <v>1200.0899999999999</v>
          </cell>
        </row>
        <row r="1811">
          <cell r="A1811">
            <v>85010</v>
          </cell>
          <cell r="B1811" t="str">
            <v>CAIXILHO FIXO, DE ALUMINIO, PARA VIDRO</v>
          </cell>
          <cell r="C1811" t="str">
            <v>M2</v>
          </cell>
          <cell r="D1811">
            <v>293.81</v>
          </cell>
        </row>
        <row r="1812">
          <cell r="A1812">
            <v>85014</v>
          </cell>
          <cell r="B1812" t="str">
            <v>CAIXILHO FIXO, DE ALUMINIO, COM TELA DE METAL FIO 12 MALHA 3X3CM</v>
          </cell>
          <cell r="C1812" t="str">
            <v>M2</v>
          </cell>
          <cell r="D1812">
            <v>390.7</v>
          </cell>
        </row>
        <row r="1813">
          <cell r="A1813">
            <v>94569</v>
          </cell>
          <cell r="B1813" t="str">
            <v>JANELA DE ALUMÍNIO MAXIM-AR, FIXAÇÃO COM PARAFUSO SOBRE CONTRAMARCO (EXCLUSIVE CONTRAMARCO), COM VIDROS, PADRONIZADA. AF_07/2016</v>
          </cell>
          <cell r="C1813" t="str">
            <v>M2</v>
          </cell>
          <cell r="D1813">
            <v>402.37</v>
          </cell>
        </row>
        <row r="1814">
          <cell r="A1814">
            <v>94570</v>
          </cell>
          <cell r="B1814" t="str">
            <v>JANELA DE ALUMÍNIO DE CORRER, 2 FOLHAS, FIXAÇÃO COM PARAFUSO SOBRE CONTRAMARCO (EXCLUSIVE CONTRAMARCO), COM VIDROS PADRONIZADA. AF_07/2016</v>
          </cell>
          <cell r="C1814" t="str">
            <v>M2</v>
          </cell>
          <cell r="D1814">
            <v>252.99</v>
          </cell>
        </row>
        <row r="1815">
          <cell r="A1815">
            <v>94572</v>
          </cell>
          <cell r="B1815" t="str">
            <v>JANELA DE ALUMÍNIO DE CORRER, 3 FOLHAS, FIXAÇÃO COM PARAFUSO SOBRE CONTRAMARCO (EXCLUSIVE CONTRAMARCO), COM VIDROS, PADRONIZADA. AF_07/2016</v>
          </cell>
          <cell r="C1815" t="str">
            <v>M2</v>
          </cell>
          <cell r="D1815">
            <v>381.02</v>
          </cell>
        </row>
        <row r="1816">
          <cell r="A1816">
            <v>94573</v>
          </cell>
          <cell r="B1816" t="str">
            <v>JANELA DE ALUMÍNIO DE CORRER, 4 FOLHAS, FIXAÇÃO COM PARAFUSO SOBRE CONTRAMARCO (EXCLUSIVE CONTRAMARCO), COM VIDROS, PADRONIZADA. AF_07/2016</v>
          </cell>
          <cell r="C1816" t="str">
            <v>M2</v>
          </cell>
          <cell r="D1816">
            <v>293.33999999999997</v>
          </cell>
        </row>
        <row r="1817">
          <cell r="A1817">
            <v>94574</v>
          </cell>
          <cell r="B1817" t="str">
            <v>JANELA DE ALUMÍNIO DE CORRER, 6 FOLHAS, FIXAÇÃO COM PARAFUSO SOBRE CONTRAMARCO (EXCLUSIVE CONTRAMARCO), COM VIDROS, PADRONIZADA. AF_07/2016</v>
          </cell>
          <cell r="C1817" t="str">
            <v>M2</v>
          </cell>
          <cell r="D1817">
            <v>431.62</v>
          </cell>
        </row>
        <row r="1818">
          <cell r="A1818">
            <v>94575</v>
          </cell>
          <cell r="B1818" t="str">
            <v>JANELA DE ALUMÍNIO MAXIM-AR, FIXAÇÃO COM PARAFUSO, VEDAÇÃO COM ESPUMA EXPANSIVA PU, COM VIDROS, PADRONIZADA. AF_07/2016</v>
          </cell>
          <cell r="C1818" t="str">
            <v>M2</v>
          </cell>
          <cell r="D1818">
            <v>437.56</v>
          </cell>
        </row>
        <row r="1819">
          <cell r="A1819">
            <v>94576</v>
          </cell>
          <cell r="B1819" t="str">
            <v>JANELA DE ALUMÍNIO DE CORRER, 2 FOLHAS, FIXAÇÃO COM PARAFUSO, VEDAÇÃO COM ESPUMA EXPANSIVA PU, COM VIDROS, PADRONIZADA. AF_07/2016</v>
          </cell>
          <cell r="C1819" t="str">
            <v>M2</v>
          </cell>
          <cell r="D1819">
            <v>262.7</v>
          </cell>
        </row>
        <row r="1820">
          <cell r="A1820">
            <v>94578</v>
          </cell>
          <cell r="B1820" t="str">
            <v>JANELA DE ALUMÍNIO DE CORRER, 3 FOLHAS, FIXAÇÃO COM PARAFUSO, VEDAÇÃO COM ESPUMA EXPANSIVA PU, COM VIDROS, PADRONIZADA. AF_07/2016</v>
          </cell>
          <cell r="C1820" t="str">
            <v>M2</v>
          </cell>
          <cell r="D1820">
            <v>390.89</v>
          </cell>
        </row>
        <row r="1821">
          <cell r="A1821">
            <v>94579</v>
          </cell>
          <cell r="B1821" t="str">
            <v>JANELA DE ALUMÍNIO DE CORRER, 4 FOLHAS, FIXAÇÃO COM PARAFUSO, VEDAÇÃO COM ESPUMA EXPANSIVA PU, COM VIDROS, PADRONIZADA. AF_07/2016</v>
          </cell>
          <cell r="C1821" t="str">
            <v>M2</v>
          </cell>
          <cell r="D1821">
            <v>304</v>
          </cell>
        </row>
        <row r="1822">
          <cell r="A1822">
            <v>94580</v>
          </cell>
          <cell r="B1822" t="str">
            <v>JANELA DE ALUMÍNIO DE CORRER, 6 FOLHAS, FIXAÇÃO COM PARAFUSO, VEDAÇÃO COM ESPUMA EXPANSIVA PU, COM VIDROS, PADRONIZADA. AF_07/2016</v>
          </cell>
          <cell r="C1822" t="str">
            <v>M2</v>
          </cell>
          <cell r="D1822">
            <v>441.93</v>
          </cell>
        </row>
        <row r="1823">
          <cell r="A1823">
            <v>94581</v>
          </cell>
          <cell r="B1823" t="str">
            <v>JANELA DE ALUMÍNIO MAXIM-AR, FIXAÇÃO COM ARGAMASSA, COM VIDROS, PADRONIZADA. AF_07/2016</v>
          </cell>
          <cell r="C1823" t="str">
            <v>M2</v>
          </cell>
          <cell r="D1823">
            <v>437.17</v>
          </cell>
        </row>
        <row r="1824">
          <cell r="A1824">
            <v>94582</v>
          </cell>
          <cell r="B1824" t="str">
            <v>JANELA DE ALUMÍNIO DE CORRER, 2 FOLHAS, FIXAÇÃO COM ARGAMASSA, COM VIDROS, PADRONIZADA. AF_07/2016</v>
          </cell>
          <cell r="C1824" t="str">
            <v>M2</v>
          </cell>
          <cell r="D1824">
            <v>263.20999999999998</v>
          </cell>
        </row>
        <row r="1825">
          <cell r="A1825">
            <v>94584</v>
          </cell>
          <cell r="B1825" t="str">
            <v>JANELA DE ALUMÍNIO DE CORRER, 3 FOLHAS, FIXAÇÃO COM ARGAMASSA, COM VIDROS, PADRONIZADA. AF_07/2016</v>
          </cell>
          <cell r="C1825" t="str">
            <v>M2</v>
          </cell>
          <cell r="D1825">
            <v>396.97</v>
          </cell>
        </row>
        <row r="1826">
          <cell r="A1826">
            <v>94585</v>
          </cell>
          <cell r="B1826" t="str">
            <v>JANELA DE ALUMÍNIO DE CORRER, 4 FOLHAS, FIXAÇÃO COM ARGAMASSA, COM VIDROS, PADRONIZADA. AF_07/2016</v>
          </cell>
          <cell r="C1826" t="str">
            <v>M2</v>
          </cell>
          <cell r="D1826">
            <v>303.79000000000002</v>
          </cell>
        </row>
        <row r="1827">
          <cell r="A1827">
            <v>94586</v>
          </cell>
          <cell r="B1827" t="str">
            <v>JANELA DE ALUMÍNIO 6 FOLHAS, FIXAÇÃO COM ARGAMASSA, COM VIDROS, PADRONIZADA. AF_07/2016</v>
          </cell>
          <cell r="C1827" t="str">
            <v>M2</v>
          </cell>
          <cell r="D1827">
            <v>448.84</v>
          </cell>
        </row>
        <row r="1828">
          <cell r="A1828" t="str">
            <v>73908/1</v>
          </cell>
          <cell r="B1828" t="str">
            <v>CANTONEIRA DE ALUMINIO 2"X2", PARA PROTECAO DE QUINA DE PAREDE</v>
          </cell>
          <cell r="C1828" t="str">
            <v>M</v>
          </cell>
          <cell r="D1828">
            <v>47.73</v>
          </cell>
        </row>
        <row r="1829">
          <cell r="A1829" t="str">
            <v>73908/2</v>
          </cell>
          <cell r="B1829" t="str">
            <v>CANTONEIRA DE ALUMINIO 1"X1, PARA PROTECAO DE QUINA DE PAREDE</v>
          </cell>
          <cell r="C1829" t="str">
            <v>M</v>
          </cell>
          <cell r="D1829">
            <v>35.32</v>
          </cell>
        </row>
        <row r="1830">
          <cell r="A1830">
            <v>85015</v>
          </cell>
          <cell r="B1830" t="str">
            <v>CANTONEIRA DE MADEIRA 3,0X3,0X1,0CM</v>
          </cell>
          <cell r="C1830" t="str">
            <v>M</v>
          </cell>
          <cell r="D1830">
            <v>19.940000000000001</v>
          </cell>
        </row>
        <row r="1831">
          <cell r="A1831">
            <v>85016</v>
          </cell>
          <cell r="B1831" t="str">
            <v>CANTONEIRA DE MADEIRA COM LAMINADO MELAMINICO FOSCO 3,0X3,0X1,0CM</v>
          </cell>
          <cell r="C1831" t="str">
            <v>M</v>
          </cell>
          <cell r="D1831">
            <v>25.96</v>
          </cell>
        </row>
        <row r="1832">
          <cell r="A1832">
            <v>97751</v>
          </cell>
          <cell r="B1832" t="str">
            <v>TUBULÃO A CÉU ABERTO, DIÂMETRO DO FUSTE DE 70 CM, PROFUNDIDADE MENOR OU IGUAL A 5 M, ESCAVAÇÃO MANUAL, SEM ALARGAMENTO DE BASE, CONCRETO FEITO EM OBRA E LANÇADO COM JERICA. AF_01/2018</v>
          </cell>
          <cell r="C1832" t="str">
            <v>M3</v>
          </cell>
          <cell r="D1832">
            <v>573.98</v>
          </cell>
        </row>
        <row r="1833">
          <cell r="A1833">
            <v>97752</v>
          </cell>
          <cell r="B1833" t="str">
            <v>TUBULÃO A CÉU ABERTO, DIÂMETRO DO FUSTE DE 80 CM, PROFUNDIDADE MENOR OU IGUAL A 5 M, ESCAVAÇÃO MANUAL, SEM ALARGAMENTO DE BASE, CONCRETO FEITO EM OBRA E LANÇADO COM JERICA. AF_01/2018</v>
          </cell>
          <cell r="C1833" t="str">
            <v>M3</v>
          </cell>
          <cell r="D1833">
            <v>542.98</v>
          </cell>
        </row>
        <row r="1834">
          <cell r="A1834">
            <v>97753</v>
          </cell>
          <cell r="B1834" t="str">
            <v>TUBULÃO A CÉU ABERTO, DIÂMETRO DO FUSTE DE 100 CM, PROFUNDIDADE MENOR OU IGUAL A 5 M, ESCAVAÇÃO MANUAL, SEM ALARGAMENTO DE BASE, CONCRETO FEITO EM OBRA E LANÇADO COM JERICA. AF_01/2018</v>
          </cell>
          <cell r="C1834" t="str">
            <v>M3</v>
          </cell>
          <cell r="D1834">
            <v>499.77</v>
          </cell>
        </row>
        <row r="1835">
          <cell r="A1835">
            <v>97754</v>
          </cell>
          <cell r="B1835" t="str">
            <v>TUBULÃO A CÉU ABERTO, DIÂMETRO DO FUSTE DE 120 CM, PROFUNDIDADE MENOR OU IGUAL A 5 M, ESCAVAÇÃO MANUAL, SEM ALARGAMENTO DE BASE, CONCRETO FEITO EM OBRA E LANÇADO COM JERICA. AF_01/2018</v>
          </cell>
          <cell r="C1835" t="str">
            <v>M3</v>
          </cell>
          <cell r="D1835">
            <v>471.38</v>
          </cell>
        </row>
        <row r="1836">
          <cell r="A1836">
            <v>97755</v>
          </cell>
          <cell r="B1836" t="str">
            <v>TUBULÃO A CÉU ABERTO, DIÂMETRO DO FUSTE DE 70 CM, PROFUNDIDADE MAIOR QUE 5 M E MENOR OU IGUAL A 10 M, ESCAVAÇÃO MANUAL, SEM ALARGAMENTO DE BASE, CONCRETO FEITO EM OBRA E LANÇADO COM JERICA. AF_01/2018</v>
          </cell>
          <cell r="C1836" t="str">
            <v>M3</v>
          </cell>
          <cell r="D1836">
            <v>559.67999999999995</v>
          </cell>
        </row>
        <row r="1837">
          <cell r="A1837">
            <v>97756</v>
          </cell>
          <cell r="B1837" t="str">
            <v>TUBULÃO A CÉU ABERTO, DIÂMETRO DO FUSTE DE 80 CM, PROFUNDIDADE MAIOR QUE 5 M E MENOR OU IGUAL A 10 M, ESCAVAÇÃO MANUAL, SEM ALARGAMENTO DE BASE, CONCRETO FEITO EM OBRA E LANÇADO COM JERICA. AF_01/2018</v>
          </cell>
          <cell r="C1837" t="str">
            <v>M3</v>
          </cell>
          <cell r="D1837">
            <v>530.82000000000005</v>
          </cell>
        </row>
        <row r="1838">
          <cell r="A1838">
            <v>97757</v>
          </cell>
          <cell r="B1838" t="str">
            <v>TUBULÃO A CÉU ABERTO, DIÂMETRO DO FUSTE DE 100 CM, PROFUNDIDADE MAIOR QUE 5 M E MENOR OU IGUAL A 10 M, ESCAVAÇÃO MANUAL, SEM ALARGAMENTO DE BASE, CONCRETO FEITO EM OBRA E LANÇADO COM JERICA. AF_01/2018</v>
          </cell>
          <cell r="C1838" t="str">
            <v>M3</v>
          </cell>
          <cell r="D1838">
            <v>484.51</v>
          </cell>
        </row>
        <row r="1839">
          <cell r="A1839">
            <v>97758</v>
          </cell>
          <cell r="B1839" t="str">
            <v>TUBULÃO A CÉU ABERTO, DIÂMETRO DO FUSTE DE 120 CM, PROFUNDIDADE MAIOR QUE 5 M E MENOR OU IGUAL A 10 M, ESCAVAÇÃO MANUAL, SEM ALARGAMENTO DE BASE, CONCRETO FEITO EM OBRA E LANÇADO COM JERICA. AF_01/2018</v>
          </cell>
          <cell r="C1839" t="str">
            <v>M3</v>
          </cell>
          <cell r="D1839">
            <v>450.68</v>
          </cell>
        </row>
        <row r="1840">
          <cell r="A1840">
            <v>97759</v>
          </cell>
          <cell r="B1840" t="str">
            <v>TUBULÃO A CÉU ABERTO, DIÂMETRO DO FUSTE DE 70 CM, PROFUNDIDADE MAIOR QUE 10 M, ESCAVAÇÃO MANUAL, SEM ALARGAMENTO DE BASE, CONCRETO FEITO EM OBRA E LANÇADO COM JERICA. AF_01/2018</v>
          </cell>
          <cell r="C1840" t="str">
            <v>M3</v>
          </cell>
          <cell r="D1840">
            <v>560.36</v>
          </cell>
        </row>
        <row r="1841">
          <cell r="A1841">
            <v>97760</v>
          </cell>
          <cell r="B1841" t="str">
            <v>TUBULÃO A CÉU ABERTO, DIÂMETRO DO FUSTE DE 80 CM, PROFUNDIDADE MAIOR QUE 10 M, ESCAVAÇÃO MANUAL, SEM ALARGAMENTO DE BASE, CONCRETO FEITO EM OBRA E LANÇADO COM JERICA. AF_01/2018</v>
          </cell>
          <cell r="C1841" t="str">
            <v>M3</v>
          </cell>
          <cell r="D1841">
            <v>524.23</v>
          </cell>
        </row>
        <row r="1842">
          <cell r="A1842">
            <v>97761</v>
          </cell>
          <cell r="B1842" t="str">
            <v>TUBULÃO A CÉU ABERTO, DIÂMETRO DO FUSTE DE 100 CM, PROFUNDIDADE MAIOR QUE 10 M, ESCAVAÇÃO MANUAL, SEM ALARGAMENTO DE BASE, CONCRETO FEITO EM OBRA E LANÇADO COM JERICA. AF_01/2018</v>
          </cell>
          <cell r="C1842" t="str">
            <v>M3</v>
          </cell>
          <cell r="D1842">
            <v>473.17</v>
          </cell>
        </row>
        <row r="1843">
          <cell r="A1843">
            <v>97762</v>
          </cell>
          <cell r="B1843" t="str">
            <v>TUBULÃO A CÉU ABERTO, DIÂMETRO DO FUSTE DE 120 CM, PROFUNDIDADE MAIOR QUE 10 M, ESCAVAÇÃO MANUAL, SEM ALARGAMENTO DE BASE, CONCRETO FEITO EM OBRA E LANÇADO COM JERICA. AF_01/2018</v>
          </cell>
          <cell r="C1843" t="str">
            <v>M3</v>
          </cell>
          <cell r="D1843">
            <v>435.66</v>
          </cell>
        </row>
        <row r="1844">
          <cell r="A1844">
            <v>97763</v>
          </cell>
          <cell r="B1844" t="str">
            <v>TUBULÃO A CÉU ABERTO, DIÂMETRO DO FUSTE DE 70 CM, PROFUNDIDADE MENOR OU IGUAL A 5 M, ESCAVAÇÃO MECÂNICA, SEM ALARGAMENTO DE BASE, CONCRETO FEITO EM OBRA E LANÇADO COM JERICA. AF_01/2018</v>
          </cell>
          <cell r="C1844" t="str">
            <v>M3</v>
          </cell>
          <cell r="D1844">
            <v>545.23</v>
          </cell>
        </row>
        <row r="1845">
          <cell r="A1845">
            <v>97764</v>
          </cell>
          <cell r="B1845" t="str">
            <v>TUBULÃO A CÉU ABERTO, DIÂMETRO DO FUSTE DE 80 CM, PROFUNDIDADE MENOR OU IGUAL A 5 M, ESCAVAÇÃO MECÂNICA, SEM ALARGAMENTO DE BASE, CONCRETO FEITO EM OBRA E LANÇADO COM JERICA. AF_01/2018</v>
          </cell>
          <cell r="C1845" t="str">
            <v>M3</v>
          </cell>
          <cell r="D1845">
            <v>454.98</v>
          </cell>
        </row>
        <row r="1846">
          <cell r="A1846">
            <v>97765</v>
          </cell>
          <cell r="B1846" t="str">
            <v>TUBULÃO A CÉU ABERTO, DIÂMETRO DO FUSTE DE 100 CM, PROFUNDIDADE MENOR OU IGUAL A 5 M, ESCAVAÇÃO MECÂNICA, SEM ALARGAMENTO DE BASE, CONCRETO FEITO EM OBRA E LANÇADO COM JERICA. AF_01/2018</v>
          </cell>
          <cell r="C1846" t="str">
            <v>M3</v>
          </cell>
          <cell r="D1846">
            <v>429.61</v>
          </cell>
        </row>
        <row r="1847">
          <cell r="A1847">
            <v>97766</v>
          </cell>
          <cell r="B1847" t="str">
            <v>TUBULÃO A CÉU ABERTO, DIÂMETRO DO FUSTE DE 120 CM, PROFUNDIDADE MENOR OU IGUAL A 5 M, ESCAVAÇÃO MECÂNICA, SEM ALARGAMENTO DE BASE, CONCRETO FEITO EM OBRA E LANÇADO COM JERICA. AF_01/2018</v>
          </cell>
          <cell r="C1847" t="str">
            <v>M3</v>
          </cell>
          <cell r="D1847">
            <v>413.68</v>
          </cell>
        </row>
        <row r="1848">
          <cell r="A1848">
            <v>97767</v>
          </cell>
          <cell r="B1848" t="str">
            <v>TUBULÃO A CÉU ABERTO, DIÂMETRO DO FUSTE DE 70 CM, PROFUNDIDADE MAIOR QUE 5 M E MENOR OU IGUAL A 10 M, ESCAVAÇÃO MECÂNICA, SEM ALARGAMENTO DE BASE, CONCRETO FEITO EM OBRA E LANÇADO COM JERICA. AF_01/2018</v>
          </cell>
          <cell r="C1848" t="str">
            <v>M3</v>
          </cell>
          <cell r="D1848">
            <v>430.25</v>
          </cell>
        </row>
        <row r="1849">
          <cell r="A1849">
            <v>97768</v>
          </cell>
          <cell r="B1849" t="str">
            <v>TUBULÃO A CÉU ABERTO, DIÂMETRO DO FUSTE DE 80 CM, PROFUNDIDADE MAIOR QUE 5 M E MENOR OU IGUAL A 10 M, ESCAVAÇÃO MECÂNICA, SEM ALARGAMENTO DE BASE, CONCRETO FEITO EM OBRA E LANÇADO COM JERICA. AF_01/2018</v>
          </cell>
          <cell r="C1849" t="str">
            <v>M3</v>
          </cell>
          <cell r="D1849">
            <v>419.49</v>
          </cell>
        </row>
        <row r="1850">
          <cell r="A1850">
            <v>97769</v>
          </cell>
          <cell r="B1850" t="str">
            <v>TUBULÃO A CÉU ABERTO, DIÂMETRO DO FUSTE DE 100 CM, PROFUNDIDADE MAIOR QUE 5 M E MENOR OU IGUAL A 10 M, ESCAVAÇÃO MECÂNICA, SEM ALARGAMENTO DE BASE, CONCRETO FEITO EM OBRA E LANÇADO COM JERICA. AF_01/2018</v>
          </cell>
          <cell r="C1850" t="str">
            <v>M3</v>
          </cell>
          <cell r="D1850">
            <v>397.87</v>
          </cell>
        </row>
        <row r="1851">
          <cell r="A1851">
            <v>97770</v>
          </cell>
          <cell r="B1851" t="str">
            <v>TUBULÃO A CÉU ABERTO, DIÂMETRO DO FUSTE DE 120 CM, PROFUNDIDADE MAIOR QUE 5 M E MENOR OU IGUAL A 10 M, ESCAVAÇÃO MECÂNICA, SEM ALARGAMENTO DE BASE, CONCRETO FEITO EM OBRA E LANÇADO COM JERICA. AF_01/2018</v>
          </cell>
          <cell r="C1851" t="str">
            <v>M3</v>
          </cell>
          <cell r="D1851">
            <v>380</v>
          </cell>
        </row>
        <row r="1852">
          <cell r="A1852">
            <v>97771</v>
          </cell>
          <cell r="B1852" t="str">
            <v>TUBULÃO A CÉU ABERTO, DIÂMETRO DO FUSTE DE 70 CM, PROFUNDIDADE MAIOR QUE 10 M, ESCAVAÇÃO MECÂNICA, SEM ALARGAMENTO DE BASE, CONCRETO FEITO EM OBRA E LANÇADO COM JERICA. AF_01/2018</v>
          </cell>
          <cell r="C1852" t="str">
            <v>M3</v>
          </cell>
          <cell r="D1852">
            <v>412.88</v>
          </cell>
        </row>
        <row r="1853">
          <cell r="A1853">
            <v>97772</v>
          </cell>
          <cell r="B1853" t="str">
            <v>TUBULÃO A CÉU ABERTO, DIÂMETRO DO FUSTE DE 80 CM, PROFUNDIDADE MAIOR QUE 10 M, ESCAVAÇÃO MECÂNICA, SEM ALARGAMENTO DE BASE, CONCRETO FEITO EM OBRA E LANÇADO COM JERICA. AF_01/2018</v>
          </cell>
          <cell r="C1853" t="str">
            <v>M3</v>
          </cell>
          <cell r="D1853">
            <v>398.68</v>
          </cell>
        </row>
        <row r="1854">
          <cell r="A1854">
            <v>97773</v>
          </cell>
          <cell r="B1854" t="str">
            <v>TUBULÃO A CÉU ABERTO, DIÂMETRO DO FUSTE DE 100 CM, PROFUNDIDADE MAIOR QUE 10 M, ESCAVAÇÃO MECÂNICA, SEM ALARGAMENTO DE BASE, CONCRETO FEITO EM OBRA E LANÇADO COM JERICA. AF_01/2018</v>
          </cell>
          <cell r="C1854" t="str">
            <v>M3</v>
          </cell>
          <cell r="D1854">
            <v>376.59</v>
          </cell>
        </row>
        <row r="1855">
          <cell r="A1855">
            <v>97774</v>
          </cell>
          <cell r="B1855" t="str">
            <v>TUBULÃO A CÉU ABERTO, DIÂMETRO DO FUSTE DE 120 CM, PROFUNDIDADE MAIOR QUE 10 M, ESCAVAÇÃO MECÂNICA, SEM ALARGAMENTO DE BASE, CONCRETO FEITO EM OBRA E LANÇADO COM JERICA. AF_01/2018</v>
          </cell>
          <cell r="C1855" t="str">
            <v>M3</v>
          </cell>
          <cell r="D1855">
            <v>357.58</v>
          </cell>
        </row>
        <row r="1856">
          <cell r="A1856">
            <v>97775</v>
          </cell>
          <cell r="B1856" t="str">
            <v>TUBULÃO A CÉU ABERTO, DIÂMETRO DO FUSTE DE 70 CM, PROFUNDIDADE MENOR OU IGUAL A 5 M, ESCAVAÇÃO MANUAL, SEM ALARGAMENTO DE BASE, CONCRETO USINADO E LANÇADO COM BOMBA OU DIRETAMENTE DO CAMINHÃO. AF_01/2018</v>
          </cell>
          <cell r="C1856" t="str">
            <v>M3</v>
          </cell>
          <cell r="D1856">
            <v>589.76</v>
          </cell>
        </row>
        <row r="1857">
          <cell r="A1857">
            <v>97776</v>
          </cell>
          <cell r="B1857" t="str">
            <v>TUBULÃO A CÉU ABERTO, DIÂMETRO DO FUSTE DE 80 CM, PROFUNDIDADE MENOR OU IGUAL A 5 M, ESCAVAÇÃO MANUAL, SEM ALARGAMENTO DE BASE, CONCRETO USINADO E LANÇADO COM BOMBA OU DIRETAMENTE DO CAMINHÃO. AF_01/2018</v>
          </cell>
          <cell r="C1857" t="str">
            <v>M3</v>
          </cell>
          <cell r="D1857">
            <v>558.02</v>
          </cell>
        </row>
        <row r="1858">
          <cell r="A1858">
            <v>97777</v>
          </cell>
          <cell r="B1858" t="str">
            <v>TUBULÃO A CÉU ABERTO, DIÂMETRO DO FUSTE DE 100 CM, PROFUNDIDADE MENOR OU IGUAL A 5 M, ESCAVAÇÃO MANUAL, SEM ALARGAMENTO DE BASE, CONCRETO USINADO E LANÇADO COM BOMBA OU DIRETAMENTE DO CAMINHÃO. AF_01/2018</v>
          </cell>
          <cell r="C1858" t="str">
            <v>M3</v>
          </cell>
          <cell r="D1858">
            <v>514.24</v>
          </cell>
        </row>
        <row r="1859">
          <cell r="A1859">
            <v>97778</v>
          </cell>
          <cell r="B1859" t="str">
            <v>TUBULÃO A CÉU ABERTO, DIÂMETRO DO FUSTE DE 120 CM, PROFUNDIDADE MENOR OU IGUAL A 5 M, ESCAVAÇÃO MANUAL, SEM ALARGAMENTO DE BASE, CONCRETO USINADO E LANÇADO COM BOMBA OU DIRETAMENTE DO CAMINHÃO. AF_01/2018</v>
          </cell>
          <cell r="C1859" t="str">
            <v>M3</v>
          </cell>
          <cell r="D1859">
            <v>485.9</v>
          </cell>
        </row>
        <row r="1860">
          <cell r="A1860">
            <v>97779</v>
          </cell>
          <cell r="B1860" t="str">
            <v>TUBULÃO A CÉU ABERTO, DIÂMETRO DO FUSTE DE 70 CM, PROFUNDIDADE MAIOR QUE 5 M E MENOR OU IGUAL A 10 M, ESCAVAÇÃO MANUAL, SEM ALARGAMENTO DE BASE, CONCRETO USINADO E LANÇADO COM BOMBA OU DIRETAMENTE DO CAMINHÃO. AF_01/2018</v>
          </cell>
          <cell r="C1860" t="str">
            <v>M3</v>
          </cell>
          <cell r="D1860">
            <v>567.86</v>
          </cell>
        </row>
        <row r="1861">
          <cell r="A1861">
            <v>97780</v>
          </cell>
          <cell r="B1861" t="str">
            <v>TUBULÃO A CÉU ABERTO, DIÂMETRO DO FUSTE DE 80 CM, PROFUNDIDADE MAIOR QUE 5 M E MENOR OU IGUAL A 10 M, ESCAVAÇÃO MANUAL, SEM ALARGAMENTO DE BASE, CONCRETO USINADO E LANÇADO COM BOMBA OU DIRETAMENTE DO CAMINHÃO. AF_01/2018</v>
          </cell>
          <cell r="C1861" t="str">
            <v>M3</v>
          </cell>
          <cell r="D1861">
            <v>539.17999999999995</v>
          </cell>
        </row>
        <row r="1862">
          <cell r="A1862">
            <v>97781</v>
          </cell>
          <cell r="B1862" t="str">
            <v>TUBULÃO A CÉU ABERTO, DIÂMETRO DO FUSTE DE 100 CM, PROFUNDIDADE MAIOR QUE 5 M E MENOR OU IGUAL A 10 M, ESCAVAÇÃO MANUAL, SEM ALARGAMENTO DE BASE, CONCRETO USINADO E LANÇADO COM BOMBA OU DIRETAMENTE DO CAMINHÃO. AF_01/2018</v>
          </cell>
          <cell r="C1862" t="str">
            <v>M3</v>
          </cell>
          <cell r="D1862">
            <v>492.89</v>
          </cell>
        </row>
        <row r="1863">
          <cell r="A1863">
            <v>97782</v>
          </cell>
          <cell r="B1863" t="str">
            <v>TUBULÃO A CÉU ABERTO, DIÂMETRO DO FUSTE DE 120 CM, PROFUNDIDADE MAIOR QUE 5 M E MENOR OU IGUAL A 10 M, ESCAVAÇÃO MANUAL, SEM ALARGAMENTO DE BASE, CONCRETO USINADO E LANÇADO COM BOMBA OU DIRETAMENTE DO CAMINHÃO. AF_01/2018</v>
          </cell>
          <cell r="C1863" t="str">
            <v>M3</v>
          </cell>
          <cell r="D1863">
            <v>459.03</v>
          </cell>
        </row>
        <row r="1864">
          <cell r="A1864">
            <v>97783</v>
          </cell>
          <cell r="B1864" t="str">
            <v>TUBULÃO A CÉU ABERTO, DIÂMETRO DO FUSTE DE 70 CM, PROFUNDIDADE MAIOR QUE 10 M, ESCAVAÇÃO MANUAL, SEM ALARGAMENTO DE BASE, CONCRETO USINADO E LANÇADO COM BOMBA OU DIRETAMENTE DO CAMINHÃO. AF_01/2018</v>
          </cell>
          <cell r="C1864" t="str">
            <v>M3</v>
          </cell>
          <cell r="D1864">
            <v>568.71</v>
          </cell>
        </row>
        <row r="1865">
          <cell r="A1865">
            <v>97784</v>
          </cell>
          <cell r="B1865" t="str">
            <v>TUBULÃO A CÉU ABERTO, DIÂMETRO DO FUSTE DE 80 CM, PROFUNDIDADE MAIOR QUE 10 M, ESCAVAÇÃO MANUAL, SEM ALARGAMENTO DE BASE, CONCRETO USINADO E LANÇADO COM BOMBA OU DIRETAMENTE DO CAMINHÃO. AF_01/2018</v>
          </cell>
          <cell r="C1865" t="str">
            <v>M3</v>
          </cell>
          <cell r="D1865">
            <v>532.49</v>
          </cell>
        </row>
        <row r="1866">
          <cell r="A1866">
            <v>97785</v>
          </cell>
          <cell r="B1866" t="str">
            <v>TUBULÃO A CÉU ABERTO, DIÂMETRO DO FUSTE DE 100 CM, PROFUNDIDADE MAIOR QUE 10 M, ESCAVAÇÃO MANUAL, SEM ALARGAMENTO DE BASE, CONCRETO USINADO E LANÇADO COM BOMBA OU DIRETAMENTE DO CAMINHÃO. AF_01/2018</v>
          </cell>
          <cell r="C1866" t="str">
            <v>M3</v>
          </cell>
          <cell r="D1866">
            <v>481.36</v>
          </cell>
        </row>
        <row r="1867">
          <cell r="A1867">
            <v>97786</v>
          </cell>
          <cell r="B1867" t="str">
            <v>TUBULÃO A CÉU ABERTO, DIÂMETRO DO FUSTE DE 120 CM, PROFUNDIDADE MAIOR QUE 10 M, ESCAVAÇÃO MANUAL, SEM ALARGAMENTO DE BASE, CONCRETO USINADO E LANÇADO COM BOMBA OU DIRETAMENTE DO CAMINHÃO. AF_01/2018</v>
          </cell>
          <cell r="C1867" t="str">
            <v>M3</v>
          </cell>
          <cell r="D1867">
            <v>443.65</v>
          </cell>
        </row>
        <row r="1868">
          <cell r="A1868">
            <v>97787</v>
          </cell>
          <cell r="B1868" t="str">
            <v>TUBULÃO A CÉU ABERTO, DIÂMETRO DO FUSTE DE 70 CM, PROFUNDIDADE MENOR OU IGUAL A 5 M, ESCAVAÇÃO MECÂNICA, SEM ALARGAMENTO DE BASE, CONCRETO USINADO E LANÇADO COM BOMBA OU DIRETAMENTE DO CAMINHÃO. AF_01/2018</v>
          </cell>
          <cell r="C1868" t="str">
            <v>M3</v>
          </cell>
          <cell r="D1868">
            <v>489.63</v>
          </cell>
        </row>
        <row r="1869">
          <cell r="A1869">
            <v>97788</v>
          </cell>
          <cell r="B1869" t="str">
            <v>TUBULÃO A CÉU ABERTO, DIÂMETRO DO FUSTE DE 80 CM, PROFUNDIDADE MENOR OU IGUAL A 5 M, ESCAVAÇÃO MECÂNICA, SEM ALARGAMENTO DE BASE, CONCRETO USINADO E LANÇADO COM BOMBA OU DIRETAMENTE DO CAMINHÃO. AF_01/2018</v>
          </cell>
          <cell r="C1869" t="str">
            <v>M3</v>
          </cell>
          <cell r="D1869">
            <v>470.02</v>
          </cell>
        </row>
        <row r="1870">
          <cell r="A1870">
            <v>97789</v>
          </cell>
          <cell r="B1870" t="str">
            <v>TUBULÃO A CÉU ABERTO, DIÂMETRO DO FUSTE DE 100 CM, PROFUNDIDADE MENOR OU IGUAL A 5 M, ESCAVAÇÃO MECÂNICA, SEM ALARGAMENTO DE BASE, CONCRETO USINADO E LANÇADO COM BOMBA OU DIRETAMENTE DO CAMINHÃO. AF_01/2018</v>
          </cell>
          <cell r="C1870" t="str">
            <v>M3</v>
          </cell>
          <cell r="D1870">
            <v>444.08</v>
          </cell>
        </row>
        <row r="1871">
          <cell r="A1871">
            <v>97790</v>
          </cell>
          <cell r="B1871" t="str">
            <v>TUBULÃO A CÉU ABERTO, DIÂMETRO DO FUSTE DE 120 CM, PROFUNDIDADE MENOR OU IGUAL A 5 M, ESCAVAÇÃO MECÂNICA, SEM ALARGAMENTO DE BASE, CONCRETO USINADO E LANÇADO COM BOMBA OU DIRETAMENTE DO CAMINHÃO. AF_01/2018</v>
          </cell>
          <cell r="C1871" t="str">
            <v>M3</v>
          </cell>
          <cell r="D1871">
            <v>428.2</v>
          </cell>
        </row>
        <row r="1872">
          <cell r="A1872">
            <v>97791</v>
          </cell>
          <cell r="B1872" t="str">
            <v>TUBULÃO A CÉU ABERTO, DIÂMETRO DO FUSTE DE 70 CM, PROFUNDIDADE MAIOR QUE 5 M E MENOR OU IGUAL A 10M, ESCAVAÇÃO MECÂNICA, SEM ALARGAMENTO DE BASE, CONCRETO USINADO E LANÇADO COM BOMBA OU DIRETAMENTE DO CAMINHÃO. AF_01/2018</v>
          </cell>
          <cell r="C1872" t="str">
            <v>M3</v>
          </cell>
          <cell r="D1872">
            <v>438.43</v>
          </cell>
        </row>
        <row r="1873">
          <cell r="A1873">
            <v>97792</v>
          </cell>
          <cell r="B1873" t="str">
            <v>TUBULÃO A CÉU ABERTO, DIÂMETRO DO FUSTE DE 80 CM, PROFUNDIDADE MAIOR QUE 5 M E MENOR OU IGUAL A 10M, ESCAVAÇÃO MECÂNICA, SEM ALARGAMENTO DE BASE, CONCRETO USINADO E LANÇADO COM BOMBA OU DIRETAMENTE DO CAMINHÃO. AF_01/2018</v>
          </cell>
          <cell r="C1873" t="str">
            <v>M3</v>
          </cell>
          <cell r="D1873">
            <v>427.85</v>
          </cell>
        </row>
        <row r="1874">
          <cell r="A1874">
            <v>97793</v>
          </cell>
          <cell r="B1874" t="str">
            <v>TUBULÃO A CÉU ABERTO, DIÂMETRO DO FUSTE DE 100 CM, PROFUNDIDADE MAIOR QUE 5 M E MENOR OU IGUAL A 10M, ESCAVAÇÃO MECÂNICA, SEM ALARGAMENTO DE BASE, CONCRETO USINADO E LANÇADO COM BOMBA OU DIRETAMENTE DO CAMINHÃO. AF_01/2018</v>
          </cell>
          <cell r="C1874" t="str">
            <v>M3</v>
          </cell>
          <cell r="D1874">
            <v>406.25</v>
          </cell>
        </row>
        <row r="1875">
          <cell r="A1875">
            <v>97794</v>
          </cell>
          <cell r="B1875" t="str">
            <v>TUBULÃO A CÉU ABERTO, DIÂMETRO DO FUSTE DE 120 CM, PROFUNDIDADE MAIOR QUE 5 M E MENOR OU IGUAL A 10M, ESCAVAÇÃO MECÂNICA, SEM ALARGAMENTO DE BASE, CONCRETO USINADO E LANÇADO COM BOMBA OU DIRETAMENTE DO CAMINHÃO. AF_01/2018</v>
          </cell>
          <cell r="C1875" t="str">
            <v>M3</v>
          </cell>
          <cell r="D1875">
            <v>388.35</v>
          </cell>
        </row>
        <row r="1876">
          <cell r="A1876">
            <v>97795</v>
          </cell>
          <cell r="B1876" t="str">
            <v>TUBULÃO A CÉU ABERTO, DIÂMETRO DO FUSTE DE 70 CM, PROFUNDIDADE MAIOR QUE 10M, ESCAVAÇÃO MECÂNICA, SEM ALARGAMENTO DE BASE, CONCRETO USINADO E LANÇADO COM BOMBA OU DIRETAMENTE DO CAMINHÃO. AF_01/2018</v>
          </cell>
          <cell r="C1876" t="str">
            <v>M3</v>
          </cell>
          <cell r="D1876">
            <v>421.23</v>
          </cell>
        </row>
        <row r="1877">
          <cell r="A1877">
            <v>97796</v>
          </cell>
          <cell r="B1877" t="str">
            <v>TUBULÃO A CÉU ABERTO, DIÂMETRO DO FUSTE DE 80 CM, PROFUNDIDADE MAIOR QUE 10M, ESCAVAÇÃO MECÂNICA, SEM ALARGAMENTO DE BASE, CONCRETO USINADO E LANÇADO COM BOMBA OU DIRETAMENTE DO CAMINHÃO. AF_01/2018</v>
          </cell>
          <cell r="C1877" t="str">
            <v>M3</v>
          </cell>
          <cell r="D1877">
            <v>406.94</v>
          </cell>
        </row>
        <row r="1878">
          <cell r="A1878">
            <v>97797</v>
          </cell>
          <cell r="B1878" t="str">
            <v>TUBULÃO A CÉU ABERTO, DIÂMETRO DO FUSTE DE 100 CM, PROFUNDIDADE MAIOR QUE 10M, ESCAVAÇÃO MECÂNICA, SEM ALARGAMENTO DE BASE, CONCRETO USINADO E LANÇADO COM BOMBA OU DIRETAMENTE DO CAMINHÃO. AF_01/2018</v>
          </cell>
          <cell r="C1878" t="str">
            <v>M3</v>
          </cell>
          <cell r="D1878">
            <v>384.78</v>
          </cell>
        </row>
        <row r="1879">
          <cell r="A1879">
            <v>97798</v>
          </cell>
          <cell r="B1879" t="str">
            <v>TUBULÃO A CÉU ABERTO, DIÂMETRO DO FUSTE DE 120 CM, PROFUNDIDADE MAIOR QUE 10M, ESCAVAÇÃO MECÂNICA, SEM ALARGAMENTO DE BASE, CONCRETO USINADO E LANÇADO COM BOMBA OU DIRETAMENTE DO CAMINHÃO. AF_01/2018</v>
          </cell>
          <cell r="C1879" t="str">
            <v>M3</v>
          </cell>
          <cell r="D1879">
            <v>365.57</v>
          </cell>
        </row>
        <row r="1880">
          <cell r="A1880">
            <v>97799</v>
          </cell>
          <cell r="B1880" t="str">
            <v>ALARGAMENTO DE BASE DE TUBULÃO A CÉU ABERTO, ESCAVAÇÃO MANUAL, CONCRETO FEITO EM OBRA E LANÇADO COM JERICA. AF_01/2018</v>
          </cell>
          <cell r="C1880" t="str">
            <v>M3</v>
          </cell>
          <cell r="D1880">
            <v>491.12</v>
          </cell>
        </row>
        <row r="1881">
          <cell r="A1881">
            <v>97800</v>
          </cell>
          <cell r="B1881" t="str">
            <v>ALARGAMENTO DE BASE DE TUBULÃO A CÉU ABERTO, ESCAVAÇÃO MANUAL, CONCRETO USINADO E LANÇADO COM BOMBA OU DIRETAMENTE DO CAMINHÃO. AF_01/2018</v>
          </cell>
          <cell r="C1881" t="str">
            <v>M3</v>
          </cell>
          <cell r="D1881">
            <v>508.88</v>
          </cell>
        </row>
        <row r="1882">
          <cell r="A1882">
            <v>89198</v>
          </cell>
          <cell r="B1882" t="str">
            <v>ESTACA PRÉ-MOLDADA DE CONCRETO, SEÇÃO QUADRADA, CAPACIDADE DE 25 TONELADAS, COMPRIMENTO TOTAL CRAVADO ATÉ 5M, BATE-ESTACAS POR GRAVIDADE SOBRE ROLOS (EXCLUSIVE MOBILIZAÇÃO E DESMOBILIZAÇÃO). AF_03/2016</v>
          </cell>
          <cell r="C1882" t="str">
            <v>M</v>
          </cell>
          <cell r="D1882">
            <v>68.8</v>
          </cell>
        </row>
        <row r="1883">
          <cell r="A1883">
            <v>89199</v>
          </cell>
          <cell r="B1883" t="str">
            <v>ESTACA PRÉ-MOLDADA DE CONCRETO, SEÇÃO QUADRADA, CAPACIDADE DE 50 TONELADAS, COMPRIMENTO TOTAL CRAVADO ATÉ 5M, BATE-ESTACAS POR GRAVIDADE SOBRE ROLOS (EXCLUSIVE MOBILIZAÇÃO E DESMOBILIZAÇÃO). AF_03/2016</v>
          </cell>
          <cell r="C1883" t="str">
            <v>M</v>
          </cell>
          <cell r="D1883">
            <v>90.11</v>
          </cell>
        </row>
        <row r="1884">
          <cell r="A1884">
            <v>89200</v>
          </cell>
          <cell r="B1884" t="str">
            <v>ESTACA PRÉ-MOLDADA DE CONCRETO CENTRIFUGADO, SEÇÃO CIRCULAR, CAPACIDADE DE 100 TONELADAS, COMPRIMENTO TOTAL CRAVADO ATÉ 5M, BATE-ESTACAS POR GRAVIDADE SOBRE ROLOS (EXCLUSIVE MOBILIZAÇÃO E DESMOBILIZAÇÃO). AF_03/2016</v>
          </cell>
          <cell r="C1884" t="str">
            <v>M</v>
          </cell>
          <cell r="D1884">
            <v>208.7</v>
          </cell>
        </row>
        <row r="1885">
          <cell r="A1885">
            <v>89201</v>
          </cell>
          <cell r="B1885" t="str">
            <v>ESTACA PRÉ-MOLDADA DE CONCRETO, SEÇÃO QUADRADA, CAPACIDADE DE 25 TONELADAS, COMPRIMENTO TOTAL CRAVADO ACIMA DE 5M ATÉ 12M, BATE-ESTACAS POR GRAVIDADE SOBRE ROLOS (EXCLUSIVE MOBILIZAÇÃO E DESMOBILIZAÇÃO). AF_03/2016</v>
          </cell>
          <cell r="C1885" t="str">
            <v>M</v>
          </cell>
          <cell r="D1885">
            <v>53.87</v>
          </cell>
        </row>
        <row r="1886">
          <cell r="A1886">
            <v>89202</v>
          </cell>
          <cell r="B1886" t="str">
            <v>ESTACA PRÉ-MOLDADA DE CONCRETO, SEÇÃO QUADRADA, CAPACIDADE DE 50 TONELADAS, COMPRIMENTO TOTAL CRAVADO ACIMA DE 5M ATÉ 12M, BATE-ESTACAS POR GRAVIDADE SOBRE ROLOS (EXCLUSIVE MOBILIZAÇÃO E DESMOBILIZAÇÃO). AF_03/2016</v>
          </cell>
          <cell r="C1886" t="str">
            <v>M</v>
          </cell>
          <cell r="D1886">
            <v>69.36</v>
          </cell>
        </row>
        <row r="1887">
          <cell r="A1887">
            <v>89203</v>
          </cell>
          <cell r="B1887" t="str">
            <v>ESTACA PRÉ-MOLDADA DE CONCRETO CENTRIFUGADO, SEÇÃO CIRCULAR, CAPACIDADE DE 100 TONELADAS, COMPRIMENTO TOTAL CRAVADO ACIMA DE 5M ATÉ 12M, BATE-ESTACAS POR GRAVIDADE SOBRE ROLOS (EXCLUSIVE MOBILIZAÇÃO E DESMOBILIZAÇÃO). AF_03/2016</v>
          </cell>
          <cell r="C1887" t="str">
            <v>M</v>
          </cell>
          <cell r="D1887">
            <v>159.25</v>
          </cell>
        </row>
        <row r="1888">
          <cell r="A1888">
            <v>89204</v>
          </cell>
          <cell r="B1888" t="str">
            <v>ESTACA PRÉ-MOLDADA DE CONCRETO, SEÇÃO QUADRADA, CAPACIDADE DE 25 TONELADAS COMPRIMENTO TOTAL CRAVADO ACIMA DE 12M, BATE-ESTACAS POR GRAVIDADE SOBRE ROLOS (EXCLUSIVE MOBILIZAÇÃO E DESMOBILIZAÇÃO). AF_03/2016</v>
          </cell>
          <cell r="C1888" t="str">
            <v>M</v>
          </cell>
          <cell r="D1888">
            <v>48.48</v>
          </cell>
        </row>
        <row r="1889">
          <cell r="A1889">
            <v>89205</v>
          </cell>
          <cell r="B1889" t="str">
            <v>ESTACA PRÉ-MOLDADA DE CONCRETO, SEÇÃO QUADRADA, CAPACIDADE DE 50 TONELADAS, COMPRIMENTO TOTAL CRAVADO ACIMA DE 12M, BATE-ESTACAS POR GRAVIDADE SOBRE ROLOS (EXCLUSIVE MOBILIZAÇÃO E DESMOBILIZAÇÃO). AF_03/2016</v>
          </cell>
          <cell r="C1889" t="str">
            <v>M</v>
          </cell>
          <cell r="D1889">
            <v>63.13</v>
          </cell>
        </row>
        <row r="1890">
          <cell r="A1890">
            <v>89206</v>
          </cell>
          <cell r="B1890" t="str">
            <v>ESTACA PRÉ-MOLDADA DE CONCRETO CENTRIFUGADO, SEÇÃO CIRCULAR, CAPACIDADE DE 100 TONELADAS, COMPRIMENTO TOTAL CRAVADO ACIMA DE 12M, BATE-ESTACAS POR GRAVIDADE SOBRE ROLOS (EXCLUSIVE MOBILIZAÇÃO E DESMOBILIZAÇÃO). AF_03/2016</v>
          </cell>
          <cell r="C1890" t="str">
            <v>M</v>
          </cell>
          <cell r="D1890">
            <v>147.55000000000001</v>
          </cell>
        </row>
        <row r="1891">
          <cell r="A1891">
            <v>90808</v>
          </cell>
          <cell r="B1891" t="str">
            <v>ESTACA HÉLICE CONTÍNUA, DIÂMETRO DE 30 CM, COMPRIMENTO TOTAL ATÉ 15 M, PERFURATRIZ COM TORQUE DE 170 KN.M (EXCLUSIVE MOBILIZAÇÃO E DESMOBILIZAÇÃO). AF_02/2015</v>
          </cell>
          <cell r="C1891" t="str">
            <v>M</v>
          </cell>
          <cell r="D1891">
            <v>59.5</v>
          </cell>
        </row>
        <row r="1892">
          <cell r="A1892">
            <v>90809</v>
          </cell>
          <cell r="B1892" t="str">
            <v>ESTACA HÉLICE CONTÍNUA, DIÂMETRO DE 30 CM, COMPRIMENTO TOTAL ACIMA DE 15 M ATÉ 20 M, PERFURATRIZ COM TORQUE DE 170 KN.M (EXCLUSIVE MOBILIZAÇÃO E DESMOBILIZAÇÃO). AF_02/2015</v>
          </cell>
          <cell r="C1892" t="str">
            <v>M</v>
          </cell>
          <cell r="D1892">
            <v>57.43</v>
          </cell>
        </row>
        <row r="1893">
          <cell r="A1893">
            <v>90810</v>
          </cell>
          <cell r="B1893" t="str">
            <v>ESTACA HÉLICE CONTÍNUA, DIÂMETRO DE 50 CM, COMPRIMENTO TOTAL ATÉ 15 M, PERFURATRIZ COM TORQUE DE 170 KN.M (EXCLUSIVE MOBILIZAÇÃO E DESMOBILIZAÇÃO). AF_02/2015</v>
          </cell>
          <cell r="C1893" t="str">
            <v>M</v>
          </cell>
          <cell r="D1893">
            <v>126.9</v>
          </cell>
        </row>
        <row r="1894">
          <cell r="A1894">
            <v>90811</v>
          </cell>
          <cell r="B1894" t="str">
            <v>ESTACA HÉLICE CONTÍNUA, DIÂMETRO DE 50 CM, COMPRIMENTO TOTAL ACIMA DE 15 M ATÉ 30 M, PERFURATRIZ COM TORQUE DE 170 KN.M (EXCLUSIVE MOBILIZAÇÃO E DESMOBILIZAÇÃO). AF_02/2015</v>
          </cell>
          <cell r="C1894" t="str">
            <v>M</v>
          </cell>
          <cell r="D1894">
            <v>120.63</v>
          </cell>
        </row>
        <row r="1895">
          <cell r="A1895">
            <v>90812</v>
          </cell>
          <cell r="B1895" t="str">
            <v>ESTACA HÉLICE CONTÍNUA, DIÂMETRO DE 70 CM, COMPRIMENTO TOTAL ATÉ 15 M, PERFURATRIZ COM TORQUE DE 170 KN.M (EXCLUSIVE MOBILIZAÇÃO E DESMOBILIZAÇÃO). AF_02/2015</v>
          </cell>
          <cell r="C1895" t="str">
            <v>M</v>
          </cell>
          <cell r="D1895">
            <v>217.7</v>
          </cell>
        </row>
        <row r="1896">
          <cell r="A1896">
            <v>90813</v>
          </cell>
          <cell r="B1896" t="str">
            <v>ESTACA HÉLICE CONTÍNUA, DIÂMETRO DE 70 CM, COMPRIMENTO TOTAL ACIMA DE 15 M ATÉ 30 M, PERFURATRIZ COM TORQUE DE 170 KN.M (EXCLUSIVE MOBILIZAÇÃO E DESMOBILIZAÇÃO). AF_02/2015</v>
          </cell>
          <cell r="C1896" t="str">
            <v>M</v>
          </cell>
          <cell r="D1896">
            <v>209.08</v>
          </cell>
        </row>
        <row r="1897">
          <cell r="A1897">
            <v>90814</v>
          </cell>
          <cell r="B1897" t="str">
            <v>ESTACA HÉLICE CONTÍNUA, DIÂMETRO DE 80 CM, COMPRIMENTO TOTAL ATÉ 30 M, PERFURATRIZ COM TORQUE DE 170 KN.M (EXCLUSIVE MOBILIZAÇÃO E DESMOBILIZAÇÃO). AF_02/2015</v>
          </cell>
          <cell r="C1897" t="str">
            <v>M</v>
          </cell>
          <cell r="D1897">
            <v>263.45999999999998</v>
          </cell>
        </row>
        <row r="1898">
          <cell r="A1898">
            <v>90815</v>
          </cell>
          <cell r="B1898" t="str">
            <v>ESTACA HÉLICE CONTÍNUA, DIÂMETRO DE 90 CM, COMPRIMENTO TOTAL ATÉ 30 M, PERFURATRIZ COM TORQUE DE 263 KN.M (EXCLUSIVE MOBILIZAÇÃO E DESMOBILIZAÇÃO). AF_02/2015</v>
          </cell>
          <cell r="C1898" t="str">
            <v>M</v>
          </cell>
          <cell r="D1898">
            <v>319.49</v>
          </cell>
        </row>
        <row r="1899">
          <cell r="A1899">
            <v>90877</v>
          </cell>
          <cell r="B1899" t="str">
            <v>ESTACA ESCAVADA MECANICAMENTE, SEM FLUIDO ESTABILIZANTE, COM 25 CM DE DIÂMETRO, ATÉ 9 M DE COMPRIMENTO, CONCRETO LANÇADO POR CAMINHÃO BETONEIRA (EXCLUSIVE MOBILIZAÇÃO E DESMOBILIZAÇÃO). AF_02/2015</v>
          </cell>
          <cell r="C1899" t="str">
            <v>M</v>
          </cell>
          <cell r="D1899">
            <v>37.78</v>
          </cell>
        </row>
        <row r="1900">
          <cell r="A1900">
            <v>90878</v>
          </cell>
          <cell r="B1900" t="str">
            <v>ESTACA ESCAVADA MECANICAMENTE, SEM FLUIDO ESTABILIZANTE, COM 25 CM DE DIÂMETRO, ACIMA DE 9 M DE COMPRIMENTO, CONCRETO LANÇADO POR CAMINHÃO BETONEIRA (EXCLUSIVE MOBILIZAÇÃO E DESMOBILIZAÇÃO). AF_02/2015</v>
          </cell>
          <cell r="C1900" t="str">
            <v>M</v>
          </cell>
          <cell r="D1900">
            <v>36.19</v>
          </cell>
        </row>
        <row r="1901">
          <cell r="A1901">
            <v>90880</v>
          </cell>
          <cell r="B1901" t="str">
            <v>ESTACA ESCAVADA MECANICAMENTE, SEM FLUIDO ESTABILIZANTE, COM 25 CM DE DIÂMETRO, ATÉ 9 M DE COMPRIMENTO, CONCRETO LANÇADO MANUALMENTE (EXCLUSIVE MOBILIZAÇÃO E DESMOBILIZAÇÃO). AF_02/2015</v>
          </cell>
          <cell r="C1901" t="str">
            <v>M</v>
          </cell>
          <cell r="D1901">
            <v>48.83</v>
          </cell>
        </row>
        <row r="1902">
          <cell r="A1902">
            <v>90881</v>
          </cell>
          <cell r="B1902" t="str">
            <v>ESTACA ESCAVADA MECANICAMENTE, SEM FLUIDO ESTABILIZANTE, COM 25 CM DE DIÂMETRO, ACIMA DE 9 M DE COMPRIMENTO, CONCRETO LANÇADO MANUALMENTE (EXCLUSIVE MOBILIZAÇÃO E DESMOBILIZAÇÃO). AF_02/2015</v>
          </cell>
          <cell r="C1902" t="str">
            <v>M</v>
          </cell>
          <cell r="D1902">
            <v>45.08</v>
          </cell>
        </row>
        <row r="1903">
          <cell r="A1903">
            <v>90883</v>
          </cell>
          <cell r="B1903" t="str">
            <v>ESTACA ESCAVADA MECANICAMENTE, SEM FLUIDO ESTABILIZANTE, COM 40 CM DE DIÂMETRO, ATÉ 9 M DE COMPRIMENTO, CONCRETO LANÇADO POR CAMINHÃO BETONEIRA (EXCLUSIVE MOBILIZAÇÃO E DESMOBILIZAÇÃO). AF_02/2015</v>
          </cell>
          <cell r="C1903" t="str">
            <v>M</v>
          </cell>
          <cell r="D1903">
            <v>63.9</v>
          </cell>
        </row>
        <row r="1904">
          <cell r="A1904">
            <v>90884</v>
          </cell>
          <cell r="B1904" t="str">
            <v>ESTACA ESCAVADA MECANICAMENTE, SEM FLUIDO ESTABILIZANTE, COM 40 CM DE DIÂMETRO, ACIMA DE 9 M ATÉ 15 M DE COMPRIMENTO, CONCRETO LANÇADO POR CAMINHÃO BETONEIRA (EXCLUSIVE MOBILIZAÇÃO E DESMOBILIZAÇÃO). AF_02/2015</v>
          </cell>
          <cell r="C1904" t="str">
            <v>M</v>
          </cell>
          <cell r="D1904">
            <v>62.08</v>
          </cell>
        </row>
        <row r="1905">
          <cell r="A1905">
            <v>90885</v>
          </cell>
          <cell r="B1905" t="str">
            <v>ESTACA ESCAVADA MECANICAMENTE, SEM FLUIDO ESTABILIZANTE, COM 40 CM DE DIÂMETRO, ACIMA DE 15 M DE COMPRIMENTO, CONCRETO LANÇADO POR CAMINHÃO BETONEIRA (EXCLUSIVE MOBILIZAÇÃO E DESMOBILIZAÇÃO). AF_02/2015</v>
          </cell>
          <cell r="C1905" t="str">
            <v>M</v>
          </cell>
          <cell r="D1905">
            <v>61.28</v>
          </cell>
        </row>
        <row r="1906">
          <cell r="A1906">
            <v>90886</v>
          </cell>
          <cell r="B1906" t="str">
            <v>ESTACA ESCAVADA MECANICAMENTE, SEM FLUIDO ESTABILIZANTE, COM 60 CM DE DIÂMETRO, ATÉ 9 M DE COMPRIMENTO, CONCRETO LANÇADO POR CAMINHÃO BETONEIRA (EXCLUSIVE MOBILIZAÇÃO E DESMOBILIZAÇÃO). AF_02/2015</v>
          </cell>
          <cell r="C1906" t="str">
            <v>M</v>
          </cell>
          <cell r="D1906">
            <v>123.59</v>
          </cell>
        </row>
        <row r="1907">
          <cell r="A1907">
            <v>90887</v>
          </cell>
          <cell r="B1907" t="str">
            <v>ESTACA ESCAVADA MECANICAMENTE, SEM FLUIDO ESTABILIZANTE, COM 60 CM DE DIÂMETRO, ACIMA DE 9 M ATÉ 15 M DE COMPRIMENTO, CONCRETO LANÇADO POR CAMINHÃO BETONEIRA (EXCLUSIVE MOBILIZAÇÃO E DESMOBILIZAÇÃO). AF_02/2015</v>
          </cell>
          <cell r="C1907" t="str">
            <v>M</v>
          </cell>
          <cell r="D1907">
            <v>121.61</v>
          </cell>
        </row>
        <row r="1908">
          <cell r="A1908">
            <v>90888</v>
          </cell>
          <cell r="B1908" t="str">
            <v>ESTACA ESCAVADA MECANICAMENTE, SEM FLUIDO ESTABILIZANTE, COM 60 CM DE DIÂMETRO, ACIMA DE 15 M DE COMPRIMENTO, CONCRETO LANÇADO POR CAMINHÃO BETONEIRA (EXCLUSIVE MOBILIZAÇÃO E DESMOBILIZAÇÃO). AF_02/2015</v>
          </cell>
          <cell r="C1908" t="str">
            <v>M</v>
          </cell>
          <cell r="D1908">
            <v>120.77</v>
          </cell>
        </row>
        <row r="1909">
          <cell r="A1909">
            <v>90889</v>
          </cell>
          <cell r="B1909" t="str">
            <v>ESTACA ESCAVADA MECANICAMENTE, SEM FLUIDO ESTABILIZANTE, COM 60 CM DE DIÂMETRO, ATÉ 9 M DE COMPRIMENTO, CONCRETO LANÇADO POR BOMBA LANÇA (EXCLUSIVE MOBILIZAÇÃO E DESMOBILIZAÇÃO). AF_02/2015</v>
          </cell>
          <cell r="C1909" t="str">
            <v>M</v>
          </cell>
          <cell r="D1909">
            <v>145.32</v>
          </cell>
        </row>
        <row r="1910">
          <cell r="A1910">
            <v>90890</v>
          </cell>
          <cell r="B1910" t="str">
            <v>ESTACA ESCAVADA MECANICAMENTE, SEM FLUIDO ESTABILIZANTE, COM 60 CM DE DIÂMETRO, ACIMA DE 9 M ATÉ 15 M DE COMPRIMENTO, CONCRETO LANÇADO POR BOMBA LANÇA (EXCLUSIVE MOBILIZAÇÃO E DESMOBILIZAÇÃO). AF_02/2015</v>
          </cell>
          <cell r="C1910" t="str">
            <v>M</v>
          </cell>
          <cell r="D1910">
            <v>142.41</v>
          </cell>
        </row>
        <row r="1911">
          <cell r="A1911">
            <v>90891</v>
          </cell>
          <cell r="B1911" t="str">
            <v>ESTACA ESCAVADA MECANICAMENTE, SEM FLUIDO ESTABILIZANTE, COM 60 CM DE DIÂMETRO, ACIMA DE 15 M DE COMPRIMENTO, CONCRETO LANÇADO POR BOMBA LANÇA (EXCLUSIVE MOBILIZAÇÃO E DESMOBILIZAÇÃO). AF_02/2015</v>
          </cell>
          <cell r="C1911" t="str">
            <v>M</v>
          </cell>
          <cell r="D1911">
            <v>141.13</v>
          </cell>
        </row>
        <row r="1912">
          <cell r="A1912">
            <v>95601</v>
          </cell>
          <cell r="B1912" t="str">
            <v>ARRASAMENTO MECANICO DE ESTACA DE CONCRETO ARMADO, DIAMETROS DE ATÉ 40 CM. AF_11/2016</v>
          </cell>
          <cell r="C1912" t="str">
            <v>UN</v>
          </cell>
          <cell r="D1912">
            <v>15.03</v>
          </cell>
        </row>
        <row r="1913">
          <cell r="A1913">
            <v>95602</v>
          </cell>
          <cell r="B1913" t="str">
            <v>ARRASAMENTO MECANICO DE ESTACA DE CONCRETO ARMADO, DIAMETROS DE 41 CM A 60 CM. AF_11/2016</v>
          </cell>
          <cell r="C1913" t="str">
            <v>UN</v>
          </cell>
          <cell r="D1913">
            <v>19.13</v>
          </cell>
        </row>
        <row r="1914">
          <cell r="A1914">
            <v>95603</v>
          </cell>
          <cell r="B1914" t="str">
            <v>ARRASAMENTO MECANICO DE ESTACA DE CONCRETO ARMADO, DIAMETROS DE 61 CM A 80 CM. AF_11/2016</v>
          </cell>
          <cell r="C1914" t="str">
            <v>UN</v>
          </cell>
          <cell r="D1914">
            <v>25.11</v>
          </cell>
        </row>
        <row r="1915">
          <cell r="A1915">
            <v>95604</v>
          </cell>
          <cell r="B1915" t="str">
            <v>ARRASAMENTO MECANICO DE ESTACA DE CONCRETO ARMADO, DIAMETROS DE 81 CM A 100 CM. AF_11/2016</v>
          </cell>
          <cell r="C1915" t="str">
            <v>UN</v>
          </cell>
          <cell r="D1915">
            <v>33.06</v>
          </cell>
        </row>
        <row r="1916">
          <cell r="A1916">
            <v>95605</v>
          </cell>
          <cell r="B1916" t="str">
            <v>ARRASAMENTO MECANICO DE ESTACA DE CONCRETO ARMADO, DIAMETROS DE 101 CM A 150 CM. AF_11/2016</v>
          </cell>
          <cell r="C1916" t="str">
            <v>UN</v>
          </cell>
          <cell r="D1916">
            <v>51.82</v>
          </cell>
        </row>
        <row r="1917">
          <cell r="A1917">
            <v>95607</v>
          </cell>
          <cell r="B1917" t="str">
            <v>ARRASAMENTO DE ESTACA METÁLICA, PERFIL LAMINADO TIPO I FAMÍLIA 250. AF_11/2016</v>
          </cell>
          <cell r="C1917" t="str">
            <v>UN</v>
          </cell>
          <cell r="D1917">
            <v>4.91</v>
          </cell>
        </row>
        <row r="1918">
          <cell r="A1918">
            <v>95608</v>
          </cell>
          <cell r="B1918" t="str">
            <v>ARRASAMENTO DE ESTACA METÁLICA, PERFIL LAMINADO TIPO H FAMÍLIA 250. AF_11/2016</v>
          </cell>
          <cell r="C1918" t="str">
            <v>UN</v>
          </cell>
          <cell r="D1918">
            <v>5.66</v>
          </cell>
        </row>
        <row r="1919">
          <cell r="A1919">
            <v>95609</v>
          </cell>
          <cell r="B1919" t="str">
            <v>ARRASAMENTO DE ESTACA METÁLICA, PERFIL LAMINADO TIPO H FAMÍLIA 310. AF_11/2016</v>
          </cell>
          <cell r="C1919" t="str">
            <v>UN</v>
          </cell>
          <cell r="D1919">
            <v>6.31</v>
          </cell>
        </row>
        <row r="1920">
          <cell r="A1920">
            <v>96160</v>
          </cell>
          <cell r="B1920" t="str">
            <v>ESTACA RAIZ, DIÂMETRO DE 20 CM, COMPRIMENTO DE ATÉ 10 M, SEM PRESENÇA DE ROCHA. AF_04/2017</v>
          </cell>
          <cell r="C1920" t="str">
            <v>M</v>
          </cell>
          <cell r="D1920">
            <v>160.1</v>
          </cell>
        </row>
        <row r="1921">
          <cell r="A1921">
            <v>96161</v>
          </cell>
          <cell r="B1921" t="str">
            <v>ESTACA RAIZ, DIÂMETRO DE 31 CM, COMPRIMENTO DE ATÉ 10 M, SEM PRESENÇA DE ROCHA. AF_05/2017</v>
          </cell>
          <cell r="C1921" t="str">
            <v>M</v>
          </cell>
          <cell r="D1921">
            <v>235.05</v>
          </cell>
        </row>
        <row r="1922">
          <cell r="A1922">
            <v>96162</v>
          </cell>
          <cell r="B1922" t="str">
            <v>ESTACA RAIZ, DIÂMETRO DE 40 CM, COMPRIMENTO DE ATÉ 10 M, SEM PRESENÇA DE ROCHA. AF_05/2017</v>
          </cell>
          <cell r="C1922" t="str">
            <v>M</v>
          </cell>
          <cell r="D1922">
            <v>304.13</v>
          </cell>
        </row>
        <row r="1923">
          <cell r="A1923">
            <v>96163</v>
          </cell>
          <cell r="B1923" t="str">
            <v>ESTACA RAIZ, DIÂMETRO DE 45 CM, COMPRIMENTO DE ATÉ 10 M, SEM PRESENÇA DE ROCHA. AF_05/2017</v>
          </cell>
          <cell r="C1923" t="str">
            <v>M</v>
          </cell>
          <cell r="D1923">
            <v>343.95</v>
          </cell>
        </row>
        <row r="1924">
          <cell r="A1924">
            <v>96164</v>
          </cell>
          <cell r="B1924" t="str">
            <v>ESTACA RAIZ, DIÂMETRO DE 20 CM, COMPRIMENTO DE 11 A 20 M, SEM PRESENÇA DE ROCHA. AF_05/2017</v>
          </cell>
          <cell r="C1924" t="str">
            <v>M</v>
          </cell>
          <cell r="D1924">
            <v>145.78</v>
          </cell>
        </row>
        <row r="1925">
          <cell r="A1925">
            <v>96165</v>
          </cell>
          <cell r="B1925" t="str">
            <v>ESTACA RAIZ, DIÂMETRO DE 31 CM, COMPRIMENTO DE 11 A 20 M, SEM PRESENÇA DE ROCHA. AF_05/2017</v>
          </cell>
          <cell r="C1925" t="str">
            <v>M</v>
          </cell>
          <cell r="D1925">
            <v>215.44</v>
          </cell>
        </row>
        <row r="1926">
          <cell r="A1926">
            <v>96166</v>
          </cell>
          <cell r="B1926" t="str">
            <v>ESTACA RAIZ, DIÂMETRO DE 40 CM, COMPRIMENTO DE 11 A 20 M, SEM PRESENÇA DE ROCHA. AF_05/2017</v>
          </cell>
          <cell r="C1926" t="str">
            <v>M</v>
          </cell>
          <cell r="D1926">
            <v>274.02999999999997</v>
          </cell>
        </row>
        <row r="1927">
          <cell r="A1927">
            <v>96167</v>
          </cell>
          <cell r="B1927" t="str">
            <v>ESTACA RAIZ, DIÂMETRO DE 45 CM, COMPRIMENTO DE 11 A 20 M, SEM PRESENÇA DE ROCHA. AF_05/2017</v>
          </cell>
          <cell r="C1927" t="str">
            <v>M</v>
          </cell>
          <cell r="D1927">
            <v>301.27</v>
          </cell>
        </row>
        <row r="1928">
          <cell r="A1928">
            <v>96168</v>
          </cell>
          <cell r="B1928" t="str">
            <v>ESTACA RAIZ, DIÂMETRO DE 20 CM, COMPRIMENTO DE 21 A 30 M, SEM PRESENÇA DE ROCHA. AF_05/2017</v>
          </cell>
          <cell r="C1928" t="str">
            <v>M</v>
          </cell>
          <cell r="D1928">
            <v>138.86000000000001</v>
          </cell>
        </row>
        <row r="1929">
          <cell r="A1929">
            <v>96169</v>
          </cell>
          <cell r="B1929" t="str">
            <v>ESTACA RAIZ, DIÂMETRO DE 31 CM, COMPRIMENTO DE 21 A 30 M, SEM PRESENÇA DE ROCHA. AF_05/2017</v>
          </cell>
          <cell r="C1929" t="str">
            <v>M</v>
          </cell>
          <cell r="D1929">
            <v>206.53</v>
          </cell>
        </row>
        <row r="1930">
          <cell r="A1930">
            <v>96170</v>
          </cell>
          <cell r="B1930" t="str">
            <v>ESTACA RAIZ, DIÂMETRO DE 40 CM, COMPRIMENTO DE 21 A 30 M, SEM PRESENÇA DE ROCHA. AF_05/2017</v>
          </cell>
          <cell r="C1930" t="str">
            <v>M</v>
          </cell>
          <cell r="D1930">
            <v>263.14</v>
          </cell>
        </row>
        <row r="1931">
          <cell r="A1931">
            <v>96171</v>
          </cell>
          <cell r="B1931" t="str">
            <v>ESTACA RAIZ, DIÂMETRO DE 45 CM, COMPRIMENTO DE 21 A 30 M, SEM PRESENÇA DE ROCHA. AF_05/2017</v>
          </cell>
          <cell r="C1931" t="str">
            <v>M</v>
          </cell>
          <cell r="D1931">
            <v>286.64999999999998</v>
          </cell>
        </row>
        <row r="1932">
          <cell r="A1932">
            <v>96172</v>
          </cell>
          <cell r="B1932" t="str">
            <v>ESTACA RAIZ, DIÂMETRO DE 20 CM, COMPRIMENTO DE ATÉ 10 M, COM PRESENÇA DE ROCHA. AF_05/2017</v>
          </cell>
          <cell r="C1932" t="str">
            <v>M</v>
          </cell>
          <cell r="D1932">
            <v>170.21</v>
          </cell>
        </row>
        <row r="1933">
          <cell r="A1933">
            <v>96173</v>
          </cell>
          <cell r="B1933" t="str">
            <v>ESTACA RAIZ, DIÂMETRO DE 31 CM, COMPRIMENTO DE ATÉ 10 M, COM PRESENÇA DE ROCHA. AF_05/2017</v>
          </cell>
          <cell r="C1933" t="str">
            <v>M</v>
          </cell>
          <cell r="D1933">
            <v>247.72</v>
          </cell>
        </row>
        <row r="1934">
          <cell r="A1934">
            <v>96174</v>
          </cell>
          <cell r="B1934" t="str">
            <v>ESTACA RAIZ, DIÂMETRO DE 40 CM, COMPRIMENTO DE ATÉ 10 M, COM PRESENÇA DE ROCHA. AF_05/2017</v>
          </cell>
          <cell r="C1934" t="str">
            <v>M</v>
          </cell>
          <cell r="D1934">
            <v>320.35000000000002</v>
          </cell>
        </row>
        <row r="1935">
          <cell r="A1935">
            <v>96175</v>
          </cell>
          <cell r="B1935" t="str">
            <v>ESTACA RAIZ, DIÂMETRO DE 45 CM, COMPRIMENTO DE ATÉ 10 M, COM PRESENÇA DE ROCHA. AF_05/2017</v>
          </cell>
          <cell r="C1935" t="str">
            <v>M</v>
          </cell>
          <cell r="D1935">
            <v>362.76</v>
          </cell>
        </row>
        <row r="1936">
          <cell r="A1936">
            <v>96176</v>
          </cell>
          <cell r="B1936" t="str">
            <v>ESTACA RAIZ, DIÂMETRO DE 20 CM, COMPRIMENTO DE 11 A 20 M, COM PRESENÇA DE ROCHA. AF_05/2017</v>
          </cell>
          <cell r="C1936" t="str">
            <v>M</v>
          </cell>
          <cell r="D1936">
            <v>152.52000000000001</v>
          </cell>
        </row>
        <row r="1937">
          <cell r="A1937">
            <v>96177</v>
          </cell>
          <cell r="B1937" t="str">
            <v>ESTACA RAIZ, DIÂMETRO DE 31 CM, COMPRIMENTO DE 11 A 20 M, COM PRESENÇA DE ROCHA. AF_05/2017</v>
          </cell>
          <cell r="C1937" t="str">
            <v>M</v>
          </cell>
          <cell r="D1937">
            <v>223.2</v>
          </cell>
        </row>
        <row r="1938">
          <cell r="A1938">
            <v>96178</v>
          </cell>
          <cell r="B1938" t="str">
            <v>ESTACA RAIZ, DIÂMETRO DE 40 CM, COMPRIMENTO DE 11 A 20 M, COM PRESENÇA DE ROCHA. AF_05/2017</v>
          </cell>
          <cell r="C1938" t="str">
            <v>M</v>
          </cell>
          <cell r="D1938">
            <v>283.20999999999998</v>
          </cell>
        </row>
        <row r="1939">
          <cell r="A1939">
            <v>96179</v>
          </cell>
          <cell r="B1939" t="str">
            <v>ESTACA RAIZ, DIÂMETRO DE 45 CM, COMPRIMENTO DE 11 A 20 M, COM PRESENÇA DE ROCHA. AF_05/2017</v>
          </cell>
          <cell r="C1939" t="str">
            <v>M</v>
          </cell>
          <cell r="D1939">
            <v>311.24</v>
          </cell>
        </row>
        <row r="1940">
          <cell r="A1940">
            <v>96180</v>
          </cell>
          <cell r="B1940" t="str">
            <v>ESTACA RAIZ, DIÂMETRO DE 20 CM, COMPRIMENTO DE 21 A 30 M, COM PRESENÇA DE ROCHA. AF_05/2017</v>
          </cell>
          <cell r="C1940" t="str">
            <v>M</v>
          </cell>
          <cell r="D1940">
            <v>143.81</v>
          </cell>
        </row>
        <row r="1941">
          <cell r="A1941">
            <v>96181</v>
          </cell>
          <cell r="B1941" t="str">
            <v>ESTACA RAIZ, DIÂMETRO DE 31 CM, COMPRIMENTO DE 21 A 30 M, COM PRESENÇA DE ROCHA. AF_05/2017</v>
          </cell>
          <cell r="C1941" t="str">
            <v>M</v>
          </cell>
          <cell r="D1941">
            <v>212.29</v>
          </cell>
        </row>
        <row r="1942">
          <cell r="A1942">
            <v>96182</v>
          </cell>
          <cell r="B1942" t="str">
            <v>ESTACA RAIZ, DIÂMETRO DE 40 CM, COMPRIMENTO DE 21 A 30 M, COM PRESENÇA DE ROCHA. AF_05/2017</v>
          </cell>
          <cell r="C1942" t="str">
            <v>M</v>
          </cell>
          <cell r="D1942">
            <v>268.73</v>
          </cell>
        </row>
        <row r="1943">
          <cell r="A1943">
            <v>96183</v>
          </cell>
          <cell r="B1943" t="str">
            <v>ESTACA RAIZ, DIÂMETRO DE 45 CM, COMPRIMENTO DE 21 A 30 M, COM PRESENÇA DE ROCHA. AF_05/2017</v>
          </cell>
          <cell r="C1943" t="str">
            <v>M</v>
          </cell>
          <cell r="D1943">
            <v>293.39999999999998</v>
          </cell>
        </row>
        <row r="1944">
          <cell r="A1944">
            <v>98228</v>
          </cell>
          <cell r="B1944" t="str">
            <v>ESTACA BROCA DE CONCRETO, DIÃMETRO DE 20 CM, PROFUNDIDADE DE ATÉ 3 M, ESCAVAÇÃO MANUAL COM TRADO CONCHA, NÃO ARMADA. AF_03/2018</v>
          </cell>
          <cell r="C1944" t="str">
            <v>M</v>
          </cell>
          <cell r="D1944">
            <v>43.54</v>
          </cell>
        </row>
        <row r="1945">
          <cell r="A1945">
            <v>98229</v>
          </cell>
          <cell r="B1945" t="str">
            <v>ESTACA BROCA DE CONCRETO, DIÃMETRO DE 25 CM, PROFUNDIDADE DE ATÉ 3 M, ESCAVAÇÃO MANUAL COM TRADO CONCHA, NÃO ARMADA. AF_03/2018</v>
          </cell>
          <cell r="C1945" t="str">
            <v>M</v>
          </cell>
          <cell r="D1945">
            <v>58.66</v>
          </cell>
        </row>
        <row r="1946">
          <cell r="A1946">
            <v>98230</v>
          </cell>
          <cell r="B1946" t="str">
            <v>ESTACA BROCA DE CONCRETO, DIÂMETRO DE 30 CM, PROFUNDIDADE DE ATÉ 3 M, ESCAVAÇÃO MANUAL COM TRADO CONCHA, NÃO ARMADA. AF_03/2018</v>
          </cell>
          <cell r="C1946" t="str">
            <v>M</v>
          </cell>
          <cell r="D1946">
            <v>79.62</v>
          </cell>
        </row>
        <row r="1947">
          <cell r="A1947">
            <v>83534</v>
          </cell>
          <cell r="B1947" t="str">
            <v>LASTRO DE CONCRETO, PREPARO MECÂNICO, INCLUSOS ADITIVO IMPERMEABILIZANTE, LANÇAMENTO E ADENSAMENTO</v>
          </cell>
          <cell r="C1947" t="str">
            <v>M3</v>
          </cell>
          <cell r="D1947">
            <v>441.13</v>
          </cell>
        </row>
        <row r="1948">
          <cell r="A1948">
            <v>95240</v>
          </cell>
          <cell r="B1948" t="str">
            <v>LASTRO DE CONCRETO MAGRO, APLICADO EM PISOS OU RADIERS, ESPESSURA DE 3 CM. AF_07/2016</v>
          </cell>
          <cell r="C1948" t="str">
            <v>M2</v>
          </cell>
          <cell r="D1948">
            <v>11.37</v>
          </cell>
        </row>
        <row r="1949">
          <cell r="A1949">
            <v>95241</v>
          </cell>
          <cell r="B1949" t="str">
            <v>LASTRO DE CONCRETO MAGRO, APLICADO EM PISOS OU RADIERS, ESPESSURA DE 5 CM. AF_07/2016</v>
          </cell>
          <cell r="C1949" t="str">
            <v>M2</v>
          </cell>
          <cell r="D1949">
            <v>18.97</v>
          </cell>
        </row>
        <row r="1950">
          <cell r="A1950">
            <v>96616</v>
          </cell>
          <cell r="B1950" t="str">
            <v>LASTRO DE CONCRETO MAGRO, APLICADO EM BLOCOS DE COROAMENTO OU SAPATAS. AF_08/2017</v>
          </cell>
          <cell r="C1950" t="str">
            <v>M3</v>
          </cell>
          <cell r="D1950">
            <v>396.59</v>
          </cell>
        </row>
        <row r="1951">
          <cell r="A1951">
            <v>96617</v>
          </cell>
          <cell r="B1951" t="str">
            <v>LASTRO DE CONCRETO MAGRO, APLICADO EM BLOCOS DE COROAMENTO OU SAPATAS, ESPESSURA DE 3 CM. AF_08/2017</v>
          </cell>
          <cell r="C1951" t="str">
            <v>M2</v>
          </cell>
          <cell r="D1951">
            <v>11.89</v>
          </cell>
        </row>
        <row r="1952">
          <cell r="A1952">
            <v>96619</v>
          </cell>
          <cell r="B1952" t="str">
            <v>LASTRO DE CONCRETO MAGRO, APLICADO EM BLOCOS DE COROAMENTO OU SAPATAS, ESPESSURA DE 5 CM. AF_08/2017</v>
          </cell>
          <cell r="C1952" t="str">
            <v>M2</v>
          </cell>
          <cell r="D1952">
            <v>19.82</v>
          </cell>
        </row>
        <row r="1953">
          <cell r="A1953">
            <v>96620</v>
          </cell>
          <cell r="B1953" t="str">
            <v>LASTRO DE CONCRETO MAGRO, APLICADO EM PISOS OU RADIERS. AF_08/2017</v>
          </cell>
          <cell r="C1953" t="str">
            <v>M3</v>
          </cell>
          <cell r="D1953">
            <v>379.56</v>
          </cell>
        </row>
        <row r="1954">
          <cell r="A1954">
            <v>96621</v>
          </cell>
          <cell r="B1954" t="str">
            <v>LASTRO COM MATERIAL GRANULAR, APLICAÇÃO EM BLOCOS DE COROAMENTO, ESPESSURA DE *5 CM*. AF_08/2017</v>
          </cell>
          <cell r="C1954" t="str">
            <v>M3</v>
          </cell>
          <cell r="D1954">
            <v>157.35</v>
          </cell>
        </row>
        <row r="1955">
          <cell r="A1955">
            <v>96622</v>
          </cell>
          <cell r="B1955" t="str">
            <v>LASTRO COM MATERIAL GRANULAR, APLICAÇÃO EM PISOS OU RADIERS, ESPESSURA DE *5 CM*. AF_08/2017</v>
          </cell>
          <cell r="C1955" t="str">
            <v>M3</v>
          </cell>
          <cell r="D1955">
            <v>107.36</v>
          </cell>
        </row>
        <row r="1956">
          <cell r="A1956">
            <v>96623</v>
          </cell>
          <cell r="B1956" t="str">
            <v>LASTRO COM MATERIAL GRANULAR, APLICADO EM BLOCOS DE COROAMENTO, ESPESSURA DE *10 CM*. AF_08/2017</v>
          </cell>
          <cell r="C1956" t="str">
            <v>M3</v>
          </cell>
          <cell r="D1956">
            <v>145.69</v>
          </cell>
        </row>
        <row r="1957">
          <cell r="A1957">
            <v>96624</v>
          </cell>
          <cell r="B1957" t="str">
            <v>LASTRO COM MATERIAL GRANULAR, APLICADO EM PISOS OU RADIERS, ESPESSURA DE *10 CM*. AF_08/2017</v>
          </cell>
          <cell r="C1957" t="str">
            <v>M3</v>
          </cell>
          <cell r="D1957">
            <v>103.25</v>
          </cell>
        </row>
        <row r="1958">
          <cell r="A1958">
            <v>97082</v>
          </cell>
          <cell r="B1958" t="str">
            <v>ESCAVAÇÃO MANUAL DE VIGA DE BORDA PARA RADIER. AF_09/2017</v>
          </cell>
          <cell r="C1958" t="str">
            <v>M3</v>
          </cell>
          <cell r="D1958">
            <v>38.5</v>
          </cell>
        </row>
        <row r="1959">
          <cell r="A1959">
            <v>97083</v>
          </cell>
          <cell r="B1959" t="str">
            <v>COMPACTAÇÃO MECÂNICA DE SOLO PARA EXECUÇÃO DE RADIER, COM COMPACTADOR DE SOLOS A PERCUSSÃO. AF_09/2017</v>
          </cell>
          <cell r="C1959" t="str">
            <v>M2</v>
          </cell>
          <cell r="D1959">
            <v>2.12</v>
          </cell>
        </row>
        <row r="1960">
          <cell r="A1960">
            <v>97084</v>
          </cell>
          <cell r="B1960" t="str">
            <v>COMPACTAÇÃO MECÂNICA DE SOLO PARA EXECUÇÃO DE RADIER, COM COMPACTADOR DE SOLOS TIPO PLACA VIBRATÓRIA. AF_09/2017</v>
          </cell>
          <cell r="C1960" t="str">
            <v>M2</v>
          </cell>
          <cell r="D1960">
            <v>0.43</v>
          </cell>
        </row>
        <row r="1961">
          <cell r="A1961">
            <v>97086</v>
          </cell>
          <cell r="B1961" t="str">
            <v>FABRICAÇÃO, MONTAGEM E DESMONTAGEM DE FORMA PARA RADIER, EM MADEIRA SERRADA, 4 UTILIZAÇÕES. AF_09/2017</v>
          </cell>
          <cell r="C1961" t="str">
            <v>M2</v>
          </cell>
          <cell r="D1961">
            <v>81.14</v>
          </cell>
        </row>
        <row r="1962">
          <cell r="A1962">
            <v>97094</v>
          </cell>
          <cell r="B1962" t="str">
            <v>CONCRETAGEM DE RADIER, PISO OU LAJE SOBRE SOLO, FCK 30 MPA, PARA ESPESSURA DE 10 CM - LANÇAMENTO, ADENSAMENTO E ACABAMENTO. AF_09/2017</v>
          </cell>
          <cell r="C1962" t="str">
            <v>M3</v>
          </cell>
          <cell r="D1962">
            <v>383.72</v>
          </cell>
        </row>
        <row r="1963">
          <cell r="A1963">
            <v>97095</v>
          </cell>
          <cell r="B1963" t="str">
            <v>CONCRETAGEM DE RADIER, PISO OU LAJE SOBRE SOLO, FCK 30 MPA, PARA ESPESSURA DE 15 CM - LANÇAMENTO, ADENSAMENTO E ACABAMENTO. AF_09/2017</v>
          </cell>
          <cell r="C1963" t="str">
            <v>M3</v>
          </cell>
          <cell r="D1963">
            <v>360.24</v>
          </cell>
        </row>
        <row r="1964">
          <cell r="A1964">
            <v>97096</v>
          </cell>
          <cell r="B1964" t="str">
            <v>CONCRETAGEM DE RADIER, PISO OU LAJE SOBRE SOLO, FCK 30 MPA, PARA ESPESSURA DE 20 CM - LANÇAMENTO, ADENSAMENTO E ACABAMENTO. AF_09/2017</v>
          </cell>
          <cell r="C1964" t="str">
            <v>M3</v>
          </cell>
          <cell r="D1964">
            <v>348.18</v>
          </cell>
        </row>
        <row r="1965">
          <cell r="A1965">
            <v>90996</v>
          </cell>
          <cell r="B1965" t="str">
            <v>FORMAS MANUSEÁVEIS PARA PAREDES DE CONCRETO MOLDADAS IN LOCO, DE EDIFICAÇÕES DE MULTIPLOS PAVIMENTO, EM PLATIBANDA. AF_06/2015</v>
          </cell>
          <cell r="C1965" t="str">
            <v>M2</v>
          </cell>
          <cell r="D1965">
            <v>11.13</v>
          </cell>
        </row>
        <row r="1966">
          <cell r="A1966">
            <v>90997</v>
          </cell>
          <cell r="B1966" t="str">
            <v>FORMAS MANUSEÁVEIS PARA PAREDES DE CONCRETO MOLDADAS IN LOCO, DE EDIFICAÇÕES DE MULTIPLOS PAVIMENTOS, EM FACES INTERNAS DE PAREDES. AF_06/2015</v>
          </cell>
          <cell r="C1966" t="str">
            <v>M2</v>
          </cell>
          <cell r="D1966">
            <v>15.06</v>
          </cell>
        </row>
        <row r="1967">
          <cell r="A1967">
            <v>90998</v>
          </cell>
          <cell r="B1967" t="str">
            <v>FORMAS MANUSEÁVEIS PARA PAREDES DE CONCRETO MOLDADAS IN LOCO, DE EDIFICAÇÕES DE MULTIPLOS PAVIMENTOS, EM LAJES. AF_06/2015</v>
          </cell>
          <cell r="C1967" t="str">
            <v>M2</v>
          </cell>
          <cell r="D1967">
            <v>18.149999999999999</v>
          </cell>
        </row>
        <row r="1968">
          <cell r="A1968">
            <v>91000</v>
          </cell>
          <cell r="B1968" t="str">
            <v>FORMAS MANUSEÁVEIS PARA PAREDES DE CONCRETO MOLDADAS IN LOCO, DE EDIFICAÇÕES DE MULTIPLOS PAVIMENTOS, EM PANOS DE FACHADA COM VÃOS. AF_06/2015</v>
          </cell>
          <cell r="C1968" t="str">
            <v>M2</v>
          </cell>
          <cell r="D1968">
            <v>13.89</v>
          </cell>
        </row>
        <row r="1969">
          <cell r="A1969">
            <v>91002</v>
          </cell>
          <cell r="B1969" t="str">
            <v>FORMAS MANUSEÁVEIS PARA PAREDES DE CONCRETO MOLDADAS IN LOCO, DE EDIFICAÇÕES DE MULTIPLOS PAVIMENTOS, EM PANOS DE FACHADA SEM VÃOS. AF_06/2015</v>
          </cell>
          <cell r="C1969" t="str">
            <v>M2</v>
          </cell>
          <cell r="D1969">
            <v>12.79</v>
          </cell>
        </row>
        <row r="1970">
          <cell r="A1970">
            <v>91003</v>
          </cell>
          <cell r="B1970" t="str">
            <v>FORMAS MANUSEÁVEIS PARA PAREDES DE CONCRETO MOLDADAS IN LOCO, DE EDIFICAÇÕES DE MULTIPLOS PAVIMENTOS, EM PANOS DE FACHADA COM VARANDAS. AF_06/2015</v>
          </cell>
          <cell r="C1970" t="str">
            <v>M2</v>
          </cell>
          <cell r="D1970">
            <v>14.79</v>
          </cell>
        </row>
        <row r="1971">
          <cell r="A1971">
            <v>91004</v>
          </cell>
          <cell r="B1971" t="str">
            <v>FORMAS MANUSEÁVEIS PARA PAREDES DE CONCRETO MOLDADAS IN LOCO, DE EDIFICAÇÕES DE PAVIMENTO ÚNICO, EM FACES INTERNAS DE PAREDES. AF_06/2015</v>
          </cell>
          <cell r="C1971" t="str">
            <v>M2</v>
          </cell>
          <cell r="D1971">
            <v>11.71</v>
          </cell>
        </row>
        <row r="1972">
          <cell r="A1972">
            <v>91005</v>
          </cell>
          <cell r="B1972" t="str">
            <v>FORMAS MANUSEÁVEIS PARA PAREDES DE CONCRETO MOLDADAS IN LOCO, DE EDIFICAÇÕES DE PAVIMENTO ÚNICO, EM LAJES. AF_06/2015</v>
          </cell>
          <cell r="C1972" t="str">
            <v>M2</v>
          </cell>
          <cell r="D1972">
            <v>14.03</v>
          </cell>
        </row>
        <row r="1973">
          <cell r="A1973">
            <v>91006</v>
          </cell>
          <cell r="B1973" t="str">
            <v>FORMAS MANUSEÁVEIS PARA PAREDES DE CONCRETO MOLDADAS IN LOCO, DE EDIFICAÇÕES DE PAVIMENTO ÚNICO, EM PANOS DE FACHADA COM VÃOS. AF_06/2015</v>
          </cell>
          <cell r="C1973" t="str">
            <v>M2</v>
          </cell>
          <cell r="D1973">
            <v>10.84</v>
          </cell>
        </row>
        <row r="1974">
          <cell r="A1974">
            <v>91007</v>
          </cell>
          <cell r="B1974" t="str">
            <v>FORMAS MANUSEÁVEIS PARA PAREDES DE CONCRETO MOLDADAS IN LOCO, DE EDIFICAÇÕES DE PAVIMENTO ÚNICO, EM PANOS DE FACHADA SEM VÃOS. AF_06/2015</v>
          </cell>
          <cell r="C1974" t="str">
            <v>M2</v>
          </cell>
          <cell r="D1974">
            <v>9.74</v>
          </cell>
        </row>
        <row r="1975">
          <cell r="A1975">
            <v>91008</v>
          </cell>
          <cell r="B1975" t="str">
            <v>FORMAS MANUSEÁVEIS PARA PAREDES DE CONCRETO MOLDADAS IN LOCO, DE EDIFICAÇÕES DE PAVIMENTO ÚNICO, EM PANOS DE FACHADA COM VARANDA. AF_06/2015</v>
          </cell>
          <cell r="C1975" t="str">
            <v>M2</v>
          </cell>
          <cell r="D1975">
            <v>11.73</v>
          </cell>
        </row>
        <row r="1976">
          <cell r="A1976">
            <v>92263</v>
          </cell>
          <cell r="B1976" t="str">
            <v>FABRICAÇÃO DE FÔRMA PARA PILARES E ESTRUTURAS SIMILARES, EM CHAPA DE MADEIRA COMPENSADA RESINADA, E = 17 MM. AF_12/2015</v>
          </cell>
          <cell r="C1976" t="str">
            <v>M2</v>
          </cell>
          <cell r="D1976">
            <v>82.77</v>
          </cell>
        </row>
        <row r="1977">
          <cell r="A1977">
            <v>92264</v>
          </cell>
          <cell r="B1977" t="str">
            <v>FABRICAÇÃO DE FÔRMA PARA PILARES E ESTRUTURAS SIMILARES, EM CHAPA DE MADEIRA COMPENSADA PLASTIFICADA, E = 18 MM. AF_12/2015</v>
          </cell>
          <cell r="C1977" t="str">
            <v>M2</v>
          </cell>
          <cell r="D1977">
            <v>91</v>
          </cell>
        </row>
        <row r="1978">
          <cell r="A1978">
            <v>92265</v>
          </cell>
          <cell r="B1978" t="str">
            <v>FABRICAÇÃO DE FÔRMA PARA VIGAS, EM CHAPA DE MADEIRA COMPENSADA RESINADA, E = 17 MM. AF_12/2015</v>
          </cell>
          <cell r="C1978" t="str">
            <v>M2</v>
          </cell>
          <cell r="D1978">
            <v>65.010000000000005</v>
          </cell>
        </row>
        <row r="1979">
          <cell r="A1979">
            <v>92266</v>
          </cell>
          <cell r="B1979" t="str">
            <v>FABRICAÇÃO DE FÔRMA PARA VIGAS, EM CHAPA DE MADEIRA COMPENSADA PLASTIFICADA, E = 18 MM. AF_12/2015</v>
          </cell>
          <cell r="C1979" t="str">
            <v>M2</v>
          </cell>
          <cell r="D1979">
            <v>72.34</v>
          </cell>
        </row>
        <row r="1980">
          <cell r="A1980">
            <v>92267</v>
          </cell>
          <cell r="B1980" t="str">
            <v>FABRICAÇÃO DE FÔRMA PARA LAJES, EM CHAPA DE MADEIRA COMPENSADA RESINADA, E = 17 MM. AF_12/2015</v>
          </cell>
          <cell r="C1980" t="str">
            <v>M2</v>
          </cell>
          <cell r="D1980">
            <v>24.24</v>
          </cell>
        </row>
        <row r="1981">
          <cell r="A1981">
            <v>92268</v>
          </cell>
          <cell r="B1981" t="str">
            <v>FABRICAÇÃO DE FÔRMA PARA LAJES, EM CHAPA DE MADEIRA COMPENSADA PLASTIFICADA, E = 18 MM. AF_12/2015</v>
          </cell>
          <cell r="C1981" t="str">
            <v>M2</v>
          </cell>
          <cell r="D1981">
            <v>30.7</v>
          </cell>
        </row>
        <row r="1982">
          <cell r="A1982">
            <v>92269</v>
          </cell>
          <cell r="B1982" t="str">
            <v>FABRICAÇÃO DE FÔRMA PARA PILARES E ESTRUTURAS SIMILARES, EM MADEIRA SERRADA, E=25 MM. AF_12/2015</v>
          </cell>
          <cell r="C1982" t="str">
            <v>M2</v>
          </cell>
          <cell r="D1982">
            <v>85.66</v>
          </cell>
        </row>
        <row r="1983">
          <cell r="A1983">
            <v>92270</v>
          </cell>
          <cell r="B1983" t="str">
            <v>FABRICAÇÃO DE FÔRMA PARA VIGAS, COM MADEIRA SERRADA, E = 25 MM. AF_12/2015</v>
          </cell>
          <cell r="C1983" t="str">
            <v>M2</v>
          </cell>
          <cell r="D1983">
            <v>71.55</v>
          </cell>
        </row>
        <row r="1984">
          <cell r="A1984">
            <v>92271</v>
          </cell>
          <cell r="B1984" t="str">
            <v>FABRICAÇÃO DE FÔRMA PARA LAJES, EM MADEIRA SERRADA, E=25 MM. AF_12/2015</v>
          </cell>
          <cell r="C1984" t="str">
            <v>M2</v>
          </cell>
          <cell r="D1984">
            <v>55.4</v>
          </cell>
        </row>
        <row r="1985">
          <cell r="A1985">
            <v>92272</v>
          </cell>
          <cell r="B1985" t="str">
            <v>FABRICAÇÃO DE ESCORAS DE VIGA DO TIPO GARFO, EM MADEIRA. AF_12/2015</v>
          </cell>
          <cell r="C1985" t="str">
            <v>M</v>
          </cell>
          <cell r="D1985">
            <v>15.02</v>
          </cell>
        </row>
        <row r="1986">
          <cell r="A1986">
            <v>92273</v>
          </cell>
          <cell r="B1986" t="str">
            <v>FABRICAÇÃO DE ESCORAS DO TIPO PONTALETE, EM MADEIRA. AF_12/2015</v>
          </cell>
          <cell r="C1986" t="str">
            <v>M</v>
          </cell>
          <cell r="D1986">
            <v>6.27</v>
          </cell>
        </row>
        <row r="1987">
          <cell r="A1987">
            <v>92408</v>
          </cell>
          <cell r="B1987" t="str">
            <v>MONTAGEM E DESMONTAGEM DE FÔRMA DE PILARES RETANGULARES E ESTRUTURAS SIMILARES COM ÁREA MÉDIA DAS SEÇÕES MENOR OU IGUAL A 0,25 M², PÉ-DIREITO SIMPLES, EM MADEIRA SERRADA, 1 UTILIZAÇÃO. AF_12/2015</v>
          </cell>
          <cell r="C1987" t="str">
            <v>M2</v>
          </cell>
          <cell r="D1987">
            <v>159.72999999999999</v>
          </cell>
        </row>
        <row r="1988">
          <cell r="A1988">
            <v>92409</v>
          </cell>
          <cell r="B1988" t="str">
            <v>MONTAGEM E DESMONTAGEM DE FÔRMA DE PILARES RETANGULARES E ESTRUTURAS SIMILARES COM ÁREA MÉDIA DAS SEÇÕES MAIOR QUE 0,25 M², PÉ-DIREITO SIMPLES, EM MADEIRA SERRADA, 1 UTILIZAÇÃO. AF_12/2015</v>
          </cell>
          <cell r="C1988" t="str">
            <v>M2</v>
          </cell>
          <cell r="D1988">
            <v>151.32</v>
          </cell>
        </row>
        <row r="1989">
          <cell r="A1989">
            <v>92410</v>
          </cell>
          <cell r="B1989" t="str">
            <v>MONTAGEM E DESMONTAGEM DE FÔRMA DE PILARES RETANGULARES E ESTRUTURAS SIMILARES COM ÁREA MÉDIA DAS SEÇÕES MENOR OU IGUAL A 0,25 M², PÉ-DIREITO SIMPLES, EM MADEIRA SERRADA, 2 UTILIZAÇÕES. AF_12/2015</v>
          </cell>
          <cell r="C1989" t="str">
            <v>M2</v>
          </cell>
          <cell r="D1989">
            <v>109.31</v>
          </cell>
        </row>
        <row r="1990">
          <cell r="A1990">
            <v>92411</v>
          </cell>
          <cell r="B1990" t="str">
            <v>MONTAGEM E DESMONTAGEM DE FÔRMA DE PILARES RETANGULARES E ESTRUTURAS SIMILARES COM ÁREA MÉDIA DAS SEÇÕES MAIOR QUE 0,25 M², PÉ-DIREITO SIMPLES, EM MADEIRA SERRADA, 2 UTILIZAÇÕES. AF_12/2015</v>
          </cell>
          <cell r="C1990" t="str">
            <v>M2</v>
          </cell>
          <cell r="D1990">
            <v>101.88</v>
          </cell>
        </row>
        <row r="1991">
          <cell r="A1991">
            <v>92412</v>
          </cell>
          <cell r="B1991" t="str">
            <v>MONTAGEM E DESMONTAGEM DE FÔRMA DE PILARES RETANGULARES E ESTRUTURAS SIMILARES COM ÁREA MÉDIA DAS SEÇÕES MENOR OU IGUAL A 0,25 M², PÉ-DIREITO SIMPLES, EM MADEIRA SERRADA, 4 UTILIZAÇÕES. AF_12/2015</v>
          </cell>
          <cell r="C1991" t="str">
            <v>M2</v>
          </cell>
          <cell r="D1991">
            <v>72.81</v>
          </cell>
        </row>
        <row r="1992">
          <cell r="A1992">
            <v>92413</v>
          </cell>
          <cell r="B1992" t="str">
            <v>MONTAGEM E DESMONTAGEM DE FÔRMA DE PILARES RETANGULARES E ESTRUTURAS SIMILARES COM ÁREA MÉDIA DAS SEÇÕES MAIOR QUE 0,25 M², PÉ-DIREITO SIMPLES, EM MADEIRA SERRADA, 4 UTILIZAÇÕES. AF_12/2015</v>
          </cell>
          <cell r="C1992" t="str">
            <v>M2</v>
          </cell>
          <cell r="D1992">
            <v>67.08</v>
          </cell>
        </row>
        <row r="1993">
          <cell r="A1993">
            <v>92414</v>
          </cell>
          <cell r="B1993" t="str">
            <v>MONTAGEM E DESMONTAGEM DE FÔRMA DE PILARES RETANGULARES E ESTRUTURAS SIMILARES COM ÁREA MÉDIA DAS SEÇÕES MENOR OU IGUAL A 0,25 M², PÉ-DIREITO SIMPLES, EM CHAPA DE MADEIRA COMPENSADA RESINADA, 2 UTILIZAÇÕES. AF_12/2015</v>
          </cell>
          <cell r="C1993" t="str">
            <v>M2</v>
          </cell>
          <cell r="D1993">
            <v>83.37</v>
          </cell>
        </row>
        <row r="1994">
          <cell r="A1994">
            <v>92415</v>
          </cell>
          <cell r="B1994" t="str">
            <v>MONTAGEM E DESMONTAGEM DE FÔRMA DE PILARES RETANGULARES E ESTRUTURAS SIMILARES COM ÁREA MÉDIA DAS SEÇÕES MAIOR QUE 0,25 M², PÉ-DIREITO SIMPLES, EM CHAPA DE MADEIRA COMPENSADA RESINADA, 2 UTILIZAÇÕES. AF_12/2015</v>
          </cell>
          <cell r="C1994" t="str">
            <v>M2</v>
          </cell>
          <cell r="D1994">
            <v>75.94</v>
          </cell>
        </row>
        <row r="1995">
          <cell r="A1995">
            <v>92416</v>
          </cell>
          <cell r="B1995" t="str">
            <v>MONTAGEM E DESMONTAGEM DE FÔRMA DE PILARES RETANGULARES E ESTRUTURAS SIMILARES COM ÁREA MÉDIA DAS SEÇÕES MENOR OU IGUAL A 0,25 M², PÉ-DIREITO DUPLO, EM CHAPA DE MADEIRA COMPENSADA RESINADA, 2 UTILIZAÇÕES. AF_12/2015</v>
          </cell>
          <cell r="C1995" t="str">
            <v>M2</v>
          </cell>
          <cell r="D1995">
            <v>98.63</v>
          </cell>
        </row>
        <row r="1996">
          <cell r="A1996">
            <v>92417</v>
          </cell>
          <cell r="B1996" t="str">
            <v>MONTAGEM E DESMONTAGEM DE FÔRMA DE PILARES RETANGULARES E ESTRUTURAS SIMILARES COM ÁREA MÉDIA DAS SEÇÕES MAIOR QUE 0,25 M², PÉ-DIREITO DUPLO, EM CHAPA DE MADEIRA COMPENSADA RESINADA, 2 UTILIZAÇÕES. AF_12/2015</v>
          </cell>
          <cell r="C1996" t="str">
            <v>M2</v>
          </cell>
          <cell r="D1996">
            <v>91.23</v>
          </cell>
        </row>
        <row r="1997">
          <cell r="A1997">
            <v>92418</v>
          </cell>
          <cell r="B1997" t="str">
            <v>MONTAGEM E DESMONTAGEM DE FÔRMA DE PILARES RETANGULARES E ESTRUTURAS SIMILARES COM ÁREA MÉDIA DAS SEÇÕES MENOR OU IGUAL A 0,25 M², PÉ-DIREITO SIMPLES, EM CHAPA DE MADEIRA COMPENSADA RESINADA, 4 UTILIZAÇÕES. AF_12/2015</v>
          </cell>
          <cell r="C1997" t="str">
            <v>M2</v>
          </cell>
          <cell r="D1997">
            <v>54.5</v>
          </cell>
        </row>
        <row r="1998">
          <cell r="A1998">
            <v>92419</v>
          </cell>
          <cell r="B1998" t="str">
            <v>MONTAGEM E DESMONTAGEM DE FÔRMA DE PILARES RETANGULARES E ESTRUTURAS SIMILARES COM ÁREA MÉDIA DAS SEÇÕES MAIOR QUE 0,25 M², PÉ-DIREITO SIMPLES, EM CHAPA DE MADEIRA COMPENSADA RESINADA, 4 UTILIZAÇÕES. AF_12/2015</v>
          </cell>
          <cell r="C1998" t="str">
            <v>M2</v>
          </cell>
          <cell r="D1998">
            <v>48.81</v>
          </cell>
        </row>
        <row r="1999">
          <cell r="A1999">
            <v>92420</v>
          </cell>
          <cell r="B1999" t="str">
            <v>MONTAGEM E DESMONTAGEM DE FÔRMA DE PILARES RETANGULARES E ESTRUTURAS SIMILARES COM ÁREA MÉDIA DAS SEÇÕES MENOR OU IGUAL A 0,25 M², PÉ-DIREITO DUPLO, EM CHAPA DE MADEIRA COMPENSADA RESINADA, 4 UTILIZAÇÕES. AF_12/2015</v>
          </cell>
          <cell r="C1999" t="str">
            <v>M2</v>
          </cell>
          <cell r="D1999">
            <v>66.239999999999995</v>
          </cell>
        </row>
        <row r="2000">
          <cell r="A2000">
            <v>92421</v>
          </cell>
          <cell r="B2000" t="str">
            <v>MONTAGEM E DESMONTAGEM DE FÔRMA DE PILARES RETANGULARES E ESTRUTURAS SIMILARES COM ÁREA MÉDIA DAS SEÇÕES MAIOR QUE 0,25 M², PÉ-DIREITO DUPLO, EM CHAPA DE MADEIRA COMPENSADA RESINADA, 4 UTILIZAÇÕES. AF_12/2015</v>
          </cell>
          <cell r="C2000" t="str">
            <v>M2</v>
          </cell>
          <cell r="D2000">
            <v>60.53</v>
          </cell>
        </row>
        <row r="2001">
          <cell r="A2001">
            <v>92422</v>
          </cell>
          <cell r="B2001" t="str">
            <v>MONTAGEM E DESMONTAGEM DE FÔRMA DE PILARES RETANGULARES E ESTRUTURAS SIMILARES COM ÁREA MÉDIA DAS SEÇÕES MENOR OU IGUAL A 0,25 M², PÉ-DIREITO SIMPLES, EM CHAPA DE MADEIRA COMPENSADA RESINADA, 6 UTILIZAÇÕES. AF_12/2015</v>
          </cell>
          <cell r="C2001" t="str">
            <v>M2</v>
          </cell>
          <cell r="D2001">
            <v>45.15</v>
          </cell>
        </row>
        <row r="2002">
          <cell r="A2002">
            <v>92423</v>
          </cell>
          <cell r="B2002" t="str">
            <v>MONTAGEM E DESMONTAGEM DE FÔRMA DE PILARES RETANGULARES E ESTRUTURAS SIMILARES COM ÁREA MÉDIA DAS SEÇÕES MAIOR QUE 0,25 M², PÉ-DIREITO SIMPLES, EM CHAPA DE MADEIRA COMPENSADA RESINADA, 6 UTILIZAÇÕES. AF_12/2015</v>
          </cell>
          <cell r="C2002" t="str">
            <v>M2</v>
          </cell>
          <cell r="D2002">
            <v>40.21</v>
          </cell>
        </row>
        <row r="2003">
          <cell r="A2003">
            <v>92424</v>
          </cell>
          <cell r="B2003" t="str">
            <v>MONTAGEM E DESMONTAGEM DE FÔRMA DE PILARES RETANGULARES E ESTRUTURAS SIMILARES COM ÁREA MÉDIA DAS SEÇÕES MENOR OU IGUAL A 0,25 M², PÉ-DIREITO DUPLO, EM CHAPA DE MADEIRA COMPENSADA RESINADA, 6 UTILIZAÇÕES. AF_12/2015</v>
          </cell>
          <cell r="C2003" t="str">
            <v>M2</v>
          </cell>
          <cell r="D2003">
            <v>55.37</v>
          </cell>
        </row>
        <row r="2004">
          <cell r="A2004">
            <v>92425</v>
          </cell>
          <cell r="B2004" t="str">
            <v>MONTAGEM E DESMONTAGEM DE FÔRMA DE PILARES RETANGULARES E ESTRUTURAS SIMILARES COM ÁREA MÉDIA DAS SEÇÕES MAIOR QUE 0,25 M², PÉ-DIREITO DUPLO, EM CHAPA DE MADEIRA COMPENSADA RESINADA, 6 UTILIZAÇÕES. AF_12/2015</v>
          </cell>
          <cell r="C2004" t="str">
            <v>M2</v>
          </cell>
          <cell r="D2004">
            <v>50.41</v>
          </cell>
        </row>
        <row r="2005">
          <cell r="A2005">
            <v>92426</v>
          </cell>
          <cell r="B2005" t="str">
            <v>MONTAGEM E DESMONTAGEM DE FÔRMA DE PILARES RETANGULARES E ESTRUTURAS SIMILARES COM ÁREA MÉDIA DAS SEÇÕES MENOR OU IGUAL A 0,25 M², PÉ-DIREITO SIMPLES, EM CHAPA DE MADEIRA COMPENSADA RESINADA, 8 UTILIZAÇÕES. AF_12/2015</v>
          </cell>
          <cell r="C2005" t="str">
            <v>M2</v>
          </cell>
          <cell r="D2005">
            <v>40.44</v>
          </cell>
        </row>
        <row r="2006">
          <cell r="A2006">
            <v>92427</v>
          </cell>
          <cell r="B2006" t="str">
            <v>MONTAGEM E DESMONTAGEM DE FÔRMA DE PILARES RETANGULARES E ESTRUTURAS SIMILARES COM ÁREA MÉDIA DAS SEÇÕES MAIOR QUE 0,25 M², PÉ-DIREITO SIMPLES, EM CHAPA DE MADEIRA COMPENSADA RESINADA, 8 UTILIZAÇÕES. AF_12/2015</v>
          </cell>
          <cell r="C2006" t="str">
            <v>M2</v>
          </cell>
          <cell r="D2006">
            <v>35.85</v>
          </cell>
        </row>
        <row r="2007">
          <cell r="A2007">
            <v>92428</v>
          </cell>
          <cell r="B2007" t="str">
            <v>MONTAGEM E DESMONTAGEM DE FÔRMA DE PILARES RETANGULARES E ESTRUTURAS SIMILARES COM ÁREA MÉDIA DAS SEÇÕES MENOR OU IGUAL A 0,25 M², PÉ-DIREITO DUPLO, EM CHAPA DE MADEIRA COMPENSADA RESINADA, 8 UTILIZAÇÕES. AF_12/2015</v>
          </cell>
          <cell r="C2007" t="str">
            <v>M2</v>
          </cell>
          <cell r="D2007">
            <v>49.89</v>
          </cell>
        </row>
        <row r="2008">
          <cell r="A2008">
            <v>92429</v>
          </cell>
          <cell r="B2008" t="str">
            <v>MONTAGEM E DESMONTAGEM DE FÔRMA DE PILARES RETANGULARES E ESTRUTURAS SIMILARES COM ÁREA MÉDIA DAS SEÇÕES MAIOR QUE 0,25 M², PÉ-DIREITO DUPLO, EM CHAPA DE MADEIRA COMPENSADA RESINADA, 8 UTILIZAÇÕES. AF_12/2015</v>
          </cell>
          <cell r="C2008" t="str">
            <v>M2</v>
          </cell>
          <cell r="D2008">
            <v>45.3</v>
          </cell>
        </row>
        <row r="2009">
          <cell r="A2009">
            <v>92430</v>
          </cell>
          <cell r="B2009" t="str">
            <v>MONTAGEM E DESMONTAGEM DE FÔRMA DE PILARES RETANGULARES E ESTRUTURAS SIMILARES COM ÁREA MÉDIA DAS SEÇÕES MENOR OU IGUAL A 0,25 M², PÉ-DIREITO SIMPLES, EM CHAPA DE MADEIRA COMPENSADA PLASTIFICADA, 10 UTILIZAÇÕES. AF_12/2015</v>
          </cell>
          <cell r="C2009" t="str">
            <v>M2</v>
          </cell>
          <cell r="D2009">
            <v>36.61</v>
          </cell>
        </row>
        <row r="2010">
          <cell r="A2010">
            <v>92431</v>
          </cell>
          <cell r="B2010" t="str">
            <v>MONTAGEM E DESMONTAGEM DE FÔRMA DE PILARES RETANGULARES E ESTRUTURAS SIMILARES COM ÁREA MÉDIA DAS SEÇÕES MAIOR QUE 0,25 M², PÉ-DIREITO SIMPLES, EM CHAPA DE MADEIRA COMPENSADA PLASTIFICADA, 10 UTILIZAÇÕES. AF_12/2015</v>
          </cell>
          <cell r="C2010" t="str">
            <v>M2</v>
          </cell>
          <cell r="D2010">
            <v>32.25</v>
          </cell>
        </row>
        <row r="2011">
          <cell r="A2011">
            <v>92432</v>
          </cell>
          <cell r="B2011" t="str">
            <v>MONTAGEM E DESMONTAGEM DE FÔRMA DE PILARES RETANGULARES E ESTRUTURAS SIMILARES COM ÁREA MÉDIA DAS SEÇÕES MENOR OU IGUAL A 0,25 M², PÉ-DIREITO DUPLO, EM CHAPA DE MADEIRA COMPENSADA PLASTIFICADA, 10 UTILIZAÇÕES. AF_12/2015</v>
          </cell>
          <cell r="C2011" t="str">
            <v>M2</v>
          </cell>
          <cell r="D2011">
            <v>45.58</v>
          </cell>
        </row>
        <row r="2012">
          <cell r="A2012">
            <v>92433</v>
          </cell>
          <cell r="B2012" t="str">
            <v>MONTAGEM E DESMONTAGEM DE FÔRMA DE PILARES RETANGULARES E ESTRUTURAS SIMILARES COM ÁREA MÉDIA DAS SEÇÕES MAIOR QUE 0,25 M², PÉ-DIREITO DUPLO, EM CHAPA DE MADEIRA COMPENSADA PLASTIFICADA, 10 UTILIZAÇÕES. AF_12/2015</v>
          </cell>
          <cell r="C2012" t="str">
            <v>M2</v>
          </cell>
          <cell r="D2012">
            <v>41.22</v>
          </cell>
        </row>
        <row r="2013">
          <cell r="A2013">
            <v>92434</v>
          </cell>
          <cell r="B2013" t="str">
            <v>MONTAGEM E DESMONTAGEM DE FÔRMA DE PILARES RETANGULARES E ESTRUTURAS SIMILARES COM ÁREA MÉDIA DAS SEÇÕES MENOR OU IGUAL A 0,25 M², PÉ-DIREITO SIMPLES, EM CHAPA DE MADEIRA COMPENSADA PLASTIFICADA, 12 UTILIZAÇÕES. AF_12/2015</v>
          </cell>
          <cell r="C2013" t="str">
            <v>M2</v>
          </cell>
          <cell r="D2013">
            <v>34.979999999999997</v>
          </cell>
        </row>
        <row r="2014">
          <cell r="A2014">
            <v>92435</v>
          </cell>
          <cell r="B2014" t="str">
            <v>MONTAGEM E DESMONTAGEM DE FÔRMA DE PILARES RETANGULARES E ESTRUTURAS SIMILARES COM ÁREA MÉDIA DAS SEÇÕES MAIOR QUE 0,25 M², PÉ-DIREITO SIMPLES, EM CHAPA DE MADEIRA COMPENSADA PLASTIFICADA, 12 UTILIZAÇÕES. AF_12/2015</v>
          </cell>
          <cell r="C2014" t="str">
            <v>M2</v>
          </cell>
          <cell r="D2014">
            <v>30.77</v>
          </cell>
        </row>
        <row r="2015">
          <cell r="A2015">
            <v>92436</v>
          </cell>
          <cell r="B2015" t="str">
            <v>MONTAGEM E DESMONTAGEM DE FÔRMA DE PILARES RETANGULARES E ESTRUTURAS SIMILARES COM ÁREA MÉDIA DAS SEÇÕES MENOR OU IGUAL A 0,25 M², PÉ-DIREITO DUPLO, EM CHAPA DE MADEIRA COMPENSADA PLASTIFICADA, 12 UTILIZAÇÕES. AF_12/2015</v>
          </cell>
          <cell r="C2015" t="str">
            <v>M2</v>
          </cell>
          <cell r="D2015">
            <v>43.64</v>
          </cell>
        </row>
        <row r="2016">
          <cell r="A2016">
            <v>92437</v>
          </cell>
          <cell r="B2016" t="str">
            <v>MONTAGEM E DESMONTAGEM DE FÔRMA DE PILARES RETANGULARES E ESTRUTURAS SIMILARES COM ÁREA MÉDIA DAS SEÇÕES MAIOR QUE 0,25 M², PÉ-DIREITO DUPLO, EM CHAPA DE MADEIRA COMPENSADA PLASTIFICADA, 12 UTILIZAÇÕES. AF_12/2015</v>
          </cell>
          <cell r="C2016" t="str">
            <v>M2</v>
          </cell>
          <cell r="D2016">
            <v>39.44</v>
          </cell>
        </row>
        <row r="2017">
          <cell r="A2017">
            <v>92438</v>
          </cell>
          <cell r="B2017" t="str">
            <v>MONTAGEM E DESMONTAGEM DE FÔRMA DE PILARES RETANGULARES E ESTRUTURAS SIMILARES COM ÁREA MÉDIA DAS SEÇÕES MENOR OU IGUAL A 0,25 M², PÉ-DIREITO SIMPLES, EM CHAPA DE MADEIRA COMPENSADA PLASTIFICADA, 14 UTILIZAÇÕES. AF_12/2015</v>
          </cell>
          <cell r="C2017" t="str">
            <v>M2</v>
          </cell>
          <cell r="D2017">
            <v>33.81</v>
          </cell>
        </row>
        <row r="2018">
          <cell r="A2018">
            <v>92439</v>
          </cell>
          <cell r="B2018" t="str">
            <v>MONTAGEM E DESMONTAGEM DE FÔRMA DE PILARES RETANGULARES E ESTRUTURAS SIMILARES COM ÁREA MÉDIA DAS SEÇÕES MAIOR QUE 0,25 M², PÉ-DIREITO SIMPLES, EM CHAPA DE MADEIRA COMPENSADA PLASTIFICADA, 14 UTILIZAÇÕES. AF_12/2015</v>
          </cell>
          <cell r="C2018" t="str">
            <v>M2</v>
          </cell>
          <cell r="D2018">
            <v>29.7</v>
          </cell>
        </row>
        <row r="2019">
          <cell r="A2019">
            <v>92440</v>
          </cell>
          <cell r="B2019" t="str">
            <v>MONTAGEM E DESMONTAGEM DE FÔRMA DE PILARES RETANGULARES E ESTRUTURAS SIMILARES COM ÁREA MÉDIA DAS SEÇÕES MENOR OU IGUAL A 0,25 M², PÉ-DIREITO DUPLO, EM CHAPA DE MADEIRA COMPENSADA PLASTIFICADA, 14 UTILIZAÇÕES. AF_12/2015</v>
          </cell>
          <cell r="C2019" t="str">
            <v>M2</v>
          </cell>
          <cell r="D2019">
            <v>42.23</v>
          </cell>
        </row>
        <row r="2020">
          <cell r="A2020">
            <v>92441</v>
          </cell>
          <cell r="B2020" t="str">
            <v>MONTAGEM E DESMONTAGEM DE FÔRMA DE PILARES RETANGULARES E ESTRUTURAS SIMILARES COM ÁREA MÉDIA DAS SEÇÕES MAIOR QUE 0,25 M², PÉ-DIREITO DUPLO, EM CHAPA DE MADEIRA COMPENSADA PLASTIFICADA, 14 UTILIZAÇÕES. AF_12/2015</v>
          </cell>
          <cell r="C2020" t="str">
            <v>M2</v>
          </cell>
          <cell r="D2020">
            <v>38.159999999999997</v>
          </cell>
        </row>
        <row r="2021">
          <cell r="A2021">
            <v>92442</v>
          </cell>
          <cell r="B2021" t="str">
            <v>MONTAGEM E DESMONTAGEM DE FÔRMA DE PILARES RETANGULARES E ESTRUTURAS SIMILARES COM ÁREA MÉDIA DAS SEÇÕES MENOR OU IGUAL A 0,25 M², PÉ-DIREITO SIMPLES, EM CHAPA DE MADEIRA COMPENSADA PLASTIFICADA, 18 UTILIZAÇÕES. AF_12/2015</v>
          </cell>
          <cell r="C2021" t="str">
            <v>M2</v>
          </cell>
          <cell r="D2021">
            <v>31.47</v>
          </cell>
        </row>
        <row r="2022">
          <cell r="A2022">
            <v>92443</v>
          </cell>
          <cell r="B2022" t="str">
            <v>MONTAGEM E DESMONTAGEM DE FÔRMA DE PILARES RETANGULARES E ESTRUTURAS SIMILARES COM ÁREA MÉDIA DAS SEÇÕES MAIOR QUE 0,25 M², PÉ-DIREITO SIMPLES, EM CHAPA DE MADEIRA COMPENSADA PLASTIFICADA, 18 UTILIZAÇÕES. AF_12/2015</v>
          </cell>
          <cell r="C2022" t="str">
            <v>M2</v>
          </cell>
          <cell r="D2022">
            <v>27.51</v>
          </cell>
        </row>
        <row r="2023">
          <cell r="A2023">
            <v>92444</v>
          </cell>
          <cell r="B2023" t="str">
            <v>MONTAGEM E DESMONTAGEM DE FÔRMA DE PILARES RETANGULARES E ESTRUTURAS SIMILARES COM ÁREA MÉDIA DAS SEÇÕES MENOR OU IGUAL A 0,25 M², PÉ-DIREITO DUPLO, EM CHAPA DE MADEIRA COMPENSADA PLASTIFICADA, 18 UTILIZAÇÕES. AF_12/2015</v>
          </cell>
          <cell r="C2023" t="str">
            <v>M2</v>
          </cell>
          <cell r="D2023">
            <v>39.630000000000003</v>
          </cell>
        </row>
        <row r="2024">
          <cell r="A2024">
            <v>92445</v>
          </cell>
          <cell r="B2024" t="str">
            <v>MONTAGEM E DESMONTAGEM DE FÔRMA DE PILARES RETANGULARES E ESTRUTURAS SIMILARES COM ÁREA MÉDIA DAS SEÇÕES MAIOR QUE 0,25 M², PÉ-DIREITO DUPLO, EM CHAPA DE MADEIRA COMPENSADA PLASTIFICADA, 18 UTILIZAÇÕES. AF_12/2015</v>
          </cell>
          <cell r="C2024" t="str">
            <v>M2</v>
          </cell>
          <cell r="D2024">
            <v>35.67</v>
          </cell>
        </row>
        <row r="2025">
          <cell r="A2025">
            <v>92446</v>
          </cell>
          <cell r="B2025" t="str">
            <v>MONTAGEM E DESMONTAGEM DE FÔRMA DE VIGA, ESCORAMENTO COM PONTALETE DE MADEIRA, PÉ-DIREITO SIMPLES, EM MADEIRA SERRADA, 1 UTILIZAÇÃO. AF_12/2015</v>
          </cell>
          <cell r="C2025" t="str">
            <v>M2</v>
          </cell>
          <cell r="D2025">
            <v>145.91</v>
          </cell>
        </row>
        <row r="2026">
          <cell r="A2026">
            <v>92447</v>
          </cell>
          <cell r="B2026" t="str">
            <v>MONTAGEM E DESMONTAGEM DE FÔRMA DE VIGA, ESCORAMENTO COM PONTALETE DE MADEIRA, PÉ-DIREITO SIMPLES, EM MADEIRA SERRADA, 2 UTILIZAÇÕES. AF_12/2015</v>
          </cell>
          <cell r="C2026" t="str">
            <v>M2</v>
          </cell>
          <cell r="D2026">
            <v>103.5</v>
          </cell>
        </row>
        <row r="2027">
          <cell r="A2027">
            <v>92448</v>
          </cell>
          <cell r="B2027" t="str">
            <v>MONTAGEM E DESMONTAGEM DE FÔRMA DE VIGA, ESCORAMENTO COM PONTALETE DE MADEIRA, PÉ-DIREITO SIMPLES, EM MADEIRA SERRADA, 4 UTILIZAÇÕES. AF_12/2015</v>
          </cell>
          <cell r="C2027" t="str">
            <v>M2</v>
          </cell>
          <cell r="D2027">
            <v>81.39</v>
          </cell>
        </row>
        <row r="2028">
          <cell r="A2028">
            <v>92449</v>
          </cell>
          <cell r="B2028" t="str">
            <v>MONTAGEM E DESMONTAGEM DE FÔRMA DE VIGA, ESCORAMENTO COM GARFO DE MADEIRA, PÉ-DIREITO DUPLO, EM CHAPA DE MADEIRA RESINADA, 2 UTILIZAÇÕES. AF_12/2015</v>
          </cell>
          <cell r="C2028" t="str">
            <v>M2</v>
          </cell>
          <cell r="D2028">
            <v>137.53</v>
          </cell>
        </row>
        <row r="2029">
          <cell r="A2029">
            <v>92450</v>
          </cell>
          <cell r="B2029" t="str">
            <v>MONTAGEM E DESMONTAGEM DE FÔRMA DE VIGA, ESCORAMENTO METÁLICO, PÉ-DIREITO DUPLO, EM CHAPA DE MADEIRA RESINADA, 2 UTILIZAÇÕES. AF_12/2015</v>
          </cell>
          <cell r="C2029" t="str">
            <v>M2</v>
          </cell>
          <cell r="D2029">
            <v>165.41</v>
          </cell>
        </row>
        <row r="2030">
          <cell r="A2030">
            <v>92451</v>
          </cell>
          <cell r="B2030" t="str">
            <v>MONTAGEM E DESMONTAGEM DE FÔRMA DE VIGA, ESCORAMENTO COM GARFO DE MADEIRA, PÉ-DIREITO SIMPLES, EM CHAPA DE MADEIRA RESINADA, 2 UTILIZAÇÕES. AF_12/2015</v>
          </cell>
          <cell r="C2030" t="str">
            <v>M2</v>
          </cell>
          <cell r="D2030">
            <v>96.65</v>
          </cell>
        </row>
        <row r="2031">
          <cell r="A2031">
            <v>92452</v>
          </cell>
          <cell r="B2031" t="str">
            <v>MONTAGEM E DESMONTAGEM DE FÔRMA DE VIGA, ESCORAMENTO METÁLICO, PÉ-DIREITO SIMPLES, EM CHAPA DE MADEIRA RESINADA, 2 UTILIZAÇÕES. AF_12/2015</v>
          </cell>
          <cell r="C2031" t="str">
            <v>M2</v>
          </cell>
          <cell r="D2031">
            <v>92.93</v>
          </cell>
        </row>
        <row r="2032">
          <cell r="A2032">
            <v>92453</v>
          </cell>
          <cell r="B2032" t="str">
            <v>MONTAGEM E DESMONTAGEM DE FÔRMA DE VIGA, ESCORAMENTO COM GARFO DE MADEIRA, PÉ-DIREITO DUPLO, EM CHAPA DE MADEIRA RESINADA, 4 UTILIZAÇÕES. AF_12/2015</v>
          </cell>
          <cell r="C2032" t="str">
            <v>M2</v>
          </cell>
          <cell r="D2032">
            <v>116.63</v>
          </cell>
        </row>
        <row r="2033">
          <cell r="A2033">
            <v>92454</v>
          </cell>
          <cell r="B2033" t="str">
            <v>MONTAGEM E DESMONTAGEM DE FÔRMA DE VIGA, ESCORAMENTO METÁLICO, PÉ-DIREITO DUPLO, EM CHAPA DE MADEIRA RESINADA, 4 UTILIZAÇÕES. AF_12/2015</v>
          </cell>
          <cell r="C2033" t="str">
            <v>M2</v>
          </cell>
          <cell r="D2033">
            <v>178.31</v>
          </cell>
        </row>
        <row r="2034">
          <cell r="A2034">
            <v>92455</v>
          </cell>
          <cell r="B2034" t="str">
            <v>MONTAGEM E DESMONTAGEM DE FÔRMA DE VIGA, ESCORAMENTO COM GARFO DE MADEIRA, PÉ-DIREITO SIMPLES, EM CHAPA DE MADEIRA RESINADA, 4 UTILIZAÇÕES. AF_12/2015</v>
          </cell>
          <cell r="C2034" t="str">
            <v>M2</v>
          </cell>
          <cell r="D2034">
            <v>78.599999999999994</v>
          </cell>
        </row>
        <row r="2035">
          <cell r="A2035">
            <v>92456</v>
          </cell>
          <cell r="B2035" t="str">
            <v>MONTAGEM E DESMONTAGEM DE FÔRMA DE VIGA, ESCORAMENTO METÁLICO, PÉ-DIREITO SIMPLES, EM CHAPA DE MADEIRA RESINADA, 4 UTILIZAÇÕES. AF_12/2015</v>
          </cell>
          <cell r="C2035" t="str">
            <v>M2</v>
          </cell>
          <cell r="D2035">
            <v>79.05</v>
          </cell>
        </row>
        <row r="2036">
          <cell r="A2036">
            <v>92457</v>
          </cell>
          <cell r="B2036" t="str">
            <v>MONTAGEM E DESMONTAGEM DE FÔRMA DE VIGA, ESCORAMENTO COM GARFO DE MADEIRA, PÉ-DIREITO DUPLO, EM CHAPA DE MADEIRA RESINADA, 6 UTILIZAÇÕES. AF_12/2015</v>
          </cell>
          <cell r="C2036" t="str">
            <v>M2</v>
          </cell>
          <cell r="D2036">
            <v>101.22</v>
          </cell>
        </row>
        <row r="2037">
          <cell r="A2037">
            <v>92458</v>
          </cell>
          <cell r="B2037" t="str">
            <v>MONTAGEM E DESMONTAGEM DE FÔRMA DE VIGA, ESCORAMENTO METÁLICO, PÉ-DIREITO DUPLO, EM CHAPA DE MADEIRA RESINADA, 6 UTILIZAÇÕES. AF_12/2015</v>
          </cell>
          <cell r="C2037" t="str">
            <v>M2</v>
          </cell>
          <cell r="D2037">
            <v>167.22</v>
          </cell>
        </row>
        <row r="2038">
          <cell r="A2038">
            <v>92459</v>
          </cell>
          <cell r="B2038" t="str">
            <v>MONTAGEM E DESMONTAGEM DE FÔRMA DE VIGA, ESCORAMENTO COM GARFO DE MADEIRA, PÉ-DIREITO SIMPLES, EM CHAPA DE MADEIRA RESINADA, 6 UTILIZAÇÕES. AF_12/2015</v>
          </cell>
          <cell r="C2038" t="str">
            <v>M2</v>
          </cell>
          <cell r="D2038">
            <v>66.67</v>
          </cell>
        </row>
        <row r="2039">
          <cell r="A2039">
            <v>92460</v>
          </cell>
          <cell r="B2039" t="str">
            <v>MONTAGEM E DESMONTAGEM DE FÔRMA DE VIGA, ESCORAMENTO METÁLICO, PÉ-DIREITO SIMPLES, EM CHAPA DE MADEIRA RESINADA, 6 UTILIZAÇÕES. AF_12/2015</v>
          </cell>
          <cell r="C2039" t="str">
            <v>M2</v>
          </cell>
          <cell r="D2039">
            <v>65.19</v>
          </cell>
        </row>
        <row r="2040">
          <cell r="A2040">
            <v>92461</v>
          </cell>
          <cell r="B2040" t="str">
            <v>MONTAGEM E DESMONTAGEM DE FÔRMA DE VIGA, ESCORAMENTO COM GARFO DE MADEIRA, PÉ-DIREITO DUPLO, EM CHAPA DE MADEIRA RESINADA, 8 UTILIZAÇÕES. AF_12/2015</v>
          </cell>
          <cell r="C2040" t="str">
            <v>M2</v>
          </cell>
          <cell r="D2040">
            <v>92.95</v>
          </cell>
        </row>
        <row r="2041">
          <cell r="A2041">
            <v>92462</v>
          </cell>
          <cell r="B2041" t="str">
            <v>MONTAGEM E DESMONTAGEM DE FÔRMA DE VIGA, ESCORAMENTO METÁLICO, PÉ-DIREITO DUPLO, EM CHAPA DE MADEIRA RESINADA, 8 UTILIZAÇÕES. AF_12/2015</v>
          </cell>
          <cell r="C2041" t="str">
            <v>M2</v>
          </cell>
          <cell r="D2041">
            <v>160.05000000000001</v>
          </cell>
        </row>
        <row r="2042">
          <cell r="A2042">
            <v>92463</v>
          </cell>
          <cell r="B2042" t="str">
            <v>MONTAGEM E DESMONTAGEM DE FÔRMA DE VIGA, ESCORAMENTO COM GARFO DE MADEIRA, PÉ-DIREITO SIMPLES, EM CHAPA DE MADEIRA RESINADA, 8 UTILIZAÇÕES. AF_12/2015</v>
          </cell>
          <cell r="C2042" t="str">
            <v>M2</v>
          </cell>
          <cell r="D2042">
            <v>60.14</v>
          </cell>
        </row>
        <row r="2043">
          <cell r="A2043">
            <v>92464</v>
          </cell>
          <cell r="B2043" t="str">
            <v>MONTAGEM E DESMONTAGEM DE FÔRMA DE VIGA, ESCORAMENTO METÁLICO, PÉ-DIREITO SIMPLES, EM CHAPA DE MADEIRA RESINADA, 8 UTILIZAÇÕES. AF_12/2015</v>
          </cell>
          <cell r="C2043" t="str">
            <v>M2</v>
          </cell>
          <cell r="D2043">
            <v>61.78</v>
          </cell>
        </row>
        <row r="2044">
          <cell r="A2044">
            <v>92465</v>
          </cell>
          <cell r="B2044" t="str">
            <v>MONTAGEM E DESMONTAGEM DE FÔRMA DE VIGA, ESCORAMENTO COM GARFO DE MADEIRA, PÉ-DIREITO DUPLO, EM CHAPA DE MADEIRA PLASTIFICADA, 10 UTILIZAÇÕES. AF_12/2015</v>
          </cell>
          <cell r="C2044" t="str">
            <v>M2</v>
          </cell>
          <cell r="D2044">
            <v>74.069999999999993</v>
          </cell>
        </row>
        <row r="2045">
          <cell r="A2045">
            <v>92466</v>
          </cell>
          <cell r="B2045" t="str">
            <v>MONTAGEM E DESMONTAGEM DE FÔRMA DE VIGA, ESCORAMENTO METÁLICO, PÉ-DIREITO DUPLO, EM CHAPA DE MADEIRA PLASTIFICADA, 10 UTILIZAÇÕES. AF_12/2015</v>
          </cell>
          <cell r="C2045" t="str">
            <v>M2</v>
          </cell>
          <cell r="D2045">
            <v>153.66</v>
          </cell>
        </row>
        <row r="2046">
          <cell r="A2046">
            <v>92467</v>
          </cell>
          <cell r="B2046" t="str">
            <v>MONTAGEM E DESMONTAGEM DE FÔRMA DE VIGA, ESCORAMENTO COM GARFO DE MADEIRA, PÉ-DIREITO SIMPLES, EM CHAPA DE MADEIRA PLASTIFICADA, 10 UTILIZAÇÕES. AF_12/2015</v>
          </cell>
          <cell r="C2046" t="str">
            <v>M2</v>
          </cell>
          <cell r="D2046">
            <v>48.64</v>
          </cell>
        </row>
        <row r="2047">
          <cell r="A2047">
            <v>92468</v>
          </cell>
          <cell r="B2047" t="str">
            <v>MONTAGEM E DESMONTAGEM DE FÔRMA DE VIGA, ESCORAMENTO METÁLICO, PÉ-DIREITO SIMPLES, EM CHAPA DE MADEIRA PLASTIFICADA, 10 UTILIZAÇÕES. AF_12/2015</v>
          </cell>
          <cell r="C2047" t="str">
            <v>M2</v>
          </cell>
          <cell r="D2047">
            <v>55.85</v>
          </cell>
        </row>
        <row r="2048">
          <cell r="A2048">
            <v>92469</v>
          </cell>
          <cell r="B2048" t="str">
            <v>MONTAGEM E DESMONTAGEM DE FÔRMA DE VIGA, ESCORAMENTO COM GARFO DE MADEIRA, PÉ-DIREITO DUPLO, EM CHAPA DE MADEIRA PLASTIFICADA, 12 UTILIZAÇÕES. AF_12/2015</v>
          </cell>
          <cell r="C2048" t="str">
            <v>M2</v>
          </cell>
          <cell r="D2048">
            <v>67.69</v>
          </cell>
        </row>
        <row r="2049">
          <cell r="A2049">
            <v>92470</v>
          </cell>
          <cell r="B2049" t="str">
            <v>MONTAGEM E DESMONTAGEM DE FÔRMA DE VIGA, ESCORAMENTO METÁLICO, PÉ-DIREITO DUPLO, EM CHAPA DE MADEIRA PLASTIFICADA, 12 UTILIZAÇÕES. AF_12/2015</v>
          </cell>
          <cell r="C2049" t="str">
            <v>M2</v>
          </cell>
          <cell r="D2049">
            <v>149.68</v>
          </cell>
        </row>
        <row r="2050">
          <cell r="A2050">
            <v>92471</v>
          </cell>
          <cell r="B2050" t="str">
            <v>MONTAGEM E DESMONTAGEM DE FÔRMA DE VIGA, ESCORAMENTO COM GARFO DE MADEIRA, PÉ-DIREITO SIMPLES, EM CHAPA DE MADEIRA PLASTIFICADA, 12 UTILIZAÇÕES. AF_12/2015</v>
          </cell>
          <cell r="C2050" t="str">
            <v>M2</v>
          </cell>
          <cell r="D2050">
            <v>44.49</v>
          </cell>
        </row>
        <row r="2051">
          <cell r="A2051">
            <v>92472</v>
          </cell>
          <cell r="B2051" t="str">
            <v>MONTAGEM E DESMONTAGEM DE FÔRMA DE VIGA, ESCORAMENTO METÁLICO, PÉ-DIREITO SIMPLES, EM CHAPA DE MADEIRA PLASTIFICADA, 12 UTILIZAÇÕES. AF_12/2015</v>
          </cell>
          <cell r="C2051" t="str">
            <v>M2</v>
          </cell>
          <cell r="D2051">
            <v>52.5</v>
          </cell>
        </row>
        <row r="2052">
          <cell r="A2052">
            <v>92473</v>
          </cell>
          <cell r="B2052" t="str">
            <v>MONTAGEM E DESMONTAGEM DE FÔRMA DE VIGA, ESCORAMENTO COM GARFO DE MADEIRA, PÉ-DIREITO DUPLO, EM CHAPA DE MADEIRA PLASTIFICADA, 14 UTILIZAÇÕES. AF_12/2015</v>
          </cell>
          <cell r="C2052" t="str">
            <v>M2</v>
          </cell>
          <cell r="D2052">
            <v>62.45</v>
          </cell>
        </row>
        <row r="2053">
          <cell r="A2053">
            <v>92474</v>
          </cell>
          <cell r="B2053" t="str">
            <v>MONTAGEM E DESMONTAGEM DE FÔRMA DE VIGA, ESCORAMENTO METÁLICO, PÉ-DIREITO DUPLO, EM CHAPA DE MADEIRA PLASTIFICADA, 14 UTILIZAÇÕES. AF_12/2015</v>
          </cell>
          <cell r="C2053" t="str">
            <v>M2</v>
          </cell>
          <cell r="D2053">
            <v>146.22</v>
          </cell>
        </row>
        <row r="2054">
          <cell r="A2054">
            <v>92475</v>
          </cell>
          <cell r="B2054" t="str">
            <v>MONTAGEM E DESMONTAGEM DE FÔRMA DE VIGA, ESCORAMENTO COM GARFO DE MADEIRA, PÉ-DIREITO SIMPLES, EM CHAPA DE MADEIRA PLASTIFICADA, 14 UTILIZAÇÕES. AF_12/2015</v>
          </cell>
          <cell r="C2054" t="str">
            <v>M2</v>
          </cell>
          <cell r="D2054">
            <v>41.09</v>
          </cell>
        </row>
        <row r="2055">
          <cell r="A2055">
            <v>92476</v>
          </cell>
          <cell r="B2055" t="str">
            <v>MONTAGEM E DESMONTAGEM DE FÔRMA DE VIGA, ESCORAMENTO METÁLICO, PÉ-DIREITO SIMPLES, EM CHAPA DE MADEIRA PLASTIFICADA, 14 UTILIZAÇÕES. AF_12/2015</v>
          </cell>
          <cell r="C2055" t="str">
            <v>M2</v>
          </cell>
          <cell r="D2055">
            <v>49.59</v>
          </cell>
        </row>
        <row r="2056">
          <cell r="A2056">
            <v>92477</v>
          </cell>
          <cell r="B2056" t="str">
            <v>MONTAGEM E DESMONTAGEM DE FÔRMA DE VIGA, ESCORAMENTO COM GARFO DE MADEIRA, PÉ-DIREITO DUPLO, EM CHAPA DE MADEIRA PLASTIFICADA, 18 UTILIZAÇÕES. AF_12/2015</v>
          </cell>
          <cell r="C2056" t="str">
            <v>M2</v>
          </cell>
          <cell r="D2056">
            <v>51.48</v>
          </cell>
        </row>
        <row r="2057">
          <cell r="A2057">
            <v>92478</v>
          </cell>
          <cell r="B2057" t="str">
            <v>MONTAGEM E DESMONTAGEM DE FÔRMA DE VIGA, ESCORAMENTO METÁLICO, PÉ-DIREITO DUPLO, EM CHAPA DE MADEIRA PLASTIFICADA, 18 UTILIZAÇÕES. AF_12/2015</v>
          </cell>
          <cell r="C2057" t="str">
            <v>M2</v>
          </cell>
          <cell r="D2057">
            <v>139.52000000000001</v>
          </cell>
        </row>
        <row r="2058">
          <cell r="A2058">
            <v>92479</v>
          </cell>
          <cell r="B2058" t="str">
            <v>MONTAGEM E DESMONTAGEM DE FÔRMA DE VIGA, ESCORAMENTO COM GARFO DE MADEIRA, PÉ-DIREITO SIMPLES, EM CHAPA DE MADEIRA PLASTIFICADA, 18 UTILIZAÇÕES. AF_12/2015</v>
          </cell>
          <cell r="C2058" t="str">
            <v>M2</v>
          </cell>
          <cell r="D2058">
            <v>33.94</v>
          </cell>
        </row>
        <row r="2059">
          <cell r="A2059">
            <v>92480</v>
          </cell>
          <cell r="B2059" t="str">
            <v>MONTAGEM E DESMONTAGEM DE FÔRMA DE VIGA, ESCORAMENTO METÁLICO, PÉ-DIREITO SIMPLES, EM CHAPA DE MADEIRA PLASTIFICADA, 18 UTILIZAÇÕES. AF_12/2015</v>
          </cell>
          <cell r="C2059" t="str">
            <v>M2</v>
          </cell>
          <cell r="D2059">
            <v>43.94</v>
          </cell>
        </row>
        <row r="2060">
          <cell r="A2060">
            <v>92481</v>
          </cell>
          <cell r="B2060" t="str">
            <v>MONTAGEM E DESMONTAGEM DE FÔRMA DE LAJE MACIÇA COM ÁREA MÉDIA MENOR OU IGUAL A 20 M², PÉ-DIREITO SIMPLES, EM MADEIRA SERRADA, 1 UTILIZAÇÃO. AF_12/2015</v>
          </cell>
          <cell r="C2060" t="str">
            <v>M2</v>
          </cell>
          <cell r="D2060">
            <v>191.22</v>
          </cell>
        </row>
        <row r="2061">
          <cell r="A2061">
            <v>92482</v>
          </cell>
          <cell r="B2061" t="str">
            <v>MONTAGEM E DESMONTAGEM DE FÔRMA DE LAJE MACIÇA COM ÁREA MÉDIA MAIOR QUE 20 M², PÉ-DIREITO SIMPLES, EM MADEIRA SERRADA, 1 UTILIZAÇÃO. AF_12/2015</v>
          </cell>
          <cell r="C2061" t="str">
            <v>M2</v>
          </cell>
          <cell r="D2061">
            <v>181.42</v>
          </cell>
        </row>
        <row r="2062">
          <cell r="A2062">
            <v>92483</v>
          </cell>
          <cell r="B2062" t="str">
            <v>MONTAGEM E DESMONTAGEM DE FÔRMA DE LAJE MACIÇA COM ÁREA MÉDIA MENOR OU IGUAL A 20 M², PÉ-DIREITO SIMPLES, EM MADEIRA SERRADA, 2 UTILIZAÇÕES. AF_12/2015</v>
          </cell>
          <cell r="C2062" t="str">
            <v>M2</v>
          </cell>
          <cell r="D2062">
            <v>141.87</v>
          </cell>
        </row>
        <row r="2063">
          <cell r="A2063">
            <v>92484</v>
          </cell>
          <cell r="B2063" t="str">
            <v>MONTAGEM E DESMONTAGEM DE FÔRMA DE LAJE MACIÇA COM ÁREA MÉDIA MAIOR QUE 20 M², PÉ-DIREITO SIMPLES, EM MADEIRA SERRADA, 2 UTILIZAÇÕES. AF_12/2015</v>
          </cell>
          <cell r="C2063" t="str">
            <v>M2</v>
          </cell>
          <cell r="D2063">
            <v>133.21</v>
          </cell>
        </row>
        <row r="2064">
          <cell r="A2064">
            <v>92485</v>
          </cell>
          <cell r="B2064" t="str">
            <v>MONTAGEM E DESMONTAGEM DE FÔRMA DE LAJE MACIÇA COM ÁREA MÉDIA MENOR OU IGUAL A 20 M², PÉ-DIREITO SIMPLES, EM MADEIRA SERRADA, 4 UTILIZAÇÕES. AF_12/2015</v>
          </cell>
          <cell r="C2064" t="str">
            <v>M2</v>
          </cell>
          <cell r="D2064">
            <v>100.01</v>
          </cell>
        </row>
        <row r="2065">
          <cell r="A2065">
            <v>92486</v>
          </cell>
          <cell r="B2065" t="str">
            <v>MONTAGEM E DESMONTAGEM DE FÔRMA DE LAJE MACIÇA COM ÁREA MÉDIA MAIOR QUE 20 M², PÉ-DIREITO SIMPLES, EM MADEIRA SERRADA, 4 UTILIZAÇÕES. AF_12/2015</v>
          </cell>
          <cell r="C2065" t="str">
            <v>M2</v>
          </cell>
          <cell r="D2065">
            <v>93.37</v>
          </cell>
        </row>
        <row r="2066">
          <cell r="A2066">
            <v>92487</v>
          </cell>
          <cell r="B2066" t="str">
            <v>MONTAGEM E DESMONTAGEM DE FÔRMA DE LAJE NERVURADA COM CUBETA E ASSOALHO COM ÁREA MÉDIA MENOR OU IGUAL A 20 M², PÉ-DIREITO DUPLO, EM CHAPA DE MADEIRA COMPENSADA RESINADA, 8 UTILIZAÇÕES. AF_12/2015</v>
          </cell>
          <cell r="C2066" t="str">
            <v>M2</v>
          </cell>
          <cell r="D2066">
            <v>62.48</v>
          </cell>
        </row>
        <row r="2067">
          <cell r="A2067">
            <v>92488</v>
          </cell>
          <cell r="B2067" t="str">
            <v>MONTAGEM E DESMONTAGEM DE FÔRMA DE LAJE NERVURADA COM CUBETA E ASSOALHO COM ÁREA MÉDIA MAIOR QUE 20 M², PÉ-DIREITO DUPLO, EM CHAPA DE MADEIRA COMPENSADA RESINADA, 8 UTILIZAÇÕES. AF_12/2015</v>
          </cell>
          <cell r="C2067" t="str">
            <v>M2</v>
          </cell>
          <cell r="D2067">
            <v>60.19</v>
          </cell>
        </row>
        <row r="2068">
          <cell r="A2068">
            <v>92489</v>
          </cell>
          <cell r="B2068" t="str">
            <v>MONTAGEM E DESMONTAGEM DE FÔRMA DE LAJE NERVURADA COM CUBETA E ASSOALHO COM ÁREA MÉDIA MENOR OU IGUAL A 20 M², PÉ-DIREITO SIMPLES, EM CHAPA DE MADEIRA COMPENSADA RESINADA, 8 UTILIZAÇÕES. AF_12/2015</v>
          </cell>
          <cell r="C2068" t="str">
            <v>M2</v>
          </cell>
          <cell r="D2068">
            <v>36.28</v>
          </cell>
        </row>
        <row r="2069">
          <cell r="A2069">
            <v>92490</v>
          </cell>
          <cell r="B2069" t="str">
            <v>MONTAGEM E DESMONTAGEM DE FÔRMA DE LAJE NERVURADA COM CUBETA E ASSOALHO COM ÁREA MÉDIA MAIOR QUE 20 M², PÉ-DIREITO SIMPLES, EM CHAPA DE MADEIRA COMPENSADA RESINADA, 8 UTILIZAÇÕES. AF_12/2015</v>
          </cell>
          <cell r="C2069" t="str">
            <v>M2</v>
          </cell>
          <cell r="D2069">
            <v>34.19</v>
          </cell>
        </row>
        <row r="2070">
          <cell r="A2070">
            <v>92491</v>
          </cell>
          <cell r="B2070" t="str">
            <v>MONTAGEM E DESMONTAGEM DE FÔRMA DE LAJE NERVURADA COM CUBETA E ASSOALHO COM ÁREA MÉDIA MENOR OU IGUAL A 20 M², PÉ-DIREITO DUPLO, EM CHAPA DE MADEIRA COMPENSADA RESINADA, 10 UTILIZAÇÕES. AF_12/2015</v>
          </cell>
          <cell r="C2070" t="str">
            <v>M2</v>
          </cell>
          <cell r="D2070">
            <v>60.26</v>
          </cell>
        </row>
        <row r="2071">
          <cell r="A2071">
            <v>92492</v>
          </cell>
          <cell r="B2071" t="str">
            <v>MONTAGEM E DESMONTAGEM DE FÔRMA DE LAJE NERVURADA COM CUBETA E ASSOALHO COM ÁREA MÉDIA MAIOR QUE 20 M², PÉ-DIREITO DUPLO, EM CHAPA DE MADEIRA COMPENSADA RESINADA, 10 UTILIZAÇÕES. AF_12/2015</v>
          </cell>
          <cell r="C2071" t="str">
            <v>M2</v>
          </cell>
          <cell r="D2071">
            <v>58.07</v>
          </cell>
        </row>
        <row r="2072">
          <cell r="A2072">
            <v>92493</v>
          </cell>
          <cell r="B2072" t="str">
            <v>MONTAGEM E DESMONTAGEM DE FÔRMA DE LAJE NERVURADA COM CUBETA E ASSOALHO COM ÁREA MÉDIA MENOR OU IGUAL A 20 M², PÉ-DIREITO SIMPLES, EM CHAPA DE MADEIRA COMPENSADA RESINADA, 10 UTILIZAÇÕES. AF_12/2015</v>
          </cell>
          <cell r="C2072" t="str">
            <v>M2</v>
          </cell>
          <cell r="D2072">
            <v>32.54</v>
          </cell>
        </row>
        <row r="2073">
          <cell r="A2073">
            <v>92494</v>
          </cell>
          <cell r="B2073" t="str">
            <v>MONTAGEM E DESMONTAGEM DE FÔRMA DE LAJE NERVURADA COM CUBETA E ASSOALHO COM ÁREA MÉDIA MAIOR QUE 20 M², PÉ-DIREITO SIMPLES, EM CHAPA DE MADEIRA COMPENSADA RESINADA, 10 UTILIZAÇÕES. AF_12/2015</v>
          </cell>
          <cell r="C2073" t="str">
            <v>M2</v>
          </cell>
          <cell r="D2073">
            <v>32.409999999999997</v>
          </cell>
        </row>
        <row r="2074">
          <cell r="A2074">
            <v>92495</v>
          </cell>
          <cell r="B2074" t="str">
            <v>MONTAGEM E DESMONTAGEM DE FÔRMA DE LAJE NERVURADA COM CUBETA E ASSOALHO COM ÁREA MÉDIA MENOR OU IGUAL A 20 M², PÉ-DIREITO DUPLO, EM CHAPA DE MADEIRA COMPENSADA RESINADA, 12 UTILIZAÇÕES. AF_12/2015</v>
          </cell>
          <cell r="C2074" t="str">
            <v>M2</v>
          </cell>
          <cell r="D2074">
            <v>58.74</v>
          </cell>
        </row>
        <row r="2075">
          <cell r="A2075">
            <v>92496</v>
          </cell>
          <cell r="B2075" t="str">
            <v>MONTAGEM E DESMONTAGEM DE FÔRMA DE LAJE NERVURADA COM CUBETA E ASSOALHO COM ÁREA MÉDIA MAIOR QUE 20 M², PÉ-DIREITO DUPLO, EM CHAPA DE MADEIRA COMPENSADA RESINADA, 12 UTILIZAÇÕES. AF_12/2015</v>
          </cell>
          <cell r="C2075" t="str">
            <v>M2</v>
          </cell>
          <cell r="D2075">
            <v>56.64</v>
          </cell>
        </row>
        <row r="2076">
          <cell r="A2076">
            <v>92497</v>
          </cell>
          <cell r="B2076" t="str">
            <v>MONTAGEM E DESMONTAGEM DE FÔRMA DE LAJE NERVURADA COM CUBETA E ASSOALHO COM ÁREA MÉDIA MENOR OU IGUAL A 20 M², PÉ-DIREITO SIMPLES, EM CHAPA DE MADEIRA COMPENSADA RESINADA, 12 UTILIZAÇÕES. AF_12/2015</v>
          </cell>
          <cell r="C2076" t="str">
            <v>M2</v>
          </cell>
          <cell r="D2076">
            <v>33.17</v>
          </cell>
        </row>
        <row r="2077">
          <cell r="A2077">
            <v>92498</v>
          </cell>
          <cell r="B2077" t="str">
            <v>MONTAGEM E DESMONTAGEM DE FÔRMA DE LAJE NERVURADA COM CUBETA E ASSOALHO COM ÁREA MÉDIA MAIOR QUE 20 M², PÉ-DIREITO SIMPLES, EM CHAPA DE MADEIRA COMPENSADA RESINADA, 12 UTILIZAÇÕES. AF_12/2015</v>
          </cell>
          <cell r="C2077" t="str">
            <v>M2</v>
          </cell>
          <cell r="D2077">
            <v>31.21</v>
          </cell>
        </row>
        <row r="2078">
          <cell r="A2078">
            <v>92499</v>
          </cell>
          <cell r="B2078" t="str">
            <v>MONTAGEM E DESMONTAGEM DE FÔRMA DE LAJE NERVURADA COM CUBETA E ASSOALHO COM ÁREA MÉDIA MENOR OU IGUAL A 20 M², PÉ-DIREITO DUPLO, EM CHAPA DE MADEIRA COMPENSADA RESINADA, 14 UTILIZAÇÕES. AF_12/2015</v>
          </cell>
          <cell r="C2078" t="str">
            <v>M2</v>
          </cell>
          <cell r="D2078">
            <v>57.84</v>
          </cell>
        </row>
        <row r="2079">
          <cell r="A2079">
            <v>92500</v>
          </cell>
          <cell r="B2079" t="str">
            <v>MONTAGEM E DESMONTAGEM DE FÔRMA DE LAJE NERVURADA COM CUBETA E ASSOALHO COM ÁREA MÉDIA MAIOR QUE 20 M², PÉ-DIREITO DUPLO, EM CHAPA DE MADEIRA COMPENSADA RESINADA, 14 UTILIZAÇÕES. AF_12/2015</v>
          </cell>
          <cell r="C2079" t="str">
            <v>M2</v>
          </cell>
          <cell r="D2079">
            <v>55.8</v>
          </cell>
        </row>
        <row r="2080">
          <cell r="A2080">
            <v>92501</v>
          </cell>
          <cell r="B2080" t="str">
            <v>MONTAGEM E DESMONTAGEM DE FÔRMA DE LAJE NERVURADA COM CUBETA E ASSOALHO COM ÁREA MÉDIA MENOR OU IGUAL A 20 M², PÉ-DIREITO SIMPLES, EM CHAPA DE MADEIRA COMPENSADA RESINADA, 14 UTILIZAÇÕES. AF_12/2015</v>
          </cell>
          <cell r="C2080" t="str">
            <v>M2</v>
          </cell>
          <cell r="D2080">
            <v>32.43</v>
          </cell>
        </row>
        <row r="2081">
          <cell r="A2081">
            <v>92502</v>
          </cell>
          <cell r="B2081" t="str">
            <v>MONTAGEM E DESMONTAGEM DE FÔRMA DE LAJE NERVURADA COM CUBETA E ASSOALHO COM ÁREA MÉDIA MAIOR QUE 20 M², PÉ-DIREITO SIMPLES, EM CHAPA DE MADEIRA COMPENSADA RESINADA, 14 UTILIZAÇÕES. AF_12/2015</v>
          </cell>
          <cell r="C2081" t="str">
            <v>M2</v>
          </cell>
          <cell r="D2081">
            <v>30.53</v>
          </cell>
        </row>
        <row r="2082">
          <cell r="A2082">
            <v>92503</v>
          </cell>
          <cell r="B2082" t="str">
            <v>MONTAGEM E DESMONTAGEM DE FÔRMA DE LAJE NERVURADA COM CUBETA E ASSOALHO COM ÁREA MÉDIA MENOR OU IGUAL A 20 M², PÉ-DIREITO DUPLO, EM CHAPA DE MADEIRA COMPENSADA RESINADA, 18 UTILIZAÇÕES. AF_12/2015</v>
          </cell>
          <cell r="C2082" t="str">
            <v>M2</v>
          </cell>
          <cell r="D2082">
            <v>56.38</v>
          </cell>
        </row>
        <row r="2083">
          <cell r="A2083">
            <v>92504</v>
          </cell>
          <cell r="B2083" t="str">
            <v>MONTAGEM E DESMONTAGEM DE FÔRMA DE LAJE NERVURADA COM CUBETA E ASSOALHO COM ÁREA MÉDIA MAIOR QUE 20 M², PÉ-DIREITO DUPLO, EM CHAPA DE MADEIRA COMPENSADA RESINADA, 18 UTILIZAÇÕES. AF_12/2015</v>
          </cell>
          <cell r="C2083" t="str">
            <v>M2</v>
          </cell>
          <cell r="D2083">
            <v>35.56</v>
          </cell>
        </row>
        <row r="2084">
          <cell r="A2084">
            <v>92505</v>
          </cell>
          <cell r="B2084" t="str">
            <v>MONTAGEM E DESMONTAGEM DE FÔRMA DE LAJE NERVURADA COM CUBETA E ASSOALHO COM ÁREA MÉDIA MENOR OU IGUAL A 20 M², PÉ-DIREITO SIMPLES, EM CHAPA DE MADEIRA COMPENSADA RESINADA, 18 UTILIZAÇÕES. AF_12/2015</v>
          </cell>
          <cell r="C2084" t="str">
            <v>M2</v>
          </cell>
          <cell r="D2084">
            <v>31.2</v>
          </cell>
        </row>
        <row r="2085">
          <cell r="A2085">
            <v>92506</v>
          </cell>
          <cell r="B2085" t="str">
            <v>MONTAGEM E DESMONTAGEM DE FÔRMA DE LAJE NERVURADA COM CUBETA E ASSOALHO COM ÁREA MÉDIA MAIOR QUE 20 M², PÉ-DIREITO SIMPLES, EM CHAPA DE MADEIRA COMPENSADA RESINADA, 18 UTILIZAÇÕES. AF_12/2015</v>
          </cell>
          <cell r="C2085" t="str">
            <v>M2</v>
          </cell>
          <cell r="D2085">
            <v>29.37</v>
          </cell>
        </row>
        <row r="2086">
          <cell r="A2086">
            <v>92507</v>
          </cell>
          <cell r="B2086" t="str">
            <v>MONTAGEM E DESMONTAGEM DE FÔRMA DE LAJE MACIÇA COM ÁREA MÉDIA MENOR OU IGUAL A 20 M², PÉ-DIREITO DUPLO, EM CHAPA DE MADEIRA COMPENSADA RESINADA, 2 UTILIZAÇÕES. AF_12/2015</v>
          </cell>
          <cell r="C2086" t="str">
            <v>M2</v>
          </cell>
          <cell r="D2086">
            <v>56.39</v>
          </cell>
        </row>
        <row r="2087">
          <cell r="A2087">
            <v>92508</v>
          </cell>
          <cell r="B2087" t="str">
            <v>MONTAGEM E DESMONTAGEM DE FÔRMA DE LAJE MACIÇA COM ÁREA MÉDIA MAIOR QUE 20 M², PÉ-DIREITO DUPLO, EM CHAPA DE MADEIRA COMPENSADA RESINADA, 2 UTILIZAÇÕES. AF_12/2015</v>
          </cell>
          <cell r="C2087" t="str">
            <v>M2</v>
          </cell>
          <cell r="D2087">
            <v>54.57</v>
          </cell>
        </row>
        <row r="2088">
          <cell r="A2088">
            <v>92509</v>
          </cell>
          <cell r="B2088" t="str">
            <v>MONTAGEM E DESMONTAGEM DE FÔRMA DE LAJE MACIÇA COM ÁREA MÉDIA MENOR OU IGUAL A 20 M², PÉ-DIREITO SIMPLES, EM CHAPA DE MADEIRA COMPENSADA RESINADA, 2 UTILIZAÇÕES. AF_12/2015</v>
          </cell>
          <cell r="C2088" t="str">
            <v>M2</v>
          </cell>
          <cell r="D2088">
            <v>32.58</v>
          </cell>
        </row>
        <row r="2089">
          <cell r="A2089">
            <v>92510</v>
          </cell>
          <cell r="B2089" t="str">
            <v>MONTAGEM E DESMONTAGEM DE FÔRMA DE LAJE MACIÇA COM ÁREA MÉDIA MAIOR QUE 20 M², PÉ-DIREITO SIMPLES, EM CHAPA DE MADEIRA COMPENSADA RESINADA, 2 UTILIZAÇÕES. AF_12/2015</v>
          </cell>
          <cell r="C2089" t="str">
            <v>M2</v>
          </cell>
          <cell r="D2089">
            <v>30.9</v>
          </cell>
        </row>
        <row r="2090">
          <cell r="A2090">
            <v>92511</v>
          </cell>
          <cell r="B2090" t="str">
            <v>MONTAGEM E DESMONTAGEM DE FÔRMA DE LAJE MACIÇA COM ÁREA MÉDIA MENOR OU IGUAL A 20 M², PÉ-DIREITO DUPLO, EM CHAPA DE MADEIRA COMPENSADA RESINADA, 4 UTILIZAÇÕES. AF_12/2015</v>
          </cell>
          <cell r="C2090" t="str">
            <v>M2</v>
          </cell>
          <cell r="D2090">
            <v>51.17</v>
          </cell>
        </row>
        <row r="2091">
          <cell r="A2091">
            <v>92512</v>
          </cell>
          <cell r="B2091" t="str">
            <v>MONTAGEM E DESMONTAGEM DE FÔRMA DE LAJE MACIÇA COM ÁREA MÉDIA MAIOR QUE 20 M², PÉ-DIREITO DUPLO, EM CHAPA DE MADEIRA COMPENSADA RESINADA, 4 UTILIZAÇÕES. AF_12/2015</v>
          </cell>
          <cell r="C2091" t="str">
            <v>M2</v>
          </cell>
          <cell r="D2091">
            <v>49.76</v>
          </cell>
        </row>
        <row r="2092">
          <cell r="A2092">
            <v>92513</v>
          </cell>
          <cell r="B2092" t="str">
            <v>MONTAGEM E DESMONTAGEM DE FÔRMA DE LAJE MACIÇA COM ÁREA MÉDIA MENOR OU IGUAL A 20 M², PÉ-DIREITO SIMPLES, EM CHAPA DE MADEIRA COMPENSADA RESINADA, 4 UTILIZAÇÕES. AF_12/2015</v>
          </cell>
          <cell r="C2092" t="str">
            <v>M2</v>
          </cell>
          <cell r="D2092">
            <v>24.17</v>
          </cell>
        </row>
        <row r="2093">
          <cell r="A2093">
            <v>92514</v>
          </cell>
          <cell r="B2093" t="str">
            <v>MONTAGEM E DESMONTAGEM DE FÔRMA DE LAJE MACIÇA COM ÁREA MÉDIA MAIOR QUE 20 M², PÉ-DIREITO SIMPLES, EM CHAPA DE MADEIRA COMPENSADA RESINADA, 4 UTILIZAÇÕES. AF_12/2015</v>
          </cell>
          <cell r="C2093" t="str">
            <v>M2</v>
          </cell>
          <cell r="D2093">
            <v>22.88</v>
          </cell>
        </row>
        <row r="2094">
          <cell r="A2094">
            <v>92515</v>
          </cell>
          <cell r="B2094" t="str">
            <v>MONTAGEM E DESMONTAGEM DE FÔRMA DE LAJE MACIÇA COM ÁREA MÉDIA MAIOR QUE 20 M², PÉ-DIREITO DUPLO, EM CHAPA DE MADEIRA COMPENSADA RESINADA, 6 UTILIZAÇÕES. AF_12/2015</v>
          </cell>
          <cell r="C2094" t="str">
            <v>M2</v>
          </cell>
          <cell r="D2094">
            <v>46.11</v>
          </cell>
        </row>
        <row r="2095">
          <cell r="A2095">
            <v>92516</v>
          </cell>
          <cell r="B2095" t="str">
            <v>MONTAGEM E DESMONTAGEM DE FÔRMA DE LAJE MACIÇA COM ÁREA MÉDIA MENOR OU IGUAL A 20 M², PÉ-DIREITO DUPLO, EM CHAPA DE MADEIRA COMPENSADA RESINADA, 6 UTILIZAÇÕES. AF_12/2015</v>
          </cell>
          <cell r="C2095" t="str">
            <v>M2</v>
          </cell>
          <cell r="D2095">
            <v>44.91</v>
          </cell>
        </row>
        <row r="2096">
          <cell r="A2096">
            <v>92517</v>
          </cell>
          <cell r="B2096" t="str">
            <v>MONTAGEM E DESMONTAGEM DE FÔRMA DE LAJE MACIÇA COM ÁREA MÉDIA MENOR OU IGUAL A 20 M², PÉ-DIREITO SIMPLES, EM CHAPA DE MADEIRA COMPENSADA RESINADA, 6 UTILIZAÇÕES. AF_12/2015</v>
          </cell>
          <cell r="C2096" t="str">
            <v>M2</v>
          </cell>
          <cell r="D2096">
            <v>20.23</v>
          </cell>
        </row>
        <row r="2097">
          <cell r="A2097">
            <v>92518</v>
          </cell>
          <cell r="B2097" t="str">
            <v>MONTAGEM E DESMONTAGEM DE FÔRMA DE LAJE MACIÇA COM ÁREA MÉDIA MAIOR QUE 20 M², PÉ-DIREITO SIMPLES, EM CHAPA DE MADEIRA COMPENSADA RESINADA, 6 UTILIZAÇÕES. AF_12/2015</v>
          </cell>
          <cell r="C2097" t="str">
            <v>M2</v>
          </cell>
          <cell r="D2097">
            <v>19.09</v>
          </cell>
        </row>
        <row r="2098">
          <cell r="A2098">
            <v>92519</v>
          </cell>
          <cell r="B2098" t="str">
            <v>MONTAGEM E DESMONTAGEM DE FÔRMA DE LAJE MACIÇA COM ÁREA MÉDIA MENOR OU IGUAL A 20 M², PÉ-DIREITO DUPLO, EM CHAPA DE MADEIRA COMPENSADA RESINADA, 8 UTILIZAÇÕES. AF_12/2015</v>
          </cell>
          <cell r="C2098" t="str">
            <v>M2</v>
          </cell>
          <cell r="D2098">
            <v>43.56</v>
          </cell>
        </row>
        <row r="2099">
          <cell r="A2099">
            <v>92520</v>
          </cell>
          <cell r="B2099" t="str">
            <v>MONTAGEM E DESMONTAGEM DE FÔRMA DE LAJE MACIÇA COM ÁREA MÉDIA MAIOR QUE 20 M², PÉ-DIREITO DUPLO, EM CHAPA DE MADEIRA COMPENSADA RESINADA, 8 UTILIZAÇÕES. AF_12/2015</v>
          </cell>
          <cell r="C2099" t="str">
            <v>M2</v>
          </cell>
          <cell r="D2099">
            <v>42.43</v>
          </cell>
        </row>
        <row r="2100">
          <cell r="A2100">
            <v>92521</v>
          </cell>
          <cell r="B2100" t="str">
            <v>MONTAGEM E DESMONTAGEM DE FÔRMA DE LAJE MACIÇA COM ÁREA MÉDIA MENOR OU IGUAL A 20 M², PÉ-DIREITO SIMPLES, EM CHAPA DE MADEIRA COMPENSADA RESINADA, 8 UTILIZAÇÕES. AF_12/2015</v>
          </cell>
          <cell r="C2100" t="str">
            <v>M2</v>
          </cell>
          <cell r="D2100">
            <v>18.2</v>
          </cell>
        </row>
        <row r="2101">
          <cell r="A2101">
            <v>92522</v>
          </cell>
          <cell r="B2101" t="str">
            <v>MONTAGEM E DESMONTAGEM DE FÔRMA DE LAJE MACIÇA COM ÁREA MÉDIA MAIOR QUE 20 M², PÉ-DIREITO SIMPLES, EM CHAPA DE MADEIRA COMPENSADA RESINADA, 8 UTILIZAÇÕES. AF_12/2015</v>
          </cell>
          <cell r="C2101" t="str">
            <v>M2</v>
          </cell>
          <cell r="D2101">
            <v>17.149999999999999</v>
          </cell>
        </row>
        <row r="2102">
          <cell r="A2102">
            <v>92523</v>
          </cell>
          <cell r="B2102" t="str">
            <v>MONTAGEM E DESMONTAGEM DE FÔRMA DE LAJE MACIÇA COM ÁREA MÉDIA MENOR OU IGUAL A 20 M², PÉ-DIREITO DUPLO, EM CHAPA DE MADEIRA COMPENSADA PLASTIFICADA, 10 UTILIZAÇÕES. AF_12/2015</v>
          </cell>
          <cell r="C2102" t="str">
            <v>M2</v>
          </cell>
          <cell r="D2102">
            <v>42.15</v>
          </cell>
        </row>
        <row r="2103">
          <cell r="A2103">
            <v>92524</v>
          </cell>
          <cell r="B2103" t="str">
            <v>MONTAGEM E DESMONTAGEM DE FÔRMA DE LAJE MACIÇA COM ÁREA MÉDIA MAIOR QUE 20 M², PÉ-DIREITO DUPLO, EM CHAPA DE MADEIRA COMPENSADA PLASTIFICADA, 10 UTILIZAÇÕES. AF_12/2015</v>
          </cell>
          <cell r="C2103" t="str">
            <v>M2</v>
          </cell>
          <cell r="D2103">
            <v>41.09</v>
          </cell>
        </row>
        <row r="2104">
          <cell r="A2104">
            <v>92525</v>
          </cell>
          <cell r="B2104" t="str">
            <v>MONTAGEM E DESMONTAGEM DE FÔRMA DE LAJE MACIÇA COM ÁREA MÉDIA MENOR OU IGUAL A 20 M², PÉ-DIREITO SIMPLES, EM CHAPA DE MADEIRA COMPENSADA PLASTIFICADA, 10 UTILIZAÇÕES. AF_12/2015</v>
          </cell>
          <cell r="C2104" t="str">
            <v>M2</v>
          </cell>
          <cell r="D2104">
            <v>17.14</v>
          </cell>
        </row>
        <row r="2105">
          <cell r="A2105">
            <v>92526</v>
          </cell>
          <cell r="B2105" t="str">
            <v>MONTAGEM E DESMONTAGEM DE FÔRMA DE LAJE MACIÇA COM ÁREA MÉDIA MAIOR QUE 20 M², PÉ-DIREITO SIMPLES, EM CHAPA DE MADEIRA COMPENSADA PLASTIFICADA, 10 UTILIZAÇÕES. AF_12/2015</v>
          </cell>
          <cell r="C2105" t="str">
            <v>M2</v>
          </cell>
          <cell r="D2105">
            <v>16.13</v>
          </cell>
        </row>
        <row r="2106">
          <cell r="A2106">
            <v>92527</v>
          </cell>
          <cell r="B2106" t="str">
            <v>MONTAGEM E DESMONTAGEM DE FÔRMA DE LAJE MACIÇA COM ÁREA MÉDIA MENOR OU IGUAL A 20 M², PÉ-DIREITO DUPLO, EM CHAPA DE MADEIRA COMPENSADA PLASTIFICADA, 12 UTILIZAÇÕES. AF_12/2015</v>
          </cell>
          <cell r="C2106" t="str">
            <v>M2</v>
          </cell>
          <cell r="D2106">
            <v>41.19</v>
          </cell>
        </row>
        <row r="2107">
          <cell r="A2107">
            <v>92528</v>
          </cell>
          <cell r="B2107" t="str">
            <v>MONTAGEM E DESMONTAGEM DE FÔRMA DE LAJE MACIÇA COM ÁREA MÉDIA MAIOR QUE 20 M², PÉ-DIREITO DUPLO, EM CHAPA DE MADEIRA COMPENSADA PLASTIFICADA, 12 UTILIZAÇÕES. AF_12/2015</v>
          </cell>
          <cell r="C2107" t="str">
            <v>M2</v>
          </cell>
          <cell r="D2107">
            <v>40.17</v>
          </cell>
        </row>
        <row r="2108">
          <cell r="A2108">
            <v>92529</v>
          </cell>
          <cell r="B2108" t="str">
            <v>MONTAGEM E DESMONTAGEM DE FÔRMA DE LAJE MACIÇA COM ÁREA MÉDIA MENOR OU IGUAL A 20 M², PÉ-DIREITO SIMPLES, EM CHAPA DE MADEIRA COMPENSADA PLASTIFICADA, 12 UTILIZAÇÕES. AF_12/2015</v>
          </cell>
          <cell r="C2108" t="str">
            <v>M2</v>
          </cell>
          <cell r="D2108">
            <v>16.37</v>
          </cell>
        </row>
        <row r="2109">
          <cell r="A2109">
            <v>92530</v>
          </cell>
          <cell r="B2109" t="str">
            <v>MONTAGEM E DESMONTAGEM DE FÔRMA DE LAJE MACIÇA COM ÁREA MÉDIA MAIOR QUE 20 M², PÉ-DIREITO SIMPLES, EM CHAPA DE MADEIRA COMPENSADA PLASTIFICADA, 12 UTILIZAÇÕES. AF_12/2015</v>
          </cell>
          <cell r="C2109" t="str">
            <v>M2</v>
          </cell>
          <cell r="D2109">
            <v>15.39</v>
          </cell>
        </row>
        <row r="2110">
          <cell r="A2110">
            <v>92531</v>
          </cell>
          <cell r="B2110" t="str">
            <v>MONTAGEM E DESMONTAGEM DE FÔRMA DE LAJE MACIÇA COM ÁREA MÉDIA MENOR OU IGUAL A 20 M², PÉ-DIREITO DUPLO, EM CHAPA DE MADEIRA COMPENSADA PLASTIFICADA, 14 UTILIZAÇÕES. AF_12/2015</v>
          </cell>
          <cell r="C2110" t="str">
            <v>M2</v>
          </cell>
          <cell r="D2110">
            <v>40.46</v>
          </cell>
        </row>
        <row r="2111">
          <cell r="A2111">
            <v>92532</v>
          </cell>
          <cell r="B2111" t="str">
            <v>MONTAGEM E DESMONTAGEM DE FÔRMA DE LAJE MACIÇA COM ÁREA MÉDIA MAIOR QUE 20 M², PÉ-DIREITO DUPLO, EM CHAPA DE MADEIRA COMPENSADA PLASTIFICADA, 14 UTILIZAÇÕES. AF_12/2015</v>
          </cell>
          <cell r="C2111" t="str">
            <v>M2</v>
          </cell>
          <cell r="D2111">
            <v>39.46</v>
          </cell>
        </row>
        <row r="2112">
          <cell r="A2112">
            <v>92533</v>
          </cell>
          <cell r="B2112" t="str">
            <v>MONTAGEM E DESMONTAGEM DE FÔRMA DE LAJE MACIÇA COM ÁREA MÉDIA MENOR OU IGUAL A 20 M², PÉ-DIREITO SIMPLES, EM CHAPA DE MADEIRA COMPENSADA PLASTIFICADA, 14 UTILIZAÇÕES. AF_12/2015</v>
          </cell>
          <cell r="C2112" t="str">
            <v>M2</v>
          </cell>
          <cell r="D2112">
            <v>15.8</v>
          </cell>
        </row>
        <row r="2113">
          <cell r="A2113">
            <v>92534</v>
          </cell>
          <cell r="B2113" t="str">
            <v>MONTAGEM E DESMONTAGEM DE FÔRMA DE LAJE MACIÇA COM ÁREA MÉDIA MAIOR QUE 20 M², PÉ-DIREITO SIMPLES, EM CHAPA DE MADEIRA COMPENSADA PLASTIFICADA, 14 UTILIZAÇÕES. AF_12/2015</v>
          </cell>
          <cell r="C2113" t="str">
            <v>M2</v>
          </cell>
          <cell r="D2113">
            <v>14.88</v>
          </cell>
        </row>
        <row r="2114">
          <cell r="A2114">
            <v>92535</v>
          </cell>
          <cell r="B2114" t="str">
            <v>MONTAGEM E DESMONTAGEM DE FÔRMA DE LAJE MACIÇA COM ÁREA MÉDIA MENOR OU IGUAL A 20 M², PÉ-DIREITO DUPLO, EM CHAPA DE MADEIRA COMPENSADA PLASTIFICADA, 18 UTILIZAÇÕES. AF_12/2015</v>
          </cell>
          <cell r="C2114" t="str">
            <v>M2</v>
          </cell>
          <cell r="D2114">
            <v>39.22</v>
          </cell>
        </row>
        <row r="2115">
          <cell r="A2115">
            <v>92536</v>
          </cell>
          <cell r="B2115" t="str">
            <v>MONTAGEM E DESMONTAGEM DE FÔRMA DE LAJE MACIÇA COM ÁREA MÉDIA MAIOR QUE 20 M², PÉ-DIREITO DUPLO, EM CHAPA DE MADEIRA COMPENSADA PLASTIFICADA, 18 UTILIZAÇÕES. AF_12/2015</v>
          </cell>
          <cell r="C2115" t="str">
            <v>M2</v>
          </cell>
          <cell r="D2115">
            <v>38.24</v>
          </cell>
        </row>
        <row r="2116">
          <cell r="A2116">
            <v>92537</v>
          </cell>
          <cell r="B2116" t="str">
            <v>MONTAGEM E DESMONTAGEM DE FÔRMA DE LAJE MACIÇA COM ÁREA MÉDIA MENOR OU IGUAL A 20 M², PÉ-DIREITO SIMPLES, EM CHAPA DE MADEIRA COMPENSADA PLASTIFICADA, 18 UTILIZAÇÕES. AF_12/2015</v>
          </cell>
          <cell r="C2116" t="str">
            <v>M2</v>
          </cell>
          <cell r="D2116">
            <v>14.75</v>
          </cell>
        </row>
        <row r="2117">
          <cell r="A2117">
            <v>92538</v>
          </cell>
          <cell r="B2117" t="str">
            <v>MONTAGEM E DESMONTAGEM DE FÔRMA DE LAJE MACIÇA COM ÁREA MÉDIA MAIOR QUE 20 M², PÉ-DIREITO SIMPLES, EM CHAPA DE MADEIRA COMPENSADA PLASTIFICADA, 18 UTILIZAÇÕES. AF_12/2015</v>
          </cell>
          <cell r="C2117" t="str">
            <v>M2</v>
          </cell>
          <cell r="D2117">
            <v>13.84</v>
          </cell>
        </row>
        <row r="2118">
          <cell r="A2118">
            <v>95934</v>
          </cell>
          <cell r="B2118" t="str">
            <v>FABRICAÇÃO DE FÔRMA PARA ESCADAS, COM 2 LANCES, EM CHAPA DE MADEIRA COMPENSADA PLASTIFICADA, E=18 MM. AF_01/2017</v>
          </cell>
          <cell r="C2118" t="str">
            <v>M2</v>
          </cell>
          <cell r="D2118">
            <v>85.83</v>
          </cell>
        </row>
        <row r="2119">
          <cell r="A2119">
            <v>95935</v>
          </cell>
          <cell r="B2119" t="str">
            <v>FABRICAÇÃO DE FÔRMA PARA ESCADAS, COM 2 LANCES, EM CHAPA DE MADEIRA COMPENSADA RESINADA, E= 17 MM. AF_01/2017</v>
          </cell>
          <cell r="C2119" t="str">
            <v>M2</v>
          </cell>
          <cell r="D2119">
            <v>77.55</v>
          </cell>
        </row>
        <row r="2120">
          <cell r="A2120">
            <v>95936</v>
          </cell>
          <cell r="B2120" t="str">
            <v>FABRICAÇÃO DE FÔRMA PARA ESCADAS, COM 2 LANCES, EM MADEIRA SERRADA, E=25 MM. AF_01/2017</v>
          </cell>
          <cell r="C2120" t="str">
            <v>M2</v>
          </cell>
          <cell r="D2120">
            <v>120.88</v>
          </cell>
        </row>
        <row r="2121">
          <cell r="A2121">
            <v>95937</v>
          </cell>
          <cell r="B2121" t="str">
            <v>MONTAGEM E DESMONTAGEM DE FÔRMA PARA ESCADAS, COM 2 LANCES, EM MADEIRA SERRADA, 1 UTILIZAÇÃO. AF_01/2017</v>
          </cell>
          <cell r="C2121" t="str">
            <v>M2</v>
          </cell>
          <cell r="D2121">
            <v>253.74</v>
          </cell>
        </row>
        <row r="2122">
          <cell r="A2122">
            <v>95938</v>
          </cell>
          <cell r="B2122" t="str">
            <v>MONTAGEM E DESMONTAGEM DE FÔRMA PARA ESCADAS, COM 2 LANCES, EM MADEIRA SERRADA, 2 UTILIZAÇÕES. AF_01/2017</v>
          </cell>
          <cell r="C2122" t="str">
            <v>M2</v>
          </cell>
          <cell r="D2122">
            <v>212.97</v>
          </cell>
        </row>
        <row r="2123">
          <cell r="A2123">
            <v>95939</v>
          </cell>
          <cell r="B2123" t="str">
            <v>MONTAGEM E DESMONTAGEM DE FÔRMA PARA ESCADAS, COM 2 LANCES, EM CHAPA DE MADEIRA COMPENSADA RESINADA, 4 UTILIZAÇÕES. AF_01/2017</v>
          </cell>
          <cell r="C2123" t="str">
            <v>M2</v>
          </cell>
          <cell r="D2123">
            <v>130.33000000000001</v>
          </cell>
        </row>
        <row r="2124">
          <cell r="A2124">
            <v>95940</v>
          </cell>
          <cell r="B2124" t="str">
            <v>MONTAGEM E DESMONTAGEM DE FÔRMA PARA ESCADAS, COM 2 LANCES, EM CHAPA DE MADEIRA COMPENSADA PLASTIFICADA, 6 UTILIZAÇÕES. AF_01/2017</v>
          </cell>
          <cell r="C2124" t="str">
            <v>M2</v>
          </cell>
          <cell r="D2124">
            <v>103.35</v>
          </cell>
        </row>
        <row r="2125">
          <cell r="A2125">
            <v>95941</v>
          </cell>
          <cell r="B2125" t="str">
            <v>MONTAGEM E DESMONTAGEM DE FÔRMA PARA ESCADAS, COM 2 LANCES, EM CHAPA DE MADEIRA COMPENSADA PLASTIFICADA, 8 UTILIZAÇÕES. AF_01/2017</v>
          </cell>
          <cell r="C2125" t="str">
            <v>M2</v>
          </cell>
          <cell r="D2125">
            <v>91.97</v>
          </cell>
        </row>
        <row r="2126">
          <cell r="A2126">
            <v>95942</v>
          </cell>
          <cell r="B2126" t="str">
            <v>MONTAGEM E DESMONTAGEM DE FÔRMA PARA ESCADAS, COM 2 LANCES, EM CHAPA DE MADEIRA COMPENSADA PLASTIFICADA, 10 UTILIZAÇÕES. AF_01/2017</v>
          </cell>
          <cell r="C2126" t="str">
            <v>M2</v>
          </cell>
          <cell r="D2126">
            <v>84.9</v>
          </cell>
        </row>
        <row r="2127">
          <cell r="A2127">
            <v>96252</v>
          </cell>
          <cell r="B2127" t="str">
            <v>FABRICAÇÃO DE FÔRMA PARA PILARES CIRCULARES, EM CHAPA DE MADEIRA COMPENSADA RESINADA. AF_06/2017</v>
          </cell>
          <cell r="C2127" t="str">
            <v>M2</v>
          </cell>
          <cell r="D2127">
            <v>140.65</v>
          </cell>
        </row>
        <row r="2128">
          <cell r="A2128">
            <v>96257</v>
          </cell>
          <cell r="B2128" t="str">
            <v>MONTAGEM E DESMONTAGEM DE FÔRMA DE PILARES CIRCULARES, COM ÁREA MÉDIA DAS SEÇÕES MENOR OU IGUAL A 0,28 M², PÉ-DIREITO SIMPLES, EM MADEIRA, 2 UTILIZAÇÕES. AF_06/2017</v>
          </cell>
          <cell r="C2128" t="str">
            <v>M2</v>
          </cell>
          <cell r="D2128">
            <v>121.39</v>
          </cell>
        </row>
        <row r="2129">
          <cell r="A2129">
            <v>96258</v>
          </cell>
          <cell r="B2129" t="str">
            <v>MONTAGEM E DESMONTAGEM DE FÔRMA DE PILARES CIRCULARES, COM ÁREA MÉDIA DAS SEÇÕES MAIOR QUE 0,28 M², PÉ-DIREITO SIMPLES, EM MADEIRA, 2 UTILIZAÇÕES. AF_06/2017</v>
          </cell>
          <cell r="C2129" t="str">
            <v>M2</v>
          </cell>
          <cell r="D2129">
            <v>113.39</v>
          </cell>
        </row>
        <row r="2130">
          <cell r="A2130">
            <v>96259</v>
          </cell>
          <cell r="B2130" t="str">
            <v>MONTAGEM E DESMONTAGEM DE FÔRMA DE PILARES CIRCULARES, COM ÁREA MÉDIA DAS SEÇÕES MENOR OU IGUAL A 0,28 M², PÉ-DIREITO DUPLO, EM MADEIRA, 2 UTILIZAÇÕES. AF_06/2017</v>
          </cell>
          <cell r="C2130" t="str">
            <v>M2</v>
          </cell>
          <cell r="D2130">
            <v>137.85</v>
          </cell>
        </row>
        <row r="2131">
          <cell r="A2131">
            <v>96529</v>
          </cell>
          <cell r="B2131" t="str">
            <v>FABRICAÇÃO, MONTAGEM E DESMONTAGEM DE FÔRMA PARA SAPATA, EM MADEIRA SERRADA, E=25 MM, 1 UTILIZAÇÃO. AF_06/2017</v>
          </cell>
          <cell r="C2131" t="str">
            <v>M2</v>
          </cell>
          <cell r="D2131">
            <v>202.56</v>
          </cell>
        </row>
        <row r="2132">
          <cell r="A2132">
            <v>96530</v>
          </cell>
          <cell r="B2132" t="str">
            <v>FABRICAÇÃO, MONTAGEM E DESMONTAGEM DE FÔRMA PARA VIGA BALDRAME, EM MADEIRA SERRADA, E=25 MM, 1 UTILIZAÇÃO. AF_06/2017</v>
          </cell>
          <cell r="C2132" t="str">
            <v>M2</v>
          </cell>
          <cell r="D2132">
            <v>106</v>
          </cell>
        </row>
        <row r="2133">
          <cell r="A2133">
            <v>96531</v>
          </cell>
          <cell r="B2133" t="str">
            <v>FABRICAÇÃO, MONTAGEM E DESMONTAGEM DE FÔRMA PARA BLOCO DE COROAMENTO, EM MADEIRA SERRADA, E=25 MM, 2 UTILIZAÇÕES. AF_06/2017</v>
          </cell>
          <cell r="C2133" t="str">
            <v>M2</v>
          </cell>
          <cell r="D2133">
            <v>76.27</v>
          </cell>
        </row>
        <row r="2134">
          <cell r="A2134">
            <v>96532</v>
          </cell>
          <cell r="B2134" t="str">
            <v>FABRICAÇÃO, MONTAGEM E DESMONTAGEM DE FÔRMA PARA SAPATA, EM MADEIRA SERRADA, E=25 MM, 2 UTILIZAÇÕES. AF_06/2017</v>
          </cell>
          <cell r="C2134" t="str">
            <v>M2</v>
          </cell>
          <cell r="D2134">
            <v>131.49</v>
          </cell>
        </row>
        <row r="2135">
          <cell r="A2135">
            <v>96533</v>
          </cell>
          <cell r="B2135" t="str">
            <v>FABRICAÇÃO, MONTAGEM E DESMONTAGEM DE FÔRMA PARA VIGA BALDRAME, EM MADEIRA SERRADA, E=25 MM, 2 UTILIZAÇÕES. AF_06/2017</v>
          </cell>
          <cell r="C2135" t="str">
            <v>M2</v>
          </cell>
          <cell r="D2135">
            <v>67.180000000000007</v>
          </cell>
        </row>
        <row r="2136">
          <cell r="A2136">
            <v>96534</v>
          </cell>
          <cell r="B2136" t="str">
            <v>FABRICAÇÃO, MONTAGEM E DESMONTAGEM DE FÔRMA PARA BLOCO DE COROAMENTO, EM MADEIRA SERRADA, E=25 MM, 4 UTILIZAÇÕES. AF_06/2017</v>
          </cell>
          <cell r="C2136" t="str">
            <v>M2</v>
          </cell>
          <cell r="D2136">
            <v>54.87</v>
          </cell>
        </row>
        <row r="2137">
          <cell r="A2137">
            <v>96535</v>
          </cell>
          <cell r="B2137" t="str">
            <v>FABRICAÇÃO, MONTAGEM E DESMONTAGEM DE FÔRMA PARA SAPATA, EM MADEIRA SERRADA, E=25 MM, 4 UTILIZAÇÕES. AF_06/2017</v>
          </cell>
          <cell r="C2137" t="str">
            <v>M2</v>
          </cell>
          <cell r="D2137">
            <v>94.46</v>
          </cell>
        </row>
        <row r="2138">
          <cell r="A2138">
            <v>96536</v>
          </cell>
          <cell r="B2138" t="str">
            <v>FABRICAÇÃO, MONTAGEM E DESMONTAGEM DE FÔRMA PARA VIGA BALDRAME, EM MADEIRA SERRADA, E=25 MM, 4 UTILIZAÇÕES. AF_06/2017</v>
          </cell>
          <cell r="C2138" t="str">
            <v>M2</v>
          </cell>
          <cell r="D2138">
            <v>46.97</v>
          </cell>
        </row>
        <row r="2139">
          <cell r="A2139">
            <v>96537</v>
          </cell>
          <cell r="B2139" t="str">
            <v>FABRICAÇÃO, MONTAGEM E DESMONTAGEM DE FÔRMA PARA BLOCO DE COROAMENTO, EM CHAPA DE MADEIRA COMPENSADA RESINADA, E=17 MM, 2 UTILIZAÇÕES. AF_06/2017</v>
          </cell>
          <cell r="C2139" t="str">
            <v>M2</v>
          </cell>
          <cell r="D2139">
            <v>109.24</v>
          </cell>
        </row>
        <row r="2140">
          <cell r="A2140">
            <v>96538</v>
          </cell>
          <cell r="B2140" t="str">
            <v>FABRICAÇÃO, MONTAGEM E DESMONTAGEM DE FÔRMA PARA SAPATA, EM CHAPA DE MADEIRA COMPENSADA RESINADA, E=17 MM, 2 UTILIZAÇÕES. AF_06/2017</v>
          </cell>
          <cell r="C2140" t="str">
            <v>M2</v>
          </cell>
          <cell r="D2140">
            <v>159.43</v>
          </cell>
        </row>
        <row r="2141">
          <cell r="A2141">
            <v>96539</v>
          </cell>
          <cell r="B2141" t="str">
            <v>FABRICAÇÃO, MONTAGEM E DESMONTAGEM DE FÔRMA PARA VIGA BALDRAME, EM CHAPA DE MADEIRA COMPENSADA RESINADA, E=17 MM, 2 UTILIZAÇÕES. AF_06/2017</v>
          </cell>
          <cell r="C2141" t="str">
            <v>M2</v>
          </cell>
          <cell r="D2141">
            <v>70.87</v>
          </cell>
        </row>
        <row r="2142">
          <cell r="A2142">
            <v>96540</v>
          </cell>
          <cell r="B2142" t="str">
            <v>FABRICAÇÃO, MONTAGEM E DESMONTAGEM DE FÔRMA PARA BLOCO DE COROAMENTO, EM CHAPA DE MADEIRA COMPENSADA RESINADA, E=17 MM, 4 UTILIZAÇÕES. AF_06/2017</v>
          </cell>
          <cell r="C2142" t="str">
            <v>M2</v>
          </cell>
          <cell r="D2142">
            <v>79.19</v>
          </cell>
        </row>
        <row r="2143">
          <cell r="A2143">
            <v>96541</v>
          </cell>
          <cell r="B2143" t="str">
            <v>FABRICAÇÃO, MONTAGEM E DESMONTAGEM DE FÔRMA PARA SAPATA, EM CHAPA DE MADEIRA COMPENSADA RESINADA, E=17 MM, 4 UTILIZAÇÕES. AF_06/2017</v>
          </cell>
          <cell r="C2143" t="str">
            <v>M2</v>
          </cell>
          <cell r="D2143">
            <v>116.71</v>
          </cell>
        </row>
        <row r="2144">
          <cell r="A2144">
            <v>96542</v>
          </cell>
          <cell r="B2144" t="str">
            <v>FABRICAÇÃO, MONTAGEM E DESMONTAGEM DE FÔRMA PARA VIGA BALDRAME, EM CHAPA DE MADEIRA COMPENSADA RESINADA, E=17 MM, 4 UTILIZAÇÕES. AF_06/2017</v>
          </cell>
          <cell r="C2144" t="str">
            <v>M2</v>
          </cell>
          <cell r="D2144">
            <v>55.67</v>
          </cell>
        </row>
        <row r="2145">
          <cell r="A2145">
            <v>96543</v>
          </cell>
          <cell r="B2145" t="str">
            <v>ARMAÇÃO DE BLOCO, VIGA BALDRAME E SAPATA UTILIZANDO AÇO CA-60 DE 5 MM - MONTAGEM. AF_06/2017</v>
          </cell>
          <cell r="C2145" t="str">
            <v>KG</v>
          </cell>
          <cell r="D2145">
            <v>11.42</v>
          </cell>
        </row>
        <row r="2146">
          <cell r="A2146">
            <v>97747</v>
          </cell>
          <cell r="B2146" t="str">
            <v>MONTAGEM E DESMONTAGEM DE FÔRMA DE PILARES CIRCULARES, COM ÁREA MÉDIA DAS SEÇÕES MAIOR QUE 0,28 M², PÉ-DIREITO DUPLO, EM MADEIRA, 2 UTILIZAÇÕES.  AF_06/2017</v>
          </cell>
          <cell r="C2146" t="str">
            <v>M2</v>
          </cell>
          <cell r="D2146">
            <v>127.51</v>
          </cell>
        </row>
        <row r="2147">
          <cell r="A2147" t="str">
            <v>73771/1</v>
          </cell>
          <cell r="B2147" t="str">
            <v>PROTENSAO DE TIRANTES DE BARRA DE ACO CA-50 EXCL MATERIAIS</v>
          </cell>
          <cell r="C2147" t="str">
            <v>UN</v>
          </cell>
          <cell r="D2147">
            <v>20.04</v>
          </cell>
        </row>
        <row r="2148">
          <cell r="A2148" t="str">
            <v>73990/1</v>
          </cell>
          <cell r="B2148" t="str">
            <v>ARMACAO ACO CA-50 P/1,0M3 DE CONCRETO</v>
          </cell>
          <cell r="C2148" t="str">
            <v>UN</v>
          </cell>
          <cell r="D2148">
            <v>524.48</v>
          </cell>
        </row>
        <row r="2149">
          <cell r="A2149">
            <v>85662</v>
          </cell>
          <cell r="B2149" t="str">
            <v>ARMACAO EM TELA DE ACO SOLDADA NERVURADA Q-92, ACO CA-60, 4,2MM, MALHA 15X15CM</v>
          </cell>
          <cell r="C2149" t="str">
            <v>M2</v>
          </cell>
          <cell r="D2149">
            <v>12.93</v>
          </cell>
        </row>
        <row r="2150">
          <cell r="A2150">
            <v>89996</v>
          </cell>
          <cell r="B2150" t="str">
            <v>ARMAÇÃO VERTICAL DE ALVENARIA ESTRUTURAL; DIÂMETRO DE 10,0 MM. AF_01/2015</v>
          </cell>
          <cell r="C2150" t="str">
            <v>KG</v>
          </cell>
          <cell r="D2150">
            <v>6.38</v>
          </cell>
        </row>
        <row r="2151">
          <cell r="A2151">
            <v>89997</v>
          </cell>
          <cell r="B2151" t="str">
            <v>ARMAÇÃO VERTICAL DE ALVENARIA ESTRUTURAL; DIÂMETRO DE 12,5 MM. AF_01/2015</v>
          </cell>
          <cell r="C2151" t="str">
            <v>KG</v>
          </cell>
          <cell r="D2151">
            <v>5.53</v>
          </cell>
        </row>
        <row r="2152">
          <cell r="A2152">
            <v>89998</v>
          </cell>
          <cell r="B2152" t="str">
            <v>ARMAÇÃO DE CINTA DE ALVENARIA ESTRUTURAL; DIÂMETRO DE 10,0 MM. AF_01/2015</v>
          </cell>
          <cell r="C2152" t="str">
            <v>KG</v>
          </cell>
          <cell r="D2152">
            <v>6.01</v>
          </cell>
        </row>
        <row r="2153">
          <cell r="A2153">
            <v>89999</v>
          </cell>
          <cell r="B2153" t="str">
            <v>ARMAÇÃO DE VERGA E CONTRAVERGA DE ALVENARIA ESTRUTURAL; DIÂMETRO DE 8,0 MM. AF_01/2015</v>
          </cell>
          <cell r="C2153" t="str">
            <v>KG</v>
          </cell>
          <cell r="D2153">
            <v>9.66</v>
          </cell>
        </row>
        <row r="2154">
          <cell r="A2154">
            <v>90000</v>
          </cell>
          <cell r="B2154" t="str">
            <v>ARMAÇÃO DE VERGA E CONTRAVERGA DE ALVENARIA ESTRUTURAL; DIÂMETRO DE 10,0 MM. AF_01/2015</v>
          </cell>
          <cell r="C2154" t="str">
            <v>KG</v>
          </cell>
          <cell r="D2154">
            <v>7.34</v>
          </cell>
        </row>
        <row r="2155">
          <cell r="A2155">
            <v>91593</v>
          </cell>
          <cell r="B2155" t="str">
            <v>ARMAÇÃO DO SISTEMA DE PAREDES DE CONCRETO, EXECUTADA EM PAREDES DE EDIFICAÇÕES DE MÚLTIPLOS PAVIMENTOS, TELA Q-138. AF_06/2015</v>
          </cell>
          <cell r="C2155" t="str">
            <v>KG</v>
          </cell>
          <cell r="D2155">
            <v>8.8000000000000007</v>
          </cell>
        </row>
        <row r="2156">
          <cell r="A2156">
            <v>91594</v>
          </cell>
          <cell r="B2156" t="str">
            <v>ARMAÇÃO DO SISTEMA DE PAREDES DE CONCRETO, EXECUTADA EM PAREDES DE EDIFICAÇÕES TÉRREAS OU DE MÚLTIPLOS PAVIMENTOS, TELA Q-92. AF_06/2015</v>
          </cell>
          <cell r="C2156" t="str">
            <v>KG</v>
          </cell>
          <cell r="D2156">
            <v>9.19</v>
          </cell>
        </row>
        <row r="2157">
          <cell r="A2157">
            <v>91595</v>
          </cell>
          <cell r="B2157" t="str">
            <v>ARMAÇÃO DO SISTEMA DE PAREDES DE CONCRETO, EXECUTADA EM PAREDES DE EDIFICAÇÕES TÉRREAS, TELA Q-61. AF_06/2015</v>
          </cell>
          <cell r="C2157" t="str">
            <v>KG</v>
          </cell>
          <cell r="D2157">
            <v>10.06</v>
          </cell>
        </row>
        <row r="2158">
          <cell r="A2158">
            <v>91596</v>
          </cell>
          <cell r="B2158" t="str">
            <v>ARMAÇÃO DO SISTEMA DE PAREDES DE CONCRETO, EXECUTADA COMO ARMADURA POSITIVA DE LAJES, TELA Q-138. AF_06/2015</v>
          </cell>
          <cell r="C2158" t="str">
            <v>KG</v>
          </cell>
          <cell r="D2158">
            <v>8.9499999999999993</v>
          </cell>
        </row>
        <row r="2159">
          <cell r="A2159">
            <v>91597</v>
          </cell>
          <cell r="B2159" t="str">
            <v>ARMAÇÃO DO SISTEMA DE PAREDES DE CONCRETO, EXECUTADA COMO ARMADURA NEGATIVA DE LAJES, TELA T-196. AF_06/2015</v>
          </cell>
          <cell r="C2159" t="str">
            <v>KG</v>
          </cell>
          <cell r="D2159">
            <v>6.17</v>
          </cell>
        </row>
        <row r="2160">
          <cell r="A2160">
            <v>91598</v>
          </cell>
          <cell r="B2160" t="str">
            <v>ARMAÇÃO DO SISTEMA DE PAREDES DE CONCRETO, EXECUTADA COMO ARMADURA POSITIVA DE LAJES, TELA Q-113. AF_06/2015</v>
          </cell>
          <cell r="C2160" t="str">
            <v>KG</v>
          </cell>
          <cell r="D2160">
            <v>8.8000000000000007</v>
          </cell>
        </row>
        <row r="2161">
          <cell r="A2161">
            <v>91599</v>
          </cell>
          <cell r="B2161" t="str">
            <v>ARMAÇÃO DO SISTEMA DE PAREDES DE CONCRETO, EXECUTADA COMO ARMADURA NEGATIVA DE LAJES, TELA L-159. AF_06/2015</v>
          </cell>
          <cell r="C2161" t="str">
            <v>KG</v>
          </cell>
          <cell r="D2161">
            <v>9.4600000000000009</v>
          </cell>
        </row>
        <row r="2162">
          <cell r="A2162">
            <v>91600</v>
          </cell>
          <cell r="B2162" t="str">
            <v>ARMAÇÃO DO SISTEMA DE PAREDES DE CONCRETO, EXECUTADA EM PLATIBANDAS, TELA Q-92. AF_06/2015</v>
          </cell>
          <cell r="C2162" t="str">
            <v>KG</v>
          </cell>
          <cell r="D2162">
            <v>9.86</v>
          </cell>
        </row>
        <row r="2163">
          <cell r="A2163">
            <v>91601</v>
          </cell>
          <cell r="B2163" t="str">
            <v>ARMAÇÃO DO SISTEMA DE PAREDES DE CONCRETO, EXECUTADA COMO REFORÇO, VERGALHÃO DE 6,3 MM DE DIÂMETRO. AF_06/2015</v>
          </cell>
          <cell r="C2163" t="str">
            <v>KG</v>
          </cell>
          <cell r="D2163">
            <v>8.2799999999999994</v>
          </cell>
        </row>
        <row r="2164">
          <cell r="A2164">
            <v>91602</v>
          </cell>
          <cell r="B2164" t="str">
            <v>ARMAÇÃO DO SISTEMA DE PAREDES DE CONCRETO, EXECUTADA COMO REFORÇO, VERGALHÃO DE 8,0 MM DE DIÂMETRO. AF_06/2015</v>
          </cell>
          <cell r="C2164" t="str">
            <v>KG</v>
          </cell>
          <cell r="D2164">
            <v>7.85</v>
          </cell>
        </row>
        <row r="2165">
          <cell r="A2165">
            <v>91603</v>
          </cell>
          <cell r="B2165" t="str">
            <v>ARMAÇÃO DO SISTEMA DE PAREDES DE CONCRETO, EXECUTADA COMO REFORÇO, VERGALHÃO DE 10,0 MM DE DIÂMETRO. AF_06/2015</v>
          </cell>
          <cell r="C2165" t="str">
            <v>KG</v>
          </cell>
          <cell r="D2165">
            <v>6.33</v>
          </cell>
        </row>
        <row r="2166">
          <cell r="A2166">
            <v>92759</v>
          </cell>
          <cell r="B2166" t="str">
            <v>ARMAÇÃO DE PILAR OU VIGA DE UMA ESTRUTURA CONVENCIONAL DE CONCRETO ARMADO EM UM EDIFÍCIO DE MÚLTIPLOS PAVIMENTOS UTILIZANDO AÇO CA-60 DE 5,0 MM - MONTAGEM. AF_12/2015</v>
          </cell>
          <cell r="C2166" t="str">
            <v>KG</v>
          </cell>
          <cell r="D2166">
            <v>9.43</v>
          </cell>
        </row>
        <row r="2167">
          <cell r="A2167">
            <v>92760</v>
          </cell>
          <cell r="B2167" t="str">
            <v>ARMAÇÃO DE PILAR OU VIGA DE UMA ESTRUTURA CONVENCIONAL DE CONCRETO ARMADO EM UM EDIFÍCIO DE MÚLTIPLOS PAVIMENTOS UTILIZANDO AÇO CA-50 DE 6,3 MM - MONTAGEM. AF_12/2015</v>
          </cell>
          <cell r="C2167" t="str">
            <v>KG</v>
          </cell>
          <cell r="D2167">
            <v>8.36</v>
          </cell>
        </row>
        <row r="2168">
          <cell r="A2168">
            <v>92761</v>
          </cell>
          <cell r="B2168" t="str">
            <v>ARMAÇÃO DE PILAR OU VIGA DE UMA ESTRUTURA CONVENCIONAL DE CONCRETO ARMADO EM UM EDIFÍCIO DE MÚLTIPLOS PAVIMENTOS UTILIZANDO AÇO CA-50 DE 8,0 MM - MONTAGEM. AF_12/2015</v>
          </cell>
          <cell r="C2168" t="str">
            <v>KG</v>
          </cell>
          <cell r="D2168">
            <v>8.2899999999999991</v>
          </cell>
        </row>
        <row r="2169">
          <cell r="A2169">
            <v>92762</v>
          </cell>
          <cell r="B2169" t="str">
            <v>ARMAÇÃO DE PILAR OU VIGA DE UMA ESTRUTURA CONVENCIONAL DE CONCRETO ARMADO EM UM EDIFÍCIO DE MÚLTIPLOS PAVIMENTOS UTILIZANDO AÇO CA-50 DE 10,0 MM - MONTAGEM. AF_12/2015</v>
          </cell>
          <cell r="C2169" t="str">
            <v>KG</v>
          </cell>
          <cell r="D2169">
            <v>6.8</v>
          </cell>
        </row>
        <row r="2170">
          <cell r="A2170">
            <v>92763</v>
          </cell>
          <cell r="B2170" t="str">
            <v>ARMAÇÃO DE PILAR OU VIGA DE UMA ESTRUTURA CONVENCIONAL DE CONCRETO ARMADO EM UM EDIFÍCIO DE MÚLTIPLOS PAVIMENTOS UTILIZANDO AÇO CA-50 DE 12,5 MM - MONTAGEM. AF_12/2015</v>
          </cell>
          <cell r="C2170" t="str">
            <v>KG</v>
          </cell>
          <cell r="D2170">
            <v>6.11</v>
          </cell>
        </row>
        <row r="2171">
          <cell r="A2171">
            <v>92764</v>
          </cell>
          <cell r="B2171" t="str">
            <v>ARMAÇÃO DE PILAR OU VIGA DE UMA ESTRUTURA CONVENCIONAL DE CONCRETO ARMADO EM UM EDIFÍCIO DE MÚLTIPLOS PAVIMENTOS UTILIZANDO AÇO CA-50 DE 16,0 MM - MONTAGEM. AF_12/2015</v>
          </cell>
          <cell r="C2171" t="str">
            <v>KG</v>
          </cell>
          <cell r="D2171">
            <v>5.76</v>
          </cell>
        </row>
        <row r="2172">
          <cell r="A2172">
            <v>92765</v>
          </cell>
          <cell r="B2172" t="str">
            <v>ARMAÇÃO DE PILAR OU VIGA DE UMA ESTRUTURA CONVENCIONAL DE CONCRETO ARMADO EM UM EDIFÍCIO DE MÚLTIPLOS PAVIMENTOS UTILIZANDO AÇO CA-50 DE 20,0 MM - MONTAGEM. AF_12/2015</v>
          </cell>
          <cell r="C2172" t="str">
            <v>KG</v>
          </cell>
          <cell r="D2172">
            <v>5.33</v>
          </cell>
        </row>
        <row r="2173">
          <cell r="A2173">
            <v>92766</v>
          </cell>
          <cell r="B2173" t="str">
            <v>ARMAÇÃO DE PILAR OU VIGA DE UMA ESTRUTURA CONVENCIONAL DE CONCRETO ARMADO EM UM EDIFÍCIO DE MÚLTIPLOS PAVIMENTOS UTILIZANDO AÇO CA-50 DE 25,0 MM - MONTAGEM. AF_12/2015</v>
          </cell>
          <cell r="C2173" t="str">
            <v>KG</v>
          </cell>
          <cell r="D2173">
            <v>5.9</v>
          </cell>
        </row>
        <row r="2174">
          <cell r="A2174">
            <v>92767</v>
          </cell>
          <cell r="B2174" t="str">
            <v>ARMAÇÃO DE LAJE DE UMA ESTRUTURA CONVENCIONAL DE CONCRETO ARMADO EM UM EDIFÍCIO DE MÚLTIPLOS PAVIMENTOS UTILIZANDO AÇO CA-60 DE 4,2 MM - MONTAGEM. AF_12/2015</v>
          </cell>
          <cell r="C2174" t="str">
            <v>KG</v>
          </cell>
          <cell r="D2174">
            <v>9.6199999999999992</v>
          </cell>
        </row>
        <row r="2175">
          <cell r="A2175">
            <v>92768</v>
          </cell>
          <cell r="B2175" t="str">
            <v>ARMAÇÃO DE LAJE DE UMA ESTRUTURA CONVENCIONAL DE CONCRETO ARMADO EM UM EDIFÍCIO DE MÚLTIPLOS PAVIMENTOS UTILIZANDO AÇO CA-60 DE 5,0 MM - MONTAGEM. AF_12/2015</v>
          </cell>
          <cell r="C2175" t="str">
            <v>KG</v>
          </cell>
          <cell r="D2175">
            <v>8.39</v>
          </cell>
        </row>
        <row r="2176">
          <cell r="A2176">
            <v>92769</v>
          </cell>
          <cell r="B2176" t="str">
            <v>ARMAÇÃO DE LAJE DE UMA ESTRUTURA CONVENCIONAL DE CONCRETO ARMADO EM UM EDIFÍCIO DE MÚLTIPLOS PAVIMENTOS UTILIZANDO AÇO CA-50 DE 6,3 MM - MONTAGEM. AF_12/2015</v>
          </cell>
          <cell r="C2176" t="str">
            <v>KG</v>
          </cell>
          <cell r="D2176">
            <v>7.57</v>
          </cell>
        </row>
        <row r="2177">
          <cell r="A2177">
            <v>92770</v>
          </cell>
          <cell r="B2177" t="str">
            <v>ARMAÇÃO DE LAJE DE UMA ESTRUTURA CONVENCIONAL DE CONCRETO ARMADO EM UM EDIFÍCIO DE MÚLTIPLOS PAVIMENTOS UTILIZANDO AÇO CA-50 DE 8,0 MM - MONTAGEM. AF_12/2015</v>
          </cell>
          <cell r="C2177" t="str">
            <v>KG</v>
          </cell>
          <cell r="D2177">
            <v>7.69</v>
          </cell>
        </row>
        <row r="2178">
          <cell r="A2178">
            <v>92771</v>
          </cell>
          <cell r="B2178" t="str">
            <v>ARMAÇÃO DE LAJE DE UMA ESTRUTURA CONVENCIONAL DE CONCRETO ARMADO EM UM EDIFÍCIO DE MÚLTIPLOS PAVIMENTOS UTILIZANDO AÇO CA-50 DE 10,0 MM - MONTAGEM. AF_12/2015</v>
          </cell>
          <cell r="C2178" t="str">
            <v>KG</v>
          </cell>
          <cell r="D2178">
            <v>6.33</v>
          </cell>
        </row>
        <row r="2179">
          <cell r="A2179">
            <v>92772</v>
          </cell>
          <cell r="B2179" t="str">
            <v>ARMAÇÃO DE LAJE DE UMA ESTRUTURA CONVENCIONAL DE CONCRETO ARMADO EM UM EDIFÍCIO DE MÚLTIPLOS PAVIMENTOS UTILIZANDO AÇO CA-50 DE 12,5 MM - MONTAGEM. AF_12/2015</v>
          </cell>
          <cell r="C2179" t="str">
            <v>KG</v>
          </cell>
          <cell r="D2179">
            <v>5.75</v>
          </cell>
        </row>
        <row r="2180">
          <cell r="A2180">
            <v>92773</v>
          </cell>
          <cell r="B2180" t="str">
            <v>ARMAÇÃO DE LAJE DE UMA ESTRUTURA CONVENCIONAL DE CONCRETO ARMADO EM UM EDIFÍCIO DE MÚLTIPLOS PAVIMENTOS UTILIZANDO AÇO CA-50 DE 16,0 MM - MONTAGEM. AF_12/2015</v>
          </cell>
          <cell r="C2180" t="str">
            <v>KG</v>
          </cell>
          <cell r="D2180">
            <v>5.5</v>
          </cell>
        </row>
        <row r="2181">
          <cell r="A2181">
            <v>92774</v>
          </cell>
          <cell r="B2181" t="str">
            <v>ARMAÇÃO DE LAJE DE UMA ESTRUTURA CONVENCIONAL DE CONCRETO ARMADO EM UM EDIFÍCIO DE MÚLTIPLOS PAVIMENTOS UTILIZANDO AÇO CA-50 DE 20,0 MM - MONTAGEM. AF_12/2015</v>
          </cell>
          <cell r="C2181" t="str">
            <v>KG</v>
          </cell>
          <cell r="D2181">
            <v>5.16</v>
          </cell>
        </row>
        <row r="2182">
          <cell r="A2182">
            <v>92775</v>
          </cell>
          <cell r="B2182" t="str">
            <v>ARMAÇÃO DE PILAR OU VIGA DE UMA ESTRUTURA CONVENCIONAL DE CONCRETO ARMADO EM UMA EDIFICAÇÃO TÉRREA OU SOBRADO UTILIZANDO AÇO CA-60 DE 5,0 MM - MONTAGEM. AF_12/2015</v>
          </cell>
          <cell r="C2182" t="str">
            <v>KG</v>
          </cell>
          <cell r="D2182">
            <v>11.48</v>
          </cell>
        </row>
        <row r="2183">
          <cell r="A2183">
            <v>92776</v>
          </cell>
          <cell r="B2183" t="str">
            <v>ARMAÇÃO DE PILAR OU VIGA DE UMA ESTRUTURA CONVENCIONAL DE CONCRETO ARMADO EM UMA EDIFICAÇÃO TÉRREA OU SOBRADO UTILIZANDO AÇO CA-50 DE 6,3 MM - MONTAGEM. AF_12/2015</v>
          </cell>
          <cell r="C2183" t="str">
            <v>KG</v>
          </cell>
          <cell r="D2183">
            <v>9.93</v>
          </cell>
        </row>
        <row r="2184">
          <cell r="A2184">
            <v>92777</v>
          </cell>
          <cell r="B2184" t="str">
            <v>ARMAÇÃO DE PILAR OU VIGA DE UMA ESTRUTURA CONVENCIONAL DE CONCRETO ARMADO EM UMA EDIFICAÇÃO TÉRREA OU SOBRADO UTILIZANDO AÇO CA-50 DE 8,0 MM - MONTAGEM. AF_12/2015</v>
          </cell>
          <cell r="C2184" t="str">
            <v>KG</v>
          </cell>
          <cell r="D2184">
            <v>9.4600000000000009</v>
          </cell>
        </row>
        <row r="2185">
          <cell r="A2185">
            <v>92778</v>
          </cell>
          <cell r="B2185" t="str">
            <v>ARMAÇÃO DE PILAR OU VIGA DE UMA ESTRUTURA CONVENCIONAL DE CONCRETO ARMADO EM UMA EDIFICAÇÃO TÉRREA OU SOBRADO UTILIZANDO AÇO CA-50 DE 10,0 MM - MONTAGEM. AF_12/2015</v>
          </cell>
          <cell r="C2185" t="str">
            <v>KG</v>
          </cell>
          <cell r="D2185">
            <v>7.68</v>
          </cell>
        </row>
        <row r="2186">
          <cell r="A2186">
            <v>92779</v>
          </cell>
          <cell r="B2186" t="str">
            <v>ARMAÇÃO DE PILAR OU VIGA DE UMA ESTRUTURA CONVENCIONAL DE CONCRETO ARMADO EM UMA EDIFICAÇÃO TÉRREA OU SOBRADO UTILIZANDO AÇO CA-50 DE 12,5 MM - MONTAGEM. AF_12/2015</v>
          </cell>
          <cell r="C2186" t="str">
            <v>KG</v>
          </cell>
          <cell r="D2186">
            <v>6.75</v>
          </cell>
        </row>
        <row r="2187">
          <cell r="A2187">
            <v>92780</v>
          </cell>
          <cell r="B2187" t="str">
            <v>ARMAÇÃO DE PILAR OU VIGA DE UMA ESTRUTURA CONVENCIONAL DE CONCRETO ARMADO EM UMA EDIFICAÇÃO TÉRREA OU SOBRADO UTILIZANDO AÇO CA-50 DE 16,0 MM - MONTAGEM. AF_12/2015</v>
          </cell>
          <cell r="C2187" t="str">
            <v>KG</v>
          </cell>
          <cell r="D2187">
            <v>6.2</v>
          </cell>
        </row>
        <row r="2188">
          <cell r="A2188">
            <v>92781</v>
          </cell>
          <cell r="B2188" t="str">
            <v>ARMAÇÃO DE PILAR OU VIGA DE UMA ESTRUTURA CONVENCIONAL DE CONCRETO ARMADO EM UMA EDIFICAÇÃO TÉRREA OU SOBRADO UTILIZANDO AÇO CA-50 DE 20,0 MM - MONTAGEM. AF_12/2015</v>
          </cell>
          <cell r="C2188" t="str">
            <v>KG</v>
          </cell>
          <cell r="D2188">
            <v>5.62</v>
          </cell>
        </row>
        <row r="2189">
          <cell r="A2189">
            <v>92782</v>
          </cell>
          <cell r="B2189" t="str">
            <v>ARMAÇÃO DE PILAR OU VIGA DE UMA ESTRUTURA CONVENCIONAL DE CONCRETO ARMADO EM UMA EDIFICAÇÃO TÉRREA OU SOBRADO UTILIZANDO AÇO CA-50 DE 25,0 MM - MONTAGEM. AF_12/2015</v>
          </cell>
          <cell r="C2189" t="str">
            <v>KG</v>
          </cell>
          <cell r="D2189">
            <v>6.07</v>
          </cell>
        </row>
        <row r="2190">
          <cell r="A2190">
            <v>92783</v>
          </cell>
          <cell r="B2190" t="str">
            <v>ARMAÇÃO DE LAJE DE UMA ESTRUTURA CONVENCIONAL DE CONCRETO ARMADO EM UMA EDIFICAÇÃO TÉRREA OU SOBRADO UTILIZANDO AÇO CA-60 DE 4,2 MM - MONTAGEM. AF_12/2015</v>
          </cell>
          <cell r="C2190" t="str">
            <v>KG</v>
          </cell>
          <cell r="D2190">
            <v>11.35</v>
          </cell>
        </row>
        <row r="2191">
          <cell r="A2191">
            <v>92784</v>
          </cell>
          <cell r="B2191" t="str">
            <v>ARMAÇÃO DE LAJE DE UMA ESTRUTURA CONVENCIONAL DE CONCRETO ARMADO EM UMA EDIFICAÇÃO TÉRREA OU SOBRADO UTILIZANDO AÇO CA-60 DE 5,0 MM - MONTAGEM. AF_12/2015</v>
          </cell>
          <cell r="C2191" t="str">
            <v>KG</v>
          </cell>
          <cell r="D2191">
            <v>9.81</v>
          </cell>
        </row>
        <row r="2192">
          <cell r="A2192">
            <v>92785</v>
          </cell>
          <cell r="B2192" t="str">
            <v>ARMAÇÃO DE LAJE DE UMA ESTRUTURA CONVENCIONAL DE CONCRETO ARMADO EM UMA EDIFICAÇÃO TÉRREA OU SOBRADO UTILIZANDO AÇO CA-50 DE 6,3 MM - MONTAGEM. AF_12/2015</v>
          </cell>
          <cell r="C2192" t="str">
            <v>KG</v>
          </cell>
          <cell r="D2192">
            <v>8.64</v>
          </cell>
        </row>
        <row r="2193">
          <cell r="A2193">
            <v>92786</v>
          </cell>
          <cell r="B2193" t="str">
            <v>ARMAÇÃO DE LAJE DE UMA ESTRUTURA CONVENCIONAL DE CONCRETO ARMADO EM UMA EDIFICAÇÃO TÉRREA OU SOBRADO UTILIZANDO AÇO CA-50 DE 8,0 MM - MONTAGEM. AF_12/2015</v>
          </cell>
          <cell r="C2193" t="str">
            <v>KG</v>
          </cell>
          <cell r="D2193">
            <v>8.48</v>
          </cell>
        </row>
        <row r="2194">
          <cell r="A2194">
            <v>92787</v>
          </cell>
          <cell r="B2194" t="str">
            <v>ARMAÇÃO DE LAJE DE UMA ESTRUTURA CONVENCIONAL DE CONCRETO ARMADO EM UMA EDIFICAÇÃO TÉRREA OU SOBRADO UTILIZANDO AÇO CA-50 DE 10,0 MM - MONTAGEM. AF_12/2015</v>
          </cell>
          <cell r="C2194" t="str">
            <v>KG</v>
          </cell>
          <cell r="D2194">
            <v>6.91</v>
          </cell>
        </row>
        <row r="2195">
          <cell r="A2195">
            <v>92788</v>
          </cell>
          <cell r="B2195" t="str">
            <v>ARMAÇÃO DE LAJE DE UMA ESTRUTURA CONVENCIONAL DE CONCRETO ARMADO EM UMA EDIFICAÇÃO TÉRREA OU SOBRADO UTILIZANDO AÇO CA-50 DE 12,5 MM - MONTAGEM. AF_12/2015</v>
          </cell>
          <cell r="C2195" t="str">
            <v>KG</v>
          </cell>
          <cell r="D2195">
            <v>6.16</v>
          </cell>
        </row>
        <row r="2196">
          <cell r="A2196">
            <v>92789</v>
          </cell>
          <cell r="B2196" t="str">
            <v>ARMAÇÃO DE LAJE DE UMA ESTRUTURA CONVENCIONAL DE CONCRETO ARMADO EM UMA EDIFICAÇÃO TÉRREA OU SOBRADO UTILIZANDO AÇO CA-50 DE 16,0 MM - MONTAGEM. AF_12/2015</v>
          </cell>
          <cell r="C2196" t="str">
            <v>KG</v>
          </cell>
          <cell r="D2196">
            <v>5.76</v>
          </cell>
        </row>
        <row r="2197">
          <cell r="A2197">
            <v>92790</v>
          </cell>
          <cell r="B2197" t="str">
            <v>ARMAÇÃO DE LAJE DE UMA ESTRUTURA CONVENCIONAL DE CONCRETO ARMADO EM UMA EDIFICAÇÃO TÉRREA OU SOBRADO UTILIZANDO AÇO CA-50 DE 20,0 MM - MONTAGEM. AF_12/2015</v>
          </cell>
          <cell r="C2197" t="str">
            <v>KG</v>
          </cell>
          <cell r="D2197">
            <v>5.31</v>
          </cell>
        </row>
        <row r="2198">
          <cell r="A2198">
            <v>92791</v>
          </cell>
          <cell r="B2198" t="str">
            <v>CORTE E DOBRA DE AÇO CA-60, DIÂMETRO DE 5,0 MM, UTILIZADO EM ESTRUTURAS DIVERSAS, EXCETO LAJES. AF_12/2015</v>
          </cell>
          <cell r="C2198" t="str">
            <v>KG</v>
          </cell>
          <cell r="D2198">
            <v>6.47</v>
          </cell>
        </row>
        <row r="2199">
          <cell r="A2199">
            <v>92792</v>
          </cell>
          <cell r="B2199" t="str">
            <v>CORTE E DOBRA DE AÇO CA-50, DIÂMETRO DE 6,3 MM, UTILIZADO EM ESTRUTURAS DIVERSAS, EXCETO LAJES. AF_12/2015</v>
          </cell>
          <cell r="C2199" t="str">
            <v>KG</v>
          </cell>
          <cell r="D2199">
            <v>6.04</v>
          </cell>
        </row>
        <row r="2200">
          <cell r="A2200">
            <v>92793</v>
          </cell>
          <cell r="B2200" t="str">
            <v>CORTE E DOBRA DE AÇO CA-50, DIÂMETRO DE 8,0 MM, UTILIZADO EM ESTRUTURAS DIVERSAS, EXCETO LAJES. AF_12/2015</v>
          </cell>
          <cell r="C2200" t="str">
            <v>KG</v>
          </cell>
          <cell r="D2200">
            <v>6.5</v>
          </cell>
        </row>
        <row r="2201">
          <cell r="A2201">
            <v>92794</v>
          </cell>
          <cell r="B2201" t="str">
            <v>CORTE E DOBRA DE AÇO CA-50, DIÂMETRO DE 10,0 MM, UTILIZADO EM ESTRUTURAS DIVERSAS, EXCETO LAJES. AF_12/2015</v>
          </cell>
          <cell r="C2201" t="str">
            <v>KG</v>
          </cell>
          <cell r="D2201">
            <v>5.4</v>
          </cell>
        </row>
        <row r="2202">
          <cell r="A2202">
            <v>92795</v>
          </cell>
          <cell r="B2202" t="str">
            <v>CORTE E DOBRA DE AÇO CA-50, DIÂMETRO DE 12,5 MM, UTILIZADO EM ESTRUTURAS DIVERSAS, EXCETO LAJES. AF_12/2015</v>
          </cell>
          <cell r="C2202" t="str">
            <v>KG</v>
          </cell>
          <cell r="D2202">
            <v>5.03</v>
          </cell>
        </row>
        <row r="2203">
          <cell r="A2203">
            <v>92796</v>
          </cell>
          <cell r="B2203" t="str">
            <v>CORTE E DOBRA DE AÇO CA-50, DIÂMETRO DE 16,0 MM, UTILIZADO EM ESTRUTURAS DIVERSAS, EXCETO LAJES. AF_12/2015</v>
          </cell>
          <cell r="C2203" t="str">
            <v>KG</v>
          </cell>
          <cell r="D2203">
            <v>4.96</v>
          </cell>
        </row>
        <row r="2204">
          <cell r="A2204">
            <v>92797</v>
          </cell>
          <cell r="B2204" t="str">
            <v>CORTE E DOBRA DE AÇO CA-50, DIÂMETRO DE 20,0 MM, UTILIZADO EM ESTRUTURAS DIVERSAS, EXCETO LAJES. AF_12/2015</v>
          </cell>
          <cell r="C2204" t="str">
            <v>KG</v>
          </cell>
          <cell r="D2204">
            <v>4.7300000000000004</v>
          </cell>
        </row>
        <row r="2205">
          <cell r="A2205">
            <v>92798</v>
          </cell>
          <cell r="B2205" t="str">
            <v>CORTE E DOBRA DE AÇO CA-50, DIÂMETRO DE 25,0 MM, UTILIZADO EM ESTRUTURAS DIVERSAS, EXCETO LAJES. AF_12/2015</v>
          </cell>
          <cell r="C2205" t="str">
            <v>KG</v>
          </cell>
          <cell r="D2205">
            <v>5.45</v>
          </cell>
        </row>
        <row r="2206">
          <cell r="A2206">
            <v>92799</v>
          </cell>
          <cell r="B2206" t="str">
            <v>CORTE E DOBRA DE AÇO CA-60, DIÂMETRO DE 4,2 MM, UTILIZADO EM LAJE. AF_12/2015</v>
          </cell>
          <cell r="C2206" t="str">
            <v>KG</v>
          </cell>
          <cell r="D2206">
            <v>6.81</v>
          </cell>
        </row>
        <row r="2207">
          <cell r="A2207">
            <v>92800</v>
          </cell>
          <cell r="B2207" t="str">
            <v>CORTE E DOBRA DE AÇO CA-60, DIÂMETRO DE 5,0 MM, UTILIZADO EM LAJE. AF_12/2015</v>
          </cell>
          <cell r="C2207" t="str">
            <v>KG</v>
          </cell>
          <cell r="D2207">
            <v>6.09</v>
          </cell>
        </row>
        <row r="2208">
          <cell r="A2208">
            <v>92801</v>
          </cell>
          <cell r="B2208" t="str">
            <v>CORTE E DOBRA DE AÇO CA-50, DIÂMETRO DE 6,3 MM, UTILIZADO EM LAJE. AF_12/2015</v>
          </cell>
          <cell r="C2208" t="str">
            <v>KG</v>
          </cell>
          <cell r="D2208">
            <v>5.82</v>
          </cell>
        </row>
        <row r="2209">
          <cell r="A2209">
            <v>92802</v>
          </cell>
          <cell r="B2209" t="str">
            <v>CORTE E DOBRA DE AÇO CA-50, DIÂMETRO DE 8,0 MM, UTILIZADO EM LAJE. AF_12/2015</v>
          </cell>
          <cell r="C2209" t="str">
            <v>KG</v>
          </cell>
          <cell r="D2209">
            <v>6.38</v>
          </cell>
        </row>
        <row r="2210">
          <cell r="A2210">
            <v>92803</v>
          </cell>
          <cell r="B2210" t="str">
            <v>CORTE E DOBRA DE AÇO CA-50, DIÂMETRO DE 10,0 MM, UTILIZADO EM LAJE. AF_12/2015</v>
          </cell>
          <cell r="C2210" t="str">
            <v>KG</v>
          </cell>
          <cell r="D2210">
            <v>5.33</v>
          </cell>
        </row>
        <row r="2211">
          <cell r="A2211">
            <v>92804</v>
          </cell>
          <cell r="B2211" t="str">
            <v>CORTE E DOBRA DE AÇO CA-50, DIÂMETRO DE 12,5 MM, UTILIZADO EM LAJE. AF_12/2015</v>
          </cell>
          <cell r="C2211" t="str">
            <v>KG</v>
          </cell>
          <cell r="D2211">
            <v>4.9800000000000004</v>
          </cell>
        </row>
        <row r="2212">
          <cell r="A2212">
            <v>92805</v>
          </cell>
          <cell r="B2212" t="str">
            <v>CORTE E DOBRA DE AÇO CA-50, DIÂMETRO DE 16,0 MM, UTILIZADO EM LAJE. AF_12/2015</v>
          </cell>
          <cell r="C2212" t="str">
            <v>KG</v>
          </cell>
          <cell r="D2212">
            <v>4.9400000000000004</v>
          </cell>
        </row>
        <row r="2213">
          <cell r="A2213">
            <v>92806</v>
          </cell>
          <cell r="B2213" t="str">
            <v>CORTE E DOBRA DE AÇO CA-50, DIÂMETRO DE 20,0 MM, UTILIZADO EM LAJE. AF_12/2015</v>
          </cell>
          <cell r="C2213" t="str">
            <v>KG</v>
          </cell>
          <cell r="D2213">
            <v>4.72</v>
          </cell>
        </row>
        <row r="2214">
          <cell r="A2214">
            <v>92875</v>
          </cell>
          <cell r="B2214" t="str">
            <v>CORTE E DOBRA DE AÇO CA-25, DIÂMETRO DE 6,3 MM. AF_12/2015</v>
          </cell>
          <cell r="C2214" t="str">
            <v>KG</v>
          </cell>
          <cell r="D2214">
            <v>5.76</v>
          </cell>
        </row>
        <row r="2215">
          <cell r="A2215">
            <v>92876</v>
          </cell>
          <cell r="B2215" t="str">
            <v>CORTE E DOBRA DE AÇO CA-25, DIÂMETRO DE 8,0 MM. AF_12/2015</v>
          </cell>
          <cell r="C2215" t="str">
            <v>KG</v>
          </cell>
          <cell r="D2215">
            <v>5.5</v>
          </cell>
        </row>
        <row r="2216">
          <cell r="A2216">
            <v>92877</v>
          </cell>
          <cell r="B2216" t="str">
            <v>CORTE E DOBRA DE AÇO CA-25, DIÂMETRO DE 10,0 MM. AF_12/2015</v>
          </cell>
          <cell r="C2216" t="str">
            <v>KG</v>
          </cell>
          <cell r="D2216">
            <v>4.97</v>
          </cell>
        </row>
        <row r="2217">
          <cell r="A2217">
            <v>92878</v>
          </cell>
          <cell r="B2217" t="str">
            <v>CORTE E DOBRA DE AÇO CA-25, DIÂMETRO DE 12,5 MM. AF_12/2015</v>
          </cell>
          <cell r="C2217" t="str">
            <v>KG</v>
          </cell>
          <cell r="D2217">
            <v>4.9000000000000004</v>
          </cell>
        </row>
        <row r="2218">
          <cell r="A2218">
            <v>92879</v>
          </cell>
          <cell r="B2218" t="str">
            <v>CORTE E DOBRA DE AÇO CA-25, DIÂMETRO DE 16,0 MM. AF_12/2015</v>
          </cell>
          <cell r="C2218" t="str">
            <v>KG</v>
          </cell>
          <cell r="D2218">
            <v>4.83</v>
          </cell>
        </row>
        <row r="2219">
          <cell r="A2219">
            <v>92880</v>
          </cell>
          <cell r="B2219" t="str">
            <v>CORTE E DOBRA DE AÇO CA-25, DIÂMETRO DE 20,0 MM. AF_12/2015</v>
          </cell>
          <cell r="C2219" t="str">
            <v>KG</v>
          </cell>
          <cell r="D2219">
            <v>4.93</v>
          </cell>
        </row>
        <row r="2220">
          <cell r="A2220">
            <v>92881</v>
          </cell>
          <cell r="B2220" t="str">
            <v>CORTE E DOBRA DE AÇO CA-25, DIÂMETRO DE 25,0 MM. AF_12/2015</v>
          </cell>
          <cell r="C2220" t="str">
            <v>KG</v>
          </cell>
          <cell r="D2220">
            <v>4.92</v>
          </cell>
        </row>
        <row r="2221">
          <cell r="A2221">
            <v>92882</v>
          </cell>
          <cell r="B2221" t="str">
            <v>ARMAÇÃO UTILIZANDO AÇO CA-25 DE 6,3 MM - MONTAGEM. AF_12/2015</v>
          </cell>
          <cell r="C2221" t="str">
            <v>KG</v>
          </cell>
          <cell r="D2221">
            <v>8.08</v>
          </cell>
        </row>
        <row r="2222">
          <cell r="A2222">
            <v>92883</v>
          </cell>
          <cell r="B2222" t="str">
            <v>ARMAÇÃO UTILIZANDO AÇO CA-25 DE 8,0 MM - MONTAGEM. AF_12/2015</v>
          </cell>
          <cell r="C2222" t="str">
            <v>KG</v>
          </cell>
          <cell r="D2222">
            <v>7.29</v>
          </cell>
        </row>
        <row r="2223">
          <cell r="A2223">
            <v>92884</v>
          </cell>
          <cell r="B2223" t="str">
            <v>ARMAÇÃO UTILIZANDO AÇO CA-25 DE 10,0 MM - MONTAGEM. AF_12/2015</v>
          </cell>
          <cell r="C2223" t="str">
            <v>KG</v>
          </cell>
          <cell r="D2223">
            <v>6.37</v>
          </cell>
        </row>
        <row r="2224">
          <cell r="A2224">
            <v>92885</v>
          </cell>
          <cell r="B2224" t="str">
            <v>ARMAÇÃO UTILIZANDO AÇO CA-25 DE 12,5 MM - MONTAGEM. AF_12/2015</v>
          </cell>
          <cell r="C2224" t="str">
            <v>KG</v>
          </cell>
          <cell r="D2224">
            <v>5.98</v>
          </cell>
        </row>
        <row r="2225">
          <cell r="A2225">
            <v>92886</v>
          </cell>
          <cell r="B2225" t="str">
            <v>ARMAÇÃO UTILIZANDO AÇO CA-25 DE 16,0 MM - MONTAGEM. AF_12/2015</v>
          </cell>
          <cell r="C2225" t="str">
            <v>KG</v>
          </cell>
          <cell r="D2225">
            <v>5.63</v>
          </cell>
        </row>
        <row r="2226">
          <cell r="A2226">
            <v>92887</v>
          </cell>
          <cell r="B2226" t="str">
            <v>ARMAÇÃO UTILIZANDO AÇO CA-25 DE 20,0 MM - MONTAGEM. AF_12/2015</v>
          </cell>
          <cell r="C2226" t="str">
            <v>KG</v>
          </cell>
          <cell r="D2226">
            <v>5.53</v>
          </cell>
        </row>
        <row r="2227">
          <cell r="A2227">
            <v>92888</v>
          </cell>
          <cell r="B2227" t="str">
            <v>ARMAÇÃO UTILIZANDO AÇO CA-25 DE 25,0 MM - MONTAGEM. AF_12/2015</v>
          </cell>
          <cell r="C2227" t="str">
            <v>KG</v>
          </cell>
          <cell r="D2227">
            <v>5.37</v>
          </cell>
        </row>
        <row r="2228">
          <cell r="A2228">
            <v>92915</v>
          </cell>
          <cell r="B2228" t="str">
            <v>ARMAÇÃO DE ESTRUTURAS DE CONCRETO ARMADO, EXCETO VIGAS, PILARES, LAJES E FUNDAÇÕES, UTILIZANDO AÇO CA-60 DE 5,0 MM - MONTAGEM. AF_12/2015</v>
          </cell>
          <cell r="C2228" t="str">
            <v>KG</v>
          </cell>
          <cell r="D2228">
            <v>10.45</v>
          </cell>
        </row>
        <row r="2229">
          <cell r="A2229">
            <v>92916</v>
          </cell>
          <cell r="B2229" t="str">
            <v>ARMAÇÃO DE ESTRUTURAS DE CONCRETO ARMADO, EXCETO VIGAS, PILARES, LAJES E FUNDAÇÕES, UTILIZANDO AÇO CA-50 DE 6,3 MM - MONTAGEM. AF_12/2015</v>
          </cell>
          <cell r="C2229" t="str">
            <v>KG</v>
          </cell>
          <cell r="D2229">
            <v>9.15</v>
          </cell>
        </row>
        <row r="2230">
          <cell r="A2230">
            <v>92917</v>
          </cell>
          <cell r="B2230" t="str">
            <v>ARMAÇÃO DE ESTRUTURAS DE CONCRETO ARMADO, EXCETO VIGAS, PILARES, LAJES E FUNDAÇÕES, UTILIZANDO AÇO CA-50 DE 8,0 MM - MONTAGEM. AF_12/2015</v>
          </cell>
          <cell r="C2230" t="str">
            <v>KG</v>
          </cell>
          <cell r="D2230">
            <v>8.89</v>
          </cell>
        </row>
        <row r="2231">
          <cell r="A2231">
            <v>92919</v>
          </cell>
          <cell r="B2231" t="str">
            <v>ARMAÇÃO DE ESTRUTURAS DE CONCRETO ARMADO, EXCETO VIGAS, PILARES, LAJES E FUNDAÇÕES, UTILIZANDO AÇO CA-50 DE 10,0 MM - MONTAGEM. AF_12/2015</v>
          </cell>
          <cell r="C2231" t="str">
            <v>KG</v>
          </cell>
          <cell r="D2231">
            <v>7.24</v>
          </cell>
        </row>
        <row r="2232">
          <cell r="A2232">
            <v>92921</v>
          </cell>
          <cell r="B2232" t="str">
            <v>ARMAÇÃO DE ESTRUTURAS DE CONCRETO ARMADO, EXCETO VIGAS, PILARES, LAJES E FUNDAÇÕES, UTILIZANDO AÇO CA-50 DE 12,5 MM - MONTAGEM. AF_12/2015</v>
          </cell>
          <cell r="C2232" t="str">
            <v>KG</v>
          </cell>
          <cell r="D2232">
            <v>6.43</v>
          </cell>
        </row>
        <row r="2233">
          <cell r="A2233">
            <v>92922</v>
          </cell>
          <cell r="B2233" t="str">
            <v>ARMAÇÃO DE ESTRUTURAS DE CONCRETO ARMADO, EXCETO VIGAS, PILARES, LAJES E FUNDAÇÕES, UTILIZANDO AÇO CA-50 DE 16,0 MM - MONTAGEM. AF_12/2015</v>
          </cell>
          <cell r="C2233" t="str">
            <v>KG</v>
          </cell>
          <cell r="D2233">
            <v>5.98</v>
          </cell>
        </row>
        <row r="2234">
          <cell r="A2234">
            <v>92923</v>
          </cell>
          <cell r="B2234" t="str">
            <v>ARMAÇÃO DE ESTRUTURAS DE CONCRETO ARMADO, EXCETO VIGAS, PILARES, LAJES E FUNDAÇÕES, UTILIZANDO AÇO CA-50 DE 20,0 MM - MONTAGEM. AF_12/2015</v>
          </cell>
          <cell r="C2234" t="str">
            <v>KG</v>
          </cell>
          <cell r="D2234">
            <v>5.48</v>
          </cell>
        </row>
        <row r="2235">
          <cell r="A2235">
            <v>92924</v>
          </cell>
          <cell r="B2235" t="str">
            <v>ARMAÇÃO DE ESTRUTURAS DE CONCRETO ARMADO, EXCETO VIGAS, PILARES, LAJES E FUNDAÇÕES, UTILIZANDO AÇO CA-50 DE 25,0 MM - MONTAGEM. AF_12/2015</v>
          </cell>
          <cell r="C2235" t="str">
            <v>KG</v>
          </cell>
          <cell r="D2235">
            <v>5.98</v>
          </cell>
        </row>
        <row r="2236">
          <cell r="A2236">
            <v>95445</v>
          </cell>
          <cell r="B2236" t="str">
            <v>CORTE E DOBRA DE AÇO CA-60, DIÂMETRO DE 5,0 MM, UTILIZADO EM ESTRIBO CONTÍNUO HELICOIDAL. AF_10/2016</v>
          </cell>
          <cell r="C2236" t="str">
            <v>KG</v>
          </cell>
          <cell r="D2236">
            <v>5.12</v>
          </cell>
        </row>
        <row r="2237">
          <cell r="A2237">
            <v>95446</v>
          </cell>
          <cell r="B2237" t="str">
            <v>CORTE E DOBRA DE AÇO CA-50, DIÂMETRO DE 6,3 MM, UTILIZADO EM ESTRIBO CONTÍNUO HELICOIDAL. AF_10/2016</v>
          </cell>
          <cell r="C2237" t="str">
            <v>KG</v>
          </cell>
          <cell r="D2237">
            <v>5.23</v>
          </cell>
        </row>
        <row r="2238">
          <cell r="A2238">
            <v>95576</v>
          </cell>
          <cell r="B2238" t="str">
            <v>MONTAGEM DE ARMADURA LONGITUDINAL/TRANSVERSAL DE ESTACAS DE SEÇÃO CIRCULAR, DIÂMETRO = 8,0 MM. AF_11/2016</v>
          </cell>
          <cell r="C2238" t="str">
            <v>KG</v>
          </cell>
          <cell r="D2238">
            <v>8.41</v>
          </cell>
        </row>
        <row r="2239">
          <cell r="A2239">
            <v>95577</v>
          </cell>
          <cell r="B2239" t="str">
            <v>MONTAGEM DE ARMADURA LONGITUDINAL DE ESTACAS DE SEÇÃO CIRCULAR, DIÂMETRO = 10,0 MM. AF_11/2016</v>
          </cell>
          <cell r="C2239" t="str">
            <v>KG</v>
          </cell>
          <cell r="D2239">
            <v>6.98</v>
          </cell>
        </row>
        <row r="2240">
          <cell r="A2240">
            <v>95578</v>
          </cell>
          <cell r="B2240" t="str">
            <v>MONTAGEM DE ARMADURA LONGITUDINAL/TRANSVERSAL DE ESTACAS DE SEÇÃO CIRCULAR, DIÂMETRO = 12,5 MM. AF_11/2016</v>
          </cell>
          <cell r="C2240" t="str">
            <v>KG</v>
          </cell>
          <cell r="D2240">
            <v>6.34</v>
          </cell>
        </row>
        <row r="2241">
          <cell r="A2241">
            <v>95579</v>
          </cell>
          <cell r="B2241" t="str">
            <v>MONTAGEM DE ARMADURA LONGITUDINAL DE ESTACAS DE SEÇÃO CIRCULAR, DIÂMETRO = 16,0 MM. AF_11/2016</v>
          </cell>
          <cell r="C2241" t="str">
            <v>KG</v>
          </cell>
          <cell r="D2241">
            <v>6.02</v>
          </cell>
        </row>
        <row r="2242">
          <cell r="A2242">
            <v>95580</v>
          </cell>
          <cell r="B2242" t="str">
            <v>MONTAGEM DE ARMADURA LONGITUDINAL DE ESTACAS DE SEÇÃO CIRCULAR, DIÂMETRO = 20,0 MM. AF_11/2016</v>
          </cell>
          <cell r="C2242" t="str">
            <v>KG</v>
          </cell>
          <cell r="D2242">
            <v>5.63</v>
          </cell>
        </row>
        <row r="2243">
          <cell r="A2243">
            <v>95581</v>
          </cell>
          <cell r="B2243" t="str">
            <v>MONTAGEM DE ARMADURA LONGITUDINAL DE ESTACAS DE SEÇÃO CIRCULAR, DIÂMETRO = 25,0 MM. AF_11/2016</v>
          </cell>
          <cell r="C2243" t="str">
            <v>KG</v>
          </cell>
          <cell r="D2243">
            <v>6.21</v>
          </cell>
        </row>
        <row r="2244">
          <cell r="A2244">
            <v>95583</v>
          </cell>
          <cell r="B2244" t="str">
            <v>MONTAGEM DE ARMADURA TRANSVERSAL DE ESTACAS DE SEÇÃO CIRCULAR, DIÂMETRO = 5,0 MM. AF_11/2016</v>
          </cell>
          <cell r="C2244" t="str">
            <v>KG</v>
          </cell>
          <cell r="D2244">
            <v>10.82</v>
          </cell>
        </row>
        <row r="2245">
          <cell r="A2245">
            <v>95584</v>
          </cell>
          <cell r="B2245" t="str">
            <v>MONTAGEM DE ARMADURA TRANSVERSAL DE ESTACAS DE SEÇÃO CIRCULAR, DIÂMETRO = 6,3 MM. AF_11/2016</v>
          </cell>
          <cell r="C2245" t="str">
            <v>KG</v>
          </cell>
          <cell r="D2245">
            <v>8.86</v>
          </cell>
        </row>
        <row r="2246">
          <cell r="A2246">
            <v>95585</v>
          </cell>
          <cell r="B2246" t="str">
            <v>MONTAGEM DE ARMADURA LONGITUDINAL/TRANSVERSAL DE ESTACAS DE SEÇÃO RETANGULAR (BARRETE), DIÂMETRO = 8,0 MM. AF_11/2016</v>
          </cell>
          <cell r="C2246" t="str">
            <v>KG</v>
          </cell>
          <cell r="D2246">
            <v>8.77</v>
          </cell>
        </row>
        <row r="2247">
          <cell r="A2247">
            <v>95586</v>
          </cell>
          <cell r="B2247" t="str">
            <v>MONTAGEM DE ARMADURA LONGITUDINAL DE ESTACAS DE SEÇÃO RETANGULAR (BARRETE), DIÂMETRO = 10,0 MM. AF_11/2016</v>
          </cell>
          <cell r="C2247" t="str">
            <v>KG</v>
          </cell>
          <cell r="D2247">
            <v>7.25</v>
          </cell>
        </row>
        <row r="2248">
          <cell r="A2248">
            <v>95587</v>
          </cell>
          <cell r="B2248" t="str">
            <v>MONTAGEM DE ARMADURA LONGITUDINAL/TRANSVERSAL DE ESTACAS DE SEÇÃO RETANGULAR (BARRETE), DIÂMETRO = 12,5 MM. AF_11/2016</v>
          </cell>
          <cell r="C2248" t="str">
            <v>KG</v>
          </cell>
          <cell r="D2248">
            <v>6.57</v>
          </cell>
        </row>
        <row r="2249">
          <cell r="A2249">
            <v>95588</v>
          </cell>
          <cell r="B2249" t="str">
            <v>MONTAGEM DE ARMADURA LONGITUDINAL DE ESTACAS DE SEÇÃO RETANGULAR (BARRETE), DIÂMETRO = 16,0 MM. AF_11/2016</v>
          </cell>
          <cell r="C2249" t="str">
            <v>KG</v>
          </cell>
          <cell r="D2249">
            <v>6.2</v>
          </cell>
        </row>
        <row r="2250">
          <cell r="A2250">
            <v>95589</v>
          </cell>
          <cell r="B2250" t="str">
            <v>MONTAGEM DE ARMADURA LONGITUDINAL DE ESTACAS DE SEÇÃO RETANGULAR (BARRETE), DIÂMETRO = 20,0 MM. AF_11/2016</v>
          </cell>
          <cell r="C2250" t="str">
            <v>KG</v>
          </cell>
          <cell r="D2250">
            <v>5.77</v>
          </cell>
        </row>
        <row r="2251">
          <cell r="A2251">
            <v>95590</v>
          </cell>
          <cell r="B2251" t="str">
            <v>MONTAGEM DE ARMADURA LONGITUDINAL DE ESTACAS DE SEÇÃO RETANGULAR (BARRETE), DIÂMETRO = 25,0 MM. AF_11/2016</v>
          </cell>
          <cell r="C2251" t="str">
            <v>KG</v>
          </cell>
          <cell r="D2251">
            <v>6.33</v>
          </cell>
        </row>
        <row r="2252">
          <cell r="A2252">
            <v>95592</v>
          </cell>
          <cell r="B2252" t="str">
            <v>MONTAGEM DE ARMADURA TRANSVERSAL DE ESTACAS DE SEÇÃO RETANGULAR (BARRETE), DIÂMETRO = 5,0 MM. AF_11/2016</v>
          </cell>
          <cell r="C2252" t="str">
            <v>KG</v>
          </cell>
          <cell r="D2252">
            <v>13.28</v>
          </cell>
        </row>
        <row r="2253">
          <cell r="A2253">
            <v>95593</v>
          </cell>
          <cell r="B2253" t="str">
            <v>MONTAGEM DE ARMADURA TRANSVERSAL DE ESTACAS DE SEÇÃO RETANGULAR (BARRETE), DIÂMETRO = 6,3 MM. AF_11/2016</v>
          </cell>
          <cell r="C2253" t="str">
            <v>KG</v>
          </cell>
          <cell r="D2253">
            <v>10.34</v>
          </cell>
        </row>
        <row r="2254">
          <cell r="A2254">
            <v>95943</v>
          </cell>
          <cell r="B2254" t="str">
            <v>ARMAÇÃO DE ESCADA, COM 2 LANCES, DE UMA ESTRUTURA CONVENCIONAL DE CONCRETO ARMADO UTILIZANDO AÇO CA-60 DE 5,0 MM - MONTAGEM. AF_01/2017</v>
          </cell>
          <cell r="C2254" t="str">
            <v>KG</v>
          </cell>
          <cell r="D2254">
            <v>13.96</v>
          </cell>
        </row>
        <row r="2255">
          <cell r="A2255">
            <v>95944</v>
          </cell>
          <cell r="B2255" t="str">
            <v>ARMAÇÃO DE ESCADA, COM 2 LANCES, DE UMA ESTRUTURA CONVENCIONAL DE CONCRETO ARMADO UTILIZANDO AÇO CA-50 DE 6,3 MM - MONTAGEM. AF_01/2017</v>
          </cell>
          <cell r="C2255" t="str">
            <v>KG</v>
          </cell>
          <cell r="D2255">
            <v>12.24</v>
          </cell>
        </row>
        <row r="2256">
          <cell r="A2256">
            <v>95945</v>
          </cell>
          <cell r="B2256" t="str">
            <v>ARMAÇÃO DE ESCADA, COM 2 LANCES, DE UMA ESTRUTURA CONVENCIONAL DE CONCRETO ARMADO UTILIZANDO AÇO CA-50 DE 8,0 MM - MONTAGEM. AF_01/2017</v>
          </cell>
          <cell r="C2256" t="str">
            <v>KG</v>
          </cell>
          <cell r="D2256">
            <v>10.29</v>
          </cell>
        </row>
        <row r="2257">
          <cell r="A2257">
            <v>95946</v>
          </cell>
          <cell r="B2257" t="str">
            <v>ARMAÇÃO DE ESCADA, COM 2 LANCES, DE UMA ESTRUTURA CONVENCIONAL DE CONCRETO ARMADO UTILIZANDO AÇO CA-50 DE 10,0 MM - MONTAGEM. AF_01/2017</v>
          </cell>
          <cell r="C2257" t="str">
            <v>KG</v>
          </cell>
          <cell r="D2257">
            <v>7.55</v>
          </cell>
        </row>
        <row r="2258">
          <cell r="A2258">
            <v>95947</v>
          </cell>
          <cell r="B2258" t="str">
            <v>ARMAÇÃO DE ESCADA, COM 2 LANCES, DE UMA ESTRUTURA CONVENCIONAL DE CONCRETO ARMADO UTILIZANDO AÇO CA-50 DE 12,5 MM - MONTAGEM. AF_01/2017</v>
          </cell>
          <cell r="C2258" t="str">
            <v>KG</v>
          </cell>
          <cell r="D2258">
            <v>6.12</v>
          </cell>
        </row>
        <row r="2259">
          <cell r="A2259">
            <v>95948</v>
          </cell>
          <cell r="B2259" t="str">
            <v>ARMAÇÃO DE ESCADA, COM 2 LANCES, DE UMA ESTRUTURA CONVENCIONAL DE CONCRETO ARMADO UTILIZANDO AÇO CA-50 DE 16,0 MM - MONTAGEM. AF_01/2017</v>
          </cell>
          <cell r="C2259" t="str">
            <v>KG</v>
          </cell>
          <cell r="D2259">
            <v>5.34</v>
          </cell>
        </row>
        <row r="2260">
          <cell r="A2260">
            <v>96544</v>
          </cell>
          <cell r="B2260" t="str">
            <v>ARMAÇÃO DE BLOCO, VIGA BALDRAME OU SAPATA UTILIZANDO AÇO CA-50 DE 6,3 MM - MONTAGEM. AF_06/2017</v>
          </cell>
          <cell r="C2260" t="str">
            <v>KG</v>
          </cell>
          <cell r="D2260">
            <v>9.8800000000000008</v>
          </cell>
        </row>
        <row r="2261">
          <cell r="A2261">
            <v>96545</v>
          </cell>
          <cell r="B2261" t="str">
            <v>ARMAÇÃO DE BLOCO, VIGA BALDRAME OU SAPATA UTILIZANDO AÇO CA-50 DE 8 MM - MONTAGEM. AF_06/2017</v>
          </cell>
          <cell r="C2261" t="str">
            <v>KG</v>
          </cell>
          <cell r="D2261">
            <v>9.4600000000000009</v>
          </cell>
        </row>
        <row r="2262">
          <cell r="A2262">
            <v>96546</v>
          </cell>
          <cell r="B2262" t="str">
            <v>ARMAÇÃO DE BLOCO, VIGA BALDRAME OU SAPATA UTILIZANDO AÇO CA-50 DE 10 MM - MONTAGEM. AF_06/2017</v>
          </cell>
          <cell r="C2262" t="str">
            <v>KG</v>
          </cell>
          <cell r="D2262">
            <v>7.73</v>
          </cell>
        </row>
        <row r="2263">
          <cell r="A2263">
            <v>96547</v>
          </cell>
          <cell r="B2263" t="str">
            <v>ARMAÇÃO DE BLOCO, VIGA BALDRAME OU SAPATA UTILIZANDO AÇO CA-50 DE 12,5 MM - MONTAGEM. AF_06/2017</v>
          </cell>
          <cell r="C2263" t="str">
            <v>KG</v>
          </cell>
          <cell r="D2263">
            <v>6.85</v>
          </cell>
        </row>
        <row r="2264">
          <cell r="A2264">
            <v>96548</v>
          </cell>
          <cell r="B2264" t="str">
            <v>ARMAÇÃO DE BLOCO, VIGA BALDRAME OU SAPATA UTILIZANDO AÇO CA-50 DE 16 MM - MONTAGEM. AF_06/2017</v>
          </cell>
          <cell r="C2264" t="str">
            <v>KG</v>
          </cell>
          <cell r="D2264">
            <v>6.35</v>
          </cell>
        </row>
        <row r="2265">
          <cell r="A2265">
            <v>96549</v>
          </cell>
          <cell r="B2265" t="str">
            <v>ARMAÇÃO DE BLOCO, VIGA BALDRAME OU SAPATA UTILIZANDO AÇO CA-50 DE 20 MM - MONTAGEM. AF_06/2017</v>
          </cell>
          <cell r="C2265" t="str">
            <v>KG</v>
          </cell>
          <cell r="D2265">
            <v>5.82</v>
          </cell>
        </row>
        <row r="2266">
          <cell r="A2266">
            <v>96550</v>
          </cell>
          <cell r="B2266" t="str">
            <v>ARMAÇÃO DE BLOCO, VIGA BALDRAME OU SAPATA UTILIZANDO AÇO CA-50 DE 25 MM - MONTAGEM. AF_06/2017</v>
          </cell>
          <cell r="C2266" t="str">
            <v>KG</v>
          </cell>
          <cell r="D2266">
            <v>6.29</v>
          </cell>
        </row>
        <row r="2267">
          <cell r="A2267">
            <v>40780</v>
          </cell>
          <cell r="B2267" t="str">
            <v>REGULARIZAÇÃO DE SUPERFICIE DE CONCRETO APARENTE</v>
          </cell>
          <cell r="C2267" t="str">
            <v>M2</v>
          </cell>
          <cell r="D2267">
            <v>8.4</v>
          </cell>
        </row>
        <row r="2268">
          <cell r="A2268" t="str">
            <v>74157/4</v>
          </cell>
          <cell r="B2268" t="str">
            <v>LANCAMENTO/APLICACAO MANUAL DE CONCRETO EM FUNDACOES</v>
          </cell>
          <cell r="C2268" t="str">
            <v>M3</v>
          </cell>
          <cell r="D2268">
            <v>90.42</v>
          </cell>
        </row>
        <row r="2269">
          <cell r="A2269">
            <v>89993</v>
          </cell>
          <cell r="B2269" t="str">
            <v>GRAUTEAMENTO VERTICAL EM ALVENARIA ESTRUTURAL. AF_01/2015</v>
          </cell>
          <cell r="C2269" t="str">
            <v>M3</v>
          </cell>
          <cell r="D2269">
            <v>557.32000000000005</v>
          </cell>
        </row>
        <row r="2270">
          <cell r="A2270">
            <v>89994</v>
          </cell>
          <cell r="B2270" t="str">
            <v>GRAUTEAMENTO DE CINTA INTERMEDIÁRIA OU DE CONTRAVERGA EM ALVENARIA ESTRUTURAL. AF_01/2015</v>
          </cell>
          <cell r="C2270" t="str">
            <v>M3</v>
          </cell>
          <cell r="D2270">
            <v>463.88</v>
          </cell>
        </row>
        <row r="2271">
          <cell r="A2271">
            <v>89995</v>
          </cell>
          <cell r="B2271" t="str">
            <v>GRAUTEAMENTO DE CINTA SUPERIOR OU DE VERGA EM ALVENARIA ESTRUTURAL. AF_01/2015</v>
          </cell>
          <cell r="C2271" t="str">
            <v>M3</v>
          </cell>
          <cell r="D2271">
            <v>533.41999999999996</v>
          </cell>
        </row>
        <row r="2272">
          <cell r="A2272">
            <v>90278</v>
          </cell>
          <cell r="B2272" t="str">
            <v>GRAUTE FGK=15 MPA; TRAÇO 1:0,04:2,0:2,4 (CIMENTO/ CAL/ AREIA GROSSA/ BRITA 0) - PREPARO MECÂNICO COM BETONEIRA 400 L. AF_02/2015</v>
          </cell>
          <cell r="C2272" t="str">
            <v>M3</v>
          </cell>
          <cell r="D2272">
            <v>265.67</v>
          </cell>
        </row>
        <row r="2273">
          <cell r="A2273">
            <v>90279</v>
          </cell>
          <cell r="B2273" t="str">
            <v>GRAUTE FGK=20 MPA; TRAÇO 1:0,04:1,6:1,9 (CIMENTO/ CAL/ AREIA GROSSA/ BRITA 0) - PREPARO MECÂNICO COM BETONEIRA 400 L. AF_02/2015</v>
          </cell>
          <cell r="C2273" t="str">
            <v>M3</v>
          </cell>
          <cell r="D2273">
            <v>276.52</v>
          </cell>
        </row>
        <row r="2274">
          <cell r="A2274">
            <v>90280</v>
          </cell>
          <cell r="B2274" t="str">
            <v>GRAUTE FGK=25 MPA; TRAÇO 1:0,02:1,2:1,5 (CIMENTO/ CAL/ AREIA GROSSA/ BRITA 0) - PREPARO MECÂNICO COM BETONEIRA 400 L. AF_02/2015</v>
          </cell>
          <cell r="C2274" t="str">
            <v>M3</v>
          </cell>
          <cell r="D2274">
            <v>301.94</v>
          </cell>
        </row>
        <row r="2275">
          <cell r="A2275">
            <v>90281</v>
          </cell>
          <cell r="B2275" t="str">
            <v>GRAUTE FGK=30 MPA; TRAÇO 1:0,02:0,8:1,1 (CIMENTO/ CAL/ AREIA GROSSA/ BRITA 0) - PREPARO MECÂNICO COM BETONEIRA 400 L. AF_02/2015</v>
          </cell>
          <cell r="C2275" t="str">
            <v>M3</v>
          </cell>
          <cell r="D2275">
            <v>335.11</v>
          </cell>
        </row>
        <row r="2276">
          <cell r="A2276">
            <v>90282</v>
          </cell>
          <cell r="B2276" t="str">
            <v>GRAUTE FGK=15 MPA; TRAÇO 1:2,0:2,4 (CIMENTO/ AREIA GROSSA/ BRITA 0/ ADITIVO) - PREPARO MECÂNICO COM BETONEIRA 400 L. AF_02/2015</v>
          </cell>
          <cell r="C2276" t="str">
            <v>M3</v>
          </cell>
          <cell r="D2276">
            <v>268.91000000000003</v>
          </cell>
        </row>
        <row r="2277">
          <cell r="A2277">
            <v>90283</v>
          </cell>
          <cell r="B2277" t="str">
            <v>GRAUTE FGK=20 MPA; TRAÇO 1:1,6:1,9 (CIMENTO/ AREIA GROSSA/ BRITA 0/ ADITIVO) - PREPARO MECÂNICO COM BETONEIRA 400 L. AF_02/2015</v>
          </cell>
          <cell r="C2277" t="str">
            <v>M3</v>
          </cell>
          <cell r="D2277">
            <v>280.69</v>
          </cell>
        </row>
        <row r="2278">
          <cell r="A2278">
            <v>90284</v>
          </cell>
          <cell r="B2278" t="str">
            <v>GRAUTE FGK=25 MPA; TRAÇO 1:1,2:1,5 (CIMENTO/ AREIA GROSSA/ BRITA 0/ ADITIVO) - PREPARO MECÂNICO COM BETONEIRA 400 L. AF_02/2015</v>
          </cell>
          <cell r="C2278" t="str">
            <v>M3</v>
          </cell>
          <cell r="D2278">
            <v>307.04000000000002</v>
          </cell>
        </row>
        <row r="2279">
          <cell r="A2279">
            <v>90285</v>
          </cell>
          <cell r="B2279" t="str">
            <v>GRAUTE FGK=30 MPA; TRAÇO 1:0,8:1,1 (CIMENTO/ AREIA GROSSA/ BRITA 0/ ADITIVO) - PREPARO MECÂNICO COM BETONEIRA 400 L. AF_02/2015</v>
          </cell>
          <cell r="C2279" t="str">
            <v>M3</v>
          </cell>
          <cell r="D2279">
            <v>342.36</v>
          </cell>
        </row>
        <row r="2280">
          <cell r="A2280">
            <v>90853</v>
          </cell>
          <cell r="B2280" t="str">
            <v>CONCRETAGEM DE LAJES EM EDIFICAÇÕES UNIFAMILIARES FEITAS COM SISTEMA DE FÔRMAS MANUSEÁVEIS, COM CONCRETO USINADO BOMBEÁVEL FCK 20 MPA - LANÇAMENTO, ADENSAMENTO E ACABAMENTO. AF_06/2015</v>
          </cell>
          <cell r="C2280" t="str">
            <v>M3</v>
          </cell>
          <cell r="D2280">
            <v>367.48</v>
          </cell>
        </row>
        <row r="2281">
          <cell r="A2281">
            <v>90854</v>
          </cell>
          <cell r="B2281" t="str">
            <v>CONCRETAGEM DE PAREDES EM EDIFICAÇÕES UNIFAMILIARES FEITAS COM SISTEMA DE FÔRMAS MANUSEÁVEIS, COM CONCRETO USINADO BOMBEÁVEL FCK 20 MPA - LANÇAMENTO, ADENSAMENTO E ACABAMENTO. AF_06/2015</v>
          </cell>
          <cell r="C2281" t="str">
            <v>M3</v>
          </cell>
          <cell r="D2281">
            <v>356.17</v>
          </cell>
        </row>
        <row r="2282">
          <cell r="A2282">
            <v>90855</v>
          </cell>
          <cell r="B2282" t="str">
            <v>CONCRETAGEM DE PLATIBANDA EM EDIFICAÇÕES UNIFAMILIARES FEITAS COM SISTEMA DE FÔRMAS MANUSEÁVEIS, COM CONCRETO USINADO BOMBEÁVEL FCK 20 MPA - LANÇAMENTO, ADENSAMENTO E ACABAMENTO. AF_06/2015</v>
          </cell>
          <cell r="C2282" t="str">
            <v>M3</v>
          </cell>
          <cell r="D2282">
            <v>390.27</v>
          </cell>
        </row>
        <row r="2283">
          <cell r="A2283">
            <v>90856</v>
          </cell>
          <cell r="B2283" t="str">
            <v>CONCRETAGEM DE LAJES EM EDIFICAÇÕES MULTIFAMILIARES FEITAS COM SISTEMA DE FÔRMAS MANUSEÁVEIS, COM CONCRETO USINADO BOMBEÁVEL FCK 20 MPA - LANÇAMENTO, ADENSAMENTO E ACABAMENTO. AF_06/2015</v>
          </cell>
          <cell r="C2283" t="str">
            <v>M3</v>
          </cell>
          <cell r="D2283">
            <v>370.67</v>
          </cell>
        </row>
        <row r="2284">
          <cell r="A2284">
            <v>90857</v>
          </cell>
          <cell r="B2284" t="str">
            <v>CONCRETAGEM DE PAREDES EM EDIFICAÇÕES MULTIFAMILIARES FEITAS COM SISTEMA DE FÔRMAS MANUSEÁVEIS, COM CONCRETO USINADO BOMBEÁVEL FCK 20 MPA - LANÇAMENTO, ADENSAMENTO E ACABAMENTO. AF_06/2015</v>
          </cell>
          <cell r="C2284" t="str">
            <v>M3</v>
          </cell>
          <cell r="D2284">
            <v>358.3</v>
          </cell>
        </row>
        <row r="2285">
          <cell r="A2285">
            <v>90858</v>
          </cell>
          <cell r="B2285" t="str">
            <v>CONCRETAGEM DE PLATIBANDA EM EDIFICAÇÕES MULTIFAMILIARES FEITAS COM SISTEMA DE FÔRMAS MANUSEÁVEIS, COM CONCRETO USINADO BOMBEÁVEL FCK 20 MPA - LANÇAMENTO, ADENSAMENTO E ACABAMENTO. AF_06/2015</v>
          </cell>
          <cell r="C2285" t="str">
            <v>M3</v>
          </cell>
          <cell r="D2285">
            <v>404.89</v>
          </cell>
        </row>
        <row r="2286">
          <cell r="A2286">
            <v>90859</v>
          </cell>
          <cell r="B2286" t="str">
            <v>CONCRETAGEM DE PLATIBANDA EM EDIFICAÇÕES UNIFAMILIARES FEITAS COM SISTEMA DE FÔRMAS MANUSEÁVEIS, COM CONCRETO USINADO AUTOADENSÁVEL FCK 20 MPA - LANÇAMENTO E ACABAMENTO. AF_06/2015</v>
          </cell>
          <cell r="C2286" t="str">
            <v>M3</v>
          </cell>
          <cell r="D2286">
            <v>349.8</v>
          </cell>
        </row>
        <row r="2287">
          <cell r="A2287">
            <v>90860</v>
          </cell>
          <cell r="B2287" t="str">
            <v>CONCRETAGEM DE PLATIBANDA EM EDIFICAÇÕES MULTIFAMILIARES FEITAS COM SISTEMA DE FÔRMAS MANUSEÁVEIS, COM CONCRETO USINADO AUTOADENSÁVEL FCK 20 MPA - LANÇAMENTO E ACABAMENTO. AF_06/2015</v>
          </cell>
          <cell r="C2287" t="str">
            <v>M3</v>
          </cell>
          <cell r="D2287">
            <v>354.2</v>
          </cell>
        </row>
        <row r="2288">
          <cell r="A2288">
            <v>90861</v>
          </cell>
          <cell r="B2288" t="str">
            <v>CONCRETAGEM DE EDIFICAÇÕES (PAREDES E LAJES) FEITAS COM SISTEMA DE FÔRMAS MANUSEÁVEIS, COM CONCRETO USINADO BOMBEÁVEL FCK 20 MPA - LANÇAMENTO, ADENSAMENTO E ACABAMENTO. AF_06/2015</v>
          </cell>
          <cell r="C2288" t="str">
            <v>M3</v>
          </cell>
          <cell r="D2288">
            <v>361.72</v>
          </cell>
        </row>
        <row r="2289">
          <cell r="A2289">
            <v>90862</v>
          </cell>
          <cell r="B2289" t="str">
            <v>CONCRETAGEM DE EDIFICAÇÕES (PAREDES E LAJES) FEITAS COM SISTEMA DE FÔRMAS MANUSEÁVEIS, COM CONCRETO USINADO AUTOADENSÁVEL FCK 20 MPA - LANÇAMENTO E ACABAMENTO. AF_06/2015</v>
          </cell>
          <cell r="C2289" t="str">
            <v>M3</v>
          </cell>
          <cell r="D2289">
            <v>328.56</v>
          </cell>
        </row>
        <row r="2290">
          <cell r="A2290">
            <v>92718</v>
          </cell>
          <cell r="B2290" t="str">
            <v>CONCRETAGEM DE PILARES, FCK = 25 MPA,  COM USO DE BALDES EM EDIFICAÇÃO COM SEÇÃO MÉDIA DE PILARES MENOR OU IGUAL A 0,25 M² - LANÇAMENTO, ADENSAMENTO E ACABAMENTO. AF_12/2015</v>
          </cell>
          <cell r="C2290" t="str">
            <v>M3</v>
          </cell>
          <cell r="D2290">
            <v>431.47</v>
          </cell>
        </row>
        <row r="2291">
          <cell r="A2291">
            <v>92719</v>
          </cell>
          <cell r="B2291" t="str">
            <v>CONCRETAGEM DE PILARES, FCK = 25 MPA, COM USO DE GRUA EM EDIFICAÇÃO COM SEÇÃO MÉDIA DE PILARES MENOR OU IGUAL A 0,25 M² - LANÇAMENTO, ADENSAMENTO E ACABAMENTO. AF_12/2015</v>
          </cell>
          <cell r="C2291" t="str">
            <v>M3</v>
          </cell>
          <cell r="D2291">
            <v>316.32</v>
          </cell>
        </row>
        <row r="2292">
          <cell r="A2292">
            <v>92720</v>
          </cell>
          <cell r="B2292" t="str">
            <v>CONCRETAGEM DE PILARES, FCK = 25 MPA, COM USO DE BOMBA EM EDIFICAÇÃO COM SEÇÃO MÉDIA DE PILARES MENOR OU IGUAL A 0,25 M² - LANÇAMENTO, ADENSAMENTO E ACABAMENTO. AF_12/2015</v>
          </cell>
          <cell r="C2292" t="str">
            <v>M3</v>
          </cell>
          <cell r="D2292">
            <v>360.56</v>
          </cell>
        </row>
        <row r="2293">
          <cell r="A2293">
            <v>92721</v>
          </cell>
          <cell r="B2293" t="str">
            <v>CONCRETAGEM DE PILARES, FCK = 25 MPA, COM USO DE GRUA EM EDIFICAÇÃO COM SEÇÃO MÉDIA DE PILARES MAIOR QUE 0,25 M² - LANÇAMENTO, ADENSAMENTO E ACABAMENTO. AF_12/2015</v>
          </cell>
          <cell r="C2293" t="str">
            <v>M3</v>
          </cell>
          <cell r="D2293">
            <v>309.26</v>
          </cell>
        </row>
        <row r="2294">
          <cell r="A2294">
            <v>92722</v>
          </cell>
          <cell r="B2294" t="str">
            <v>CONCRETAGEM DE PILARES, FCK = 25 MPA, COM USO DE BOMBA EM EDIFICAÇÃO COM SEÇÃO MÉDIA DE PILARES MAIOR QUE 0,25 M² - LANÇAMENTO, ADENSAMENTO E ACABAMENTO. AF_12/2015</v>
          </cell>
          <cell r="C2294" t="str">
            <v>M3</v>
          </cell>
          <cell r="D2294">
            <v>357.67</v>
          </cell>
        </row>
        <row r="2295">
          <cell r="A2295">
            <v>92723</v>
          </cell>
          <cell r="B2295" t="str">
            <v>CONCRETAGEM DE VIGAS E LAJES, FCK=20 MPA, PARA LAJES PREMOLDADAS COM USO DE BOMBA EM EDIFICAÇÃO COM ÁREA MÉDIA DE LAJES MENOR OU IGUAL A 20 M² - LANÇAMENTO, ADENSAMENTO E ACABAMENTO. AF_12/2015</v>
          </cell>
          <cell r="C2295" t="str">
            <v>M3</v>
          </cell>
          <cell r="D2295">
            <v>348.09</v>
          </cell>
        </row>
        <row r="2296">
          <cell r="A2296">
            <v>92724</v>
          </cell>
          <cell r="B2296" t="str">
            <v>CONCRETAGEM DE VIGAS E LAJES, FCK=20 MPA, PARA LAJES PREMOLDADAS COM USO DE BOMBA EM EDIFICAÇÃO COM ÁREA MÉDIA DE LAJES MAIOR QUE 20 M² - LANÇAMENTO, ADENSAMENTO E ACABAMENTO. AF_12/2015</v>
          </cell>
          <cell r="C2296" t="str">
            <v>M3</v>
          </cell>
          <cell r="D2296">
            <v>345.48</v>
          </cell>
        </row>
        <row r="2297">
          <cell r="A2297">
            <v>92725</v>
          </cell>
          <cell r="B2297" t="str">
            <v>CONCRETAGEM DE VIGAS E LAJES, FCK=20 MPA, PARA LAJES MACIÇAS OU NERVURADAS COM USO DE BOMBA EM EDIFICAÇÃO COM ÁREA MÉDIA DE LAJES MENOR OU IGUAL A 20 M² - LANÇAMENTO, ADENSAMENTO E ACABAMENTO. AF_12/2015</v>
          </cell>
          <cell r="C2297" t="str">
            <v>M3</v>
          </cell>
          <cell r="D2297">
            <v>344.37</v>
          </cell>
        </row>
        <row r="2298">
          <cell r="A2298">
            <v>92726</v>
          </cell>
          <cell r="B2298" t="str">
            <v>CONCRETAGEM DE VIGAS E LAJES, FCK=20 MPA, PARA LAJES MACIÇAS OU NERVURADAS COM USO DE BOMBA EM EDIFICAÇÃO COM ÁREA MÉDIA DE LAJES MAIOR QUE 20 M² - LANÇAMENTO, ADENSAMENTO E ACABAMENTO. AF_12/2015</v>
          </cell>
          <cell r="C2298" t="str">
            <v>M3</v>
          </cell>
          <cell r="D2298">
            <v>342.54</v>
          </cell>
        </row>
        <row r="2299">
          <cell r="A2299">
            <v>92727</v>
          </cell>
          <cell r="B2299" t="str">
            <v>CONCRETAGEM DE VIGAS E LAJES, FCK=20 MPA, PARA LAJES PREMOLDADAS COM JERICAS EM ELEVADOR DE CABO EM EDIFICAÇÃO DE MULTIPAVIMENTOS ATÉ 16 ANDARES, COM ÁREA MÉDIA DE LAJES MENOR OU IGUAL A 20 M² - LANÇAMENTO, ADENSAMENTO E ACABAMENTO. AF_12/2015</v>
          </cell>
          <cell r="C2299" t="str">
            <v>M3</v>
          </cell>
          <cell r="D2299">
            <v>377.29</v>
          </cell>
        </row>
        <row r="2300">
          <cell r="A2300">
            <v>92728</v>
          </cell>
          <cell r="B2300" t="str">
            <v>CONCRETAGEM DE VIGAS E LAJES, FCK=20 MPA, PARA LAJES PREMOLDADAS COM JERICAS EM ELEVADOR DE CABO EM EDIFICAÇÃO DE MULTIPAVIMENTOS ATÉ 16 ANDARES, COM ÁREA MÉDIA DE LAJES MAIOR QUE 20 M² - LANÇAMENTO, ADENSAMENTO E ACABAMENTO. AF_12/2015</v>
          </cell>
          <cell r="C2300" t="str">
            <v>M3</v>
          </cell>
          <cell r="D2300">
            <v>359.09</v>
          </cell>
        </row>
        <row r="2301">
          <cell r="A2301">
            <v>92729</v>
          </cell>
          <cell r="B2301" t="str">
            <v>CONCRETAGEM DE VIGAS E LAJES, FCK=20 MPA, PARA LAJES MACIÇAS OU NERVURADAS COM JERICAS EM ELEVADOR DE CABO EM EDIFICAÇÃO DE ATÉ 16 ANDARES, COM ÁREA MÉDIA DE LAJES MENOR OU IGUAL A 20 M² - LANÇAMENTO, ADENSAMENTO E ACABAMENTO. AF_12/2015</v>
          </cell>
          <cell r="C2301" t="str">
            <v>M3</v>
          </cell>
          <cell r="D2301">
            <v>351.38</v>
          </cell>
        </row>
        <row r="2302">
          <cell r="A2302">
            <v>92730</v>
          </cell>
          <cell r="B2302" t="str">
            <v>CONCRETAGEM DE VIGAS E LAJES, FCK=20 MPA, PARA LAJES MACIÇAS OU NERVURADAS COM JERICAS EM ELEVADOR DE CABO EM EDIFICAÇÃO DE MULTIPAVIMENTOS ATÉ 16 ANDARES, COM ÁREA MÉDIA DE LAJES MAIOR QUE 20 M² - LANÇAMENTO, ADENSAMENTO E ACABAMENTO. AF_12/2015</v>
          </cell>
          <cell r="C2302" t="str">
            <v>M3</v>
          </cell>
          <cell r="D2302">
            <v>338.56</v>
          </cell>
        </row>
        <row r="2303">
          <cell r="A2303">
            <v>92731</v>
          </cell>
          <cell r="B2303" t="str">
            <v>CONCRETAGEM DE VIGAS E LAJES, FCK=20 MPA, PARA LAJES PREMOLDADAS COM JERICAS EM CREMALHEIRA EM EDIFICAÇÃO DE MULTIPAVIMENTOS ATÉ 16 ANDARES, COM ÁREA MÉDIA DE LAJES MENOR OU IGUAL A 20 M² - LANÇAMENTO, ADENSAMENTO E ACABAMENTO. AF_12/2015</v>
          </cell>
          <cell r="C2303" t="str">
            <v>M3</v>
          </cell>
          <cell r="D2303">
            <v>353.19</v>
          </cell>
        </row>
        <row r="2304">
          <cell r="A2304">
            <v>92732</v>
          </cell>
          <cell r="B2304" t="str">
            <v>CONCRETAGEM DE VIGAS E LAJES, FCK=20 MPA, PARA LAJES PREMOLDADAS COM JERICAS EM CREMALHEIRA EM EDIFICAÇÃO DE MULTIPAVIMENTOS ATÉ 16 ANDARES, COM ÁREA MÉDIA DE LAJES MAIOR QUE 20 M² - LANÇAMENTO, ADENSAMENTO E ACABAMENTO. AF_12/2015</v>
          </cell>
          <cell r="C2304" t="str">
            <v>M3</v>
          </cell>
          <cell r="D2304">
            <v>340.76</v>
          </cell>
        </row>
        <row r="2305">
          <cell r="A2305">
            <v>92733</v>
          </cell>
          <cell r="B2305" t="str">
            <v>CONCRETAGEM DE VIGAS E LAJES, FCK=20 MPA, PARA LAJES MACIÇAS OU NERVURADAS COM JERICAS EM CREMALHEIRA EM EDIFICAÇÃO DE MULTIPAVIMENTOS ATÉ 16 ANDARES, COM ÁREA MÉDIA DE LAJES MENOR OU IGUAL A 20 M² - LANÇAMENTO, ADENSAMENTO E ACABAMENTO. AF_12/2015</v>
          </cell>
          <cell r="C2305" t="str">
            <v>M3</v>
          </cell>
          <cell r="D2305">
            <v>335.47</v>
          </cell>
        </row>
        <row r="2306">
          <cell r="A2306">
            <v>92734</v>
          </cell>
          <cell r="B2306" t="str">
            <v>CONCRETAGEM DE VIGAS E LAJES, FCK=20 MPA, PARA LAJES MACIÇAS OU NERVURADAS COM JERICAS EM CREMALHEIRA EM EDIFICAÇÃO DE MULTIPAVIMENTOS ATÉ 16 ANDARES, COM ÁREA MÉDIA DE LAJES MAIOR QUE 20 M² - LANÇAMENTO, ADENSAMENTO E ACABAMENTO. AF_12/2015</v>
          </cell>
          <cell r="C2306" t="str">
            <v>M3</v>
          </cell>
          <cell r="D2306">
            <v>326.70999999999998</v>
          </cell>
        </row>
        <row r="2307">
          <cell r="A2307">
            <v>92735</v>
          </cell>
          <cell r="B2307" t="str">
            <v>CONCRETAGEM DE VIGAS E LAJES, FCK=20 MPA, PARA LAJES PREMOLDADAS COM GRUA DE CAÇAMBA DE 350 L EM EDIFICAÇÃO DE MULTIPAVIMENTOS ATÉ 16 ANDARES, COM ÁREA MÉDIA DE LAJES MENOR OU IGUAL A 20 M² - LANÇAMENTO, ADENSAMENTO E ACABAMENTO. AF_12/2015</v>
          </cell>
          <cell r="C2307" t="str">
            <v>M3</v>
          </cell>
          <cell r="D2307">
            <v>333.55</v>
          </cell>
        </row>
        <row r="2308">
          <cell r="A2308">
            <v>92736</v>
          </cell>
          <cell r="B2308" t="str">
            <v>CONCRETAGEM DE VIGAS E LAJES, FCK=20 MPA, PARA LAJES PREMOLDADAS COM GRUA DE CAÇAMBA DE 350 L EM EDIFICAÇÃO DE MULTIPAVIMENTOS ATÉ 16 ANDARES, COM ÁREA MÉDIA DE LAJES MAIOR QUE 20 M² - LANÇAMENTO, ADENSAMENTO E ACABAMENTO. AF_12/2015</v>
          </cell>
          <cell r="C2308" t="str">
            <v>M3</v>
          </cell>
          <cell r="D2308">
            <v>323.75</v>
          </cell>
        </row>
        <row r="2309">
          <cell r="A2309">
            <v>92739</v>
          </cell>
          <cell r="B2309" t="str">
            <v>CONCRETAGEM DE VIGAS E LAJES, FCK=20 MPA, PARA LAJES MACIÇAS OU NERVURADAS COM GRUA DE CAÇAMBA DE 500 L EM EDIFICAÇÃO DE MULTIPAVIMENTOS ATÉ 16 ANDARES, COM ÁREA MÉDIA DE LAJES MENOR OU IGUAL A 20 M² - LANÇAMENTO, ADENSAMENTO E ACABAMENTO. AF_12/2015</v>
          </cell>
          <cell r="C2309" t="str">
            <v>M3</v>
          </cell>
          <cell r="D2309">
            <v>309.52</v>
          </cell>
        </row>
        <row r="2310">
          <cell r="A2310">
            <v>92740</v>
          </cell>
          <cell r="B2310" t="str">
            <v>CONCRETAGEM DE VIGAS E LAJES, FCK=20 MPA, PARA LAJES MACIÇAS OU NERVURADAS COM GRUA DE CAÇAMBA DE 500 L EM EDIFICAÇÃO DE MULTIPAVIMENTOS ATÉ 16 ANDARES, COM ÁREA MÉDIA DE LAJES MAIOR QUE 20 M² - LANÇAMENTO, ADENSAMENTO E ACABAMENTO. AF_12/2015</v>
          </cell>
          <cell r="C2310" t="str">
            <v>M3</v>
          </cell>
          <cell r="D2310">
            <v>304.67</v>
          </cell>
        </row>
        <row r="2311">
          <cell r="A2311">
            <v>92741</v>
          </cell>
          <cell r="B2311" t="str">
            <v>CONCRETAGEM DE VIGAS E LAJES, FCK=20 MPA, PARA QUALQUER TIPO DE LAJE COM BALDES EM EDIFICAÇÃO TÉRREA, COM ÁREA MÉDIA DE LAJES MENOR OU IGUAL A 20 M² - LANÇAMENTO, ADENSAMENTO E ACABAMENTO. AF_12/2015</v>
          </cell>
          <cell r="C2311" t="str">
            <v>M3</v>
          </cell>
          <cell r="D2311">
            <v>478.14</v>
          </cell>
        </row>
        <row r="2312">
          <cell r="A2312">
            <v>92742</v>
          </cell>
          <cell r="B2312" t="str">
            <v>CONCRETAGEM DE VIGAS E LAJES, FCK=20 MPA, PARA QUALQUER TIPO DE LAJE COM BALDES EM EDIFICAÇÃO DE MULTIPAVIMENTOS ATÉ 04 ANDARES, COM ÁREA MÉDIA DE LAJES MENOR OU IGUAL A 20 M² - LANÇAMENTO, ADENSAMENTO E ACABAMENTO. AF_12/2015</v>
          </cell>
          <cell r="C2312" t="str">
            <v>M3</v>
          </cell>
          <cell r="D2312">
            <v>661.18</v>
          </cell>
        </row>
        <row r="2313">
          <cell r="A2313">
            <v>92873</v>
          </cell>
          <cell r="B2313" t="str">
            <v>LANÇAMENTO COM USO DE BALDES, ADENSAMENTO E ACABAMENTO DE CONCRETO EM ESTRUTURAS. AF_12/2015</v>
          </cell>
          <cell r="C2313" t="str">
            <v>M3</v>
          </cell>
          <cell r="D2313">
            <v>142.38999999999999</v>
          </cell>
        </row>
        <row r="2314">
          <cell r="A2314">
            <v>92874</v>
          </cell>
          <cell r="B2314" t="str">
            <v>LANÇAMENTO COM USO DE BOMBA, ADENSAMENTO E ACABAMENTO DE CONCRETO EM ESTRUTURAS. AF_12/2015</v>
          </cell>
          <cell r="C2314" t="str">
            <v>M3</v>
          </cell>
          <cell r="D2314">
            <v>23.21</v>
          </cell>
        </row>
        <row r="2315">
          <cell r="A2315">
            <v>94962</v>
          </cell>
          <cell r="B2315" t="str">
            <v>CONCRETO MAGRO PARA LASTRO, TRAÇO 1:4,5:4,5 (CIMENTO/ AREIA MÉDIA/ BRITA 1)  - PREPARO MECÂNICO COM BETONEIRA 400 L. AF_07/2016</v>
          </cell>
          <cell r="C2315" t="str">
            <v>M3</v>
          </cell>
          <cell r="D2315">
            <v>235.25</v>
          </cell>
        </row>
        <row r="2316">
          <cell r="A2316">
            <v>94963</v>
          </cell>
          <cell r="B2316" t="str">
            <v>CONCRETO FCK = 15MPA, TRAÇO 1:3,4:3,5 (CIMENTO/ AREIA MÉDIA/ BRITA 1)  - PREPARO MECÂNICO COM BETONEIRA 400 L. AF_07/2016</v>
          </cell>
          <cell r="C2316" t="str">
            <v>M3</v>
          </cell>
          <cell r="D2316">
            <v>253.3</v>
          </cell>
        </row>
        <row r="2317">
          <cell r="A2317">
            <v>94964</v>
          </cell>
          <cell r="B2317" t="str">
            <v>CONCRETO FCK = 20MPA, TRAÇO 1:2,7:3 (CIMENTO/ AREIA MÉDIA/ BRITA 1)  - PREPARO MECÂNICO COM BETONEIRA 400 L. AF_07/2016</v>
          </cell>
          <cell r="C2317" t="str">
            <v>M3</v>
          </cell>
          <cell r="D2317">
            <v>273.8</v>
          </cell>
        </row>
        <row r="2318">
          <cell r="A2318">
            <v>94965</v>
          </cell>
          <cell r="B2318" t="str">
            <v>CONCRETO FCK = 25MPA, TRAÇO 1:2,3:2,7 (CIMENTO/ AREIA MÉDIA/ BRITA 1)  - PREPARO MECÂNICO COM BETONEIRA 400 L. AF_07/2016</v>
          </cell>
          <cell r="C2318" t="str">
            <v>M3</v>
          </cell>
          <cell r="D2318">
            <v>281.33999999999997</v>
          </cell>
        </row>
        <row r="2319">
          <cell r="A2319">
            <v>94966</v>
          </cell>
          <cell r="B2319" t="str">
            <v>CONCRETO FCK = 30MPA, TRAÇO 1:2,1:2,5 (CIMENTO/ AREIA MÉDIA/ BRITA 1)  - PREPARO MECÂNICO COM BETONEIRA 400 L. AF_07/2016</v>
          </cell>
          <cell r="C2319" t="str">
            <v>M3</v>
          </cell>
          <cell r="D2319">
            <v>289.39999999999998</v>
          </cell>
        </row>
        <row r="2320">
          <cell r="A2320">
            <v>94967</v>
          </cell>
          <cell r="B2320" t="str">
            <v>CONCRETO FCK = 40MPA, TRAÇO 1:1,6:1,9 (CIMENTO/ AREIA MÉDIA/ BRITA 1)  - PREPARO MECÂNICO COM BETONEIRA 400 L. AF_07/2016</v>
          </cell>
          <cell r="C2320" t="str">
            <v>M3</v>
          </cell>
          <cell r="D2320">
            <v>324.77</v>
          </cell>
        </row>
        <row r="2321">
          <cell r="A2321">
            <v>94968</v>
          </cell>
          <cell r="B2321" t="str">
            <v>CONCRETO MAGRO PARA LASTRO, TRAÇO 1:4,5:4,5 (CIMENTO/ AREIA MÉDIA/ BRITA 1)  - PREPARO MECÂNICO COM BETONEIRA 600 L. AF_07/2016</v>
          </cell>
          <cell r="C2321" t="str">
            <v>M3</v>
          </cell>
          <cell r="D2321">
            <v>230.16</v>
          </cell>
        </row>
        <row r="2322">
          <cell r="A2322">
            <v>94969</v>
          </cell>
          <cell r="B2322" t="str">
            <v>CONCRETO FCK = 15MPA, TRAÇO 1:3,4:3,5 (CIMENTO/ AREIA MÉDIA/ BRITA 1)  - PREPARO MECÂNICO COM BETONEIRA 600 L. AF_07/2016</v>
          </cell>
          <cell r="C2322" t="str">
            <v>M3</v>
          </cell>
          <cell r="D2322">
            <v>248.85</v>
          </cell>
        </row>
        <row r="2323">
          <cell r="A2323">
            <v>94970</v>
          </cell>
          <cell r="B2323" t="str">
            <v>CONCRETO FCK = 20MPA, TRAÇO 1:2,7:3 (CIMENTO/ AREIA MÉDIA/ BRITA 1)  - PREPARO MECÂNICO COM BETONEIRA 600 L. AF_07/2016</v>
          </cell>
          <cell r="C2323" t="str">
            <v>M3</v>
          </cell>
          <cell r="D2323">
            <v>265.19</v>
          </cell>
        </row>
        <row r="2324">
          <cell r="A2324">
            <v>94971</v>
          </cell>
          <cell r="B2324" t="str">
            <v>CONCRETO FCK = 25MPA, TRAÇO 1:2,3:2,7 (CIMENTO/ AREIA MÉDIA/ BRITA 1)  - PREPARO MECÂNICO COM BETONEIRA 600 L. AF_07/2016</v>
          </cell>
          <cell r="C2324" t="str">
            <v>M3</v>
          </cell>
          <cell r="D2324">
            <v>276.77</v>
          </cell>
        </row>
        <row r="2325">
          <cell r="A2325">
            <v>94972</v>
          </cell>
          <cell r="B2325" t="str">
            <v>CONCRETO FCK = 30MPA, TRAÇO 1:2,1:2,5 (CIMENTO/ AREIA MÉDIA/ BRITA 1)  - PREPARO MECÂNICO COM BETONEIRA 600 L. AF_07/2016</v>
          </cell>
          <cell r="C2325" t="str">
            <v>M3</v>
          </cell>
          <cell r="D2325">
            <v>286.55</v>
          </cell>
        </row>
        <row r="2326">
          <cell r="A2326">
            <v>94973</v>
          </cell>
          <cell r="B2326" t="str">
            <v>CONCRETO FCK = 40MPA, TRAÇO 1:1,6:1,9 (CIMENTO/ AREIA MÉDIA/ BRITA 1)  - PREPARO MECÂNICO COM BETONEIRA 600 L. AF_07/2016</v>
          </cell>
          <cell r="C2326" t="str">
            <v>M3</v>
          </cell>
          <cell r="D2326">
            <v>318.87</v>
          </cell>
        </row>
        <row r="2327">
          <cell r="A2327">
            <v>94974</v>
          </cell>
          <cell r="B2327" t="str">
            <v>CONCRETO MAGRO PARA LASTRO, TRAÇO 1:4,5:4,5 (CIMENTO/ AREIA MÉDIA/ BRITA 1)  - PREPARO MANUAL. AF_07/2016</v>
          </cell>
          <cell r="C2327" t="str">
            <v>M3</v>
          </cell>
          <cell r="D2327">
            <v>317.07</v>
          </cell>
        </row>
        <row r="2328">
          <cell r="A2328">
            <v>94975</v>
          </cell>
          <cell r="B2328" t="str">
            <v>CONCRETO FCK = 15MPA, TRAÇO 1:3,4:3,5 (CIMENTO/ AREIA MÉDIA/ BRITA 1)  - PREPARO MANUAL. AF_07/2016</v>
          </cell>
          <cell r="C2328" t="str">
            <v>M3</v>
          </cell>
          <cell r="D2328">
            <v>333.77</v>
          </cell>
        </row>
        <row r="2329">
          <cell r="A2329">
            <v>96555</v>
          </cell>
          <cell r="B2329" t="str">
            <v>CONCRETAGEM DE BLOCOS DE COROAMENTO E VIGAS BALDRAME, FCK 30 MPA, COM USO DE JERICA  LANÇAMENTO, ADENSAMENTO E ACABAMENTO. AF_06/2017</v>
          </cell>
          <cell r="C2329" t="str">
            <v>M3</v>
          </cell>
          <cell r="D2329">
            <v>406.56</v>
          </cell>
        </row>
        <row r="2330">
          <cell r="A2330">
            <v>96556</v>
          </cell>
          <cell r="B2330" t="str">
            <v>CONCRETAGEM DE SAPATAS, FCK 30 MPA, COM USO DE JERICA  LANÇAMENTO, ADENSAMENTO E ACABAMENTO. AF_06/2017</v>
          </cell>
          <cell r="C2330" t="str">
            <v>M3</v>
          </cell>
          <cell r="D2330">
            <v>464.31</v>
          </cell>
        </row>
        <row r="2331">
          <cell r="A2331">
            <v>96557</v>
          </cell>
          <cell r="B2331" t="str">
            <v>CONCRETAGEM DE BLOCOS DE COROAMENTO E VIGAS BALDRAMES, FCK 30 MPA, COM USO DE BOMBA  LANÇAMENTO, ADENSAMENTO E ACABAMENTO. AF_06/2017</v>
          </cell>
          <cell r="C2331" t="str">
            <v>M3</v>
          </cell>
          <cell r="D2331">
            <v>377.59</v>
          </cell>
        </row>
        <row r="2332">
          <cell r="A2332">
            <v>96558</v>
          </cell>
          <cell r="B2332" t="str">
            <v>CONCRETAGEM DE SAPATAS, FCK 30 MPA, COM USO DE BOMBA  LANÇAMENTO, ADENSAMENTO E ACABAMENTO. AF_11/2016</v>
          </cell>
          <cell r="C2332" t="str">
            <v>M3</v>
          </cell>
          <cell r="D2332">
            <v>382.64</v>
          </cell>
        </row>
        <row r="2333">
          <cell r="A2333">
            <v>99235</v>
          </cell>
          <cell r="B2333" t="str">
            <v>CONCRETAGEM DE EDIFICAÇÕES (PAREDES E LAJES) FEITAS COM SISTEMA DE FÔRMAS MANUSEÁVEIS, COM CONCRETO USINADO AUTOADENSÁVEL FCK 25 MPA - LANÇAMENTO E ACABAMENTO. AF_06/2015</v>
          </cell>
          <cell r="C2333" t="str">
            <v>M3</v>
          </cell>
          <cell r="D2333">
            <v>339.77</v>
          </cell>
        </row>
        <row r="2334">
          <cell r="A2334">
            <v>99431</v>
          </cell>
          <cell r="B2334" t="str">
            <v>CONCRETAGEM DE LAJES EM EDIFICAÇÕES UNIFAMILIARES FEITAS COM SISTEMA DE FÔRMAS MANUSEÁVEIS, COM CONCRETO USINADO BOMBEÁVEL FCK 25 MPA - LANÇAMENTO, ADENSAMENTO E ACABAMENTO (EXCLUSIVE BOMBA LANÇA). AF_06/2015</v>
          </cell>
          <cell r="C2334" t="str">
            <v>M3</v>
          </cell>
          <cell r="D2334">
            <v>403.37</v>
          </cell>
        </row>
        <row r="2335">
          <cell r="A2335">
            <v>99432</v>
          </cell>
          <cell r="B2335" t="str">
            <v>CONCRETAGEM DE PAREDES EM EDIFICAÇÕES UNIFAMILIARES FEITAS COM SISTEMA DE FÔRMAS MANUSEÁVEIS, COM CONCRETO USINADO BOMBEÁVEL FCK 25 MPA - LANÇAMENTO, ADENSAMENTO E ACABAMENTO (EXCLUSIVE BOMBA LANÇA). AF_06/2015</v>
          </cell>
          <cell r="C2335" t="str">
            <v>M3</v>
          </cell>
          <cell r="D2335">
            <v>382.33</v>
          </cell>
        </row>
        <row r="2336">
          <cell r="A2336">
            <v>99433</v>
          </cell>
          <cell r="B2336" t="str">
            <v>CONCRETAGEM DE PLATIBANDA EM EDIFICAÇÕES UNIFAMILIARES FEITAS COM SISTEMA DE FÔRMAS MANUSEÁVEIS, COM CONCRETO USINADO BOMBEÁVEL FCK 25 MPA, - LANÇAMENTO, ADENSAMENTO E ACABAMENTO (EXCLUSIVE BOMBA LANÇA). AF_06/2015</v>
          </cell>
          <cell r="C2336" t="str">
            <v>M3</v>
          </cell>
          <cell r="D2336">
            <v>427.46</v>
          </cell>
        </row>
        <row r="2337">
          <cell r="A2337">
            <v>99434</v>
          </cell>
          <cell r="B2337" t="str">
            <v>CONCRETAGEM DE LAJES EM EDIFICAÇÕES MULTIFAMILIARES FEITAS COM SISTEMA DE FÔRMAS MANUSEÁVEIS, COM CONCRETO USINADO BOMBEÁVEL FCK 25 MPA - LANÇAMENTO, ADENSAMENTO E ACABAMENTO (EXCLUSIVE BOMBA LANÇA). AF_06/2015</v>
          </cell>
          <cell r="C2337" t="str">
            <v>M3</v>
          </cell>
          <cell r="D2337">
            <v>406.56</v>
          </cell>
        </row>
        <row r="2338">
          <cell r="A2338">
            <v>99435</v>
          </cell>
          <cell r="B2338" t="str">
            <v>CONCRETAGEM DE PAREDES EM EDIFICAÇÕES MULTIFAMILIARES FEITAS COM SISTEMA DE FÔRMAS MANUSEÁVEIS, COM CONCRETO USINADO BOMBEÁVEL FCK 25 MPA - LANÇAMENTO, ADENSAMENTO E ACABAMENTO (EXCLUSIVE BOMBA LANÇA). AF_06/2015</v>
          </cell>
          <cell r="C2338" t="str">
            <v>M3</v>
          </cell>
          <cell r="D2338">
            <v>393.23</v>
          </cell>
        </row>
        <row r="2339">
          <cell r="A2339">
            <v>99436</v>
          </cell>
          <cell r="B2339" t="str">
            <v>CONCRETAGEM DE PLATIBANDA EM EDIFICAÇÕES MULTIFAMILIARES FEITAS COM SISTEMA DE FÔRMAS MANUSEÁVEIS, COM CONCRETO USINADO BOMBEÁVEL FCK 25 MPA - LANÇAMENTO, ADENSAMENTO E ACABAMENTO (EXCLUSIVE BOMBA LANÇA). AF_06/2015</v>
          </cell>
          <cell r="C2339" t="str">
            <v>M3</v>
          </cell>
          <cell r="D2339">
            <v>442.08</v>
          </cell>
        </row>
        <row r="2340">
          <cell r="A2340">
            <v>99437</v>
          </cell>
          <cell r="B2340" t="str">
            <v>CONCRETAGEM DE PLATIBANDA EM EDIFICAÇÕES UNIFAMILIARES FEITAS COM SISTEMA DE FÔRMAS MANUSEÁVEIS, COM CONCRETO USINADO AUTOADENSÁVEL FCK 25 MPA - LANÇAMENTO E ACABAMENTO. AF_06/2015</v>
          </cell>
          <cell r="C2340" t="str">
            <v>M3</v>
          </cell>
          <cell r="D2340">
            <v>361.63</v>
          </cell>
        </row>
        <row r="2341">
          <cell r="A2341">
            <v>99438</v>
          </cell>
          <cell r="B2341" t="str">
            <v>CONCRETAGEM DE PLATIBANDA EM EDIFICAÇÕES MULTIFAMILIARES FEITAS COM SISTEMA DE FÔRMAS MANUSEÁVEIS, COM CONCRETO USINADO AUTOADENSÁVEL FCK 25 MPA - LANÇAMENTO E ACABAMENTO. AF_06/2015</v>
          </cell>
          <cell r="C2341" t="str">
            <v>M3</v>
          </cell>
          <cell r="D2341">
            <v>366.03</v>
          </cell>
        </row>
        <row r="2342">
          <cell r="A2342">
            <v>99439</v>
          </cell>
          <cell r="B2342" t="str">
            <v>CONCRETAGEM DE EDIFICAÇÕES (PAREDES E LAJES) FEITAS COM SISTEMA DE FÔRMAS MANUSEÁVEIS, COM CONCRETO USINADO BOMBEÁVEL FCK 25 MPA - LANÇAMENTO, ADENSAMENTO E ACABAMENTO (EXCLUSIVE BOMBA LANÇA). AF_06/2015</v>
          </cell>
          <cell r="C2342" t="str">
            <v>M3</v>
          </cell>
          <cell r="D2342">
            <v>396.98</v>
          </cell>
        </row>
        <row r="2343">
          <cell r="A2343" t="str">
            <v>74141/1</v>
          </cell>
          <cell r="B2343" t="str">
            <v>LAJE PRE-MOLD BETA 11 P/1KN/M2 VAOS 4,40M/INCL VIGOTAS TIJOLOS ARMADURA NEGATIVA CAPEAMENTO 3CM CONCRETO 20MPA ESCORAMENTO MATERIAL E MAO  DE OBRA.</v>
          </cell>
          <cell r="C2343" t="str">
            <v>M2</v>
          </cell>
          <cell r="D2343">
            <v>71.56</v>
          </cell>
        </row>
        <row r="2344">
          <cell r="A2344" t="str">
            <v>74141/2</v>
          </cell>
          <cell r="B2344" t="str">
            <v>LAJE PRE-MOLD BETA 12 P/3,5KN/M2 VAO 4,1M INCL VIGOTAS TIJOLOS ARMADU-RA NEGATIVA CAPEAMENTO 3CM CONCRETO 15MPA ESCORAMENTO MATERIAIS E MAO DE OBRA.</v>
          </cell>
          <cell r="C2344" t="str">
            <v>M2</v>
          </cell>
          <cell r="D2344">
            <v>79.16</v>
          </cell>
        </row>
        <row r="2345">
          <cell r="A2345" t="str">
            <v>74141/3</v>
          </cell>
          <cell r="B2345" t="str">
            <v>LAJE PRE-MOLD BETA 16 P/3,5KN/M2 VAO 5,2M INCL VIGOTAS TIJOLOS ARMADU-RA NEGATIVA CAPEAMENTO 3CM CONCRETO 15MPA ESCORAMENTO MATERIAL E MAO  DE OBRA.</v>
          </cell>
          <cell r="C2345" t="str">
            <v>M2</v>
          </cell>
          <cell r="D2345">
            <v>94.79</v>
          </cell>
        </row>
        <row r="2346">
          <cell r="A2346" t="str">
            <v>74141/4</v>
          </cell>
          <cell r="B2346" t="str">
            <v>LAJE PRE-MOLD BETA 20 P/3,5KN/M2 VAO 6,2M INCL VIGOTAS TIJOLOS ARMADU-RA NEGATIVA CAPEAMENTO 3CM CONCRETO 15MPA ESCORAMENTO MATERIAL E MAO  DE OBRA.</v>
          </cell>
          <cell r="C2346" t="str">
            <v>M2</v>
          </cell>
          <cell r="D2346">
            <v>109.11</v>
          </cell>
        </row>
        <row r="2347">
          <cell r="A2347" t="str">
            <v>74202/1</v>
          </cell>
          <cell r="B2347" t="str">
            <v>LAJE PRE-MOLDADA P/FORRO, SOBRECARGA 100KG/M2, VAOS ATE 3,50M/E=8CM, C/LAJOTAS E CAP.C/CONC FCK=20MPA, 3CM, INTER-EIXO 38CM, C/ESCORAMENTO (REAPR.3X) E FERRAGEM NEGATIVA</v>
          </cell>
          <cell r="C2347" t="str">
            <v>M2</v>
          </cell>
          <cell r="D2347">
            <v>64.92</v>
          </cell>
        </row>
        <row r="2348">
          <cell r="A2348" t="str">
            <v>74202/2</v>
          </cell>
          <cell r="B2348" t="str">
            <v>LAJE PRE-MOLDADA P/PISO, SOBRECARGA 200KG/M2, VAOS ATE 3,50M/E=8CM, C/LAJOTAS E CAP.C/CONC FCK=20MPA, 4CM, INTER-EIXO 38CM, C/ESCORAMENTO (REAPR.3X) E FERRAGEM NEGATIVA</v>
          </cell>
          <cell r="C2348" t="str">
            <v>M2</v>
          </cell>
          <cell r="D2348">
            <v>71.05</v>
          </cell>
        </row>
        <row r="2349">
          <cell r="A2349" t="str">
            <v>73817/1</v>
          </cell>
          <cell r="B2349" t="str">
            <v>EMBASAMENTO DE MATERIAL GRANULAR - PO DE PEDRA</v>
          </cell>
          <cell r="C2349" t="str">
            <v>M3</v>
          </cell>
          <cell r="D2349">
            <v>94.57</v>
          </cell>
        </row>
        <row r="2350">
          <cell r="A2350" t="str">
            <v>73817/2</v>
          </cell>
          <cell r="B2350" t="str">
            <v>EMBASAMENTO DE MATERIAL GRANULAR - RACHAO</v>
          </cell>
          <cell r="C2350" t="str">
            <v>M3</v>
          </cell>
          <cell r="D2350">
            <v>121.55</v>
          </cell>
        </row>
        <row r="2351">
          <cell r="A2351" t="str">
            <v>74078/1</v>
          </cell>
          <cell r="B2351" t="str">
            <v>AGULHAMENTO FUNDO DE VALAS C/MACO 30KG PEDRA-DE-MAO H=10CM</v>
          </cell>
          <cell r="C2351" t="str">
            <v>M2</v>
          </cell>
          <cell r="D2351">
            <v>27.25</v>
          </cell>
        </row>
        <row r="2352">
          <cell r="A2352">
            <v>83518</v>
          </cell>
          <cell r="B2352" t="str">
            <v>ALVENARIA EMBASAMENTO E=20 CM BLOCO CONCRETO</v>
          </cell>
          <cell r="C2352" t="str">
            <v>M3</v>
          </cell>
          <cell r="D2352">
            <v>259.26</v>
          </cell>
        </row>
        <row r="2353">
          <cell r="A2353">
            <v>95467</v>
          </cell>
          <cell r="B2353" t="str">
            <v>EMBASAMENTO C/PEDRA ARGAMASSADA UTILIZANDO ARG.CIM/AREIA 1:4</v>
          </cell>
          <cell r="C2353" t="str">
            <v>M3</v>
          </cell>
          <cell r="D2353">
            <v>352.99</v>
          </cell>
        </row>
        <row r="2354">
          <cell r="A2354">
            <v>68328</v>
          </cell>
          <cell r="B2354" t="str">
            <v>JUNTA DE DILATACAO COM ISOPOR 10 MM</v>
          </cell>
          <cell r="C2354" t="str">
            <v>M2</v>
          </cell>
          <cell r="D2354">
            <v>13.91</v>
          </cell>
        </row>
        <row r="2355">
          <cell r="A2355" t="str">
            <v>73898/1</v>
          </cell>
          <cell r="B2355" t="str">
            <v>JUNTA DE DILATACAO ELASTICA (PVC) O-220/6 PRESSAO ATE 30 MCA</v>
          </cell>
          <cell r="C2355" t="str">
            <v>M</v>
          </cell>
          <cell r="D2355">
            <v>98.11</v>
          </cell>
        </row>
        <row r="2356">
          <cell r="A2356">
            <v>79471</v>
          </cell>
          <cell r="B2356" t="str">
            <v>PINTURA ADESIVA P/ CONCRETO, A BASE DE RESINA EPOXI ( SIKADUR 32 )</v>
          </cell>
          <cell r="C2356" t="str">
            <v>KG</v>
          </cell>
          <cell r="D2356">
            <v>53.83</v>
          </cell>
        </row>
        <row r="2357">
          <cell r="A2357">
            <v>98576</v>
          </cell>
          <cell r="B2357" t="str">
            <v>TRATAMENTO DE JUNTA DE DILATAÇÃO COM MANTA ASFÁLTICA ADERIDA COM MAÇARICO. AF_06/2018</v>
          </cell>
          <cell r="C2357" t="str">
            <v>M</v>
          </cell>
          <cell r="D2357">
            <v>14.25</v>
          </cell>
        </row>
        <row r="2358">
          <cell r="A2358">
            <v>93182</v>
          </cell>
          <cell r="B2358" t="str">
            <v>VERGA PRÉ-MOLDADA PARA JANELAS COM ATÉ 1,5 M DE VÃO. AF_03/2016</v>
          </cell>
          <cell r="C2358" t="str">
            <v>M</v>
          </cell>
          <cell r="D2358">
            <v>24.34</v>
          </cell>
        </row>
        <row r="2359">
          <cell r="A2359">
            <v>93183</v>
          </cell>
          <cell r="B2359" t="str">
            <v>VERGA PRÉ-MOLDADA PARA JANELAS COM MAIS DE 1,5 M DE VÃO. AF_03/2016</v>
          </cell>
          <cell r="C2359" t="str">
            <v>M</v>
          </cell>
          <cell r="D2359">
            <v>31.06</v>
          </cell>
        </row>
        <row r="2360">
          <cell r="A2360">
            <v>93184</v>
          </cell>
          <cell r="B2360" t="str">
            <v>VERGA PRÉ-MOLDADA PARA PORTAS COM ATÉ 1,5 M DE VÃO. AF_03/2016</v>
          </cell>
          <cell r="C2360" t="str">
            <v>M</v>
          </cell>
          <cell r="D2360">
            <v>18.579999999999998</v>
          </cell>
        </row>
        <row r="2361">
          <cell r="A2361">
            <v>93185</v>
          </cell>
          <cell r="B2361" t="str">
            <v>VERGA PRÉ-MOLDADA PARA PORTAS COM MAIS DE 1,5 M DE VÃO. AF_03/2016</v>
          </cell>
          <cell r="C2361" t="str">
            <v>M</v>
          </cell>
          <cell r="D2361">
            <v>30.57</v>
          </cell>
        </row>
        <row r="2362">
          <cell r="A2362">
            <v>93186</v>
          </cell>
          <cell r="B2362" t="str">
            <v>VERGA MOLDADA IN LOCO EM CONCRETO PARA JANELAS COM ATÉ 1,5 M DE VÃO. AF_03/2016</v>
          </cell>
          <cell r="C2362" t="str">
            <v>M</v>
          </cell>
          <cell r="D2362">
            <v>44.16</v>
          </cell>
        </row>
        <row r="2363">
          <cell r="A2363">
            <v>93187</v>
          </cell>
          <cell r="B2363" t="str">
            <v>VERGA MOLDADA IN LOCO EM CONCRETO PARA JANELAS COM MAIS DE 1,5 M DE VÃO. AF_03/2016</v>
          </cell>
          <cell r="C2363" t="str">
            <v>M</v>
          </cell>
          <cell r="D2363">
            <v>50.69</v>
          </cell>
        </row>
        <row r="2364">
          <cell r="A2364">
            <v>93188</v>
          </cell>
          <cell r="B2364" t="str">
            <v>VERGA MOLDADA IN LOCO EM CONCRETO PARA PORTAS COM ATÉ 1,5 M DE VÃO. AF_03/2016</v>
          </cell>
          <cell r="C2364" t="str">
            <v>M</v>
          </cell>
          <cell r="D2364">
            <v>40.93</v>
          </cell>
        </row>
        <row r="2365">
          <cell r="A2365">
            <v>93189</v>
          </cell>
          <cell r="B2365" t="str">
            <v>VERGA MOLDADA IN LOCO EM CONCRETO PARA PORTAS COM MAIS DE 1,5 M DE VÃO. AF_03/2016</v>
          </cell>
          <cell r="C2365" t="str">
            <v>M</v>
          </cell>
          <cell r="D2365">
            <v>50.94</v>
          </cell>
        </row>
        <row r="2366">
          <cell r="A2366">
            <v>93190</v>
          </cell>
          <cell r="B2366" t="str">
            <v>VERGA MOLDADA IN LOCO COM UTILIZAÇÃO DE BLOCOS CANALETA PARA JANELAS COM ATÉ 1,5 M DE VÃO. AF_03/2016</v>
          </cell>
          <cell r="C2366" t="str">
            <v>M</v>
          </cell>
          <cell r="D2366">
            <v>24.62</v>
          </cell>
        </row>
        <row r="2367">
          <cell r="A2367">
            <v>93191</v>
          </cell>
          <cell r="B2367" t="str">
            <v>VERGA MOLDADA IN LOCO COM UTILIZAÇÃO DE BLOCOS CANALETA PARA JANELAS COM MAIS DE 1,5 M DE VÃO. AF_03/2016</v>
          </cell>
          <cell r="C2367" t="str">
            <v>M</v>
          </cell>
          <cell r="D2367">
            <v>26.07</v>
          </cell>
        </row>
        <row r="2368">
          <cell r="A2368">
            <v>93192</v>
          </cell>
          <cell r="B2368" t="str">
            <v>VERGA MOLDADA IN LOCO COM UTILIZAÇÃO DE BLOCOS CANALETA PARA PORTAS COM ATÉ 1,5 M DE VÃO. AF_03/2016</v>
          </cell>
          <cell r="C2368" t="str">
            <v>M</v>
          </cell>
          <cell r="D2368">
            <v>26.54</v>
          </cell>
        </row>
        <row r="2369">
          <cell r="A2369">
            <v>93193</v>
          </cell>
          <cell r="B2369" t="str">
            <v>VERGA MOLDADA IN LOCO COM UTILIZAÇÃO DE BLOCOS CANALETA PARA PORTAS COM MAIS DE 1,5 M DE VÃO. AF_03/2016</v>
          </cell>
          <cell r="C2369" t="str">
            <v>M</v>
          </cell>
          <cell r="D2369">
            <v>26.39</v>
          </cell>
        </row>
        <row r="2370">
          <cell r="A2370">
            <v>93194</v>
          </cell>
          <cell r="B2370" t="str">
            <v>CONTRAVERGA PRÉ-MOLDADA PARA VÃOS DE ATÉ 1,5 M DE COMPRIMENTO. AF_03/2016</v>
          </cell>
          <cell r="C2370" t="str">
            <v>M</v>
          </cell>
          <cell r="D2370">
            <v>23.91</v>
          </cell>
        </row>
        <row r="2371">
          <cell r="A2371">
            <v>93195</v>
          </cell>
          <cell r="B2371" t="str">
            <v>CONTRAVERGA PRÉ-MOLDADA PARA VÃOS DE MAIS DE 1,5 M DE COMPRIMENTO. AF_03/2016</v>
          </cell>
          <cell r="C2371" t="str">
            <v>M</v>
          </cell>
          <cell r="D2371">
            <v>28.6</v>
          </cell>
        </row>
        <row r="2372">
          <cell r="A2372">
            <v>93196</v>
          </cell>
          <cell r="B2372" t="str">
            <v>CONTRAVERGA MOLDADA IN LOCO EM CONCRETO PARA VÃOS DE ATÉ 1,5 M DE COMPRIMENTO. AF_03/2016</v>
          </cell>
          <cell r="C2372" t="str">
            <v>M</v>
          </cell>
          <cell r="D2372">
            <v>43.08</v>
          </cell>
        </row>
        <row r="2373">
          <cell r="A2373">
            <v>93197</v>
          </cell>
          <cell r="B2373" t="str">
            <v>CONTRAVERGA MOLDADA IN LOCO EM CONCRETO PARA VÃOS DE MAIS DE 1,5 M DE COMPRIMENTO. AF_03/2016</v>
          </cell>
          <cell r="C2373" t="str">
            <v>M</v>
          </cell>
          <cell r="D2373">
            <v>47.84</v>
          </cell>
        </row>
        <row r="2374">
          <cell r="A2374">
            <v>93198</v>
          </cell>
          <cell r="B2374" t="str">
            <v>CONTRAVERGA MOLDADA IN LOCO COM UTILIZAÇÃO DE BLOCOS CANALETA PARA VÃOS DE ATÉ 1,5 M DE COMPRIMENTO. AF_03/2016</v>
          </cell>
          <cell r="C2374" t="str">
            <v>M</v>
          </cell>
          <cell r="D2374">
            <v>21.74</v>
          </cell>
        </row>
        <row r="2375">
          <cell r="A2375">
            <v>93199</v>
          </cell>
          <cell r="B2375" t="str">
            <v>CONTRAVERGA MOLDADA IN LOCO COM UTILIZAÇÃO DE BLOCOS CANALETA PARA VÃOS DE MAIS DE 1,5 M DE COMPRIMENTO. AF_03/2016</v>
          </cell>
          <cell r="C2375" t="str">
            <v>M</v>
          </cell>
          <cell r="D2375">
            <v>21.35</v>
          </cell>
        </row>
        <row r="2376">
          <cell r="A2376">
            <v>93200</v>
          </cell>
          <cell r="B2376" t="str">
            <v>FIXAÇÃO (ENCUNHAMENTO) DE ALVENARIA DE VEDAÇÃO COM ARGAMASSA APLICADA COM BISNAGA. AF_03/2016</v>
          </cell>
          <cell r="C2376" t="str">
            <v>M</v>
          </cell>
          <cell r="D2376">
            <v>2.0699999999999998</v>
          </cell>
        </row>
        <row r="2377">
          <cell r="A2377">
            <v>93201</v>
          </cell>
          <cell r="B2377" t="str">
            <v>FIXAÇÃO (ENCUNHAMENTO) DE ALVENARIA DE VEDAÇÃO COM ARGAMASSA APLICADA COM COLHER. AF_03/2016</v>
          </cell>
          <cell r="C2377" t="str">
            <v>M</v>
          </cell>
          <cell r="D2377">
            <v>4.32</v>
          </cell>
        </row>
        <row r="2378">
          <cell r="A2378">
            <v>93202</v>
          </cell>
          <cell r="B2378" t="str">
            <v>FIXAÇÃO (ENCUNHAMENTO) DE ALVENARIA DE VEDAÇÃO COM TIJOLO MACIÇO. AF_03/2016</v>
          </cell>
          <cell r="C2378" t="str">
            <v>M</v>
          </cell>
          <cell r="D2378">
            <v>15.78</v>
          </cell>
        </row>
        <row r="2379">
          <cell r="A2379">
            <v>93203</v>
          </cell>
          <cell r="B2379" t="str">
            <v>FIXAÇÃO (ENCUNHAMENTO) DE ALVENARIA DE VEDAÇÃO COM ESPUMA DE POLIURETANO EXPANSIVA. AF_03/2016</v>
          </cell>
          <cell r="C2379" t="str">
            <v>M</v>
          </cell>
          <cell r="D2379">
            <v>11.39</v>
          </cell>
        </row>
        <row r="2380">
          <cell r="A2380">
            <v>93204</v>
          </cell>
          <cell r="B2380" t="str">
            <v>CINTA DE AMARRAÇÃO DE ALVENARIA MOLDADA IN LOCO EM CONCRETO. AF_03/2016</v>
          </cell>
          <cell r="C2380" t="str">
            <v>M</v>
          </cell>
          <cell r="D2380">
            <v>33.409999999999997</v>
          </cell>
        </row>
        <row r="2381">
          <cell r="A2381">
            <v>93205</v>
          </cell>
          <cell r="B2381" t="str">
            <v>CINTA DE AMARRAÇÃO DE ALVENARIA MOLDADA IN LOCO COM UTILIZAÇÃO DE BLOCOS CANALETA. AF_03/2016</v>
          </cell>
          <cell r="C2381" t="str">
            <v>M</v>
          </cell>
          <cell r="D2381">
            <v>20.23</v>
          </cell>
        </row>
        <row r="2382">
          <cell r="A2382">
            <v>71623</v>
          </cell>
          <cell r="B2382" t="str">
            <v>CHAPIM DE CONCRETO APARENTE COM ACABAMENTO DESEMPENADO, FORMA DE COMPENSADO PLASTIFICADO (MADEIRIT) DE 14 X 10 CM, FUNDIDO NO LOCAL.</v>
          </cell>
          <cell r="C2382" t="str">
            <v>M</v>
          </cell>
          <cell r="D2382">
            <v>23.84</v>
          </cell>
        </row>
        <row r="2383">
          <cell r="A2383" t="str">
            <v>74144/2</v>
          </cell>
          <cell r="B2383" t="str">
            <v>SUPORTE APOIO CAIXA D AGUA BARROTES MADEIRA DE 1</v>
          </cell>
          <cell r="C2383" t="str">
            <v>UN</v>
          </cell>
          <cell r="D2383">
            <v>23.86</v>
          </cell>
        </row>
        <row r="2384">
          <cell r="A2384">
            <v>83513</v>
          </cell>
          <cell r="B2384" t="str">
            <v>FORNECIMENTO DE PERFIL SIMPLES "I" OU "H" ATE 8" INCLUSIVE PERDAS</v>
          </cell>
          <cell r="C2384" t="str">
            <v>KG</v>
          </cell>
          <cell r="D2384">
            <v>8.01</v>
          </cell>
        </row>
        <row r="2385">
          <cell r="A2385">
            <v>83514</v>
          </cell>
          <cell r="B2385" t="str">
            <v>FORNECIMENTO DE PERFIL SIMPLES "I" OU "H" 8 A 12" INCLUSIVE PERDAS</v>
          </cell>
          <cell r="C2385" t="str">
            <v>KG</v>
          </cell>
          <cell r="D2385">
            <v>7.03</v>
          </cell>
        </row>
        <row r="2386">
          <cell r="A2386">
            <v>84153</v>
          </cell>
          <cell r="B2386" t="str">
            <v>APARELHO DE APOIO NEOPRENE NAO FRETADO (1,4KG/DM3)</v>
          </cell>
          <cell r="C2386" t="str">
            <v>KG</v>
          </cell>
          <cell r="D2386">
            <v>55.91</v>
          </cell>
        </row>
        <row r="2387">
          <cell r="A2387">
            <v>84154</v>
          </cell>
          <cell r="B2387" t="str">
            <v>APARELHO APOIO NEOPRENE FRETADO</v>
          </cell>
          <cell r="C2387" t="str">
            <v>DM3</v>
          </cell>
          <cell r="D2387">
            <v>115.26</v>
          </cell>
        </row>
        <row r="2388">
          <cell r="A2388">
            <v>85233</v>
          </cell>
          <cell r="B2388" t="str">
            <v>ESCADA EM CONCRETO ARMADO, FCK = 15 MPA, MOLDADA IN LOCO</v>
          </cell>
          <cell r="C2388" t="str">
            <v>M3</v>
          </cell>
          <cell r="D2388">
            <v>2198.3000000000002</v>
          </cell>
        </row>
        <row r="2389">
          <cell r="A2389">
            <v>95952</v>
          </cell>
          <cell r="B2389" t="str">
            <v>(COMPOSIÇÃO REPRESENTATIVA) EXECUÇÃO DE ESTRUTURAS DE CONCRETO ARMADO CONVENCIONAL, PARA EDIFICAÇÃO HABITACIONAL MULTIFAMILIAR (PRÉDIO), FCK = 25 MPA. AF_01/2017</v>
          </cell>
          <cell r="C2389" t="str">
            <v>M3</v>
          </cell>
          <cell r="D2389">
            <v>1295.97</v>
          </cell>
        </row>
        <row r="2390">
          <cell r="A2390">
            <v>95953</v>
          </cell>
          <cell r="B2390" t="str">
            <v>(COMPOSIÇÃO REPRESENTATIVA) EXECUÇÃO DE ESTRUTURAS DE CONCRETO ARMADO, PARA EDIFICAÇÃO HABITACIONAL UNIFAMILIAR COM DOIS PAVIMENTOS (CASA ISOLADA), FCK = 25 MPA. AF_01/2017</v>
          </cell>
          <cell r="C2390" t="str">
            <v>M3</v>
          </cell>
          <cell r="D2390">
            <v>2128.87</v>
          </cell>
        </row>
        <row r="2391">
          <cell r="A2391">
            <v>95954</v>
          </cell>
          <cell r="B2391" t="str">
            <v>(COMPOSIÇÃO REPRESENTATIVA) EXECUÇÃO DE ESTRUTURAS DE CONCRETO ARMADO, PARA EDIFICAÇÃO HABITACIONAL UNIFAMILIAR COM DOIS PAVIMENTOS (CASA EM EMPREENDIMENTOS), FCK = 25 MPA. AF_01/2017</v>
          </cell>
          <cell r="C2391" t="str">
            <v>M3</v>
          </cell>
          <cell r="D2391">
            <v>1528.11</v>
          </cell>
        </row>
        <row r="2392">
          <cell r="A2392">
            <v>95955</v>
          </cell>
          <cell r="B2392" t="str">
            <v>(COMPOSIÇÃO REPRESENTATIVA) EXECUÇÃO DE ESTRUTURAS DE CONCRETO ARMADO, PARA EDIFICAÇÃO HABITACIONAL UNIFAMILIAR TÉRREA (CASA ISOLADA), FCK = 25 MPA. AF_01/2017</v>
          </cell>
          <cell r="C2392" t="str">
            <v>M3</v>
          </cell>
          <cell r="D2392">
            <v>1902.04</v>
          </cell>
        </row>
        <row r="2393">
          <cell r="A2393">
            <v>95956</v>
          </cell>
          <cell r="B2393" t="str">
            <v>(COMPOSIÇÃO REPRESENTATIVA) EXECUÇÃO DE ESTRUTURAS DE CONCRETO ARMADO, PARA EDIFICAÇÃO HABITACIONAL UNIFAMILIAR TÉRREA (CASA EM EMPREENDIMENTOS), FCK = 25 MPA. AF_01/2017</v>
          </cell>
          <cell r="C2393" t="str">
            <v>M3</v>
          </cell>
          <cell r="D2393">
            <v>1504.12</v>
          </cell>
        </row>
        <row r="2394">
          <cell r="A2394">
            <v>95957</v>
          </cell>
          <cell r="B2394" t="str">
            <v>(COMPOSIÇÃO REPRESENTATIVA) EXECUÇÃO DE ESTRUTURAS DE CONCRETO ARMADO, PARA EDIFICAÇÃO INSTITUCIONAL TÉRREA, FCK = 25 MPA. AF_01/2017</v>
          </cell>
          <cell r="C2394" t="str">
            <v>M3</v>
          </cell>
          <cell r="D2394">
            <v>1878.6</v>
          </cell>
        </row>
        <row r="2395">
          <cell r="A2395">
            <v>95969</v>
          </cell>
          <cell r="B2395" t="str">
            <v>(COMPOSIÇÃO REPRESENTATIVA) EXECUÇÃO DE ESCADA EM CONCRETO ARMADO, MOLDADA IN LOCO, FCK = 25 MPA. AF_02/2017</v>
          </cell>
          <cell r="C2395" t="str">
            <v>M3</v>
          </cell>
          <cell r="D2395">
            <v>1776.75</v>
          </cell>
        </row>
        <row r="2396">
          <cell r="A2396">
            <v>97733</v>
          </cell>
          <cell r="B2396" t="str">
            <v>PEÇA RETANGULAR PRÉ-MOLDADA, VOLUME DE CONCRETO DE ATÉ 10 LITROS, TAXA DE AÇO APROXIMADA DE 30KG/M³. AF_01/2018</v>
          </cell>
          <cell r="C2396" t="str">
            <v>M3</v>
          </cell>
          <cell r="D2396">
            <v>2136.9899999999998</v>
          </cell>
        </row>
        <row r="2397">
          <cell r="A2397">
            <v>97734</v>
          </cell>
          <cell r="B2397" t="str">
            <v>PEÇA RETANGULAR PRÉ-MOLDADA, VOLUME DE CONCRETO DE 10 A 30 LITROS, TAXA DE AÇO APROXIMADA DE 30KG/M³. AF_01/2018</v>
          </cell>
          <cell r="C2397" t="str">
            <v>M3</v>
          </cell>
          <cell r="D2397">
            <v>1856.61</v>
          </cell>
        </row>
        <row r="2398">
          <cell r="A2398">
            <v>97735</v>
          </cell>
          <cell r="B2398" t="str">
            <v>PEÇA RETANGULAR PRÉ-MOLDADA, VOLUME DE CONCRETO DE 30 A 100 LITROS, TAXA DE AÇO APROXIMADA DE 30KG/M³. AF_01/2018</v>
          </cell>
          <cell r="C2398" t="str">
            <v>M3</v>
          </cell>
          <cell r="D2398">
            <v>1531.03</v>
          </cell>
        </row>
        <row r="2399">
          <cell r="A2399">
            <v>97736</v>
          </cell>
          <cell r="B2399" t="str">
            <v>PEÇA RETANGULAR PRÉ-MOLDADA, VOLUME DE CONCRETO ACIMA DE 100 LITROS, TAXA DE AÇO APROXIMADA DE 30KG/M³. AF_01/2018</v>
          </cell>
          <cell r="C2399" t="str">
            <v>M3</v>
          </cell>
          <cell r="D2399">
            <v>922.1</v>
          </cell>
        </row>
        <row r="2400">
          <cell r="A2400">
            <v>97737</v>
          </cell>
          <cell r="B2400" t="str">
            <v>PEÇA RETANGULAR PRÉ-MOLDADA, VOLUME DE CONCRETO DE 30 A 70 LITROS , TAXA DE AÇO APROXIMADA DE 70KG/M³. AF_01/2018</v>
          </cell>
          <cell r="C2400" t="str">
            <v>M3</v>
          </cell>
          <cell r="D2400">
            <v>2132.1799999999998</v>
          </cell>
        </row>
        <row r="2401">
          <cell r="A2401">
            <v>97738</v>
          </cell>
          <cell r="B2401" t="str">
            <v>PEÇA CIRCULAR PRÉ-MOLDADA, VOLUME DE CONCRETO DE 10 A 30 LITROS, TAXA DE FIBRA DE POLIPROPILENO APROXIMADA DE 6 KG/M³. AF_01/2018_P</v>
          </cell>
          <cell r="C2401" t="str">
            <v>M3</v>
          </cell>
          <cell r="D2401">
            <v>2817.7</v>
          </cell>
        </row>
        <row r="2402">
          <cell r="A2402">
            <v>97739</v>
          </cell>
          <cell r="B2402" t="str">
            <v>PEÇA CIRCULAR PRÉ-MOLDADA, VOLUME DE CONCRETO DE 30 A 100 LITROS, TAXA DE AÇO APROXIMADA DE 30KG/M³. AF_01/2018</v>
          </cell>
          <cell r="C2402" t="str">
            <v>M3</v>
          </cell>
          <cell r="D2402">
            <v>1724.33</v>
          </cell>
        </row>
        <row r="2403">
          <cell r="A2403">
            <v>97740</v>
          </cell>
          <cell r="B2403" t="str">
            <v>PEÇA CIRCULAR PRÉ-MOLDADA, VOLUME DE CONCRETO ACIMA DE 100 LITROS, TAXA DE AÇO APROXIMADA DE 30KG/M³. AF_01/2018</v>
          </cell>
          <cell r="C2403" t="str">
            <v>M3</v>
          </cell>
          <cell r="D2403">
            <v>1210.28</v>
          </cell>
        </row>
        <row r="2404">
          <cell r="A2404">
            <v>98615</v>
          </cell>
          <cell r="B2404" t="str">
            <v>CONTENÇÃO EM CORTINA COM ESTACAS ESPAÇADAS COM 30 CM DE DIÂMETRO E PROFUNDIDADE MENOR OU IGUAL A 10 M. AF_06/2018</v>
          </cell>
          <cell r="C2404" t="str">
            <v>M2</v>
          </cell>
          <cell r="D2404">
            <v>78.98</v>
          </cell>
        </row>
        <row r="2405">
          <cell r="A2405">
            <v>98616</v>
          </cell>
          <cell r="B2405" t="str">
            <v>CONTENÇÃO EM CORTINA COM ESTACAS ESPAÇADAS COM 30 CM DE DIÂMETRO E PROFUNDIDADE MAIOR QUE 10 M E MENOR OU IGUAL A 15 M. AF_06/2018</v>
          </cell>
          <cell r="C2405" t="str">
            <v>M2</v>
          </cell>
          <cell r="D2405">
            <v>61.35</v>
          </cell>
        </row>
        <row r="2406">
          <cell r="A2406">
            <v>98617</v>
          </cell>
          <cell r="B2406" t="str">
            <v>CONTENÇÃO EM CORTINA COM ESTACAS ESPAÇADAS COM 30 CM DE DIÂMETRO E PROFUNDIDADE MAIOR QUE 15 M. AF_06/2018</v>
          </cell>
          <cell r="C2406" t="str">
            <v>M2</v>
          </cell>
          <cell r="D2406">
            <v>56.43</v>
          </cell>
        </row>
        <row r="2407">
          <cell r="A2407">
            <v>98618</v>
          </cell>
          <cell r="B2407" t="str">
            <v>CONTENÇÃO EM CORTINA COM ESTACAS ESPAÇADAS COM 40 CM DE DIÂMETRO E PROFUNDIDADE MENOR OU IGUAL A 10 M. AF_06/2018</v>
          </cell>
          <cell r="C2407" t="str">
            <v>M2</v>
          </cell>
          <cell r="D2407">
            <v>77.61</v>
          </cell>
        </row>
        <row r="2408">
          <cell r="A2408">
            <v>98619</v>
          </cell>
          <cell r="B2408" t="str">
            <v>CONTENÇÃO EM CORTINA COM ESTACAS ESPAÇADAS COM 40 CM DE DIÂMETRO E PROFUNDIDADE MAIOR QUE 10 M E MENOR OU IGUAL A 15 M. AF_06/2018</v>
          </cell>
          <cell r="C2408" t="str">
            <v>M2</v>
          </cell>
          <cell r="D2408">
            <v>70.16</v>
          </cell>
        </row>
        <row r="2409">
          <cell r="A2409">
            <v>98620</v>
          </cell>
          <cell r="B2409" t="str">
            <v>CONTENÇÃO EM CORTINA COM ESTACAS ESPAÇADAS COM 40 CM DE DIÂMETRO E PROFUNDIDADE MAIOR QUE 15 M. AF_06/2018</v>
          </cell>
          <cell r="C2409" t="str">
            <v>M2</v>
          </cell>
          <cell r="D2409">
            <v>66.39</v>
          </cell>
        </row>
        <row r="2410">
          <cell r="A2410">
            <v>98621</v>
          </cell>
          <cell r="B2410" t="str">
            <v>CONTENÇÃO EM CORTINA COM ESTACAS ESPAÇADAS COM 50 CM DE DIÂMETRO E PROFUNDIDADE MENOR OU IGUAL A 10 M. AF_06/2018</v>
          </cell>
          <cell r="C2410" t="str">
            <v>M2</v>
          </cell>
          <cell r="D2410">
            <v>87.36</v>
          </cell>
        </row>
        <row r="2411">
          <cell r="A2411">
            <v>98622</v>
          </cell>
          <cell r="B2411" t="str">
            <v>CONTENÇÃO EM CORTINA COM ESTACAS ESPAÇADAS COM 50 CM DE DIÂMETRO E PROFUNDIDADE MAIOR QUE 10 M E MENOR OU IGUAL A 15 M. AF_06/2018</v>
          </cell>
          <cell r="C2411" t="str">
            <v>M2</v>
          </cell>
          <cell r="D2411">
            <v>81.38</v>
          </cell>
        </row>
        <row r="2412">
          <cell r="A2412">
            <v>98623</v>
          </cell>
          <cell r="B2412" t="str">
            <v>CONTENÇÃO EM CORTINA COM ESTACAS ESPAÇADAS COM 50 CM DE DIÂMETRO E PROFUNDIDADE MAIOR QUE 15 M. AF_06/2018</v>
          </cell>
          <cell r="C2412" t="str">
            <v>M2</v>
          </cell>
          <cell r="D2412">
            <v>78.33</v>
          </cell>
        </row>
        <row r="2413">
          <cell r="A2413">
            <v>98624</v>
          </cell>
          <cell r="B2413" t="str">
            <v>CONTENÇÃO EM CORTINA COM ESTACAS ESPAÇADAS COM 60 CM DE DIÂMETRO E PROFUNDIDADE MENOR OU IGUAL A 10 M. AF_06/2018</v>
          </cell>
          <cell r="C2413" t="str">
            <v>M2</v>
          </cell>
          <cell r="D2413">
            <v>98.13</v>
          </cell>
        </row>
        <row r="2414">
          <cell r="A2414">
            <v>98625</v>
          </cell>
          <cell r="B2414" t="str">
            <v>CONTENÇÃO EM CORTINA COM ESTACAS ESPAÇADAS COM 60 CM DE DIÂMETRO E PROFUNDIDADE MAIOR QUE 10 M E MENOR OU IGUAL A 15 M. AF_06/2018</v>
          </cell>
          <cell r="C2414" t="str">
            <v>M2</v>
          </cell>
          <cell r="D2414">
            <v>93.08</v>
          </cell>
        </row>
        <row r="2415">
          <cell r="A2415">
            <v>98626</v>
          </cell>
          <cell r="B2415" t="str">
            <v>CONTENÇÃO EM CORTINA COM ESTACAS ESPAÇADAS COM 60 CM DE DIÂMETRO E PROFUNDIDADE MAIOR QUE 15 M. AF_06/2018</v>
          </cell>
          <cell r="C2415" t="str">
            <v>M2</v>
          </cell>
          <cell r="D2415">
            <v>90.47</v>
          </cell>
        </row>
        <row r="2416">
          <cell r="A2416">
            <v>98655</v>
          </cell>
          <cell r="B2416" t="str">
            <v>EXECUÇÃO DE MURETA GUIA PARA CONTENÇÃO/ FUNDAÇÃO COM 30 CM DE ESPESSURA. AF_06/2018</v>
          </cell>
          <cell r="C2416" t="str">
            <v>M</v>
          </cell>
          <cell r="D2416">
            <v>374.22</v>
          </cell>
        </row>
        <row r="2417">
          <cell r="A2417">
            <v>98656</v>
          </cell>
          <cell r="B2417" t="str">
            <v>EXECUÇÃO DE MURETA GUIA PARA CONTENÇÃO/ FUNDAÇÃO COM 40 CM DE ESPESSURA. AF_06/2018</v>
          </cell>
          <cell r="C2417" t="str">
            <v>M</v>
          </cell>
          <cell r="D2417">
            <v>380.04</v>
          </cell>
        </row>
        <row r="2418">
          <cell r="A2418">
            <v>98657</v>
          </cell>
          <cell r="B2418" t="str">
            <v>EXECUÇÃO DE MURETA GUIA PARA CONTENÇÃO/ FUNDAÇÃO COM 50 CM DE ESPESSURA. AF_06/2018</v>
          </cell>
          <cell r="C2418" t="str">
            <v>M</v>
          </cell>
          <cell r="D2418">
            <v>385.88</v>
          </cell>
        </row>
        <row r="2419">
          <cell r="A2419">
            <v>98658</v>
          </cell>
          <cell r="B2419" t="str">
            <v>EXECUÇÃO DE MURETA GUIA PARA CONTENÇÃO/ FUNDAÇÃO COM 60 CM DE ESPESSURA. AF_06/2018</v>
          </cell>
          <cell r="C2419" t="str">
            <v>M</v>
          </cell>
          <cell r="D2419">
            <v>391.72</v>
          </cell>
        </row>
        <row r="2420">
          <cell r="A2420">
            <v>98659</v>
          </cell>
          <cell r="B2420" t="str">
            <v>EXECUÇÃO DE MURETA GUIA PARA CONTENÇÃO/ FUNDAÇÃO COM 80 CM DE ESPESSURA. AF_06/2018</v>
          </cell>
          <cell r="C2420" t="str">
            <v>M</v>
          </cell>
          <cell r="D2420">
            <v>403.39</v>
          </cell>
        </row>
        <row r="2421">
          <cell r="A2421">
            <v>98746</v>
          </cell>
          <cell r="B2421" t="str">
            <v>SOLDA DE TOPO EM CHAPA/PERFIL/TUBO DE AÇO CHANFRADO, ESPESSURA=1/4''. AF_06/2018</v>
          </cell>
          <cell r="C2421" t="str">
            <v>M</v>
          </cell>
          <cell r="D2421">
            <v>44.37</v>
          </cell>
        </row>
        <row r="2422">
          <cell r="A2422">
            <v>98749</v>
          </cell>
          <cell r="B2422" t="str">
            <v>SOLDA DE TOPO EM CHAPA/PERFIL/TUBO DE AÇO CHANFRADO, ESPESSURA=5/16''. AF_06/2018</v>
          </cell>
          <cell r="C2422" t="str">
            <v>M</v>
          </cell>
          <cell r="D2422">
            <v>53.55</v>
          </cell>
        </row>
        <row r="2423">
          <cell r="A2423">
            <v>98750</v>
          </cell>
          <cell r="B2423" t="str">
            <v>SOLDA DE TOPO EM CHAPA/PERFIL/TUBO DE AÇO CHANFRADO, ESPESSURA=3/8''. AF_06/2018</v>
          </cell>
          <cell r="C2423" t="str">
            <v>M</v>
          </cell>
          <cell r="D2423">
            <v>64.7</v>
          </cell>
        </row>
        <row r="2424">
          <cell r="A2424">
            <v>98751</v>
          </cell>
          <cell r="B2424" t="str">
            <v>SOLDA DE TOPO EM CHAPA/PERFIL/TUBO DE AÇO CHANFRADO, ESPESSURA=1/2''. AF_06/2018</v>
          </cell>
          <cell r="C2424" t="str">
            <v>M</v>
          </cell>
          <cell r="D2424">
            <v>93.85</v>
          </cell>
        </row>
        <row r="2425">
          <cell r="A2425">
            <v>98752</v>
          </cell>
          <cell r="B2425" t="str">
            <v>SOLDA DE TOPO EM CHAPA/PERFIL/TUBO DE AÇO CHANFRADO, ESPESSURA=5/8''. AF_06/2018</v>
          </cell>
          <cell r="C2425" t="str">
            <v>M</v>
          </cell>
          <cell r="D2425">
            <v>129.03</v>
          </cell>
        </row>
        <row r="2426">
          <cell r="A2426">
            <v>98753</v>
          </cell>
          <cell r="B2426" t="str">
            <v>SOLDA DE TOPO EM CHAPA/PERFIL/TUBO DE AÇO CHANFRADO, ESPESSURA=3/4''. AF_06/2018</v>
          </cell>
          <cell r="C2426" t="str">
            <v>M</v>
          </cell>
          <cell r="D2426">
            <v>172.82</v>
          </cell>
        </row>
        <row r="2427">
          <cell r="A2427">
            <v>98560</v>
          </cell>
          <cell r="B2427" t="str">
            <v>IMPERMEABILIZAÇÃO DE PISO COM ARGAMASSA DE CIMENTO E AREIA, COM ADITIVO IMPERMEABILIZANTE, E = 2CM. AF_06/2018</v>
          </cell>
          <cell r="C2427" t="str">
            <v>M2</v>
          </cell>
          <cell r="D2427">
            <v>31.36</v>
          </cell>
        </row>
        <row r="2428">
          <cell r="A2428">
            <v>98561</v>
          </cell>
          <cell r="B2428" t="str">
            <v>IMPERMEABILIZAÇÃO DE PAREDES COM ARGAMASSA DE CIMENTO E AREIA, COM ADITIVO IMPERMEABILIZANTE, E = 2CM. AF_06/2018</v>
          </cell>
          <cell r="C2428" t="str">
            <v>M2</v>
          </cell>
          <cell r="D2428">
            <v>27</v>
          </cell>
        </row>
        <row r="2429">
          <cell r="A2429">
            <v>98562</v>
          </cell>
          <cell r="B2429" t="str">
            <v>IMPERMEABILIZAÇÃO DE FLOREIRA OU VIGA BALDRAME COM ARGAMASSA DE CIMENTO E AREIA, COM ADITIVO IMPERMEABILIZANTE, E = 2 CM. AF_06/2018</v>
          </cell>
          <cell r="C2429" t="str">
            <v>M2</v>
          </cell>
          <cell r="D2429">
            <v>27.46</v>
          </cell>
        </row>
        <row r="2430">
          <cell r="A2430">
            <v>83735</v>
          </cell>
          <cell r="B2430" t="str">
            <v>IMPERMEABILIZACAO DE SUPERFICIE COM CIMENTO IMPERMEABILIZANTE DE PEGA ULTRA RAPIDA, TRACO 1:1, E=0,5 CM</v>
          </cell>
          <cell r="C2430" t="str">
            <v>M2</v>
          </cell>
          <cell r="D2430">
            <v>50.43</v>
          </cell>
        </row>
        <row r="2431">
          <cell r="A2431">
            <v>98555</v>
          </cell>
          <cell r="B2431" t="str">
            <v>IMPERMEABILIZAÇÃO DE SUPERFÍCIE COM IMPERMEABILIZANTE SEMI-FLEXIVEL (MAI), 3 DEMÃOS. AF_06/2018</v>
          </cell>
          <cell r="C2431" t="str">
            <v>M2</v>
          </cell>
          <cell r="D2431">
            <v>25.81</v>
          </cell>
        </row>
        <row r="2432">
          <cell r="A2432">
            <v>98556</v>
          </cell>
          <cell r="B2432" t="str">
            <v>IMPERMEABILIZAÇÃO DE SUPERFÍCIE COM IMPERMEABILIZANTE SEMI-FLEXIVEL, 4 DEMÃOS, REFORÇADO COM VÉU DE POLIÉSTER (MAV). AF_06/2018</v>
          </cell>
          <cell r="C2432" t="str">
            <v>M2</v>
          </cell>
          <cell r="D2432">
            <v>43.91</v>
          </cell>
        </row>
        <row r="2433">
          <cell r="A2433">
            <v>98558</v>
          </cell>
          <cell r="B2433" t="str">
            <v>TRATAMENTO DE RALO OU PONTO EMERGENTE COM IMPERMEABILIZANTE SEMI-FLEXÍVEL REFORÇADO COM VEU DE POLIÉSTER (MAV). AF_06/2018</v>
          </cell>
          <cell r="C2433" t="str">
            <v>UN</v>
          </cell>
          <cell r="D2433">
            <v>6.78</v>
          </cell>
        </row>
        <row r="2434">
          <cell r="A2434">
            <v>98559</v>
          </cell>
          <cell r="B2434" t="str">
            <v>TRATAMENTO DE RODAPÉ COM VÉU DE POLIÉSTER. AF_06/2018</v>
          </cell>
          <cell r="C2434" t="str">
            <v>M</v>
          </cell>
          <cell r="D2434">
            <v>3.06</v>
          </cell>
        </row>
        <row r="2435">
          <cell r="A2435">
            <v>68053</v>
          </cell>
          <cell r="B2435" t="str">
            <v>FORNECIMENTO/INSTALACAO LONA PLASTICA PRETA, PARA IMPERMEABILIZACAO, ESPESSURA 150 MICRAS.</v>
          </cell>
          <cell r="C2435" t="str">
            <v>M2</v>
          </cell>
          <cell r="D2435">
            <v>4.7300000000000004</v>
          </cell>
        </row>
        <row r="2436">
          <cell r="A2436" t="str">
            <v>74033/1</v>
          </cell>
          <cell r="B2436" t="str">
            <v>IMPERMEABILIZACAO DE SUPERFICIE COM GEOMEMBRANA (MANTA TERMOPLASTICA LISA) TIPO PEAD, E=2MM.</v>
          </cell>
          <cell r="C2436" t="str">
            <v>M2</v>
          </cell>
          <cell r="D2436">
            <v>42.15</v>
          </cell>
        </row>
        <row r="2437">
          <cell r="A2437">
            <v>98546</v>
          </cell>
          <cell r="B2437" t="str">
            <v>IMPERMEABILIZAÇÃO DE SUPERFÍCIE COM MANTA ASFÁLTICA, UMA CAMADA, INCLUSIVE APLICAÇÃO DE PRIMER ASFÁLTICO, E=3MM. AF_06/2018</v>
          </cell>
          <cell r="C2437" t="str">
            <v>M2</v>
          </cell>
          <cell r="D2437">
            <v>68.62</v>
          </cell>
        </row>
        <row r="2438">
          <cell r="A2438">
            <v>98547</v>
          </cell>
          <cell r="B2438" t="str">
            <v>IMPERMEABILIZAÇÃO DE SUPERFÍCIE COM MANTA ASFÁLTICA, DUAS CAMADAS, INCLUSIVE APLICAÇÃO DE PRIMER ASFÁLTICO, E=3MM E E=4MM. AF_06/2018</v>
          </cell>
          <cell r="C2438" t="str">
            <v>M2</v>
          </cell>
          <cell r="D2438">
            <v>126.95</v>
          </cell>
        </row>
        <row r="2439">
          <cell r="A2439" t="str">
            <v>73762/4</v>
          </cell>
          <cell r="B2439" t="str">
            <v>IMPERMEABILIZACAO DE SUPERFICIE COM ASFALTO ELASTOMERICO, INCLUSOS PRIMER E VEU DE FIBRA DE VIDRO.</v>
          </cell>
          <cell r="C2439" t="str">
            <v>M2</v>
          </cell>
          <cell r="D2439">
            <v>142.43</v>
          </cell>
        </row>
        <row r="2440">
          <cell r="A2440" t="str">
            <v>74066/2</v>
          </cell>
          <cell r="B2440" t="str">
            <v>IMPERMEABILIZACAO DE SUPERFICIE, COM IMPERMEABILIZANTE FLEXIVEL A BASE ACRILICA.</v>
          </cell>
          <cell r="C2440" t="str">
            <v>M2</v>
          </cell>
          <cell r="D2440">
            <v>69.17</v>
          </cell>
        </row>
        <row r="2441">
          <cell r="A2441" t="str">
            <v>74106/1</v>
          </cell>
          <cell r="B2441" t="str">
            <v>IMPERMEABILIZACAO DE ESTRUTURAS ENTERRADAS, COM TINTA ASFALTICA, DUAS DEMAOS.</v>
          </cell>
          <cell r="C2441" t="str">
            <v>M2</v>
          </cell>
          <cell r="D2441">
            <v>8.68</v>
          </cell>
        </row>
        <row r="2442">
          <cell r="A2442">
            <v>98557</v>
          </cell>
          <cell r="B2442" t="str">
            <v>IMPERMEABILIZAÇÃO DE SUPERFÍCIE COM EMULSÃO ASFÁLTICA, 2 DEMÃOS AF_06/2018</v>
          </cell>
          <cell r="C2442" t="str">
            <v>M2</v>
          </cell>
          <cell r="D2442">
            <v>29.04</v>
          </cell>
        </row>
        <row r="2443">
          <cell r="A2443" t="str">
            <v>73872/1</v>
          </cell>
          <cell r="B2443" t="str">
            <v>IMPERMEABILIZACAO COM PINTURA A BASE DE RESINA EPOXI ALCATRAO, UMA DEMAO.</v>
          </cell>
          <cell r="C2443" t="str">
            <v>M2</v>
          </cell>
          <cell r="D2443">
            <v>25.22</v>
          </cell>
        </row>
        <row r="2444">
          <cell r="A2444" t="str">
            <v>73872/2</v>
          </cell>
          <cell r="B2444" t="str">
            <v>IMPERMEABILIZACAO COM PINTURA A BASE DE RESINA EPOXI ALCATRAO, DUAS DEMAOS.</v>
          </cell>
          <cell r="C2444" t="str">
            <v>M2</v>
          </cell>
          <cell r="D2444">
            <v>48.29</v>
          </cell>
        </row>
        <row r="2445">
          <cell r="A2445">
            <v>72124</v>
          </cell>
          <cell r="B2445" t="str">
            <v>IMPERMEABILIZACAO DE SUPERFICIE COM MASTIQUE ELASTICO A BASE DE SILICONE, POR VOLUME.</v>
          </cell>
          <cell r="C2445" t="str">
            <v>DM3</v>
          </cell>
          <cell r="D2445">
            <v>93.89</v>
          </cell>
        </row>
        <row r="2446">
          <cell r="A2446" t="str">
            <v>74025/1</v>
          </cell>
          <cell r="B2446" t="str">
            <v>IMPERMEABILIZACAO DE SUPERFICIE COM MASTIQUE BETUMINOSO A FRIO, POR METRO.</v>
          </cell>
          <cell r="C2446" t="str">
            <v>M</v>
          </cell>
          <cell r="D2446">
            <v>47.47</v>
          </cell>
        </row>
        <row r="2447">
          <cell r="A2447" t="str">
            <v>74190/1</v>
          </cell>
          <cell r="B2447" t="str">
            <v>IMPERMEABILIZACAO DE SUPERFICIE COM MASTIQUE BETUMINOSO A FRIO, POR AREA.</v>
          </cell>
          <cell r="C2447" t="str">
            <v>M2</v>
          </cell>
          <cell r="D2447">
            <v>157.07</v>
          </cell>
        </row>
        <row r="2448">
          <cell r="A2448">
            <v>98563</v>
          </cell>
          <cell r="B2448" t="str">
            <v>PROTEÇÃO MECÂNICA DE SUPERFÍCIE HORIZONTAL COM ARGAMASSA DE CIMENTO E AREIA, TRAÇO 1:3, E=2CM. AF_06/2018</v>
          </cell>
          <cell r="C2448" t="str">
            <v>M2</v>
          </cell>
          <cell r="D2448">
            <v>21.36</v>
          </cell>
        </row>
        <row r="2449">
          <cell r="A2449">
            <v>98564</v>
          </cell>
          <cell r="B2449" t="str">
            <v>PROTEÇÃO MECÂNICA DE SUPERFÍCIE VERTICAL COM ARGAMASSA DE CIMENTO E AREIA, TRAÇO 1:3, E=2CM. AF_06/2018</v>
          </cell>
          <cell r="C2449" t="str">
            <v>M2</v>
          </cell>
          <cell r="D2449">
            <v>31.22</v>
          </cell>
        </row>
        <row r="2450">
          <cell r="A2450">
            <v>98565</v>
          </cell>
          <cell r="B2450" t="str">
            <v>PROTEÇÃO MECÂNICA DE SUPERFICIE HORIZONTAL COM ARGAMASSA DE CIMENTO E AREIA, TRAÇO 1:3, E=3CM. AF_06/2018</v>
          </cell>
          <cell r="C2450" t="str">
            <v>M2</v>
          </cell>
          <cell r="D2450">
            <v>30.87</v>
          </cell>
        </row>
        <row r="2451">
          <cell r="A2451">
            <v>98566</v>
          </cell>
          <cell r="B2451" t="str">
            <v>PROTEÇÃO MECÂNICA DE SUPERFÍCIE VERTICAL COM ARGAMASSA DE CIMENTO E AREIA, TRAÇO 1:3, E=3CM. AF_06/2018</v>
          </cell>
          <cell r="C2451" t="str">
            <v>M2</v>
          </cell>
          <cell r="D2451">
            <v>40.729999999999997</v>
          </cell>
        </row>
        <row r="2452">
          <cell r="A2452">
            <v>98567</v>
          </cell>
          <cell r="B2452" t="str">
            <v>PROTEÇÃO MECÂNICA DE SUPERFICIE HORIZONTAL COM ARGAMASSA DE CIMENTO E AREIA, TRAÇO 1:3, E=4CM. AF_06/2018</v>
          </cell>
          <cell r="C2452" t="str">
            <v>M2</v>
          </cell>
          <cell r="D2452">
            <v>39.950000000000003</v>
          </cell>
        </row>
        <row r="2453">
          <cell r="A2453">
            <v>98568</v>
          </cell>
          <cell r="B2453" t="str">
            <v>PROTEÇÃO MECÂNICA DE SUPERFÍCIE VERTICAL COM ARGAMASSA DE CIMENTO E AREIA, TRAÇO 1:3, E=4CM. AF_06/2018</v>
          </cell>
          <cell r="C2453" t="str">
            <v>M2</v>
          </cell>
          <cell r="D2453">
            <v>49.79</v>
          </cell>
        </row>
        <row r="2454">
          <cell r="A2454">
            <v>98569</v>
          </cell>
          <cell r="B2454" t="str">
            <v>PROTEÇÃO MECÂNICA DE SUPERFICIE HORIZONTAL COM ARGAMASSA DE CIMENTO E AREIA, TRAÇO 1:3, E=5CM. AF_06/2018</v>
          </cell>
          <cell r="C2454" t="str">
            <v>M2</v>
          </cell>
          <cell r="D2454">
            <v>49.44</v>
          </cell>
        </row>
        <row r="2455">
          <cell r="A2455">
            <v>98570</v>
          </cell>
          <cell r="B2455" t="str">
            <v>PROTEÇÃO MECÂNICA DE SUPERFÍCIE VERTICAL COM ARGAMASSA DE CIMENTO E AREIA, TRAÇO 1:3, E=5CM. AF_06/2018</v>
          </cell>
          <cell r="C2455" t="str">
            <v>M2</v>
          </cell>
          <cell r="D2455">
            <v>59.32</v>
          </cell>
        </row>
        <row r="2456">
          <cell r="A2456">
            <v>98571</v>
          </cell>
          <cell r="B2456" t="str">
            <v>PROTEÇÃO MECÂNICA DE SUPERFICIE HORIZONTAL COM CONCRETO 15 MPA, E=4CM. AF_06/2018</v>
          </cell>
          <cell r="C2456" t="str">
            <v>M2</v>
          </cell>
          <cell r="D2456">
            <v>25.96</v>
          </cell>
        </row>
        <row r="2457">
          <cell r="A2457">
            <v>98572</v>
          </cell>
          <cell r="B2457" t="str">
            <v>PROTEÇÃO MECÂNICA DE SUPERFICIE HORIZONTAL COM CONCRETO 15 MPA, E=5CM. AF_06/2018</v>
          </cell>
          <cell r="C2457" t="str">
            <v>M2</v>
          </cell>
          <cell r="D2457">
            <v>32.03</v>
          </cell>
        </row>
        <row r="2458">
          <cell r="A2458">
            <v>98573</v>
          </cell>
          <cell r="B2458" t="str">
            <v>PROTEÇÃO MECÂNICA DE SUPERFÍCIE VERTICAL COM CONCRETO 15 MPA, E=5CM. AF_06/2018</v>
          </cell>
          <cell r="C2458" t="str">
            <v>M2</v>
          </cell>
          <cell r="D2458">
            <v>41.61</v>
          </cell>
        </row>
        <row r="2459">
          <cell r="A2459" t="str">
            <v>73798/1</v>
          </cell>
          <cell r="B2459" t="str">
            <v>DUTO ESPIRAL FLEXIVEL SINGELO PEAD D=50MM(2") REVESTIDO COM PVC COM FIO GUIA DE ACO GALVANIZADO, LANCADO DIRETO NO SOLO, INCL CONEXOES</v>
          </cell>
          <cell r="C2459" t="str">
            <v>M</v>
          </cell>
          <cell r="D2459">
            <v>21.66</v>
          </cell>
        </row>
        <row r="2460">
          <cell r="A2460" t="str">
            <v>73798/3</v>
          </cell>
          <cell r="B2460" t="str">
            <v>DUTO ESPIRAL FLEXIVEL SINGELO PEAD D=75MM(3") REVESTIDO COM PVC COM FIO GUIA DE ACO GALVANIZADO, LANCADO DIRETO NO SOLO, INCL CONEXOES</v>
          </cell>
          <cell r="C2460" t="str">
            <v>M</v>
          </cell>
          <cell r="D2460">
            <v>33.590000000000003</v>
          </cell>
        </row>
        <row r="2461">
          <cell r="A2461">
            <v>91831</v>
          </cell>
          <cell r="B2461" t="str">
            <v>ELETRODUTO FLEXÍVEL CORRUGADO, PVC, DN 20 MM (1/2"), PARA CIRCUITOS TERMINAIS, INSTALADO EM FORRO - FORNECIMENTO E INSTALAÇÃO. AF_12/2015</v>
          </cell>
          <cell r="C2461" t="str">
            <v>M</v>
          </cell>
          <cell r="D2461">
            <v>4.96</v>
          </cell>
        </row>
        <row r="2462">
          <cell r="A2462">
            <v>91833</v>
          </cell>
          <cell r="B2462" t="str">
            <v>ELETRODUTO FLEXÍVEL CORRUGADO REFORÇADO, PVC, DN 20 MM (1/2"), PARA CIRCUITOS TERMINAIS, INSTALADO EM FORRO - FORNECIMENTO E INSTALAÇÃO. AF_12/2015</v>
          </cell>
          <cell r="C2462" t="str">
            <v>M</v>
          </cell>
          <cell r="D2462">
            <v>5.28</v>
          </cell>
        </row>
        <row r="2463">
          <cell r="A2463">
            <v>91834</v>
          </cell>
          <cell r="B2463" t="str">
            <v>ELETRODUTO FLEXÍVEL CORRUGADO, PVC, DN 25 MM (3/4"), PARA CIRCUITOS TERMINAIS, INSTALADO EM FORRO - FORNECIMENTO E INSTALAÇÃO. AF_12/2015</v>
          </cell>
          <cell r="C2463" t="str">
            <v>M</v>
          </cell>
          <cell r="D2463">
            <v>5.56</v>
          </cell>
        </row>
        <row r="2464">
          <cell r="A2464">
            <v>91835</v>
          </cell>
          <cell r="B2464" t="str">
            <v>ELETRODUTO FLEXÍVEL CORRUGADO REFORÇADO, PVC, DN 25 MM (3/4"), PARA CIRCUITOS TERMINAIS, INSTALADO EM FORRO - FORNECIMENTO E INSTALAÇÃO. AF_12/2015</v>
          </cell>
          <cell r="C2464" t="str">
            <v>M</v>
          </cell>
          <cell r="D2464">
            <v>6.37</v>
          </cell>
        </row>
        <row r="2465">
          <cell r="A2465">
            <v>91836</v>
          </cell>
          <cell r="B2465" t="str">
            <v>ELETRODUTO FLEXÍVEL CORRUGADO, PVC, DN 32 MM (1"), PARA CIRCUITOS TERMINAIS, INSTALADO EM FORRO - FORNECIMENTO E INSTALAÇÃO. AF_12/2015</v>
          </cell>
          <cell r="C2465" t="str">
            <v>M</v>
          </cell>
          <cell r="D2465">
            <v>7.31</v>
          </cell>
        </row>
        <row r="2466">
          <cell r="A2466">
            <v>91837</v>
          </cell>
          <cell r="B2466" t="str">
            <v>ELETRODUTO FLEXÍVEL CORRUGADO REFORÇADO, PVC, DN 32 MM (1"), PARA CIRCUITOS TERMINAIS, INSTALADO EM FORRO - FORNECIMENTO E INSTALAÇÃO. AF_12/2015</v>
          </cell>
          <cell r="C2466" t="str">
            <v>M</v>
          </cell>
          <cell r="D2466">
            <v>9.19</v>
          </cell>
        </row>
        <row r="2467">
          <cell r="A2467">
            <v>91839</v>
          </cell>
          <cell r="B2467" t="str">
            <v>ELETRODUTO FLEXÍVEL LISO, PEAD, DN 32 MM (1"), PARA CIRCUITOS TERMINAIS, INSTALADO EM FORRO - FORNECIMENTO E INSTALAÇÃO. AF_12/2015</v>
          </cell>
          <cell r="C2467" t="str">
            <v>M</v>
          </cell>
          <cell r="D2467">
            <v>7.04</v>
          </cell>
        </row>
        <row r="2468">
          <cell r="A2468">
            <v>91840</v>
          </cell>
          <cell r="B2468" t="str">
            <v>ELETRODUTO FLEXÍVEL CORRUGADO, PEAD, DN 40 MM (1 1/4"), PARA CIRCUITOS TERMINAIS, INSTALADO EM FORRO - FORNECIMENTO E INSTALAÇÃO. AF_12/2015</v>
          </cell>
          <cell r="C2468" t="str">
            <v>M</v>
          </cell>
          <cell r="D2468">
            <v>9</v>
          </cell>
        </row>
        <row r="2469">
          <cell r="A2469">
            <v>91841</v>
          </cell>
          <cell r="B2469" t="str">
            <v>ELETRODUTO FLEXÍVEL LISO, PEAD, DN 40 MM (1 1/4"), PARA CIRCUITOS TERMINAIS, INSTALADO EM FORRO - FORNECIMENTO E INSTALAÇÃO. AF_12/2015</v>
          </cell>
          <cell r="C2469" t="str">
            <v>M</v>
          </cell>
          <cell r="D2469">
            <v>8.4600000000000009</v>
          </cell>
        </row>
        <row r="2470">
          <cell r="A2470">
            <v>91842</v>
          </cell>
          <cell r="B2470" t="str">
            <v>ELETRODUTO FLEXÍVEL CORRUGADO, PVC, DN 20 MM (1/2"), PARA CIRCUITOS TERMINAIS, INSTALADO EM LAJE - FORNECIMENTO E INSTALAÇÃO. AF_12/2015</v>
          </cell>
          <cell r="C2470" t="str">
            <v>M</v>
          </cell>
          <cell r="D2470">
            <v>3.75</v>
          </cell>
        </row>
        <row r="2471">
          <cell r="A2471">
            <v>91843</v>
          </cell>
          <cell r="B2471" t="str">
            <v>ELETRODUTO FLEXÍVEL CORRUGADO REFORÇADO, PVC, DN 20 MM (1/2"), PARA CIRCUITOS TERMINAIS, INSTALADO EM LAJE - FORNECIMENTO E INSTALAÇÃO. AF_12/2015</v>
          </cell>
          <cell r="C2471" t="str">
            <v>M</v>
          </cell>
          <cell r="D2471">
            <v>4.07</v>
          </cell>
        </row>
        <row r="2472">
          <cell r="A2472">
            <v>91844</v>
          </cell>
          <cell r="B2472" t="str">
            <v>ELETRODUTO FLEXÍVEL CORRUGADO, PVC, DN 25 MM (3/4"), PARA CIRCUITOS TERMINAIS, INSTALADO EM LAJE - FORNECIMENTO E INSTALAÇÃO. AF_12/2015</v>
          </cell>
          <cell r="C2472" t="str">
            <v>M</v>
          </cell>
          <cell r="D2472">
            <v>4.3600000000000003</v>
          </cell>
        </row>
        <row r="2473">
          <cell r="A2473">
            <v>91845</v>
          </cell>
          <cell r="B2473" t="str">
            <v>ELETRODUTO FLEXÍVEL CORRUGADO REFORÇADO, PVC, DN 25 MM (3/4"), PARA CIRCUITOS TERMINAIS, INSTALADO EM LAJE - FORNECIMENTO E INSTALAÇÃO. AF_12/2015</v>
          </cell>
          <cell r="C2473" t="str">
            <v>M</v>
          </cell>
          <cell r="D2473">
            <v>5.17</v>
          </cell>
        </row>
        <row r="2474">
          <cell r="A2474">
            <v>91846</v>
          </cell>
          <cell r="B2474" t="str">
            <v>ELETRODUTO FLEXÍVEL CORRUGADO, PVC, DN 32 MM (1"), PARA CIRCUITOS TERMINAIS, INSTALADO EM LAJE - FORNECIMENTO E INSTALAÇÃO. AF_12/2015</v>
          </cell>
          <cell r="C2474" t="str">
            <v>M</v>
          </cell>
          <cell r="D2474">
            <v>6.12</v>
          </cell>
        </row>
        <row r="2475">
          <cell r="A2475">
            <v>91847</v>
          </cell>
          <cell r="B2475" t="str">
            <v>ELETRODUTO FLEXÍVEL CORRUGADO REFORÇADO, PVC, DN 32 MM (1"), PARA CIRCUITOS TERMINAIS, INSTALADO EM LAJE - FORNECIMENTO E INSTALAÇÃO. AF_12/2015</v>
          </cell>
          <cell r="C2475" t="str">
            <v>M</v>
          </cell>
          <cell r="D2475">
            <v>8</v>
          </cell>
        </row>
        <row r="2476">
          <cell r="A2476">
            <v>91849</v>
          </cell>
          <cell r="B2476" t="str">
            <v>ELETRODUTO FLEXÍVEL LISO, PEAD, DN 32 MM (1"), PARA CIRCUITOS TERMINAIS, INSTALADO EM LAJE - FORNECIMENTO E INSTALAÇÃO. AF_12/2015</v>
          </cell>
          <cell r="C2476" t="str">
            <v>M</v>
          </cell>
          <cell r="D2476">
            <v>5.85</v>
          </cell>
        </row>
        <row r="2477">
          <cell r="A2477">
            <v>91850</v>
          </cell>
          <cell r="B2477" t="str">
            <v>ELETRODUTO FLEXÍVEL CORRUGADO, PEAD, DN 40 MM (1 1/4"), PARA CIRCUITOS TERMINAIS, INSTALADO EM LAJE - FORNECIMENTO E INSTALAÇÃO. AF_12/2015</v>
          </cell>
          <cell r="C2477" t="str">
            <v>M</v>
          </cell>
          <cell r="D2477">
            <v>7.84</v>
          </cell>
        </row>
        <row r="2478">
          <cell r="A2478">
            <v>91851</v>
          </cell>
          <cell r="B2478" t="str">
            <v>ELETRODUTO FLEXÍVEL LISO, PEAD, DN 40 MM (1 1/4"), PARA CIRCUITOS TERMINAIS, INSTALADO EM LAJE - FORNECIMENTO E INSTALAÇÃO. AF_12/2015</v>
          </cell>
          <cell r="C2478" t="str">
            <v>M</v>
          </cell>
          <cell r="D2478">
            <v>7.3</v>
          </cell>
        </row>
        <row r="2479">
          <cell r="A2479">
            <v>91852</v>
          </cell>
          <cell r="B2479" t="str">
            <v>ELETRODUTO FLEXÍVEL CORRUGADO, PVC, DN 20 MM (1/2"), PARA CIRCUITOS TERMINAIS, INSTALADO EM PAREDE - FORNECIMENTO E INSTALAÇÃO. AF_12/2015</v>
          </cell>
          <cell r="C2479" t="str">
            <v>M</v>
          </cell>
          <cell r="D2479">
            <v>5.51</v>
          </cell>
        </row>
        <row r="2480">
          <cell r="A2480">
            <v>91853</v>
          </cell>
          <cell r="B2480" t="str">
            <v>ELETRODUTO FLEXÍVEL CORRUGADO REFORÇADO, PVC, DN 20 MM (1/2"), PARA CIRCUITOS TERMINAIS, INSTALADO EM PAREDE - FORNECIMENTO E INSTALAÇÃO. AF_12/2015</v>
          </cell>
          <cell r="C2480" t="str">
            <v>M</v>
          </cell>
          <cell r="D2480">
            <v>5.8</v>
          </cell>
        </row>
        <row r="2481">
          <cell r="A2481">
            <v>91854</v>
          </cell>
          <cell r="B2481" t="str">
            <v>ELETRODUTO FLEXÍVEL CORRUGADO, PVC, DN 25 MM (3/4"), PARA CIRCUITOS TERMINAIS, INSTALADO EM PAREDE - FORNECIMENTO E INSTALAÇÃO. AF_12/2015</v>
          </cell>
          <cell r="C2481" t="str">
            <v>M</v>
          </cell>
          <cell r="D2481">
            <v>6.11</v>
          </cell>
        </row>
        <row r="2482">
          <cell r="A2482">
            <v>91855</v>
          </cell>
          <cell r="B2482" t="str">
            <v>ELETRODUTO FLEXÍVEL CORRUGADO REFORÇADO, PVC, DN 25 MM (3/4"), PARA CIRCUITOS TERMINAIS, INSTALADO EM PAREDE - FORNECIMENTO E INSTALAÇÃO. AF_12/2015</v>
          </cell>
          <cell r="C2482" t="str">
            <v>M</v>
          </cell>
          <cell r="D2482">
            <v>6.85</v>
          </cell>
        </row>
        <row r="2483">
          <cell r="A2483">
            <v>91856</v>
          </cell>
          <cell r="B2483" t="str">
            <v>ELETRODUTO FLEXÍVEL CORRUGADO, PVC, DN 32 MM (1"), PARA CIRCUITOS TERMINAIS, INSTALADO EM PAREDE - FORNECIMENTO E INSTALAÇÃO. AF_12/2015</v>
          </cell>
          <cell r="C2483" t="str">
            <v>M</v>
          </cell>
          <cell r="D2483">
            <v>7.77</v>
          </cell>
        </row>
        <row r="2484">
          <cell r="A2484">
            <v>91857</v>
          </cell>
          <cell r="B2484" t="str">
            <v>ELETRODUTO FLEXÍVEL CORRUGADO REFORÇADO, PVC, DN 32 MM (1"), PARA CIRCUITOS TERMINAIS, INSTALADO EM PAREDE - FORNECIMENTO E INSTALAÇÃO. AF_12/2015</v>
          </cell>
          <cell r="C2484" t="str">
            <v>M</v>
          </cell>
          <cell r="D2484">
            <v>9.5</v>
          </cell>
        </row>
        <row r="2485">
          <cell r="A2485">
            <v>91859</v>
          </cell>
          <cell r="B2485" t="str">
            <v>ELETRODUTO FLEXÍVEL LISO, PEAD, DN 32 MM (1"), PARA CIRCUITOS TERMINAIS, INSTALADO EM PAREDE - FORNECIMENTO E INSTALAÇÃO. AF_12/2015</v>
          </cell>
          <cell r="C2485" t="str">
            <v>M</v>
          </cell>
          <cell r="D2485">
            <v>7.51</v>
          </cell>
        </row>
        <row r="2486">
          <cell r="A2486">
            <v>91860</v>
          </cell>
          <cell r="B2486" t="str">
            <v>ELETRODUTO FLEXÍVEL CORRUGADO, PEAD, DN 40 MM (1 1/4"), PARA CIRCUITOS TERMINAIS, INSTALADO EM PAREDE - FORNECIMENTO E INSTALAÇÃO. AF_12/2015</v>
          </cell>
          <cell r="C2486" t="str">
            <v>M</v>
          </cell>
          <cell r="D2486">
            <v>9.41</v>
          </cell>
        </row>
        <row r="2487">
          <cell r="A2487">
            <v>91861</v>
          </cell>
          <cell r="B2487" t="str">
            <v>ELETRODUTO FLEXÍVEL LISO, PEAD, DN 40 MM (1 1/4"), PARA CIRCUITOS TERMINAIS, INSTALADO EM PAREDE - FORNECIMENTO E INSTALAÇÃO. AF_12/2015</v>
          </cell>
          <cell r="C2487" t="str">
            <v>M</v>
          </cell>
          <cell r="D2487">
            <v>8.91</v>
          </cell>
        </row>
        <row r="2488">
          <cell r="A2488">
            <v>91862</v>
          </cell>
          <cell r="B2488" t="str">
            <v>ELETRODUTO RÍGIDO ROSCÁVEL, PVC, DN 20 MM (1/2"), PARA CIRCUITOS TERMINAIS, INSTALADO EM FORRO - FORNECIMENTO E INSTALAÇÃO. AF_12/2015</v>
          </cell>
          <cell r="C2488" t="str">
            <v>M</v>
          </cell>
          <cell r="D2488">
            <v>6.04</v>
          </cell>
        </row>
        <row r="2489">
          <cell r="A2489">
            <v>91863</v>
          </cell>
          <cell r="B2489" t="str">
            <v>ELETRODUTO RÍGIDO ROSCÁVEL, PVC, DN 25 MM (3/4"), PARA CIRCUITOS TERMINAIS, INSTALADO EM FORRO - FORNECIMENTO E INSTALAÇÃO. AF_12/2015</v>
          </cell>
          <cell r="C2489" t="str">
            <v>M</v>
          </cell>
          <cell r="D2489">
            <v>7.13</v>
          </cell>
        </row>
        <row r="2490">
          <cell r="A2490">
            <v>91864</v>
          </cell>
          <cell r="B2490" t="str">
            <v>ELETRODUTO RÍGIDO ROSCÁVEL, PVC, DN 32 MM (1"), PARA CIRCUITOS TERMINAIS, INSTALADO EM FORRO - FORNECIMENTO E INSTALAÇÃO. AF_12/2015</v>
          </cell>
          <cell r="C2490" t="str">
            <v>M</v>
          </cell>
          <cell r="D2490">
            <v>9.43</v>
          </cell>
        </row>
        <row r="2491">
          <cell r="A2491">
            <v>91865</v>
          </cell>
          <cell r="B2491" t="str">
            <v>ELETRODUTO RÍGIDO ROSCÁVEL, PVC, DN 40 MM (1 1/4"), PARA CIRCUITOS TERMINAIS, INSTALADO EM FORRO - FORNECIMENTO E INSTALAÇÃO. AF_12/2015</v>
          </cell>
          <cell r="C2491" t="str">
            <v>M</v>
          </cell>
          <cell r="D2491">
            <v>11.74</v>
          </cell>
        </row>
        <row r="2492">
          <cell r="A2492">
            <v>91866</v>
          </cell>
          <cell r="B2492" t="str">
            <v>ELETRODUTO RÍGIDO ROSCÁVEL, PVC, DN 20 MM (1/2"), PARA CIRCUITOS TERMINAIS, INSTALADO EM LAJE - FORNECIMENTO E INSTALAÇÃO. AF_12/2015</v>
          </cell>
          <cell r="C2492" t="str">
            <v>M</v>
          </cell>
          <cell r="D2492">
            <v>4.9400000000000004</v>
          </cell>
        </row>
        <row r="2493">
          <cell r="A2493">
            <v>91867</v>
          </cell>
          <cell r="B2493" t="str">
            <v>ELETRODUTO RÍGIDO ROSCÁVEL, PVC, DN 25 MM (3/4"), PARA CIRCUITOS TERMINAIS, INSTALADO EM LAJE - FORNECIMENTO E INSTALAÇÃO. AF_12/2015</v>
          </cell>
          <cell r="C2493" t="str">
            <v>M</v>
          </cell>
          <cell r="D2493">
            <v>6.03</v>
          </cell>
        </row>
        <row r="2494">
          <cell r="A2494">
            <v>91868</v>
          </cell>
          <cell r="B2494" t="str">
            <v>ELETRODUTO RÍGIDO ROSCÁVEL, PVC, DN 32 MM (1"), PARA CIRCUITOS TERMINAIS, INSTALADO EM LAJE - FORNECIMENTO E INSTALAÇÃO. AF_12/2015</v>
          </cell>
          <cell r="C2494" t="str">
            <v>M</v>
          </cell>
          <cell r="D2494">
            <v>8.33</v>
          </cell>
        </row>
        <row r="2495">
          <cell r="A2495">
            <v>91869</v>
          </cell>
          <cell r="B2495" t="str">
            <v>ELETRODUTO RÍGIDO ROSCÁVEL, PVC, DN 40 MM (1 1/4"), PARA CIRCUITOS TERMINAIS, INSTALADO EM LAJE - FORNECIMENTO E INSTALAÇÃO. AF_12/2015</v>
          </cell>
          <cell r="C2495" t="str">
            <v>M</v>
          </cell>
          <cell r="D2495">
            <v>10.64</v>
          </cell>
        </row>
        <row r="2496">
          <cell r="A2496">
            <v>91870</v>
          </cell>
          <cell r="B2496" t="str">
            <v>ELETRODUTO RÍGIDO ROSCÁVEL, PVC, DN 20 MM (1/2"), PARA CIRCUITOS TERMINAIS, INSTALADO EM PAREDE - FORNECIMENTO E INSTALAÇÃO. AF_12/2015</v>
          </cell>
          <cell r="C2496" t="str">
            <v>M</v>
          </cell>
          <cell r="D2496">
            <v>7.11</v>
          </cell>
        </row>
        <row r="2497">
          <cell r="A2497">
            <v>91871</v>
          </cell>
          <cell r="B2497" t="str">
            <v>ELETRODUTO RÍGIDO ROSCÁVEL, PVC, DN 25 MM (3/4"), PARA CIRCUITOS TERMINAIS, INSTALADO EM PAREDE - FORNECIMENTO E INSTALAÇÃO. AF_12/2015</v>
          </cell>
          <cell r="C2497" t="str">
            <v>M</v>
          </cell>
          <cell r="D2497">
            <v>8.24</v>
          </cell>
        </row>
        <row r="2498">
          <cell r="A2498">
            <v>91872</v>
          </cell>
          <cell r="B2498" t="str">
            <v>ELETRODUTO RÍGIDO ROSCÁVEL, PVC, DN 32 MM (1"), PARA CIRCUITOS TERMINAIS, INSTALADO EM PAREDE - FORNECIMENTO E INSTALAÇÃO. AF_12/2015</v>
          </cell>
          <cell r="C2498" t="str">
            <v>M</v>
          </cell>
          <cell r="D2498">
            <v>10.53</v>
          </cell>
        </row>
        <row r="2499">
          <cell r="A2499">
            <v>91873</v>
          </cell>
          <cell r="B2499" t="str">
            <v>ELETRODUTO RÍGIDO ROSCÁVEL, PVC, DN 40 MM (1 1/4"), PARA CIRCUITOS TERMINAIS, INSTALADO EM PAREDE - FORNECIMENTO E INSTALAÇÃO. AF_12/2015</v>
          </cell>
          <cell r="C2499" t="str">
            <v>M</v>
          </cell>
          <cell r="D2499">
            <v>12.81</v>
          </cell>
        </row>
        <row r="2500">
          <cell r="A2500">
            <v>93008</v>
          </cell>
          <cell r="B2500" t="str">
            <v>ELETRODUTO RÍGIDO ROSCÁVEL, PVC, DN 50 MM (1 1/2") - FORNECIMENTO E INSTALAÇÃO. AF_12/2015</v>
          </cell>
          <cell r="C2500" t="str">
            <v>M</v>
          </cell>
          <cell r="D2500">
            <v>10.31</v>
          </cell>
        </row>
        <row r="2501">
          <cell r="A2501">
            <v>93009</v>
          </cell>
          <cell r="B2501" t="str">
            <v>ELETRODUTO RÍGIDO ROSCÁVEL, PVC, DN 60 MM (2") - FORNECIMENTO E INSTALAÇÃO. AF_12/2015</v>
          </cell>
          <cell r="C2501" t="str">
            <v>M</v>
          </cell>
          <cell r="D2501">
            <v>15.11</v>
          </cell>
        </row>
        <row r="2502">
          <cell r="A2502">
            <v>93010</v>
          </cell>
          <cell r="B2502" t="str">
            <v>ELETRODUTO RÍGIDO ROSCÁVEL, PVC, DN 75 MM (2 1/2") - FORNECIMENTO E INSTALAÇÃO. AF_12/2015</v>
          </cell>
          <cell r="C2502" t="str">
            <v>M</v>
          </cell>
          <cell r="D2502">
            <v>20.92</v>
          </cell>
        </row>
        <row r="2503">
          <cell r="A2503">
            <v>93011</v>
          </cell>
          <cell r="B2503" t="str">
            <v>ELETRODUTO RÍGIDO ROSCÁVEL, PVC, DN 85 MM (3") - FORNECIMENTO E INSTALAÇÃO. AF_12/2015</v>
          </cell>
          <cell r="C2503" t="str">
            <v>M</v>
          </cell>
          <cell r="D2503">
            <v>25.52</v>
          </cell>
        </row>
        <row r="2504">
          <cell r="A2504">
            <v>93012</v>
          </cell>
          <cell r="B2504" t="str">
            <v>ELETRODUTO RÍGIDO ROSCÁVEL, PVC, DN 110 MM (4") - FORNECIMENTO E INSTALAÇÃO. AF_12/2015</v>
          </cell>
          <cell r="C2504" t="str">
            <v>M</v>
          </cell>
          <cell r="D2504">
            <v>38.369999999999997</v>
          </cell>
        </row>
        <row r="2505">
          <cell r="A2505">
            <v>95726</v>
          </cell>
          <cell r="B2505" t="str">
            <v>ELETRODUTO RÍGIDO SOLDÁVEL, PVC, DN 20 MM (½), APARENTE, INSTALADO EM TETO - FORNECIMENTO E INSTALAÇÃO. AF_11/2016_P</v>
          </cell>
          <cell r="C2505" t="str">
            <v>M</v>
          </cell>
          <cell r="D2505">
            <v>4.0599999999999996</v>
          </cell>
        </row>
        <row r="2506">
          <cell r="A2506">
            <v>95727</v>
          </cell>
          <cell r="B2506" t="str">
            <v>ELETRODUTO RÍGIDO SOLDÁVEL, PVC, DN 25 MM (3/4), APARENTE, INSTALADO EM TETO - FORNECIMENTO E INSTALAÇÃO. AF_11/2016_P</v>
          </cell>
          <cell r="C2506" t="str">
            <v>M</v>
          </cell>
          <cell r="D2506">
            <v>4.66</v>
          </cell>
        </row>
        <row r="2507">
          <cell r="A2507">
            <v>95728</v>
          </cell>
          <cell r="B2507" t="str">
            <v>ELETRODUTO RÍGIDO SOLDÁVEL, PVC, DN 32 MM (1), APARENTE, INSTALADO EM TETO - FORNECIMENTO E INSTALAÇÃO. AF_11/2016_P</v>
          </cell>
          <cell r="C2507" t="str">
            <v>M</v>
          </cell>
          <cell r="D2507">
            <v>5.91</v>
          </cell>
        </row>
        <row r="2508">
          <cell r="A2508">
            <v>95729</v>
          </cell>
          <cell r="B2508" t="str">
            <v>ELETRODUTO RÍGIDO SOLDÁVEL, PVC, DN 20 MM (½), APARENTE, INSTALADO EM PAREDE - FORNECIMENTO E INSTALAÇÃO. AF_11/2016_P</v>
          </cell>
          <cell r="C2508" t="str">
            <v>M</v>
          </cell>
          <cell r="D2508">
            <v>5.44</v>
          </cell>
        </row>
        <row r="2509">
          <cell r="A2509">
            <v>95730</v>
          </cell>
          <cell r="B2509" t="str">
            <v>ELETRODUTO RÍGIDO SOLDÁVEL, PVC, DN 25 MM (3/4), APARENTE, INSTALADO EM PAREDE - FORNECIMENTO E INSTALAÇÃO. AF_11/2016_P</v>
          </cell>
          <cell r="C2509" t="str">
            <v>M</v>
          </cell>
          <cell r="D2509">
            <v>6.04</v>
          </cell>
        </row>
        <row r="2510">
          <cell r="A2510">
            <v>95731</v>
          </cell>
          <cell r="B2510" t="str">
            <v>ELETRODUTO RÍGIDO SOLDÁVEL, PVC, DN 32 MM (1), APARENTE, INSTALADO EM PAREDE - FORNECIMENTO E INSTALAÇÃO. AF_11/2016_P</v>
          </cell>
          <cell r="C2510" t="str">
            <v>M</v>
          </cell>
          <cell r="D2510">
            <v>7.29</v>
          </cell>
        </row>
        <row r="2511">
          <cell r="A2511">
            <v>95732</v>
          </cell>
          <cell r="B2511" t="str">
            <v>LUVA PARA ELETRODUTO, PVC, SOLDÁVEL, DN 20 MM (1/2), APARENTE, INSTALADA EM TETO - FORNECIMENTO E INSTALAÇÃO. AF_11/2016_P</v>
          </cell>
          <cell r="C2511" t="str">
            <v>UN</v>
          </cell>
          <cell r="D2511">
            <v>2.94</v>
          </cell>
        </row>
        <row r="2512">
          <cell r="A2512">
            <v>95745</v>
          </cell>
          <cell r="B2512" t="str">
            <v>ELETRODUTO DE AÇO GALVANIZADO, CLASSE LEVE, DN 20 MM (3/4), APARENTE, INSTALADO EM TETO - FORNECIMENTO E INSTALAÇÃO. AF_11/2016_P</v>
          </cell>
          <cell r="C2512" t="str">
            <v>M</v>
          </cell>
          <cell r="D2512">
            <v>12.09</v>
          </cell>
        </row>
        <row r="2513">
          <cell r="A2513">
            <v>95746</v>
          </cell>
          <cell r="B2513" t="str">
            <v>ELETRODUTO DE AÇO GALVANIZADO, CLASSE LEVE, DN 25 MM (1), APARENTE, INSTALADO EM TETO - FORNECIMENTO E INSTALAÇÃO. AF_11/2016_P</v>
          </cell>
          <cell r="C2513" t="str">
            <v>M</v>
          </cell>
          <cell r="D2513">
            <v>14.98</v>
          </cell>
        </row>
        <row r="2514">
          <cell r="A2514">
            <v>95747</v>
          </cell>
          <cell r="B2514" t="str">
            <v>ELETRODUTO DE AÇO GALVANIZADO, CLASSE SEMI PESADO, DN 32 MM (1 1/4), APARENTE, INSTALADO EM TETO - FORNECIMENTO E INSTALAÇÃO. AF_11/2016_P</v>
          </cell>
          <cell r="C2514" t="str">
            <v>M</v>
          </cell>
          <cell r="D2514">
            <v>24.09</v>
          </cell>
        </row>
        <row r="2515">
          <cell r="A2515">
            <v>95748</v>
          </cell>
          <cell r="B2515" t="str">
            <v>ELETRODUTO DE AÇO GALVANIZADO, CLASSE SEMI PESADO, DN 40 MM (1 1/2 ), APARENTE, INSTALADO EM TETO - FORNECIMENTO E INSTALAÇÃO. AF_11/2016_P</v>
          </cell>
          <cell r="C2515" t="str">
            <v>M</v>
          </cell>
          <cell r="D2515">
            <v>26.33</v>
          </cell>
        </row>
        <row r="2516">
          <cell r="A2516">
            <v>95749</v>
          </cell>
          <cell r="B2516" t="str">
            <v>ELETRODUTO DE AÇO GALVANIZADO, CLASSE LEVE, DN 20 MM (3/4), APARENTE, INSTALADO EM PAREDE - FORNECIMENTO E INSTALAÇÃO. AF_11/2016_P</v>
          </cell>
          <cell r="C2516" t="str">
            <v>M</v>
          </cell>
          <cell r="D2516">
            <v>16.59</v>
          </cell>
        </row>
        <row r="2517">
          <cell r="A2517">
            <v>95750</v>
          </cell>
          <cell r="B2517" t="str">
            <v>ELETRODUTO DE AÇO GALVANIZADO, CLASSE LEVE, DN 25 MM (1), APARENTE, INSTALADO EM PAREDE - FORNECIMENTO E INSTALAÇÃO. AF_11/2016_P</v>
          </cell>
          <cell r="C2517" t="str">
            <v>M</v>
          </cell>
          <cell r="D2517">
            <v>19.39</v>
          </cell>
        </row>
        <row r="2518">
          <cell r="A2518">
            <v>95751</v>
          </cell>
          <cell r="B2518" t="str">
            <v>ELETRODUTO DE AÇO GALVANIZADO, CLASSE SEMI PESADO, DN 32 MM (1 1/4), APARENTE, INSTALADO EM PAREDE - FORNECIMENTO E INSTALAÇÃO. AF_11/2016_P</v>
          </cell>
          <cell r="C2518" t="str">
            <v>M</v>
          </cell>
          <cell r="D2518">
            <v>28.36</v>
          </cell>
        </row>
        <row r="2519">
          <cell r="A2519">
            <v>95752</v>
          </cell>
          <cell r="B2519" t="str">
            <v>ELETRODUTO DE AÇO GALVANIZADO, CLASSE SEMI PESADO, DN 40 MM (1 1/2  ), APARENTE, INSTALADO EM PAREDE - FORNECIMENTO E INSTALAÇÃO. AF_11/2016_P</v>
          </cell>
          <cell r="C2519" t="str">
            <v>M</v>
          </cell>
          <cell r="D2519">
            <v>30.44</v>
          </cell>
        </row>
        <row r="2520">
          <cell r="A2520">
            <v>97667</v>
          </cell>
          <cell r="B2520" t="str">
            <v>ELETRODUTO FLEXÍVEL CORRUGADO, PEAD, DN 50 (1 ½)  - FORNECIMENTO E INSTALAÇÃO. AF_04/2016</v>
          </cell>
          <cell r="C2520" t="str">
            <v>M</v>
          </cell>
          <cell r="D2520">
            <v>6.1</v>
          </cell>
        </row>
        <row r="2521">
          <cell r="A2521">
            <v>97668</v>
          </cell>
          <cell r="B2521" t="str">
            <v>ELETRODUTO FLEXÍVEL CORRUGADO, PEAD, DN 63 (2")  - FORNECIMENTO E INSTALAÇÃO. AF_04/2016</v>
          </cell>
          <cell r="C2521" t="str">
            <v>M</v>
          </cell>
          <cell r="D2521">
            <v>9.2799999999999994</v>
          </cell>
        </row>
        <row r="2522">
          <cell r="A2522">
            <v>97669</v>
          </cell>
          <cell r="B2522" t="str">
            <v>ELETRODUTO FLEXÍVEL CORRUGADO, PEAD, DN 90 (3) - FORNECIMENTO E INSTALAÇÃO. AF_04/2016</v>
          </cell>
          <cell r="C2522" t="str">
            <v>M</v>
          </cell>
          <cell r="D2522">
            <v>14.59</v>
          </cell>
        </row>
        <row r="2523">
          <cell r="A2523">
            <v>97670</v>
          </cell>
          <cell r="B2523" t="str">
            <v>ELETRODUTO FLEXÍVEL CORRUGADO, PEAD, DN 100 (4) - FORNECIMENTO E INSTALAÇÃO. AF_04/2016</v>
          </cell>
          <cell r="C2523" t="str">
            <v>M</v>
          </cell>
          <cell r="D2523">
            <v>18.940000000000001</v>
          </cell>
        </row>
        <row r="2524">
          <cell r="A2524">
            <v>72263</v>
          </cell>
          <cell r="B2524" t="str">
            <v>TERMINAL OU CONECTOR DE PRESSAO - PARA CABO 50MM2 - FORNECIMENTO E INSTALACAO</v>
          </cell>
          <cell r="C2524" t="str">
            <v>UN</v>
          </cell>
          <cell r="D2524">
            <v>18.87</v>
          </cell>
        </row>
        <row r="2525">
          <cell r="A2525">
            <v>72271</v>
          </cell>
          <cell r="B2525" t="str">
            <v>CONECTOR PARAFUSO FENDIDO SPLIT-BOLT - PARA CABO DE 16MM2 - FORNECIMENTO E INSTALACAO</v>
          </cell>
          <cell r="C2525" t="str">
            <v>UN</v>
          </cell>
          <cell r="D2525">
            <v>11.24</v>
          </cell>
        </row>
        <row r="2526">
          <cell r="A2526">
            <v>72272</v>
          </cell>
          <cell r="B2526" t="str">
            <v>CONECTOR PARAFUSO FENDIDO SPLIT-BOLT - PARA CABO DE 35MM2 - FORNECIMENTO E INSTALACAO</v>
          </cell>
          <cell r="C2526" t="str">
            <v>UN</v>
          </cell>
          <cell r="D2526">
            <v>12.74</v>
          </cell>
        </row>
        <row r="2527">
          <cell r="A2527" t="str">
            <v>73782/2</v>
          </cell>
          <cell r="B2527" t="str">
            <v>TERMINAL METALICO A PRESSAO PARA 1 CABO DE 50 MM2 - FORNECIMENTO E INSTALACAO</v>
          </cell>
          <cell r="C2527" t="str">
            <v>UN</v>
          </cell>
          <cell r="D2527">
            <v>31.25</v>
          </cell>
        </row>
        <row r="2528">
          <cell r="A2528" t="str">
            <v>73782/3</v>
          </cell>
          <cell r="B2528" t="str">
            <v>TERMINAL METALICO A PRESSAO PARA 1 CABO DE 95 MM2 - FORNECIMENTO E INSTALACAO</v>
          </cell>
          <cell r="C2528" t="str">
            <v>UN</v>
          </cell>
          <cell r="D2528">
            <v>48.73</v>
          </cell>
        </row>
        <row r="2529">
          <cell r="A2529" t="str">
            <v>73782/4</v>
          </cell>
          <cell r="B2529" t="str">
            <v>TERMINAL A PRESSAO REFORCADO PARA CONEXAO DE CABO DE COBRE A BARRA, CABO 150 E 185MM2 - FORNECIMENTO E INSTALACAO</v>
          </cell>
          <cell r="C2529" t="str">
            <v>UN</v>
          </cell>
          <cell r="D2529">
            <v>126.56</v>
          </cell>
        </row>
        <row r="2530">
          <cell r="A2530" t="str">
            <v>73782/5</v>
          </cell>
          <cell r="B2530" t="str">
            <v>TERMINAL METALICO A PRESSAO P/ 1 CABO DE COBRE DE 25 MM2 COM 1 FURO DE FIXAÇÃO - FORNECIMENTO E INSTALACAO</v>
          </cell>
          <cell r="C2530" t="str">
            <v>UN</v>
          </cell>
          <cell r="D2530">
            <v>20.059999999999999</v>
          </cell>
        </row>
        <row r="2531">
          <cell r="A2531">
            <v>83377</v>
          </cell>
          <cell r="B2531" t="str">
            <v>CONECTOR DE PARAFUSO FENDIDO EM LIGA DE COBRE COM SEPARADOR DE CABOS PARA CABO 50 MM2 - FORNECIMENTO E INSTALACAO</v>
          </cell>
          <cell r="C2531" t="str">
            <v>UN</v>
          </cell>
          <cell r="D2531">
            <v>11.31</v>
          </cell>
        </row>
        <row r="2532">
          <cell r="A2532">
            <v>91874</v>
          </cell>
          <cell r="B2532" t="str">
            <v>LUVA PARA ELETRODUTO, PVC, ROSCÁVEL, DN 20 MM (1/2"), PARA CIRCUITOS TERMINAIS, INSTALADA EM FORRO - FORNECIMENTO E INSTALAÇÃO. AF_12/2015</v>
          </cell>
          <cell r="C2532" t="str">
            <v>UN</v>
          </cell>
          <cell r="D2532">
            <v>3.31</v>
          </cell>
        </row>
        <row r="2533">
          <cell r="A2533">
            <v>91875</v>
          </cell>
          <cell r="B2533" t="str">
            <v>LUVA PARA ELETRODUTO, PVC, ROSCÁVEL, DN 25 MM (3/4"), PARA CIRCUITOS TERMINAIS, INSTALADA EM FORRO - FORNECIMENTO E INSTALAÇÃO. AF_12/2015</v>
          </cell>
          <cell r="C2533" t="str">
            <v>UN</v>
          </cell>
          <cell r="D2533">
            <v>4.3899999999999997</v>
          </cell>
        </row>
        <row r="2534">
          <cell r="A2534">
            <v>91876</v>
          </cell>
          <cell r="B2534" t="str">
            <v>LUVA PARA ELETRODUTO, PVC, ROSCÁVEL, DN 32 MM (1"), PARA CIRCUITOS TERMINAIS, INSTALADA EM FORRO - FORNECIMENTO E INSTALAÇÃO. AF_12/2015</v>
          </cell>
          <cell r="C2534" t="str">
            <v>UN</v>
          </cell>
          <cell r="D2534">
            <v>5.79</v>
          </cell>
        </row>
        <row r="2535">
          <cell r="A2535">
            <v>91877</v>
          </cell>
          <cell r="B2535" t="str">
            <v>LUVA PARA ELETRODUTO, PVC, ROSCÁVEL, DN 40 MM (1 1/4"), PARA CIRCUITOS TERMINAIS, INSTALADA EM FORRO - FORNECIMENTO E INSTALAÇÃO. AF_12/2015</v>
          </cell>
          <cell r="C2535" t="str">
            <v>UN</v>
          </cell>
          <cell r="D2535">
            <v>7.7</v>
          </cell>
        </row>
        <row r="2536">
          <cell r="A2536">
            <v>91878</v>
          </cell>
          <cell r="B2536" t="str">
            <v>LUVA PARA ELETRODUTO, PVC, ROSCÁVEL, DN 20 MM (1/2"), PARA CIRCUITOS TERMINAIS, INSTALADA EM LAJE - FORNECIMENTO E INSTALAÇÃO. AF_12/2015</v>
          </cell>
          <cell r="C2536" t="str">
            <v>UN</v>
          </cell>
          <cell r="D2536">
            <v>4.26</v>
          </cell>
        </row>
        <row r="2537">
          <cell r="A2537">
            <v>91879</v>
          </cell>
          <cell r="B2537" t="str">
            <v>LUVA PARA ELETRODUTO, PVC, ROSCÁVEL, DN 25 MM (3/4"), PARA CIRCUITOS TERMINAIS, INSTALADA EM LAJE - FORNECIMENTO E INSTALAÇÃO. AF_12/2015</v>
          </cell>
          <cell r="C2537" t="str">
            <v>UN</v>
          </cell>
          <cell r="D2537">
            <v>5.3</v>
          </cell>
        </row>
        <row r="2538">
          <cell r="A2538">
            <v>91880</v>
          </cell>
          <cell r="B2538" t="str">
            <v>LUVA PARA ELETRODUTO, PVC, ROSCÁVEL, DN 32 MM (1"), PARA CIRCUITOS TERMINAIS, INSTALADA EM LAJE - FORNECIMENTO E INSTALAÇÃO. AF_12/2015</v>
          </cell>
          <cell r="C2538" t="str">
            <v>UN</v>
          </cell>
          <cell r="D2538">
            <v>6.74</v>
          </cell>
        </row>
        <row r="2539">
          <cell r="A2539">
            <v>91881</v>
          </cell>
          <cell r="B2539" t="str">
            <v>LUVA PARA ELETRODUTO, PVC, ROSCÁVEL, DN 40 MM (1 1/4"), PARA CIRCUITOS TERMINAIS, INSTALADA EM LAJE - FORNECIMENTO E INSTALAÇÃO. AF_12/2015</v>
          </cell>
          <cell r="C2539" t="str">
            <v>UN</v>
          </cell>
          <cell r="D2539">
            <v>8.65</v>
          </cell>
        </row>
        <row r="2540">
          <cell r="A2540">
            <v>91882</v>
          </cell>
          <cell r="B2540" t="str">
            <v>LUVA PARA ELETRODUTO, PVC, ROSCÁVEL, DN 20 MM (1/2"), PARA CIRCUITOS TERMINAIS, INSTALADA EM PAREDE - FORNECIMENTO E INSTALAÇÃO. AF_12/2015</v>
          </cell>
          <cell r="C2540" t="str">
            <v>UN</v>
          </cell>
          <cell r="D2540">
            <v>5.27</v>
          </cell>
        </row>
        <row r="2541">
          <cell r="A2541">
            <v>91884</v>
          </cell>
          <cell r="B2541" t="str">
            <v>LUVA PARA ELETRODUTO, PVC, ROSCÁVEL, DN 25 MM (3/4"), PARA CIRCUITOS TERMINAIS, INSTALADA EM PAREDE - FORNECIMENTO E INSTALAÇÃO. AF_12/2015</v>
          </cell>
          <cell r="C2541" t="str">
            <v>UN</v>
          </cell>
          <cell r="D2541">
            <v>6.08</v>
          </cell>
        </row>
        <row r="2542">
          <cell r="A2542">
            <v>91885</v>
          </cell>
          <cell r="B2542" t="str">
            <v>LUVA PARA ELETRODUTO, PVC, ROSCÁVEL, DN 32 MM (1"), PARA CIRCUITOS TERMINAIS, INSTALADA EM PAREDE - FORNECIMENTO E INSTALAÇÃO. AF_12/2015</v>
          </cell>
          <cell r="C2542" t="str">
            <v>UN</v>
          </cell>
          <cell r="D2542">
            <v>7.19</v>
          </cell>
        </row>
        <row r="2543">
          <cell r="A2543">
            <v>91886</v>
          </cell>
          <cell r="B2543" t="str">
            <v>LUVA PARA ELETRODUTO, PVC, ROSCÁVEL, DN 40 MM (1 1/4"), PARA CIRCUITOS TERMINAIS, INSTALADA EM PAREDE - FORNECIMENTO E INSTALAÇÃO. AF_12/2015</v>
          </cell>
          <cell r="C2543" t="str">
            <v>UN</v>
          </cell>
          <cell r="D2543">
            <v>8.74</v>
          </cell>
        </row>
        <row r="2544">
          <cell r="A2544">
            <v>91887</v>
          </cell>
          <cell r="B2544" t="str">
            <v>CURVA 90 GRAUS PARA ELETRODUTO, PVC, ROSCÁVEL, DN 20 MM (1/2"), PARA CIRCUITOS TERMINAIS, INSTALADA EM FORRO - FORNECIMENTO E INSTALAÇÃO. AF_12/2015</v>
          </cell>
          <cell r="C2544" t="str">
            <v>UN</v>
          </cell>
          <cell r="D2544">
            <v>6.13</v>
          </cell>
        </row>
        <row r="2545">
          <cell r="A2545">
            <v>91889</v>
          </cell>
          <cell r="B2545" t="str">
            <v>CURVA 180 GRAUS PARA ELETRODUTO, PVC, ROSCÁVEL, DN 20 MM (1/2"), PARA CIRCUITOS TERMINAIS, INSTALADA EM FORRO - FORNECIMENTO E INSTALAÇÃO. AF_12/2015</v>
          </cell>
          <cell r="C2545" t="str">
            <v>UN</v>
          </cell>
          <cell r="D2545">
            <v>5.9</v>
          </cell>
        </row>
        <row r="2546">
          <cell r="A2546">
            <v>91890</v>
          </cell>
          <cell r="B2546" t="str">
            <v>CURVA 90 GRAUS PARA ELETRODUTO, PVC, ROSCÁVEL, DN 25 MM (3/4"), PARA CIRCUITOS TERMINAIS, INSTALADA EM FORRO - FORNECIMENTO E INSTALAÇÃO. AF_12/2015</v>
          </cell>
          <cell r="C2546" t="str">
            <v>UN</v>
          </cell>
          <cell r="D2546">
            <v>7.29</v>
          </cell>
        </row>
        <row r="2547">
          <cell r="A2547">
            <v>91892</v>
          </cell>
          <cell r="B2547" t="str">
            <v>CURVA 180 GRAUS PARA ELETRODUTO, PVC, ROSCÁVEL, DN 25 MM (3/4"), PARA CIRCUITOS TERMINAIS, INSTALADA EM FORRO - FORNECIMENTO E INSTALAÇÃO. AF_12/2015</v>
          </cell>
          <cell r="C2547" t="str">
            <v>UN</v>
          </cell>
          <cell r="D2547">
            <v>8.7899999999999991</v>
          </cell>
        </row>
        <row r="2548">
          <cell r="A2548">
            <v>91893</v>
          </cell>
          <cell r="B2548" t="str">
            <v>CURVA 90 GRAUS PARA ELETRODUTO, PVC, ROSCÁVEL, DN 32 MM (1"), PARA CIRCUITOS TERMINAIS, INSTALADA EM FORRO - FORNECIMENTO E INSTALAÇÃO. AF_12/2015</v>
          </cell>
          <cell r="C2548" t="str">
            <v>UN</v>
          </cell>
          <cell r="D2548">
            <v>9.98</v>
          </cell>
        </row>
        <row r="2549">
          <cell r="A2549">
            <v>91895</v>
          </cell>
          <cell r="B2549" t="str">
            <v>CURVA 180 GRAUS PARA ELETRODUTO, PVC, ROSCÁVEL, DN 32 MM (1"), PARA CIRCUITOS TERMINAIS, INSTALADA EM FORRO - FORNECIMENTO E INSTALAÇÃO. AF_12/2015</v>
          </cell>
          <cell r="C2549" t="str">
            <v>UN</v>
          </cell>
          <cell r="D2549">
            <v>11.5</v>
          </cell>
        </row>
        <row r="2550">
          <cell r="A2550">
            <v>91896</v>
          </cell>
          <cell r="B2550" t="str">
            <v>CURVA 90 GRAUS PARA ELETRODUTO, PVC, ROSCÁVEL, DN 40 MM (1 1/4"), PARA CIRCUITOS TERMINAIS, INSTALADA EM FORRO - FORNECIMENTO E INSTALAÇÃO. AF_12/2015</v>
          </cell>
          <cell r="C2550" t="str">
            <v>UN</v>
          </cell>
          <cell r="D2550">
            <v>12.18</v>
          </cell>
        </row>
        <row r="2551">
          <cell r="A2551">
            <v>91898</v>
          </cell>
          <cell r="B2551" t="str">
            <v>CURVA 180 GRAUS PARA ELETRODUTO, PVC, ROSCÁVEL, DN 40 MM (1 1/4"), PARA CIRCUITOS TERMINAIS, INSTALADA EM FORRO - FORNECIMENTO E INSTALAÇÃO. AF_12/2015</v>
          </cell>
          <cell r="C2551" t="str">
            <v>UN</v>
          </cell>
          <cell r="D2551">
            <v>13.8</v>
          </cell>
        </row>
        <row r="2552">
          <cell r="A2552">
            <v>91899</v>
          </cell>
          <cell r="B2552" t="str">
            <v>CURVA 90 GRAUS PARA ELETRODUTO, PVC, ROSCÁVEL, DN 20 MM (1/2"), PARA CIRCUITOS TERMINAIS, INSTALADA EM LAJE - FORNECIMENTO E INSTALAÇÃO. AF_12/2015</v>
          </cell>
          <cell r="C2552" t="str">
            <v>UN</v>
          </cell>
          <cell r="D2552">
            <v>7.5</v>
          </cell>
        </row>
        <row r="2553">
          <cell r="A2553">
            <v>91901</v>
          </cell>
          <cell r="B2553" t="str">
            <v>CURVA 180 GRAUS PARA ELETRODUTO, PVC, ROSCÁVEL, DN 20 MM (1/2"), PARA CIRCUITOS TERMINAIS, INSTALADA EM LAJE - FORNECIMENTO E INSTALAÇÃO. AF_12/2015</v>
          </cell>
          <cell r="C2553" t="str">
            <v>UN</v>
          </cell>
          <cell r="D2553">
            <v>7.27</v>
          </cell>
        </row>
        <row r="2554">
          <cell r="A2554">
            <v>91902</v>
          </cell>
          <cell r="B2554" t="str">
            <v>CURVA 90 GRAUS PARA ELETRODUTO, PVC, ROSCÁVEL, DN 25 MM (3/4"), PARA CIRCUITOS TERMINAIS, INSTALADA EM LAJE - FORNECIMENTO E INSTALAÇÃO. AF_12/2015</v>
          </cell>
          <cell r="C2554" t="str">
            <v>UN</v>
          </cell>
          <cell r="D2554">
            <v>8.67</v>
          </cell>
        </row>
        <row r="2555">
          <cell r="A2555">
            <v>91904</v>
          </cell>
          <cell r="B2555" t="str">
            <v>CURVA 180 GRAUS PARA ELETRODUTO, PVC, ROSCÁVEL, DN 25 MM (3/4"), PARA CIRCUITOS TERMINAIS, INSTALADA EM LAJE - FORNECIMENTO E INSTALAÇÃO. AF_12/2015</v>
          </cell>
          <cell r="C2555" t="str">
            <v>UN</v>
          </cell>
          <cell r="D2555">
            <v>10.17</v>
          </cell>
        </row>
        <row r="2556">
          <cell r="A2556">
            <v>91905</v>
          </cell>
          <cell r="B2556" t="str">
            <v>CURVA 90 GRAUS PARA ELETRODUTO, PVC, ROSCÁVEL, DN 32 MM (1"), PARA CIRCUITOS TERMINAIS, INSTALADA EM LAJE - FORNECIMENTO E INSTALAÇÃO. AF_12/2015</v>
          </cell>
          <cell r="C2556" t="str">
            <v>UN</v>
          </cell>
          <cell r="D2556">
            <v>11.35</v>
          </cell>
        </row>
        <row r="2557">
          <cell r="A2557">
            <v>91907</v>
          </cell>
          <cell r="B2557" t="str">
            <v>CURVA 180 GRAUS PARA ELETRODUTO, PVC, ROSCÁVEL, DN 32 MM (1), PARA CIRCUITOS TERMINAIS, INSTALADA EM LAJE - FORNECIMENTO E INSTALAÇÃO. AF_12/2015</v>
          </cell>
          <cell r="C2557" t="str">
            <v>UN</v>
          </cell>
          <cell r="D2557">
            <v>12.87</v>
          </cell>
        </row>
        <row r="2558">
          <cell r="A2558">
            <v>91908</v>
          </cell>
          <cell r="B2558" t="str">
            <v>CURVA 90 GRAUS PARA ELETRODUTO, PVC, ROSCÁVEL, DN 40 MM (1 1/4"), PARA CIRCUITOS TERMINAIS, INSTALADA EM LAJE - FORNECIMENTO E INSTALAÇÃO. AF_12/2015</v>
          </cell>
          <cell r="C2558" t="str">
            <v>UN</v>
          </cell>
          <cell r="D2558">
            <v>13.59</v>
          </cell>
        </row>
        <row r="2559">
          <cell r="A2559">
            <v>91910</v>
          </cell>
          <cell r="B2559" t="str">
            <v>CURVA 180 GRAUS PARA ELETRODUTO, PVC, ROSCÁVEL, DN 40 MM (1 1/4"), PARA CIRCUITOS TERMINAIS, INSTALADA EM LAJE - FORNECIMENTO E INSTALAÇÃO. AF_12/2015</v>
          </cell>
          <cell r="C2559" t="str">
            <v>UN</v>
          </cell>
          <cell r="D2559">
            <v>15.21</v>
          </cell>
        </row>
        <row r="2560">
          <cell r="A2560">
            <v>91911</v>
          </cell>
          <cell r="B2560" t="str">
            <v>CURVA 90 GRAUS PARA ELETRODUTO, PVC, ROSCÁVEL, DN 20 MM (1/2"), PARA CIRCUITOS TERMINAIS, INSTALADA EM PAREDE - FORNECIMENTO E INSTALAÇÃO. AF_12/2015</v>
          </cell>
          <cell r="C2560" t="str">
            <v>UN</v>
          </cell>
          <cell r="D2560">
            <v>9.07</v>
          </cell>
        </row>
        <row r="2561">
          <cell r="A2561">
            <v>91913</v>
          </cell>
          <cell r="B2561" t="str">
            <v>CURVA 180 GRAUS PARA ELETRODUTO, PVC, ROSCÁVEL, DN 20 MM (1/2"), PARA CIRCUITOS TERMINAIS, INSTALADA EM PAREDE - FORNECIMENTO E INSTALAÇÃO. AF_12/2015</v>
          </cell>
          <cell r="C2561" t="str">
            <v>UN</v>
          </cell>
          <cell r="D2561">
            <v>8.84</v>
          </cell>
        </row>
        <row r="2562">
          <cell r="A2562">
            <v>91914</v>
          </cell>
          <cell r="B2562" t="str">
            <v>CURVA 90 GRAUS PARA ELETRODUTO, PVC, ROSCÁVEL, DN 25 MM (3/4"), PARA CIRCUITOS TERMINAIS, INSTALADA EM PAREDE - FORNECIMENTO E INSTALAÇÃO. AF_12/2015</v>
          </cell>
          <cell r="C2562" t="str">
            <v>UN</v>
          </cell>
          <cell r="D2562">
            <v>9.8800000000000008</v>
          </cell>
        </row>
        <row r="2563">
          <cell r="A2563">
            <v>91916</v>
          </cell>
          <cell r="B2563" t="str">
            <v>CURVA 180 GRAUS PARA ELETRODUTO, PVC, ROSCÁVEL, DN 25 MM (3/4"), PARA CIRCUITOS TERMINAIS, INSTALADA EM PAREDE - FORNECIMENTO E INSTALAÇÃO. AF_12/2015</v>
          </cell>
          <cell r="C2563" t="str">
            <v>UN</v>
          </cell>
          <cell r="D2563">
            <v>11.38</v>
          </cell>
        </row>
        <row r="2564">
          <cell r="A2564">
            <v>91917</v>
          </cell>
          <cell r="B2564" t="str">
            <v>CURVA 90 GRAUS PARA ELETRODUTO, PVC, ROSCÁVEL, DN 32 MM (1"), PARA CIRCUITOS TERMINAIS, INSTALADA EM PAREDE - FORNECIMENTO E INSTALAÇÃO. AF_12/2015</v>
          </cell>
          <cell r="C2564" t="str">
            <v>UN</v>
          </cell>
          <cell r="D2564">
            <v>12.07</v>
          </cell>
        </row>
        <row r="2565">
          <cell r="A2565">
            <v>91919</v>
          </cell>
          <cell r="B2565" t="str">
            <v>CURVA 180 GRAUS PARA ELETRODUTO, PVC, ROSCÁVEL, DN 32 MM (1), PARA CIRCUITOS TERMINAIS, INSTALADA EM PAREDE - FORNECIMENTO E INSTALAÇÃO. AF_12/2015</v>
          </cell>
          <cell r="C2565" t="str">
            <v>UN</v>
          </cell>
          <cell r="D2565">
            <v>13.59</v>
          </cell>
        </row>
        <row r="2566">
          <cell r="A2566">
            <v>91920</v>
          </cell>
          <cell r="B2566" t="str">
            <v>CURVA 90 GRAUS PARA ELETRODUTO, PVC, ROSCÁVEL, DN 40 MM (1 1/4"), PARA CIRCUITOS TERMINAIS, INSTALADA EM PAREDE - FORNECIMENTO E INSTALAÇÃO. AF_12/2015</v>
          </cell>
          <cell r="C2566" t="str">
            <v>UN</v>
          </cell>
          <cell r="D2566">
            <v>13.75</v>
          </cell>
        </row>
        <row r="2567">
          <cell r="A2567">
            <v>91922</v>
          </cell>
          <cell r="B2567" t="str">
            <v>CURVA 180 GRAUS PARA ELETRODUTO, PVC, ROSCÁVEL, DN 40 MM (1 1/4"), PARA CIRCUITOS TERMINAIS, INSTALADA EM PAREDE - FORNECIMENTO E INSTALAÇÃO. AF_12/2015</v>
          </cell>
          <cell r="C2567" t="str">
            <v>UN</v>
          </cell>
          <cell r="D2567">
            <v>15.37</v>
          </cell>
        </row>
        <row r="2568">
          <cell r="A2568">
            <v>93013</v>
          </cell>
          <cell r="B2568" t="str">
            <v>LUVA PARA ELETRODUTO, PVC, ROSCÁVEL, DN 50 MM (1 1/2") - FORNECIMENTO E INSTALAÇÃO. AF_12/2015</v>
          </cell>
          <cell r="C2568" t="str">
            <v>UN</v>
          </cell>
          <cell r="D2568">
            <v>10</v>
          </cell>
        </row>
        <row r="2569">
          <cell r="A2569">
            <v>93014</v>
          </cell>
          <cell r="B2569" t="str">
            <v>LUVA PARA ELETRODUTO, PVC, ROSCÁVEL, DN 60 MM (2") - FORNECIMENTO E INSTALAÇÃO. AF_12/2015</v>
          </cell>
          <cell r="C2569" t="str">
            <v>UN</v>
          </cell>
          <cell r="D2569">
            <v>12.32</v>
          </cell>
        </row>
        <row r="2570">
          <cell r="A2570">
            <v>93015</v>
          </cell>
          <cell r="B2570" t="str">
            <v>LUVA PARA ELETRODUTO, PVC, ROSCÁVEL, DN 75 MM (2 1/2") - FORNECIMENTO E INSTALAÇÃO. AF_12/2015</v>
          </cell>
          <cell r="C2570" t="str">
            <v>UN</v>
          </cell>
          <cell r="D2570">
            <v>18.73</v>
          </cell>
        </row>
        <row r="2571">
          <cell r="A2571">
            <v>93016</v>
          </cell>
          <cell r="B2571" t="str">
            <v>LUVA PARA ELETRODUTO, PVC, ROSCÁVEL, DN 85 MM (3") - FORNECIMENTO E INSTALAÇÃO. AF_12/2015</v>
          </cell>
          <cell r="C2571" t="str">
            <v>UN</v>
          </cell>
          <cell r="D2571">
            <v>22.81</v>
          </cell>
        </row>
        <row r="2572">
          <cell r="A2572">
            <v>93017</v>
          </cell>
          <cell r="B2572" t="str">
            <v>LUVA PARA ELETRODUTO, PVC, ROSCÁVEL, DN 110 MM (4") - FORNECIMENTO E INSTALAÇÃO. AF_12/2015</v>
          </cell>
          <cell r="C2572" t="str">
            <v>UN</v>
          </cell>
          <cell r="D2572">
            <v>34.39</v>
          </cell>
        </row>
        <row r="2573">
          <cell r="A2573">
            <v>93018</v>
          </cell>
          <cell r="B2573" t="str">
            <v>CURVA 90 GRAUS PARA ELETRODUTO, PVC, ROSCÁVEL, DN 50 MM (1 1/2") - FORNECIMENTO E INSTALAÇÃO. AF_12/2015</v>
          </cell>
          <cell r="C2573" t="str">
            <v>UN</v>
          </cell>
          <cell r="D2573">
            <v>15.29</v>
          </cell>
        </row>
        <row r="2574">
          <cell r="A2574">
            <v>93020</v>
          </cell>
          <cell r="B2574" t="str">
            <v>CURVA 90 GRAUS PARA ELETRODUTO, PVC, ROSCÁVEL, DN 60 MM (2") - FORNECIMENTO E INSTALAÇÃO. AF_12/2015</v>
          </cell>
          <cell r="C2574" t="str">
            <v>UN</v>
          </cell>
          <cell r="D2574">
            <v>19.649999999999999</v>
          </cell>
        </row>
        <row r="2575">
          <cell r="A2575">
            <v>93022</v>
          </cell>
          <cell r="B2575" t="str">
            <v>CURVA 90 GRAUS PARA ELETRODUTO, PVC, ROSCÁVEL, DN 75 MM (2 1/2") - FORNECIMENTO E INSTALAÇÃO. AF_12/2015</v>
          </cell>
          <cell r="C2575" t="str">
            <v>UN</v>
          </cell>
          <cell r="D2575">
            <v>33.020000000000003</v>
          </cell>
        </row>
        <row r="2576">
          <cell r="A2576">
            <v>93024</v>
          </cell>
          <cell r="B2576" t="str">
            <v>CURVA 90 GRAUS PARA ELETRODUTO, PVC, ROSCÁVEL, DN 85 MM (3") - FORNECIMENTO E INSTALAÇÃO. AF_12/2015</v>
          </cell>
          <cell r="C2576" t="str">
            <v>UN</v>
          </cell>
          <cell r="D2576">
            <v>34.68</v>
          </cell>
        </row>
        <row r="2577">
          <cell r="A2577">
            <v>93026</v>
          </cell>
          <cell r="B2577" t="str">
            <v>CURVA 90 GRAUS PARA ELETRODUTO, PVC, ROSCÁVEL, DN 110 MM (4") - FORNECIMENTO E INSTALAÇÃO. AF_12/2015</v>
          </cell>
          <cell r="C2577" t="str">
            <v>UN</v>
          </cell>
          <cell r="D2577">
            <v>56.9</v>
          </cell>
        </row>
        <row r="2578">
          <cell r="A2578">
            <v>95733</v>
          </cell>
          <cell r="B2578" t="str">
            <v>LUVA PARA ELETRODUTO, PVC, SOLDÁVEL, DN 25 MM (3/4), APARENTE, INSTALADA EM TETO - FORNECIMENTO E INSTALAÇÃO. AF_11/2016_P</v>
          </cell>
          <cell r="C2578" t="str">
            <v>UN</v>
          </cell>
          <cell r="D2578">
            <v>3.87</v>
          </cell>
        </row>
        <row r="2579">
          <cell r="A2579">
            <v>95734</v>
          </cell>
          <cell r="B2579" t="str">
            <v>LUVA PARA ELETRODUTO, PVC, SOLDÁVEL, DN 32 MM (1), APARENTE, INSTALADA EM TETO - FORNECIMENTO E INSTALAÇÃO. AF_11/2016_P</v>
          </cell>
          <cell r="C2579" t="str">
            <v>UN</v>
          </cell>
          <cell r="D2579">
            <v>5.15</v>
          </cell>
        </row>
        <row r="2580">
          <cell r="A2580">
            <v>95735</v>
          </cell>
          <cell r="B2580" t="str">
            <v>LUVA PARA ELETRODUTO, PVC, SOLDÁVEL, DN 20 MM (1/2), APARENTE, INSTALADA EM PAREDE - FORNECIMENTO E INSTALAÇÃO. AF_11/2016_P</v>
          </cell>
          <cell r="C2580" t="str">
            <v>UN</v>
          </cell>
          <cell r="D2580">
            <v>4.3899999999999997</v>
          </cell>
        </row>
        <row r="2581">
          <cell r="A2581">
            <v>95736</v>
          </cell>
          <cell r="B2581" t="str">
            <v>LUVA PARA ELETRODUTO, PVC, SOLDÁVEL, DN 25 MM (3/4), APARENTE, INSTALADA EM PAREDE - FORNECIMENTO E INSTALAÇÃO. AF_11/2016_P</v>
          </cell>
          <cell r="C2581" t="str">
            <v>UN</v>
          </cell>
          <cell r="D2581">
            <v>5.16</v>
          </cell>
        </row>
        <row r="2582">
          <cell r="A2582">
            <v>95738</v>
          </cell>
          <cell r="B2582" t="str">
            <v>LUVA PARA ELETRODUTO, PVC, SOLDÁVEL, DN 32 MM (1), APARENTE, INSTALADA EM PAREDE - FORNECIMENTO E INSTALAÇÃO. AF_11/2016_P</v>
          </cell>
          <cell r="C2582" t="str">
            <v>UN</v>
          </cell>
          <cell r="D2582">
            <v>6.19</v>
          </cell>
        </row>
        <row r="2583">
          <cell r="A2583">
            <v>95753</v>
          </cell>
          <cell r="B2583" t="str">
            <v>LUVA DE EMENDA PARA ELETRODUTO, AÇO GALVANIZADO, DN 20 MM (3/4  ), APARENTE, INSTALADA EM TETO - FORNECIMENTO E INSTALAÇÃO. AF_11/2016_P</v>
          </cell>
          <cell r="C2583" t="str">
            <v>UN</v>
          </cell>
          <cell r="D2583">
            <v>4.5199999999999996</v>
          </cell>
        </row>
        <row r="2584">
          <cell r="A2584">
            <v>95754</v>
          </cell>
          <cell r="B2584" t="str">
            <v>LUVA DE EMENDA PARA ELETRODUTO, AÇO GALVANIZADO, DN 25 MM (1''), APARENTE, INSTALADA EM TETO - FORNECIMENTO E INSTALAÇÃO. AF_11/2016_P</v>
          </cell>
          <cell r="C2584" t="str">
            <v>UN</v>
          </cell>
          <cell r="D2584">
            <v>5.67</v>
          </cell>
        </row>
        <row r="2585">
          <cell r="A2585">
            <v>95755</v>
          </cell>
          <cell r="B2585" t="str">
            <v>LUVA DE EMENDA PARA ELETRODUTO, AÇO GALVANIZADO, DN 32 MM (1 1/4''), APARENTE, INSTALADA EM TETO - FORNECIMENTO E INSTALAÇÃO. AF_11/2016_P</v>
          </cell>
          <cell r="C2585" t="str">
            <v>UN</v>
          </cell>
          <cell r="D2585">
            <v>7.99</v>
          </cell>
        </row>
        <row r="2586">
          <cell r="A2586">
            <v>95756</v>
          </cell>
          <cell r="B2586" t="str">
            <v>LUVA DE EMENDA PARA ELETRODUTO, AÇO GALVANIZADO, DN 40 MM (1 1/2''), APARENTE, INSTALADA EM TETO - FORNECIMENTO E INSTALAÇÃO. AF_11/2016_P</v>
          </cell>
          <cell r="C2586" t="str">
            <v>UN</v>
          </cell>
          <cell r="D2586">
            <v>10.54</v>
          </cell>
        </row>
        <row r="2587">
          <cell r="A2587">
            <v>95757</v>
          </cell>
          <cell r="B2587" t="str">
            <v>LUVA DE EMENDA PARA ELETRODUTO, AÇO GALVANIZADO, DN 20 MM (3/4''), APARENTE, INSTALADA EM PAREDE - FORNECIMENTO E INSTALAÇÃO. AF_11/2016_P</v>
          </cell>
          <cell r="C2587" t="str">
            <v>UN</v>
          </cell>
          <cell r="D2587">
            <v>7.02</v>
          </cell>
        </row>
        <row r="2588">
          <cell r="A2588">
            <v>95758</v>
          </cell>
          <cell r="B2588" t="str">
            <v>LUVA DE EMENDA PARA ELETRODUTO, AÇO GALVANIZADO, DN 25 MM (1''), APARENTE, INSTALADA EM PAREDE - FORNECIMENTO E INSTALAÇÃO. AF_11/2016_P</v>
          </cell>
          <cell r="C2588" t="str">
            <v>UN</v>
          </cell>
          <cell r="D2588">
            <v>7.89</v>
          </cell>
        </row>
        <row r="2589">
          <cell r="A2589">
            <v>95759</v>
          </cell>
          <cell r="B2589" t="str">
            <v>LUVA DE EMENDA PARA ELETRODUTO, AÇO GALVANIZADO, DN 32 MM (1 1/4''), APARENTE, INSTALADA EM PAREDE - FORNECIMENTO E INSTALAÇÃO. AF_11/2016_P</v>
          </cell>
          <cell r="C2589" t="str">
            <v>UN</v>
          </cell>
          <cell r="D2589">
            <v>9.7899999999999991</v>
          </cell>
        </row>
        <row r="2590">
          <cell r="A2590">
            <v>95760</v>
          </cell>
          <cell r="B2590" t="str">
            <v>LUVA DE EMENDA PARA ELETRODUTO, AÇO GALVANIZADO, DN 40 MM (1 1/2''), APARENTE, INSTALADA EM PAREDE - FORNECIMENTO E INSTALAÇÃO. AF_11/2016_P</v>
          </cell>
          <cell r="C2590" t="str">
            <v>UN</v>
          </cell>
          <cell r="D2590">
            <v>11.86</v>
          </cell>
        </row>
        <row r="2591">
          <cell r="A2591">
            <v>97559</v>
          </cell>
          <cell r="B2591" t="str">
            <v>CURVA 135 GRAUS PARA ELETRODUTO, PVC, ROSCÁVEL, DN 25 MM (3/4), PARA CIRCUITOS TERMINAIS, INSTALADA EM FORRO - FORNECIMENTO E INSTALAÇÃO. AF_12/2015</v>
          </cell>
          <cell r="C2591" t="str">
            <v>UN</v>
          </cell>
          <cell r="D2591">
            <v>7.13</v>
          </cell>
        </row>
        <row r="2592">
          <cell r="A2592">
            <v>97562</v>
          </cell>
          <cell r="B2592" t="str">
            <v>CURVA 135 GRAUS PARA ELETRODUTO, PVC, ROSCÁVEL, DN 25 MM (3/4), PARA CIRCUITOS TERMINAIS, INSTALADA EM LAJE - FORNECIMENTO E INSTALAÇÃO. AF_12/2015</v>
          </cell>
          <cell r="C2592" t="str">
            <v>UN</v>
          </cell>
          <cell r="D2592">
            <v>8.51</v>
          </cell>
        </row>
        <row r="2593">
          <cell r="A2593">
            <v>97564</v>
          </cell>
          <cell r="B2593" t="str">
            <v>CURVA 135 GRAUS PARA ELETRODUTO, PVC, ROSCÁVEL, DN 25 MM (3/4), PARA CIRCUITOS TERMINAIS, INSTALADA EM PAREDE - FORNECIMENTO E INSTALAÇÃO. AF_12/2015</v>
          </cell>
          <cell r="C2593" t="str">
            <v>UN</v>
          </cell>
          <cell r="D2593">
            <v>9.7200000000000006</v>
          </cell>
        </row>
        <row r="2594">
          <cell r="A2594">
            <v>91924</v>
          </cell>
          <cell r="B2594" t="str">
            <v>CABO DE COBRE FLEXÍVEL ISOLADO, 1,5 MM², ANTI-CHAMA 450/750 V, PARA CIRCUITOS TERMINAIS - FORNECIMENTO E INSTALAÇÃO. AF_12/2015</v>
          </cell>
          <cell r="C2594" t="str">
            <v>M</v>
          </cell>
          <cell r="D2594">
            <v>1.53</v>
          </cell>
        </row>
        <row r="2595">
          <cell r="A2595">
            <v>91925</v>
          </cell>
          <cell r="B2595" t="str">
            <v>CABO DE COBRE FLEXÍVEL ISOLADO, 1,5 MM², ANTI-CHAMA 0,6/1,0 KV, PARA CIRCUITOS TERMINAIS - FORNECIMENTO E INSTALAÇÃO. AF_12/2015</v>
          </cell>
          <cell r="C2595" t="str">
            <v>M</v>
          </cell>
          <cell r="D2595">
            <v>2.11</v>
          </cell>
        </row>
        <row r="2596">
          <cell r="A2596">
            <v>91926</v>
          </cell>
          <cell r="B2596" t="str">
            <v>CABO DE COBRE FLEXÍVEL ISOLADO, 2,5 MM², ANTI-CHAMA 450/750 V, PARA CIRCUITOS TERMINAIS - FORNECIMENTO E INSTALAÇÃO. AF_12/2015</v>
          </cell>
          <cell r="C2596" t="str">
            <v>M</v>
          </cell>
          <cell r="D2596">
            <v>2.2200000000000002</v>
          </cell>
        </row>
        <row r="2597">
          <cell r="A2597">
            <v>91927</v>
          </cell>
          <cell r="B2597" t="str">
            <v>CABO DE COBRE FLEXÍVEL ISOLADO, 2,5 MM², ANTI-CHAMA 0,6/1,0 KV, PARA CIRCUITOS TERMINAIS - FORNECIMENTO E INSTALAÇÃO. AF_12/2015</v>
          </cell>
          <cell r="C2597" t="str">
            <v>M</v>
          </cell>
          <cell r="D2597">
            <v>2.82</v>
          </cell>
        </row>
        <row r="2598">
          <cell r="A2598">
            <v>91928</v>
          </cell>
          <cell r="B2598" t="str">
            <v>CABO DE COBRE FLEXÍVEL ISOLADO, 4 MM², ANTI-CHAMA 450/750 V, PARA CIRCUITOS TERMINAIS - FORNECIMENTO E INSTALAÇÃO. AF_12/2015</v>
          </cell>
          <cell r="C2598" t="str">
            <v>M</v>
          </cell>
          <cell r="D2598">
            <v>3.53</v>
          </cell>
        </row>
        <row r="2599">
          <cell r="A2599">
            <v>91929</v>
          </cell>
          <cell r="B2599" t="str">
            <v>CABO DE COBRE FLEXÍVEL ISOLADO, 4 MM², ANTI-CHAMA 0,6/1,0 KV, PARA CIRCUITOS TERMINAIS - FORNECIMENTO E INSTALAÇÃO. AF_12/2015</v>
          </cell>
          <cell r="C2599" t="str">
            <v>M</v>
          </cell>
          <cell r="D2599">
            <v>3.94</v>
          </cell>
        </row>
        <row r="2600">
          <cell r="A2600">
            <v>91930</v>
          </cell>
          <cell r="B2600" t="str">
            <v>CABO DE COBRE FLEXÍVEL ISOLADO, 6 MM², ANTI-CHAMA 450/750 V, PARA CIRCUITOS TERMINAIS - FORNECIMENTO E INSTALAÇÃO. AF_12/2015</v>
          </cell>
          <cell r="C2600" t="str">
            <v>M</v>
          </cell>
          <cell r="D2600">
            <v>4.8</v>
          </cell>
        </row>
        <row r="2601">
          <cell r="A2601">
            <v>91931</v>
          </cell>
          <cell r="B2601" t="str">
            <v>CABO DE COBRE FLEXÍVEL ISOLADO, 6 MM², ANTI-CHAMA 0,6/1,0 KV, PARA CIRCUITOS TERMINAIS - FORNECIMENTO E INSTALAÇÃO. AF_12/2015</v>
          </cell>
          <cell r="C2601" t="str">
            <v>M</v>
          </cell>
          <cell r="D2601">
            <v>5.31</v>
          </cell>
        </row>
        <row r="2602">
          <cell r="A2602">
            <v>91932</v>
          </cell>
          <cell r="B2602" t="str">
            <v>CABO DE COBRE FLEXÍVEL ISOLADO, 10 MM², ANTI-CHAMA 450/750 V, PARA CIRCUITOS TERMINAIS - FORNECIMENTO E INSTALAÇÃO. AF_12/2015</v>
          </cell>
          <cell r="C2602" t="str">
            <v>M</v>
          </cell>
          <cell r="D2602">
            <v>7.81</v>
          </cell>
        </row>
        <row r="2603">
          <cell r="A2603">
            <v>91933</v>
          </cell>
          <cell r="B2603" t="str">
            <v>CABO DE COBRE FLEXÍVEL ISOLADO, 10 MM², ANTI-CHAMA 0,6/1,0 KV, PARA CIRCUITOS TERMINAIS - FORNECIMENTO E INSTALAÇÃO. AF_12/2015</v>
          </cell>
          <cell r="C2603" t="str">
            <v>M</v>
          </cell>
          <cell r="D2603">
            <v>8.2899999999999991</v>
          </cell>
        </row>
        <row r="2604">
          <cell r="A2604">
            <v>91934</v>
          </cell>
          <cell r="B2604" t="str">
            <v>CABO DE COBRE FLEXÍVEL ISOLADO, 16 MM², ANTI-CHAMA 450/750 V, PARA CIRCUITOS TERMINAIS - FORNECIMENTO E INSTALAÇÃO. AF_12/2015</v>
          </cell>
          <cell r="C2604" t="str">
            <v>M</v>
          </cell>
          <cell r="D2604">
            <v>11.93</v>
          </cell>
        </row>
        <row r="2605">
          <cell r="A2605">
            <v>91935</v>
          </cell>
          <cell r="B2605" t="str">
            <v>CABO DE COBRE FLEXÍVEL ISOLADO, 16 MM², ANTI-CHAMA 0,6/1,0 KV, PARA CIRCUITOS TERMINAIS - FORNECIMENTO E INSTALAÇÃO. AF_12/2015</v>
          </cell>
          <cell r="C2605" t="str">
            <v>M</v>
          </cell>
          <cell r="D2605">
            <v>12.62</v>
          </cell>
        </row>
        <row r="2606">
          <cell r="A2606">
            <v>92979</v>
          </cell>
          <cell r="B2606" t="str">
            <v>CABO DE COBRE FLEXÍVEL ISOLADO, 10 MM², ANTI-CHAMA 450/750 V, PARA DISTRIBUIÇÃO - FORNECIMENTO E INSTALAÇÃO. AF_12/2015</v>
          </cell>
          <cell r="C2606" t="str">
            <v>M</v>
          </cell>
          <cell r="D2606">
            <v>4.87</v>
          </cell>
        </row>
        <row r="2607">
          <cell r="A2607">
            <v>92980</v>
          </cell>
          <cell r="B2607" t="str">
            <v>CABO DE COBRE FLEXÍVEL ISOLADO, 10 MM², ANTI-CHAMA 0,6/1,0 KV, PARA DISTRIBUIÇÃO - FORNECIMENTO E INSTALAÇÃO. AF_12/2015</v>
          </cell>
          <cell r="C2607" t="str">
            <v>M</v>
          </cell>
          <cell r="D2607">
            <v>5.28</v>
          </cell>
        </row>
        <row r="2608">
          <cell r="A2608">
            <v>92981</v>
          </cell>
          <cell r="B2608" t="str">
            <v>CABO DE COBRE FLEXÍVEL ISOLADO, 16 MM², ANTI-CHAMA 450/750 V, PARA DISTRIBUIÇÃO - FORNECIMENTO E INSTALAÇÃO. AF_12/2015</v>
          </cell>
          <cell r="C2608" t="str">
            <v>M</v>
          </cell>
          <cell r="D2608">
            <v>7.48</v>
          </cell>
        </row>
        <row r="2609">
          <cell r="A2609">
            <v>92982</v>
          </cell>
          <cell r="B2609" t="str">
            <v>CABO DE COBRE FLEXÍVEL ISOLADO, 16 MM², ANTI-CHAMA 0,6/1,0 KV, PARA DISTRIBUIÇÃO - FORNECIMENTO E INSTALAÇÃO. AF_12/2015</v>
          </cell>
          <cell r="C2609" t="str">
            <v>M</v>
          </cell>
          <cell r="D2609">
            <v>8.08</v>
          </cell>
        </row>
        <row r="2610">
          <cell r="A2610">
            <v>92983</v>
          </cell>
          <cell r="B2610" t="str">
            <v>CABO DE COBRE FLEXÍVEL ISOLADO, 25 MM², ANTI-CHAMA 450/750 V, PARA DISTRIBUIÇÃO - FORNECIMENTO E INSTALAÇÃO. AF_12/2015</v>
          </cell>
          <cell r="C2610" t="str">
            <v>M</v>
          </cell>
          <cell r="D2610">
            <v>13.26</v>
          </cell>
        </row>
        <row r="2611">
          <cell r="A2611">
            <v>92984</v>
          </cell>
          <cell r="B2611" t="str">
            <v>CABO DE COBRE FLEXÍVEL ISOLADO, 25 MM², ANTI-CHAMA 0,6/1,0 KV, PARA DISTRIBUIÇÃO - FORNECIMENTO E INSTALAÇÃO. AF_12/2015</v>
          </cell>
          <cell r="C2611" t="str">
            <v>M</v>
          </cell>
          <cell r="D2611">
            <v>13.59</v>
          </cell>
        </row>
        <row r="2612">
          <cell r="A2612">
            <v>92985</v>
          </cell>
          <cell r="B2612" t="str">
            <v>CABO DE COBRE FLEXÍVEL ISOLADO, 35 MM², ANTI-CHAMA 450/750 V, PARA DISTRIBUIÇÃO - FORNECIMENTO E INSTALAÇÃO. AF_12/2015</v>
          </cell>
          <cell r="C2612" t="str">
            <v>M</v>
          </cell>
          <cell r="D2612">
            <v>17.75</v>
          </cell>
        </row>
        <row r="2613">
          <cell r="A2613">
            <v>92986</v>
          </cell>
          <cell r="B2613" t="str">
            <v>CABO DE COBRE FLEXÍVEL ISOLADO, 35 MM², ANTI-CHAMA 0,6/1,0 KV, PARA DISTRIBUIÇÃO - FORNECIMENTO E INSTALAÇÃO. AF_12/2015</v>
          </cell>
          <cell r="C2613" t="str">
            <v>M</v>
          </cell>
          <cell r="D2613">
            <v>18.25</v>
          </cell>
        </row>
        <row r="2614">
          <cell r="A2614">
            <v>92987</v>
          </cell>
          <cell r="B2614" t="str">
            <v>CABO DE COBRE FLEXÍVEL ISOLADO, 50 MM², ANTI-CHAMA 450/750 V, PARA DISTRIBUIÇÃO - FORNECIMENTO E INSTALAÇÃO. AF_12/2015</v>
          </cell>
          <cell r="C2614" t="str">
            <v>M</v>
          </cell>
          <cell r="D2614">
            <v>25.38</v>
          </cell>
        </row>
        <row r="2615">
          <cell r="A2615">
            <v>92988</v>
          </cell>
          <cell r="B2615" t="str">
            <v>CABO DE COBRE FLEXÍVEL ISOLADO, 50 MM², ANTI-CHAMA 0,6/1,0 KV, PARA DISTRIBUIÇÃO - FORNECIMENTO E INSTALAÇÃO. AF_12/2015</v>
          </cell>
          <cell r="C2615" t="str">
            <v>M</v>
          </cell>
          <cell r="D2615">
            <v>25.44</v>
          </cell>
        </row>
        <row r="2616">
          <cell r="A2616">
            <v>92989</v>
          </cell>
          <cell r="B2616" t="str">
            <v>CABO DE COBRE FLEXÍVEL ISOLADO, 70 MM², ANTI-CHAMA 450/750 V, PARA DISTRIBUIÇÃO - FORNECIMENTO E INSTALAÇÃO. AF_12/2015</v>
          </cell>
          <cell r="C2616" t="str">
            <v>M</v>
          </cell>
          <cell r="D2616">
            <v>35.130000000000003</v>
          </cell>
        </row>
        <row r="2617">
          <cell r="A2617">
            <v>92990</v>
          </cell>
          <cell r="B2617" t="str">
            <v>CABO DE COBRE FLEXÍVEL ISOLADO, 70 MM², ANTI-CHAMA 0,6/1,0 KV, PARA DISTRIBUIÇÃO - FORNECIMENTO E INSTALAÇÃO. AF_12/2015</v>
          </cell>
          <cell r="C2617" t="str">
            <v>M</v>
          </cell>
          <cell r="D2617">
            <v>34.74</v>
          </cell>
        </row>
        <row r="2618">
          <cell r="A2618">
            <v>92991</v>
          </cell>
          <cell r="B2618" t="str">
            <v>CABO DE COBRE FLEXÍVEL ISOLADO, 95 MM², ANTI-CHAMA 450/750 V, PARA DISTRIBUIÇÃO - FORNECIMENTO E INSTALAÇÃO. AF_12/2015</v>
          </cell>
          <cell r="C2618" t="str">
            <v>M</v>
          </cell>
          <cell r="D2618">
            <v>45.74</v>
          </cell>
        </row>
        <row r="2619">
          <cell r="A2619">
            <v>92992</v>
          </cell>
          <cell r="B2619" t="str">
            <v>CABO DE COBRE FLEXÍVEL ISOLADO, 95 MM², ANTI-CHAMA 0,6/1,0 KV, PARA DISTRIBUIÇÃO - FORNECIMENTO E INSTALAÇÃO. AF_12/2015</v>
          </cell>
          <cell r="C2619" t="str">
            <v>M</v>
          </cell>
          <cell r="D2619">
            <v>45.77</v>
          </cell>
        </row>
        <row r="2620">
          <cell r="A2620">
            <v>92993</v>
          </cell>
          <cell r="B2620" t="str">
            <v>CABO DE COBRE FLEXÍVEL ISOLADO, 120 MM², ANTI-CHAMA 450/750 V, PARA DISTRIBUIÇÃO - FORNECIMENTO E INSTALAÇÃO. AF_12/2015</v>
          </cell>
          <cell r="C2620" t="str">
            <v>M</v>
          </cell>
          <cell r="D2620">
            <v>58.53</v>
          </cell>
        </row>
        <row r="2621">
          <cell r="A2621">
            <v>92994</v>
          </cell>
          <cell r="B2621" t="str">
            <v>CABO DE COBRE FLEXÍVEL ISOLADO, 120 MM², ANTI-CHAMA 0,6/1,0 KV, PARA DISTRIBUIÇÃO - FORNECIMENTO E INSTALAÇÃO. AF_12/2015</v>
          </cell>
          <cell r="C2621" t="str">
            <v>M</v>
          </cell>
          <cell r="D2621">
            <v>59.09</v>
          </cell>
        </row>
        <row r="2622">
          <cell r="A2622">
            <v>92995</v>
          </cell>
          <cell r="B2622" t="str">
            <v>CABO DE COBRE FLEXÍVEL ISOLADO, 150 MM², ANTI-CHAMA 450/750 V, PARA DISTRIBUIÇÃO - FORNECIMENTO E INSTALAÇÃO. AF_12/2015</v>
          </cell>
          <cell r="C2622" t="str">
            <v>M</v>
          </cell>
          <cell r="D2622">
            <v>72.73</v>
          </cell>
        </row>
        <row r="2623">
          <cell r="A2623">
            <v>92996</v>
          </cell>
          <cell r="B2623" t="str">
            <v>CABO DE COBRE FLEXÍVEL ISOLADO, 150 MM², ANTI-CHAMA 0,6/1,0 KV, PARA DISTRIBUIÇÃO - FORNECIMENTO E INSTALAÇÃO. AF_12/2015</v>
          </cell>
          <cell r="C2623" t="str">
            <v>M</v>
          </cell>
          <cell r="D2623">
            <v>72.930000000000007</v>
          </cell>
        </row>
        <row r="2624">
          <cell r="A2624">
            <v>92997</v>
          </cell>
          <cell r="B2624" t="str">
            <v>CABO DE COBRE FLEXÍVEL ISOLADO, 185 MM², ANTI-CHAMA 450/750 V, PARA DISTRIBUIÇÃO - FORNECIMENTO E INSTALAÇÃO. AF_12/2015</v>
          </cell>
          <cell r="C2624" t="str">
            <v>M</v>
          </cell>
          <cell r="D2624">
            <v>88.33</v>
          </cell>
        </row>
        <row r="2625">
          <cell r="A2625">
            <v>92998</v>
          </cell>
          <cell r="B2625" t="str">
            <v>CABO DE COBRE FLEXÍVEL ISOLADO, 185 MM², ANTI-CHAMA 0,6/1,0 KV, PARA DISTRIBUIÇÃO - FORNECIMENTO E INSTALAÇÃO. AF_12/2015</v>
          </cell>
          <cell r="C2625" t="str">
            <v>M</v>
          </cell>
          <cell r="D2625">
            <v>89.16</v>
          </cell>
        </row>
        <row r="2626">
          <cell r="A2626">
            <v>92999</v>
          </cell>
          <cell r="B2626" t="str">
            <v>CABO DE COBRE FLEXÍVEL ISOLADO, 240 MM², ANTI-CHAMA 450/750 V, PARA DISTRIBUIÇÃO - FORNECIMENTO E INSTALAÇÃO. AF_12/2015</v>
          </cell>
          <cell r="C2626" t="str">
            <v>M</v>
          </cell>
          <cell r="D2626">
            <v>116.17</v>
          </cell>
        </row>
        <row r="2627">
          <cell r="A2627">
            <v>93000</v>
          </cell>
          <cell r="B2627" t="str">
            <v>CABO DE COBRE FLEXÍVEL ISOLADO, 240 MM², ANTI-CHAMA 0,6/1,0 KV, PARA DISTRIBUIÇÃO - FORNECIMENTO E INSTALAÇÃO. AF_12/2015</v>
          </cell>
          <cell r="C2627" t="str">
            <v>M</v>
          </cell>
          <cell r="D2627">
            <v>116.87</v>
          </cell>
        </row>
        <row r="2628">
          <cell r="A2628">
            <v>93001</v>
          </cell>
          <cell r="B2628" t="str">
            <v>CABO DE COBRE RÍGIDO ISOLADO, 300 MM², ANTI-CHAMA 450/750 V, PARA DISTRIBUIÇÃO - FORNECIMENTO E INSTALAÇÃO. AF_12/2015</v>
          </cell>
          <cell r="C2628" t="str">
            <v>M</v>
          </cell>
          <cell r="D2628">
            <v>141.79</v>
          </cell>
        </row>
        <row r="2629">
          <cell r="A2629">
            <v>93002</v>
          </cell>
          <cell r="B2629" t="str">
            <v>CABO DE COBRE FLEXÍVEL ISOLADO, 300 MM², ANTI-CHAMA 0,6/1,0 KV, PARA DISTRIBUIÇÃO - FORNECIMENTO E INSTALAÇÃO. AF_12/2015</v>
          </cell>
          <cell r="C2629" t="str">
            <v>M</v>
          </cell>
          <cell r="D2629">
            <v>145.66</v>
          </cell>
        </row>
        <row r="2630">
          <cell r="A2630">
            <v>83446</v>
          </cell>
          <cell r="B2630" t="str">
            <v>CAIXA DE PASSAGEM 30X30X40 COM TAMPA E DRENO BRITA</v>
          </cell>
          <cell r="C2630" t="str">
            <v>UN</v>
          </cell>
          <cell r="D2630">
            <v>133.21</v>
          </cell>
        </row>
        <row r="2631">
          <cell r="A2631">
            <v>91936</v>
          </cell>
          <cell r="B2631" t="str">
            <v>CAIXA OCTOGONAL 4" X 4", PVC, INSTALADA EM LAJE - FORNECIMENTO E INSTALAÇÃO. AF_12/2015</v>
          </cell>
          <cell r="C2631" t="str">
            <v>UN</v>
          </cell>
          <cell r="D2631">
            <v>9.31</v>
          </cell>
        </row>
        <row r="2632">
          <cell r="A2632">
            <v>91937</v>
          </cell>
          <cell r="B2632" t="str">
            <v>CAIXA OCTOGONAL 3" X 3", PVC, INSTALADA EM LAJE - FORNECIMENTO E INSTALAÇÃO. AF_12/2015</v>
          </cell>
          <cell r="C2632" t="str">
            <v>UN</v>
          </cell>
          <cell r="D2632">
            <v>7.88</v>
          </cell>
        </row>
        <row r="2633">
          <cell r="A2633">
            <v>91939</v>
          </cell>
          <cell r="B2633" t="str">
            <v>CAIXA RETANGULAR 4" X 2" ALTA (2,00 M DO PISO), PVC, INSTALADA EM PAREDE - FORNECIMENTO E INSTALAÇÃO. AF_12/2015</v>
          </cell>
          <cell r="C2633" t="str">
            <v>UN</v>
          </cell>
          <cell r="D2633">
            <v>19.05</v>
          </cell>
        </row>
        <row r="2634">
          <cell r="A2634">
            <v>91940</v>
          </cell>
          <cell r="B2634" t="str">
            <v>CAIXA RETANGULAR 4" X 2" MÉDIA (1,30 M DO PISO), PVC, INSTALADA EM PAREDE - FORNECIMENTO E INSTALAÇÃO. AF_12/2015</v>
          </cell>
          <cell r="C2634" t="str">
            <v>UN</v>
          </cell>
          <cell r="D2634">
            <v>10.17</v>
          </cell>
        </row>
        <row r="2635">
          <cell r="A2635">
            <v>91941</v>
          </cell>
          <cell r="B2635" t="str">
            <v>CAIXA RETANGULAR 4" X 2" BAIXA (0,30 M DO PISO), PVC, INSTALADA EM PAREDE - FORNECIMENTO E INSTALAÇÃO. AF_12/2015</v>
          </cell>
          <cell r="C2635" t="str">
            <v>UN</v>
          </cell>
          <cell r="D2635">
            <v>6.83</v>
          </cell>
        </row>
        <row r="2636">
          <cell r="A2636">
            <v>91942</v>
          </cell>
          <cell r="B2636" t="str">
            <v>CAIXA RETANGULAR 4" X 4" ALTA (2,00 M DO PISO), PVC, INSTALADA EM PAREDE - FORNECIMENTO E INSTALAÇÃO. AF_12/2015</v>
          </cell>
          <cell r="C2636" t="str">
            <v>UN</v>
          </cell>
          <cell r="D2636">
            <v>23.46</v>
          </cell>
        </row>
        <row r="2637">
          <cell r="A2637">
            <v>91943</v>
          </cell>
          <cell r="B2637" t="str">
            <v>CAIXA RETANGULAR 4" X 4" MÉDIA (1,30 M DO PISO), PVC, INSTALADA EM PAREDE - FORNECIMENTO E INSTALAÇÃO. AF_12/2015</v>
          </cell>
          <cell r="C2637" t="str">
            <v>UN</v>
          </cell>
          <cell r="D2637">
            <v>13.23</v>
          </cell>
        </row>
        <row r="2638">
          <cell r="A2638">
            <v>91944</v>
          </cell>
          <cell r="B2638" t="str">
            <v>CAIXA RETANGULAR 4" X 4" BAIXA (0,30 M DO PISO), PVC, INSTALADA EM PAREDE - FORNECIMENTO E INSTALAÇÃO. AF_12/2015</v>
          </cell>
          <cell r="C2638" t="str">
            <v>UN</v>
          </cell>
          <cell r="D2638">
            <v>9.41</v>
          </cell>
        </row>
        <row r="2639">
          <cell r="A2639">
            <v>92865</v>
          </cell>
          <cell r="B2639" t="str">
            <v>CAIXA OCTOGONAL 4" X 4", METÁLICA, INSTALADA EM LAJE - FORNECIMENTO E INSTALAÇÃO. AF_12/2015</v>
          </cell>
          <cell r="C2639" t="str">
            <v>UN</v>
          </cell>
          <cell r="D2639">
            <v>6.49</v>
          </cell>
        </row>
        <row r="2640">
          <cell r="A2640">
            <v>92866</v>
          </cell>
          <cell r="B2640" t="str">
            <v>CAIXA SEXTAVADA 3" X 3", METÁLICA, INSTALADA EM LAJE - FORNECIMENTO E INSTALAÇÃO. AF_12/2015</v>
          </cell>
          <cell r="C2640" t="str">
            <v>UN</v>
          </cell>
          <cell r="D2640">
            <v>5.6</v>
          </cell>
        </row>
        <row r="2641">
          <cell r="A2641">
            <v>92867</v>
          </cell>
          <cell r="B2641" t="str">
            <v>CAIXA RETANGULAR 4" X 2" ALTA (2,00 M DO PISO), METÁLICA, INSTALADA EM PAREDE - FORNECIMENTO E INSTALAÇÃO. AF_12/2015</v>
          </cell>
          <cell r="C2641" t="str">
            <v>UN</v>
          </cell>
          <cell r="D2641">
            <v>18.12</v>
          </cell>
        </row>
        <row r="2642">
          <cell r="A2642">
            <v>92868</v>
          </cell>
          <cell r="B2642" t="str">
            <v>CAIXA RETANGULAR 4" X 2" MÉDIA (1,30 M DO PISO), METÁLICA, INSTALADA EM PAREDE - FORNECIMENTO E INSTALAÇÃO. AF_12/2015</v>
          </cell>
          <cell r="C2642" t="str">
            <v>UN</v>
          </cell>
          <cell r="D2642">
            <v>9.24</v>
          </cell>
        </row>
        <row r="2643">
          <cell r="A2643">
            <v>92869</v>
          </cell>
          <cell r="B2643" t="str">
            <v>CAIXA RETANGULAR 4" X 2" BAIXA (0,30 M DO PISO), METÁLICA, INSTALADA EM PAREDE - FORNECIMENTO E INSTALAÇÃO. AF_12/2015</v>
          </cell>
          <cell r="C2643" t="str">
            <v>UN</v>
          </cell>
          <cell r="D2643">
            <v>5.9</v>
          </cell>
        </row>
        <row r="2644">
          <cell r="A2644">
            <v>92870</v>
          </cell>
          <cell r="B2644" t="str">
            <v>CAIXA RETANGULAR 4" X 4" ALTA (2,00 M DO PISO), METÁLICA, INSTALADA EM PAREDE - FORNECIMENTO E INSTALAÇÃO. AF_12/2015</v>
          </cell>
          <cell r="C2644" t="str">
            <v>UN</v>
          </cell>
          <cell r="D2644">
            <v>21.72</v>
          </cell>
        </row>
        <row r="2645">
          <cell r="A2645">
            <v>92871</v>
          </cell>
          <cell r="B2645" t="str">
            <v>CAIXA RETANGULAR 4" X 4" MÉDIA (1,30 M DO PISO), METÁLICA, INSTALADA EM PAREDE - FORNECIMENTO E INSTALAÇÃO. AF_12/2015</v>
          </cell>
          <cell r="C2645" t="str">
            <v>UN</v>
          </cell>
          <cell r="D2645">
            <v>11.49</v>
          </cell>
        </row>
        <row r="2646">
          <cell r="A2646">
            <v>92872</v>
          </cell>
          <cell r="B2646" t="str">
            <v>CAIXA RETANGULAR 4" X 4" BAIXA (0,30 M DO PISO), METÁLICA, INSTALADA EM PAREDE - FORNECIMENTO E INSTALAÇÃO. AF_12/2015</v>
          </cell>
          <cell r="C2646" t="str">
            <v>UN</v>
          </cell>
          <cell r="D2646">
            <v>7.67</v>
          </cell>
        </row>
        <row r="2647">
          <cell r="A2647">
            <v>95777</v>
          </cell>
          <cell r="B2647" t="str">
            <v>CONDULETE DE ALUMÍNIO, TIPO B, PARA ELETRODUTO DE AÇO GALVANIZADO DN 20 MM (3/4''), APARENTE - FORNECIMENTO E INSTALAÇÃO. AF_11/2016_P</v>
          </cell>
          <cell r="C2647" t="str">
            <v>UN</v>
          </cell>
          <cell r="D2647">
            <v>19.05</v>
          </cell>
        </row>
        <row r="2648">
          <cell r="A2648">
            <v>95778</v>
          </cell>
          <cell r="B2648" t="str">
            <v>CONDULETE DE ALUMÍNIO, TIPO C, PARA ELETRODUTO DE AÇO GALVANIZADO DN 20 MM (3/4''), APARENTE - FORNECIMENTO E INSTALAÇÃO. AF_11/2016_P</v>
          </cell>
          <cell r="C2648" t="str">
            <v>UN</v>
          </cell>
          <cell r="D2648">
            <v>19.510000000000002</v>
          </cell>
        </row>
        <row r="2649">
          <cell r="A2649">
            <v>95779</v>
          </cell>
          <cell r="B2649" t="str">
            <v>CONDULETE DE ALUMÍNIO, TIPO E, PARA ELETRODUTO DE AÇO GALVANIZADO DN 20 MM (3/4''), APARENTE - FORNECIMENTO E INSTALAÇÃO. AF_11/2016_P</v>
          </cell>
          <cell r="C2649" t="str">
            <v>UN</v>
          </cell>
          <cell r="D2649">
            <v>17.98</v>
          </cell>
        </row>
        <row r="2650">
          <cell r="A2650">
            <v>95780</v>
          </cell>
          <cell r="B2650" t="str">
            <v>CONDULETE DE ALUMÍNIO, TIPO B, PARA ELETRODUTO DE AÇO GALVANIZADO DN 25 MM (1''), APARENTE - FORNECIMENTO E INSTALAÇÃO. AF_11/2016_P</v>
          </cell>
          <cell r="C2650" t="str">
            <v>UN</v>
          </cell>
          <cell r="D2650">
            <v>21.64</v>
          </cell>
        </row>
        <row r="2651">
          <cell r="A2651">
            <v>95781</v>
          </cell>
          <cell r="B2651" t="str">
            <v>CONDULETE DE ALUMÍNIO, TIPO C, PARA ELETRODUTO DE AÇO GALVANIZADO DN 25 MM (1''), APARENTE - FORNECIMENTO E INSTALAÇÃO. AF_11/2016_P</v>
          </cell>
          <cell r="C2651" t="str">
            <v>UN</v>
          </cell>
          <cell r="D2651">
            <v>21.98</v>
          </cell>
        </row>
        <row r="2652">
          <cell r="A2652">
            <v>95782</v>
          </cell>
          <cell r="B2652" t="str">
            <v>CONDULETE DE ALUMÍNIO, TIPO E, ELETRODUTO DE AÇO GALVANIZADO DN 25 MM (1''), APARENTE - FORNECIMENTO E INSTALAÇÃO. AF_11/2016_P</v>
          </cell>
          <cell r="C2652" t="str">
            <v>UN</v>
          </cell>
          <cell r="D2652">
            <v>22.86</v>
          </cell>
        </row>
        <row r="2653">
          <cell r="A2653">
            <v>95785</v>
          </cell>
          <cell r="B2653" t="str">
            <v>CONDULETE DE ALUMÍNIO, TIPO E, PARA ELETRODUTO DE AÇO GALVANIZADO DN 32 MM (1 1/4''), APARENTE - FORNECIMENTO E INSTALAÇÃO. AF_11/2016_P</v>
          </cell>
          <cell r="C2653" t="str">
            <v>UN</v>
          </cell>
          <cell r="D2653">
            <v>25.96</v>
          </cell>
        </row>
        <row r="2654">
          <cell r="A2654">
            <v>95787</v>
          </cell>
          <cell r="B2654" t="str">
            <v>CONDULETE DE ALUMÍNIO, TIPO LR, PARA ELETRODUTO DE AÇO GALVANIZADO DN 20 MM (3/4''), APARENTE - FORNECIMENTO E INSTALAÇÃO. AF_11/2016_P</v>
          </cell>
          <cell r="C2654" t="str">
            <v>UN</v>
          </cell>
          <cell r="D2654">
            <v>19.29</v>
          </cell>
        </row>
        <row r="2655">
          <cell r="A2655">
            <v>95789</v>
          </cell>
          <cell r="B2655" t="str">
            <v>CONDULETE DE ALUMÍNIO, TIPO LR, PARA ELETRODUTO DE AÇO GALVANIZADO DN 25 MM (1''), APARENTE - FORNECIMENTO E INSTALAÇÃO. AF_11/2016_P</v>
          </cell>
          <cell r="C2655" t="str">
            <v>UN</v>
          </cell>
          <cell r="D2655">
            <v>23.82</v>
          </cell>
        </row>
        <row r="2656">
          <cell r="A2656">
            <v>95791</v>
          </cell>
          <cell r="B2656" t="str">
            <v>CONDULETE DE ALUMÍNIO, TIPO LR, PARA ELETRODUTO DE AÇO GALVANIZADO DN 32 MM (1 1/4''), APARENTE - FORNECIMENTO E INSTALAÇÃO. AF_11/2016_P</v>
          </cell>
          <cell r="C2656" t="str">
            <v>UN</v>
          </cell>
          <cell r="D2656">
            <v>30.6</v>
          </cell>
        </row>
        <row r="2657">
          <cell r="A2657">
            <v>95795</v>
          </cell>
          <cell r="B2657" t="str">
            <v>CONDULETE DE ALUMÍNIO, TIPO T, PARA ELETRODUTO DE AÇO GALVANIZADO DN 20 MM (3/4''), APARENTE - FORNECIMENTO E INSTALAÇÃO. AF_11/2016_P</v>
          </cell>
          <cell r="C2657" t="str">
            <v>UN</v>
          </cell>
          <cell r="D2657">
            <v>22.28</v>
          </cell>
        </row>
        <row r="2658">
          <cell r="A2658">
            <v>95796</v>
          </cell>
          <cell r="B2658" t="str">
            <v>CONDULETE DE ALUMÍNIO, TIPO T, PARA ELETRODUTO DE AÇO GALVANIZADO DN 25 MM (1''), APARENTE - FORNECIMENTO E INSTALAÇÃO. AF_11/2016_P</v>
          </cell>
          <cell r="C2658" t="str">
            <v>UN</v>
          </cell>
          <cell r="D2658">
            <v>28.06</v>
          </cell>
        </row>
        <row r="2659">
          <cell r="A2659">
            <v>95797</v>
          </cell>
          <cell r="B2659" t="str">
            <v>CONDULETE DE ALUMÍNIO, TIPO T, PARA ELETRODUTO DE AÇO GALVANIZADO DN 32 MM (1 1/4''), APARENTE - FORNECIMENTO E INSTALAÇÃO. AF_11/2016_P</v>
          </cell>
          <cell r="C2659" t="str">
            <v>UN</v>
          </cell>
          <cell r="D2659">
            <v>35.57</v>
          </cell>
        </row>
        <row r="2660">
          <cell r="A2660">
            <v>95801</v>
          </cell>
          <cell r="B2660" t="str">
            <v>CONDULETE DE ALUMÍNIO, TIPO X, PARA ELETRODUTO DE AÇO GALVANIZADO DN 20 MM (3/4''), APARENTE - FORNECIMENTO E INSTALAÇÃO. AF_11/2016_P</v>
          </cell>
          <cell r="C2660" t="str">
            <v>UN</v>
          </cell>
          <cell r="D2660">
            <v>26.73</v>
          </cell>
        </row>
        <row r="2661">
          <cell r="A2661">
            <v>95802</v>
          </cell>
          <cell r="B2661" t="str">
            <v>CONDULETE DE ALUMÍNIO, TIPO X, PARA ELETRODUTO DE AÇO GALVANIZADO DN 25 MM (1''), APARENTE - FORNECIMENTO E INSTALAÇÃO. AF_11/2016_P</v>
          </cell>
          <cell r="C2661" t="str">
            <v>UN</v>
          </cell>
          <cell r="D2661">
            <v>29.81</v>
          </cell>
        </row>
        <row r="2662">
          <cell r="A2662">
            <v>95803</v>
          </cell>
          <cell r="B2662" t="str">
            <v>CONDULETE DE ALUMÍNIO, TIPO X, PARA ELETRODUTO DE AÇO GALVANIZADO DN 32 MM (1 1/4''), APARENTE - FORNECIMENTO E INSTALAÇÃO. AF_11/2016_P</v>
          </cell>
          <cell r="C2662" t="str">
            <v>UN</v>
          </cell>
          <cell r="D2662">
            <v>39.42</v>
          </cell>
        </row>
        <row r="2663">
          <cell r="A2663">
            <v>95804</v>
          </cell>
          <cell r="B2663" t="str">
            <v>CONDULETE DE PVC, TIPO B, PARA ELETRODUTO DE PVC SOLDÁVEL DN 20 MM (1/2''), APARENTE - FORNECIMENTO E INSTALAÇÃO. AF_11/2016</v>
          </cell>
          <cell r="C2663" t="str">
            <v>UN</v>
          </cell>
          <cell r="D2663">
            <v>17.09</v>
          </cell>
        </row>
        <row r="2664">
          <cell r="A2664">
            <v>95805</v>
          </cell>
          <cell r="B2664" t="str">
            <v>CONDULETE DE PVC, TIPO B, PARA ELETRODUTO DE PVC SOLDÁVEL DN 25 MM (3/4''), APARENTE - FORNECIMENTO E INSTALAÇÃO. AF_11/2016</v>
          </cell>
          <cell r="C2664" t="str">
            <v>UN</v>
          </cell>
          <cell r="D2664">
            <v>17.23</v>
          </cell>
        </row>
        <row r="2665">
          <cell r="A2665">
            <v>95806</v>
          </cell>
          <cell r="B2665" t="str">
            <v>CONDULETE DE PVC, TIPO B, PARA ELETRODUTO DE PVC SOLDÁVEL DN 32 MM (1''), APARENTE - FORNECIMENTO E INSTALAÇÃO. AF_11/2016</v>
          </cell>
          <cell r="C2665" t="str">
            <v>UN</v>
          </cell>
          <cell r="D2665">
            <v>17.8</v>
          </cell>
        </row>
        <row r="2666">
          <cell r="A2666">
            <v>95807</v>
          </cell>
          <cell r="B2666" t="str">
            <v>CONDULETE DE PVC, TIPO LL, PARA ELETRODUTO DE PVC SOLDÁVEL DN 20 MM (1/2''), APARENTE - FORNECIMENTO E INSTALAÇÃO. AF_11/2016</v>
          </cell>
          <cell r="C2666" t="str">
            <v>UN</v>
          </cell>
          <cell r="D2666">
            <v>19.62</v>
          </cell>
        </row>
        <row r="2667">
          <cell r="A2667">
            <v>95808</v>
          </cell>
          <cell r="B2667" t="str">
            <v>CONDULETE DE PVC, TIPO LL, PARA ELETRODUTO DE PVC SOLDÁVEL DN 25 MM (3/4''), APARENTE - FORNECIMENTO E INSTALAÇÃO. AF_11/2016</v>
          </cell>
          <cell r="C2667" t="str">
            <v>UN</v>
          </cell>
          <cell r="D2667">
            <v>20.079999999999998</v>
          </cell>
        </row>
        <row r="2668">
          <cell r="A2668">
            <v>95809</v>
          </cell>
          <cell r="B2668" t="str">
            <v>CONDULETE DE PVC, TIPO LL, PARA ELETRODUTO DE PVC SOLDÁVEL DN 32 MM (1''), APARENTE - FORNECIMENTO E INSTALAÇÃO. AF_11/2016</v>
          </cell>
          <cell r="C2668" t="str">
            <v>UN</v>
          </cell>
          <cell r="D2668">
            <v>22.09</v>
          </cell>
        </row>
        <row r="2669">
          <cell r="A2669">
            <v>95810</v>
          </cell>
          <cell r="B2669" t="str">
            <v>CONDULETE DE PVC, TIPO LB, PARA ELETRODUTO DE PVC SOLDÁVEL DN 20 MM (1/2''), APARENTE - FORNECIMENTO E INSTALAÇÃO. AF_11/2016</v>
          </cell>
          <cell r="C2669" t="str">
            <v>UN</v>
          </cell>
          <cell r="D2669">
            <v>10.98</v>
          </cell>
        </row>
        <row r="2670">
          <cell r="A2670">
            <v>95811</v>
          </cell>
          <cell r="B2670" t="str">
            <v>CONDULETE DE PVC, TIPO LB, PARA ELETRODUTO DE PVC SOLDÁVEL DN 25 MM (3/4''), APARENTE - FORNECIMENTO E INSTALAÇÃO. AF_11/2016</v>
          </cell>
          <cell r="C2670" t="str">
            <v>UN</v>
          </cell>
          <cell r="D2670">
            <v>11.44</v>
          </cell>
        </row>
        <row r="2671">
          <cell r="A2671">
            <v>95812</v>
          </cell>
          <cell r="B2671" t="str">
            <v>CONDULETE DE PVC, TIPO LB, PARA ELETRODUTO DE PVC SOLDÁVEL DN 32 MM (1''), APARENTE - FORNECIMENTO E INSTALAÇÃO. AF_11/2016</v>
          </cell>
          <cell r="C2671" t="str">
            <v>UN</v>
          </cell>
          <cell r="D2671">
            <v>13.45</v>
          </cell>
        </row>
        <row r="2672">
          <cell r="A2672">
            <v>95813</v>
          </cell>
          <cell r="B2672" t="str">
            <v>CONDULETE DE PVC, TIPO TB, PARA ELETRODUTO DE PVC SOLDÁVEL DN 20 MM (1/2''), APARENTE - FORNECIMENTO E INSTALAÇÃO. AF_11/2016</v>
          </cell>
          <cell r="C2672" t="str">
            <v>UN</v>
          </cell>
          <cell r="D2672">
            <v>13.16</v>
          </cell>
        </row>
        <row r="2673">
          <cell r="A2673">
            <v>95814</v>
          </cell>
          <cell r="B2673" t="str">
            <v>CONDULETE DE PVC, TIPO TB, PARA ELETRODUTO DE PVC SOLDÁVEL DN 25 MM (3/4''), APARENTE - FORNECIMENTO E INSTALAÇÃO. AF_11/2016</v>
          </cell>
          <cell r="C2673" t="str">
            <v>UN</v>
          </cell>
          <cell r="D2673">
            <v>13.85</v>
          </cell>
        </row>
        <row r="2674">
          <cell r="A2674">
            <v>95815</v>
          </cell>
          <cell r="B2674" t="str">
            <v>CONDULETE DE PVC, TIPO TB, PARA ELETRODUTO DE PVC SOLDÁVEL DN 32 MM (1''), APARENTE - FORNECIMENTO E INSTALAÇÃO. AF_11/2016</v>
          </cell>
          <cell r="C2674" t="str">
            <v>UN</v>
          </cell>
          <cell r="D2674">
            <v>17.75</v>
          </cell>
        </row>
        <row r="2675">
          <cell r="A2675">
            <v>95816</v>
          </cell>
          <cell r="B2675" t="str">
            <v>CONDULETE DE PVC, TIPO X, PARA ELETRODUTO DE PVC SOLDÁVEL DN 20 MM (1/2''), APARENTE - FORNECIMENTO E INSTALAÇÃO. AF_11/2016</v>
          </cell>
          <cell r="C2675" t="str">
            <v>UN</v>
          </cell>
          <cell r="D2675">
            <v>24.17</v>
          </cell>
        </row>
        <row r="2676">
          <cell r="A2676">
            <v>95817</v>
          </cell>
          <cell r="B2676" t="str">
            <v>CONDULETE DE PVC, TIPO X, PARA ELETRODUTO DE PVC SOLDÁVEL DN 25 MM (3/4''), APARENTE - FORNECIMENTO E INSTALAÇÃO. AF_11/2016</v>
          </cell>
          <cell r="C2676" t="str">
            <v>UN</v>
          </cell>
          <cell r="D2676">
            <v>24.76</v>
          </cell>
        </row>
        <row r="2677">
          <cell r="A2677">
            <v>95818</v>
          </cell>
          <cell r="B2677" t="str">
            <v>CONDULETE DE PVC, TIPO X, PARA ELETRODUTO DE PVC SOLDÁVEL DN 32 MM (1''), APARENTE - FORNECIMENTO E INSTALAÇÃO. AF_11/2016</v>
          </cell>
          <cell r="C2677" t="str">
            <v>UN</v>
          </cell>
          <cell r="D2677">
            <v>30</v>
          </cell>
        </row>
        <row r="2678">
          <cell r="A2678">
            <v>97886</v>
          </cell>
          <cell r="B2678" t="str">
            <v>CAIXA ENTERRADA ELÉTRICA RETANGULAR, EM ALVENARIA COM TIJOLOS CERÂMICOS MACIÇOS, FUNDO COM BRITA, DIMENSÕES INTERNAS: 0,3X0,3X0,3 M. AF_05/2018</v>
          </cell>
          <cell r="C2678" t="str">
            <v>UN</v>
          </cell>
          <cell r="D2678">
            <v>109.24</v>
          </cell>
        </row>
        <row r="2679">
          <cell r="A2679">
            <v>97887</v>
          </cell>
          <cell r="B2679" t="str">
            <v>CAIXA ENTERRADA ELÉTRICA RETANGULAR, EM ALVENARIA COM TIJOLOS CERÂMICOS MACIÇOS, FUNDO COM BRITA, DIMENSÕES INTERNAS: 0,4X0,4X0,4 M. AF_05/2018</v>
          </cell>
          <cell r="C2679" t="str">
            <v>UN</v>
          </cell>
          <cell r="D2679">
            <v>172.12</v>
          </cell>
        </row>
        <row r="2680">
          <cell r="A2680">
            <v>97888</v>
          </cell>
          <cell r="B2680" t="str">
            <v>CAIXA ENTERRADA ELÉTRICA RETANGULAR, EM ALVENARIA COM TIJOLOS CERÂMICOS MACIÇOS, FUNDO COM BRITA, DIMENSÕES INTERNAS: 0,6X0,6X0,6 M. AF_05/2018</v>
          </cell>
          <cell r="C2680" t="str">
            <v>UN</v>
          </cell>
          <cell r="D2680">
            <v>331.18</v>
          </cell>
        </row>
        <row r="2681">
          <cell r="A2681">
            <v>97889</v>
          </cell>
          <cell r="B2681" t="str">
            <v>CAIXA ENTERRADA ELÉTRICA RETANGULAR, EM ALVENARIA COM TIJOLOS CERÂMICOS MACIÇOS, FUNDO COM BRITA, DIMENSÕES INTERNAS: 0,8X0,8X0,6 M. AF_05/2018</v>
          </cell>
          <cell r="C2681" t="str">
            <v>UN</v>
          </cell>
          <cell r="D2681">
            <v>444.59</v>
          </cell>
        </row>
        <row r="2682">
          <cell r="A2682">
            <v>97890</v>
          </cell>
          <cell r="B2682" t="str">
            <v>CAIXA ENTERRADA ELÉTRICA RETANGULAR, EM ALVENARIA COM TIJOLOS CERÂMICOS MACIÇOS, FUNDO COM BRITA, DIMENSÕES INTERNAS: 1X1X0,6 M. AF_05/2018</v>
          </cell>
          <cell r="C2682" t="str">
            <v>UN</v>
          </cell>
          <cell r="D2682">
            <v>507.88</v>
          </cell>
        </row>
        <row r="2683">
          <cell r="A2683">
            <v>97891</v>
          </cell>
          <cell r="B2683" t="str">
            <v>CAIXA ENTERRADA ELÉTRICA RETANGULAR, EM ALVENARIA COM BLOCOS DE CONCRETO, FUNDO COM BRITA, DIMENSÕES INTERNAS: 0,4X0,4X0,4 M. AF_05/2018</v>
          </cell>
          <cell r="C2683" t="str">
            <v>UN</v>
          </cell>
          <cell r="D2683">
            <v>130.22999999999999</v>
          </cell>
        </row>
        <row r="2684">
          <cell r="A2684">
            <v>97892</v>
          </cell>
          <cell r="B2684" t="str">
            <v>CAIXA ENTERRADA ELÉTRICA RETANGULAR, EM ALVENARIA COM BLOCOS DE CONCRETO, FUNDO COM BRITA, DIMENSÕES INTERNAS: 0,6X0,6X0,6 M. AF_05/2018</v>
          </cell>
          <cell r="C2684" t="str">
            <v>UN</v>
          </cell>
          <cell r="D2684">
            <v>242.61</v>
          </cell>
        </row>
        <row r="2685">
          <cell r="A2685">
            <v>97893</v>
          </cell>
          <cell r="B2685" t="str">
            <v>CAIXA ENTERRADA ELÉTRICA RETANGULAR, EM ALVENARIA COM BLOCOS DE CONCRETO, FUNDO COM BRITA, DIMENSÕES INTERNAS: 0,8X0,8X0,6 M. AF_05/2018</v>
          </cell>
          <cell r="C2685" t="str">
            <v>UN</v>
          </cell>
          <cell r="D2685">
            <v>331.65</v>
          </cell>
        </row>
        <row r="2686">
          <cell r="A2686">
            <v>97894</v>
          </cell>
          <cell r="B2686" t="str">
            <v>CAIXA ENTERRADA ELÉTRICA RETANGULAR, EM ALVENARIA COM BLOCOS DE CONCRETO, FUNDO COM BRITA, DIMENSÕES INTERNAS: 1X1X0,6 M. AF_05/2018</v>
          </cell>
          <cell r="C2686" t="str">
            <v>UN</v>
          </cell>
          <cell r="D2686">
            <v>371</v>
          </cell>
        </row>
        <row r="2687">
          <cell r="A2687">
            <v>68066</v>
          </cell>
          <cell r="B2687" t="str">
            <v>CAIXA DE PROTECAO PARA MEDIDOR MONOFASICO, FORNECIMENTO E INSTALACAO</v>
          </cell>
          <cell r="C2687" t="str">
            <v>UN</v>
          </cell>
          <cell r="D2687">
            <v>98.91</v>
          </cell>
        </row>
        <row r="2688">
          <cell r="A2688">
            <v>72319</v>
          </cell>
          <cell r="B2688" t="str">
            <v>DISJUNTOR BAIXA TENSAO TRIPOLAR A SECO  800A/600V, INCLUSIVE ELETROTÉCNICO</v>
          </cell>
          <cell r="C2688" t="str">
            <v>UN</v>
          </cell>
          <cell r="D2688">
            <v>4848.34</v>
          </cell>
        </row>
        <row r="2689">
          <cell r="A2689">
            <v>72341</v>
          </cell>
          <cell r="B2689" t="str">
            <v>CONTATOR TRIPOLAR I NOMINAL 12A - FORNECIMENTO E INSTALACAO INCLUSIVE ELETROTÉCNICO</v>
          </cell>
          <cell r="C2689" t="str">
            <v>UN</v>
          </cell>
          <cell r="D2689">
            <v>256.27999999999997</v>
          </cell>
        </row>
        <row r="2690">
          <cell r="A2690">
            <v>72343</v>
          </cell>
          <cell r="B2690" t="str">
            <v>CONTATOR TRIPOLAR I NOMINAL 22A - FORNECIMENTO E INSTALACAO INCLUSIVE ELETROTÉCNICO</v>
          </cell>
          <cell r="C2690" t="str">
            <v>UN</v>
          </cell>
          <cell r="D2690">
            <v>306.07</v>
          </cell>
        </row>
        <row r="2691">
          <cell r="A2691">
            <v>72344</v>
          </cell>
          <cell r="B2691" t="str">
            <v>CONTATOR TRIPOLAR I NOMINAL 36A - FORNECIMENTO E INSTALACAO INCLUSIVE ELETROTÉCNICO</v>
          </cell>
          <cell r="C2691" t="str">
            <v>UN</v>
          </cell>
          <cell r="D2691">
            <v>516.62</v>
          </cell>
        </row>
        <row r="2692">
          <cell r="A2692">
            <v>72345</v>
          </cell>
          <cell r="B2692" t="str">
            <v>CONTATOR TRIPOLAR I NOMIMAL 94A - FORNECIMENTO E INSTALACAO INCLUSIVE ELETROTÉCNICO</v>
          </cell>
          <cell r="C2692" t="str">
            <v>UN</v>
          </cell>
          <cell r="D2692">
            <v>1610.98</v>
          </cell>
        </row>
        <row r="2693">
          <cell r="A2693" t="str">
            <v>74130/1</v>
          </cell>
          <cell r="B2693" t="str">
            <v>DISJUNTOR TERMOMAGNETICO MONOPOLAR PADRAO NEMA (AMERICANO) 10 A 30A 240V, FORNECIMENTO E INSTALACAO</v>
          </cell>
          <cell r="C2693" t="str">
            <v>UN</v>
          </cell>
          <cell r="D2693">
            <v>14.12</v>
          </cell>
        </row>
        <row r="2694">
          <cell r="A2694" t="str">
            <v>74130/2</v>
          </cell>
          <cell r="B2694" t="str">
            <v>DISJUNTOR TERMOMAGNETICO MONOPOLAR PADRAO NEMA (AMERICANO) 35 A 50A 240V, FORNECIMENTO E INSTALACAO</v>
          </cell>
          <cell r="C2694" t="str">
            <v>UN</v>
          </cell>
          <cell r="D2694">
            <v>22.12</v>
          </cell>
        </row>
        <row r="2695">
          <cell r="A2695" t="str">
            <v>74130/3</v>
          </cell>
          <cell r="B2695" t="str">
            <v>DISJUNTOR TERMOMAGNETICO BIPOLAR PADRAO NEMA (AMERICANO) 10 A 50A 240V, FORNECIMENTO E INSTALACAO</v>
          </cell>
          <cell r="C2695" t="str">
            <v>UN</v>
          </cell>
          <cell r="D2695">
            <v>66.34</v>
          </cell>
        </row>
        <row r="2696">
          <cell r="A2696" t="str">
            <v>74130/4</v>
          </cell>
          <cell r="B2696" t="str">
            <v>DISJUNTOR TERMOMAGNETICO TRIPOLAR PADRAO NEMA (AMERICANO) 10 A 50A 240V, FORNECIMENTO E INSTALACAO</v>
          </cell>
          <cell r="C2696" t="str">
            <v>UN</v>
          </cell>
          <cell r="D2696">
            <v>92.34</v>
          </cell>
        </row>
        <row r="2697">
          <cell r="A2697" t="str">
            <v>74130/5</v>
          </cell>
          <cell r="B2697" t="str">
            <v>DISJUNTOR TERMOMAGNETICO TRIPOLAR PADRAO NEMA (AMERICANO) 60 A 100A 240V, FORNECIMENTO E INSTALACAO</v>
          </cell>
          <cell r="C2697" t="str">
            <v>UN</v>
          </cell>
          <cell r="D2697">
            <v>124.75</v>
          </cell>
        </row>
        <row r="2698">
          <cell r="A2698" t="str">
            <v>74130/6</v>
          </cell>
          <cell r="B2698" t="str">
            <v>DISJUNTOR TERMOMAGNETICO TRIPOLAR PADRAO NEMA (AMERICANO) 125 A 150A 240V, FORNECIMENTO E INSTALACAO</v>
          </cell>
          <cell r="C2698" t="str">
            <v>UN</v>
          </cell>
          <cell r="D2698">
            <v>362.37</v>
          </cell>
        </row>
        <row r="2699">
          <cell r="A2699" t="str">
            <v>74130/7</v>
          </cell>
          <cell r="B2699" t="str">
            <v>DISJUNTOR TERMOMAGNETICO TRIPOLAR EM CAIXA MOLDADA 250A 600V, FORNECIMENTO E INSTALACAO</v>
          </cell>
          <cell r="C2699" t="str">
            <v>UN</v>
          </cell>
          <cell r="D2699">
            <v>944.39</v>
          </cell>
        </row>
        <row r="2700">
          <cell r="A2700" t="str">
            <v>74130/8</v>
          </cell>
          <cell r="B2700" t="str">
            <v>DISJUNTOR TERMOMAGNETICO TRIPOLAR EM CAIXA MOLDADA 300 A 400A 600V, FORNECIMENTO E INSTALACAO</v>
          </cell>
          <cell r="C2700" t="str">
            <v>UN</v>
          </cell>
          <cell r="D2700">
            <v>1292.3699999999999</v>
          </cell>
        </row>
        <row r="2701">
          <cell r="A2701" t="str">
            <v>74130/9</v>
          </cell>
          <cell r="B2701" t="str">
            <v>DISJUNTOR TERMOMAGNETICO TRIPOLAR EM CAIXA MOLDADA 500 A 600A 600V, FORNECIMENTO E INSTALACAO</v>
          </cell>
          <cell r="C2701" t="str">
            <v>UN</v>
          </cell>
          <cell r="D2701">
            <v>2120.08</v>
          </cell>
        </row>
        <row r="2702">
          <cell r="A2702" t="str">
            <v>74130/10</v>
          </cell>
          <cell r="B2702" t="str">
            <v>DISJUNTOR TERMOMAGNETICO TRIPOLAR EM CAIXA MOLDADA 175 A 225A 240V, FORNECIMENTO E INSTALACAO</v>
          </cell>
          <cell r="C2702" t="str">
            <v>UN</v>
          </cell>
          <cell r="D2702">
            <v>569.20000000000005</v>
          </cell>
        </row>
        <row r="2703">
          <cell r="A2703" t="str">
            <v>74131/1</v>
          </cell>
          <cell r="B2703" t="str">
            <v>QUADRO DE DISTRIBUICAO DE ENERGIA DE EMBUTIR, EM CHAPA METALICA, PARA 3 DISJUNTORES TERMOMAGNETICOS MONOPOLARES SEM BARRAMENTO FORNECIMENTO E INSTALACAO</v>
          </cell>
          <cell r="C2703" t="str">
            <v>UN</v>
          </cell>
          <cell r="D2703">
            <v>49.53</v>
          </cell>
        </row>
        <row r="2704">
          <cell r="A2704" t="str">
            <v>74131/4</v>
          </cell>
          <cell r="B2704" t="str">
            <v>QUADRO DE DISTRIBUICAO DE ENERGIA DE EMBUTIR, EM CHAPA METALICA, PARA 18 DISJUNTORES TERMOMAGNETICOS MONOPOLARES, COM BARRAMENTO TRIFASICO E NEUTRO, FORNECIMENTO E INSTALACAO</v>
          </cell>
          <cell r="C2704" t="str">
            <v>UN</v>
          </cell>
          <cell r="D2704">
            <v>296.04000000000002</v>
          </cell>
        </row>
        <row r="2705">
          <cell r="A2705" t="str">
            <v>74131/5</v>
          </cell>
          <cell r="B2705" t="str">
            <v>QUADRO DE DISTRIBUICAO DE ENERGIA DE EMBUTIR, EM CHAPA METALICA, PARA 24 DISJUNTORES TERMOMAGNETICOS MONOPOLARES, COM BARRAMENTO TRIFASICO E NEUTRO, FORNECIMENTO E INSTALACAO</v>
          </cell>
          <cell r="C2705" t="str">
            <v>UN</v>
          </cell>
          <cell r="D2705">
            <v>344.24</v>
          </cell>
        </row>
        <row r="2706">
          <cell r="A2706" t="str">
            <v>74131/6</v>
          </cell>
          <cell r="B2706" t="str">
            <v>QUADRO DE DISTRIBUICAO DE ENERGIA DE EMBUTIR, EM CHAPA METALICA, PARA 32 DISJUNTORES TERMOMAGNETICOS MONOPOLARES, COM BARRAMENTO TRIFASICO E NEUTRO, FORNECIMENTO E INSTALACAO</v>
          </cell>
          <cell r="C2706" t="str">
            <v>UN</v>
          </cell>
          <cell r="D2706">
            <v>653.04</v>
          </cell>
        </row>
        <row r="2707">
          <cell r="A2707" t="str">
            <v>74131/7</v>
          </cell>
          <cell r="B2707" t="str">
            <v>QUADRO DE DISTRIBUICAO DE ENERGIA DE EMBUTIR, EM CHAPA METALICA, PARA 40 DISJUNTORES TERMOMAGNETICOS MONOPOLARES, COM BARRAMENTO TRIFASICO E NEUTRO, FORNECIMENTO E INSTALACAO</v>
          </cell>
          <cell r="C2707" t="str">
            <v>UN</v>
          </cell>
          <cell r="D2707">
            <v>550.45000000000005</v>
          </cell>
        </row>
        <row r="2708">
          <cell r="A2708" t="str">
            <v>74131/8</v>
          </cell>
          <cell r="B2708" t="str">
            <v>QUADRO DE DISTRIBUICAO DE ENERGIA DE EMBUTIR, EM CHAPA METALICA, PARA 50 DISJUNTORES TERMOMAGNETICOS MONOPOLARES, COM BARRAMENTO TRIFASICO E NEUTRO, FORNECIMENTO E INSTALACAO</v>
          </cell>
          <cell r="C2708" t="str">
            <v>UN</v>
          </cell>
          <cell r="D2708">
            <v>817.19</v>
          </cell>
        </row>
        <row r="2709">
          <cell r="A2709">
            <v>83463</v>
          </cell>
          <cell r="B2709" t="str">
            <v>QUADRO DE DISTRIBUICAO DE ENERGIA EM CHAPA DE ACO GALVANIZADO, PARA 12 DISJUNTORES TERMOMAGNETICOS MONOPOLARES, COM BARRAMENTO TRIFASICO E NEUTRO - FORNECIMENTO E INSTALACAO</v>
          </cell>
          <cell r="C2709" t="str">
            <v>UN</v>
          </cell>
          <cell r="D2709">
            <v>218.8</v>
          </cell>
        </row>
        <row r="2710">
          <cell r="A2710">
            <v>84402</v>
          </cell>
          <cell r="B2710" t="str">
            <v>QUADRO DE DISTRIBUICAO DE ENERGIA P/ 6 DISJUNTORES TERMOMAGNETICOS MONOPOLARES SEM BARRAMENTO, DE EMBUTIR, EM CHAPA METALICA - FORNECIMENTO E INSTALACAO</v>
          </cell>
          <cell r="C2710" t="str">
            <v>UN</v>
          </cell>
          <cell r="D2710">
            <v>55.86</v>
          </cell>
        </row>
        <row r="2711">
          <cell r="A2711">
            <v>93653</v>
          </cell>
          <cell r="B2711" t="str">
            <v>DISJUNTOR MONOPOLAR TIPO DIN, CORRENTE NOMINAL DE 10A - FORNECIMENTO E INSTALAÇÃO. AF_04/2016</v>
          </cell>
          <cell r="C2711" t="str">
            <v>UN</v>
          </cell>
          <cell r="D2711">
            <v>10.86</v>
          </cell>
        </row>
        <row r="2712">
          <cell r="A2712">
            <v>93654</v>
          </cell>
          <cell r="B2712" t="str">
            <v>DISJUNTOR MONOPOLAR TIPO DIN, CORRENTE NOMINAL DE 16A - FORNECIMENTO E INSTALAÇÃO. AF_04/2016</v>
          </cell>
          <cell r="C2712" t="str">
            <v>UN</v>
          </cell>
          <cell r="D2712">
            <v>11.29</v>
          </cell>
        </row>
        <row r="2713">
          <cell r="A2713">
            <v>93655</v>
          </cell>
          <cell r="B2713" t="str">
            <v>DISJUNTOR MONOPOLAR TIPO DIN, CORRENTE NOMINAL DE 20A - FORNECIMENTO E INSTALAÇÃO. AF_04/2016</v>
          </cell>
          <cell r="C2713" t="str">
            <v>UN</v>
          </cell>
          <cell r="D2713">
            <v>12.06</v>
          </cell>
        </row>
        <row r="2714">
          <cell r="A2714">
            <v>93656</v>
          </cell>
          <cell r="B2714" t="str">
            <v>DISJUNTOR MONOPOLAR TIPO DIN, CORRENTE NOMINAL DE 25A - FORNECIMENTO E INSTALAÇÃO. AF_04/2016</v>
          </cell>
          <cell r="C2714" t="str">
            <v>UN</v>
          </cell>
          <cell r="D2714">
            <v>12.06</v>
          </cell>
        </row>
        <row r="2715">
          <cell r="A2715">
            <v>93657</v>
          </cell>
          <cell r="B2715" t="str">
            <v>DISJUNTOR MONOPOLAR TIPO DIN, CORRENTE NOMINAL DE 32A - FORNECIMENTO E INSTALAÇÃO. AF_04/2016</v>
          </cell>
          <cell r="C2715" t="str">
            <v>UN</v>
          </cell>
          <cell r="D2715">
            <v>13.02</v>
          </cell>
        </row>
        <row r="2716">
          <cell r="A2716">
            <v>93658</v>
          </cell>
          <cell r="B2716" t="str">
            <v>DISJUNTOR MONOPOLAR TIPO DIN, CORRENTE NOMINAL DE 40A - FORNECIMENTO E INSTALAÇÃO. AF_04/2016</v>
          </cell>
          <cell r="C2716" t="str">
            <v>UN</v>
          </cell>
          <cell r="D2716">
            <v>18.940000000000001</v>
          </cell>
        </row>
        <row r="2717">
          <cell r="A2717">
            <v>93659</v>
          </cell>
          <cell r="B2717" t="str">
            <v>DISJUNTOR MONOPOLAR TIPO DIN, CORRENTE NOMINAL DE 50A - FORNECIMENTO E INSTALAÇÃO. AF_04/2016</v>
          </cell>
          <cell r="C2717" t="str">
            <v>UN</v>
          </cell>
          <cell r="D2717">
            <v>20.89</v>
          </cell>
        </row>
        <row r="2718">
          <cell r="A2718">
            <v>93660</v>
          </cell>
          <cell r="B2718" t="str">
            <v>DISJUNTOR BIPOLAR TIPO DIN, CORRENTE NOMINAL DE 10A - FORNECIMENTO E INSTALAÇÃO. AF_04/2016</v>
          </cell>
          <cell r="C2718" t="str">
            <v>UN</v>
          </cell>
          <cell r="D2718">
            <v>55.76</v>
          </cell>
        </row>
        <row r="2719">
          <cell r="A2719">
            <v>93661</v>
          </cell>
          <cell r="B2719" t="str">
            <v>DISJUNTOR BIPOLAR TIPO DIN, CORRENTE NOMINAL DE 16A - FORNECIMENTO E INSTALAÇÃO. AF_04/2016</v>
          </cell>
          <cell r="C2719" t="str">
            <v>UN</v>
          </cell>
          <cell r="D2719">
            <v>56.59</v>
          </cell>
        </row>
        <row r="2720">
          <cell r="A2720">
            <v>93662</v>
          </cell>
          <cell r="B2720" t="str">
            <v>DISJUNTOR BIPOLAR TIPO DIN, CORRENTE NOMINAL DE 20A - FORNECIMENTO E INSTALAÇÃO. AF_04/2016</v>
          </cell>
          <cell r="C2720" t="str">
            <v>UN</v>
          </cell>
          <cell r="D2720">
            <v>58.18</v>
          </cell>
        </row>
        <row r="2721">
          <cell r="A2721">
            <v>93663</v>
          </cell>
          <cell r="B2721" t="str">
            <v>DISJUNTOR BIPOLAR TIPO DIN, CORRENTE NOMINAL DE 25A - FORNECIMENTO E INSTALAÇÃO. AF_04/2016</v>
          </cell>
          <cell r="C2721" t="str">
            <v>UN</v>
          </cell>
          <cell r="D2721">
            <v>58.18</v>
          </cell>
        </row>
        <row r="2722">
          <cell r="A2722">
            <v>93664</v>
          </cell>
          <cell r="B2722" t="str">
            <v>DISJUNTOR BIPOLAR TIPO DIN, CORRENTE NOMINAL DE 32A - FORNECIMENTO E INSTALAÇÃO. AF_04/2016</v>
          </cell>
          <cell r="C2722" t="str">
            <v>UN</v>
          </cell>
          <cell r="D2722">
            <v>60.08</v>
          </cell>
        </row>
        <row r="2723">
          <cell r="A2723">
            <v>93665</v>
          </cell>
          <cell r="B2723" t="str">
            <v>DISJUNTOR BIPOLAR TIPO DIN, CORRENTE NOMINAL DE 40A - FORNECIMENTO E INSTALAÇÃO. AF_04/2016</v>
          </cell>
          <cell r="C2723" t="str">
            <v>UN</v>
          </cell>
          <cell r="D2723">
            <v>62.32</v>
          </cell>
        </row>
        <row r="2724">
          <cell r="A2724">
            <v>93666</v>
          </cell>
          <cell r="B2724" t="str">
            <v>DISJUNTOR BIPOLAR TIPO DIN, CORRENTE NOMINAL DE 50A - FORNECIMENTO E INSTALAÇÃO. AF_04/2016</v>
          </cell>
          <cell r="C2724" t="str">
            <v>UN</v>
          </cell>
          <cell r="D2724">
            <v>66.23</v>
          </cell>
        </row>
        <row r="2725">
          <cell r="A2725">
            <v>93667</v>
          </cell>
          <cell r="B2725" t="str">
            <v>DISJUNTOR TRIPOLAR TIPO DIN, CORRENTE NOMINAL DE 10A - FORNECIMENTO E INSTALAÇÃO. AF_04/2016</v>
          </cell>
          <cell r="C2725" t="str">
            <v>UN</v>
          </cell>
          <cell r="D2725">
            <v>69.290000000000006</v>
          </cell>
        </row>
        <row r="2726">
          <cell r="A2726">
            <v>93668</v>
          </cell>
          <cell r="B2726" t="str">
            <v>DISJUNTOR TRIPOLAR TIPO DIN, CORRENTE NOMINAL DE 16A - FORNECIMENTO E INSTALAÇÃO. AF_04/2016</v>
          </cell>
          <cell r="C2726" t="str">
            <v>UN</v>
          </cell>
          <cell r="D2726">
            <v>70.53</v>
          </cell>
        </row>
        <row r="2727">
          <cell r="A2727">
            <v>93669</v>
          </cell>
          <cell r="B2727" t="str">
            <v>DISJUNTOR TRIPOLAR TIPO DIN, CORRENTE NOMINAL DE 20A - FORNECIMENTO E INSTALAÇÃO. AF_04/2016</v>
          </cell>
          <cell r="C2727" t="str">
            <v>UN</v>
          </cell>
          <cell r="D2727">
            <v>72.900000000000006</v>
          </cell>
        </row>
        <row r="2728">
          <cell r="A2728">
            <v>93670</v>
          </cell>
          <cell r="B2728" t="str">
            <v>DISJUNTOR TRIPOLAR TIPO DIN, CORRENTE NOMINAL DE 25A - FORNECIMENTO E INSTALAÇÃO. AF_04/2016</v>
          </cell>
          <cell r="C2728" t="str">
            <v>UN</v>
          </cell>
          <cell r="D2728">
            <v>72.900000000000006</v>
          </cell>
        </row>
        <row r="2729">
          <cell r="A2729">
            <v>93671</v>
          </cell>
          <cell r="B2729" t="str">
            <v>DISJUNTOR TRIPOLAR TIPO DIN, CORRENTE NOMINAL DE 32A - FORNECIMENTO E INSTALAÇÃO. AF_04/2016</v>
          </cell>
          <cell r="C2729" t="str">
            <v>UN</v>
          </cell>
          <cell r="D2729">
            <v>75.77</v>
          </cell>
        </row>
        <row r="2730">
          <cell r="A2730">
            <v>93672</v>
          </cell>
          <cell r="B2730" t="str">
            <v>DISJUNTOR TRIPOLAR TIPO DIN, CORRENTE NOMINAL DE 40A - FORNECIMENTO E INSTALAÇÃO. AF_04/2016</v>
          </cell>
          <cell r="C2730" t="str">
            <v>UN</v>
          </cell>
          <cell r="D2730">
            <v>80.36</v>
          </cell>
        </row>
        <row r="2731">
          <cell r="A2731">
            <v>93673</v>
          </cell>
          <cell r="B2731" t="str">
            <v>DISJUNTOR TRIPOLAR TIPO DIN, CORRENTE NOMINAL DE 50A - FORNECIMENTO E INSTALAÇÃO. AF_04/2016</v>
          </cell>
          <cell r="C2731" t="str">
            <v>UN</v>
          </cell>
          <cell r="D2731">
            <v>86.22</v>
          </cell>
        </row>
        <row r="2732">
          <cell r="A2732">
            <v>72339</v>
          </cell>
          <cell r="B2732" t="str">
            <v>TOMADA 3P+T 30A/440V SEM PLACA - FORNECIMENTO E INSTALACAO</v>
          </cell>
          <cell r="C2732" t="str">
            <v>UN</v>
          </cell>
          <cell r="D2732">
            <v>43.87</v>
          </cell>
        </row>
        <row r="2733">
          <cell r="A2733">
            <v>83403</v>
          </cell>
          <cell r="B2733" t="str">
            <v>INTERRUPTOR PULSADOR DE CAMPAINHA OU MINUTERIA 2A/250V C/ CAIXA - FORNECIMENTO E INSTALACAO</v>
          </cell>
          <cell r="C2733" t="str">
            <v>UN</v>
          </cell>
          <cell r="D2733">
            <v>14.22</v>
          </cell>
        </row>
        <row r="2734">
          <cell r="A2734">
            <v>83465</v>
          </cell>
          <cell r="B2734" t="str">
            <v>INTERRUPTOR INTERMEDIARIO (FOUR-WAY) - FORNECIMENTO E INSTALACAO</v>
          </cell>
          <cell r="C2734" t="str">
            <v>UN</v>
          </cell>
          <cell r="D2734">
            <v>36.64</v>
          </cell>
        </row>
        <row r="2735">
          <cell r="A2735">
            <v>91945</v>
          </cell>
          <cell r="B2735" t="str">
            <v>SUPORTE PARAFUSADO COM PLACA DE ENCAIXE 4" X 2" ALTO (2,00 M DO PISO) PARA PONTO ELÉTRICO - FORNECIMENTO E INSTALAÇÃO. AF_12/2015</v>
          </cell>
          <cell r="C2735" t="str">
            <v>UN</v>
          </cell>
          <cell r="D2735">
            <v>6.39</v>
          </cell>
        </row>
        <row r="2736">
          <cell r="A2736">
            <v>91946</v>
          </cell>
          <cell r="B2736" t="str">
            <v>SUPORTE PARAFUSADO COM PLACA DE ENCAIXE 4" X 2" MÉDIO (1,30 M DO PISO) PARA PONTO ELÉTRICO - FORNECIMENTO E INSTALAÇÃO. AF_12/2015</v>
          </cell>
          <cell r="C2736" t="str">
            <v>UN</v>
          </cell>
          <cell r="D2736">
            <v>5.32</v>
          </cell>
        </row>
        <row r="2737">
          <cell r="A2737">
            <v>91947</v>
          </cell>
          <cell r="B2737" t="str">
            <v>SUPORTE PARAFUSADO COM PLACA DE ENCAIXE 4" X 2" BAIXO (0,30 M DO PISO) PARA PONTO ELÉTRICO - FORNECIMENTO E INSTALAÇÃO. AF_12/2015</v>
          </cell>
          <cell r="C2737" t="str">
            <v>UN</v>
          </cell>
          <cell r="D2737">
            <v>4.6500000000000004</v>
          </cell>
        </row>
        <row r="2738">
          <cell r="A2738">
            <v>91949</v>
          </cell>
          <cell r="B2738" t="str">
            <v>SUPORTE PARAFUSADO COM PLACA DE ENCAIXE 4" X 4" ALTO (2,00 M DO PISO) PARA PONTO ELÉTRICO - FORNECIMENTO E INSTALAÇÃO. AF_12/2015</v>
          </cell>
          <cell r="C2738" t="str">
            <v>UN</v>
          </cell>
          <cell r="D2738">
            <v>9.74</v>
          </cell>
        </row>
        <row r="2739">
          <cell r="A2739">
            <v>91950</v>
          </cell>
          <cell r="B2739" t="str">
            <v>SUPORTE PARAFUSADO COM PLACA DE ENCAIXE 4" X 4" MÉDIO (1,30 M DO PISO) PARA PONTO ELÉTRICO - FORNECIMENTO E INSTALAÇÃO. AF_12/2015</v>
          </cell>
          <cell r="C2739" t="str">
            <v>UN</v>
          </cell>
          <cell r="D2739">
            <v>8.44</v>
          </cell>
        </row>
        <row r="2740">
          <cell r="A2740">
            <v>91951</v>
          </cell>
          <cell r="B2740" t="str">
            <v>SUPORTE PARAFUSADO COM PLACA DE ENCAIXE 4" X 4" BAIXO (0,30 M DO PISO) PARA PONTO ELÉTRICO - FORNECIMENTO E INSTALAÇÃO. AF_12/2015</v>
          </cell>
          <cell r="C2740" t="str">
            <v>UN</v>
          </cell>
          <cell r="D2740">
            <v>7.66</v>
          </cell>
        </row>
        <row r="2741">
          <cell r="A2741">
            <v>91952</v>
          </cell>
          <cell r="B2741" t="str">
            <v>INTERRUPTOR SIMPLES (1 MÓDULO), 10A/250V, SEM SUPORTE E SEM PLACA - FORNECIMENTO E INSTALAÇÃO. AF_12/2015</v>
          </cell>
          <cell r="C2741" t="str">
            <v>UN</v>
          </cell>
          <cell r="D2741">
            <v>12.04</v>
          </cell>
        </row>
        <row r="2742">
          <cell r="A2742">
            <v>91953</v>
          </cell>
          <cell r="B2742" t="str">
            <v>INTERRUPTOR SIMPLES (1 MÓDULO), 10A/250V, INCLUINDO SUPORTE E PLACA - FORNECIMENTO E INSTALAÇÃO. AF_12/2015</v>
          </cell>
          <cell r="C2742" t="str">
            <v>UN</v>
          </cell>
          <cell r="D2742">
            <v>17.36</v>
          </cell>
        </row>
        <row r="2743">
          <cell r="A2743">
            <v>91954</v>
          </cell>
          <cell r="B2743" t="str">
            <v>INTERRUPTOR PARALELO (1 MÓDULO), 10A/250V, SEM SUPORTE E SEM PLACA - FORNECIMENTO E INSTALAÇÃO. AF_12/2015</v>
          </cell>
          <cell r="C2743" t="str">
            <v>UN</v>
          </cell>
          <cell r="D2743">
            <v>16.170000000000002</v>
          </cell>
        </row>
        <row r="2744">
          <cell r="A2744">
            <v>91955</v>
          </cell>
          <cell r="B2744" t="str">
            <v>INTERRUPTOR PARALELO (1 MÓDULO), 10A/250V, INCLUINDO SUPORTE E PLACA - FORNECIMENTO E INSTALAÇÃO. AF_12/2015</v>
          </cell>
          <cell r="C2744" t="str">
            <v>UN</v>
          </cell>
          <cell r="D2744">
            <v>21.49</v>
          </cell>
        </row>
        <row r="2745">
          <cell r="A2745">
            <v>91956</v>
          </cell>
          <cell r="B2745" t="str">
            <v>INTERRUPTOR SIMPLES (1 MÓDULO) COM INTERRUPTOR PARALELO (1 MÓDULO), 10A/250V, SEM SUPORTE E SEM PLACA - FORNECIMENTO E INSTALAÇÃO. AF_12/2015</v>
          </cell>
          <cell r="C2745" t="str">
            <v>UN</v>
          </cell>
          <cell r="D2745">
            <v>26.23</v>
          </cell>
        </row>
        <row r="2746">
          <cell r="A2746">
            <v>91957</v>
          </cell>
          <cell r="B2746" t="str">
            <v>INTERRUPTOR SIMPLES (1 MÓDULO) COM INTERRUPTOR PARALELO (1 MÓDULO), 10A/250V, INCLUINDO SUPORTE E PLACA - FORNECIMENTO E INSTALAÇÃO. AF_12/2015</v>
          </cell>
          <cell r="C2746" t="str">
            <v>UN</v>
          </cell>
          <cell r="D2746">
            <v>31.55</v>
          </cell>
        </row>
        <row r="2747">
          <cell r="A2747">
            <v>91958</v>
          </cell>
          <cell r="B2747" t="str">
            <v>INTERRUPTOR SIMPLES (2 MÓDULOS), 10A/250V, SEM SUPORTE E SEM PLACA - FORNECIMENTO E INSTALAÇÃO. AF_12/2015</v>
          </cell>
          <cell r="C2747" t="str">
            <v>UN</v>
          </cell>
          <cell r="D2747">
            <v>22.13</v>
          </cell>
        </row>
        <row r="2748">
          <cell r="A2748">
            <v>91959</v>
          </cell>
          <cell r="B2748" t="str">
            <v>INTERRUPTOR SIMPLES (2 MÓDULOS), 10A/250V, INCLUINDO SUPORTE E PLACA - FORNECIMENTO E INSTALAÇÃO. AF_12/2015</v>
          </cell>
          <cell r="C2748" t="str">
            <v>UN</v>
          </cell>
          <cell r="D2748">
            <v>27.45</v>
          </cell>
        </row>
        <row r="2749">
          <cell r="A2749">
            <v>91960</v>
          </cell>
          <cell r="B2749" t="str">
            <v>INTERRUPTOR PARALELO (2 MÓDULOS), 10A/250V, SEM SUPORTE E SEM PLACA - FORNECIMENTO E INSTALAÇÃO. AF_12/2015</v>
          </cell>
          <cell r="C2749" t="str">
            <v>UN</v>
          </cell>
          <cell r="D2749">
            <v>30.36</v>
          </cell>
        </row>
        <row r="2750">
          <cell r="A2750">
            <v>91961</v>
          </cell>
          <cell r="B2750" t="str">
            <v>INTERRUPTOR PARALELO (2 MÓDULOS), 10A/250V, INCLUINDO SUPORTE E PLACA - FORNECIMENTO E INSTALAÇÃO. AF_12/2015</v>
          </cell>
          <cell r="C2750" t="str">
            <v>UN</v>
          </cell>
          <cell r="D2750">
            <v>35.68</v>
          </cell>
        </row>
        <row r="2751">
          <cell r="A2751">
            <v>91962</v>
          </cell>
          <cell r="B2751" t="str">
            <v>INTERRUPTOR SIMPLES (1 MÓDULO) COM INTERRUPTOR PARALELO (2 MÓDULOS), 10A/250V, SEM SUPORTE E SEM PLACA - FORNECIMENTO E INSTALAÇÃO. AF_12/2015</v>
          </cell>
          <cell r="C2751" t="str">
            <v>UN</v>
          </cell>
          <cell r="D2751">
            <v>40.450000000000003</v>
          </cell>
        </row>
        <row r="2752">
          <cell r="A2752">
            <v>91963</v>
          </cell>
          <cell r="B2752" t="str">
            <v>INTERRUPTOR SIMPLES (1 MÓDULO) COM INTERRUPTOR PARALELO (2 MÓDULOS), 10A/250V, INCLUINDO SUPORTE E PLACA - FORNECIMENTO E INSTALAÇÃO. AF_12/2015</v>
          </cell>
          <cell r="C2752" t="str">
            <v>UN</v>
          </cell>
          <cell r="D2752">
            <v>45.77</v>
          </cell>
        </row>
        <row r="2753">
          <cell r="A2753">
            <v>91964</v>
          </cell>
          <cell r="B2753" t="str">
            <v>INTERRUPTOR SIMPLES (2 MÓDULOS) COM INTERRUPTOR PARALELO (1 MÓDULO), 10A/250V, SEM SUPORTE E SEM PLACA - FORNECIMENTO E INSTALAÇÃO. AF_12/2015</v>
          </cell>
          <cell r="C2753" t="str">
            <v>UN</v>
          </cell>
          <cell r="D2753">
            <v>36.32</v>
          </cell>
        </row>
        <row r="2754">
          <cell r="A2754">
            <v>91965</v>
          </cell>
          <cell r="B2754" t="str">
            <v>INTERRUPTOR SIMPLES (2 MÓDULOS) COM INTERRUPTOR PARALELO (1 MÓDULO), 10A/250V, INCLUINDO SUPORTE E PLACA - FORNECIMENTO E INSTALAÇÃO. AF_12/2015</v>
          </cell>
          <cell r="C2754" t="str">
            <v>UN</v>
          </cell>
          <cell r="D2754">
            <v>41.64</v>
          </cell>
        </row>
        <row r="2755">
          <cell r="A2755">
            <v>91966</v>
          </cell>
          <cell r="B2755" t="str">
            <v>INTERRUPTOR SIMPLES (3 MÓDULOS), 10A/250V, SEM SUPORTE E SEM PLACA - FORNECIMENTO E INSTALAÇÃO. AF_12/2015</v>
          </cell>
          <cell r="C2755" t="str">
            <v>UN</v>
          </cell>
          <cell r="D2755">
            <v>32.22</v>
          </cell>
        </row>
        <row r="2756">
          <cell r="A2756">
            <v>91967</v>
          </cell>
          <cell r="B2756" t="str">
            <v>INTERRUPTOR SIMPLES (3 MÓDULOS), 10A/250V, INCLUINDO SUPORTE E PLACA - FORNECIMENTO E INSTALAÇÃO. AF_12/2015</v>
          </cell>
          <cell r="C2756" t="str">
            <v>UN</v>
          </cell>
          <cell r="D2756">
            <v>37.54</v>
          </cell>
        </row>
        <row r="2757">
          <cell r="A2757">
            <v>91968</v>
          </cell>
          <cell r="B2757" t="str">
            <v>INTERRUPTOR PARALELO (3 MÓDULOS), 10A/250V, SEM SUPORTE E SEM PLACA - FORNECIMENTO E INSTALAÇÃO. AF_12/2015</v>
          </cell>
          <cell r="C2757" t="str">
            <v>UN</v>
          </cell>
          <cell r="D2757">
            <v>44.55</v>
          </cell>
        </row>
        <row r="2758">
          <cell r="A2758">
            <v>91969</v>
          </cell>
          <cell r="B2758" t="str">
            <v>INTERRUPTOR PARALELO (3 MÓDULOS), 10A/250V, INCLUINDO SUPORTE E PLACA - FORNECIMENTO E INSTALAÇÃO. AF_12/2015</v>
          </cell>
          <cell r="C2758" t="str">
            <v>UN</v>
          </cell>
          <cell r="D2758">
            <v>49.87</v>
          </cell>
        </row>
        <row r="2759">
          <cell r="A2759">
            <v>91970</v>
          </cell>
          <cell r="B2759" t="str">
            <v>INTERRUPTOR SIMPLES (3 MÓDULOS) COM INTERRUPTOR PARALELO (1 MÓDULO), 10A/250V, SEM SUPORTE E SEM PLACA - FORNECIMENTO E INSTALAÇÃO. AF_12/2015</v>
          </cell>
          <cell r="C2759" t="str">
            <v>UN</v>
          </cell>
          <cell r="D2759">
            <v>46.64</v>
          </cell>
        </row>
        <row r="2760">
          <cell r="A2760">
            <v>91971</v>
          </cell>
          <cell r="B2760" t="str">
            <v>INTERRUPTOR SIMPLES (3 MÓDULOS) COM INTERRUPTOR PARALELO (1 MÓDULO), 10A/250V, INCLUINDO SUPORTE E PLACA - FORNECIMENTO E INSTALAÇÃO. AF_12/2015</v>
          </cell>
          <cell r="C2760" t="str">
            <v>UN</v>
          </cell>
          <cell r="D2760">
            <v>55.08</v>
          </cell>
        </row>
        <row r="2761">
          <cell r="A2761">
            <v>91972</v>
          </cell>
          <cell r="B2761" t="str">
            <v>INTERRUPTOR SIMPLES (2 MÓDULOS) COM INTERRUPTOR PARALELO (2 MÓDULOS), 10A/250V, SEM SUPORTE E SEM PLACA - FORNECIMENTO E INSTALAÇÃO. AF_12/2015</v>
          </cell>
          <cell r="C2761" t="str">
            <v>UN</v>
          </cell>
          <cell r="D2761">
            <v>50.77</v>
          </cell>
        </row>
        <row r="2762">
          <cell r="A2762">
            <v>91973</v>
          </cell>
          <cell r="B2762" t="str">
            <v>INTERRUPTOR SIMPLES (2 MÓDULOS) COM INTERRUPTOR PARALELO (2 MÓDULOS), 10A/250V, INCLUINDO SUPORTE E PLACA - FORNECIMENTO E INSTALAÇÃO. AF_12/2015</v>
          </cell>
          <cell r="C2762" t="str">
            <v>UN</v>
          </cell>
          <cell r="D2762">
            <v>59.21</v>
          </cell>
        </row>
        <row r="2763">
          <cell r="A2763">
            <v>91974</v>
          </cell>
          <cell r="B2763" t="str">
            <v>INTERRUPTOR SIMPLES (4 MÓDULOS), 10A/250V, SEM SUPORTE E SEM PLACA - FORNECIMENTO E INSTALAÇÃO. AF_12/2015</v>
          </cell>
          <cell r="C2763" t="str">
            <v>UN</v>
          </cell>
          <cell r="D2763">
            <v>42.51</v>
          </cell>
        </row>
        <row r="2764">
          <cell r="A2764">
            <v>91975</v>
          </cell>
          <cell r="B2764" t="str">
            <v>INTERRUPTOR SIMPLES (4 MÓDULOS), 10A/250V, INCLUINDO SUPORTE E PLACA - FORNECIMENTO E INSTALAÇÃO. AF_12/2015</v>
          </cell>
          <cell r="C2764" t="str">
            <v>UN</v>
          </cell>
          <cell r="D2764">
            <v>50.95</v>
          </cell>
        </row>
        <row r="2765">
          <cell r="A2765">
            <v>91976</v>
          </cell>
          <cell r="B2765" t="str">
            <v>INTERRUPTOR SIMPLES (6 MÓDULOS), 10A/250V, SEM SUPORTE E SEM PLACA - FORNECIMENTO E INSTALAÇÃO. AF_12/2015</v>
          </cell>
          <cell r="C2765" t="str">
            <v>UN</v>
          </cell>
          <cell r="D2765">
            <v>62.75</v>
          </cell>
        </row>
        <row r="2766">
          <cell r="A2766">
            <v>91977</v>
          </cell>
          <cell r="B2766" t="str">
            <v>INTERRUPTOR SIMPLES (6 MÓDULOS), 10A/250V, INCLUINDO SUPORTE E PLACA - FORNECIMENTO E INSTALAÇÃO. AF_12/2015</v>
          </cell>
          <cell r="C2766" t="str">
            <v>UN</v>
          </cell>
          <cell r="D2766">
            <v>71.19</v>
          </cell>
        </row>
        <row r="2767">
          <cell r="A2767">
            <v>91978</v>
          </cell>
          <cell r="B2767" t="str">
            <v>INTERRUPTOR INTERMEDIÁRIO (1 MÓDULO), 10A/250V, SEM SUPORTE E SEM PLACA - FORNECIMENTO E INSTALAÇÃO. AF_09/2017</v>
          </cell>
          <cell r="C2767" t="str">
            <v>UN</v>
          </cell>
          <cell r="D2767">
            <v>25.74</v>
          </cell>
        </row>
        <row r="2768">
          <cell r="A2768">
            <v>91979</v>
          </cell>
          <cell r="B2768" t="str">
            <v>INTERRUPTOR INTERMEDIÁRIO (1 MÓDULO), 10A/250V, INCLUINDO SUPORTE E PLACA - FORNECIMENTO E INSTALAÇÃO. AF_09/2017</v>
          </cell>
          <cell r="C2768" t="str">
            <v>UN</v>
          </cell>
          <cell r="D2768">
            <v>31.06</v>
          </cell>
        </row>
        <row r="2769">
          <cell r="A2769">
            <v>91980</v>
          </cell>
          <cell r="B2769" t="str">
            <v>INTERRUPTOR BIPOLAR (1 MÓDULO), 10A/250V, SEM SUPORTE E SEM PLACA - FORNECIMENTO E INSTALAÇÃO. AF_09/2017</v>
          </cell>
          <cell r="C2769" t="str">
            <v>UN</v>
          </cell>
          <cell r="D2769">
            <v>24.91</v>
          </cell>
        </row>
        <row r="2770">
          <cell r="A2770">
            <v>91981</v>
          </cell>
          <cell r="B2770" t="str">
            <v>INTERRUPTOR BIPOLAR (1 MÓDULO), 10A/250V, INCLUINDO SUPORTE E PLACA - FORNECIMENTO E INSTALAÇÃO. AF_09/2017</v>
          </cell>
          <cell r="C2770" t="str">
            <v>UN</v>
          </cell>
          <cell r="D2770">
            <v>30.23</v>
          </cell>
        </row>
        <row r="2771">
          <cell r="A2771">
            <v>91982</v>
          </cell>
          <cell r="B2771" t="str">
            <v>DIMMER ROTATIVO (1 MÓDULO), 220V/600W, SEM SUPORTE E SEM PLACA - FORNECIMENTO E INSTALAÇÃO. AF_09/2017</v>
          </cell>
          <cell r="C2771" t="str">
            <v>UN</v>
          </cell>
          <cell r="D2771">
            <v>59.69</v>
          </cell>
        </row>
        <row r="2772">
          <cell r="A2772">
            <v>91983</v>
          </cell>
          <cell r="B2772" t="str">
            <v>DIMMER ROTATIVO (1 MÓDULO), 220V/600W, INCLUINDO SUPORTE E PLACA - FORNECIMENTO E INSTALAÇÃO. AF_09/2017</v>
          </cell>
          <cell r="C2772" t="str">
            <v>UN</v>
          </cell>
          <cell r="D2772">
            <v>65.010000000000005</v>
          </cell>
        </row>
        <row r="2773">
          <cell r="A2773">
            <v>91984</v>
          </cell>
          <cell r="B2773" t="str">
            <v>INTERRUPTOR PULSADOR CAMPAINHA (1 MÓDULO), 10A/250V, SEM SUPORTE E SEM PLACA - FORNECIMENTO E INSTALAÇÃO. AF_09/2017</v>
          </cell>
          <cell r="C2773" t="str">
            <v>UN</v>
          </cell>
          <cell r="D2773">
            <v>11.28</v>
          </cell>
        </row>
        <row r="2774">
          <cell r="A2774">
            <v>91985</v>
          </cell>
          <cell r="B2774" t="str">
            <v>INTERRUPTOR PULSADOR CAMPAINHA (1 MÓDULO), 10A/250V, INCLUINDO SUPORTE E PLACA - FORNECIMENTO E INSTALAÇÃO. AF_09/2017</v>
          </cell>
          <cell r="C2774" t="str">
            <v>UN</v>
          </cell>
          <cell r="D2774">
            <v>16.600000000000001</v>
          </cell>
        </row>
        <row r="2775">
          <cell r="A2775">
            <v>91986</v>
          </cell>
          <cell r="B2775" t="str">
            <v>CAMPAINHA CIGARRA (1 MÓDULO), 10A/250V, SEM SUPORTE E SEM PLACA - FORNECIMENTO E INSTALAÇÃO. AF_09/2017</v>
          </cell>
          <cell r="C2775" t="str">
            <v>UN</v>
          </cell>
          <cell r="D2775">
            <v>24.06</v>
          </cell>
        </row>
        <row r="2776">
          <cell r="A2776">
            <v>91987</v>
          </cell>
          <cell r="B2776" t="str">
            <v>CAMPAINHA CIGARRA (1 MÓDULO), 10A/250V, INCLUINDO SUPORTE E PLACA - FORNECIMENTO E INSTALAÇÃO. AF_09/2017</v>
          </cell>
          <cell r="C2776" t="str">
            <v>UN</v>
          </cell>
          <cell r="D2776">
            <v>29.38</v>
          </cell>
        </row>
        <row r="2777">
          <cell r="A2777">
            <v>91988</v>
          </cell>
          <cell r="B2777" t="str">
            <v>INTERRUPTOR PULSADOR MINUTERIA (1 MÓDULO), 10A/250V, SEM SUPORTE E SEM PLACA - FORNECIMENTO E INSTALAÇÃO. AF_09/2017</v>
          </cell>
          <cell r="C2777" t="str">
            <v>UN</v>
          </cell>
          <cell r="D2777">
            <v>14.05</v>
          </cell>
        </row>
        <row r="2778">
          <cell r="A2778">
            <v>91989</v>
          </cell>
          <cell r="B2778" t="str">
            <v>INTERRUPTOR PULSADOR MINUTERIA (1 MÓDULO), 10A/250V, INCLUINDO SUPORTE E PLACA - FORNECIMENTO E INSTALAÇÃO. AF_09/2017</v>
          </cell>
          <cell r="C2778" t="str">
            <v>UN</v>
          </cell>
          <cell r="D2778">
            <v>19.37</v>
          </cell>
        </row>
        <row r="2779">
          <cell r="A2779">
            <v>91990</v>
          </cell>
          <cell r="B2779" t="str">
            <v>TOMADA ALTA DE EMBUTIR (1 MÓDULO), 2P+T 10 A, SEM SUPORTE E SEM PLACA - FORNECIMENTO E INSTALAÇÃO. AF_12/2015</v>
          </cell>
          <cell r="C2779" t="str">
            <v>UN</v>
          </cell>
          <cell r="D2779">
            <v>21.55</v>
          </cell>
        </row>
        <row r="2780">
          <cell r="A2780">
            <v>91991</v>
          </cell>
          <cell r="B2780" t="str">
            <v>TOMADA ALTA DE EMBUTIR (1 MÓDULO), 2P+T 20 A, SEM SUPORTE E SEM PLACA - FORNECIMENTO E INSTALAÇÃO. AF_12/2015</v>
          </cell>
          <cell r="C2780" t="str">
            <v>UN</v>
          </cell>
          <cell r="D2780">
            <v>23.04</v>
          </cell>
        </row>
        <row r="2781">
          <cell r="A2781">
            <v>91992</v>
          </cell>
          <cell r="B2781" t="str">
            <v>TOMADA ALTA DE EMBUTIR (1 MÓDULO), 2P+T 10 A, INCLUINDO SUPORTE E PLACA - FORNECIMENTO E INSTALAÇÃO. AF_12/2015</v>
          </cell>
          <cell r="C2781" t="str">
            <v>UN</v>
          </cell>
          <cell r="D2781">
            <v>26.87</v>
          </cell>
        </row>
        <row r="2782">
          <cell r="A2782">
            <v>91993</v>
          </cell>
          <cell r="B2782" t="str">
            <v>TOMADA ALTA DE EMBUTIR (1 MÓDULO), 2P+T 20 A, INCLUINDO SUPORTE E PLACA - FORNECIMENTO E INSTALAÇÃO. AF_12/2015</v>
          </cell>
          <cell r="C2782" t="str">
            <v>UN</v>
          </cell>
          <cell r="D2782">
            <v>28.36</v>
          </cell>
        </row>
        <row r="2783">
          <cell r="A2783">
            <v>91994</v>
          </cell>
          <cell r="B2783" t="str">
            <v>TOMADA MÉDIA DE EMBUTIR (1 MÓDULO), 2P+T 10 A, SEM SUPORTE E SEM PLACA - FORNECIMENTO E INSTALAÇÃO. AF_12/2015</v>
          </cell>
          <cell r="C2783" t="str">
            <v>UN</v>
          </cell>
          <cell r="D2783">
            <v>15.4</v>
          </cell>
        </row>
        <row r="2784">
          <cell r="A2784">
            <v>91995</v>
          </cell>
          <cell r="B2784" t="str">
            <v>TOMADA MÉDIA DE EMBUTIR (1 MÓDULO), 2P+T 20 A, SEM SUPORTE E SEM PLACA - FORNECIMENTO E INSTALAÇÃO. AF_12/2015</v>
          </cell>
          <cell r="C2784" t="str">
            <v>UN</v>
          </cell>
          <cell r="D2784">
            <v>16.89</v>
          </cell>
        </row>
        <row r="2785">
          <cell r="A2785">
            <v>91996</v>
          </cell>
          <cell r="B2785" t="str">
            <v>TOMADA MÉDIA DE EMBUTIR (1 MÓDULO), 2P+T 10 A, INCLUINDO SUPORTE E PLACA - FORNECIMENTO E INSTALAÇÃO. AF_12/2015</v>
          </cell>
          <cell r="C2785" t="str">
            <v>UN</v>
          </cell>
          <cell r="D2785">
            <v>20.72</v>
          </cell>
        </row>
        <row r="2786">
          <cell r="A2786">
            <v>91997</v>
          </cell>
          <cell r="B2786" t="str">
            <v>TOMADA MÉDIA DE EMBUTIR (1 MÓDULO), 2P+T 20 A, INCLUINDO SUPORTE E PLACA - FORNECIMENTO E INSTALAÇÃO. AF_12/2015</v>
          </cell>
          <cell r="C2786" t="str">
            <v>UN</v>
          </cell>
          <cell r="D2786">
            <v>22.21</v>
          </cell>
        </row>
        <row r="2787">
          <cell r="A2787">
            <v>91998</v>
          </cell>
          <cell r="B2787" t="str">
            <v>TOMADA BAIXA DE EMBUTIR (1 MÓDULO), 2P+T 10 A, SEM SUPORTE E SEM PLACA - FORNECIMENTO E INSTALAÇÃO. AF_12/2015</v>
          </cell>
          <cell r="C2787" t="str">
            <v>UN</v>
          </cell>
          <cell r="D2787">
            <v>13.01</v>
          </cell>
        </row>
        <row r="2788">
          <cell r="A2788">
            <v>91999</v>
          </cell>
          <cell r="B2788" t="str">
            <v>TOMADA BAIXA DE EMBUTIR (1 MÓDULO), 2P+T 20 A, SEM SUPORTE E SEM PLACA - FORNECIMENTO E INSTALAÇÃO. AF_12/2015</v>
          </cell>
          <cell r="C2788" t="str">
            <v>UN</v>
          </cell>
          <cell r="D2788">
            <v>14.5</v>
          </cell>
        </row>
        <row r="2789">
          <cell r="A2789">
            <v>92000</v>
          </cell>
          <cell r="B2789" t="str">
            <v>TOMADA BAIXA DE EMBUTIR (1 MÓDULO), 2P+T 10 A, INCLUINDO SUPORTE E PLACA - FORNECIMENTO E INSTALAÇÃO. AF_12/2015</v>
          </cell>
          <cell r="C2789" t="str">
            <v>UN</v>
          </cell>
          <cell r="D2789">
            <v>18.329999999999998</v>
          </cell>
        </row>
        <row r="2790">
          <cell r="A2790">
            <v>92001</v>
          </cell>
          <cell r="B2790" t="str">
            <v>TOMADA BAIXA DE EMBUTIR (1 MÓDULO), 2P+T 20 A, INCLUINDO SUPORTE E PLACA - FORNECIMENTO E INSTALAÇÃO. AF_12/2015</v>
          </cell>
          <cell r="C2790" t="str">
            <v>UN</v>
          </cell>
          <cell r="D2790">
            <v>19.82</v>
          </cell>
        </row>
        <row r="2791">
          <cell r="A2791">
            <v>92002</v>
          </cell>
          <cell r="B2791" t="str">
            <v>TOMADA MÉDIA DE EMBUTIR (2 MÓDULOS), 2P+T 10 A, SEM SUPORTE E SEM PLACA - FORNECIMENTO E INSTALAÇÃO. AF_12/2015</v>
          </cell>
          <cell r="C2791" t="str">
            <v>UN</v>
          </cell>
          <cell r="D2791">
            <v>28.82</v>
          </cell>
        </row>
        <row r="2792">
          <cell r="A2792">
            <v>92003</v>
          </cell>
          <cell r="B2792" t="str">
            <v>TOMADA MÉDIA DE EMBUTIR (2 MÓDULOS), 2P+T 20 A, SEM SUPORTE E SEM PLACA - FORNECIMENTO E INSTALAÇÃO. AF_12/2015</v>
          </cell>
          <cell r="C2792" t="str">
            <v>UN</v>
          </cell>
          <cell r="D2792">
            <v>31.8</v>
          </cell>
        </row>
        <row r="2793">
          <cell r="A2793">
            <v>92004</v>
          </cell>
          <cell r="B2793" t="str">
            <v>TOMADA MÉDIA DE EMBUTIR (2 MÓDULOS), 2P+T 10 A, INCLUINDO SUPORTE E PLACA - FORNECIMENTO E INSTALAÇÃO. AF_12/2015</v>
          </cell>
          <cell r="C2793" t="str">
            <v>UN</v>
          </cell>
          <cell r="D2793">
            <v>34.14</v>
          </cell>
        </row>
        <row r="2794">
          <cell r="A2794">
            <v>92005</v>
          </cell>
          <cell r="B2794" t="str">
            <v>TOMADA MÉDIA DE EMBUTIR (2 MÓDULOS), 2P+T 20 A, INCLUINDO SUPORTE E PLACA - FORNECIMENTO E INSTALAÇÃO. AF_12/2015</v>
          </cell>
          <cell r="C2794" t="str">
            <v>UN</v>
          </cell>
          <cell r="D2794">
            <v>37.119999999999997</v>
          </cell>
        </row>
        <row r="2795">
          <cell r="A2795">
            <v>92006</v>
          </cell>
          <cell r="B2795" t="str">
            <v>TOMADA BAIXA DE EMBUTIR (2 MÓDULOS), 2P+T 10 A, SEM SUPORTE E SEM PLACA - FORNECIMENTO E INSTALAÇÃO. AF_12/2015</v>
          </cell>
          <cell r="C2795" t="str">
            <v>UN</v>
          </cell>
          <cell r="D2795">
            <v>24.05</v>
          </cell>
        </row>
        <row r="2796">
          <cell r="A2796">
            <v>92007</v>
          </cell>
          <cell r="B2796" t="str">
            <v>TOMADA BAIXA DE EMBUTIR (2 MÓDULOS), 2P+T 20 A, SEM SUPORTE E SEM PLACA - FORNECIMENTO E INSTALAÇÃO. AF_12/2015</v>
          </cell>
          <cell r="C2796" t="str">
            <v>UN</v>
          </cell>
          <cell r="D2796">
            <v>27.03</v>
          </cell>
        </row>
        <row r="2797">
          <cell r="A2797">
            <v>92008</v>
          </cell>
          <cell r="B2797" t="str">
            <v>TOMADA BAIXA DE EMBUTIR (2 MÓDULOS), 2P+T 10 A, INCLUINDO SUPORTE E PLACA - FORNECIMENTO E INSTALAÇÃO. AF_12/2015</v>
          </cell>
          <cell r="C2797" t="str">
            <v>UN</v>
          </cell>
          <cell r="D2797">
            <v>29.37</v>
          </cell>
        </row>
        <row r="2798">
          <cell r="A2798">
            <v>92009</v>
          </cell>
          <cell r="B2798" t="str">
            <v>TOMADA BAIXA DE EMBUTIR (2 MÓDULOS), 2P+T 20 A, INCLUINDO SUPORTE E PLACA - FORNECIMENTO E INSTALAÇÃO. AF_12/2015</v>
          </cell>
          <cell r="C2798" t="str">
            <v>UN</v>
          </cell>
          <cell r="D2798">
            <v>32.35</v>
          </cell>
        </row>
        <row r="2799">
          <cell r="A2799">
            <v>92010</v>
          </cell>
          <cell r="B2799" t="str">
            <v>TOMADA MÉDIA DE EMBUTIR (3 MÓDULOS), 2P+T 10 A, SEM SUPORTE E SEM PLACA - FORNECIMENTO E INSTALAÇÃO. AF_12/2015</v>
          </cell>
          <cell r="C2799" t="str">
            <v>UN</v>
          </cell>
          <cell r="D2799">
            <v>42.24</v>
          </cell>
        </row>
        <row r="2800">
          <cell r="A2800">
            <v>92011</v>
          </cell>
          <cell r="B2800" t="str">
            <v>TOMADA MÉDIA DE EMBUTIR (3 MÓDULOS), 2P+T 20 A, SEM SUPORTE E SEM PLACA - FORNECIMENTO E INSTALAÇÃO. AF_12/2015</v>
          </cell>
          <cell r="C2800" t="str">
            <v>UN</v>
          </cell>
          <cell r="D2800">
            <v>46.71</v>
          </cell>
        </row>
        <row r="2801">
          <cell r="A2801">
            <v>92012</v>
          </cell>
          <cell r="B2801" t="str">
            <v>TOMADA MÉDIA DE EMBUTIR (3 MÓDULOS), 2P+T 10 A, INCLUINDO SUPORTE E PLACA - FORNECIMENTO E INSTALAÇÃO. AF_12/2015</v>
          </cell>
          <cell r="C2801" t="str">
            <v>UN</v>
          </cell>
          <cell r="D2801">
            <v>47.56</v>
          </cell>
        </row>
        <row r="2802">
          <cell r="A2802">
            <v>92013</v>
          </cell>
          <cell r="B2802" t="str">
            <v>TOMADA MÉDIA DE EMBUTIR (3 MÓDULOS), 2P+T 20 A, INCLUINDO SUPORTE E PLACA - FORNECIMENTO E INSTALAÇÃO. AF_12/2015</v>
          </cell>
          <cell r="C2802" t="str">
            <v>UN</v>
          </cell>
          <cell r="D2802">
            <v>52.03</v>
          </cell>
        </row>
        <row r="2803">
          <cell r="A2803">
            <v>92014</v>
          </cell>
          <cell r="B2803" t="str">
            <v>TOMADA BAIXA DE EMBUTIR (3 MÓDULOS), 2P+T 10 A, SEM SUPORTE E SEM PLACA - FORNECIMENTO E INSTALAÇÃO. AF_12/2015</v>
          </cell>
          <cell r="C2803" t="str">
            <v>UN</v>
          </cell>
          <cell r="D2803">
            <v>35.090000000000003</v>
          </cell>
        </row>
        <row r="2804">
          <cell r="A2804">
            <v>92015</v>
          </cell>
          <cell r="B2804" t="str">
            <v>TOMADA BAIXA DE EMBUTIR (3 MÓDULOS), 2P+T 20 A, SEM SUPORTE E SEM PLACA - FORNECIMENTO E INSTALAÇÃO. AF_12/2015</v>
          </cell>
          <cell r="C2804" t="str">
            <v>UN</v>
          </cell>
          <cell r="D2804">
            <v>39.56</v>
          </cell>
        </row>
        <row r="2805">
          <cell r="A2805">
            <v>92016</v>
          </cell>
          <cell r="B2805" t="str">
            <v>TOMADA BAIXA DE EMBUTIR (3 MÓDULOS), 2P+T 10 A, INCLUINDO SUPORTE E PLACA - FORNECIMENTO E INSTALAÇÃO. AF_12/2015</v>
          </cell>
          <cell r="C2805" t="str">
            <v>UN</v>
          </cell>
          <cell r="D2805">
            <v>40.409999999999997</v>
          </cell>
        </row>
        <row r="2806">
          <cell r="A2806">
            <v>92017</v>
          </cell>
          <cell r="B2806" t="str">
            <v>TOMADA BAIXA DE EMBUTIR (3 MÓDULOS), 2P+T 20 A, INCLUINDO SUPORTE E PLACA - FORNECIMENTO E INSTALAÇÃO. AF_12/2015</v>
          </cell>
          <cell r="C2806" t="str">
            <v>UN</v>
          </cell>
          <cell r="D2806">
            <v>44.88</v>
          </cell>
        </row>
        <row r="2807">
          <cell r="A2807">
            <v>92018</v>
          </cell>
          <cell r="B2807" t="str">
            <v>TOMADA BAIXA DE EMBUTIR (4 MÓDULOS), 2P+T 10 A, SEM SUPORTE E SEM PLACA - FORNECIMENTO E INSTALAÇÃO. AF_12/2015</v>
          </cell>
          <cell r="C2807" t="str">
            <v>UN</v>
          </cell>
          <cell r="D2807">
            <v>46.45</v>
          </cell>
        </row>
        <row r="2808">
          <cell r="A2808">
            <v>92019</v>
          </cell>
          <cell r="B2808" t="str">
            <v>TOMADA BAIXA DE EMBUTIR (4 MÓDULOS), 2P+T 10 A, INCLUINDO SUPORTE E PLACA - FORNECIMENTO E INSTALAÇÃO. AF_12/2015</v>
          </cell>
          <cell r="C2808" t="str">
            <v>UN</v>
          </cell>
          <cell r="D2808">
            <v>54.89</v>
          </cell>
        </row>
        <row r="2809">
          <cell r="A2809">
            <v>92020</v>
          </cell>
          <cell r="B2809" t="str">
            <v>TOMADA BAIXA DE EMBUTIR (6 MÓDULOS), 2P+T 10 A, SEM SUPORTE E SEM PLACA - FORNECIMENTO E INSTALAÇÃO. AF_12/2015</v>
          </cell>
          <cell r="C2809" t="str">
            <v>UN</v>
          </cell>
          <cell r="D2809">
            <v>68.680000000000007</v>
          </cell>
        </row>
        <row r="2810">
          <cell r="A2810">
            <v>92021</v>
          </cell>
          <cell r="B2810" t="str">
            <v>TOMADA BAIXA DE EMBUTIR (6 MÓDULOS), 2P+T 10 A, INCLUINDO SUPORTE E PLACA - FORNECIMENTO E INSTALAÇÃO. AF_12/2015</v>
          </cell>
          <cell r="C2810" t="str">
            <v>UN</v>
          </cell>
          <cell r="D2810">
            <v>77.12</v>
          </cell>
        </row>
        <row r="2811">
          <cell r="A2811">
            <v>92022</v>
          </cell>
          <cell r="B2811" t="str">
            <v>INTERRUPTOR SIMPLES (1 MÓDULO) COM 1 TOMADA DE EMBUTIR 2P+T 10 A,  SEM SUPORTE E SEM PLACA - FORNECIMENTO E INSTALAÇÃO. AF_12/2015</v>
          </cell>
          <cell r="C2811" t="str">
            <v>UN</v>
          </cell>
          <cell r="D2811">
            <v>25.46</v>
          </cell>
        </row>
        <row r="2812">
          <cell r="A2812">
            <v>92023</v>
          </cell>
          <cell r="B2812" t="str">
            <v>INTERRUPTOR SIMPLES (1 MÓDULO) COM 1 TOMADA DE EMBUTIR 2P+T 10 A,  INCLUINDO SUPORTE E PLACA - FORNECIMENTO E INSTALAÇÃO. AF_12/2015</v>
          </cell>
          <cell r="C2812" t="str">
            <v>UN</v>
          </cell>
          <cell r="D2812">
            <v>30.78</v>
          </cell>
        </row>
        <row r="2813">
          <cell r="A2813">
            <v>92024</v>
          </cell>
          <cell r="B2813" t="str">
            <v>INTERRUPTOR SIMPLES (1 MÓDULO) COM 2 TOMADAS DE EMBUTIR 2P+T 10 A,  SEM SUPORTE E SEM PLACA - FORNECIMENTO E INSTALAÇÃO. AF_12/2015</v>
          </cell>
          <cell r="C2813" t="str">
            <v>UN</v>
          </cell>
          <cell r="D2813">
            <v>38.909999999999997</v>
          </cell>
        </row>
        <row r="2814">
          <cell r="A2814">
            <v>92025</v>
          </cell>
          <cell r="B2814" t="str">
            <v>INTERRUPTOR SIMPLES (1 MÓDULO) COM 2 TOMADAS DE EMBUTIR 2P+T 10 A,  INCLUINDO SUPORTE E PLACA - FORNECIMENTO E INSTALAÇÃO. AF_12/2015</v>
          </cell>
          <cell r="C2814" t="str">
            <v>UN</v>
          </cell>
          <cell r="D2814">
            <v>44.23</v>
          </cell>
        </row>
        <row r="2815">
          <cell r="A2815">
            <v>92026</v>
          </cell>
          <cell r="B2815" t="str">
            <v>INTERRUPTOR SIMPLES (2 MÓDULOS) COM 1 TOMADA DE EMBUTIR 2P+T 10 A,  SEM SUPORTE E SEM PLACA - FORNECIMENTO E INSTALAÇÃO. AF_12/2015</v>
          </cell>
          <cell r="C2815" t="str">
            <v>UN</v>
          </cell>
          <cell r="D2815">
            <v>35.549999999999997</v>
          </cell>
        </row>
        <row r="2816">
          <cell r="A2816">
            <v>92027</v>
          </cell>
          <cell r="B2816" t="str">
            <v>INTERRUPTOR SIMPLES (2 MÓDULOS) COM 1 TOMADA DE EMBUTIR 2P+T 10 A,  INCLUINDO SUPORTE E PLACA - FORNECIMENTO E INSTALAÇÃO. AF_12/2015</v>
          </cell>
          <cell r="C2816" t="str">
            <v>UN</v>
          </cell>
          <cell r="D2816">
            <v>40.869999999999997</v>
          </cell>
        </row>
        <row r="2817">
          <cell r="A2817">
            <v>92028</v>
          </cell>
          <cell r="B2817" t="str">
            <v>INTERRUPTOR PARALELO (1 MÓDULO) COM 1 TOMADA DE EMBUTIR 2P+T 10 A,  SEM SUPORTE E SEM PLACA - FORNECIMENTO E INSTALAÇÃO. AF_12/2015</v>
          </cell>
          <cell r="C2817" t="str">
            <v>UN</v>
          </cell>
          <cell r="D2817">
            <v>29.59</v>
          </cell>
        </row>
        <row r="2818">
          <cell r="A2818">
            <v>92029</v>
          </cell>
          <cell r="B2818" t="str">
            <v>INTERRUPTOR PARALELO (1 MÓDULO) COM 1 TOMADA DE EMBUTIR 2P+T 10 A,  INCLUINDO SUPORTE E PLACA - FORNECIMENTO E INSTALAÇÃO. AF_12/2015</v>
          </cell>
          <cell r="C2818" t="str">
            <v>UN</v>
          </cell>
          <cell r="D2818">
            <v>34.909999999999997</v>
          </cell>
        </row>
        <row r="2819">
          <cell r="A2819">
            <v>92030</v>
          </cell>
          <cell r="B2819" t="str">
            <v>INTERRUPTOR PARALELO (1 MÓDULO) COM 2 TOMADAS DE EMBUTIR 2P+T 10 A,  SEM SUPORTE E SEM PLACA - FORNECIMENTO E INSTALAÇÃO. AF_12/2015</v>
          </cell>
          <cell r="C2819" t="str">
            <v>UN</v>
          </cell>
          <cell r="D2819">
            <v>43.01</v>
          </cell>
        </row>
        <row r="2820">
          <cell r="A2820">
            <v>92031</v>
          </cell>
          <cell r="B2820" t="str">
            <v>INTERRUPTOR PARALELO (1 MÓDULO) COM 2 TOMADAS DE EMBUTIR 2P+T 10 A,  INCLUINDO SUPORTE E PLACA - FORNECIMENTO E INSTALAÇÃO. AF_12/2015</v>
          </cell>
          <cell r="C2820" t="str">
            <v>UN</v>
          </cell>
          <cell r="D2820">
            <v>48.33</v>
          </cell>
        </row>
        <row r="2821">
          <cell r="A2821">
            <v>92032</v>
          </cell>
          <cell r="B2821" t="str">
            <v>INTERRUPTOR PARALELO (2 MÓDULOS) COM 1 TOMADA DE EMBUTIR 2P+T 10 A,  SEM SUPORTE E SEM PLACA - FORNECIMENTO E INSTALAÇÃO. AF_12/2015</v>
          </cell>
          <cell r="C2821" t="str">
            <v>UN</v>
          </cell>
          <cell r="D2821">
            <v>43.78</v>
          </cell>
        </row>
        <row r="2822">
          <cell r="A2822">
            <v>92033</v>
          </cell>
          <cell r="B2822" t="str">
            <v>INTERRUPTOR PARALELO (2 MÓDULOS) COM 1 TOMADA DE EMBUTIR 2P+T 10 A,  INCLUINDO SUPORTE E PLACA - FORNECIMENTO E INSTALAÇÃO. AF_12/2015</v>
          </cell>
          <cell r="C2822" t="str">
            <v>UN</v>
          </cell>
          <cell r="D2822">
            <v>49.1</v>
          </cell>
        </row>
        <row r="2823">
          <cell r="A2823">
            <v>92034</v>
          </cell>
          <cell r="B2823" t="str">
            <v>INTERRUPTOR SIMPLES (1 MÓDULO), INTERRUPTOR PARALELO (1 MÓDULO) E 1 TOMADA DE EMBUTIR 2P+T 10 A,  SEM SUPORTE E SEM PLACA - FORNECIMENTO E INSTALAÇÃO. AF_12/2015</v>
          </cell>
          <cell r="C2823" t="str">
            <v>UN</v>
          </cell>
          <cell r="D2823">
            <v>39.68</v>
          </cell>
        </row>
        <row r="2824">
          <cell r="A2824">
            <v>92035</v>
          </cell>
          <cell r="B2824" t="str">
            <v>INTERRUPTOR SIMPLES (1 MÓDULO), INTERRUPTOR PARALELO (1 MÓDULO) E 1 TOMADA DE EMBUTIR 2P+T 10 A,  INCLUINDO SUPORTE E PLACA - FORNECIMENTO E INSTALAÇÃO. AF_12/2015</v>
          </cell>
          <cell r="C2824" t="str">
            <v>UN</v>
          </cell>
          <cell r="D2824">
            <v>45</v>
          </cell>
        </row>
        <row r="2825">
          <cell r="A2825">
            <v>72278</v>
          </cell>
          <cell r="B2825" t="str">
            <v>LAMPADA VAPOR METALICO 400W - FORNECIMENTO E INSTALACAO</v>
          </cell>
          <cell r="C2825" t="str">
            <v>UN</v>
          </cell>
          <cell r="D2825">
            <v>70.010000000000005</v>
          </cell>
        </row>
        <row r="2826">
          <cell r="A2826">
            <v>72280</v>
          </cell>
          <cell r="B2826" t="str">
            <v>IGNITOR PARA PARTIDA LÂMPADA VAPOR SÓDIO ALTA PRESSÃO ATÉ 400W</v>
          </cell>
          <cell r="C2826" t="str">
            <v>UN</v>
          </cell>
          <cell r="D2826">
            <v>45.33</v>
          </cell>
        </row>
        <row r="2827">
          <cell r="A2827" t="str">
            <v>73953/4</v>
          </cell>
          <cell r="B2827" t="str">
            <v>LUMINÁRIAS TIPO CALHA, DE SOBREPOR, COM REATORES DE PARTIDA RÁPIDA E LÂMPADAS FLUORESCENTES 2X2X18W, COMPLETAS, FORNECIMENTO E INSTALAÇÃO</v>
          </cell>
          <cell r="C2827" t="str">
            <v>UN</v>
          </cell>
          <cell r="D2827">
            <v>131.25</v>
          </cell>
        </row>
        <row r="2828">
          <cell r="A2828" t="str">
            <v>73953/8</v>
          </cell>
          <cell r="B2828" t="str">
            <v>LUMINÁRIAS TIPO CALHA, DE SOBREPOR, COM REATORES DE PARTIDA RÁPIDA E LÂMPADAS FLUORESCENTES 2X2X36W, COMPLETAS, FORNECIMENTO E INSTALAÇÃO</v>
          </cell>
          <cell r="C2828" t="str">
            <v>UN</v>
          </cell>
          <cell r="D2828">
            <v>174.58</v>
          </cell>
        </row>
        <row r="2829">
          <cell r="A2829" t="str">
            <v>73953/9</v>
          </cell>
          <cell r="B2829" t="str">
            <v>LUMINARIA SOBREPOR TP CALHA C/REATOR PART CONVENC LAMP 1X20W E STARTERFIX EM LAJE OU FORRO - FORNECIMENTO E COLOCACAO</v>
          </cell>
          <cell r="C2829" t="str">
            <v>UN</v>
          </cell>
          <cell r="D2829">
            <v>49.48</v>
          </cell>
        </row>
        <row r="2830">
          <cell r="A2830">
            <v>83391</v>
          </cell>
          <cell r="B2830" t="str">
            <v>REATOR PARA LAMPADA FLUORESCENTE 2X40W PARTIDA RAPIDA FORNECIMENTO E INSTALACAO</v>
          </cell>
          <cell r="C2830" t="str">
            <v>UN</v>
          </cell>
          <cell r="D2830">
            <v>27.09</v>
          </cell>
        </row>
        <row r="2831">
          <cell r="A2831">
            <v>83392</v>
          </cell>
          <cell r="B2831" t="str">
            <v>REATOR PARA LAMPADA FLUORESCENTE 1X20W PARTIDA RAPIDA FORNECIMENTO E INSTALACAO</v>
          </cell>
          <cell r="C2831" t="str">
            <v>UN</v>
          </cell>
          <cell r="D2831">
            <v>19.93</v>
          </cell>
        </row>
        <row r="2832">
          <cell r="A2832">
            <v>83393</v>
          </cell>
          <cell r="B2832" t="str">
            <v>REATOR PARA LAMPADA FLUORESCENTE 1X40W PARTIDA RAPIDA FORNECIMENTO E INSTALACAO</v>
          </cell>
          <cell r="C2832" t="str">
            <v>UN</v>
          </cell>
          <cell r="D2832">
            <v>25.59</v>
          </cell>
        </row>
        <row r="2833">
          <cell r="A2833">
            <v>83470</v>
          </cell>
          <cell r="B2833" t="str">
            <v>LAMPADA FLUORESCENTE TP HO 85W - FORNECIMENTO E INSTALACAO</v>
          </cell>
          <cell r="C2833" t="str">
            <v>UN</v>
          </cell>
          <cell r="D2833">
            <v>66.849999999999994</v>
          </cell>
        </row>
        <row r="2834">
          <cell r="A2834">
            <v>93040</v>
          </cell>
          <cell r="B2834" t="str">
            <v>LÂMPADA FLUORESCENTE COMPACTA 15 W 2U, BASE E27 - FORNECIMENTO E INSTALAÇÃO</v>
          </cell>
          <cell r="C2834" t="str">
            <v>UN</v>
          </cell>
          <cell r="D2834">
            <v>10.73</v>
          </cell>
        </row>
        <row r="2835">
          <cell r="A2835">
            <v>93041</v>
          </cell>
          <cell r="B2835" t="str">
            <v>LÂMPADA FLUORESCENTE ESPIRAL BRANCA 65 W, BASE E27 - FORNECIMENTO E INSTALAÇÃO</v>
          </cell>
          <cell r="C2835" t="str">
            <v>UN</v>
          </cell>
          <cell r="D2835">
            <v>66.41</v>
          </cell>
        </row>
        <row r="2836">
          <cell r="A2836">
            <v>93042</v>
          </cell>
          <cell r="B2836" t="str">
            <v>LÂMPADA LED 6 W BIVOLT BRANCA, FORMATO TRADICIONAL (BASE E27) - FORNECIMENTO E INSTALAÇÃO</v>
          </cell>
          <cell r="C2836" t="str">
            <v>UN</v>
          </cell>
          <cell r="D2836">
            <v>21.61</v>
          </cell>
        </row>
        <row r="2837">
          <cell r="A2837">
            <v>93043</v>
          </cell>
          <cell r="B2837" t="str">
            <v>LÂMPADA LED 10 W BIVOLT BRANCA, FORMATO TRADICIONAL (BASE E27) - FORNECIMENTO E INSTALAÇÃO</v>
          </cell>
          <cell r="C2837" t="str">
            <v>UN</v>
          </cell>
          <cell r="D2837">
            <v>28.72</v>
          </cell>
        </row>
        <row r="2838">
          <cell r="A2838">
            <v>93044</v>
          </cell>
          <cell r="B2838" t="str">
            <v>LÂMPADA FLUORESCENTE COMPACTA 3U BRANCA 20 W, BASE E27 - FORNECIMENTO E INSTALAÇÃO</v>
          </cell>
          <cell r="C2838" t="str">
            <v>UN</v>
          </cell>
          <cell r="D2838">
            <v>12.05</v>
          </cell>
        </row>
        <row r="2839">
          <cell r="A2839">
            <v>93045</v>
          </cell>
          <cell r="B2839" t="str">
            <v>LÂMPADA FLUORESCENTE ESPIRAL BRANCA 45 W, BASE E27 - FORNECIMENTO E INSTALAÇÃO</v>
          </cell>
          <cell r="C2839" t="str">
            <v>UN</v>
          </cell>
          <cell r="D2839">
            <v>37.33</v>
          </cell>
        </row>
        <row r="2840">
          <cell r="A2840">
            <v>97583</v>
          </cell>
          <cell r="B2840" t="str">
            <v>LUMINÁRIA TIPO CALHA, DE SOBREPOR, COM 1 LÂMPADA TUBULAR DE 18 W - FORNECIMENTO E INSTALAÇÃO. AF_11/2017</v>
          </cell>
          <cell r="C2840" t="str">
            <v>UN</v>
          </cell>
          <cell r="D2840">
            <v>42.48</v>
          </cell>
        </row>
        <row r="2841">
          <cell r="A2841">
            <v>97584</v>
          </cell>
          <cell r="B2841" t="str">
            <v>LUMINÁRIA TIPO CALHA, DE SOBREPOR, COM 1 LÂMPADA TUBULAR DE 36 W - FORNECIMENTO E INSTALAÇÃO. AF_11/2017</v>
          </cell>
          <cell r="C2841" t="str">
            <v>UN</v>
          </cell>
          <cell r="D2841">
            <v>58.45</v>
          </cell>
        </row>
        <row r="2842">
          <cell r="A2842">
            <v>97585</v>
          </cell>
          <cell r="B2842" t="str">
            <v>LUMINÁRIA TIPO CALHA, DE SOBREPOR, COM 2 LÂMPADAS TUBULARES DE 18 W - FORNECIMENTO E INSTALAÇÃO. AF_11/2017</v>
          </cell>
          <cell r="C2842" t="str">
            <v>UN</v>
          </cell>
          <cell r="D2842">
            <v>58.04</v>
          </cell>
        </row>
        <row r="2843">
          <cell r="A2843">
            <v>97586</v>
          </cell>
          <cell r="B2843" t="str">
            <v>LUMINÁRIA TIPO CALHA, DE SOBREPOR, COM 2 LÂMPADAS TUBULARES DE 36 W - FORNECIMENTO E INSTALAÇÃO. AF_11/2017</v>
          </cell>
          <cell r="C2843" t="str">
            <v>UN</v>
          </cell>
          <cell r="D2843">
            <v>77.319999999999993</v>
          </cell>
        </row>
        <row r="2844">
          <cell r="A2844">
            <v>97587</v>
          </cell>
          <cell r="B2844" t="str">
            <v>LUMINÁRIA TIPO CALHA, DE EMBUTIR, COM 2 LÂMPADAS DE 14 W COM REFLETOR - FORNECIMENTO E INSTALAÇÃO. AF_11/2017</v>
          </cell>
          <cell r="C2844" t="str">
            <v>UN</v>
          </cell>
          <cell r="D2844">
            <v>134.74</v>
          </cell>
        </row>
        <row r="2845">
          <cell r="A2845">
            <v>97589</v>
          </cell>
          <cell r="B2845" t="str">
            <v>LUMINÁRIA TIPO PLAFON EM PLÁSTICO, DE SOBREPOR, COM 1 LÂMPADA DE 15 W, - FORNECIMENTO E INSTALAÇÃO. AF_11/2017</v>
          </cell>
          <cell r="C2845" t="str">
            <v>UN</v>
          </cell>
          <cell r="D2845">
            <v>25.56</v>
          </cell>
        </row>
        <row r="2846">
          <cell r="A2846">
            <v>97590</v>
          </cell>
          <cell r="B2846" t="str">
            <v>LUMINÁRIA TIPO PLAFON REDONDO COM VIDRO FOSCO, DE SOBREPOR, COM 1 LÂMPADA DE 15 W - FORNECIMENTO E INSTALAÇÃO. AF_11/2017</v>
          </cell>
          <cell r="C2846" t="str">
            <v>UN</v>
          </cell>
          <cell r="D2846">
            <v>52.2</v>
          </cell>
        </row>
        <row r="2847">
          <cell r="A2847">
            <v>97591</v>
          </cell>
          <cell r="B2847" t="str">
            <v>LUMINÁRIA TIPO PLAFON REDONDO COM VIDRO FOSCO, DE SOBREPOR, COM 2 LÂMPADAS DE 15 W - FORNECIMENTO E INSTALAÇÃO. AF_11/2017</v>
          </cell>
          <cell r="C2847" t="str">
            <v>UN</v>
          </cell>
          <cell r="D2847">
            <v>70.040000000000006</v>
          </cell>
        </row>
        <row r="2848">
          <cell r="A2848">
            <v>97592</v>
          </cell>
          <cell r="B2848" t="str">
            <v>LUMINÁRIA TIPO PLAFON, DE SOBREPOR, COM 1 LÂMPADA LED - FORNECIMENTO E INSTALAÇÃO. AF_11/2017</v>
          </cell>
          <cell r="C2848" t="str">
            <v>UN</v>
          </cell>
          <cell r="D2848">
            <v>94.64</v>
          </cell>
        </row>
        <row r="2849">
          <cell r="A2849">
            <v>97593</v>
          </cell>
          <cell r="B2849" t="str">
            <v>LUMINÁRIA TIPO SPOT, DE SOBREPOR, COM 1 LÂMPADA DE 15 W - FORNECIMENTO E INSTALAÇÃO. AF_11/2017</v>
          </cell>
          <cell r="C2849" t="str">
            <v>UN</v>
          </cell>
          <cell r="D2849">
            <v>72.03</v>
          </cell>
        </row>
        <row r="2850">
          <cell r="A2850">
            <v>97594</v>
          </cell>
          <cell r="B2850" t="str">
            <v>LUMINÁRIA TIPO SPOT, DE SOBREPOR, COM 2 LÂMPADAS DE 15 W - FORNECIMENTO E INSTALAÇÃO. AF_11/2017</v>
          </cell>
          <cell r="C2850" t="str">
            <v>UN</v>
          </cell>
          <cell r="D2850">
            <v>69.58</v>
          </cell>
        </row>
        <row r="2851">
          <cell r="A2851">
            <v>97595</v>
          </cell>
          <cell r="B2851" t="str">
            <v>SENSOR DE PRESENÇA COM FOTOCÉLULA, FIXAÇÃO EM PAREDE - FORNECIMENTO E INSTALAÇÃO. AF_11/2017</v>
          </cell>
          <cell r="C2851" t="str">
            <v>UN</v>
          </cell>
          <cell r="D2851">
            <v>46.9</v>
          </cell>
        </row>
        <row r="2852">
          <cell r="A2852">
            <v>97596</v>
          </cell>
          <cell r="B2852" t="str">
            <v>SENSOR DE PRESENÇA SEM FOTOCÉLULA, FIXAÇÃO EM PAREDE - FORNECIMENTO E INSTALAÇÃO. AF_11/2017</v>
          </cell>
          <cell r="C2852" t="str">
            <v>UN</v>
          </cell>
          <cell r="D2852">
            <v>32.5</v>
          </cell>
        </row>
        <row r="2853">
          <cell r="A2853">
            <v>97597</v>
          </cell>
          <cell r="B2853" t="str">
            <v>SENSOR DE PRESENÇA COM FOTOCÉLULA, FIXAÇÃO EM TETO - FORNECIMENTO E INSTALAÇÃO. AF_11/2017</v>
          </cell>
          <cell r="C2853" t="str">
            <v>UN</v>
          </cell>
          <cell r="D2853">
            <v>40.03</v>
          </cell>
        </row>
        <row r="2854">
          <cell r="A2854">
            <v>97598</v>
          </cell>
          <cell r="B2854" t="str">
            <v>SENSOR DE PRESENÇA SEM FOTOCÉLULA, FIXAÇÃO EM TETO - FORNECIMENTO E INSTALAÇÃO. AF_11/2017</v>
          </cell>
          <cell r="C2854" t="str">
            <v>UN</v>
          </cell>
          <cell r="D2854">
            <v>38.19</v>
          </cell>
        </row>
        <row r="2855">
          <cell r="A2855">
            <v>97599</v>
          </cell>
          <cell r="B2855" t="str">
            <v>LUMINÁRIA DE EMERGÊNCIA - FORNECIMENTO E INSTALAÇÃO. AF_11/2017</v>
          </cell>
          <cell r="C2855" t="str">
            <v>UN</v>
          </cell>
          <cell r="D2855">
            <v>36.229999999999997</v>
          </cell>
        </row>
        <row r="2856">
          <cell r="A2856">
            <v>97609</v>
          </cell>
          <cell r="B2856" t="str">
            <v>LÂMPADA COMPACTA DE LED 6 W, BASE E27 - FORNECIMENTO E INSTALAÇÃO. AF_11/2017</v>
          </cell>
          <cell r="C2856" t="str">
            <v>UN</v>
          </cell>
          <cell r="D2856">
            <v>26.54</v>
          </cell>
        </row>
        <row r="2857">
          <cell r="A2857">
            <v>97610</v>
          </cell>
          <cell r="B2857" t="str">
            <v>LÂMPADA COMPACTA DE LED 10 W, BASE E27 - FORNECIMENTO E INSTALAÇÃO. AF_11/2017</v>
          </cell>
          <cell r="C2857" t="str">
            <v>UN</v>
          </cell>
          <cell r="D2857">
            <v>33.65</v>
          </cell>
        </row>
        <row r="2858">
          <cell r="A2858">
            <v>97611</v>
          </cell>
          <cell r="B2858" t="str">
            <v>LÂMPADA COMPACTA FLUORESCENTE DE 15 W, BASE E27 - FORNECIMENTO E INSTALAÇÃO. AF_11/2017</v>
          </cell>
          <cell r="C2858" t="str">
            <v>UN</v>
          </cell>
          <cell r="D2858">
            <v>15.66</v>
          </cell>
        </row>
        <row r="2859">
          <cell r="A2859">
            <v>97612</v>
          </cell>
          <cell r="B2859" t="str">
            <v>LÂMPADA COMPACTA FLUORESCENTE DE 20 W, BASE E27 - FORNECIMENTO E INSTALAÇÃO. AF_11/2017</v>
          </cell>
          <cell r="C2859" t="str">
            <v>UN</v>
          </cell>
          <cell r="D2859">
            <v>16.98</v>
          </cell>
        </row>
        <row r="2860">
          <cell r="A2860">
            <v>97613</v>
          </cell>
          <cell r="B2860" t="str">
            <v>LÂMPADA COMPACTA DE VAPOR MERCURIO 125 W, BASE E27 - FORNECIMENTO E INSTALAÇÃO. AF_11/2017</v>
          </cell>
          <cell r="C2860" t="str">
            <v>UN</v>
          </cell>
          <cell r="D2860">
            <v>21.35</v>
          </cell>
        </row>
        <row r="2861">
          <cell r="A2861">
            <v>97614</v>
          </cell>
          <cell r="B2861" t="str">
            <v>LÂMPADA COMPACTA DE VAPOR METÁLICO OVOIDE 150 W, BASE E27 - FORNECIMENTO E INSTALAÇÃO. AF_11/2017</v>
          </cell>
          <cell r="C2861" t="str">
            <v>UN</v>
          </cell>
          <cell r="D2861">
            <v>37.11</v>
          </cell>
        </row>
        <row r="2862">
          <cell r="A2862">
            <v>97615</v>
          </cell>
          <cell r="B2862" t="str">
            <v>LÂMPADA TUBULAR FLUORESCENTE T8 DE 16/18 W, BASE G13 - FORNECIMENTO E INSTALAÇÃO. AF_11/2017_P</v>
          </cell>
          <cell r="C2862" t="str">
            <v>UN</v>
          </cell>
          <cell r="D2862">
            <v>30.01</v>
          </cell>
        </row>
        <row r="2863">
          <cell r="A2863">
            <v>97616</v>
          </cell>
          <cell r="B2863" t="str">
            <v>LÂMPADA TUBULAR FLUORESCENTE T8 DE 32/36 W, BASE G13 - FORNECIMENTO E INSTALAÇÃO. AF_11/2017_P</v>
          </cell>
          <cell r="C2863" t="str">
            <v>UN</v>
          </cell>
          <cell r="D2863">
            <v>33.78</v>
          </cell>
        </row>
        <row r="2864">
          <cell r="A2864">
            <v>97617</v>
          </cell>
          <cell r="B2864" t="str">
            <v>LÂMPADA TUBULAR FLUORESCENTE T10 DE 20/40 W, BASE G13 - FORNECIMENTO E INSTALAÇÃO. AF_11/2017_P</v>
          </cell>
          <cell r="C2864" t="str">
            <v>UN</v>
          </cell>
          <cell r="D2864">
            <v>33.58</v>
          </cell>
        </row>
        <row r="2865">
          <cell r="A2865">
            <v>97618</v>
          </cell>
          <cell r="B2865" t="str">
            <v>LÂMPADA TUBULAR FLUORESCENTE T5 DE 14 W, BASE G13 - FORNECIMENTO E INSTALAÇÃO. AF_11/2017_P</v>
          </cell>
          <cell r="C2865" t="str">
            <v>UN</v>
          </cell>
          <cell r="D2865">
            <v>31.86</v>
          </cell>
        </row>
        <row r="2866">
          <cell r="A2866">
            <v>41598</v>
          </cell>
          <cell r="B2866" t="str">
            <v>ENTRADA PROVISORIA DE ENERGIA ELETRICA AEREA TRIFASICA 40A EM POSTE MADEIRA</v>
          </cell>
          <cell r="C2866" t="str">
            <v>UN</v>
          </cell>
          <cell r="D2866">
            <v>1221.74</v>
          </cell>
        </row>
        <row r="2867">
          <cell r="A2867">
            <v>72941</v>
          </cell>
          <cell r="B2867" t="str">
            <v>APARELHO SINALIZADOR DE SAIDA DE GARAGEM, COM CELULA FOTOELETRICA - FORNECIMENTO E INSTALACAO</v>
          </cell>
          <cell r="C2867" t="str">
            <v>UN</v>
          </cell>
          <cell r="D2867">
            <v>169.55</v>
          </cell>
        </row>
        <row r="2868">
          <cell r="A2868">
            <v>73624</v>
          </cell>
          <cell r="B2868" t="str">
            <v>SUPORTE PARA TRANSFORMADOR EM POSTE DE CONCRETO CIRCULAR</v>
          </cell>
          <cell r="C2868" t="str">
            <v>UN</v>
          </cell>
          <cell r="D2868">
            <v>73.72</v>
          </cell>
        </row>
        <row r="2869">
          <cell r="A2869" t="str">
            <v>73767/1</v>
          </cell>
          <cell r="B2869" t="str">
            <v>GRAMPO PARALELO EM ALUMINIO FUNDIDO OU ESTRUDADO DE 2 PARAFUSOS, PARA CABO DE 6 A 50 MM2, PASTA ANTIOXIDANTE. FORNEC E INSTALAÇÃO.</v>
          </cell>
          <cell r="C2869" t="str">
            <v>UN</v>
          </cell>
          <cell r="D2869">
            <v>8.0399999999999991</v>
          </cell>
        </row>
        <row r="2870">
          <cell r="A2870" t="str">
            <v>73767/2</v>
          </cell>
          <cell r="B2870" t="str">
            <v>ALCA PRE-FORMADA DISTRIBUIÇÃO EM  ACO RECOBERTO COM ALUMINIO PARA CABO 25MM2, ENCAPADO. FORNECIMENTO E INSTALAÇÃO.</v>
          </cell>
          <cell r="C2870" t="str">
            <v>UN</v>
          </cell>
          <cell r="D2870">
            <v>9.89</v>
          </cell>
        </row>
        <row r="2871">
          <cell r="A2871" t="str">
            <v>73767/3</v>
          </cell>
          <cell r="B2871" t="str">
            <v>LACO DE ROLDANA PRE-FORMADO ACO RECOBERTO DE ALUMINIO PARA CABO DE ALUMINIO NU BITOLA 25MM2 - FORNECIMENTO E COLOCACAO</v>
          </cell>
          <cell r="C2871" t="str">
            <v>UN</v>
          </cell>
          <cell r="D2871">
            <v>7</v>
          </cell>
        </row>
        <row r="2872">
          <cell r="A2872" t="str">
            <v>73767/4</v>
          </cell>
          <cell r="B2872" t="str">
            <v>ALCA PRE-FORMADA DISTRIBUICAO EM ACO RECOBERTO COM ALUMINIO NU PARA CABO 25MM2, ENCAPADO. FORNECIMENTO E INSTALACAO.</v>
          </cell>
          <cell r="C2872" t="str">
            <v>UN</v>
          </cell>
          <cell r="D2872">
            <v>4.3600000000000003</v>
          </cell>
        </row>
        <row r="2873">
          <cell r="A2873" t="str">
            <v>73767/5</v>
          </cell>
          <cell r="B2873" t="str">
            <v>ALCA PRE-FORMADA SERV DE ACO RECOB C/ALUM NU ENCAPADO 25MM2 (BITOLA)  CONF PROJ A4-148-CP RIOLUZ FORNECIMENTO E COLOCACAO</v>
          </cell>
          <cell r="C2873" t="str">
            <v>UN</v>
          </cell>
          <cell r="D2873">
            <v>3.94</v>
          </cell>
        </row>
        <row r="2874">
          <cell r="A2874" t="str">
            <v>73781/1</v>
          </cell>
          <cell r="B2874" t="str">
            <v>MUFLA TERMINAL PRIMARIA UNIPOLAR USO INTERNO PARA CABO 35/120MM2, ISOLACAO 15/25KV EM EPR - BORRACHA DE SILICONE. FORNECIMENTO E INSTALACAO.</v>
          </cell>
          <cell r="C2874" t="str">
            <v>UN</v>
          </cell>
          <cell r="D2874">
            <v>335.64</v>
          </cell>
        </row>
        <row r="2875">
          <cell r="A2875" t="str">
            <v>73781/2</v>
          </cell>
          <cell r="B2875" t="str">
            <v>ISOLADOR DE PINO TP HI-POT CILINDRICO CLASSE 15KV. FORNECIMENTO E INSTALACAO.</v>
          </cell>
          <cell r="C2875" t="str">
            <v>UN</v>
          </cell>
          <cell r="D2875">
            <v>36.97</v>
          </cell>
        </row>
        <row r="2876">
          <cell r="A2876" t="str">
            <v>73781/3</v>
          </cell>
          <cell r="B2876" t="str">
            <v>ISOLADOR DE SUSPENSAO (DISCO) TP CAVILHA CLASSE 15KV - 6''. FORNECIMENTO E INSTALACAO.</v>
          </cell>
          <cell r="C2876" t="str">
            <v>UN</v>
          </cell>
          <cell r="D2876">
            <v>115.9</v>
          </cell>
        </row>
        <row r="2877">
          <cell r="A2877">
            <v>88543</v>
          </cell>
          <cell r="B2877" t="str">
            <v>ARMACAO SECUNDARIA OU REX COMPLETA PARA TRESLINHAS-FORNECIMENTO E INSTALACAO.</v>
          </cell>
          <cell r="C2877" t="str">
            <v>UN</v>
          </cell>
          <cell r="D2877">
            <v>123.82</v>
          </cell>
        </row>
        <row r="2878">
          <cell r="A2878">
            <v>88544</v>
          </cell>
          <cell r="B2878" t="str">
            <v>ARMACAO SECUNDARIA OU REX COMPLETA PARA DUAS LINHAS-FORNECIMENTO E INSTALACAO.</v>
          </cell>
          <cell r="C2878" t="str">
            <v>UN</v>
          </cell>
          <cell r="D2878">
            <v>77.16</v>
          </cell>
        </row>
        <row r="2879">
          <cell r="A2879">
            <v>88545</v>
          </cell>
          <cell r="B2879" t="str">
            <v>ARMACAO SECUNDARIA OU REX COMPLETA PARA QUATRO LINHAS-FORNECIMENTO E INSTALACAO.</v>
          </cell>
          <cell r="C2879" t="str">
            <v>UN</v>
          </cell>
          <cell r="D2879">
            <v>145.62</v>
          </cell>
        </row>
        <row r="2880">
          <cell r="A2880">
            <v>83397</v>
          </cell>
          <cell r="B2880" t="str">
            <v>POSTE DE CONCRETO DUPLO T H=9M CARGA NOMINAL 500KG INCLUSIVE ESCAVACAO, EXCLUSIVE TRANSPORTE - FORNECIMENTO E INSTALACAO</v>
          </cell>
          <cell r="C2880" t="str">
            <v>UN</v>
          </cell>
          <cell r="D2880">
            <v>1112.05</v>
          </cell>
        </row>
        <row r="2881">
          <cell r="A2881" t="str">
            <v>73769/1</v>
          </cell>
          <cell r="B2881" t="str">
            <v>POSTE ACO CONICO CONTINUO CURVO SIMPLES SEM BASE C/JANELA 9M (INSPECAO) - FORNECIMENTO E INSTALACAO</v>
          </cell>
          <cell r="C2881" t="str">
            <v>UN</v>
          </cell>
          <cell r="D2881">
            <v>1237.01</v>
          </cell>
        </row>
        <row r="2882">
          <cell r="A2882" t="str">
            <v>73769/2</v>
          </cell>
          <cell r="B2882" t="str">
            <v>POSTE DE AÇO CONICO CONTÍNUO CURVO SIMPLES, FLANGEADO, COM JANELA DE INSPEÇÃO H=9M - FORNECIMENTO E INSTALACAO</v>
          </cell>
          <cell r="C2882" t="str">
            <v>UN</v>
          </cell>
          <cell r="D2882">
            <v>1238.6199999999999</v>
          </cell>
        </row>
        <row r="2883">
          <cell r="A2883" t="str">
            <v>73769/3</v>
          </cell>
          <cell r="B2883" t="str">
            <v>POSTE DE ACO CONICO CONTINUO CURVO DUPLO, FLANGEADO, COM JANELA DE INSPECAO H=9M - FORNECIMENTO E INSTALACAO</v>
          </cell>
          <cell r="C2883" t="str">
            <v>UN</v>
          </cell>
          <cell r="D2883">
            <v>1276.8900000000001</v>
          </cell>
        </row>
        <row r="2884">
          <cell r="A2884" t="str">
            <v>73769/4</v>
          </cell>
          <cell r="B2884" t="str">
            <v>POSTE DE ACO CONICO CONTINUO RETO, ENGASTADO, H=9M - FORNECIMENTO E INSTALACAO</v>
          </cell>
          <cell r="C2884" t="str">
            <v>UN</v>
          </cell>
          <cell r="D2884">
            <v>1288.83</v>
          </cell>
        </row>
        <row r="2885">
          <cell r="A2885" t="str">
            <v>73855/1</v>
          </cell>
          <cell r="B2885" t="str">
            <v>CHUMBADOR DE AÇO PARA FIXAÇÃO DE POSTE DE ACO RETO OU CURVO 7 A 9M COM FLANGE - FORNECIMENTO E INSTALACAO</v>
          </cell>
          <cell r="C2885" t="str">
            <v>UN</v>
          </cell>
          <cell r="D2885">
            <v>776.8</v>
          </cell>
        </row>
        <row r="2886">
          <cell r="A2886">
            <v>72281</v>
          </cell>
          <cell r="B2886" t="str">
            <v>REATOR PARA LAMPADA VAPOR DE MERCURIO USO EXTERNO 220V/400W</v>
          </cell>
          <cell r="C2886" t="str">
            <v>UN</v>
          </cell>
          <cell r="D2886">
            <v>100.35</v>
          </cell>
        </row>
        <row r="2887">
          <cell r="A2887">
            <v>72282</v>
          </cell>
          <cell r="B2887" t="str">
            <v>REATOR PARA LAMPADA VAPOR DE SODIO ALTA PRESSAO - 220V/250W - USO EXTERNO</v>
          </cell>
          <cell r="C2887" t="str">
            <v>UN</v>
          </cell>
          <cell r="D2887">
            <v>137.47</v>
          </cell>
        </row>
        <row r="2888">
          <cell r="A2888" t="str">
            <v>73831/2</v>
          </cell>
          <cell r="B2888" t="str">
            <v>LAMPADA DE VAPOR DE MERCURIO DE 250W - FORNECIMENTO E INSTALACAO</v>
          </cell>
          <cell r="C2888" t="str">
            <v>UN</v>
          </cell>
          <cell r="D2888">
            <v>30.46</v>
          </cell>
        </row>
        <row r="2889">
          <cell r="A2889" t="str">
            <v>73831/3</v>
          </cell>
          <cell r="B2889" t="str">
            <v>LAMPADA DE VAPOR DE MERCURIO DE 400W/250V - FORNECIMENTO E INSTALACAO</v>
          </cell>
          <cell r="C2889" t="str">
            <v>UN</v>
          </cell>
          <cell r="D2889">
            <v>40.21</v>
          </cell>
        </row>
        <row r="2890">
          <cell r="A2890" t="str">
            <v>73831/4</v>
          </cell>
          <cell r="B2890" t="str">
            <v>LAMPADA MISTA DE 160W - FORNECIMENTO E INSTALACAO</v>
          </cell>
          <cell r="C2890" t="str">
            <v>UN</v>
          </cell>
          <cell r="D2890">
            <v>19.61</v>
          </cell>
        </row>
        <row r="2891">
          <cell r="A2891" t="str">
            <v>73831/5</v>
          </cell>
          <cell r="B2891" t="str">
            <v>LAMPADA MISTA DE 250W - FORNECIMENTO E INSTALACAO</v>
          </cell>
          <cell r="C2891" t="str">
            <v>UN</v>
          </cell>
          <cell r="D2891">
            <v>25.41</v>
          </cell>
        </row>
        <row r="2892">
          <cell r="A2892" t="str">
            <v>73831/6</v>
          </cell>
          <cell r="B2892" t="str">
            <v>LAMPADA MISTA DE 500W - FORNECIMENTO E INSTALACAO</v>
          </cell>
          <cell r="C2892" t="str">
            <v>UN</v>
          </cell>
          <cell r="D2892">
            <v>45.06</v>
          </cell>
        </row>
        <row r="2893">
          <cell r="A2893" t="str">
            <v>73831/7</v>
          </cell>
          <cell r="B2893" t="str">
            <v>LAMPADA DE VAPOR DE SODIO DE 150WX220V - FORNECIMENTO E INSTALACAO</v>
          </cell>
          <cell r="C2893" t="str">
            <v>UN</v>
          </cell>
          <cell r="D2893">
            <v>36.22</v>
          </cell>
        </row>
        <row r="2894">
          <cell r="A2894" t="str">
            <v>73831/8</v>
          </cell>
          <cell r="B2894" t="str">
            <v>LAMPADA DE VAPOR DE SODIO DE 250WX220V - FORNECIMENTO E INSTALACAO</v>
          </cell>
          <cell r="C2894" t="str">
            <v>UN</v>
          </cell>
          <cell r="D2894">
            <v>41.3</v>
          </cell>
        </row>
        <row r="2895">
          <cell r="A2895" t="str">
            <v>73831/9</v>
          </cell>
          <cell r="B2895" t="str">
            <v>LAMPADA DE VAPOR DE SODIO DE 400WX220V - FORNECIMENTO E INSTALACAO</v>
          </cell>
          <cell r="C2895" t="str">
            <v>UN</v>
          </cell>
          <cell r="D2895">
            <v>47.54</v>
          </cell>
        </row>
        <row r="2896">
          <cell r="A2896" t="str">
            <v>74231/1</v>
          </cell>
          <cell r="B2896" t="str">
            <v>LUMINARIA ABERTA PARA ILUMINACAO PUBLICA, PARA LAMPADA A VAPOR DE MERCURIO ATE 400W E MISTA ATE 500W, COM BRACO EM TUBO DE ACO GALV D=50MM PROJ HOR=2.500MM E PROJ VERT= 2.200MM, FORNECIMENTO E INSTALACAO</v>
          </cell>
          <cell r="C2896" t="str">
            <v>UN</v>
          </cell>
          <cell r="D2896">
            <v>122.63</v>
          </cell>
        </row>
        <row r="2897">
          <cell r="A2897" t="str">
            <v>74246/1</v>
          </cell>
          <cell r="B2897" t="str">
            <v>REFLETOR RETANGULAR FECHADO COM LAMPADA VAPOR METALICO 400 W</v>
          </cell>
          <cell r="C2897" t="str">
            <v>UN</v>
          </cell>
          <cell r="D2897">
            <v>251.78</v>
          </cell>
        </row>
        <row r="2898">
          <cell r="A2898">
            <v>83399</v>
          </cell>
          <cell r="B2898" t="str">
            <v>RELE FOTOELETRICO P/ COMANDO DE ILUMINACAO EXTERNA 220V/1000W - FORNECIMENTO E INSTALACAO</v>
          </cell>
          <cell r="C2898" t="str">
            <v>UN</v>
          </cell>
          <cell r="D2898">
            <v>28.2</v>
          </cell>
        </row>
        <row r="2899">
          <cell r="A2899">
            <v>83400</v>
          </cell>
          <cell r="B2899" t="str">
            <v>BRACO P/ ILUMINACAO DE RUAS EM TUBO ACO GALV 1" COMP = 1,20M E INCLINACAO 25GRAUS EM RELACAO AO PLANO VERTICAL P/ FIXACAO EM POSTE OU PAREDE - FORNECIMENTO E INSTALACAO</v>
          </cell>
          <cell r="C2899" t="str">
            <v>UN</v>
          </cell>
          <cell r="D2899">
            <v>86.82</v>
          </cell>
        </row>
        <row r="2900">
          <cell r="A2900">
            <v>83401</v>
          </cell>
          <cell r="B2900" t="str">
            <v>BRACO P/ LUMINARIA PUBLICA 1 X 1,50 M, EM TUBO ACO GALV 3/4, P/ FIXACAO EM POSTE OU PAREDE - FORNECIMENTO E INSTALACAO</v>
          </cell>
          <cell r="C2900" t="str">
            <v>UN</v>
          </cell>
          <cell r="D2900">
            <v>86.82</v>
          </cell>
        </row>
        <row r="2901">
          <cell r="A2901">
            <v>83402</v>
          </cell>
          <cell r="B2901" t="str">
            <v>ABRACADEIRA DE FIXACAO DE BRACOS DE LUMINARIAS DE 4" - FORNECIMENTO E INSTALACAO</v>
          </cell>
          <cell r="C2901" t="str">
            <v>UN</v>
          </cell>
          <cell r="D2901">
            <v>47.24</v>
          </cell>
        </row>
        <row r="2902">
          <cell r="A2902">
            <v>83475</v>
          </cell>
          <cell r="B2902" t="str">
            <v>LUMINARIA FECHADA PARA ILUMINACAO PUBLICA COM REATOR DE PARTIDA RAPIDA COM LAMPADA A VAPOR DE MERCURIO 250W - FORNECIMENTO E INSTALACAO</v>
          </cell>
          <cell r="C2902" t="str">
            <v>UN</v>
          </cell>
          <cell r="D2902">
            <v>353.61</v>
          </cell>
        </row>
        <row r="2903">
          <cell r="A2903">
            <v>83478</v>
          </cell>
          <cell r="B2903" t="str">
            <v>LUMINARIA FECHADA PARA ILUMINACAO PUBLICA - LAMPADAS DE 250/500W - FORNECIMENTO E INSTALACAO (EXCLUINDO LAMPADAS)</v>
          </cell>
          <cell r="C2903" t="str">
            <v>UN</v>
          </cell>
          <cell r="D2903">
            <v>257.19</v>
          </cell>
        </row>
        <row r="2904">
          <cell r="A2904">
            <v>83479</v>
          </cell>
          <cell r="B2904" t="str">
            <v>LUMINARIA ESTANQUE - PROTECAO CONTRA AGUA, POEIRA OU IMPACTOS - TIPO AQUATIC PIAL OU EQUIVALENTE</v>
          </cell>
          <cell r="C2904" t="str">
            <v>UN</v>
          </cell>
          <cell r="D2904">
            <v>102.57</v>
          </cell>
        </row>
        <row r="2905">
          <cell r="A2905">
            <v>83480</v>
          </cell>
          <cell r="B2905" t="str">
            <v>REATOR PARA LAMPADA VAPOR DE MERCURIO 125W  USO EXTERNO</v>
          </cell>
          <cell r="C2905" t="str">
            <v>UN</v>
          </cell>
          <cell r="D2905">
            <v>80.150000000000006</v>
          </cell>
        </row>
        <row r="2906">
          <cell r="A2906">
            <v>83481</v>
          </cell>
          <cell r="B2906" t="str">
            <v>REATOR PARA LAMPADA VAPOR DE MERCURIO 250W USO EXTERNO</v>
          </cell>
          <cell r="C2906" t="str">
            <v>UN</v>
          </cell>
          <cell r="D2906">
            <v>90.55</v>
          </cell>
        </row>
        <row r="2907">
          <cell r="A2907">
            <v>97600</v>
          </cell>
          <cell r="B2907" t="str">
            <v>REFLETOR EM ALUMÍNIO COM SUPORTE E ALÇA, LÂMPADA 125 W - FORNECIMENTO E INSTALAÇÃO. AF_11/2017</v>
          </cell>
          <cell r="C2907" t="str">
            <v>UN</v>
          </cell>
          <cell r="D2907">
            <v>177.38</v>
          </cell>
        </row>
        <row r="2908">
          <cell r="A2908">
            <v>97601</v>
          </cell>
          <cell r="B2908" t="str">
            <v>REFLETOR EM ALUMÍNIO COM SUPORTE E ALÇA, LÂMPADA 250 W - FORNECIMENTO E INSTALAÇÃO. AF_11/2017</v>
          </cell>
          <cell r="C2908" t="str">
            <v>UN</v>
          </cell>
          <cell r="D2908">
            <v>189.12</v>
          </cell>
        </row>
        <row r="2909">
          <cell r="A2909">
            <v>97605</v>
          </cell>
          <cell r="B2909" t="str">
            <v>LUMINÁRIA ARANDELA TIPO MEIA-LUA, PARA 1 LÂMPADA LED - FORNECIMENTO E INSTALAÇÃO. AF_11/2017</v>
          </cell>
          <cell r="C2909" t="str">
            <v>UN</v>
          </cell>
          <cell r="D2909">
            <v>63.18</v>
          </cell>
        </row>
        <row r="2910">
          <cell r="A2910">
            <v>97606</v>
          </cell>
          <cell r="B2910" t="str">
            <v>LUMINÁRIA ARANDELA TIPO MEIA-LUA, PARA 1 LÂMPADA DE 15 W - FORNECIMENTO E INSTALAÇÃO. AF_11/2017</v>
          </cell>
          <cell r="C2910" t="str">
            <v>UN</v>
          </cell>
          <cell r="D2910">
            <v>52.3</v>
          </cell>
        </row>
        <row r="2911">
          <cell r="A2911">
            <v>97607</v>
          </cell>
          <cell r="B2911" t="str">
            <v>LUMINÁRIA ARANDELA TIPO TARTARUGA PARA 1 LÂMPADA LED - FORNECIMENTO E INSTALAÇÃO. AF_11/2017</v>
          </cell>
          <cell r="C2911" t="str">
            <v>UN</v>
          </cell>
          <cell r="D2911">
            <v>92.77</v>
          </cell>
        </row>
        <row r="2912">
          <cell r="A2912">
            <v>97608</v>
          </cell>
          <cell r="B2912" t="str">
            <v>LUMINÁRIA ARANDELA TIPO TARTARUGA, COM GRADE, PARA 1 LÂMPADA DE 15 W - FORNECIMENTO E INSTALAÇÃO. AF_11/2017</v>
          </cell>
          <cell r="C2912" t="str">
            <v>UN</v>
          </cell>
          <cell r="D2912">
            <v>71.010000000000005</v>
          </cell>
        </row>
        <row r="2913">
          <cell r="A2913" t="str">
            <v>73857/1</v>
          </cell>
          <cell r="B2913" t="str">
            <v>TRANSFORMADOR DISTRIBUICAO  75KVA TRIFASICO 60HZ CLASSE 15KV IMERSO EM ÓLEO MINERAL FORNECIMENTO E INSTALACAO</v>
          </cell>
          <cell r="C2913" t="str">
            <v>UN</v>
          </cell>
          <cell r="D2913">
            <v>6756.62</v>
          </cell>
        </row>
        <row r="2914">
          <cell r="A2914" t="str">
            <v>73857/2</v>
          </cell>
          <cell r="B2914" t="str">
            <v>TRANSFORMADOR DISTRIBUICAO  112,5KVA TRIFASICO 60HZ CLASSE 15KV IMERSO EM ÓLEO MINERAL FORNECIMENTO E INSTALACAO</v>
          </cell>
          <cell r="C2914" t="str">
            <v>UN</v>
          </cell>
          <cell r="D2914">
            <v>8349.57</v>
          </cell>
        </row>
        <row r="2915">
          <cell r="A2915" t="str">
            <v>73857/3</v>
          </cell>
          <cell r="B2915" t="str">
            <v>TRANSFORMADOR DISTRIBUICAO  150KVA TRIFASICO 60HZ CLASSE 15KV IMERSO EM ÓLEO MINERAL FORNECIMENTO E INSTALACAO</v>
          </cell>
          <cell r="C2915" t="str">
            <v>UN</v>
          </cell>
          <cell r="D2915">
            <v>10525.94</v>
          </cell>
        </row>
        <row r="2916">
          <cell r="A2916" t="str">
            <v>73857/4</v>
          </cell>
          <cell r="B2916" t="str">
            <v>TRANSFORMADOR DISTRIBUICAO  225KVA TRIFASICO 60HZ CLASSE 15KV IMERSO EM ÓLEO MINERAL FORNECIMENTO E INSTALACAO</v>
          </cell>
          <cell r="C2916" t="str">
            <v>UN</v>
          </cell>
          <cell r="D2916">
            <v>14743.79</v>
          </cell>
        </row>
        <row r="2917">
          <cell r="A2917" t="str">
            <v>73857/5</v>
          </cell>
          <cell r="B2917" t="str">
            <v>TRANSFORMADOR DISTRIBUICAO  300KVA TRIFASICO 60HZ CLASSE 15KV IMERSO EM ÓLEO MINERAL FORNECIMENTO E INSTALACAO</v>
          </cell>
          <cell r="C2917" t="str">
            <v>UN</v>
          </cell>
          <cell r="D2917">
            <v>17198.45</v>
          </cell>
        </row>
        <row r="2918">
          <cell r="A2918" t="str">
            <v>73857/6</v>
          </cell>
          <cell r="B2918" t="str">
            <v>TRANSFORMADOR DISTRIBUICAO  500KVA TRIFASICO 60HZ CLASSE 15KV IMERSO EM ÓLEO MINERAL FORNECIMENTO E INSTALACAO</v>
          </cell>
          <cell r="C2918" t="str">
            <v>UN</v>
          </cell>
          <cell r="D2918">
            <v>28000.65</v>
          </cell>
        </row>
        <row r="2919">
          <cell r="A2919" t="str">
            <v>73857/7</v>
          </cell>
          <cell r="B2919" t="str">
            <v>TRANSFORMADOR DISTRIBUICAO  30KVA TRIFASICO 60HZ CLASSE 15KV IMERSO EM ÓLEO MINERAL FORNECIMENTO E INSTALACAO</v>
          </cell>
          <cell r="C2919" t="str">
            <v>UN</v>
          </cell>
          <cell r="D2919">
            <v>4665.42</v>
          </cell>
        </row>
        <row r="2920">
          <cell r="A2920" t="str">
            <v>73857/8</v>
          </cell>
          <cell r="B2920" t="str">
            <v>TRANSFORMADOR DISTRIBUICAO  45KVA TRIFASICO 60HZ CLASSE 15KV IMERSO EM ÓLEO MINERAL FORNECIMENTO E INSTALACAO</v>
          </cell>
          <cell r="C2920" t="str">
            <v>UN</v>
          </cell>
          <cell r="D2920">
            <v>5223.26</v>
          </cell>
        </row>
        <row r="2921">
          <cell r="A2921" t="str">
            <v>73857/9</v>
          </cell>
          <cell r="B2921" t="str">
            <v>TRANSFORMADOR DISTRIBUICAO  750KVA TRIFASICO 60HZ CLASSE 15KV IMERSO EM ÓLEO MINERAL FORNECIMENTO E INSTALACAO</v>
          </cell>
          <cell r="C2921" t="str">
            <v>UN</v>
          </cell>
          <cell r="D2921">
            <v>38370.379999999997</v>
          </cell>
        </row>
        <row r="2922">
          <cell r="A2922" t="str">
            <v>73857/10</v>
          </cell>
          <cell r="B2922" t="str">
            <v>TRANSFORMADOR DISTRIBUICAO  1000KVA TRIFASICO 60HZ CLASSE 15KV IMERSO EM ÓLEO MINERAL FORNECIMENTO E INSTALACAO</v>
          </cell>
          <cell r="C2922" t="str">
            <v>UN</v>
          </cell>
          <cell r="D2922">
            <v>53675.59</v>
          </cell>
        </row>
        <row r="2923">
          <cell r="A2923">
            <v>93128</v>
          </cell>
          <cell r="B2923" t="str">
            <v>PONTO DE ILUMINAÇÃO RESIDENCIAL INCLUINDO INTERRUPTOR SIMPLES, CAIXA ELÉTRICA, ELETRODUTO, CABO, RASGO, QUEBRA E CHUMBAMENTO (EXCLUINDO LUMINÁRIA E LÂMPADA). AF_01/2016</v>
          </cell>
          <cell r="C2923" t="str">
            <v>UN</v>
          </cell>
          <cell r="D2923">
            <v>95.5</v>
          </cell>
        </row>
        <row r="2924">
          <cell r="A2924">
            <v>93137</v>
          </cell>
          <cell r="B2924" t="str">
            <v>PONTO DE ILUMINAÇÃO RESIDENCIAL INCLUINDO INTERRUPTOR SIMPLES (2 MÓDULOS), CAIXA ELÉTRICA, ELETRODUTO, CABO, RASGO, QUEBRA E CHUMBAMENTO (EXCLUINDO LUMINÁRIA E LÂMPADA). AF_01/2016</v>
          </cell>
          <cell r="C2924" t="str">
            <v>UN</v>
          </cell>
          <cell r="D2924">
            <v>112.01</v>
          </cell>
        </row>
        <row r="2925">
          <cell r="A2925">
            <v>93138</v>
          </cell>
          <cell r="B2925" t="str">
            <v>PONTO DE ILUMINAÇÃO RESIDENCIAL INCLUINDO INTERRUPTOR PARALELO, CAIXA ELÉTRICA, ELETRODUTO, CABO, RASGO, QUEBRA E CHUMBAMENTO (EXCLUINDO LUMINÁRIA E LÂMPADA). AF_01/2016</v>
          </cell>
          <cell r="C2925" t="str">
            <v>UN</v>
          </cell>
          <cell r="D2925">
            <v>106.05</v>
          </cell>
        </row>
        <row r="2926">
          <cell r="A2926">
            <v>93139</v>
          </cell>
          <cell r="B2926" t="str">
            <v>PONTO DE ILUMINAÇÃO RESIDENCIAL INCLUINDO INTERRUPTOR PARALELO (2 MÓDULOS), CAIXA ELÉTRICA, ELETRODUTO, CABO, RASGO, QUEBRA E CHUMBAMENTO (EXCLUINDO LUMINÁRIA E LÂMPADA). AF_01/2016</v>
          </cell>
          <cell r="C2926" t="str">
            <v>UN</v>
          </cell>
          <cell r="D2926">
            <v>133.1</v>
          </cell>
        </row>
        <row r="2927">
          <cell r="A2927">
            <v>93140</v>
          </cell>
          <cell r="B2927" t="str">
            <v>PONTO DE ILUMINAÇÃO RESIDENCIAL INCLUINDO INTERRUPTOR SIMPLES CONJUGADO COM PARALELO, CAIXA ELÉTRICA, ELETRODUTO, CABO, RASGO, QUEBRA E CHUMBAMENTO (EXCLUINDO LUMINÁRIA E LÂMPADA). AF_01/2016</v>
          </cell>
          <cell r="C2927" t="str">
            <v>UN</v>
          </cell>
          <cell r="D2927">
            <v>125.75</v>
          </cell>
        </row>
        <row r="2928">
          <cell r="A2928">
            <v>93141</v>
          </cell>
          <cell r="B2928" t="str">
            <v>PONTO DE TOMADA RESIDENCIAL INCLUINDO TOMADA 10A/250V, CAIXA ELÉTRICA, ELETRODUTO, CABO, RASGO, QUEBRA E CHUMBAMENTO. AF_01/2016</v>
          </cell>
          <cell r="C2928" t="str">
            <v>UN</v>
          </cell>
          <cell r="D2928">
            <v>113.98</v>
          </cell>
        </row>
        <row r="2929">
          <cell r="A2929">
            <v>93142</v>
          </cell>
          <cell r="B2929" t="str">
            <v>PONTO DE TOMADA RESIDENCIAL INCLUINDO TOMADA (2 MÓDULOS) 10A/250V, CAIXA ELÉTRICA, ELETRODUTO, CABO, RASGO, QUEBRA E CHUMBAMENTO. AF_01/2016</v>
          </cell>
          <cell r="C2929" t="str">
            <v>UN</v>
          </cell>
          <cell r="D2929">
            <v>127.4</v>
          </cell>
        </row>
        <row r="2930">
          <cell r="A2930">
            <v>93143</v>
          </cell>
          <cell r="B2930" t="str">
            <v>PONTO DE TOMADA RESIDENCIAL INCLUINDO TOMADA 20A/250V, CAIXA ELÉTRICA, ELETRODUTO, CABO, RASGO, QUEBRA E CHUMBAMENTO. AF_01/2016</v>
          </cell>
          <cell r="C2930" t="str">
            <v>UN</v>
          </cell>
          <cell r="D2930">
            <v>115.47</v>
          </cell>
        </row>
        <row r="2931">
          <cell r="A2931">
            <v>93144</v>
          </cell>
          <cell r="B2931" t="str">
            <v>PONTO DE UTILIZAÇÃO DE EQUIPAMENTOS ELÉTRICOS, RESIDENCIAL, INCLUINDO SUPORTE E PLACA, CAIXA ELÉTRICA, ELETRODUTO, CABO, RASGO, QUEBRA E CHUMBAMENTO. AF_01/2016</v>
          </cell>
          <cell r="C2931" t="str">
            <v>UN</v>
          </cell>
          <cell r="D2931">
            <v>142.72</v>
          </cell>
        </row>
        <row r="2932">
          <cell r="A2932">
            <v>93145</v>
          </cell>
          <cell r="B2932" t="str">
            <v>PONTO DE ILUMINAÇÃO E TOMADA, RESIDENCIAL, INCLUINDO INTERRUPTOR SIMPLES E TOMADA 10A/250V, CAIXA ELÉTRICA, ELETRODUTO, CABO, RASGO, QUEBRA E CHUMBAMENTO (EXCLUINDO LUMINÁRIA E LÂMPADA). AF_01/2016</v>
          </cell>
          <cell r="C2932" t="str">
            <v>UN</v>
          </cell>
          <cell r="D2932">
            <v>136.88999999999999</v>
          </cell>
        </row>
        <row r="2933">
          <cell r="A2933">
            <v>93146</v>
          </cell>
          <cell r="B2933" t="str">
            <v>PONTO DE ILUMINAÇÃO E TOMADA, RESIDENCIAL, INCLUINDO INTERRUPTOR PARALELO E TOMADA 10A/250V, CAIXA ELÉTRICA, ELETRODUTO, CABO, RASGO, QUEBRA E CHUMBAMENTO (EXCLUINDO LUMINÁRIA E LÂMPADA). AF_01/2016</v>
          </cell>
          <cell r="C2933" t="str">
            <v>UN</v>
          </cell>
          <cell r="D2933">
            <v>147.44</v>
          </cell>
        </row>
        <row r="2934">
          <cell r="A2934">
            <v>93147</v>
          </cell>
          <cell r="B2934" t="str">
            <v>PONTO DE ILUMINAÇÃO E TOMADA, RESIDENCIAL, INCLUINDO INTERRUPTOR SIMPLES, INTERRUPTOR PARALELO E TOMADA 10A/250V, CAIXA ELÉTRICA, ELETRODUTO, CABO, RASGO, QUEBRA E CHUMBAMENTO (EXCLUINDO LUMINÁRIA E LÂMPADA). AF_01/2016</v>
          </cell>
          <cell r="C2934" t="str">
            <v>UN</v>
          </cell>
          <cell r="D2934">
            <v>167.17</v>
          </cell>
        </row>
        <row r="2935">
          <cell r="A2935">
            <v>8260</v>
          </cell>
          <cell r="B2935" t="str">
            <v>INSTALACAO PARA-RAIOS P/RESERVATORIO</v>
          </cell>
          <cell r="C2935" t="str">
            <v>UN</v>
          </cell>
          <cell r="D2935">
            <v>2548.31</v>
          </cell>
        </row>
        <row r="2936">
          <cell r="A2936">
            <v>72315</v>
          </cell>
          <cell r="B2936" t="str">
            <v>TERMINAL AEREO EM ACO GALVANIZADO COM BASE DE FIXACAO H = 30CM</v>
          </cell>
          <cell r="C2936" t="str">
            <v>UN</v>
          </cell>
          <cell r="D2936">
            <v>23.67</v>
          </cell>
        </row>
        <row r="2937">
          <cell r="A2937">
            <v>96971</v>
          </cell>
          <cell r="B2937" t="str">
            <v>CORDOALHA DE COBRE NU 16 MM², NÃO ENTERRADA, COM ISOLADOR - FORNECIMENTO E INSTALAÇÃO. AF_12/2017</v>
          </cell>
          <cell r="C2937" t="str">
            <v>M</v>
          </cell>
          <cell r="D2937">
            <v>18.600000000000001</v>
          </cell>
        </row>
        <row r="2938">
          <cell r="A2938">
            <v>96972</v>
          </cell>
          <cell r="B2938" t="str">
            <v>CORDOALHA DE COBRE NU 25 MM², NÃO ENTERRADA, COM ISOLADOR - FORNECIMENTO E INSTALAÇÃO. AF_12/2017</v>
          </cell>
          <cell r="C2938" t="str">
            <v>M</v>
          </cell>
          <cell r="D2938">
            <v>25.42</v>
          </cell>
        </row>
        <row r="2939">
          <cell r="A2939">
            <v>96973</v>
          </cell>
          <cell r="B2939" t="str">
            <v>CORDOALHA DE COBRE NU 35 MM², NÃO ENTERRADA, COM ISOLADOR - FORNECIMENTO E INSTALAÇÃO. AF_12/2017</v>
          </cell>
          <cell r="C2939" t="str">
            <v>M</v>
          </cell>
          <cell r="D2939">
            <v>31.85</v>
          </cell>
        </row>
        <row r="2940">
          <cell r="A2940">
            <v>96974</v>
          </cell>
          <cell r="B2940" t="str">
            <v>CORDOALHA DE COBRE NU 50 MM², NÃO ENTERRADA, COM ISOLADOR - FORNECIMENTO E INSTALAÇÃO. AF_12/2017</v>
          </cell>
          <cell r="C2940" t="str">
            <v>M</v>
          </cell>
          <cell r="D2940">
            <v>40.21</v>
          </cell>
        </row>
        <row r="2941">
          <cell r="A2941">
            <v>96975</v>
          </cell>
          <cell r="B2941" t="str">
            <v>CORDOALHA DE COBRE NU 70 MM², NÃO ENTERRADA, COM ISOLADOR - FORNECIMENTO E INSTALAÇÃO. AF_12/2017</v>
          </cell>
          <cell r="C2941" t="str">
            <v>M</v>
          </cell>
          <cell r="D2941">
            <v>51.11</v>
          </cell>
        </row>
        <row r="2942">
          <cell r="A2942">
            <v>96976</v>
          </cell>
          <cell r="B2942" t="str">
            <v>CORDOALHA DE COBRE NU 95 MM², NÃO ENTERRADA, COM ISOLADOR - FORNECIMENTO E INSTALAÇÃO. AF_12/2017</v>
          </cell>
          <cell r="C2942" t="str">
            <v>M</v>
          </cell>
          <cell r="D2942">
            <v>65.37</v>
          </cell>
        </row>
        <row r="2943">
          <cell r="A2943">
            <v>96977</v>
          </cell>
          <cell r="B2943" t="str">
            <v>CORDOALHA DE COBRE NU 50 MM², ENTERRADA, SEM ISOLADOR - FORNECIMENTO E INSTALAÇÃO. AF_12/2017</v>
          </cell>
          <cell r="C2943" t="str">
            <v>M</v>
          </cell>
          <cell r="D2943">
            <v>23.37</v>
          </cell>
        </row>
        <row r="2944">
          <cell r="A2944">
            <v>96978</v>
          </cell>
          <cell r="B2944" t="str">
            <v>CORDOALHA DE COBRE NU 70 MM², ENTERRADA, SEM ISOLADOR - FORNECIMENTO E INSTALAÇÃO. AF_12/2017</v>
          </cell>
          <cell r="C2944" t="str">
            <v>M</v>
          </cell>
          <cell r="D2944">
            <v>32.72</v>
          </cell>
        </row>
        <row r="2945">
          <cell r="A2945">
            <v>96979</v>
          </cell>
          <cell r="B2945" t="str">
            <v>CORDOALHA DE COBRE NU 95 MM², ENTERRADA, SEM ISOLADOR - FORNECIMENTO E INSTALAÇÃO. AF_12/2017</v>
          </cell>
          <cell r="C2945" t="str">
            <v>M</v>
          </cell>
          <cell r="D2945">
            <v>45.76</v>
          </cell>
        </row>
        <row r="2946">
          <cell r="A2946">
            <v>96984</v>
          </cell>
          <cell r="B2946" t="str">
            <v>ELETRODUTO PVC 40MM (1 ¼ ) PARA SPDA - FORNECIMENTO E INSTALAÇÃO. AF_12/2017</v>
          </cell>
          <cell r="C2946" t="str">
            <v>UN</v>
          </cell>
          <cell r="D2946">
            <v>37.58</v>
          </cell>
        </row>
        <row r="2947">
          <cell r="A2947">
            <v>96985</v>
          </cell>
          <cell r="B2947" t="str">
            <v>HASTE DE ATERRAMENTO 5/8  PARA SPDA - FORNECIMENTO E INSTALAÇÃO. AF_12/2017</v>
          </cell>
          <cell r="C2947" t="str">
            <v>UN</v>
          </cell>
          <cell r="D2947">
            <v>36.25</v>
          </cell>
        </row>
        <row r="2948">
          <cell r="A2948">
            <v>96986</v>
          </cell>
          <cell r="B2948" t="str">
            <v>HASTE DE ATERRAMENTO 3/4  PARA SPDA - FORNECIMENTO E INSTALAÇÃO. AF_12/2017</v>
          </cell>
          <cell r="C2948" t="str">
            <v>UN</v>
          </cell>
          <cell r="D2948">
            <v>54.33</v>
          </cell>
        </row>
        <row r="2949">
          <cell r="A2949">
            <v>96987</v>
          </cell>
          <cell r="B2949" t="str">
            <v>BASE METÁLICA PARA MASTRO 1 ½  PARA SPDA - FORNECIMENTO E INSTALAÇÃO. AF_12/2017</v>
          </cell>
          <cell r="C2949" t="str">
            <v>UN</v>
          </cell>
          <cell r="D2949">
            <v>83.6</v>
          </cell>
        </row>
        <row r="2950">
          <cell r="A2950">
            <v>96988</v>
          </cell>
          <cell r="B2950" t="str">
            <v>MASTRO 1 ½  PARA SPDA - FORNECIMENTO E INSTALAÇÃO. AF_12/2017</v>
          </cell>
          <cell r="C2950" t="str">
            <v>UN</v>
          </cell>
          <cell r="D2950">
            <v>111.95</v>
          </cell>
        </row>
        <row r="2951">
          <cell r="A2951">
            <v>96989</v>
          </cell>
          <cell r="B2951" t="str">
            <v>CAPTOR TIPO FRANKLIN PARA SPDA - FORNECIMENTO E INSTALAÇÃO. AF_12/2017</v>
          </cell>
          <cell r="C2951" t="str">
            <v>UN</v>
          </cell>
          <cell r="D2951">
            <v>73.83</v>
          </cell>
        </row>
        <row r="2952">
          <cell r="A2952">
            <v>98463</v>
          </cell>
          <cell r="B2952" t="str">
            <v>SUPORTE ISOLADOR PARA CORDOALHA DE COBRE - FORNECIMENTO E INSTALAÇÃO. AF_12/2017</v>
          </cell>
          <cell r="C2952" t="str">
            <v>UN</v>
          </cell>
          <cell r="D2952">
            <v>16.64</v>
          </cell>
        </row>
        <row r="2953">
          <cell r="A2953">
            <v>9535</v>
          </cell>
          <cell r="B2953" t="str">
            <v>CHUVEIRO ELETRICO COMUM CORPO PLASTICO TIPO DUCHA, FORNECIMENTO E INSTALACAO</v>
          </cell>
          <cell r="C2953" t="str">
            <v>UN</v>
          </cell>
          <cell r="D2953">
            <v>65.67</v>
          </cell>
        </row>
        <row r="2954">
          <cell r="A2954">
            <v>72327</v>
          </cell>
          <cell r="B2954" t="str">
            <v>FUSÍVEL TIPO "DIAZED", TIPO RÁPIDO OU RETARDADO - 2/25A - FORNECIMENTO E INSTALACAO</v>
          </cell>
          <cell r="C2954" t="str">
            <v>UN</v>
          </cell>
          <cell r="D2954">
            <v>7.29</v>
          </cell>
        </row>
        <row r="2955">
          <cell r="A2955">
            <v>72328</v>
          </cell>
          <cell r="B2955" t="str">
            <v>FUSÍVEL TIPO "DIAZED", TIPO RÁPIDO OU RETARDADO - 35/63A - FORNECIMENTO E INSTALACAO</v>
          </cell>
          <cell r="C2955" t="str">
            <v>UN</v>
          </cell>
          <cell r="D2955">
            <v>9.26</v>
          </cell>
        </row>
        <row r="2956">
          <cell r="A2956">
            <v>72330</v>
          </cell>
          <cell r="B2956" t="str">
            <v>FUSÍVEL TIPO NH 200A - TAMANHO 01 - FORNECIMENTO E INSTALACAO</v>
          </cell>
          <cell r="C2956" t="str">
            <v>UN</v>
          </cell>
          <cell r="D2956">
            <v>52.08</v>
          </cell>
        </row>
        <row r="2957">
          <cell r="A2957" t="str">
            <v>73780/2</v>
          </cell>
          <cell r="B2957" t="str">
            <v>CHAVE BLINDADA TRIPOLAR 250V, 30A - FORNECIMENTO E INSTALACAO</v>
          </cell>
          <cell r="C2957" t="str">
            <v>UN</v>
          </cell>
          <cell r="D2957">
            <v>222.18</v>
          </cell>
        </row>
        <row r="2958">
          <cell r="A2958" t="str">
            <v>73780/3</v>
          </cell>
          <cell r="B2958" t="str">
            <v>CHAVE BLINDADA TRIPOLAR 250V, 60A - FORNECIMENTO E INSTALACAO</v>
          </cell>
          <cell r="C2958" t="str">
            <v>UN</v>
          </cell>
          <cell r="D2958">
            <v>341.91</v>
          </cell>
        </row>
        <row r="2959">
          <cell r="A2959" t="str">
            <v>73780/4</v>
          </cell>
          <cell r="B2959" t="str">
            <v>CHAVE BLINDADA TRIPOLAR 250V, 100A - FORNECIMENTO E INSTALACAO</v>
          </cell>
          <cell r="C2959" t="str">
            <v>UN</v>
          </cell>
          <cell r="D2959">
            <v>632.11</v>
          </cell>
        </row>
        <row r="2960">
          <cell r="A2960">
            <v>83482</v>
          </cell>
          <cell r="B2960" t="str">
            <v>FUSIVEL TIPO NH 250 A, TAMANHO 1 - FORNECIMENTO E INSTALACAO</v>
          </cell>
          <cell r="C2960" t="str">
            <v>UN</v>
          </cell>
          <cell r="D2960">
            <v>52.08</v>
          </cell>
        </row>
        <row r="2961">
          <cell r="A2961">
            <v>83487</v>
          </cell>
          <cell r="B2961" t="str">
            <v>BASE PARA FUSIVEL (PORTA-FUSIVEL) NH 01 250A</v>
          </cell>
          <cell r="C2961" t="str">
            <v>UN</v>
          </cell>
          <cell r="D2961">
            <v>103.96</v>
          </cell>
        </row>
        <row r="2962">
          <cell r="A2962">
            <v>83490</v>
          </cell>
          <cell r="B2962" t="str">
            <v>CHAVE FACA TRIPOLAR BLINDADA 250V/30A - FORNECIMENTO E INSTALACAO</v>
          </cell>
          <cell r="C2962" t="str">
            <v>UN</v>
          </cell>
          <cell r="D2962">
            <v>219.25</v>
          </cell>
        </row>
        <row r="2963">
          <cell r="A2963">
            <v>83491</v>
          </cell>
          <cell r="B2963" t="str">
            <v>CHAVE GUARDA MOTOR TRIFASICO 5CV/220V C/ CHAVE MAGNETICA - FORNECIMENTO E INSTALACAO</v>
          </cell>
          <cell r="C2963" t="str">
            <v>UN</v>
          </cell>
          <cell r="D2963">
            <v>307.17</v>
          </cell>
        </row>
        <row r="2964">
          <cell r="A2964">
            <v>83492</v>
          </cell>
          <cell r="B2964" t="str">
            <v>CHAVE GUARDA MOTOR TRIFISICA 10CV/220V C/ CHAVE MAGNETICA - FORNECIMENTO E INSTALACAO</v>
          </cell>
          <cell r="C2964" t="str">
            <v>UN</v>
          </cell>
          <cell r="D2964">
            <v>465.68</v>
          </cell>
        </row>
        <row r="2965">
          <cell r="A2965">
            <v>83493</v>
          </cell>
          <cell r="B2965" t="str">
            <v>FUSIVEL TIPO NH 250A - TAMANHO 01 - FORNECIMENTO E INSTALACAO</v>
          </cell>
          <cell r="C2965" t="str">
            <v>UN</v>
          </cell>
          <cell r="D2965">
            <v>52.08</v>
          </cell>
        </row>
        <row r="2966">
          <cell r="A2966">
            <v>85195</v>
          </cell>
          <cell r="B2966" t="str">
            <v>CHAVE DE BOIA AUTOMÁTICA</v>
          </cell>
          <cell r="C2966" t="str">
            <v>UN</v>
          </cell>
          <cell r="D2966">
            <v>69.38</v>
          </cell>
        </row>
        <row r="2967">
          <cell r="A2967">
            <v>88547</v>
          </cell>
          <cell r="B2967" t="str">
            <v>CHAVE DE BOIA AUTOMÁTICA SUPERIOR 10A/250V - FORNECIMENTO E INSTALACAO</v>
          </cell>
          <cell r="C2967" t="str">
            <v>UN</v>
          </cell>
          <cell r="D2967">
            <v>75.47</v>
          </cell>
        </row>
        <row r="2968">
          <cell r="A2968">
            <v>72283</v>
          </cell>
          <cell r="B2968" t="str">
            <v>ABRIGO PARA HIDRANTE, 75X45X17CM, COM REGISTRO GLOBO ANGULAR 45º 2.1/2", ADAPTADOR STORZ 2.1/2", MANGUEIRA DE INCÊNDIO 15M, REDUÇÃO 2.1/2X1.1/2" E ESGUICHO EM LATÃO 1.1/2" - FORNECIMENTO E INSTALAÇÃO</v>
          </cell>
          <cell r="C2968" t="str">
            <v>UN</v>
          </cell>
          <cell r="D2968">
            <v>726.45</v>
          </cell>
        </row>
        <row r="2969">
          <cell r="A2969">
            <v>72287</v>
          </cell>
          <cell r="B2969" t="str">
            <v>CAIXA DE INCÊNDIO 45X75X17CM - FORNECIMENTO E INSTALAÇÃO</v>
          </cell>
          <cell r="C2969" t="str">
            <v>UN</v>
          </cell>
          <cell r="D2969">
            <v>184.69</v>
          </cell>
        </row>
        <row r="2970">
          <cell r="A2970">
            <v>72288</v>
          </cell>
          <cell r="B2970" t="str">
            <v>CAIXA DE INCÊNDIO 60X75X17CM - FORNECIMENTO E INSTALAÇÃO</v>
          </cell>
          <cell r="C2970" t="str">
            <v>UN</v>
          </cell>
          <cell r="D2970">
            <v>230.21</v>
          </cell>
        </row>
        <row r="2971">
          <cell r="A2971">
            <v>72553</v>
          </cell>
          <cell r="B2971" t="str">
            <v>EXTINTOR DE PQS 4KG - FORNECIMENTO E INSTALACAO</v>
          </cell>
          <cell r="C2971" t="str">
            <v>UN</v>
          </cell>
          <cell r="D2971">
            <v>140.99</v>
          </cell>
        </row>
        <row r="2972">
          <cell r="A2972">
            <v>72554</v>
          </cell>
          <cell r="B2972" t="str">
            <v>EXTINTOR DE CO2 6KG - FORNECIMENTO E INSTALACAO</v>
          </cell>
          <cell r="C2972" t="str">
            <v>UN</v>
          </cell>
          <cell r="D2972">
            <v>474.84</v>
          </cell>
        </row>
        <row r="2973">
          <cell r="A2973" t="str">
            <v>73775/1</v>
          </cell>
          <cell r="B2973" t="str">
            <v>EXTINTOR INCENDIO TP PO QUIMICO 4KG FORNECIMENTO E COLOCACAO</v>
          </cell>
          <cell r="C2973" t="str">
            <v>UN</v>
          </cell>
          <cell r="D2973">
            <v>146.96</v>
          </cell>
        </row>
        <row r="2974">
          <cell r="A2974" t="str">
            <v>73775/2</v>
          </cell>
          <cell r="B2974" t="str">
            <v>EXTINTOR INCENDIO AGUA-PRESSURIZADA 10L INCL SUPORTE PAREDE CARGA     COMPLETA FORNECIMENTO E COLOCACAO</v>
          </cell>
          <cell r="C2974" t="str">
            <v>UN</v>
          </cell>
          <cell r="D2974">
            <v>151.43</v>
          </cell>
        </row>
        <row r="2975">
          <cell r="A2975">
            <v>83633</v>
          </cell>
          <cell r="B2975" t="str">
            <v>HIDRANTE SUBTERRANEO FERRO FUNDIDO C/ CURVA LONGA E CAIXA DN=75MM</v>
          </cell>
          <cell r="C2975" t="str">
            <v>UN</v>
          </cell>
          <cell r="D2975">
            <v>1786.79</v>
          </cell>
        </row>
        <row r="2976">
          <cell r="A2976">
            <v>83634</v>
          </cell>
          <cell r="B2976" t="str">
            <v>EXTINTOR INCENDIO TP GAS CARBONICO 4KG COMPLETO - FORNECIMENTO E INSTALACAO</v>
          </cell>
          <cell r="C2976" t="str">
            <v>UN</v>
          </cell>
          <cell r="D2976">
            <v>445.04</v>
          </cell>
        </row>
        <row r="2977">
          <cell r="A2977">
            <v>83635</v>
          </cell>
          <cell r="B2977" t="str">
            <v>EXTINTOR INCENDIO TP PO QUIMICO 6KG - FORNECIMENTO E INSTALACAO</v>
          </cell>
          <cell r="C2977" t="str">
            <v>UN</v>
          </cell>
          <cell r="D2977">
            <v>170.81</v>
          </cell>
        </row>
        <row r="2978">
          <cell r="A2978">
            <v>96765</v>
          </cell>
          <cell r="B2978" t="str">
            <v>ABRIGO PARA HIDRANTE, 90X60X17CM, COM REGISTRO GLOBO ANGULAR 45 GRAUS 2 1/2", ADAPTADOR STORZ 2 1/2", MANGUEIRA DE INCÊNDIO 20M, REDUÇÃO 2 1/2 X 1 1/2" E ESGUICHO EM LATÃO 1 1/2" - FORNECIMENTO E INSTALAÇÃO. AF_08/2017</v>
          </cell>
          <cell r="C2978" t="str">
            <v>UN</v>
          </cell>
          <cell r="D2978">
            <v>854.22</v>
          </cell>
        </row>
        <row r="2979">
          <cell r="A2979">
            <v>72337</v>
          </cell>
          <cell r="B2979" t="str">
            <v>TOMADA PARA TELEFONE DE 4 POLOS PADRAO TELEBRAS - FORNECIMENTO E INSTALACAO</v>
          </cell>
          <cell r="C2979" t="str">
            <v>UN</v>
          </cell>
          <cell r="D2979">
            <v>19.41</v>
          </cell>
        </row>
        <row r="2980">
          <cell r="A2980" t="str">
            <v>73749/1</v>
          </cell>
          <cell r="B2980" t="str">
            <v>CAIXA ENTERRADA PARA INSTALACOES TELEFONICAS TIPO R1 0,60X0,35X0,50M EM BLOCOS DE CONCRETO ESTRUTURAL</v>
          </cell>
          <cell r="C2980" t="str">
            <v>UN</v>
          </cell>
          <cell r="D2980">
            <v>159.82</v>
          </cell>
        </row>
        <row r="2981">
          <cell r="A2981" t="str">
            <v>73749/2</v>
          </cell>
          <cell r="B2981" t="str">
            <v>CAIXA ENTERRADA PARA INSTALACOES TELEFONICAS TIPO R2 1,07X0,52X0,50M EM BLOCOS DE CONCRETO ESTRUTURAL</v>
          </cell>
          <cell r="C2981" t="str">
            <v>UN</v>
          </cell>
          <cell r="D2981">
            <v>293.68</v>
          </cell>
        </row>
        <row r="2982">
          <cell r="A2982" t="str">
            <v>73749/3</v>
          </cell>
          <cell r="B2982" t="str">
            <v>CAIXA ENTERRADA PARA INSTALACOES TELEFONICAS TIPO R3 1,30X1,20X1,20M EM BLOCOS DE CONCRETO ESTRUTURAL</v>
          </cell>
          <cell r="C2982" t="str">
            <v>UN</v>
          </cell>
          <cell r="D2982">
            <v>943.28</v>
          </cell>
        </row>
        <row r="2983">
          <cell r="A2983" t="str">
            <v>73768/1</v>
          </cell>
          <cell r="B2983" t="str">
            <v>FIO TELEFONICO FI 0,6MM, 2 CONDUTORES (USO INTERNO)-  FORNECIMENTO E INSTALACAO</v>
          </cell>
          <cell r="C2983" t="str">
            <v>M</v>
          </cell>
          <cell r="D2983">
            <v>1.49</v>
          </cell>
        </row>
        <row r="2984">
          <cell r="A2984">
            <v>83366</v>
          </cell>
          <cell r="B2984" t="str">
            <v>CAIXA DE PASSAGEM PARA TELEFONE 15X15X10CM (SOBREPOR), FORNECIMENTO E INSTALACAO.</v>
          </cell>
          <cell r="C2984" t="str">
            <v>UN</v>
          </cell>
          <cell r="D2984">
            <v>51.01</v>
          </cell>
        </row>
        <row r="2985">
          <cell r="A2985">
            <v>83367</v>
          </cell>
          <cell r="B2985" t="str">
            <v>CAIXA DE PASSAGEM PARA TELEFONE 80X80X15CM (SOBREPOR) FORNECIMENTO E INSTALACAO</v>
          </cell>
          <cell r="C2985" t="str">
            <v>UN</v>
          </cell>
          <cell r="D2985">
            <v>306.19</v>
          </cell>
        </row>
        <row r="2986">
          <cell r="A2986">
            <v>83368</v>
          </cell>
          <cell r="B2986" t="str">
            <v>CAIXA DE PASSAGEM PARA TELEFONE 150X150X15CM (SOBREPOR) FORNECIMENTO E INSTALACAO</v>
          </cell>
          <cell r="C2986" t="str">
            <v>UN</v>
          </cell>
          <cell r="D2986">
            <v>852.74</v>
          </cell>
        </row>
        <row r="2987">
          <cell r="A2987">
            <v>83369</v>
          </cell>
          <cell r="B2987" t="str">
            <v>QUADRO DE DISTRIBUICAO PARA TELEFONE N.4, 60X60X12CM EM CHAPA METALICA, DE EMBUTIR, SEM ACESSORIOS, PADRAO TELEBRAS, FORNECIMENTO E INSTALACAO</v>
          </cell>
          <cell r="C2987" t="str">
            <v>UN</v>
          </cell>
          <cell r="D2987">
            <v>207.74</v>
          </cell>
        </row>
        <row r="2988">
          <cell r="A2988">
            <v>83370</v>
          </cell>
          <cell r="B2988" t="str">
            <v>QUADRO DE DISTRIBUICAO PARA TELEFONE N.3, 40X40X12CM EM CHAPA METALICA, DE EMBUTIR, SEM ACESSORIOS, PADRAO TELEBRAS, FORNECIMENTO E INSTALACAO</v>
          </cell>
          <cell r="C2988" t="str">
            <v>UN</v>
          </cell>
          <cell r="D2988">
            <v>134.77000000000001</v>
          </cell>
        </row>
        <row r="2989">
          <cell r="A2989">
            <v>83371</v>
          </cell>
          <cell r="B2989" t="str">
            <v>QUADRO DE DISTRIBUICAO PARA TELEFONE N.2, 20X20X12CM EM CHAPA METALICA, DE EMBUTIR, SEM ACESSORIOS, PADRAO TELEBRAS, FORNECIMENTO E INSTALACAO</v>
          </cell>
          <cell r="C2989" t="str">
            <v>UN</v>
          </cell>
          <cell r="D2989">
            <v>84.13</v>
          </cell>
        </row>
        <row r="2990">
          <cell r="A2990">
            <v>83639</v>
          </cell>
          <cell r="B2990" t="str">
            <v>CABO TELEFONICO CT-APL-50, 100 PARES (USO EXTERNO) - FORNECIMENTO E INSTALACAO</v>
          </cell>
          <cell r="C2990" t="str">
            <v>M</v>
          </cell>
          <cell r="D2990">
            <v>46.64</v>
          </cell>
        </row>
        <row r="2991">
          <cell r="A2991">
            <v>84676</v>
          </cell>
          <cell r="B2991" t="str">
            <v>QUADRO DE DISTRIBUICAO PARA TELEFONE N.5, 80X80X12CM EM CHAPA METALICA, SEM ACESSORIOS, PADRAO TELEBRAS, FORNECIMENTO E INSTALACAO</v>
          </cell>
          <cell r="C2991" t="str">
            <v>UN</v>
          </cell>
          <cell r="D2991">
            <v>286.11</v>
          </cell>
        </row>
        <row r="2992">
          <cell r="A2992">
            <v>84796</v>
          </cell>
          <cell r="B2992" t="str">
            <v>TAMPAO FOFO P/ CAIXA R2 PADRAO TELEBRAS COMPLETO - FORNECIMENTO E INSTALACAO</v>
          </cell>
          <cell r="C2992" t="str">
            <v>UN</v>
          </cell>
          <cell r="D2992">
            <v>448.33</v>
          </cell>
        </row>
        <row r="2993">
          <cell r="A2993">
            <v>84798</v>
          </cell>
          <cell r="B2993" t="str">
            <v>TAMPAO FOFO P/ CAIXA R1 PADRAO TELEBRAS COMPLETO - FORNECIMENTO E INSTALACAO</v>
          </cell>
          <cell r="C2993" t="str">
            <v>UN</v>
          </cell>
          <cell r="D2993">
            <v>203.42</v>
          </cell>
        </row>
        <row r="2994">
          <cell r="A2994">
            <v>98261</v>
          </cell>
          <cell r="B2994" t="str">
            <v>CABO TELEFÔNICO CCI-50 1 PAR, INSTALADO EM ENTRADA DE EDIFICAÇÃO - FORNECIMENTO E INSTALAÇÃO. AF_03/2018</v>
          </cell>
          <cell r="C2994" t="str">
            <v>M</v>
          </cell>
          <cell r="D2994">
            <v>2.44</v>
          </cell>
        </row>
        <row r="2995">
          <cell r="A2995">
            <v>98262</v>
          </cell>
          <cell r="B2995" t="str">
            <v>CABO TELEFÔNICO CCI-50 2 PARES, SEM BLINDAGEM, INSTALADO EM ENTRADA DE EDIFICAÇÃO - FORNECIMENTO E INSTALAÇÃO. AF_03/2018</v>
          </cell>
          <cell r="C2995" t="str">
            <v>M</v>
          </cell>
          <cell r="D2995">
            <v>2.86</v>
          </cell>
        </row>
        <row r="2996">
          <cell r="A2996">
            <v>98263</v>
          </cell>
          <cell r="B2996" t="str">
            <v>CABO TELEFÔNICO CCI-50 3 PARES, SEM BLINDAGEM, INSTALADO EM ENTRADA DE EDIFICAÇÃO - FORNECIMENTO E INSTALAÇÃO. AF_03/2018</v>
          </cell>
          <cell r="C2996" t="str">
            <v>M</v>
          </cell>
          <cell r="D2996">
            <v>3.37</v>
          </cell>
        </row>
        <row r="2997">
          <cell r="A2997">
            <v>98264</v>
          </cell>
          <cell r="B2997" t="str">
            <v>CABO TELEFÔNICO CCI-50 4 PARES, SEM BLINDAGEM, INSTALADO EM ENTRADA DE EDIFICAÇÃO - FORNECIMENTO E INSTALAÇÃO. AF_03/2018</v>
          </cell>
          <cell r="C2997" t="str">
            <v>M</v>
          </cell>
          <cell r="D2997">
            <v>3.77</v>
          </cell>
        </row>
        <row r="2998">
          <cell r="A2998">
            <v>98265</v>
          </cell>
          <cell r="B2998" t="str">
            <v>CABO TELEFÔNICO CCI-50 5 PARES, SEM BLINDAGEM, INSTALADO EM ENTRADA DE EDIFICAÇÃO - FORNECIMENTO E INSTALAÇÃO. AF_03/2018</v>
          </cell>
          <cell r="C2998" t="str">
            <v>M</v>
          </cell>
          <cell r="D2998">
            <v>4.3600000000000003</v>
          </cell>
        </row>
        <row r="2999">
          <cell r="A2999">
            <v>98266</v>
          </cell>
          <cell r="B2999" t="str">
            <v>CABO TELEFÔNICO CCI-50 6 PARES, SEM BLINDAGEM, INSTALADO EM ENTRADA DE EDIFICAÇÃO - FORNECIMENTO E INSTALAÇÃO. AF_03/2018</v>
          </cell>
          <cell r="C2999" t="str">
            <v>M</v>
          </cell>
          <cell r="D2999">
            <v>4.7</v>
          </cell>
        </row>
        <row r="3000">
          <cell r="A3000">
            <v>98267</v>
          </cell>
          <cell r="B3000" t="str">
            <v>CABO TELEFÔNICO CI-50 10 PARES INSTALADO EM ENTRADA DE EDIFICAÇÃO - FORNECIMENTO E INSTALAÇÃO. AF_03/2018</v>
          </cell>
          <cell r="C3000" t="str">
            <v>M</v>
          </cell>
          <cell r="D3000">
            <v>7.69</v>
          </cell>
        </row>
        <row r="3001">
          <cell r="A3001">
            <v>98268</v>
          </cell>
          <cell r="B3001" t="str">
            <v>CABO TELEFÔNICO CI-50 20 PARES INSTALADO EM ENTRADA DE EDIFICAÇÃO - FORNECIMENTO E INSTALAÇÃO. AF_03/2018</v>
          </cell>
          <cell r="C3001" t="str">
            <v>M</v>
          </cell>
          <cell r="D3001">
            <v>12.49</v>
          </cell>
        </row>
        <row r="3002">
          <cell r="A3002">
            <v>98269</v>
          </cell>
          <cell r="B3002" t="str">
            <v>CABO TELEFÔNICO CI-50 30 PARES INSTALADO EM ENTRADA DE EDIFICAÇÃO - FORNECIMENTO E INSTALAÇÃO. AF_03/2018</v>
          </cell>
          <cell r="C3002" t="str">
            <v>M</v>
          </cell>
          <cell r="D3002">
            <v>16.13</v>
          </cell>
        </row>
        <row r="3003">
          <cell r="A3003">
            <v>98270</v>
          </cell>
          <cell r="B3003" t="str">
            <v>CABO TELEFÔNICO CI-50 50 PARES INSTALADO EM ENTRADA DE EDIFICAÇÃO - FORNECIMENTO E INSTALAÇÃO. AF_03/2018</v>
          </cell>
          <cell r="C3003" t="str">
            <v>M</v>
          </cell>
          <cell r="D3003">
            <v>26.13</v>
          </cell>
        </row>
        <row r="3004">
          <cell r="A3004">
            <v>98271</v>
          </cell>
          <cell r="B3004" t="str">
            <v>CABO TELEFÔNICO CI-50 75 PARES INSTALADO EM ENTRADA DE EDIFICAÇÃO - FORNECIMENTO E INSTALAÇÃO. AF_03/2018</v>
          </cell>
          <cell r="C3004" t="str">
            <v>M</v>
          </cell>
          <cell r="D3004">
            <v>40.479999999999997</v>
          </cell>
        </row>
        <row r="3005">
          <cell r="A3005">
            <v>98272</v>
          </cell>
          <cell r="B3005" t="str">
            <v>CABO TELEFÔNICO CI-50 200 PARES INSTALADO EM ENTRADA DE EDIFICAÇÃO - FORNECIMENTO E INSTALAÇÃO. AF_03/2018</v>
          </cell>
          <cell r="C3005" t="str">
            <v>M</v>
          </cell>
          <cell r="D3005">
            <v>94.78</v>
          </cell>
        </row>
        <row r="3006">
          <cell r="A3006">
            <v>98273</v>
          </cell>
          <cell r="B3006" t="str">
            <v>CABO TELEFÔNICO CCI-50 4 PARES, SEM BLINDAGEM, INSTALADO EM PRUMADA - FORNECIMENTO E INSTALAÇÃO. AF_03/2018</v>
          </cell>
          <cell r="C3006" t="str">
            <v>M</v>
          </cell>
          <cell r="D3006">
            <v>1.8</v>
          </cell>
        </row>
        <row r="3007">
          <cell r="A3007">
            <v>98274</v>
          </cell>
          <cell r="B3007" t="str">
            <v>CABO TELEFÔNICO CCI-50 5 PARES, SEM BLINDAGEM, INSTALADO EM PRUMADA - FORNECIMENTO E INSTALAÇÃO. AF_03/2018</v>
          </cell>
          <cell r="C3007" t="str">
            <v>M</v>
          </cell>
          <cell r="D3007">
            <v>2.39</v>
          </cell>
        </row>
        <row r="3008">
          <cell r="A3008">
            <v>98275</v>
          </cell>
          <cell r="B3008" t="str">
            <v>CABO TELEFÔNICO CCI-50 6 PARES, SEM BLINDAGEM, INSTALADO EM PRUMADA - FORNECIMENTO E INSTALAÇÃO. AF_03/2018</v>
          </cell>
          <cell r="C3008" t="str">
            <v>M</v>
          </cell>
          <cell r="D3008">
            <v>2.74</v>
          </cell>
        </row>
        <row r="3009">
          <cell r="A3009">
            <v>98276</v>
          </cell>
          <cell r="B3009" t="str">
            <v>CABO TELEFÔNICO CI-50 10 PARES INSTALADO EM PRUMADA - FORNECIMENTO E INSTALAÇÃO. AF_03/2018</v>
          </cell>
          <cell r="C3009" t="str">
            <v>M</v>
          </cell>
          <cell r="D3009">
            <v>5.72</v>
          </cell>
        </row>
        <row r="3010">
          <cell r="A3010">
            <v>98277</v>
          </cell>
          <cell r="B3010" t="str">
            <v>CABO TELEFÔNICO CI-50 20 PARES INSTALADO EM PRUMADA - FORNECIMENTO E INSTALAÇÃO. AF_03/2018</v>
          </cell>
          <cell r="C3010" t="str">
            <v>M</v>
          </cell>
          <cell r="D3010">
            <v>10.52</v>
          </cell>
        </row>
        <row r="3011">
          <cell r="A3011">
            <v>98278</v>
          </cell>
          <cell r="B3011" t="str">
            <v>CABO TELEFÔNICO CI-50 30 PARES INSTALADO EM PRUMADA - FORNECIMENTO E INSTALAÇÃO. AF_03/2018</v>
          </cell>
          <cell r="C3011" t="str">
            <v>M</v>
          </cell>
          <cell r="D3011">
            <v>14.16</v>
          </cell>
        </row>
        <row r="3012">
          <cell r="A3012">
            <v>98279</v>
          </cell>
          <cell r="B3012" t="str">
            <v>CABO TELEFÔNICO CI-50 50 PARES INSTALADO EM PRUMADA - FORNECIMENTO E INSTALAÇÃO. AF_03/2018</v>
          </cell>
          <cell r="C3012" t="str">
            <v>M</v>
          </cell>
          <cell r="D3012">
            <v>24.16</v>
          </cell>
        </row>
        <row r="3013">
          <cell r="A3013">
            <v>98280</v>
          </cell>
          <cell r="B3013" t="str">
            <v>CABO TELEFÔNICO CCI-50 1 PAR, SEM BLINDAGEM, INSTALADO EM DISTRIBUIÇÃO DE EDIFICAÇÃO RESIDENCIAL - FORNECIMENTO E INSTALAÇÃO. AF_03/2018</v>
          </cell>
          <cell r="C3013" t="str">
            <v>M</v>
          </cell>
          <cell r="D3013">
            <v>4.97</v>
          </cell>
        </row>
        <row r="3014">
          <cell r="A3014">
            <v>98281</v>
          </cell>
          <cell r="B3014" t="str">
            <v>CABO TELEFÔNICO CCI-50 2 PARES, SEM BLINDAGEM, INSTALADO EM DISTRIBUIÇÃO DE EDIFICAÇÃO RESIDENCIAL - FORNECIMENTO E INSTALAÇÃO. AF_03/2018</v>
          </cell>
          <cell r="C3014" t="str">
            <v>M</v>
          </cell>
          <cell r="D3014">
            <v>5.39</v>
          </cell>
        </row>
        <row r="3015">
          <cell r="A3015">
            <v>98282</v>
          </cell>
          <cell r="B3015" t="str">
            <v>CABO TELEFÔNICO CCI-50 3 PARES, SEM BLINDAGEM, INSTALADO EM DISTRIBUIÇÃO DE EDIFICAÇÃO RESIDENCIAL - FORNECIMENTO E INSTALAÇÃO. AF_03/2018</v>
          </cell>
          <cell r="C3015" t="str">
            <v>M</v>
          </cell>
          <cell r="D3015">
            <v>5.9</v>
          </cell>
        </row>
        <row r="3016">
          <cell r="A3016">
            <v>98283</v>
          </cell>
          <cell r="B3016" t="str">
            <v>CABO TELEFÔNICO CCI-50 4 PARES, SEM BLINDAGEM, INSTALADO EM DISTRIBUIÇÃO DE EDIFICAÇÃO RESIDENCIAL - FORNECIMENTO E INSTALAÇÃO. AF_03/2018</v>
          </cell>
          <cell r="C3016" t="str">
            <v>M</v>
          </cell>
          <cell r="D3016">
            <v>6.31</v>
          </cell>
        </row>
        <row r="3017">
          <cell r="A3017">
            <v>98284</v>
          </cell>
          <cell r="B3017" t="str">
            <v>CABO TELEFÔNICO CCI-50 5 PARES, SEM BLINDAGEM, INSTALADO EM DISTRIBUIÇÃO DE EDIFICAÇÃO RESIDENCIAL - FORNECIMENTO E INSTALAÇÃO. AF_03/2018</v>
          </cell>
          <cell r="C3017" t="str">
            <v>M</v>
          </cell>
          <cell r="D3017">
            <v>6.88</v>
          </cell>
        </row>
        <row r="3018">
          <cell r="A3018">
            <v>98285</v>
          </cell>
          <cell r="B3018" t="str">
            <v>CABO TELEFÔNICO CCI-50 6 PARES, SEM BLINDAGEM, INSTALADO EM DISTRIBUIÇÃO DE EDIFICAÇÃO RESIDENCIAL - FORNECIMENTO E INSTALAÇÃO. AF_03/2018</v>
          </cell>
          <cell r="C3018" t="str">
            <v>M</v>
          </cell>
          <cell r="D3018">
            <v>7.23</v>
          </cell>
        </row>
        <row r="3019">
          <cell r="A3019">
            <v>98286</v>
          </cell>
          <cell r="B3019" t="str">
            <v>CABO TELEFÔNICO CI-50 10 PARES INSTALADO EM DISTRIBUIÇÃO DE EDIFICAÇÃO RESIDENCIAL - FORNECIMENTO E INSTALAÇÃO. AF_03/2018</v>
          </cell>
          <cell r="C3019" t="str">
            <v>M</v>
          </cell>
          <cell r="D3019">
            <v>10.23</v>
          </cell>
        </row>
        <row r="3020">
          <cell r="A3020">
            <v>98287</v>
          </cell>
          <cell r="B3020" t="str">
            <v>CABO TELEFÔNICO CCI-50 1 PAR, SEM BLINDAGEM, INSTALADO EM DISTRIBUIÇÃO DE EDIFICAÇÃO INSTITUCIONAL - FORNECIMENTO E INSTALAÇÃO. AF_03/2018</v>
          </cell>
          <cell r="C3020" t="str">
            <v>M</v>
          </cell>
          <cell r="D3020">
            <v>0.92</v>
          </cell>
        </row>
        <row r="3021">
          <cell r="A3021">
            <v>98288</v>
          </cell>
          <cell r="B3021" t="str">
            <v>CABO TELEFÔNICO CCI-50 2 PARES, SEM BLINDAGEM, INSTALADO EM DISTRIBUIÇÃO DE EDIFICAÇÃO INSTITUCIONAL - FORNECIMENTO E INSTALAÇÃO. AF_03/2018</v>
          </cell>
          <cell r="C3021" t="str">
            <v>M</v>
          </cell>
          <cell r="D3021">
            <v>1.34</v>
          </cell>
        </row>
        <row r="3022">
          <cell r="A3022">
            <v>98289</v>
          </cell>
          <cell r="B3022" t="str">
            <v>CABO TELEFÔNICO CCI-50 3 PARES, SEM BLINDAGEM, INSTALADO EM DISTRIBUIÇÃO DE EDIFICAÇÃO INSTITUCIONAL - FORNECIMENTO E INSTALAÇÃO. AF_03/2018</v>
          </cell>
          <cell r="C3022" t="str">
            <v>M</v>
          </cell>
          <cell r="D3022">
            <v>1.85</v>
          </cell>
        </row>
        <row r="3023">
          <cell r="A3023">
            <v>98290</v>
          </cell>
          <cell r="B3023" t="str">
            <v>CABO TELEFÔNICO CCI-50 4 PARES, SEM BLINDAGEM, INSTALADO EM DISTRIBUIÇÃO DE EDIFICAÇÃO INSTITUCIONAL - FORNECIMENTO E INSTALAÇÃO. AF_03/2018</v>
          </cell>
          <cell r="C3023" t="str">
            <v>M</v>
          </cell>
          <cell r="D3023">
            <v>2.25</v>
          </cell>
        </row>
        <row r="3024">
          <cell r="A3024">
            <v>98291</v>
          </cell>
          <cell r="B3024" t="str">
            <v>CABO TELEFÔNICO CCI-50 5 PARES, SEM BLINDAGEM, INSTALADO EM DISTRIBUIÇÃO DE EDIFICAÇÃO INSTITUCIONAL - FORNECIMENTO E INSTALAÇÃO. AF_03/2018</v>
          </cell>
          <cell r="C3024" t="str">
            <v>M</v>
          </cell>
          <cell r="D3024">
            <v>2.84</v>
          </cell>
        </row>
        <row r="3025">
          <cell r="A3025">
            <v>98292</v>
          </cell>
          <cell r="B3025" t="str">
            <v>CABO TELEFÔNICO CCI-50 6 PARES, SEM BLINDAGEM, INSTALADO EM DISTRIBUIÇÃO DE EDIFICAÇÃO INSTITUCIONAL - FORNECIMENTO E INSTALAÇÃO. AF_03/2018</v>
          </cell>
          <cell r="C3025" t="str">
            <v>M</v>
          </cell>
          <cell r="D3025">
            <v>3.18</v>
          </cell>
        </row>
        <row r="3026">
          <cell r="A3026">
            <v>98293</v>
          </cell>
          <cell r="B3026" t="str">
            <v>CABO TELEFÔNICO CI-50 10 PARES INSTALADO EM DISTRIBUIÇÃO DE EDIFICAÇÃO INSTITUCIONAL - FORNECIMENTO E INSTALAÇÃO. AF_03/2018</v>
          </cell>
          <cell r="C3026" t="str">
            <v>M</v>
          </cell>
          <cell r="D3026">
            <v>6.18</v>
          </cell>
        </row>
        <row r="3027">
          <cell r="A3027">
            <v>98400</v>
          </cell>
          <cell r="B3027" t="str">
            <v>CABO TELEFÔNICO CTP-APL-50 10 PARES INSTALADO EM ENTRADA DE EDIFICAÇÃO - FORNECIMENTO E INSTALAÇÃO. AF_04/2018</v>
          </cell>
          <cell r="C3027" t="str">
            <v>M</v>
          </cell>
          <cell r="D3027">
            <v>9.09</v>
          </cell>
        </row>
        <row r="3028">
          <cell r="A3028">
            <v>98401</v>
          </cell>
          <cell r="B3028" t="str">
            <v>CABO TELEFÔNICO CTP-APL-50 20 PARES INSTALADO EM ENTRADA DE EDIFICAÇÃO - FORNECIMENTO E INSTALAÇÃO. AF_04/2018</v>
          </cell>
          <cell r="C3028" t="str">
            <v>M</v>
          </cell>
          <cell r="D3028">
            <v>14</v>
          </cell>
        </row>
        <row r="3029">
          <cell r="A3029">
            <v>98402</v>
          </cell>
          <cell r="B3029" t="str">
            <v>CABO TELEFÔNICO CTP-APL-50 30 PARES INSTALADO EM ENTRADA DE EDIFICAÇÃO - FORNECIMENTO E INSTALAÇÃO. AF_04/2018</v>
          </cell>
          <cell r="C3029" t="str">
            <v>M</v>
          </cell>
          <cell r="D3029">
            <v>18.13</v>
          </cell>
        </row>
        <row r="3030">
          <cell r="A3030">
            <v>98397</v>
          </cell>
          <cell r="B3030" t="str">
            <v>PINTURA ANTICORROSIVA DE DUTO METÁLICO. AF_04/2018</v>
          </cell>
          <cell r="C3030" t="str">
            <v>M2</v>
          </cell>
          <cell r="D3030">
            <v>8.6199999999999992</v>
          </cell>
        </row>
        <row r="3031">
          <cell r="A3031" t="str">
            <v>74003/1</v>
          </cell>
          <cell r="B3031" t="str">
            <v>INSTALACOES GAS CENTRAL P/ EDIFICIO RESIDENCIAL C/ 4 PAVTOS 16 UNID.  UMA CENTRAL POR BLOCO COM 16 PONTOS</v>
          </cell>
          <cell r="C3031" t="str">
            <v>UN</v>
          </cell>
          <cell r="D3031">
            <v>5123.41</v>
          </cell>
        </row>
        <row r="3032">
          <cell r="A3032">
            <v>85120</v>
          </cell>
          <cell r="B3032" t="str">
            <v>MANOMETRO 0 A 200 PSI (0 A 14 KGF/CM2), D = 50MM - FORNECIMENTO E COLOCACAO</v>
          </cell>
          <cell r="C3032" t="str">
            <v>UN</v>
          </cell>
          <cell r="D3032">
            <v>121.43</v>
          </cell>
        </row>
        <row r="3033">
          <cell r="A3033">
            <v>83486</v>
          </cell>
          <cell r="B3033" t="str">
            <v>BOMBA CENTRIFUGA C/ MOTOR ELETRICO TRIFASICO 1CV</v>
          </cell>
          <cell r="C3033" t="str">
            <v>UN</v>
          </cell>
          <cell r="D3033">
            <v>1290.8</v>
          </cell>
        </row>
        <row r="3034">
          <cell r="A3034">
            <v>83643</v>
          </cell>
          <cell r="B3034" t="str">
            <v>BOMBA SUBMERSIVEL ELETRICA, TRIFASICA, POTÊNCIA 3,75 HP, DIAMETRO DO ROTOR 90 MM SEMIABERTO, BOCAL DE SAIDA DIAMETRO DE 2 POLEGADAS, HM/Q = 5 M / 61,2 M3/H A 25,5 M / 3,6 M3/H</v>
          </cell>
          <cell r="C3034" t="str">
            <v>UN</v>
          </cell>
          <cell r="D3034">
            <v>3495.43</v>
          </cell>
        </row>
        <row r="3035">
          <cell r="A3035">
            <v>83644</v>
          </cell>
          <cell r="B3035" t="str">
            <v>BOMBA RECALQUE D'AGUA TRIFASICA 10,0 HP</v>
          </cell>
          <cell r="C3035" t="str">
            <v>UN</v>
          </cell>
          <cell r="D3035">
            <v>5662.62</v>
          </cell>
        </row>
        <row r="3036">
          <cell r="A3036">
            <v>83645</v>
          </cell>
          <cell r="B3036" t="str">
            <v>BOMBA RECALQUE D'AGUA TRIFASICA 3,0 HP</v>
          </cell>
          <cell r="C3036" t="str">
            <v>UN</v>
          </cell>
          <cell r="D3036">
            <v>1762.37</v>
          </cell>
        </row>
        <row r="3037">
          <cell r="A3037">
            <v>83646</v>
          </cell>
          <cell r="B3037" t="str">
            <v>BOMBA RECALQUE D'AGUA DE ESTAGIOS TRIFASICA 2,0 HP</v>
          </cell>
          <cell r="C3037" t="str">
            <v>UN</v>
          </cell>
          <cell r="D3037">
            <v>2054.59</v>
          </cell>
        </row>
        <row r="3038">
          <cell r="A3038">
            <v>83647</v>
          </cell>
          <cell r="B3038" t="str">
            <v>BOMBA RECALQUE D'AGUA TRIFASICA 1,5HP</v>
          </cell>
          <cell r="C3038" t="str">
            <v>UN</v>
          </cell>
          <cell r="D3038">
            <v>1325.07</v>
          </cell>
        </row>
        <row r="3039">
          <cell r="A3039">
            <v>83648</v>
          </cell>
          <cell r="B3039" t="str">
            <v>BOMBA RECALQUE D'AGUA TRIFASICA 0,5 HP</v>
          </cell>
          <cell r="C3039" t="str">
            <v>UN</v>
          </cell>
          <cell r="D3039">
            <v>831.03</v>
          </cell>
        </row>
        <row r="3040">
          <cell r="A3040">
            <v>83649</v>
          </cell>
          <cell r="B3040" t="str">
            <v>BOMBA RECALQUE D'AGUA PREDIO 6 A 10 PAVTOS - 2UD</v>
          </cell>
          <cell r="C3040" t="str">
            <v>UN</v>
          </cell>
          <cell r="D3040">
            <v>4886.6899999999996</v>
          </cell>
        </row>
        <row r="3041">
          <cell r="A3041">
            <v>83650</v>
          </cell>
          <cell r="B3041" t="str">
            <v>BOMBA RECALQUE D'AGUA PREDIO 3 A 5 PAVTOS - 2UD</v>
          </cell>
          <cell r="C3041" t="str">
            <v>UN</v>
          </cell>
          <cell r="D3041">
            <v>4012.09</v>
          </cell>
        </row>
        <row r="3042">
          <cell r="A3042">
            <v>98294</v>
          </cell>
          <cell r="B3042" t="str">
            <v>CABO ELETRÔNICO CATEGORIA 5E, INSTALADO EM EDIFICAÇÃO RESIDENCIAL - FORNECIMENTO E INSTALAÇÃO. AF_03/2018</v>
          </cell>
          <cell r="C3042" t="str">
            <v>M</v>
          </cell>
          <cell r="D3042">
            <v>1.66</v>
          </cell>
        </row>
        <row r="3043">
          <cell r="A3043">
            <v>98295</v>
          </cell>
          <cell r="B3043" t="str">
            <v>CABO ELETRÔNICO CATEGORIA 5E, INSTALADO EM EDIFICAÇÃO INSTITUCIONAL - FORNECIMENTO E INSTALAÇÃO. AF_03/2018</v>
          </cell>
          <cell r="C3043" t="str">
            <v>M</v>
          </cell>
          <cell r="D3043">
            <v>1.2</v>
          </cell>
        </row>
        <row r="3044">
          <cell r="A3044">
            <v>98296</v>
          </cell>
          <cell r="B3044" t="str">
            <v>CABO ELETRÔNICO CATEGORIA 6, INSTALADO EM EDIFICAÇÃO RESIDENCIAL - FORNECIMENTO E INSTALAÇÃO. AF_03/2018</v>
          </cell>
          <cell r="C3044" t="str">
            <v>M</v>
          </cell>
          <cell r="D3044">
            <v>2.56</v>
          </cell>
        </row>
        <row r="3045">
          <cell r="A3045">
            <v>98297</v>
          </cell>
          <cell r="B3045" t="str">
            <v>CABO ELETRÔNICO CATEGORIA 6, INSTALADO EM EDIFICAÇÃO INSTITUCIONAL - FORNECIMENTO E INSTALAÇÃO. AF_03/2018</v>
          </cell>
          <cell r="C3045" t="str">
            <v>M</v>
          </cell>
          <cell r="D3045">
            <v>1.84</v>
          </cell>
        </row>
        <row r="3046">
          <cell r="A3046">
            <v>98301</v>
          </cell>
          <cell r="B3046" t="str">
            <v>PATCH PANEL 24 PORTAS, CATEGORIA 5E - FORNECIMENTO E INSTALAÇÃO. AF_03/2018</v>
          </cell>
          <cell r="C3046" t="str">
            <v>UN</v>
          </cell>
          <cell r="D3046">
            <v>375.92</v>
          </cell>
        </row>
        <row r="3047">
          <cell r="A3047">
            <v>98302</v>
          </cell>
          <cell r="B3047" t="str">
            <v>PATCH PANEL 24 PORTAS, CATEGORIA 6 - FORNECIMENTO E INSTALAÇÃO. AF_03/2018</v>
          </cell>
          <cell r="C3047" t="str">
            <v>UN</v>
          </cell>
          <cell r="D3047">
            <v>504.71</v>
          </cell>
        </row>
        <row r="3048">
          <cell r="A3048">
            <v>98304</v>
          </cell>
          <cell r="B3048" t="str">
            <v>PATCH PANEL 48 PORTAS, CATEGORIA 6 - FORNECIMENTO E INSTALAÇÃO. AF_03/2018</v>
          </cell>
          <cell r="C3048" t="str">
            <v>UN</v>
          </cell>
          <cell r="D3048">
            <v>810.05</v>
          </cell>
        </row>
        <row r="3049">
          <cell r="A3049">
            <v>98307</v>
          </cell>
          <cell r="B3049" t="str">
            <v>TOMADA DE REDE RJ45 - FORNECIMENTO E INSTALAÇÃO. AF_03/2018</v>
          </cell>
          <cell r="C3049" t="str">
            <v>UN</v>
          </cell>
          <cell r="D3049">
            <v>31.19</v>
          </cell>
        </row>
        <row r="3050">
          <cell r="A3050">
            <v>98308</v>
          </cell>
          <cell r="B3050" t="str">
            <v>TOMADA PARA TELEFONE RJ11 - FORNECIMENTO E INSTALAÇÃO. AF_03/2018</v>
          </cell>
          <cell r="C3050" t="str">
            <v>UN</v>
          </cell>
          <cell r="D3050">
            <v>20.59</v>
          </cell>
        </row>
        <row r="3051">
          <cell r="A3051">
            <v>98593</v>
          </cell>
          <cell r="B3051" t="str">
            <v>PATCH PANEL 48 PORTAS, CATEGORIA 5E - FORNECIMENTO E INSTALAÇÃO. AF_04/2018</v>
          </cell>
          <cell r="C3051" t="str">
            <v>UN</v>
          </cell>
          <cell r="D3051">
            <v>656.22</v>
          </cell>
        </row>
        <row r="3052">
          <cell r="A3052">
            <v>89355</v>
          </cell>
          <cell r="B3052" t="str">
            <v>TUBO, PVC, SOLDÁVEL, DN 20MM, INSTALADO EM RAMAL OU SUB-RAMAL DE ÁGUA - FORNECIMENTO E INSTALAÇÃO. AF_12/2014</v>
          </cell>
          <cell r="C3052" t="str">
            <v>M</v>
          </cell>
          <cell r="D3052">
            <v>12.53</v>
          </cell>
        </row>
        <row r="3053">
          <cell r="A3053">
            <v>89356</v>
          </cell>
          <cell r="B3053" t="str">
            <v>TUBO, PVC, SOLDÁVEL, DN 25MM, INSTALADO EM RAMAL OU SUB-RAMAL DE ÁGUA - FORNECIMENTO E INSTALAÇÃO. AF_12/2014</v>
          </cell>
          <cell r="C3053" t="str">
            <v>M</v>
          </cell>
          <cell r="D3053">
            <v>14.77</v>
          </cell>
        </row>
        <row r="3054">
          <cell r="A3054">
            <v>89357</v>
          </cell>
          <cell r="B3054" t="str">
            <v>TUBO, PVC, SOLDÁVEL, DN 32MM, INSTALADO EM RAMAL OU SUB-RAMAL DE ÁGUA - FORNECIMENTO E INSTALAÇÃO. AF_12/2014</v>
          </cell>
          <cell r="C3054" t="str">
            <v>M</v>
          </cell>
          <cell r="D3054">
            <v>20.399999999999999</v>
          </cell>
        </row>
        <row r="3055">
          <cell r="A3055">
            <v>89401</v>
          </cell>
          <cell r="B3055" t="str">
            <v>TUBO, PVC, SOLDÁVEL, DN 20MM, INSTALADO EM RAMAL DE DISTRIBUIÇÃO DE ÁGUA - FORNECIMENTO E INSTALAÇÃO. AF_12/2014</v>
          </cell>
          <cell r="C3055" t="str">
            <v>M</v>
          </cell>
          <cell r="D3055">
            <v>5.23</v>
          </cell>
        </row>
        <row r="3056">
          <cell r="A3056">
            <v>89402</v>
          </cell>
          <cell r="B3056" t="str">
            <v>TUBO, PVC, SOLDÁVEL, DN 25MM, INSTALADO EM RAMAL DE DISTRIBUIÇÃO DE ÁGUA - FORNECIMENTO E INSTALAÇÃO. AF_12/2014</v>
          </cell>
          <cell r="C3056" t="str">
            <v>M</v>
          </cell>
          <cell r="D3056">
            <v>6.35</v>
          </cell>
        </row>
        <row r="3057">
          <cell r="A3057">
            <v>89403</v>
          </cell>
          <cell r="B3057" t="str">
            <v>TUBO, PVC, SOLDÁVEL, DN 32MM, INSTALADO EM RAMAL DE DISTRIBUIÇÃO DE ÁGUA - FORNECIMENTO E INSTALAÇÃO. AF_12/2014</v>
          </cell>
          <cell r="C3057" t="str">
            <v>M</v>
          </cell>
          <cell r="D3057">
            <v>10.33</v>
          </cell>
        </row>
        <row r="3058">
          <cell r="A3058">
            <v>89446</v>
          </cell>
          <cell r="B3058" t="str">
            <v>TUBO, PVC, SOLDÁVEL, DN 25MM, INSTALADO EM PRUMADA DE ÁGUA - FORNECIMENTO E INSTALAÇÃO. AF_12/2014</v>
          </cell>
          <cell r="C3058" t="str">
            <v>M</v>
          </cell>
          <cell r="D3058">
            <v>3.15</v>
          </cell>
        </row>
        <row r="3059">
          <cell r="A3059">
            <v>89447</v>
          </cell>
          <cell r="B3059" t="str">
            <v>TUBO, PVC, SOLDÁVEL, DN 32MM, INSTALADO EM PRUMADA DE ÁGUA - FORNECIMENTO E INSTALAÇÃO. AF_12/2014</v>
          </cell>
          <cell r="C3059" t="str">
            <v>M</v>
          </cell>
          <cell r="D3059">
            <v>6.57</v>
          </cell>
        </row>
        <row r="3060">
          <cell r="A3060">
            <v>89448</v>
          </cell>
          <cell r="B3060" t="str">
            <v>TUBO, PVC, SOLDÁVEL, DN 40MM, INSTALADO EM PRUMADA DE ÁGUA - FORNECIMENTO E INSTALAÇÃO. AF_12/2014</v>
          </cell>
          <cell r="C3060" t="str">
            <v>M</v>
          </cell>
          <cell r="D3060">
            <v>9.4</v>
          </cell>
        </row>
        <row r="3061">
          <cell r="A3061">
            <v>89449</v>
          </cell>
          <cell r="B3061" t="str">
            <v>TUBO, PVC, SOLDÁVEL, DN 50MM, INSTALADO EM PRUMADA DE ÁGUA - FORNECIMENTO E INSTALAÇÃO. AF_12/2014</v>
          </cell>
          <cell r="C3061" t="str">
            <v>M</v>
          </cell>
          <cell r="D3061">
            <v>10.82</v>
          </cell>
        </row>
        <row r="3062">
          <cell r="A3062">
            <v>89450</v>
          </cell>
          <cell r="B3062" t="str">
            <v>TUBO, PVC, SOLDÁVEL, DN 60MM, INSTALADO EM PRUMADA DE ÁGUA - FORNECIMENTO E INSTALAÇÃO. AF_12/2014</v>
          </cell>
          <cell r="C3062" t="str">
            <v>M</v>
          </cell>
          <cell r="D3062">
            <v>17.78</v>
          </cell>
        </row>
        <row r="3063">
          <cell r="A3063">
            <v>89451</v>
          </cell>
          <cell r="B3063" t="str">
            <v>TUBO, PVC, SOLDÁVEL, DN 75MM, INSTALADO EM PRUMADA DE ÁGUA - FORNECIMENTO E INSTALAÇÃO. AF_12/2014</v>
          </cell>
          <cell r="C3063" t="str">
            <v>M</v>
          </cell>
          <cell r="D3063">
            <v>29.31</v>
          </cell>
        </row>
        <row r="3064">
          <cell r="A3064">
            <v>89452</v>
          </cell>
          <cell r="B3064" t="str">
            <v>TUBO, PVC, SOLDÁVEL, DN 85MM, INSTALADO EM PRUMADA DE ÁGUA - FORNECIMENTO E INSTALAÇÃO. AF_12/2014</v>
          </cell>
          <cell r="C3064" t="str">
            <v>M</v>
          </cell>
          <cell r="D3064">
            <v>36.450000000000003</v>
          </cell>
        </row>
        <row r="3065">
          <cell r="A3065">
            <v>89508</v>
          </cell>
          <cell r="B3065" t="str">
            <v>TUBO PVC, SÉRIE R, ÁGUA PLUVIAL, DN 40 MM, FORNECIDO E INSTALADO EM RAMAL DE ENCAMINHAMENTO. AF_12/2014</v>
          </cell>
          <cell r="C3065" t="str">
            <v>M</v>
          </cell>
          <cell r="D3065">
            <v>12.8</v>
          </cell>
        </row>
        <row r="3066">
          <cell r="A3066">
            <v>89509</v>
          </cell>
          <cell r="B3066" t="str">
            <v>TUBO PVC, SÉRIE R, ÁGUA PLUVIAL, DN 50 MM, FORNECIDO E INSTALADO EM RAMAL DE ENCAMINHAMENTO. AF_12/2014</v>
          </cell>
          <cell r="C3066" t="str">
            <v>M</v>
          </cell>
          <cell r="D3066">
            <v>17.28</v>
          </cell>
        </row>
        <row r="3067">
          <cell r="A3067">
            <v>89511</v>
          </cell>
          <cell r="B3067" t="str">
            <v>TUBO PVC, SÉRIE R, ÁGUA PLUVIAL, DN 75 MM, FORNECIDO E INSTALADO EM RAMAL DE ENCAMINHAMENTO. AF_12/2014</v>
          </cell>
          <cell r="C3067" t="str">
            <v>M</v>
          </cell>
          <cell r="D3067">
            <v>25.57</v>
          </cell>
        </row>
        <row r="3068">
          <cell r="A3068">
            <v>89512</v>
          </cell>
          <cell r="B3068" t="str">
            <v>TUBO PVC, SÉRIE R, ÁGUA PLUVIAL, DN 100 MM, FORNECIDO E INSTALADO EM RAMAL DE ENCAMINHAMENTO. AF_12/2014</v>
          </cell>
          <cell r="C3068" t="str">
            <v>M</v>
          </cell>
          <cell r="D3068">
            <v>40.06</v>
          </cell>
        </row>
        <row r="3069">
          <cell r="A3069">
            <v>89576</v>
          </cell>
          <cell r="B3069" t="str">
            <v>TUBO PVC, SÉRIE R, ÁGUA PLUVIAL, DN 75 MM, FORNECIDO E INSTALADO EM CONDUTORES VERTICAIS DE ÁGUAS PLUVIAIS. AF_12/2014</v>
          </cell>
          <cell r="C3069" t="str">
            <v>M</v>
          </cell>
          <cell r="D3069">
            <v>14.7</v>
          </cell>
        </row>
        <row r="3070">
          <cell r="A3070">
            <v>89578</v>
          </cell>
          <cell r="B3070" t="str">
            <v>TUBO PVC, SÉRIE R, ÁGUA PLUVIAL, DN 100 MM, FORNECIDO E INSTALADO EM CONDUTORES VERTICAIS DE ÁGUAS PLUVIAIS. AF_12/2014</v>
          </cell>
          <cell r="C3070" t="str">
            <v>M</v>
          </cell>
          <cell r="D3070">
            <v>25.28</v>
          </cell>
        </row>
        <row r="3071">
          <cell r="A3071">
            <v>89580</v>
          </cell>
          <cell r="B3071" t="str">
            <v>TUBO PVC, SÉRIE R, ÁGUA PLUVIAL, DN 150 MM, FORNECIDO E INSTALADO EM CONDUTORES VERTICAIS DE ÁGUAS PLUVIAIS. AF_12/2014</v>
          </cell>
          <cell r="C3071" t="str">
            <v>M</v>
          </cell>
          <cell r="D3071">
            <v>49.61</v>
          </cell>
        </row>
        <row r="3072">
          <cell r="A3072">
            <v>89633</v>
          </cell>
          <cell r="B3072" t="str">
            <v>TUBO, CPVC, SOLDÁVEL, DN 15MM, INSTALADO EM RAMAL OU SUB-RAMAL DE ÁGUA - FORNECIMENTO E INSTALAÇÃO. AF_12/2014</v>
          </cell>
          <cell r="C3072" t="str">
            <v>M</v>
          </cell>
          <cell r="D3072">
            <v>15.87</v>
          </cell>
        </row>
        <row r="3073">
          <cell r="A3073">
            <v>89634</v>
          </cell>
          <cell r="B3073" t="str">
            <v>TUBO, CPVC, SOLDÁVEL, DN 22MM, INSTALADO EM RAMAL OU SUB-RAMAL DE ÁGUA - FORNECIMENTO E INSTALAÇÃO. AF_12/2014</v>
          </cell>
          <cell r="C3073" t="str">
            <v>M</v>
          </cell>
          <cell r="D3073">
            <v>23.73</v>
          </cell>
        </row>
        <row r="3074">
          <cell r="A3074">
            <v>89635</v>
          </cell>
          <cell r="B3074" t="str">
            <v>TUBO, CPVC, SOLDÁVEL, DN 28MM, INSTALADO EM RAMAL OU SUB-RAMAL DE ÁGUA - FORNECIMENTO E INSTALAÇÃO. AF_12/2014</v>
          </cell>
          <cell r="C3074" t="str">
            <v>M</v>
          </cell>
          <cell r="D3074">
            <v>33.43</v>
          </cell>
        </row>
        <row r="3075">
          <cell r="A3075">
            <v>89636</v>
          </cell>
          <cell r="B3075" t="str">
            <v>TUBO, CPVC, SOLDÁVEL, DN 35MM, INSTALADO EM RAMAL OU SUB-RAMAL DE ÁGUA  FORNECIMENTO E INSTALAÇÃO. AF_12/2014</v>
          </cell>
          <cell r="C3075" t="str">
            <v>M</v>
          </cell>
          <cell r="D3075">
            <v>40.6</v>
          </cell>
        </row>
        <row r="3076">
          <cell r="A3076">
            <v>89711</v>
          </cell>
          <cell r="B3076" t="str">
            <v>TUBO PVC, SERIE NORMAL, ESGOTO PREDIAL, DN 40 MM, FORNECIDO E INSTALADO EM RAMAL DE DESCARGA OU RAMAL DE ESGOTO SANITÁRIO. AF_12/2014</v>
          </cell>
          <cell r="C3076" t="str">
            <v>M</v>
          </cell>
          <cell r="D3076">
            <v>12.97</v>
          </cell>
        </row>
        <row r="3077">
          <cell r="A3077">
            <v>89712</v>
          </cell>
          <cell r="B3077" t="str">
            <v>TUBO PVC, SERIE NORMAL, ESGOTO PREDIAL, DN 50 MM, FORNECIDO E INSTALADO EM RAMAL DE DESCARGA OU RAMAL DE ESGOTO SANITÁRIO. AF_12/2014</v>
          </cell>
          <cell r="C3077" t="str">
            <v>M</v>
          </cell>
          <cell r="D3077">
            <v>18.809999999999999</v>
          </cell>
        </row>
        <row r="3078">
          <cell r="A3078">
            <v>89713</v>
          </cell>
          <cell r="B3078" t="str">
            <v>TUBO PVC, SERIE NORMAL, ESGOTO PREDIAL, DN 75 MM, FORNECIDO E INSTALADO EM RAMAL DE DESCARGA OU RAMAL DE ESGOTO SANITÁRIO. AF_12/2014</v>
          </cell>
          <cell r="C3078" t="str">
            <v>M</v>
          </cell>
          <cell r="D3078">
            <v>28.45</v>
          </cell>
        </row>
        <row r="3079">
          <cell r="A3079">
            <v>89714</v>
          </cell>
          <cell r="B3079" t="str">
            <v>TUBO PVC, SERIE NORMAL, ESGOTO PREDIAL, DN 100 MM, FORNECIDO E INSTALADO EM RAMAL DE DESCARGA OU RAMAL DE ESGOTO SANITÁRIO. AF_12/2014</v>
          </cell>
          <cell r="C3079" t="str">
            <v>M</v>
          </cell>
          <cell r="D3079">
            <v>36.58</v>
          </cell>
        </row>
        <row r="3080">
          <cell r="A3080">
            <v>89716</v>
          </cell>
          <cell r="B3080" t="str">
            <v>TUBO, CPVC, SOLDÁVEL, DN 22MM, INSTALADO EM RAMAL DE DISTRIBUIÇÃO DE ÁGUA - FORNECIMENTO E INSTALAÇÃO. AF_12/2014</v>
          </cell>
          <cell r="C3080" t="str">
            <v>M</v>
          </cell>
          <cell r="D3080">
            <v>16.09</v>
          </cell>
        </row>
        <row r="3081">
          <cell r="A3081">
            <v>89717</v>
          </cell>
          <cell r="B3081" t="str">
            <v>TUBO, CPVC, SOLDÁVEL, DN 28MM, INSTALADO EM RAMAL DE DISTRIBUIÇÃO DE ÁGUA - FORNECIMENTO E INSTALAÇÃO. AF_12/2014</v>
          </cell>
          <cell r="C3081" t="str">
            <v>M</v>
          </cell>
          <cell r="D3081">
            <v>24.43</v>
          </cell>
        </row>
        <row r="3082">
          <cell r="A3082">
            <v>89770</v>
          </cell>
          <cell r="B3082" t="str">
            <v>TUBO, CPVC, SOLDÁVEL, DN 35MM, INSTALADO EM PRUMADA DE ÁGUA  FORNECIMENTO E INSTALAÇÃO. AF_12/2014</v>
          </cell>
          <cell r="C3082" t="str">
            <v>M</v>
          </cell>
          <cell r="D3082">
            <v>26.04</v>
          </cell>
        </row>
        <row r="3083">
          <cell r="A3083">
            <v>89771</v>
          </cell>
          <cell r="B3083" t="str">
            <v>TUBO, CPVC, SOLDÁVEL, DN 42MM, INSTALADO EM PRUMADA DE ÁGUA  FORNECIMENTO E INSTALAÇÃO. AF_12/2014</v>
          </cell>
          <cell r="C3083" t="str">
            <v>M</v>
          </cell>
          <cell r="D3083">
            <v>35.590000000000003</v>
          </cell>
        </row>
        <row r="3084">
          <cell r="A3084">
            <v>89773</v>
          </cell>
          <cell r="B3084" t="str">
            <v>TUBO, CPVC, SOLDÁVEL, DN 73MM, INSTALADO EM PRUMADA DE ÁGUA  FORNECIMENTO E INSTALAÇÃO. AF_12/2014</v>
          </cell>
          <cell r="C3084" t="str">
            <v>M</v>
          </cell>
          <cell r="D3084">
            <v>82.77</v>
          </cell>
        </row>
        <row r="3085">
          <cell r="A3085">
            <v>89775</v>
          </cell>
          <cell r="B3085" t="str">
            <v>TUBO, CPVC, SOLDÁVEL, DN 89MM, INSTALADO EM PRUMADA DE ÁGUA  FORNECIMENTO E INSTALAÇÃO. AF_12/2014</v>
          </cell>
          <cell r="C3085" t="str">
            <v>M</v>
          </cell>
          <cell r="D3085">
            <v>130.65</v>
          </cell>
        </row>
        <row r="3086">
          <cell r="A3086">
            <v>89798</v>
          </cell>
          <cell r="B3086" t="str">
            <v>TUBO PVC, SERIE NORMAL, ESGOTO PREDIAL, DN 50 MM, FORNECIDO E INSTALADO EM PRUMADA DE ESGOTO SANITÁRIO OU VENTILAÇÃO. AF_12/2014</v>
          </cell>
          <cell r="C3086" t="str">
            <v>M</v>
          </cell>
          <cell r="D3086">
            <v>7.25</v>
          </cell>
        </row>
        <row r="3087">
          <cell r="A3087">
            <v>89799</v>
          </cell>
          <cell r="B3087" t="str">
            <v>TUBO PVC, SERIE NORMAL, ESGOTO PREDIAL, DN 75 MM, FORNECIDO E INSTALADO EM PRUMADA DE ESGOTO SANITÁRIO OU VENTILAÇÃO. AF_12/2014</v>
          </cell>
          <cell r="C3087" t="str">
            <v>M</v>
          </cell>
          <cell r="D3087">
            <v>12.05</v>
          </cell>
        </row>
        <row r="3088">
          <cell r="A3088">
            <v>89800</v>
          </cell>
          <cell r="B3088" t="str">
            <v>TUBO PVC, SERIE NORMAL, ESGOTO PREDIAL, DN 100 MM, FORNECIDO E INSTALADO EM PRUMADA DE ESGOTO SANITÁRIO OU VENTILAÇÃO. AF_12/2014</v>
          </cell>
          <cell r="C3088" t="str">
            <v>M</v>
          </cell>
          <cell r="D3088">
            <v>15.07</v>
          </cell>
        </row>
        <row r="3089">
          <cell r="A3089">
            <v>89848</v>
          </cell>
          <cell r="B3089" t="str">
            <v>TUBO PVC, SERIE NORMAL, ESGOTO PREDIAL, DN 100 MM, FORNECIDO E INSTALADO EM SUBCOLETOR AÉREO DE ESGOTO SANITÁRIO. AF_12/2014</v>
          </cell>
          <cell r="C3089" t="str">
            <v>M</v>
          </cell>
          <cell r="D3089">
            <v>18.89</v>
          </cell>
        </row>
        <row r="3090">
          <cell r="A3090">
            <v>89849</v>
          </cell>
          <cell r="B3090" t="str">
            <v>TUBO PVC, SERIE NORMAL, ESGOTO PREDIAL, DN 150 MM, FORNECIDO E INSTALADO EM SUBCOLETOR AÉREO DE ESGOTO SANITÁRIO. AF_12/2014</v>
          </cell>
          <cell r="C3090" t="str">
            <v>M</v>
          </cell>
          <cell r="D3090">
            <v>36.049999999999997</v>
          </cell>
        </row>
        <row r="3091">
          <cell r="A3091">
            <v>89865</v>
          </cell>
          <cell r="B3091" t="str">
            <v>TUBO, PVC, SOLDÁVEL, DN 25MM, INSTALADO EM DRENO DE AR-CONDICIONADO - FORNECIMENTO E INSTALAÇÃO. AF_12/2014</v>
          </cell>
          <cell r="C3091" t="str">
            <v>M</v>
          </cell>
          <cell r="D3091">
            <v>8.85</v>
          </cell>
        </row>
        <row r="3092">
          <cell r="A3092">
            <v>91784</v>
          </cell>
          <cell r="B3092" t="str">
            <v>(COMPOSIÇÃO REPRESENTATIVA) DO SERVIÇO DE INSTALAÇÃO DE TUBOS DE PVC, SOLDÁVEL, ÁGUA FRIA, DN 20 MM (INSTALADO EM RAMAL, SUB-RAMAL OU RAMAL DE DISTRIBUIÇÃO), INCLUSIVE CONEXÕES, CORTES E FIXAÇÕES, PARA PRÉDIOS. AF_10/2015</v>
          </cell>
          <cell r="C3092" t="str">
            <v>M</v>
          </cell>
          <cell r="D3092">
            <v>29.38</v>
          </cell>
        </row>
        <row r="3093">
          <cell r="A3093">
            <v>91785</v>
          </cell>
          <cell r="B3093" t="str">
            <v>(COMPOSIÇÃO REPRESENTATIVA) DO SERVIÇO DE INSTALAÇÃO DE TUBOS DE PVC, SOLDÁVEL, ÁGUA FRIA, DN 25 MM (INSTALADO EM RAMAL, SUB-RAMAL, RAMAL DE DISTRIBUIÇÃO OU PRUMADA), INCLUSIVE CONEXÕES, CORTES E FIXAÇÕES, PARA PRÉDIOS. AF_10/2015</v>
          </cell>
          <cell r="C3093" t="str">
            <v>M</v>
          </cell>
          <cell r="D3093">
            <v>29.03</v>
          </cell>
        </row>
        <row r="3094">
          <cell r="A3094">
            <v>91786</v>
          </cell>
          <cell r="B3094" t="str">
            <v>(COMPOSIÇÃO REPRESENTATIVA) DO SERVIÇO DE INSTALAÇÃO TUBOS DE PVC, SOLDÁVEL, ÁGUA FRIA, DN 32 MM (INSTALADO EM RAMAL, SUB-RAMAL, RAMAL DE DISTRIBUIÇÃO OU PRUMADA), INCLUSIVE CONEXÕES, CORTES E FIXAÇÕES, PARA PRÉDIOS. AF_10/2015</v>
          </cell>
          <cell r="C3094" t="str">
            <v>M</v>
          </cell>
          <cell r="D3094">
            <v>18.82</v>
          </cell>
        </row>
        <row r="3095">
          <cell r="A3095">
            <v>91787</v>
          </cell>
          <cell r="B3095" t="str">
            <v>(COMPOSIÇÃO REPRESENTATIVA) DO SERVIÇO DE INSTALAÇÃO DE TUBOS DE PVC, SOLDÁVEL, ÁGUA FRIA, DN 40 MM (INSTALADO EM PRUMADA), INCLUSIVE CONEXÕES, CORTES E FIXAÇÕES, PARA PRÉDIOS. AF_10/2015</v>
          </cell>
          <cell r="C3095" t="str">
            <v>M</v>
          </cell>
          <cell r="D3095">
            <v>20.260000000000002</v>
          </cell>
        </row>
        <row r="3096">
          <cell r="A3096">
            <v>91788</v>
          </cell>
          <cell r="B3096" t="str">
            <v>(COMPOSIÇÃO REPRESENTATIVA) DO SERVIÇO DE INSTALAÇÃO DE TUBOS DE PVC, SOLDÁVEL, ÁGUA FRIA, DN 50 MM (INSTALADO EM PRUMADA), INCLUSIVE CONEXÕES, CORTES E FIXAÇÕES, PARA PRÉDIOS. AF_10/2015</v>
          </cell>
          <cell r="C3096" t="str">
            <v>M</v>
          </cell>
          <cell r="D3096">
            <v>26.2</v>
          </cell>
        </row>
        <row r="3097">
          <cell r="A3097">
            <v>91789</v>
          </cell>
          <cell r="B3097" t="str">
            <v>(COMPOSIÇÃO REPRESENTATIVA) DO SERVIÇO DE INSTALAÇÃO DE TUBOS DE PVC, SÉRIE R, ÁGUA PLUVIAL, DN 75 MM (INSTALADO EM RAMAL DE ENCAMINHAMENTO, OU CONDUTORES VERTICAIS), INCLUSIVE CONEXÕES, CORTE E FIXAÇÕES, PARA PRÉDIOS. AF_10/2015</v>
          </cell>
          <cell r="C3097" t="str">
            <v>M</v>
          </cell>
          <cell r="D3097">
            <v>26.64</v>
          </cell>
        </row>
        <row r="3098">
          <cell r="A3098">
            <v>91790</v>
          </cell>
          <cell r="B3098" t="str">
            <v>(COMPOSIÇÃO REPRESENTATIVA) DO SERVIÇO DE INSTALAÇÃO DE TUBOS DE PVC, SÉRIE R, ÁGUA PLUVIAL, DN 100 MM (INSTALADO EM RAMAL DE ENCAMINHAMENTO, OU CONDUTORES VERTICAIS), INCLUSIVE CONEXÕES, CORTES E FIXAÇÕES, PARA PRÉDIOS. AF_10/2015</v>
          </cell>
          <cell r="C3098" t="str">
            <v>M</v>
          </cell>
          <cell r="D3098">
            <v>40.98</v>
          </cell>
        </row>
        <row r="3099">
          <cell r="A3099">
            <v>91791</v>
          </cell>
          <cell r="B3099" t="str">
            <v>(COMPOSIÇÃO REPRESENTATIVA) DO SERVIÇO DE INSTALAÇÃO DE TUBOS DE PVC, SÉRIE R, ÁGUA PLUVIAL, DN 150 MM (INSTALADO EM CONDUTORES VERTICAIS), INCLUSIVE CONEXÕES, CORTES E FIXAÇÕES, PARA PRÉDIOS. AF_10/2015</v>
          </cell>
          <cell r="C3099" t="str">
            <v>M</v>
          </cell>
          <cell r="D3099">
            <v>52.79</v>
          </cell>
        </row>
        <row r="3100">
          <cell r="A3100">
            <v>91792</v>
          </cell>
          <cell r="B3100" t="str">
            <v>(COMPOSIÇÃO REPRESENTATIVA) DO SERVIÇO DE INSTALAÇÃO DE TUBO DE PVC, SÉRIE NORMAL, ESGOTO PREDIAL, DN 40 MM (INSTALADO EM RAMAL DE DESCARGA OU RAMAL DE ESGOTO SANITÁRIO), INCLUSIVE CONEXÕES, CORTES E FIXAÇÕES, PARA PRÉDIOS. AF_10/2015</v>
          </cell>
          <cell r="C3100" t="str">
            <v>M</v>
          </cell>
          <cell r="D3100">
            <v>38.24</v>
          </cell>
        </row>
        <row r="3101">
          <cell r="A3101">
            <v>91793</v>
          </cell>
          <cell r="B3101" t="str">
            <v>(COMPOSIÇÃO REPRESENTATIVA) DO SERVIÇO DE INSTALAÇÃO DE TUBO DE PVC, SÉRIE NORMAL, ESGOTO PREDIAL, DN 50 MM (INSTALADO EM RAMAL DE DESCARGA OU RAMAL DE ESGOTO SANITÁRIO), INCLUSIVE CONEXÕES, CORTES E FIXAÇÕES PARA, PRÉDIOS. AF_10/2015</v>
          </cell>
          <cell r="C3101" t="str">
            <v>M</v>
          </cell>
          <cell r="D3101">
            <v>55.61</v>
          </cell>
        </row>
        <row r="3102">
          <cell r="A3102">
            <v>91794</v>
          </cell>
          <cell r="B3102" t="str">
            <v>(COMPOSIÇÃO REPRESENTATIVA) DO SERVIÇO DE INST. TUBO PVC, SÉRIE N, ESGOTO PREDIAL, DN 75 MM, (INST. EM RAMAL DE DESCARGA, RAMAL DE ESG. SANITÁRIO, PRUMADA DE ESG. SANITÁRIO OU VENTILAÇÃO), INCL. CONEXÕES, CORTES E FIXAÇÕES, P/ PRÉDIOS. AF_10/2015</v>
          </cell>
          <cell r="C3102" t="str">
            <v>M</v>
          </cell>
          <cell r="D3102">
            <v>24.95</v>
          </cell>
        </row>
        <row r="3103">
          <cell r="A3103">
            <v>91795</v>
          </cell>
          <cell r="B3103" t="str">
            <v>(COMPOSIÇÃO REPRESENTATIVA) DO SERVIÇO DE INST. TUBO PVC, SÉRIE N, ESGOTO PREDIAL, 100 MM (INST. RAMAL DESCARGA, RAMAL DE ESG. SANIT., PRUMADA ESG. SANIT., VENTILAÇÃO OU SUB-COLETOR AÉREO), INCL. CONEXÕES E CORTES, FIXAÇÕES, P/ PRÉDIOS. AF_10/2015</v>
          </cell>
          <cell r="C3103" t="str">
            <v>M</v>
          </cell>
          <cell r="D3103">
            <v>42.53</v>
          </cell>
        </row>
        <row r="3104">
          <cell r="A3104">
            <v>91796</v>
          </cell>
          <cell r="B3104" t="str">
            <v>(COMPOSIÇÃO REPRESENTATIVA) DO SERVIÇO DE INSTALAÇÃO DE TUBO DE PVC, SÉRIE NORMAL, ESGOTO PREDIAL, DN 150 MM (INSTALADO EM SUB-COLETOR AÉREO), INCLUSIVE CONEXÕES, CORTES E FIXAÇÕES, PARA PRÉDIOS. AF_10/2015</v>
          </cell>
          <cell r="C3104" t="str">
            <v>M</v>
          </cell>
          <cell r="D3104">
            <v>45.29</v>
          </cell>
        </row>
        <row r="3105">
          <cell r="A3105">
            <v>92275</v>
          </cell>
          <cell r="B3105" t="str">
            <v>TUBO EM COBRE RÍGIDO, DN 22 MM, CLASSE E, SEM ISOLAMENTO, INSTALADO EM PRUMADA  FORNECIMENTO E INSTALAÇÃO. AF_12/2015</v>
          </cell>
          <cell r="C3105" t="str">
            <v>M</v>
          </cell>
          <cell r="D3105">
            <v>30.31</v>
          </cell>
        </row>
        <row r="3106">
          <cell r="A3106">
            <v>92276</v>
          </cell>
          <cell r="B3106" t="str">
            <v>TUBO EM COBRE RÍGIDO, DN 28 MM, CLASSE E, SEM ISOLAMENTO, INSTALADO EM PRUMADA  FORNECIMENTO E INSTALAÇÃO. AF_12/2015</v>
          </cell>
          <cell r="C3106" t="str">
            <v>M</v>
          </cell>
          <cell r="D3106">
            <v>38.35</v>
          </cell>
        </row>
        <row r="3107">
          <cell r="A3107">
            <v>92277</v>
          </cell>
          <cell r="B3107" t="str">
            <v>TUBO EM COBRE RÍGIDO, DN 35 MM, CLASSE E, SEM ISOLAMENTO, INSTALADO EM PRUMADA  FORNECIMENTO E INSTALAÇÃO. AF_12/2015</v>
          </cell>
          <cell r="C3107" t="str">
            <v>M</v>
          </cell>
          <cell r="D3107">
            <v>55.2</v>
          </cell>
        </row>
        <row r="3108">
          <cell r="A3108">
            <v>92278</v>
          </cell>
          <cell r="B3108" t="str">
            <v>TUBO EM COBRE RÍGIDO, DN 42 MM, CLASSE E, SEM ISOLAMENTO, INSTALADO EM PRUMADA  FORNECIMENTO E INSTALAÇÃO. AF_12/2015</v>
          </cell>
          <cell r="C3108" t="str">
            <v>M</v>
          </cell>
          <cell r="D3108">
            <v>74.14</v>
          </cell>
        </row>
        <row r="3109">
          <cell r="A3109">
            <v>92279</v>
          </cell>
          <cell r="B3109" t="str">
            <v>TUBO EM COBRE RÍGIDO, DN 54 MM, CLASSE E, SEM ISOLAMENTO, INSTALADO EM PRUMADA  FORNECIMENTO E INSTALAÇÃO. AF_12/2015</v>
          </cell>
          <cell r="C3109" t="str">
            <v>M</v>
          </cell>
          <cell r="D3109">
            <v>106.99</v>
          </cell>
        </row>
        <row r="3110">
          <cell r="A3110">
            <v>92280</v>
          </cell>
          <cell r="B3110" t="str">
            <v>TUBO EM COBRE RÍGIDO, DN 66 MM, CLASSE E, SEM ISOLAMENTO, INSTALADO EM PRUMADA  FORNECIMENTO E INSTALAÇÃO. AF_12/2015</v>
          </cell>
          <cell r="C3110" t="str">
            <v>M</v>
          </cell>
          <cell r="D3110">
            <v>150.05000000000001</v>
          </cell>
        </row>
        <row r="3111">
          <cell r="A3111">
            <v>92281</v>
          </cell>
          <cell r="B3111" t="str">
            <v>TUBO EM COBRE RÍGIDO, DN 22 MM, CLASSE E, COM ISOLAMENTO, INSTALADO EM PRUMADA  FORNECIMENTO E INSTALAÇÃO. AF_12/2015</v>
          </cell>
          <cell r="C3111" t="str">
            <v>M</v>
          </cell>
          <cell r="D3111">
            <v>90.85</v>
          </cell>
        </row>
        <row r="3112">
          <cell r="A3112">
            <v>92282</v>
          </cell>
          <cell r="B3112" t="str">
            <v>TUBO EM COBRE RÍGIDO, DN 28 MM, CLASSE E, COM ISOLAMENTO, INSTALADO EM PRUMADA  FORNECIMENTO E INSTALAÇÃO. AF_12/2015</v>
          </cell>
          <cell r="C3112" t="str">
            <v>M</v>
          </cell>
          <cell r="D3112">
            <v>101.34</v>
          </cell>
        </row>
        <row r="3113">
          <cell r="A3113">
            <v>92283</v>
          </cell>
          <cell r="B3113" t="str">
            <v>TUBO EM COBRE RÍGIDO, DN 35 MM, CLASSE E, COM ISOLAMENTO, INSTALADO EM PRUMADA  FORNECIMENTO E INSTALAÇÃO. AF_12/2015</v>
          </cell>
          <cell r="C3113" t="str">
            <v>M</v>
          </cell>
          <cell r="D3113">
            <v>134.84</v>
          </cell>
        </row>
        <row r="3114">
          <cell r="A3114">
            <v>92284</v>
          </cell>
          <cell r="B3114" t="str">
            <v>TUBO EM COBRE RÍGIDO, DN 42 MM, CLASSE E, COM ISOLAMENTO, INSTALADO EM PRUMADA  FORNECIMENTO E INSTALAÇÃO. AF_12/2015</v>
          </cell>
          <cell r="C3114" t="str">
            <v>M</v>
          </cell>
          <cell r="D3114">
            <v>164.95</v>
          </cell>
        </row>
        <row r="3115">
          <cell r="A3115">
            <v>92285</v>
          </cell>
          <cell r="B3115" t="str">
            <v>TUBO EM COBRE RÍGIDO, DN 54 MM, CLASSE E, COM ISOLAMENTO, INSTALADO EM PRUMADA  FORNECIMENTO E INSTALAÇÃO. AF_12/2015</v>
          </cell>
          <cell r="C3115" t="str">
            <v>M</v>
          </cell>
          <cell r="D3115">
            <v>215.49</v>
          </cell>
        </row>
        <row r="3116">
          <cell r="A3116">
            <v>92286</v>
          </cell>
          <cell r="B3116" t="str">
            <v>TUBO EM COBRE RÍGIDO, DN 66 MM, CLASSE E, COM ISOLAMENTO, INSTALADO EM PRUMADA  FORNECIMENTO E INSTALAÇÃO. AF_12/2015</v>
          </cell>
          <cell r="C3116" t="str">
            <v>M</v>
          </cell>
          <cell r="D3116">
            <v>260.08</v>
          </cell>
        </row>
        <row r="3117">
          <cell r="A3117">
            <v>92305</v>
          </cell>
          <cell r="B3117" t="str">
            <v>TUBO EM COBRE RÍGIDO, DN 15 MM, CLASSE E, SEM ISOLAMENTO, INSTALADO EM RAMAL DE DISTRIBUIÇÃO  FORNECIMENTO E INSTALAÇÃO. AF_12/2015</v>
          </cell>
          <cell r="C3117" t="str">
            <v>M</v>
          </cell>
          <cell r="D3117">
            <v>20.78</v>
          </cell>
        </row>
        <row r="3118">
          <cell r="A3118">
            <v>92306</v>
          </cell>
          <cell r="B3118" t="str">
            <v>TUBO EM COBRE RÍGIDO, DN 22 MM, CLASSE E, SEM ISOLAMENTO, INSTALADO EM RAMAL DE DISTRIBUIÇÃO  FORNECIMENTO E INSTALAÇÃO. AF_12/2015</v>
          </cell>
          <cell r="C3118" t="str">
            <v>M</v>
          </cell>
          <cell r="D3118">
            <v>33.450000000000003</v>
          </cell>
        </row>
        <row r="3119">
          <cell r="A3119">
            <v>92307</v>
          </cell>
          <cell r="B3119" t="str">
            <v>TUBO EM COBRE RÍGIDO, DN 28 MM, CLASSE E, SEM ISOLAMENTO, INSTALADO EM RAMAL DE DISTRIBUIÇÃO  FORNECIMENTO E INSTALAÇÃO. AF_12/2015</v>
          </cell>
          <cell r="C3119" t="str">
            <v>M</v>
          </cell>
          <cell r="D3119">
            <v>41.72</v>
          </cell>
        </row>
        <row r="3120">
          <cell r="A3120">
            <v>92308</v>
          </cell>
          <cell r="B3120" t="str">
            <v>TUBO EM COBRE RÍGIDO, DN 15 MM, CLASSE E, COM ISOLAMENTO, INSTALADO EM RAMAL DE DISTRIBUIÇÃO  FORNECIMENTO E INSTALAÇÃO. AF_12/2015</v>
          </cell>
          <cell r="C3120" t="str">
            <v>M</v>
          </cell>
          <cell r="D3120">
            <v>35.159999999999997</v>
          </cell>
        </row>
        <row r="3121">
          <cell r="A3121">
            <v>92309</v>
          </cell>
          <cell r="B3121" t="str">
            <v>TUBO EM COBRE RÍGIDO, DN 22 MM, CLASSE E, COM ISOLAMENTO, INSTALADO EM RAMAL DE DISTRIBUIÇÃO  FORNECIMENTO E INSTALAÇÃO. AF_12/2015</v>
          </cell>
          <cell r="C3121" t="str">
            <v>M</v>
          </cell>
          <cell r="D3121">
            <v>95.58</v>
          </cell>
        </row>
        <row r="3122">
          <cell r="A3122">
            <v>92310</v>
          </cell>
          <cell r="B3122" t="str">
            <v>TUBO EM COBRE RÍGIDO, DN 28 MM, CLASSE E, COM ISOLAMENTO, INSTALADO EM RAMAL DE DISTRIBUIÇÃO  FORNECIMENTO E INSTALAÇÃO. AF_12/2015</v>
          </cell>
          <cell r="C3122" t="str">
            <v>M</v>
          </cell>
          <cell r="D3122">
            <v>106.32</v>
          </cell>
        </row>
        <row r="3123">
          <cell r="A3123">
            <v>92320</v>
          </cell>
          <cell r="B3123" t="str">
            <v>TUBO EM COBRE RÍGIDO, DN 15 MM, CLASSE E, SEM ISOLAMENTO, INSTALADO EM RAMAL E SUB-RAMAL  FORNECIMENTO E INSTALAÇÃO. AF_12/2015</v>
          </cell>
          <cell r="C3123" t="str">
            <v>M</v>
          </cell>
          <cell r="D3123">
            <v>27.67</v>
          </cell>
        </row>
        <row r="3124">
          <cell r="A3124">
            <v>92321</v>
          </cell>
          <cell r="B3124" t="str">
            <v>TUBO EM COBRE RÍGIDO, DN 22 MM, CLASSE E, SEM ISOLAMENTO, INSTALADO EM RAMAL E SUB-RAMAL  FORNECIMENTO E INSTALAÇÃO. AF_12/2015</v>
          </cell>
          <cell r="C3124" t="str">
            <v>M</v>
          </cell>
          <cell r="D3124">
            <v>45.29</v>
          </cell>
        </row>
        <row r="3125">
          <cell r="A3125">
            <v>92322</v>
          </cell>
          <cell r="B3125" t="str">
            <v>TUBO EM COBRE RÍGIDO, DN 28 MM, CLASSE E, SEM ISOLAMENTO, INSTALADO EM RAMAL E SUB-RAMAL  FORNECIMENTO E INSTALAÇÃO. AF_12/2015</v>
          </cell>
          <cell r="C3125" t="str">
            <v>M</v>
          </cell>
          <cell r="D3125">
            <v>57.86</v>
          </cell>
        </row>
        <row r="3126">
          <cell r="A3126">
            <v>92323</v>
          </cell>
          <cell r="B3126" t="str">
            <v>TUBO EM COBRE RÍGIDO, DN 15 MM, CLASSE E, COM ISOLAMENTO, INSTALADO EM RAMAL E SUB-RAMAL  FORNECIMENTO E INSTALAÇÃO. AF_12/2015</v>
          </cell>
          <cell r="C3126" t="str">
            <v>M</v>
          </cell>
          <cell r="D3126">
            <v>40.4</v>
          </cell>
        </row>
        <row r="3127">
          <cell r="A3127">
            <v>92324</v>
          </cell>
          <cell r="B3127" t="str">
            <v>TUBO EM COBRE RÍGIDO, DN 22 MM, CLASSE E, COM ISOLAMENTO, INSTALADO EM RAMAL E SUB-RAMAL  FORNECIMENTO E INSTALAÇÃO. AF_12/2015</v>
          </cell>
          <cell r="C3127" t="str">
            <v>M</v>
          </cell>
          <cell r="D3127">
            <v>105.77</v>
          </cell>
        </row>
        <row r="3128">
          <cell r="A3128">
            <v>92325</v>
          </cell>
          <cell r="B3128" t="str">
            <v>TUBO EM COBRE RÍGIDO, DN 28 MM, CLASSE E, COM ISOLAMENTO, INSTALADO EM RAMAL E SUB-RAMAL  FORNECIMENTO E INSTALAÇÃO. AF_12/2015</v>
          </cell>
          <cell r="C3128" t="str">
            <v>M</v>
          </cell>
          <cell r="D3128">
            <v>120.78</v>
          </cell>
        </row>
        <row r="3129">
          <cell r="A3129">
            <v>92335</v>
          </cell>
          <cell r="B3129" t="str">
            <v>TUBO DE AÇO GALVANIZADO COM COSTURA, CLASSE MÉDIA, CONEXÃO RANHURADA, DN 50 (2"), INSTALADO EM PRUMADAS - FORNECIMENTO E INSTALAÇÃO. AF_12/2015</v>
          </cell>
          <cell r="C3129" t="str">
            <v>M</v>
          </cell>
          <cell r="D3129">
            <v>52.86</v>
          </cell>
        </row>
        <row r="3130">
          <cell r="A3130">
            <v>92336</v>
          </cell>
          <cell r="B3130" t="str">
            <v>TUBO DE AÇO GALVANIZADO COM COSTURA, CLASSE MÉDIA, CONEXÃO RANHURADA, DN 65 (2 1/2"), INSTALADO EM PRUMADAS - FORNECIMENTO E INSTALAÇÃO. AF_12/2015</v>
          </cell>
          <cell r="C3130" t="str">
            <v>M</v>
          </cell>
          <cell r="D3130">
            <v>64.86</v>
          </cell>
        </row>
        <row r="3131">
          <cell r="A3131">
            <v>92337</v>
          </cell>
          <cell r="B3131" t="str">
            <v>TUBO DE AÇO GALVANIZADO COM COSTURA, CLASSE MÉDIA, CONEXÃO RANHURADA, DN 80 (3"), INSTALADO EM PRUMADAS - FORNECIMENTO E INSTALAÇÃO. AF_12/2015</v>
          </cell>
          <cell r="C3131" t="str">
            <v>M</v>
          </cell>
          <cell r="D3131">
            <v>85.16</v>
          </cell>
        </row>
        <row r="3132">
          <cell r="A3132">
            <v>92338</v>
          </cell>
          <cell r="B3132" t="str">
            <v>TUBO DE AÇO PRETO SEM COSTURA, CONEXÃO SOLDADA, DN 50 (2"), INSTALADO EM PRUMADAS - FORNECIMENTO E INSTALAÇÃO. AF_12/2015</v>
          </cell>
          <cell r="C3132" t="str">
            <v>M</v>
          </cell>
          <cell r="D3132">
            <v>73.27</v>
          </cell>
        </row>
        <row r="3133">
          <cell r="A3133">
            <v>92339</v>
          </cell>
          <cell r="B3133" t="str">
            <v>TUBO DE AÇO PRETO SEM COSTURA, CONEXÃO SOLDADA, DN 65 (2 1/2"), INSTALADO EM PRUMADAS - FORNECIMENTO E INSTALAÇÃO. AF_12/2015</v>
          </cell>
          <cell r="C3133" t="str">
            <v>M</v>
          </cell>
          <cell r="D3133">
            <v>108.94</v>
          </cell>
        </row>
        <row r="3134">
          <cell r="A3134">
            <v>92341</v>
          </cell>
          <cell r="B3134" t="str">
            <v>TUBO DE AÇO GALVANIZADO COM COSTURA, CLASSE MÉDIA, DN 50 (2"), CONEXÃO ROSQUEADA, INSTALADO EM PRUMADAS - FORNECIMENTO E INSTALAÇÃO. AF_12/2015</v>
          </cell>
          <cell r="C3134" t="str">
            <v>M</v>
          </cell>
          <cell r="D3134">
            <v>59.76</v>
          </cell>
        </row>
        <row r="3135">
          <cell r="A3135">
            <v>92342</v>
          </cell>
          <cell r="B3135" t="str">
            <v>TUBO DE AÇO GALVANIZADO COM COSTURA, CLASSE MÉDIA, DN 65 (2 1/2"), CONEXÃO ROSQUEADA, INSTALADO EM PRUMADAS - FORNECIMENTO E INSTALAÇÃO. AF_12/2015</v>
          </cell>
          <cell r="C3135" t="str">
            <v>M</v>
          </cell>
          <cell r="D3135">
            <v>71.790000000000006</v>
          </cell>
        </row>
        <row r="3136">
          <cell r="A3136">
            <v>92343</v>
          </cell>
          <cell r="B3136" t="str">
            <v>TUBO DE AÇO GALVANIZADO COM COSTURA, CLASSE MÉDIA, DN 80 (3"), CONEXÃO ROSQUEADA, INSTALADO EM PRUMADAS - FORNECIMENTO E INSTALAÇÃO. AF_12/2015</v>
          </cell>
          <cell r="C3136" t="str">
            <v>M</v>
          </cell>
          <cell r="D3136">
            <v>92.15</v>
          </cell>
        </row>
        <row r="3137">
          <cell r="A3137">
            <v>92361</v>
          </cell>
          <cell r="B3137" t="str">
            <v>TUBO DE AÇO PRETO SEM COSTURA, CONEXÃO SOLDADA, DN 50 (2"), INSTALADO EM REDE DE ALIMENTAÇÃO PARA HIDRANTE - FORNECIMENTO E INSTALAÇÃO. AF_12/2015</v>
          </cell>
          <cell r="C3137" t="str">
            <v>M</v>
          </cell>
          <cell r="D3137">
            <v>59.21</v>
          </cell>
        </row>
        <row r="3138">
          <cell r="A3138">
            <v>92362</v>
          </cell>
          <cell r="B3138" t="str">
            <v>TUBO DE AÇO PRETO SEM COSTURA, CONEXÃO SOLDADA, DN 65 (2 1/2"), INSTALADO EM REDE DE ALIMENTAÇÃO PARA HIDRANTE - FORNECIMENTO E INSTALAÇÃO. AF_12/2015</v>
          </cell>
          <cell r="C3138" t="str">
            <v>M</v>
          </cell>
          <cell r="D3138">
            <v>94.32</v>
          </cell>
        </row>
        <row r="3139">
          <cell r="A3139">
            <v>92364</v>
          </cell>
          <cell r="B3139" t="str">
            <v>TUBO DE AÇO GALVANIZADO COM COSTURA, CLASSE MÉDIA, DN 32 (1 1/4"), CONEXÃO ROSQUEADA, INSTALADO EM REDE DE ALIMENTAÇÃO PARA HIDRANTE - FORNECIMENTO E INSTALAÇÃO. AF_12/2015</v>
          </cell>
          <cell r="C3139" t="str">
            <v>M</v>
          </cell>
          <cell r="D3139">
            <v>32.19</v>
          </cell>
        </row>
        <row r="3140">
          <cell r="A3140">
            <v>92365</v>
          </cell>
          <cell r="B3140" t="str">
            <v>TUBO DE AÇO GALVANIZADO COM COSTURA, CLASSE MÉDIA, DN 40 (1 1/2"), CONEXÃO ROSQUEADA, INSTALADO EM REDE DE ALIMENTAÇÃO PARA HIDRANTE - FORNECIMENTO E INSTALAÇÃO. AF_12/2015</v>
          </cell>
          <cell r="C3140" t="str">
            <v>M</v>
          </cell>
          <cell r="D3140">
            <v>36.979999999999997</v>
          </cell>
        </row>
        <row r="3141">
          <cell r="A3141">
            <v>92366</v>
          </cell>
          <cell r="B3141" t="str">
            <v>TUBO DE AÇO GALVANIZADO COM COSTURA, CLASSE MÉDIA, DN 50 (2"), CONEXÃO ROSQUEADA, INSTALADO EM REDE DE ALIMENTAÇÃO PARA HIDRANTE - FORNECIMENTO E INSTALAÇÃO. AF_12/2015</v>
          </cell>
          <cell r="C3141" t="str">
            <v>M</v>
          </cell>
          <cell r="D3141">
            <v>51.25</v>
          </cell>
        </row>
        <row r="3142">
          <cell r="A3142">
            <v>92367</v>
          </cell>
          <cell r="B3142" t="str">
            <v>TUBO DE AÇO GALVANIZADO COM COSTURA, CLASSE MÉDIA, DN 65 (2 1/2"), CONEXÃO ROSQUEADA, INSTALADO EM REDE DE ALIMENTAÇÃO PARA HIDRANTE - FORNECIMENTO E INSTALAÇÃO. AF_12/2015</v>
          </cell>
          <cell r="C3142" t="str">
            <v>M</v>
          </cell>
          <cell r="D3142">
            <v>62.89</v>
          </cell>
        </row>
        <row r="3143">
          <cell r="A3143">
            <v>92368</v>
          </cell>
          <cell r="B3143" t="str">
            <v>TUBO DE AÇO GALVANIZADO COM COSTURA, CLASSE MÉDIA, DN 80 (3"), CONEXÃO ROSQUEADA, INSTALADO EM REDE DE ALIMENTAÇÃO PARA HIDRANTE - FORNECIMENTO E INSTALAÇÃO. AF_12/2015</v>
          </cell>
          <cell r="C3143" t="str">
            <v>M</v>
          </cell>
          <cell r="D3143">
            <v>82.89</v>
          </cell>
        </row>
        <row r="3144">
          <cell r="A3144">
            <v>92648</v>
          </cell>
          <cell r="B3144" t="str">
            <v>TUBO DE AÇO PRETO SEM COSTURA, CONEXÃO SOLDADA, DN 40 (1 1/2"), INSTALADO EM REDE DE ALIMENTAÇÃO PARA SPRINKLER - FORNECIMENTO E INSTALAÇÃO. AF_12/2015</v>
          </cell>
          <cell r="C3144" t="str">
            <v>M</v>
          </cell>
          <cell r="D3144">
            <v>50.7</v>
          </cell>
        </row>
        <row r="3145">
          <cell r="A3145">
            <v>92649</v>
          </cell>
          <cell r="B3145" t="str">
            <v>TUBO DE AÇO PRETO SEM COSTURA, CONEXÃO SOLDADA, DN 50 (2"), INSTALADO EM REDE DE ALIMENTAÇÃO PARA SPRINKLER - FORNECIMENTO E INSTALAÇÃO. AF_12/2015</v>
          </cell>
          <cell r="C3145" t="str">
            <v>M</v>
          </cell>
          <cell r="D3145">
            <v>61.73</v>
          </cell>
        </row>
        <row r="3146">
          <cell r="A3146">
            <v>92650</v>
          </cell>
          <cell r="B3146" t="str">
            <v>TUBO DE AÇO PRETO SEM COSTURA, CONEXÃO SOLDADA, DN 65 (2 1/2"), INSTALADO EM REDE DE ALIMENTAÇÃO PARA SPRINKLER - FORNECIMENTO E INSTALAÇÃO. AF_12/2015</v>
          </cell>
          <cell r="C3146" t="str">
            <v>M</v>
          </cell>
          <cell r="D3146">
            <v>96.84</v>
          </cell>
        </row>
        <row r="3147">
          <cell r="A3147">
            <v>92652</v>
          </cell>
          <cell r="B3147" t="str">
            <v>TUBO DE AÇO GALVANIZADO COM COSTURA, CLASSE MÉDIA, CONEXÃO ROSQUEADA, DN 32 (1 1/4"), INSTALADO EM REDE DE ALIMENTAÇÃO PARA SPRINKLER - FORNECIMENTO E INSTALAÇÃO. AF_12/2015</v>
          </cell>
          <cell r="C3147" t="str">
            <v>M</v>
          </cell>
          <cell r="D3147">
            <v>35.33</v>
          </cell>
        </row>
        <row r="3148">
          <cell r="A3148">
            <v>92653</v>
          </cell>
          <cell r="B3148" t="str">
            <v>TUBO DE AÇO GALVANIZADO COM COSTURA, CLASSE MÉDIA, CONEXÃO ROSQUEADA, DN 40 (1 1/2"), INSTALADO EM REDE DE ALIMENTAÇÃO PARA SPRINKLER - FORNECIMENTO E INSTALAÇÃO. AF_12/2015</v>
          </cell>
          <cell r="C3148" t="str">
            <v>M</v>
          </cell>
          <cell r="D3148">
            <v>40.15</v>
          </cell>
        </row>
        <row r="3149">
          <cell r="A3149">
            <v>92654</v>
          </cell>
          <cell r="B3149" t="str">
            <v>TUBO DE AÇO GALVANIZADO COM COSTURA, CLASSE MÉDIA, CONEXÃO ROSQUEADA, DN 50 (2"), INSTALADO EM REDE DE ALIMENTAÇÃO PARA SPRINKLER - FORNECIMENTO E INSTALAÇÃO. AF_12/2015</v>
          </cell>
          <cell r="C3149" t="str">
            <v>M</v>
          </cell>
          <cell r="D3149">
            <v>54.42</v>
          </cell>
        </row>
        <row r="3150">
          <cell r="A3150">
            <v>92655</v>
          </cell>
          <cell r="B3150" t="str">
            <v>TUBO DE AÇO GALVANIZADO COM COSTURA, CLASSE MÉDIA, CONEXÃO ROSQUEADA, DN 65 (2 1/2"), INSTALADO EM REDE DE ALIMENTAÇÃO PARA SPRINKLER - FORNECIMENTO E INSTALAÇÃO. AF_12/2015</v>
          </cell>
          <cell r="C3150" t="str">
            <v>M</v>
          </cell>
          <cell r="D3150">
            <v>66.13</v>
          </cell>
        </row>
        <row r="3151">
          <cell r="A3151">
            <v>92656</v>
          </cell>
          <cell r="B3151" t="str">
            <v>TUBO DE AÇO GALVANIZADO COM COSTURA, CLASSE MÉDIA, CONEXÃO ROSQUEADA, DN 80 (3"), INSTALADO EM REDE DE ALIMENTAÇÃO PARA SPRINKLER - FORNECIMENTO E INSTALAÇÃO. AF_12/2015</v>
          </cell>
          <cell r="C3151" t="str">
            <v>M</v>
          </cell>
          <cell r="D3151">
            <v>86.13</v>
          </cell>
        </row>
        <row r="3152">
          <cell r="A3152">
            <v>92687</v>
          </cell>
          <cell r="B3152" t="str">
            <v>TUBO DE AÇO GALVANIZADO COM COSTURA, CLASSE MÉDIA, CONEXÃO ROSQUEADA, DN 15 (1/2"), INSTALADO EM RAMAIS E SUB-RAMAIS DE GÁS - FORNECIMENTO E INSTALAÇÃO. AF_12/2015</v>
          </cell>
          <cell r="C3152" t="str">
            <v>M</v>
          </cell>
          <cell r="D3152">
            <v>16.75</v>
          </cell>
        </row>
        <row r="3153">
          <cell r="A3153">
            <v>92688</v>
          </cell>
          <cell r="B3153" t="str">
            <v>TUBO DE AÇO GALVANIZADO COM COSTURA, CLASSE MÉDIA, CONEXÃO ROSQUEADA, DN 20 (3/4"), INSTALADO EM RAMAIS E SUB-RAMAIS DE GÁS - FORNECIMENTO E INSTALAÇÃO. AF_12/2015</v>
          </cell>
          <cell r="C3153" t="str">
            <v>M</v>
          </cell>
          <cell r="D3153">
            <v>23.73</v>
          </cell>
        </row>
        <row r="3154">
          <cell r="A3154">
            <v>92689</v>
          </cell>
          <cell r="B3154" t="str">
            <v>TUBO DE AÇO PRETO SEM COSTURA, CLASSE MÉDIA, CONEXÃO SOLDADA, DN 15 (1/2"), INSTALADO EM RAMAIS E SUB-RAMAIS DE GÁS - FORNECIMENTO E INSTALAÇÃO. AF_12/2015</v>
          </cell>
          <cell r="C3154" t="str">
            <v>M</v>
          </cell>
          <cell r="D3154">
            <v>25.42</v>
          </cell>
        </row>
        <row r="3155">
          <cell r="A3155">
            <v>92690</v>
          </cell>
          <cell r="B3155" t="str">
            <v>TUBO DE AÇO PRETO SEM COSTURA, CLASSE MÉDIA, CONEXÃO SOLDADA, DN 20 (3/4"), INSTALADO EM RAMAIS E SUB-RAMAIS DE GÁS - FORNECIMENTO E INSTALAÇÃO. AF_12/2015</v>
          </cell>
          <cell r="C3155" t="str">
            <v>M</v>
          </cell>
          <cell r="D3155">
            <v>36.75</v>
          </cell>
        </row>
        <row r="3156">
          <cell r="A3156">
            <v>94462</v>
          </cell>
          <cell r="B3156" t="str">
            <v>TUBO DE AÇO GALVANIZADO COM COSTURA, CLASSE MÉDIA, DN 50 (2), CONEXÃO ROSQUEADA, INSTALADO EM RESERVAÇÃO DE ÁGUA DE EDIFICAÇÃO QUE POSSUA RESERVATÓRIO DE FIBRA/FIBROCIMENTO  FORNECIMENTO E INSTALAÇÃO. AF_06/2016</v>
          </cell>
          <cell r="C3156" t="str">
            <v>M</v>
          </cell>
          <cell r="D3156">
            <v>59.6</v>
          </cell>
        </row>
        <row r="3157">
          <cell r="A3157">
            <v>94463</v>
          </cell>
          <cell r="B3157" t="str">
            <v>TUBO DE AÇO GALVANIZADO COM COSTURA, CLASSE MÉDIA, DN 65 (2 1/2), CONEXÃO ROSQUEADA, INSTALADO EM RESERVAÇÃO DE ÁGUA DE EDIFICAÇÃO QUE POSSUA RESERVATÓRIO DE FIBRA/FIBROCIMENTO  FORNECIMENTO E INSTALAÇÃO. AF_06/2016</v>
          </cell>
          <cell r="C3157" t="str">
            <v>M</v>
          </cell>
          <cell r="D3157">
            <v>69.44</v>
          </cell>
        </row>
        <row r="3158">
          <cell r="A3158">
            <v>94464</v>
          </cell>
          <cell r="B3158" t="str">
            <v>TUBO DE AÇO GALVANIZADO COM COSTURA, CLASSE MÉDIA, DN 80 (3), CONEXÃO ROSQUEADA, INSTALADO EM RESERVAÇÃO DE ÁGUA DE EDIFICAÇÃO QUE POSSUA RESERVATÓRIO DE FIBRA/FIBROCIMENTO  FORNECIMENTO E INSTALAÇÃO. AF_06/2016</v>
          </cell>
          <cell r="C3158" t="str">
            <v>M</v>
          </cell>
          <cell r="D3158">
            <v>97.42</v>
          </cell>
        </row>
        <row r="3159">
          <cell r="A3159">
            <v>94602</v>
          </cell>
          <cell r="B3159" t="str">
            <v>TUBO EM COBRE RÍGIDO, DN 54 MM, CLASSE E, SEM ISOLAMENTO, INSTALADO EM RESERVAÇÃO DE ÁGUA DE EDIFICAÇÃO QUE POSSUA RESERVATÓRIO DE FIBRA/FIBROCIMENTO  FORNECIMENTO E INSTALAÇÃO. AF_06/2016</v>
          </cell>
          <cell r="C3159" t="str">
            <v>M</v>
          </cell>
          <cell r="D3159">
            <v>118.99</v>
          </cell>
        </row>
        <row r="3160">
          <cell r="A3160">
            <v>94603</v>
          </cell>
          <cell r="B3160" t="str">
            <v>TUBO EM COBRE RÍGIDO, DN 66 MM, CLASSE E, SEM ISOLAMENTO, INSTALADO EM RESERVAÇÃO DE ÁGUA DE EDIFICAÇÃO QUE POSSUA RESERVATÓRIO DE FIBRA/FIBROCIMENTO  FORNECIMENTO E INSTALAÇÃO. AF_06/2016</v>
          </cell>
          <cell r="C3160" t="str">
            <v>M</v>
          </cell>
          <cell r="D3160">
            <v>158.62</v>
          </cell>
        </row>
        <row r="3161">
          <cell r="A3161">
            <v>94604</v>
          </cell>
          <cell r="B3161" t="str">
            <v>TUBO EM COBRE RÍGIDO, DN 79 MM, CLASSE E, SEM ISOLAMENTO, INSTALADO EM RESERVAÇÃO DE ÁGUA DE EDIFICAÇÃO QUE POSSUA RESERVATÓRIO DE FIBRA/FIBROCIMENTO  FORNECIMENTO E INSTALAÇÃO. AF_06/2016</v>
          </cell>
          <cell r="C3161" t="str">
            <v>M</v>
          </cell>
          <cell r="D3161">
            <v>215.69</v>
          </cell>
        </row>
        <row r="3162">
          <cell r="A3162">
            <v>94605</v>
          </cell>
          <cell r="B3162" t="str">
            <v>TUBO EM COBRE RÍGIDO, DN 104 MM, CLASSE E, SEM ISOLAMENTO, INSTALADO EM RESERVAÇÃO DE ÁGUA DE EDIFICAÇÃO QUE POSSUA RESERVATÓRIO DE FIBRA/FIBROCIMENTO  FORNECIMENTO E INSTALAÇÃO. AF_06/2016</v>
          </cell>
          <cell r="C3162" t="str">
            <v>M</v>
          </cell>
          <cell r="D3162">
            <v>306.64999999999998</v>
          </cell>
        </row>
        <row r="3163">
          <cell r="A3163">
            <v>94648</v>
          </cell>
          <cell r="B3163" t="str">
            <v>TUBO, PVC, SOLDÁVEL, DN  25 MM, INSTALADO EM RESERVAÇÃO DE ÁGUA DE EDIFICAÇÃO QUE POSSUA RESERVATÓRIO DE FIBRA/FIBROCIMENTO   FORNECIMENTO E INSTALAÇÃO. AF_06/2016</v>
          </cell>
          <cell r="C3163" t="str">
            <v>M</v>
          </cell>
          <cell r="D3163">
            <v>6.88</v>
          </cell>
        </row>
        <row r="3164">
          <cell r="A3164">
            <v>94649</v>
          </cell>
          <cell r="B3164" t="str">
            <v>TUBO, PVC, SOLDÁVEL, DN 32 MM, INSTALADO EM RESERVAÇÃO DE ÁGUA DE EDIFICAÇÃO QUE POSSUA RESERVATÓRIO DE FIBRA/FIBROCIMENTO   FORNECIMENTO E INSTALAÇÃO. AF_06/2016</v>
          </cell>
          <cell r="C3164" t="str">
            <v>M</v>
          </cell>
          <cell r="D3164">
            <v>10.119999999999999</v>
          </cell>
        </row>
        <row r="3165">
          <cell r="A3165">
            <v>94650</v>
          </cell>
          <cell r="B3165" t="str">
            <v>TUBO, PVC, SOLDÁVEL, DN 40 MM, INSTALADO EM RESERVAÇÃO DE ÁGUA DE EDIFICAÇÃO QUE POSSUA RESERVATÓRIO DE FIBRA/FIBROCIMENTO   FORNECIMENTO E INSTALAÇÃO. AF_06/2016</v>
          </cell>
          <cell r="C3165" t="str">
            <v>M</v>
          </cell>
          <cell r="D3165">
            <v>14.47</v>
          </cell>
        </row>
        <row r="3166">
          <cell r="A3166">
            <v>94651</v>
          </cell>
          <cell r="B3166" t="str">
            <v>TUBO, PVC, SOLDÁVEL, DN 50 MM, INSTALADO EM RESERVAÇÃO DE ÁGUA DE EDIFICAÇÃO QUE POSSUA RESERVATÓRIO DE FIBRA/FIBROCIMENTO   FORNECIMENTO E INSTALAÇÃO. AF_06/2016</v>
          </cell>
          <cell r="C3166" t="str">
            <v>M</v>
          </cell>
          <cell r="D3166">
            <v>15.69</v>
          </cell>
        </row>
        <row r="3167">
          <cell r="A3167">
            <v>94652</v>
          </cell>
          <cell r="B3167" t="str">
            <v>TUBO, PVC, SOLDÁVEL, DN 60 MM, INSTALADO EM RESERVAÇÃO DE ÁGUA DE EDIFICAÇÃO QUE POSSUA RESERVATÓRIO DE FIBRA/FIBROCIMENTO   FORNECIMENTO E INSTALAÇÃO. AF_06/2016</v>
          </cell>
          <cell r="C3167" t="str">
            <v>M</v>
          </cell>
          <cell r="D3167">
            <v>25.52</v>
          </cell>
        </row>
        <row r="3168">
          <cell r="A3168">
            <v>94653</v>
          </cell>
          <cell r="B3168" t="str">
            <v>TUBO, PVC, SOLDÁVEL, DN 75 MM, INSTALADO EM RESERVAÇÃO DE ÁGUA DE EDIFICAÇÃO QUE POSSUA RESERVATÓRIO DE FIBRA/FIBROCIMENTO   FORNECIMENTO E INSTALAÇÃO. AF_06/2016</v>
          </cell>
          <cell r="C3168" t="str">
            <v>M</v>
          </cell>
          <cell r="D3168">
            <v>36.049999999999997</v>
          </cell>
        </row>
        <row r="3169">
          <cell r="A3169">
            <v>94654</v>
          </cell>
          <cell r="B3169" t="str">
            <v>TUBO, PVC, SOLDÁVEL, DN 85 MM, INSTALADO EM RESERVAÇÃO DE ÁGUA DE EDIFICAÇÃO QUE POSSUA RESERVATÓRIO DE FIBRA/FIBROCIMENTO   FORNECIMENTO E INSTALAÇÃO. AF_06/2016</v>
          </cell>
          <cell r="C3169" t="str">
            <v>M</v>
          </cell>
          <cell r="D3169">
            <v>48.45</v>
          </cell>
        </row>
        <row r="3170">
          <cell r="A3170">
            <v>94655</v>
          </cell>
          <cell r="B3170" t="str">
            <v>TUBO, PVC, SOLDÁVEL, DN 110 MM, INSTALADO EM RESERVAÇÃO DE ÁGUA DE EDIFICAÇÃO QUE POSSUA RESERVATÓRIO DE FIBRA/FIBROCIMENTO   FORNECIMENTO E INSTALAÇÃO. AF_06/2016</v>
          </cell>
          <cell r="C3170" t="str">
            <v>M</v>
          </cell>
          <cell r="D3170">
            <v>67.19</v>
          </cell>
        </row>
        <row r="3171">
          <cell r="A3171">
            <v>94716</v>
          </cell>
          <cell r="B3171" t="str">
            <v>TUBO, CPVC, SOLDÁVEL, DN 22 MM, INSTALADO EM RESERVAÇÃO DE ÁGUA DE EDIFICAÇÃO QUE POSSUA RESERVATÓRIO DE FIBRA/FIBROCIMENTO  FORNECIMENTO E INSTALAÇÃO. AF_06/2016</v>
          </cell>
          <cell r="C3171" t="str">
            <v>M</v>
          </cell>
          <cell r="D3171">
            <v>16.36</v>
          </cell>
        </row>
        <row r="3172">
          <cell r="A3172">
            <v>94717</v>
          </cell>
          <cell r="B3172" t="str">
            <v>TUBO, CPVC, SOLDÁVEL, DN 28 MM, INSTALADO EM RESERVAÇÃO DE ÁGUA DE EDIFICAÇÃO QUE POSSUA RESERVATÓRIO DE FIBRA/FIBROCIMENTO  FORNECIMENTO E INSTALAÇÃO. AF_06/2016</v>
          </cell>
          <cell r="C3172" t="str">
            <v>M</v>
          </cell>
          <cell r="D3172">
            <v>23.84</v>
          </cell>
        </row>
        <row r="3173">
          <cell r="A3173">
            <v>94718</v>
          </cell>
          <cell r="B3173" t="str">
            <v>TUBO, CPVC, SOLDÁVEL, DN 35 MM, INSTALADO EM RESERVAÇÃO DE ÁGUA DE EDIFICAÇÃO QUE POSSUA RESERVATÓRIO DE FIBRA/FIBROCIMENTO  FORNECIMENTO E INSTALAÇÃO. AF_06/2016</v>
          </cell>
          <cell r="C3173" t="str">
            <v>M</v>
          </cell>
          <cell r="D3173">
            <v>29.53</v>
          </cell>
        </row>
        <row r="3174">
          <cell r="A3174">
            <v>94719</v>
          </cell>
          <cell r="B3174" t="str">
            <v>TUBO, CPVC, SOLDÁVEL, DN 42 MM, INSTALADO EM RESERVAÇÃO DE ÁGUA DE EDIFICAÇÃO QUE POSSUA RESERVATÓRIO DE FIBRA/FIBROCIMENTO  FORNECIMENTO E INSTALAÇÃO. AF_06/2016</v>
          </cell>
          <cell r="C3174" t="str">
            <v>M</v>
          </cell>
          <cell r="D3174">
            <v>38.51</v>
          </cell>
        </row>
        <row r="3175">
          <cell r="A3175">
            <v>94720</v>
          </cell>
          <cell r="B3175" t="str">
            <v>TUBO, CPVC, SOLDÁVEL, DN 54 MM, INSTALADO EM RESERVAÇÃO DE ÁGUA DE EDIFICAÇÃO QUE POSSUA RESERVATÓRIO DE FIBRA/FIBROCIMENTO  FORNECIMENTO E INSTALAÇÃO. AF_06/2016</v>
          </cell>
          <cell r="C3175" t="str">
            <v>M</v>
          </cell>
          <cell r="D3175">
            <v>58.26</v>
          </cell>
        </row>
        <row r="3176">
          <cell r="A3176">
            <v>94721</v>
          </cell>
          <cell r="B3176" t="str">
            <v>TUBO, CPVC, SOLDÁVEL, DN 73 MM, INSTALADO EM RESERVAÇÃO DE ÁGUA DE EDIFICAÇÃO QUE POSSUA RESERVATÓRIO DE FIBRA/FIBROCIMENTO  FORNECIMENTO E INSTALAÇÃO. AF_06/2016</v>
          </cell>
          <cell r="C3176" t="str">
            <v>M</v>
          </cell>
          <cell r="D3176">
            <v>84.56</v>
          </cell>
        </row>
        <row r="3177">
          <cell r="A3177">
            <v>94722</v>
          </cell>
          <cell r="B3177" t="str">
            <v>TUBO, CPVC, SOLDÁVEL, DN 89 MM, INSTALADO EM RESERVAÇÃO DE ÁGUA DE EDIFICAÇÃO QUE POSSUA RESERVATÓRIO DE FIBRA/FIBROCIMENTO  FORNECIMENTO E INSTALAÇÃO. AF_06/2016</v>
          </cell>
          <cell r="C3177" t="str">
            <v>M</v>
          </cell>
          <cell r="D3177">
            <v>147.66999999999999</v>
          </cell>
        </row>
        <row r="3178">
          <cell r="A3178">
            <v>95697</v>
          </cell>
          <cell r="B3178" t="str">
            <v>TUBO DE AÇO PRETO SEM COSTURA, CONEXÃO SOLDADA, DN 40 (1 1/2"), INSTALADO EM REDE DE ALIMENTAÇÃO PARA HIDRANTE - FORNECIMENTO E INSTALAÇÃO. AF_12/2015</v>
          </cell>
          <cell r="C3178" t="str">
            <v>M</v>
          </cell>
          <cell r="D3178">
            <v>48.17</v>
          </cell>
        </row>
        <row r="3179">
          <cell r="A3179">
            <v>96635</v>
          </cell>
          <cell r="B3179" t="str">
            <v>TUBO, PPR, DN 25, CLASSE PN 20,  INSTALADO EM RAMAL OU SUB-RAMAL DE ÁGUA  FORNECIMENTO E INSTALAÇÃO. AF_06/2015</v>
          </cell>
          <cell r="C3179" t="str">
            <v>M</v>
          </cell>
          <cell r="D3179">
            <v>19.71</v>
          </cell>
        </row>
        <row r="3180">
          <cell r="A3180">
            <v>96636</v>
          </cell>
          <cell r="B3180" t="str">
            <v>TUBO, PPR, DN 25, CLASSE PN 25 INSTALADO EM RAMAL OU SUB-RAMAL DE ÁGUA  FORNECIMENTO E INSTALAÇÃO. AF_06/2015</v>
          </cell>
          <cell r="C3180" t="str">
            <v>M</v>
          </cell>
          <cell r="D3180">
            <v>20.88</v>
          </cell>
        </row>
        <row r="3181">
          <cell r="A3181">
            <v>96644</v>
          </cell>
          <cell r="B3181" t="str">
            <v>TUBO, PPR, DN 25, CLASSE PN 20,  INSTALADO EM RAMAL DE DISTRIBUIÇÃO DE ÁGUA  FORNECIMENTO E INSTALAÇÃO. AF_06/2015</v>
          </cell>
          <cell r="C3181" t="str">
            <v>M</v>
          </cell>
          <cell r="D3181">
            <v>12.56</v>
          </cell>
        </row>
        <row r="3182">
          <cell r="A3182">
            <v>96645</v>
          </cell>
          <cell r="B3182" t="str">
            <v>TUBO, PPR, DN 32, CLASSE PN 12,  INSTALADO EM RAMAL DE DISTRIBUIÇÃO DE ÁGUA  FORNECIMENTO E INSTALAÇÃO. AF_06/2015</v>
          </cell>
          <cell r="C3182" t="str">
            <v>M</v>
          </cell>
          <cell r="D3182">
            <v>16.3</v>
          </cell>
        </row>
        <row r="3183">
          <cell r="A3183">
            <v>96646</v>
          </cell>
          <cell r="B3183" t="str">
            <v>TUBO, PPR, DN 40, CLASSE PN 12,  INSTALADO EM RAMAL DE DISTRIBUIÇÃO DE ÁGUA  FORNECIMENTO E INSTALAÇÃO. AF_06/2015</v>
          </cell>
          <cell r="C3183" t="str">
            <v>M</v>
          </cell>
          <cell r="D3183">
            <v>25.31</v>
          </cell>
        </row>
        <row r="3184">
          <cell r="A3184">
            <v>96647</v>
          </cell>
          <cell r="B3184" t="str">
            <v>TUBO, PPR, DN 25, CLASSE PN 25,  INSTALADO EM RAMAL DE DISTRIBUIÇÃO DE ÁGUA  FORNECIMENTO E INSTALAÇÃO. AF_06/2015</v>
          </cell>
          <cell r="C3184" t="str">
            <v>M</v>
          </cell>
          <cell r="D3184">
            <v>11.26</v>
          </cell>
        </row>
        <row r="3185">
          <cell r="A3185">
            <v>96648</v>
          </cell>
          <cell r="B3185" t="str">
            <v>TUBO, PPR, DN 32, CLASSE PN 25,  INSTALADO EM RAMAL DE DISTRIBUIÇÃO DE ÁGUA  FORNECIMENTO E INSTALAÇÃO. AF_06/2015</v>
          </cell>
          <cell r="C3185" t="str">
            <v>M</v>
          </cell>
          <cell r="D3185">
            <v>20.65</v>
          </cell>
        </row>
        <row r="3186">
          <cell r="A3186">
            <v>96649</v>
          </cell>
          <cell r="B3186" t="str">
            <v>TUBO, PPR, DN 40, CLASSE PN 25,  INSTALADO EM RAMAL DE DISTRIBUIÇÃO DE ÁGUA  FORNECIMENTO E INSTALAÇÃO. AF_06/2015</v>
          </cell>
          <cell r="C3186" t="str">
            <v>M</v>
          </cell>
          <cell r="D3186">
            <v>30.55</v>
          </cell>
        </row>
        <row r="3187">
          <cell r="A3187">
            <v>96668</v>
          </cell>
          <cell r="B3187" t="str">
            <v>TUBO, PPR, DN 25, CLASSE PN 20,  INSTALADO EM PRUMADA DE ÁGUA  FORNECIMENTO E INSTALAÇÃO. AF_06/2015</v>
          </cell>
          <cell r="C3187" t="str">
            <v>M</v>
          </cell>
          <cell r="D3187">
            <v>7.57</v>
          </cell>
        </row>
        <row r="3188">
          <cell r="A3188">
            <v>96669</v>
          </cell>
          <cell r="B3188" t="str">
            <v>TUBO, PPR, DN 32, CLASSE PN 12,  INSTALADO EM PRUMADA DE ÁGUA  FORNECIMENTO E INSTALAÇÃO. AF_06/2015</v>
          </cell>
          <cell r="C3188" t="str">
            <v>M</v>
          </cell>
          <cell r="D3188">
            <v>9.4</v>
          </cell>
        </row>
        <row r="3189">
          <cell r="A3189">
            <v>96670</v>
          </cell>
          <cell r="B3189" t="str">
            <v>TUBO, PPR, DN 40, CLASSE PN 12,  INSTALADO EM PRUMADA DE ÁGUA  FORNECIMENTO E INSTALAÇÃO. AF_06/2015</v>
          </cell>
          <cell r="C3189" t="str">
            <v>M</v>
          </cell>
          <cell r="D3189">
            <v>14.28</v>
          </cell>
        </row>
        <row r="3190">
          <cell r="A3190">
            <v>96671</v>
          </cell>
          <cell r="B3190" t="str">
            <v>TUBO, PPR, DN 50, CLASSE PN 12,  INSTALADO EM PRUMADA DE ÁGUA  FORNECIMENTO E INSTALAÇÃO. AF_06/2015</v>
          </cell>
          <cell r="C3190" t="str">
            <v>M</v>
          </cell>
          <cell r="D3190">
            <v>19.14</v>
          </cell>
        </row>
        <row r="3191">
          <cell r="A3191">
            <v>96672</v>
          </cell>
          <cell r="B3191" t="str">
            <v>TUBO, PPR, DN 63, CLASSE PN 12,  INSTALADO EM PRUMADA DE ÁGUA  FORNECIMENTO E INSTALAÇÃO. AF_06/2015</v>
          </cell>
          <cell r="C3191" t="str">
            <v>M</v>
          </cell>
          <cell r="D3191">
            <v>28.13</v>
          </cell>
        </row>
        <row r="3192">
          <cell r="A3192">
            <v>96673</v>
          </cell>
          <cell r="B3192" t="str">
            <v>TUBO, PPR, DN 75, CLASSE PN 12,  INSTALADO EM PRUMADA DE ÁGUA  FORNECIMENTO E INSTALAÇÃO. AF_06/2015</v>
          </cell>
          <cell r="C3192" t="str">
            <v>M</v>
          </cell>
          <cell r="D3192">
            <v>45.83</v>
          </cell>
        </row>
        <row r="3193">
          <cell r="A3193">
            <v>96674</v>
          </cell>
          <cell r="B3193" t="str">
            <v>TUBO, PPR, DN 90, CLASSE PN 12,  INSTALADO EM PRUMADA DE ÁGUA  FORNECIMENTO E INSTALAÇÃO. AF_06/2015</v>
          </cell>
          <cell r="C3193" t="str">
            <v>M</v>
          </cell>
          <cell r="D3193">
            <v>64.400000000000006</v>
          </cell>
        </row>
        <row r="3194">
          <cell r="A3194">
            <v>96675</v>
          </cell>
          <cell r="B3194" t="str">
            <v>TUBO, PPR, DN 110, CLASSE PN 12,  INSTALADO EM PRUMADA DE ÁGUA  FORNECIMENTO E INSTALAÇÃO. AF_06/2015</v>
          </cell>
          <cell r="C3194" t="str">
            <v>M</v>
          </cell>
          <cell r="D3194">
            <v>111.62</v>
          </cell>
        </row>
        <row r="3195">
          <cell r="A3195">
            <v>96676</v>
          </cell>
          <cell r="B3195" t="str">
            <v>TUBO, PPR, DN 25, CLASSE PN 25,  INSTALADO EM PRUMADA DE ÁGUA  FORNECIMENTO E INSTALAÇÃO. AF_06/2015</v>
          </cell>
          <cell r="C3195" t="str">
            <v>M</v>
          </cell>
          <cell r="D3195">
            <v>7.54</v>
          </cell>
        </row>
        <row r="3196">
          <cell r="A3196">
            <v>96677</v>
          </cell>
          <cell r="B3196" t="str">
            <v>TUBO, PPR, DN 32, CLASSE PN 25,  INSTALADO EM PRUMADA DE ÁGUA  FORNECIMENTO E INSTALAÇÃO. AF_06/2015</v>
          </cell>
          <cell r="C3196" t="str">
            <v>M</v>
          </cell>
          <cell r="D3196">
            <v>12.42</v>
          </cell>
        </row>
        <row r="3197">
          <cell r="A3197">
            <v>96678</v>
          </cell>
          <cell r="B3197" t="str">
            <v>TUBO, PPR, DN 40, CLASSE PN 25,  INSTALADO EM PRUMADA DE ÁGUA  FORNECIMENTO E INSTALAÇÃO. AF_06/2015</v>
          </cell>
          <cell r="C3197" t="str">
            <v>M</v>
          </cell>
          <cell r="D3197">
            <v>17.28</v>
          </cell>
        </row>
        <row r="3198">
          <cell r="A3198">
            <v>96679</v>
          </cell>
          <cell r="B3198" t="str">
            <v>TUBO, PPR, DN 50, CLASSE PN 25,  INSTALADO EM PRUMADA DE ÁGUA  FORNECIMENTO E INSTALAÇÃO. AF_06/2015</v>
          </cell>
          <cell r="C3198" t="str">
            <v>M</v>
          </cell>
          <cell r="D3198">
            <v>25.22</v>
          </cell>
        </row>
        <row r="3199">
          <cell r="A3199">
            <v>96680</v>
          </cell>
          <cell r="B3199" t="str">
            <v>TUBO, PPR, DN 63, CLASSE PN 25,  INSTALADO EM PRUMADA DE ÁGUA  FORNECIMENTO E INSTALAÇÃO. AF_06/2015</v>
          </cell>
          <cell r="C3199" t="str">
            <v>M</v>
          </cell>
          <cell r="D3199">
            <v>34.06</v>
          </cell>
        </row>
        <row r="3200">
          <cell r="A3200">
            <v>96681</v>
          </cell>
          <cell r="B3200" t="str">
            <v>TUBO, PPR, DN 75, CLASSE PN 25,  INSTALADO EM PRUMADA DE ÁGUA  FORNECIMENTO E INSTALAÇÃO. AF_06/2015</v>
          </cell>
          <cell r="C3200" t="str">
            <v>M</v>
          </cell>
          <cell r="D3200">
            <v>63.24</v>
          </cell>
        </row>
        <row r="3201">
          <cell r="A3201">
            <v>96682</v>
          </cell>
          <cell r="B3201" t="str">
            <v>TUBO, PPR, DN 90, CLASSE PN 25,  INSTALADO EM PRUMADA DE ÁGUA  FORNECIMENTO E INSTALAÇÃO. AF_06/2015</v>
          </cell>
          <cell r="C3201" t="str">
            <v>M</v>
          </cell>
          <cell r="D3201">
            <v>93.21</v>
          </cell>
        </row>
        <row r="3202">
          <cell r="A3202">
            <v>96683</v>
          </cell>
          <cell r="B3202" t="str">
            <v>TUBO, PPR, DN 110, CLASSE PN 25,  INSTALADO EM PRUMADA DE ÁGUA  FORNECIMENTO E INSTALAÇÃO. AF_06/2015</v>
          </cell>
          <cell r="C3202" t="str">
            <v>M</v>
          </cell>
          <cell r="D3202">
            <v>127.77</v>
          </cell>
        </row>
        <row r="3203">
          <cell r="A3203">
            <v>96718</v>
          </cell>
          <cell r="B3203" t="str">
            <v>TUBO, PPR, DN 20, CLASSE PN 20,  INSTALADO EM RESERVAÇÃO DE ÁGUA DE EDIFICAÇÃO QUE POSSUA RESERVATÓRIO DE FIBRA/FIBROCIMENTO  FORNECIMENTO E INSTALAÇÃO. AF_06/2016</v>
          </cell>
          <cell r="C3203" t="str">
            <v>M</v>
          </cell>
          <cell r="D3203">
            <v>4.8899999999999997</v>
          </cell>
        </row>
        <row r="3204">
          <cell r="A3204">
            <v>96719</v>
          </cell>
          <cell r="B3204" t="str">
            <v>TUBO, PPR, DN 25, CLASSE PN 20,  INSTALADO EM RESERVAÇÃO DE ÁGUA DE EDIFICAÇÃO QUE POSSUA RESERVATÓRIO DE FIBRA/FIBROCIMENTO  FORNECIMENTO E INSTALAÇÃO. AF_06/2016</v>
          </cell>
          <cell r="C3204" t="str">
            <v>M</v>
          </cell>
          <cell r="D3204">
            <v>10.58</v>
          </cell>
        </row>
        <row r="3205">
          <cell r="A3205">
            <v>96720</v>
          </cell>
          <cell r="B3205" t="str">
            <v>TUBO, PPR, DN 32, CLASSE PN 12,  INSTALADO EM RESERVAÇÃO DE ÁGUA DE EDIFICAÇÃO QUE POSSUA RESERVATÓRIO DE FIBRA/FIBROCIMENTO  FORNECIMENTO E INSTALAÇÃO. AF_06/2016</v>
          </cell>
          <cell r="C3205" t="str">
            <v>M</v>
          </cell>
          <cell r="D3205">
            <v>12.82</v>
          </cell>
        </row>
        <row r="3206">
          <cell r="A3206">
            <v>96721</v>
          </cell>
          <cell r="B3206" t="str">
            <v>TUBO, PPR, DN 40, CLASSE PN 12,  INSTALADO EM RESERVAÇÃO DE ÁGUA DE EDIFICAÇÃO QUE POSSUA RESERVATÓRIO DE FIBRA/FIBROCIMENTO  FORNECIMENTO E INSTALAÇÃO. AF_06/2016</v>
          </cell>
          <cell r="C3206" t="str">
            <v>M</v>
          </cell>
          <cell r="D3206">
            <v>16.96</v>
          </cell>
        </row>
        <row r="3207">
          <cell r="A3207">
            <v>96722</v>
          </cell>
          <cell r="B3207" t="str">
            <v>TUBO, PPR, DN 50, CLASSE PN 12,  INSTALADO EM RESERVAÇÃO DE ÁGUA DE EDIFICAÇÃO QUE POSSUA RESERVATÓRIO DE FIBRA/FIBROCIMENTO  FORNECIMENTO E INSTALAÇÃO. AF_06/2016</v>
          </cell>
          <cell r="C3207" t="str">
            <v>M</v>
          </cell>
          <cell r="D3207">
            <v>23.29</v>
          </cell>
        </row>
        <row r="3208">
          <cell r="A3208">
            <v>96723</v>
          </cell>
          <cell r="B3208" t="str">
            <v>TUBO, PPR, DN 63, CLASSE PN 12,  INSTALADO EM RESERVAÇÃO DE ÁGUA DE EDIFICAÇÃO QUE POSSUA RESERVATÓRIO DE FIBRA/FIBROCIMENTO  FORNECIMENTO E INSTALAÇÃO. AF_06/2016</v>
          </cell>
          <cell r="C3208" t="str">
            <v>M</v>
          </cell>
          <cell r="D3208">
            <v>30.51</v>
          </cell>
        </row>
        <row r="3209">
          <cell r="A3209">
            <v>96724</v>
          </cell>
          <cell r="B3209" t="str">
            <v>TUBO, PPR, DN 75, CLASSE PN 12,  INSTALADO EM RESERVAÇÃO DE ÁGUA DE EDIFICAÇÃO QUE POSSUA RESERVATÓRIO DE FIBRA/FIBROCIMENTO  FORNECIMENTO E INSTALAÇÃO. AF_06/2016</v>
          </cell>
          <cell r="C3209" t="str">
            <v>M</v>
          </cell>
          <cell r="D3209">
            <v>49.84</v>
          </cell>
        </row>
        <row r="3210">
          <cell r="A3210">
            <v>96725</v>
          </cell>
          <cell r="B3210" t="str">
            <v>TUBO, PPR, DN 90, CLASSE PN 12,  INSTALADO EM RESERVAÇÃO DE ÁGUA DE EDIFICAÇÃO QUE POSSUA RESERVATÓRIO DE FIBRA/FIBROCIMENTO  FORNECIMENTO E INSTALAÇÃO. AF_06/2016</v>
          </cell>
          <cell r="C3210" t="str">
            <v>M</v>
          </cell>
          <cell r="D3210">
            <v>64.91</v>
          </cell>
        </row>
        <row r="3211">
          <cell r="A3211">
            <v>96726</v>
          </cell>
          <cell r="B3211" t="str">
            <v>TUBO, PPR, DN 110, CLASSE PN 12,  INSTALADO EM RESERVAÇÃO DE ÁGUA DE EDIFICAÇÃO QUE POSSUA RESERVATÓRIO DE FIBRA/FIBROCIMENTO  FORNECIMENTO E INSTALAÇÃO. AF_06/2016</v>
          </cell>
          <cell r="C3211" t="str">
            <v>M</v>
          </cell>
          <cell r="D3211">
            <v>105.73</v>
          </cell>
        </row>
        <row r="3212">
          <cell r="A3212">
            <v>96727</v>
          </cell>
          <cell r="B3212" t="str">
            <v>TUBO, PPR, DN 20, CLASSE PN 25,  INSTALADO EM RESERVAÇÃO DE ÁGUA DE EDIFICAÇÃO QUE POSSUA RESERVATÓRIO DE FIBRA/FIBROCIMENTO  FORNECIMENTO E INSTALAÇÃO. AF_06/2016</v>
          </cell>
          <cell r="C3212" t="str">
            <v>M</v>
          </cell>
          <cell r="D3212">
            <v>9.3000000000000007</v>
          </cell>
        </row>
        <row r="3213">
          <cell r="A3213">
            <v>96728</v>
          </cell>
          <cell r="B3213" t="str">
            <v>TUBO, PPR, DN 25, CLASSE PN 25,  INSTALADO EM RESERVAÇÃO DE ÁGUA DE EDIFICAÇÃO QUE POSSUA RESERVATÓRIO DE FIBRA/FIBROCIMENTO  FORNECIMENTO E INSTALAÇÃO. AF_06/2016</v>
          </cell>
          <cell r="C3213" t="str">
            <v>M</v>
          </cell>
          <cell r="D3213">
            <v>10.97</v>
          </cell>
        </row>
        <row r="3214">
          <cell r="A3214">
            <v>96729</v>
          </cell>
          <cell r="B3214" t="str">
            <v>TUBO, PPR, DN 32, CLASSE PN 25,  INSTALADO EM RESERVAÇÃO DE ÁGUA DE EDIFICAÇÃO QUE POSSUA RESERVATÓRIO DE FIBRA/FIBROCIMENTO  FORNECIMENTO E INSTALAÇÃO. AF_06/2016</v>
          </cell>
          <cell r="C3214" t="str">
            <v>M</v>
          </cell>
          <cell r="D3214">
            <v>16.43</v>
          </cell>
        </row>
        <row r="3215">
          <cell r="A3215">
            <v>96730</v>
          </cell>
          <cell r="B3215" t="str">
            <v>TUBO, PPR, DN 40, CLASSE PN 25,  INSTALADO EM RESERVAÇÃO DE ÁGUA DE EDIFICAÇÃO QUE POSSUA RESERVATÓRIO DE FIBRA/FIBROCIMENTO  FORNECIMENTO E INSTALAÇÃO. AF_06/2016</v>
          </cell>
          <cell r="C3215" t="str">
            <v>M</v>
          </cell>
          <cell r="D3215">
            <v>20.48</v>
          </cell>
        </row>
        <row r="3216">
          <cell r="A3216">
            <v>96731</v>
          </cell>
          <cell r="B3216" t="str">
            <v>TUBO, PPR, DN 50, CLASSE PN 25,  INSTALADO EM RESERVAÇÃO DE ÁGUA DE EDIFICAÇÃO QUE POSSUA RESERVATÓRIO DE FIBRA/FIBROCIMENTO  FORNECIMENTO E INSTALAÇÃO. AF_06/2016</v>
          </cell>
          <cell r="C3216" t="str">
            <v>M</v>
          </cell>
          <cell r="D3216">
            <v>30.04</v>
          </cell>
        </row>
        <row r="3217">
          <cell r="A3217">
            <v>96732</v>
          </cell>
          <cell r="B3217" t="str">
            <v>TUBO, PPR, DN 63, CLASSE PN 25,  INSTALADO EM RESERVAÇÃO DE ÁGUA DE EDIFICAÇÃO QUE POSSUA RESERVATÓRIO DE FIBRA/FIBROCIMENTO  FORNECIMENTO E INSTALAÇÃO. AF_06/2016</v>
          </cell>
          <cell r="C3217" t="str">
            <v>M</v>
          </cell>
          <cell r="D3217">
            <v>36.880000000000003</v>
          </cell>
        </row>
        <row r="3218">
          <cell r="A3218">
            <v>96733</v>
          </cell>
          <cell r="B3218" t="str">
            <v>TUBO, PPR, DN 75, CLASSE PN 25,  INSTALADO EM RESERVAÇÃO DE ÁGUA DE EDIFICAÇÃO QUE POSSUA RESERVATÓRIO DE FIBRA/FIBROCIMENTO  FORNECIMENTO E INSTALAÇÃO. AF_06/2016</v>
          </cell>
          <cell r="C3218" t="str">
            <v>M</v>
          </cell>
          <cell r="D3218">
            <v>67.44</v>
          </cell>
        </row>
        <row r="3219">
          <cell r="A3219">
            <v>96734</v>
          </cell>
          <cell r="B3219" t="str">
            <v>TUBO, PPR, DN 90, CLASSE PN 25,  INSTALADO EM RESERVAÇÃO DE ÁGUA DE EDIFICAÇÃO QUE POSSUA RESERVATÓRIO DE FIBRA/FIBROCIMENTO  FORNECIMENTO E INSTALAÇÃO. AF_06/2016</v>
          </cell>
          <cell r="C3219" t="str">
            <v>M</v>
          </cell>
          <cell r="D3219">
            <v>92.68</v>
          </cell>
        </row>
        <row r="3220">
          <cell r="A3220">
            <v>96735</v>
          </cell>
          <cell r="B3220" t="str">
            <v>TUBO, PPR, DN 110, CLASSE PN 25,  INSTALADO EM RESERVAÇÃO DE ÁGUA DE EDIFICAÇÃO QUE POSSUA RESERVATÓRIO DE FIBRA/FIBROCIMENTO  FORNECIMENTO E INSTALAÇÃO. AF_06/2016</v>
          </cell>
          <cell r="C3220" t="str">
            <v>M</v>
          </cell>
          <cell r="D3220">
            <v>121.54</v>
          </cell>
        </row>
        <row r="3221">
          <cell r="A3221">
            <v>96794</v>
          </cell>
          <cell r="B3221" t="str">
            <v>TUBO, PEX, MONOCAMADA, DN 16, INSTALADO EM RAMAL OU SUB-RAMAL DE ÁGUA  FORNECIMENTO E INSTALAÇÃO. AF_06/2015</v>
          </cell>
          <cell r="C3221" t="str">
            <v>M</v>
          </cell>
          <cell r="D3221">
            <v>6.17</v>
          </cell>
        </row>
        <row r="3222">
          <cell r="A3222">
            <v>96795</v>
          </cell>
          <cell r="B3222" t="str">
            <v>TUBO, PEX, MONOCAMADA, DN 20, INSTALADO EM RAMAL OU SUB-RAMAL DE ÁGUA  FORNECIMENTO E INSTALAÇÃO. AF_06/2015</v>
          </cell>
          <cell r="C3222" t="str">
            <v>M</v>
          </cell>
          <cell r="D3222">
            <v>7.85</v>
          </cell>
        </row>
        <row r="3223">
          <cell r="A3223">
            <v>96796</v>
          </cell>
          <cell r="B3223" t="str">
            <v>TUBO, PEX, MONOCAMADA, DN 25, INSTALADO EM RAMAL OU SUB-RAMAL DE ÁGUA  FORNECIMENTO E INSTALAÇÃO. AF_06/2015</v>
          </cell>
          <cell r="C3223" t="str">
            <v>M</v>
          </cell>
          <cell r="D3223">
            <v>10.95</v>
          </cell>
        </row>
        <row r="3224">
          <cell r="A3224">
            <v>96797</v>
          </cell>
          <cell r="B3224" t="str">
            <v>TUBO, PEX, MONOCAMADA, DN 32, INSTALADO EM RAMAL OU SUB-RAMAL DE ÁGUA  FORNECIMENTO E INSTALAÇÃO. AF_06/2015</v>
          </cell>
          <cell r="C3224" t="str">
            <v>M</v>
          </cell>
          <cell r="D3224">
            <v>16.5</v>
          </cell>
        </row>
        <row r="3225">
          <cell r="A3225">
            <v>96798</v>
          </cell>
          <cell r="B3225" t="str">
            <v>TUBO, PEX, MONOCAMADA, DN 16, INSTALADO EM RAMAL DE DISTRIBUIÇÃO DE ÁGUA  FORNECIMENTO E INSTALAÇÃO. AF_06/2015</v>
          </cell>
          <cell r="C3225" t="str">
            <v>M</v>
          </cell>
          <cell r="D3225">
            <v>6.27</v>
          </cell>
        </row>
        <row r="3226">
          <cell r="A3226">
            <v>96799</v>
          </cell>
          <cell r="B3226" t="str">
            <v>TUBO, PEX, MONOCAMADA, DN 20, INSTALADO EM RAMAL DE DISTRIBUIÇÃO DE ÁGUA  FORNECIMENTO E INSTALAÇÃO. AF_06/2015</v>
          </cell>
          <cell r="C3226" t="str">
            <v>M</v>
          </cell>
          <cell r="D3226">
            <v>8.42</v>
          </cell>
        </row>
        <row r="3227">
          <cell r="A3227">
            <v>96800</v>
          </cell>
          <cell r="B3227" t="str">
            <v>TUBO, PEX, MONOCAMADA, DN 25, INSTALADO EM RAMAL DE DISTRIBUIÇÃO DE ÁGUA  FORNECIMENTO E INSTALAÇÃO. AF_06/2015</v>
          </cell>
          <cell r="C3227" t="str">
            <v>M</v>
          </cell>
          <cell r="D3227">
            <v>12.12</v>
          </cell>
        </row>
        <row r="3228">
          <cell r="A3228">
            <v>96801</v>
          </cell>
          <cell r="B3228" t="str">
            <v>TUBO, PEX, MONOCAMADA, DN 32, INSTALADO EM RAMAL DE DISTRIBUIÇÃO DE ÁGUA  FORNECIMENTO E INSTALAÇÃO. AF_06/2015</v>
          </cell>
          <cell r="C3228" t="str">
            <v>M</v>
          </cell>
          <cell r="D3228">
            <v>18.52</v>
          </cell>
        </row>
        <row r="3229">
          <cell r="A3229">
            <v>97327</v>
          </cell>
          <cell r="B3229" t="str">
            <v>TUBO EM COBRE FLEXÍVEL, DN 1/4, COM ISOLAMENTO, INSTALADO EM RAMAL DE ALIMENTAÇÃO DE AR CONDICIONADO COM CONDENSADORA INDIVIDUAL   FORNECIMENTO E INSTALAÇÃO. AF_12/2015</v>
          </cell>
          <cell r="C3229" t="str">
            <v>M</v>
          </cell>
          <cell r="D3229">
            <v>16.61</v>
          </cell>
        </row>
        <row r="3230">
          <cell r="A3230">
            <v>97328</v>
          </cell>
          <cell r="B3230" t="str">
            <v>TUBO EM COBRE FLEXÍVEL, DN 3/8", COM ISOLAMENTO, INSTALADO EM RAMAL DE ALIMENTAÇÃO DE AR CONDICIONADO COM CONDENSADORA INDIVIDUAL  FORNECIMENTO E INSTALAÇÃO. AF_12/2015</v>
          </cell>
          <cell r="C3230" t="str">
            <v>M</v>
          </cell>
          <cell r="D3230">
            <v>29.11</v>
          </cell>
        </row>
        <row r="3231">
          <cell r="A3231">
            <v>97329</v>
          </cell>
          <cell r="B3231" t="str">
            <v>TUBO EM COBRE FLEXÍVEL, DN 1/2", COM ISOLAMENTO, INSTALADO EM RAMAL DE ALIMENTAÇÃO DE AR CONDICIONADO COM CONDENSADORA INDIVIDUAL  FORNECIMENTO E INSTALAÇÃO. AF_12/2015</v>
          </cell>
          <cell r="C3231" t="str">
            <v>M</v>
          </cell>
          <cell r="D3231">
            <v>36.130000000000003</v>
          </cell>
        </row>
        <row r="3232">
          <cell r="A3232">
            <v>97330</v>
          </cell>
          <cell r="B3232" t="str">
            <v>TUBO EM COBRE FLEXÍVEL, DN 5/8", COM ISOLAMENTO, INSTALADO EM RAMAL DE ALIMENTAÇÃO DE AR CONDICIONADO COM CONDENSADORA INDIVIDUAL  FORNECIMENTO E INSTALAÇÃO. AF_12/2015</v>
          </cell>
          <cell r="C3232" t="str">
            <v>M</v>
          </cell>
          <cell r="D3232">
            <v>43.96</v>
          </cell>
        </row>
        <row r="3233">
          <cell r="A3233">
            <v>97331</v>
          </cell>
          <cell r="B3233" t="str">
            <v>TUBO EM COBRE FLEXÍVEL, DN 1/4", COM ISOLAMENTO, INSTALADO EM RAMAL DE ALIMENTAÇÃO DE AR CONDICIONADO COM CONDENSADORA CENTRAL  FORNECIMENTO E INSTALAÇÃO. AF_12/2015</v>
          </cell>
          <cell r="C3233" t="str">
            <v>M</v>
          </cell>
          <cell r="D3233">
            <v>16.84</v>
          </cell>
        </row>
        <row r="3234">
          <cell r="A3234">
            <v>97332</v>
          </cell>
          <cell r="B3234" t="str">
            <v>TUBO EM COBRE FLEXÍVEL, DN 3/8", COM ISOLAMENTO, INSTALADO EM RAMAL DE ALIMENTAÇÃO DE AR CONDICIONADO COM CONDENSADORA CENTRAL  FORNECIMENTO E INSTALAÇÃO. AF_12/2015</v>
          </cell>
          <cell r="C3234" t="str">
            <v>M</v>
          </cell>
          <cell r="D3234">
            <v>29.38</v>
          </cell>
        </row>
        <row r="3235">
          <cell r="A3235">
            <v>97333</v>
          </cell>
          <cell r="B3235" t="str">
            <v>TUBO EM COBRE FLEXÍVEL, DN 1/2", COM ISOLAMENTO, INSTALADO EM RAMAL DE ALIMENTAÇÃO DE AR CONDICIONADO COM CONDENSADORA CENTRAL  FORNECIMENTO E INSTALAÇÃO. AF_12/2015</v>
          </cell>
          <cell r="C3235" t="str">
            <v>M</v>
          </cell>
          <cell r="D3235">
            <v>36.46</v>
          </cell>
        </row>
        <row r="3236">
          <cell r="A3236">
            <v>97334</v>
          </cell>
          <cell r="B3236" t="str">
            <v>TUBO EM COBRE FLEXÍVEL, DN 5/8, COM ISOLAMENTO, INSTALADO EM RAMAL DE ALIMENTAÇÃO DE AR CONDICIONADO COM CONDENSADORA CENTRAL   FORNECIMENTO E INSTALAÇÃO. AF_12/2015</v>
          </cell>
          <cell r="C3236" t="str">
            <v>M</v>
          </cell>
          <cell r="D3236">
            <v>44.32</v>
          </cell>
        </row>
        <row r="3237">
          <cell r="A3237">
            <v>97335</v>
          </cell>
          <cell r="B3237" t="str">
            <v>TUBO EM COBRE RÍGIDO, DN 22 MM, CLASSE A, SEM ISOLAMENTO, INSTALADO EM PRUMADA  FORNECIMENTO E INSTALAÇÃO. AF_12/2015</v>
          </cell>
          <cell r="C3237" t="str">
            <v>M</v>
          </cell>
          <cell r="D3237">
            <v>43.45</v>
          </cell>
        </row>
        <row r="3238">
          <cell r="A3238">
            <v>97336</v>
          </cell>
          <cell r="B3238" t="str">
            <v>TUBO EM COBRE RÍGIDO, DN 28 MM, CLASSE A, SEM ISOLAMENTO, INSTALADO EM PRUMADA  FORNECIMENTO E INSTALAÇÃO. AF_12/2015</v>
          </cell>
          <cell r="C3238" t="str">
            <v>M</v>
          </cell>
          <cell r="D3238">
            <v>55.16</v>
          </cell>
        </row>
        <row r="3239">
          <cell r="A3239">
            <v>97337</v>
          </cell>
          <cell r="B3239" t="str">
            <v>TUBO EM COBRE RÍGIDO, DN 35 MM, CLASSE A, SEM ISOLAMENTO, INSTALADO EM PRUMADA  FORNECIMENTO E INSTALAÇÃO. AF_12/2015</v>
          </cell>
          <cell r="C3239" t="str">
            <v>M</v>
          </cell>
          <cell r="D3239">
            <v>82.72</v>
          </cell>
        </row>
        <row r="3240">
          <cell r="A3240">
            <v>97338</v>
          </cell>
          <cell r="B3240" t="str">
            <v>TUBO EM COBRE RÍGIDO, DN 42 MM, CLASSE A, SEM ISOLAMENTO, INSTALADO EM PRUMADA  FORNECIMENTO E INSTALAÇÃO. AF_12/2015</v>
          </cell>
          <cell r="C3240" t="str">
            <v>M</v>
          </cell>
          <cell r="D3240">
            <v>99.42</v>
          </cell>
        </row>
        <row r="3241">
          <cell r="A3241">
            <v>97339</v>
          </cell>
          <cell r="B3241" t="str">
            <v>TUBO EM COBRE RÍGIDO, DN 54 MM, CLASSE A, SEM ISOLAMENTO, INSTALADO EM PRUMADA  FORNECIMENTO E INSTALAÇÃO. AF_12/2015</v>
          </cell>
          <cell r="C3241" t="str">
            <v>M</v>
          </cell>
          <cell r="D3241">
            <v>106.99</v>
          </cell>
        </row>
        <row r="3242">
          <cell r="A3242">
            <v>97340</v>
          </cell>
          <cell r="B3242" t="str">
            <v>TUBO EM COBRE RÍGIDO, DN 66 MM, CLASSE A, SEM ISOLAMENTO, INSTALADO EM PRUMADA  FORNECIMENTO E INSTALAÇÃO. AF_12/2015</v>
          </cell>
          <cell r="C3242" t="str">
            <v>M</v>
          </cell>
          <cell r="D3242">
            <v>107.54</v>
          </cell>
        </row>
        <row r="3243">
          <cell r="A3243">
            <v>97341</v>
          </cell>
          <cell r="B3243" t="str">
            <v>TUBO EM COBRE RÍGIDO, DN 15 MM, CLASSE A, SEM ISOLAMENTO, INSTALADO EM RAMAL DE DISTRIBUIÇÃO  FORNECIMENTO E INSTALAÇÃO. AF_12/2015</v>
          </cell>
          <cell r="C3243" t="str">
            <v>M</v>
          </cell>
          <cell r="D3243">
            <v>29.96</v>
          </cell>
        </row>
        <row r="3244">
          <cell r="A3244">
            <v>97342</v>
          </cell>
          <cell r="B3244" t="str">
            <v>TUBO EM COBRE RÍGIDO, DN 22 MM, CLASSE A, SEM ISOLAMENTO, INSTALADO EM RAMAL DE DISTRIBUIÇÃO FORNECIMENTO E INSTALAÇÃO. AF_12/2015</v>
          </cell>
          <cell r="C3244" t="str">
            <v>M</v>
          </cell>
          <cell r="D3244">
            <v>46.59</v>
          </cell>
        </row>
        <row r="3245">
          <cell r="A3245">
            <v>97343</v>
          </cell>
          <cell r="B3245" t="str">
            <v>TUBO EM COBRE RÍGIDO, DN 28 MM, CLASSE A, SEM ISOLAMENTO, INSTALADO EM RAMAL DE DISTRIBUIÇÃO FORNECIMENTO E INSTALAÇÃO. AF_12/2015</v>
          </cell>
          <cell r="C3245" t="str">
            <v>M</v>
          </cell>
          <cell r="D3245">
            <v>58.53</v>
          </cell>
        </row>
        <row r="3246">
          <cell r="A3246">
            <v>97344</v>
          </cell>
          <cell r="B3246" t="str">
            <v>TUBO EM COBRE RÍGIDO, DN 15 MM, CLASSE A, SEM ISOLAMENTO, INSTALADO EM RAMAL E SUB-RAMAL  FORNECIMENTO E INSTALAÇÃO. AF_12/2015</v>
          </cell>
          <cell r="C3246" t="str">
            <v>M</v>
          </cell>
          <cell r="D3246">
            <v>36.85</v>
          </cell>
        </row>
        <row r="3247">
          <cell r="A3247">
            <v>97345</v>
          </cell>
          <cell r="B3247" t="str">
            <v>TUBO EM COBRE RÍGIDO, DN 22 MM, CLASSE A, SEM ISOLAMENTO, INSTALADO EM RAMAL E SUB-RAMAL  FORNECIMENTO E INSTALAÇÃO. AF_12/2015</v>
          </cell>
          <cell r="C3247" t="str">
            <v>M</v>
          </cell>
          <cell r="D3247">
            <v>58.43</v>
          </cell>
        </row>
        <row r="3248">
          <cell r="A3248">
            <v>97346</v>
          </cell>
          <cell r="B3248" t="str">
            <v>TUBO EM COBRE RÍGIDO, DN 28 MM, CLASSE A, SEM ISOLAMENTO, INSTALADO EM RAMAL E SUB-RAMAL  FORNECIMENTO E INSTALAÇÃO. AF_12/2015</v>
          </cell>
          <cell r="C3248" t="str">
            <v>M</v>
          </cell>
          <cell r="D3248">
            <v>74.67</v>
          </cell>
        </row>
        <row r="3249">
          <cell r="A3249">
            <v>97347</v>
          </cell>
          <cell r="B3249" t="str">
            <v>TUBO EM COBRE RÍGIDO, DN 22 MM, CLASSE I, SEM ISOLAMENTO, INSTALADO EM PRUMADA  FORNECIMENTO E INSTALAÇÃO. AF_12/2015</v>
          </cell>
          <cell r="C3249" t="str">
            <v>M</v>
          </cell>
          <cell r="D3249">
            <v>52.26</v>
          </cell>
        </row>
        <row r="3250">
          <cell r="A3250">
            <v>97348</v>
          </cell>
          <cell r="B3250" t="str">
            <v>TUBO EM COBRE RÍGIDO, DN 28 MM, CLASSE I, SEM ISOLAMENTO, INSTALADO EM PRUMADA  FORNECIMENTO E INSTALAÇÃO. AF_12/2015</v>
          </cell>
          <cell r="C3250" t="str">
            <v>M</v>
          </cell>
          <cell r="D3250">
            <v>72.13</v>
          </cell>
        </row>
        <row r="3251">
          <cell r="A3251">
            <v>97349</v>
          </cell>
          <cell r="B3251" t="str">
            <v>TUBO EM COBRE RÍGIDO, DN 35 MM, CLASSE I, SEM ISOLAMENTO, INSTALADO EM PRUMADA  FORNECIMENTO E INSTALAÇÃO. AF_12/2015</v>
          </cell>
          <cell r="C3251" t="str">
            <v>M</v>
          </cell>
          <cell r="D3251">
            <v>103.84</v>
          </cell>
        </row>
        <row r="3252">
          <cell r="A3252">
            <v>97350</v>
          </cell>
          <cell r="B3252" t="str">
            <v>TUBO EM COBRE RÍGIDO, DN 42 MM, CLASSE I, SEM ISOLAMENTO, INSTALADO EM PRUMADA  FORNECIMENTO E INSTALAÇÃO. AF_12/2015</v>
          </cell>
          <cell r="C3252" t="str">
            <v>M</v>
          </cell>
          <cell r="D3252">
            <v>126.05</v>
          </cell>
        </row>
        <row r="3253">
          <cell r="A3253">
            <v>97351</v>
          </cell>
          <cell r="B3253" t="str">
            <v>TUBO EM COBRE RÍGIDO, DN 54 MM, CLASSE I, SEM ISOLAMENTO, INSTALADO EM PRUMADA  FORNECIMENTO E INSTALAÇÃO. AF_12/2015</v>
          </cell>
          <cell r="C3253" t="str">
            <v>M</v>
          </cell>
          <cell r="D3253">
            <v>174.2</v>
          </cell>
        </row>
        <row r="3254">
          <cell r="A3254">
            <v>97352</v>
          </cell>
          <cell r="B3254" t="str">
            <v>TUBO EM COBRE RÍGIDO, DN 66 MM, CLASSE I, SEM ISOLAMENTO, INSTALADO EM PRUMADA  FORNECIMENTO E INSTALAÇÃO. AF_12/2015</v>
          </cell>
          <cell r="C3254" t="str">
            <v>M</v>
          </cell>
          <cell r="D3254">
            <v>225.67</v>
          </cell>
        </row>
        <row r="3255">
          <cell r="A3255">
            <v>97353</v>
          </cell>
          <cell r="B3255" t="str">
            <v>TUBO EM COBRE RÍGIDO, DN 15 MM, CLASSE I, SEM ISOLAMENTO, INSTALADO EM RAMAL DE DISTRIBUIÇÃO  FORNECIMENTO E INSTALAÇÃO. AF_12/2015</v>
          </cell>
          <cell r="C3255" t="str">
            <v>M</v>
          </cell>
          <cell r="D3255">
            <v>35.18</v>
          </cell>
        </row>
        <row r="3256">
          <cell r="A3256">
            <v>97354</v>
          </cell>
          <cell r="B3256" t="str">
            <v>TUBO EM COBRE RÍGIDO, DN 22 MM, CLASSE I, SEM ISOLAMENTO, INSTALADO EM RAMAL DE DISTRIBUIÇÃO FORNECIMENTO E INSTALAÇÃO. AF_12/2015</v>
          </cell>
          <cell r="C3256" t="str">
            <v>M</v>
          </cell>
          <cell r="D3256">
            <v>55.4</v>
          </cell>
        </row>
        <row r="3257">
          <cell r="A3257">
            <v>97355</v>
          </cell>
          <cell r="B3257" t="str">
            <v>TUBO EM COBRE RÍGIDO, DN 28 MM, CLASSE I, SEM ISOLAMENTO, INSTALADO EM RAMAL DE DISTRIBUIÇÃO FORNECIMENTO E INSTALAÇÃO. AF_12/2015</v>
          </cell>
          <cell r="C3257" t="str">
            <v>M</v>
          </cell>
          <cell r="D3257">
            <v>75.5</v>
          </cell>
        </row>
        <row r="3258">
          <cell r="A3258">
            <v>97356</v>
          </cell>
          <cell r="B3258" t="str">
            <v>TUBO EM COBRE RÍGIDO, DN 15 MM, CLASSE I, SEM ISOLAMENTO, INSTALADO EM RAMAL E SUB-RAMAL  FORNECIMENTO E INSTALAÇÃO. AF_12/2015</v>
          </cell>
          <cell r="C3258" t="str">
            <v>M</v>
          </cell>
          <cell r="D3258">
            <v>42.07</v>
          </cell>
        </row>
        <row r="3259">
          <cell r="A3259">
            <v>97357</v>
          </cell>
          <cell r="B3259" t="str">
            <v>TUBO EM COBRE RÍGIDO, DN 22 MM, CLASSE I, SEM ISOLAMENTO, INSTALADO EM RAMAL E SUB-RAMAL  FORNECIMENTO E INSTALAÇÃO. AF_12/2015</v>
          </cell>
          <cell r="C3259" t="str">
            <v>M</v>
          </cell>
          <cell r="D3259">
            <v>67.239999999999995</v>
          </cell>
        </row>
        <row r="3260">
          <cell r="A3260">
            <v>97358</v>
          </cell>
          <cell r="B3260" t="str">
            <v>TUBO EM COBRE RÍGIDO, DN 28 MM, CLASSE I, SEM ISOLAMENTO, INSTALADO EM RAMAL E SUB-RAMAL  FORNECIMENTO E INSTALAÇÃO. AF_12/2015</v>
          </cell>
          <cell r="C3260" t="str">
            <v>M</v>
          </cell>
          <cell r="D3260">
            <v>91.64</v>
          </cell>
        </row>
        <row r="3261">
          <cell r="A3261">
            <v>97498</v>
          </cell>
          <cell r="B3261" t="str">
            <v>TUBO DE AÇO GALVANIZADO COM COSTURA, CLASSE MÉDIA, DN 25 (1"), CONEXÃO ROSQUEADA, INSTALADO EM REDE DE ALIMENTAÇÃO PARA HIDRANTE - FORNECIMENTO E INSTALAÇÃO. AF_12/2015</v>
          </cell>
          <cell r="C3261" t="str">
            <v>M</v>
          </cell>
          <cell r="D3261">
            <v>26.22</v>
          </cell>
        </row>
        <row r="3262">
          <cell r="A3262">
            <v>97535</v>
          </cell>
          <cell r="B3262" t="str">
            <v>TUBO DE AÇO GALVANIZADO COM COSTURA, CLASSE MÉDIA, CONEXÃO ROSQUEADA, DN 25 (1"), INSTALADO EM REDE DE ALIMENTAÇÃO PARA SPRINKLER - FORNECIMENTO E INSTALAÇÃO. AF_12/2015</v>
          </cell>
          <cell r="C3262" t="str">
            <v>M</v>
          </cell>
          <cell r="D3262">
            <v>29.36</v>
          </cell>
        </row>
        <row r="3263">
          <cell r="A3263">
            <v>97536</v>
          </cell>
          <cell r="B3263" t="str">
            <v>TUBO DE AÇO GALVANIZADO COM COSTURA, CLASSE MÉDIA, CONEXÃO ROSQUEADA, DN 25 (1"), INSTALADO EM RAMAIS  E SUB-RAMAIS DE GÁS - FORNECIMENTO E INSTALAÇÃO. AF_12/2015</v>
          </cell>
          <cell r="C3263" t="str">
            <v>M</v>
          </cell>
          <cell r="D3263">
            <v>36.58</v>
          </cell>
        </row>
        <row r="3264">
          <cell r="A3264">
            <v>72293</v>
          </cell>
          <cell r="B3264" t="str">
            <v>CAP PVC ESGOTO 50MM (TAMPÃO) - FORNECIMENTO E INSTALAÇÃO</v>
          </cell>
          <cell r="C3264" t="str">
            <v>UN</v>
          </cell>
          <cell r="D3264">
            <v>4.8099999999999996</v>
          </cell>
        </row>
        <row r="3265">
          <cell r="A3265">
            <v>72294</v>
          </cell>
          <cell r="B3265" t="str">
            <v>CAP PVC ESGOTO 75MM (TAMPÃO) - FORNECIMENTO E INSTALAÇÃO</v>
          </cell>
          <cell r="C3265" t="str">
            <v>UN</v>
          </cell>
          <cell r="D3265">
            <v>7.21</v>
          </cell>
        </row>
        <row r="3266">
          <cell r="A3266">
            <v>72295</v>
          </cell>
          <cell r="B3266" t="str">
            <v>CAP PVC ESGOTO 100MM (TAMPÃO) - FORNECIMENTO E INSTALAÇÃO</v>
          </cell>
          <cell r="C3266" t="str">
            <v>UN</v>
          </cell>
          <cell r="D3266">
            <v>9.9</v>
          </cell>
        </row>
        <row r="3267">
          <cell r="A3267">
            <v>72306</v>
          </cell>
          <cell r="B3267" t="str">
            <v>COTOVELO DE AÇO GALVANIZADO 4" - FORNECIMENTO E INSTALAÇÃO</v>
          </cell>
          <cell r="C3267" t="str">
            <v>UN</v>
          </cell>
          <cell r="D3267">
            <v>174.84</v>
          </cell>
        </row>
        <row r="3268">
          <cell r="A3268">
            <v>72307</v>
          </cell>
          <cell r="B3268" t="str">
            <v>COTOVELO DE AÇO GALVANIZADO 5" - FORNECIMENTO E INSTALAÇÃO</v>
          </cell>
          <cell r="C3268" t="str">
            <v>UN</v>
          </cell>
          <cell r="D3268">
            <v>246.09</v>
          </cell>
        </row>
        <row r="3269">
          <cell r="A3269">
            <v>72313</v>
          </cell>
          <cell r="B3269" t="str">
            <v>COTOVELO DE AÇO GALVANIZADO 6" - FORNECIMENTO E INSTALAÇÃO</v>
          </cell>
          <cell r="C3269" t="str">
            <v>UN</v>
          </cell>
          <cell r="D3269">
            <v>579.66999999999996</v>
          </cell>
        </row>
        <row r="3270">
          <cell r="A3270">
            <v>72482</v>
          </cell>
          <cell r="B3270" t="str">
            <v>UNIAO DE ACO GALVANIZADO 4" - FORNECIMENTO E INSTALACAO</v>
          </cell>
          <cell r="C3270" t="str">
            <v>UN</v>
          </cell>
          <cell r="D3270">
            <v>247.16</v>
          </cell>
        </row>
        <row r="3271">
          <cell r="A3271">
            <v>72619</v>
          </cell>
          <cell r="B3271" t="str">
            <v>LUVA DE ACO GALVANIZADO 4" - FORNECIMENTO E INSTALACAO</v>
          </cell>
          <cell r="C3271" t="str">
            <v>UN</v>
          </cell>
          <cell r="D3271">
            <v>103.27</v>
          </cell>
        </row>
        <row r="3272">
          <cell r="A3272">
            <v>72620</v>
          </cell>
          <cell r="B3272" t="str">
            <v>LUVA DE ACO GALVANIZADO 5" - FORNECIMENTO E INSTALACAO</v>
          </cell>
          <cell r="C3272" t="str">
            <v>UN</v>
          </cell>
          <cell r="D3272">
            <v>180.93</v>
          </cell>
        </row>
        <row r="3273">
          <cell r="A3273">
            <v>72621</v>
          </cell>
          <cell r="B3273" t="str">
            <v>LUVA DE ACO GALVANIZADO 6" - FORNECIMENTO E INSTALACAO</v>
          </cell>
          <cell r="C3273" t="str">
            <v>UN</v>
          </cell>
          <cell r="D3273">
            <v>291.31</v>
          </cell>
        </row>
        <row r="3274">
          <cell r="A3274">
            <v>72667</v>
          </cell>
          <cell r="B3274" t="str">
            <v>LUVA REDUCAO ACO GALVANIZADO 4X2.1/2" - FORNECIMENTO E INSTALACAO</v>
          </cell>
          <cell r="C3274" t="str">
            <v>UN</v>
          </cell>
          <cell r="D3274">
            <v>139.72</v>
          </cell>
        </row>
        <row r="3275">
          <cell r="A3275">
            <v>72668</v>
          </cell>
          <cell r="B3275" t="str">
            <v>LUVA REDUCAO ACO GALVANIZADO 4X2" - FORNECIMENTO E INSTALACAO</v>
          </cell>
          <cell r="C3275" t="str">
            <v>UN</v>
          </cell>
          <cell r="D3275">
            <v>139.06</v>
          </cell>
        </row>
        <row r="3276">
          <cell r="A3276">
            <v>72669</v>
          </cell>
          <cell r="B3276" t="str">
            <v>LUVA REDUCAO ACO GALVANIZADO 4X3" - FORNECIMENTO E INSTALACAO</v>
          </cell>
          <cell r="C3276" t="str">
            <v>UN</v>
          </cell>
          <cell r="D3276">
            <v>142.93</v>
          </cell>
        </row>
        <row r="3277">
          <cell r="A3277">
            <v>72681</v>
          </cell>
          <cell r="B3277" t="str">
            <v>NIPLE DE ACO GALVANIZADO 4" - FORNECIMENTO E INSTALACAO</v>
          </cell>
          <cell r="C3277" t="str">
            <v>UN</v>
          </cell>
          <cell r="D3277">
            <v>99.57</v>
          </cell>
        </row>
        <row r="3278">
          <cell r="A3278">
            <v>72682</v>
          </cell>
          <cell r="B3278" t="str">
            <v>NIPLE DE ACO GALVANIZADO 5" - FORNECIMENTO E INSTALACAO</v>
          </cell>
          <cell r="C3278" t="str">
            <v>UN</v>
          </cell>
          <cell r="D3278">
            <v>202.32</v>
          </cell>
        </row>
        <row r="3279">
          <cell r="A3279">
            <v>72683</v>
          </cell>
          <cell r="B3279" t="str">
            <v>NIPLE DE ACO GALVANIZADO 6" - FORNECIMENTO E INSTALACAO</v>
          </cell>
          <cell r="C3279" t="str">
            <v>UN</v>
          </cell>
          <cell r="D3279">
            <v>326.24</v>
          </cell>
        </row>
        <row r="3280">
          <cell r="A3280">
            <v>72719</v>
          </cell>
          <cell r="B3280" t="str">
            <v>TE DE ACO GALVANIZADO 4" - FORNECIMENTO E INSTALACAO</v>
          </cell>
          <cell r="C3280" t="str">
            <v>UN</v>
          </cell>
          <cell r="D3280">
            <v>219.7</v>
          </cell>
        </row>
        <row r="3281">
          <cell r="A3281">
            <v>72720</v>
          </cell>
          <cell r="B3281" t="str">
            <v>TE DE ACO GALVANIZADO 5" - FORNECIMENTO E INSTALACAO</v>
          </cell>
          <cell r="C3281" t="str">
            <v>UN</v>
          </cell>
          <cell r="D3281">
            <v>303.68</v>
          </cell>
        </row>
        <row r="3282">
          <cell r="A3282">
            <v>72721</v>
          </cell>
          <cell r="B3282" t="str">
            <v>TE DE ACO GALVANIZADO 6" - FORNECIMENTO E INSTALACAO</v>
          </cell>
          <cell r="C3282" t="str">
            <v>UN</v>
          </cell>
          <cell r="D3282">
            <v>663.48</v>
          </cell>
        </row>
        <row r="3283">
          <cell r="A3283">
            <v>89358</v>
          </cell>
          <cell r="B3283" t="str">
            <v>JOELHO 90 GRAUS, PVC, SOLDÁVEL, DN 20MM, INSTALADO EM RAMAL OU SUB-RAMAL DE ÁGUA - FORNECIMENTO E INSTALAÇÃO. AF_12/2014</v>
          </cell>
          <cell r="C3283" t="str">
            <v>UN</v>
          </cell>
          <cell r="D3283">
            <v>5.03</v>
          </cell>
        </row>
        <row r="3284">
          <cell r="A3284">
            <v>89359</v>
          </cell>
          <cell r="B3284" t="str">
            <v>JOELHO 45 GRAUS, PVC, SOLDÁVEL, DN 20MM, INSTALADO EM RAMAL OU SUB-RAMAL DE ÁGUA - FORNECIMENTO E INSTALAÇÃO. AF_12/2014</v>
          </cell>
          <cell r="C3284" t="str">
            <v>UN</v>
          </cell>
          <cell r="D3284">
            <v>5.27</v>
          </cell>
        </row>
        <row r="3285">
          <cell r="A3285">
            <v>89360</v>
          </cell>
          <cell r="B3285" t="str">
            <v>CURVA 90 GRAUS, PVC, SOLDÁVEL, DN 20MM, INSTALADO EM RAMAL OU SUB-RAMAL DE ÁGUA - FORNECIMENTO E INSTALAÇÃO. AF_12/2014</v>
          </cell>
          <cell r="C3285" t="str">
            <v>UN</v>
          </cell>
          <cell r="D3285">
            <v>6.27</v>
          </cell>
        </row>
        <row r="3286">
          <cell r="A3286">
            <v>89361</v>
          </cell>
          <cell r="B3286" t="str">
            <v>CURVA 45 GRAUS, PVC, SOLDÁVEL, DN 20MM, INSTALADO EM RAMAL OU SUB-RAMAL DE ÁGUA - FORNECIMENTO E INSTALAÇÃO. AF_12/2014</v>
          </cell>
          <cell r="C3286" t="str">
            <v>UN</v>
          </cell>
          <cell r="D3286">
            <v>5.88</v>
          </cell>
        </row>
        <row r="3287">
          <cell r="A3287">
            <v>89362</v>
          </cell>
          <cell r="B3287" t="str">
            <v>JOELHO 90 GRAUS, PVC, SOLDÁVEL, DN 25MM, INSTALADO EM RAMAL OU SUB-RAMAL DE ÁGUA - FORNECIMENTO E INSTALAÇÃO. AF_12/2014</v>
          </cell>
          <cell r="C3287" t="str">
            <v>UN</v>
          </cell>
          <cell r="D3287">
            <v>5.97</v>
          </cell>
        </row>
        <row r="3288">
          <cell r="A3288">
            <v>89363</v>
          </cell>
          <cell r="B3288" t="str">
            <v>JOELHO 45 GRAUS, PVC, SOLDÁVEL, DN 25MM, INSTALADO EM RAMAL OU SUB-RAMAL DE ÁGUA - FORNECIMENTO E INSTALAÇÃO. AF_12/2014</v>
          </cell>
          <cell r="C3288" t="str">
            <v>UN</v>
          </cell>
          <cell r="D3288">
            <v>6.48</v>
          </cell>
        </row>
        <row r="3289">
          <cell r="A3289">
            <v>89364</v>
          </cell>
          <cell r="B3289" t="str">
            <v>CURVA 90 GRAUS, PVC, SOLDÁVEL, DN 25MM, INSTALADO EM RAMAL OU SUB-RAMAL DE ÁGUA - FORNECIMENTO E INSTALAÇÃO. AF_12/2014</v>
          </cell>
          <cell r="C3289" t="str">
            <v>UN</v>
          </cell>
          <cell r="D3289">
            <v>7.54</v>
          </cell>
        </row>
        <row r="3290">
          <cell r="A3290">
            <v>89365</v>
          </cell>
          <cell r="B3290" t="str">
            <v>CURVA 45 GRAUS, PVC, SOLDÁVEL, DN 25MM, INSTALADO EM RAMAL OU SUB-RAMAL DE ÁGUA - FORNECIMENTO E INSTALAÇÃO. AF_12/2014</v>
          </cell>
          <cell r="C3290" t="str">
            <v>UN</v>
          </cell>
          <cell r="D3290">
            <v>7.07</v>
          </cell>
        </row>
        <row r="3291">
          <cell r="A3291">
            <v>89366</v>
          </cell>
          <cell r="B3291" t="str">
            <v>JOELHO 90 GRAUS COM BUCHA DE LATÃO, PVC, SOLDÁVEL, DN 25MM, X 3/4 INSTALADO EM RAMAL OU SUB-RAMAL DE ÁGUA - FORNECIMENTO E INSTALAÇÃO. AF_12/2014</v>
          </cell>
          <cell r="C3291" t="str">
            <v>UN</v>
          </cell>
          <cell r="D3291">
            <v>10.34</v>
          </cell>
        </row>
        <row r="3292">
          <cell r="A3292">
            <v>89367</v>
          </cell>
          <cell r="B3292" t="str">
            <v>JOELHO 90 GRAUS, PVC, SOLDÁVEL, DN 32MM, INSTALADO EM RAMAL OU SUB-RAMAL DE ÁGUA - FORNECIMENTO E INSTALAÇÃO. AF_12/2014</v>
          </cell>
          <cell r="C3292" t="str">
            <v>UN</v>
          </cell>
          <cell r="D3292">
            <v>8.08</v>
          </cell>
        </row>
        <row r="3293">
          <cell r="A3293">
            <v>89368</v>
          </cell>
          <cell r="B3293" t="str">
            <v>JOELHO 45 GRAUS, PVC, SOLDÁVEL, DN 32MM, INSTALADO EM RAMAL OU SUB-RAMAL DE ÁGUA - FORNECIMENTO E INSTALAÇÃO. AF_12/2014</v>
          </cell>
          <cell r="C3293" t="str">
            <v>UN</v>
          </cell>
          <cell r="D3293">
            <v>9.52</v>
          </cell>
        </row>
        <row r="3294">
          <cell r="A3294">
            <v>89369</v>
          </cell>
          <cell r="B3294" t="str">
            <v>CURVA 90 GRAUS, PVC, SOLDÁVEL, DN 32MM, INSTALADO EM RAMAL OU SUB-RAMAL DE ÁGUA - FORNECIMENTO E INSTALAÇÃO. AF_12/2014</v>
          </cell>
          <cell r="C3294" t="str">
            <v>UN</v>
          </cell>
          <cell r="D3294">
            <v>11.3</v>
          </cell>
        </row>
        <row r="3295">
          <cell r="A3295">
            <v>89370</v>
          </cell>
          <cell r="B3295" t="str">
            <v>CURVA 45 GRAUS, PVC, SOLDÁVEL, DN 32MM, INSTALADO EM RAMAL OU SUB-RAMAL DE ÁGUA - FORNECIMENTO E INSTALAÇÃO. AF_12/2014</v>
          </cell>
          <cell r="C3295" t="str">
            <v>UN</v>
          </cell>
          <cell r="D3295">
            <v>9.2200000000000006</v>
          </cell>
        </row>
        <row r="3296">
          <cell r="A3296">
            <v>89371</v>
          </cell>
          <cell r="B3296" t="str">
            <v>LUVA, PVC, SOLDÁVEL, DN 20MM, INSTALADO EM RAMAL OU SUB-RAMAL DE ÁGUA - FORNECIMENTO E INSTALAÇÃO. AF_12/2014</v>
          </cell>
          <cell r="C3296" t="str">
            <v>UN</v>
          </cell>
          <cell r="D3296">
            <v>3.72</v>
          </cell>
        </row>
        <row r="3297">
          <cell r="A3297">
            <v>89372</v>
          </cell>
          <cell r="B3297" t="str">
            <v>LUVA DE CORRER, PVC, SOLDÁVEL, DN 20MM, INSTALADO EM RAMAL OU SUB-RAMAL DE ÁGUA - FORNECIMENTO E INSTALAÇÃO. AF_12/2014</v>
          </cell>
          <cell r="C3297" t="str">
            <v>UN</v>
          </cell>
          <cell r="D3297">
            <v>8.4600000000000009</v>
          </cell>
        </row>
        <row r="3298">
          <cell r="A3298">
            <v>89373</v>
          </cell>
          <cell r="B3298" t="str">
            <v>LUVA DE REDUÇÃO, PVC, SOLDÁVEL, DN 25MM X 20MM, INSTALADO EM RAMAL OU SUB-RAMAL DE ÁGUA - FORNECIMENTO E INSTALAÇÃO. AF_12/2014</v>
          </cell>
          <cell r="C3298" t="str">
            <v>UN</v>
          </cell>
          <cell r="D3298">
            <v>4.1500000000000004</v>
          </cell>
        </row>
        <row r="3299">
          <cell r="A3299">
            <v>89374</v>
          </cell>
          <cell r="B3299" t="str">
            <v>LUVA COM BUCHA DE LATÃO, PVC, SOLDÁVEL, DN 20MM X 1/2, INSTALADO EM RAMAL OU SUB-RAMAL DE ÁGUA - FORNECIMENTO E INSTALAÇÃO. AF_12/2014</v>
          </cell>
          <cell r="C3299" t="str">
            <v>UN</v>
          </cell>
          <cell r="D3299">
            <v>6.72</v>
          </cell>
        </row>
        <row r="3300">
          <cell r="A3300">
            <v>89375</v>
          </cell>
          <cell r="B3300" t="str">
            <v>UNIÃO, PVC, SOLDÁVEL, DN 20MM, INSTALADO EM RAMAL OU SUB-RAMAL DE ÁGUA - FORNECIMENTO E INSTALAÇÃO. AF_12/2014</v>
          </cell>
          <cell r="C3300" t="str">
            <v>UN</v>
          </cell>
          <cell r="D3300">
            <v>8.27</v>
          </cell>
        </row>
        <row r="3301">
          <cell r="A3301">
            <v>89376</v>
          </cell>
          <cell r="B3301" t="str">
            <v>ADAPTADOR CURTO COM BOLSA E ROSCA PARA REGISTRO, PVC, SOLDÁVEL, DN 20MM X 1/2, INSTALADO EM RAMAL OU SUB-RAMAL DE ÁGUA - FORNECIMENTO E INSTALAÇÃO. AF_12/2014</v>
          </cell>
          <cell r="C3301" t="str">
            <v>UN</v>
          </cell>
          <cell r="D3301">
            <v>3.77</v>
          </cell>
        </row>
        <row r="3302">
          <cell r="A3302">
            <v>89377</v>
          </cell>
          <cell r="B3302" t="str">
            <v>CURVA DE TRANSPOSIÇÃO, PVC, SOLDÁVEL, DN 20MM, INSTALADO EM RAMAL OU SUB-RAMAL DE ÁGUA - FORNECIMENTO E INSTALAÇÃO. AF_12/2014</v>
          </cell>
          <cell r="C3302" t="str">
            <v>UN</v>
          </cell>
          <cell r="D3302">
            <v>6.06</v>
          </cell>
        </row>
        <row r="3303">
          <cell r="A3303">
            <v>89378</v>
          </cell>
          <cell r="B3303" t="str">
            <v>LUVA, PVC, SOLDÁVEL, DN 25MM, INSTALADO EM RAMAL OU SUB-RAMAL DE ÁGUA - FORNECIMENTO E INSTALAÇÃO. AF_12/2014</v>
          </cell>
          <cell r="C3303" t="str">
            <v>UN</v>
          </cell>
          <cell r="D3303">
            <v>4.3899999999999997</v>
          </cell>
        </row>
        <row r="3304">
          <cell r="A3304">
            <v>89379</v>
          </cell>
          <cell r="B3304" t="str">
            <v>LUVA DE CORRER, PVC, SOLDÁVEL, DN 25MM, INSTALADO EM RAMAL OU SUB-RAMAL DE ÁGUA - FORNECIMENTO E INSTALAÇÃO. AF_12/2014</v>
          </cell>
          <cell r="C3304" t="str">
            <v>UN</v>
          </cell>
          <cell r="D3304">
            <v>10.72</v>
          </cell>
        </row>
        <row r="3305">
          <cell r="A3305">
            <v>89380</v>
          </cell>
          <cell r="B3305" t="str">
            <v>LUVA DE REDUÇÃO, PVC, SOLDÁVEL, DN 32MM X 25MM, INSTALADO EM RAMAL OU SUB-RAMAL DE ÁGUA - FORNECIMENTO E INSTALAÇÃO. AF_12/2014</v>
          </cell>
          <cell r="C3305" t="str">
            <v>UN</v>
          </cell>
          <cell r="D3305">
            <v>6.33</v>
          </cell>
        </row>
        <row r="3306">
          <cell r="A3306">
            <v>89381</v>
          </cell>
          <cell r="B3306" t="str">
            <v>LUVA COM BUCHA DE LATÃO, PVC, SOLDÁVEL, DN 25MM X 3/4, INSTALADO EM RAMAL OU SUB-RAMAL DE ÁGUA - FORNECIMENTO E INSTALAÇÃO. AF_12/2014</v>
          </cell>
          <cell r="C3306" t="str">
            <v>UN</v>
          </cell>
          <cell r="D3306">
            <v>8.39</v>
          </cell>
        </row>
        <row r="3307">
          <cell r="A3307">
            <v>89382</v>
          </cell>
          <cell r="B3307" t="str">
            <v>UNIÃO, PVC, SOLDÁVEL, DN 25MM, INSTALADO EM RAMAL OU SUB-RAMAL DE ÁGUA - FORNECIMENTO E INSTALAÇÃO. AF_12/2014</v>
          </cell>
          <cell r="C3307" t="str">
            <v>UN</v>
          </cell>
          <cell r="D3307">
            <v>9.84</v>
          </cell>
        </row>
        <row r="3308">
          <cell r="A3308">
            <v>89383</v>
          </cell>
          <cell r="B3308" t="str">
            <v>ADAPTADOR CURTO COM BOLSA E ROSCA PARA REGISTRO, PVC, SOLDÁVEL, DN 25MM X 3/4, INSTALADO EM RAMAL OU SUB-RAMAL DE ÁGUA - FORNECIMENTO E INSTALAÇÃO. AF_12/2014</v>
          </cell>
          <cell r="C3308" t="str">
            <v>UN</v>
          </cell>
          <cell r="D3308">
            <v>4.46</v>
          </cell>
        </row>
        <row r="3309">
          <cell r="A3309">
            <v>89384</v>
          </cell>
          <cell r="B3309" t="str">
            <v>CURVA DE TRANSPOSIÇÃO, PVC, SOLDÁVEL, DN 25MM, INSTALADO EM RAMAL OU SUB-RAMAL DE ÁGUA   FORNECIMENTO E INSTALAÇÃO. AF_12/2014</v>
          </cell>
          <cell r="C3309" t="str">
            <v>UN</v>
          </cell>
          <cell r="D3309">
            <v>8.5</v>
          </cell>
        </row>
        <row r="3310">
          <cell r="A3310">
            <v>89385</v>
          </cell>
          <cell r="B3310" t="str">
            <v>LUVA SOLDÁVEL E COM ROSCA, PVC, SOLDÁVEL, DN 25MM X 3/4, INSTALADO EM RAMAL OU SUB-RAMAL DE ÁGUA - FORNECIMENTO E INSTALAÇÃO. AF_12/2014</v>
          </cell>
          <cell r="C3310" t="str">
            <v>UN</v>
          </cell>
          <cell r="D3310">
            <v>4.96</v>
          </cell>
        </row>
        <row r="3311">
          <cell r="A3311">
            <v>89386</v>
          </cell>
          <cell r="B3311" t="str">
            <v>LUVA, PVC, SOLDÁVEL, DN 32MM, INSTALADO EM RAMAL OU SUB-RAMAL DE ÁGUA - FORNECIMENTO E INSTALAÇÃO. AF_12/2014</v>
          </cell>
          <cell r="C3311" t="str">
            <v>UN</v>
          </cell>
          <cell r="D3311">
            <v>5.96</v>
          </cell>
        </row>
        <row r="3312">
          <cell r="A3312">
            <v>89387</v>
          </cell>
          <cell r="B3312" t="str">
            <v>LUVA DE CORRER, PVC, SOLDÁVEL, DN 32MM, INSTALADO EM RAMAL OU SUB-RAMAL DE ÁGUA   FORNECIMENTO E INSTALAÇÃO. AF_12/2014</v>
          </cell>
          <cell r="C3312" t="str">
            <v>UN</v>
          </cell>
          <cell r="D3312">
            <v>21.04</v>
          </cell>
        </row>
        <row r="3313">
          <cell r="A3313">
            <v>89388</v>
          </cell>
          <cell r="B3313" t="str">
            <v>LUVA DE REDUÇÃO, PVC, SOLDÁVEL, DN 40MM X 32MM, INSTALADO EM RAMAL OU SUB-RAMAL DE ÁGUA - FORNECIMENTO E INSTALAÇÃO. AF_12/2014</v>
          </cell>
          <cell r="C3313" t="str">
            <v>UN</v>
          </cell>
          <cell r="D3313">
            <v>7.66</v>
          </cell>
        </row>
        <row r="3314">
          <cell r="A3314">
            <v>89389</v>
          </cell>
          <cell r="B3314" t="str">
            <v>LUVA SOLDÁVEL E COM ROSCA, PVC, SOLDÁVEL, DN 32MM X 1, INSTALADO EM RAMAL OU SUB-RAMAL DE ÁGUA - FORNECIMENTO E INSTALAÇÃO. AF_12/2014</v>
          </cell>
          <cell r="C3314" t="str">
            <v>UN</v>
          </cell>
          <cell r="D3314">
            <v>8.25</v>
          </cell>
        </row>
        <row r="3315">
          <cell r="A3315">
            <v>89390</v>
          </cell>
          <cell r="B3315" t="str">
            <v>UNIÃO, PVC, SOLDÁVEL, DN 32MM, INSTALADO EM RAMAL OU SUB-RAMAL DE ÁGUA - FORNECIMENTO E INSTALAÇÃO. AF_12/2014</v>
          </cell>
          <cell r="C3315" t="str">
            <v>UN</v>
          </cell>
          <cell r="D3315">
            <v>14.47</v>
          </cell>
        </row>
        <row r="3316">
          <cell r="A3316">
            <v>89391</v>
          </cell>
          <cell r="B3316" t="str">
            <v>ADAPTADOR CURTO COM BOLSA E ROSCA PARA REGISTRO, PVC, SOLDÁVEL, DN 32MM X 1, INSTALADO EM RAMAL OU SUB-RAMAL DE ÁGUA - FORNECIMENTO E INSTALAÇÃO. AF_12/2014</v>
          </cell>
          <cell r="C3316" t="str">
            <v>UN</v>
          </cell>
          <cell r="D3316">
            <v>5.89</v>
          </cell>
        </row>
        <row r="3317">
          <cell r="A3317">
            <v>89392</v>
          </cell>
          <cell r="B3317" t="str">
            <v>CURVA DE TRANSPOSIÇÃO, PVC, SOLDÁVEL, DN 32MM, INSTALADO EM RAMAL OU SUB-RAMAL DE ÁGUA   FORNECIMENTO E INSTALAÇÃO. AF_12/2014</v>
          </cell>
          <cell r="C3317" t="str">
            <v>UN</v>
          </cell>
          <cell r="D3317">
            <v>17.059999999999999</v>
          </cell>
        </row>
        <row r="3318">
          <cell r="A3318">
            <v>89393</v>
          </cell>
          <cell r="B3318" t="str">
            <v>TE, PVC, SOLDÁVEL, DN 20MM, INSTALADO EM RAMAL OU SUB-RAMAL DE ÁGUA - FORNECIMENTO E INSTALAÇÃO. AF_12/2014</v>
          </cell>
          <cell r="C3318" t="str">
            <v>UN</v>
          </cell>
          <cell r="D3318">
            <v>6.96</v>
          </cell>
        </row>
        <row r="3319">
          <cell r="A3319">
            <v>89394</v>
          </cell>
          <cell r="B3319" t="str">
            <v>TÊ COM BUCHA DE LATÃO NA BOLSA CENTRAL, PVC, SOLDÁVEL, DN 20MM X 1/2, INSTALADO EM RAMAL OU SUB-RAMAL DE ÁGUA - FORNECIMENTO E INSTALAÇÃO. AF_12/2014</v>
          </cell>
          <cell r="C3319" t="str">
            <v>UN</v>
          </cell>
          <cell r="D3319">
            <v>12.88</v>
          </cell>
        </row>
        <row r="3320">
          <cell r="A3320">
            <v>89395</v>
          </cell>
          <cell r="B3320" t="str">
            <v>TE, PVC, SOLDÁVEL, DN 25MM, INSTALADO EM RAMAL OU SUB-RAMAL DE ÁGUA - FORNECIMENTO E INSTALAÇÃO. AF_12/2014</v>
          </cell>
          <cell r="C3320" t="str">
            <v>UN</v>
          </cell>
          <cell r="D3320">
            <v>8.27</v>
          </cell>
        </row>
        <row r="3321">
          <cell r="A3321">
            <v>89396</v>
          </cell>
          <cell r="B3321" t="str">
            <v>TÊ COM BUCHA DE LATÃO NA BOLSA CENTRAL, PVC, SOLDÁVEL, DN 25MM X 1/2, INSTALADO EM RAMAL OU SUB-RAMAL DE ÁGUA - FORNECIMENTO E INSTALAÇÃO. AF_12/2014</v>
          </cell>
          <cell r="C3321" t="str">
            <v>UN</v>
          </cell>
          <cell r="D3321">
            <v>13.34</v>
          </cell>
        </row>
        <row r="3322">
          <cell r="A3322">
            <v>89397</v>
          </cell>
          <cell r="B3322" t="str">
            <v>TÊ DE REDUÇÃO, PVC, SOLDÁVEL, DN 25MM X 20MM, INSTALADO EM RAMAL OU SUB-RAMAL DE ÁGUA - FORNECIMENTO E INSTALAÇÃO. AF_12/2014</v>
          </cell>
          <cell r="C3322" t="str">
            <v>UN</v>
          </cell>
          <cell r="D3322">
            <v>9.6199999999999992</v>
          </cell>
        </row>
        <row r="3323">
          <cell r="A3323">
            <v>89398</v>
          </cell>
          <cell r="B3323" t="str">
            <v>TE, PVC, SOLDÁVEL, DN 32MM, INSTALADO EM RAMAL OU SUB-RAMAL DE ÁGUA - FORNECIMENTO E INSTALAÇÃO. AF_12/2014</v>
          </cell>
          <cell r="C3323" t="str">
            <v>UN</v>
          </cell>
          <cell r="D3323">
            <v>11.76</v>
          </cell>
        </row>
        <row r="3324">
          <cell r="A3324">
            <v>89399</v>
          </cell>
          <cell r="B3324" t="str">
            <v>TÊ COM BUCHA DE LATÃO NA BOLSA CENTRAL, PVC, SOLDÁVEL, DN 32MM X 3/4, INSTALADO EM RAMAL OU SUB-RAMAL DE ÁGUA - FORNECIMENTO E INSTALAÇÃO. AF_12/2014</v>
          </cell>
          <cell r="C3324" t="str">
            <v>UN</v>
          </cell>
          <cell r="D3324">
            <v>20.350000000000001</v>
          </cell>
        </row>
        <row r="3325">
          <cell r="A3325">
            <v>89400</v>
          </cell>
          <cell r="B3325" t="str">
            <v>TÊ DE REDUÇÃO, PVC, SOLDÁVEL, DN 32MM X 25MM, INSTALADO EM RAMAL OU SUB-RAMAL DE ÁGUA - FORNECIMENTO E INSTALAÇÃO. AF_12/2014</v>
          </cell>
          <cell r="C3325" t="str">
            <v>UN</v>
          </cell>
          <cell r="D3325">
            <v>13.1</v>
          </cell>
        </row>
        <row r="3326">
          <cell r="A3326">
            <v>89404</v>
          </cell>
          <cell r="B3326" t="str">
            <v>JOELHO 90 GRAUS, PVC, SOLDÁVEL, DN 20MM, INSTALADO EM RAMAL DE DISTRIBUIÇÃO DE ÁGUA - FORNECIMENTO E INSTALAÇÃO. AF_12/2014</v>
          </cell>
          <cell r="C3326" t="str">
            <v>UN</v>
          </cell>
          <cell r="D3326">
            <v>3.33</v>
          </cell>
        </row>
        <row r="3327">
          <cell r="A3327">
            <v>89405</v>
          </cell>
          <cell r="B3327" t="str">
            <v>JOELHO 45 GRAUS, PVC, SOLDÁVEL, DN 20MM, INSTALADO EM RAMAL DE DISTRIBUIÇÃO DE ÁGUA - FORNECIMENTO E INSTALAÇÃO. AF_12/2014</v>
          </cell>
          <cell r="C3327" t="str">
            <v>UN</v>
          </cell>
          <cell r="D3327">
            <v>3.57</v>
          </cell>
        </row>
        <row r="3328">
          <cell r="A3328">
            <v>89406</v>
          </cell>
          <cell r="B3328" t="str">
            <v>CURVA 90 GRAUS, PVC, SOLDÁVEL, DN 20MM, INSTALADO EM RAMAL DE DISTRIBUIÇÃO DE ÁGUA - FORNECIMENTO E INSTALAÇÃO. AF_12/2014</v>
          </cell>
          <cell r="C3328" t="str">
            <v>UN</v>
          </cell>
          <cell r="D3328">
            <v>4.57</v>
          </cell>
        </row>
        <row r="3329">
          <cell r="A3329">
            <v>89407</v>
          </cell>
          <cell r="B3329" t="str">
            <v>CURVA 45 GRAUS, PVC, SOLDÁVEL, DN 20MM, INSTALADO EM RAMAL DE DISTRIBUIÇÃO DE ÁGUA - FORNECIMENTO E INSTALAÇÃO. AF_12/2014</v>
          </cell>
          <cell r="C3329" t="str">
            <v>UN</v>
          </cell>
          <cell r="D3329">
            <v>4.18</v>
          </cell>
        </row>
        <row r="3330">
          <cell r="A3330">
            <v>89408</v>
          </cell>
          <cell r="B3330" t="str">
            <v>JOELHO 90 GRAUS, PVC, SOLDÁVEL, DN 25MM, INSTALADO EM RAMAL DE DISTRIBUIÇÃO DE ÁGUA - FORNECIMENTO E INSTALAÇÃO. AF_12/2014</v>
          </cell>
          <cell r="C3330" t="str">
            <v>UN</v>
          </cell>
          <cell r="D3330">
            <v>3.99</v>
          </cell>
        </row>
        <row r="3331">
          <cell r="A3331">
            <v>89409</v>
          </cell>
          <cell r="B3331" t="str">
            <v>JOELHO 45 GRAUS, PVC, SOLDÁVEL, DN 25MM, INSTALADO EM RAMAL DE DISTRIBUIÇÃO DE ÁGUA - FORNECIMENTO E INSTALAÇÃO. AF_12/2014</v>
          </cell>
          <cell r="C3331" t="str">
            <v>UN</v>
          </cell>
          <cell r="D3331">
            <v>4.5</v>
          </cell>
        </row>
        <row r="3332">
          <cell r="A3332">
            <v>89410</v>
          </cell>
          <cell r="B3332" t="str">
            <v>CURVA 90 GRAUS, PVC, SOLDÁVEL, DN 25MM, INSTALADO EM RAMAL DE DISTRIBUIÇÃO DE ÁGUA - FORNECIMENTO E INSTALAÇÃO. AF_12/2014</v>
          </cell>
          <cell r="C3332" t="str">
            <v>UN</v>
          </cell>
          <cell r="D3332">
            <v>5.56</v>
          </cell>
        </row>
        <row r="3333">
          <cell r="A3333">
            <v>89411</v>
          </cell>
          <cell r="B3333" t="str">
            <v>CURVA 45 GRAUS, PVC, SOLDÁVEL, DN 25MM, INSTALADO EM RAMAL DE DISTRIBUIÇÃO DE ÁGUA - FORNECIMENTO E INSTALAÇÃO. AF_12/2014</v>
          </cell>
          <cell r="C3333" t="str">
            <v>UN</v>
          </cell>
          <cell r="D3333">
            <v>5.09</v>
          </cell>
        </row>
        <row r="3334">
          <cell r="A3334">
            <v>89412</v>
          </cell>
          <cell r="B3334" t="str">
            <v>JOELHO 90 GRAUS, PVC, SOLDÁVEL, DN 25MM, X 3/4 INSTALADO EM RAMAL DE DISTRIBUIÇÃO DE ÁGUA - FORNECIMENTO E INSTALAÇÃO. AF_12/2014</v>
          </cell>
          <cell r="C3334" t="str">
            <v>UN</v>
          </cell>
          <cell r="D3334">
            <v>5.73</v>
          </cell>
        </row>
        <row r="3335">
          <cell r="A3335">
            <v>89413</v>
          </cell>
          <cell r="B3335" t="str">
            <v>JOELHO 90 GRAUS, PVC, SOLDÁVEL, DN 32MM, INSTALADO EM RAMAL DE DISTRIBUIÇÃO DE ÁGUA - FORNECIMENTO E INSTALAÇÃO. AF_12/2014</v>
          </cell>
          <cell r="C3335" t="str">
            <v>UN</v>
          </cell>
          <cell r="D3335">
            <v>5.71</v>
          </cell>
        </row>
        <row r="3336">
          <cell r="A3336">
            <v>89414</v>
          </cell>
          <cell r="B3336" t="str">
            <v>JOELHO 45 GRAUS, PVC, SOLDÁVEL, DN 32MM, INSTALADO EM RAMAL DE DISTRIBUIÇÃO DE ÁGUA - FORNECIMENTO E INSTALAÇÃO. AF_12/2014</v>
          </cell>
          <cell r="C3336" t="str">
            <v>UN</v>
          </cell>
          <cell r="D3336">
            <v>7.15</v>
          </cell>
        </row>
        <row r="3337">
          <cell r="A3337">
            <v>89415</v>
          </cell>
          <cell r="B3337" t="str">
            <v>CURVA 90 GRAUS, PVC, SOLDÁVEL, DN 32MM, INSTALADO EM RAMAL DE DISTRIBUIÇÃO DE ÁGUA - FORNECIMENTO E INSTALAÇÃO. AF_12/2014</v>
          </cell>
          <cell r="C3337" t="str">
            <v>UN</v>
          </cell>
          <cell r="D3337">
            <v>8.93</v>
          </cell>
        </row>
        <row r="3338">
          <cell r="A3338">
            <v>89416</v>
          </cell>
          <cell r="B3338" t="str">
            <v>CURVA 45 GRAUS, PVC, SOLDÁVEL, DN 32MM, INSTALADO EM RAMAL DE DISTRIBUIÇÃO DE ÁGUA - FORNECIMENTO E INSTALAÇÃO. AF_12/2014</v>
          </cell>
          <cell r="C3338" t="str">
            <v>UN</v>
          </cell>
          <cell r="D3338">
            <v>6.85</v>
          </cell>
        </row>
        <row r="3339">
          <cell r="A3339">
            <v>89417</v>
          </cell>
          <cell r="B3339" t="str">
            <v>LUVA, PVC, SOLDÁVEL, DN 20MM, INSTALADO EM RAMAL DE DISTRIBUIÇÃO DE ÁGUA - FORNECIMENTO E INSTALAÇÃO. AF_12/2014</v>
          </cell>
          <cell r="C3339" t="str">
            <v>UN</v>
          </cell>
          <cell r="D3339">
            <v>2.59</v>
          </cell>
        </row>
        <row r="3340">
          <cell r="A3340">
            <v>89418</v>
          </cell>
          <cell r="B3340" t="str">
            <v>LUVA DE CORRER, PVC, SOLDÁVEL, DN 20MM, INSTALADO EM RAMAL DE DISTRIBUIÇÃO DE ÁGUA - FORNECIMENTO E INSTALAÇÃO. AF_12/2014</v>
          </cell>
          <cell r="C3340" t="str">
            <v>UN</v>
          </cell>
          <cell r="D3340">
            <v>7.33</v>
          </cell>
        </row>
        <row r="3341">
          <cell r="A3341">
            <v>89419</v>
          </cell>
          <cell r="B3341" t="str">
            <v>LUVA DE REDUÇÃO, PVC, SOLDÁVEL, DN 25MM X 20MM, INSTALADO EM RAMAL DE DISTRIBUIÇÃO DE ÁGUA - FORNECIMENTO E INSTALAÇÃO. AF_12/2014</v>
          </cell>
          <cell r="C3341" t="str">
            <v>UN</v>
          </cell>
          <cell r="D3341">
            <v>3.02</v>
          </cell>
        </row>
        <row r="3342">
          <cell r="A3342">
            <v>89420</v>
          </cell>
          <cell r="B3342" t="str">
            <v>LUVA COM BUCHA DE LATÃO, PVC, SOLDÁVEL, DN 20MM X 1/2, INSTALADO EM RAMAL DE DISTRIBUIÇÃO DE ÁGUA - FORNECIMENTO E INSTALAÇÃO. AF_12/2014</v>
          </cell>
          <cell r="C3342" t="str">
            <v>UN</v>
          </cell>
          <cell r="D3342">
            <v>5.59</v>
          </cell>
        </row>
        <row r="3343">
          <cell r="A3343">
            <v>89421</v>
          </cell>
          <cell r="B3343" t="str">
            <v>UNIÃO, PVC, SOLDÁVEL, DN 20MM, INSTALADO EM RAMAL DE DISTRIBUIÇÃO DE ÁGUA - FORNECIMENTO E INSTALAÇÃO. AF_12/2014</v>
          </cell>
          <cell r="C3343" t="str">
            <v>UN</v>
          </cell>
          <cell r="D3343">
            <v>7.14</v>
          </cell>
        </row>
        <row r="3344">
          <cell r="A3344">
            <v>89422</v>
          </cell>
          <cell r="B3344" t="str">
            <v>ADAPTADOR CURTO COM BOLSA E ROSCA PARA REGISTRO, PVC, SOLDÁVEL, DN 20MM X 1/2, INSTALADO EM RAMAL DE DISTRIBUIÇÃO DE ÁGUA - FORNECIMENTO E INSTALAÇÃO. AF_12/2014</v>
          </cell>
          <cell r="C3344" t="str">
            <v>UN</v>
          </cell>
          <cell r="D3344">
            <v>2.64</v>
          </cell>
        </row>
        <row r="3345">
          <cell r="A3345">
            <v>89423</v>
          </cell>
          <cell r="B3345" t="str">
            <v>CURVA DE TRANSPOSIÇÃO, PVC, SOLDÁVEL, DN 20MM, INSTALADO EM RAMAL DE DISTRIBUIÇÃO DE ÁGUA   FORNECIMENTO E INSTALAÇÃO. AF_12/2014</v>
          </cell>
          <cell r="C3345" t="str">
            <v>UN</v>
          </cell>
          <cell r="D3345">
            <v>5.31</v>
          </cell>
        </row>
        <row r="3346">
          <cell r="A3346">
            <v>89424</v>
          </cell>
          <cell r="B3346" t="str">
            <v>LUVA, PVC, SOLDÁVEL, DN 25MM, INSTALADO EM RAMAL DE DISTRIBUIÇÃO DE ÁGUA - FORNECIMENTO E INSTALAÇÃO. AF_12/2014</v>
          </cell>
          <cell r="C3346" t="str">
            <v>UN</v>
          </cell>
          <cell r="D3346">
            <v>3.05</v>
          </cell>
        </row>
        <row r="3347">
          <cell r="A3347">
            <v>89425</v>
          </cell>
          <cell r="B3347" t="str">
            <v>LUVA DE CORRER, PVC, SOLDÁVEL, DN 25MM, INSTALADO EM RAMAL DE DISTRIBUIÇÃO DE ÁGUA - FORNECIMENTO E INSTALAÇÃO. AF_12/2014</v>
          </cell>
          <cell r="C3347" t="str">
            <v>UN</v>
          </cell>
          <cell r="D3347">
            <v>9.3800000000000008</v>
          </cell>
        </row>
        <row r="3348">
          <cell r="A3348">
            <v>89426</v>
          </cell>
          <cell r="B3348" t="str">
            <v>LUVA DE REDUÇÃO, PVC, SOLDÁVEL, DN 32MM X 25MM, INSTALADO EM RAMAL DE DISTRIBUIÇÃO DE ÁGUA - FORNECIMENTO E INSTALAÇÃO. AF_12/2014</v>
          </cell>
          <cell r="C3348" t="str">
            <v>UN</v>
          </cell>
          <cell r="D3348">
            <v>4.99</v>
          </cell>
        </row>
        <row r="3349">
          <cell r="A3349">
            <v>89427</v>
          </cell>
          <cell r="B3349" t="str">
            <v>LUVA COM BUCHA DE LATÃO, PVC, SOLDÁVEL, DN 25MM X 3/4, INSTALADO EM RAMAL DE DISTRIBUIÇÃO DE ÁGUA - FORNECIMENTO E INSTALAÇÃO. AF_12/2014</v>
          </cell>
          <cell r="C3349" t="str">
            <v>UN</v>
          </cell>
          <cell r="D3349">
            <v>7.05</v>
          </cell>
        </row>
        <row r="3350">
          <cell r="A3350">
            <v>89428</v>
          </cell>
          <cell r="B3350" t="str">
            <v>UNIÃO, PVC, SOLDÁVEL, DN 25MM, INSTALADO EM RAMAL DE DISTRIBUIÇÃO DE ÁGUA - FORNECIMENTO E INSTALAÇÃO. AF_12/2014</v>
          </cell>
          <cell r="C3350" t="str">
            <v>UN</v>
          </cell>
          <cell r="D3350">
            <v>8.5</v>
          </cell>
        </row>
        <row r="3351">
          <cell r="A3351">
            <v>89429</v>
          </cell>
          <cell r="B3351" t="str">
            <v>ADAPTADOR CURTO COM BOLSA E ROSCA PARA REGISTRO, PVC, SOLDÁVEL, DN 25MM X 3/4, INSTALADO EM RAMAL DE DISTRIBUIÇÃO DE ÁGUA - FORNECIMENTO E INSTALAÇÃO. AF_12/2014</v>
          </cell>
          <cell r="C3351" t="str">
            <v>UN</v>
          </cell>
          <cell r="D3351">
            <v>3.12</v>
          </cell>
        </row>
        <row r="3352">
          <cell r="A3352">
            <v>89430</v>
          </cell>
          <cell r="B3352" t="str">
            <v>CURVA DE TRANSPOSIÇÃO, PVC, SOLDÁVEL, DN 25MM, INSTALADO EM RAMAL DE DISTRIBUIÇÃO DE ÁGUA   FORNECIMENTO E INSTALAÇÃO. AF_12/2014</v>
          </cell>
          <cell r="C3352" t="str">
            <v>UN</v>
          </cell>
          <cell r="D3352">
            <v>7.16</v>
          </cell>
        </row>
        <row r="3353">
          <cell r="A3353">
            <v>89431</v>
          </cell>
          <cell r="B3353" t="str">
            <v>LUVA, PVC, SOLDÁVEL, DN 32MM, INSTALADO EM RAMAL DE DISTRIBUIÇÃO DE ÁGUA - FORNECIMENTO E INSTALAÇÃO. AF_12/2014</v>
          </cell>
          <cell r="C3353" t="str">
            <v>UN</v>
          </cell>
          <cell r="D3353">
            <v>4.37</v>
          </cell>
        </row>
        <row r="3354">
          <cell r="A3354">
            <v>89432</v>
          </cell>
          <cell r="B3354" t="str">
            <v>LUVA DE CORRER, PVC, SOLDÁVEL, DN 32MM, INSTALADO EM RAMAL DE DISTRIBUIÇÃO DE ÁGUA   FORNECIMENTO E INSTALAÇÃO. AF_12/2014</v>
          </cell>
          <cell r="C3354" t="str">
            <v>UN</v>
          </cell>
          <cell r="D3354">
            <v>19.45</v>
          </cell>
        </row>
        <row r="3355">
          <cell r="A3355">
            <v>89433</v>
          </cell>
          <cell r="B3355" t="str">
            <v>LUVA DE REDUÇÃO, PVC, SOLDÁVEL, DN 40MM X 32MM, INSTALADO EM RAMAL DE DISTRIBUIÇÃO DE ÁGUA - FORNECIMENTO E INSTALAÇÃO. AF_12/2014</v>
          </cell>
          <cell r="C3355" t="str">
            <v>UN</v>
          </cell>
          <cell r="D3355">
            <v>6.07</v>
          </cell>
        </row>
        <row r="3356">
          <cell r="A3356">
            <v>89434</v>
          </cell>
          <cell r="B3356" t="str">
            <v>LUVA SOLDÁVEL E COM ROSCA, PVC, SOLDÁVEL, DN 32MM X 1, INSTALADO EM RAMAL DE DISTRIBUIÇÃO DE ÁGUA - FORNECIMENTO E INSTALAÇÃO. AF_12/2014</v>
          </cell>
          <cell r="C3356" t="str">
            <v>UN</v>
          </cell>
          <cell r="D3356">
            <v>6.66</v>
          </cell>
        </row>
        <row r="3357">
          <cell r="A3357">
            <v>89435</v>
          </cell>
          <cell r="B3357" t="str">
            <v>UNIÃO, PVC, SOLDÁVEL, DN 32MM, INSTALADO EM RAMAL DE DISTRIBUIÇÃO DE ÁGUA - FORNECIMENTO E INSTALAÇÃO. AF_12/2014</v>
          </cell>
          <cell r="C3357" t="str">
            <v>UN</v>
          </cell>
          <cell r="D3357">
            <v>12.88</v>
          </cell>
        </row>
        <row r="3358">
          <cell r="A3358">
            <v>89436</v>
          </cell>
          <cell r="B3358" t="str">
            <v>ADAPTADOR CURTO COM BOLSA E ROSCA PARA REGISTRO, PVC, SOLDÁVEL, DN 32MM X 1, INSTALADO EM RAMAL DE DISTRIBUIÇÃO DE ÁGUA - FORNECIMENTO E INSTALAÇÃO. AF_12/2014</v>
          </cell>
          <cell r="C3358" t="str">
            <v>UN</v>
          </cell>
          <cell r="D3358">
            <v>4.3</v>
          </cell>
        </row>
        <row r="3359">
          <cell r="A3359">
            <v>89437</v>
          </cell>
          <cell r="B3359" t="str">
            <v>CURVA DE TRANSPOSIÇÃO, PVC, SOLDÁVEL, DN 32MM, INSTALADO EM RAMAL DE DISTRIBUIÇÃO DE ÁGUA   FORNECIMENTO E INSTALAÇÃO. AF_12/2014</v>
          </cell>
          <cell r="C3359" t="str">
            <v>UN</v>
          </cell>
          <cell r="D3359">
            <v>15.47</v>
          </cell>
        </row>
        <row r="3360">
          <cell r="A3360">
            <v>89438</v>
          </cell>
          <cell r="B3360" t="str">
            <v>TE, PVC, SOLDÁVEL, DN 20MM, INSTALADO EM RAMAL DE DISTRIBUIÇÃO DE ÁGUA - FORNECIMENTO E INSTALAÇÃO. AF_12/2014</v>
          </cell>
          <cell r="C3360" t="str">
            <v>UN</v>
          </cell>
          <cell r="D3360">
            <v>4.68</v>
          </cell>
        </row>
        <row r="3361">
          <cell r="A3361">
            <v>89439</v>
          </cell>
          <cell r="B3361" t="str">
            <v>TÊ SOLDÁVEL E COM ROSCA NA BOLSA CENTRAL, PVC, SOLDÁVEL, DN 20MM X 1/2, INSTALADO EM RAMAL DE DISTRIBUIÇÃO DE ÁGUA - FORNECIMENTO E INSTALAÇÃO. AF_12/2014</v>
          </cell>
          <cell r="C3361" t="str">
            <v>UN</v>
          </cell>
          <cell r="D3361">
            <v>6.04</v>
          </cell>
        </row>
        <row r="3362">
          <cell r="A3362">
            <v>89440</v>
          </cell>
          <cell r="B3362" t="str">
            <v>TE, PVC, SOLDÁVEL, DN 25MM, INSTALADO EM RAMAL DE DISTRIBUIÇÃO DE ÁGUA - FORNECIMENTO E INSTALAÇÃO. AF_12/2014</v>
          </cell>
          <cell r="C3362" t="str">
            <v>UN</v>
          </cell>
          <cell r="D3362">
            <v>5.63</v>
          </cell>
        </row>
        <row r="3363">
          <cell r="A3363">
            <v>89441</v>
          </cell>
          <cell r="B3363" t="str">
            <v>TÊ COM BUCHA DE LATÃO NA BOLSA CENTRAL, PVC, SOLDÁVEL, DN 25MM X 1/2, INSTALADO EM RAMAL DE DISTRIBUIÇÃO DE ÁGUA - FORNECIMENTO E INSTALAÇÃO. AF_12/2014</v>
          </cell>
          <cell r="C3363" t="str">
            <v>UN</v>
          </cell>
          <cell r="D3363">
            <v>10.7</v>
          </cell>
        </row>
        <row r="3364">
          <cell r="A3364">
            <v>89442</v>
          </cell>
          <cell r="B3364" t="str">
            <v>TÊ DE REDUÇÃO, PVC, SOLDÁVEL, DN 25MM X 20MM, INSTALADO EM RAMAL DE DISTRIBUIÇÃO DE ÁGUA - FORNECIMENTO E INSTALAÇÃO. AF_12/2014</v>
          </cell>
          <cell r="C3364" t="str">
            <v>UN</v>
          </cell>
          <cell r="D3364">
            <v>6.98</v>
          </cell>
        </row>
        <row r="3365">
          <cell r="A3365">
            <v>89443</v>
          </cell>
          <cell r="B3365" t="str">
            <v>TE, PVC, SOLDÁVEL, DN 32MM, INSTALADO EM RAMAL DE DISTRIBUIÇÃO DE ÁGUA - FORNECIMENTO E INSTALAÇÃO. AF_12/2014</v>
          </cell>
          <cell r="C3365" t="str">
            <v>UN</v>
          </cell>
          <cell r="D3365">
            <v>8.6300000000000008</v>
          </cell>
        </row>
        <row r="3366">
          <cell r="A3366">
            <v>89444</v>
          </cell>
          <cell r="B3366" t="str">
            <v>TÊ COM BUCHA DE LATÃO NA BOLSA CENTRAL, PVC, SOLDÁVEL, DN 32MM X 3/4, INSTALADO EM RAMAL DE DISTRIBUIÇÃO DE ÁGUA - FORNECIMENTO E INSTALAÇÃO. AF_12/2014</v>
          </cell>
          <cell r="C3366" t="str">
            <v>UN</v>
          </cell>
          <cell r="D3366">
            <v>17.22</v>
          </cell>
        </row>
        <row r="3367">
          <cell r="A3367">
            <v>89445</v>
          </cell>
          <cell r="B3367" t="str">
            <v>TÊ DE REDUÇÃO, PVC, SOLDÁVEL, DN 32MM X 25MM, INSTALADO EM RAMAL DE DISTRIBUIÇÃO DE ÁGUA - FORNECIMENTO E INSTALAÇÃO. AF_12/2014</v>
          </cell>
          <cell r="C3367" t="str">
            <v>UN</v>
          </cell>
          <cell r="D3367">
            <v>9.9700000000000006</v>
          </cell>
        </row>
        <row r="3368">
          <cell r="A3368">
            <v>89481</v>
          </cell>
          <cell r="B3368" t="str">
            <v>JOELHO 90 GRAUS, PVC, SOLDÁVEL, DN 25MM, INSTALADO EM PRUMADA DE ÁGUA - FORNECIMENTO E INSTALAÇÃO. AF_12/2014</v>
          </cell>
          <cell r="C3368" t="str">
            <v>UN</v>
          </cell>
          <cell r="D3368">
            <v>3</v>
          </cell>
        </row>
        <row r="3369">
          <cell r="A3369">
            <v>89485</v>
          </cell>
          <cell r="B3369" t="str">
            <v>JOELHO 45 GRAUS, PVC, SOLDÁVEL, DN 25MM, INSTALADO EM PRUMADA DE ÁGUA - FORNECIMENTO E INSTALAÇÃO. AF_12/2014</v>
          </cell>
          <cell r="C3369" t="str">
            <v>UN</v>
          </cell>
          <cell r="D3369">
            <v>3.51</v>
          </cell>
        </row>
        <row r="3370">
          <cell r="A3370">
            <v>89489</v>
          </cell>
          <cell r="B3370" t="str">
            <v>CURVA 90 GRAUS, PVC, SOLDÁVEL, DN 25MM, INSTALADO EM PRUMADA DE ÁGUA - FORNECIMENTO E INSTALAÇÃO. AF_12/2014</v>
          </cell>
          <cell r="C3370" t="str">
            <v>UN</v>
          </cell>
          <cell r="D3370">
            <v>4.57</v>
          </cell>
        </row>
        <row r="3371">
          <cell r="A3371">
            <v>89490</v>
          </cell>
          <cell r="B3371" t="str">
            <v>CURVA 45 GRAUS, PVC, SOLDÁVEL, DN 25MM, INSTALADO EM PRUMADA DE ÁGUA - FORNECIMENTO E INSTALAÇÃO. AF_12/2014</v>
          </cell>
          <cell r="C3371" t="str">
            <v>UN</v>
          </cell>
          <cell r="D3371">
            <v>4.0999999999999996</v>
          </cell>
        </row>
        <row r="3372">
          <cell r="A3372">
            <v>89492</v>
          </cell>
          <cell r="B3372" t="str">
            <v>JOELHO 90 GRAUS, PVC, SOLDÁVEL, DN 32MM, INSTALADO EM PRUMADA DE ÁGUA - FORNECIMENTO E INSTALAÇÃO. AF_12/2014</v>
          </cell>
          <cell r="C3372" t="str">
            <v>UN</v>
          </cell>
          <cell r="D3372">
            <v>4.57</v>
          </cell>
        </row>
        <row r="3373">
          <cell r="A3373">
            <v>89493</v>
          </cell>
          <cell r="B3373" t="str">
            <v>JOELHO 45 GRAUS, PVC, SOLDÁVEL, DN 32MM, INSTALADO EM PRUMADA DE ÁGUA - FORNECIMENTO E INSTALAÇÃO. AF_12/2014</v>
          </cell>
          <cell r="C3373" t="str">
            <v>UN</v>
          </cell>
          <cell r="D3373">
            <v>6.01</v>
          </cell>
        </row>
        <row r="3374">
          <cell r="A3374">
            <v>89494</v>
          </cell>
          <cell r="B3374" t="str">
            <v>CURVA 90 GRAUS, PVC, SOLDÁVEL, DN 32MM, INSTALADO EM PRUMADA DE ÁGUA - FORNECIMENTO E INSTALAÇÃO. AF_12/2014</v>
          </cell>
          <cell r="C3374" t="str">
            <v>UN</v>
          </cell>
          <cell r="D3374">
            <v>7.79</v>
          </cell>
        </row>
        <row r="3375">
          <cell r="A3375">
            <v>89496</v>
          </cell>
          <cell r="B3375" t="str">
            <v>CURVA 45 GRAUS, PVC, SOLDÁVEL, DN 32MM, INSTALADO EM PRUMADA DE ÁGUA - FORNECIMENTO E INSTALAÇÃO. AF_12/2014</v>
          </cell>
          <cell r="C3375" t="str">
            <v>UN</v>
          </cell>
          <cell r="D3375">
            <v>5.71</v>
          </cell>
        </row>
        <row r="3376">
          <cell r="A3376">
            <v>89497</v>
          </cell>
          <cell r="B3376" t="str">
            <v>JOELHO 90 GRAUS, PVC, SOLDÁVEL, DN 40MM, INSTALADO EM PRUMADA DE ÁGUA - FORNECIMENTO E INSTALAÇÃO. AF_12/2014</v>
          </cell>
          <cell r="C3376" t="str">
            <v>UN</v>
          </cell>
          <cell r="D3376">
            <v>7.34</v>
          </cell>
        </row>
        <row r="3377">
          <cell r="A3377">
            <v>89498</v>
          </cell>
          <cell r="B3377" t="str">
            <v>JOELHO 45 GRAUS, PVC, SOLDÁVEL, DN 40MM, INSTALADO EM PRUMADA DE ÁGUA - FORNECIMENTO E INSTALAÇÃO. AF_12/2014</v>
          </cell>
          <cell r="C3377" t="str">
            <v>UN</v>
          </cell>
          <cell r="D3377">
            <v>8</v>
          </cell>
        </row>
        <row r="3378">
          <cell r="A3378">
            <v>89499</v>
          </cell>
          <cell r="B3378" t="str">
            <v>CURVA 90 GRAUS, PVC, SOLDÁVEL, DN 40MM, INSTALADO EM PRUMADA DE ÁGUA - FORNECIMENTO E INSTALAÇÃO. AF_12/2014</v>
          </cell>
          <cell r="C3378" t="str">
            <v>UN</v>
          </cell>
          <cell r="D3378">
            <v>12.19</v>
          </cell>
        </row>
        <row r="3379">
          <cell r="A3379">
            <v>89500</v>
          </cell>
          <cell r="B3379" t="str">
            <v>CURVA 45 GRAUS, PVC, SOLDÁVEL, DN 40MM, INSTALADO EM PRUMADA DE ÁGUA - FORNECIMENTO E INSTALAÇÃO. AF_12/2014</v>
          </cell>
          <cell r="C3379" t="str">
            <v>UN</v>
          </cell>
          <cell r="D3379">
            <v>8.1300000000000008</v>
          </cell>
        </row>
        <row r="3380">
          <cell r="A3380">
            <v>89501</v>
          </cell>
          <cell r="B3380" t="str">
            <v>JOELHO 90 GRAUS, PVC, SOLDÁVEL, DN 50MM, INSTALADO EM PRUMADA DE ÁGUA - FORNECIMENTO E INSTALAÇÃO. AF_12/2014</v>
          </cell>
          <cell r="C3380" t="str">
            <v>UN</v>
          </cell>
          <cell r="D3380">
            <v>8.77</v>
          </cell>
        </row>
        <row r="3381">
          <cell r="A3381">
            <v>89502</v>
          </cell>
          <cell r="B3381" t="str">
            <v>JOELHO 45 GRAUS, PVC, SOLDÁVEL, DN 50MM, INSTALADO EM PRUMADA DE ÁGUA - FORNECIMENTO E INSTALAÇÃO. AF_12/2014</v>
          </cell>
          <cell r="C3381" t="str">
            <v>UN</v>
          </cell>
          <cell r="D3381">
            <v>9.9600000000000009</v>
          </cell>
        </row>
        <row r="3382">
          <cell r="A3382">
            <v>89503</v>
          </cell>
          <cell r="B3382" t="str">
            <v>CURVA 90 GRAUS, PVC, SOLDÁVEL, DN 50MM, INSTALADO EM PRUMADA DE ÁGUA - FORNECIMENTO E INSTALAÇÃO. AF_12/2014</v>
          </cell>
          <cell r="C3382" t="str">
            <v>UN</v>
          </cell>
          <cell r="D3382">
            <v>15.15</v>
          </cell>
        </row>
        <row r="3383">
          <cell r="A3383">
            <v>89504</v>
          </cell>
          <cell r="B3383" t="str">
            <v>CURVA 45 GRAUS, PVC, SOLDÁVEL, DN 50MM, INSTALADO EM PRUMADA DE ÁGUA - FORNECIMENTO E INSTALAÇÃO. AF_12/2014</v>
          </cell>
          <cell r="C3383" t="str">
            <v>UN</v>
          </cell>
          <cell r="D3383">
            <v>13.27</v>
          </cell>
        </row>
        <row r="3384">
          <cell r="A3384">
            <v>89505</v>
          </cell>
          <cell r="B3384" t="str">
            <v>JOELHO 90 GRAUS, PVC, SOLDÁVEL, DN 60MM, INSTALADO EM PRUMADA DE ÁGUA - FORNECIMENTO E INSTALAÇÃO. AF_12/2014</v>
          </cell>
          <cell r="C3384" t="str">
            <v>UN</v>
          </cell>
          <cell r="D3384">
            <v>22.52</v>
          </cell>
        </row>
        <row r="3385">
          <cell r="A3385">
            <v>89506</v>
          </cell>
          <cell r="B3385" t="str">
            <v>JOELHO 45 GRAUS, PVC, SOLDÁVEL, DN 60MM, INSTALADO EM PRUMADA DE ÁGUA - FORNECIMENTO E INSTALAÇÃO. AF_12/2014</v>
          </cell>
          <cell r="C3385" t="str">
            <v>UN</v>
          </cell>
          <cell r="D3385">
            <v>25.35</v>
          </cell>
        </row>
        <row r="3386">
          <cell r="A3386">
            <v>89507</v>
          </cell>
          <cell r="B3386" t="str">
            <v>CURVA 90 GRAUS, PVC, SOLDÁVEL, DN 60MM, INSTALADO EM PRUMADA DE ÁGUA - FORNECIMENTO E INSTALAÇÃO. AF_12/2014</v>
          </cell>
          <cell r="C3386" t="str">
            <v>UN</v>
          </cell>
          <cell r="D3386">
            <v>31.26</v>
          </cell>
        </row>
        <row r="3387">
          <cell r="A3387">
            <v>89510</v>
          </cell>
          <cell r="B3387" t="str">
            <v>CURVA 45 GRAUS, PVC, SOLDÁVEL, DN 60MM, INSTALADO EM PRUMADA DE ÁGUA - FORNECIMENTO E INSTALAÇÃO. AF_12/2014</v>
          </cell>
          <cell r="C3387" t="str">
            <v>UN</v>
          </cell>
          <cell r="D3387">
            <v>20.420000000000002</v>
          </cell>
        </row>
        <row r="3388">
          <cell r="A3388">
            <v>89513</v>
          </cell>
          <cell r="B3388" t="str">
            <v>JOELHO 90 GRAUS, PVC, SOLDÁVEL, DN 75MM, INSTALADO EM PRUMADA DE ÁGUA - FORNECIMENTO E INSTALAÇÃO. AF_12/2014</v>
          </cell>
          <cell r="C3388" t="str">
            <v>UN</v>
          </cell>
          <cell r="D3388">
            <v>69.87</v>
          </cell>
        </row>
        <row r="3389">
          <cell r="A3389">
            <v>89514</v>
          </cell>
          <cell r="B3389" t="str">
            <v>JOELHO 90 GRAUS, PVC, SERIE R, ÁGUA PLUVIAL, DN 40 MM, JUNTA SOLDÁVEL, FORNECIDO E INSTALADO EM RAMAL DE ENCAMINHAMENTO. AF_12/2014</v>
          </cell>
          <cell r="C3389" t="str">
            <v>UN</v>
          </cell>
          <cell r="D3389">
            <v>5.9</v>
          </cell>
        </row>
        <row r="3390">
          <cell r="A3390">
            <v>89515</v>
          </cell>
          <cell r="B3390" t="str">
            <v>JOELHO 45 GRAUS, PVC, SOLDÁVEL, DN 75MM, INSTALADO EM PRUMADA DE ÁGUA - FORNECIMENTO E INSTALAÇÃO. AF_12/2014</v>
          </cell>
          <cell r="C3390" t="str">
            <v>UN</v>
          </cell>
          <cell r="D3390">
            <v>52.61</v>
          </cell>
        </row>
        <row r="3391">
          <cell r="A3391">
            <v>89516</v>
          </cell>
          <cell r="B3391" t="str">
            <v>JOELHO 45 GRAUS, PVC, SERIE R, ÁGUA PLUVIAL, DN 40 MM, JUNTA SOLDÁVEL, FORNECIDO E INSTALADO EM RAMAL DE ENCAMINHAMENTO. AF_12/2014</v>
          </cell>
          <cell r="C3391" t="str">
            <v>UN</v>
          </cell>
          <cell r="D3391">
            <v>5.16</v>
          </cell>
        </row>
        <row r="3392">
          <cell r="A3392">
            <v>89517</v>
          </cell>
          <cell r="B3392" t="str">
            <v>CURVA 90 GRAUS, PVC, SOLDÁVEL, DN 75MM, INSTALADO EM PRUMADA DE ÁGUA - FORNECIMENTO E INSTALAÇÃO. AF_12/2014</v>
          </cell>
          <cell r="C3392" t="str">
            <v>UN</v>
          </cell>
          <cell r="D3392">
            <v>44.21</v>
          </cell>
        </row>
        <row r="3393">
          <cell r="A3393">
            <v>89518</v>
          </cell>
          <cell r="B3393" t="str">
            <v>JOELHO 90 GRAUS, PVC, SERIE R, ÁGUA PLUVIAL, DN 50 MM, JUNTA ELÁSTICA, FORNECIDO E INSTALADO EM RAMAL DE ENCAMINHAMENTO. AF_12/2014</v>
          </cell>
          <cell r="C3393" t="str">
            <v>UN</v>
          </cell>
          <cell r="D3393">
            <v>8.34</v>
          </cell>
        </row>
        <row r="3394">
          <cell r="A3394">
            <v>89519</v>
          </cell>
          <cell r="B3394" t="str">
            <v>CURVA 45 GRAUS, PVC, SOLDÁVEL, DN 75MM, INSTALADO EM PRUMADA DE ÁGUA - FORNECIMENTO E INSTALAÇÃO. AF_12/2014</v>
          </cell>
          <cell r="C3394" t="str">
            <v>UN</v>
          </cell>
          <cell r="D3394">
            <v>29.71</v>
          </cell>
        </row>
        <row r="3395">
          <cell r="A3395">
            <v>89520</v>
          </cell>
          <cell r="B3395" t="str">
            <v>JOELHO 45 GRAUS, PVC, SERIE R, ÁGUA PLUVIAL, DN 50 MM, JUNTA ELÁSTICA, FORNECIDO E INSTALADO EM RAMAL DE ENCAMINHAMENTO. AF_12/2014</v>
          </cell>
          <cell r="C3395" t="str">
            <v>UN</v>
          </cell>
          <cell r="D3395">
            <v>7.36</v>
          </cell>
        </row>
        <row r="3396">
          <cell r="A3396">
            <v>89521</v>
          </cell>
          <cell r="B3396" t="str">
            <v>JOELHO 90 GRAUS, PVC, SOLDÁVEL, DN 85MM, INSTALADO EM PRUMADA DE ÁGUA - FORNECIMENTO E INSTALAÇÃO. AF_12/2014</v>
          </cell>
          <cell r="C3396" t="str">
            <v>UN</v>
          </cell>
          <cell r="D3396">
            <v>82.34</v>
          </cell>
        </row>
        <row r="3397">
          <cell r="A3397">
            <v>89522</v>
          </cell>
          <cell r="B3397" t="str">
            <v>JOELHO 90 GRAUS, PVC, SERIE R, ÁGUA PLUVIAL, DN 75 MM, JUNTA ELÁSTICA, FORNECIDO E INSTALADO EM RAMAL DE ENCAMINHAMENTO. AF_12/2014</v>
          </cell>
          <cell r="C3397" t="str">
            <v>UN</v>
          </cell>
          <cell r="D3397">
            <v>16.649999999999999</v>
          </cell>
        </row>
        <row r="3398">
          <cell r="A3398">
            <v>89523</v>
          </cell>
          <cell r="B3398" t="str">
            <v>JOELHO 45 GRAUS, PVC, SOLDÁVEL, DN 85MM, INSTALADO EM PRUMADA DE ÁGUA - FORNECIMENTO E INSTALAÇÃO. AF_12/2014</v>
          </cell>
          <cell r="C3398" t="str">
            <v>UN</v>
          </cell>
          <cell r="D3398">
            <v>62</v>
          </cell>
        </row>
        <row r="3399">
          <cell r="A3399">
            <v>89524</v>
          </cell>
          <cell r="B3399" t="str">
            <v>JOELHO 45 GRAUS, PVC, SERIE R, ÁGUA PLUVIAL, DN 75 MM, JUNTA ELÁSTICA, FORNECIDO E INSTALADO EM RAMAL DE ENCAMINHAMENTO. AF_12/2014</v>
          </cell>
          <cell r="C3399" t="str">
            <v>UN</v>
          </cell>
          <cell r="D3399">
            <v>14.78</v>
          </cell>
        </row>
        <row r="3400">
          <cell r="A3400">
            <v>89525</v>
          </cell>
          <cell r="B3400" t="str">
            <v>CURVA 90 GRAUS, PVC, SOLDÁVEL, DN 85MM, INSTALADO EM PRUMADA DE ÁGUA - FORNECIMENTO E INSTALAÇÃO. AF_12/2014</v>
          </cell>
          <cell r="C3400" t="str">
            <v>UN</v>
          </cell>
          <cell r="D3400">
            <v>60.97</v>
          </cell>
        </row>
        <row r="3401">
          <cell r="A3401">
            <v>89526</v>
          </cell>
          <cell r="B3401" t="str">
            <v>CURVA 87 GRAUS E 30 MINUTOS, PVC, SERIE R, ÁGUA PLUVIAL, DN 75 MM, JUNTA ELÁSTICA, FORNECIDO E INSTALADO EM RAMAL DE ENCAMINHAMENTO. AF_12/2014</v>
          </cell>
          <cell r="C3401" t="str">
            <v>UN</v>
          </cell>
          <cell r="D3401">
            <v>21.61</v>
          </cell>
        </row>
        <row r="3402">
          <cell r="A3402">
            <v>89527</v>
          </cell>
          <cell r="B3402" t="str">
            <v>CURVA 45 GRAUS, PVC, SOLDÁVEL, DN 85MM, INSTALADO EM PRUMADA DE ÁGUA - FORNECIMENTO E INSTALAÇÃO. AF_12/2014</v>
          </cell>
          <cell r="C3402" t="str">
            <v>UN</v>
          </cell>
          <cell r="D3402">
            <v>46.71</v>
          </cell>
        </row>
        <row r="3403">
          <cell r="A3403">
            <v>89528</v>
          </cell>
          <cell r="B3403" t="str">
            <v>LUVA, PVC, SOLDÁVEL, DN 25MM, INSTALADO EM PRUMADA DE ÁGUA - FORNECIMENTO E INSTALAÇÃO. AF_12/2014</v>
          </cell>
          <cell r="C3403" t="str">
            <v>UN</v>
          </cell>
          <cell r="D3403">
            <v>2.39</v>
          </cell>
        </row>
        <row r="3404">
          <cell r="A3404">
            <v>89529</v>
          </cell>
          <cell r="B3404" t="str">
            <v>JOELHO 90 GRAUS, PVC, SERIE R, ÁGUA PLUVIAL, DN 100 MM, JUNTA ELÁSTICA, FORNECIDO E INSTALADO EM RAMAL DE ENCAMINHAMENTO. AF_12/2014</v>
          </cell>
          <cell r="C3404" t="str">
            <v>UN</v>
          </cell>
          <cell r="D3404">
            <v>24.72</v>
          </cell>
        </row>
        <row r="3405">
          <cell r="A3405">
            <v>89530</v>
          </cell>
          <cell r="B3405" t="str">
            <v>LUVA DE CORRER, PVC, SOLDÁVEL, DN 25MM, INSTALADO EM PRUMADA DE ÁGUA - FORNECIMENTO E INSTALAÇÃO. AF_12/2014</v>
          </cell>
          <cell r="C3405" t="str">
            <v>UN</v>
          </cell>
          <cell r="D3405">
            <v>8.7200000000000006</v>
          </cell>
        </row>
        <row r="3406">
          <cell r="A3406">
            <v>89531</v>
          </cell>
          <cell r="B3406" t="str">
            <v>JOELHO 45 GRAUS, PVC, SERIE R, ÁGUA PLUVIAL, DN 100 MM, JUNTA ELÁSTICA, FORNECIDO E INSTALADO EM RAMAL DE ENCAMINHAMENTO. AF_12/2014</v>
          </cell>
          <cell r="C3406" t="str">
            <v>UN</v>
          </cell>
          <cell r="D3406">
            <v>20.16</v>
          </cell>
        </row>
        <row r="3407">
          <cell r="A3407">
            <v>89532</v>
          </cell>
          <cell r="B3407" t="str">
            <v>LUVA DE REDUÇÃO, PVC, SOLDÁVEL, DN 32MM X 25MM, INSTALADO EM PRUMADA DE ÁGUA - FORNECIMENTO E INSTALAÇÃO. AF_12/2014</v>
          </cell>
          <cell r="C3407" t="str">
            <v>UN</v>
          </cell>
          <cell r="D3407">
            <v>4.33</v>
          </cell>
        </row>
        <row r="3408">
          <cell r="A3408">
            <v>89533</v>
          </cell>
          <cell r="B3408" t="str">
            <v>JOELHO 45 GRAUS PARA PÉ DE COLUNA, PVC, SERIE R, ÁGUA PLUVIAL, DN 100 MM, JUNTA ELÁSTICA, FORNECIDO E INSTALADO EM RAMAL DE ENCAMINHAMENTO. AF_12/2014</v>
          </cell>
          <cell r="C3408" t="str">
            <v>UN</v>
          </cell>
          <cell r="D3408">
            <v>20.16</v>
          </cell>
        </row>
        <row r="3409">
          <cell r="A3409">
            <v>89534</v>
          </cell>
          <cell r="B3409" t="str">
            <v>LUVA SOLDÁVEL E COM ROSCA, PVC, SOLDÁVEL, DN 25MM X 3/4, INSTALADO EM PRUMADA DE ÁGUA - FORNECIMENTO E INSTALAÇÃO. AF_12/2014</v>
          </cell>
          <cell r="C3409" t="str">
            <v>UN</v>
          </cell>
          <cell r="D3409">
            <v>2.96</v>
          </cell>
        </row>
        <row r="3410">
          <cell r="A3410">
            <v>89535</v>
          </cell>
          <cell r="B3410" t="str">
            <v>CURVA 87 GRAUS E 30 MINUTOS, PVC, SERIE R, ÁGUA PLUVIAL, DN 100 MM, JUNTA ELÁSTICA, FORNECIDO E INSTALADO EM RAMAL DE ENCAMINHAMENTO. AF_12/2014</v>
          </cell>
          <cell r="C3410" t="str">
            <v>UN</v>
          </cell>
          <cell r="D3410">
            <v>31.86</v>
          </cell>
        </row>
        <row r="3411">
          <cell r="A3411">
            <v>89536</v>
          </cell>
          <cell r="B3411" t="str">
            <v>UNIÃO, PVC, SOLDÁVEL, DN 25MM, INSTALADO EM PRUMADA DE ÁGUA - FORNECIMENTO E INSTALAÇÃO. AF_12/2014</v>
          </cell>
          <cell r="C3411" t="str">
            <v>UN</v>
          </cell>
          <cell r="D3411">
            <v>7.84</v>
          </cell>
        </row>
        <row r="3412">
          <cell r="A3412">
            <v>89538</v>
          </cell>
          <cell r="B3412" t="str">
            <v>ADAPTADOR CURTO COM BOLSA E ROSCA PARA REGISTRO, PVC, SOLDÁVEL, DN 25MM X 3/4, INSTALADO EM PRUMADA DE ÁGUA - FORNECIMENTO E INSTALAÇÃO. AF_12/2014</v>
          </cell>
          <cell r="C3412" t="str">
            <v>UN</v>
          </cell>
          <cell r="D3412">
            <v>2.46</v>
          </cell>
        </row>
        <row r="3413">
          <cell r="A3413">
            <v>89540</v>
          </cell>
          <cell r="B3413" t="str">
            <v>CURVA DE TRANSPOSIÇÃO, PVC, SOLDÁVEL, DN 25MM, INSTALADO EM PRUMADA DE ÁGUA  - FORNECIMENTO E INSTALAÇÃO. AF_12/2014</v>
          </cell>
          <cell r="C3413" t="str">
            <v>UN</v>
          </cell>
          <cell r="D3413">
            <v>6.5</v>
          </cell>
        </row>
        <row r="3414">
          <cell r="A3414">
            <v>89541</v>
          </cell>
          <cell r="B3414" t="str">
            <v>LUVA, PVC, SOLDÁVEL, DN 32MM, INSTALADO EM PRUMADA DE ÁGUA - FORNECIMENTO E INSTALAÇÃO. AF_12/2014</v>
          </cell>
          <cell r="C3414" t="str">
            <v>UN</v>
          </cell>
          <cell r="D3414">
            <v>3.62</v>
          </cell>
        </row>
        <row r="3415">
          <cell r="A3415">
            <v>89542</v>
          </cell>
          <cell r="B3415" t="str">
            <v>LUVA DE CORRER, PVC, SOLDÁVEL, DN 32MM, INSTALADO EM PRUMADA DE ÁGUA - FORNECIMENTO E INSTALAÇÃO. AF_12/2014</v>
          </cell>
          <cell r="C3415" t="str">
            <v>UN</v>
          </cell>
          <cell r="D3415">
            <v>18.7</v>
          </cell>
        </row>
        <row r="3416">
          <cell r="A3416">
            <v>89544</v>
          </cell>
          <cell r="B3416" t="str">
            <v>LUVA SIMPLES, PVC, SERIE R, ÁGUA PLUVIAL, DN 40 MM, JUNTA SOLDÁVEL, FORNECIDO E INSTALADO EM RAMAL DE ENCAMINHAMENTO. AF_12/2014</v>
          </cell>
          <cell r="C3416" t="str">
            <v>UN</v>
          </cell>
          <cell r="D3416">
            <v>5.14</v>
          </cell>
        </row>
        <row r="3417">
          <cell r="A3417">
            <v>89545</v>
          </cell>
          <cell r="B3417" t="str">
            <v>LUVA SIMPLES, PVC, SERIE R, ÁGUA PLUVIAL, DN 50 MM, JUNTA ELÁSTICA, FORNECIDO E INSTALADO EM RAMAL DE ENCAMINHAMENTO. AF_12/2014</v>
          </cell>
          <cell r="C3417" t="str">
            <v>UN</v>
          </cell>
          <cell r="D3417">
            <v>7.48</v>
          </cell>
        </row>
        <row r="3418">
          <cell r="A3418">
            <v>89546</v>
          </cell>
          <cell r="B3418" t="str">
            <v>BUCHA DE REDUÇÃO LONGA, PVC, SERIE R, ÁGUA PLUVIAL, DN 50 X 40 MM, JUNTA ELÁSTICA, FORNECIDO E INSTALADO EM RAMAL DE ENCAMINHAMENTO. AF_12/2014</v>
          </cell>
          <cell r="C3418" t="str">
            <v>UN</v>
          </cell>
          <cell r="D3418">
            <v>6.49</v>
          </cell>
        </row>
        <row r="3419">
          <cell r="A3419">
            <v>89547</v>
          </cell>
          <cell r="B3419" t="str">
            <v>LUVA SIMPLES, PVC, SERIE R, ÁGUA PLUVIAL, DN 75 MM, JUNTA ELÁSTICA, FORNECIDO E INSTALADO EM RAMAL DE ENCAMINHAMENTO. AF_12/2014</v>
          </cell>
          <cell r="C3419" t="str">
            <v>UN</v>
          </cell>
          <cell r="D3419">
            <v>11.22</v>
          </cell>
        </row>
        <row r="3420">
          <cell r="A3420">
            <v>89548</v>
          </cell>
          <cell r="B3420" t="str">
            <v>LUVA DE CORRER, PVC, SERIE R, ÁGUA PLUVIAL, DN 75 MM, JUNTA ELÁSTICA, FORNECIDO E INSTALADO EM RAMAL DE ENCAMINHAMENTO. AF_12/2014</v>
          </cell>
          <cell r="C3420" t="str">
            <v>UN</v>
          </cell>
          <cell r="D3420">
            <v>12.15</v>
          </cell>
        </row>
        <row r="3421">
          <cell r="A3421">
            <v>89549</v>
          </cell>
          <cell r="B3421" t="str">
            <v>REDUÇÃO EXCÊNTRICA, PVC, SERIE R, ÁGUA PLUVIAL, DN 75 X 50 MM, JUNTA ELÁSTICA, FORNECIDO E INSTALADO EM RAMAL DE ENCAMINHAMENTO. AF_12/2014</v>
          </cell>
          <cell r="C3421" t="str">
            <v>UN</v>
          </cell>
          <cell r="D3421">
            <v>8.7200000000000006</v>
          </cell>
        </row>
        <row r="3422">
          <cell r="A3422">
            <v>89550</v>
          </cell>
          <cell r="B3422" t="str">
            <v>TÊ DE INSPEÇÃO, PVC, SERIE R, ÁGUA PLUVIAL, DN 75 MM, JUNTA ELÁSTICA, FORNECIDO E INSTALADO EM RAMAL DE ENCAMINHAMENTO. AF_12/2014</v>
          </cell>
          <cell r="C3422" t="str">
            <v>UN</v>
          </cell>
          <cell r="D3422">
            <v>21.44</v>
          </cell>
        </row>
        <row r="3423">
          <cell r="A3423">
            <v>89551</v>
          </cell>
          <cell r="B3423" t="str">
            <v>LUVA SOLDÁVEL E COM ROSCA, PVC, SOLDÁVEL, DN 32MM X 1, INSTALADO EM PRUMADA DE ÁGUA - FORNECIMENTO E INSTALAÇÃO. AF_12/2014</v>
          </cell>
          <cell r="C3423" t="str">
            <v>UN</v>
          </cell>
          <cell r="D3423">
            <v>5.91</v>
          </cell>
        </row>
        <row r="3424">
          <cell r="A3424">
            <v>89552</v>
          </cell>
          <cell r="B3424" t="str">
            <v>UNIÃO, PVC, SOLDÁVEL, DN 32MM, INSTALADO EM PRUMADA DE ÁGUA - FORNECIMENTO E INSTALAÇÃO. AF_12/2014</v>
          </cell>
          <cell r="C3424" t="str">
            <v>UN</v>
          </cell>
          <cell r="D3424">
            <v>12.13</v>
          </cell>
        </row>
        <row r="3425">
          <cell r="A3425">
            <v>89553</v>
          </cell>
          <cell r="B3425" t="str">
            <v>ADAPTADOR CURTO COM BOLSA E ROSCA PARA REGISTRO, PVC, SOLDÁVEL, DN 32MM X 1, INSTALADO EM PRUMADA DE ÁGUA - FORNECIMENTO E INSTALAÇÃO. AF_12/2014</v>
          </cell>
          <cell r="C3425" t="str">
            <v>UN</v>
          </cell>
          <cell r="D3425">
            <v>3.55</v>
          </cell>
        </row>
        <row r="3426">
          <cell r="A3426">
            <v>89554</v>
          </cell>
          <cell r="B3426" t="str">
            <v>LUVA SIMPLES, PVC, SERIE R, ÁGUA PLUVIAL, DN 100 MM, JUNTA ELÁSTICA, FORNECIDO E INSTALADO EM RAMAL DE ENCAMINHAMENTO. AF_12/2014</v>
          </cell>
          <cell r="C3426" t="str">
            <v>UN</v>
          </cell>
          <cell r="D3426">
            <v>13.88</v>
          </cell>
        </row>
        <row r="3427">
          <cell r="A3427">
            <v>89555</v>
          </cell>
          <cell r="B3427" t="str">
            <v>CURVA DE TRANSPOSIÇÃO, PVC, SOLDÁVEL, DN 32MM, INSTALADO EM PRUMADA DE ÁGUA   FORNECIMENTO E INSTALAÇÃO. AF_12/2014</v>
          </cell>
          <cell r="C3427" t="str">
            <v>UN</v>
          </cell>
          <cell r="D3427">
            <v>14.72</v>
          </cell>
        </row>
        <row r="3428">
          <cell r="A3428">
            <v>89556</v>
          </cell>
          <cell r="B3428" t="str">
            <v>LUVA DE CORRER, PVC, SERIE R, ÁGUA PLUVIAL, DN 100 MM, JUNTA ELÁSTICA, FORNECIDO E INSTALADO EM RAMAL DE ENCAMINHAMENTO. AF_12/2014</v>
          </cell>
          <cell r="C3428" t="str">
            <v>UN</v>
          </cell>
          <cell r="D3428">
            <v>20.25</v>
          </cell>
        </row>
        <row r="3429">
          <cell r="A3429">
            <v>89557</v>
          </cell>
          <cell r="B3429" t="str">
            <v>REDUÇÃO EXCÊNTRICA, PVC, SERIE R, ÁGUA PLUVIAL, DN 100 X 75 MM, JUNTA ELÁSTICA, FORNECIDO E INSTALADO EM RAMAL DE ENCAMINHAMENTO. AF_12/2014</v>
          </cell>
          <cell r="C3429" t="str">
            <v>UN</v>
          </cell>
          <cell r="D3429">
            <v>16.059999999999999</v>
          </cell>
        </row>
        <row r="3430">
          <cell r="A3430">
            <v>89558</v>
          </cell>
          <cell r="B3430" t="str">
            <v>LUVA, PVC, SOLDÁVEL, DN 40MM, INSTALADO EM PRUMADA DE ÁGUA - FORNECIMENTO E INSTALAÇÃO. AF_12/2014</v>
          </cell>
          <cell r="C3430" t="str">
            <v>UN</v>
          </cell>
          <cell r="D3430">
            <v>5.53</v>
          </cell>
        </row>
        <row r="3431">
          <cell r="A3431">
            <v>89559</v>
          </cell>
          <cell r="B3431" t="str">
            <v>TÊ DE INSPEÇÃO, PVC, SERIE R, ÁGUA PLUVIAL, DN 100 MM, JUNTA ELÁSTICA, FORNECIDO E INSTALADO EM RAMAL DE ENCAMINHAMENTO. AF_12/2014</v>
          </cell>
          <cell r="C3431" t="str">
            <v>UN</v>
          </cell>
          <cell r="D3431">
            <v>35.44</v>
          </cell>
        </row>
        <row r="3432">
          <cell r="A3432">
            <v>89561</v>
          </cell>
          <cell r="B3432" t="str">
            <v>JUNÇÃO SIMPLES, PVC, SERIE R, ÁGUA PLUVIAL, DN 40 MM, JUNTA SOLDÁVEL, FORNECIDO E INSTALADO EM RAMAL DE ENCAMINHAMENTO. AF_12/2014</v>
          </cell>
          <cell r="C3432" t="str">
            <v>UN</v>
          </cell>
          <cell r="D3432">
            <v>7.65</v>
          </cell>
        </row>
        <row r="3433">
          <cell r="A3433">
            <v>89562</v>
          </cell>
          <cell r="B3433" t="str">
            <v>LUVA DE REDUÇÃO, PVC, SOLDÁVEL, DN 40MM X 32MM, INSTALADO EM PRUMADA DE ÁGUA - FORNECIMENTO E INSTALAÇÃO. AF_12/2014</v>
          </cell>
          <cell r="C3433" t="str">
            <v>UN</v>
          </cell>
          <cell r="D3433">
            <v>5.89</v>
          </cell>
        </row>
        <row r="3434">
          <cell r="A3434">
            <v>89563</v>
          </cell>
          <cell r="B3434" t="str">
            <v>JUNÇÃO SIMPLES, PVC, SERIE R, ÁGUA PLUVIAL, DN 50 MM, JUNTA ELÁSTICA, FORNECIDO E INSTALADO EM RAMAL DE ENCAMINHAMENTO. AF_12/2014</v>
          </cell>
          <cell r="C3434" t="str">
            <v>UN</v>
          </cell>
          <cell r="D3434">
            <v>12.33</v>
          </cell>
        </row>
        <row r="3435">
          <cell r="A3435">
            <v>89564</v>
          </cell>
          <cell r="B3435" t="str">
            <v>LUVA COM ROSCA, PVC, SOLDÁVEL, DN 40MM X 1.1/4, INSTALADO EM PRUMADA DE ÁGUA - FORNECIMENTO E INSTALAÇÃO. AF_12/2014</v>
          </cell>
          <cell r="C3435" t="str">
            <v>UN</v>
          </cell>
          <cell r="D3435">
            <v>10.82</v>
          </cell>
        </row>
        <row r="3436">
          <cell r="A3436">
            <v>89565</v>
          </cell>
          <cell r="B3436" t="str">
            <v>JUNÇÃO SIMPLES, PVC, SERIE R, ÁGUA PLUVIAL, DN 75 X 75 MM, JUNTA ELÁSTICA, FORNECIDO E INSTALADO EM RAMAL DE ENCAMINHAMENTO. AF_12/2014</v>
          </cell>
          <cell r="C3436" t="str">
            <v>UN</v>
          </cell>
          <cell r="D3436">
            <v>29.94</v>
          </cell>
        </row>
        <row r="3437">
          <cell r="A3437">
            <v>89566</v>
          </cell>
          <cell r="B3437" t="str">
            <v>TÊ, PVC, SERIE R, ÁGUA PLUVIAL, DN 75 MM, JUNTA ELÁSTICA, FORNECIDO E INSTALADO EM RAMAL DE ENCAMINHAMENTO. AF_12/2014</v>
          </cell>
          <cell r="C3437" t="str">
            <v>UN</v>
          </cell>
          <cell r="D3437">
            <v>25.9</v>
          </cell>
        </row>
        <row r="3438">
          <cell r="A3438">
            <v>89567</v>
          </cell>
          <cell r="B3438" t="str">
            <v>JUNÇÃO SIMPLES, PVC, SERIE R, ÁGUA PLUVIAL, DN 100 X 100 MM, JUNTA ELÁSTICA, FORNECIDO E INSTALADO EM RAMAL DE ENCAMINHAMENTO. AF_12/2014</v>
          </cell>
          <cell r="C3438" t="str">
            <v>UN</v>
          </cell>
          <cell r="D3438">
            <v>44.34</v>
          </cell>
        </row>
        <row r="3439">
          <cell r="A3439">
            <v>89568</v>
          </cell>
          <cell r="B3439" t="str">
            <v>UNIÃO, PVC, SOLDÁVEL, DN 40MM, INSTALADO EM PRUMADA DE ÁGUA - FORNECIMENTO E INSTALAÇÃO. AF_12/2014</v>
          </cell>
          <cell r="C3439" t="str">
            <v>UN</v>
          </cell>
          <cell r="D3439">
            <v>21.99</v>
          </cell>
        </row>
        <row r="3440">
          <cell r="A3440">
            <v>89569</v>
          </cell>
          <cell r="B3440" t="str">
            <v>JUNÇÃO SIMPLES, PVC, SERIE R, ÁGUA PLUVIAL, DN 100 X 75 MM, JUNTA ELÁSTICA, FORNECIDO E INSTALADO EM RAMAL DE ENCAMINHAMENTO. AF_12/2014</v>
          </cell>
          <cell r="C3440" t="str">
            <v>UN</v>
          </cell>
          <cell r="D3440">
            <v>41.98</v>
          </cell>
        </row>
        <row r="3441">
          <cell r="A3441">
            <v>89570</v>
          </cell>
          <cell r="B3441" t="str">
            <v>ADAPTADOR CURTO COM BOLSA E ROSCA PARA REGISTRO, PVC, SOLDÁVEL, DN 40MM X 1.1/2, INSTALADO EM PRUMADA DE ÁGUA - FORNECIMENTO E INSTALAÇÃO. AF_12/2014</v>
          </cell>
          <cell r="C3441" t="str">
            <v>UN</v>
          </cell>
          <cell r="D3441">
            <v>7.62</v>
          </cell>
        </row>
        <row r="3442">
          <cell r="A3442">
            <v>89571</v>
          </cell>
          <cell r="B3442" t="str">
            <v>TÊ, PVC, SERIE R, ÁGUA PLUVIAL, DN 100 X 100 MM, JUNTA ELÁSTICA, FORNECIDO E INSTALADO EM RAMAL DE ENCAMINHAMENTO. AF_12/2014</v>
          </cell>
          <cell r="C3442" t="str">
            <v>UN</v>
          </cell>
          <cell r="D3442">
            <v>40.799999999999997</v>
          </cell>
        </row>
        <row r="3443">
          <cell r="A3443">
            <v>89572</v>
          </cell>
          <cell r="B3443" t="str">
            <v>ADAPTADOR CURTO COM BOLSA E ROSCA PARA REGISTRO, PVC, SOLDÁVEL, DN 40MM X 1.1/4, INSTALADO EM PRUMADA DE ÁGUA - FORNECIMENTO E INSTALAÇÃO. AF_12/2014</v>
          </cell>
          <cell r="C3443" t="str">
            <v>UN</v>
          </cell>
          <cell r="D3443">
            <v>5.22</v>
          </cell>
        </row>
        <row r="3444">
          <cell r="A3444">
            <v>89573</v>
          </cell>
          <cell r="B3444" t="str">
            <v>TÊ, PVC, SERIE R, ÁGUA PLUVIAL, DN 100 X 75 MM, JUNTA ELÁSTICA, FORNECIDO E INSTALADO EM RAMAL DE ENCAMINHAMENTO. AF_12/2014</v>
          </cell>
          <cell r="C3444" t="str">
            <v>UN</v>
          </cell>
          <cell r="D3444">
            <v>37.18</v>
          </cell>
        </row>
        <row r="3445">
          <cell r="A3445">
            <v>89574</v>
          </cell>
          <cell r="B3445" t="str">
            <v>JUNÇÃO DUPLA, PVC, SERIE R, ÁGUA PLUVIAL, DN 100 X 100 X 100 MM, JUNTA ELÁSTICA, FORNECIDO E INSTALADO EM RAMAL DE ENCAMINHAMENTO. AF_12/2014</v>
          </cell>
          <cell r="C3445" t="str">
            <v>UN</v>
          </cell>
          <cell r="D3445">
            <v>72.53</v>
          </cell>
        </row>
        <row r="3446">
          <cell r="A3446">
            <v>89575</v>
          </cell>
          <cell r="B3446" t="str">
            <v>LUVA, PVC, SOLDÁVEL, DN 50MM, INSTALADO EM PRUMADA DE ÁGUA - FORNECIMENTO E INSTALAÇÃO. AF_12/2014</v>
          </cell>
          <cell r="C3446" t="str">
            <v>UN</v>
          </cell>
          <cell r="D3446">
            <v>6.93</v>
          </cell>
        </row>
        <row r="3447">
          <cell r="A3447">
            <v>89577</v>
          </cell>
          <cell r="B3447" t="str">
            <v>LUVA DE CORRER, PVC, SOLDÁVEL, DN 50MM, INSTALADO EM PRUMADA DE ÁGUA - FORNECIMENTO E INSTALAÇÃO. AF_12/2014</v>
          </cell>
          <cell r="C3447" t="str">
            <v>UN</v>
          </cell>
          <cell r="D3447">
            <v>22.44</v>
          </cell>
        </row>
        <row r="3448">
          <cell r="A3448">
            <v>89579</v>
          </cell>
          <cell r="B3448" t="str">
            <v>LUVA DE REDUÇÃO, PVC, SOLDÁVEL, DN 50MM X 25MM, INSTALADO EM PRUMADA DE ÁGUA   FORNECIMENTO E INSTALAÇÃO. AF_12/2014</v>
          </cell>
          <cell r="C3448" t="str">
            <v>UN</v>
          </cell>
          <cell r="D3448">
            <v>7.11</v>
          </cell>
        </row>
        <row r="3449">
          <cell r="A3449">
            <v>89581</v>
          </cell>
          <cell r="B3449" t="str">
            <v>JOELHO 90 GRAUS, PVC, SERIE R, ÁGUA PLUVIAL, DN 75 MM, JUNTA ELÁSTICA, FORNECIDO E INSTALADO EM CONDUTORES VERTICAIS DE ÁGUAS PLUVIAIS. AF_12/2014</v>
          </cell>
          <cell r="C3449" t="str">
            <v>UN</v>
          </cell>
          <cell r="D3449">
            <v>15.35</v>
          </cell>
        </row>
        <row r="3450">
          <cell r="A3450">
            <v>89582</v>
          </cell>
          <cell r="B3450" t="str">
            <v>JOELHO 45 GRAUS, PVC, SERIE R, ÁGUA PLUVIAL, DN 75 MM, JUNTA ELÁSTICA, FORNECIDO E INSTALADO EM CONDUTORES VERTICAIS DE ÁGUAS PLUVIAIS. AF_12/2014</v>
          </cell>
          <cell r="C3450" t="str">
            <v>UN</v>
          </cell>
          <cell r="D3450">
            <v>13.48</v>
          </cell>
        </row>
        <row r="3451">
          <cell r="A3451">
            <v>89583</v>
          </cell>
          <cell r="B3451" t="str">
            <v>CURVA 87 GRAUS E 30 MINUTOS, PVC, SERIE R, ÁGUA PLUVIAL, DN 75 MM, JUNTA ELÁSTICA, FORNECIDO E INSTALADO EM CONDUTORES VERTICAIS DE ÁGUAS PLUVIAIS. AF_12/2014</v>
          </cell>
          <cell r="C3451" t="str">
            <v>UN</v>
          </cell>
          <cell r="D3451">
            <v>20.309999999999999</v>
          </cell>
        </row>
        <row r="3452">
          <cell r="A3452">
            <v>89584</v>
          </cell>
          <cell r="B3452" t="str">
            <v>JOELHO 90 GRAUS, PVC, SERIE R, ÁGUA PLUVIAL, DN 100 MM, JUNTA ELÁSTICA, FORNECIDO E INSTALADO EM CONDUTORES VERTICAIS DE ÁGUAS PLUVIAIS. AF_12/2014</v>
          </cell>
          <cell r="C3452" t="str">
            <v>UN</v>
          </cell>
          <cell r="D3452">
            <v>23.43</v>
          </cell>
        </row>
        <row r="3453">
          <cell r="A3453">
            <v>89585</v>
          </cell>
          <cell r="B3453" t="str">
            <v>JOELHO 45 GRAUS, PVC, SERIE R, ÁGUA PLUVIAL, DN 100 MM, JUNTA ELÁSTICA, FORNECIDO E INSTALADO EM CONDUTORES VERTICAIS DE ÁGUAS PLUVIAIS. AF_12/2014</v>
          </cell>
          <cell r="C3453" t="str">
            <v>UN</v>
          </cell>
          <cell r="D3453">
            <v>18.87</v>
          </cell>
        </row>
        <row r="3454">
          <cell r="A3454">
            <v>89586</v>
          </cell>
          <cell r="B3454" t="str">
            <v>JOELHO 45 GRAUS PARA PÉ DE COLUNA, PVC, SERIE R, ÁGUA PLUVIAL, DN 100 MM, JUNTA ELÁSTICA, FORNECIDO E INSTALADO EM CONDUTORES VERTICAIS DE ÁGUAS PLUVIAIS. AF_12/2014</v>
          </cell>
          <cell r="C3454" t="str">
            <v>UN</v>
          </cell>
          <cell r="D3454">
            <v>18.87</v>
          </cell>
        </row>
        <row r="3455">
          <cell r="A3455">
            <v>89587</v>
          </cell>
          <cell r="B3455" t="str">
            <v>CURVA 87 GRAUS E 30 MINUTOS, PVC, SERIE R, ÁGUA PLUVIAL, DN 100 MM, JUNTA ELÁSTICA, FORNECIDO E INSTALADO EM CONDUTORES VERTICAIS DE ÁGUAS PLUVIAIS. AF_12/2014</v>
          </cell>
          <cell r="C3455" t="str">
            <v>UN</v>
          </cell>
          <cell r="D3455">
            <v>30.57</v>
          </cell>
        </row>
        <row r="3456">
          <cell r="A3456">
            <v>89590</v>
          </cell>
          <cell r="B3456" t="str">
            <v>JOELHO 90 GRAUS, PVC, SERIE R, ÁGUA PLUVIAL, DN 150 MM, JUNTA ELÁSTICA, FORNECIDO E INSTALADO EM CONDUTORES VERTICAIS DE ÁGUAS PLUVIAIS. AF_12/2014</v>
          </cell>
          <cell r="C3456" t="str">
            <v>UN</v>
          </cell>
          <cell r="D3456">
            <v>73.06</v>
          </cell>
        </row>
        <row r="3457">
          <cell r="A3457">
            <v>89591</v>
          </cell>
          <cell r="B3457" t="str">
            <v>JOELHO 45 GRAUS, PVC, SERIE R, ÁGUA PLUVIAL, DN 150 MM, JUNTA ELÁSTICA, FORNECIDO E INSTALADO EM CONDUTORES VERTICAIS DE ÁGUAS PLUVIAIS. AF_12/2014</v>
          </cell>
          <cell r="C3457" t="str">
            <v>UN</v>
          </cell>
          <cell r="D3457">
            <v>59.98</v>
          </cell>
        </row>
        <row r="3458">
          <cell r="A3458">
            <v>89592</v>
          </cell>
          <cell r="B3458" t="str">
            <v>CURVA 87 GRAUS E 30 MINUTOS, PVC, SERIE R, ÁGUA PLUVIAL, DN 150 MM, JUNTA ELÁSTICA, FORNECIDO E INSTALADO EM CONDUTORES VERTICAIS DE ÁGUAS PLUVIAIS. AF_12/2014</v>
          </cell>
          <cell r="C3458" t="str">
            <v>UN</v>
          </cell>
          <cell r="D3458">
            <v>98.02</v>
          </cell>
        </row>
        <row r="3459">
          <cell r="A3459">
            <v>89593</v>
          </cell>
          <cell r="B3459" t="str">
            <v>LUVA COM ROSCA, PVC, SOLDÁVEL, DN 50MM X 1.1/2, INSTALADO EM PRUMADA DE ÁGUA - FORNECIMENTO E INSTALAÇÃO. AF_12/2014</v>
          </cell>
          <cell r="C3459" t="str">
            <v>UN</v>
          </cell>
          <cell r="D3459">
            <v>20.29</v>
          </cell>
        </row>
        <row r="3460">
          <cell r="A3460">
            <v>89594</v>
          </cell>
          <cell r="B3460" t="str">
            <v>UNIÃO, PVC, SOLDÁVEL, DN 50MM, INSTALADO EM PRUMADA DE ÁGUA - FORNECIMENTO E INSTALAÇÃO. AF_12/2014</v>
          </cell>
          <cell r="C3460" t="str">
            <v>UN</v>
          </cell>
          <cell r="D3460">
            <v>24.52</v>
          </cell>
        </row>
        <row r="3461">
          <cell r="A3461">
            <v>89595</v>
          </cell>
          <cell r="B3461" t="str">
            <v>ADAPTADOR CURTO COM BOLSA E ROSCA PARA REGISTRO, PVC, SOLDÁVEL, DN 50MM X 1.1/4, INSTALADO EM PRUMADA DE ÁGUA - FORNECIMENTO E INSTALAÇÃO. AF_12/2014</v>
          </cell>
          <cell r="C3461" t="str">
            <v>UN</v>
          </cell>
          <cell r="D3461">
            <v>9.2899999999999991</v>
          </cell>
        </row>
        <row r="3462">
          <cell r="A3462">
            <v>89596</v>
          </cell>
          <cell r="B3462" t="str">
            <v>ADAPTADOR CURTO COM BOLSA E ROSCA PARA REGISTRO, PVC, SOLDÁVEL, DN 50MM X 1.1/2, INSTALADO EM PRUMADA DE ÁGUA - FORNECIMENTO E INSTALAÇÃO. AF_12/2014</v>
          </cell>
          <cell r="C3462" t="str">
            <v>UN</v>
          </cell>
          <cell r="D3462">
            <v>6.81</v>
          </cell>
        </row>
        <row r="3463">
          <cell r="A3463">
            <v>89597</v>
          </cell>
          <cell r="B3463" t="str">
            <v>LUVA, PVC, SOLDÁVEL, DN 60MM, INSTALADO EM PRUMADA DE ÁGUA - FORNECIMENTO E INSTALAÇÃO. AF_12/2014</v>
          </cell>
          <cell r="C3463" t="str">
            <v>UN</v>
          </cell>
          <cell r="D3463">
            <v>12.83</v>
          </cell>
        </row>
        <row r="3464">
          <cell r="A3464">
            <v>89598</v>
          </cell>
          <cell r="B3464" t="str">
            <v>LUVA DE CORRER, PVC, SOLDÁVEL, DN 60MM, INSTALADO EM PRUMADA DE ÁGUA   FORNECIMENTO E INSTALAÇÃO. AF_12/2014</v>
          </cell>
          <cell r="C3464" t="str">
            <v>UN</v>
          </cell>
          <cell r="D3464">
            <v>33.83</v>
          </cell>
        </row>
        <row r="3465">
          <cell r="A3465">
            <v>89599</v>
          </cell>
          <cell r="B3465" t="str">
            <v>LUVA SIMPLES, PVC, SERIE R, ÁGUA PLUVIAL, DN 75 MM, JUNTA ELÁSTICA, FORNECIDO E INSTALADO EM CONDUTORES VERTICAIS DE ÁGUAS PLUVIAIS. AF_12/2014</v>
          </cell>
          <cell r="C3465" t="str">
            <v>UN</v>
          </cell>
          <cell r="D3465">
            <v>10.25</v>
          </cell>
        </row>
        <row r="3466">
          <cell r="A3466">
            <v>89600</v>
          </cell>
          <cell r="B3466" t="str">
            <v>LUVA DE CORRER, PVC, SERIE R, ÁGUA PLUVIAL, DN 75 MM, JUNTA ELÁSTICA, FORNECIDO E INSTALADO EM CONDUTORES VERTICAIS DE ÁGUAS PLUVIAIS. AF_12/2014</v>
          </cell>
          <cell r="C3466" t="str">
            <v>UN</v>
          </cell>
          <cell r="D3466">
            <v>11.18</v>
          </cell>
        </row>
        <row r="3467">
          <cell r="A3467">
            <v>89605</v>
          </cell>
          <cell r="B3467" t="str">
            <v>LUVA DE REDUÇÃO, PVC, SOLDÁVEL, DN 60MM X 50MM, INSTALADO EM PRUMADA DE ÁGUA - FORNECIMENTO E INSTALAÇÃO. AF_12/2014</v>
          </cell>
          <cell r="C3467" t="str">
            <v>UN</v>
          </cell>
          <cell r="D3467">
            <v>12.52</v>
          </cell>
        </row>
        <row r="3468">
          <cell r="A3468">
            <v>89609</v>
          </cell>
          <cell r="B3468" t="str">
            <v>UNIÃO, PVC, SOLDÁVEL, DN 60MM, INSTALADO EM PRUMADA DE ÁGUA - FORNECIMENTO E INSTALAÇÃO. AF_12/2014</v>
          </cell>
          <cell r="C3468" t="str">
            <v>UN</v>
          </cell>
          <cell r="D3468">
            <v>56.82</v>
          </cell>
        </row>
        <row r="3469">
          <cell r="A3469">
            <v>89610</v>
          </cell>
          <cell r="B3469" t="str">
            <v>ADAPTADOR CURTO COM BOLSA E ROSCA PARA REGISTRO, PVC, SOLDÁVEL, DN 60MM X 2, INSTALADO EM PRUMADA DE ÁGUA - FORNECIMENTO E INSTALAÇÃO. AF_12/2014</v>
          </cell>
          <cell r="C3469" t="str">
            <v>UN</v>
          </cell>
          <cell r="D3469">
            <v>12.84</v>
          </cell>
        </row>
        <row r="3470">
          <cell r="A3470">
            <v>89611</v>
          </cell>
          <cell r="B3470" t="str">
            <v>LUVA, PVC, SOLDÁVEL, DN 75MM, INSTALADO EM PRUMADA DE ÁGUA - FORNECIMENTO E INSTALAÇÃO. AF_12/2014</v>
          </cell>
          <cell r="C3470" t="str">
            <v>UN</v>
          </cell>
          <cell r="D3470">
            <v>20.82</v>
          </cell>
        </row>
        <row r="3471">
          <cell r="A3471">
            <v>89612</v>
          </cell>
          <cell r="B3471" t="str">
            <v>UNIÃO, PVC, SOLDÁVEL, DN 75MM, INSTALADO EM PRUMADA DE ÁGUA - FORNECIMENTO E INSTALAÇÃO. AF_12/2014</v>
          </cell>
          <cell r="C3471" t="str">
            <v>UN</v>
          </cell>
          <cell r="D3471">
            <v>111.83</v>
          </cell>
        </row>
        <row r="3472">
          <cell r="A3472">
            <v>89613</v>
          </cell>
          <cell r="B3472" t="str">
            <v>ADAPTADOR CURTO COM BOLSA E ROSCA PARA REGISTRO, PVC, SOLDÁVEL, DN 75MM X 2.1/2, INSTALADO EM PRUMADA DE ÁGUA - FORNECIMENTO E INSTALAÇÃO. AF_12/2014</v>
          </cell>
          <cell r="C3472" t="str">
            <v>UN</v>
          </cell>
          <cell r="D3472">
            <v>18.54</v>
          </cell>
        </row>
        <row r="3473">
          <cell r="A3473">
            <v>89614</v>
          </cell>
          <cell r="B3473" t="str">
            <v>LUVA, PVC, SOLDÁVEL, DN 85MM, INSTALADO EM PRUMADA DE ÁGUA - FORNECIMENTO E INSTALAÇÃO. AF_12/2014</v>
          </cell>
          <cell r="C3473" t="str">
            <v>UN</v>
          </cell>
          <cell r="D3473">
            <v>39.83</v>
          </cell>
        </row>
        <row r="3474">
          <cell r="A3474">
            <v>89615</v>
          </cell>
          <cell r="B3474" t="str">
            <v>UNIÃO, PVC, SOLDÁVEL, DN 85MM, INSTALADO EM PRUMADA DE ÁGUA - FORNECIMENTO E INSTALAÇÃO. AF_12/2014</v>
          </cell>
          <cell r="C3474" t="str">
            <v>UN</v>
          </cell>
          <cell r="D3474">
            <v>169.28</v>
          </cell>
        </row>
        <row r="3475">
          <cell r="A3475">
            <v>89616</v>
          </cell>
          <cell r="B3475" t="str">
            <v>ADAPTADOR CURTO COM BOLSA E ROSCA PARA REGISTRO, PVC, SOLDÁVEL, DN 85MM X 3, INSTALADO EM PRUMADA DE ÁGUA - FORNECIMENTO E INSTALAÇÃO. AF_12/2014</v>
          </cell>
          <cell r="C3475" t="str">
            <v>UN</v>
          </cell>
          <cell r="D3475">
            <v>27.06</v>
          </cell>
        </row>
        <row r="3476">
          <cell r="A3476">
            <v>89617</v>
          </cell>
          <cell r="B3476" t="str">
            <v>TE, PVC, SOLDÁVEL, DN 25MM, INSTALADO EM PRUMADA DE ÁGUA - FORNECIMENTO E INSTALAÇÃO. AF_12/2014</v>
          </cell>
          <cell r="C3476" t="str">
            <v>UN</v>
          </cell>
          <cell r="D3476">
            <v>4.3</v>
          </cell>
        </row>
        <row r="3477">
          <cell r="A3477">
            <v>89618</v>
          </cell>
          <cell r="B3477" t="str">
            <v>TÊ COM BUCHA DE LATÃO NA BOLSA CENTRAL, PVC, SOLDÁVEL, DN 25MM X 1/2, INSTALADO EM PRUMADA DE ÁGUA - FORNECIMENTO E INSTALAÇÃO. AF_12/2014</v>
          </cell>
          <cell r="C3477" t="str">
            <v>UN</v>
          </cell>
          <cell r="D3477">
            <v>9.3699999999999992</v>
          </cell>
        </row>
        <row r="3478">
          <cell r="A3478">
            <v>89619</v>
          </cell>
          <cell r="B3478" t="str">
            <v>TÊ DE REDUÇÃO, PVC, SOLDÁVEL, DN 25MM X 20MM, INSTALADO EM PRUMADA DE ÁGUA - FORNECIMENTO E INSTALAÇÃO. AF_12/2014</v>
          </cell>
          <cell r="C3478" t="str">
            <v>UN</v>
          </cell>
          <cell r="D3478">
            <v>5.65</v>
          </cell>
        </row>
        <row r="3479">
          <cell r="A3479">
            <v>89620</v>
          </cell>
          <cell r="B3479" t="str">
            <v>TE, PVC, SOLDÁVEL, DN 32MM, INSTALADO EM PRUMADA DE ÁGUA - FORNECIMENTO E INSTALAÇÃO. AF_12/2014</v>
          </cell>
          <cell r="C3479" t="str">
            <v>UN</v>
          </cell>
          <cell r="D3479">
            <v>7.13</v>
          </cell>
        </row>
        <row r="3480">
          <cell r="A3480">
            <v>89621</v>
          </cell>
          <cell r="B3480" t="str">
            <v>TÊ COM BUCHA DE LATÃO NA BOLSA CENTRAL, PVC, SOLDÁVEL, DN 32MM X 3/4, INSTALADO EM PRUMADA DE ÁGUA - FORNECIMENTO E INSTALAÇÃO. AF_12/2014</v>
          </cell>
          <cell r="C3480" t="str">
            <v>UN</v>
          </cell>
          <cell r="D3480">
            <v>15.72</v>
          </cell>
        </row>
        <row r="3481">
          <cell r="A3481">
            <v>89622</v>
          </cell>
          <cell r="B3481" t="str">
            <v>TÊ DE REDUÇÃO, PVC, SOLDÁVEL, DN 32MM X 25MM, INSTALADO EM PRUMADA DE ÁGUA - FORNECIMENTO E INSTALAÇÃO. AF_12/2014</v>
          </cell>
          <cell r="C3481" t="str">
            <v>UN</v>
          </cell>
          <cell r="D3481">
            <v>8.4700000000000006</v>
          </cell>
        </row>
        <row r="3482">
          <cell r="A3482">
            <v>89623</v>
          </cell>
          <cell r="B3482" t="str">
            <v>TE, PVC, SOLDÁVEL, DN 40MM, INSTALADO EM PRUMADA DE ÁGUA - FORNECIMENTO E INSTALAÇÃO. AF_12/2014</v>
          </cell>
          <cell r="C3482" t="str">
            <v>UN</v>
          </cell>
          <cell r="D3482">
            <v>11.41</v>
          </cell>
        </row>
        <row r="3483">
          <cell r="A3483">
            <v>89624</v>
          </cell>
          <cell r="B3483" t="str">
            <v>TÊ DE REDUÇÃO, PVC, SOLDÁVEL, DN 40MM X 32MM, INSTALADO EM PRUMADA DE ÁGUA - FORNECIMENTO E INSTALAÇÃO. AF_12/2014</v>
          </cell>
          <cell r="C3483" t="str">
            <v>UN</v>
          </cell>
          <cell r="D3483">
            <v>12.08</v>
          </cell>
        </row>
        <row r="3484">
          <cell r="A3484">
            <v>89625</v>
          </cell>
          <cell r="B3484" t="str">
            <v>TE, PVC, SOLDÁVEL, DN 50MM, INSTALADO EM PRUMADA DE ÁGUA - FORNECIMENTO E INSTALAÇÃO. AF_12/2014</v>
          </cell>
          <cell r="C3484" t="str">
            <v>UN</v>
          </cell>
          <cell r="D3484">
            <v>13.68</v>
          </cell>
        </row>
        <row r="3485">
          <cell r="A3485">
            <v>89626</v>
          </cell>
          <cell r="B3485" t="str">
            <v>TÊ DE REDUÇÃO, PVC, SOLDÁVEL, DN 50MM X 40MM, INSTALADO EM PRUMADA DE ÁGUA - FORNECIMENTO E INSTALAÇÃO. AF_12/2014</v>
          </cell>
          <cell r="C3485" t="str">
            <v>UN</v>
          </cell>
          <cell r="D3485">
            <v>18.899999999999999</v>
          </cell>
        </row>
        <row r="3486">
          <cell r="A3486">
            <v>89627</v>
          </cell>
          <cell r="B3486" t="str">
            <v>TÊ DE REDUÇÃO, PVC, SOLDÁVEL, DN 50MM X 25MM, INSTALADO EM PRUMADA DE ÁGUA - FORNECIMENTO E INSTALAÇÃO. AF_12/2014</v>
          </cell>
          <cell r="C3486" t="str">
            <v>UN</v>
          </cell>
          <cell r="D3486">
            <v>12.9</v>
          </cell>
        </row>
        <row r="3487">
          <cell r="A3487">
            <v>89628</v>
          </cell>
          <cell r="B3487" t="str">
            <v>TE, PVC, SOLDÁVEL, DN 60MM, INSTALADO EM PRUMADA DE ÁGUA - FORNECIMENTO E INSTALAÇÃO. AF_12/2014</v>
          </cell>
          <cell r="C3487" t="str">
            <v>UN</v>
          </cell>
          <cell r="D3487">
            <v>28.75</v>
          </cell>
        </row>
        <row r="3488">
          <cell r="A3488">
            <v>89629</v>
          </cell>
          <cell r="B3488" t="str">
            <v>TE, PVC, SOLDÁVEL, DN 75MM, INSTALADO EM PRUMADA DE ÁGUA - FORNECIMENTO E INSTALAÇÃO. AF_12/2014</v>
          </cell>
          <cell r="C3488" t="str">
            <v>UN</v>
          </cell>
          <cell r="D3488">
            <v>52.4</v>
          </cell>
        </row>
        <row r="3489">
          <cell r="A3489">
            <v>89630</v>
          </cell>
          <cell r="B3489" t="str">
            <v>TE DE REDUÇÃO, PVC, SOLDÁVEL, DN 75MM X 50MM, INSTALADO EM PRUMADA DE ÁGUA - FORNECIMENTO E INSTALAÇÃO. AF_12/2014</v>
          </cell>
          <cell r="C3489" t="str">
            <v>UN</v>
          </cell>
          <cell r="D3489">
            <v>45.3</v>
          </cell>
        </row>
        <row r="3490">
          <cell r="A3490">
            <v>89631</v>
          </cell>
          <cell r="B3490" t="str">
            <v>TE, PVC, SOLDÁVEL, DN 85MM, INSTALADO EM PRUMADA DE ÁGUA - FORNECIMENTO E INSTALAÇÃO. AF_12/2014</v>
          </cell>
          <cell r="C3490" t="str">
            <v>UN</v>
          </cell>
          <cell r="D3490">
            <v>79.959999999999994</v>
          </cell>
        </row>
        <row r="3491">
          <cell r="A3491">
            <v>89632</v>
          </cell>
          <cell r="B3491" t="str">
            <v>TE DE REDUÇÃO, PVC, SOLDÁVEL, DN 85MM X 60MM, INSTALADO EM PRUMADA DE ÁGUA - FORNECIMENTO E INSTALAÇÃO. AF_12/2014</v>
          </cell>
          <cell r="C3491" t="str">
            <v>UN</v>
          </cell>
          <cell r="D3491">
            <v>65.430000000000007</v>
          </cell>
        </row>
        <row r="3492">
          <cell r="A3492">
            <v>89637</v>
          </cell>
          <cell r="B3492" t="str">
            <v>JOELHO 90 GRAUS, CPVC, SOLDÁVEL, DN 15MM, INSTALADO EM RAMAL OU SUB-RAMAL DE ÁGUA - FORNECIMENTO E INSTALAÇÃO. AF_12/2014</v>
          </cell>
          <cell r="C3492" t="str">
            <v>UN</v>
          </cell>
          <cell r="D3492">
            <v>6.02</v>
          </cell>
        </row>
        <row r="3493">
          <cell r="A3493">
            <v>89638</v>
          </cell>
          <cell r="B3493" t="str">
            <v>JOELHO 45 GRAUS, CPVC, SOLDÁVEL, DN 15MM, INSTALADO EM RAMAL OU SUB-RAMAL DE ÁGUA - FORNECIMENTO E INSTALAÇÃO. AF_12/2014</v>
          </cell>
          <cell r="C3493" t="str">
            <v>UN</v>
          </cell>
          <cell r="D3493">
            <v>6.63</v>
          </cell>
        </row>
        <row r="3494">
          <cell r="A3494">
            <v>89639</v>
          </cell>
          <cell r="B3494" t="str">
            <v>CURVA 90 GRAUS, CPVC, SOLDÁVEL, DN 15MM, INSTALADO EM RAMAL OU SUB-RAMAL DE ÁGUA - FORNECIMENTO E INSTALAÇÃO. AF_12/2014</v>
          </cell>
          <cell r="C3494" t="str">
            <v>UN</v>
          </cell>
          <cell r="D3494">
            <v>6.88</v>
          </cell>
        </row>
        <row r="3495">
          <cell r="A3495">
            <v>89640</v>
          </cell>
          <cell r="B3495" t="str">
            <v>JOELHO DE TRANSIÇÃO, 90 GRAUS, CPVC, SOLDÁVEL, DN 15MM X 1/2", INSTALADO EM RAMAL OU SUB-RAMAL DE ÁGUA - FORNECIMENTO E INSTALAÇÃO. AF_12/2014</v>
          </cell>
          <cell r="C3495" t="str">
            <v>UN</v>
          </cell>
          <cell r="D3495">
            <v>10.56</v>
          </cell>
        </row>
        <row r="3496">
          <cell r="A3496">
            <v>89641</v>
          </cell>
          <cell r="B3496" t="str">
            <v>JOELHO 90 GRAUS, CPVC, SOLDÁVEL, DN 22MM, INSTALADO EM RAMAL OU SUB-RAMAL DE ÁGUA - FORNECIMENTO E INSTALAÇÃO. AF_12/2014</v>
          </cell>
          <cell r="C3496" t="str">
            <v>UN</v>
          </cell>
          <cell r="D3496">
            <v>8.3800000000000008</v>
          </cell>
        </row>
        <row r="3497">
          <cell r="A3497">
            <v>89642</v>
          </cell>
          <cell r="B3497" t="str">
            <v>JOELHO 45 GRAUS, CPVC, SOLDÁVEL, DN 22MM, INSTALADO EM RAMAL OU SUB-RAMAL DE ÁGUA - FORNECIMENTO E INSTALAÇÃO. AF_12/2014</v>
          </cell>
          <cell r="C3497" t="str">
            <v>UN</v>
          </cell>
          <cell r="D3497">
            <v>9.57</v>
          </cell>
        </row>
        <row r="3498">
          <cell r="A3498">
            <v>89643</v>
          </cell>
          <cell r="B3498" t="str">
            <v>CURVA 90 GRAUS, CPVC, SOLDÁVEL, DN 22MM, INSTALADO EM RAMAL OU SUB-RAMAL DE ÁGUA - FORNECIMENTO E INSTALAÇÃO. AF_12/2014</v>
          </cell>
          <cell r="C3498" t="str">
            <v>UN</v>
          </cell>
          <cell r="D3498">
            <v>9.9700000000000006</v>
          </cell>
        </row>
        <row r="3499">
          <cell r="A3499">
            <v>89644</v>
          </cell>
          <cell r="B3499" t="str">
            <v>JOELHO DE TRANSIÇÃO, 90 GRAUS, CPVC, SOLDÁVEL, DN 22MM X 1/2", INSTALADO EM RAMAL OU SUB-RAMAL DE ÁGUA - FORNECIMENTO E INSTALAÇÃO. AF_12/2014</v>
          </cell>
          <cell r="C3499" t="str">
            <v>UN</v>
          </cell>
          <cell r="D3499">
            <v>15.58</v>
          </cell>
        </row>
        <row r="3500">
          <cell r="A3500">
            <v>89645</v>
          </cell>
          <cell r="B3500" t="str">
            <v>JOELHO DE TRANSIÇÃO, 90 GRAUS, CPVC, SOLDÁVEL, DN 22MM X 3/4", INSTALADO EM RAMAL OU SUB-RAMAL DE ÁGUA - FORNECIMENTO E INSTALAÇÃO. AF_12/2014</v>
          </cell>
          <cell r="C3500" t="str">
            <v>UN</v>
          </cell>
          <cell r="D3500">
            <v>17.170000000000002</v>
          </cell>
        </row>
        <row r="3501">
          <cell r="A3501">
            <v>89646</v>
          </cell>
          <cell r="B3501" t="str">
            <v>JOELHO 90 GRAUS, CPVC, SOLDÁVEL, DN 28MM, INSTALADO EM RAMAL OU SUB-RAMAL DE ÁGUA - FORNECIMENTO E INSTALAÇÃO. AF_12/2014</v>
          </cell>
          <cell r="C3501" t="str">
            <v>UN</v>
          </cell>
          <cell r="D3501">
            <v>12.82</v>
          </cell>
        </row>
        <row r="3502">
          <cell r="A3502">
            <v>89647</v>
          </cell>
          <cell r="B3502" t="str">
            <v>JOELHO 45 GRAUS, CPVC, SOLDÁVEL, DN 28MM, INSTALADO EM RAMAL OU SUB-RAMAL DE ÁGUA  FORNECIMENTO E INSTALAÇÃO. AF_12/2014</v>
          </cell>
          <cell r="C3502" t="str">
            <v>UN</v>
          </cell>
          <cell r="D3502">
            <v>12.54</v>
          </cell>
        </row>
        <row r="3503">
          <cell r="A3503">
            <v>89648</v>
          </cell>
          <cell r="B3503" t="str">
            <v>CURVA 90 GRAUS, CPVC, SOLDÁVEL, DN 28MM, INSTALADO EM RAMAL OU SUB-RAMAL DE ÁGUA  FORNECIMENTO E INSTALAÇÃO. AF_12/2014</v>
          </cell>
          <cell r="C3503" t="str">
            <v>UN</v>
          </cell>
          <cell r="D3503">
            <v>13.82</v>
          </cell>
        </row>
        <row r="3504">
          <cell r="A3504">
            <v>89649</v>
          </cell>
          <cell r="B3504" t="str">
            <v>JOELHO 90 GRAUS, CPVC, SOLDÁVEL, DN 35MM, INSTALADO EM RAMAL OU SUB-RAMAL DE ÁGUA  FORNECIMENTO E INSTALAÇÃO. AF_12/2014</v>
          </cell>
          <cell r="C3504" t="str">
            <v>UN</v>
          </cell>
          <cell r="D3504">
            <v>18.739999999999998</v>
          </cell>
        </row>
        <row r="3505">
          <cell r="A3505">
            <v>89650</v>
          </cell>
          <cell r="B3505" t="str">
            <v>JOELHO 45 GRAUS, CPVC, SOLDÁVEL, DN 35MM, INSTALADO EM RAMAL OU SUB-RAMAL DE ÁGUA  FORNECIMENTO E INSTALAÇÃO. AF_12/2014</v>
          </cell>
          <cell r="C3505" t="str">
            <v>UN</v>
          </cell>
          <cell r="D3505">
            <v>18.739999999999998</v>
          </cell>
        </row>
        <row r="3506">
          <cell r="A3506">
            <v>89651</v>
          </cell>
          <cell r="B3506" t="str">
            <v>LUVA, CPVC, SOLDÁVEL, DN 15MM, INSTALADO EM RAMAL OU SUB-RAMAL DE ÁGUA - FORNECIMENTO E INSTALAÇÃO. AF_12/2014</v>
          </cell>
          <cell r="C3506" t="str">
            <v>UN</v>
          </cell>
          <cell r="D3506">
            <v>4.08</v>
          </cell>
        </row>
        <row r="3507">
          <cell r="A3507">
            <v>89652</v>
          </cell>
          <cell r="B3507" t="str">
            <v>LUVA DE CORRER, CPVC, SOLDÁVEL, DN 15MM, INSTALADO EM RAMAL OU SUB-RAMAL DE ÁGUA  FORNECIMENTO E INSTALAÇÃO. AF_12/2014</v>
          </cell>
          <cell r="C3507" t="str">
            <v>UN</v>
          </cell>
          <cell r="D3507">
            <v>6.8</v>
          </cell>
        </row>
        <row r="3508">
          <cell r="A3508">
            <v>89653</v>
          </cell>
          <cell r="B3508" t="str">
            <v>LUVA DE TRANSIÇÃO, CPVC, SOLDÁVEL, DN15MM X 1/2", INSTALADO EM RAMAL OU SUB-RAMAL DE ÁGUA - FORNECIMENTO E INSTALAÇÃO. AF_12/2014</v>
          </cell>
          <cell r="C3508" t="str">
            <v>UN</v>
          </cell>
          <cell r="D3508">
            <v>10.98</v>
          </cell>
        </row>
        <row r="3509">
          <cell r="A3509">
            <v>89654</v>
          </cell>
          <cell r="B3509" t="str">
            <v>UNIÃO, CPVC, SOLDÁVEL, DN15MM, INSTALADO EM RAMAL OU SUB-RAMAL DE ÁGUA  FORNECIMENTO E INSTALAÇÃO. AF_12/2014</v>
          </cell>
          <cell r="C3509" t="str">
            <v>UN</v>
          </cell>
          <cell r="D3509">
            <v>10.71</v>
          </cell>
        </row>
        <row r="3510">
          <cell r="A3510">
            <v>89655</v>
          </cell>
          <cell r="B3510" t="str">
            <v>CONECTOR, CPVC, SOLDÁVEL, DN 15MM X 1/2, INSTALADO EM RAMAL OU SUB-RAMAL DE ÁGUA  FORNECIMENTO E INSTALAÇÃO. AF_12/2014</v>
          </cell>
          <cell r="C3510" t="str">
            <v>UN</v>
          </cell>
          <cell r="D3510">
            <v>15.82</v>
          </cell>
        </row>
        <row r="3511">
          <cell r="A3511">
            <v>89656</v>
          </cell>
          <cell r="B3511" t="str">
            <v>ADAPTADOR, CPVC, SOLDÁVEL, DN15MM, INSTALADO EM RAMAL OU SUB-RAMAL DE ÁGUA  FORNECIMENTO E INSTALAÇÃO. AF_12/2014</v>
          </cell>
          <cell r="C3511" t="str">
            <v>UN</v>
          </cell>
          <cell r="D3511">
            <v>7.23</v>
          </cell>
        </row>
        <row r="3512">
          <cell r="A3512">
            <v>89657</v>
          </cell>
          <cell r="B3512" t="str">
            <v>CURVA DE TRANSPOSIÇÃO, CPVC, SOLDÁVEL, DN15MM, INSTALADO EM RAMAL OU SUB-RAMAL DE ÁGUA  FORNECIMENTO E INSTALAÇÃO. AF_12/2014</v>
          </cell>
          <cell r="C3512" t="str">
            <v>UN</v>
          </cell>
          <cell r="D3512">
            <v>7.37</v>
          </cell>
        </row>
        <row r="3513">
          <cell r="A3513">
            <v>89658</v>
          </cell>
          <cell r="B3513" t="str">
            <v>LUVA, CPVC, SOLDÁVEL, DN 22MM, INSTALADO EM RAMAL OU SUB-RAMAL DE ÁGUA  FORNECIMENTO E INSTALAÇÃO. AF_12/2014</v>
          </cell>
          <cell r="C3513" t="str">
            <v>UN</v>
          </cell>
          <cell r="D3513">
            <v>5.56</v>
          </cell>
        </row>
        <row r="3514">
          <cell r="A3514">
            <v>89659</v>
          </cell>
          <cell r="B3514" t="str">
            <v>LUVA DE CORRER, CPVC, SOLDÁVEL, DN 22MM, INSTALADO EM RAMAL OU SUB-RAMAL DE ÁGUA  FORNECIMENTO E INSTALAÇÃO. AF_12/2014</v>
          </cell>
          <cell r="C3514" t="str">
            <v>UN</v>
          </cell>
          <cell r="D3514">
            <v>9.73</v>
          </cell>
        </row>
        <row r="3515">
          <cell r="A3515">
            <v>89660</v>
          </cell>
          <cell r="B3515" t="str">
            <v>LUVA DE TRANSIÇÃO, CPVC, SOLDÁVEL, DN22MM X 25MM, INSTALADO EM RAMAL OU SUB-RAMAL DE ÁGUA - FORNECIMENTO E INSTALAÇÃO. AF_12/2014</v>
          </cell>
          <cell r="C3515" t="str">
            <v>UN</v>
          </cell>
          <cell r="D3515">
            <v>5.2</v>
          </cell>
        </row>
        <row r="3516">
          <cell r="A3516">
            <v>89661</v>
          </cell>
          <cell r="B3516" t="str">
            <v>UNIÃO, CPVC, SOLDÁVEL, DN22MM, INSTALADO EM RAMAL OU SUB-RAMAL DE ÁGUA  FORNECIMENTO E INSTALAÇÃO. AF_12/2014</v>
          </cell>
          <cell r="C3516" t="str">
            <v>UN</v>
          </cell>
          <cell r="D3516">
            <v>12.89</v>
          </cell>
        </row>
        <row r="3517">
          <cell r="A3517">
            <v>89662</v>
          </cell>
          <cell r="B3517" t="str">
            <v>CONECTOR, CPVC, SOLDÁVEL, DN 22MM X 1/2, INSTALADO EM RAMAL OU SUB-RAMAL DE ÁGUA  FORNECIMENTO E INSTALAÇÃO. AF_12/2014</v>
          </cell>
          <cell r="C3517" t="str">
            <v>UN</v>
          </cell>
          <cell r="D3517">
            <v>19.670000000000002</v>
          </cell>
        </row>
        <row r="3518">
          <cell r="A3518">
            <v>89663</v>
          </cell>
          <cell r="B3518" t="str">
            <v>ADAPTADOR, CPVC, SOLDÁVEL, DN22MM, INSTALADO EM RAMAL OU SUB-RAMAL DE ÁGUA  FORNECIMENTO E INSTALAÇÃO. AF_12/2014</v>
          </cell>
          <cell r="C3518" t="str">
            <v>UN</v>
          </cell>
          <cell r="D3518">
            <v>8.31</v>
          </cell>
        </row>
        <row r="3519">
          <cell r="A3519">
            <v>89664</v>
          </cell>
          <cell r="B3519" t="str">
            <v>CURVA DE TRANSPOSIÇÃO, CPVC, SOLDÁVEL, DN22MM, INSTALADO EM RAMAL OU SUB-RAMAL DE ÁGUA  FORNECIMENTO E INSTALAÇÃO. AF_12/2014</v>
          </cell>
          <cell r="C3519" t="str">
            <v>UN</v>
          </cell>
          <cell r="D3519">
            <v>9.73</v>
          </cell>
        </row>
        <row r="3520">
          <cell r="A3520">
            <v>89665</v>
          </cell>
          <cell r="B3520" t="str">
            <v>REDUÇÃO EXCÊNTRICA, PVC, SERIE R, ÁGUA PLUVIAL, DN 75 X 50 MM, JUNTA ELÁSTICA, FORNECIDO E INSTALADO EM CONDUTORES VERTICAIS DE ÁGUAS PLUVIAIS. AF_12/2014</v>
          </cell>
          <cell r="C3520" t="str">
            <v>UN</v>
          </cell>
          <cell r="D3520">
            <v>7.75</v>
          </cell>
        </row>
        <row r="3521">
          <cell r="A3521">
            <v>89666</v>
          </cell>
          <cell r="B3521" t="str">
            <v>BUCHA DE REDUÇÃO, CPVC, SOLDÁVEL, DN22MM X 15MM, INSTALADO EM RAMAL OU SUB-RAMAL DE ÁGUA  FORNECIMENTO E INSTALAÇÃO. AF_12/2014</v>
          </cell>
          <cell r="C3521" t="str">
            <v>UN</v>
          </cell>
          <cell r="D3521">
            <v>4.58</v>
          </cell>
        </row>
        <row r="3522">
          <cell r="A3522">
            <v>89667</v>
          </cell>
          <cell r="B3522" t="str">
            <v>TÊ DE INSPEÇÃO, PVC, SERIE R, ÁGUA PLUVIAL, DN 75 MM, JUNTA ELÁSTICA, FORNECIDO E INSTALADO EM CONDUTORES VERTICAIS DE ÁGUAS PLUVIAIS. AF_12/2014</v>
          </cell>
          <cell r="C3522" t="str">
            <v>UN</v>
          </cell>
          <cell r="D3522">
            <v>20.47</v>
          </cell>
        </row>
        <row r="3523">
          <cell r="A3523">
            <v>89668</v>
          </cell>
          <cell r="B3523" t="str">
            <v>CONECTOR, CPVC, SOLDÁVEL, DN22MM X 3/4", INSTALADO EM RAMAL OU SUB-RAMAL DE ÁGUA - FORNECIMENTO E INSTALAÇÃO. AF_12/2014</v>
          </cell>
          <cell r="C3523" t="str">
            <v>UN</v>
          </cell>
          <cell r="D3523">
            <v>18.670000000000002</v>
          </cell>
        </row>
        <row r="3524">
          <cell r="A3524">
            <v>89669</v>
          </cell>
          <cell r="B3524" t="str">
            <v>LUVA SIMPLES, PVC, SERIE R, ÁGUA PLUVIAL, DN 100 MM, JUNTA ELÁSTICA, FORNECIDO E INSTALADO EM CONDUTORES VERTICAIS DE ÁGUAS PLUVIAIS. AF_12/2014</v>
          </cell>
          <cell r="C3524" t="str">
            <v>UN</v>
          </cell>
          <cell r="D3524">
            <v>13.07</v>
          </cell>
        </row>
        <row r="3525">
          <cell r="A3525">
            <v>89670</v>
          </cell>
          <cell r="B3525" t="str">
            <v>LUVA, CPVC, SOLDÁVEL, DN 28MM, INSTALADO EM RAMAL OU SUB-RAMAL DE ÁGUA  FORNECIMENTO E INSTALAÇÃO. AF_12/2014</v>
          </cell>
          <cell r="C3525" t="str">
            <v>UN</v>
          </cell>
          <cell r="D3525">
            <v>8.11</v>
          </cell>
        </row>
        <row r="3526">
          <cell r="A3526">
            <v>89671</v>
          </cell>
          <cell r="B3526" t="str">
            <v>LUVA DE CORRER, PVC, SERIE R, ÁGUA PLUVIAL, DN 100 MM, JUNTA ELÁSTICA, FORNECIDO E INSTALADO EM CONDUTORES VERTICAIS DE ÁGUAS PLUVIAIS. AF_12/2014</v>
          </cell>
          <cell r="C3526" t="str">
            <v>UN</v>
          </cell>
          <cell r="D3526">
            <v>19.440000000000001</v>
          </cell>
        </row>
        <row r="3527">
          <cell r="A3527">
            <v>89672</v>
          </cell>
          <cell r="B3527" t="str">
            <v>LUVA DE CORRER, CPVC, SOLDÁVEL, DN 28MM, INSTALADO EM RAMAL OU SUB-RAMAL DE ÁGUA  FORNECIMENTO E INSTALAÇÃO. AF_12/2014</v>
          </cell>
          <cell r="C3527" t="str">
            <v>UN</v>
          </cell>
          <cell r="D3527">
            <v>12.88</v>
          </cell>
        </row>
        <row r="3528">
          <cell r="A3528">
            <v>89673</v>
          </cell>
          <cell r="B3528" t="str">
            <v>REDUÇÃO EXCÊNTRICA, PVC, SERIE R, ÁGUA PLUVIAL, DN 100 X 75 MM, JUNTA ELÁSTICA, FORNECIDO E INSTALADO EM CONDUTORES VERTICAIS DE ÁGUAS PLUVIAIS. AF_12/2014</v>
          </cell>
          <cell r="C3528" t="str">
            <v>UN</v>
          </cell>
          <cell r="D3528">
            <v>15.25</v>
          </cell>
        </row>
        <row r="3529">
          <cell r="A3529">
            <v>89674</v>
          </cell>
          <cell r="B3529" t="str">
            <v>UNIÃO, CPVC, SOLDÁVEL, DN28MM, INSTALADO EM RAMAL OU SUB-RAMAL DE ÁGUA  FORNECIMENTO E INSTALAÇÃO. AF_12/2014</v>
          </cell>
          <cell r="C3529" t="str">
            <v>UN</v>
          </cell>
          <cell r="D3529">
            <v>18.95</v>
          </cell>
        </row>
        <row r="3530">
          <cell r="A3530">
            <v>89675</v>
          </cell>
          <cell r="B3530" t="str">
            <v>TÊ DE INSPEÇÃO, PVC, SERIE R, ÁGUA PLUVIAL, DN 100 MM, JUNTA ELÁSTICA, FORNECIDO E INSTALADO EM CONDUTORES VERTICAIS DE ÁGUAS PLUVIAIS. AF_12/2014</v>
          </cell>
          <cell r="C3530" t="str">
            <v>UN</v>
          </cell>
          <cell r="D3530">
            <v>34.630000000000003</v>
          </cell>
        </row>
        <row r="3531">
          <cell r="A3531">
            <v>89676</v>
          </cell>
          <cell r="B3531" t="str">
            <v>CONECTOR, CPVC, SOLDÁVEL, DN 28MM X 1, INSTALADO EM RAMAL OU SUB-RAMAL DE ÁGUA  FORNECIMENTO E INSTALAÇÃO. AF_12/2014</v>
          </cell>
          <cell r="C3531" t="str">
            <v>UN</v>
          </cell>
          <cell r="D3531">
            <v>28.86</v>
          </cell>
        </row>
        <row r="3532">
          <cell r="A3532">
            <v>89677</v>
          </cell>
          <cell r="B3532" t="str">
            <v>LUVA SIMPLES, PVC, SERIE R, ÁGUA PLUVIAL, DN 150 MM, JUNTA ELÁSTICA, FORNECIDO E INSTALADO EM CONDUTORES VERTICAIS DE ÁGUAS PLUVIAIS. AF_12/2014</v>
          </cell>
          <cell r="C3532" t="str">
            <v>UN</v>
          </cell>
          <cell r="D3532">
            <v>37.03</v>
          </cell>
        </row>
        <row r="3533">
          <cell r="A3533">
            <v>89678</v>
          </cell>
          <cell r="B3533" t="str">
            <v>BUCHA DE REDUÇÃO, CPVC, SOLDÁVEL, DN28MM X 22MM, INSTALADO EM RAMAL OU SUB-RAMAL DE ÁGUA  FORNECIMENTO E INSTALAÇÃO. AF_12/2014</v>
          </cell>
          <cell r="C3533" t="str">
            <v>UN</v>
          </cell>
          <cell r="D3533">
            <v>5.99</v>
          </cell>
        </row>
        <row r="3534">
          <cell r="A3534">
            <v>89679</v>
          </cell>
          <cell r="B3534" t="str">
            <v>LUVA DE CORRER, PVC, SERIE R, ÁGUA PLUVIAL, DN 150 MM, JUNTA ELÁSTICA, FORNECIDO E INSTALADO EM CONDUTORES VERTICAIS DE ÁGUAS PLUVIAIS. AF_12/2014</v>
          </cell>
          <cell r="C3534" t="str">
            <v>UN</v>
          </cell>
          <cell r="D3534">
            <v>59.77</v>
          </cell>
        </row>
        <row r="3535">
          <cell r="A3535">
            <v>89680</v>
          </cell>
          <cell r="B3535" t="str">
            <v>LUVA, CPVC, SOLDÁVEL, DN 35MM, INSTALADO EM RAMAL OU SUB-RAMAL DE ÁGUA  FORNECIMENTO E INSTALAÇÃO. AF_12/2014</v>
          </cell>
          <cell r="C3535" t="str">
            <v>UN</v>
          </cell>
          <cell r="D3535">
            <v>12.63</v>
          </cell>
        </row>
        <row r="3536">
          <cell r="A3536">
            <v>89681</v>
          </cell>
          <cell r="B3536" t="str">
            <v>REDUÇÃO EXCÊNTRICA, PVC, SERIE R, ÁGUA PLUVIAL, DN 150 X 100 MM, JUNTA ELÁSTICA, FORNECIDO E INSTALADO EM CONDUTORES VERTICAIS DE ÁGUAS PLUVIAIS. AF_12/2014</v>
          </cell>
          <cell r="C3536" t="str">
            <v>UN</v>
          </cell>
          <cell r="D3536">
            <v>41.06</v>
          </cell>
        </row>
        <row r="3537">
          <cell r="A3537">
            <v>89682</v>
          </cell>
          <cell r="B3537" t="str">
            <v>LUVA DE CORRER, CPVC, SOLDÁVEL, DN 35MM, INSTALADO EM RAMAL OU SUB-RAMAL DE ÁGUA  FORNECIMENTO E INSTALAÇÃO. AF_12/2014</v>
          </cell>
          <cell r="C3537" t="str">
            <v>UN</v>
          </cell>
          <cell r="D3537">
            <v>19.75</v>
          </cell>
        </row>
        <row r="3538">
          <cell r="A3538">
            <v>89684</v>
          </cell>
          <cell r="B3538" t="str">
            <v>UNIÃO, CPVC, SOLDÁVEL, DN35MM, INSTALADO EM RAMAL OU SUB-RAMAL DE ÁGUA  FORNECIMENTO E INSTALAÇÃO. AF_12/2014</v>
          </cell>
          <cell r="C3538" t="str">
            <v>UN</v>
          </cell>
          <cell r="D3538">
            <v>27.39</v>
          </cell>
        </row>
        <row r="3539">
          <cell r="A3539">
            <v>89685</v>
          </cell>
          <cell r="B3539" t="str">
            <v>JUNÇÃO SIMPLES, PVC, SERIE R, ÁGUA PLUVIAL, DN 75 X 75 MM, JUNTA ELÁSTICA, FORNECIDO E INSTALADO EM CONDUTORES VERTICAIS DE ÁGUAS PLUVIAIS. AF_12/2014</v>
          </cell>
          <cell r="C3539" t="str">
            <v>UN</v>
          </cell>
          <cell r="D3539">
            <v>28.16</v>
          </cell>
        </row>
        <row r="3540">
          <cell r="A3540">
            <v>89686</v>
          </cell>
          <cell r="B3540" t="str">
            <v>CONECTOR, CPVC, SOLDÁVEL, DN 35MM X 1 1/4, INSTALADO EM RAMAL OU SUB-RAMAL DE ÁGUA  FORNECIMENTO E INSTALAÇÃO. AF_12/2014</v>
          </cell>
          <cell r="C3540" t="str">
            <v>UN</v>
          </cell>
          <cell r="D3540">
            <v>102.96</v>
          </cell>
        </row>
        <row r="3541">
          <cell r="A3541">
            <v>89687</v>
          </cell>
          <cell r="B3541" t="str">
            <v>TÊ, PVC, SERIE R, ÁGUA PLUVIAL, DN 75 X 75 MM, JUNTA ELÁSTICA, FORNECIDO E INSTALADO EM CONDUTORES VERTICAIS DE ÁGUAS PLUVIAIS. AF_12/2014</v>
          </cell>
          <cell r="C3541" t="str">
            <v>UN</v>
          </cell>
          <cell r="D3541">
            <v>24.12</v>
          </cell>
        </row>
        <row r="3542">
          <cell r="A3542">
            <v>89689</v>
          </cell>
          <cell r="B3542" t="str">
            <v>BUCHA DE REDUÇÃO, CPVC, SOLDÁVEL, DN35MM X 28MM, INSTALADO EM RAMAL OU SUB-RAMAL DE ÁGUA  FORNECIMENTO E INSTALAÇÃO. AF_12/2014</v>
          </cell>
          <cell r="C3542" t="str">
            <v>UN</v>
          </cell>
          <cell r="D3542">
            <v>21.28</v>
          </cell>
        </row>
        <row r="3543">
          <cell r="A3543">
            <v>89690</v>
          </cell>
          <cell r="B3543" t="str">
            <v>JUNÇÃO SIMPLES, PVC, SERIE R, ÁGUA PLUVIAL, DN 100 X 100 MM, JUNTA ELÁSTICA, FORNECIDO E INSTALADO EM CONDUTORES VERTICAIS DE ÁGUAS PLUVIAIS. AF_12/2014</v>
          </cell>
          <cell r="C3543" t="str">
            <v>UN</v>
          </cell>
          <cell r="D3543">
            <v>42.56</v>
          </cell>
        </row>
        <row r="3544">
          <cell r="A3544">
            <v>89691</v>
          </cell>
          <cell r="B3544" t="str">
            <v>TE, CPVC, SOLDÁVEL, DN 15MM, INSTALADO EM RAMAL OU SUB-RAMAL DE ÁGUA - FORNECIMENTO E INSTALAÇÃO. AF_12/2014</v>
          </cell>
          <cell r="C3544" t="str">
            <v>UN</v>
          </cell>
          <cell r="D3544">
            <v>7.75</v>
          </cell>
        </row>
        <row r="3545">
          <cell r="A3545">
            <v>89692</v>
          </cell>
          <cell r="B3545" t="str">
            <v>JUNÇÃO SIMPLES, PVC, SERIE R, ÁGUA PLUVIAL, DN 100 X 75 MM, JUNTA ELÁSTICA, FORNECIDO E INSTALADO EM CONDUTORES VERTICAIS DE ÁGUAS PLUVIAIS. AF_12/2014</v>
          </cell>
          <cell r="C3545" t="str">
            <v>UN</v>
          </cell>
          <cell r="D3545">
            <v>40.200000000000003</v>
          </cell>
        </row>
        <row r="3546">
          <cell r="A3546">
            <v>89693</v>
          </cell>
          <cell r="B3546" t="str">
            <v>TÊ, PVC, SERIE R, ÁGUA PLUVIAL, DN 100 X 100 MM, JUNTA ELÁSTICA, FORNECIDO E INSTALADO EM CONDUTORES VERTICAIS DE ÁGUAS PLUVIAIS. AF_12/2014</v>
          </cell>
          <cell r="C3546" t="str">
            <v>UN</v>
          </cell>
          <cell r="D3546">
            <v>39.020000000000003</v>
          </cell>
        </row>
        <row r="3547">
          <cell r="A3547">
            <v>89694</v>
          </cell>
          <cell r="B3547" t="str">
            <v>TE DE TRANSIÇÃO, CPVC, SOLDÁVEL, DN 15MM X 1/2, INSTALADO EM RAMAL OU SUB-RAMAL DE ÁGUA  FORNECIMENTO E INSTALAÇÃO. AF_12/2014</v>
          </cell>
          <cell r="C3547" t="str">
            <v>UN</v>
          </cell>
          <cell r="D3547">
            <v>12.42</v>
          </cell>
        </row>
        <row r="3548">
          <cell r="A3548">
            <v>89695</v>
          </cell>
          <cell r="B3548" t="str">
            <v>TÊ MISTURADOR, CPVC, SOLDÁVEL, DN15MM, INSTALADO EM RAMAL OU SUB-RAMAL DE ÁGUA  FORNECIMENTO E INSTALAÇÃO. AF_12/2014</v>
          </cell>
          <cell r="C3548" t="str">
            <v>UN</v>
          </cell>
          <cell r="D3548">
            <v>11.54</v>
          </cell>
        </row>
        <row r="3549">
          <cell r="A3549">
            <v>89696</v>
          </cell>
          <cell r="B3549" t="str">
            <v>TÊ, PVC, SERIE R, ÁGUA PLUVIAL, DN 100 X 75 MM, JUNTA ELÁSTICA, FORNECIDO E INSTALADO EM CONDUTORES VERTICAIS DE ÁGUAS PLUVIAIS. AF_12/2014</v>
          </cell>
          <cell r="C3549" t="str">
            <v>UN</v>
          </cell>
          <cell r="D3549">
            <v>35.4</v>
          </cell>
        </row>
        <row r="3550">
          <cell r="A3550">
            <v>89697</v>
          </cell>
          <cell r="B3550" t="str">
            <v>TE, CPVC, SOLDÁVEL, DN 22MM, INSTALADO EM RAMAL OU SUB-RAMAL DE ÁGUA - FORNECIMENTO E INSTALAÇÃO. AF_12/2014</v>
          </cell>
          <cell r="C3550" t="str">
            <v>UN</v>
          </cell>
          <cell r="D3550">
            <v>9.58</v>
          </cell>
        </row>
        <row r="3551">
          <cell r="A3551">
            <v>89698</v>
          </cell>
          <cell r="B3551" t="str">
            <v>JUNÇÃO SIMPLES, PVC, SERIE R, ÁGUA PLUVIAL, DN 150 X 150 MM, JUNTA ELÁSTICA, FORNECIDO E INSTALADO EM CONDUTORES VERTICAIS DE ÁGUAS PLUVIAIS. AF_12/2014</v>
          </cell>
          <cell r="C3551" t="str">
            <v>UN</v>
          </cell>
          <cell r="D3551">
            <v>124.74</v>
          </cell>
        </row>
        <row r="3552">
          <cell r="A3552">
            <v>89699</v>
          </cell>
          <cell r="B3552" t="str">
            <v>JUNÇÃO SIMPLES, PVC, SERIE R, ÁGUA PLUVIAL, DN 150 X 100 MM, JUNTA ELÁSTICA, FORNECIDO E INSTALADO EM CONDUTORES VERTICAIS DE ÁGUAS PLUVIAIS. AF_12/2014</v>
          </cell>
          <cell r="C3552" t="str">
            <v>UN</v>
          </cell>
          <cell r="D3552">
            <v>107.38</v>
          </cell>
        </row>
        <row r="3553">
          <cell r="A3553">
            <v>89700</v>
          </cell>
          <cell r="B3553" t="str">
            <v>TE DE TRANSIÇÃO, CPVC, SOLDÁVEL, DN 22MM X 1/2, INSTALADO EM RAMAL OU SUB-RAMAL DE ÁGUA  FORNECIMENTO E INSTALAÇÃO. AF_12/2014</v>
          </cell>
          <cell r="C3553" t="str">
            <v>UN</v>
          </cell>
          <cell r="D3553">
            <v>13.57</v>
          </cell>
        </row>
        <row r="3554">
          <cell r="A3554">
            <v>89701</v>
          </cell>
          <cell r="B3554" t="str">
            <v>TÊ, PVC, SERIE R, ÁGUA PLUVIAL, DN 150 X 150 MM, JUNTA ELÁSTICA, FORNECIDO E INSTALADO EM CONDUTORES VERTICAIS DE ÁGUAS PLUVIAIS. AF_12/2014</v>
          </cell>
          <cell r="C3554" t="str">
            <v>UN</v>
          </cell>
          <cell r="D3554">
            <v>84.71</v>
          </cell>
        </row>
        <row r="3555">
          <cell r="A3555">
            <v>89702</v>
          </cell>
          <cell r="B3555" t="str">
            <v>TÊ MISTURADOR, CPVC, SOLDÁVEL, DN22MM, INSTALADO EM RAMAL OU SUB-RAMAL DE ÁGUA  FORNECIMENTO E INSTALAÇÃO. AF_12/2014</v>
          </cell>
          <cell r="C3555" t="str">
            <v>UN</v>
          </cell>
          <cell r="D3555">
            <v>13.57</v>
          </cell>
        </row>
        <row r="3556">
          <cell r="A3556">
            <v>89703</v>
          </cell>
          <cell r="B3556" t="str">
            <v>TE MISTURADOR DE TRANSIÇÃO, CPVC, SOLDÁVEL, DN 22MM X 3/4", INSTALADO EM RAMAL OU SUB-RAMAL DE ÁGUA - FORNECIMENTO E INSTALAÇÃO. AF_12/2014</v>
          </cell>
          <cell r="C3556" t="str">
            <v>UN</v>
          </cell>
          <cell r="D3556">
            <v>29.78</v>
          </cell>
        </row>
        <row r="3557">
          <cell r="A3557">
            <v>89704</v>
          </cell>
          <cell r="B3557" t="str">
            <v>TÊ, PVC, SERIE R, ÁGUA PLUVIAL, DN 150 X 100 MM, JUNTA ELÁSTICA, FORNECIDO E INSTALADO EM CONDUTORES VERTICAIS DE ÁGUAS PLUVIAIS. AF_12/2014</v>
          </cell>
          <cell r="C3557" t="str">
            <v>UN</v>
          </cell>
          <cell r="D3557">
            <v>67.59</v>
          </cell>
        </row>
        <row r="3558">
          <cell r="A3558">
            <v>89705</v>
          </cell>
          <cell r="B3558" t="str">
            <v>TÊ, CPVC, SOLDÁVEL, DN28MM, INSTALADO EM RAMAL OU SUB-RAMAL DE ÁGUA   FORNECIMENTO E INSTALAÇÃO. AF_12/2014</v>
          </cell>
          <cell r="C3558" t="str">
            <v>UN</v>
          </cell>
          <cell r="D3558">
            <v>15.33</v>
          </cell>
        </row>
        <row r="3559">
          <cell r="A3559">
            <v>89706</v>
          </cell>
          <cell r="B3559" t="str">
            <v>TÊ, CPVC, SOLDÁVEL, DN35MM, INSTALADO EM RAMAL OU SUB-RAMAL DE ÁGUA  FORNECIMENTO E INSTALAÇÃO. AF_12/2014</v>
          </cell>
          <cell r="C3559" t="str">
            <v>UN</v>
          </cell>
          <cell r="D3559">
            <v>32.85</v>
          </cell>
        </row>
        <row r="3560">
          <cell r="A3560">
            <v>89718</v>
          </cell>
          <cell r="B3560" t="str">
            <v>TUBO, CPVC, SOLDÁVEL, DN 35MM, INSTALADO EM RAMAL DE DISTRIBUIÇÃO DE ÁGUA   FORNECIMENTO E INSTALAÇÃO. AF_12/2014</v>
          </cell>
          <cell r="C3560" t="str">
            <v>M</v>
          </cell>
          <cell r="D3560">
            <v>30.02</v>
          </cell>
        </row>
        <row r="3561">
          <cell r="A3561">
            <v>89719</v>
          </cell>
          <cell r="B3561" t="str">
            <v>JOELHO 90 GRAUS, CPVC, SOLDÁVEL, DN 22MM, INSTALADO EM RAMAL DE DISTRIBUIÇÃO DE ÁGUA   FORNECIMENTO E INSTALAÇÃO. AF_12/2014</v>
          </cell>
          <cell r="C3561" t="str">
            <v>UN</v>
          </cell>
          <cell r="D3561">
            <v>6.58</v>
          </cell>
        </row>
        <row r="3562">
          <cell r="A3562">
            <v>89720</v>
          </cell>
          <cell r="B3562" t="str">
            <v>JOELHO 45 GRAUS, CPVC, SOLDÁVEL, DN 22MM, INSTALADO EM RAMAL DE DISTRIBUIÇÃO DE ÁGUA   FORNECIMENTO E INSTALAÇÃO. AF_12/2014</v>
          </cell>
          <cell r="C3562" t="str">
            <v>UN</v>
          </cell>
          <cell r="D3562">
            <v>7.77</v>
          </cell>
        </row>
        <row r="3563">
          <cell r="A3563">
            <v>89721</v>
          </cell>
          <cell r="B3563" t="str">
            <v>CURVA 90 GRAUS, CPVC, SOLDÁVEL, DN 22MM, INSTALADO EM RAMAL DE DISTRIBUIÇÃO DE ÁGUA - FORNECIMENTO E INSTALAÇÃO. AF_12/2014</v>
          </cell>
          <cell r="C3563" t="str">
            <v>UN</v>
          </cell>
          <cell r="D3563">
            <v>8.17</v>
          </cell>
        </row>
        <row r="3564">
          <cell r="A3564">
            <v>89722</v>
          </cell>
          <cell r="B3564" t="str">
            <v>JOELHO DE TRANSIÇÃO, 90 GRAUS, CPVC, SOLDÁVEL, DN 22MM X 1/2", INSTALADO EM RAMAL DE ALIMENTAÇAÕ DE ÁGUA - FORNECIMENTO E INSTALAÇÃO. AF_12/2014</v>
          </cell>
          <cell r="C3564" t="str">
            <v>UN</v>
          </cell>
          <cell r="D3564">
            <v>13.78</v>
          </cell>
        </row>
        <row r="3565">
          <cell r="A3565">
            <v>89723</v>
          </cell>
          <cell r="B3565" t="str">
            <v>JOELHO 90 GRAUS, CPVC, SOLDÁVEL, DN 28MM, INSTALADO EM RAMAL DE DISTRIBUIÇÃO DE ÁGUA   FORNECIMENTO E INSTALAÇÃO. AF_12/2014</v>
          </cell>
          <cell r="C3565" t="str">
            <v>UN</v>
          </cell>
          <cell r="D3565">
            <v>10.72</v>
          </cell>
        </row>
        <row r="3566">
          <cell r="A3566">
            <v>89724</v>
          </cell>
          <cell r="B3566" t="str">
            <v>JOELHO 90 GRAUS, PVC, SERIE NORMAL, ESGOTO PREDIAL, DN 40 MM, JUNTA SOLDÁVEL, FORNECIDO E INSTALADO EM RAMAL DE DESCARGA OU RAMAL DE ESGOTO SANITÁRIO. AF_12/2014</v>
          </cell>
          <cell r="C3566" t="str">
            <v>UN</v>
          </cell>
          <cell r="D3566">
            <v>6.25</v>
          </cell>
        </row>
        <row r="3567">
          <cell r="A3567">
            <v>89725</v>
          </cell>
          <cell r="B3567" t="str">
            <v>JOELHO 45 GRAUS, CPVC, SOLDÁVEL, DN 28MM, INSTALADO EM RAMAL DE DISTRIBUIÇÃO DE ÁGUA   FORNECIMENTO E INSTALAÇÃO. AF_12/2014</v>
          </cell>
          <cell r="C3567" t="str">
            <v>UN</v>
          </cell>
          <cell r="D3567">
            <v>10.44</v>
          </cell>
        </row>
        <row r="3568">
          <cell r="A3568">
            <v>89726</v>
          </cell>
          <cell r="B3568" t="str">
            <v>JOELHO 45 GRAUS, PVC, SERIE NORMAL, ESGOTO PREDIAL, DN 40 MM, JUNTA SOLDÁVEL, FORNECIDO E INSTALADO EM RAMAL DE DESCARGA OU RAMAL DE ESGOTO SANITÁRIO. AF_12/2014</v>
          </cell>
          <cell r="C3568" t="str">
            <v>UN</v>
          </cell>
          <cell r="D3568">
            <v>4.7699999999999996</v>
          </cell>
        </row>
        <row r="3569">
          <cell r="A3569">
            <v>89727</v>
          </cell>
          <cell r="B3569" t="str">
            <v>CURVA 90 GRAUS, CPVC, SOLDÁVEL, DN 28MM, INSTALADO EM RAMAL DE DISTRIBUIÇÃO DE ÁGUA   FORNECIMENTO E INSTALAÇÃO. AF_12/2014</v>
          </cell>
          <cell r="C3569" t="str">
            <v>UN</v>
          </cell>
          <cell r="D3569">
            <v>11.72</v>
          </cell>
        </row>
        <row r="3570">
          <cell r="A3570">
            <v>89728</v>
          </cell>
          <cell r="B3570" t="str">
            <v>CURVA CURTA 90 GRAUS, PVC, SERIE NORMAL, ESGOTO PREDIAL, DN 40 MM, JUNTA SOLDÁVEL, FORNECIDO E INSTALADO EM RAMAL DE DESCARGA OU RAMAL DE ESGOTO SANITÁRIO. AF_12/2014</v>
          </cell>
          <cell r="C3570" t="str">
            <v>UN</v>
          </cell>
          <cell r="D3570">
            <v>6.61</v>
          </cell>
        </row>
        <row r="3571">
          <cell r="A3571">
            <v>89729</v>
          </cell>
          <cell r="B3571" t="str">
            <v>JOELHO 90 GRAUS, CPVC, SOLDÁVEL, DN 35MM, INSTALADO EM RAMAL DE DISTRIBUIÇÃO DE ÁGUA   FORNECIMENTO E INSTALAÇÃO. AF_12/2014</v>
          </cell>
          <cell r="C3571" t="str">
            <v>UN</v>
          </cell>
          <cell r="D3571">
            <v>16.239999999999998</v>
          </cell>
        </row>
        <row r="3572">
          <cell r="A3572">
            <v>89730</v>
          </cell>
          <cell r="B3572" t="str">
            <v>CURVA LONGA 90 GRAUS, PVC, SERIE NORMAL, ESGOTO PREDIAL, DN 40 MM, JUNTA SOLDÁVEL, FORNECIDO E INSTALADO EM RAMAL DE DESCARGA OU RAMAL DE ESGOTO SANITÁRIO. AF_12/2014</v>
          </cell>
          <cell r="C3572" t="str">
            <v>UN</v>
          </cell>
          <cell r="D3572">
            <v>7.09</v>
          </cell>
        </row>
        <row r="3573">
          <cell r="A3573">
            <v>89731</v>
          </cell>
          <cell r="B3573" t="str">
            <v>JOELHO 90 GRAUS, PVC, SERIE NORMAL, ESGOTO PREDIAL, DN 50 MM, JUNTA ELÁSTICA, FORNECIDO E INSTALADO EM RAMAL DE DESCARGA OU RAMAL DE ESGOTO SANITÁRIO. AF_12/2014</v>
          </cell>
          <cell r="C3573" t="str">
            <v>UN</v>
          </cell>
          <cell r="D3573">
            <v>6.99</v>
          </cell>
        </row>
        <row r="3574">
          <cell r="A3574">
            <v>89732</v>
          </cell>
          <cell r="B3574" t="str">
            <v>JOELHO 45 GRAUS, PVC, SERIE NORMAL, ESGOTO PREDIAL, DN 50 MM, JUNTA ELÁSTICA, FORNECIDO E INSTALADO EM RAMAL DE DESCARGA OU RAMAL DE ESGOTO SANITÁRIO. AF_12/2014</v>
          </cell>
          <cell r="C3574" t="str">
            <v>UN</v>
          </cell>
          <cell r="D3574">
            <v>7.34</v>
          </cell>
        </row>
        <row r="3575">
          <cell r="A3575">
            <v>89733</v>
          </cell>
          <cell r="B3575" t="str">
            <v>CURVA CURTA 90 GRAUS, PVC, SERIE NORMAL, ESGOTO PREDIAL, DN 50 MM, JUNTA ELÁSTICA, FORNECIDO E INSTALADO EM RAMAL DE DESCARGA OU RAMAL DE ESGOTO SANITÁRIO. AF_12/2014</v>
          </cell>
          <cell r="C3575" t="str">
            <v>UN</v>
          </cell>
          <cell r="D3575">
            <v>11.1</v>
          </cell>
        </row>
        <row r="3576">
          <cell r="A3576">
            <v>89734</v>
          </cell>
          <cell r="B3576" t="str">
            <v>JOELHO 45 GRAUS, CPVC, SOLDÁVEL, DN 35MM, INSTALADO EM RAMAL DE DISTRIBUIÇÃO DE ÁGUA   FORNECIMENTO E INSTALAÇÃO. AF_12/2014</v>
          </cell>
          <cell r="C3576" t="str">
            <v>UN</v>
          </cell>
          <cell r="D3576">
            <v>16.239999999999998</v>
          </cell>
        </row>
        <row r="3577">
          <cell r="A3577">
            <v>89735</v>
          </cell>
          <cell r="B3577" t="str">
            <v>CURVA LONGA 90 GRAUS, PVC, SERIE NORMAL, ESGOTO PREDIAL, DN 50 MM, JUNTA ELÁSTICA, FORNECIDO E INSTALADO EM RAMAL DE DESCARGA OU RAMAL DE ESGOTO SANITÁRIO. AF_12/2014</v>
          </cell>
          <cell r="C3577" t="str">
            <v>UN</v>
          </cell>
          <cell r="D3577">
            <v>11.67</v>
          </cell>
        </row>
        <row r="3578">
          <cell r="A3578">
            <v>89736</v>
          </cell>
          <cell r="B3578" t="str">
            <v>LUVA, CPVC, SOLDÁVEL, DN 22MM, INSTALADO EM RAMAL DE DISTRIBUIÇÃO DE ÁGUA   FORNECIMENTO E INSTALAÇÃO. AF_12/2014</v>
          </cell>
          <cell r="C3578" t="str">
            <v>UN</v>
          </cell>
          <cell r="D3578">
            <v>4.3600000000000003</v>
          </cell>
        </row>
        <row r="3579">
          <cell r="A3579">
            <v>89737</v>
          </cell>
          <cell r="B3579" t="str">
            <v>JOELHO 90 GRAUS, PVC, SERIE NORMAL, ESGOTO PREDIAL, DN 75 MM, JUNTA ELÁSTICA, FORNECIDO E INSTALADO EM RAMAL DE DESCARGA OU RAMAL DE ESGOTO SANITÁRIO. AF_12/2014</v>
          </cell>
          <cell r="C3579" t="str">
            <v>UN</v>
          </cell>
          <cell r="D3579">
            <v>11.81</v>
          </cell>
        </row>
        <row r="3580">
          <cell r="A3580">
            <v>89738</v>
          </cell>
          <cell r="B3580" t="str">
            <v>LUVA DE CORRER, CPVC, SOLDÁVEL, DN 22MM, INSTALADO EM RAMAL DE DISTRIBUIÇÃO DE ÁGUA   FORNECIMENTO E INSTALAÇÃO. AF_12/2014</v>
          </cell>
          <cell r="C3580" t="str">
            <v>UN</v>
          </cell>
          <cell r="D3580">
            <v>8.5299999999999994</v>
          </cell>
        </row>
        <row r="3581">
          <cell r="A3581">
            <v>89739</v>
          </cell>
          <cell r="B3581" t="str">
            <v>JOELHO 45 GRAUS, PVC, SERIE NORMAL, ESGOTO PREDIAL, DN 75 MM, JUNTA ELÁSTICA, FORNECIDO E INSTALADO EM RAMAL DE DESCARGA OU RAMAL DE ESGOTO SANITÁRIO. AF_12/2014</v>
          </cell>
          <cell r="C3581" t="str">
            <v>UN</v>
          </cell>
          <cell r="D3581">
            <v>12.3</v>
          </cell>
        </row>
        <row r="3582">
          <cell r="A3582">
            <v>89740</v>
          </cell>
          <cell r="B3582" t="str">
            <v>LUVA DE TRANSIÇÃO, CPVC, SOLDÁVEL, DN 22MM X 25MM, INSTALADO EM RAMAL DE DISTRIBUIÇÃO DE ÁGUA   FORNECIMENTO E INSTALAÇÃO. AF_12/2014</v>
          </cell>
          <cell r="C3582" t="str">
            <v>UN</v>
          </cell>
          <cell r="D3582">
            <v>4</v>
          </cell>
        </row>
        <row r="3583">
          <cell r="A3583">
            <v>89741</v>
          </cell>
          <cell r="B3583" t="str">
            <v>UNIÃO, CPVC, SOLDÁVEL, DN 22MM, INSTALADO EM RAMAL DE DISTRIBUIÇÃO DE ÁGUA   FORNECIMENTO E INSTALAÇÃO. AF_12/2014</v>
          </cell>
          <cell r="C3583" t="str">
            <v>UN</v>
          </cell>
          <cell r="D3583">
            <v>11.69</v>
          </cell>
        </row>
        <row r="3584">
          <cell r="A3584">
            <v>89742</v>
          </cell>
          <cell r="B3584" t="str">
            <v>CURVA CURTA 90 GRAUS, PVC, SERIE NORMAL, ESGOTO PREDIAL, DN 75 MM, JUNTA ELÁSTICA, FORNECIDO E INSTALADO EM RAMAL DE DESCARGA OU RAMAL DE ESGOTO SANITÁRIO. AF_12/2014</v>
          </cell>
          <cell r="C3584" t="str">
            <v>UN</v>
          </cell>
          <cell r="D3584">
            <v>18.93</v>
          </cell>
        </row>
        <row r="3585">
          <cell r="A3585">
            <v>89743</v>
          </cell>
          <cell r="B3585" t="str">
            <v>CURVA LONGA 90 GRAUS, PVC, SERIE NORMAL, ESGOTO PREDIAL, DN 75 MM, JUNTA ELÁSTICA, FORNECIDO E INSTALADO EM RAMAL DE DESCARGA OU RAMAL DE ESGOTO SANITÁRIO. AF_12/2014</v>
          </cell>
          <cell r="C3585" t="str">
            <v>UN</v>
          </cell>
          <cell r="D3585">
            <v>26.07</v>
          </cell>
        </row>
        <row r="3586">
          <cell r="A3586">
            <v>89744</v>
          </cell>
          <cell r="B3586" t="str">
            <v>JOELHO 90 GRAUS, PVC, SERIE NORMAL, ESGOTO PREDIAL, DN 100 MM, JUNTA ELÁSTICA, FORNECIDO E INSTALADO EM RAMAL DE DESCARGA OU RAMAL DE ESGOTO SANITÁRIO. AF_12/2014</v>
          </cell>
          <cell r="C3586" t="str">
            <v>UN</v>
          </cell>
          <cell r="D3586">
            <v>15.38</v>
          </cell>
        </row>
        <row r="3587">
          <cell r="A3587">
            <v>89745</v>
          </cell>
          <cell r="B3587" t="str">
            <v>CONECTOR, CPVC, SOLDÁVEL, DN 22MM X 1/2 , INSTALADO EM RAMAL DE DISTRIBUIÇÃO DE ÁGUA   FORNECIMENTO E INSTALAÇÃO. AF_12/2014</v>
          </cell>
          <cell r="C3587" t="str">
            <v>UN</v>
          </cell>
          <cell r="D3587">
            <v>18.47</v>
          </cell>
        </row>
        <row r="3588">
          <cell r="A3588">
            <v>89746</v>
          </cell>
          <cell r="B3588" t="str">
            <v>JOELHO 45 GRAUS, PVC, SERIE NORMAL, ESGOTO PREDIAL, DN 100 MM, JUNTA ELÁSTICA, FORNECIDO E INSTALADO EM RAMAL DE DESCARGA OU RAMAL DE ESGOTO SANITÁRIO. AF_12/2014</v>
          </cell>
          <cell r="C3588" t="str">
            <v>UN</v>
          </cell>
          <cell r="D3588">
            <v>15.35</v>
          </cell>
        </row>
        <row r="3589">
          <cell r="A3589">
            <v>89747</v>
          </cell>
          <cell r="B3589" t="str">
            <v>ADAPTADOR, CPVC, SOLDÁVEL, DN 22MM, INSTALADO EM RAMAL DE DISTRIBUIÇÃO DE ÁGUA   FORNECIMENTO E INSTALAÇÃO. AF_12/2014</v>
          </cell>
          <cell r="C3589" t="str">
            <v>UN</v>
          </cell>
          <cell r="D3589">
            <v>7.11</v>
          </cell>
        </row>
        <row r="3590">
          <cell r="A3590">
            <v>89748</v>
          </cell>
          <cell r="B3590" t="str">
            <v>CURVA CURTA 90 GRAUS, PVC, SERIE NORMAL, ESGOTO PREDIAL, DN 100 MM, JUNTA ELÁSTICA, FORNECIDO E INSTALADO EM RAMAL DE DESCARGA OU RAMAL DE ESGOTO SANITÁRIO. AF_12/2014</v>
          </cell>
          <cell r="C3590" t="str">
            <v>UN</v>
          </cell>
          <cell r="D3590">
            <v>23.12</v>
          </cell>
        </row>
        <row r="3591">
          <cell r="A3591">
            <v>89749</v>
          </cell>
          <cell r="B3591" t="str">
            <v>CURVA DE TRANSPOSIÇÃO, CPVC, SOLDÁVEL, DN 22MM, INSTALADO EM RAMAL DE DISTRIBUIÇÃO DE ÁGUA   FORNECIMENTO E INSTALAÇÃO. AF_12/2014</v>
          </cell>
          <cell r="C3591" t="str">
            <v>UN</v>
          </cell>
          <cell r="D3591">
            <v>8.5299999999999994</v>
          </cell>
        </row>
        <row r="3592">
          <cell r="A3592">
            <v>89750</v>
          </cell>
          <cell r="B3592" t="str">
            <v>CURVA LONGA 90 GRAUS, PVC, SERIE NORMAL, ESGOTO PREDIAL, DN 100 MM, JUNTA ELÁSTICA, FORNECIDO E INSTALADO EM RAMAL DE DESCARGA OU RAMAL DE ESGOTO SANITÁRIO. AF_12/2014</v>
          </cell>
          <cell r="C3592" t="str">
            <v>UN</v>
          </cell>
          <cell r="D3592">
            <v>36.869999999999997</v>
          </cell>
        </row>
        <row r="3593">
          <cell r="A3593">
            <v>89751</v>
          </cell>
          <cell r="B3593" t="str">
            <v>BUCHA DE REDUÇÃO, CPVC, SOLDÁVEL, DN 22MM X 15MM, INSTALADO EM RAMAL DE DISTRIBUIÇÃO DE ÁGUA   FORNECIMENTO E INSTALAÇÃO. AF_12/2014</v>
          </cell>
          <cell r="C3593" t="str">
            <v>UN</v>
          </cell>
          <cell r="D3593">
            <v>3.38</v>
          </cell>
        </row>
        <row r="3594">
          <cell r="A3594">
            <v>89752</v>
          </cell>
          <cell r="B3594" t="str">
            <v>LUVA SIMPLES, PVC, SERIE NORMAL, ESGOTO PREDIAL, DN 40 MM, JUNTA SOLDÁVEL, FORNECIDO E INSTALADO EM RAMAL DE DESCARGA OU RAMAL DE ESGOTO SANITÁRIO. AF_12/2014</v>
          </cell>
          <cell r="C3594" t="str">
            <v>UN</v>
          </cell>
          <cell r="D3594">
            <v>3.93</v>
          </cell>
        </row>
        <row r="3595">
          <cell r="A3595">
            <v>89753</v>
          </cell>
          <cell r="B3595" t="str">
            <v>LUVA SIMPLES, PVC, SERIE NORMAL, ESGOTO PREDIAL, DN 50 MM, JUNTA ELÁSTICA, FORNECIDO E INSTALADO EM RAMAL DE DESCARGA OU RAMAL DE ESGOTO SANITÁRIO. AF_12/2014</v>
          </cell>
          <cell r="C3595" t="str">
            <v>UN</v>
          </cell>
          <cell r="D3595">
            <v>5.58</v>
          </cell>
        </row>
        <row r="3596">
          <cell r="A3596">
            <v>89754</v>
          </cell>
          <cell r="B3596" t="str">
            <v>LUVA DE CORRER, PVC, SERIE NORMAL, ESGOTO PREDIAL, DN 50 MM, JUNTA ELÁSTICA, FORNECIDO E INSTALADO EM RAMAL DE DESCARGA OU RAMAL DE ESGOTO SANITÁRIO. AF_12/2014</v>
          </cell>
          <cell r="C3596" t="str">
            <v>UN</v>
          </cell>
          <cell r="D3596">
            <v>9.75</v>
          </cell>
        </row>
        <row r="3597">
          <cell r="A3597">
            <v>89755</v>
          </cell>
          <cell r="B3597" t="str">
            <v>LUVA, CPVC, SOLDÁVEL, DN 28MM, INSTALADO EM RAMAL DE DISTRIBUIÇÃO DE ÁGUA   FORNECIMENTO E INSTALAÇÃO. AF_12/2014</v>
          </cell>
          <cell r="C3597" t="str">
            <v>UN</v>
          </cell>
          <cell r="D3597">
            <v>6.73</v>
          </cell>
        </row>
        <row r="3598">
          <cell r="A3598">
            <v>89756</v>
          </cell>
          <cell r="B3598" t="str">
            <v>LUVA DE CORRER, CPVC, SOLDÁVEL, DN 28MM, INSTALADO EM RAMAL DE DISTRIBUIÇÃO DE ÁGUA   FORNECIMENTO E INSTALAÇÃO. AF_12/2014</v>
          </cell>
          <cell r="C3598" t="str">
            <v>UN</v>
          </cell>
          <cell r="D3598">
            <v>11.5</v>
          </cell>
        </row>
        <row r="3599">
          <cell r="A3599">
            <v>89757</v>
          </cell>
          <cell r="B3599" t="str">
            <v>UNIÃO, CPVC, SOLDÁVEL, DN 28MM, INSTALADO EM RAMAL DE DISTRIBUIÇÃO DE ÁGUA   FORNECIMENTO E INSTALAÇÃO. AF_12/2014</v>
          </cell>
          <cell r="C3599" t="str">
            <v>UN</v>
          </cell>
          <cell r="D3599">
            <v>17.57</v>
          </cell>
        </row>
        <row r="3600">
          <cell r="A3600">
            <v>89758</v>
          </cell>
          <cell r="B3600" t="str">
            <v>CONECTOR, CPVC, SOLDÁVEL, DN 28MM X 1 , INSTALADO EM RAMAL DE DISTRIBUIÇÃO DE ÁGUA   FORNECIMENTO E INSTALAÇÃO. AF_12/2014</v>
          </cell>
          <cell r="C3600" t="str">
            <v>UN</v>
          </cell>
          <cell r="D3600">
            <v>27.48</v>
          </cell>
        </row>
        <row r="3601">
          <cell r="A3601">
            <v>89759</v>
          </cell>
          <cell r="B3601" t="str">
            <v>BUCHA DE REDUÇÃO, CPVC, SOLDÁVEL, DN 28MM X 22MM, INSTALADO EM RAMAL DE DISTRIBUIÇÃO DE ÁGUA - FORNECIMENTO E INSTALAÇÃO. AF_12/2014</v>
          </cell>
          <cell r="C3601" t="str">
            <v>UN</v>
          </cell>
          <cell r="D3601">
            <v>4.6100000000000003</v>
          </cell>
        </row>
        <row r="3602">
          <cell r="A3602">
            <v>89760</v>
          </cell>
          <cell r="B3602" t="str">
            <v>LUVA, CPVC, SOLDÁVEL, DN 35MM, INSTALADO EM RAMAL DE DISTRIBUIÇÃO DE ÁGUA - FORNECIMENTO E INSTALAÇÃO. AF_12/2014</v>
          </cell>
          <cell r="C3602" t="str">
            <v>UN</v>
          </cell>
          <cell r="D3602">
            <v>10.98</v>
          </cell>
        </row>
        <row r="3603">
          <cell r="A3603">
            <v>89761</v>
          </cell>
          <cell r="B3603" t="str">
            <v>LUVA DE CORRER, CPVC, SOLDÁVEL, DN 35MM, INSTALADO EM RAMAL DE DISTRIBUIÇÃO DE ÁGUA - FORNECIMENTO E INSTALAÇÃO. AF_12/2014</v>
          </cell>
          <cell r="C3603" t="str">
            <v>UN</v>
          </cell>
          <cell r="D3603">
            <v>18.100000000000001</v>
          </cell>
        </row>
        <row r="3604">
          <cell r="A3604">
            <v>89762</v>
          </cell>
          <cell r="B3604" t="str">
            <v>UNIÃO, CPVC, SOLDÁVEL, DN35MM, INSTALADO EM RAMAL DE DISTRIBUIÇÃO DE ÁGUA - FORNECIMENTO E INSTALAÇÃO. AF_12/2014</v>
          </cell>
          <cell r="C3604" t="str">
            <v>UN</v>
          </cell>
          <cell r="D3604">
            <v>25.74</v>
          </cell>
        </row>
        <row r="3605">
          <cell r="A3605">
            <v>89763</v>
          </cell>
          <cell r="B3605" t="str">
            <v>CONECTOR, CPVC, SOLDÁVEL, DN 35MM X 1 1/4 , INSTALADO EM RAMAL DE DISTRIBUIÇÃO DE ÁGUA - FORNECIMENTO E INSTALAÇÃO. AF_12/2014</v>
          </cell>
          <cell r="C3605" t="str">
            <v>UN</v>
          </cell>
          <cell r="D3605">
            <v>101.31</v>
          </cell>
        </row>
        <row r="3606">
          <cell r="A3606">
            <v>89764</v>
          </cell>
          <cell r="B3606" t="str">
            <v>BUCHA DE REDUÇÃO, CPVC, SOLDÁVEL, DN35MM X 28MM, INSTALADO EM RAMAL DE DISTRIBUIÇÃO DE ÁGUA - FORNECIMENTO E INSTALAÇÃO. AF_12/2014</v>
          </cell>
          <cell r="C3606" t="str">
            <v>UN</v>
          </cell>
          <cell r="D3606">
            <v>19.63</v>
          </cell>
        </row>
        <row r="3607">
          <cell r="A3607">
            <v>89765</v>
          </cell>
          <cell r="B3607" t="str">
            <v>TE, CPVC, SOLDÁVEL, DN 22MM, INSTALADO EM RAMAL DE DISTRIBUIÇÃO DE ÁGUA - FORNECIMENTO E INSTALAÇÃO. AF_12/2014</v>
          </cell>
          <cell r="C3607" t="str">
            <v>UN</v>
          </cell>
          <cell r="D3607">
            <v>8.4499999999999993</v>
          </cell>
        </row>
        <row r="3608">
          <cell r="A3608">
            <v>89766</v>
          </cell>
          <cell r="B3608" t="str">
            <v>TE DE TRANSIÇÃO, CPVC, SOLDÁVEL, DN 22MM X 1/2 , INSTALADO EM RAMAL DE DISTRIBUIÇÃO DE ÁGUA   FORNECIMENTO E INSTALAÇÃO. AF_12/2014</v>
          </cell>
          <cell r="C3608" t="str">
            <v>UN</v>
          </cell>
          <cell r="D3608">
            <v>12.44</v>
          </cell>
        </row>
        <row r="3609">
          <cell r="A3609">
            <v>89767</v>
          </cell>
          <cell r="B3609" t="str">
            <v>TÊ MISTURADOR, CPVC, SOLDÁVEL, DN 22MM, INSTALADO EM RAMAL DE DISTRIBUIÇÃO DE ÁGUA - FORNECIMENTO E INSTALAÇÃO. AF_12/2014</v>
          </cell>
          <cell r="C3609" t="str">
            <v>UN</v>
          </cell>
          <cell r="D3609">
            <v>12.44</v>
          </cell>
        </row>
        <row r="3610">
          <cell r="A3610">
            <v>89768</v>
          </cell>
          <cell r="B3610" t="str">
            <v>TÊ, CPVC, SOLDÁVEL, DN 28MM, INSTALADO EM RAMAL DE DISTRIBUIÇÃO DE ÁGUA - FORNECIMENTO E INSTALAÇÃO. AF_12/2014</v>
          </cell>
          <cell r="C3610" t="str">
            <v>UN</v>
          </cell>
          <cell r="D3610">
            <v>12.51</v>
          </cell>
        </row>
        <row r="3611">
          <cell r="A3611">
            <v>89769</v>
          </cell>
          <cell r="B3611" t="str">
            <v>TÊ, CPVC, SOLDÁVEL, DN35MM, INSTALADO EM RAMAL DE DISTRIBUIÇÃO DE ÁGUA - FORNECIMENTO E INSTALAÇÃO. AF_12/2014</v>
          </cell>
          <cell r="C3611" t="str">
            <v>UN</v>
          </cell>
          <cell r="D3611">
            <v>29.52</v>
          </cell>
        </row>
        <row r="3612">
          <cell r="A3612">
            <v>89772</v>
          </cell>
          <cell r="B3612" t="str">
            <v>TUBO, CPVC, SOLDÁVEL, DN 54MM, INSTALADO EM PRUMADA DE ÁGUA  FORNECIMENTO E INSTALAÇÃO. AF_12/2014</v>
          </cell>
          <cell r="C3612" t="str">
            <v>M</v>
          </cell>
          <cell r="D3612">
            <v>54.01</v>
          </cell>
        </row>
        <row r="3613">
          <cell r="A3613">
            <v>89774</v>
          </cell>
          <cell r="B3613" t="str">
            <v>LUVA SIMPLES, PVC, SERIE NORMAL, ESGOTO PREDIAL, DN 75 MM, JUNTA ELÁSTICA, FORNECIDO E INSTALADO EM RAMAL DE DESCARGA OU RAMAL DE ESGOTO SANITÁRIO. AF_12/2014</v>
          </cell>
          <cell r="C3613" t="str">
            <v>UN</v>
          </cell>
          <cell r="D3613">
            <v>9.26</v>
          </cell>
        </row>
        <row r="3614">
          <cell r="A3614">
            <v>89776</v>
          </cell>
          <cell r="B3614" t="str">
            <v>LUVA DE CORRER, PVC, SERIE NORMAL, ESGOTO PREDIAL, DN 75 MM, JUNTA ELÁSTICA, FORNECIDO E INSTALADO EM RAMAL DE DESCARGA OU RAMAL DE ESGOTO SANITÁRIO. AF_12/2014</v>
          </cell>
          <cell r="C3614" t="str">
            <v>UN</v>
          </cell>
          <cell r="D3614">
            <v>12.48</v>
          </cell>
        </row>
        <row r="3615">
          <cell r="A3615">
            <v>89777</v>
          </cell>
          <cell r="B3615" t="str">
            <v>JOELHO 90 GRAUS, CPVC, SOLDÁVEL, DN 35MM, INSTALADO EM PRUMADA DE ÁGUA  FORNECIMENTO E INSTALAÇÃO. AF_12/2014</v>
          </cell>
          <cell r="C3615" t="str">
            <v>UN</v>
          </cell>
          <cell r="D3615">
            <v>15.11</v>
          </cell>
        </row>
        <row r="3616">
          <cell r="A3616">
            <v>89778</v>
          </cell>
          <cell r="B3616" t="str">
            <v>LUVA SIMPLES, PVC, SERIE NORMAL, ESGOTO PREDIAL, DN 100 MM, JUNTA ELÁSTICA, FORNECIDO E INSTALADO EM RAMAL DE DESCARGA OU RAMAL DE ESGOTO SANITÁRIO. AF_12/2014</v>
          </cell>
          <cell r="C3616" t="str">
            <v>UN</v>
          </cell>
          <cell r="D3616">
            <v>11.67</v>
          </cell>
        </row>
        <row r="3617">
          <cell r="A3617">
            <v>89779</v>
          </cell>
          <cell r="B3617" t="str">
            <v>LUVA DE CORRER, PVC, SERIE NORMAL, ESGOTO PREDIAL, DN 100 MM, JUNTA ELÁSTICA, FORNECIDO E INSTALADO EM RAMAL DE DESCARGA OU RAMAL DE ESGOTO SANITÁRIO. AF_12/2014</v>
          </cell>
          <cell r="C3617" t="str">
            <v>UN</v>
          </cell>
          <cell r="D3617">
            <v>17.64</v>
          </cell>
        </row>
        <row r="3618">
          <cell r="A3618">
            <v>89780</v>
          </cell>
          <cell r="B3618" t="str">
            <v>JOELHO 45 GRAUS, CPVC, SOLDÁVEL, DN 35MM, INSTALADO EM PRUMADA DE ÁGUA - FORNECIMENTO E INSTALAÇÃO. AF_12/2014</v>
          </cell>
          <cell r="C3618" t="str">
            <v>UN</v>
          </cell>
          <cell r="D3618">
            <v>15.11</v>
          </cell>
        </row>
        <row r="3619">
          <cell r="A3619">
            <v>89781</v>
          </cell>
          <cell r="B3619" t="str">
            <v>JOELHO 90 GRAUS, CPVC, SOLDÁVEL, DN 42MM, INSTALADO EM PRUMADA DE ÁGUA  FORNECIMENTO E INSTALAÇÃO. AF_12/2014</v>
          </cell>
          <cell r="C3619" t="str">
            <v>UN</v>
          </cell>
          <cell r="D3619">
            <v>22.56</v>
          </cell>
        </row>
        <row r="3620">
          <cell r="A3620">
            <v>89782</v>
          </cell>
          <cell r="B3620" t="str">
            <v>TE, PVC, SERIE NORMAL, ESGOTO PREDIAL, DN 40 X 40 MM, JUNTA SOLDÁVEL, FORNECIDO E INSTALADO EM RAMAL DE DESCARGA OU RAMAL DE ESGOTO SANITÁRIO. AF_12/2014</v>
          </cell>
          <cell r="C3620" t="str">
            <v>UN</v>
          </cell>
          <cell r="D3620">
            <v>7.64</v>
          </cell>
        </row>
        <row r="3621">
          <cell r="A3621">
            <v>89783</v>
          </cell>
          <cell r="B3621" t="str">
            <v>JUNÇÃO SIMPLES, PVC, SERIE NORMAL, ESGOTO PREDIAL, DN 40 MM, JUNTA SOLDÁVEL, FORNECIDO E INSTALADO EM RAMAL DE DESCARGA OU RAMAL DE ESGOTO SANITÁRIO. AF_12/2014</v>
          </cell>
          <cell r="C3621" t="str">
            <v>UN</v>
          </cell>
          <cell r="D3621">
            <v>7.79</v>
          </cell>
        </row>
        <row r="3622">
          <cell r="A3622">
            <v>89784</v>
          </cell>
          <cell r="B3622" t="str">
            <v>TE, PVC, SERIE NORMAL, ESGOTO PREDIAL, DN 50 X 50 MM, JUNTA ELÁSTICA, FORNECIDO E INSTALADO EM RAMAL DE DESCARGA OU RAMAL DE ESGOTO SANITÁRIO. AF_12/2014</v>
          </cell>
          <cell r="C3622" t="str">
            <v>UN</v>
          </cell>
          <cell r="D3622">
            <v>12.25</v>
          </cell>
        </row>
        <row r="3623">
          <cell r="A3623">
            <v>89785</v>
          </cell>
          <cell r="B3623" t="str">
            <v>JUNÇÃO SIMPLES, PVC, SERIE NORMAL, ESGOTO PREDIAL, DN 50 X 50 MM, JUNTA ELÁSTICA, FORNECIDO E INSTALADO EM RAMAL DE DESCARGA OU RAMAL DE ESGOTO SANITÁRIO. AF_12/2014</v>
          </cell>
          <cell r="C3623" t="str">
            <v>UN</v>
          </cell>
          <cell r="D3623">
            <v>13.24</v>
          </cell>
        </row>
        <row r="3624">
          <cell r="A3624">
            <v>89786</v>
          </cell>
          <cell r="B3624" t="str">
            <v>TE, PVC, SERIE NORMAL, ESGOTO PREDIAL, DN 75 X 75 MM, JUNTA ELÁSTICA, FORNECIDO E INSTALADO EM RAMAL DE DESCARGA OU RAMAL DE ESGOTO SANITÁRIO. AF_12/2014</v>
          </cell>
          <cell r="C3624" t="str">
            <v>UN</v>
          </cell>
          <cell r="D3624">
            <v>20.04</v>
          </cell>
        </row>
        <row r="3625">
          <cell r="A3625">
            <v>89787</v>
          </cell>
          <cell r="B3625" t="str">
            <v>JOELHO 45 GRAUS, CPVC, SOLDÁVEL, DN 42MM, INSTALADO EM PRUMADA DE ÁGUA  FORNECIMENTO E INSTALAÇÃO. AF_12/2014</v>
          </cell>
          <cell r="C3625" t="str">
            <v>UN</v>
          </cell>
          <cell r="D3625">
            <v>22.56</v>
          </cell>
        </row>
        <row r="3626">
          <cell r="A3626">
            <v>89788</v>
          </cell>
          <cell r="B3626" t="str">
            <v>JOELHO 90 GRAUS, CPVC, SOLDÁVEL, DN 54MM, INSTALADO EM PRUMADA DE ÁGUA  FORNECIMENTO E INSTALAÇÃO. AF_12/2014</v>
          </cell>
          <cell r="C3626" t="str">
            <v>UN</v>
          </cell>
          <cell r="D3626">
            <v>44.22</v>
          </cell>
        </row>
        <row r="3627">
          <cell r="A3627">
            <v>89789</v>
          </cell>
          <cell r="B3627" t="str">
            <v>JOELHO 45 GRAUS, CPVC, SOLDÁVEL, DN 54MM, INSTALADO EM PRUMADA DE ÁGUA  FORNECIMENTO E INSTALAÇÃO. AF_12/2014</v>
          </cell>
          <cell r="C3627" t="str">
            <v>UN</v>
          </cell>
          <cell r="D3627">
            <v>44.92</v>
          </cell>
        </row>
        <row r="3628">
          <cell r="A3628">
            <v>89790</v>
          </cell>
          <cell r="B3628" t="str">
            <v>JOELHO 90 GRAUS, CPVC, SOLDÁVEL, DN 73MM, INSTALADO EM PRUMADA DE ÁGUA  FORNECIMENTO E INSTALAÇÃO. AF_12/2014</v>
          </cell>
          <cell r="C3628" t="str">
            <v>UN</v>
          </cell>
          <cell r="D3628">
            <v>109.63</v>
          </cell>
        </row>
        <row r="3629">
          <cell r="A3629">
            <v>89791</v>
          </cell>
          <cell r="B3629" t="str">
            <v>JOELHO 45 GRAUS, CPVC, SOLDÁVEL, DN 73MM, INSTALADO EM PRUMADA DE ÁGUA  FORNECIMENTO E INSTALAÇÃO. AF_12/2014</v>
          </cell>
          <cell r="C3629" t="str">
            <v>UN</v>
          </cell>
          <cell r="D3629">
            <v>112.21</v>
          </cell>
        </row>
        <row r="3630">
          <cell r="A3630">
            <v>89792</v>
          </cell>
          <cell r="B3630" t="str">
            <v>JOELHO 90 GRAUS, CPVC, SOLDÁVEL, DN 89MM, INSTALADO EM PRUMADA DE ÁGUA  FORNECIMENTO E INSTALAÇÃO. AF_12/2014</v>
          </cell>
          <cell r="C3630" t="str">
            <v>UN</v>
          </cell>
          <cell r="D3630">
            <v>128.57</v>
          </cell>
        </row>
        <row r="3631">
          <cell r="A3631">
            <v>89793</v>
          </cell>
          <cell r="B3631" t="str">
            <v>JOELHO 45 GRAUS, CPVC, SOLDÁVEL, DN 89MM, INSTALADO EM PRUMADA DE ÁGUA  FORNECIMENTO E INSTALAÇÃO. AF_12/2014</v>
          </cell>
          <cell r="C3631" t="str">
            <v>UN</v>
          </cell>
          <cell r="D3631">
            <v>132.05000000000001</v>
          </cell>
        </row>
        <row r="3632">
          <cell r="A3632">
            <v>89794</v>
          </cell>
          <cell r="B3632" t="str">
            <v>LUVA, CPVC, SOLDÁVEL, DN 35MM, INSTALADO EM PRUMADA DE ÁGUA  FORNECIMENTO E INSTALAÇÃO. AF_12/2014</v>
          </cell>
          <cell r="C3632" t="str">
            <v>UN</v>
          </cell>
          <cell r="D3632">
            <v>10.24</v>
          </cell>
        </row>
        <row r="3633">
          <cell r="A3633">
            <v>89795</v>
          </cell>
          <cell r="B3633" t="str">
            <v>JUNÇÃO SIMPLES, PVC, SERIE NORMAL, ESGOTO PREDIAL, DN 75 X 75 MM, JUNTA ELÁSTICA, FORNECIDO E INSTALADO EM RAMAL DE DESCARGA OU RAMAL DE ESGOTO SANITÁRIO. AF_12/2014</v>
          </cell>
          <cell r="C3633" t="str">
            <v>UN</v>
          </cell>
          <cell r="D3633">
            <v>21.4</v>
          </cell>
        </row>
        <row r="3634">
          <cell r="A3634">
            <v>89796</v>
          </cell>
          <cell r="B3634" t="str">
            <v>TE, PVC, SERIE NORMAL, ESGOTO PREDIAL, DN 100 X 100 MM, JUNTA ELÁSTICA, FORNECIDO E INSTALADO EM RAMAL DE DESCARGA OU RAMAL DE ESGOTO SANITÁRIO. AF_12/2014</v>
          </cell>
          <cell r="C3634" t="str">
            <v>UN</v>
          </cell>
          <cell r="D3634">
            <v>24.89</v>
          </cell>
        </row>
        <row r="3635">
          <cell r="A3635">
            <v>89797</v>
          </cell>
          <cell r="B3635" t="str">
            <v>JUNÇÃO SIMPLES, PVC, SERIE NORMAL, ESGOTO PREDIAL, DN 100 X 100 MM, JUNTA ELÁSTICA, FORNECIDO E INSTALADO EM RAMAL DE DESCARGA OU RAMAL DE ESGOTO SANITÁRIO. AF_12/2014</v>
          </cell>
          <cell r="C3635" t="str">
            <v>UN</v>
          </cell>
          <cell r="D3635">
            <v>28.09</v>
          </cell>
        </row>
        <row r="3636">
          <cell r="A3636">
            <v>89801</v>
          </cell>
          <cell r="B3636" t="str">
            <v>JOELHO 90 GRAUS, PVC, SERIE NORMAL, ESGOTO PREDIAL, DN 50 MM, JUNTA ELÁSTICA, FORNECIDO E INSTALADO EM PRUMADA DE ESGOTO SANITÁRIO OU VENTILAÇÃO. AF_12/2014</v>
          </cell>
          <cell r="C3636" t="str">
            <v>UN</v>
          </cell>
          <cell r="D3636">
            <v>4.08</v>
          </cell>
        </row>
        <row r="3637">
          <cell r="A3637">
            <v>89802</v>
          </cell>
          <cell r="B3637" t="str">
            <v>JOELHO 45 GRAUS, PVC, SERIE NORMAL, ESGOTO PREDIAL, DN 50 MM, JUNTA ELÁSTICA, FORNECIDO E INSTALADO EM PRUMADA DE ESGOTO SANITÁRIO OU VENTILAÇÃO. AF_12/2014</v>
          </cell>
          <cell r="C3637" t="str">
            <v>UN</v>
          </cell>
          <cell r="D3637">
            <v>4.43</v>
          </cell>
        </row>
        <row r="3638">
          <cell r="A3638">
            <v>89803</v>
          </cell>
          <cell r="B3638" t="str">
            <v>CURVA CURTA 90 GRAUS, PVC, SERIE NORMAL, ESGOTO PREDIAL, DN 50 MM, JUNTA ELÁSTICA, FORNECIDO E INSTALADO EM PRUMADA DE ESGOTO SANITÁRIO OU VENTILAÇÃO. AF_12/2014</v>
          </cell>
          <cell r="C3638" t="str">
            <v>UN</v>
          </cell>
          <cell r="D3638">
            <v>8.19</v>
          </cell>
        </row>
        <row r="3639">
          <cell r="A3639">
            <v>89804</v>
          </cell>
          <cell r="B3639" t="str">
            <v>CURVA LONGA 90 GRAUS, PVC, SERIE NORMAL, ESGOTO PREDIAL, DN 50 MM, JUNTA ELÁSTICA, FORNECIDO E INSTALADO EM PRUMADA DE ESGOTO SANITÁRIO OU VENTILAÇÃO. AF_12/2014</v>
          </cell>
          <cell r="C3639" t="str">
            <v>UN</v>
          </cell>
          <cell r="D3639">
            <v>8.76</v>
          </cell>
        </row>
        <row r="3640">
          <cell r="A3640">
            <v>89805</v>
          </cell>
          <cell r="B3640" t="str">
            <v>JOELHO 90 GRAUS, PVC, SERIE NORMAL, ESGOTO PREDIAL, DN 75 MM, JUNTA ELÁSTICA, FORNECIDO E INSTALADO EM PRUMADA DE ESGOTO SANITÁRIO OU VENTILAÇÃO. AF_12/2014</v>
          </cell>
          <cell r="C3640" t="str">
            <v>UN</v>
          </cell>
          <cell r="D3640">
            <v>8.25</v>
          </cell>
        </row>
        <row r="3641">
          <cell r="A3641">
            <v>89806</v>
          </cell>
          <cell r="B3641" t="str">
            <v>JOELHO 45 GRAUS, PVC, SERIE NORMAL, ESGOTO PREDIAL, DN 75 MM, JUNTA ELÁSTICA, FORNECIDO E INSTALADO EM PRUMADA DE ESGOTO SANITÁRIO OU VENTILAÇÃO. AF_12/2014</v>
          </cell>
          <cell r="C3641" t="str">
            <v>UN</v>
          </cell>
          <cell r="D3641">
            <v>8.74</v>
          </cell>
        </row>
        <row r="3642">
          <cell r="A3642">
            <v>89807</v>
          </cell>
          <cell r="B3642" t="str">
            <v>CURVA CURTA 90 GRAUS, PVC, SERIE NORMAL, ESGOTO PREDIAL, DN 75 MM, JUNTA ELÁSTICA, FORNECIDO E INSTALADO EM PRUMADA DE ESGOTO SANITÁRIO OU VENTILAÇÃO. AF_12/2014</v>
          </cell>
          <cell r="C3642" t="str">
            <v>UN</v>
          </cell>
          <cell r="D3642">
            <v>15.37</v>
          </cell>
        </row>
        <row r="3643">
          <cell r="A3643">
            <v>89808</v>
          </cell>
          <cell r="B3643" t="str">
            <v>CURVA LONGA 90 GRAUS, PVC, SERIE NORMAL, ESGOTO PREDIAL, DN 75 MM, JUNTA ELÁSTICA, FORNECIDO E INSTALADO EM PRUMADA DE ESGOTO SANITÁRIO OU VENTILAÇÃO. AF_12/2014</v>
          </cell>
          <cell r="C3643" t="str">
            <v>UN</v>
          </cell>
          <cell r="D3643">
            <v>22.51</v>
          </cell>
        </row>
        <row r="3644">
          <cell r="A3644">
            <v>89809</v>
          </cell>
          <cell r="B3644" t="str">
            <v>JOELHO 90 GRAUS, PVC, SERIE NORMAL, ESGOTO PREDIAL, DN 100 MM, JUNTA ELÁSTICA, FORNECIDO E INSTALADO EM PRUMADA DE ESGOTO SANITÁRIO OU VENTILAÇÃO. AF_12/2014</v>
          </cell>
          <cell r="C3644" t="str">
            <v>UN</v>
          </cell>
          <cell r="D3644">
            <v>11.17</v>
          </cell>
        </row>
        <row r="3645">
          <cell r="A3645">
            <v>89810</v>
          </cell>
          <cell r="B3645" t="str">
            <v>JOELHO 45 GRAUS, PVC, SERIE NORMAL, ESGOTO PREDIAL, DN 100 MM, JUNTA ELÁSTICA, FORNECIDO E INSTALADO EM PRUMADA DE ESGOTO SANITÁRIO OU VENTILAÇÃO. AF_12/2014</v>
          </cell>
          <cell r="C3645" t="str">
            <v>UN</v>
          </cell>
          <cell r="D3645">
            <v>11.14</v>
          </cell>
        </row>
        <row r="3646">
          <cell r="A3646">
            <v>89811</v>
          </cell>
          <cell r="B3646" t="str">
            <v>CURVA CURTA 90 GRAUS, PVC, SERIE NORMAL, ESGOTO PREDIAL, DN 100 MM, JUNTA ELÁSTICA, FORNECIDO E INSTALADO EM PRUMADA DE ESGOTO SANITÁRIO OU VENTILAÇÃO. AF_12/2014</v>
          </cell>
          <cell r="C3646" t="str">
            <v>UN</v>
          </cell>
          <cell r="D3646">
            <v>18.91</v>
          </cell>
        </row>
        <row r="3647">
          <cell r="A3647">
            <v>89812</v>
          </cell>
          <cell r="B3647" t="str">
            <v>CURVA LONGA 90 GRAUS, PVC, SERIE NORMAL, ESGOTO PREDIAL, DN 100 MM, JUNTA ELÁSTICA, FORNECIDO E INSTALADO EM PRUMADA DE ESGOTO SANITÁRIO OU VENTILAÇÃO. AF_12/2014</v>
          </cell>
          <cell r="C3647" t="str">
            <v>UN</v>
          </cell>
          <cell r="D3647">
            <v>32.659999999999997</v>
          </cell>
        </row>
        <row r="3648">
          <cell r="A3648">
            <v>89813</v>
          </cell>
          <cell r="B3648" t="str">
            <v>LUVA SIMPLES, PVC, SERIE NORMAL, ESGOTO PREDIAL, DN 50 MM, JUNTA ELÁSTICA, FORNECIDO E INSTALADO EM PRUMADA DE ESGOTO SANITÁRIO OU VENTILAÇÃO. AF_12/2014</v>
          </cell>
          <cell r="C3648" t="str">
            <v>UN</v>
          </cell>
          <cell r="D3648">
            <v>3.96</v>
          </cell>
        </row>
        <row r="3649">
          <cell r="A3649">
            <v>89814</v>
          </cell>
          <cell r="B3649" t="str">
            <v>LUVA DE CORRER, PVC, SERIE NORMAL, ESGOTO PREDIAL, DN 50 MM, JUNTA ELÁSTICA, FORNECIDO E INSTALADO EM PRUMADA DE ESGOTO SANITÁRIO OU VENTILAÇÃO. AF_12/2014</v>
          </cell>
          <cell r="C3649" t="str">
            <v>UN</v>
          </cell>
          <cell r="D3649">
            <v>8.1300000000000008</v>
          </cell>
        </row>
        <row r="3650">
          <cell r="A3650">
            <v>89815</v>
          </cell>
          <cell r="B3650" t="str">
            <v>LUVA DE CORRER, CPVC, SOLDÁVEL, DN 35MM, INSTALADO EM PRUMADA DE ÁGUA  FORNECIMENTO E INSTALAÇÃO. AF_12/2014</v>
          </cell>
          <cell r="C3650" t="str">
            <v>UN</v>
          </cell>
          <cell r="D3650">
            <v>17.36</v>
          </cell>
        </row>
        <row r="3651">
          <cell r="A3651">
            <v>89816</v>
          </cell>
          <cell r="B3651" t="str">
            <v>UNIÃO, CPVC, SOLDÁVEL, DN35MM, INSTALADO EM PRUMADA DE ÁGUA  FORNECIMENTO E INSTALAÇÃO. AF_12/2014</v>
          </cell>
          <cell r="C3651" t="str">
            <v>UN</v>
          </cell>
          <cell r="D3651">
            <v>25</v>
          </cell>
        </row>
        <row r="3652">
          <cell r="A3652">
            <v>89817</v>
          </cell>
          <cell r="B3652" t="str">
            <v>LUVA SIMPLES, PVC, SERIE NORMAL, ESGOTO PREDIAL, DN 75 MM, JUNTA ELÁSTICA, FORNECIDO E INSTALADO EM PRUMADA DE ESGOTO SANITÁRIO OU VENTILAÇÃO. AF_12/2014</v>
          </cell>
          <cell r="C3652" t="str">
            <v>UN</v>
          </cell>
          <cell r="D3652">
            <v>6.99</v>
          </cell>
        </row>
        <row r="3653">
          <cell r="A3653">
            <v>89818</v>
          </cell>
          <cell r="B3653" t="str">
            <v>CONECTOR, CPVC, SOLDÁVEL, DN 35MM X 1 1/4, INSTALADO EM PRUMADA DE ÁGUA  FORNECIMENTO E INSTALAÇÃO. AF_12/2014</v>
          </cell>
          <cell r="C3653" t="str">
            <v>UN</v>
          </cell>
          <cell r="D3653">
            <v>100.57</v>
          </cell>
        </row>
        <row r="3654">
          <cell r="A3654">
            <v>89819</v>
          </cell>
          <cell r="B3654" t="str">
            <v>LUVA DE CORRER, PVC, SERIE NORMAL, ESGOTO PREDIAL, DN 75 MM, JUNTA ELÁSTICA, FORNECIDO E INSTALADO EM PRUMADA DE ESGOTO SANITÁRIO OU VENTILAÇÃO. AF_12/2014</v>
          </cell>
          <cell r="C3654" t="str">
            <v>UN</v>
          </cell>
          <cell r="D3654">
            <v>10.210000000000001</v>
          </cell>
        </row>
        <row r="3655">
          <cell r="A3655">
            <v>89820</v>
          </cell>
          <cell r="B3655" t="str">
            <v>BUCHA DE REDUÇÃO, CPVC, SOLDÁVEL, DN35MM X 28MM, INSTALADO EM PRUMADA DE ÁGUA  FORNECIMENTO E INSTALAÇÃO. AF_12/2014</v>
          </cell>
          <cell r="C3655" t="str">
            <v>UN</v>
          </cell>
          <cell r="D3655">
            <v>18.89</v>
          </cell>
        </row>
        <row r="3656">
          <cell r="A3656">
            <v>89821</v>
          </cell>
          <cell r="B3656" t="str">
            <v>LUVA SIMPLES, PVC, SERIE NORMAL, ESGOTO PREDIAL, DN 100 MM, JUNTA ELÁSTICA, FORNECIDO E INSTALADO EM PRUMADA DE ESGOTO SANITÁRIO OU VENTILAÇÃO. AF_12/2014</v>
          </cell>
          <cell r="C3656" t="str">
            <v>UN</v>
          </cell>
          <cell r="D3656">
            <v>8.76</v>
          </cell>
        </row>
        <row r="3657">
          <cell r="A3657">
            <v>89822</v>
          </cell>
          <cell r="B3657" t="str">
            <v>LUVA, CPVC, SOLDÁVEL, DN 42MM, INSTALADO EM PRUMADA DE ÁGUA  FORNECIMENTO E INSTALAÇÃO. AF_12/2014</v>
          </cell>
          <cell r="C3657" t="str">
            <v>UN</v>
          </cell>
          <cell r="D3657">
            <v>13.46</v>
          </cell>
        </row>
        <row r="3658">
          <cell r="A3658">
            <v>89823</v>
          </cell>
          <cell r="B3658" t="str">
            <v>LUVA DE CORRER, PVC, SERIE NORMAL, ESGOTO PREDIAL, DN 100 MM, JUNTA ELÁSTICA, FORNECIDO E INSTALADO EM PRUMADA DE ESGOTO SANITÁRIO OU VENTILAÇÃO. AF_12/2014</v>
          </cell>
          <cell r="C3658" t="str">
            <v>UN</v>
          </cell>
          <cell r="D3658">
            <v>14.73</v>
          </cell>
        </row>
        <row r="3659">
          <cell r="A3659">
            <v>89824</v>
          </cell>
          <cell r="B3659" t="str">
            <v>LUVA DE CORRER, CPVC, SOLDÁVEL, DN 42MM, INSTALADO EM PRUMADA DE ÁGUA  FORNECIMENTO E INSTALAÇÃO. AF_12/2014</v>
          </cell>
          <cell r="C3659" t="str">
            <v>UN</v>
          </cell>
          <cell r="D3659">
            <v>23.61</v>
          </cell>
        </row>
        <row r="3660">
          <cell r="A3660">
            <v>89825</v>
          </cell>
          <cell r="B3660" t="str">
            <v>TE, PVC, SERIE NORMAL, ESGOTO PREDIAL, DN 50 X 50 MM, JUNTA ELÁSTICA, FORNECIDO E INSTALADO EM PRUMADA DE ESGOTO SANITÁRIO OU VENTILAÇÃO. AF_12/2014</v>
          </cell>
          <cell r="C3660" t="str">
            <v>UN</v>
          </cell>
          <cell r="D3660">
            <v>8.69</v>
          </cell>
        </row>
        <row r="3661">
          <cell r="A3661">
            <v>89826</v>
          </cell>
          <cell r="B3661" t="str">
            <v>LUVA DE TRANSIÇÃO, CPVC, SOLDÁVEL, DN42MM X 1.1/2, INSTALADO EM PRUMADA DE ÁGUA  FORNECIMENTO E INSTALAÇÃO. AF_12/2014</v>
          </cell>
          <cell r="C3661" t="str">
            <v>UN</v>
          </cell>
          <cell r="D3661">
            <v>102.64</v>
          </cell>
        </row>
        <row r="3662">
          <cell r="A3662">
            <v>89827</v>
          </cell>
          <cell r="B3662" t="str">
            <v>JUNÇÃO SIMPLES, PVC, SERIE NORMAL, ESGOTO PREDIAL, DN 50 X 50 MM, JUNTA ELÁSTICA, FORNECIDO E INSTALADO EM PRUMADA DE ESGOTO SANITÁRIO OU VENTILAÇÃO. AF_12/2014</v>
          </cell>
          <cell r="C3662" t="str">
            <v>UN</v>
          </cell>
          <cell r="D3662">
            <v>9.68</v>
          </cell>
        </row>
        <row r="3663">
          <cell r="A3663">
            <v>89828</v>
          </cell>
          <cell r="B3663" t="str">
            <v>UNIÃO, CPVC, SOLDÁVEL, DN42MM, INSTALADO EM PRUMADA DE ÁGUA  FORNECIMENTO E INSTALAÇÃO. AF_12/2014</v>
          </cell>
          <cell r="C3663" t="str">
            <v>UN</v>
          </cell>
          <cell r="D3663">
            <v>36.14</v>
          </cell>
        </row>
        <row r="3664">
          <cell r="A3664">
            <v>89829</v>
          </cell>
          <cell r="B3664" t="str">
            <v>TE, PVC, SERIE NORMAL, ESGOTO PREDIAL, DN 75 X 75 MM, JUNTA ELÁSTICA, FORNECIDO E INSTALADO EM PRUMADA DE ESGOTO SANITÁRIO OU VENTILAÇÃO. AF_12/2014</v>
          </cell>
          <cell r="C3664" t="str">
            <v>UN</v>
          </cell>
          <cell r="D3664">
            <v>15.51</v>
          </cell>
        </row>
        <row r="3665">
          <cell r="A3665">
            <v>89830</v>
          </cell>
          <cell r="B3665" t="str">
            <v>JUNÇÃO SIMPLES, PVC, SERIE NORMAL, ESGOTO PREDIAL, DN 75 X 75 MM, JUNTA ELÁSTICA, FORNECIDO E INSTALADO EM PRUMADA DE ESGOTO SANITÁRIO OU VENTILAÇÃO. AF_12/2014</v>
          </cell>
          <cell r="C3665" t="str">
            <v>UN</v>
          </cell>
          <cell r="D3665">
            <v>16.87</v>
          </cell>
        </row>
        <row r="3666">
          <cell r="A3666">
            <v>89831</v>
          </cell>
          <cell r="B3666" t="str">
            <v>CONECTOR, CPVC, SOLDÁVEL, DN 42MM X 1.1/2, INSTALADO EM PRUMADA DE ÁGUA  FORNECIMENTO E INSTALAÇÃO. AF_12/2014</v>
          </cell>
          <cell r="C3666" t="str">
            <v>UN</v>
          </cell>
          <cell r="D3666">
            <v>122.79</v>
          </cell>
        </row>
        <row r="3667">
          <cell r="A3667">
            <v>89832</v>
          </cell>
          <cell r="B3667" t="str">
            <v>BUCHA DE REDUÇÃO, CPVC, SOLDÁVEL, DN 42MM X 22MM, INSTALADO EM RAMAL DE DISTRIBUIÇÃO DE ÁGUA - FORNECIMENTO E INSTALAÇÃO. AF_12/2014</v>
          </cell>
          <cell r="C3667" t="str">
            <v>UN</v>
          </cell>
          <cell r="D3667">
            <v>24.76</v>
          </cell>
        </row>
        <row r="3668">
          <cell r="A3668">
            <v>89833</v>
          </cell>
          <cell r="B3668" t="str">
            <v>TE, PVC, SERIE NORMAL, ESGOTO PREDIAL, DN 100 X 100 MM, JUNTA ELÁSTICA, FORNECIDO E INSTALADO EM PRUMADA DE ESGOTO SANITÁRIO OU VENTILAÇÃO. AF_12/2014</v>
          </cell>
          <cell r="C3668" t="str">
            <v>UN</v>
          </cell>
          <cell r="D3668">
            <v>19.399999999999999</v>
          </cell>
        </row>
        <row r="3669">
          <cell r="A3669">
            <v>89834</v>
          </cell>
          <cell r="B3669" t="str">
            <v>JUNÇÃO SIMPLES, PVC, SERIE NORMAL, ESGOTO PREDIAL, DN 100 X 100 MM, JUNTA ELÁSTICA, FORNECIDO E INSTALADO EM PRUMADA DE ESGOTO SANITÁRIO OU VENTILAÇÃO. AF_12/2014</v>
          </cell>
          <cell r="C3669" t="str">
            <v>UN</v>
          </cell>
          <cell r="D3669">
            <v>22.6</v>
          </cell>
        </row>
        <row r="3670">
          <cell r="A3670">
            <v>89835</v>
          </cell>
          <cell r="B3670" t="str">
            <v>LUVA, CPVC, SOLDÁVEL, DN 54MM, INSTALADO EM PRUMADA DE ÁGUA  FORNECIMENTO E INSTALAÇÃO. AF_12/2014</v>
          </cell>
          <cell r="C3670" t="str">
            <v>UN</v>
          </cell>
          <cell r="D3670">
            <v>24.33</v>
          </cell>
        </row>
        <row r="3671">
          <cell r="A3671">
            <v>89836</v>
          </cell>
          <cell r="B3671" t="str">
            <v>LUVA DE TRANSIÇÃO, CPVC, SOLDÁVEL, DN 54MM X 2, INSTALADO EM PRUMADA DE ÁGUA  FORNECIMENTO E INSTALAÇÃO. AF_12/2014</v>
          </cell>
          <cell r="C3671" t="str">
            <v>UN</v>
          </cell>
          <cell r="D3671">
            <v>165.98</v>
          </cell>
        </row>
        <row r="3672">
          <cell r="A3672">
            <v>89837</v>
          </cell>
          <cell r="B3672" t="str">
            <v>UNIÃO, CPVC, SOLDÁVEL, DN 54MM, INSTALADO EM PRUMADA DE ÁGUA  FORNECIMENTO E INSTALAÇÃO. AF_12/2014</v>
          </cell>
          <cell r="C3672" t="str">
            <v>UN</v>
          </cell>
          <cell r="D3672">
            <v>82.46</v>
          </cell>
        </row>
        <row r="3673">
          <cell r="A3673">
            <v>89838</v>
          </cell>
          <cell r="B3673" t="str">
            <v>LUVA, CPVC, SOLDÁVEL, DN 73MM, INSTALADO EM PRUMADA DE ÁGUA  FORNECIMENTO E INSTALAÇÃO. AF_12/2014</v>
          </cell>
          <cell r="C3673" t="str">
            <v>UN</v>
          </cell>
          <cell r="D3673">
            <v>90.06</v>
          </cell>
        </row>
        <row r="3674">
          <cell r="A3674">
            <v>89839</v>
          </cell>
          <cell r="B3674" t="str">
            <v>UNIÃO, CPVC, SOLDÁVEL, DN 73MM, INSTALADO EM PRUMADA DE ÁGUA  FORNECIMENTO E INSTALAÇÃO. AF_12/2014</v>
          </cell>
          <cell r="C3674" t="str">
            <v>UN</v>
          </cell>
          <cell r="D3674">
            <v>119.38</v>
          </cell>
        </row>
        <row r="3675">
          <cell r="A3675">
            <v>89840</v>
          </cell>
          <cell r="B3675" t="str">
            <v>LUVA, CPVC, SOLDÁVEL, DN 89MM, INSTALADO EM PRUMADA DE ÁGUA  FORNECIMENTO E INSTALAÇÃO. AF_12/2014</v>
          </cell>
          <cell r="C3675" t="str">
            <v>UN</v>
          </cell>
          <cell r="D3675">
            <v>103.28</v>
          </cell>
        </row>
        <row r="3676">
          <cell r="A3676">
            <v>89841</v>
          </cell>
          <cell r="B3676" t="str">
            <v>UNIÃO, CPVC, SOLDÁVEL, DN 89MM, INSTALADO EM PRUMADA DE ÁGUA  FORNECIMENTO E INSTALAÇÃO. AF_12/2014</v>
          </cell>
          <cell r="C3676" t="str">
            <v>UN</v>
          </cell>
          <cell r="D3676">
            <v>175.08</v>
          </cell>
        </row>
        <row r="3677">
          <cell r="A3677">
            <v>89842</v>
          </cell>
          <cell r="B3677" t="str">
            <v>TÊ, CPVC, SOLDÁVEL, DN 35MM, INSTALADO EM PRUMADA DE ÁGUA  FORNECIMENTO E INSTALAÇÃO. AF_12/2014</v>
          </cell>
          <cell r="C3677" t="str">
            <v>UN</v>
          </cell>
          <cell r="D3677">
            <v>28.03</v>
          </cell>
        </row>
        <row r="3678">
          <cell r="A3678">
            <v>89844</v>
          </cell>
          <cell r="B3678" t="str">
            <v>TE, CPVC, SOLDÁVEL, DN  42MM, INSTALADO EM PRUMADA DE ÁGUA  FORNECIMENTO E INSTALAÇÃO. AF_12/2014</v>
          </cell>
          <cell r="C3678" t="str">
            <v>UN</v>
          </cell>
          <cell r="D3678">
            <v>35.72</v>
          </cell>
        </row>
        <row r="3679">
          <cell r="A3679">
            <v>89845</v>
          </cell>
          <cell r="B3679" t="str">
            <v>TÊ, CPVC, SOLDÁVEL, DN 54 MM, INSTALADO EM PRUMADA DE ÁGUA  FORNECIMENTO E INSTALAÇÃO. AF_12/2014</v>
          </cell>
          <cell r="C3679" t="str">
            <v>UN</v>
          </cell>
          <cell r="D3679">
            <v>55.61</v>
          </cell>
        </row>
        <row r="3680">
          <cell r="A3680">
            <v>89846</v>
          </cell>
          <cell r="B3680" t="str">
            <v>TÊ, CPVC, SOLDÁVEL, DN 73MM, INSTALADO EM PRUMADA DE ÁGUA  FORNECIMENTO E INSTALAÇÃO. AF_12/2014</v>
          </cell>
          <cell r="C3680" t="str">
            <v>UN</v>
          </cell>
          <cell r="D3680">
            <v>125.52</v>
          </cell>
        </row>
        <row r="3681">
          <cell r="A3681">
            <v>89847</v>
          </cell>
          <cell r="B3681" t="str">
            <v>TÊ, CPVC, SOLDÁVEL, DN 89MM, INSTALADO EM PRUMADA DE ÁGUA  FORNECIMENTO E INSTALAÇÃO. AF_12/2014</v>
          </cell>
          <cell r="C3681" t="str">
            <v>UN</v>
          </cell>
          <cell r="D3681">
            <v>153.83000000000001</v>
          </cell>
        </row>
        <row r="3682">
          <cell r="A3682">
            <v>89850</v>
          </cell>
          <cell r="B3682" t="str">
            <v>JOELHO 90 GRAUS, PVC, SERIE NORMAL, ESGOTO PREDIAL, DN 100 MM, JUNTA ELÁSTICA, FORNECIDO E INSTALADO EM SUBCOLETOR AÉREO DE ESGOTO SANITÁRIO. AF_12/2014</v>
          </cell>
          <cell r="C3682" t="str">
            <v>UN</v>
          </cell>
          <cell r="D3682">
            <v>15.05</v>
          </cell>
        </row>
        <row r="3683">
          <cell r="A3683">
            <v>89851</v>
          </cell>
          <cell r="B3683" t="str">
            <v>JOELHO 45 GRAUS, PVC, SERIE NORMAL, ESGOTO PREDIAL, DN 100 MM, JUNTA ELÁSTICA, FORNECIDO E INSTALADO EM SUBCOLETOR AÉREO DE ESGOTO SANITÁRIO. AF_12/2014</v>
          </cell>
          <cell r="C3683" t="str">
            <v>UN</v>
          </cell>
          <cell r="D3683">
            <v>15.02</v>
          </cell>
        </row>
        <row r="3684">
          <cell r="A3684">
            <v>89852</v>
          </cell>
          <cell r="B3684" t="str">
            <v>CURVA CURTA 90 GRAUS, PVC, SERIE NORMAL, ESGOTO PREDIAL, DN 100 MM, JUNTA ELÁSTICA, FORNECIDO E INSTALADO EM SUBCOLETOR AÉREO DE ESGOTO SANITÁRIO. AF_12/2014</v>
          </cell>
          <cell r="C3684" t="str">
            <v>UN</v>
          </cell>
          <cell r="D3684">
            <v>22.79</v>
          </cell>
        </row>
        <row r="3685">
          <cell r="A3685">
            <v>89853</v>
          </cell>
          <cell r="B3685" t="str">
            <v>CURVA LONGA 90 GRAUS, PVC, SERIE NORMAL, ESGOTO PREDIAL, DN 100 MM, JUNTA ELÁSTICA, FORNECIDO E INSTALADO EM SUBCOLETOR AÉREO DE ESGOTO SANITÁRIO. AF_12/2014</v>
          </cell>
          <cell r="C3685" t="str">
            <v>UN</v>
          </cell>
          <cell r="D3685">
            <v>36.54</v>
          </cell>
        </row>
        <row r="3686">
          <cell r="A3686">
            <v>89854</v>
          </cell>
          <cell r="B3686" t="str">
            <v>JOELHO 90 GRAUS, PVC, SERIE NORMAL, ESGOTO PREDIAL, DN 150 MM, JUNTA ELÁSTICA, FORNECIDO E INSTALADO EM SUBCOLETOR AÉREO DE ESGOTO SANITÁRIO. AF_12/2014</v>
          </cell>
          <cell r="C3686" t="str">
            <v>UN</v>
          </cell>
          <cell r="D3686">
            <v>47.48</v>
          </cell>
        </row>
        <row r="3687">
          <cell r="A3687">
            <v>89855</v>
          </cell>
          <cell r="B3687" t="str">
            <v>JOELHO 45 GRAUS, PVC, SERIE NORMAL, ESGOTO PREDIAL, DN 150 MM, JUNTA ELÁSTICA, FORNECIDO E INSTALADO EM SUBCOLETOR AÉREO DE ESGOTO SANITÁRIO. AF_12/2014</v>
          </cell>
          <cell r="C3687" t="str">
            <v>UN</v>
          </cell>
          <cell r="D3687">
            <v>50.25</v>
          </cell>
        </row>
        <row r="3688">
          <cell r="A3688">
            <v>89856</v>
          </cell>
          <cell r="B3688" t="str">
            <v>LUVA SIMPLES, PVC, SERIE NORMAL, ESGOTO PREDIAL, DN 100 MM, JUNTA ELÁSTICA, FORNECIDO E INSTALADO EM SUBCOLETOR AÉREO DE ESGOTO SANITÁRIO. AF_12/2014</v>
          </cell>
          <cell r="C3688" t="str">
            <v>UN</v>
          </cell>
          <cell r="D3688">
            <v>11.35</v>
          </cell>
        </row>
        <row r="3689">
          <cell r="A3689">
            <v>89857</v>
          </cell>
          <cell r="B3689" t="str">
            <v>LUVA DE CORRER, PVC, SERIE NORMAL, ESGOTO PREDIAL, DN 100 MM, JUNTA ELÁSTICA, FORNECIDO E INSTALADO EM SUBCOLETOR AÉREO DE ESGOTO SANITÁRIO. AF_12/2014</v>
          </cell>
          <cell r="C3689" t="str">
            <v>UN</v>
          </cell>
          <cell r="D3689">
            <v>17.32</v>
          </cell>
        </row>
        <row r="3690">
          <cell r="A3690">
            <v>89859</v>
          </cell>
          <cell r="B3690" t="str">
            <v>LUVA DE CORRER, PVC, SERIE NORMAL, ESGOTO PREDIAL, DN 150 MM, JUNTA ELÁSTICA, FORNECIDO E INSTALADO EM SUBCOLETOR AÉREO DE ESGOTO SANITÁRIO. AF_12/2014</v>
          </cell>
          <cell r="C3690" t="str">
            <v>UN</v>
          </cell>
          <cell r="D3690">
            <v>46</v>
          </cell>
        </row>
        <row r="3691">
          <cell r="A3691">
            <v>89860</v>
          </cell>
          <cell r="B3691" t="str">
            <v>TE, PVC, SERIE NORMAL, ESGOTO PREDIAL, DN 100 X 100 MM, JUNTA ELÁSTICA, FORNECIDO E INSTALADO EM SUBCOLETOR AÉREO DE ESGOTO SANITÁRIO. AF_12/2014</v>
          </cell>
          <cell r="C3691" t="str">
            <v>UN</v>
          </cell>
          <cell r="D3691">
            <v>24.57</v>
          </cell>
        </row>
        <row r="3692">
          <cell r="A3692">
            <v>89861</v>
          </cell>
          <cell r="B3692" t="str">
            <v>JUNÇÃO SIMPLES, PVC, SERIE NORMAL, ESGOTO PREDIAL, DN 100 X 100 MM, JUNTA ELÁSTICA, FORNECIDO E INSTALADO EM SUBCOLETOR AÉREO DE ESGOTO SANITÁRIO. AF_12/2014</v>
          </cell>
          <cell r="C3692" t="str">
            <v>UN</v>
          </cell>
          <cell r="D3692">
            <v>27.77</v>
          </cell>
        </row>
        <row r="3693">
          <cell r="A3693">
            <v>89862</v>
          </cell>
          <cell r="B3693" t="str">
            <v>TE, PVC, SERIE NORMAL, ESGOTO PREDIAL, DN 150 X 150 MM, JUNTA ELÁSTICA, FORNECIDO E INSTALADO EM SUBCOLETOR AÉREO DE ESGOTO SANITÁRIO. AF_12/2014</v>
          </cell>
          <cell r="C3693" t="str">
            <v>UN</v>
          </cell>
          <cell r="D3693">
            <v>51.95</v>
          </cell>
        </row>
        <row r="3694">
          <cell r="A3694">
            <v>89863</v>
          </cell>
          <cell r="B3694" t="str">
            <v>JUNÇÃO SIMPLES, PVC, SERIE NORMAL, ESGOTO PREDIAL, DN 150 X 150 MM, JUNTA ELÁSTICA, FORNECIDO E INSTALADO EM SUBCOLETOR AÉREO DE ESGOTO SANITÁRIO. AF_12/2014</v>
          </cell>
          <cell r="C3694" t="str">
            <v>UN</v>
          </cell>
          <cell r="D3694">
            <v>105.45</v>
          </cell>
        </row>
        <row r="3695">
          <cell r="A3695">
            <v>89866</v>
          </cell>
          <cell r="B3695" t="str">
            <v>JOELHO 90 GRAUS, PVC, SOLDÁVEL, DN 25MM, INSTALADO EM DRENO DE AR-CONDICIONADO - FORNECIMENTO E INSTALAÇÃO. AF_12/2014</v>
          </cell>
          <cell r="C3695" t="str">
            <v>UN</v>
          </cell>
          <cell r="D3695">
            <v>3.34</v>
          </cell>
        </row>
        <row r="3696">
          <cell r="A3696">
            <v>89867</v>
          </cell>
          <cell r="B3696" t="str">
            <v>JOELHO 45 GRAUS, PVC, SOLDÁVEL, DN 25MM, INSTALADO EM DRENO DE AR-CONDICIONADO - FORNECIMENTO E INSTALAÇÃO. AF_12/2014</v>
          </cell>
          <cell r="C3696" t="str">
            <v>UN</v>
          </cell>
          <cell r="D3696">
            <v>3.85</v>
          </cell>
        </row>
        <row r="3697">
          <cell r="A3697">
            <v>89868</v>
          </cell>
          <cell r="B3697" t="str">
            <v>LUVA, PVC, SOLDÁVEL, DN 25MM, INSTALADO EM DRENO DE AR-CONDICIONADO - FORNECIMENTO E INSTALAÇÃO. AF_12/2014</v>
          </cell>
          <cell r="C3697" t="str">
            <v>UN</v>
          </cell>
          <cell r="D3697">
            <v>2.4</v>
          </cell>
        </row>
        <row r="3698">
          <cell r="A3698">
            <v>89869</v>
          </cell>
          <cell r="B3698" t="str">
            <v>TE, PVC, SOLDÁVEL, DN 25MM, INSTALADO EM DRENO DE AR-CONDICIONADO - FORNECIMENTO E INSTALAÇÃO. AF_12/2014</v>
          </cell>
          <cell r="C3698" t="str">
            <v>UN</v>
          </cell>
          <cell r="D3698">
            <v>5.17</v>
          </cell>
        </row>
        <row r="3699">
          <cell r="A3699">
            <v>89979</v>
          </cell>
          <cell r="B3699" t="str">
            <v>LUVA COM BUCHA DE LATÃO, PVC, SOLDÁVEL, DN 32MM X 1 , INSTALADO EM RAMAL OU SUB-RAMAL DE ÁGUA   FORNECIMENTO E INSTALAÇÃO. AF_12/2014</v>
          </cell>
          <cell r="C3699" t="str">
            <v>UN</v>
          </cell>
          <cell r="D3699">
            <v>16.98</v>
          </cell>
        </row>
        <row r="3700">
          <cell r="A3700">
            <v>89980</v>
          </cell>
          <cell r="B3700" t="str">
            <v>LUVA COM BUCHA DE LATÃO, PVC, SOLDÁVEL, DN 25MM X 3/4, INSTALADO EM PRUMADA DE ÁGUA - FORNECIMENTO E INSTALAÇÃO. AF_12/2014</v>
          </cell>
          <cell r="C3700" t="str">
            <v>UN</v>
          </cell>
          <cell r="D3700">
            <v>6.39</v>
          </cell>
        </row>
        <row r="3701">
          <cell r="A3701">
            <v>89981</v>
          </cell>
          <cell r="B3701" t="str">
            <v>LUVA SOLDÁVEL E COM BUCHA DE LATÃO, PVC, SOLDÁVEL, DN 32MM X 1 , INSTALADO EM PRUMADA DE ÁGUA   FORNECIMENTO E INSTALAÇÃO. AF_12/2014</v>
          </cell>
          <cell r="C3701" t="str">
            <v>UN</v>
          </cell>
          <cell r="D3701">
            <v>14.64</v>
          </cell>
        </row>
        <row r="3702">
          <cell r="A3702">
            <v>90373</v>
          </cell>
          <cell r="B3702" t="str">
            <v>JOELHO 90 GRAUS COM BUCHA DE LATÃO, PVC, SOLDÁVEL, DN 25MM, X 1/2 INSTALADO EM RAMAL OU SUB-RAMAL DE ÁGUA - FORNECIMENTO E INSTALAÇÃO. AF_12/2014</v>
          </cell>
          <cell r="C3702" t="str">
            <v>UN</v>
          </cell>
          <cell r="D3702">
            <v>9.58</v>
          </cell>
        </row>
        <row r="3703">
          <cell r="A3703">
            <v>90374</v>
          </cell>
          <cell r="B3703" t="str">
            <v>TÊ COM BUCHA DE LATÃO NA BOLSA CENTRAL, PVC, SOLDÁVEL, DN 25MM X 3/4, INSTALADO EM RAMAL OU SUB-RAMAL DE ÁGUA - FORNECIMENTO E INSTALAÇÃO. AF_03/2015</v>
          </cell>
          <cell r="C3703" t="str">
            <v>UN</v>
          </cell>
          <cell r="D3703">
            <v>14.81</v>
          </cell>
        </row>
        <row r="3704">
          <cell r="A3704">
            <v>90375</v>
          </cell>
          <cell r="B3704" t="str">
            <v>BUCHA DE REDUÇÃO, PVC, SOLDÁVEL, DN 40MM X 32MM, INSTALADO EM RAMAL OU SUB-RAMAL DE ÁGUA - FORNECIMENTO E INSTALAÇÃO. AF_03/2015</v>
          </cell>
          <cell r="C3704" t="str">
            <v>UN</v>
          </cell>
          <cell r="D3704">
            <v>5.98</v>
          </cell>
        </row>
        <row r="3705">
          <cell r="A3705">
            <v>92287</v>
          </cell>
          <cell r="B3705" t="str">
            <v>COTOVELO EM COBRE, DN 22 MM, 90 GRAUS, SEM ANEL DE SOLDA, INSTALADO EM PRUMADA   FORNECIMENTO E INSTALAÇÃO. AF_12/2015</v>
          </cell>
          <cell r="C3705" t="str">
            <v>UN</v>
          </cell>
          <cell r="D3705">
            <v>10.28</v>
          </cell>
        </row>
        <row r="3706">
          <cell r="A3706">
            <v>92288</v>
          </cell>
          <cell r="B3706" t="str">
            <v>COTOVELO EM COBRE, DN 28 MM, 90 GRAUS, SEM ANEL DE SOLDA, INSTALADO EM PRUMADA  FORNECIMENTO E INSTALAÇÃO. AF_12/2015</v>
          </cell>
          <cell r="C3706" t="str">
            <v>UN</v>
          </cell>
          <cell r="D3706">
            <v>15.65</v>
          </cell>
        </row>
        <row r="3707">
          <cell r="A3707">
            <v>92289</v>
          </cell>
          <cell r="B3707" t="str">
            <v>COTOVELO EM COBRE, DN 35 MM, 90 GRAUS, SEM ANEL DE SOLDA, INSTALADO EM PRUMADA  FORNECIMENTO E INSTALAÇÃO. AF_12/2015</v>
          </cell>
          <cell r="C3707" t="str">
            <v>UN</v>
          </cell>
          <cell r="D3707">
            <v>27.01</v>
          </cell>
        </row>
        <row r="3708">
          <cell r="A3708">
            <v>92290</v>
          </cell>
          <cell r="B3708" t="str">
            <v>COTOVELO EM COBRE, DN 42 MM, 90 GRAUS, SEM ANEL DE SOLDA, INSTALADO EM PRUMADA  FORNECIMENTO E INSTALAÇÃO. AF_12/2015</v>
          </cell>
          <cell r="C3708" t="str">
            <v>UN</v>
          </cell>
          <cell r="D3708">
            <v>40.700000000000003</v>
          </cell>
        </row>
        <row r="3709">
          <cell r="A3709">
            <v>92291</v>
          </cell>
          <cell r="B3709" t="str">
            <v>COTOVELO EM COBRE, DN 54 MM, 90 GRAUS, SEM ANEL DE SOLDA, INSTALADO EM PRUMADA  FORNECIMENTO E INSTALAÇÃO. AF_12/2015</v>
          </cell>
          <cell r="C3709" t="str">
            <v>UN</v>
          </cell>
          <cell r="D3709">
            <v>62.01</v>
          </cell>
        </row>
        <row r="3710">
          <cell r="A3710">
            <v>92292</v>
          </cell>
          <cell r="B3710" t="str">
            <v>COTOVELO EM COBRE, DN 66 MM, 90 GRAUS, SEM ANEL DE SOLDA, INSTALADO EM PRUMADA  FORNECIMENTO E INSTALAÇÃO. AF_12/2015</v>
          </cell>
          <cell r="C3710" t="str">
            <v>UN</v>
          </cell>
          <cell r="D3710">
            <v>191.15</v>
          </cell>
        </row>
        <row r="3711">
          <cell r="A3711">
            <v>92293</v>
          </cell>
          <cell r="B3711" t="str">
            <v>LUVA EM COBRE, DN 22 MM, SEM ANEL DE SOLDA, INSTALADO EM PRUMADA  FORNECIMENTO E INSTALAÇÃO. AF_12/2015</v>
          </cell>
          <cell r="C3711" t="str">
            <v>UN</v>
          </cell>
          <cell r="D3711">
            <v>5.98</v>
          </cell>
        </row>
        <row r="3712">
          <cell r="A3712">
            <v>92294</v>
          </cell>
          <cell r="B3712" t="str">
            <v>LUVA EM COBRE, DN 28 MM, SEM ANEL DE SOLDA, INSTALADO EM PRUMADA  FORNECIMENTO E INSTALAÇÃO. AF_12/2015</v>
          </cell>
          <cell r="C3712" t="str">
            <v>UN</v>
          </cell>
          <cell r="D3712">
            <v>9.65</v>
          </cell>
        </row>
        <row r="3713">
          <cell r="A3713">
            <v>92295</v>
          </cell>
          <cell r="B3713" t="str">
            <v>LUVA EM COBRE, DN 35 MM, SEM ANEL DE SOLDA, INSTALADO EM PRUMADA  FORNECIMENTO E INSTALAÇÃO. AF_12/2015</v>
          </cell>
          <cell r="C3713" t="str">
            <v>UN</v>
          </cell>
          <cell r="D3713">
            <v>17.600000000000001</v>
          </cell>
        </row>
        <row r="3714">
          <cell r="A3714">
            <v>92296</v>
          </cell>
          <cell r="B3714" t="str">
            <v>LUVA EM COBRE, DN 42 MM, SEM ANEL DE SOLDA, INSTALADO EM PRUMADA  FORNECIMENTO E INSTALAÇÃO. AF_12/2015</v>
          </cell>
          <cell r="C3714" t="str">
            <v>UN</v>
          </cell>
          <cell r="D3714">
            <v>23.33</v>
          </cell>
        </row>
        <row r="3715">
          <cell r="A3715">
            <v>92297</v>
          </cell>
          <cell r="B3715" t="str">
            <v>LUVA EM COBRE, DN 54 MM, SEM ANEL DE SOLDA, INSTALADO EM PRUMADA  FORNECIMENTO E INSTALAÇÃO. AF_12/2015</v>
          </cell>
          <cell r="C3715" t="str">
            <v>UN</v>
          </cell>
          <cell r="D3715">
            <v>35.840000000000003</v>
          </cell>
        </row>
        <row r="3716">
          <cell r="A3716">
            <v>92298</v>
          </cell>
          <cell r="B3716" t="str">
            <v>LUVA EM COBRE, DN 66 MM, SEM ANEL DE SOLDA, INSTALADO EM PRUMADA  FORNECIMENTO E INSTALAÇÃO. AF_12/2015</v>
          </cell>
          <cell r="C3716" t="str">
            <v>UN</v>
          </cell>
          <cell r="D3716">
            <v>99.18</v>
          </cell>
        </row>
        <row r="3717">
          <cell r="A3717">
            <v>92299</v>
          </cell>
          <cell r="B3717" t="str">
            <v>TE EM COBRE, DN 22 MM, SEM ANEL DE SOLDA, INSTALADO EM PRUMADA  FORNECIMENTO E INSTALAÇÃO. AF_12/2015</v>
          </cell>
          <cell r="C3717" t="str">
            <v>UN</v>
          </cell>
          <cell r="D3717">
            <v>13.58</v>
          </cell>
        </row>
        <row r="3718">
          <cell r="A3718">
            <v>92300</v>
          </cell>
          <cell r="B3718" t="str">
            <v>TE EM COBRE, DN 28 MM, SEM ANEL DE SOLDA, INSTALADO EM PRUMADA  FORNECIMENTO E INSTALAÇÃO. AF_12/2015</v>
          </cell>
          <cell r="C3718" t="str">
            <v>UN</v>
          </cell>
          <cell r="D3718">
            <v>19.989999999999998</v>
          </cell>
        </row>
        <row r="3719">
          <cell r="A3719">
            <v>92301</v>
          </cell>
          <cell r="B3719" t="str">
            <v>TE EM COBRE, DN 35 MM, SEM ANEL DE SOLDA, INSTALADO EM PRUMADA  FORNECIMENTO E INSTALAÇÃO. AF_12/2015</v>
          </cell>
          <cell r="C3719" t="str">
            <v>UN</v>
          </cell>
          <cell r="D3719">
            <v>38.36</v>
          </cell>
        </row>
        <row r="3720">
          <cell r="A3720">
            <v>92302</v>
          </cell>
          <cell r="B3720" t="str">
            <v>TE EM COBRE, DN 42 MM, SEM ANEL DE SOLDA, INSTALADO EM PRUMADA  FORNECIMENTO E INSTALAÇÃO. AF_12/2015</v>
          </cell>
          <cell r="C3720" t="str">
            <v>UN</v>
          </cell>
          <cell r="D3720">
            <v>50.57</v>
          </cell>
        </row>
        <row r="3721">
          <cell r="A3721">
            <v>92303</v>
          </cell>
          <cell r="B3721" t="str">
            <v>TE EM COBRE, DN 54 MM, SEM ANEL DE SOLDA, INSTALADO EM PRUMADA  FORNECIMENTO E INSTALAÇÃO. AF_12/2015</v>
          </cell>
          <cell r="C3721" t="str">
            <v>UN</v>
          </cell>
          <cell r="D3721">
            <v>91.74</v>
          </cell>
        </row>
        <row r="3722">
          <cell r="A3722">
            <v>92304</v>
          </cell>
          <cell r="B3722" t="str">
            <v>TE EM COBRE, DN 66 MM, SEM ANEL DE SOLDA, INSTALADO EM PRUMADA  FORNECIMENTO E INSTALAÇÃO. AF_12/2015</v>
          </cell>
          <cell r="C3722" t="str">
            <v>UN</v>
          </cell>
          <cell r="D3722">
            <v>236.05</v>
          </cell>
        </row>
        <row r="3723">
          <cell r="A3723">
            <v>92311</v>
          </cell>
          <cell r="B3723" t="str">
            <v>COTOVELO EM COBRE, DN 15 MM, 90 GRAUS, SEM ANEL DE SOLDA, INSTALADO EM RAMAL DE DISTRIBUIÇÃO  FORNECIMENTO E INSTALAÇÃO. AF_12/2015</v>
          </cell>
          <cell r="C3723" t="str">
            <v>UN</v>
          </cell>
          <cell r="D3723">
            <v>7.78</v>
          </cell>
        </row>
        <row r="3724">
          <cell r="A3724">
            <v>92312</v>
          </cell>
          <cell r="B3724" t="str">
            <v>COTOVELO EM COBRE, DN 22 MM, 90 GRAUS, SEM ANEL DE SOLDA, INSTALADO EM RAMAL DE DISTRIBUIÇÃO  FORNECIMENTO E INSTALAÇÃO. AF_12/2015</v>
          </cell>
          <cell r="C3724" t="str">
            <v>UN</v>
          </cell>
          <cell r="D3724">
            <v>12.3</v>
          </cell>
        </row>
        <row r="3725">
          <cell r="A3725">
            <v>92313</v>
          </cell>
          <cell r="B3725" t="str">
            <v>COTOVELO EM COBRE, DN 28 MM, 90 GRAUS, SEM ANEL DE SOLDA, INSTALADO EM RAMAL DE DISTRIBUIÇÃO  FORNECIMENTO E INSTALAÇÃO. AF_12/2015</v>
          </cell>
          <cell r="C3725" t="str">
            <v>UN</v>
          </cell>
          <cell r="D3725">
            <v>17.670000000000002</v>
          </cell>
        </row>
        <row r="3726">
          <cell r="A3726">
            <v>92314</v>
          </cell>
          <cell r="B3726" t="str">
            <v>LUVA EM COBRE, DN 15 MM, SEM ANEL DE SOLDA, INSTALADO EM RAMAL DE DISTRIBUIÇÃO  FORNECIMENTO E INSTALAÇÃO. AF_12/2015</v>
          </cell>
          <cell r="C3726" t="str">
            <v>UN</v>
          </cell>
          <cell r="D3726">
            <v>5.0599999999999996</v>
          </cell>
        </row>
        <row r="3727">
          <cell r="A3727">
            <v>92315</v>
          </cell>
          <cell r="B3727" t="str">
            <v>LUVA EM COBRE, DN 22 MM, SEM ANEL DE SOLDA, INSTALADO EM RAMAL DE DISTRIBUIÇÃO  FORNECIMENTO E INSTALAÇÃO. AF_12/2015</v>
          </cell>
          <cell r="C3727" t="str">
            <v>UN</v>
          </cell>
          <cell r="D3727">
            <v>7.35</v>
          </cell>
        </row>
        <row r="3728">
          <cell r="A3728">
            <v>92316</v>
          </cell>
          <cell r="B3728" t="str">
            <v>LUVA EM COBRE, DN 28 MM, SEM ANEL DE SOLDA, INSTALADO EM RAMAL DE DISTRIBUIÇÃO  FORNECIMENTO E INSTALAÇÃO. AF_12/2015</v>
          </cell>
          <cell r="C3728" t="str">
            <v>UN</v>
          </cell>
          <cell r="D3728">
            <v>11.02</v>
          </cell>
        </row>
        <row r="3729">
          <cell r="A3729">
            <v>92317</v>
          </cell>
          <cell r="B3729" t="str">
            <v>TE EM COBRE, DN 15 MM, SEM ANEL DE SOLDA, INSTALADO EM RAMAL DE DISTRIBUIÇÃO  FORNECIMENTO E INSTALAÇÃO. AF_12/2015</v>
          </cell>
          <cell r="C3729" t="str">
            <v>UN</v>
          </cell>
          <cell r="D3729">
            <v>10.56</v>
          </cell>
        </row>
        <row r="3730">
          <cell r="A3730">
            <v>92318</v>
          </cell>
          <cell r="B3730" t="str">
            <v>TE EM COBRE, DN 22 MM, SEM ANEL DE SOLDA, INSTALADO EM RAMAL DE DISTRIBUIÇÃO  FORNECIMENTO E INSTALAÇÃO. AF_12/2015</v>
          </cell>
          <cell r="C3730" t="str">
            <v>UN</v>
          </cell>
          <cell r="D3730">
            <v>16.3</v>
          </cell>
        </row>
        <row r="3731">
          <cell r="A3731">
            <v>92319</v>
          </cell>
          <cell r="B3731" t="str">
            <v>TE EM COBRE, DN 28 MM, SEM ANEL DE SOLDA, INSTALADO EM RAMAL DE DISTRIBUIÇÃO  FORNECIMENTO E INSTALAÇÃO. AF_12/2015</v>
          </cell>
          <cell r="C3731" t="str">
            <v>UN</v>
          </cell>
          <cell r="D3731">
            <v>22.69</v>
          </cell>
        </row>
        <row r="3732">
          <cell r="A3732">
            <v>92326</v>
          </cell>
          <cell r="B3732" t="str">
            <v>COTOVELO EM COBRE, DN 15 MM, 90 GRAUS, SEM ANEL DE SOLDA, INSTALADO EM RAMAL E SUB-RAMAL  FORNECIMENTO E INSTALAÇÃO. AF_12/2015</v>
          </cell>
          <cell r="C3732" t="str">
            <v>UN</v>
          </cell>
          <cell r="D3732">
            <v>8.9499999999999993</v>
          </cell>
        </row>
        <row r="3733">
          <cell r="A3733">
            <v>92327</v>
          </cell>
          <cell r="B3733" t="str">
            <v>COTOVELO EM COBRE, DN 22 MM, 90 GRAUS, SEM ANEL DE SOLDA, INSTALADO EM RAMAL E SUB-RAMAL  FORNECIMENTO E INSTALAÇÃO. AF_12/2015</v>
          </cell>
          <cell r="C3733" t="str">
            <v>UN</v>
          </cell>
          <cell r="D3733">
            <v>14.18</v>
          </cell>
        </row>
        <row r="3734">
          <cell r="A3734">
            <v>92328</v>
          </cell>
          <cell r="B3734" t="str">
            <v>COTOVELO EM COBRE, DN 28 MM, 90 GRAUS, SEM ANEL DE SOLDA, INSTALADO EM RAMAL E SUB-RAMAL  FORNECIMENTO E INSTALAÇÃO. AF_12/2015</v>
          </cell>
          <cell r="C3734" t="str">
            <v>UN</v>
          </cell>
          <cell r="D3734">
            <v>21</v>
          </cell>
        </row>
        <row r="3735">
          <cell r="A3735">
            <v>92329</v>
          </cell>
          <cell r="B3735" t="str">
            <v>LUVA EM COBRE, DN 15 MM, SEM ANEL DE SOLDA, INSTALADO EM RAMAL E SUB-RAMAL  FORNECIMENTO E INSTALAÇÃO. AF_12/2015</v>
          </cell>
          <cell r="C3735" t="str">
            <v>UN</v>
          </cell>
          <cell r="D3735">
            <v>5.2</v>
          </cell>
        </row>
        <row r="3736">
          <cell r="A3736">
            <v>92330</v>
          </cell>
          <cell r="B3736" t="str">
            <v>LUVA EM COBRE, DN 22 MM, SEM ANEL DE SOLDA, INSTALADO EM RAMAL E SUB-RAMAL  FORNECIMENTO E INSTALAÇÃO. AF_12/2015</v>
          </cell>
          <cell r="C3736" t="str">
            <v>UN</v>
          </cell>
          <cell r="D3736">
            <v>8.58</v>
          </cell>
        </row>
        <row r="3737">
          <cell r="A3737">
            <v>92331</v>
          </cell>
          <cell r="B3737" t="str">
            <v>LUVA EM COBRE, DN 28 MM, SEM ANEL DE SOLDA, INSTALADO EM RAMAL E SUB-RAMAL  FORNECIMENTO E INSTALAÇÃO. AF_12/2015</v>
          </cell>
          <cell r="C3737" t="str">
            <v>UN</v>
          </cell>
          <cell r="D3737">
            <v>13.25</v>
          </cell>
        </row>
        <row r="3738">
          <cell r="A3738">
            <v>92332</v>
          </cell>
          <cell r="B3738" t="str">
            <v>TE EM COBRE, DN 15 MM, SEM ANEL DE SOLDA, INSTALADO EM RAMAL E SUB-RAMAL  FORNECIMENTO E INSTALAÇÃO. AF_12/2015</v>
          </cell>
          <cell r="C3738" t="str">
            <v>UN</v>
          </cell>
          <cell r="D3738">
            <v>10.76</v>
          </cell>
        </row>
        <row r="3739">
          <cell r="A3739">
            <v>92333</v>
          </cell>
          <cell r="B3739" t="str">
            <v>TE EM COBRE, DN 22 MM, SEM ANEL DE SOLDA, INSTALADO EM RAMAL E SUB-RAMAL  FORNECIMENTO E INSTALAÇÃO. AF_12/2015</v>
          </cell>
          <cell r="C3739" t="str">
            <v>UN</v>
          </cell>
          <cell r="D3739">
            <v>18.77</v>
          </cell>
        </row>
        <row r="3740">
          <cell r="A3740">
            <v>92334</v>
          </cell>
          <cell r="B3740" t="str">
            <v>TE EM COBRE, DN 28 MM, SEM ANEL DE SOLDA, INSTALADO EM RAMAL E SUB-RAMAL  FORNECIMENTO E INSTALAÇÃO. AF_12/2015</v>
          </cell>
          <cell r="C3740" t="str">
            <v>UN</v>
          </cell>
          <cell r="D3740">
            <v>27.11</v>
          </cell>
        </row>
        <row r="3741">
          <cell r="A3741">
            <v>92344</v>
          </cell>
          <cell r="B3741" t="str">
            <v>NIPLE, EM FERRO GALVANIZADO, DN 50 (2"), CONEXÃO ROSQUEADA, INSTALADO EM PRUMADAS - FORNECIMENTO E INSTALAÇÃO. AF_12/2015</v>
          </cell>
          <cell r="C3741" t="str">
            <v>UN</v>
          </cell>
          <cell r="D3741">
            <v>42.18</v>
          </cell>
        </row>
        <row r="3742">
          <cell r="A3742">
            <v>92345</v>
          </cell>
          <cell r="B3742" t="str">
            <v>LUVA, EM FERRO GALVANIZADO, DN 50 (2"), CONEXÃO ROSQUEADA, INSTALADO EM PRUMADAS - FORNECIMENTO E INSTALAÇÃO. AF_12/2015</v>
          </cell>
          <cell r="C3742" t="str">
            <v>UN</v>
          </cell>
          <cell r="D3742">
            <v>42.16</v>
          </cell>
        </row>
        <row r="3743">
          <cell r="A3743">
            <v>92346</v>
          </cell>
          <cell r="B3743" t="str">
            <v>NIPLE, EM FERRO GALVANIZADO, DN 65 (2 1/2"), CONEXÃO ROSQUEADA, INSTALADO EM PRUMADAS - FORNECIMENTO E INSTALAÇÃO. AF_12/2015</v>
          </cell>
          <cell r="C3743" t="str">
            <v>UN</v>
          </cell>
          <cell r="D3743">
            <v>55.21</v>
          </cell>
        </row>
        <row r="3744">
          <cell r="A3744">
            <v>92347</v>
          </cell>
          <cell r="B3744" t="str">
            <v>LUVA, EM FERRO GALVANIZADO, DN 65 (2 1/2"), CONEXÃO ROSQUEADA, INSTALADO EM PRUMADAS - FORNECIMENTO E INSTALAÇÃO. AF_12/2015</v>
          </cell>
          <cell r="C3744" t="str">
            <v>UN</v>
          </cell>
          <cell r="D3744">
            <v>61.32</v>
          </cell>
        </row>
        <row r="3745">
          <cell r="A3745">
            <v>92348</v>
          </cell>
          <cell r="B3745" t="str">
            <v>NIPLE, EM FERRO GALVANIZADO, DN 80 (3"), CONEXÃO ROSQUEADA, INSTALADO EM PRUMADAS - FORNECIMENTO E INSTALAÇÃO. AF_12/2015</v>
          </cell>
          <cell r="C3745" t="str">
            <v>UN</v>
          </cell>
          <cell r="D3745">
            <v>77.17</v>
          </cell>
        </row>
        <row r="3746">
          <cell r="A3746">
            <v>92349</v>
          </cell>
          <cell r="B3746" t="str">
            <v>LUVA, EM FERRO GALVANIZADO, DN 80 (3"), CONEXÃO ROSQUEADA, INSTALADO EM PRUMADAS - FORNECIMENTO E INSTALAÇÃO. AF_12/2015</v>
          </cell>
          <cell r="C3746" t="str">
            <v>UN</v>
          </cell>
          <cell r="D3746">
            <v>82.61</v>
          </cell>
        </row>
        <row r="3747">
          <cell r="A3747">
            <v>92350</v>
          </cell>
          <cell r="B3747" t="str">
            <v>JOELHO 45 GRAUS, EM FERRO GALVANIZADO, DN 50 (2"), CONEXÃO ROSQUEADA, INSTALADO EM PRUMADAS - FORNECIMENTO E INSTALAÇÃO. AF_12/2015</v>
          </cell>
          <cell r="C3747" t="str">
            <v>UN</v>
          </cell>
          <cell r="D3747">
            <v>62.73</v>
          </cell>
        </row>
        <row r="3748">
          <cell r="A3748">
            <v>92351</v>
          </cell>
          <cell r="B3748" t="str">
            <v>JOELHO 90 GRAUS, EM FERRO GALVANIZADO, DN 50 (2"), CONEXÃO ROSQUEADA, INSTALADO EM PRUMADAS - FORNECIMENTO E INSTALAÇÃO. AF_12/2015</v>
          </cell>
          <cell r="C3748" t="str">
            <v>UN</v>
          </cell>
          <cell r="D3748">
            <v>61.37</v>
          </cell>
        </row>
        <row r="3749">
          <cell r="A3749">
            <v>92352</v>
          </cell>
          <cell r="B3749" t="str">
            <v>JOELHO 45 GRAUS, EM FERRO GALVANIZADO, DN 65 (2 1/2"), CONEXÃO ROSQUEADA, INSTALADO EM PRUMADAS - FORNECIMENTO E INSTALAÇÃO. AF_12/2015</v>
          </cell>
          <cell r="C3749" t="str">
            <v>UN</v>
          </cell>
          <cell r="D3749">
            <v>94.53</v>
          </cell>
        </row>
        <row r="3750">
          <cell r="A3750">
            <v>92353</v>
          </cell>
          <cell r="B3750" t="str">
            <v>JOELHO 90 GRAUS, EM FERRO GALVANIZADO, DN 65 (2 1/2"), CONEXÃO ROSQUEADA, INSTALADO EM PRUMADAS - FORNECIMENTO E INSTALAÇÃO. AF_12/2015</v>
          </cell>
          <cell r="C3750" t="str">
            <v>UN</v>
          </cell>
          <cell r="D3750">
            <v>88.55</v>
          </cell>
        </row>
        <row r="3751">
          <cell r="A3751">
            <v>92354</v>
          </cell>
          <cell r="B3751" t="str">
            <v>JOELHO 45 GRAUS, EM FERRO GALVANIZADO, DN 80 (3"), CONEXÃO ROSQUEADA, INSTALADO EM PRUMADAS - FORNECIMENTO E INSTALAÇÃO. AF_12/2015</v>
          </cell>
          <cell r="C3751" t="str">
            <v>UN</v>
          </cell>
          <cell r="D3751">
            <v>125.09</v>
          </cell>
        </row>
        <row r="3752">
          <cell r="A3752">
            <v>92355</v>
          </cell>
          <cell r="B3752" t="str">
            <v>JOELHO 90 GRAUS, EM FERRO GALVANIZADO, DN 80 (3"), CONEXÃO ROSQUEADA, INSTALADO EM PRUMADAS - FORNECIMENTO E INSTALAÇÃO. AF_12/2015</v>
          </cell>
          <cell r="C3752" t="str">
            <v>UN</v>
          </cell>
          <cell r="D3752">
            <v>113.56</v>
          </cell>
        </row>
        <row r="3753">
          <cell r="A3753">
            <v>92356</v>
          </cell>
          <cell r="B3753" t="str">
            <v>TÊ, EM FERRO GALVANIZADO, DN 50 (2"), CONEXÃO ROSQUEADA, INSTALADO EM PRUMADAS - FORNECIMENTO E INSTALAÇÃO. AF_12/2015</v>
          </cell>
          <cell r="C3753" t="str">
            <v>UN</v>
          </cell>
          <cell r="D3753">
            <v>81.83</v>
          </cell>
        </row>
        <row r="3754">
          <cell r="A3754">
            <v>92357</v>
          </cell>
          <cell r="B3754" t="str">
            <v>TÊ, EM FERRO GALVANIZADO, DN 65 (2 1/2"), CONEXÃO ROSQUEADA, INSTALADO EM PRUMADAS - FORNECIMENTO E INSTALAÇÃO. AF_12/2015</v>
          </cell>
          <cell r="C3754" t="str">
            <v>UN</v>
          </cell>
          <cell r="D3754">
            <v>121.09</v>
          </cell>
        </row>
        <row r="3755">
          <cell r="A3755">
            <v>92358</v>
          </cell>
          <cell r="B3755" t="str">
            <v>TÊ, EM FERRO GALVANIZADO, DN 80 (3"), CONEXÃO ROSQUEADA, INSTALADO EM PRUMADAS - FORNECIMENTO E INSTALAÇÃO. AF_12/2015</v>
          </cell>
          <cell r="C3755" t="str">
            <v>UN</v>
          </cell>
          <cell r="D3755">
            <v>150.31</v>
          </cell>
        </row>
        <row r="3756">
          <cell r="A3756">
            <v>92369</v>
          </cell>
          <cell r="B3756" t="str">
            <v>NIPLE, EM FERRO GALVANIZADO, DN 25 (1"), CONEXÃO ROSQUEADA, INSTALADO EM REDE DE ALIMENTAÇÃO PARA HIDRANTE - FORNECIMENTO E INSTALAÇÃO. AF_12/2015</v>
          </cell>
          <cell r="C3756" t="str">
            <v>UN</v>
          </cell>
          <cell r="D3756">
            <v>22.94</v>
          </cell>
        </row>
        <row r="3757">
          <cell r="A3757">
            <v>92370</v>
          </cell>
          <cell r="B3757" t="str">
            <v>LUVA, EM FERRO GALVANIZADO, DN 25 (1"), CONEXÃO ROSQUEADA, INSTALADO EM REDE DE ALIMENTAÇÃO PARA HIDRANTE - FORNECIMENTO E INSTALAÇÃO. AF_12/2015</v>
          </cell>
          <cell r="C3757" t="str">
            <v>UN</v>
          </cell>
          <cell r="D3757">
            <v>24.04</v>
          </cell>
        </row>
        <row r="3758">
          <cell r="A3758">
            <v>92371</v>
          </cell>
          <cell r="B3758" t="str">
            <v>NIPLE, EM FERRO GALVANIZADO, DN 32 (1 1/4"), CONEXÃO ROSQUEADA, INSTALADO EM REDE DE ALIMENTAÇÃO PARA HIDRANTE - FORNECIMENTO E INSTALAÇÃO. AF_12/2015</v>
          </cell>
          <cell r="C3758" t="str">
            <v>UN</v>
          </cell>
          <cell r="D3758">
            <v>27.65</v>
          </cell>
        </row>
        <row r="3759">
          <cell r="A3759">
            <v>92372</v>
          </cell>
          <cell r="B3759" t="str">
            <v>LUVA, EM FERRO GALVANIZADO, DN 32 (1 1/4"), CONEXÃO ROSQUEADA, INSTALADO EM REDE DE ALIMENTAÇÃO PARA HIDRANTE - FORNECIMENTO E INSTALAÇÃO. AF_12/2015</v>
          </cell>
          <cell r="C3759" t="str">
            <v>UN</v>
          </cell>
          <cell r="D3759">
            <v>28.67</v>
          </cell>
        </row>
        <row r="3760">
          <cell r="A3760">
            <v>92373</v>
          </cell>
          <cell r="B3760" t="str">
            <v>NIPLE, EM FERRO GALVANIZADO, DN 40 (1 1/2"), CONEXÃO ROSQUEADA, INSTALADO EM REDE DE ALIMENTAÇÃO PARA HIDRANTE - FORNECIMENTO E INSTALAÇÃO. AF_12/2015</v>
          </cell>
          <cell r="C3760" t="str">
            <v>UN</v>
          </cell>
          <cell r="D3760">
            <v>32.6</v>
          </cell>
        </row>
        <row r="3761">
          <cell r="A3761">
            <v>92374</v>
          </cell>
          <cell r="B3761" t="str">
            <v>LUVA, EM FERRO GALVANIZADO, DN 40 (1 1/2"), CONEXÃO ROSQUEADA, INSTALADO EM REDE DE ALIMENTAÇÃO PARA HIDRANTE - FORNECIMENTO E INSTALAÇÃO. AF_12/2015</v>
          </cell>
          <cell r="C3761" t="str">
            <v>UN</v>
          </cell>
          <cell r="D3761">
            <v>32.799999999999997</v>
          </cell>
        </row>
        <row r="3762">
          <cell r="A3762">
            <v>92375</v>
          </cell>
          <cell r="B3762" t="str">
            <v>NIPLE, EM FERRO GALVANIZADO, DN 50 (2"), CONEXÃO ROSQUEADA, INSTALADO EM REDE DE ALIMENTAÇÃO PARA HIDRANTE - FORNECIMENTO E INSTALAÇÃO. AF_12/2015</v>
          </cell>
          <cell r="C3762" t="str">
            <v>UN</v>
          </cell>
          <cell r="D3762">
            <v>42.15</v>
          </cell>
        </row>
        <row r="3763">
          <cell r="A3763">
            <v>92376</v>
          </cell>
          <cell r="B3763" t="str">
            <v>LUVA, EM FERRO GALVANIZADO, DN 50 (2"), CONEXÃO ROSQUEADA, INSTALADO EM REDE DE ALIMENTAÇÃO PARA HIDRANTE - FORNECIMENTO E INSTALAÇÃO. AF_12/2015</v>
          </cell>
          <cell r="C3763" t="str">
            <v>UN</v>
          </cell>
          <cell r="D3763">
            <v>42.13</v>
          </cell>
        </row>
        <row r="3764">
          <cell r="A3764">
            <v>92377</v>
          </cell>
          <cell r="B3764" t="str">
            <v>NIPLE, EM FERRO GALVANIZADO, DN 65 (2 1/2"), CONEXÃO ROSQUEADA, INSTALADO EM REDE DE ALIMENTAÇÃO PARA HIDRANTE - FORNECIMENTO E INSTALAÇÃO. AF_12/2015</v>
          </cell>
          <cell r="C3764" t="str">
            <v>UN</v>
          </cell>
          <cell r="D3764">
            <v>56.32</v>
          </cell>
        </row>
        <row r="3765">
          <cell r="A3765">
            <v>92378</v>
          </cell>
          <cell r="B3765" t="str">
            <v>LUVA, EM FERRO GALVANIZADO, DN 65 (2 1/2"), CONEXÃO ROSQUEADA, INSTALADO EM REDE DE ALIMENTAÇÃO PARA HIDRANTE - FORNECIMENTO E INSTALAÇÃO. AF_12/2015</v>
          </cell>
          <cell r="C3765" t="str">
            <v>UN</v>
          </cell>
          <cell r="D3765">
            <v>62.43</v>
          </cell>
        </row>
        <row r="3766">
          <cell r="A3766">
            <v>92379</v>
          </cell>
          <cell r="B3766" t="str">
            <v>NIPLE, EM FERRO GALVANIZADO, DN 80 (3"), CONEXÃO ROSQUEADA, INSTALADO EM REDE DE ALIMENTAÇÃO PARA HIDRANTE - FORNECIMENTO E INSTALAÇÃO. AF_12/2015</v>
          </cell>
          <cell r="C3766" t="str">
            <v>UN</v>
          </cell>
          <cell r="D3766">
            <v>79.430000000000007</v>
          </cell>
        </row>
        <row r="3767">
          <cell r="A3767">
            <v>92380</v>
          </cell>
          <cell r="B3767" t="str">
            <v>LUVA, EM FERRO GALVANIZADO, DN 80 (3"), CONEXÃO ROSQUEADA, INSTALADO EM REDE DE ALIMENTAÇÃO PARA HIDRANTE - FORNECIMENTO E INSTALAÇÃO. AF_12/2015</v>
          </cell>
          <cell r="C3767" t="str">
            <v>UN</v>
          </cell>
          <cell r="D3767">
            <v>84.87</v>
          </cell>
        </row>
        <row r="3768">
          <cell r="A3768">
            <v>92381</v>
          </cell>
          <cell r="B3768" t="str">
            <v>JOELHO 45 GRAUS, EM FERRO GALVANIZADO, DN 25 (1"), CONEXÃO ROSQUEADA, INSTALADO EM REDE DE ALIMENTAÇÃO PARA HIDRANTE - FORNECIMENTO E INSTALAÇÃO. AF_12/2015</v>
          </cell>
          <cell r="C3768" t="str">
            <v>UN</v>
          </cell>
          <cell r="D3768">
            <v>34.72</v>
          </cell>
        </row>
        <row r="3769">
          <cell r="A3769">
            <v>92382</v>
          </cell>
          <cell r="B3769" t="str">
            <v>JOELHO 90 GRAUS, EM FERRO GALVANIZADO, DN 25 (1"), CONEXÃO ROSQUEADA, INSTALADO EM REDE DE ALIMENTAÇÃO PARA HIDRANTE - FORNECIMENTO E INSTALAÇÃO. AF_12/2015</v>
          </cell>
          <cell r="C3769" t="str">
            <v>UN</v>
          </cell>
          <cell r="D3769">
            <v>33.26</v>
          </cell>
        </row>
        <row r="3770">
          <cell r="A3770">
            <v>92383</v>
          </cell>
          <cell r="B3770" t="str">
            <v>JOELHO 45 GRAUS, EM FERRO GALVANIZADO, DN 32 (1 1/4"), CONEXÃO ROSQUEADA, INSTALADO EM REDE DE ALIMENTAÇÃO PARA HIDRANTE - FORNECIMENTO E INSTALAÇÃO. AF_12/2015</v>
          </cell>
          <cell r="C3770" t="str">
            <v>UN</v>
          </cell>
          <cell r="D3770">
            <v>43.56</v>
          </cell>
        </row>
        <row r="3771">
          <cell r="A3771">
            <v>92384</v>
          </cell>
          <cell r="B3771" t="str">
            <v>JOELHO 90 GRAUS, EM FERRO GALVANIZADO, DN 32 (1 1/4"), CONEXÃO ROSQUEADA, INSTALADO EM REDE DE ALIMENTAÇÃO PARA HIDRANTE - FORNECIMENTO E INSTALAÇÃO. AF_12/2015</v>
          </cell>
          <cell r="C3771" t="str">
            <v>UN</v>
          </cell>
          <cell r="D3771">
            <v>40.65</v>
          </cell>
        </row>
        <row r="3772">
          <cell r="A3772">
            <v>92385</v>
          </cell>
          <cell r="B3772" t="str">
            <v>JOELHO 45 GRAUS, EM FERRO GALVANIZADO, DN 40 (1 1/2"), CONEXÃO ROSQUEADA, INSTALADO EM REDE DE ALIMENTAÇÃO PARA HIDRANTE - FORNECIMENTO E INSTALAÇÃO. AF_12/2015</v>
          </cell>
          <cell r="C3772" t="str">
            <v>UN</v>
          </cell>
          <cell r="D3772">
            <v>49.88</v>
          </cell>
        </row>
        <row r="3773">
          <cell r="A3773">
            <v>92386</v>
          </cell>
          <cell r="B3773" t="str">
            <v>JOELHO 90 GRAUS, EM FERRO GALVANIZADO, DN 40 (1 1/2"), CONEXÃO ROSQUEADA, INSTALADO EM REDE DE ALIMENTAÇÃO PARA HIDRANTE - FORNECIMENTO E INSTALAÇÃO. AF_12/2015</v>
          </cell>
          <cell r="C3773" t="str">
            <v>UN</v>
          </cell>
          <cell r="D3773">
            <v>47.87</v>
          </cell>
        </row>
        <row r="3774">
          <cell r="A3774">
            <v>92387</v>
          </cell>
          <cell r="B3774" t="str">
            <v>JOELHO 45 GRAUS, EM FERRO GALVANIZADO, DN 50 (2"), CONEXÃO ROSQUEADA, INSTALADO EM REDE DE ALIMENTAÇÃO PARA HIDRANTE - FORNECIMENTO E INSTALAÇÃO. AF_12/2015</v>
          </cell>
          <cell r="C3774" t="str">
            <v>UN</v>
          </cell>
          <cell r="D3774">
            <v>62.66</v>
          </cell>
        </row>
        <row r="3775">
          <cell r="A3775">
            <v>92388</v>
          </cell>
          <cell r="B3775" t="str">
            <v>JOELHO 90 GRAUS, EM FERRO GALVANIZADO, DN 50 (2"), CONEXÃO ROSQUEADA, INSTALADO EM REDE DE ALIMENTAÇÃO PARA HIDRANTE - FORNECIMENTO E INSTALAÇÃO. AF_12/2015</v>
          </cell>
          <cell r="C3775" t="str">
            <v>UN</v>
          </cell>
          <cell r="D3775">
            <v>61.3</v>
          </cell>
        </row>
        <row r="3776">
          <cell r="A3776">
            <v>92389</v>
          </cell>
          <cell r="B3776" t="str">
            <v>JOELHO 45 GRAUS, EM FERRO GALVANIZADO, DN 65 (2 1/2"), CONEXÃO ROSQUEADA, INSTALADO EM REDE DE ALIMENTAÇÃO PARA HIDRANTE - FORNECIMENTO E INSTALAÇÃO. AF_12/2015</v>
          </cell>
          <cell r="C3776" t="str">
            <v>UN</v>
          </cell>
          <cell r="D3776">
            <v>96.21</v>
          </cell>
        </row>
        <row r="3777">
          <cell r="A3777">
            <v>92390</v>
          </cell>
          <cell r="B3777" t="str">
            <v>JOELHO 90 GRAUS, EM FERRO GALVANIZADO, DN 65 (2 1/2"), CONEXÃO ROSQUEADA, INSTALADO EM REDE DE ALIMENTAÇÃO PARA HIDRANTE - FORNECIMENTO E INSTALAÇÃO. AF_12/2015</v>
          </cell>
          <cell r="C3777" t="str">
            <v>UN</v>
          </cell>
          <cell r="D3777">
            <v>90.23</v>
          </cell>
        </row>
        <row r="3778">
          <cell r="A3778">
            <v>92635</v>
          </cell>
          <cell r="B3778" t="str">
            <v>JOELHO 45 GRAUS, EM FERRO GALVANIZADO, CONEXÃO ROSQUEADA, DN 80 (3"), INSTALADO EM REDE DE ALIMENTAÇÃO PARA HIDRANTE - FORNECIMENTO E INSTALAÇÃO. AF_12/2015</v>
          </cell>
          <cell r="C3778" t="str">
            <v>UN</v>
          </cell>
          <cell r="D3778">
            <v>128.47999999999999</v>
          </cell>
        </row>
        <row r="3779">
          <cell r="A3779">
            <v>92636</v>
          </cell>
          <cell r="B3779" t="str">
            <v>JOELHO 90 GRAUS, EM FERRO GALVANIZADO, CONEXÃO ROSQUEADA, DN 80 (3"), INSTALADO EM REDE DE ALIMENTAÇÃO PARA HIDRANTE - FORNECIMENTO E INSTALAÇÃO. AF_12/2015</v>
          </cell>
          <cell r="C3779" t="str">
            <v>UN</v>
          </cell>
          <cell r="D3779">
            <v>116.95</v>
          </cell>
        </row>
        <row r="3780">
          <cell r="A3780">
            <v>92637</v>
          </cell>
          <cell r="B3780" t="str">
            <v>TÊ, EM FERRO GALVANIZADO, CONEXÃO ROSQUEADA, DN 25 (1"), INSTALADO EM REDE DE ALIMENTAÇÃO PARA HIDRANTE - FORNECIMENTO E INSTALAÇÃO. AF_12/2015</v>
          </cell>
          <cell r="C3780" t="str">
            <v>UN</v>
          </cell>
          <cell r="D3780">
            <v>44.89</v>
          </cell>
        </row>
        <row r="3781">
          <cell r="A3781">
            <v>92638</v>
          </cell>
          <cell r="B3781" t="str">
            <v>TÊ, EM FERRO GALVANIZADO, CONEXÃO ROSQUEADA, DN 32 (1 1/4"), INSTALADO EM REDE DE ALIMENTAÇÃO PARA HIDRANTE - FORNECIMENTO E INSTALAÇÃO. AF_12/2015</v>
          </cell>
          <cell r="C3781" t="str">
            <v>UN</v>
          </cell>
          <cell r="D3781">
            <v>54.58</v>
          </cell>
        </row>
        <row r="3782">
          <cell r="A3782">
            <v>92639</v>
          </cell>
          <cell r="B3782" t="str">
            <v>TÊ, EM FERRO GALVANIZADO, CONEXÃO ROSQUEADA, DN 40 (1 1/2"), INSTALADO EM REDE DE ALIMENTAÇÃO PARA HIDRANTE - FORNECIMENTO E INSTALAÇÃO. AF_12/2015</v>
          </cell>
          <cell r="C3782" t="str">
            <v>UN</v>
          </cell>
          <cell r="D3782">
            <v>63.07</v>
          </cell>
        </row>
        <row r="3783">
          <cell r="A3783">
            <v>92640</v>
          </cell>
          <cell r="B3783" t="str">
            <v>TÊ, EM FERRO GALVANIZADO, CONEXÃO ROSQUEADA, DN 50 (2"), INSTALADO EM REDE DE ALIMENTAÇÃO PARA HIDRANTE - FORNECIMENTO E INSTALAÇÃO. AF_12/2015</v>
          </cell>
          <cell r="C3783" t="str">
            <v>UN</v>
          </cell>
          <cell r="D3783">
            <v>81.739999999999995</v>
          </cell>
        </row>
        <row r="3784">
          <cell r="A3784">
            <v>92642</v>
          </cell>
          <cell r="B3784" t="str">
            <v>TÊ, EM FERRO GALVANIZADO, CONEXÃO ROSQUEADA, DN 65 (2 1/2"), INSTALADO EM REDE DE ALIMENTAÇÃO PARA HIDRANTE - FORNECIMENTO E INSTALAÇÃO. AF_12/2015</v>
          </cell>
          <cell r="C3784" t="str">
            <v>UN</v>
          </cell>
          <cell r="D3784">
            <v>123.29</v>
          </cell>
        </row>
        <row r="3785">
          <cell r="A3785">
            <v>92644</v>
          </cell>
          <cell r="B3785" t="str">
            <v>TÊ, EM FERRO GALVANIZADO, CONEXÃO ROSQUEADA, DN 80 (3"), INSTALADO EM REDE DE ALIMENTAÇÃO PARA HIDRANTE - FORNECIMENTO E INSTALAÇÃO. AF_12/2015</v>
          </cell>
          <cell r="C3785" t="str">
            <v>UN</v>
          </cell>
          <cell r="D3785">
            <v>154.85</v>
          </cell>
        </row>
        <row r="3786">
          <cell r="A3786">
            <v>92657</v>
          </cell>
          <cell r="B3786" t="str">
            <v>NIPLE, EM FERRO GALVANIZADO, CONEXÃO ROSQUEADA, DN 25 (1"), INSTALADO EM REDE DE ALIMENTAÇÃO PARA SPRINKLER - FORNECIMENTO E INSTALAÇÃO. AF_12/2015</v>
          </cell>
          <cell r="C3786" t="str">
            <v>UN</v>
          </cell>
          <cell r="D3786">
            <v>16.82</v>
          </cell>
        </row>
        <row r="3787">
          <cell r="A3787">
            <v>92658</v>
          </cell>
          <cell r="B3787" t="str">
            <v>LUVA, EM FERRO GALVANIZADO, CONEXÃO ROSQUEADA, DN 25 (1"), INSTALADO EM REDE DE ALIMENTAÇÃO PARA SPRINKLER - FORNECIMENTO E INSTALAÇÃO. AF_12/2015</v>
          </cell>
          <cell r="C3787" t="str">
            <v>UN</v>
          </cell>
          <cell r="D3787">
            <v>17.920000000000002</v>
          </cell>
        </row>
        <row r="3788">
          <cell r="A3788">
            <v>92659</v>
          </cell>
          <cell r="B3788" t="str">
            <v>NIPLE, EM FERRO GALVANIZADO, CONEXÃO ROSQUEADA, DN 32 (1 1/4"), INSTALADO EM REDE DE ALIMENTAÇÃO PARA SPRINKLER - FORNECIMENTO E INSTALAÇÃO. AF_12/2015</v>
          </cell>
          <cell r="C3788" t="str">
            <v>UN</v>
          </cell>
          <cell r="D3788">
            <v>20.7</v>
          </cell>
        </row>
        <row r="3789">
          <cell r="A3789">
            <v>92660</v>
          </cell>
          <cell r="B3789" t="str">
            <v>LUVA, EM FERRO GALVANIZADO, CONEXÃO ROSQUEADA, DN 32 (1 1/4"), INSTALADO EM REDE DE ALIMENTAÇÃO PARA SPRINKLER - FORNECIMENTO E INSTALAÇÃO. AF_12/2015</v>
          </cell>
          <cell r="C3789" t="str">
            <v>UN</v>
          </cell>
          <cell r="D3789">
            <v>21.72</v>
          </cell>
        </row>
        <row r="3790">
          <cell r="A3790">
            <v>92661</v>
          </cell>
          <cell r="B3790" t="str">
            <v>NIPLE, EM FERRO GALVANIZADO, CONEXÃO ROSQUEADA, DN 40 (1 1/2"), INSTALADO EM REDE DE ALIMENTAÇÃO PARA SPRINKLER - FORNECIMENTO E INSTALAÇÃO. AF_12/2015</v>
          </cell>
          <cell r="C3790" t="str">
            <v>UN</v>
          </cell>
          <cell r="D3790">
            <v>24.67</v>
          </cell>
        </row>
        <row r="3791">
          <cell r="A3791">
            <v>92662</v>
          </cell>
          <cell r="B3791" t="str">
            <v>LUVA, EM FERRO GALVANIZADO, CONEXÃO ROSQUEADA, DN 40 (1 1/2"), INSTALADO EM REDE DE ALIMENTAÇÃO PARA SPRINKLER - FORNECIMENTO E INSTALAÇÃO. AF_12/2015</v>
          </cell>
          <cell r="C3791" t="str">
            <v>UN</v>
          </cell>
          <cell r="D3791">
            <v>24.87</v>
          </cell>
        </row>
        <row r="3792">
          <cell r="A3792">
            <v>92663</v>
          </cell>
          <cell r="B3792" t="str">
            <v>NIPLE, EM FERRO GALVANIZADO, CONEXÃO ROSQUEADA, DN 50 (2"), INSTALADO EM REDE DE ALIMENTAÇÃO PARA SPRINKLER - FORNECIMENTO E INSTALAÇÃO. AF_12/2015</v>
          </cell>
          <cell r="C3792" t="str">
            <v>UN</v>
          </cell>
          <cell r="D3792">
            <v>33.020000000000003</v>
          </cell>
        </row>
        <row r="3793">
          <cell r="A3793">
            <v>92664</v>
          </cell>
          <cell r="B3793" t="str">
            <v>LUVA, EM FERRO GALVANIZADO, CONEXÃO ROSQUEADA, DN 50 (2"), INSTALADO EM REDE DE ALIMENTAÇÃO PARA SPRINKLER - FORNECIMENTO E INSTALAÇÃO. AF_12/2015</v>
          </cell>
          <cell r="C3793" t="str">
            <v>UN</v>
          </cell>
          <cell r="D3793">
            <v>33</v>
          </cell>
        </row>
        <row r="3794">
          <cell r="A3794">
            <v>92665</v>
          </cell>
          <cell r="B3794" t="str">
            <v>NIPLE, EM FERRO GALVANIZADO, CONEXÃO ROSQUEADA, DN 65 (2 1/2"), INSTALADO EM REDE DE ALIMENTAÇÃO PARA SPRINKLER - FORNECIMENTO E INSTALAÇÃO. AF_12/2015</v>
          </cell>
          <cell r="C3794" t="str">
            <v>UN</v>
          </cell>
          <cell r="D3794">
            <v>45.38</v>
          </cell>
        </row>
        <row r="3795">
          <cell r="A3795">
            <v>92666</v>
          </cell>
          <cell r="B3795" t="str">
            <v>LUVA, EM FERRO GALVANIZADO, CONEXÃO ROSQUEADA, DN 65 (2 1/2"), INSTALADO EM REDE DE ALIMENTAÇÃO PARA SPRINKLER - FORNECIMENTO E INSTALAÇÃO. AF_12/2015</v>
          </cell>
          <cell r="C3795" t="str">
            <v>UN</v>
          </cell>
          <cell r="D3795">
            <v>51.49</v>
          </cell>
        </row>
        <row r="3796">
          <cell r="A3796">
            <v>92667</v>
          </cell>
          <cell r="B3796" t="str">
            <v>NIPLE, EM FERRO GALVANIZADO, CONEXÃO ROSQUEADA, DN 80 (3"), INSTALADO EM REDE DE ALIMENTAÇÃO PARA SPRINKLER - FORNECIMENTO E INSTALAÇÃO. AF_12/2015</v>
          </cell>
          <cell r="C3796" t="str">
            <v>UN</v>
          </cell>
          <cell r="D3796">
            <v>66.72</v>
          </cell>
        </row>
        <row r="3797">
          <cell r="A3797">
            <v>92668</v>
          </cell>
          <cell r="B3797" t="str">
            <v>LUVA, EM FERRO GALVANIZADO, CONEXÃO ROSQUEADA, DN 80 (3"), INSTALADO EM REDE DE ALIMENTAÇÃO PARA SPRINKLER - FORNECIMENTO E INSTALAÇÃO. AF_12/2015</v>
          </cell>
          <cell r="C3797" t="str">
            <v>UN</v>
          </cell>
          <cell r="D3797">
            <v>72.16</v>
          </cell>
        </row>
        <row r="3798">
          <cell r="A3798">
            <v>92669</v>
          </cell>
          <cell r="B3798" t="str">
            <v>JOELHO 45 GRAUS, EM FERRO GALVANIZADO, CONEXÃO ROSQUEADA, DN 25 (1"), INSTALADO EM REDE DE ALIMENTAÇÃO PARA SPRINKLER - FORNECIMENTO E INSTALAÇÃO. AF_12/2015</v>
          </cell>
          <cell r="C3798" t="str">
            <v>UN</v>
          </cell>
          <cell r="D3798">
            <v>25.52</v>
          </cell>
        </row>
        <row r="3799">
          <cell r="A3799">
            <v>92670</v>
          </cell>
          <cell r="B3799" t="str">
            <v>JOELHO 90 GRAUS, EM FERRO GALVANIZADO, CONEXÃO ROSQUEADA, DN 25 (1"), INSTALADO EM REDE DE ALIMENTAÇÃO PARA SPRINKLER - FORNECIMENTO E INSTALAÇÃO. AF_12/2015</v>
          </cell>
          <cell r="C3799" t="str">
            <v>UN</v>
          </cell>
          <cell r="D3799">
            <v>24.06</v>
          </cell>
        </row>
        <row r="3800">
          <cell r="A3800">
            <v>92671</v>
          </cell>
          <cell r="B3800" t="str">
            <v>JOELHO 45 GRAUS, EM FERRO GALVANIZADO, CONEXÃO ROSQUEADA, DN 32 (1 1/4"), INSTALADO EM REDE DE ALIMENTAÇÃO PARA SPRINKLER - FORNECIMENTO E INSTALAÇÃO. AF_12/2015</v>
          </cell>
          <cell r="C3800" t="str">
            <v>UN</v>
          </cell>
          <cell r="D3800">
            <v>33.15</v>
          </cell>
        </row>
        <row r="3801">
          <cell r="A3801">
            <v>92672</v>
          </cell>
          <cell r="B3801" t="str">
            <v>JOELHO 90 GRAUS, EM FERRO GALVANIZADO, CONEXÃO ROSQUEADA, DN 32 (1 1/4"), INSTALADO EM REDE DE ALIMENTAÇÃO PARA SPRINKLER - FORNECIMENTO E INSTALAÇÃO. AF_12/2015</v>
          </cell>
          <cell r="C3801" t="str">
            <v>UN</v>
          </cell>
          <cell r="D3801">
            <v>30.24</v>
          </cell>
        </row>
        <row r="3802">
          <cell r="A3802">
            <v>92673</v>
          </cell>
          <cell r="B3802" t="str">
            <v>JOELHO 45 GRAUS, EM FERRO GALVANIZADO, CONEXÃO ROSQUEADA, DN 40 (1 1/2"), INSTALADO EM REDE DE ALIMENTAÇÃO PARA SPRINKLER - FORNECIMENTO E INSTALAÇÃO. AF_12/2015</v>
          </cell>
          <cell r="C3802" t="str">
            <v>UN</v>
          </cell>
          <cell r="D3802">
            <v>38</v>
          </cell>
        </row>
        <row r="3803">
          <cell r="A3803">
            <v>92674</v>
          </cell>
          <cell r="B3803" t="str">
            <v>JOELHO 90 GRAUS, EM FERRO GALVANIZADO, CONEXÃO ROSQUEADA, DN 40 (1 1/2"), INSTALADO EM REDE DE ALIMENTAÇÃO PARA SPRINKLER - FORNECIMENTO E INSTALAÇÃO. AF_12/2015</v>
          </cell>
          <cell r="C3803" t="str">
            <v>UN</v>
          </cell>
          <cell r="D3803">
            <v>35.99</v>
          </cell>
        </row>
        <row r="3804">
          <cell r="A3804">
            <v>92675</v>
          </cell>
          <cell r="B3804" t="str">
            <v>JOELHO 45 GRAUS, EM FERRO GALVANIZADO, CONEXÃO ROSQUEADA, DN 50 (2"), INSTALADO EM REDE DE ALIMENTAÇÃO PARA SPRINKLER - FORNECIMENTO E INSTALAÇÃO. AF_12/2015</v>
          </cell>
          <cell r="C3804" t="str">
            <v>UN</v>
          </cell>
          <cell r="D3804">
            <v>49.01</v>
          </cell>
        </row>
        <row r="3805">
          <cell r="A3805">
            <v>92676</v>
          </cell>
          <cell r="B3805" t="str">
            <v>JOELHO 90 GRAUS, EM FERRO GALVANIZADO, CONEXÃO ROSQUEADA, DN 50 (2"), INSTALADO EM REDE DE ALIMENTAÇÃO PARA SPRINKLER - FORNECIMENTO E INSTALAÇÃO. AF_12/2015</v>
          </cell>
          <cell r="C3805" t="str">
            <v>UN</v>
          </cell>
          <cell r="D3805">
            <v>47.65</v>
          </cell>
        </row>
        <row r="3806">
          <cell r="A3806">
            <v>92677</v>
          </cell>
          <cell r="B3806" t="str">
            <v>JOELHO 45 GRAUS, EM FERRO GALVANIZADO, CONEXÃO ROSQUEADA, DN 65 (2 1/2"), INSTALADO EM REDE DE ALIMENTAÇÃO PARA SPRINKLER - FORNECIMENTO E INSTALAÇÃO. AF_12/2015</v>
          </cell>
          <cell r="C3806" t="str">
            <v>UN</v>
          </cell>
          <cell r="D3806">
            <v>79.84</v>
          </cell>
        </row>
        <row r="3807">
          <cell r="A3807">
            <v>92678</v>
          </cell>
          <cell r="B3807" t="str">
            <v>JOELHO 90 GRAUS, EM FERRO GALVANIZADO, CONEXÃO ROSQUEADA, DN 65 (2 1/2"), INSTALADO EM REDE DE ALIMENTAÇÃO PARA SPRINKLER - FORNECIMENTO E INSTALAÇÃO. AF_12/2015</v>
          </cell>
          <cell r="C3807" t="str">
            <v>UN</v>
          </cell>
          <cell r="D3807">
            <v>73.86</v>
          </cell>
        </row>
        <row r="3808">
          <cell r="A3808">
            <v>92679</v>
          </cell>
          <cell r="B3808" t="str">
            <v>JOELHO 45 GRAUS, EM FERRO GALVANIZADO, CONEXÃO ROSQUEADA, DN 80 (3"), INSTALADO EM REDE DE ALIMENTAÇÃO PARA SPRINKLER - FORNECIMENTO E INSTALAÇÃO. AF_12/2015</v>
          </cell>
          <cell r="C3808" t="str">
            <v>UN</v>
          </cell>
          <cell r="D3808">
            <v>109.42</v>
          </cell>
        </row>
        <row r="3809">
          <cell r="A3809">
            <v>92680</v>
          </cell>
          <cell r="B3809" t="str">
            <v>JOELHO 90 GRAUS, EM FERRO GALVANIZADO, CONEXÃO ROSQUEADA, DN 80 (3"), INSTALADO EM REDE DE ALIMENTAÇÃO PARA SPRINKLER - FORNECIMENTO E INSTALAÇÃO. AF_12/2015</v>
          </cell>
          <cell r="C3809" t="str">
            <v>UN</v>
          </cell>
          <cell r="D3809">
            <v>97.89</v>
          </cell>
        </row>
        <row r="3810">
          <cell r="A3810">
            <v>92681</v>
          </cell>
          <cell r="B3810" t="str">
            <v>TÊ, EM FERRO GALVANIZADO, CONEXÃO ROSQUEADA, DN 25 (1"), INSTALADO EM REDE DE ALIMENTAÇÃO PARA SPRINKLER - FORNECIMENTO E INSTALAÇÃO. AF_12/2015</v>
          </cell>
          <cell r="C3810" t="str">
            <v>UN</v>
          </cell>
          <cell r="D3810">
            <v>32.630000000000003</v>
          </cell>
        </row>
        <row r="3811">
          <cell r="A3811">
            <v>92682</v>
          </cell>
          <cell r="B3811" t="str">
            <v>TÊ, EM FERRO GALVANIZADO, CONEXÃO ROSQUEADA, DN 32 (1 1/4"), INSTALADO EM REDE DE ALIMENTAÇÃO PARA SPRINKLER - FORNECIMENTO E INSTALAÇÃO. AF_12/2015</v>
          </cell>
          <cell r="C3811" t="str">
            <v>UN</v>
          </cell>
          <cell r="D3811">
            <v>40.630000000000003</v>
          </cell>
        </row>
        <row r="3812">
          <cell r="A3812">
            <v>92683</v>
          </cell>
          <cell r="B3812" t="str">
            <v>TÊ, EM FERRO GALVANIZADO, CONEXÃO ROSQUEADA, DN 40 (1 1/2"), INSTALADO EM REDE DE ALIMENTAÇÃO PARA SPRINKLER - FORNECIMENTO E INSTALAÇÃO. AF_12/2015</v>
          </cell>
          <cell r="C3812" t="str">
            <v>UN</v>
          </cell>
          <cell r="D3812">
            <v>47.25</v>
          </cell>
        </row>
        <row r="3813">
          <cell r="A3813">
            <v>92684</v>
          </cell>
          <cell r="B3813" t="str">
            <v>TÊ, EM FERRO GALVANIZADO, CONEXÃO ROSQUEADA, DN 50 (2"), INSTALADO EM REDE DE ALIMENTAÇÃO PARA SPRINKLER - FORNECIMENTO E INSTALAÇÃO. AF_12/2015</v>
          </cell>
          <cell r="C3813" t="str">
            <v>UN</v>
          </cell>
          <cell r="D3813">
            <v>63.52</v>
          </cell>
        </row>
        <row r="3814">
          <cell r="A3814">
            <v>92685</v>
          </cell>
          <cell r="B3814" t="str">
            <v>TÊ, EM FERRO GALVANIZADO, CONEXÃO ROSQUEADA, DN 65 (2 1/2"), INSTALADO EM REDE DE ALIMENTAÇÃO PARA SPRINKLER - FORNECIMENTO E INSTALAÇÃO. AF_12/2015</v>
          </cell>
          <cell r="C3814" t="str">
            <v>UN</v>
          </cell>
          <cell r="D3814">
            <v>101.48</v>
          </cell>
        </row>
        <row r="3815">
          <cell r="A3815">
            <v>92686</v>
          </cell>
          <cell r="B3815" t="str">
            <v>TÊ, EM FERRO GALVANIZADO, CONEXÃO ROSQUEADA, DN 80 (3"), INSTALADO EM REDE DE ALIMENTAÇÃO PARA SPRINKLER - FORNECIMENTO E INSTALAÇÃO. AF_12/2015</v>
          </cell>
          <cell r="C3815" t="str">
            <v>UN</v>
          </cell>
          <cell r="D3815">
            <v>129.41</v>
          </cell>
        </row>
        <row r="3816">
          <cell r="A3816">
            <v>92692</v>
          </cell>
          <cell r="B3816" t="str">
            <v>NIPLE, EM FERRO GALVANIZADO, CONEXÃO ROSQUEADA, DN 15 (1/2"), INSTALADO EM RAMAIS E SUB-RAMAIS DE GÁS - FORNECIMENTO E INSTALAÇÃO. AF_12/2015</v>
          </cell>
          <cell r="C3816" t="str">
            <v>UN</v>
          </cell>
          <cell r="D3816">
            <v>9.08</v>
          </cell>
        </row>
        <row r="3817">
          <cell r="A3817">
            <v>92693</v>
          </cell>
          <cell r="B3817" t="str">
            <v>LUVA, EM FERRO GALVANIZADO, CONEXÃO ROSQUEADA, DN 15 (1/2"), INSTALADO EM RAMAIS E SUB-RAMAIS DE GÁS - FORNECIMENTO E INSTALAÇÃO. AF_12/2015</v>
          </cell>
          <cell r="C3817" t="str">
            <v>UN</v>
          </cell>
          <cell r="D3817">
            <v>9.32</v>
          </cell>
        </row>
        <row r="3818">
          <cell r="A3818">
            <v>92694</v>
          </cell>
          <cell r="B3818" t="str">
            <v>NIPLE, EM FERRO GALVANIZADO, CONEXÃO ROSQUEADA, DN 20 (3/4"), INSTALADO EM RAMAIS E SUB-RAMAIS DE GÁS - FORNECIMENTO E INSTALAÇÃO. AF_12/2015</v>
          </cell>
          <cell r="C3818" t="str">
            <v>UN</v>
          </cell>
          <cell r="D3818">
            <v>14.45</v>
          </cell>
        </row>
        <row r="3819">
          <cell r="A3819">
            <v>92695</v>
          </cell>
          <cell r="B3819" t="str">
            <v>LUVA, EM FERRO GALVANIZADO, CONEXÃO ROSQUEADA, DN 20 (3/4"), INSTALADO EM RAMAIS E SUB-RAMAIS DE GÁS - FORNECIMENTO E INSTALAÇÃO. AF_12/2015</v>
          </cell>
          <cell r="C3819" t="str">
            <v>UN</v>
          </cell>
          <cell r="D3819">
            <v>14.7</v>
          </cell>
        </row>
        <row r="3820">
          <cell r="A3820">
            <v>92696</v>
          </cell>
          <cell r="B3820" t="str">
            <v>NIPLE, EM FERRO GALVANIZADO, CONEXÃO ROSQUEADA, DN 25 (1"), INSTALADO EM RAMAIS E SUB-RAMAIS DE GÁS - FORNECIMENTO E INSTALAÇÃO. AF_12/2015</v>
          </cell>
          <cell r="C3820" t="str">
            <v>UN</v>
          </cell>
          <cell r="D3820">
            <v>22.68</v>
          </cell>
        </row>
        <row r="3821">
          <cell r="A3821">
            <v>92697</v>
          </cell>
          <cell r="B3821" t="str">
            <v>LUVA, EM FERRO GALVANIZADO, CONEXÃO ROSQUEADA, DN 25 (1"), INSTALADO EM RAMAIS E SUB-RAMAIS DE GÁS - FORNECIMENTO E INSTALAÇÃO. AF_12/2015</v>
          </cell>
          <cell r="C3821" t="str">
            <v>UN</v>
          </cell>
          <cell r="D3821">
            <v>23.78</v>
          </cell>
        </row>
        <row r="3822">
          <cell r="A3822">
            <v>92698</v>
          </cell>
          <cell r="B3822" t="str">
            <v>JOELHO 45 GRAUS, EM FERRO GALVANIZADO, CONEXÃO ROSQUEADA, DN 15 (1/2"), INSTALADO EM RAMAIS E SUB-RAMAIS DE GÁS - FORNECIMENTO E INSTALAÇÃO. AF_12/2015</v>
          </cell>
          <cell r="C3822" t="str">
            <v>UN</v>
          </cell>
          <cell r="D3822">
            <v>13.41</v>
          </cell>
        </row>
        <row r="3823">
          <cell r="A3823">
            <v>92699</v>
          </cell>
          <cell r="B3823" t="str">
            <v>JOELHO 90 GRAUS, EM FERRO GALVANIZADO, CONEXÃO ROSQUEADA, DN 15 (1/2"), INSTALADO EM RAMAIS E SUB-RAMAIS DE GÁS - FORNECIMENTO E INSTALAÇÃO. AF_12/2015</v>
          </cell>
          <cell r="C3823" t="str">
            <v>UN</v>
          </cell>
          <cell r="D3823">
            <v>12.62</v>
          </cell>
        </row>
        <row r="3824">
          <cell r="A3824">
            <v>92700</v>
          </cell>
          <cell r="B3824" t="str">
            <v>JOELHO 45 GRAUS, EM FERRO GALVANIZADO, CONEXÃO ROSQUEADA, DN 20 (3/4"), INSTALADO EM RAMAIS E SUB-RAMAIS DE GÁS - FORNECIMENTO E INSTALAÇÃO. AF_12/2015</v>
          </cell>
          <cell r="C3824" t="str">
            <v>UN</v>
          </cell>
          <cell r="D3824">
            <v>21.94</v>
          </cell>
        </row>
        <row r="3825">
          <cell r="A3825">
            <v>92701</v>
          </cell>
          <cell r="B3825" t="str">
            <v>JOELHO 90 GRAUS, EM FERRO GALVANIZADO, CONEXÃO ROSQUEADA, DN 20 (3/4"), INSTALADO EM RAMAIS E SUB-RAMAIS DE GÁS - FORNECIMENTO E INSTALAÇÃO. AF_12/2015</v>
          </cell>
          <cell r="C3825" t="str">
            <v>UN</v>
          </cell>
          <cell r="D3825">
            <v>20.76</v>
          </cell>
        </row>
        <row r="3826">
          <cell r="A3826">
            <v>92702</v>
          </cell>
          <cell r="B3826" t="str">
            <v>JOELHO 45 GRAUS, EM FERRO GALVANIZADO, CONEXÃO ROSQUEADA, DN 25 (1"), INSTALADO EM RAMAIS E SUB-RAMAIS DE GÁS - FORNECIMENTO E INSTALAÇÃO. AF_12/2015</v>
          </cell>
          <cell r="C3826" t="str">
            <v>UN</v>
          </cell>
          <cell r="D3826">
            <v>34.36</v>
          </cell>
        </row>
        <row r="3827">
          <cell r="A3827">
            <v>92703</v>
          </cell>
          <cell r="B3827" t="str">
            <v>JOELHO 90 GRAUS, EM FERRO GALVANIZADO, CONEXÃO ROSQUEADA, DN 25 (1"), INSTALADO EM RAMAIS E SUB-RAMAIS DE GÁS - FORNECIMENTO E INSTALAÇÃO. AF_12/2015</v>
          </cell>
          <cell r="C3827" t="str">
            <v>UN</v>
          </cell>
          <cell r="D3827">
            <v>32.9</v>
          </cell>
        </row>
        <row r="3828">
          <cell r="A3828">
            <v>92704</v>
          </cell>
          <cell r="B3828" t="str">
            <v>TÊ, EM FERRO GALVANIZADO, CONEXÃO ROSQUEADA, DN 15 (1/2"), INSTALADO EM RAMAIS E SUB-RAMAIS DE GÁS - FORNECIMENTO E INSTALAÇÃO. AF_12/2015</v>
          </cell>
          <cell r="C3828" t="str">
            <v>UN</v>
          </cell>
          <cell r="D3828">
            <v>17.010000000000002</v>
          </cell>
        </row>
        <row r="3829">
          <cell r="A3829">
            <v>92705</v>
          </cell>
          <cell r="B3829" t="str">
            <v>TÊ, EM FERRO GALVANIZADO, CONEXÃO ROSQUEADA, DN 20 (3/4"), INSTALADO EM RAMAIS E SUB-RAMAIS DE GÁS - FORNECIMENTO E INSTALAÇÃO. AF_12/2015</v>
          </cell>
          <cell r="C3829" t="str">
            <v>UN</v>
          </cell>
          <cell r="D3829">
            <v>27.43</v>
          </cell>
        </row>
        <row r="3830">
          <cell r="A3830">
            <v>92706</v>
          </cell>
          <cell r="B3830" t="str">
            <v>TÊ, EM FERRO GALVANIZADO, CONEXÃO ROSQUEADA, DN 25 (1"), INSTALADO EM RAMAIS E SUB-RAMAIS DE GÁS - FORNECIMENTO E INSTALAÇÃO. AF_12/2015</v>
          </cell>
          <cell r="C3830" t="str">
            <v>UN</v>
          </cell>
          <cell r="D3830">
            <v>44.4</v>
          </cell>
        </row>
        <row r="3831">
          <cell r="A3831">
            <v>92889</v>
          </cell>
          <cell r="B3831" t="str">
            <v>UNIÃO, EM FERRO GALVANIZADO, DN 50 (2"), CONEXÃO ROSQUEADA, INSTALADO EM PRUMADAS - FORNECIMENTO E INSTALAÇÃO. AF_12/2015</v>
          </cell>
          <cell r="C3831" t="str">
            <v>UN</v>
          </cell>
          <cell r="D3831">
            <v>81.84</v>
          </cell>
        </row>
        <row r="3832">
          <cell r="A3832">
            <v>92890</v>
          </cell>
          <cell r="B3832" t="str">
            <v>UNIÃO, EM FERRO GALVANIZADO, DN 65 (2 1/2"), CONEXÃO ROSQUEADA, INSTALADO EM PRUMADAS - FORNECIMENTO E INSTALAÇÃO. AF_12/2015</v>
          </cell>
          <cell r="C3832" t="str">
            <v>UN</v>
          </cell>
          <cell r="D3832">
            <v>123.43</v>
          </cell>
        </row>
        <row r="3833">
          <cell r="A3833">
            <v>92891</v>
          </cell>
          <cell r="B3833" t="str">
            <v>UNIÃO, EM FERRO GALVANIZADO, DN 80 (3"), CONEXÃO ROSQUEADA, INSTALADO EM PRUMADAS - FORNECIMENTO E INSTALAÇÃO. AF_12/2015</v>
          </cell>
          <cell r="C3833" t="str">
            <v>UN</v>
          </cell>
          <cell r="D3833">
            <v>180.37</v>
          </cell>
        </row>
        <row r="3834">
          <cell r="A3834">
            <v>92892</v>
          </cell>
          <cell r="B3834" t="str">
            <v>UNIÃO, EM FERRO GALVANIZADO, DN 25 (1"), CONEXÃO ROSQUEADA, INSTALADO EM REDE DE ALIMENTAÇÃO PARA HIDRANTE - FORNECIMENTO E INSTALAÇÃO. AF_12/2015</v>
          </cell>
          <cell r="C3834" t="str">
            <v>UN</v>
          </cell>
          <cell r="D3834">
            <v>35.85</v>
          </cell>
        </row>
        <row r="3835">
          <cell r="A3835">
            <v>92893</v>
          </cell>
          <cell r="B3835" t="str">
            <v>UNIÃO, EM FERRO GALVANIZADO, DN 32 (1 1/4"), CONEXÃO ROSQUEADA, INSTALADO EM REDE DE ALIMENTAÇÃO PARA HIDRANTE - FORNECIMENTO E INSTALAÇÃO. AF_12/2015</v>
          </cell>
          <cell r="C3835" t="str">
            <v>UN</v>
          </cell>
          <cell r="D3835">
            <v>50.62</v>
          </cell>
        </row>
        <row r="3836">
          <cell r="A3836">
            <v>92894</v>
          </cell>
          <cell r="B3836" t="str">
            <v>UNIÃO, EM FERRO GALVANIZADO, DN 40 (1 1/2"), CONEXÃO ROSQUEADA, INSTALADO EM REDE DE ALIMENTAÇÃO PARA HIDRANTE - FORNECIMENTO E INSTALAÇÃO. AF_12/2015</v>
          </cell>
          <cell r="C3836" t="str">
            <v>UN</v>
          </cell>
          <cell r="D3836">
            <v>60.35</v>
          </cell>
        </row>
        <row r="3837">
          <cell r="A3837">
            <v>92895</v>
          </cell>
          <cell r="B3837" t="str">
            <v>UNIÃO, EM FERRO GALVANIZADO, DN 50 (2"), CONEXÃO ROSQUEADA, INSTALADO EM REDE DE ALIMENTAÇÃO PARA HIDRANTE - FORNECIMENTO E INSTALAÇÃO. AF_12/2015</v>
          </cell>
          <cell r="C3837" t="str">
            <v>UN</v>
          </cell>
          <cell r="D3837">
            <v>81.81</v>
          </cell>
        </row>
        <row r="3838">
          <cell r="A3838">
            <v>92896</v>
          </cell>
          <cell r="B3838" t="str">
            <v>UNIÃO, EM FERRO GALVANIZADO, DN 65 (2 1/2"), CONEXÃO ROSQUEADA, INSTALADO EM REDE DE ALIMENTAÇÃO PARA HIDRANTE - FORNECIMENTO E INSTALAÇÃO. AF_12/2015</v>
          </cell>
          <cell r="C3838" t="str">
            <v>UN</v>
          </cell>
          <cell r="D3838">
            <v>124.54</v>
          </cell>
        </row>
        <row r="3839">
          <cell r="A3839">
            <v>92897</v>
          </cell>
          <cell r="B3839" t="str">
            <v>UNIÃO, EM FERRO GALVANIZADO, DN 80 (3"), CONEXÃO ROSQUEADA, INSTALADO EM REDE DE ALIMENTAÇÃO PARA HIDRANTE - FORNECIMENTO E INSTALAÇÃO. AF_12/2015</v>
          </cell>
          <cell r="C3839" t="str">
            <v>UN</v>
          </cell>
          <cell r="D3839">
            <v>182.63</v>
          </cell>
        </row>
        <row r="3840">
          <cell r="A3840">
            <v>92898</v>
          </cell>
          <cell r="B3840" t="str">
            <v>UNIÃO, EM FERRO GALVANIZADO, CONEXÃO ROSQUEADA, DN 25 (1"), INSTALADO EM REDE DE ALIMENTAÇÃO PARA SPRINKLER - FORNECIMENTO E INSTALAÇÃO. AF_12/2015</v>
          </cell>
          <cell r="C3840" t="str">
            <v>UN</v>
          </cell>
          <cell r="D3840">
            <v>29.73</v>
          </cell>
        </row>
        <row r="3841">
          <cell r="A3841">
            <v>92899</v>
          </cell>
          <cell r="B3841" t="str">
            <v>UNIÃO, EM FERRO GALVANIZADO, CONEXÃO ROSQUEADA, DN 32 (1 1/4"), INSTALADO EM REDE DE ALIMENTAÇÃO PARA SPRINKLER - FORNECIMENTO E INSTALAÇÃO. AF_12/2015</v>
          </cell>
          <cell r="C3841" t="str">
            <v>UN</v>
          </cell>
          <cell r="D3841">
            <v>43.67</v>
          </cell>
        </row>
        <row r="3842">
          <cell r="A3842">
            <v>92900</v>
          </cell>
          <cell r="B3842" t="str">
            <v>UNIÃO, EM FERRO GALVANIZADO, CONEXÃO ROSQUEADA, DN 40 (1 1/2"), INSTALADO EM REDE DE ALIMENTAÇÃO PARA SPRINKLER - FORNECIMENTO E INSTALAÇÃO. AF_12/2015</v>
          </cell>
          <cell r="C3842" t="str">
            <v>UN</v>
          </cell>
          <cell r="D3842">
            <v>52.42</v>
          </cell>
        </row>
        <row r="3843">
          <cell r="A3843">
            <v>92901</v>
          </cell>
          <cell r="B3843" t="str">
            <v>UNIÃO, EM FERRO GALVANIZADO, CONEXÃO ROSQUEADA, DN 50 (2"), INSTALADO EM REDE DE ALIMENTAÇÃO PARA SPRINKLER - FORNECIMENTO E INSTALAÇÃO. AF_12/2015</v>
          </cell>
          <cell r="C3843" t="str">
            <v>UN</v>
          </cell>
          <cell r="D3843">
            <v>72.680000000000007</v>
          </cell>
        </row>
        <row r="3844">
          <cell r="A3844">
            <v>92902</v>
          </cell>
          <cell r="B3844" t="str">
            <v>UNIÃO, EM FERRO GALVANIZADO, CONEXÃO ROSQUEADA, DN 65 (2 1/2"), INSTALADO EM REDE DE ALIMENTAÇÃO PARA SPRINKLER - FORNECIMENTO E INSTALAÇÃO. AF_12/2015</v>
          </cell>
          <cell r="C3844" t="str">
            <v>UN</v>
          </cell>
          <cell r="D3844">
            <v>113.6</v>
          </cell>
        </row>
        <row r="3845">
          <cell r="A3845">
            <v>92903</v>
          </cell>
          <cell r="B3845" t="str">
            <v>UNIÃO, EM FERRO GALVANIZADO, CONEXÃO ROSQUEADA, DN 80 (3"), INSTALADO EM REDE DE ALIMENTAÇÃO PARA SPRINKLER - FORNECIMENTO E INSTALAÇÃO. AF_12/2015</v>
          </cell>
          <cell r="C3845" t="str">
            <v>UN</v>
          </cell>
          <cell r="D3845">
            <v>169.92</v>
          </cell>
        </row>
        <row r="3846">
          <cell r="A3846">
            <v>92904</v>
          </cell>
          <cell r="B3846" t="str">
            <v>UNIÃO, EM FERRO GALVANIZADO, CONEXÃO ROSQUEADA, DN 15 (1/2"), INSTALADO EM RAMAIS E SUB-RAMAIS DE GÁS - FORNECIMENTO E INSTALAÇÃO. AF_12/2015</v>
          </cell>
          <cell r="C3846" t="str">
            <v>UN</v>
          </cell>
          <cell r="D3846">
            <v>20.16</v>
          </cell>
        </row>
        <row r="3847">
          <cell r="A3847">
            <v>92905</v>
          </cell>
          <cell r="B3847" t="str">
            <v>UNIÃO, EM FERRO GALVANIZADO, CONEXÃO ROSQUEADA, DN 20 (3/4"), INSTALADO EM RAMAIS E SUB-RAMAIS DE GÁS - FORNECIMENTO E INSTALAÇÃO. AF_12/2015</v>
          </cell>
          <cell r="C3847" t="str">
            <v>UN</v>
          </cell>
          <cell r="D3847">
            <v>28.92</v>
          </cell>
        </row>
        <row r="3848">
          <cell r="A3848">
            <v>92906</v>
          </cell>
          <cell r="B3848" t="str">
            <v>UNIÃO, EM FERRO GALVANIZADO, CONEXÃO ROSQUEADA, DN 25 (1"), INSTALADO EM RAMAIS E SUB-RAMAIS DE GÁS - FORNECIMENTO E INSTALAÇÃO. AF_12/2015</v>
          </cell>
          <cell r="C3848" t="str">
            <v>UN</v>
          </cell>
          <cell r="D3848">
            <v>35.590000000000003</v>
          </cell>
        </row>
        <row r="3849">
          <cell r="A3849">
            <v>92907</v>
          </cell>
          <cell r="B3849" t="str">
            <v>LUVA DE REDUÇÃO, EM FERRO GALVANIZADO, 2" X 1 1/2", CONEXÃO ROSQUEADA, INSTALADO EM PRUMADAS - FORNECIMENTO E INSTALAÇÃO. AF_12/2015</v>
          </cell>
          <cell r="C3849" t="str">
            <v>UN</v>
          </cell>
          <cell r="D3849">
            <v>44.47</v>
          </cell>
        </row>
        <row r="3850">
          <cell r="A3850">
            <v>92908</v>
          </cell>
          <cell r="B3850" t="str">
            <v>LUVA DE REDUÇÃO, EM FERRO GALVANIZADO, 2" X 1 1/4", CONEXÃO ROSQUEADA, INSTALADO EM PRUMADAS - FORNECIMENTO E INSTALAÇÃO. AF_12/2015</v>
          </cell>
          <cell r="C3850" t="str">
            <v>UN</v>
          </cell>
          <cell r="D3850">
            <v>44.47</v>
          </cell>
        </row>
        <row r="3851">
          <cell r="A3851">
            <v>92909</v>
          </cell>
          <cell r="B3851" t="str">
            <v>LUVA DE REDUÇÃO, EM FERRO GALVANIZADO, 2" X 1", CONEXÃO ROSQUEADA, INSTALADO EM PRUMADAS - FORNECIMENTO E INSTALAÇÃO. AF_12/2015</v>
          </cell>
          <cell r="C3851" t="str">
            <v>UN</v>
          </cell>
          <cell r="D3851">
            <v>44.47</v>
          </cell>
        </row>
        <row r="3852">
          <cell r="A3852">
            <v>92910</v>
          </cell>
          <cell r="B3852" t="str">
            <v>LUVA DE REDUÇÃO, EM FERRO GALVANIZADO, 2 1/2" X 1 1/2", CONEXÃO ROSQUEADA, INSTALADO EM PRUMADAS - FORNECIMENTO E INSTALAÇÃO. AF_12/2015</v>
          </cell>
          <cell r="C3852" t="str">
            <v>UN</v>
          </cell>
          <cell r="D3852">
            <v>63.9</v>
          </cell>
        </row>
        <row r="3853">
          <cell r="A3853">
            <v>92911</v>
          </cell>
          <cell r="B3853" t="str">
            <v>LUVA DE REDUÇÃO, EM FERRO GALVANIZADO, 2 1/2" X 2", CONEXÃO ROSQUEADA, INSTALADO EM PRUMADAS - FORNECIMENTO E INSTALAÇÃO. AF_12/2015</v>
          </cell>
          <cell r="C3853" t="str">
            <v>UN</v>
          </cell>
          <cell r="D3853">
            <v>63.9</v>
          </cell>
        </row>
        <row r="3854">
          <cell r="A3854">
            <v>92912</v>
          </cell>
          <cell r="B3854" t="str">
            <v>LUVA DE REDUÇÃO, EM FERRO GALVANIZADO, 3" X 1 1/2", CONEXÃO ROSQUEADA, INSTALADO EM PRUMADAS - FORNECIMENTO E INSTALAÇÃO. AF_12/2015</v>
          </cell>
          <cell r="C3854" t="str">
            <v>UN</v>
          </cell>
          <cell r="D3854">
            <v>85.2</v>
          </cell>
        </row>
        <row r="3855">
          <cell r="A3855">
            <v>92913</v>
          </cell>
          <cell r="B3855" t="str">
            <v>LUVA DE REDUÇÃO, EM FERRO GALVANIZADO, 3" X 2 1/2", CONEXÃO ROSQUEADA, INSTALADO EM PRUMADAS - FORNECIMENTO E INSTALAÇÃO. AF_12/2015</v>
          </cell>
          <cell r="C3855" t="str">
            <v>UN</v>
          </cell>
          <cell r="D3855">
            <v>87.11</v>
          </cell>
        </row>
        <row r="3856">
          <cell r="A3856">
            <v>92914</v>
          </cell>
          <cell r="B3856" t="str">
            <v>LUVA DE REDUÇÃO, EM FERRO GALVANIZADO, 3" X 2", CONEXÃO ROSQUEADA, INSTALADO EM PRUMADAS - FORNECIMENTO E INSTALAÇÃO. AF_12/2015</v>
          </cell>
          <cell r="C3856" t="str">
            <v>UN</v>
          </cell>
          <cell r="D3856">
            <v>87.11</v>
          </cell>
        </row>
        <row r="3857">
          <cell r="A3857">
            <v>92918</v>
          </cell>
          <cell r="B3857" t="str">
            <v>LUVA DE REDUÇÃO, EM FERRO GALVANIZADO, 1" X 1/2", CONEXÃO ROSQUEADA, INSTALADO EM REDE DE ALIMENTAÇÃO PARA HIDRANTE - FORNECIMENTO E INSTALAÇÃO. AF_12/2015</v>
          </cell>
          <cell r="C3857" t="str">
            <v>UN</v>
          </cell>
          <cell r="D3857">
            <v>23.95</v>
          </cell>
        </row>
        <row r="3858">
          <cell r="A3858">
            <v>92920</v>
          </cell>
          <cell r="B3858" t="str">
            <v>LUVA DE REDUÇÃO, EM FERRO GALVANIZADO, 1" X 3/4", CONEXÃO ROSQUEADA, INSTALADO EM REDE DE ALIMENTAÇÃO PARA HIDRANTE - FORNECIMENTO E INSTALAÇÃO. AF_12/2015</v>
          </cell>
          <cell r="C3858" t="str">
            <v>UN</v>
          </cell>
          <cell r="D3858">
            <v>24.1</v>
          </cell>
        </row>
        <row r="3859">
          <cell r="A3859">
            <v>92925</v>
          </cell>
          <cell r="B3859" t="str">
            <v>LUVA DE REDUÇÃO, EM FERRO GALVANIZADO, 1 1/4" X 1", CONEXÃO ROSQUEADA, INSTALADO EM REDE DE ALIMENTAÇÃO PARA HIDRANTE - FORNECIMENTO E INSTALAÇÃO. AF_12/2015</v>
          </cell>
          <cell r="C3859" t="str">
            <v>UN</v>
          </cell>
          <cell r="D3859">
            <v>29.49</v>
          </cell>
        </row>
        <row r="3860">
          <cell r="A3860">
            <v>92926</v>
          </cell>
          <cell r="B3860" t="str">
            <v>LUVA DE REDUÇÃO, EM FERRO GALVANIZADO, 1 1/4" X 1/2", CONEXÃO ROSQUEADA, INSTALADO EM REDE DE ALIMENTAÇÃO PARA HIDRANTE - FORNECIMENTO E INSTALAÇÃO. AF_12/2015</v>
          </cell>
          <cell r="C3860" t="str">
            <v>UN</v>
          </cell>
          <cell r="D3860">
            <v>29.48</v>
          </cell>
        </row>
        <row r="3861">
          <cell r="A3861">
            <v>92927</v>
          </cell>
          <cell r="B3861" t="str">
            <v>LUVA DE REDUÇÃO, EM FERRO GALVANIZADO, 1 1/4" X 3/4", CONEXÃO ROSQUEADA, INSTALADO EM REDE DE ALIMENTAÇÃO PARA HIDRANTE - FORNECIMENTO E INSTALAÇÃO. AF_12/2015</v>
          </cell>
          <cell r="C3861" t="str">
            <v>UN</v>
          </cell>
          <cell r="D3861">
            <v>29.48</v>
          </cell>
        </row>
        <row r="3862">
          <cell r="A3862">
            <v>92928</v>
          </cell>
          <cell r="B3862" t="str">
            <v>LUVA DE REDUÇÃO, EM FERRO GALVANIZADO, 1 1/2" X 1 1/4", CONEXÃO ROSQUEADA, INSTALADO EM REDE DE ALIMENTAÇÃO PARA HIDRANTE - FORNECIMENTO E INSTALAÇÃO. AF_12/2015</v>
          </cell>
          <cell r="C3862" t="str">
            <v>UN</v>
          </cell>
          <cell r="D3862">
            <v>33.64</v>
          </cell>
        </row>
        <row r="3863">
          <cell r="A3863">
            <v>92929</v>
          </cell>
          <cell r="B3863" t="str">
            <v>LUVA DE REDUÇÃO, EM FERRO GALVANIZADO, 1 1/2" X 1", CONEXÃO ROSQUEADA, INSTALADO EM REDE DE ALIMENTAÇÃO PARA HIDRANTE - FORNECIMENTO E INSTALAÇÃO. AF_12/2015</v>
          </cell>
          <cell r="C3863" t="str">
            <v>UN</v>
          </cell>
          <cell r="D3863">
            <v>33.64</v>
          </cell>
        </row>
        <row r="3864">
          <cell r="A3864">
            <v>92930</v>
          </cell>
          <cell r="B3864" t="str">
            <v>LUVA DE REDUÇÃO, EM FERRO GALVANIZADO, 1 1/2" X 3/4", CONEXÃO ROSQUEADA, INSTALADO EM REDE DE ALIMENTAÇÃO PARA HIDRANTE - FORNECIMENTO E INSTALAÇÃO. AF_12/2015</v>
          </cell>
          <cell r="C3864" t="str">
            <v>UN</v>
          </cell>
          <cell r="D3864">
            <v>33.64</v>
          </cell>
        </row>
        <row r="3865">
          <cell r="A3865">
            <v>92931</v>
          </cell>
          <cell r="B3865" t="str">
            <v>LUVA DE REDUÇÃO, EM FERRO GALVANIZADO, 2" X 1 1/2", CONEXÃO ROSQUEADA, INSTALADO EM REDE DE ALIMENTAÇÃO PARA HIDRANTE - FORNECIMENTO E INSTALAÇÃO. AF_12/2015</v>
          </cell>
          <cell r="C3865" t="str">
            <v>UN</v>
          </cell>
          <cell r="D3865">
            <v>44.44</v>
          </cell>
        </row>
        <row r="3866">
          <cell r="A3866">
            <v>92932</v>
          </cell>
          <cell r="B3866" t="str">
            <v>LUVA DE REDUÇÃO, EM FERRO GALVANIZADO, 2" X 1 1/4", CONEXÃO ROSQUEADA, INSTALADO EM REDE DE ALIMENTAÇÃO PARA HIDRANTE - FORNECIMENTO E INSTALAÇÃO. AF_12/2015</v>
          </cell>
          <cell r="C3866" t="str">
            <v>UN</v>
          </cell>
          <cell r="D3866">
            <v>44.44</v>
          </cell>
        </row>
        <row r="3867">
          <cell r="A3867">
            <v>92933</v>
          </cell>
          <cell r="B3867" t="str">
            <v>LUVA DE REDUÇÃO, EM FERRO GALVANIZADO, 2" X 1", CONEXÃO ROSQUEADA, INSTALADO EM REDE DE ALIMENTAÇÃO PARA HIDRANTE - FORNECIMENTO E INSTALAÇÃO. AF_12/2015</v>
          </cell>
          <cell r="C3867" t="str">
            <v>UN</v>
          </cell>
          <cell r="D3867">
            <v>44.44</v>
          </cell>
        </row>
        <row r="3868">
          <cell r="A3868">
            <v>92934</v>
          </cell>
          <cell r="B3868" t="str">
            <v>LUVA DE REDUÇÃO, EM FERRO GALVANIZADO, 2 1/2" X 1 1/2", CONEXÃO ROSQUEADA, INSTALADO EM REDE DE ALIMENTAÇÃO PARA HIDRANTE - FORNECIMENTO E INSTALAÇÃO. AF_12/2015</v>
          </cell>
          <cell r="C3868" t="str">
            <v>UN</v>
          </cell>
          <cell r="D3868">
            <v>65.010000000000005</v>
          </cell>
        </row>
        <row r="3869">
          <cell r="A3869">
            <v>92935</v>
          </cell>
          <cell r="B3869" t="str">
            <v>LUVA DE REDUÇÃO, EM FERRO GALVANIZADO, 2 1/2" X 2", CONEXÃO ROSQUEADA, INSTALADO EM REDE DE ALIMENTAÇÃO PARA HIDRANTE - FORNECIMENTO E INSTALAÇÃO. AF_12/2015</v>
          </cell>
          <cell r="C3869" t="str">
            <v>UN</v>
          </cell>
          <cell r="D3869">
            <v>65.010000000000005</v>
          </cell>
        </row>
        <row r="3870">
          <cell r="A3870">
            <v>92936</v>
          </cell>
          <cell r="B3870" t="str">
            <v>LUVA DE REDUÇÃO, EM FERRO GALVANIZADO, 3" X 2 1/2", CONEXÃO ROSQUEADA, INSTALADO EM REDE DE ALIMENTAÇÃO PARA HIDRANTE - FORNECIMENTO E INSTALAÇÃO. AF_12/2015</v>
          </cell>
          <cell r="C3870" t="str">
            <v>UN</v>
          </cell>
          <cell r="D3870">
            <v>89.37</v>
          </cell>
        </row>
        <row r="3871">
          <cell r="A3871">
            <v>92937</v>
          </cell>
          <cell r="B3871" t="str">
            <v>LUVA DE REDUÇÃO, EM FERRO GALVANIZADO, 3" X 2", CONEXÃO ROSQUEADA, INSTALADO EM REDE DE ALIMENTAÇÃO PARA HIDRANTE - FORNECIMENTO E INSTALAÇÃO. AF_12/2015</v>
          </cell>
          <cell r="C3871" t="str">
            <v>UN</v>
          </cell>
          <cell r="D3871">
            <v>89.37</v>
          </cell>
        </row>
        <row r="3872">
          <cell r="A3872">
            <v>92938</v>
          </cell>
          <cell r="B3872" t="str">
            <v>LUVA DE REDUÇÃO, EM FERRO GALVANIZADO, 1" X 1/2", CONEXÃO ROSQUEADA, INSTALADO EM REDE DE ALIMENTAÇÃO PARA SPRINKLER - FORNECIMENTO E INSTALAÇÃO. AF_12/2015</v>
          </cell>
          <cell r="C3872" t="str">
            <v>UN</v>
          </cell>
          <cell r="D3872">
            <v>17.829999999999998</v>
          </cell>
        </row>
        <row r="3873">
          <cell r="A3873">
            <v>92939</v>
          </cell>
          <cell r="B3873" t="str">
            <v>LUVA DE REDUÇÃO, EM FERRO GALVANIZADO, 1" X 3/4", CONEXÃO ROSQUEADA, INSTALADO EM REDE DE ALIMENTAÇÃO PARA SPRINKLER - FORNECIMENTO E INSTALAÇÃO. AF_12/2015</v>
          </cell>
          <cell r="C3873" t="str">
            <v>UN</v>
          </cell>
          <cell r="D3873">
            <v>17.98</v>
          </cell>
        </row>
        <row r="3874">
          <cell r="A3874">
            <v>92940</v>
          </cell>
          <cell r="B3874" t="str">
            <v>LUVA DE REDUÇÃO, EM FERRO GALVANIZADO, 1 1/4" X 1", CONEXÃO ROSQUEADA, INSTALADO EM REDE DE ALIMENTAÇÃO PARA SPRINKLER - FORNECIMENTO E INSTALAÇÃO. AF_12/2015</v>
          </cell>
          <cell r="C3874" t="str">
            <v>UN</v>
          </cell>
          <cell r="D3874">
            <v>22.54</v>
          </cell>
        </row>
        <row r="3875">
          <cell r="A3875">
            <v>92941</v>
          </cell>
          <cell r="B3875" t="str">
            <v>LUVA DE REDUÇÃO, EM FERRO GALVANIZADO, 1 1/4" X 1/2", CONEXÃO ROSQUEADA, INSTALADO EM REDE DE ALIMENTAÇÃO PARA SPRINKLER - FORNECIMENTO E INSTALAÇÃO. AF_12/2015</v>
          </cell>
          <cell r="C3875" t="str">
            <v>UN</v>
          </cell>
          <cell r="D3875">
            <v>22.53</v>
          </cell>
        </row>
        <row r="3876">
          <cell r="A3876">
            <v>92942</v>
          </cell>
          <cell r="B3876" t="str">
            <v>LUVA DE REDUÇÃO, EM FERRO GALVANIZADO, 1 1/4" X 3/4", CONEXÃO ROSQUEADA, INSTALADO EM REDE DE ALIMENTAÇÃO PARA SPRINKLER - FORNECIMENTO E INSTALAÇÃO. AF_12/2015</v>
          </cell>
          <cell r="C3876" t="str">
            <v>UN</v>
          </cell>
          <cell r="D3876">
            <v>22.53</v>
          </cell>
        </row>
        <row r="3877">
          <cell r="A3877">
            <v>92943</v>
          </cell>
          <cell r="B3877" t="str">
            <v>LUVA DE REDUÇÃO, EM FERRO GALVANIZADO, 1 1/2" X 1 1/4", CONEXÃO ROSQUEADA, INSTALADO EM REDE DE ALIMENTAÇÃO PARA SPRINKLER - FORNECIMENTO E INSTALAÇÃO. AF_12/2015</v>
          </cell>
          <cell r="C3877" t="str">
            <v>UN</v>
          </cell>
          <cell r="D3877">
            <v>25.71</v>
          </cell>
        </row>
        <row r="3878">
          <cell r="A3878">
            <v>92944</v>
          </cell>
          <cell r="B3878" t="str">
            <v>LUVA DE REDUÇÃO, EM FERRO GALVANIZADO, 1 1/2" X 1", CONEXÃO ROSQUEADA, INSTALADO EM REDE DE ALIMENTAÇÃO PARA SPRINKLER - FORNECIMENTO E INSTALAÇÃO. AF_12/2015</v>
          </cell>
          <cell r="C3878" t="str">
            <v>UN</v>
          </cell>
          <cell r="D3878">
            <v>25.71</v>
          </cell>
        </row>
        <row r="3879">
          <cell r="A3879">
            <v>92945</v>
          </cell>
          <cell r="B3879" t="str">
            <v>LUVA DE REDUÇÃO, EM FERRO GALVANIZADO, 1 1/2" X 3/4", CONEXÃO ROSQUEADA, INSTALADO EM REDE DE ALIMENTAÇÃO PARA SPRINKLER - FORNECIMENTO E INSTALAÇÃO. AF_12/2015</v>
          </cell>
          <cell r="C3879" t="str">
            <v>UN</v>
          </cell>
          <cell r="D3879">
            <v>25.71</v>
          </cell>
        </row>
        <row r="3880">
          <cell r="A3880">
            <v>92946</v>
          </cell>
          <cell r="B3880" t="str">
            <v>LUVA DE REDUÇÃO, EM FERRO GALVANIZADO, 2" X 1 1/2", CONEXÃO ROSQUEADA, INSTALADO EM REDE DE ALIMENTAÇÃO PARA SPRINKLER - FORNECIMENTO E INSTALAÇÃO. AF_12/2015</v>
          </cell>
          <cell r="C3880" t="str">
            <v>UN</v>
          </cell>
          <cell r="D3880">
            <v>35.31</v>
          </cell>
        </row>
        <row r="3881">
          <cell r="A3881">
            <v>92947</v>
          </cell>
          <cell r="B3881" t="str">
            <v>LUVA DE REDUÇÃO, EM FERRO GALVANIZADO, 2" X 1 1/4", CONEXÃO ROSQUEADA, INSTALADO EM REDE DE ALIMENTAÇÃO PARA SPRINKLER - FORNECIMENTO E INSTALAÇÃO. AF_12/2015</v>
          </cell>
          <cell r="C3881" t="str">
            <v>UN</v>
          </cell>
          <cell r="D3881">
            <v>35.31</v>
          </cell>
        </row>
        <row r="3882">
          <cell r="A3882">
            <v>92948</v>
          </cell>
          <cell r="B3882" t="str">
            <v>LUVA DE REDUÇÃO, EM FERRO GALVANIZADO, 2" X 1", CONEXÃO ROSQUEADA, INSTALADO EM REDE DE ALIMENTAÇÃO PARA SPRINKLER - FORNECIMENTO E INSTALAÇÃO. AF_12/2015</v>
          </cell>
          <cell r="C3882" t="str">
            <v>UN</v>
          </cell>
          <cell r="D3882">
            <v>35.31</v>
          </cell>
        </row>
        <row r="3883">
          <cell r="A3883">
            <v>92949</v>
          </cell>
          <cell r="B3883" t="str">
            <v>LUVA DE REDUÇÃO, EM FERRO GALVANIZADO, 2 1/2" X 1 1/2", CONEXÃO ROSQUEADA, INSTALADO EM REDE DE ALIMENTAÇÃO PARA SPRINKLER - FORNECIMENTO E INSTALAÇÃO. AF_12/2015</v>
          </cell>
          <cell r="C3883" t="str">
            <v>UN</v>
          </cell>
          <cell r="D3883">
            <v>54.07</v>
          </cell>
        </row>
        <row r="3884">
          <cell r="A3884">
            <v>92950</v>
          </cell>
          <cell r="B3884" t="str">
            <v>LUVA DE REDUÇÃO, EM FERRO GALVANIZADO, 2 1/2" X 2", CONEXÃO ROSQUEADA, INSTALADO EM REDE DE ALIMENTAÇÃO PARA SPRINKLER - FORNECIMENTO E INSTALAÇÃO. AF_12/2015</v>
          </cell>
          <cell r="C3884" t="str">
            <v>UN</v>
          </cell>
          <cell r="D3884">
            <v>54.07</v>
          </cell>
        </row>
        <row r="3885">
          <cell r="A3885">
            <v>92951</v>
          </cell>
          <cell r="B3885" t="str">
            <v>LUVA DE REDUÇÃO, EM FERRO GALVANIZADO, 3" X 2 1/2", CONEXÃO ROSQUEADA, INSTALADO EM REDE DE ALIMENTAÇÃO PARA SPRINKLER - FORNECIMENTO E INSTALAÇÃO. AF_12/2015</v>
          </cell>
          <cell r="C3885" t="str">
            <v>UN</v>
          </cell>
          <cell r="D3885">
            <v>76.66</v>
          </cell>
        </row>
        <row r="3886">
          <cell r="A3886">
            <v>92952</v>
          </cell>
          <cell r="B3886" t="str">
            <v>LUVA DE REDUÇÃO, EM FERRO GALVANIZADO, 3" X 2", CONEXÃO ROSQUEADA, INSTALADO EM REDE DE ALIMENTAÇÃO PARA SPRINKLER - FORNECIMENTO E INSTALAÇÃO. AF_12/2015</v>
          </cell>
          <cell r="C3886" t="str">
            <v>UN</v>
          </cell>
          <cell r="D3886">
            <v>76.66</v>
          </cell>
        </row>
        <row r="3887">
          <cell r="A3887">
            <v>92953</v>
          </cell>
          <cell r="B3887" t="str">
            <v>LUVA DE REDUÇÃO, EM FERRO GALVANIZADO, 3/4" X 1/2", CONEXÃO ROSQUEADA, INSTALADO EM RAMAIS E SUB-RAMAIS DE GÁS - FORNECIMENTO E INSTALAÇÃO. AF_12/2015</v>
          </cell>
          <cell r="C3887" t="str">
            <v>UN</v>
          </cell>
          <cell r="D3887">
            <v>15.49</v>
          </cell>
        </row>
        <row r="3888">
          <cell r="A3888">
            <v>93050</v>
          </cell>
          <cell r="B3888" t="str">
            <v>LUVA PASSANTE EM COBRE, DN 22 MM, SEM ANEL DE SOLDA, INSTALADO EM PRUMADA  FORNECIMENTO E INSTALAÇÃO. AF_01/2016</v>
          </cell>
          <cell r="C3888" t="str">
            <v>UN</v>
          </cell>
          <cell r="D3888">
            <v>6.69</v>
          </cell>
        </row>
        <row r="3889">
          <cell r="A3889">
            <v>93051</v>
          </cell>
          <cell r="B3889" t="str">
            <v>BUCHA DE REDUÇÃO EM COBRE, DN 22 MM X 15 MM, SEM ANEL DE SOLDA, BOLSA X BOLSA, INSTALADO EM PRUMADA  FORNECIMENTO E INSTALAÇÃO. AF_01/2016</v>
          </cell>
          <cell r="C3889" t="str">
            <v>UN</v>
          </cell>
          <cell r="D3889">
            <v>6.21</v>
          </cell>
        </row>
        <row r="3890">
          <cell r="A3890">
            <v>93052</v>
          </cell>
          <cell r="B3890" t="str">
            <v>JUNTA DE EXPANSÃO EM COBRE, DN 22 MM, PONTA X PONTA, INSTALADO EM PRUMADA  FORNECIMENTO E INSTALAÇÃO. AF_01/2016</v>
          </cell>
          <cell r="C3890" t="str">
            <v>UN</v>
          </cell>
          <cell r="D3890">
            <v>278.55</v>
          </cell>
        </row>
        <row r="3891">
          <cell r="A3891">
            <v>93054</v>
          </cell>
          <cell r="B3891" t="str">
            <v>CONECTOR EM BRONZE/LATÃO, DN 22 MM X 3/4", SEM ANEL DE SOLDA, BOLSA X ROSCA F, INSTALADO EM PRUMADA  FORNECIMENTO E INSTALAÇÃO. AF_01/2016</v>
          </cell>
          <cell r="C3891" t="str">
            <v>UN</v>
          </cell>
          <cell r="D3891">
            <v>12.36</v>
          </cell>
        </row>
        <row r="3892">
          <cell r="A3892">
            <v>93055</v>
          </cell>
          <cell r="B3892" t="str">
            <v>CURVA DE TRANSPOSIÇÃO EM BRONZE/LATÃO, DN 22 MM, SEM ANEL DE SOLDA, BOLSA X BOLSA, INSTALADO EM PRUMADA  FORNECIMENTO E INSTALAÇÃO. AF_01/2016</v>
          </cell>
          <cell r="C3892" t="str">
            <v>UN</v>
          </cell>
          <cell r="D3892">
            <v>24.69</v>
          </cell>
        </row>
        <row r="3893">
          <cell r="A3893">
            <v>93056</v>
          </cell>
          <cell r="B3893" t="str">
            <v>LUVA PASSANTE EM COBRE, DN 28 MM, SEM ANEL DE SOLDA, INSTALADO EM PRUMADA  FORNECIMENTO E INSTALAÇÃO. AF_01/2016</v>
          </cell>
          <cell r="C3893" t="str">
            <v>UN</v>
          </cell>
          <cell r="D3893">
            <v>9.65</v>
          </cell>
        </row>
        <row r="3894">
          <cell r="A3894">
            <v>93057</v>
          </cell>
          <cell r="B3894" t="str">
            <v>BUCHA DE REDUÇÃO EM COBRE, DN 28 MM X 22 MM, SEM ANEL DE SOLDA, PONTA X BOLSA, INSTALADO EM PRUMADA  FORNECIMENTO E INSTALAÇÃO. AF_01/2016</v>
          </cell>
          <cell r="C3894" t="str">
            <v>UN</v>
          </cell>
          <cell r="D3894">
            <v>8.5</v>
          </cell>
        </row>
        <row r="3895">
          <cell r="A3895">
            <v>93058</v>
          </cell>
          <cell r="B3895" t="str">
            <v>JUNTA DE EXPANSÃO EM COBRE, DN 28 MM, PONTA X PONTA, INSTALADO EM PRUMADA  FORNECIMENTO E INSTALAÇÃO. AF_01/2016</v>
          </cell>
          <cell r="C3895" t="str">
            <v>UN</v>
          </cell>
          <cell r="D3895">
            <v>306.36</v>
          </cell>
        </row>
        <row r="3896">
          <cell r="A3896">
            <v>93059</v>
          </cell>
          <cell r="B3896" t="str">
            <v>CONECTOR EM BRONZE/LATÃO, DN 28 MM X 1/2", SEM ANEL DE SOLDA, BOLSA X ROSCA F, INSTALADO EM PRUMADA  FORNECIMENTO E INSTALAÇÃO. AF_01/2016</v>
          </cell>
          <cell r="C3896" t="str">
            <v>UN</v>
          </cell>
          <cell r="D3896">
            <v>16.88</v>
          </cell>
        </row>
        <row r="3897">
          <cell r="A3897">
            <v>93060</v>
          </cell>
          <cell r="B3897" t="str">
            <v>CURVA DE TRANSPOSIÇÃO EM BRONZE/LATÃO, DN 28 MM, SEM ANEL DE SOLDA, BOLSA X BOLSA, INSTALADO EM PRUMADA  FORNECIMENTO E INSTALAÇÃO. AF_01/2016</v>
          </cell>
          <cell r="C3897" t="str">
            <v>UN</v>
          </cell>
          <cell r="D3897">
            <v>42.76</v>
          </cell>
        </row>
        <row r="3898">
          <cell r="A3898">
            <v>93061</v>
          </cell>
          <cell r="B3898" t="str">
            <v>LUVA PASSANTE EM COBRE, DN 35 MM, SEM ANEL DE SOLDA, INSTALADO EM PRUMADA  FORNECIMENTO E INSTALAÇÃO. AF_01/2016</v>
          </cell>
          <cell r="C3898" t="str">
            <v>UN</v>
          </cell>
          <cell r="D3898">
            <v>17.670000000000002</v>
          </cell>
        </row>
        <row r="3899">
          <cell r="A3899">
            <v>93062</v>
          </cell>
          <cell r="B3899" t="str">
            <v>BUCHA DE REDUÇÃO EM COBRE, DN 35 MM X 28 MM, SEM ANEL DE SOLDA, PONTA X BOLSA, INSTALADO EM PRUMADA  FORNECIMENTO E INSTALAÇÃO. AF_01/2016</v>
          </cell>
          <cell r="C3899" t="str">
            <v>UN</v>
          </cell>
          <cell r="D3899">
            <v>15.43</v>
          </cell>
        </row>
        <row r="3900">
          <cell r="A3900">
            <v>93063</v>
          </cell>
          <cell r="B3900" t="str">
            <v>JUNTA DE EXPANSÃO EM BRONZE/LATÃO, DN 35 MM, PONTA X PONTA, INSTALADO EM PRUMADA  FORNECIMENTO E INSTALAÇÃO. AF_01/2016</v>
          </cell>
          <cell r="C3900" t="str">
            <v>UN</v>
          </cell>
          <cell r="D3900">
            <v>350.91</v>
          </cell>
        </row>
        <row r="3901">
          <cell r="A3901">
            <v>93064</v>
          </cell>
          <cell r="B3901" t="str">
            <v>LUVA PASSANTE EM COBRE, DN 42 MM, SEM ANEL DE SOLDA, INSTALADO EM PRUMADA  FORNECIMENTO E INSTALAÇÃO. AF_01/2016</v>
          </cell>
          <cell r="C3901" t="str">
            <v>UN</v>
          </cell>
          <cell r="D3901">
            <v>27</v>
          </cell>
        </row>
        <row r="3902">
          <cell r="A3902">
            <v>93065</v>
          </cell>
          <cell r="B3902" t="str">
            <v>BUCHA DE REDUÇÃO EM COBRE, DN 42 MM X 35 MM, SEM ANEL DE SOLDA, PONTA X BOLSA, INSTALADO EM PRUMADA  FORNECIMENTO E INSTALAÇÃO. AF_01/2016</v>
          </cell>
          <cell r="C3902" t="str">
            <v>UN</v>
          </cell>
          <cell r="D3902">
            <v>25.35</v>
          </cell>
        </row>
        <row r="3903">
          <cell r="A3903">
            <v>93066</v>
          </cell>
          <cell r="B3903" t="str">
            <v>JUNTA DE EXPANSÃO EM BRONZE/LATÃO, DN 42 MM, PONTA X PONTA, INSTALADO EM PRUMADA  FORNECIMENTO E INSTALAÇÃO. AF_01/2016</v>
          </cell>
          <cell r="C3903" t="str">
            <v>UN</v>
          </cell>
          <cell r="D3903">
            <v>440.43</v>
          </cell>
        </row>
        <row r="3904">
          <cell r="A3904">
            <v>93067</v>
          </cell>
          <cell r="B3904" t="str">
            <v>LUVA PASSANTE EM COBRE, DN 54 MM, SEM ANEL DE SOLDA, INSTALADO EM PRUMADA  FORNECIMENTO E INSTALAÇÃO. AF_01/2016</v>
          </cell>
          <cell r="C3904" t="str">
            <v>UN</v>
          </cell>
          <cell r="D3904">
            <v>39.840000000000003</v>
          </cell>
        </row>
        <row r="3905">
          <cell r="A3905">
            <v>93068</v>
          </cell>
          <cell r="B3905" t="str">
            <v>BUCHA DE REDUÇÃO EM COBRE, DN 54 MM X 42 MM, SEM ANEL DE SOLDA, PONTA X BOLSA, INSTALADO EM PRUMADA  FORNECIMENTO E INSTALAÇÃO. AF_01/2016</v>
          </cell>
          <cell r="C3905" t="str">
            <v>UN</v>
          </cell>
          <cell r="D3905">
            <v>34.99</v>
          </cell>
        </row>
        <row r="3906">
          <cell r="A3906">
            <v>93069</v>
          </cell>
          <cell r="B3906" t="str">
            <v>JUNTA DE EXPANSÃO EM BRONZE/LATÃO, DN 54 MM, PONTA X PONTA, INSTALADO EM PRUMADA  FORNECIMENTO E INSTALAÇÃO. AF_01/2016</v>
          </cell>
          <cell r="C3906" t="str">
            <v>UN</v>
          </cell>
          <cell r="D3906">
            <v>610.26</v>
          </cell>
        </row>
        <row r="3907">
          <cell r="A3907">
            <v>93070</v>
          </cell>
          <cell r="B3907" t="str">
            <v>LUVA PASSANTE EM COBRE, DN 66 MM, SEM ANEL DE SOLDA, INSTALADO EM PRUMADA  FORNECIMENTO E INSTALAÇÃO. AF_01/2016</v>
          </cell>
          <cell r="C3907" t="str">
            <v>UN</v>
          </cell>
          <cell r="D3907">
            <v>99.18</v>
          </cell>
        </row>
        <row r="3908">
          <cell r="A3908">
            <v>93071</v>
          </cell>
          <cell r="B3908" t="str">
            <v>BUCHA DE REDUÇÃO EM COBRE, DN 66 MM X 54 MM, SEM ANEL DE SOLDA, PONTA X BOLSA, INSTALADO EM PRUMADA  FORNECIMENTO E INSTALAÇÃO. AF_01/2016</v>
          </cell>
          <cell r="C3908" t="str">
            <v>UN</v>
          </cell>
          <cell r="D3908">
            <v>92.19</v>
          </cell>
        </row>
        <row r="3909">
          <cell r="A3909">
            <v>93072</v>
          </cell>
          <cell r="B3909" t="str">
            <v>JUNTA DE EXPANSÃO EM BRONZE/LATÃO, DN 66 MM, PONTA X PONTA, INSTALADO EM PRUMADA  FORNECIMENTO E INSTALAÇÃO. AF_01/2016</v>
          </cell>
          <cell r="C3909" t="str">
            <v>UN</v>
          </cell>
          <cell r="D3909">
            <v>805.04</v>
          </cell>
        </row>
        <row r="3910">
          <cell r="A3910">
            <v>93073</v>
          </cell>
          <cell r="B3910" t="str">
            <v>TE DUPLA CURVA EM BRONZE/LATÃO, DN 3/4" X 22 MM X 3/4", SEM ANEL DE SOLDA, ROSCA F X BOLSA X ROSCA F, INSTALADO EM PRUMADA  FORNECIMENTO E INSTALAÇÃO. AF_01/2016</v>
          </cell>
          <cell r="C3910" t="str">
            <v>UN</v>
          </cell>
          <cell r="D3910">
            <v>45.24</v>
          </cell>
        </row>
        <row r="3911">
          <cell r="A3911">
            <v>93074</v>
          </cell>
          <cell r="B3911" t="str">
            <v>CURVA EM COBRE, DN 15 MM, 45 GRAUS, SEM ANEL DE SOLDA, BOLSA X BOLSA, INSTALADO EM RAMAL DE DISTRIBUIÇÃO  FORNECIMENTO E INSTALAÇÃO. AF_01/2016</v>
          </cell>
          <cell r="C3911" t="str">
            <v>UN</v>
          </cell>
          <cell r="D3911">
            <v>7.76</v>
          </cell>
        </row>
        <row r="3912">
          <cell r="A3912">
            <v>93075</v>
          </cell>
          <cell r="B3912" t="str">
            <v>COTOVELO EM BRONZE/LATÃO, DN 15 MM X 1/2", 90 GRAUS, SEM ANEL DE SOLDA, BOLSA X ROSCA F, INSTALADO EM RAMAL DE DISTRIBUIÇÃO  FORNECIMENTO E INSTALAÇÃO. AF_01/2016</v>
          </cell>
          <cell r="C3912" t="str">
            <v>UN</v>
          </cell>
          <cell r="D3912">
            <v>12.38</v>
          </cell>
        </row>
        <row r="3913">
          <cell r="A3913">
            <v>93076</v>
          </cell>
          <cell r="B3913" t="str">
            <v>CURVA EM COBRE, DN 22 MM, 45 GRAUS, SEM ANEL DE SOLDA, BOLSA X BOLSA, INSTALADO EM RAMAL DE DISTRIBUIÇÃO  FORNECIMENTO E INSTALAÇÃO. AF_01/2016</v>
          </cell>
          <cell r="C3913" t="str">
            <v>UN</v>
          </cell>
          <cell r="D3913">
            <v>12.15</v>
          </cell>
        </row>
        <row r="3914">
          <cell r="A3914">
            <v>93077</v>
          </cell>
          <cell r="B3914" t="str">
            <v>COTOVELO EM BRONZE/LATÃO, DN 22 MM X 1/2", 90 GRAUS, SEM ANEL DE SOLDA, BOLSA X ROSCA F, INSTALADO EM RAMAL DE DISTRIBUIÇÃO  FORNECIMENTO E INSTALAÇÃO. AF_01/2016</v>
          </cell>
          <cell r="C3914" t="str">
            <v>UN</v>
          </cell>
          <cell r="D3914">
            <v>17.34</v>
          </cell>
        </row>
        <row r="3915">
          <cell r="A3915">
            <v>93078</v>
          </cell>
          <cell r="B3915" t="str">
            <v>COTOVELO EM BRONZE/LATÃO, DN 22 MM X 3/4", 90 GRAUS, SEM ANEL DE SOLDA, BOLSA X ROSCA F, INSTALADO EM RAMAL DE DISTRIBUIÇÃO  FORNECIMENTO E INSTALAÇÃO. AF_01/2016</v>
          </cell>
          <cell r="C3915" t="str">
            <v>UN</v>
          </cell>
          <cell r="D3915">
            <v>18.7</v>
          </cell>
        </row>
        <row r="3916">
          <cell r="A3916">
            <v>93079</v>
          </cell>
          <cell r="B3916" t="str">
            <v>CURVA EM COBRE, DN 28 MM, 45 GRAUS, SEM ANEL DE SOLDA, BOLSA X BOLSA, INSTALADO EM RAMAL DE DISTRIBUIÇÃO  FORNECIMENTO E INSTALAÇÃO. AF_01/2016</v>
          </cell>
          <cell r="C3916" t="str">
            <v>UN</v>
          </cell>
          <cell r="D3916">
            <v>16.72</v>
          </cell>
        </row>
        <row r="3917">
          <cell r="A3917">
            <v>93080</v>
          </cell>
          <cell r="B3917" t="str">
            <v>LUVA PASSANTE EM COBRE, DN 15 MM, SEM ANEL DE SOLDA, INSTALADO EM RAMAL DE DISTRIBUIÇÃO  FORNECIMENTO E INSTALAÇÃO. AF_01/2016</v>
          </cell>
          <cell r="C3917" t="str">
            <v>UN</v>
          </cell>
          <cell r="D3917">
            <v>5.08</v>
          </cell>
        </row>
        <row r="3918">
          <cell r="A3918">
            <v>93081</v>
          </cell>
          <cell r="B3918" t="str">
            <v>CONECTOR EM BRONZE/LATÃO, DN 15 MM X 1/2", SEM ANEL DE SOLDA, BOLSA X ROSCA F, INSTALADO EM RAMAL DE DISTRIBUIÇÃO  FORNECIMENTO E INSTALAÇÃO. AF_01/2016</v>
          </cell>
          <cell r="C3918" t="str">
            <v>UN</v>
          </cell>
          <cell r="D3918">
            <v>10.93</v>
          </cell>
        </row>
        <row r="3919">
          <cell r="A3919">
            <v>93082</v>
          </cell>
          <cell r="B3919" t="str">
            <v>CURVA DE TRANSPOSIÇÃO EM BRONZE/LATÃO, DN 15 MM, SEM ANEL DE SOLDA, BOLSA X BOLSA, INSTALADO EM RAMAL DE DISTRIBUIÇÃO  FORNECIMENTO E INSTALAÇÃO. AF_01/2016</v>
          </cell>
          <cell r="C3919" t="str">
            <v>UN</v>
          </cell>
          <cell r="D3919">
            <v>13.27</v>
          </cell>
        </row>
        <row r="3920">
          <cell r="A3920">
            <v>93083</v>
          </cell>
          <cell r="B3920" t="str">
            <v>JUNTA DE EXPANSÃO EM COBRE, DN 15 MM, PONTA X PONTA, INSTALADO EM RAMAL DE DISTRIBUIÇÃO  FORNECIMENTO E INSTALAÇÃO. AF_01/2016</v>
          </cell>
          <cell r="C3920" t="str">
            <v>UN</v>
          </cell>
          <cell r="D3920">
            <v>241.05</v>
          </cell>
        </row>
        <row r="3921">
          <cell r="A3921">
            <v>93084</v>
          </cell>
          <cell r="B3921" t="str">
            <v>LUVA PASSANTE EM COBRE, DN 22 MM, SEM ANEL DE SOLDA, INSTALADO EM RAMAL DE DISTRIBUIÇÃO  FORNECIMENTO E INSTALAÇÃO. AF_01/2016</v>
          </cell>
          <cell r="C3921" t="str">
            <v>UN</v>
          </cell>
          <cell r="D3921">
            <v>8.06</v>
          </cell>
        </row>
        <row r="3922">
          <cell r="A3922">
            <v>93085</v>
          </cell>
          <cell r="B3922" t="str">
            <v>BUCHA DE REDUÇÃO EM COBRE, DN 22 MM X 15 MM, SEM ANEL DE SOLDA, PONTA X BOLSA, INSTALADO EM RAMAL DE DISTRIBUIÇÃO  FORNECIMENTO E INSTALAÇÃO. AF_01/2016</v>
          </cell>
          <cell r="C3922" t="str">
            <v>UN</v>
          </cell>
          <cell r="D3922">
            <v>7.58</v>
          </cell>
        </row>
        <row r="3923">
          <cell r="A3923">
            <v>93086</v>
          </cell>
          <cell r="B3923" t="str">
            <v>JUNTA DE EXPANSÃO EM COBRE, DN 22 MM, PONTA X PONTA, INSTALADO EM RAMAL DE DISTRIBUIÇÃO  FORNECIMENTO E INSTALAÇÃO. AF_01/2016</v>
          </cell>
          <cell r="C3923" t="str">
            <v>UN</v>
          </cell>
          <cell r="D3923">
            <v>279.92</v>
          </cell>
        </row>
        <row r="3924">
          <cell r="A3924">
            <v>93087</v>
          </cell>
          <cell r="B3924" t="str">
            <v>CONECTOR EM BRONZE/LATÃO, DN 22 MM X 1/2", SEM ANEL DE SOLDA, BOLSA X ROSCA F, INSTALADO EM RAMAL DE DISTRIBUIÇÃO  FORNECIMENTO E INSTALAÇÃO. AF_01/2016</v>
          </cell>
          <cell r="C3924" t="str">
            <v>UN</v>
          </cell>
          <cell r="D3924">
            <v>11.92</v>
          </cell>
        </row>
        <row r="3925">
          <cell r="A3925">
            <v>93088</v>
          </cell>
          <cell r="B3925" t="str">
            <v>CONECTOR EM BRONZE/LATÃO, DN 22 MM X 3/4", SEM ANEL DE SOLDA, BOLSA X ROSCA F, INSTALADO EM RAMAL DE DISTRIBUIÇÃO  FORNECIMENTO E INSTALAÇÃO. AF_01/2016</v>
          </cell>
          <cell r="C3925" t="str">
            <v>UN</v>
          </cell>
          <cell r="D3925">
            <v>13.82</v>
          </cell>
        </row>
        <row r="3926">
          <cell r="A3926">
            <v>93089</v>
          </cell>
          <cell r="B3926" t="str">
            <v>CURVA DE TRANSPOSIÇÃO EM BRONZE/LATÃO, DN 22 MM, SEM ANEL DE SOLDA, BOLSA X BOLSA, INSTALADO EM RAMAL DE DISTRIBUIÇÃO  FORNECIMENTO E INSTALAÇÃO. AF_01/2016</v>
          </cell>
          <cell r="C3926" t="str">
            <v>UN</v>
          </cell>
          <cell r="D3926">
            <v>26.06</v>
          </cell>
        </row>
        <row r="3927">
          <cell r="A3927">
            <v>93090</v>
          </cell>
          <cell r="B3927" t="str">
            <v>LUVA PASSANTE EM COBRE, DN 28 MM, SEM ANEL DE SOLDA, INSTALADO EM RAMAL DE DISTRIBUIÇÃO  FORNECIMENTO E INSTALAÇÃO. AF_01/2016</v>
          </cell>
          <cell r="C3927" t="str">
            <v>UN</v>
          </cell>
          <cell r="D3927">
            <v>11.02</v>
          </cell>
        </row>
        <row r="3928">
          <cell r="A3928">
            <v>93091</v>
          </cell>
          <cell r="B3928" t="str">
            <v>BUCHA DE REDUÇÃO EM COBRE, DN 28 MM X 22 MM, SEM ANEL DE SOLDA, INSTALADO EM RAMAL DE DISTRIBUIÇÃO  FORNECIMENTO E INSTALAÇÃO. AF_01/2016</v>
          </cell>
          <cell r="C3928" t="str">
            <v>UN</v>
          </cell>
          <cell r="D3928">
            <v>9.8699999999999992</v>
          </cell>
        </row>
        <row r="3929">
          <cell r="A3929">
            <v>93092</v>
          </cell>
          <cell r="B3929" t="str">
            <v>JUNTA DE EXPANSÃO EM COBRE, DN 28 MM, PONTA X PONTA, INSTALADO EM RAMAL DE DISTRIBUIÇÃO  FORNECIMENTO E INSTALAÇÃO. AF_01/2016</v>
          </cell>
          <cell r="C3929" t="str">
            <v>UN</v>
          </cell>
          <cell r="D3929">
            <v>307.73</v>
          </cell>
        </row>
        <row r="3930">
          <cell r="A3930">
            <v>93093</v>
          </cell>
          <cell r="B3930" t="str">
            <v>CONECTOR EM BRONZE/LATÃO, DN 28 MM X 1/2", SEM ANEL DE SOLDA, BOLSA X ROSCA F, INSTALADO EM RAMAL DE DISTRIBUIÇÃO  FORNECIMENTO E INSTALAÇÃO. AF_01/2016</v>
          </cell>
          <cell r="C3930" t="str">
            <v>UN</v>
          </cell>
          <cell r="D3930">
            <v>18.25</v>
          </cell>
        </row>
        <row r="3931">
          <cell r="A3931">
            <v>93094</v>
          </cell>
          <cell r="B3931" t="str">
            <v>CURVA DE TRANSPOSIÇÃO EM BRONZE/LATÃO, DN 28 MM, SEM ANEL DE SOLDA, BOLSA X BOLSA, INSTALADO EM RAMAL DE DISTRIBUIÇÃO  FORNECIMENTO E INSTALAÇÃO. AF_01/2016</v>
          </cell>
          <cell r="C3931" t="str">
            <v>UN</v>
          </cell>
          <cell r="D3931">
            <v>44.13</v>
          </cell>
        </row>
        <row r="3932">
          <cell r="A3932">
            <v>93095</v>
          </cell>
          <cell r="B3932" t="str">
            <v>TE DUPLA CURVA EM BRONZE/LATÃO, DN 1/2" X 15 MM X 1/2", SEM ANEL DE SOLDA, ROSCA F X BOLSA X ROSCA F, INSTALADO EM RAMAL DE DISTRIBUIÇÃO  FORNECIMENTO E INSTALAÇÃO. AF_01/2016</v>
          </cell>
          <cell r="C3932" t="str">
            <v>UN</v>
          </cell>
          <cell r="D3932">
            <v>33.86</v>
          </cell>
        </row>
        <row r="3933">
          <cell r="A3933">
            <v>93096</v>
          </cell>
          <cell r="B3933" t="str">
            <v>TE DUPLA CURVA EM BRONZE/LATÃO, DN 3/4" X 22 MM X 3/4", SEM ANEL DE SOLDA, ROSCA F X BOLSA X ROSCA F, INSTALADO EM RAMAL DE DISTRIBUIÇÃO  FORNECIMENTO E INSTALAÇÃO. AF_01/2016</v>
          </cell>
          <cell r="C3933" t="str">
            <v>UN</v>
          </cell>
          <cell r="D3933">
            <v>47.96</v>
          </cell>
        </row>
        <row r="3934">
          <cell r="A3934">
            <v>93097</v>
          </cell>
          <cell r="B3934" t="str">
            <v>CURVA EM COBRE, DN 15 MM, 45 GRAUS, SEM ANEL DE SOLDA, BOLSA X BOLSA, INSTALADO EM RAMAL E SUB-RAMAL  FORNECIMENTO E INSTALAÇÃO. AF_01/2016</v>
          </cell>
          <cell r="C3934" t="str">
            <v>UN</v>
          </cell>
          <cell r="D3934">
            <v>7.92</v>
          </cell>
        </row>
        <row r="3935">
          <cell r="A3935">
            <v>93098</v>
          </cell>
          <cell r="B3935" t="str">
            <v>COTOVELO EM BRONZE/LATÃO, DN 15 MM X 1/2", 90 GRAUS, SEM ANEL DE SOLDA, BOLSA X ROSCA F, INSTALADO EM RAMAL E SUB-RAMAL  FORNECIMENTO E INSTALAÇÃO. AF_01/2016</v>
          </cell>
          <cell r="C3935" t="str">
            <v>UN</v>
          </cell>
          <cell r="D3935">
            <v>12.54</v>
          </cell>
        </row>
        <row r="3936">
          <cell r="A3936">
            <v>93099</v>
          </cell>
          <cell r="B3936" t="str">
            <v>CURVA EM COBRE, DN 22 MM, 45 GRAUS, SEM ANEL DE SOLDA, BOLSA X BOLSA, INSTALADO EM RAMAL E SUB-RAMAL  FORNECIMENTO E INSTALAÇÃO. AF_01/2016</v>
          </cell>
          <cell r="C3936" t="str">
            <v>UN</v>
          </cell>
          <cell r="D3936">
            <v>14.03</v>
          </cell>
        </row>
        <row r="3937">
          <cell r="A3937">
            <v>93100</v>
          </cell>
          <cell r="B3937" t="str">
            <v>COTOVELO EM BRONZE/LATÃO, DN 22 MM X 1/2", 90 GRAUS, SEM ANEL DE SOLDA, BOLSA X ROSCA F, INSTALADO EM RAMAL E SUB-RAMAL  FORNECIMENTO E INSTALAÇÃO. AF_01/2016</v>
          </cell>
          <cell r="C3937" t="str">
            <v>UN</v>
          </cell>
          <cell r="D3937">
            <v>19.22</v>
          </cell>
        </row>
        <row r="3938">
          <cell r="A3938">
            <v>93101</v>
          </cell>
          <cell r="B3938" t="str">
            <v>COTOVELO EM BRONZE/LATÃO, DN 22 MM X 3/4", 90 GRAUS, SEM ANEL DE SOLDA, BOLSA X ROSCA F, INSTALADO EM RAMAL E SUB-RAMAL  FORNECIMENTO E INSTALAÇÃO. AF_01/2016</v>
          </cell>
          <cell r="C3938" t="str">
            <v>UN</v>
          </cell>
          <cell r="D3938">
            <v>20.58</v>
          </cell>
        </row>
        <row r="3939">
          <cell r="A3939">
            <v>93102</v>
          </cell>
          <cell r="B3939" t="str">
            <v>CURVA EM COBRE, DN 28 MM, 45 GRAUS, SEM ANEL DE SOLDA, BOLSA X BOLSA, INSTALADO EM RAMAL E SUB-RAMAL  FORNECIMENTO E INSTALAÇÃO. AF_01/2016</v>
          </cell>
          <cell r="C3939" t="str">
            <v>UN</v>
          </cell>
          <cell r="D3939">
            <v>18.440000000000001</v>
          </cell>
        </row>
        <row r="3940">
          <cell r="A3940">
            <v>93103</v>
          </cell>
          <cell r="B3940" t="str">
            <v>LUVA PASSANTE EM COBRE, DN 15 MM, SEM ANEL DE SOLDA, INSTALADO EM RAMAL E SUB-RAMAL  FORNECIMENTO E INSTALAÇÃO. AF_01/2016</v>
          </cell>
          <cell r="C3940" t="str">
            <v>UN</v>
          </cell>
          <cell r="D3940">
            <v>5.22</v>
          </cell>
        </row>
        <row r="3941">
          <cell r="A3941">
            <v>93104</v>
          </cell>
          <cell r="B3941" t="str">
            <v>CONECTOR EM BRONZE/LATÃO, DN 15 MM X 1/2", SEM ANEL DE SOLDA, BOLSA X ROSCA F, INSTALADO EM RAMAL E SUB-RAMAL  FORNECIMENTO E INSTALAÇÃO. AF_01/2016</v>
          </cell>
          <cell r="C3941" t="str">
            <v>UN</v>
          </cell>
          <cell r="D3941">
            <v>11.07</v>
          </cell>
        </row>
        <row r="3942">
          <cell r="A3942">
            <v>93105</v>
          </cell>
          <cell r="B3942" t="str">
            <v>CURVA DE TRANSPOSIÇÃO EM BRONZE/LATÃO, DN 15 MM, SEM ANEL DE SOLDA, BOLSA X BOLSA, INSTALADO EM RAMAL E SUB-RAMAL  FORNECIMENTO E INSTALAÇÃO. AF_01/2016</v>
          </cell>
          <cell r="C3942" t="str">
            <v>UN</v>
          </cell>
          <cell r="D3942">
            <v>13.41</v>
          </cell>
        </row>
        <row r="3943">
          <cell r="A3943">
            <v>93106</v>
          </cell>
          <cell r="B3943" t="str">
            <v>JUNTA DE EXPANSÃO EM COBRE, DN 15 MM, PONTA X PONTA, INSTALADO EM RAMAL E SUB-RAMAL  FORNECIMENTO E INSTALAÇÃO. AF_01/2016</v>
          </cell>
          <cell r="C3943" t="str">
            <v>UN</v>
          </cell>
          <cell r="D3943">
            <v>241.19</v>
          </cell>
        </row>
        <row r="3944">
          <cell r="A3944">
            <v>93107</v>
          </cell>
          <cell r="B3944" t="str">
            <v>LUVA PASSANTE EM COBRE, DN 22 MM, SEM ANEL DE SOLDA, INSTALADO EM RAMAL E SUB-RAMAL  FORNECIMENTO E INSTALAÇÃO. AF_01/2016</v>
          </cell>
          <cell r="C3944" t="str">
            <v>UN</v>
          </cell>
          <cell r="D3944">
            <v>9.2899999999999991</v>
          </cell>
        </row>
        <row r="3945">
          <cell r="A3945">
            <v>93108</v>
          </cell>
          <cell r="B3945" t="str">
            <v>BUCHA DE REDUÇÃO EM COBRE, DN 22 MM X 15 MM, SEM ANEL DE SOLDA, PONTA X BOLSA, INSTALADO EM RAMAL E SUB-RAMAL  FORNECIMENTO E INSTALAÇÃO. AF_01/2016</v>
          </cell>
          <cell r="C3945" t="str">
            <v>UN</v>
          </cell>
          <cell r="D3945">
            <v>8.81</v>
          </cell>
        </row>
        <row r="3946">
          <cell r="A3946">
            <v>93109</v>
          </cell>
          <cell r="B3946" t="str">
            <v>JUNTA DE EXPANSÃO EM COBRE, DN 22 MM, PONTA X PONTA, INSTALADO EM RAMAL E SUB-RAMAL  FORNECIMENTO E INSTALAÇÃO. AF_01/2016</v>
          </cell>
          <cell r="C3946" t="str">
            <v>UN</v>
          </cell>
          <cell r="D3946">
            <v>281.14999999999998</v>
          </cell>
        </row>
        <row r="3947">
          <cell r="A3947">
            <v>93110</v>
          </cell>
          <cell r="B3947" t="str">
            <v>CONECTOR EM BRONZE/LATÃO, DN 22 MM X 1/2", SEM ANEL DE SOLDA, BOLSA X ROSCA F, INSTALADO EM RAMAL E SUB-RAMAL  FORNECIMENTO E INSTALAÇÃO. AF_01/2016</v>
          </cell>
          <cell r="C3947" t="str">
            <v>UN</v>
          </cell>
          <cell r="D3947">
            <v>13.15</v>
          </cell>
        </row>
        <row r="3948">
          <cell r="A3948">
            <v>93111</v>
          </cell>
          <cell r="B3948" t="str">
            <v>CONECTOR EM BRONZE/LATÃO, DN 22 MM X 3/4", SEM ANEL DE SOLDA, BOLSA X ROSCA F, INSTALADO EM RAMAL E SUB-RAMAL  FORNECIMENTO E INSTALAÇÃO. AF_01/2016</v>
          </cell>
          <cell r="C3948" t="str">
            <v>UN</v>
          </cell>
          <cell r="D3948">
            <v>14.96</v>
          </cell>
        </row>
        <row r="3949">
          <cell r="A3949">
            <v>93112</v>
          </cell>
          <cell r="B3949" t="str">
            <v>CURVA DE TRANSPOSIÇÃO EM BRONZE/LATÃO, DN 22 MM, SEM ANEL DE SOLDA, BOLSA X BOLSA, INSTALADO EM RAMAL E SUB-RAMAL  FORNECIMENTO E INSTALAÇÃO. AF_01/2016</v>
          </cell>
          <cell r="C3949" t="str">
            <v>UN</v>
          </cell>
          <cell r="D3949">
            <v>27.29</v>
          </cell>
        </row>
        <row r="3950">
          <cell r="A3950">
            <v>93113</v>
          </cell>
          <cell r="B3950" t="str">
            <v>LUVA PASSANTE EM COBRE, DN 28 MM, SEM ANEL DE SOLDA, INSTALADO EM RAMAL E SUB-RAMAL  FORNECIMENTO E INSTALAÇÃO. AF_01/2016</v>
          </cell>
          <cell r="C3950" t="str">
            <v>UN</v>
          </cell>
          <cell r="D3950">
            <v>13.25</v>
          </cell>
        </row>
        <row r="3951">
          <cell r="A3951">
            <v>93114</v>
          </cell>
          <cell r="B3951" t="str">
            <v>CONECTOR EM BRONZE/LATÃO, DN 28 MM X 1/2", SEM ANEL DE SOLDA, BOLSA X ROSCA F, INSTALADO EM RAMAL E SUB-RAMAL  FORNECIMENTO E INSTALAÇÃO. AF_01/2016</v>
          </cell>
          <cell r="C3951" t="str">
            <v>UN</v>
          </cell>
          <cell r="D3951">
            <v>20.48</v>
          </cell>
        </row>
        <row r="3952">
          <cell r="A3952">
            <v>93115</v>
          </cell>
          <cell r="B3952" t="str">
            <v>CURVA DE TRANSPOSIÇÃO EM BRONZE/LATÃO, DN 28 MM, SEM ANEL DE SOLDA, BOLSA X BOLSA, INSTALADO EM RAMAL E SUB-RAMAL  FORNECIMENTO E INSTALAÇÃO. AF_01/2016</v>
          </cell>
          <cell r="C3952" t="str">
            <v>UN</v>
          </cell>
          <cell r="D3952">
            <v>46.36</v>
          </cell>
        </row>
        <row r="3953">
          <cell r="A3953">
            <v>93116</v>
          </cell>
          <cell r="B3953" t="str">
            <v>JUNTA DE EXPANSÃO EM COBRE, DN 28 MM, PONTA X PONTA, INSTALADO EM RAMAL E SUB-RAMAL  FORNECIMENTO E INSTALAÇÃO. AF_01/2016</v>
          </cell>
          <cell r="C3953" t="str">
            <v>UN</v>
          </cell>
          <cell r="D3953">
            <v>309.95999999999998</v>
          </cell>
        </row>
        <row r="3954">
          <cell r="A3954">
            <v>93117</v>
          </cell>
          <cell r="B3954" t="str">
            <v>TE DUPLA CURVA EM BRONZE/LATÃO, DN 1/2" X 15 MM X 1/2", SEM ANEL DE SOLDA, ROSCA F X BOLSA X ROSCA F, INSTALADO EM RAMAL E SUB-RAMAL  FORNECIMENTO E INSTALAÇÃO. AF_01/2016</v>
          </cell>
          <cell r="C3954" t="str">
            <v>UN</v>
          </cell>
          <cell r="D3954">
            <v>34.06</v>
          </cell>
        </row>
        <row r="3955">
          <cell r="A3955">
            <v>93118</v>
          </cell>
          <cell r="B3955" t="str">
            <v>TE DUPLA CURVA EM BRONZE/LATÃO, DN 3/4" X 22 MM X 3/4", SEM ANEL DE SOLDA, ROSCA F X BOLSA X ROSCA F, INSTALADO EM RAMAL E SUB-RAMAL  FORNECIMENTO E INSTALAÇÃO. AF_01/2016</v>
          </cell>
          <cell r="C3955" t="str">
            <v>UN</v>
          </cell>
          <cell r="D3955">
            <v>50.43</v>
          </cell>
        </row>
        <row r="3956">
          <cell r="A3956">
            <v>93119</v>
          </cell>
          <cell r="B3956" t="str">
            <v>CURVA EM COBRE, DN 22 MM, 45 GRAUS, SEM ANEL DE SOLDA, BOLSA X BOLSA, INSTALADO EM PRUMADA  FORNECIMENTO E INSTALAÇÃO. AF_01/2016</v>
          </cell>
          <cell r="C3956" t="str">
            <v>UN</v>
          </cell>
          <cell r="D3956">
            <v>10.130000000000001</v>
          </cell>
        </row>
        <row r="3957">
          <cell r="A3957">
            <v>93120</v>
          </cell>
          <cell r="B3957" t="str">
            <v>COTOVELO EM BRONZE/LATÃO, DN 22 MM X 1/2", 90 GRAUS, SEM ANEL DE SOLDA, BOLSA X ROSCA F, INSTALADO EM PRUMADA  FORNECIMENTO E INSTALAÇÃO. AF_01/2016</v>
          </cell>
          <cell r="C3957" t="str">
            <v>UN</v>
          </cell>
          <cell r="D3957">
            <v>15.32</v>
          </cell>
        </row>
        <row r="3958">
          <cell r="A3958">
            <v>93121</v>
          </cell>
          <cell r="B3958" t="str">
            <v>COTOVELO EM BRONZE/LATÃO, DN 22 MM X 3/4", 90 GRAUS, SEM ANEL DE SOLDA, BOLSA X ROSCA F, INSTALADO EM PRUMADA  FORNECIMENTO E INSTALAÇÃO. AF_01/2016</v>
          </cell>
          <cell r="C3958" t="str">
            <v>UN</v>
          </cell>
          <cell r="D3958">
            <v>16.68</v>
          </cell>
        </row>
        <row r="3959">
          <cell r="A3959">
            <v>93122</v>
          </cell>
          <cell r="B3959" t="str">
            <v>CURVA EM COBRE, DN 28 MM, 45 GRAUS, SEM ANEL DE SOLDA, BOLSA X BOLSA, INSTALADO EM PRUMADA  FORNECIMENTO E INSTALAÇÃO. AF_01/2016</v>
          </cell>
          <cell r="C3959" t="str">
            <v>UN</v>
          </cell>
          <cell r="D3959">
            <v>14.7</v>
          </cell>
        </row>
        <row r="3960">
          <cell r="A3960">
            <v>93123</v>
          </cell>
          <cell r="B3960" t="str">
            <v>CURVA EM COBRE, DN 35 MM, 45 GRAUS, SEM ANEL DE SOLDA, BOLSA X BOLSA, INSTALADO EM PRUMADA  FORNECIMENTO E INSTALAÇÃO. AF_01/2016</v>
          </cell>
          <cell r="C3960" t="str">
            <v>UN</v>
          </cell>
          <cell r="D3960">
            <v>31.65</v>
          </cell>
        </row>
        <row r="3961">
          <cell r="A3961">
            <v>93124</v>
          </cell>
          <cell r="B3961" t="str">
            <v>CURVA EM COBRE, DN 42 MM, 45 GRAUS, SEM ANEL DE SOLDA, BOLSA X BOLSA, INSTALADO EM PRUMADA  FORNECIMENTO E INSTALAÇÃO. AF_01/2016</v>
          </cell>
          <cell r="C3961" t="str">
            <v>UN</v>
          </cell>
          <cell r="D3961">
            <v>49.42</v>
          </cell>
        </row>
        <row r="3962">
          <cell r="A3962">
            <v>93125</v>
          </cell>
          <cell r="B3962" t="str">
            <v>CURVA EM COBRE, DN 54 MM, 45 GRAUS, SEM ANEL DE SOLDA, BOLSA X BOLSA, INSTALADO EM PRUMADA  FORNECIMENTO E INSTALAÇÃO. AF_01/2016</v>
          </cell>
          <cell r="C3962" t="str">
            <v>UN</v>
          </cell>
          <cell r="D3962">
            <v>71.67</v>
          </cell>
        </row>
        <row r="3963">
          <cell r="A3963">
            <v>93126</v>
          </cell>
          <cell r="B3963" t="str">
            <v>CURVA EM COBRE, DN 66 MM, 45 GRAUS, SEM ANEL DE SOLDA, BOLSA X BOLSA, INSTALADO EM PRUMADA  FORNECIMENTO E INSTALAÇÃO. AF_01/2016</v>
          </cell>
          <cell r="C3963" t="str">
            <v>UN</v>
          </cell>
          <cell r="D3963">
            <v>157.57</v>
          </cell>
        </row>
        <row r="3964">
          <cell r="A3964">
            <v>93133</v>
          </cell>
          <cell r="B3964" t="str">
            <v>BUCHA DE REDUÇÃO EM COBRE, DN 28 MM X 22 MM, SEM ANEL DE SOLDA, INSTALADO EM RAMAL E SUB-RAMAL  FORNECIMENTO E INSTALAÇÃO. AF_01/2016</v>
          </cell>
          <cell r="C3964" t="str">
            <v>UN</v>
          </cell>
          <cell r="D3964">
            <v>12.1</v>
          </cell>
        </row>
        <row r="3965">
          <cell r="A3965">
            <v>94465</v>
          </cell>
          <cell r="B3965" t="str">
            <v>LUVA, EM FERRO GALVANIZADO, CONEXÃO ROSQUEADA, DN 50 (2), INSTALADO EM RESERVAÇÃO DE ÁGUA DE EDIFICAÇÃO QUE POSSUA RESERVATÓRIO DE FIBRA/FIBROCIMENTO  FORNECIMENTO E INSTALAÇÃO. AF_06/2016</v>
          </cell>
          <cell r="C3965" t="str">
            <v>UN</v>
          </cell>
          <cell r="D3965">
            <v>32.51</v>
          </cell>
        </row>
        <row r="3966">
          <cell r="A3966">
            <v>94466</v>
          </cell>
          <cell r="B3966" t="str">
            <v>NIPLE, EM FERRO GALVANIZADO, CONEXÃO ROSQUEADA, DN 50 (2), INSTALADO EM RESERVAÇÃO DE ÁGUA DE EDIFICAÇÃO QUE POSSUA RESERVATÓRIO DE FIBRA/FIBROCIMENTO  FORNECIMENTO E INSTALAÇÃO. AF_06/2016</v>
          </cell>
          <cell r="C3966" t="str">
            <v>UN</v>
          </cell>
          <cell r="D3966">
            <v>32.53</v>
          </cell>
        </row>
        <row r="3967">
          <cell r="A3967">
            <v>94467</v>
          </cell>
          <cell r="B3967" t="str">
            <v>LUVA, EM FERRO GALVANIZADO, CONEXÃO ROSQUEADA, DN 65 (2 1/2), INSTALADO EM RESERVAÇÃO DE ÁGUA DE EDIFICAÇÃO QUE POSSUA RESERVATÓRIO DE FIBRA/FIBROCIMENTO  FORNECIMENTO E INSTALAÇÃO. AF_06/2016</v>
          </cell>
          <cell r="C3967" t="str">
            <v>UN</v>
          </cell>
          <cell r="D3967">
            <v>49.73</v>
          </cell>
        </row>
        <row r="3968">
          <cell r="A3968">
            <v>94468</v>
          </cell>
          <cell r="B3968" t="str">
            <v>NIPLE, EM FERRO GALVANIZADO, CONEXÃO ROSQUEADA, DN 65 (2 1/2), INSTALADO EM RESERVAÇÃO DE ÁGUA DE EDIFICAÇÃO QUE POSSUA RESERVATÓRIO DE FIBRA/FIBROCIMENTO  FORNECIMENTO E INSTALAÇÃO. AF_06/2016</v>
          </cell>
          <cell r="C3968" t="str">
            <v>UN</v>
          </cell>
          <cell r="D3968">
            <v>43.62</v>
          </cell>
        </row>
        <row r="3969">
          <cell r="A3969">
            <v>94469</v>
          </cell>
          <cell r="B3969" t="str">
            <v>LUVA, EM FERRO GALVANIZADO, CONEXÃO ROSQUEADA, DN 80 (3), INSTALADO EM RESERVAÇÃO DE ÁGUA DE EDIFICAÇÃO QUE POSSUA RESERVATÓRIO DE FIBRA/FIBROCIMENTO  FORNECIMENTO E INSTALAÇÃO. AF_06/2016</v>
          </cell>
          <cell r="C3969" t="str">
            <v>UN</v>
          </cell>
          <cell r="D3969">
            <v>72.05</v>
          </cell>
        </row>
        <row r="3970">
          <cell r="A3970">
            <v>94470</v>
          </cell>
          <cell r="B3970" t="str">
            <v>NIPLE, EM FERRO GALVANIZADO, CONEXÃO ROSQUEADA, DN 80 (3), INSTALADO EM RESERVAÇÃO DE ÁGUA DE EDIFICAÇÃO QUE POSSUA RESERVATÓRIO DE FIBRA/FIBROCIMENTO  FORNECIMENTO E INSTALAÇÃO. AF_06/2016</v>
          </cell>
          <cell r="C3970" t="str">
            <v>UN</v>
          </cell>
          <cell r="D3970">
            <v>66.61</v>
          </cell>
        </row>
        <row r="3971">
          <cell r="A3971">
            <v>94471</v>
          </cell>
          <cell r="B3971" t="str">
            <v>COTOVELO 90 GRAUS, EM FERRO GALVANIZADO, CONEXÃO ROSQUEADA, DN 50 (2), INSTALADO EM RESERVAÇÃO DE ÁGUA DE EDIFICAÇÃO QUE POSSUA RESERVATÓRIO DE FIBRA/FIBROCIMENTO  FORNECIMENTO E INSTALAÇÃO. AF_06/2016</v>
          </cell>
          <cell r="C3971" t="str">
            <v>UN</v>
          </cell>
          <cell r="D3971">
            <v>46.93</v>
          </cell>
        </row>
        <row r="3972">
          <cell r="A3972">
            <v>94472</v>
          </cell>
          <cell r="B3972" t="str">
            <v>COTOVELO 45 GRAUS, EM FERRO GALVANIZADO, CONEXÃO ROSQUEADA, DN 50 (2), INSTALADO EM RESERVAÇÃO DE ÁGUA DE EDIFICAÇÃO QUE POSSUA RESERVATÓRIO DE FIBRA/FIBROCIMENTO  FORNECIMENTO E INSTALAÇÃO. AF_06/2016</v>
          </cell>
          <cell r="C3972" t="str">
            <v>UN</v>
          </cell>
          <cell r="D3972">
            <v>48.29</v>
          </cell>
        </row>
        <row r="3973">
          <cell r="A3973">
            <v>94473</v>
          </cell>
          <cell r="B3973" t="str">
            <v>COTOVELO 90 GRAUS, EM FERRO GALVANIZADO, CONEXÃO ROSQUEADA, DN 65 (2 1/2), INSTALADO EM RESERVAÇÃO DE ÁGUA DE EDIFICAÇÃO QUE POSSUA RESERVATÓRIO DE FIBRA/FIBROCIMENTO  FORNECIMENTO E INSTALAÇÃO. AF_06/2016</v>
          </cell>
          <cell r="C3973" t="str">
            <v>UN</v>
          </cell>
          <cell r="D3973">
            <v>71.260000000000005</v>
          </cell>
        </row>
        <row r="3974">
          <cell r="A3974">
            <v>94474</v>
          </cell>
          <cell r="B3974" t="str">
            <v>COTOVELO 45 GRAUS, EM FERRO GALVANIZADO, CONEXÃO ROSQUEADA, DN 65 (2 1/2), INSTALADO EM RESERVAÇÃO DE ÁGUA DE EDIFICAÇÃO QUE POSSUA RESERVATÓRIO DE FIBRA/FIBROCIMENTO  FORNECIMENTO E INSTALAÇÃO. AF_06/2016</v>
          </cell>
          <cell r="C3974" t="str">
            <v>UN</v>
          </cell>
          <cell r="D3974">
            <v>77.239999999999995</v>
          </cell>
        </row>
        <row r="3975">
          <cell r="A3975">
            <v>94475</v>
          </cell>
          <cell r="B3975" t="str">
            <v>COTOVELO 90 GRAUS, EM FERRO GALVANIZADO, CONEXÃO ROSQUEADA, DN 80 (3), INSTALADO EM RESERVAÇÃO DE ÁGUA DE EDIFICAÇÃO QUE POSSUA RESERVATÓRIO DE FIBRA/FIBROCIMENTO  FORNECIMENTO E INSTALAÇÃO. AF_06/2016</v>
          </cell>
          <cell r="C3975" t="str">
            <v>UN</v>
          </cell>
          <cell r="D3975">
            <v>97.75</v>
          </cell>
        </row>
        <row r="3976">
          <cell r="A3976">
            <v>94476</v>
          </cell>
          <cell r="B3976" t="str">
            <v>COTOVELO 45 GRAUS, EM FERRO GALVANIZADO, CONEXÃO ROSQUEADA, DN 80 (3), INSTALADO EM RESERVAÇÃO DE ÁGUA DE EDIFICAÇÃO QUE POSSUA RESERVATÓRIO DE FIBRA/FIBROCIMENTO  FORNECIMENTO E INSTALAÇÃO. AF_06/2016</v>
          </cell>
          <cell r="C3976" t="str">
            <v>UN</v>
          </cell>
          <cell r="D3976">
            <v>109.28</v>
          </cell>
        </row>
        <row r="3977">
          <cell r="A3977">
            <v>94477</v>
          </cell>
          <cell r="B3977" t="str">
            <v>TÊ, EM FERRO GALVANIZADO, CONEXÃO ROSQUEADA, DN 50 (2), INSTALADO EM RESERVAÇÃO DE ÁGUA DE EDIFICAÇÃO QUE POSSUA RESERVATÓRIO DE FIBRA/FIBROCIMENTO  FORNECIMENTO E INSTALAÇÃO. AF_06/2016</v>
          </cell>
          <cell r="C3977" t="str">
            <v>UN</v>
          </cell>
          <cell r="D3977">
            <v>62.47</v>
          </cell>
        </row>
        <row r="3978">
          <cell r="A3978">
            <v>94478</v>
          </cell>
          <cell r="B3978" t="str">
            <v>TÊ, EM FERRO GALVANIZADO, CONEXÃO ROSQUEADA, DN 65 (2 1/2), INSTALADO EM RESERVAÇÃO DE ÁGUA DE EDIFICAÇÃO QUE POSSUA RESERVATÓRIO DE FIBRA/FIBROCIMENTO  FORNECIMENTO E INSTALAÇÃO. AF_06/2016</v>
          </cell>
          <cell r="C3978" t="str">
            <v>UN</v>
          </cell>
          <cell r="D3978">
            <v>97.92</v>
          </cell>
        </row>
        <row r="3979">
          <cell r="A3979">
            <v>94479</v>
          </cell>
          <cell r="B3979" t="str">
            <v>TÊ, EM FERRO GALVANIZADO, CONEXÃO ROSQUEADA, DN 80 (3), INSTALADO EM RESERVAÇÃO DE ÁGUA DE EDIFICAÇÃO QUE POSSUA RESERVATÓRIO DE FIBRA/FIBROCIMENTO  FORNECIMENTO E INSTALAÇÃO. AF_06/2016</v>
          </cell>
          <cell r="C3979" t="str">
            <v>UN</v>
          </cell>
          <cell r="D3979">
            <v>129.13</v>
          </cell>
        </row>
        <row r="3980">
          <cell r="A3980">
            <v>94606</v>
          </cell>
          <cell r="B3980" t="str">
            <v>LUVA EM COBRE, DN 54 MM, SEM ANEL DE SOLDA, INSTALADO EM RESERVAÇÃO DE ÁGUA DE EDIFICAÇÃO QUE POSSUA RESERVATÓRIO DE FIBRA/FIBROCIMENTO  FORNECIMENTO E INSTALAÇÃO. AF_06/2016</v>
          </cell>
          <cell r="C3980" t="str">
            <v>UN</v>
          </cell>
          <cell r="D3980">
            <v>45.4</v>
          </cell>
        </row>
        <row r="3981">
          <cell r="A3981">
            <v>94608</v>
          </cell>
          <cell r="B3981" t="str">
            <v>LUVA EM COBRE, DN 66 MM, SEM ANEL DE SOLDA, INSTALADO EM RESERVAÇÃO DE ÁGUA DE EDIFICAÇÃO QUE POSSUA RESERVATÓRIO DE FIBRA/FIBROCIMENTO  FORNECIMENTO E INSTALAÇÃO. AF_06/2016</v>
          </cell>
          <cell r="C3981" t="str">
            <v>UN</v>
          </cell>
          <cell r="D3981">
            <v>106.92</v>
          </cell>
        </row>
        <row r="3982">
          <cell r="A3982">
            <v>94610</v>
          </cell>
          <cell r="B3982" t="str">
            <v>LUVA EM COBRE, DN 79 MM, SEM ANEL DE SOLDA, INSTALADO EM RESERVAÇÃO DE ÁGUA DE EDIFICAÇÃO QUE POSSUA RESERVATÓRIO DE FIBRA/FIBROCIMENTO  FORNECIMENTO E INSTALAÇÃO. AF_06/2016</v>
          </cell>
          <cell r="C3982" t="str">
            <v>UN</v>
          </cell>
          <cell r="D3982">
            <v>157.58000000000001</v>
          </cell>
        </row>
        <row r="3983">
          <cell r="A3983">
            <v>94612</v>
          </cell>
          <cell r="B3983" t="str">
            <v>LUVA DE COBRE, DN 104 MM, SEM ANEL DE SOLDA, INSTALADO EM RESERVAÇÃO DE ÁGUA DE EDIFICAÇÃO QUE POSSUA RESERVATÓRIO DE FIBRA/FIBROCIMENTO  FORNECIMENTO E INSTALAÇÃO. AF_06/2016</v>
          </cell>
          <cell r="C3983" t="str">
            <v>UN</v>
          </cell>
          <cell r="D3983">
            <v>219.69</v>
          </cell>
        </row>
        <row r="3984">
          <cell r="A3984">
            <v>94614</v>
          </cell>
          <cell r="B3984" t="str">
            <v>COTOVELO EM COBRE, DN 54 MM, 90 GRAUS, SEM ANEL DE SOLDA, INSTALADO EM RESERVAÇÃO DE ÁGUA DE EDIFICAÇÃO QUE POSSUA RESERVATÓRIO DE FIBRA/FIBROCIMENTO  FORNECIMENTO E INSTALAÇÃO. AF_06/2016</v>
          </cell>
          <cell r="C3984" t="str">
            <v>UN</v>
          </cell>
          <cell r="D3984">
            <v>76.209999999999994</v>
          </cell>
        </row>
        <row r="3985">
          <cell r="A3985">
            <v>94615</v>
          </cell>
          <cell r="B3985" t="str">
            <v>CURVA EM COBRE, DN 54 MM, 45 GRAUS, SEM ANEL DE SOLDA, BOLSA X BOLSA, INSTALADO EM RESERVAÇÃO DE ÁGUA DE EDIFICAÇÃO QUE POSSUA RESERVATÓRIO DE FIBRA/FIBROCIMENTO  FORNECIMENTO E INSTALAÇÃO. AF_06/2016</v>
          </cell>
          <cell r="C3985" t="str">
            <v>UN</v>
          </cell>
          <cell r="D3985">
            <v>85.87</v>
          </cell>
        </row>
        <row r="3986">
          <cell r="A3986">
            <v>94616</v>
          </cell>
          <cell r="B3986" t="str">
            <v>COTOVELO EM COBRE, DN 66 MM, 90 GRAUS, SEM ANEL DE SOLDA, INSTALADO EM RESERVAÇÃO DE ÁGUA DE EDIFICAÇÃO QUE POSSUA RESERVATÓRIO DE FIBRA/FIBROCIMENTO  FORNECIMENTO E INSTALAÇÃO. AF_06/2016</v>
          </cell>
          <cell r="C3986" t="str">
            <v>UN</v>
          </cell>
          <cell r="D3986">
            <v>203.14</v>
          </cell>
        </row>
        <row r="3987">
          <cell r="A3987">
            <v>94617</v>
          </cell>
          <cell r="B3987" t="str">
            <v>CURVA EM COBRE, DN 66 MM, 45 GRAUS, SEM ANEL DE SOLDA, BOLSA X BOLSA, INSTALADO EM RESERVAÇÃO DE ÁGUA DE EDIFICAÇÃO QUE POSSUA RESERVATÓRIO DE FIBRA/FIBROCIMENTO  FORNECIMENTO E INSTALAÇÃO. AF_06/2016</v>
          </cell>
          <cell r="C3987" t="str">
            <v>UN</v>
          </cell>
          <cell r="D3987">
            <v>169.56</v>
          </cell>
        </row>
        <row r="3988">
          <cell r="A3988">
            <v>94618</v>
          </cell>
          <cell r="B3988" t="str">
            <v>COTOVELO EM COBRE, DN 79 MM, 90 GRAUS, SEM ANEL DE SOLDA, INSTALADO EM RESERVAÇÃO DE ÁGUA DE EDIFICAÇÃO QUE POSSUA RESERVATÓRIO DE FIBRA/FIBROCIMENTO  FORNECIMENTO E INSTALAÇÃO. AF_06/2016</v>
          </cell>
          <cell r="C3988" t="str">
            <v>UN</v>
          </cell>
          <cell r="D3988">
            <v>200.02</v>
          </cell>
        </row>
        <row r="3989">
          <cell r="A3989">
            <v>94620</v>
          </cell>
          <cell r="B3989" t="str">
            <v>COTOVELO EM COBRE, DN 104 MM, 90 GRAUS, SEM ANEL DE SOLDA, INSTALADO EM RESERVAÇÃO DE ÁGUA DE EDIFICAÇÃO QUE POSSUA RESERVATÓRIO DE FIBRA/FIBROCIMENTO  FORNECIMENTO E INSTALAÇÃO. AF_06/2016</v>
          </cell>
          <cell r="C3989" t="str">
            <v>UN</v>
          </cell>
          <cell r="D3989">
            <v>451.2</v>
          </cell>
        </row>
        <row r="3990">
          <cell r="A3990">
            <v>94622</v>
          </cell>
          <cell r="B3990" t="str">
            <v>TE EM COBRE, DN 54 MM, SEM ANEL DE SOLDA, INSTALADO EM RESERVAÇÃO DE ÁGUA DE EDIFICAÇÃO QUE POSSUA RESERVATÓRIO DE FIBRA/FIBROCIMENTO  FORNECIMENTO E INSTALAÇÃO. AF_06/2016</v>
          </cell>
          <cell r="C3990" t="str">
            <v>UN</v>
          </cell>
          <cell r="D3990">
            <v>110.89</v>
          </cell>
        </row>
        <row r="3991">
          <cell r="A3991">
            <v>94623</v>
          </cell>
          <cell r="B3991" t="str">
            <v>TE EM COBRE, DN 66 MM, SEM ANEL DE SOLDA, INSTALADO EM RESERVAÇÃO DE ÁGUA DE EDIFICAÇÃO QUE POSSUA RESERVATÓRIO DE FIBRA/FIBROCIMENTO  FORNECIMENTO E INSTALAÇÃO. AF_06/2016</v>
          </cell>
          <cell r="C3991" t="str">
            <v>UN</v>
          </cell>
          <cell r="D3991">
            <v>252.08</v>
          </cell>
        </row>
        <row r="3992">
          <cell r="A3992">
            <v>94624</v>
          </cell>
          <cell r="B3992" t="str">
            <v>TE EM COBRE, DN 79 MM, SEM ANEL DE SOLDA, INSTALADO EM RESERVAÇÃO DE ÁGUA DE EDIFICAÇÃO QUE POSSUA RESERVATÓRIO DE FIBRA/FIBROCIMENTO  FORNECIMENTO E INSTALAÇÃO. AF_06/2016</v>
          </cell>
          <cell r="C3992" t="str">
            <v>UN</v>
          </cell>
          <cell r="D3992">
            <v>380.81</v>
          </cell>
        </row>
        <row r="3993">
          <cell r="A3993">
            <v>94625</v>
          </cell>
          <cell r="B3993" t="str">
            <v>TE EM COBRE, DN 104 MM, SEM ANEL DE SOLDA, INSTALADO EM RESERVAÇÃO DE ÁGUA DE EDIFICAÇÃO QUE POSSUA RESERVATÓRIO DE FIBRA/FIBROCIMENTO  FORNECIMENTO E INSTALAÇÃO. AF_06/2016</v>
          </cell>
          <cell r="C3993" t="str">
            <v>UN</v>
          </cell>
          <cell r="D3993">
            <v>784.82</v>
          </cell>
        </row>
        <row r="3994">
          <cell r="A3994">
            <v>94656</v>
          </cell>
          <cell r="B3994" t="str">
            <v>ADAPTADOR CURTO COM BOLSA E ROSCA PARA REGISTRO, PVC, SOLDÁVEL, DN  25 MM X 3/4 , INSTALADO EM RESERVAÇÃO DE ÁGUA DE EDIFICAÇÃO QUE POSSUA RESERVATÓRIO DE FIBRA/FIBROCIMENTO   FORNECIMENTO E INSTALAÇÃO. AF_06/2016</v>
          </cell>
          <cell r="C3994" t="str">
            <v>UN</v>
          </cell>
          <cell r="D3994">
            <v>4.04</v>
          </cell>
        </row>
        <row r="3995">
          <cell r="A3995">
            <v>94657</v>
          </cell>
          <cell r="B3995" t="str">
            <v>LUVA PVC, SOLDÁVEL, DN  25 MM, INSTALADA EM RESERVAÇÃO DE ÁGUA DE EDIFICAÇÃO QUE POSSUA RESERVATÓRIO DE FIBRA/FIBROCIMENTO   FORNECIMENTO E INSTALAÇÃO. AF_06/2016</v>
          </cell>
          <cell r="C3995" t="str">
            <v>UN</v>
          </cell>
          <cell r="D3995">
            <v>3.97</v>
          </cell>
        </row>
        <row r="3996">
          <cell r="A3996">
            <v>94658</v>
          </cell>
          <cell r="B3996" t="str">
            <v>ADAPTADOR CURTO COM BOLSA E ROSCA PARA REGISTRO, PVC, SOLDÁVEL, DN 32 MM X 1 , INSTALADO EM RESERVAÇÃO DE ÁGUA DE EDIFICAÇÃO QUE POSSUA RESERVATÓRIO DE FIBRA/FIBROCIMENTO   FORNECIMENTO E INSTALAÇÃO. AF_06/2016</v>
          </cell>
          <cell r="C3996" t="str">
            <v>UN</v>
          </cell>
          <cell r="D3996">
            <v>4.67</v>
          </cell>
        </row>
        <row r="3997">
          <cell r="A3997">
            <v>94659</v>
          </cell>
          <cell r="B3997" t="str">
            <v>LUVA PVC, SOLDÁVEL, DN 32 MM, INSTALADA EM RESERVAÇÃO DE ÁGUA DE EDIFICAÇÃO QUE POSSUA RESERVATÓRIO DE FIBRA/FIBROCIMENTO   FORNECIMENTO E INSTALAÇÃO. AF_06/2016</v>
          </cell>
          <cell r="C3997" t="str">
            <v>UN</v>
          </cell>
          <cell r="D3997">
            <v>4.74</v>
          </cell>
        </row>
        <row r="3998">
          <cell r="A3998">
            <v>94660</v>
          </cell>
          <cell r="B3998" t="str">
            <v>ADAPTADOR CURTO COM BOLSA E ROSCA PARA REGISTRO, PVC, SOLDÁVEL, DN 40 MM X 1 1/4 , INSTALADO EM RESERVAÇÃO DE ÁGUA DE EDIFICAÇÃO QUE POSSUA RESERVATÓRIO DE FIBRA/FIBROCIMENTO   FORNECIMENTO E INSTALAÇÃO. AF_06/2016</v>
          </cell>
          <cell r="C3998" t="str">
            <v>UN</v>
          </cell>
          <cell r="D3998">
            <v>7.54</v>
          </cell>
        </row>
        <row r="3999">
          <cell r="A3999">
            <v>94661</v>
          </cell>
          <cell r="B3999" t="str">
            <v>LUVA, PVC, SOLDÁVEL, DN 40 MM, INSTALADO EM RESERVAÇÃO DE ÁGUA DE EDIFICAÇÃO QUE POSSUA RESERVATÓRIO DE FIBRA/FIBROCIMENTO   FORNECIMENTO E INSTALAÇÃO. AF_06/2016</v>
          </cell>
          <cell r="C3999" t="str">
            <v>UN</v>
          </cell>
          <cell r="D3999">
            <v>7.85</v>
          </cell>
        </row>
        <row r="4000">
          <cell r="A4000">
            <v>94662</v>
          </cell>
          <cell r="B4000" t="str">
            <v>ADAPTADOR CURTO COM BOLSA E ROSCA PARA REGISTRO, PVC, SOLDÁVEL, DN 50 MM X 1 1/2 , INSTALADO EM RESERVAÇÃO DE ÁGUA DE EDIFICAÇÃO QUE POSSUA RESERVATÓRIO DE FIBRA/FIBROCIMENTO   FORNECIMENTO E INSTALAÇÃO. AF_06/2016</v>
          </cell>
          <cell r="C4000" t="str">
            <v>UN</v>
          </cell>
          <cell r="D4000">
            <v>8.18</v>
          </cell>
        </row>
        <row r="4001">
          <cell r="A4001">
            <v>94663</v>
          </cell>
          <cell r="B4001" t="str">
            <v>LUVA, PVC, SOLDÁVEL, DN 50 MM, INSTALADO EM RESERVAÇÃO DE ÁGUA DE EDIFICAÇÃO QUE POSSUA RESERVATÓRIO DE FIBRA/FIBROCIMENTO   FORNECIMENTO E INSTALAÇÃO. AF_06/2016</v>
          </cell>
          <cell r="C4001" t="str">
            <v>UN</v>
          </cell>
          <cell r="D4001">
            <v>8.3000000000000007</v>
          </cell>
        </row>
        <row r="4002">
          <cell r="A4002">
            <v>94664</v>
          </cell>
          <cell r="B4002" t="str">
            <v>ADAPTADOR CURTO COM BOLSA E ROSCA PARA REGISTRO, PVC, SOLDÁVEL, DN 60 MM X 2 , INSTALADO EM RESERVAÇÃO DE ÁGUA DE EDIFICAÇÃO QUE POSSUA RESERVATÓRIO DE FIBRA/FIBROCIMENTO   FORNECIMENTO E INSTALAÇÃO. AF_06/2016</v>
          </cell>
          <cell r="C4002" t="str">
            <v>UN</v>
          </cell>
          <cell r="D4002">
            <v>17.43</v>
          </cell>
        </row>
        <row r="4003">
          <cell r="A4003">
            <v>94665</v>
          </cell>
          <cell r="B4003" t="str">
            <v>LUVA, PVC, SOLDÁVEL, DN 60 MM, INSTALADO EM RESERVAÇÃO DE ÁGUA DE EDIFICAÇÃO QUE POSSUA RESERVATÓRIO DE FIBRA/FIBROCIMENTO   FORNECIMENTO E INSTALAÇÃO. AF_06/2016</v>
          </cell>
          <cell r="C4003" t="str">
            <v>UN</v>
          </cell>
          <cell r="D4003">
            <v>17.420000000000002</v>
          </cell>
        </row>
        <row r="4004">
          <cell r="A4004">
            <v>94666</v>
          </cell>
          <cell r="B4004" t="str">
            <v>ADAPTADOR CURTO COM BOLSA E ROSCA PARA REGISTRO, PVC, SOLDÁVEL, DN 75 MM X 2 1/2 , INSTALADO EM RESERVAÇÃO DE ÁGUA DE EDIFICAÇÃO QUE POSSUA RESERVATÓRIO DE FIBRA/FIBROCIMENTO   FORNECIMENTO E INSTALAÇÃO. AF_06/2016</v>
          </cell>
          <cell r="C4004" t="str">
            <v>UN</v>
          </cell>
          <cell r="D4004">
            <v>21.08</v>
          </cell>
        </row>
        <row r="4005">
          <cell r="A4005">
            <v>94667</v>
          </cell>
          <cell r="B4005" t="str">
            <v>LUVA, PVC, SOLDÁVEL, DN 75 MM, INSTALADO EM RESERVAÇÃO DE ÁGUA DE EDIFICAÇÃO QUE POSSUA RESERVATÓRIO DE FIBRA/FIBROCIMENTO   FORNECIMENTO E INSTALAÇÃO. AF_06/2016</v>
          </cell>
          <cell r="C4005" t="str">
            <v>UN</v>
          </cell>
          <cell r="D4005">
            <v>23.36</v>
          </cell>
        </row>
        <row r="4006">
          <cell r="A4006">
            <v>94668</v>
          </cell>
          <cell r="B4006" t="str">
            <v>ADAPTADOR CURTO COM BOLSA E ROSCA PARA REGISTRO, PVC, SOLDÁVEL, DN 85 MM X 3 , INSTALADO EM RESERVAÇÃO DE ÁGUA DE EDIFICAÇÃO QUE POSSUA RESERVATÓRIO DE FIBRA/FIBROCIMENTO   FORNECIMENTO E INSTALAÇÃO. AF_06/2016</v>
          </cell>
          <cell r="C4006" t="str">
            <v>UN</v>
          </cell>
          <cell r="D4006">
            <v>36.1</v>
          </cell>
        </row>
        <row r="4007">
          <cell r="A4007">
            <v>94669</v>
          </cell>
          <cell r="B4007" t="str">
            <v>LUVA, PVC, SOLDÁVEL, DN 85 MM, INSTALADO EM RESERVAÇÃO DE ÁGUA DE EDIFICAÇÃO QUE POSSUA RESERVATÓRIO DE FIBRA/FIBROCIMENTO   FORNECIMENTO E INSTALAÇÃO. AF_06/2016</v>
          </cell>
          <cell r="C4007" t="str">
            <v>UN</v>
          </cell>
          <cell r="D4007">
            <v>48.87</v>
          </cell>
        </row>
        <row r="4008">
          <cell r="A4008">
            <v>94670</v>
          </cell>
          <cell r="B4008" t="str">
            <v>ADAPTADOR CURTO COM BOLSA E ROSCA PARA REGISTRO, PVC, SOLDÁVEL, DN 110 MM X 4 , INSTALADO EM RESERVAÇÃO DE ÁGUA DE EDIFICAÇÃO QUE POSSUA RESERVATÓRIO DE FIBRA/FIBROCIMENTO   FORNECIMENTO E INSTALAÇÃO. AF_06/2016</v>
          </cell>
          <cell r="C4008" t="str">
            <v>UN</v>
          </cell>
          <cell r="D4008">
            <v>47.47</v>
          </cell>
        </row>
        <row r="4009">
          <cell r="A4009">
            <v>94671</v>
          </cell>
          <cell r="B4009" t="str">
            <v>LUVA, PVC, SOLDÁVEL, DN 110 MM, INSTALADO EM RESERVAÇÃO DE ÁGUA DE EDIFICAÇÃO QUE POSSUA RESERVATÓRIO DE FIBRA/FIBROCIMENTO   FORNECIMENTO E INSTALAÇÃO. AF_06/2016</v>
          </cell>
          <cell r="C4009" t="str">
            <v>UN</v>
          </cell>
          <cell r="D4009">
            <v>68.77</v>
          </cell>
        </row>
        <row r="4010">
          <cell r="A4010">
            <v>94672</v>
          </cell>
          <cell r="B4010" t="str">
            <v>JOELHO 90 GRAUS COM BUCHA DE LATÃO, PVC, SOLDÁVEL, DN  25 MM, X 3/4 INSTALADO EM RESERVAÇÃO DE ÁGUA DE EDIFICAÇÃO QUE POSSUA RESERVATÓRIO DE FIBRA/FIBROCIMENTO   FORNECIMENTO E INSTALAÇÃO. AF_06/2016</v>
          </cell>
          <cell r="C4010" t="str">
            <v>UN</v>
          </cell>
          <cell r="D4010">
            <v>6.97</v>
          </cell>
        </row>
        <row r="4011">
          <cell r="A4011">
            <v>94673</v>
          </cell>
          <cell r="B4011" t="str">
            <v>CURVA 90 GRAUS, PVC, SOLDÁVEL, DN  25 MM, INSTALADO EM RESERVAÇÃO DE ÁGUA DE EDIFICAÇÃO QUE POSSUA RESERVATÓRIO DE FIBRA/FIBROCIMENTO   FORNECIMENTO E INSTALAÇÃO. AF_06/2016</v>
          </cell>
          <cell r="C4011" t="str">
            <v>UN</v>
          </cell>
          <cell r="D4011">
            <v>6.8</v>
          </cell>
        </row>
        <row r="4012">
          <cell r="A4012">
            <v>94674</v>
          </cell>
          <cell r="B4012" t="str">
            <v>JOELHO 90 GRAUS, PVC, SOLDÁVEL, DN 32 MM INSTALADO EM RESERVAÇÃO DE ÁGUA DE EDIFICAÇÃO QUE POSSUA RESERVATÓRIO DE FIBRA/FIBROCIMENTO   FORNECIMENTO E INSTALAÇÃO. AF_06/2016</v>
          </cell>
          <cell r="C4012" t="str">
            <v>UN</v>
          </cell>
          <cell r="D4012">
            <v>6.2</v>
          </cell>
        </row>
        <row r="4013">
          <cell r="A4013">
            <v>94675</v>
          </cell>
          <cell r="B4013" t="str">
            <v>CURVA 90 GRAUS, PVC, SOLDÁVEL, DN 32 MM, INSTALADO EM RESERVAÇÃO DE ÁGUA DE EDIFICAÇÃO QUE POSSUA RESERVATÓRIO DE FIBRA/FIBROCIMENTO   FORNECIMENTO E INSTALAÇÃO. AF_06/2016</v>
          </cell>
          <cell r="C4013" t="str">
            <v>UN</v>
          </cell>
          <cell r="D4013">
            <v>9.42</v>
          </cell>
        </row>
        <row r="4014">
          <cell r="A4014">
            <v>94676</v>
          </cell>
          <cell r="B4014" t="str">
            <v>JOELHO 90 GRAUS, PVC, SOLDÁVEL, DN 40 MM INSTALADO EM RESERVAÇÃO DE ÁGUA DE EDIFICAÇÃO QUE POSSUA RESERVATÓRIO DE FIBRA/FIBROCIMENTO   FORNECIMENTO E INSTALAÇÃO. AF_06/2016</v>
          </cell>
          <cell r="C4014" t="str">
            <v>UN</v>
          </cell>
          <cell r="D4014">
            <v>10.55</v>
          </cell>
        </row>
        <row r="4015">
          <cell r="A4015">
            <v>94677</v>
          </cell>
          <cell r="B4015" t="str">
            <v>CURVA 90 GRAUS, PVC, SOLDÁVEL, DN 40 MM, INSTALADO EM RESERVAÇÃO DE ÁGUA DE EDIFICAÇÃO QUE POSSUA RESERVATÓRIO DE FIBRA/FIBROCIMENTO   FORNECIMENTO E INSTALAÇÃO. AF_06/2016</v>
          </cell>
          <cell r="C4015" t="str">
            <v>UN</v>
          </cell>
          <cell r="D4015">
            <v>15.4</v>
          </cell>
        </row>
        <row r="4016">
          <cell r="A4016">
            <v>94678</v>
          </cell>
          <cell r="B4016" t="str">
            <v>JOELHO 90 GRAUS, PVC, SOLDÁVEL, DN 50 MM INSTALADO EM RESERVAÇÃO DE ÁGUA DE EDIFICAÇÃO QUE POSSUA RESERVATÓRIO DE FIBRA/FIBROCIMENTO   FORNECIMENTO E INSTALAÇÃO. AF_06/2016</v>
          </cell>
          <cell r="C4016" t="str">
            <v>UN</v>
          </cell>
          <cell r="D4016">
            <v>10.84</v>
          </cell>
        </row>
        <row r="4017">
          <cell r="A4017">
            <v>94679</v>
          </cell>
          <cell r="B4017" t="str">
            <v>CURVA 90 GRAUS, PVC, SOLDÁVEL, DN 50 MM, INSTALADO EM RESERVAÇÃO DE ÁGUA DE EDIFICAÇÃO QUE POSSUA RESERVATÓRIO DE FIBRA/FIBROCIMENTO   FORNECIMENTO E INSTALAÇÃO. AF_06/2016</v>
          </cell>
          <cell r="C4017" t="str">
            <v>UN</v>
          </cell>
          <cell r="D4017">
            <v>17.22</v>
          </cell>
        </row>
        <row r="4018">
          <cell r="A4018">
            <v>94680</v>
          </cell>
          <cell r="B4018" t="str">
            <v>JOELHO 90 GRAUS, PVC, SOLDÁVEL, DN 60 MM INSTALADO EM RESERVAÇÃO DE ÁGUA DE EDIFICAÇÃO QUE POSSUA RESERVATÓRIO DE FIBRA/FIBROCIMENTO   FORNECIMENTO E INSTALAÇÃO. AF_06/2016</v>
          </cell>
          <cell r="C4018" t="str">
            <v>UN</v>
          </cell>
          <cell r="D4018">
            <v>28.71</v>
          </cell>
        </row>
        <row r="4019">
          <cell r="A4019">
            <v>94681</v>
          </cell>
          <cell r="B4019" t="str">
            <v>CURVA 90 GRAUS, PVC, SOLDÁVEL, DN 60 MM, INSTALADO EM RESERVAÇÃO DE ÁGUA DE EDIFICAÇÃO QUE POSSUA RESERVATÓRIO DE FIBRA/FIBROCIMENTO   FORNECIMENTO E INSTALAÇÃO. AF_06/2016</v>
          </cell>
          <cell r="C4019" t="str">
            <v>UN</v>
          </cell>
          <cell r="D4019">
            <v>37.450000000000003</v>
          </cell>
        </row>
        <row r="4020">
          <cell r="A4020">
            <v>94682</v>
          </cell>
          <cell r="B4020" t="str">
            <v>JOELHO 90 GRAUS, PVC, SOLDÁVEL, DN 75 MM INSTALADO EM RESERVAÇÃO DE ÁGUA DE EDIFICAÇÃO QUE POSSUA RESERVATÓRIO DE FIBRA/FIBROCIMENTO   FORNECIMENTO E INSTALAÇÃO. AF_06/2016</v>
          </cell>
          <cell r="C4020" t="str">
            <v>UN</v>
          </cell>
          <cell r="D4020">
            <v>73.680000000000007</v>
          </cell>
        </row>
        <row r="4021">
          <cell r="A4021">
            <v>94683</v>
          </cell>
          <cell r="B4021" t="str">
            <v>CURVA 90 GRAUS, PVC, SOLDÁVEL, DN 75 MM, INSTALADO EM RESERVAÇÃO DE ÁGUA DE EDIFICAÇÃO QUE POSSUA RESERVATÓRIO DE FIBRA/FIBROCIMENTO   FORNECIMENTO E INSTALAÇÃO. AF_06/2016</v>
          </cell>
          <cell r="C4021" t="str">
            <v>UN</v>
          </cell>
          <cell r="D4021">
            <v>48.02</v>
          </cell>
        </row>
        <row r="4022">
          <cell r="A4022">
            <v>94684</v>
          </cell>
          <cell r="B4022" t="str">
            <v>JOELHO 90 GRAUS, PVC, SOLDÁVEL, DN 85 MM INSTALADO EM RESERVAÇÃO DE ÁGUA DE EDIFICAÇÃO QUE POSSUA RESERVATÓRIO DE FIBRA/FIBROCIMENTO   FORNECIMENTO E INSTALAÇÃO. AF_06/2016</v>
          </cell>
          <cell r="C4022" t="str">
            <v>UN</v>
          </cell>
          <cell r="D4022">
            <v>94.74</v>
          </cell>
        </row>
        <row r="4023">
          <cell r="A4023">
            <v>94685</v>
          </cell>
          <cell r="B4023" t="str">
            <v>CURVA 90 GRAUS, PVC, SOLDÁVEL, DN 85 MM, INSTALADO EM RESERVAÇÃO DE ÁGUA DE EDIFICAÇÃO QUE POSSUA RESERVATÓRIO DE FIBRA/FIBROCIMENTO   FORNECIMENTO E INSTALAÇÃO. AF_06/2016</v>
          </cell>
          <cell r="C4023" t="str">
            <v>UN</v>
          </cell>
          <cell r="D4023">
            <v>73.37</v>
          </cell>
        </row>
        <row r="4024">
          <cell r="A4024">
            <v>94686</v>
          </cell>
          <cell r="B4024" t="str">
            <v>JOELHO 90 GRAUS, PVC, SOLDÁVEL, DN 110 MM INSTALADO EM RESERVAÇÃO DE ÁGUA DE EDIFICAÇÃO QUE POSSUA RESERVATÓRIO DE FIBRA/FIBROCIMENTO   FORNECIMENTO E INSTALAÇÃO. AF_06/2016</v>
          </cell>
          <cell r="C4024" t="str">
            <v>UN</v>
          </cell>
          <cell r="D4024">
            <v>175.26</v>
          </cell>
        </row>
        <row r="4025">
          <cell r="A4025">
            <v>94687</v>
          </cell>
          <cell r="B4025" t="str">
            <v>CURVA 90 GRAUS, PVC, SOLDÁVEL, DN 110 MM, INSTALADO EM RESERVAÇÃO DE ÁGUA DE EDIFICAÇÃO QUE POSSUA RESERVATÓRIO DE FIBRA/FIBROCIMENTO   FORNECIMENTO E INSTALAÇÃO. AF_06/2016</v>
          </cell>
          <cell r="C4025" t="str">
            <v>UN</v>
          </cell>
          <cell r="D4025">
            <v>143.06</v>
          </cell>
        </row>
        <row r="4026">
          <cell r="A4026">
            <v>94688</v>
          </cell>
          <cell r="B4026" t="str">
            <v>TÊ, PVC, SOLDÁVEL, DN  25 MM INSTALADO EM RESERVAÇÃO DE ÁGUA DE EDIFICAÇÃO QUE POSSUA RESERVATÓRIO DE FIBRA/FIBROCIMENTO   FORNECIMENTO E INSTALAÇÃO. AF_06/2016</v>
          </cell>
          <cell r="C4026" t="str">
            <v>UN</v>
          </cell>
          <cell r="D4026">
            <v>7.26</v>
          </cell>
        </row>
        <row r="4027">
          <cell r="A4027">
            <v>94689</v>
          </cell>
          <cell r="B4027" t="str">
            <v>TÊ COM BUCHA DE LATÃO NA BOLSA CENTRAL, PVC, SOLDÁVEL, DN  25 MM X 3/4 , INSTALADO EM RESERVAÇÃO DE ÁGUA DE EDIFICAÇÃO QUE POSSUA RESERVATÓRIO DE FIBRA/FIBROCIMENTO   FORNECIMENTO E INSTALAÇÃO. AF_06/2016</v>
          </cell>
          <cell r="C4027" t="str">
            <v>UN</v>
          </cell>
          <cell r="D4027">
            <v>9.57</v>
          </cell>
        </row>
        <row r="4028">
          <cell r="A4028">
            <v>94690</v>
          </cell>
          <cell r="B4028" t="str">
            <v>TÊ, PVC, SOLDÁVEL, DN 32 MM INSTALADO EM RESERVAÇÃO DE ÁGUA DE EDIFICAÇÃO QUE POSSUA RESERVATÓRIO DE FIBRA/FIBROCIMENTO   FORNECIMENTO E INSTALAÇÃO. AF_06/2016</v>
          </cell>
          <cell r="C4028" t="str">
            <v>UN</v>
          </cell>
          <cell r="D4028">
            <v>9.1999999999999993</v>
          </cell>
        </row>
        <row r="4029">
          <cell r="A4029">
            <v>94691</v>
          </cell>
          <cell r="B4029" t="str">
            <v>TÊ DE REDUÇÃO, PVC, SOLDÁVEL, DN 32 MM X  25 MM, INSTALADO EM RESERVAÇÃO DE ÁGUA DE EDIFICAÇÃO QUE POSSUA RESERVATÓRIO DE FIBRA/FIBROCIMENTO   FORNECIMENTO E INSTALAÇÃO. AF_06/2016</v>
          </cell>
          <cell r="C4029" t="str">
            <v>UN</v>
          </cell>
          <cell r="D4029">
            <v>10.54</v>
          </cell>
        </row>
        <row r="4030">
          <cell r="A4030">
            <v>94692</v>
          </cell>
          <cell r="B4030" t="str">
            <v>TÊ, PVC, SOLDÁVEL, DN 40 MM INSTALADO EM RESERVAÇÃO DE ÁGUA DE EDIFICAÇÃO QUE POSSUA RESERVATÓRIO DE FIBRA/FIBROCIMENTO   FORNECIMENTO E INSTALAÇÃO. AF_06/2016</v>
          </cell>
          <cell r="C4030" t="str">
            <v>UN</v>
          </cell>
          <cell r="D4030">
            <v>15.78</v>
          </cell>
        </row>
        <row r="4031">
          <cell r="A4031">
            <v>94693</v>
          </cell>
          <cell r="B4031" t="str">
            <v>TÊ DE REDUÇÃO, PVC, SOLDÁVEL, DN 40 MM X 32 MM, INSTALADO EM RESERVAÇÃO DE ÁGUA DE EDIFICAÇÃO QUE POSSUA RESERVATÓRIO DE FIBRA/FIBROCIMENTO   FORNECIMENTO E INSTALAÇÃO. AF_06/2016</v>
          </cell>
          <cell r="C4031" t="str">
            <v>UN</v>
          </cell>
          <cell r="D4031">
            <v>16.45</v>
          </cell>
        </row>
        <row r="4032">
          <cell r="A4032">
            <v>94694</v>
          </cell>
          <cell r="B4032" t="str">
            <v>TÊ, PVC, SOLDÁVEL, DN 50 MM INSTALADO EM RESERVAÇÃO DE ÁGUA DE EDIFICAÇÃO QUE POSSUA RESERVATÓRIO DE FIBRA/FIBROCIMENTO   FORNECIMENTO E INSTALAÇÃO. AF_06/2016</v>
          </cell>
          <cell r="C4032" t="str">
            <v>UN</v>
          </cell>
          <cell r="D4032">
            <v>16.489999999999998</v>
          </cell>
        </row>
        <row r="4033">
          <cell r="A4033">
            <v>94695</v>
          </cell>
          <cell r="B4033" t="str">
            <v>TÊ DE REDUÇÃO, PVC, SOLDÁVEL, DN 50 MM X 40 MM, INSTALADO EM RESERVAÇÃO DE ÁGUA DE EDIFICAÇÃO QUE POSSUA RESERVATÓRIO DE FIBRA/FIBROCIMENTO   FORNECIMENTO E INSTALAÇÃO. AF_06/2016</v>
          </cell>
          <cell r="C4033" t="str">
            <v>UN</v>
          </cell>
          <cell r="D4033">
            <v>21.71</v>
          </cell>
        </row>
        <row r="4034">
          <cell r="A4034">
            <v>94696</v>
          </cell>
          <cell r="B4034" t="str">
            <v>TÊ, PVC, SOLDÁVEL, DN 60 MM INSTALADO EM RESERVAÇÃO DE ÁGUA DE EDIFICAÇÃO QUE POSSUA RESERVATÓRIO DE FIBRA/FIBROCIMENTO   FORNECIMENTO E INSTALAÇÃO. AF_06/2016</v>
          </cell>
          <cell r="C4034" t="str">
            <v>UN</v>
          </cell>
          <cell r="D4034">
            <v>37.33</v>
          </cell>
        </row>
        <row r="4035">
          <cell r="A4035">
            <v>94697</v>
          </cell>
          <cell r="B4035" t="str">
            <v>TÊ, PVC, SOLDÁVEL, DN 75 MM INSTALADO EM RESERVAÇÃO DE ÁGUA DE EDIFICAÇÃO QUE POSSUA RESERVATÓRIO DE FIBRA/FIBROCIMENTO   FORNECIMENTO E INSTALAÇÃO. AF_06/2016</v>
          </cell>
          <cell r="C4035" t="str">
            <v>UN</v>
          </cell>
          <cell r="D4035">
            <v>57.52</v>
          </cell>
        </row>
        <row r="4036">
          <cell r="A4036">
            <v>94698</v>
          </cell>
          <cell r="B4036" t="str">
            <v>TÊ DE REDUÇÃO, PVC, SOLDÁVEL, DN 75 MM X 50 MM, INSTALADO EM RESERVAÇÃO DE ÁGUA DE EDIFICAÇÃO QUE POSSUA RESERVATÓRIO DE FIBRA/FIBROCIMENTO   FORNECIMENTO E INSTALAÇÃO. AF_06/2016</v>
          </cell>
          <cell r="C4036" t="str">
            <v>UN</v>
          </cell>
          <cell r="D4036">
            <v>50.42</v>
          </cell>
        </row>
        <row r="4037">
          <cell r="A4037">
            <v>94699</v>
          </cell>
          <cell r="B4037" t="str">
            <v>TÊ, PVC, SOLDÁVEL, DN 85 MM INSTALADO EM RESERVAÇÃO DE ÁGUA DE EDIFICAÇÃO QUE POSSUA RESERVATÓRIO DE FIBRA/FIBROCIMENTO   FORNECIMENTO E INSTALAÇÃO. AF_06/2016</v>
          </cell>
          <cell r="C4037" t="str">
            <v>UN</v>
          </cell>
          <cell r="D4037">
            <v>96.89</v>
          </cell>
        </row>
        <row r="4038">
          <cell r="A4038">
            <v>94700</v>
          </cell>
          <cell r="B4038" t="str">
            <v>TÊ DE REDUÇÃO, PVC, SOLDÁVEL, DN 85 MM X 60 MM, INSTALADO EM RESERVAÇÃO DE ÁGUA DE EDIFICAÇÃO QUE POSSUA RESERVATÓRIO DE FIBRA/FIBROCIMENTO   FORNECIMENTO E INSTALAÇÃO. AF_06/2016</v>
          </cell>
          <cell r="C4038" t="str">
            <v>UN</v>
          </cell>
          <cell r="D4038">
            <v>82.36</v>
          </cell>
        </row>
        <row r="4039">
          <cell r="A4039">
            <v>94701</v>
          </cell>
          <cell r="B4039" t="str">
            <v>TÊ, PVC, SOLDÁVEL, DN 110 MM INSTALADO EM RESERVAÇÃO DE ÁGUA DE EDIFICAÇÃO QUE POSSUA RESERVATÓRIO DE FIBRA/FIBROCIMENTO   FORNECIMENTO E INSTALAÇÃO. AF_06/2016</v>
          </cell>
          <cell r="C4039" t="str">
            <v>UN</v>
          </cell>
          <cell r="D4039">
            <v>142.99</v>
          </cell>
        </row>
        <row r="4040">
          <cell r="A4040">
            <v>94702</v>
          </cell>
          <cell r="B4040" t="str">
            <v>TÊ DE REDUÇÃO, PVC, SOLDÁVEL, DN 110 MM X 60 MM, INSTALADO EM RESERVAÇÃO DE ÁGUA DE EDIFICAÇÃO QUE POSSUA RESERVATÓRIO DE FIBRA/FIBROCIMENTO   FORNECIMENTO E INSTALAÇÃO. AF_06/2016</v>
          </cell>
          <cell r="C4040" t="str">
            <v>UN</v>
          </cell>
          <cell r="D4040">
            <v>135.55000000000001</v>
          </cell>
        </row>
        <row r="4041">
          <cell r="A4041">
            <v>94703</v>
          </cell>
          <cell r="B4041" t="str">
            <v>ADAPTADOR COM FLANGE E ANEL DE VEDAÇÃO, PVC, SOLDÁVEL, DN  25 MM X 3/4 , INSTALADO EM RESERVAÇÃO DE ÁGUA DE EDIFICAÇÃO QUE POSSUA RESERVATÓRIO DE FIBRA/FIBROCIMENTO   FORNECIMENTO E INSTALAÇÃO. AF_06/2016</v>
          </cell>
          <cell r="C4041" t="str">
            <v>UN</v>
          </cell>
          <cell r="D4041">
            <v>12.85</v>
          </cell>
        </row>
        <row r="4042">
          <cell r="A4042">
            <v>94704</v>
          </cell>
          <cell r="B4042" t="str">
            <v>ADAPTADOR COM FLANGE E ANEL DE VEDAÇÃO, PVC, SOLDÁVEL, DN 32 MM X 1 , INSTALADO EM RESERVAÇÃO DE ÁGUA DE EDIFICAÇÃO QUE POSSUA RESERVATÓRIO DE FIBRA/FIBROCIMENTO   FORNECIMENTO E INSTALAÇÃO. AF_06/2016</v>
          </cell>
          <cell r="C4042" t="str">
            <v>UN</v>
          </cell>
          <cell r="D4042">
            <v>15.08</v>
          </cell>
        </row>
        <row r="4043">
          <cell r="A4043">
            <v>94705</v>
          </cell>
          <cell r="B4043" t="str">
            <v>ADAPTADOR COM FLANGE E ANEL DE VEDAÇÃO, PVC, SOLDÁVEL, DN 40 MM X 1 1/4 , INSTALADO EM RESERVAÇÃO DE ÁGUA DE EDIFICAÇÃO QUE POSSUA RESERVATÓRIO DE FIBRA/FIBROCIMENTO   FORNECIMENTO E INSTALAÇÃO. AF_06/2016</v>
          </cell>
          <cell r="C4043" t="str">
            <v>UN</v>
          </cell>
          <cell r="D4043">
            <v>18.46</v>
          </cell>
        </row>
        <row r="4044">
          <cell r="A4044">
            <v>94706</v>
          </cell>
          <cell r="B4044" t="str">
            <v>ADAPTADOR COM FLANGE E ANEL DE VEDAÇÃO, PVC, SOLDÁVEL, DN 50 MM X 1 1/2 , INSTALADO EM RESERVAÇÃO DE ÁGUA DE EDIFICAÇÃO QUE POSSUA RESERVATÓRIO DE FIBRA/FIBROCIMENTO   FORNECIMENTO E INSTALAÇÃO. AF_06/2016</v>
          </cell>
          <cell r="C4044" t="str">
            <v>UN</v>
          </cell>
          <cell r="D4044">
            <v>26.05</v>
          </cell>
        </row>
        <row r="4045">
          <cell r="A4045">
            <v>94707</v>
          </cell>
          <cell r="B4045" t="str">
            <v>ADAPTADOR COM FLANGE E ANEL DE VEDAÇÃO, PVC, SOLDÁVEL, DN 60 MM X 2 , INSTALADO EM RESERVAÇÃO DE ÁGUA DE EDIFICAÇÃO QUE POSSUA RESERVATÓRIO DE FIBRA/FIBROCIMENTO   FORNECIMENTO E INSTALAÇÃO. AF_06/2016</v>
          </cell>
          <cell r="C4045" t="str">
            <v>UN</v>
          </cell>
          <cell r="D4045">
            <v>32.32</v>
          </cell>
        </row>
        <row r="4046">
          <cell r="A4046">
            <v>94708</v>
          </cell>
          <cell r="B4046" t="str">
            <v>ADAPTADOR COM FLANGES LIVRES, PVC, SOLDÁVEL, DN  25 MM X 3/4 , INSTALADO EM RESERVAÇÃO DE ÁGUA DE EDIFICAÇÃO QUE POSSUA RESERVATÓRIO DE FIBRA/FIBROCIMENTO   FORNECIMENTO E INSTALAÇÃO. AF_06/2016</v>
          </cell>
          <cell r="C4046" t="str">
            <v>UN</v>
          </cell>
          <cell r="D4046">
            <v>16.87</v>
          </cell>
        </row>
        <row r="4047">
          <cell r="A4047">
            <v>94709</v>
          </cell>
          <cell r="B4047" t="str">
            <v>ADAPTADOR COM FLANGES LIVRES, PVC, SOLDÁVEL, DN 32 MM X 1 , INSTALADO EM RESERVAÇÃO DE ÁGUA DE EDIFICAÇÃO QUE POSSUA RESERVATÓRIO DE FIBRA/FIBROCIMENTO   FORNECIMENTO E INSTALAÇÃO. AF_06/2016</v>
          </cell>
          <cell r="C4047" t="str">
            <v>UN</v>
          </cell>
          <cell r="D4047">
            <v>21.32</v>
          </cell>
        </row>
        <row r="4048">
          <cell r="A4048">
            <v>94710</v>
          </cell>
          <cell r="B4048" t="str">
            <v>ADAPTADOR COM FLANGES LIVRES, PVC, SOLDÁVEL, DN 40 MM X 1 1/4 , INSTALADO EM RESERVAÇÃO DE ÁGUA DE EDIFICAÇÃO QUE POSSUA RESERVATÓRIO DE FIBRA/FIBROCIMENTO   FORNECIMENTO E INSTALAÇÃO. AF_06/2016</v>
          </cell>
          <cell r="C4048" t="str">
            <v>UN</v>
          </cell>
          <cell r="D4048">
            <v>32.36</v>
          </cell>
        </row>
        <row r="4049">
          <cell r="A4049">
            <v>94711</v>
          </cell>
          <cell r="B4049" t="str">
            <v>ADAPTADOR COM FLANGES LIVRES, PVC, SOLDÁVEL, DN 50 MM X 1 1/2 , INSTALADO EM RESERVAÇÃO DE ÁGUA DE EDIFICAÇÃO QUE POSSUA RESERVATÓRIO DE FIBRA/FIBROCIMENTO   FORNECIMENTO E INSTALAÇÃO. AF_06/2016</v>
          </cell>
          <cell r="C4049" t="str">
            <v>UN</v>
          </cell>
          <cell r="D4049">
            <v>38.32</v>
          </cell>
        </row>
        <row r="4050">
          <cell r="A4050">
            <v>94712</v>
          </cell>
          <cell r="B4050" t="str">
            <v>ADAPTADOR COM FLANGES LIVRES, PVC, SOLDÁVEL, DN 60 MM X 2 , INSTALADO EM RESERVAÇÃO DE ÁGUA DE EDIFICAÇÃO QUE POSSUA RESERVATÓRIO DE FIBRA/FIBROCIMENTO   FORNECIMENTO E INSTALAÇÃO. AF_06/2016</v>
          </cell>
          <cell r="C4050" t="str">
            <v>UN</v>
          </cell>
          <cell r="D4050">
            <v>50.99</v>
          </cell>
        </row>
        <row r="4051">
          <cell r="A4051">
            <v>94713</v>
          </cell>
          <cell r="B4051" t="str">
            <v>ADAPTADOR COM FLANGES LIVRES, PVC, SOLDÁVEL, DN 75 MM X 2 1/2 , INSTALADO EM RESERVAÇÃO DE ÁGUA DE EDIFICAÇÃO QUE POSSUA RESERVATÓRIO DE FIBRA/FIBROCIMENTO   FORNECIMENTO E INSTALAÇÃO. AF_06/2016</v>
          </cell>
          <cell r="C4051" t="str">
            <v>UN</v>
          </cell>
          <cell r="D4051">
            <v>131.41</v>
          </cell>
        </row>
        <row r="4052">
          <cell r="A4052">
            <v>94714</v>
          </cell>
          <cell r="B4052" t="str">
            <v>ADAPTADOR COM FLANGES LIVRES, PVC, SOLDÁVEL, DN 85 MM X 3 , INSTALADO EM RESERVAÇÃO DE ÁGUA DE EDIFICAÇÃO QUE POSSUA RESERVATÓRIO DE FIBRA/FIBROCIMENTO   FORNECIMENTO E INSTALAÇÃO. AF_06/2016</v>
          </cell>
          <cell r="C4052" t="str">
            <v>UN</v>
          </cell>
          <cell r="D4052">
            <v>177.78</v>
          </cell>
        </row>
        <row r="4053">
          <cell r="A4053">
            <v>94715</v>
          </cell>
          <cell r="B4053" t="str">
            <v>ADAPTADOR COM FLANGES LIVRES, PVC, SOLDÁVEL, DN 110 MM X 4 , INSTALADO EM RESERVAÇÃO DE ÁGUA DE EDIFICAÇÃO QUE POSSUA RESERVATÓRIO DE FIBRA/FIBROCIMENTO   FORNECIMENTO E INSTALAÇÃO. AF_06/2016</v>
          </cell>
          <cell r="C4053" t="str">
            <v>UN</v>
          </cell>
          <cell r="D4053">
            <v>245.03</v>
          </cell>
        </row>
        <row r="4054">
          <cell r="A4054">
            <v>94724</v>
          </cell>
          <cell r="B4054" t="str">
            <v>CONECTOR, CPVC, SOLDÁVEL, DN 22 MM X 3/4, INSTALADO EM RESERVAÇÃO DE ÁGUA DE EDIFICAÇÃO QUE POSSUA RESERVATÓRIO DE FIBRA/FIBROCIMENTO  FORNECIMENTO E INSTALAÇÃO. AF_06/2016</v>
          </cell>
          <cell r="C4054" t="str">
            <v>UN</v>
          </cell>
          <cell r="D4054">
            <v>17.53</v>
          </cell>
        </row>
        <row r="4055">
          <cell r="A4055">
            <v>94725</v>
          </cell>
          <cell r="B4055" t="str">
            <v>LUVA, CPVC, SOLDÁVEL, DN 22 MM, INSTALADO EM RESERVAÇÃO DE ÁGUA DE EDIFICAÇÃO QUE POSSUA RESERVATÓRIO DE FIBRA/FIBROCIMENTO  FORNECIMENTO E INSTALAÇÃO. AF_06/2016</v>
          </cell>
          <cell r="C4055" t="str">
            <v>UN</v>
          </cell>
          <cell r="D4055">
            <v>4.42</v>
          </cell>
        </row>
        <row r="4056">
          <cell r="A4056">
            <v>94726</v>
          </cell>
          <cell r="B4056" t="str">
            <v>CONECTOR, CPVC, SOLDÁVEL, DN 28 MM X 1, INSTALADO EM RESERVAÇÃO DE ÁGUA DE EDIFICAÇÃO QUE POSSUA RESERVATÓRIO DE FIBRA/FIBROCIMENTO  FORNECIMENTO E INSTALAÇÃO. AF_06/2016</v>
          </cell>
          <cell r="C4056" t="str">
            <v>UN</v>
          </cell>
          <cell r="D4056">
            <v>26.91</v>
          </cell>
        </row>
        <row r="4057">
          <cell r="A4057">
            <v>94727</v>
          </cell>
          <cell r="B4057" t="str">
            <v>LUVA, CPVC, SOLDÁVEL, DN 28 MM, INSTALADO EM RESERVAÇÃO DE ÁGUA DE EDIFICAÇÃO QUE POSSUA RESERVATÓRIO DE FIBRA/FIBROCIMENTO  FORNECIMENTO E INSTALAÇÃO. AF_06/2016</v>
          </cell>
          <cell r="C4057" t="str">
            <v>UN</v>
          </cell>
          <cell r="D4057">
            <v>6.16</v>
          </cell>
        </row>
        <row r="4058">
          <cell r="A4058">
            <v>94728</v>
          </cell>
          <cell r="B4058" t="str">
            <v>CONECTOR, CPVC, SOLDÁVEL, DN 35 MM X 1 1/4, INSTALADO EM RESERVAÇÃO DE ÁGUA DE EDIFICAÇÃO QUE POSSUA RESERVATÓRIO DE FIBRA/FIBROCIMENTO  FORNECIMENTO E INSTALAÇÃO. AF_06/2016</v>
          </cell>
          <cell r="C4058" t="str">
            <v>UN</v>
          </cell>
          <cell r="D4058">
            <v>101.06</v>
          </cell>
        </row>
        <row r="4059">
          <cell r="A4059">
            <v>94729</v>
          </cell>
          <cell r="B4059" t="str">
            <v>LUVA, CPVC, SOLDÁVEL, DN 35 MM, INSTALADO EM RESERVAÇÃO DE ÁGUA DE EDIFICAÇÃO QUE POSSUA RESERVATÓRIO DE FIBRA/FIBROCIMENTO  FORNECIMENTO E INSTALAÇÃO. AF_06/2016</v>
          </cell>
          <cell r="C4059" t="str">
            <v>UN</v>
          </cell>
          <cell r="D4059">
            <v>10.73</v>
          </cell>
        </row>
        <row r="4060">
          <cell r="A4060">
            <v>94730</v>
          </cell>
          <cell r="B4060" t="str">
            <v>CONECTOR, CPVC, SOLDÁVEL, DN 42 MM X 1 1/2, INSTALADO EM RESERVAÇÃO DE ÁGUA DE EDIFICAÇÃO QUE POSSUA RESERVATÓRIO DE FIBRA/FIBROCIMENTO  FORNECIMENTO E INSTALAÇÃO. AF_06/2016</v>
          </cell>
          <cell r="C4060" t="str">
            <v>UN</v>
          </cell>
          <cell r="D4060">
            <v>122.69</v>
          </cell>
        </row>
        <row r="4061">
          <cell r="A4061">
            <v>94731</v>
          </cell>
          <cell r="B4061" t="str">
            <v>LUVA, CPVC, SOLDÁVEL, DN 42 MM, INSTALADO EM RESERVAÇÃO DE ÁGUA DE EDIFICAÇÃO QUE POSSUA RESERVATÓRIO DE FIBRA/FIBROCIMENTO  FORNECIMENTO E INSTALAÇÃO. AF_06/2016</v>
          </cell>
          <cell r="C4061" t="str">
            <v>UN</v>
          </cell>
          <cell r="D4061">
            <v>13.36</v>
          </cell>
        </row>
        <row r="4062">
          <cell r="A4062">
            <v>94733</v>
          </cell>
          <cell r="B4062" t="str">
            <v>LUVA, CPVC, SOLDÁVEL, DN 54 MM, INSTALADO EM RESERVAÇÃO DE ÁGUA DE EDIFICAÇÃO QUE POSSUA RESERVATÓRIO DE FIBRA/FIBROCIMENTO  FORNECIMENTO E INSTALAÇÃO. AF_06/2016</v>
          </cell>
          <cell r="C4062" t="str">
            <v>UN</v>
          </cell>
          <cell r="D4062">
            <v>25.85</v>
          </cell>
        </row>
        <row r="4063">
          <cell r="A4063">
            <v>94737</v>
          </cell>
          <cell r="B4063" t="str">
            <v>LUVA, CPVC, SOLDÁVEL, DN 89 MM, INSTALADO EM RESERVAÇÃO DE ÁGUA DE EDIFICAÇÃO QUE POSSUA RESERVATÓRIO DE FIBRA/FIBROCIMENTO  FORNECIMENTO E INSTALAÇÃO. AF_06/2016</v>
          </cell>
          <cell r="C4063" t="str">
            <v>UN</v>
          </cell>
          <cell r="D4063">
            <v>106.66</v>
          </cell>
        </row>
        <row r="4064">
          <cell r="A4064">
            <v>94740</v>
          </cell>
          <cell r="B4064" t="str">
            <v>JOELHO 90 GRAUS, CPVC, SOLDÁVEL, DN 22 MM, INSTALADO EM RESERVAÇÃO DE ÁGUA DE EDIFICAÇÃO QUE POSSUA RESERVATÓRIO DE FIBRA/FIBROCIMENTO  FORNECIMENTO E INSTALAÇÃO. AF_06/2016</v>
          </cell>
          <cell r="C4064" t="str">
            <v>UN</v>
          </cell>
          <cell r="D4064">
            <v>6.96</v>
          </cell>
        </row>
        <row r="4065">
          <cell r="A4065">
            <v>94741</v>
          </cell>
          <cell r="B4065" t="str">
            <v>CURVA 90 GRAUS, CPVC, SOLDÁVEL, DN 22 MM, INSTALADO EM RESERVAÇÃO DE ÁGUA DE EDIFICAÇÃO QUE POSSUA RESERVATÓRIO DE FIBRA/FIBROCIMENTO  FORNECIMENTO E INSTALAÇÃO. AF_06/2016</v>
          </cell>
          <cell r="C4065" t="str">
            <v>UN</v>
          </cell>
          <cell r="D4065">
            <v>8.5500000000000007</v>
          </cell>
        </row>
        <row r="4066">
          <cell r="A4066">
            <v>94742</v>
          </cell>
          <cell r="B4066" t="str">
            <v>JOELHO 90 GRAUS, CPVC, SOLDÁVEL, DN 28 MM, INSTALADO EM RESERVAÇÃO DE ÁGUA DE EDIFICAÇÃO QUE POSSUA RESERVATÓRIO DE FIBRA/FIBROCIMENTO  FORNECIMENTO E INSTALAÇÃO. AF_06/2016</v>
          </cell>
          <cell r="C4066" t="str">
            <v>UN</v>
          </cell>
          <cell r="D4066">
            <v>10.32</v>
          </cell>
        </row>
        <row r="4067">
          <cell r="A4067">
            <v>94743</v>
          </cell>
          <cell r="B4067" t="str">
            <v>CURVA 90 GRAUS, CPVC, SOLDÁVEL, DN 28 MM, INSTALADO EM RESERVAÇÃO DE ÁGUA DE EDIFICAÇÃO QUE POSSUA RESERVATÓRIO DE FIBRA/FIBROCIMENTO  FORNECIMENTO E INSTALAÇÃO. AF_06/2016</v>
          </cell>
          <cell r="C4067" t="str">
            <v>UN</v>
          </cell>
          <cell r="D4067">
            <v>11.32</v>
          </cell>
        </row>
        <row r="4068">
          <cell r="A4068">
            <v>94744</v>
          </cell>
          <cell r="B4068" t="str">
            <v>JOELHO 90 GRAUS, CPVC, SOLDÁVEL, DN 35 MM, INSTALADO EM RESERVAÇÃO DE ÁGUA DE EDIFICAÇÃO QUE POSSUA RESERVATÓRIO DE FIBRA/FIBROCIMENTO  FORNECIMENTO E INSTALAÇÃO. AF_06/2016</v>
          </cell>
          <cell r="C4068" t="str">
            <v>UN</v>
          </cell>
          <cell r="D4068">
            <v>16.329999999999998</v>
          </cell>
        </row>
        <row r="4069">
          <cell r="A4069">
            <v>94746</v>
          </cell>
          <cell r="B4069" t="str">
            <v>JOELHO 90 GRAUS, CPVC, SOLDÁVEL, DN 42 MM, INSTALADO EM RESERVAÇÃO DE ÁGUA DE EDIFICAÇÃO QUE POSSUA RESERVATÓRIO DE FIBRA/FIBROCIMENTO  FORNECIMENTO E INSTALAÇÃO. AF_06/2016</v>
          </cell>
          <cell r="C4069" t="str">
            <v>UN</v>
          </cell>
          <cell r="D4069">
            <v>23.01</v>
          </cell>
        </row>
        <row r="4070">
          <cell r="A4070">
            <v>94748</v>
          </cell>
          <cell r="B4070" t="str">
            <v>JOELHO 90 GRAUS, CPVC, SOLDÁVEL, DN 54 MM, INSTALADO EM RESERVAÇÃO DE ÁGUA DE EDIFICAÇÃO QUE POSSUA RESERVATÓRIO DE FIBRA/FIBROCIMENTO  FORNECIMENTO E INSTALAÇÃO. AF_06/2016</v>
          </cell>
          <cell r="C4070" t="str">
            <v>UN</v>
          </cell>
          <cell r="D4070">
            <v>47.25</v>
          </cell>
        </row>
        <row r="4071">
          <cell r="A4071">
            <v>94750</v>
          </cell>
          <cell r="B4071" t="str">
            <v>JOELHO 90 GRAUS, CPVC, SOLDÁVEL, DN 73 MM, INSTALADO EM RESERVAÇÃO DE ÁGUA DE EDIFICAÇÃO QUE POSSUA RESERVATÓRIO DE FIBRA/FIBROCIMENTO  FORNECIMENTO E INSTALAÇÃO. AF_06/2016</v>
          </cell>
          <cell r="C4071" t="str">
            <v>UN</v>
          </cell>
          <cell r="D4071">
            <v>110.4</v>
          </cell>
        </row>
        <row r="4072">
          <cell r="A4072">
            <v>94752</v>
          </cell>
          <cell r="B4072" t="str">
            <v>JOELHO 90 GRAUS, CPVC, SOLDÁVEL, DN 89 MM, INSTALADO EM RESERVAÇÃO DE ÁGUA DE EDIFICAÇÃO QUE POSSUA RESERVATÓRIO DE FIBRA/FIBROCIMENTO  FORNECIMENTO E INSTALAÇÃO. AF_06/2016</v>
          </cell>
          <cell r="C4072" t="str">
            <v>UN</v>
          </cell>
          <cell r="D4072">
            <v>135.56</v>
          </cell>
        </row>
        <row r="4073">
          <cell r="A4073">
            <v>94756</v>
          </cell>
          <cell r="B4073" t="str">
            <v>TE, CPVC, SOLDÁVEL, DN 22 MM, INSTALADO EM RESERVAÇÃO DE ÁGUA DE EDIFICAÇÃO QUE POSSUA RESERVATÓRIO DE FIBRA/FIBROCIMENTO  FORNECIMENTO E INSTALAÇÃO. AF_06/2016</v>
          </cell>
          <cell r="C4073" t="str">
            <v>UN</v>
          </cell>
          <cell r="D4073">
            <v>8.84</v>
          </cell>
        </row>
        <row r="4074">
          <cell r="A4074">
            <v>94757</v>
          </cell>
          <cell r="B4074" t="str">
            <v>TE, CPVC, SOLDÁVEL, DN 28 MM, INSTALADO EM RESERVAÇÃO DE ÁGUA DE EDIFICAÇÃO QUE POSSUA RESERVATÓRIO DE FIBRA/FIBROCIMENTO  FORNECIMENTO E INSTALAÇÃO. AF_06/2016</v>
          </cell>
          <cell r="C4074" t="str">
            <v>UN</v>
          </cell>
          <cell r="D4074">
            <v>11.83</v>
          </cell>
        </row>
        <row r="4075">
          <cell r="A4075">
            <v>94758</v>
          </cell>
          <cell r="B4075" t="str">
            <v>TE, CPVC, SOLDÁVEL, DN 35 MM, INSTALADO EM RESERVAÇÃO DE ÁGUA DE EDIFICAÇÃO QUE POSSUA RESERVATÓRIO DE FIBRA/FIBROCIMENTO  FORNECIMENTO E INSTALAÇÃO. AF_06/2016</v>
          </cell>
          <cell r="C4075" t="str">
            <v>UN</v>
          </cell>
          <cell r="D4075">
            <v>29.43</v>
          </cell>
        </row>
        <row r="4076">
          <cell r="A4076">
            <v>94759</v>
          </cell>
          <cell r="B4076" t="str">
            <v>TE, CPVC, SOLDÁVEL, DN 42 MM, INSTALADO EM RESERVAÇÃO DE ÁGUA DE EDIFICAÇÃO QUE POSSUA RESERVATÓRIO DE FIBRA/FIBROCIMENTO  FORNECIMENTO E INSTALAÇÃO. AF_06/2016</v>
          </cell>
          <cell r="C4076" t="str">
            <v>UN</v>
          </cell>
          <cell r="D4076">
            <v>36.090000000000003</v>
          </cell>
        </row>
        <row r="4077">
          <cell r="A4077">
            <v>94760</v>
          </cell>
          <cell r="B4077" t="str">
            <v>TE, CPVC, SOLDÁVEL, DN 54 MM, INSTALADO EM RESERVAÇÃO DE ÁGUA DE EDIFICAÇÃO QUE POSSUA RESERVATÓRIO DE FIBRA/FIBROCIMENTO  FORNECIMENTO E INSTALAÇÃO. AF_06/2016</v>
          </cell>
          <cell r="C4077" t="str">
            <v>UN</v>
          </cell>
          <cell r="D4077">
            <v>59.38</v>
          </cell>
        </row>
        <row r="4078">
          <cell r="A4078">
            <v>94761</v>
          </cell>
          <cell r="B4078" t="str">
            <v>TE, CPVC, SOLDÁVEL, DN 73 MM, INSTALADO EM RESERVAÇÃO DE ÁGUA DE EDIFICAÇÃO QUE POSSUA RESERVATÓRIO DE FIBRA/FIBROCIMENTO  FORNECIMENTO E INSTALAÇÃO. AF_06/2016</v>
          </cell>
          <cell r="C4078" t="str">
            <v>UN</v>
          </cell>
          <cell r="D4078">
            <v>126.12</v>
          </cell>
        </row>
        <row r="4079">
          <cell r="A4079">
            <v>94762</v>
          </cell>
          <cell r="B4079" t="str">
            <v>TE, CPVC, SOLDÁVEL, DN 89 MM, INSTALADO EM RESERVAÇÃO DE ÁGUA DE EDIFICAÇÃO QUE POSSUA RESERVATÓRIO DE FIBRA/FIBROCIMENTO  FORNECIMENTO E INSTALAÇÃO. AF_06/2016</v>
          </cell>
          <cell r="C4079" t="str">
            <v>UN</v>
          </cell>
          <cell r="D4079">
            <v>162.56</v>
          </cell>
        </row>
        <row r="4080">
          <cell r="A4080">
            <v>94783</v>
          </cell>
          <cell r="B4080" t="str">
            <v>ADAPTADOR COM FLANGE E ANEL DE VEDAÇÃO, PVC, SOLDÁVEL, DN  20 MM X 1/2 , INSTALADO EM RESERVAÇÃO DE ÁGUA DE EDIFICAÇÃO QUE POSSUA RESERVATÓRIO DE FIBRA/FIBROCIMENTO   FORNECIMENTO E INSTALAÇÃO. AF_06/2016</v>
          </cell>
          <cell r="C4080" t="str">
            <v>UN</v>
          </cell>
          <cell r="D4080">
            <v>11.88</v>
          </cell>
        </row>
        <row r="4081">
          <cell r="A4081">
            <v>94785</v>
          </cell>
          <cell r="B4081" t="str">
            <v>ADAPTADOR COM FLANGES LIVRES, PVC, SOLDÁVEL LONGO, DN 32 MM X 1 , INSTALADO EM RESERVAÇÃO DE ÁGUA DE EDIFICAÇÃO QUE POSSUA RESERVATÓRIO DE FIBRA/FIBROCIMENTO   FORNECIMENTO E INSTALAÇÃO. AF_06/2016</v>
          </cell>
          <cell r="C4081" t="str">
            <v>UN</v>
          </cell>
          <cell r="D4081">
            <v>21.64</v>
          </cell>
        </row>
        <row r="4082">
          <cell r="A4082">
            <v>94786</v>
          </cell>
          <cell r="B4082" t="str">
            <v>ADAPTADOR COM FLANGES LIVRES, PVC, SOLDÁVEL LONGO, DN 40 MM X 1 1/4 , INSTALADO EM RESERVAÇÃO DE ÁGUA DE EDIFICAÇÃO QUE POSSUA RESERVATÓRIO DE FIBRA/FIBROCIMENTO   FORNECIMENTO E INSTALAÇÃO. AF_06/2016</v>
          </cell>
          <cell r="C4082" t="str">
            <v>UN</v>
          </cell>
          <cell r="D4082">
            <v>27.94</v>
          </cell>
        </row>
        <row r="4083">
          <cell r="A4083">
            <v>94787</v>
          </cell>
          <cell r="B4083" t="str">
            <v>ADAPTADOR COM FLANGES LIVRES, PVC, SOLDÁVEL LONGO, DN 50 MM X 1 1/2 , INSTALADO EM RESERVAÇÃO DE ÁGUA DE EDIFICAÇÃO QUE POSSUA RESERVATÓRIO DE FIBRA/FIBROCIMENTO   FORNECIMENTO E INSTALAÇÃO. AF_06/2016</v>
          </cell>
          <cell r="C4083" t="str">
            <v>UN</v>
          </cell>
          <cell r="D4083">
            <v>36.65</v>
          </cell>
        </row>
        <row r="4084">
          <cell r="A4084">
            <v>94788</v>
          </cell>
          <cell r="B4084" t="str">
            <v>ADAPTADOR COM FLANGES LIVRES, PVC, SOLDÁVEL LONGO, DN 60 MM X 2 , INSTALADO EM RESERVAÇÃO DE ÁGUA DE EDIFICAÇÃO QUE POSSUA RESERVATÓRIO DE FIBRA/FIBROCIMENTO   FORNECIMENTO E INSTALAÇÃO. AF_06/2016</v>
          </cell>
          <cell r="C4084" t="str">
            <v>UN</v>
          </cell>
          <cell r="D4084">
            <v>52.5</v>
          </cell>
        </row>
        <row r="4085">
          <cell r="A4085">
            <v>94789</v>
          </cell>
          <cell r="B4085" t="str">
            <v>ADAPTADOR COM FLANGES LIVRES, PVC, SOLDÁVEL LONGO, DN 75 MM X 2 1/2 , INSTALADO EM RESERVAÇÃO DE ÁGUA DE EDIFICAÇÃO QUE POSSUA RESERVATÓRIO DE FIBRA/FIBROCIMENTO   FORNECIMENTO E INSTALAÇÃO. AF_06/2016</v>
          </cell>
          <cell r="C4085" t="str">
            <v>UN</v>
          </cell>
          <cell r="D4085">
            <v>162.49</v>
          </cell>
        </row>
        <row r="4086">
          <cell r="A4086">
            <v>94790</v>
          </cell>
          <cell r="B4086" t="str">
            <v>ADAPTADOR COM FLANGES LIVRES, PVC, SOLDÁVEL LONGO, DN 85 MM X 3 , INSTALADO EM RESERVAÇÃO DE ÁGUA DE EDIFICAÇÃO QUE POSSUA RESERVATÓRIO DE FIBRA/FIBROCIMENTO   FORNECIMENTO E INSTALAÇÃO. AF_06/2016</v>
          </cell>
          <cell r="C4086" t="str">
            <v>UN</v>
          </cell>
          <cell r="D4086">
            <v>187.79</v>
          </cell>
        </row>
        <row r="4087">
          <cell r="A4087">
            <v>94791</v>
          </cell>
          <cell r="B4087" t="str">
            <v>ADAPTADOR COM FLANGES LIVRES, PVC, SOLDÁVEL LONGO, DN 110 MM X 4 , INSTALADO EM RESERVAÇÃO DE ÁGUA DE EDIFICAÇÃO QUE POSSUA RESERVATÓRIO DE FIBRA/FIBROCIMENTO   FORNECIMENTO E INSTALAÇÃO. AF_06/2016</v>
          </cell>
          <cell r="C4087" t="str">
            <v>UN</v>
          </cell>
          <cell r="D4087">
            <v>262.64</v>
          </cell>
        </row>
        <row r="4088">
          <cell r="A4088">
            <v>94863</v>
          </cell>
          <cell r="B4088" t="str">
            <v>LUVA, CPVC, SOLDÁVEL, DN 73 MM, INSTALADO EM RESERVAÇÃO DE ÁGUA DE EDIFICAÇÃO QUE POSSUA RESERVATÓRIO DE FIBRA/FIBROCIMENTO  FORNECIMENTO E INSTALAÇÃO. AF_06/2016</v>
          </cell>
          <cell r="C4088" t="str">
            <v>UN</v>
          </cell>
          <cell r="D4088">
            <v>90.33</v>
          </cell>
        </row>
        <row r="4089">
          <cell r="A4089">
            <v>95141</v>
          </cell>
          <cell r="B4089" t="str">
            <v>ADAPTADOR COM FLANGES LIVRES, PVC, SOLDÁVEL LONGO, DN  25 MM X 3/4 , INSTALADO EM RESERVAÇÃO DE ÁGUA DE EDIFICAÇÃO QUE POSSUA RESERVATÓRIO DE FIBRA/FIBROCIMENTO    FORNECIMENTO E INSTALAÇÃO. AF_06/2016</v>
          </cell>
          <cell r="C4089" t="str">
            <v>UN</v>
          </cell>
          <cell r="D4089">
            <v>20.27</v>
          </cell>
        </row>
        <row r="4090">
          <cell r="A4090">
            <v>95237</v>
          </cell>
          <cell r="B4090" t="str">
            <v>LUVA COM BUCHA DE LATÃO, PVC, SOLDÁVEL, DN 32MM X 1 , INSTALADO EM RAMAL DE DISTRIBUIÇÃO DE ÁGUA   FORNECIMENTO E INSTALAÇÃO. AF_12/2014</v>
          </cell>
          <cell r="C4090" t="str">
            <v>UN</v>
          </cell>
          <cell r="D4090">
            <v>15.39</v>
          </cell>
        </row>
        <row r="4091">
          <cell r="A4091">
            <v>95693</v>
          </cell>
          <cell r="B4091" t="str">
            <v>LUVA SIMPLES, PVC, SÉRIE NORMAL, ESGOTO PREDIAL, DN 150 MM, JUNTA ELÁSTICA, FORNECIDO E INSTALADO EM SUBCOLETOR AÉREO DE ESGOTO SANITÁRIO. AF_12/2014</v>
          </cell>
          <cell r="C4091" t="str">
            <v>UN</v>
          </cell>
          <cell r="D4091">
            <v>31.38</v>
          </cell>
        </row>
        <row r="4092">
          <cell r="A4092">
            <v>95694</v>
          </cell>
          <cell r="B4092" t="str">
            <v>CURVA 90 GRAUS, PVC, SERIE R, ÁGUA PLUVIAL, DN 100 MM, JUNTA ELÁSTICA, FORNECIDO E INSTALADO EM RAMAL DE ENCAMINHAMENTO. AF_12/2014</v>
          </cell>
          <cell r="C4092" t="str">
            <v>UN</v>
          </cell>
          <cell r="D4092">
            <v>39.58</v>
          </cell>
        </row>
        <row r="4093">
          <cell r="A4093">
            <v>95695</v>
          </cell>
          <cell r="B4093" t="str">
            <v>CURVA 90 GRAUS, PVC, SERIE R, ÁGUA PLUVIAL, DN 100 MM, JUNTA ELÁSTICA, FORNECIDO E INSTALADO EM CONDUTORES VERTICAIS DE ÁGUAS PLUVIAIS. AF_12/2014</v>
          </cell>
          <cell r="C4093" t="str">
            <v>UN</v>
          </cell>
          <cell r="D4093">
            <v>38.29</v>
          </cell>
        </row>
        <row r="4094">
          <cell r="A4094">
            <v>95696</v>
          </cell>
          <cell r="B4094" t="str">
            <v>SPRINKLER TIPO PENDENTE, 68 °C, UNIÃO POR ROSCA DN 15 (1/2") - FORNECIMENTO E INSTALAÇÃO. AF_12/2015</v>
          </cell>
          <cell r="C4094" t="str">
            <v>UN</v>
          </cell>
          <cell r="D4094">
            <v>27.89</v>
          </cell>
        </row>
        <row r="4095">
          <cell r="A4095">
            <v>96637</v>
          </cell>
          <cell r="B4095" t="str">
            <v>JOELHO 90 GRAUS, PPR, DN 25 MM, CLASSE PN 25, INSTALADO EM RAMAL OU SUB-RAMAL DE ÁGUA  FORNECIMENTO E INSTALAÇÃO . AF_06/2015</v>
          </cell>
          <cell r="C4095" t="str">
            <v>UN</v>
          </cell>
          <cell r="D4095">
            <v>9.33</v>
          </cell>
        </row>
        <row r="4096">
          <cell r="A4096">
            <v>96638</v>
          </cell>
          <cell r="B4096" t="str">
            <v>JOELHO 45 GRAUS, PPR, DN 25 MM, CLASSE PN 25, INSTALADO EM RAMAL OU SUB-RAMAL DE ÁGUA  FORNECIMENTO E INSTALAÇÃO . AF_06/2015</v>
          </cell>
          <cell r="C4096" t="str">
            <v>UN</v>
          </cell>
          <cell r="D4096">
            <v>9.02</v>
          </cell>
        </row>
        <row r="4097">
          <cell r="A4097">
            <v>96639</v>
          </cell>
          <cell r="B4097" t="str">
            <v>LUVA, PPR, DN 25 MM, CLASSE PN 25, INSTALADO EM RAMAL OU SUB-RAMAL DE ÁGUA  FORNECIMENTO E INSTALAÇÃO . AF_06/2015</v>
          </cell>
          <cell r="C4097" t="str">
            <v>UN</v>
          </cell>
          <cell r="D4097">
            <v>6.47</v>
          </cell>
        </row>
        <row r="4098">
          <cell r="A4098">
            <v>96640</v>
          </cell>
          <cell r="B4098" t="str">
            <v>CONECTOR MACHO, PPR, 25 X 1/2'', CLASSE PN 25, INSTALADO EM RAMAL OU SUB-RAMAL DE ÁGUA   FORNECIMENTO E INSTALAÇÃO . AF_06/2015</v>
          </cell>
          <cell r="C4098" t="str">
            <v>UN</v>
          </cell>
          <cell r="D4098">
            <v>15.21</v>
          </cell>
        </row>
        <row r="4099">
          <cell r="A4099">
            <v>96641</v>
          </cell>
          <cell r="B4099" t="str">
            <v>CONECTOR FÊMEA, PPR, 25 X 1/2'', CLASSE PN 25, INSTALADO EM RAMAL OU SUB-RAMAL DE ÁGUA   FORNECIMENTO E INSTALAÇÃO . AF_06/2015</v>
          </cell>
          <cell r="C4099" t="str">
            <v>UN</v>
          </cell>
          <cell r="D4099">
            <v>12.09</v>
          </cell>
        </row>
        <row r="4100">
          <cell r="A4100">
            <v>96642</v>
          </cell>
          <cell r="B4100" t="str">
            <v>TÊ NORMAL, PPR, DN 25 MM, CLASSE PN 25, INSTALADO EM RAMAL OU SUB-RAMAL DE ÁGUA  FORNECIMENTO E INSTALAÇÃO . AF_06/2015</v>
          </cell>
          <cell r="C4100" t="str">
            <v>UN</v>
          </cell>
          <cell r="D4100">
            <v>12.36</v>
          </cell>
        </row>
        <row r="4101">
          <cell r="A4101">
            <v>96643</v>
          </cell>
          <cell r="B4101" t="str">
            <v>TÊ MISTURADOR, PPR, 25 X 3/4'' , CLASSE PN 25, INSTALADO EM RAMAL OU SUB-RAMAL DE ÁGUA  FORNECIMENTO E INSTALAÇÃO . AF_06/2015</v>
          </cell>
          <cell r="C4101" t="str">
            <v>UN</v>
          </cell>
          <cell r="D4101">
            <v>30.65</v>
          </cell>
        </row>
        <row r="4102">
          <cell r="A4102">
            <v>96650</v>
          </cell>
          <cell r="B4102" t="str">
            <v>JOELHO 90 GRAUS, PPR, DN 25 MM, CLASSE PN 25, INSTALADO EM RAMAL DE DISTRIBUIÇÃO  FORNECIMENTO E INSTALAÇÃO . AF_06/2015</v>
          </cell>
          <cell r="C4102" t="str">
            <v>UN</v>
          </cell>
          <cell r="D4102">
            <v>6.87</v>
          </cell>
        </row>
        <row r="4103">
          <cell r="A4103">
            <v>96651</v>
          </cell>
          <cell r="B4103" t="str">
            <v>JOELHO 45 GRAUS, PPR, DN 25 MM, CLASSE PN 25, INSTALADO EM RAMAL DE DISTRIBUIÇÃO DE ÁGUA  FORNECIMENTO E INSTALAÇÃO . AF_06/2015</v>
          </cell>
          <cell r="C4103" t="str">
            <v>UN</v>
          </cell>
          <cell r="D4103">
            <v>6.56</v>
          </cell>
        </row>
        <row r="4104">
          <cell r="A4104">
            <v>96652</v>
          </cell>
          <cell r="B4104" t="str">
            <v>JOELHO 90 GRAUS, PPR, DN 32 MM, CLASSE PN 25, INSTALADO EM RAMAL DE DISTRIBUIÇÃO  FORNECIMENTO E INSTALAÇÃO . AF_06/2015</v>
          </cell>
          <cell r="C4104" t="str">
            <v>UN</v>
          </cell>
          <cell r="D4104">
            <v>13.21</v>
          </cell>
        </row>
        <row r="4105">
          <cell r="A4105">
            <v>96653</v>
          </cell>
          <cell r="B4105" t="str">
            <v>JOELHO 45 GRAUS, PPR, DN 32 MM, CLASSE PN 25, INSTALADO EM RAMAL DE DISTRIBUIÇÃO DE ÁGUA  FORNECIMENTO E INSTALAÇÃO . AF_06/2015</v>
          </cell>
          <cell r="C4105" t="str">
            <v>UN</v>
          </cell>
          <cell r="D4105">
            <v>13.18</v>
          </cell>
        </row>
        <row r="4106">
          <cell r="A4106">
            <v>96654</v>
          </cell>
          <cell r="B4106" t="str">
            <v>JOELHO 90 GRAUS, PPR, DN 40 MM, CLASSE PN 25, INSTALADO EM RAMAL DE DISTRIBUIÇÃO  FORNECIMENTO E INSTALAÇÃO . AF_06/2015</v>
          </cell>
          <cell r="C4106" t="str">
            <v>UN</v>
          </cell>
          <cell r="D4106">
            <v>21.77</v>
          </cell>
        </row>
        <row r="4107">
          <cell r="A4107">
            <v>96655</v>
          </cell>
          <cell r="B4107" t="str">
            <v>JOELHO 45 GRAUS, PPR, DN 40 MM, CLASSE PN 25, INSTALADO EM RAMAL DE DISTRIBUIÇÃO DE ÁGUA  FORNECIMENTO E INSTALAÇÃO . AF_06/2015</v>
          </cell>
          <cell r="C4107" t="str">
            <v>UN</v>
          </cell>
          <cell r="D4107">
            <v>21.42</v>
          </cell>
        </row>
        <row r="4108">
          <cell r="A4108">
            <v>96656</v>
          </cell>
          <cell r="B4108" t="str">
            <v>LUVA, PPR, DN 25 MM, CLASSE PN 25, INSTALADO EM RAMAL DE DISTRIBUIÇÃO DE ÁGUA  FORNECIMENTO E INSTALAÇÃO . AF_06/2015</v>
          </cell>
          <cell r="C4108" t="str">
            <v>UN</v>
          </cell>
          <cell r="D4108">
            <v>4.8600000000000003</v>
          </cell>
        </row>
        <row r="4109">
          <cell r="A4109">
            <v>96657</v>
          </cell>
          <cell r="B4109" t="str">
            <v>CONECTOR MACHO, PPR, 25 X 1/2, CLASSE PN 25, INSTALADO EM RAMAL DE DISTRIBUIÇÃO DE ÁGUA  FORNECIMENTO E INSTALAÇÃO . AF_06/2015</v>
          </cell>
          <cell r="C4109" t="str">
            <v>UN</v>
          </cell>
          <cell r="D4109">
            <v>13.6</v>
          </cell>
        </row>
        <row r="4110">
          <cell r="A4110">
            <v>96658</v>
          </cell>
          <cell r="B4110" t="str">
            <v>CONECTOR FÊMEA, PPR, 25 X 1/2'', CLASSE PN 25, INSTALADO EM RAMAL DE DISTRIBUIÇÃO DE ÁGUA   FORNECIMENTO E INSTALAÇÃO . AF_06/2015</v>
          </cell>
          <cell r="C4110" t="str">
            <v>UN</v>
          </cell>
          <cell r="D4110">
            <v>10.48</v>
          </cell>
        </row>
        <row r="4111">
          <cell r="A4111">
            <v>96659</v>
          </cell>
          <cell r="B4111" t="str">
            <v>LUVA, PPR, DN 32 MM, CLASSE PN 25, INSTALADO EM RAMAL DE DISTRIBUIÇÃO DE ÁGUA  FORNECIMENTO E INSTALAÇÃO. AF_06/2015</v>
          </cell>
          <cell r="C4111" t="str">
            <v>UN</v>
          </cell>
          <cell r="D4111">
            <v>8.92</v>
          </cell>
        </row>
        <row r="4112">
          <cell r="A4112">
            <v>96660</v>
          </cell>
          <cell r="B4112" t="str">
            <v>CONECTOR MACHO, PPR, 32 X 3/4'', CLASSE PN 25, INSTALADO EM RAMAL DE DISTRIBUIÇÃO DE ÁGUA   FORNECIMENTO E INSTALAÇÃO. AF_06/2015</v>
          </cell>
          <cell r="C4112" t="str">
            <v>UN</v>
          </cell>
          <cell r="D4112">
            <v>23.49</v>
          </cell>
        </row>
        <row r="4113">
          <cell r="A4113">
            <v>96661</v>
          </cell>
          <cell r="B4113" t="str">
            <v>CONECTOR FÊMEA, PPR, 32 X 3/4'', CLASSE PN 25, INSTALADO EM RAMAL DE DISTRIBUIÇÃO DE ÁGUA   FORNECIMENTO E INSTALAÇÃO . AF_06/2015</v>
          </cell>
          <cell r="C4113" t="str">
            <v>UN</v>
          </cell>
          <cell r="D4113">
            <v>18.690000000000001</v>
          </cell>
        </row>
        <row r="4114">
          <cell r="A4114">
            <v>96662</v>
          </cell>
          <cell r="B4114" t="str">
            <v>BUCHA DE REDUÇÃO, PPR, 32 X 25, CLASSE PN 25, INSTALADO EM RAMAL DE DISTRIBUIÇÃO DE ÁGUA  FORNECIMENTO E INSTALAÇÃO . AF_06/2015</v>
          </cell>
          <cell r="C4114" t="str">
            <v>UN</v>
          </cell>
          <cell r="D4114">
            <v>9.08</v>
          </cell>
        </row>
        <row r="4115">
          <cell r="A4115">
            <v>96663</v>
          </cell>
          <cell r="B4115" t="str">
            <v>LUVA, PPR, DN 40 MM, CLASSE PN 25, INSTALADO EM RAMAL DE DISTRIBUIÇÃO DE ÁGUA  FORNECIMENTO E INSTALAÇÃO. AF_06/2015</v>
          </cell>
          <cell r="C4115" t="str">
            <v>UN</v>
          </cell>
          <cell r="D4115">
            <v>15.9</v>
          </cell>
        </row>
        <row r="4116">
          <cell r="A4116">
            <v>96664</v>
          </cell>
          <cell r="B4116" t="str">
            <v>BUCHA DE REDUÇÃO, PPR, 40 X 25, CLASSE PN 25, INSTALADO EM RAMAL DE DISTRIBUIÇÃO DE ÁGUA  FORNECIMENTO E INSTALAÇÃO . AF_06/2015</v>
          </cell>
          <cell r="C4116" t="str">
            <v>UN</v>
          </cell>
          <cell r="D4116">
            <v>16.93</v>
          </cell>
        </row>
        <row r="4117">
          <cell r="A4117">
            <v>96665</v>
          </cell>
          <cell r="B4117" t="str">
            <v>TÊ NORMAL, PPR, DN 25 MM, CLASSE PN 25, INSTALADO EM RAMAL DE DISTRIBUIÇÃO DE ÁGUA  FORNECIMENTO E INSTALAÇÃO . AF_06/2015</v>
          </cell>
          <cell r="C4117" t="str">
            <v>UN</v>
          </cell>
          <cell r="D4117">
            <v>9.06</v>
          </cell>
        </row>
        <row r="4118">
          <cell r="A4118">
            <v>96666</v>
          </cell>
          <cell r="B4118" t="str">
            <v>TÊ NORMAL, PPR, DN 32 MM, CLASSE PN 25, INSTALADO EM RAMAL DE DISTRIBUIÇÃO DE ÁGUA  FORNECIMENTO E INSTALAÇÃO . AF_06/2015</v>
          </cell>
          <cell r="C4118" t="str">
            <v>UN</v>
          </cell>
          <cell r="D4118">
            <v>17.690000000000001</v>
          </cell>
        </row>
        <row r="4119">
          <cell r="A4119">
            <v>96667</v>
          </cell>
          <cell r="B4119" t="str">
            <v>TÊ NORMAL, PPR, DN 40 MM, CLASSE PN 25, INSTALADO EM RAMAL DE DISTRIBUIÇÃO DE ÁGUA  FORNECIMENTO E INSTALAÇÃO . AF_06/2015</v>
          </cell>
          <cell r="C4119" t="str">
            <v>UN</v>
          </cell>
          <cell r="D4119">
            <v>30.45</v>
          </cell>
        </row>
        <row r="4120">
          <cell r="A4120">
            <v>96684</v>
          </cell>
          <cell r="B4120" t="str">
            <v>JOELHO 90 GRAUS, PPR, DN 25 MM, CLASSE PN 25, INSTALADO EM PRUMADA DE ÁGUA  FORNECIMENTO E INSTALAÇÃO . AF_06/2015</v>
          </cell>
          <cell r="C4120" t="str">
            <v>UN</v>
          </cell>
          <cell r="D4120">
            <v>3.18</v>
          </cell>
        </row>
        <row r="4121">
          <cell r="A4121">
            <v>96685</v>
          </cell>
          <cell r="B4121" t="str">
            <v>JOELHO 45 GRAUS, PPR, DN 25 MM, CLASSE PN 25, INSTALADO EM PRUMADA DE ÁGUA  FORNECIMENTO E INSTALAÇÃO . AF_06/2015</v>
          </cell>
          <cell r="C4121" t="str">
            <v>UN</v>
          </cell>
          <cell r="D4121">
            <v>2.87</v>
          </cell>
        </row>
        <row r="4122">
          <cell r="A4122">
            <v>96686</v>
          </cell>
          <cell r="B4122" t="str">
            <v>JOELHO 90 GRAUS, PPR, DN 32 MM, CLASSE PN 25, INSTALADO EM PRUMADA DE ÁGUA  FORNECIMENTO E INSTALAÇÃO . AF_06/2015</v>
          </cell>
          <cell r="C4122" t="str">
            <v>UN</v>
          </cell>
          <cell r="D4122">
            <v>4.76</v>
          </cell>
        </row>
        <row r="4123">
          <cell r="A4123">
            <v>96687</v>
          </cell>
          <cell r="B4123" t="str">
            <v>JOELHO 45 GRAUS, PPR, DN 32 MM, CLASSE PN 25, INSTALADO EM PRUMADA DE ÁGUA  FORNECIMENTO E INSTALAÇÃO . AF_06/2015</v>
          </cell>
          <cell r="C4123" t="str">
            <v>UN</v>
          </cell>
          <cell r="D4123">
            <v>4.7300000000000004</v>
          </cell>
        </row>
        <row r="4124">
          <cell r="A4124">
            <v>96688</v>
          </cell>
          <cell r="B4124" t="str">
            <v>JOELHO 90 GRAUS, PPR, DN 40 MM, CLASSE PN 25, INSTALADO EM PRUMADA DE ÁGUA  FORNECIMENTO E INSTALAÇÃO . AF_06/2015</v>
          </cell>
          <cell r="C4124" t="str">
            <v>UN</v>
          </cell>
          <cell r="D4124">
            <v>8.11</v>
          </cell>
        </row>
        <row r="4125">
          <cell r="A4125">
            <v>96689</v>
          </cell>
          <cell r="B4125" t="str">
            <v>JOELHO 45 GRAUS, PPR, DN 40 MM, CLASSE PN 25, INSTALADO EM PRUMADA DE ÁGUA  FORNECIMENTO E INSTALAÇÃO . AF_06/2015</v>
          </cell>
          <cell r="C4125" t="str">
            <v>UN</v>
          </cell>
          <cell r="D4125">
            <v>7.76</v>
          </cell>
        </row>
        <row r="4126">
          <cell r="A4126">
            <v>96690</v>
          </cell>
          <cell r="B4126" t="str">
            <v>JOELHO 90 GRAUS, PPR, DN 50 MM, CLASSE PN 25, INSTALADO EM PRUMADA DE ÁGUA  FORNECIMENTO E INSTALAÇÃO . AF_06/2015</v>
          </cell>
          <cell r="C4126" t="str">
            <v>UN</v>
          </cell>
          <cell r="D4126">
            <v>14.91</v>
          </cell>
        </row>
        <row r="4127">
          <cell r="A4127">
            <v>96691</v>
          </cell>
          <cell r="B4127" t="str">
            <v>JOELHO 45 GRAUS, PPR, DN 50 MM, CLASSE PN 25, INSTALADO EM PRUMADA DE ÁGUA  FORNECIMENTO E INSTALAÇÃO . AF_06/2015</v>
          </cell>
          <cell r="C4127" t="str">
            <v>UN</v>
          </cell>
          <cell r="D4127">
            <v>15.38</v>
          </cell>
        </row>
        <row r="4128">
          <cell r="A4128">
            <v>96692</v>
          </cell>
          <cell r="B4128" t="str">
            <v>JOELHO 90 GRAUS, PPR, DN 63 MM, CLASSE PN 25, INSTALADO EM PRUMADA DE ÁGUA  FORNECIMENTO E INSTALAÇÃO . AF_06/2015</v>
          </cell>
          <cell r="C4128" t="str">
            <v>UN</v>
          </cell>
          <cell r="D4128">
            <v>22.56</v>
          </cell>
        </row>
        <row r="4129">
          <cell r="A4129">
            <v>96693</v>
          </cell>
          <cell r="B4129" t="str">
            <v>JOELHO 45 GRAUS, PPR, DN 63 MM, CLASSE PN 25, INSTALADO EM PRUMADA DE ÁGUA  FORNECIMENTO E INSTALAÇÃO . AF_06/2015</v>
          </cell>
          <cell r="C4129" t="str">
            <v>UN</v>
          </cell>
          <cell r="D4129">
            <v>21.41</v>
          </cell>
        </row>
        <row r="4130">
          <cell r="A4130">
            <v>96694</v>
          </cell>
          <cell r="B4130" t="str">
            <v>JOELHO 90 GRAUS, PPR, DN 75 MM, CLASSE PN 25, INSTALADO EM PRUMADA DE ÁGUA  FORNECIMENTO E INSTALAÇÃO . AF_06/2015</v>
          </cell>
          <cell r="C4130" t="str">
            <v>UN</v>
          </cell>
          <cell r="D4130">
            <v>48.84</v>
          </cell>
        </row>
        <row r="4131">
          <cell r="A4131">
            <v>96695</v>
          </cell>
          <cell r="B4131" t="str">
            <v>JOELHO 45 GRAUS, PPR, DN 75 MM, CLASSE PN 25, INSTALADO EM PRUMADA DE ÁGUA  FORNECIMENTO E INSTALAÇÃO . AF_06/2015</v>
          </cell>
          <cell r="C4131" t="str">
            <v>UN</v>
          </cell>
          <cell r="D4131">
            <v>47.49</v>
          </cell>
        </row>
        <row r="4132">
          <cell r="A4132">
            <v>96696</v>
          </cell>
          <cell r="B4132" t="str">
            <v>JOELHO 90 GRAUS, PPR, DN 90 MM, CLASSE PN 25, INSTALADO EM PRUMADA DE ÁGUA  FORNECIMENTO E INSTALAÇÃO . AF_06/2015</v>
          </cell>
          <cell r="C4132" t="str">
            <v>UN</v>
          </cell>
          <cell r="D4132">
            <v>73.430000000000007</v>
          </cell>
        </row>
        <row r="4133">
          <cell r="A4133">
            <v>96697</v>
          </cell>
          <cell r="B4133" t="str">
            <v>JOELHO 90 GRAUS, PPR, DN 110 MM, CLASSE PN 25, INSTALADO EM PRUMADA DE ÁGUA  FORNECIMENTO E INSTALAÇÃO . AF_06/2015</v>
          </cell>
          <cell r="C4133" t="str">
            <v>UN</v>
          </cell>
          <cell r="D4133">
            <v>109.83</v>
          </cell>
        </row>
        <row r="4134">
          <cell r="A4134">
            <v>96698</v>
          </cell>
          <cell r="B4134" t="str">
            <v>LUVA, PPR, DN 25 MM, CLASSE PN 25, INSTALADO EM PRUMADA DE ÁGUA  FORNECIMENTO E INSTALAÇÃO . AF_06/2015</v>
          </cell>
          <cell r="C4134" t="str">
            <v>UN</v>
          </cell>
          <cell r="D4134">
            <v>2.39</v>
          </cell>
        </row>
        <row r="4135">
          <cell r="A4135">
            <v>96699</v>
          </cell>
          <cell r="B4135" t="str">
            <v>CONECTOR MACHO, PPR, 25 X 1/2'', CLASSE PN 25, INSTALADO EM PRUMADA DE ÁGUA   FORNECIMENTO E INSTALAÇÃO . AF_06/2015</v>
          </cell>
          <cell r="C4135" t="str">
            <v>UN</v>
          </cell>
          <cell r="D4135">
            <v>11.13</v>
          </cell>
        </row>
        <row r="4136">
          <cell r="A4136">
            <v>96700</v>
          </cell>
          <cell r="B4136" t="str">
            <v>CONECTOR FÊMEA, PPR, 25 X 1/2'', CLASSE PN 25, INSTALADO EM PRUMADA DE ÁGUA   FORNECIMENTO E INSTALAÇÃO . AF_06/2015</v>
          </cell>
          <cell r="C4136" t="str">
            <v>UN</v>
          </cell>
          <cell r="D4136">
            <v>8.01</v>
          </cell>
        </row>
        <row r="4137">
          <cell r="A4137">
            <v>96701</v>
          </cell>
          <cell r="B4137" t="str">
            <v>LUVA, PPR, DN 32 MM, CLASSE PN 25, INSTALADO EM PRUMADA DE ÁGUA  FORNECIMENTO E INSTALAÇÃO. AF_06/2015</v>
          </cell>
          <cell r="C4137" t="str">
            <v>UN</v>
          </cell>
          <cell r="D4137">
            <v>3.29</v>
          </cell>
        </row>
        <row r="4138">
          <cell r="A4138">
            <v>96702</v>
          </cell>
          <cell r="B4138" t="str">
            <v>BUCHA DE REDUÇÃO, PPR, 32 X 25, CLASSE PN 25, INSTALADO EM PRUMADA DE ÁGUA  FORNECIMENTO E INSTALAÇÃO . AF_06/2015</v>
          </cell>
          <cell r="C4138" t="str">
            <v>UN</v>
          </cell>
          <cell r="D4138">
            <v>3.45</v>
          </cell>
        </row>
        <row r="4139">
          <cell r="A4139">
            <v>96703</v>
          </cell>
          <cell r="B4139" t="str">
            <v>LUVA, PPR, DN 40 MM, CLASSE PN 25, INSTALADO EM PRUMADA DE ÁGUA  FORNECIMENTO E INSTALAÇÃO. AF_06/2015</v>
          </cell>
          <cell r="C4139" t="str">
            <v>UN</v>
          </cell>
          <cell r="D4139">
            <v>6.78</v>
          </cell>
        </row>
        <row r="4140">
          <cell r="A4140">
            <v>96704</v>
          </cell>
          <cell r="B4140" t="str">
            <v>BUCHA DE REDUÇÃO, PPR, 40 X 25, CLASSE PN 25, INSTALADO EM PRUMADA DE ÁGUA  FORNECIMENTO E INSTALAÇÃO . AF_06/2015</v>
          </cell>
          <cell r="C4140" t="str">
            <v>UN</v>
          </cell>
          <cell r="D4140">
            <v>7.81</v>
          </cell>
        </row>
        <row r="4141">
          <cell r="A4141">
            <v>96705</v>
          </cell>
          <cell r="B4141" t="str">
            <v>LUVA, PPR, DN 50 MM, CLASSE PN 25, INSTALADO EM PRUMADA DE ÁGUA  FORNECIMENTO E INSTALAÇÃO. AF_06/2015</v>
          </cell>
          <cell r="C4141" t="str">
            <v>UN</v>
          </cell>
          <cell r="D4141">
            <v>10.199999999999999</v>
          </cell>
        </row>
        <row r="4142">
          <cell r="A4142">
            <v>96706</v>
          </cell>
          <cell r="B4142" t="str">
            <v>LUVA, PPR, DN 63 MM, CLASSE PN 25, INSTALADO EM PRUMADA DE ÁGUA  FORNECIMENTO E INSTALAÇÃO. AF_06/2015</v>
          </cell>
          <cell r="C4142" t="str">
            <v>UN</v>
          </cell>
          <cell r="D4142">
            <v>15.35</v>
          </cell>
        </row>
        <row r="4143">
          <cell r="A4143">
            <v>96707</v>
          </cell>
          <cell r="B4143" t="str">
            <v>LUVA, PPR, DN 75 MM, CLASSE PN 25, INSTALADO EM PRUMADA DE ÁGUA  FORNECIMENTO E INSTALAÇÃO. AF_06/2015</v>
          </cell>
          <cell r="C4143" t="str">
            <v>UN</v>
          </cell>
          <cell r="D4143">
            <v>31.42</v>
          </cell>
        </row>
        <row r="4144">
          <cell r="A4144">
            <v>96708</v>
          </cell>
          <cell r="B4144" t="str">
            <v>LUVA, PPR, DN 90 MM, CLASSE PN 25, INSTALADO EM PRUMADA DE ÁGUA  FORNECIMENTO E INSTALAÇÃO. AF_06/2015</v>
          </cell>
          <cell r="C4144" t="str">
            <v>UN</v>
          </cell>
          <cell r="D4144">
            <v>49.41</v>
          </cell>
        </row>
        <row r="4145">
          <cell r="A4145">
            <v>96709</v>
          </cell>
          <cell r="B4145" t="str">
            <v>LUVA, PPR, DN 110 MM, CLASSE PN 25, INSTALADO EM PRUMADA DE ÁGUA  FORNECIMENTO E INSTALAÇÃO. AF_06/2015</v>
          </cell>
          <cell r="C4145" t="str">
            <v>UN</v>
          </cell>
          <cell r="D4145">
            <v>77.94</v>
          </cell>
        </row>
        <row r="4146">
          <cell r="A4146">
            <v>96710</v>
          </cell>
          <cell r="B4146" t="str">
            <v>TÊ NORMAL, PPR, DN 25 MM, CLASSE PN 25, INSTALADO EM PRUMADA DE ÁGUA  FORNECIMENTO E INSTALAÇÃO . AF_06/2015</v>
          </cell>
          <cell r="C4146" t="str">
            <v>UN</v>
          </cell>
          <cell r="D4146">
            <v>4.17</v>
          </cell>
        </row>
        <row r="4147">
          <cell r="A4147">
            <v>96711</v>
          </cell>
          <cell r="B4147" t="str">
            <v>TÊ NORMAL, PPR, DN 32 MM, CLASSE PN 25, INSTALADO EM PRUMADA DE ÁGUA  FORNECIMENTO E INSTALAÇÃO . AF_06/2015</v>
          </cell>
          <cell r="C4147" t="str">
            <v>UN</v>
          </cell>
          <cell r="D4147">
            <v>6.45</v>
          </cell>
        </row>
        <row r="4148">
          <cell r="A4148">
            <v>96712</v>
          </cell>
          <cell r="B4148" t="str">
            <v>TÊ NORMAL, PPR, DN 40 MM, CLASSE PN 25, INSTALADO EM PRUMADA DE ÁGUA  FORNECIMENTO E INSTALAÇÃO . AF_06/2015</v>
          </cell>
          <cell r="C4148" t="str">
            <v>UN</v>
          </cell>
          <cell r="D4148">
            <v>12.2</v>
          </cell>
        </row>
        <row r="4149">
          <cell r="A4149">
            <v>96713</v>
          </cell>
          <cell r="B4149" t="str">
            <v>TÊ NORMAL, PPR, DN 50 MM, CLASSE PN 25, INSTALADO EM PRUMADA DE ÁGUA  FORNECIMENTO E INSTALAÇÃO . AF_06/2015</v>
          </cell>
          <cell r="C4149" t="str">
            <v>UN</v>
          </cell>
          <cell r="D4149">
            <v>17</v>
          </cell>
        </row>
        <row r="4150">
          <cell r="A4150">
            <v>96714</v>
          </cell>
          <cell r="B4150" t="str">
            <v>TÊ NORMAL, PPR, DN 63 MM, CLASSE PN 25, INSTALADO EM PRUMADA DE ÁGUA  FORNECIMENTO E INSTALAÇÃO . AF_06/2015</v>
          </cell>
          <cell r="C4150" t="str">
            <v>UN</v>
          </cell>
          <cell r="D4150">
            <v>28.53</v>
          </cell>
        </row>
        <row r="4151">
          <cell r="A4151">
            <v>96715</v>
          </cell>
          <cell r="B4151" t="str">
            <v>TÊ NORMAL, PPR, DN 75 MM, CLASSE PN 25, INSTALADO EM PRUMADA DE ÁGUA  FORNECIMENTO E INSTALAÇÃO . AF_06/2015</v>
          </cell>
          <cell r="C4151" t="str">
            <v>UN</v>
          </cell>
          <cell r="D4151">
            <v>52.93</v>
          </cell>
        </row>
        <row r="4152">
          <cell r="A4152">
            <v>96716</v>
          </cell>
          <cell r="B4152" t="str">
            <v>TÊ NORMAL, PPR, DN 90 MM, CLASSE PN 25, INSTALADO EM PRUMADA DE ÁGUA  FORNECIMENTO E INSTALAÇÃO . AF_06/2015</v>
          </cell>
          <cell r="C4152" t="str">
            <v>UN</v>
          </cell>
          <cell r="D4152">
            <v>79.34</v>
          </cell>
        </row>
        <row r="4153">
          <cell r="A4153">
            <v>96717</v>
          </cell>
          <cell r="B4153" t="str">
            <v>TÊ NORMAL, PPR, DN 110 MM, CLASSE PN 25, INSTALADO EM PRUMADA DE ÁGUA  FORNECIMENTO E INSTALAÇÃO . AF_06/2015</v>
          </cell>
          <cell r="C4153" t="str">
            <v>UN</v>
          </cell>
          <cell r="D4153">
            <v>124.68</v>
          </cell>
        </row>
        <row r="4154">
          <cell r="A4154">
            <v>96736</v>
          </cell>
          <cell r="B4154" t="str">
            <v>LUVA, PPR, DN 20 MM, CLASSE PN 25, INSTALADO EM RESERVAÇÃO DE ÁGUA DE EDIFICAÇÃO QUE POSSUA RESERVATÓRIO DE FIBRA/FIBROCIMENTO  FORNECIMENTO E INSTALAÇÃO. AF_06/2016</v>
          </cell>
          <cell r="C4154" t="str">
            <v>UN</v>
          </cell>
          <cell r="D4154">
            <v>3.69</v>
          </cell>
        </row>
        <row r="4155">
          <cell r="A4155">
            <v>96737</v>
          </cell>
          <cell r="B4155" t="str">
            <v>LUVA, PPR, DN 25 MM, CLASSE PN 25, INSTALADO EM RESERVAÇÃO DE ÁGUA DE EDIFICAÇÃO QUE POSSUA RESERVATÓRIO DE FIBRA/FIBROCIMENTO  FORNECIMENTO E INSTALAÇÃO. AF_06/2016</v>
          </cell>
          <cell r="C4155" t="str">
            <v>UN</v>
          </cell>
          <cell r="D4155">
            <v>4.17</v>
          </cell>
        </row>
        <row r="4156">
          <cell r="A4156">
            <v>96738</v>
          </cell>
          <cell r="B4156" t="str">
            <v>CONECTOR MACHO, PPR, 25 X 1/2'', CLASSE PN 25,  INSTALADO EM RESERVAÇÃO DE ÁGUA DE EDIFICAÇÃO QUE POSSUA RESERVATÓRIO DE FIBRA/FIBROCIMENTO   FORNECIMENTO E INSTALAÇÃO. AF_06/2016</v>
          </cell>
          <cell r="C4156" t="str">
            <v>UN</v>
          </cell>
          <cell r="D4156">
            <v>12.91</v>
          </cell>
        </row>
        <row r="4157">
          <cell r="A4157">
            <v>96739</v>
          </cell>
          <cell r="B4157" t="str">
            <v>LUVA, PPR, DN 32 MM, CLASSE PN 25, INSTALADO EM RESERVAÇÃO DE ÁGUA DE EDIFICAÇÃO QUE POSSUA RESERVATÓRIO DE FIBRA/FIBROCIMENTO  FORNECIMENTO E INSTALAÇÃO. AF_06/2016</v>
          </cell>
          <cell r="C4157" t="str">
            <v>UN</v>
          </cell>
          <cell r="D4157">
            <v>5.39</v>
          </cell>
        </row>
        <row r="4158">
          <cell r="A4158">
            <v>96740</v>
          </cell>
          <cell r="B4158" t="str">
            <v>CONECTOR MACHO, PPR, 32 X 3/4'', CLASSE PN 25,  INSTALADO EM RESERVAÇÃO DE ÁGUA DE EDIFICAÇÃO QUE POSSUA RESERVATÓRIO DE FIBRA/FIBROCIMENTO   FORNECIMENTO E INSTALAÇÃO. AF_06/2016</v>
          </cell>
          <cell r="C4158" t="str">
            <v>UN</v>
          </cell>
          <cell r="D4158">
            <v>19.96</v>
          </cell>
        </row>
        <row r="4159">
          <cell r="A4159">
            <v>96741</v>
          </cell>
          <cell r="B4159" t="str">
            <v>LUVA, PPR, DN 40 MM, CLASSE PN 25, INSTALADO EM RESERVAÇÃO DE ÁGUA DE EDIFICAÇÃO QUE POSSUA RESERVATÓRIO DE FIBRA/FIBROCIMENTO  FORNECIMENTO E INSTALAÇÃO. AF_06/2016</v>
          </cell>
          <cell r="C4159" t="str">
            <v>UN</v>
          </cell>
          <cell r="D4159">
            <v>8.23</v>
          </cell>
        </row>
        <row r="4160">
          <cell r="A4160">
            <v>96742</v>
          </cell>
          <cell r="B4160" t="str">
            <v>LUVA, PPR, DN 50 MM, CLASSE PN 25, INSTALADO EM RESERVAÇÃO DE ÁGUA DE EDIFICAÇÃO QUE POSSUA RESERVATÓRIO DE FIBRA/FIBROCIMENTO  FORNECIMENTO E INSTALAÇÃO. AF_06/2016</v>
          </cell>
          <cell r="C4160" t="str">
            <v>UN</v>
          </cell>
          <cell r="D4160">
            <v>12.49</v>
          </cell>
        </row>
        <row r="4161">
          <cell r="A4161">
            <v>96743</v>
          </cell>
          <cell r="B4161" t="str">
            <v>LUVA, PPR, DN 63 MM, CLASSE PN 25, INSTALADO EM RESERVAÇÃO DE ÁGUA DE EDIFICAÇÃO QUE POSSUA RESERVATÓRIO DE FIBRA/FIBROCIMENTO  FORNECIMENTO E INSTALAÇÃO. AF_06/2016</v>
          </cell>
          <cell r="C4161" t="str">
            <v>UN</v>
          </cell>
          <cell r="D4161">
            <v>15.95</v>
          </cell>
        </row>
        <row r="4162">
          <cell r="A4162">
            <v>96744</v>
          </cell>
          <cell r="B4162" t="str">
            <v>LUVA, PPR, DN 75 MM, CLASSE PN 25, INSTALADO EM RESERVAÇÃO DE ÁGUA DE EDIFICAÇÃO QUE POSSUA RESERVATÓRIO DE FIBRA/FIBROCIMENTO  FORNECIMENTO E INSTALAÇÃO. AF_06/2016</v>
          </cell>
          <cell r="C4162" t="str">
            <v>UN</v>
          </cell>
          <cell r="D4162">
            <v>33.68</v>
          </cell>
        </row>
        <row r="4163">
          <cell r="A4163">
            <v>96745</v>
          </cell>
          <cell r="B4163" t="str">
            <v>LUVA, PPR, DN 90 MM, CLASSE PN 25, INSTALADO EM RESERVAÇÃO DE ÁGUA DE EDIFICAÇÃO QUE POSSUA RESERVATÓRIO DE FIBRA/FIBROCIMENTO  FORNECIMENTO E INSTALAÇÃO. AF_06/2016</v>
          </cell>
          <cell r="C4163" t="str">
            <v>UN</v>
          </cell>
          <cell r="D4163">
            <v>48.86</v>
          </cell>
        </row>
        <row r="4164">
          <cell r="A4164">
            <v>96746</v>
          </cell>
          <cell r="B4164" t="str">
            <v>LUVA, PPR, DN 110 MM, CLASSE PN 25, INSTALADO EM RESERVAÇÃO DE ÁGUA DE EDIFICAÇÃO QUE POSSUA RESERVATÓRIO DE FIBRA/FIBROCIMENTO  FORNECIMENTO E INSTALAÇÃO. AF_06/2016</v>
          </cell>
          <cell r="C4164" t="str">
            <v>UN</v>
          </cell>
          <cell r="D4164">
            <v>77.900000000000006</v>
          </cell>
        </row>
        <row r="4165">
          <cell r="A4165">
            <v>96747</v>
          </cell>
          <cell r="B4165" t="str">
            <v>JOELHO 90 GRAUS, PPR, DN 20 MM, CLASSE PN 25,  INSTALADO EM RESERVAÇÃO DE ÁGUA DE EDIFICAÇÃO QUE POSSUA RESERVATÓRIO DE FIBRA/FIBROCIMENTO  FORNECIMENTO E INSTALAÇÃO. AF_06/2016</v>
          </cell>
          <cell r="C4165" t="str">
            <v>UN</v>
          </cell>
          <cell r="D4165">
            <v>5.26</v>
          </cell>
        </row>
        <row r="4166">
          <cell r="A4166">
            <v>96748</v>
          </cell>
          <cell r="B4166" t="str">
            <v>JOELHO 90 GRAUS, PPR, DN 25 MM, CLASSE PN 25,  INSTALADO EM RESERVAÇÃO DE ÁGUA DE EDIFICAÇÃO QUE POSSUA RESERVATÓRIO DE FIBRA/FIBROCIMENTO  FORNECIMENTO E INSTALAÇÃO. AF_06/2016</v>
          </cell>
          <cell r="C4166" t="str">
            <v>UN</v>
          </cell>
          <cell r="D4166">
            <v>5.86</v>
          </cell>
        </row>
        <row r="4167">
          <cell r="A4167">
            <v>96749</v>
          </cell>
          <cell r="B4167" t="str">
            <v>JOELHO 90 GRAUS, PPR, DN 32 MM, CLASSE PN 25,  INSTALADO EM RESERVAÇÃO DE ÁGUA DE EDIFICAÇÃO QUE POSSUA RESERVATÓRIO DE FIBRA/FIBROCIMENTO  FORNECIMENTO E INSTALAÇÃO. AF_06/2016</v>
          </cell>
          <cell r="C4167" t="str">
            <v>UN</v>
          </cell>
          <cell r="D4167">
            <v>7.93</v>
          </cell>
        </row>
        <row r="4168">
          <cell r="A4168">
            <v>96750</v>
          </cell>
          <cell r="B4168" t="str">
            <v>JOELHO 90 GRAUS, PPR, DN 40 MM, CLASSE PN 25,  INSTALADO EM RESERVAÇÃO DE ÁGUA DE EDIFICAÇÃO QUE POSSUA RESERVATÓRIO DE FIBRA/FIBROCIMENTO  FORNECIMENTO E INSTALAÇÃO. AF_06/2016</v>
          </cell>
          <cell r="C4168" t="str">
            <v>UN</v>
          </cell>
          <cell r="D4168">
            <v>10.28</v>
          </cell>
        </row>
        <row r="4169">
          <cell r="A4169">
            <v>96751</v>
          </cell>
          <cell r="B4169" t="str">
            <v>JOELHO 90 GRAUS, PPR, DN 50 MM, CLASSE PN 25,  INSTALADO EM RESERVAÇÃO DE ÁGUA DE EDIFICAÇÃO QUE POSSUA RESERVATÓRIO DE FIBRA/FIBROCIMENTO  FORNECIMENTO E INSTALAÇÃO. AF_06/2016</v>
          </cell>
          <cell r="C4169" t="str">
            <v>UN</v>
          </cell>
          <cell r="D4169">
            <v>18.350000000000001</v>
          </cell>
        </row>
        <row r="4170">
          <cell r="A4170">
            <v>96752</v>
          </cell>
          <cell r="B4170" t="str">
            <v>JOELHO 90 GRAUS, PPR, DN 63 MM, CLASSE PN 25,  INSTALADO EM RESERVAÇÃO DE ÁGUA DE EDIFICAÇÃO QUE POSSUA RESERVATÓRIO DE FIBRA/FIBROCIMENTO  FORNECIMENTO E INSTALAÇÃO. AF_06/2016</v>
          </cell>
          <cell r="C4170" t="str">
            <v>UN</v>
          </cell>
          <cell r="D4170">
            <v>23.48</v>
          </cell>
        </row>
        <row r="4171">
          <cell r="A4171">
            <v>96753</v>
          </cell>
          <cell r="B4171" t="str">
            <v>JOELHO 90 GRAUS, PPR, DN 75 MM, CLASSE PN 25,  INSTALADO EM RESERVAÇÃO DE ÁGUA DE EDIFICAÇÃO QUE POSSUA RESERVATÓRIO DE FIBRA/FIBROCIMENTO  FORNECIMENTO E INSTALAÇÃO. AF_06/2016</v>
          </cell>
          <cell r="C4171" t="str">
            <v>UN</v>
          </cell>
          <cell r="D4171">
            <v>52.24</v>
          </cell>
        </row>
        <row r="4172">
          <cell r="A4172">
            <v>96754</v>
          </cell>
          <cell r="B4172" t="str">
            <v>JOELHO 90 GRAUS, PPR, DN 90 MM, CLASSE PN 25,  INSTALADO EM RESERVAÇÃO DE ÁGUA DE EDIFICAÇÃO QUE POSSUA RESERVATÓRIO DE FIBRA/FIBROCIMENTO  FORNECIMENTO E INSTALAÇÃO. AF_06/2016</v>
          </cell>
          <cell r="C4172" t="str">
            <v>UN</v>
          </cell>
          <cell r="D4172">
            <v>72.59</v>
          </cell>
        </row>
        <row r="4173">
          <cell r="A4173">
            <v>96755</v>
          </cell>
          <cell r="B4173" t="str">
            <v>JOELHO 90 GRAUS, PPR, DN 110 MM, CLASSE PN 25,  INSTALADO EM RESERVAÇÃO DE ÁGUA DE EDIFICAÇÃO QUE POSSUA RESERVATÓRIO DE FIBRA/FIBROCIMENTO  FORNECIMENTO E INSTALAÇÃO. AF_06/2016</v>
          </cell>
          <cell r="C4173" t="str">
            <v>UN</v>
          </cell>
          <cell r="D4173">
            <v>109.8</v>
          </cell>
        </row>
        <row r="4174">
          <cell r="A4174">
            <v>96756</v>
          </cell>
          <cell r="B4174" t="str">
            <v>TÊ MISTURADOR, PPR, DN 20 MM, CLASSE PN 25,  INSTALADO EM RESERVAÇÃO DE ÁGUA DE EDIFICAÇÃO QUE POSSUA RESERVATÓRIO DE FIBRA/FIBROCIMENTO  FORNECIMENTO E INSTALAÇÃO. AF_06/2016</v>
          </cell>
          <cell r="C4174" t="str">
            <v>UN</v>
          </cell>
          <cell r="D4174">
            <v>9.2899999999999991</v>
          </cell>
        </row>
        <row r="4175">
          <cell r="A4175">
            <v>96757</v>
          </cell>
          <cell r="B4175" t="str">
            <v>TÊ MISTURADOR, PPR, DN 25 MM, CLASSE PN 25,  INSTALADO EM RESERVAÇÃO DE ÁGUA DE EDIFICAÇÃO QUE POSSUA RESERVATÓRIO DE FIBRA/FIBROCIMENTO  FORNECIMENTO E INSTALAÇÃO. AF_06/2016</v>
          </cell>
          <cell r="C4175" t="str">
            <v>UN</v>
          </cell>
          <cell r="D4175">
            <v>8.98</v>
          </cell>
        </row>
        <row r="4176">
          <cell r="A4176">
            <v>96758</v>
          </cell>
          <cell r="B4176" t="str">
            <v>TÊ, PPR, DN 32 MM, CLASSE PN 25,  INSTALADO EM RESERVAÇÃO DE ÁGUA DE EDIFICAÇÃO QUE POSSUA RESERVATÓRIO DE FIBRA/FIBROCIMENTO  FORNECIMENTO E INSTALAÇÃO. AF_06/2016</v>
          </cell>
          <cell r="C4176" t="str">
            <v>UN</v>
          </cell>
          <cell r="D4176">
            <v>10.66</v>
          </cell>
        </row>
        <row r="4177">
          <cell r="A4177">
            <v>96759</v>
          </cell>
          <cell r="B4177" t="str">
            <v>TÊ, PPR, DN 40 MM, CLASSE PN 25,  INSTALADO EM RESERVAÇÃO DE ÁGUA DE EDIFICAÇÃO QUE POSSUA RESERVATÓRIO DE FIBRA/FIBROCIMENTO  FORNECIMENTO E INSTALAÇÃO. AF_06/2016</v>
          </cell>
          <cell r="C4177" t="str">
            <v>UN</v>
          </cell>
          <cell r="D4177">
            <v>15.11</v>
          </cell>
        </row>
        <row r="4178">
          <cell r="A4178">
            <v>96760</v>
          </cell>
          <cell r="B4178" t="str">
            <v>TÊ, PPR, DN 50 MM, CLASSE PN 25,  INSTALADO EM RESERVAÇÃO DE ÁGUA DE EDIFICAÇÃO QUE POSSUA RESERVATÓRIO DE FIBRA/FIBROCIMENTO  FORNECIMENTO E INSTALAÇÃO. AF_06/2016</v>
          </cell>
          <cell r="C4178" t="str">
            <v>UN</v>
          </cell>
          <cell r="D4178">
            <v>21.57</v>
          </cell>
        </row>
        <row r="4179">
          <cell r="A4179">
            <v>96761</v>
          </cell>
          <cell r="B4179" t="str">
            <v>TÊ, PPR, DN 63 MM, CLASSE PN 25,  INSTALADO EM RESERVAÇÃO DE ÁGUA DE EDIFICAÇÃO QUE POSSUA RESERVATÓRIO DE FIBRA/FIBROCIMENTO  FORNECIMENTO E INSTALAÇÃO. AF_06/2016</v>
          </cell>
          <cell r="C4179" t="str">
            <v>UN</v>
          </cell>
          <cell r="D4179">
            <v>29.77</v>
          </cell>
        </row>
        <row r="4180">
          <cell r="A4180">
            <v>96762</v>
          </cell>
          <cell r="B4180" t="str">
            <v>TÊ, PPR, DN 75 MM, CLASSE PN 25,  INSTALADO EM RESERVAÇÃO DE ÁGUA DE EDIFICAÇÃO QUE POSSUA RESERVATÓRIO DE FIBRA/FIBROCIMENTO  FORNECIMENTO E INSTALAÇÃO. AF_06/2016</v>
          </cell>
          <cell r="C4180" t="str">
            <v>UN</v>
          </cell>
          <cell r="D4180">
            <v>57.43</v>
          </cell>
        </row>
        <row r="4181">
          <cell r="A4181">
            <v>96763</v>
          </cell>
          <cell r="B4181" t="str">
            <v>TÊ, PPR, DN 90 MM, CLASSE PN 25,  INSTALADO EM RESERVAÇÃO DE ÁGUA DE EDIFICAÇÃO QUE POSSUA RESERVATÓRIO DE FIBRA/FIBROCIMENTO  FORNECIMENTO E INSTALAÇÃO. AF_06/2016</v>
          </cell>
          <cell r="C4181" t="str">
            <v>UN</v>
          </cell>
          <cell r="D4181">
            <v>78.209999999999994</v>
          </cell>
        </row>
        <row r="4182">
          <cell r="A4182">
            <v>96764</v>
          </cell>
          <cell r="B4182" t="str">
            <v>TÊ, PPR, DN 110 MM, CLASSE PN 25,  INSTALADO EM RESERVAÇÃO DE ÁGUA DE EDIFICAÇÃO QUE POSSUA RESERVATÓRIO DE FIBRA/FIBROCIMENTO  FORNECIMENTO E INSTALAÇÃO. AF_06/2016</v>
          </cell>
          <cell r="C4182" t="str">
            <v>UN</v>
          </cell>
          <cell r="D4182">
            <v>124.62</v>
          </cell>
        </row>
        <row r="4183">
          <cell r="A4183">
            <v>96802</v>
          </cell>
          <cell r="B4183" t="str">
            <v>KIT CHASSI PEX, PRÉ-FABRICADO, PARA CHUVEIRO COM REGISTROS DE PRESSÃO E CONEXÕES POR CRIMPAGEM  FORNECIMENTO E INSTALAÇÃO. AF_06/2015</v>
          </cell>
          <cell r="C4183" t="str">
            <v>UN</v>
          </cell>
          <cell r="D4183">
            <v>179.94</v>
          </cell>
        </row>
        <row r="4184">
          <cell r="A4184">
            <v>96803</v>
          </cell>
          <cell r="B4184" t="str">
            <v>KIT CHASSI PEX, PRÉ-FABRICADO, PARA COZINHA COM CUBA SIMPLES E CONEXÕES POR CRIMPAGEM  FORNECIMENTO E INSTALAÇÃO. AF_06/2015</v>
          </cell>
          <cell r="C4184" t="str">
            <v>UN</v>
          </cell>
          <cell r="D4184">
            <v>92.59</v>
          </cell>
        </row>
        <row r="4185">
          <cell r="A4185">
            <v>96804</v>
          </cell>
          <cell r="B4185" t="str">
            <v>KIT CHASSI PEX, PRÉ-FABRICADO, PARA ÁREA DE SERVIÇO COM TANQUE E MÁQUINA DE LAVAR ROUPA, E CONEXÕES POR CRIMPAGEM  FORNECIMENTO E INSTALAÇÃO. AF_06/2015</v>
          </cell>
          <cell r="C4185" t="str">
            <v>UN</v>
          </cell>
          <cell r="D4185">
            <v>166.26</v>
          </cell>
        </row>
        <row r="4186">
          <cell r="A4186">
            <v>96805</v>
          </cell>
          <cell r="B4186" t="str">
            <v>KIT CHASSI PEX, PRÉ-FABRICADO, PARA CHUVEIRO COM REGISTROS DE PRESSÃO E CONEXÕES POR ANEL DESLIZANTE  FORNECIMENTO E INSTALAÇÃO. AF_06/2015</v>
          </cell>
          <cell r="C4186" t="str">
            <v>UN</v>
          </cell>
          <cell r="D4186">
            <v>186.16</v>
          </cell>
        </row>
        <row r="4187">
          <cell r="A4187">
            <v>96806</v>
          </cell>
          <cell r="B4187" t="str">
            <v>KIT CHASSI PEX, PRÉ-FABRICADO, PARA COZINHA COM CUBA SIMPLES E CONEXÕES POR ANEL DESLIZANTE  FORNECIMENTO E INSTALAÇÃO. AF_06/2015</v>
          </cell>
          <cell r="C4187" t="str">
            <v>UN</v>
          </cell>
          <cell r="D4187">
            <v>90.76</v>
          </cell>
        </row>
        <row r="4188">
          <cell r="A4188">
            <v>96807</v>
          </cell>
          <cell r="B4188" t="str">
            <v>KIT CHASSI PEX, PRÉ-FABRICADO, PARA ÁREA DE SERVIÇO COM TANQUE E MÁQUINA DE LAVAR ROUPA, E CONEXÕES POR ANEL DESLIZANTE  FORNECIMENTO E INSTALAÇÃO. AF_06/2015</v>
          </cell>
          <cell r="C4188" t="str">
            <v>UN</v>
          </cell>
          <cell r="D4188">
            <v>151.66999999999999</v>
          </cell>
        </row>
        <row r="4189">
          <cell r="A4189">
            <v>96808</v>
          </cell>
          <cell r="B4189" t="str">
            <v>UNIÃO METÁLICA PARA INSTALAÇÕES EM PEX, DN 16 MM, FIXAÇÃO DAS CONEXÕES POR ANEL DESLIZANTE  FORNECIMENTO E INSTALAÇÃO . AF_06/2015</v>
          </cell>
          <cell r="C4189" t="str">
            <v>UN</v>
          </cell>
          <cell r="D4189">
            <v>8.68</v>
          </cell>
        </row>
        <row r="4190">
          <cell r="A4190">
            <v>96809</v>
          </cell>
          <cell r="B4190" t="str">
            <v>CONEXÃO FIXA, ROSCA FÊMEA, METÁLICA, PARA INSTALAÇÕES EM PEX, DN 16 MM X 1/2", COM ANEL DESLIZANTE. FORNECIMENTO E INSTALAÇÃO. AF_06/2015</v>
          </cell>
          <cell r="C4190" t="str">
            <v>UN</v>
          </cell>
          <cell r="D4190">
            <v>9.89</v>
          </cell>
        </row>
        <row r="4191">
          <cell r="A4191">
            <v>96810</v>
          </cell>
          <cell r="B4191" t="str">
            <v>CONEXÃO MÓVEL, ROSCA FÊMEA, METÁLICA, PARA INSTALAÇÕES EM PEX, DN 16 MM X 3/4", COM ANEL DESLIZANTE. FORNECIMENTO E INSTALAÇÃO. AF_06/2015</v>
          </cell>
          <cell r="C4191" t="str">
            <v>UN</v>
          </cell>
          <cell r="D4191">
            <v>10.71</v>
          </cell>
        </row>
        <row r="4192">
          <cell r="A4192">
            <v>96811</v>
          </cell>
          <cell r="B4192" t="str">
            <v>UNIÃO METÁLICA PARA INSTALAÇÕES EM PEX, DN 20 MM, FIXAÇÃO DAS CONEXÕES POR ANEL DESLIZANTE  FORNECIMENTO E INSTALAÇÃO . AF_06/2015</v>
          </cell>
          <cell r="C4192" t="str">
            <v>UN</v>
          </cell>
          <cell r="D4192">
            <v>11.55</v>
          </cell>
        </row>
        <row r="4193">
          <cell r="A4193">
            <v>96812</v>
          </cell>
          <cell r="B4193" t="str">
            <v>CONEXÃO FIXA, ROSCA FÊMEA, METÁLICA, PARA INSTALAÇÕES EM PEX, DN 20 MM X 1/2", COM ANEL DESLIZANTE. FORNECIMENTO E INSTALAÇÃO. AF_06/2015</v>
          </cell>
          <cell r="C4193" t="str">
            <v>UN</v>
          </cell>
          <cell r="D4193">
            <v>11.11</v>
          </cell>
        </row>
        <row r="4194">
          <cell r="A4194">
            <v>96813</v>
          </cell>
          <cell r="B4194" t="str">
            <v>CONEXÃO FIXA, ROSCA FÊMEA, METÁLICA, PARA INSTALAÇÕES EM PEX, DN 20 MM X 3/4", COM ANEL DESLIZANTE. FORNECIMENTO E INSTALAÇÃO. AF_06/2015</v>
          </cell>
          <cell r="C4194" t="str">
            <v>UN</v>
          </cell>
          <cell r="D4194">
            <v>12.74</v>
          </cell>
        </row>
        <row r="4195">
          <cell r="A4195">
            <v>96814</v>
          </cell>
          <cell r="B4195" t="str">
            <v>UNIÃO DE REDUÇÃO, METÁLICA, PARA INSTALAÇÕES EM PEX, DN 20 X 16 MM, CONEXÃO POR ANEL DESLIZANTE  FORNECIMENTO E INSTALAÇÃO. AF_06/2015</v>
          </cell>
          <cell r="C4195" t="str">
            <v>UN</v>
          </cell>
          <cell r="D4195">
            <v>10.84</v>
          </cell>
        </row>
        <row r="4196">
          <cell r="A4196">
            <v>96815</v>
          </cell>
          <cell r="B4196" t="str">
            <v>UNIÃO METÁLICA PARA INSTALAÇÕES EM PEX, DN 25 MM, FIXAÇÃO DAS CONEXÕES POR ANEL DESLIZANTE   FORNECIMENTO E INSTALAÇÃO. AF_06/2015</v>
          </cell>
          <cell r="C4196" t="str">
            <v>UN</v>
          </cell>
          <cell r="D4196">
            <v>18.059999999999999</v>
          </cell>
        </row>
        <row r="4197">
          <cell r="A4197">
            <v>96816</v>
          </cell>
          <cell r="B4197" t="str">
            <v>CONEXÃO FIXA, ROSCA FÊMEA, METÁLICA, PARA INSTALAÇÕES EM PEX, DN 25 MM X 3/4", COM ANEL DESLIZANTE. FORNECIMENTO E INSTALAÇÃO. AF_06/2015</v>
          </cell>
          <cell r="C4197" t="str">
            <v>UN</v>
          </cell>
          <cell r="D4197">
            <v>14.96</v>
          </cell>
        </row>
        <row r="4198">
          <cell r="A4198">
            <v>96817</v>
          </cell>
          <cell r="B4198" t="str">
            <v>CONEXÃO FIXA, ROSCA FÊMEA, METÁLICA, PARA INSTALAÇÕES EM PEX, DN 25 MM X 1", COM ANEL DESLIZANTE. FORNECIMENTO E INSTALAÇÃO. AF_06/2015</v>
          </cell>
          <cell r="C4198" t="str">
            <v>UN</v>
          </cell>
          <cell r="D4198">
            <v>16.93</v>
          </cell>
        </row>
        <row r="4199">
          <cell r="A4199">
            <v>96818</v>
          </cell>
          <cell r="B4199" t="str">
            <v>UNIÃO DE REDUÇÃO, METÁLICA, PEX, DN 25 X 16 MM, CONEXÃO POR ANEL DESLIZANTE  FORNECIMENTO E INSTALAÇÃO. AF_06/2015</v>
          </cell>
          <cell r="C4199" t="str">
            <v>UN</v>
          </cell>
          <cell r="D4199">
            <v>15.81</v>
          </cell>
        </row>
        <row r="4200">
          <cell r="A4200">
            <v>96819</v>
          </cell>
          <cell r="B4200" t="str">
            <v>UNIÃO DE REDUÇÃO, METÁLICA, PEX, DN 25 X 20 MM, CONEXÃO POR ANEL DESLIZANTE  FORNECIMENTO E INSTALAÇÃO. AF_06/2015</v>
          </cell>
          <cell r="C4200" t="str">
            <v>UN</v>
          </cell>
          <cell r="D4200">
            <v>15.81</v>
          </cell>
        </row>
        <row r="4201">
          <cell r="A4201">
            <v>96820</v>
          </cell>
          <cell r="B4201" t="str">
            <v>UNIÃO METÁLICA PARA INSTALAÇÕES EM PEX, DN 32 MM, FIXAÇÃO DAS CONEXÕES POR ANEL DESLIZANTE   FORNECIMENTO E INSTALAÇÃO. AF_06/2015</v>
          </cell>
          <cell r="C4201" t="str">
            <v>UN</v>
          </cell>
          <cell r="D4201">
            <v>28.42</v>
          </cell>
        </row>
        <row r="4202">
          <cell r="A4202">
            <v>96821</v>
          </cell>
          <cell r="B4202" t="str">
            <v>CONEXÃO FIXA, ROSCA FÊMEA, METÁLICA, PARA INSTALAÇÕES EM PEX, DN 32 MM X 1", COM ANEL DESLIZANTE  FORNECIMENTO E INSTALAÇÃO. AF_06/2015</v>
          </cell>
          <cell r="C4202" t="str">
            <v>UN</v>
          </cell>
          <cell r="D4202">
            <v>24.32</v>
          </cell>
        </row>
        <row r="4203">
          <cell r="A4203">
            <v>96822</v>
          </cell>
          <cell r="B4203" t="str">
            <v>UNIÃO DE REDUÇÃO, METÁLICA, PEX, DN 32 X 25 MM, CONEXÃO POR ANEL DESLIZANTE  FORNECIMENTO E INSTALAÇÃO. AF_06/2015</v>
          </cell>
          <cell r="C4203" t="str">
            <v>UN</v>
          </cell>
          <cell r="D4203">
            <v>24.63</v>
          </cell>
        </row>
        <row r="4204">
          <cell r="A4204">
            <v>96823</v>
          </cell>
          <cell r="B4204" t="str">
            <v>LUVA PARA INSTALAÇÕES EM PEX, DN 16 MM, CONEXÃO POR CRIMPAGEM  FORNECIMENTO E INSTALAÇÃO . AF_06/2015</v>
          </cell>
          <cell r="C4204" t="str">
            <v>UN</v>
          </cell>
          <cell r="D4204">
            <v>10.17</v>
          </cell>
        </row>
        <row r="4205">
          <cell r="A4205">
            <v>96824</v>
          </cell>
          <cell r="B4205" t="str">
            <v>CONEXÃO FIXA, ROSCA FÊMEA, PARA INSTALAÇÕES EM PEX, DN 16MM X 1/2", CONEXÃO POR CRIMPAGEM  FORNECIMENTO E INSTALAÇÃO. AF_06/2015</v>
          </cell>
          <cell r="C4205" t="str">
            <v>UN</v>
          </cell>
          <cell r="D4205">
            <v>11.43</v>
          </cell>
        </row>
        <row r="4206">
          <cell r="A4206">
            <v>96825</v>
          </cell>
          <cell r="B4206" t="str">
            <v>CONEXÃO FIXA, ROSCA FÊMEA, PARA INSTALAÇÕES EM PEX, DN 16MM X 3/4", CONEXÃO POR CRIMPAGEM  FORNECIMENTO E INSTALAÇÃO. AF_06/2015</v>
          </cell>
          <cell r="C4206" t="str">
            <v>UN</v>
          </cell>
          <cell r="D4206">
            <v>15.38</v>
          </cell>
        </row>
        <row r="4207">
          <cell r="A4207">
            <v>96826</v>
          </cell>
          <cell r="B4207" t="str">
            <v>LUVA PARA INSTALAÇÕES EM PEX, DN 20 MM, CONEXÃO POR CRIMPAGEM   FORNECIMENTO E INSTALAÇÃO. AF_06/2015</v>
          </cell>
          <cell r="C4207" t="str">
            <v>UN</v>
          </cell>
          <cell r="D4207">
            <v>14.05</v>
          </cell>
        </row>
        <row r="4208">
          <cell r="A4208">
            <v>96827</v>
          </cell>
          <cell r="B4208" t="str">
            <v>CONEXÃO FIXA, ROSCA FÊMEA, PARA INSTALAÇÕES EM PEX, DN 20MM X 1/2", CONEXÃO POR CRIMPAGEM  FORNECIMENTO E INSTALAÇÃO. AF_06/2015</v>
          </cell>
          <cell r="C4208" t="str">
            <v>UN</v>
          </cell>
          <cell r="D4208">
            <v>14.56</v>
          </cell>
        </row>
        <row r="4209">
          <cell r="A4209">
            <v>96828</v>
          </cell>
          <cell r="B4209" t="str">
            <v>CONEXÃO FIXA, ROSCA FÊMEA, PARA INSTALAÇÕES EM PEX, DN 20MM X 3/4", CONEXÃO POR CRIMPAGEM  FORNECIMENTO E INSTALAÇÃO. AF_06/2015</v>
          </cell>
          <cell r="C4209" t="str">
            <v>UN</v>
          </cell>
          <cell r="D4209">
            <v>18.190000000000001</v>
          </cell>
        </row>
        <row r="4210">
          <cell r="A4210">
            <v>96829</v>
          </cell>
          <cell r="B4210" t="str">
            <v>LUVA DE REDUÇÃO PARA INSTALAÇÕES EM PEX, DN 20 X 16 MM, CONEXÃO POR CRIMPAGEM  FORNECIMENTO E INSTALAÇÃO. AF_06/2015</v>
          </cell>
          <cell r="C4210" t="str">
            <v>UN</v>
          </cell>
          <cell r="D4210">
            <v>14.03</v>
          </cell>
        </row>
        <row r="4211">
          <cell r="A4211">
            <v>96830</v>
          </cell>
          <cell r="B4211" t="str">
            <v>LUVA PARA INSTALAÇÕES EM PEX, DN 25 MM, CONEXÃO POR CRIMPAGEM   FORNECIMENTO E INSTALAÇÃO. AF_06/2015</v>
          </cell>
          <cell r="C4211" t="str">
            <v>UN</v>
          </cell>
          <cell r="D4211">
            <v>20.28</v>
          </cell>
        </row>
        <row r="4212">
          <cell r="A4212">
            <v>96831</v>
          </cell>
          <cell r="B4212" t="str">
            <v>CONEXÃO FIXA, ROSCA FÊMEA, PARA INSTALAÇÕES EM PEX, DN 25MM X 1/2", CONEXÃO POR CRIMPAGEM  FORNECIMENTO E INSTALAÇÃO. AF_06/2015</v>
          </cell>
          <cell r="C4212" t="str">
            <v>UN</v>
          </cell>
          <cell r="D4212">
            <v>16.62</v>
          </cell>
        </row>
        <row r="4213">
          <cell r="A4213">
            <v>96832</v>
          </cell>
          <cell r="B4213" t="str">
            <v>CONEXÃO FIXA, ROSCA FÊMEA, PARA INSTALAÇÕES EM PEX, DN 25MM X 3/4", CONEXÃO POR CRIMPAGEM  FORNECIMENTO E INSTALAÇÃO. AF_06/2015</v>
          </cell>
          <cell r="C4213" t="str">
            <v>UN</v>
          </cell>
          <cell r="D4213">
            <v>19.14</v>
          </cell>
        </row>
        <row r="4214">
          <cell r="A4214">
            <v>96833</v>
          </cell>
          <cell r="B4214" t="str">
            <v>LUVA DE REDUÇÃO PARA INSTALAÇÕES EM PEX, DN 25 X 16 MM, CONEXÃO POR CRIMPAGEM  FORNECIMENTO E INSTALAÇÃO. AF_06/2015</v>
          </cell>
          <cell r="C4214" t="str">
            <v>UN</v>
          </cell>
          <cell r="D4214">
            <v>17.95</v>
          </cell>
        </row>
        <row r="4215">
          <cell r="A4215">
            <v>96834</v>
          </cell>
          <cell r="B4215" t="str">
            <v>LUVA PARA INSTALAÇÕES EM PEX, DN 32 MM, CONEXÃO POR CRIMPAGEM  FORNECIMENTO E INSTALAÇÃO . AF_06/2015</v>
          </cell>
          <cell r="C4215" t="str">
            <v>UN</v>
          </cell>
          <cell r="D4215">
            <v>29.46</v>
          </cell>
        </row>
        <row r="4216">
          <cell r="A4216">
            <v>96835</v>
          </cell>
          <cell r="B4216" t="str">
            <v>CONEXÃO FIXA, ROSCA FÊMEA, PARA INSTALAÇÕES EM PEX, DN 32 MM X 3/4", CONEXÃO POR CRIMPAGEM  FORNECIMENTO E INSTALAÇÃO. AF_06/2015</v>
          </cell>
          <cell r="C4216" t="str">
            <v>UN</v>
          </cell>
          <cell r="D4216">
            <v>25.55</v>
          </cell>
        </row>
        <row r="4217">
          <cell r="A4217">
            <v>96836</v>
          </cell>
          <cell r="B4217" t="str">
            <v>LUVA DE REDUÇÃO PARA INSTALAÇÕES EM PEX, DN 32 X 25 MM, CONEXÃO POR CRIMPAGEM  FORNECIMENTO E INSTALAÇÃO. AF_06/2015</v>
          </cell>
          <cell r="C4217" t="str">
            <v>UN</v>
          </cell>
          <cell r="D4217">
            <v>27.17</v>
          </cell>
        </row>
        <row r="4218">
          <cell r="A4218">
            <v>96837</v>
          </cell>
          <cell r="B4218" t="str">
            <v>JOELHO 90 GRAUS, METÁLICO, PARA INSTALAÇÕES EM PEX, DN 16 MM, CONEXÃO POR ANEL DESLIZANTE   FORNECIMENTO E INSTALAÇÃO. AF_06/2015</v>
          </cell>
          <cell r="C4218" t="str">
            <v>UN</v>
          </cell>
          <cell r="D4218">
            <v>15.06</v>
          </cell>
        </row>
        <row r="4219">
          <cell r="A4219">
            <v>96838</v>
          </cell>
          <cell r="B4219" t="str">
            <v>JOELHO 90 GRAUS, ROSCA FÊMEA TERMINAL, METÁLICO, PARA INSTALAÇÕES EM PEX, DN 16MM X 1/2", CONEXÃO POR ANEL DESLIZANTE  FORNECIMENTO E INSTALAÇÃO. AF_06/2015</v>
          </cell>
          <cell r="C4219" t="str">
            <v>UN</v>
          </cell>
          <cell r="D4219">
            <v>13.89</v>
          </cell>
        </row>
        <row r="4220">
          <cell r="A4220">
            <v>96839</v>
          </cell>
          <cell r="B4220" t="str">
            <v>JOELHO, ROSCA FÊMEA, COM BASE FIXA, METÁLICO, PARA INSTALAÇÕES EM PEX, DN 16MM X 1/2", CONEXÃO POR ANEL DESLIZANTE  FORNECIMENTO E INSTALAÇÃO. AF_06/2015</v>
          </cell>
          <cell r="C4220" t="str">
            <v>UN</v>
          </cell>
          <cell r="D4220">
            <v>13.69</v>
          </cell>
        </row>
        <row r="4221">
          <cell r="A4221">
            <v>96840</v>
          </cell>
          <cell r="B4221" t="str">
            <v>JOELHO 90 GRAUS, METÁLICO, PARA INSTALAÇÕES EM PEX, DN 20 MM, CONEXÃO POR ANEL DESLIZANTE  FORNECIMENTO E INSTALAÇÃO . AF_06/2015</v>
          </cell>
          <cell r="C4221" t="str">
            <v>UN</v>
          </cell>
          <cell r="D4221">
            <v>17.61</v>
          </cell>
        </row>
        <row r="4222">
          <cell r="A4222">
            <v>96841</v>
          </cell>
          <cell r="B4222" t="str">
            <v>JOELHO 90 GRAUS, ROSCA FÊMEA TERMINAL, METÁLICO, PARA INSTALAÇÕES EM PEX, DN 20 MM X 1/2", CONEXÃO POR ANEL DESLIZANTE  FORNECIMENTO E INSTALAÇÃO. AF_06/2015</v>
          </cell>
          <cell r="C4222" t="str">
            <v>UN</v>
          </cell>
          <cell r="D4222">
            <v>15.51</v>
          </cell>
        </row>
        <row r="4223">
          <cell r="A4223">
            <v>96842</v>
          </cell>
          <cell r="B4223" t="str">
            <v>JOELHO 90 GRAUS, ROSCA FÊMEA TERMINAL, METÁLICO, PARA INSTALAÇÕES EM PEX, DN 20 MM X 3/4", CONEXÃO POR ANEL DESLIZANTE  FORNECIMENTO E INSTALAÇÃO. AF_06/2015</v>
          </cell>
          <cell r="C4223" t="str">
            <v>UN</v>
          </cell>
          <cell r="D4223">
            <v>19.53</v>
          </cell>
        </row>
        <row r="4224">
          <cell r="A4224">
            <v>96843</v>
          </cell>
          <cell r="B4224" t="str">
            <v>JOELHO ROSCA FÊMEA, COM BASE FIXA, METÁLICO, PARA INSTALAÇÕES EM PEX, DN 20MM X 1/2", CONEXÃO POR ANEL DESLIZANTE  FORNECIMENTO E INSTALAÇÃO. AF_06/2015</v>
          </cell>
          <cell r="C4224" t="str">
            <v>UN</v>
          </cell>
          <cell r="D4224">
            <v>18.809999999999999</v>
          </cell>
        </row>
        <row r="4225">
          <cell r="A4225">
            <v>96844</v>
          </cell>
          <cell r="B4225" t="str">
            <v>JOELHO ROSCA FÊMEA, MÓVEL, METÁLICO, PARA INSTALAÇÕES EM PEX, DN 20MM X 3/4", CONEXÃO POR ANEL DESLIZANTE  FORNECIMENTO E INSTALAÇÃO. AF_06/2015</v>
          </cell>
          <cell r="C4225" t="str">
            <v>UN</v>
          </cell>
          <cell r="D4225">
            <v>25.38</v>
          </cell>
        </row>
        <row r="4226">
          <cell r="A4226">
            <v>96845</v>
          </cell>
          <cell r="B4226" t="str">
            <v>JOELHO 90 GRAUS, METÁLICO, PARA INSTALAÇÕES EM PEX, DN 25 MM, CONEXÃO POR ANEL DESLIZANTE   FORNECIMENTO E INSTALAÇÃO. AF_06/2015</v>
          </cell>
          <cell r="C4226" t="str">
            <v>UN</v>
          </cell>
          <cell r="D4226">
            <v>27.27</v>
          </cell>
        </row>
        <row r="4227">
          <cell r="A4227">
            <v>96846</v>
          </cell>
          <cell r="B4227" t="str">
            <v>JOELHO 90 GRAUS, ROSCA FÊMEA TERMINAL, METÁLICO, PARA INSTALAÇÕES EM PEX, DN 25 MM X 3/4", CONEXÃO POR ANEL DESLIZANTE  FORNECIMENTO E INSTALAÇÃO. AF_06/2015</v>
          </cell>
          <cell r="C4227" t="str">
            <v>UN</v>
          </cell>
          <cell r="D4227">
            <v>21.66</v>
          </cell>
        </row>
        <row r="4228">
          <cell r="A4228">
            <v>96847</v>
          </cell>
          <cell r="B4228" t="str">
            <v>JOELHO ROSCA FÊMEA, COM BASE FIXA, METÁLICO, PARA INSTALAÇÕES EM PEX, DN 25MM X 3/4", CONEXÃO POR ANEL DESLIZANTE  FORNECIMENTO E INSTALAÇÃO. AF_06/2015</v>
          </cell>
          <cell r="C4228" t="str">
            <v>UN</v>
          </cell>
          <cell r="D4228">
            <v>23.72</v>
          </cell>
        </row>
        <row r="4229">
          <cell r="A4229">
            <v>96848</v>
          </cell>
          <cell r="B4229" t="str">
            <v>JOELHO 90 GRAUS, METÁLICO, PARA INSTALAÇÕES EM PEX, DN 32 MM, CONEXÃO POR ANEL DESLIZANTE  FORNECIMENTO E INSTALAÇÃO . AF_06/2015</v>
          </cell>
          <cell r="C4229" t="str">
            <v>UN</v>
          </cell>
          <cell r="D4229">
            <v>35.31</v>
          </cell>
        </row>
        <row r="4230">
          <cell r="A4230">
            <v>96849</v>
          </cell>
          <cell r="B4230" t="str">
            <v>JOELHO 90 GRAUS, PARA INSTALAÇÕES EM PEX, DN 16 MM, CONEXÃO POR CRIMPAGEM   FORNECIMENTO E INSTALAÇÃO. AF_06/2015</v>
          </cell>
          <cell r="C4230" t="str">
            <v>UN</v>
          </cell>
          <cell r="D4230">
            <v>12.9</v>
          </cell>
        </row>
        <row r="4231">
          <cell r="A4231">
            <v>96850</v>
          </cell>
          <cell r="B4231" t="str">
            <v>JOELHO 90 GRAUS, ROSCA FÊMEA TERMINAL, PARA INSTALAÇÕES EM PEX, DN 16MM X 1/2", CONEXÃO POR CRIMPAGEM  FORNECIMENTO E INSTALAÇÃO. AF_06/2015</v>
          </cell>
          <cell r="C4231" t="str">
            <v>UN</v>
          </cell>
          <cell r="D4231">
            <v>15</v>
          </cell>
        </row>
        <row r="4232">
          <cell r="A4232">
            <v>96851</v>
          </cell>
          <cell r="B4232" t="str">
            <v>JOELHO 90 GRAUS, ROSCA FÊMEA TERMINAL, PARA INSTALAÇÕES EM PEX, DN 16MM X 3/4", CONEXÃO POR CRIMPAGEM  FORNECIMENTO E INSTALAÇÃO. AF_06/2015</v>
          </cell>
          <cell r="C4232" t="str">
            <v>UN</v>
          </cell>
          <cell r="D4232">
            <v>19.7</v>
          </cell>
        </row>
        <row r="4233">
          <cell r="A4233">
            <v>96852</v>
          </cell>
          <cell r="B4233" t="str">
            <v>JOELHO 90 GRAUS, PARA INSTALAÇÕES EM PEX, DN 20 MM, CONEXÃO POR CRIMPAGEM   FORNECIMENTO E INSTALAÇÃO. AF_06/2015</v>
          </cell>
          <cell r="C4233" t="str">
            <v>UN</v>
          </cell>
          <cell r="D4233">
            <v>17.100000000000001</v>
          </cell>
        </row>
        <row r="4234">
          <cell r="A4234">
            <v>96853</v>
          </cell>
          <cell r="B4234" t="str">
            <v>JOELHO 90 GRAUS, ROSCA FÊMEA TERMINAL, PARA INSTALAÇÕES EM PEX, DN 20MM X 1/2", CONEXÃO POR CRIMPAGEM  FORNECIMENTO E INSTALAÇÃO. AF_06/2015</v>
          </cell>
          <cell r="C4234" t="str">
            <v>UN</v>
          </cell>
          <cell r="D4234">
            <v>19.149999999999999</v>
          </cell>
        </row>
        <row r="4235">
          <cell r="A4235">
            <v>96854</v>
          </cell>
          <cell r="B4235" t="str">
            <v>JOELHO 90 GRAUS, ROSCA FÊMEA TERMINAL, PARA INSTALAÇÕES EM PEX, DN 20MM X 3/4", CONEXÃO POR CRIMPAGEM  FORNECIMENTO E INSTALAÇÃO. AF_06/2015</v>
          </cell>
          <cell r="C4235" t="str">
            <v>UN</v>
          </cell>
          <cell r="D4235">
            <v>22.79</v>
          </cell>
        </row>
        <row r="4236">
          <cell r="A4236">
            <v>96855</v>
          </cell>
          <cell r="B4236" t="str">
            <v>JOELHO 90 GRAUS, PARA INSTALAÇÕES EM PEX, DN 25 MM, CONEXÃO POR CRIMPAGEM   FORNECIMENTO E INSTALAÇÃO. AF_06/2015</v>
          </cell>
          <cell r="C4236" t="str">
            <v>UN</v>
          </cell>
          <cell r="D4236">
            <v>21.2</v>
          </cell>
        </row>
        <row r="4237">
          <cell r="A4237">
            <v>96856</v>
          </cell>
          <cell r="B4237" t="str">
            <v>JOELHO 90 GRAUS, ROSCA FÊMEA TERMINAL, PARA INSTALAÇÕES EM PEX, DN 25MM X 1/2", CONEXÃO POR CRIMPAGEM  FORNECIMENTO E INSTALAÇÃO. AF_06/2015</v>
          </cell>
          <cell r="C4237" t="str">
            <v>UN</v>
          </cell>
          <cell r="D4237">
            <v>21.49</v>
          </cell>
        </row>
        <row r="4238">
          <cell r="A4238">
            <v>96857</v>
          </cell>
          <cell r="B4238" t="str">
            <v>JOELHO 90 GRAUS, ROSCA FÊMEA TERMINAL, PARA INSTALAÇÕES EM PEX, DN 25MM X 1, CONEXÃO POR CRIMPAGEM  FORNECIMENTO E INSTALAÇÃO. AF_06/2015</v>
          </cell>
          <cell r="C4238" t="str">
            <v>UN</v>
          </cell>
          <cell r="D4238">
            <v>33.799999999999997</v>
          </cell>
        </row>
        <row r="4239">
          <cell r="A4239">
            <v>96858</v>
          </cell>
          <cell r="B4239" t="str">
            <v>JOELHO 90 GRAUS, PARA INSTALAÇÕES EM PEX, DN 32 MM, CONEXÃO POR CRIMPAGEM   FORNECIMENTO E INSTALAÇÃO. AF_06/2015</v>
          </cell>
          <cell r="C4239" t="str">
            <v>UN</v>
          </cell>
          <cell r="D4239">
            <v>34.340000000000003</v>
          </cell>
        </row>
        <row r="4240">
          <cell r="A4240">
            <v>96859</v>
          </cell>
          <cell r="B4240" t="str">
            <v>JOELHO 90 GRAUS, ROSCA FÊMEA TERMINAL, PARA INSTALAÇÕES EM PEX, DN 32 MM X 1", CONEXÃO POR CRIMPAGEM  FORNECIMENTO E INSTALAÇÃO. AF_06/2015</v>
          </cell>
          <cell r="C4240" t="str">
            <v>UN</v>
          </cell>
          <cell r="D4240">
            <v>42.33</v>
          </cell>
        </row>
        <row r="4241">
          <cell r="A4241">
            <v>96860</v>
          </cell>
          <cell r="B4241" t="str">
            <v>TÊ, METÁLICO, PARA INSTALAÇÕES EM PEX, DN 16 MM, CONEXÃO POR ANEL DESLIZANTE  FORNECIMENTO E INSTALAÇÃO. AF_06/2015</v>
          </cell>
          <cell r="C4241" t="str">
            <v>UN</v>
          </cell>
          <cell r="D4241">
            <v>17.61</v>
          </cell>
        </row>
        <row r="4242">
          <cell r="A4242">
            <v>96861</v>
          </cell>
          <cell r="B4242" t="str">
            <v>TÊ, ROSCA FÊMEA, METÁLICO, PARA INSTALAÇÕES EM PEX, DN 16 MM X ½, CONEXÃO POR ANEL DESLIZANTE   FORNECIMENTO E INSTALAÇÃO. AF_06/2015</v>
          </cell>
          <cell r="C4242" t="str">
            <v>UN</v>
          </cell>
          <cell r="D4242">
            <v>18.940000000000001</v>
          </cell>
        </row>
        <row r="4243">
          <cell r="A4243">
            <v>96862</v>
          </cell>
          <cell r="B4243" t="str">
            <v>TÊ, METÁLICO, PARA INSTALAÇÕES EM PEX, DN 20 MM, CONEXÃO POR ANEL DESLIZANTE  FORNECIMENTO E INSTALAÇÃO. AF_06/2015</v>
          </cell>
          <cell r="C4243" t="str">
            <v>UN</v>
          </cell>
          <cell r="D4243">
            <v>21.2</v>
          </cell>
        </row>
        <row r="4244">
          <cell r="A4244">
            <v>96863</v>
          </cell>
          <cell r="B4244" t="str">
            <v>TÊ, ROSCA FÊMEA, METÁLICO, PARA INSTALAÇÕES EM PEX, DN 20 MM X ½, CONEXÃO POR ANEL DESLIZANTE   FORNECIMENTO E INSTALAÇÃO. AF_06/2015</v>
          </cell>
          <cell r="C4244" t="str">
            <v>UN</v>
          </cell>
          <cell r="D4244">
            <v>20.98</v>
          </cell>
        </row>
        <row r="4245">
          <cell r="A4245">
            <v>96864</v>
          </cell>
          <cell r="B4245" t="str">
            <v>TÊ, METÁLICO, PARA INSTALAÇÕES EM PEX, DN 25 MM, CONEXÃO POR ANEL DESLIZANTE  FORNECIMENTO E INSTALAÇÃO. AF_06/2015</v>
          </cell>
          <cell r="C4245" t="str">
            <v>UN</v>
          </cell>
          <cell r="D4245">
            <v>32.799999999999997</v>
          </cell>
        </row>
        <row r="4246">
          <cell r="A4246">
            <v>96865</v>
          </cell>
          <cell r="B4246" t="str">
            <v>TÊ, ROSCA FÊMEA, METÁLICO, PARA INSTALAÇÕES EM PEX, DN 25 MM X 3/4", CONEXÃO POR ANEL DESLIZANTE  FORNECIMENTO E INSTALAÇÃO. AF_06/2015</v>
          </cell>
          <cell r="C4246" t="str">
            <v>UN</v>
          </cell>
          <cell r="D4246">
            <v>32.159999999999997</v>
          </cell>
        </row>
        <row r="4247">
          <cell r="A4247">
            <v>96866</v>
          </cell>
          <cell r="B4247" t="str">
            <v>TÊ, METÁLICO, PARA INSTALAÇÕES EM PEX, DN 32 MM, CONEXÃO POR ANEL DESLIZANTE  FORNECIMENTO E INSTALAÇÃO. AF_06/2015</v>
          </cell>
          <cell r="C4247" t="str">
            <v>UN</v>
          </cell>
          <cell r="D4247">
            <v>43.01</v>
          </cell>
        </row>
        <row r="4248">
          <cell r="A4248">
            <v>96867</v>
          </cell>
          <cell r="B4248" t="str">
            <v>TÊ, ROSCA MACHO, METÁLICO, PARA INSTALAÇÕES EM PEX, DN 32 MM X 1", CONEXÃO POR ANEL DESLIZANTE  FORNECIMENTO E INSTALAÇÃO. AF_06/2015</v>
          </cell>
          <cell r="C4248" t="str">
            <v>UN</v>
          </cell>
          <cell r="D4248">
            <v>49.72</v>
          </cell>
        </row>
        <row r="4249">
          <cell r="A4249">
            <v>96868</v>
          </cell>
          <cell r="B4249" t="str">
            <v>TÊ, PARA INSTALAÇÕES EM PEX, DN 16 MM, CONEXÃO POR CRIMPAGEM  FORNECIMENTO E INSTALAÇÃO. AF_06/2015</v>
          </cell>
          <cell r="C4249" t="str">
            <v>UN</v>
          </cell>
          <cell r="D4249">
            <v>19.88</v>
          </cell>
        </row>
        <row r="4250">
          <cell r="A4250">
            <v>96869</v>
          </cell>
          <cell r="B4250" t="str">
            <v>TÊ, PARA INSTALAÇÕES EM PEX, DN 20 MM, CONEXÃO POR CRIMPAGEM  FORNECIMENTO E INSTALAÇÃO. AF_06/2015</v>
          </cell>
          <cell r="C4250" t="str">
            <v>UN</v>
          </cell>
          <cell r="D4250">
            <v>23.74</v>
          </cell>
        </row>
        <row r="4251">
          <cell r="A4251">
            <v>96870</v>
          </cell>
          <cell r="B4251" t="str">
            <v>TÊ, PEX, DN 25 MM, CONEXÃO POR CRIMPAGEM  FORNECIMENTO E INSTALAÇÃO. AF_06/2015</v>
          </cell>
          <cell r="C4251" t="str">
            <v>UN</v>
          </cell>
          <cell r="D4251">
            <v>37.18</v>
          </cell>
        </row>
        <row r="4252">
          <cell r="A4252">
            <v>96871</v>
          </cell>
          <cell r="B4252" t="str">
            <v>TÊ, PARA INSTALAÇÕES EM PEX, DN 32 MM, CONEXÃO POR CRIMPAGEM  FORNECIMENTO E INSTALAÇÃO. AF_06/2015</v>
          </cell>
          <cell r="C4252" t="str">
            <v>UN</v>
          </cell>
          <cell r="D4252">
            <v>53.68</v>
          </cell>
        </row>
        <row r="4253">
          <cell r="A4253">
            <v>96872</v>
          </cell>
          <cell r="B4253" t="str">
            <v>DISTRIBUIDOR 2 SAÍDAS, METÁLICO, PARA INSTALAÇÕES EM PEX, ENTRADA DE 3/4" X 2 SAÍDAS DE 1/2", CONEXÃO POR ANEL DESLIZANTE  FORNECIMENTO E INSTALAÇÃO. AF_06/2015</v>
          </cell>
          <cell r="C4253" t="str">
            <v>UN</v>
          </cell>
          <cell r="D4253">
            <v>50.86</v>
          </cell>
        </row>
        <row r="4254">
          <cell r="A4254">
            <v>96873</v>
          </cell>
          <cell r="B4254" t="str">
            <v>DISTRIBUIDOR 2 SAÍDAS, METÁLICO, PARA INSTALAÇÕES EM PEX, ENTRADA DE 1" X 2 SAÍDAS DE 1/2", CONEXÃO POR ANEL DESLIZANTE  FORNECIMENTO E INSTALAÇÃO. AF_06/2015</v>
          </cell>
          <cell r="C4254" t="str">
            <v>UN</v>
          </cell>
          <cell r="D4254">
            <v>58.26</v>
          </cell>
        </row>
        <row r="4255">
          <cell r="A4255">
            <v>96874</v>
          </cell>
          <cell r="B4255" t="str">
            <v>DISTRIBUIDOR 3 SAÍDAS, METÁLICO, PARA INSTALAÇÕES EM PEX, ENTRADA DE 3/4" X 3 SAÍDAS DE 1/2", CONEXÃO POR ANEL DESLIZANTE  FORNECIMENTO E INSTALAÇÃO . AF_06/2015</v>
          </cell>
          <cell r="C4255" t="str">
            <v>UN</v>
          </cell>
          <cell r="D4255">
            <v>61.95</v>
          </cell>
        </row>
        <row r="4256">
          <cell r="A4256">
            <v>96875</v>
          </cell>
          <cell r="B4256" t="str">
            <v>DISTRIBUIDOR 3 SAÍDAS, METÁLICO, PARA INSTALAÇÕES EM PEX, ENTRADA DE 1 X 3 SAÍDAS DE 1/2, CONEXÃO POR ANEL DESLIZANTE   FORNECIMENTO E INSTALAÇÃO. AF_06/2015</v>
          </cell>
          <cell r="C4256" t="str">
            <v>UN</v>
          </cell>
          <cell r="D4256">
            <v>73.86</v>
          </cell>
        </row>
        <row r="4257">
          <cell r="A4257">
            <v>96876</v>
          </cell>
          <cell r="B4257" t="str">
            <v>DISTRIBUIDOR 2 SAÍDAS, PARA INSTALAÇÕES EM PEX, ENTRADA DE 32 MM X 2 SAÍDAS DE 16 MM, CONEXÃO POR CRIMPAGEM FORNECIMENTO E INSTALAÇÃO. AF_06/2015</v>
          </cell>
          <cell r="C4257" t="str">
            <v>UN</v>
          </cell>
          <cell r="D4257">
            <v>128.56</v>
          </cell>
        </row>
        <row r="4258">
          <cell r="A4258">
            <v>96877</v>
          </cell>
          <cell r="B4258" t="str">
            <v>DISTRIBUIDOR 2 SAÍDAS, PARA INSTALAÇÕES EM PEX, ENTRADA DE 32 MM X 2 SAÍDAS DE 20 MM, CONEXÃO POR CRIMPAGEM  FORNECIMENTO E INSTALAÇÃO. AF_06/2015</v>
          </cell>
          <cell r="C4258" t="str">
            <v>UN</v>
          </cell>
          <cell r="D4258">
            <v>137.19999999999999</v>
          </cell>
        </row>
        <row r="4259">
          <cell r="A4259">
            <v>96878</v>
          </cell>
          <cell r="B4259" t="str">
            <v>DISTRIBUIDOR 2 SAÍDAS, PARA INSTALAÇÕES EM PEX, ENTRADA DE 32 MM X 2 SAÍDAS DE 25 MM, CONEXÃO POR CRIMPAGEM  FORNECIMENTO E INSTALAÇÃO. AF_06/2015</v>
          </cell>
          <cell r="C4259" t="str">
            <v>UN</v>
          </cell>
          <cell r="D4259">
            <v>138.81</v>
          </cell>
        </row>
        <row r="4260">
          <cell r="A4260">
            <v>96879</v>
          </cell>
          <cell r="B4260" t="str">
            <v>DISTRIBUIDOR 3 SAÍDAS, PARA INSTALAÇÕES EM PEX, ENTRADA DE 32 MM X 3 SAÍDAS DE 16 MM, CONEXÃO POR CRIMPAGEM  FORNECIMENTO E INSTALAÇÃO. AF_06/2015</v>
          </cell>
          <cell r="C4260" t="str">
            <v>UN</v>
          </cell>
          <cell r="D4260">
            <v>139.82</v>
          </cell>
        </row>
        <row r="4261">
          <cell r="A4261">
            <v>96880</v>
          </cell>
          <cell r="B4261" t="str">
            <v>DISTRIBUIDOR 3 SAÍDAS, PARA INSTALAÇÕES EM PEX, ENTRADA DE 32 MM X 3 SAÍDAS DE 20 MM, CONEXÃO POR CRIMPAGEM  FORNECIMENTO E INSTALAÇÃO. AF_06/2015</v>
          </cell>
          <cell r="C4261" t="str">
            <v>UN</v>
          </cell>
          <cell r="D4261">
            <v>159.16999999999999</v>
          </cell>
        </row>
        <row r="4262">
          <cell r="A4262">
            <v>96881</v>
          </cell>
          <cell r="B4262" t="str">
            <v>DISTRIBUIDOR 3 SAÍDAS, PARA INSTALAÇÕES EM PEX, ENTRADA DE 32 MM X 3 SAÍDAS DE 25 MM, CONEXÃO POR CRIMPAGEM  FORNECIMENTO E INSTALAÇÃO. AF_06/2015</v>
          </cell>
          <cell r="C4262" t="str">
            <v>UN</v>
          </cell>
          <cell r="D4262">
            <v>167.94</v>
          </cell>
        </row>
        <row r="4263">
          <cell r="A4263">
            <v>97425</v>
          </cell>
          <cell r="B4263" t="str">
            <v>FLANGE EM AÇO, DN 15 MM X 1/2'', INSTALADO EM RESERVAÇÃO DE ÁGUA DE EDIFICAÇÃO QUE POSSUA RESERVATÓRIO DE FIBRA/FIBROCIMENTO - FORNECIMENTO E INSTALAÇÃO. AF_06/2016</v>
          </cell>
          <cell r="C4263" t="str">
            <v>UN</v>
          </cell>
          <cell r="D4263">
            <v>19.59</v>
          </cell>
        </row>
        <row r="4264">
          <cell r="A4264">
            <v>97426</v>
          </cell>
          <cell r="B4264" t="str">
            <v>FLANGE EM AÇO, DN 20 MM X 3/4'', INSTALADO EM RESERVAÇÃO DE ÁGUA DE EDIFICAÇÃO QUE POSSUA RESERVATÓRIO DE FIBRA/FIBROCIMENTO - FORNECIMENTO E INSTALAÇÃO. AF_06/2016</v>
          </cell>
          <cell r="C4264" t="str">
            <v>UN</v>
          </cell>
          <cell r="D4264">
            <v>23.59</v>
          </cell>
        </row>
        <row r="4265">
          <cell r="A4265">
            <v>97427</v>
          </cell>
          <cell r="B4265" t="str">
            <v>FLANGE EM AÇO, DN 25 MM X 1'', INSTALADO EM RESERVAÇÃO DE ÁGUA DE EDIFICAÇÃO QUE POSSUA RESERVATÓRIO DE FIBRA/FIBROCIMENTO - FORNECIMENTO E INSTALAÇÃO. AF_06/2016</v>
          </cell>
          <cell r="C4265" t="str">
            <v>UN</v>
          </cell>
          <cell r="D4265">
            <v>26.62</v>
          </cell>
        </row>
        <row r="4266">
          <cell r="A4266">
            <v>97428</v>
          </cell>
          <cell r="B4266" t="str">
            <v>FLANGE EM AÇO, DN 32 MM X 1 1/4'', INSTALADO EM RESERVAÇÃO DE ÁGUA DE EDIFICAÇÃO QUE POSSUA RESERVATÓRIO DE FIBRA/FIBROCIMENTO - FORNECIMENTO E INSTALAÇÃO. AF_06/2016</v>
          </cell>
          <cell r="C4266" t="str">
            <v>UN</v>
          </cell>
          <cell r="D4266">
            <v>33.64</v>
          </cell>
        </row>
        <row r="4267">
          <cell r="A4267">
            <v>97429</v>
          </cell>
          <cell r="B4267" t="str">
            <v>FLANGE EM AÇO, DN 40 MM X 1 1/2'', INSTALADO EM RESERVAÇÃO DE ÁGUA DE EDIFICAÇÃO QUE POSSUA RESERVATÓRIO DE FIBRA/FIBROCIMENTO - FORNECIMENTO E INSTALAÇÃO. AF_06/2016</v>
          </cell>
          <cell r="C4267" t="str">
            <v>UN</v>
          </cell>
          <cell r="D4267">
            <v>40.1</v>
          </cell>
        </row>
        <row r="4268">
          <cell r="A4268">
            <v>97430</v>
          </cell>
          <cell r="B4268" t="str">
            <v>ACOPLAMENTO RÍGIDO EM AÇO, CONEXÃO RANHURADA, DN 50 (2"), INSTALADO EM PRUMADAS - FORNECIMENTO E INSTALAÇÃO. AF_12/2015</v>
          </cell>
          <cell r="C4268" t="str">
            <v>UN</v>
          </cell>
          <cell r="D4268">
            <v>25.74</v>
          </cell>
        </row>
        <row r="4269">
          <cell r="A4269">
            <v>97431</v>
          </cell>
          <cell r="B4269" t="str">
            <v>ACOPLAMENTO RÍGIDO EM AÇO, CONEXÃO RANHURADA, DN 65 (2 1/2"), INSTALADO EM PRUMADAS - FORNECIMENTO E INSTALAÇÃO. AF_12/2015</v>
          </cell>
          <cell r="C4269" t="str">
            <v>UN</v>
          </cell>
          <cell r="D4269">
            <v>28.75</v>
          </cell>
        </row>
        <row r="4270">
          <cell r="A4270">
            <v>97432</v>
          </cell>
          <cell r="B4270" t="str">
            <v>ACOPLAMENTO RÍGIDO EM AÇO, CONEXÃO RANHURADA, DN 80 (3"), INSTALADO EM PRUMADAS - FORNECIMENTO E INSTALAÇÃO. AF_12/2015</v>
          </cell>
          <cell r="C4270" t="str">
            <v>UN</v>
          </cell>
          <cell r="D4270">
            <v>32.43</v>
          </cell>
        </row>
        <row r="4271">
          <cell r="A4271">
            <v>97433</v>
          </cell>
          <cell r="B4271" t="str">
            <v>CURVA 45 GRAUS, EM AÇO, CONEXÃO RANHURADA, DN 50 (2), INSTALADO EM PRUMADAS - FORNECIMENTO E INSTALAÇÃO. AF_12/2015</v>
          </cell>
          <cell r="C4271" t="str">
            <v>UN</v>
          </cell>
          <cell r="D4271">
            <v>58</v>
          </cell>
        </row>
        <row r="4272">
          <cell r="A4272">
            <v>97434</v>
          </cell>
          <cell r="B4272" t="str">
            <v>CURVA 90 GRAUS, EM AÇO, CONEXÃO RANHURADA, DN 50 (2"), INSTALADO EM PRUMADAS - FORNECIMENTO E INSTALAÇÃO. AF_12/2015</v>
          </cell>
          <cell r="C4272" t="str">
            <v>UN</v>
          </cell>
          <cell r="D4272">
            <v>59.06</v>
          </cell>
        </row>
        <row r="4273">
          <cell r="A4273">
            <v>97435</v>
          </cell>
          <cell r="B4273" t="str">
            <v>CURVA 45 GRAUS, EM AÇO, CONEXÃO RANHURADA, DN 65 (2 1/2"), INSTALADO EM PRUMADAS - FORNECIMENTO E INSTALAÇÃO. AF_12/2015</v>
          </cell>
          <cell r="C4273" t="str">
            <v>UN</v>
          </cell>
          <cell r="D4273">
            <v>67.81</v>
          </cell>
        </row>
        <row r="4274">
          <cell r="A4274">
            <v>97436</v>
          </cell>
          <cell r="B4274" t="str">
            <v>CURVA 90 GRAUS, EM AÇO, CONEXÃO RANHURADA, DN 65 (2 1/2), INSTALADO EM PRUMADAS - FORNECIMENTO E INSTALAÇÃO. AF_12/2015</v>
          </cell>
          <cell r="C4274" t="str">
            <v>UN</v>
          </cell>
          <cell r="D4274">
            <v>69.849999999999994</v>
          </cell>
        </row>
        <row r="4275">
          <cell r="A4275">
            <v>97437</v>
          </cell>
          <cell r="B4275" t="str">
            <v>CURVA 45 GRAUS, EM AÇO, CONEXÃO RANHURADA, DN 80 (3"), INSTALADO EM PRUMADAS - FORNECIMENTO E INSTALAÇÃO. AF_12/2015</v>
          </cell>
          <cell r="C4275" t="str">
            <v>UN</v>
          </cell>
          <cell r="D4275">
            <v>77.56</v>
          </cell>
        </row>
        <row r="4276">
          <cell r="A4276">
            <v>97438</v>
          </cell>
          <cell r="B4276" t="str">
            <v>CURVA 90 GRAUS, EM AÇO, CONEXÃO RANHURADA, DN 80 (3"), INSTALADO EM PRUMADAS - FORNECIMENTO E INSTALAÇÃO. AF_12/2015</v>
          </cell>
          <cell r="C4276" t="str">
            <v>UN</v>
          </cell>
          <cell r="D4276">
            <v>79.75</v>
          </cell>
        </row>
        <row r="4277">
          <cell r="A4277">
            <v>97439</v>
          </cell>
          <cell r="B4277" t="str">
            <v>TÊ, EM AÇO, CONEXÃO RANHURADA, DN 50 (2"), INSTALADO EM PRUMADAS - FORNECIMENTO E INSTALAÇÃO. AF_12/2015</v>
          </cell>
          <cell r="C4277" t="str">
            <v>UN</v>
          </cell>
          <cell r="D4277">
            <v>87.5</v>
          </cell>
        </row>
        <row r="4278">
          <cell r="A4278">
            <v>97440</v>
          </cell>
          <cell r="B4278" t="str">
            <v>TÊ, EM AÇO, CONEXÃO RANHURADA, DN 65 (2 1/2"), INSTALADO EM PRUMADAS - FORNECIMENTO E INSTALAÇÃO. AF_12/2015</v>
          </cell>
          <cell r="C4278" t="str">
            <v>UN</v>
          </cell>
          <cell r="D4278">
            <v>104.82</v>
          </cell>
        </row>
        <row r="4279">
          <cell r="A4279">
            <v>97442</v>
          </cell>
          <cell r="B4279" t="str">
            <v>TÊ, EM AÇO, CONEXÃO RANHURADA, DN 80 (3"), INSTALADO EM PRUMADAS - FORNECIMENTO E INSTALAÇÃO. AF_12/2015</v>
          </cell>
          <cell r="C4279" t="str">
            <v>UN</v>
          </cell>
          <cell r="D4279">
            <v>115.84</v>
          </cell>
        </row>
        <row r="4280">
          <cell r="A4280">
            <v>97443</v>
          </cell>
          <cell r="B4280" t="str">
            <v>LUVA, EM AÇO, CONEXÃO SOLDADA, DN 50 (2"), INSTALADO EM PRUMADAS - FORNECIMENTO E INSTALAÇÃO. AF_12/2015</v>
          </cell>
          <cell r="C4280" t="str">
            <v>UN</v>
          </cell>
          <cell r="D4280">
            <v>60.63</v>
          </cell>
        </row>
        <row r="4281">
          <cell r="A4281">
            <v>97444</v>
          </cell>
          <cell r="B4281" t="str">
            <v>LUVA COM REDUÇÃO, EM AÇO, CONEXÃO SOLDADA, DN 50 X 40 MM (2 X 1 1/2), INSTALADO EM PRUMADAS - FORNECIMENTO E INSTALAÇÃO. AF_12/2015</v>
          </cell>
          <cell r="C4281" t="str">
            <v>UN</v>
          </cell>
          <cell r="D4281">
            <v>70.2</v>
          </cell>
        </row>
        <row r="4282">
          <cell r="A4282">
            <v>97446</v>
          </cell>
          <cell r="B4282" t="str">
            <v>LUVA, EM AÇO, CONEXÃO SOLDADA, DN 65 (2 1/2"), INSTALADO EM PRUMADAS - FORNECIMENTO E INSTALAÇÃO. AF_12/2015</v>
          </cell>
          <cell r="C4282" t="str">
            <v>UN</v>
          </cell>
          <cell r="D4282">
            <v>117.55</v>
          </cell>
        </row>
        <row r="4283">
          <cell r="A4283">
            <v>97447</v>
          </cell>
          <cell r="B4283" t="str">
            <v>LUVA COM REDUÇÃO, EM AÇO, CONEXÃO SOLDADA, DN 65 X 50 MM (2 1/2" X 2"), INSTALADO EM PRUMADAS - FORNECIMENTO E INSTALAÇÃO. AF_12/2015</v>
          </cell>
          <cell r="C4283" t="str">
            <v>UN</v>
          </cell>
          <cell r="D4283">
            <v>117.55</v>
          </cell>
        </row>
        <row r="4284">
          <cell r="A4284">
            <v>97449</v>
          </cell>
          <cell r="B4284" t="str">
            <v>LUVA, EM AÇO, CONEXÃO SOLDADA, DN 80 (3), INSTALADO EM PRUMADAS - FORNECIMENTO E INSTALAÇÃO. AF_12/2015</v>
          </cell>
          <cell r="C4284" t="str">
            <v>UN</v>
          </cell>
          <cell r="D4284">
            <v>125.57</v>
          </cell>
        </row>
        <row r="4285">
          <cell r="A4285">
            <v>97450</v>
          </cell>
          <cell r="B4285" t="str">
            <v>LUVA COM REDUÇÃO, EM AÇO, CONEXÃO SOLDADA, DN 80 X 65 MM (3" X 2 1/2"), INSTALADO EM PRUMADAS - FORNECIMENTO E INSTALAÇÃO. AF_12/2015</v>
          </cell>
          <cell r="C4285" t="str">
            <v>UN</v>
          </cell>
          <cell r="D4285">
            <v>151.63</v>
          </cell>
        </row>
        <row r="4286">
          <cell r="A4286">
            <v>97452</v>
          </cell>
          <cell r="B4286" t="str">
            <v>CURVA 45 GRAUS, EM AÇO, CONEXÃO SOLDADA, DN 50 (2), INSTALADO EM PRUMADAS - FORNECIMENTO E INSTALAÇÃO. AF_12/2015</v>
          </cell>
          <cell r="C4286" t="str">
            <v>UN</v>
          </cell>
          <cell r="D4286">
            <v>98.62</v>
          </cell>
        </row>
        <row r="4287">
          <cell r="A4287">
            <v>97453</v>
          </cell>
          <cell r="B4287" t="str">
            <v>CURVA 90 GRAUS, EM AÇO, CONEXÃO SOLDADA, DN 50 (2), INSTALADO EM PRUMADAS - FORNECIMENTO E INSTALAÇÃO. AF_12/2015</v>
          </cell>
          <cell r="C4287" t="str">
            <v>UN</v>
          </cell>
          <cell r="D4287">
            <v>104.08</v>
          </cell>
        </row>
        <row r="4288">
          <cell r="A4288">
            <v>97454</v>
          </cell>
          <cell r="B4288" t="str">
            <v>CURVA 45 GRAUS, EM AÇO, CONEXÃO SOLDADA, DN 65 (2 1/2), INSTALADO EM PRUMADAS - FORNECIMENTO E INSTALAÇÃO. AF_12/2015</v>
          </cell>
          <cell r="C4288" t="str">
            <v>UN</v>
          </cell>
          <cell r="D4288">
            <v>162.24</v>
          </cell>
        </row>
        <row r="4289">
          <cell r="A4289">
            <v>97455</v>
          </cell>
          <cell r="B4289" t="str">
            <v>CURVA 90 GRAUS, EM AÇO, CONEXÃO SOLDADA, DN 65 (2 1/2), INSTALADO EM PRUMADAS - FORNECIMENTO E INSTALAÇÃO. AF_12/2015</v>
          </cell>
          <cell r="C4289" t="str">
            <v>UN</v>
          </cell>
          <cell r="D4289">
            <v>170.98</v>
          </cell>
        </row>
        <row r="4290">
          <cell r="A4290">
            <v>97456</v>
          </cell>
          <cell r="B4290" t="str">
            <v>CURVA 45 GRAUS, EM AÇO, CONEXÃO SOLDADA, DN 80 (3), INSTALADO EM PRUMADAS - FORNECIMENTO E INSTALAÇÃO. AF_12/2015</v>
          </cell>
          <cell r="C4290" t="str">
            <v>UN</v>
          </cell>
          <cell r="D4290">
            <v>354.72</v>
          </cell>
        </row>
        <row r="4291">
          <cell r="A4291">
            <v>97457</v>
          </cell>
          <cell r="B4291" t="str">
            <v>CURVA 90 GRAUS, EM AÇO, CONEXÃO SOLDADA, DN 80 (3), INSTALADO EM PRUMADAS - FORNECIMENTO E INSTALAÇÃO. AF_12/2015</v>
          </cell>
          <cell r="C4291" t="str">
            <v>UN</v>
          </cell>
          <cell r="D4291">
            <v>315.52</v>
          </cell>
        </row>
        <row r="4292">
          <cell r="A4292">
            <v>97458</v>
          </cell>
          <cell r="B4292" t="str">
            <v>TÊ, EM AÇO, CONEXÃO SOLDADA, DN 50 (2"), INSTALADO EM PRUMADAS - FORNECIMENTO E INSTALAÇÃO. AF_12/2015</v>
          </cell>
          <cell r="C4292" t="str">
            <v>UN</v>
          </cell>
          <cell r="D4292">
            <v>153.52000000000001</v>
          </cell>
        </row>
        <row r="4293">
          <cell r="A4293">
            <v>97459</v>
          </cell>
          <cell r="B4293" t="str">
            <v>TÊ, EM AÇO, CONEXÃO SOLDADA, DN 65 (2 1/2"), INSTALADO EM PRUMADAS - FORNECIMENTO E INSTALAÇÃO. AF_12/2015</v>
          </cell>
          <cell r="C4293" t="str">
            <v>UN</v>
          </cell>
          <cell r="D4293">
            <v>255.69</v>
          </cell>
        </row>
        <row r="4294">
          <cell r="A4294">
            <v>97460</v>
          </cell>
          <cell r="B4294" t="str">
            <v>TÊ, EM AÇO, CONEXÃO SOLDADA, DN 80 (3"), INSTALADO EM PRUMADAS - FORNECIMENTO E INSTALAÇÃO. AF_12/2015</v>
          </cell>
          <cell r="C4294" t="str">
            <v>UN</v>
          </cell>
          <cell r="D4294">
            <v>386.63</v>
          </cell>
        </row>
        <row r="4295">
          <cell r="A4295">
            <v>97461</v>
          </cell>
          <cell r="B4295" t="str">
            <v>LUVA, EM AÇO, CONEXÃO SOLDADA, DN 25 (1), INSTALADO EM REDE DE ALIMENTAÇÃO PARA HIDRANTE - FORNECIMENTO E INSTALAÇÃO. AF_12/2015</v>
          </cell>
          <cell r="C4295" t="str">
            <v>UN</v>
          </cell>
          <cell r="D4295">
            <v>19.010000000000002</v>
          </cell>
        </row>
        <row r="4296">
          <cell r="A4296">
            <v>97462</v>
          </cell>
          <cell r="B4296" t="str">
            <v>LUVA COM REDUÇÃO, EM AÇO, CONEXÃO SOLDADA, DN 25 X 20 MM (1 X 3/4), INSTALADO EM REDE DE ALIMENTAÇÃO PARA HIDRANTE - FORNECIMENTO E INSTALAÇÃO. AF_12/2015</v>
          </cell>
          <cell r="C4296" t="str">
            <v>UN</v>
          </cell>
          <cell r="D4296">
            <v>16.21</v>
          </cell>
        </row>
        <row r="4297">
          <cell r="A4297">
            <v>97464</v>
          </cell>
          <cell r="B4297" t="str">
            <v>LUVA, EM AÇO, CONEXÃO SOLDADA, DN 32 (1 1/4), INSTALADO EM REDE DE ALIMENTAÇÃO PARA HIDRANTE - FORNECIMENTO E INSTALAÇÃO. AF_12/2015</v>
          </cell>
          <cell r="C4297" t="str">
            <v>UN</v>
          </cell>
          <cell r="D4297">
            <v>27.08</v>
          </cell>
        </row>
        <row r="4298">
          <cell r="A4298">
            <v>97465</v>
          </cell>
          <cell r="B4298" t="str">
            <v>LUVA COM REDUÇÃO, EM AÇO, CONEXÃO SOLDADA, DN 32 X 25 MM (1 1/4  X 1), INSTALADO EM REDE DE ALIMENTAÇÃO PARA HIDRANTE - FORNECIMENTO E INSTALAÇÃO. AF_12/2015</v>
          </cell>
          <cell r="C4298" t="str">
            <v>UN</v>
          </cell>
          <cell r="D4298">
            <v>31.81</v>
          </cell>
        </row>
        <row r="4299">
          <cell r="A4299">
            <v>97467</v>
          </cell>
          <cell r="B4299" t="str">
            <v>LUVA, EM AÇO, CONEXÃO SOLDADA, DN 40 (1 1/2), INSTALADO EM REDE DE ALIMENTAÇÃO PARA HIDRANTE - FORNECIMENTO E INSTALAÇÃO. AF_12/2015</v>
          </cell>
          <cell r="C4299" t="str">
            <v>UN</v>
          </cell>
          <cell r="D4299">
            <v>34.299999999999997</v>
          </cell>
        </row>
        <row r="4300">
          <cell r="A4300">
            <v>97468</v>
          </cell>
          <cell r="B4300" t="str">
            <v>LUVA COM REDUÇÃO, EM AÇO, CONEXÃO SOLDADA, DN 40  X 32 MM (1 1/2 X 1 1/4), INSTALADO EM REDE DE ALIMENTAÇÃO PARA HIDRANTE - FORNECIMENTO E INSTALAÇÃO. AF_12/2015</v>
          </cell>
          <cell r="C4300" t="str">
            <v>UN</v>
          </cell>
          <cell r="D4300">
            <v>40.36</v>
          </cell>
        </row>
        <row r="4301">
          <cell r="A4301">
            <v>97470</v>
          </cell>
          <cell r="B4301" t="str">
            <v>LUVA, EM AÇO, CONEXÃO SOLDADA, DN 50 (2), INSTALADO EM REDE DE ALIMENTAÇÃO PARA HIDRANTE - FORNECIMENTO E INSTALAÇÃO. AF_12/2015</v>
          </cell>
          <cell r="C4301" t="str">
            <v>UN</v>
          </cell>
          <cell r="D4301">
            <v>49.95</v>
          </cell>
        </row>
        <row r="4302">
          <cell r="A4302">
            <v>97471</v>
          </cell>
          <cell r="B4302" t="str">
            <v>LUVA COM REDUÇÃO, EM AÇO, CONEXÃO SOLDADA, DN 50 X 40 MM (2 X 1 1/2), INSTALADO EM REDE DE ALIMENTAÇÃO PARA HIDRANTE - FORNECIMENTO E INSTALAÇÃO. AF_12/2015</v>
          </cell>
          <cell r="C4302" t="str">
            <v>UN</v>
          </cell>
          <cell r="D4302">
            <v>59.52</v>
          </cell>
        </row>
        <row r="4303">
          <cell r="A4303">
            <v>97474</v>
          </cell>
          <cell r="B4303" t="str">
            <v>LUVA, EM AÇO, CONEXÃO SOLDADA, DN 65 (2 1/2), INSTALADO EM REDE DE ALIMENTAÇÃO PARA HIDRANTE - FORNECIMENTO E INSTALAÇÃO. AF_12/2015</v>
          </cell>
          <cell r="C4303" t="str">
            <v>UN</v>
          </cell>
          <cell r="D4303">
            <v>89.34</v>
          </cell>
        </row>
        <row r="4304">
          <cell r="A4304">
            <v>97475</v>
          </cell>
          <cell r="B4304" t="str">
            <v>LUVA COM REDUÇÃO, EM AÇO, CONEXÃO SOLDADA, DN 65 X 50 MM (2 1/2 X 2), INSTALADO EM REDE DE ALIMENTAÇÃO PARA HIDRANTE - FORNECIMENTO E INSTALAÇÃO. AF_12/2015</v>
          </cell>
          <cell r="C4304" t="str">
            <v>UN</v>
          </cell>
          <cell r="D4304">
            <v>108.69</v>
          </cell>
        </row>
        <row r="4305">
          <cell r="A4305">
            <v>97477</v>
          </cell>
          <cell r="B4305" t="str">
            <v>LUVA, EM AÇO, CONEXÃO SOLDADA, DN 80 (3), INSTALADO EM REDE DE ALIMENTAÇÃO PARA HIDRANTE - FORNECIMENTO E INSTALAÇÃO. AF_12/2015</v>
          </cell>
          <cell r="C4305" t="str">
            <v>UN</v>
          </cell>
          <cell r="D4305">
            <v>118.53</v>
          </cell>
        </row>
        <row r="4306">
          <cell r="A4306">
            <v>97478</v>
          </cell>
          <cell r="B4306" t="str">
            <v>LUVA COM REDUÇÃO, EM AÇO, CONEXÃO SOLDADA, DN 80 X 65 MM (3 X 2 1/2), INSTALADO EM REDE DE ALIMENTAÇÃO PARA HIDRANTE - FORNECIMENTO E INSTALAÇÃO. AF_12/2015</v>
          </cell>
          <cell r="C4306" t="str">
            <v>UN</v>
          </cell>
          <cell r="D4306">
            <v>144.59</v>
          </cell>
        </row>
        <row r="4307">
          <cell r="A4307">
            <v>97479</v>
          </cell>
          <cell r="B4307" t="str">
            <v>CURVA 45 GRAUS, EM AÇO, CONEXÃO SOLDADA, DN 25 (1), INSTALADO EM REDE DE ALIMENTAÇÃO PARA HIDRANTE - FORNECIMENTO E INSTALAÇÃO. AF_12/2015</v>
          </cell>
          <cell r="C4307" t="str">
            <v>UN</v>
          </cell>
          <cell r="D4307">
            <v>30.37</v>
          </cell>
        </row>
        <row r="4308">
          <cell r="A4308">
            <v>97480</v>
          </cell>
          <cell r="B4308" t="str">
            <v>CURVA 90 GRAUS, EM AÇO, CONEXÃO SOLDADA, DN 25 (1), INSTALADO EM REDE DE ALIMENTAÇÃO PARA HIDRANTE - FORNECIMENTO E INSTALAÇÃO. AF_12/2015</v>
          </cell>
          <cell r="C4308" t="str">
            <v>UN</v>
          </cell>
          <cell r="D4308">
            <v>30.37</v>
          </cell>
        </row>
        <row r="4309">
          <cell r="A4309">
            <v>97481</v>
          </cell>
          <cell r="B4309" t="str">
            <v>CURVA 45 GRAUS, EM AÇO, CONEXÃO SOLDADA, DN 32 (1 1/4), INSTALADO EM REDE DE ALIMENTAÇÃO PARA HIDRANTE - FORNECIMENTO E INSTALAÇÃO. AF_12/2015</v>
          </cell>
          <cell r="C4309" t="str">
            <v>UN</v>
          </cell>
          <cell r="D4309">
            <v>43.52</v>
          </cell>
        </row>
        <row r="4310">
          <cell r="A4310">
            <v>97482</v>
          </cell>
          <cell r="B4310" t="str">
            <v>CURVA 90 GRAUS, EM AÇO, CONEXÃO SOLDADA, DN 32 (1 1/4), INSTALADO EM REDE DE ALIMENTAÇÃO PARA HIDRANTE - FORNECIMENTO E INSTALAÇÃO. AF_12/2015</v>
          </cell>
          <cell r="C4310" t="str">
            <v>UN</v>
          </cell>
          <cell r="D4310">
            <v>43.52</v>
          </cell>
        </row>
        <row r="4311">
          <cell r="A4311">
            <v>97483</v>
          </cell>
          <cell r="B4311" t="str">
            <v>CURVA 45 GRAUS, EM AÇO, CONEXÃO SOLDADA, DN 40 (1 1/2"), INSTALADO EM REDE DE ALIMENTAÇÃO PARA HIDRANTE - FORNECIMENTO E INSTALAÇÃO. AF_12/2015</v>
          </cell>
          <cell r="C4311" t="str">
            <v>UN</v>
          </cell>
          <cell r="D4311">
            <v>60.35</v>
          </cell>
        </row>
        <row r="4312">
          <cell r="A4312">
            <v>97484</v>
          </cell>
          <cell r="B4312" t="str">
            <v>CURVA 90 GRAUS, EM AÇO, CONEXÃO SOLDADA, DN 40 (1 1/2"), INSTALADO EM REDE DE ALIMENTAÇÃO PARA HIDRANTE - FORNECIMENTO E INSTALAÇÃO. AF_12/2015</v>
          </cell>
          <cell r="C4312" t="str">
            <v>UN</v>
          </cell>
          <cell r="D4312">
            <v>60.35</v>
          </cell>
        </row>
        <row r="4313">
          <cell r="A4313">
            <v>97485</v>
          </cell>
          <cell r="B4313" t="str">
            <v>CURVA 45 GRAUS, EM AÇO, CONEXÃO SOLDADA, DN 50 (2"), INSTALADO EM REDE DE ALIMENTAÇÃO PARA HIDRANTE - FORNECIMENTO E INSTALAÇÃO. AF_12/2015</v>
          </cell>
          <cell r="C4313" t="str">
            <v>UN</v>
          </cell>
          <cell r="D4313">
            <v>82.63</v>
          </cell>
        </row>
        <row r="4314">
          <cell r="A4314">
            <v>97486</v>
          </cell>
          <cell r="B4314" t="str">
            <v>CURVA 90 GRAUS, EM AÇO, CONEXÃO SOLDADA, DN 50 (2"), INSTALADO EM REDE DE ALIMENTAÇÃO PARA HIDRANTE - FORNECIMENTO E INSTALAÇÃO. AF_12/2015</v>
          </cell>
          <cell r="C4314" t="str">
            <v>UN</v>
          </cell>
          <cell r="D4314">
            <v>88.09</v>
          </cell>
        </row>
        <row r="4315">
          <cell r="A4315">
            <v>97487</v>
          </cell>
          <cell r="B4315" t="str">
            <v>CURVA 45 GRAUS, EM AÇO, CONEXÃO SOLDADA, DN 65 (2 1/2"), INSTALADO EM REDE DE ALIMENTAÇÃO PARA HIDRANTE - FORNECIMENTO E INSTALAÇÃO. AF_12/2015</v>
          </cell>
          <cell r="C4315" t="str">
            <v>UN</v>
          </cell>
          <cell r="D4315">
            <v>148.99</v>
          </cell>
        </row>
        <row r="4316">
          <cell r="A4316">
            <v>97488</v>
          </cell>
          <cell r="B4316" t="str">
            <v>CURVA 90 GRAUS, EM AÇO, CONEXÃO SOLDADA, DN 65 (2 1/2"), INSTALADO EM REDE DE ALIMENTAÇÃO PARA HIDRANTE - FORNECIMENTO E INSTALAÇÃO. AF_12/2015</v>
          </cell>
          <cell r="C4316" t="str">
            <v>UN</v>
          </cell>
          <cell r="D4316">
            <v>157.72999999999999</v>
          </cell>
        </row>
        <row r="4317">
          <cell r="A4317">
            <v>97489</v>
          </cell>
          <cell r="B4317" t="str">
            <v>CURVA 45 GRAUS, EM AÇO, CONEXÃO SOLDADA, DN 80 (3"), INSTALADO EM REDE DE ALIMENTAÇÃO PARA HIDRANTE - FORNECIMENTO E INSTALAÇÃO. AF_12/2015</v>
          </cell>
          <cell r="C4317" t="str">
            <v>UN</v>
          </cell>
          <cell r="D4317">
            <v>344.14</v>
          </cell>
        </row>
        <row r="4318">
          <cell r="A4318">
            <v>97490</v>
          </cell>
          <cell r="B4318" t="str">
            <v>CURVA 90 GRAUS, EM AÇO, CONEXÃO SOLDADA, DN 80 (3"), INSTALADO EM REDE DE ALIMENTAÇÃO PARA HIDRANTE - FORNECIMENTO E INSTALAÇÃO. AF_12/2015</v>
          </cell>
          <cell r="C4318" t="str">
            <v>UN</v>
          </cell>
          <cell r="D4318">
            <v>304.94</v>
          </cell>
        </row>
        <row r="4319">
          <cell r="A4319">
            <v>97491</v>
          </cell>
          <cell r="B4319" t="str">
            <v>TÊ, EM AÇO, CONEXÃO SOLDADA, DN 25 (1"), INSTALADO EM REDE DE ALIMENTAÇÃO PARA HIDRANTE - FORNECIMENTO E INSTALAÇÃO. AF_12/2015</v>
          </cell>
          <cell r="C4319" t="str">
            <v>UN</v>
          </cell>
          <cell r="D4319">
            <v>46.3</v>
          </cell>
        </row>
        <row r="4320">
          <cell r="A4320">
            <v>97492</v>
          </cell>
          <cell r="B4320" t="str">
            <v>TÊ, EM AÇO, CONEXÃO SOLDADA, DN 32 (1 1/4"), INSTALADO EM REDE DE ALIMENTAÇÃO PARA HIDRANTE - FORNECIMENTO E INSTALAÇÃO. AF_12/2015</v>
          </cell>
          <cell r="C4320" t="str">
            <v>UN</v>
          </cell>
          <cell r="D4320">
            <v>67.2</v>
          </cell>
        </row>
        <row r="4321">
          <cell r="A4321">
            <v>97493</v>
          </cell>
          <cell r="B4321" t="str">
            <v>TÊ, EM AÇO, CONEXÃO SOLDADA, DN 40 (1 1/2"), INSTALADO EM REDE DE ALIMENTAÇÃO PARA HIDRANTE - FORNECIMENTO E INSTALAÇÃO. AF_12/2015</v>
          </cell>
          <cell r="C4321" t="str">
            <v>UN</v>
          </cell>
          <cell r="D4321">
            <v>86.44</v>
          </cell>
        </row>
        <row r="4322">
          <cell r="A4322">
            <v>97494</v>
          </cell>
          <cell r="B4322" t="str">
            <v>TÊ, EM AÇO, CONEXÃO SOLDADA, DN 50 (2"), INSTALADO EM REDE DE ALIMENTAÇÃO PARA HIDRANTE - FORNECIMENTO E INSTALAÇÃO. AF_12/2015</v>
          </cell>
          <cell r="C4322" t="str">
            <v>UN</v>
          </cell>
          <cell r="D4322">
            <v>132.16</v>
          </cell>
        </row>
        <row r="4323">
          <cell r="A4323">
            <v>97495</v>
          </cell>
          <cell r="B4323" t="str">
            <v>TÊ, EM AÇO, CONEXÃO SOLDADA, DN 65 (2 1/2"), INSTALADO EM REDE DE ALIMENTAÇÃO PARA HIDRANTE - FORNECIMENTO E INSTALAÇÃO. AF_12/2015</v>
          </cell>
          <cell r="C4323" t="str">
            <v>UN</v>
          </cell>
          <cell r="D4323">
            <v>237.97</v>
          </cell>
        </row>
        <row r="4324">
          <cell r="A4324">
            <v>97496</v>
          </cell>
          <cell r="B4324" t="str">
            <v>TÊ, EM AÇO, CONEXÃO SOLDADA, DN 80 (3"), INSTALADO EM REDE DE ALIMENTAÇÃO PARA HIDRANTE - FORNECIMENTO E INSTALAÇÃO. AF_12/2015</v>
          </cell>
          <cell r="C4324" t="str">
            <v>UN</v>
          </cell>
          <cell r="D4324">
            <v>372.56</v>
          </cell>
        </row>
        <row r="4325">
          <cell r="A4325">
            <v>97499</v>
          </cell>
          <cell r="B4325" t="str">
            <v>LUVA, EM AÇO, CONEXÃO SOLDADA, DN 25 (1"), INSTALADO EM REDE DE ALIMENTAÇÃO PARA SPRINKLER - FORNECIMENTO E INSTALAÇÃO. AF_12/2015</v>
          </cell>
          <cell r="C4325" t="str">
            <v>UN</v>
          </cell>
          <cell r="D4325">
            <v>17.29</v>
          </cell>
        </row>
        <row r="4326">
          <cell r="A4326">
            <v>97500</v>
          </cell>
          <cell r="B4326" t="str">
            <v>LUVA COM REDUÇÃO, EM AÇO, CONEXÃO SOLDADA, DN 25 X 20 MM (1" X 3/4"), INSTALADO EM REDE DE ALIMENTAÇÃO PARA SPRINKLER - FORNECIMENTO E INSTALAÇÃO. AF_12/2015</v>
          </cell>
          <cell r="C4326" t="str">
            <v>UN</v>
          </cell>
          <cell r="D4326">
            <v>14.49</v>
          </cell>
        </row>
        <row r="4327">
          <cell r="A4327">
            <v>97502</v>
          </cell>
          <cell r="B4327" t="str">
            <v>LUVA, EM AÇO, CONEXÃO SOLDADA, DN 32 (1 1/4"), INSTALADO EM REDE DE ALIMENTAÇÃO PARA SPRINKLER - FORNECIMENTO E INSTALAÇÃO. AF_12/2015</v>
          </cell>
          <cell r="C4327" t="str">
            <v>UN</v>
          </cell>
          <cell r="D4327">
            <v>23.88</v>
          </cell>
        </row>
        <row r="4328">
          <cell r="A4328">
            <v>97503</v>
          </cell>
          <cell r="B4328" t="str">
            <v>LUVA COM REDUÇÃO, EM AÇO, CONEXÃO SOLDADA, DN 32 X 25 MM (1 1/4"  X 1"), INSTALADO EM REDE DE ALIMENTAÇÃO PARA SPRINKLER - FORNECIMENTO E INSTALAÇÃO. AF_12/2015</v>
          </cell>
          <cell r="C4328" t="str">
            <v>UN</v>
          </cell>
          <cell r="D4328">
            <v>28.77</v>
          </cell>
        </row>
        <row r="4329">
          <cell r="A4329">
            <v>97505</v>
          </cell>
          <cell r="B4329" t="str">
            <v>LUVA, EM AÇO, CONEXÃO SOLDADA, DN 40 (1 1/2"), INSTALADO EM REDE DE ALIMENTAÇÃO PARA SPRINKLER - FORNECIMENTO E INSTALAÇÃO. AF_12/2015</v>
          </cell>
          <cell r="C4329" t="str">
            <v>UN</v>
          </cell>
          <cell r="D4329">
            <v>29.79</v>
          </cell>
        </row>
        <row r="4330">
          <cell r="A4330">
            <v>97506</v>
          </cell>
          <cell r="B4330" t="str">
            <v>LUVA COM REDUÇÃO, EM AÇO, CONEXÃO SOLDADA, DN 40  X 32 MM (1 1/2" X 1 1/4"), INSTALADO EM REDE DE ALIMENTAÇÃO PARA SPRINKLER - FORNECIMENTO E INSTALAÇÃO. AF_12/2015</v>
          </cell>
          <cell r="C4330" t="str">
            <v>UN</v>
          </cell>
          <cell r="D4330">
            <v>35.85</v>
          </cell>
        </row>
        <row r="4331">
          <cell r="A4331">
            <v>97508</v>
          </cell>
          <cell r="B4331" t="str">
            <v>LUVA, EM AÇO, CONEXÃO SOLDADA, DN 50 (2"), INSTALADO EM REDE DE ALIMENTAÇÃO PARA SPRINKLER - FORNECIMENTO E INSTALAÇÃO. AF_12/2015</v>
          </cell>
          <cell r="C4331" t="str">
            <v>UN</v>
          </cell>
          <cell r="D4331">
            <v>43.58</v>
          </cell>
        </row>
        <row r="4332">
          <cell r="A4332">
            <v>97509</v>
          </cell>
          <cell r="B4332" t="str">
            <v>LUVA COM REDUÇÃO, EM AÇO, CONEXÃO SOLDADA, DN 50 X 40 MM (2" X 1 1/2"), INSTALADO EM REDE DE ALIMENTAÇÃO PARA SPRINKLER - FORNECIMENTO E INSTALAÇÃO. AF_12/2015</v>
          </cell>
          <cell r="C4332" t="str">
            <v>UN</v>
          </cell>
          <cell r="D4332">
            <v>53.15</v>
          </cell>
        </row>
        <row r="4333">
          <cell r="A4333">
            <v>97511</v>
          </cell>
          <cell r="B4333" t="str">
            <v>LUVA, EM AÇO, CONEXÃO SOLDADA, DN 65 (2 1/2"), INSTALADO EM REDE DE ALIMENTAÇÃO PARA SPRINKLER - FORNECIMENTO E INSTALAÇÃO. AF_12/2015</v>
          </cell>
          <cell r="C4333" t="str">
            <v>UN</v>
          </cell>
          <cell r="D4333">
            <v>80.19</v>
          </cell>
        </row>
        <row r="4334">
          <cell r="A4334">
            <v>97512</v>
          </cell>
          <cell r="B4334" t="str">
            <v>LUVA COM REDUÇÃO, EM AÇO, CONEXÃO SOLDADA, DN 65 X 50 MM (2 1/2" X 2"), INSTALADO EM REDE DE ALIMENTAÇÃO PARA SPRINKLER - FORNECIMENTO E INSTALAÇÃO. AF_12/2015</v>
          </cell>
          <cell r="C4334" t="str">
            <v>UN</v>
          </cell>
          <cell r="D4334">
            <v>99.54</v>
          </cell>
        </row>
        <row r="4335">
          <cell r="A4335">
            <v>97514</v>
          </cell>
          <cell r="B4335" t="str">
            <v>LUVA, EM AÇO, CONEXÃO SOLDADA, DN 80 (3"), INSTALADO EM REDE DE ALIMENTAÇÃO PARA SPRINKLER - FORNECIMENTO E INSTALAÇÃO. AF_12/2015</v>
          </cell>
          <cell r="C4335" t="str">
            <v>UN</v>
          </cell>
          <cell r="D4335">
            <v>106.49</v>
          </cell>
        </row>
        <row r="4336">
          <cell r="A4336">
            <v>97515</v>
          </cell>
          <cell r="B4336" t="str">
            <v>LUVA COM REDUÇÃO, EM AÇO, CONEXÃO SOLDADA, DN 80 X 65 MM (3" X 2 1/2"), INSTALADO EM REDE DE ALIMENTAÇÃO PARA SPRINKLER - FORNECIMENTO E INSTALAÇÃO. AF_12/2015</v>
          </cell>
          <cell r="C4336" t="str">
            <v>UN</v>
          </cell>
          <cell r="D4336">
            <v>132.55000000000001</v>
          </cell>
        </row>
        <row r="4337">
          <cell r="A4337">
            <v>97517</v>
          </cell>
          <cell r="B4337" t="str">
            <v>CURVA 45 GRAUS, EM AÇO, CONEXÃO SOLDADA, DN 25 (1"), INSTALADO EM REDE DE ALIMENTAÇÃO PARA SPRINKLER - FORNECIMENTO E INSTALAÇÃO. AF_12/2015</v>
          </cell>
          <cell r="C4337" t="str">
            <v>UN</v>
          </cell>
          <cell r="D4337">
            <v>27.79</v>
          </cell>
        </row>
        <row r="4338">
          <cell r="A4338">
            <v>97518</v>
          </cell>
          <cell r="B4338" t="str">
            <v>CURVA 90 GRAUS, EM AÇO, CONEXÃO SOLDADA, DN 25 (1"), INSTALADO EM REDE DE ALIMENTAÇÃO PARA SPRINKLER - FORNECIMENTO E INSTALAÇÃO. AF_12/2015</v>
          </cell>
          <cell r="C4338" t="str">
            <v>UN</v>
          </cell>
          <cell r="D4338">
            <v>27.79</v>
          </cell>
        </row>
        <row r="4339">
          <cell r="A4339">
            <v>97519</v>
          </cell>
          <cell r="B4339" t="str">
            <v>CURVA 45 GRAUS, EM AÇO, CONEXÃO SOLDADA, DN 32 (1 1/4"), INSTALADO EM REDE DE ALIMENTAÇÃO PARA SPRINKLER - FORNECIMENTO E INSTALAÇÃO. AF_12/2015</v>
          </cell>
          <cell r="C4339" t="str">
            <v>UN</v>
          </cell>
          <cell r="D4339">
            <v>38.96</v>
          </cell>
        </row>
        <row r="4340">
          <cell r="A4340">
            <v>97520</v>
          </cell>
          <cell r="B4340" t="str">
            <v>CURVA 90 GRAUS, EM AÇO, CONEXÃO SOLDADA, DN 32 (1 1/4"), INSTALADO EM REDE DE ALIMENTAÇÃO PARA SPRINKLER - FORNECIMENTO E INSTALAÇÃO. AF_12/2015</v>
          </cell>
          <cell r="C4340" t="str">
            <v>UN</v>
          </cell>
          <cell r="D4340">
            <v>38.96</v>
          </cell>
        </row>
        <row r="4341">
          <cell r="A4341">
            <v>97521</v>
          </cell>
          <cell r="B4341" t="str">
            <v>CURVA 45 GRAUS, EM AÇO, CONEXÃO SOLDADA, DN 40 (1 1/2"), INSTALADO EM REDE DE ALIMENTAÇÃO PARA SPRINKLER - FORNECIMENTO E INSTALAÇÃO. AF_12/2015</v>
          </cell>
          <cell r="C4341" t="str">
            <v>UN</v>
          </cell>
          <cell r="D4341">
            <v>53.57</v>
          </cell>
        </row>
        <row r="4342">
          <cell r="A4342">
            <v>97522</v>
          </cell>
          <cell r="B4342" t="str">
            <v>CURVA 90 GRAUS, EM AÇO, CONEXÃO SOLDADA, DN 40 (1 1/2"), INSTALADO EM REDE DE ALIMENTAÇÃO PARA SPRINKLER - FORNECIMENTO E INSTALAÇÃO. AF_12/2015</v>
          </cell>
          <cell r="C4342" t="str">
            <v>UN</v>
          </cell>
          <cell r="D4342">
            <v>53.57</v>
          </cell>
        </row>
        <row r="4343">
          <cell r="A4343">
            <v>97523</v>
          </cell>
          <cell r="B4343" t="str">
            <v>CURVA 45 GRAUS, EM AÇO, CONEXÃO SOLDADA, DN 50 (2"), INSTALADO EM REDE DE ALIMENTAÇÃO PARA SPRINKLER - FORNECIMENTO E INSTALAÇÃO. AF_12/2015</v>
          </cell>
          <cell r="C4343" t="str">
            <v>UN</v>
          </cell>
          <cell r="D4343">
            <v>73.069999999999993</v>
          </cell>
        </row>
        <row r="4344">
          <cell r="A4344">
            <v>97524</v>
          </cell>
          <cell r="B4344" t="str">
            <v>CURVA 90 GRAUS, EM AÇO, CONEXÃO SOLDADA, DN 50 (2"), INSTALADO EM REDE DE ALIMENTAÇÃO PARA SPRINKLER - FORNECIMENTO E INSTALAÇÃO. AF_12/2015</v>
          </cell>
          <cell r="C4344" t="str">
            <v>UN</v>
          </cell>
          <cell r="D4344">
            <v>78.53</v>
          </cell>
        </row>
        <row r="4345">
          <cell r="A4345">
            <v>97525</v>
          </cell>
          <cell r="B4345" t="str">
            <v>CURVA 45 GRAUS, EM AÇO, CONEXÃO SOLDADA, DN 65 (2 1/2"), INSTALADO EM REDE DE ALIMENTAÇÃO PARA SPRINKLER - FORNECIMENTO E INSTALAÇÃO. AF_12/2015</v>
          </cell>
          <cell r="C4345" t="str">
            <v>UN</v>
          </cell>
          <cell r="D4345">
            <v>135.16999999999999</v>
          </cell>
        </row>
        <row r="4346">
          <cell r="A4346">
            <v>97526</v>
          </cell>
          <cell r="B4346" t="str">
            <v>CURVA 90 GRAUS, EM AÇO, CONEXÃO SOLDADA, DN 65 (2 1/2"), INSTALADO EM REDE DE ALIMENTAÇÃO PARA SPRINKLER - FORNECIMENTO E INSTALAÇÃO. AF_12/2015</v>
          </cell>
          <cell r="C4346" t="str">
            <v>UN</v>
          </cell>
          <cell r="D4346">
            <v>143.91</v>
          </cell>
        </row>
        <row r="4347">
          <cell r="A4347">
            <v>97527</v>
          </cell>
          <cell r="B4347" t="str">
            <v>CURVA 45 GRAUS, EM AÇO, CONEXÃO SOLDADA, DN 80 (3"), INSTALADO EM REDE DE ALIMENTAÇÃO PARA SPRINKLER - FORNECIMENTO E INSTALAÇÃO. AF_12/2015</v>
          </cell>
          <cell r="C4347" t="str">
            <v>UN</v>
          </cell>
          <cell r="D4347">
            <v>326.14</v>
          </cell>
        </row>
        <row r="4348">
          <cell r="A4348">
            <v>97528</v>
          </cell>
          <cell r="B4348" t="str">
            <v>CURVA 90 GRAUS, EM AÇO, CONEXÃO SOLDADA, DN 80 (3"), INSTALADO EM REDE DE ALIMENTAÇÃO PARA SPRINKLER - FORNECIMENTO E INSTALAÇÃO. AF_12/2015</v>
          </cell>
          <cell r="C4348" t="str">
            <v>UN</v>
          </cell>
          <cell r="D4348">
            <v>286.94</v>
          </cell>
        </row>
        <row r="4349">
          <cell r="A4349">
            <v>97529</v>
          </cell>
          <cell r="B4349" t="str">
            <v>TÊ, EM AÇO, CONEXÃO SOLDADA, DN 25 (1"), INSTALADO EM REDE DE ALIMENTAÇÃO PARA SPRINKLER - FORNECIMENTO E INSTALAÇÃO. AF_12/2015</v>
          </cell>
          <cell r="C4349" t="str">
            <v>UN</v>
          </cell>
          <cell r="D4349">
            <v>42.91</v>
          </cell>
        </row>
        <row r="4350">
          <cell r="A4350">
            <v>97530</v>
          </cell>
          <cell r="B4350" t="str">
            <v>TÊ, EM AÇO, CONEXÃO SOLDADA, DN 32 (1 1/4"), INSTALADO EM REDE DE ALIMENTAÇÃO PARA SPRINKLER - FORNECIMENTO E INSTALAÇÃO. AF_12/2015</v>
          </cell>
          <cell r="C4350" t="str">
            <v>UN</v>
          </cell>
          <cell r="D4350">
            <v>61.13</v>
          </cell>
        </row>
        <row r="4351">
          <cell r="A4351">
            <v>97531</v>
          </cell>
          <cell r="B4351" t="str">
            <v>TÊ, EM AÇO, CONEXÃO SOLDADA, DN 40 (1 1/2"), INSTALADO EM REDE DE ALIMENTAÇÃO PARA SPRINKLER - FORNECIMENTO E INSTALAÇÃO. AF_12/2015</v>
          </cell>
          <cell r="C4351" t="str">
            <v>UN</v>
          </cell>
          <cell r="D4351">
            <v>77.38</v>
          </cell>
        </row>
        <row r="4352">
          <cell r="A4352">
            <v>97532</v>
          </cell>
          <cell r="B4352" t="str">
            <v>TÊ, EM AÇO, CONEXÃO SOLDADA, DN 50 (2"), INSTALADO EM REDE DE ALIMENTAÇÃO PARA SPRINKLER - FORNECIMENTO E INSTALAÇÃO. AF_12/2015</v>
          </cell>
          <cell r="C4352" t="str">
            <v>UN</v>
          </cell>
          <cell r="D4352">
            <v>119.41</v>
          </cell>
        </row>
        <row r="4353">
          <cell r="A4353">
            <v>97533</v>
          </cell>
          <cell r="B4353" t="str">
            <v>TÊ, EM AÇO, CONEXÃO SOLDADA, DN 65 (2 1/2"), INSTALADO EM REDE DE ALIMENTAÇÃO PARA SPRINKLER - FORNECIMENTO E INSTALAÇÃO. AF_12/2015</v>
          </cell>
          <cell r="C4353" t="str">
            <v>UN</v>
          </cell>
          <cell r="D4353">
            <v>222.28</v>
          </cell>
        </row>
        <row r="4354">
          <cell r="A4354">
            <v>97534</v>
          </cell>
          <cell r="B4354" t="str">
            <v>TÊ, EM AÇO, CONEXÃO SOLDADA, DN 80 (3"), INSTALADO EM REDE DE ALIMENTAÇÃO PARA SPRINKLER - FORNECIMENTO E INSTALAÇÃO. AF_12/2015</v>
          </cell>
          <cell r="C4354" t="str">
            <v>UN</v>
          </cell>
          <cell r="D4354">
            <v>348.52</v>
          </cell>
        </row>
        <row r="4355">
          <cell r="A4355">
            <v>97537</v>
          </cell>
          <cell r="B4355" t="str">
            <v>LUVA, EM AÇO, CONEXÃO SOLDADA, DN 15 (1/2"), INSTALADO EM RAMAIS E SUB-RAMAIS DE GÁS - FORNECIMENTO E INSTALAÇÃO. AF_12/2015</v>
          </cell>
          <cell r="C4355" t="str">
            <v>UN</v>
          </cell>
          <cell r="D4355">
            <v>13.28</v>
          </cell>
        </row>
        <row r="4356">
          <cell r="A4356">
            <v>97540</v>
          </cell>
          <cell r="B4356" t="str">
            <v>LUVA, EM AÇO, CONEXÃO SOLDADA, DN 20 (3/4"), INSTALADO EM RAMAIS E SUB-RAMAIS DE GÁS - FORNECIMENTO E INSTALAÇÃO. AF_12/2015</v>
          </cell>
          <cell r="C4356" t="str">
            <v>UN</v>
          </cell>
          <cell r="D4356">
            <v>18.39</v>
          </cell>
        </row>
        <row r="4357">
          <cell r="A4357">
            <v>97541</v>
          </cell>
          <cell r="B4357" t="str">
            <v>LUVA COM REDUÇÃO, EM AÇO, CONEXÃO SOLDADA, DN 20 X 15 MM (3/4 " X 1/2"), INSTALADO EM RAMAIS E SUB-RAMAIS DE GÁS - FORNECIMENTO E INSTALAÇÃO. AF_12/2015</v>
          </cell>
          <cell r="C4357" t="str">
            <v>UN</v>
          </cell>
          <cell r="D4357">
            <v>16.059999999999999</v>
          </cell>
        </row>
        <row r="4358">
          <cell r="A4358">
            <v>97543</v>
          </cell>
          <cell r="B4358" t="str">
            <v>LUVA, EM AÇO, CONEXÃO SOLDADA, DN 25 (1"), INSTALADO EM RAMAIS E SUB-RAMAIS DE GÁS - FORNECIMENTO E INSTALAÇÃO. AF_12/2015</v>
          </cell>
          <cell r="C4358" t="str">
            <v>UN</v>
          </cell>
          <cell r="D4358">
            <v>30.71</v>
          </cell>
        </row>
        <row r="4359">
          <cell r="A4359">
            <v>97544</v>
          </cell>
          <cell r="B4359" t="str">
            <v>LUVA COM REDUÇÃO, EM AÇO, CONEXÃO SOLDADA, DN 25 X 20 MM (1" X 3/4"), INSTALADO EM RAMAIS E SUB-RAMAIS DE GÁS - FORNECIMENTO E INSTALAÇÃO. AF_12/2015</v>
          </cell>
          <cell r="C4359" t="str">
            <v>UN</v>
          </cell>
          <cell r="D4359">
            <v>27.91</v>
          </cell>
        </row>
        <row r="4360">
          <cell r="A4360">
            <v>97546</v>
          </cell>
          <cell r="B4360" t="str">
            <v>CURVA 45 GRAUS, EM AÇO, CONEXÃO SOLDADA, DN 15 (1/2"), INSTALADO EM RAMAIS E SUB-RAMAIS DE GÁS - FORNECIMENTO E INSTALAÇÃO. AF_12/2015</v>
          </cell>
          <cell r="C4360" t="str">
            <v>UN</v>
          </cell>
          <cell r="D4360">
            <v>18.71</v>
          </cell>
        </row>
        <row r="4361">
          <cell r="A4361">
            <v>97547</v>
          </cell>
          <cell r="B4361" t="str">
            <v>CURVA 90 GRAUS, EM AÇO, CONEXÃO SOLDADA, DN 15 (1/2"), INSTALADO EM RAMAIS E SUB-RAMAIS DE GÁS - FORNECIMENTO E INSTALAÇÃO. AF_12/2015</v>
          </cell>
          <cell r="C4361" t="str">
            <v>UN</v>
          </cell>
          <cell r="D4361">
            <v>18.71</v>
          </cell>
        </row>
        <row r="4362">
          <cell r="A4362">
            <v>97548</v>
          </cell>
          <cell r="B4362" t="str">
            <v>CURVA 45 GRAUS, EM AÇO, CONEXÃO SOLDADA, DN 20 (3/4"), INSTALADO EM RAMAIS E SUB-RAMAIS DE GÁS - FORNECIMENTO E INSTALAÇÃO. AF_12/2015</v>
          </cell>
          <cell r="C4362" t="str">
            <v>UN</v>
          </cell>
          <cell r="D4362">
            <v>28.22</v>
          </cell>
        </row>
        <row r="4363">
          <cell r="A4363">
            <v>97549</v>
          </cell>
          <cell r="B4363" t="str">
            <v>CURVA 90 GRAUS, EM AÇO, CONEXÃO SOLDADA, DN 20 (3/4"), INSTALADO EM RAMAIS E SUB-RAMAIS DE GÁS - FORNECIMENTO E INSTALAÇÃO. AF_12/2015</v>
          </cell>
          <cell r="C4363" t="str">
            <v>UN</v>
          </cell>
          <cell r="D4363">
            <v>28.22</v>
          </cell>
        </row>
        <row r="4364">
          <cell r="A4364">
            <v>97550</v>
          </cell>
          <cell r="B4364" t="str">
            <v>CURVA 45 GRAUS, EM AÇO, CONEXÃO SOLDADA, DN 25 (1"), INSTALADO EM RAMAIS E SUB-RAMAIS DE GÁS - FORNECIMENTO E INSTALAÇÃO. AF_12/2015</v>
          </cell>
          <cell r="C4364" t="str">
            <v>UN</v>
          </cell>
          <cell r="D4364">
            <v>47.93</v>
          </cell>
        </row>
        <row r="4365">
          <cell r="A4365">
            <v>97551</v>
          </cell>
          <cell r="B4365" t="str">
            <v>CURVA 90 GRAUS, EM AÇO, CONEXÃO SOLDADA, DN 25 (1"), INSTALADO EM RAMAIS E SUB-RAMAIS DE GÁS - FORNECIMENTO E INSTALAÇÃO. AF_12/2015</v>
          </cell>
          <cell r="C4365" t="str">
            <v>UN</v>
          </cell>
          <cell r="D4365">
            <v>47.93</v>
          </cell>
        </row>
        <row r="4366">
          <cell r="A4366">
            <v>97552</v>
          </cell>
          <cell r="B4366" t="str">
            <v>TÊ, EM AÇO, CONEXÃO SOLDADA, DN 15 (1/2"), INSTALADO EM RAMAIS E SUB-RAMAIS DE GÁS - FORNECIMENTO E INSTALAÇÃO. AF_12/2015</v>
          </cell>
          <cell r="C4366" t="str">
            <v>UN</v>
          </cell>
          <cell r="D4366">
            <v>26.99</v>
          </cell>
        </row>
        <row r="4367">
          <cell r="A4367">
            <v>97553</v>
          </cell>
          <cell r="B4367" t="str">
            <v>TÊ, EM AÇO, CONEXÃO SOLDADA, DN 20 (3/4"), INSTALADO EM RAMAIS E SUB-RAMAIS DE GÁS - FORNECIMENTO E INSTALAÇÃO. AF_12/2015</v>
          </cell>
          <cell r="C4367" t="str">
            <v>UN</v>
          </cell>
          <cell r="D4367">
            <v>39.69</v>
          </cell>
        </row>
        <row r="4368">
          <cell r="A4368">
            <v>97554</v>
          </cell>
          <cell r="B4368" t="str">
            <v>TÊ, EM AÇO, CONEXÃO SOLDADA, DN 25 (1"), INSTALADO EM RAMAIS E SUB-RAMAIS DE GÁS - FORNECIMENTO E INSTALAÇÃO. AF_12/2015</v>
          </cell>
          <cell r="C4368" t="str">
            <v>UN</v>
          </cell>
          <cell r="D4368">
            <v>69.78</v>
          </cell>
        </row>
        <row r="4369">
          <cell r="A4369">
            <v>98602</v>
          </cell>
          <cell r="B4369" t="str">
            <v>CONECTOR EM BRONZE/LATÃO, DN 22 MM X 1/2", SEM ANEL DE SOLDA, BOLSA X ROSCA F, INSTALADO EM PRUMADA  FORNECIMENTO E INSTALAÇÃO. AF_01/2016</v>
          </cell>
          <cell r="C4369" t="str">
            <v>UN</v>
          </cell>
          <cell r="D4369">
            <v>10.55</v>
          </cell>
        </row>
        <row r="4370">
          <cell r="A4370">
            <v>6171</v>
          </cell>
          <cell r="B4370" t="str">
            <v>TAMPA DE CONCRETO ARMADO 60X60X5CM PARA CAIXA</v>
          </cell>
          <cell r="C4370" t="str">
            <v>UN</v>
          </cell>
          <cell r="D4370">
            <v>20.34</v>
          </cell>
        </row>
        <row r="4371">
          <cell r="A4371" t="str">
            <v>74166/1</v>
          </cell>
          <cell r="B4371" t="str">
            <v>CAIXA DE INSPEÇÃO EM CONCRETO PRÉ-MOLDADO DN 60CM COM TAMPA H= 60CM - FORNECIMENTO E INSTALACAO</v>
          </cell>
          <cell r="C4371" t="str">
            <v>UN</v>
          </cell>
          <cell r="D4371">
            <v>185.56</v>
          </cell>
        </row>
        <row r="4372">
          <cell r="A4372" t="str">
            <v>74166/2</v>
          </cell>
          <cell r="B4372" t="str">
            <v>CAIXA DE INSPECAO EM ANEL DE CONCRETO PRE MOLDADO, COM 950MM DE ALTURA TOTAL. ANEIS COM ESP=50MM, DIAM.=600MM. EXCLUSIVE TAMPAO E ESCAVACAO - FORNECIMENTO E INSTALACAO</v>
          </cell>
          <cell r="C4372" t="str">
            <v>UN</v>
          </cell>
          <cell r="D4372">
            <v>247.96</v>
          </cell>
        </row>
        <row r="4373">
          <cell r="A4373">
            <v>88503</v>
          </cell>
          <cell r="B4373" t="str">
            <v>CAIXA D´ÁGUA EM POLIETILENO, 1000 LITROS, COM ACESSÓRIOS</v>
          </cell>
          <cell r="C4373" t="str">
            <v>UN</v>
          </cell>
          <cell r="D4373">
            <v>688.37</v>
          </cell>
        </row>
        <row r="4374">
          <cell r="A4374">
            <v>88504</v>
          </cell>
          <cell r="B4374" t="str">
            <v>CAIXA D´AGUA EM POLIETILENO, 500 LITROS, COM ACESSÓRIOS</v>
          </cell>
          <cell r="C4374" t="str">
            <v>UN</v>
          </cell>
          <cell r="D4374">
            <v>545.07000000000005</v>
          </cell>
        </row>
        <row r="4375">
          <cell r="A4375">
            <v>97900</v>
          </cell>
          <cell r="B4375" t="str">
            <v>CAIXA ENTERRADA HIDRÁULICA RETANGULAR EM ALVENARIA COM TIJOLOS CERÂMICOS MACIÇOS, DIMENSÕES INTERNAS: 0,3X0,3X0,3 M PARA REDE DE ESGOTO. AF_05/2018</v>
          </cell>
          <cell r="C4375" t="str">
            <v>UN</v>
          </cell>
          <cell r="D4375">
            <v>119.5</v>
          </cell>
        </row>
        <row r="4376">
          <cell r="A4376">
            <v>97901</v>
          </cell>
          <cell r="B4376" t="str">
            <v>CAIXA ENTERRADA HIDRÁULICA RETANGULAR EM ALVENARIA COM TIJOLOS CERÂMICOS MACIÇOS, DIMENSÕES INTERNAS: 0,4X0,4X0,4 M PARA REDE DE ESGOTO. AF_05/2018</v>
          </cell>
          <cell r="C4376" t="str">
            <v>UN</v>
          </cell>
          <cell r="D4376">
            <v>189.49</v>
          </cell>
        </row>
        <row r="4377">
          <cell r="A4377">
            <v>97902</v>
          </cell>
          <cell r="B4377" t="str">
            <v>CAIXA ENTERRADA HIDRÁULICA RETANGULAR EM ALVENARIA COM TIJOLOS CERÂMICOS MACIÇOS, DIMENSÕES INTERNAS: 0,6X0,6X0,6 M PARA REDE DE ESGOTO. AF_05/2018</v>
          </cell>
          <cell r="C4377" t="str">
            <v>UN</v>
          </cell>
          <cell r="D4377">
            <v>372.89</v>
          </cell>
        </row>
        <row r="4378">
          <cell r="A4378">
            <v>97903</v>
          </cell>
          <cell r="B4378" t="str">
            <v>CAIXA ENTERRADA HIDRÁULICA RETANGULAR EM ALVENARIA COM TIJOLOS CERÂMICOS MACIÇOS, DIMENSÕES INTERNAS: 0,8X0,8X0,6 M PARA REDE DE ESGOTO. AF_05/2018</v>
          </cell>
          <cell r="C4378" t="str">
            <v>UN</v>
          </cell>
          <cell r="D4378">
            <v>515.51</v>
          </cell>
        </row>
        <row r="4379">
          <cell r="A4379">
            <v>97904</v>
          </cell>
          <cell r="B4379" t="str">
            <v>CAIXA ENTERRADA HIDRÁULICA RETANGULAR EM ALVENARIA COM TIJOLOS CERÂMICOS MACIÇOS, DIMENSÕES INTERNAS: 1X1X0,6 M PARA REDE DE ESGOTO. AF_05/2018</v>
          </cell>
          <cell r="C4379" t="str">
            <v>UN</v>
          </cell>
          <cell r="D4379">
            <v>606.29999999999995</v>
          </cell>
        </row>
        <row r="4380">
          <cell r="A4380">
            <v>97905</v>
          </cell>
          <cell r="B4380" t="str">
            <v>CAIXA ENTERRADA HIDRÁULICA RETANGULAR, EM ALVENARIA COM BLOCOS DE CONCRETO, DIMENSÕES INTERNAS: 0,4X0,4X0,4 M PARA REDE DE ESGOTO. AF_05/2018</v>
          </cell>
          <cell r="C4380" t="str">
            <v>UN</v>
          </cell>
          <cell r="D4380">
            <v>151.72999999999999</v>
          </cell>
        </row>
        <row r="4381">
          <cell r="A4381">
            <v>97906</v>
          </cell>
          <cell r="B4381" t="str">
            <v>CAIXA ENTERRADA HIDRÁULICA RETANGULAR, EM ALVENARIA COM BLOCOS DE CONCRETO, DIMENSÕES INTERNAS: 0,6X0,6X0,6 M PARA REDE DE ESGOTO. AF_05/2018</v>
          </cell>
          <cell r="C4381" t="str">
            <v>UN</v>
          </cell>
          <cell r="D4381">
            <v>282.92</v>
          </cell>
        </row>
        <row r="4382">
          <cell r="A4382">
            <v>97907</v>
          </cell>
          <cell r="B4382" t="str">
            <v>CAIXA ENTERRADA HIDRÁULICA RETANGULAR, EM ALVENARIA COM BLOCOS DE CONCRETO, DIMENSÕES INTERNAS: 0,8X0,8X0,6 M PARA REDE DE ESGOTO. AF_05/2018</v>
          </cell>
          <cell r="C4382" t="str">
            <v>UN</v>
          </cell>
          <cell r="D4382">
            <v>400.69</v>
          </cell>
        </row>
        <row r="4383">
          <cell r="A4383">
            <v>97908</v>
          </cell>
          <cell r="B4383" t="str">
            <v>CAIXA ENTERRADA HIDRÁULICA RETANGULAR, EM ALVENARIA COM BLOCOS DE CONCRETO, DIMENSÕES INTERNAS: 1X1X0,6 M PARA REDE DE ESGOTO. AF_05/2018</v>
          </cell>
          <cell r="C4383" t="str">
            <v>UN</v>
          </cell>
          <cell r="D4383">
            <v>470.45</v>
          </cell>
        </row>
        <row r="4384">
          <cell r="A4384">
            <v>98102</v>
          </cell>
          <cell r="B4384" t="str">
            <v>CAIXA DE GORDURA SIMPLES, CIRCULAR, EM CONCRETO PRÉ-MOLDADO, DIÂMETRO INTERNO = 0,4 M, ALTURA INTERNA = 0,4 M. AF_05/2018</v>
          </cell>
          <cell r="C4384" t="str">
            <v>UN</v>
          </cell>
          <cell r="D4384">
            <v>64.36</v>
          </cell>
        </row>
        <row r="4385">
          <cell r="A4385">
            <v>98103</v>
          </cell>
          <cell r="B4385" t="str">
            <v>CAIXA DE GORDURA DUPLA, CIRCULAR, EM CONCRETO PRÉ-MOLDADO, DIÂMETRO INTERNO = 0,6 M, ALTURA INTERNA = 0,6 M. AF_05/2018</v>
          </cell>
          <cell r="C4385" t="str">
            <v>UN</v>
          </cell>
          <cell r="D4385">
            <v>134.77000000000001</v>
          </cell>
        </row>
        <row r="4386">
          <cell r="A4386">
            <v>98104</v>
          </cell>
          <cell r="B4386" t="str">
            <v>CAIXA DE GORDURA SIMPLES (CAPACIDADE: 36L), RETANGULAR, EM ALVENARIA COM TIJOLOS CERÂMICOS MACIÇOS, DIMENSÕES INTERNAS = 0,2X0,4 M, ALTURA INTERNA = 0,8 M. AF_05/2018</v>
          </cell>
          <cell r="C4386" t="str">
            <v>UN</v>
          </cell>
          <cell r="D4386">
            <v>250.1</v>
          </cell>
        </row>
        <row r="4387">
          <cell r="A4387">
            <v>98105</v>
          </cell>
          <cell r="B4387" t="str">
            <v>CAIXA DE GORDURA DUPLA (CAPACIDADE: 126 L), RETANGULAR, EM ALVENARIA COM TIJOLOS CERÂMICOS MACIÇOS, DIMENSÕES INTERNAS = 0,4X0,7 M, ALTURA INTERNA = 0,8 M. AF_05/2018</v>
          </cell>
          <cell r="C4387" t="str">
            <v>UN</v>
          </cell>
          <cell r="D4387">
            <v>433.78</v>
          </cell>
        </row>
        <row r="4388">
          <cell r="A4388">
            <v>98106</v>
          </cell>
          <cell r="B4388" t="str">
            <v>CAIXA DE GORDURA ESPECIAL (CAPACIDADE: 312 L - PARA ATÉ 146 PESSOAS SERVIDAS NO PICO), RETANGULAR, EM ALVENARIA COM TIJOLOS CERÂMICOS MACIÇOS, DIMENSÕES INTERNAS = 0,4X1,2 M, ALTURA INTERNA = 1 M. AF_05/2018</v>
          </cell>
          <cell r="C4388" t="str">
            <v>UN</v>
          </cell>
          <cell r="D4388">
            <v>716.91</v>
          </cell>
        </row>
        <row r="4389">
          <cell r="A4389">
            <v>98107</v>
          </cell>
          <cell r="B4389" t="str">
            <v>CAIXA DE GORDURA SIMPLES (CAPACIDADE: 36 L), RETANGULAR, EM ALVENARIA COM BLOCOS DE CONCRETO, DIMENSÕES INTERNAS = 0,2X0,4 M, ALTURA INTERNA = 0,8 M. AF_05/2018</v>
          </cell>
          <cell r="C4389" t="str">
            <v>UN</v>
          </cell>
          <cell r="D4389">
            <v>180.07</v>
          </cell>
        </row>
        <row r="4390">
          <cell r="A4390">
            <v>98108</v>
          </cell>
          <cell r="B4390" t="str">
            <v>CAIXA DE GORDURA DUPLA (CAPACIDADE: 126 L), RETANGULAR, EM ALVENARIA COM BLOCOS DE CONCRETO, DIMENSÕES INTERNAS = 0,4X0,7 M, ALTURA INTERNA = 0,8 M. AF_05/2018</v>
          </cell>
          <cell r="C4390" t="str">
            <v>UN</v>
          </cell>
          <cell r="D4390">
            <v>320.91000000000003</v>
          </cell>
        </row>
        <row r="4391">
          <cell r="A4391">
            <v>99250</v>
          </cell>
          <cell r="B4391" t="str">
            <v>CAIXA ENTERRADA HIDRÁULICA RETANGULAR EM ALVENARIA COM TIJOLOS CERÂMICOS MACIÇOS, DIMENSÕES INTERNAS: 0,3X0,3X0,3 M PARA REDE DE DRENAGEM. AF_05/2018</v>
          </cell>
          <cell r="C4391" t="str">
            <v>UN</v>
          </cell>
          <cell r="D4391">
            <v>117.17</v>
          </cell>
        </row>
        <row r="4392">
          <cell r="A4392">
            <v>99251</v>
          </cell>
          <cell r="B4392" t="str">
            <v>CAIXA ENTERRADA HIDRÁULICA RETANGULAR EM ALVENARIA COM TIJOLOS CERÂMICOS MACIÇOS, DIMENSÕES INTERNAS: 0,4X0,4X0,4 M PARA REDE DE DRENAGEM. AF_05/2018</v>
          </cell>
          <cell r="C4392" t="str">
            <v>UN</v>
          </cell>
          <cell r="D4392">
            <v>185.5</v>
          </cell>
        </row>
        <row r="4393">
          <cell r="A4393">
            <v>99253</v>
          </cell>
          <cell r="B4393" t="str">
            <v>CAIXA ENTERRADA HIDRÁULICA RETANGULAR EM ALVENARIA COM TIJOLOS CERÂMICOS MACIÇOS, DIMENSÕES INTERNAS: 0,6X0,6X0,6 M PARA REDE DE DRENAGEM. AF_05/2018</v>
          </cell>
          <cell r="C4393" t="str">
            <v>UN</v>
          </cell>
          <cell r="D4393">
            <v>363.92</v>
          </cell>
        </row>
        <row r="4394">
          <cell r="A4394">
            <v>99255</v>
          </cell>
          <cell r="B4394" t="str">
            <v>CAIXA ENTERRADA HIDRÁULICA RETANGULAR EM ALVENARIA COM TIJOLOS CERÂMICOS MACIÇOS, DIMENSÕES INTERNAS: 0,8X0,8X0,6 M PARA REDE DE DRENAGEM. AF_05/2018</v>
          </cell>
          <cell r="C4394" t="str">
            <v>UN</v>
          </cell>
          <cell r="D4394">
            <v>503.21</v>
          </cell>
        </row>
        <row r="4395">
          <cell r="A4395">
            <v>99257</v>
          </cell>
          <cell r="B4395" t="str">
            <v>CAIXA ENTERRADA HIDRÁULICA RETANGULAR EM ALVENARIA COM TIJOLOS CERÂMICOS MACIÇOS, DIMENSÕES INTERNAS: 1X1X0,6 M PARA REDE DE DRENAGEM. AF_05/2018</v>
          </cell>
          <cell r="C4395" t="str">
            <v>UN</v>
          </cell>
          <cell r="D4395">
            <v>590.4</v>
          </cell>
        </row>
        <row r="4396">
          <cell r="A4396">
            <v>99258</v>
          </cell>
          <cell r="B4396" t="str">
            <v>CAIXA ENTERRADA HIDRÁULICA RETANGULAR, EM ALVENARIA COM BLOCOS DE CONCRETO, DIMENSÕES INTERNAS: 0,4X0,4X0,4 M PARA REDE DE DRENAGEM. AF_05/2018</v>
          </cell>
          <cell r="C4396" t="str">
            <v>UN</v>
          </cell>
          <cell r="D4396">
            <v>148.44</v>
          </cell>
        </row>
        <row r="4397">
          <cell r="A4397">
            <v>99260</v>
          </cell>
          <cell r="B4397" t="str">
            <v>CAIXA ENTERRADA HIDRÁULICA RETANGULAR, EM ALVENARIA COM BLOCOS DE CONCRETO, DIMENSÕES INTERNAS: 0,6X0,6X0,6 M PARA REDE DE DRENAGEM. AF_05/2018</v>
          </cell>
          <cell r="C4397" t="str">
            <v>UN</v>
          </cell>
          <cell r="D4397">
            <v>277.27</v>
          </cell>
        </row>
        <row r="4398">
          <cell r="A4398">
            <v>99262</v>
          </cell>
          <cell r="B4398" t="str">
            <v>CAIXA ENTERRADA HIDRÁULICA RETANGULAR, EM ALVENARIA COM BLOCOS DE CONCRETO, DIMENSÕES INTERNAS: 0,8X0,8X0,6 M PARA REDE DE DRENAGEM. AF_05/2018</v>
          </cell>
          <cell r="C4398" t="str">
            <v>UN</v>
          </cell>
          <cell r="D4398">
            <v>392.63</v>
          </cell>
        </row>
        <row r="4399">
          <cell r="A4399">
            <v>99264</v>
          </cell>
          <cell r="B4399" t="str">
            <v>CAIXA ENTERRADA HIDRÁULICA RETANGULAR, EM ALVENARIA COM BLOCOS DE CONCRETO, DIMENSÕES INTERNAS: 1X1X0,6 M PARA REDE DE DRENAGEM. AF_05/2018</v>
          </cell>
          <cell r="C4399" t="str">
            <v>UN</v>
          </cell>
          <cell r="D4399">
            <v>459.56</v>
          </cell>
        </row>
        <row r="4400">
          <cell r="A4400">
            <v>89482</v>
          </cell>
          <cell r="B4400" t="str">
            <v>CAIXA SIFONADA, PVC, DN 100 X 100 X 50 MM, FORNECIDA E INSTALADA EM RAMAIS DE ENCAMINHAMENTO DE ÁGUA PLUVIAL. AF_12/2014</v>
          </cell>
          <cell r="C4400" t="str">
            <v>UN</v>
          </cell>
          <cell r="D4400">
            <v>17.100000000000001</v>
          </cell>
        </row>
        <row r="4401">
          <cell r="A4401">
            <v>89491</v>
          </cell>
          <cell r="B4401" t="str">
            <v>CAIXA SIFONADA, PVC, DN 150 X 185 X 75 MM, FORNECIDA E INSTALADA EM RAMAIS DE ENCAMINHAMENTO DE ÁGUA PLUVIAL. AF_12/2014</v>
          </cell>
          <cell r="C4401" t="str">
            <v>UN</v>
          </cell>
          <cell r="D4401">
            <v>42.04</v>
          </cell>
        </row>
        <row r="4402">
          <cell r="A4402">
            <v>89495</v>
          </cell>
          <cell r="B4402" t="str">
            <v>RALO SIFONADO, PVC, DN 100 X 40 MM, JUNTA SOLDÁVEL, FORNECIDO E INSTALADO EM RAMAIS DE ENCAMINHAMENTO DE ÁGUA PLUVIAL. AF_12/2014</v>
          </cell>
          <cell r="C4402" t="str">
            <v>UN</v>
          </cell>
          <cell r="D4402">
            <v>6.76</v>
          </cell>
        </row>
        <row r="4403">
          <cell r="A4403">
            <v>89707</v>
          </cell>
          <cell r="B4403" t="str">
            <v>CAIXA SIFONADA, PVC, DN 100 X 100 X 50 MM, JUNTA ELÁSTICA, FORNECIDA E INSTALADA EM RAMAL DE DESCARGA OU EM RAMAL DE ESGOTO SANITÁRIO. AF_12/2014</v>
          </cell>
          <cell r="C4403" t="str">
            <v>UN</v>
          </cell>
          <cell r="D4403">
            <v>20.98</v>
          </cell>
        </row>
        <row r="4404">
          <cell r="A4404">
            <v>89708</v>
          </cell>
          <cell r="B4404" t="str">
            <v>CAIXA SIFONADA, PVC, DN 150 X 185 X 75 MM, JUNTA ELÁSTICA, FORNECIDA E INSTALADA EM RAMAL DE DESCARGA OU EM RAMAL DE ESGOTO SANITÁRIO. AF_12/2014</v>
          </cell>
          <cell r="C4404" t="str">
            <v>UN</v>
          </cell>
          <cell r="D4404">
            <v>47.36</v>
          </cell>
        </row>
        <row r="4405">
          <cell r="A4405">
            <v>89709</v>
          </cell>
          <cell r="B4405" t="str">
            <v>RALO SIFONADO, PVC, DN 100 X 40 MM, JUNTA SOLDÁVEL, FORNECIDO E INSTALADO EM RAMAL DE DESCARGA OU EM RAMAL DE ESGOTO SANITÁRIO. AF_12/2014</v>
          </cell>
          <cell r="C4405" t="str">
            <v>UN</v>
          </cell>
          <cell r="D4405">
            <v>7.9</v>
          </cell>
        </row>
        <row r="4406">
          <cell r="A4406">
            <v>89710</v>
          </cell>
          <cell r="B4406" t="str">
            <v>RALO SECO, PVC, DN 100 X 40 MM, JUNTA SOLDÁVEL, FORNECIDO E INSTALADO EM RAMAL DE DESCARGA OU EM RAMAL DE ESGOTO SANITÁRIO. AF_12/2014</v>
          </cell>
          <cell r="C4406" t="str">
            <v>UN</v>
          </cell>
          <cell r="D4406">
            <v>7.75</v>
          </cell>
        </row>
        <row r="4407">
          <cell r="A4407">
            <v>72739</v>
          </cell>
          <cell r="B4407" t="str">
            <v>VASO SANITARIO INFANTIL SIFONADO, PARA VALVULA DE DESCARGA, EM LOUCA BRANCA, COM ACESSORIOS, INCLUSIVE ASSENTO PLASTICO, BOLSA DE BORRACHA PARA LIGACAO, TUBO PVC LIGACAO - FORNECIMENTO E INSTALACAO</v>
          </cell>
          <cell r="C4407" t="str">
            <v>UN</v>
          </cell>
          <cell r="D4407">
            <v>459.65</v>
          </cell>
        </row>
        <row r="4408">
          <cell r="A4408" t="str">
            <v>74234/1</v>
          </cell>
          <cell r="B4408" t="str">
            <v>MICTORIO SIFONADO DE LOUCA BRANCA COM PERTENCES, COM REGISTRO DE PRESSAO 1/2" COM CANOPLA CROMADA ACABAMENTO SIMPLES E CONJUNTO PARA FIXACAO  - FORNECIMENTO E INSTALACAO</v>
          </cell>
          <cell r="C4408" t="str">
            <v>UN</v>
          </cell>
          <cell r="D4408">
            <v>473.64</v>
          </cell>
        </row>
        <row r="4409">
          <cell r="A4409">
            <v>86872</v>
          </cell>
          <cell r="B4409" t="str">
            <v>TANQUE DE LOUÇA BRANCA COM COLUNA, 30L OU EQUIVALENTE - FORNECIMENTO E INSTALAÇÃO. AF_12/2013</v>
          </cell>
          <cell r="C4409" t="str">
            <v>UN</v>
          </cell>
          <cell r="D4409">
            <v>644.83000000000004</v>
          </cell>
        </row>
        <row r="4410">
          <cell r="A4410">
            <v>86874</v>
          </cell>
          <cell r="B4410" t="str">
            <v>TANQUE DE LOUÇA BRANCA SUSPENSO, 18L OU EQUIVALENTE - FORNECIMENTO E INSTALAÇÃO. AF_12/2013</v>
          </cell>
          <cell r="C4410" t="str">
            <v>UN</v>
          </cell>
          <cell r="D4410">
            <v>396.04</v>
          </cell>
        </row>
        <row r="4411">
          <cell r="A4411">
            <v>86875</v>
          </cell>
          <cell r="B4411" t="str">
            <v>TANQUE DE MÁRMORE SINTÉTICO COM COLUNA, 22L OU EQUIVALENTE  FORNECIMENTO E INSTALAÇÃO. AF_12/2013</v>
          </cell>
          <cell r="C4411" t="str">
            <v>UN</v>
          </cell>
          <cell r="D4411">
            <v>313.06</v>
          </cell>
        </row>
        <row r="4412">
          <cell r="A4412">
            <v>86876</v>
          </cell>
          <cell r="B4412" t="str">
            <v>TANQUE DE MÁRMORE SINTÉTICO SUSPENSO, 22L OU EQUIVALENTE - FORNECIMENTO E INSTALAÇÃO. AF_12/2013</v>
          </cell>
          <cell r="C4412" t="str">
            <v>UN</v>
          </cell>
          <cell r="D4412">
            <v>179.29</v>
          </cell>
        </row>
        <row r="4413">
          <cell r="A4413">
            <v>86877</v>
          </cell>
          <cell r="B4413" t="str">
            <v>VÁLVULA EM METAL CROMADO 1.1/2" X 1.1/2" PARA TANQUE OU LAVATÓRIO, COM OU SEM LADRÃO - FORNECIMENTO E INSTALAÇÃO. AF_12/2013</v>
          </cell>
          <cell r="C4413" t="str">
            <v>UN</v>
          </cell>
          <cell r="D4413">
            <v>19.91</v>
          </cell>
        </row>
        <row r="4414">
          <cell r="A4414">
            <v>86878</v>
          </cell>
          <cell r="B4414" t="str">
            <v>VÁLVULA EM METAL CROMADO TIPO AMERICANA 3.1/2" X 1.1/2" PARA PIA - FORNECIMENTO E INSTALAÇÃO. AF_12/2013</v>
          </cell>
          <cell r="C4414" t="str">
            <v>UN</v>
          </cell>
          <cell r="D4414">
            <v>40.119999999999997</v>
          </cell>
        </row>
        <row r="4415">
          <cell r="A4415">
            <v>86879</v>
          </cell>
          <cell r="B4415" t="str">
            <v>VÁLVULA EM PLÁSTICO 1" PARA PIA, TANQUE OU LAVATÓRIO, COM OU SEM LADRÃO - FORNECIMENTO E INSTALAÇÃO. AF_12/2013</v>
          </cell>
          <cell r="C4415" t="str">
            <v>UN</v>
          </cell>
          <cell r="D4415">
            <v>5.34</v>
          </cell>
        </row>
        <row r="4416">
          <cell r="A4416">
            <v>86880</v>
          </cell>
          <cell r="B4416" t="str">
            <v>VÁLVULA EM PLÁSTICO CROMADO TIPO AMERICANA 3.1/2" X 1.1/2" SEM ADAPTADOR PARA PIA - FORNECIMENTO E INSTALAÇÃO. AF_12/2013</v>
          </cell>
          <cell r="C4416" t="str">
            <v>UN</v>
          </cell>
          <cell r="D4416">
            <v>15.21</v>
          </cell>
        </row>
        <row r="4417">
          <cell r="A4417">
            <v>86881</v>
          </cell>
          <cell r="B4417" t="str">
            <v>SIFÃO DO TIPO GARRAFA EM METAL CROMADO 1 X 1.1/2" - FORNECIMENTO E INSTALAÇÃO. AF_12/2013</v>
          </cell>
          <cell r="C4417" t="str">
            <v>UN</v>
          </cell>
          <cell r="D4417">
            <v>112.39</v>
          </cell>
        </row>
        <row r="4418">
          <cell r="A4418">
            <v>86882</v>
          </cell>
          <cell r="B4418" t="str">
            <v>SIFÃO DO TIPO GARRAFA/COPO EM PVC 1.1/4 X 1.1/2" - FORNECIMENTO E INSTALAÇÃO. AF_12/2013</v>
          </cell>
          <cell r="C4418" t="str">
            <v>UN</v>
          </cell>
          <cell r="D4418">
            <v>15.72</v>
          </cell>
        </row>
        <row r="4419">
          <cell r="A4419">
            <v>86883</v>
          </cell>
          <cell r="B4419" t="str">
            <v>SIFÃO DO TIPO FLEXÍVEL EM PVC 1 X 1.1/2 - FORNECIMENTO E INSTALAÇÃO. AF_12/2013</v>
          </cell>
          <cell r="C4419" t="str">
            <v>UN</v>
          </cell>
          <cell r="D4419">
            <v>8.9499999999999993</v>
          </cell>
        </row>
        <row r="4420">
          <cell r="A4420">
            <v>86884</v>
          </cell>
          <cell r="B4420" t="str">
            <v>ENGATE FLEXÍVEL EM PLÁSTICO BRANCO, 1/2" X 30CM - FORNECIMENTO E INSTALAÇÃO. AF_12/2013</v>
          </cell>
          <cell r="C4420" t="str">
            <v>UN</v>
          </cell>
          <cell r="D4420">
            <v>6.58</v>
          </cell>
        </row>
        <row r="4421">
          <cell r="A4421">
            <v>86885</v>
          </cell>
          <cell r="B4421" t="str">
            <v>ENGATE FLEXÍVEL EM PLÁSTICO BRANCO, 1/2" X 40CM - FORNECIMENTO E INSTALAÇÃO. AF_12/2013</v>
          </cell>
          <cell r="C4421" t="str">
            <v>UN</v>
          </cell>
          <cell r="D4421">
            <v>9.0299999999999994</v>
          </cell>
        </row>
        <row r="4422">
          <cell r="A4422">
            <v>86886</v>
          </cell>
          <cell r="B4422" t="str">
            <v>ENGATE FLEXÍVEL EM INOX, 1/2 X 30CM - FORNECIMENTO E INSTALAÇÃO. AF_12/2013</v>
          </cell>
          <cell r="C4422" t="str">
            <v>UN</v>
          </cell>
          <cell r="D4422">
            <v>27.78</v>
          </cell>
        </row>
        <row r="4423">
          <cell r="A4423">
            <v>86887</v>
          </cell>
          <cell r="B4423" t="str">
            <v>ENGATE FLEXÍVEL EM INOX, 1/2 X 40CM - FORNECIMENTO E INSTALAÇÃO. AF_12/2013</v>
          </cell>
          <cell r="C4423" t="str">
            <v>UN</v>
          </cell>
          <cell r="D4423">
            <v>30.08</v>
          </cell>
        </row>
        <row r="4424">
          <cell r="A4424">
            <v>86888</v>
          </cell>
          <cell r="B4424" t="str">
            <v>VASO SANITÁRIO SIFONADO COM CAIXA ACOPLADA LOUÇA BRANCA - FORNECIMENTO E INSTALAÇÃO. AF_12/2013</v>
          </cell>
          <cell r="C4424" t="str">
            <v>UN</v>
          </cell>
          <cell r="D4424">
            <v>382.92</v>
          </cell>
        </row>
        <row r="4425">
          <cell r="A4425">
            <v>86889</v>
          </cell>
          <cell r="B4425" t="str">
            <v>BANCADA DE GRANITO CINZA POLIDO PARA PIA DE COZINHA 1,50 X 0,60 M - FORNECIMENTO E INSTALAÇÃO. AF_12/2013</v>
          </cell>
          <cell r="C4425" t="str">
            <v>UN</v>
          </cell>
          <cell r="D4425">
            <v>544.72</v>
          </cell>
        </row>
        <row r="4426">
          <cell r="A4426">
            <v>86893</v>
          </cell>
          <cell r="B4426" t="str">
            <v>BANCADA DE MÁRMORE BRANCO POLIDO PARA PIA DE COZINHA 1,50 X 0,60 M - FORNECIMENTO E INSTALAÇÃO. AF_12/2013</v>
          </cell>
          <cell r="C4426" t="str">
            <v>UN</v>
          </cell>
          <cell r="D4426">
            <v>452.4</v>
          </cell>
        </row>
        <row r="4427">
          <cell r="A4427">
            <v>86894</v>
          </cell>
          <cell r="B4427" t="str">
            <v>BANCADA DE MÁRMORE SINTÉTICO 120 X 60CM, COM CUBA INTEGRADA - FORNECIMENTO E INSTALAÇÃO. AF_12/2013</v>
          </cell>
          <cell r="C4427" t="str">
            <v>UN</v>
          </cell>
          <cell r="D4427">
            <v>214.59</v>
          </cell>
        </row>
        <row r="4428">
          <cell r="A4428">
            <v>86895</v>
          </cell>
          <cell r="B4428" t="str">
            <v>BANCADA DE GRANITO CINZA POLIDO PARA LAVATÓRIO 0,50 X 0,60 M - FORNECIMENTO E INSTALAÇÃO. AF_12/2013</v>
          </cell>
          <cell r="C4428" t="str">
            <v>UN</v>
          </cell>
          <cell r="D4428">
            <v>265.87</v>
          </cell>
        </row>
        <row r="4429">
          <cell r="A4429">
            <v>86899</v>
          </cell>
          <cell r="B4429" t="str">
            <v>BANCADA DE MÁRMORE BRANCO POLIDO PARA LAVATÓRIO 0,50 X 0,60 M - FORNECIMENTO E INSTALAÇÃO. AF_12/2013</v>
          </cell>
          <cell r="C4429" t="str">
            <v>UN</v>
          </cell>
          <cell r="D4429">
            <v>231.24</v>
          </cell>
        </row>
        <row r="4430">
          <cell r="A4430">
            <v>86900</v>
          </cell>
          <cell r="B4430" t="str">
            <v>CUBA DE EMBUTIR DE AÇO INOXIDÁVEL MÉDIA - FORNECIMENTO E INSTALAÇÃO. AF_12/2013</v>
          </cell>
          <cell r="C4430" t="str">
            <v>UN</v>
          </cell>
          <cell r="D4430">
            <v>135.93</v>
          </cell>
        </row>
        <row r="4431">
          <cell r="A4431">
            <v>86901</v>
          </cell>
          <cell r="B4431" t="str">
            <v>CUBA DE EMBUTIR OVAL EM LOUÇA BRANCA, 35 X 50CM OU EQUIVALENTE - FORNECIMENTO E INSTALAÇÃO. AF_12/2013</v>
          </cell>
          <cell r="C4431" t="str">
            <v>UN</v>
          </cell>
          <cell r="D4431">
            <v>114.52</v>
          </cell>
        </row>
        <row r="4432">
          <cell r="A4432">
            <v>86902</v>
          </cell>
          <cell r="B4432" t="str">
            <v>LAVATÓRIO LOUÇA BRANCA COM COLUNA, *44 X 35,5* CM, PADRÃO POPULAR - FORNECIMENTO E INSTALAÇÃO. AF_12/2013</v>
          </cell>
          <cell r="C4432" t="str">
            <v>UN</v>
          </cell>
          <cell r="D4432">
            <v>213.32</v>
          </cell>
        </row>
        <row r="4433">
          <cell r="A4433">
            <v>86903</v>
          </cell>
          <cell r="B4433" t="str">
            <v>LAVATÓRIO LOUÇA BRANCA COM COLUNA, 45 X 55CM OU EQUIVALENTE, PADRÃO MÉDIO - FORNECIMENTO E INSTALAÇÃO. AF_12/2013</v>
          </cell>
          <cell r="C4433" t="str">
            <v>UN</v>
          </cell>
          <cell r="D4433">
            <v>283.33</v>
          </cell>
        </row>
        <row r="4434">
          <cell r="A4434">
            <v>86904</v>
          </cell>
          <cell r="B4434" t="str">
            <v>LAVATÓRIO LOUÇA BRANCA SUSPENSO, 29,5 X 39CM OU EQUIVALENTE, PADRÃO POPULAR - FORNECIMENTO E INSTALAÇÃO. AF_12/2013</v>
          </cell>
          <cell r="C4434" t="str">
            <v>UN</v>
          </cell>
          <cell r="D4434">
            <v>111.99</v>
          </cell>
        </row>
        <row r="4435">
          <cell r="A4435">
            <v>86905</v>
          </cell>
          <cell r="B4435" t="str">
            <v>APARELHO MISTURADOR DE MESA PARA LAVATÓRIO, PADRÃO MÉDIO - FORNECIMENTO E INSTALAÇÃO. AF_12/2013</v>
          </cell>
          <cell r="C4435" t="str">
            <v>UN</v>
          </cell>
          <cell r="D4435">
            <v>161.58000000000001</v>
          </cell>
        </row>
        <row r="4436">
          <cell r="A4436">
            <v>86906</v>
          </cell>
          <cell r="B4436" t="str">
            <v>TORNEIRA CROMADA DE MESA, 1/2" OU 3/4", PARA LAVATÓRIO, PADRÃO POPULAR - FORNECIMENTO E INSTALAÇÃO. AF_12/2013</v>
          </cell>
          <cell r="C4436" t="str">
            <v>UN</v>
          </cell>
          <cell r="D4436">
            <v>37.76</v>
          </cell>
        </row>
        <row r="4437">
          <cell r="A4437">
            <v>86908</v>
          </cell>
          <cell r="B4437" t="str">
            <v>APARELHO MISTURADOR DE MESA PARA PIA DE COZINHA, PADRÃO MÉDIO - FORNECIMENTO E INSTALAÇÃO. AF_12/2013</v>
          </cell>
          <cell r="C4437" t="str">
            <v>UN</v>
          </cell>
          <cell r="D4437">
            <v>192.6</v>
          </cell>
        </row>
        <row r="4438">
          <cell r="A4438">
            <v>86909</v>
          </cell>
          <cell r="B4438" t="str">
            <v>TORNEIRA CROMADA TUBO MÓVEL, DE MESA, 1/2" OU 3/4", PARA PIA DE COZINHA, PADRÃO ALTO - FORNECIMENTO E INSTALAÇÃO. AF_12/2013</v>
          </cell>
          <cell r="C4438" t="str">
            <v>UN</v>
          </cell>
          <cell r="D4438">
            <v>75.34</v>
          </cell>
        </row>
        <row r="4439">
          <cell r="A4439">
            <v>86910</v>
          </cell>
          <cell r="B4439" t="str">
            <v>TORNEIRA CROMADA TUBO MÓVEL, DE PAREDE, 1/2" OU 3/4", PARA PIA DE COZINHA, PADRÃO MÉDIO - FORNECIMENTO E INSTALAÇÃO. AF_12/2013</v>
          </cell>
          <cell r="C4439" t="str">
            <v>UN</v>
          </cell>
          <cell r="D4439">
            <v>72.099999999999994</v>
          </cell>
        </row>
        <row r="4440">
          <cell r="A4440">
            <v>86911</v>
          </cell>
          <cell r="B4440" t="str">
            <v>TORNEIRA CROMADA LONGA, DE PAREDE, 1/2" OU 3/4", PARA PIA DE COZINHA, PADRÃO POPULAR - FORNECIMENTO E INSTALAÇÃO. AF_12/2013</v>
          </cell>
          <cell r="C4440" t="str">
            <v>UN</v>
          </cell>
          <cell r="D4440">
            <v>32.17</v>
          </cell>
        </row>
        <row r="4441">
          <cell r="A4441">
            <v>86912</v>
          </cell>
          <cell r="B4441" t="str">
            <v>TORNEIRA CROMADA LONGA, DE PAREDE, 1/2" OU 3/4", PARA PIA DE COZINHA, PADRÃO MÉDIO - FORNECIMENTO E INSTALAÇÃO. AF_12/2013</v>
          </cell>
          <cell r="C4441" t="str">
            <v>UN</v>
          </cell>
          <cell r="D4441">
            <v>32.17</v>
          </cell>
        </row>
        <row r="4442">
          <cell r="A4442">
            <v>86913</v>
          </cell>
          <cell r="B4442" t="str">
            <v>TORNEIRA CROMADA 1/2" OU 3/4" PARA TANQUE, PADRÃO POPULAR - FORNECIMENTO E INSTALAÇÃO. AF_12/2013</v>
          </cell>
          <cell r="C4442" t="str">
            <v>UN</v>
          </cell>
          <cell r="D4442">
            <v>14.7</v>
          </cell>
        </row>
        <row r="4443">
          <cell r="A4443">
            <v>86914</v>
          </cell>
          <cell r="B4443" t="str">
            <v>TORNEIRA CROMADA 1/2" OU 3/4" PARA TANQUE, PADRÃO MÉDIO - FORNECIMENTO E INSTALAÇÃO. AF_12/2013</v>
          </cell>
          <cell r="C4443" t="str">
            <v>UN</v>
          </cell>
          <cell r="D4443">
            <v>29.38</v>
          </cell>
        </row>
        <row r="4444">
          <cell r="A4444">
            <v>86915</v>
          </cell>
          <cell r="B4444" t="str">
            <v>TORNEIRA CROMADA DE MESA, 1/2" OU 3/4", PARA LAVATÓRIO, PADRÃO MÉDIO - FORNECIMENTO E INSTALAÇÃO. AF_12/2013</v>
          </cell>
          <cell r="C4444" t="str">
            <v>UN</v>
          </cell>
          <cell r="D4444">
            <v>63.29</v>
          </cell>
        </row>
        <row r="4445">
          <cell r="A4445">
            <v>86916</v>
          </cell>
          <cell r="B4445" t="str">
            <v>TORNEIRA PLÁSTICA 3/4" PARA TANQUE - FORNECIMENTO E INSTALAÇÃO. AF_12/2013</v>
          </cell>
          <cell r="C4445" t="str">
            <v>UN</v>
          </cell>
          <cell r="D4445">
            <v>28.23</v>
          </cell>
        </row>
        <row r="4446">
          <cell r="A4446">
            <v>86919</v>
          </cell>
          <cell r="B4446" t="str">
            <v>TANQUE DE LOUÇA BRANCA COM COLUNA, 30L OU EQUIVALENTE, INCLUSO SIFÃO FLEXÍVEL EM PVC, VÁLVULA METÁLICA E TORNEIRA DE METAL CROMADO PADRÃO MÉDIO - FORNECIMENTO E INSTALAÇÃO. AF_12/2013</v>
          </cell>
          <cell r="C4446" t="str">
            <v>UN</v>
          </cell>
          <cell r="D4446">
            <v>703.07</v>
          </cell>
        </row>
        <row r="4447">
          <cell r="A4447">
            <v>86920</v>
          </cell>
          <cell r="B4447" t="str">
            <v>TANQUE DE LOUÇA BRANCA COM COLUNA, 30L OU EQUIVALENTE, INCLUSO SIFÃO FLEXÍVEL EM PVC, VÁLVULA PLÁSTICA E TORNEIRA DE METAL CROMADO PADRÃO POPULAR - FORNECIMENTO E INSTALAÇÃO. AF_12/2013</v>
          </cell>
          <cell r="C4447" t="str">
            <v>UN</v>
          </cell>
          <cell r="D4447">
            <v>673.82</v>
          </cell>
        </row>
        <row r="4448">
          <cell r="A4448">
            <v>86921</v>
          </cell>
          <cell r="B4448" t="str">
            <v>TANQUE DE LOUÇA BRANCA COM COLUNA, 30L OU EQUIVALENTE, INCLUSO SIFÃO FLEXÍVEL EM PVC, VÁLVULA PLÁSTICA E TORNEIRA DE PLÁSTICO - FORNECIMENTO E INSTALAÇÃO. AF_12/2013</v>
          </cell>
          <cell r="C4448" t="str">
            <v>UN</v>
          </cell>
          <cell r="D4448">
            <v>687.35</v>
          </cell>
        </row>
        <row r="4449">
          <cell r="A4449">
            <v>86922</v>
          </cell>
          <cell r="B4449" t="str">
            <v>TANQUE DE LOUÇA BRANCA SUSPENSO, 18L OU EQUIVALENTE, INCLUSO SIFÃO TIPO GARRAFA EM METAL CROMADO, VÁLVULA METÁLICA E TORNEIRA DE METAL CROMADO PADRÃO MÉDIO - FORNECIMENTO E INSTALAÇÃO. AF_12/2013</v>
          </cell>
          <cell r="C4449" t="str">
            <v>UN</v>
          </cell>
          <cell r="D4449">
            <v>557.72</v>
          </cell>
        </row>
        <row r="4450">
          <cell r="A4450">
            <v>86923</v>
          </cell>
          <cell r="B4450" t="str">
            <v>TANQUE DE LOUÇA BRANCA SUSPENSO, 18L OU EQUIVALENTE, INCLUSO SIFÃO TIPO GARRAFA EM PVC, VÁLVULA PLÁSTICA E TORNEIRA DE METAL CROMADO PADRÃO POPULAR - FORNECIMENTO E INSTALAÇÃO. AF_12/2013</v>
          </cell>
          <cell r="C4450" t="str">
            <v>UN</v>
          </cell>
          <cell r="D4450">
            <v>431.8</v>
          </cell>
        </row>
        <row r="4451">
          <cell r="A4451">
            <v>86924</v>
          </cell>
          <cell r="B4451" t="str">
            <v>TANQUE DE LOUÇA BRANCA SUSPENSO, 18L OU EQUIVALENTE, INCLUSO SIFÃO TIPO GARRAFA EM PVC, VÁLVULA PLÁSTICA E TORNEIRA DE PLÁSTICO - FORNECIMENTO E INSTALAÇÃO. AF_12/2013</v>
          </cell>
          <cell r="C4451" t="str">
            <v>UN</v>
          </cell>
          <cell r="D4451">
            <v>445.33</v>
          </cell>
        </row>
        <row r="4452">
          <cell r="A4452">
            <v>86925</v>
          </cell>
          <cell r="B4452" t="str">
            <v>TANQUE DE MÁRMORE SINTÉTICO COM COLUNA, 22L OU EQUIVALENTE, INCLUSO SIFÃO FLEXÍVEL EM PVC, VÁLVULA PLÁSTICA E TORNEIRA DE METAL CROMADO PADRÃO POPULAR - FORNECIMENTO E INSTALAÇÃO. AF_12/2013</v>
          </cell>
          <cell r="C4452" t="str">
            <v>UN</v>
          </cell>
          <cell r="D4452">
            <v>342.05</v>
          </cell>
        </row>
        <row r="4453">
          <cell r="A4453">
            <v>86926</v>
          </cell>
          <cell r="B4453" t="str">
            <v>TANQUE DE MÁRMORE SINTÉTICO COM COLUNA, 22L OU EQUIVALENTE, INCLUSO SIFÃO FLEXÍVEL EM PVC, VÁLVULA PLÁSTICA E TORNEIRA DE PLÁSTICO - FORNECIMENTO E INSTALAÇÃO. AF_12/2013</v>
          </cell>
          <cell r="C4453" t="str">
            <v>UN</v>
          </cell>
          <cell r="D4453">
            <v>355.58</v>
          </cell>
        </row>
        <row r="4454">
          <cell r="A4454">
            <v>86927</v>
          </cell>
          <cell r="B4454" t="str">
            <v>TANQUE DE MÁRMORE SINTÉTICO SUSPENSO, 22L OU EQUIVALENTE, INCLUSO SIFÃO TIPO GARRAFA EM PVC, VÁLVULA PLÁSTICA E TORNEIRA DE METAL CROMADO PADRÃO POPULAR - FORNECIMENTO E INSTALAÇÃO. AF_12/2013</v>
          </cell>
          <cell r="C4454" t="str">
            <v>UN</v>
          </cell>
          <cell r="D4454">
            <v>215.05</v>
          </cell>
        </row>
        <row r="4455">
          <cell r="A4455">
            <v>86928</v>
          </cell>
          <cell r="B4455" t="str">
            <v>TANQUE DE MÁRMORE SINTÉTICO SUSPENSO, 22L OU EQUIVALENTE, INCLUSO SIFÃO TIPO GARRAFA EM PVC, VÁLVULA PLÁSTICA E TORNEIRA DE PLÁSTICO - FORNECIMENTO E INSTALAÇÃO. AF_12/2013</v>
          </cell>
          <cell r="C4455" t="str">
            <v>UN</v>
          </cell>
          <cell r="D4455">
            <v>228.58</v>
          </cell>
        </row>
        <row r="4456">
          <cell r="A4456">
            <v>86929</v>
          </cell>
          <cell r="B4456" t="str">
            <v>TANQUE DE MÁRMORE SINTÉTICO SUSPENSO, 22L OU EQUIVALENTE, INCLUSO SIFÃO FLEXÍVEL EM PVC, VÁLVULA PLÁSTICA E TORNEIRA DE METAL CROMADO PADRÃO POPULAR - FORNECIMENTO E INSTALAÇÃO. AF_12/2013</v>
          </cell>
          <cell r="C4456" t="str">
            <v>UN</v>
          </cell>
          <cell r="D4456">
            <v>208.28</v>
          </cell>
        </row>
        <row r="4457">
          <cell r="A4457">
            <v>86930</v>
          </cell>
          <cell r="B4457" t="str">
            <v>TANQUE DE MÁRMORE SINTÉTICO SUSPENSO, 22L OU EQUIVALENTE, INCLUSO SIFÃO FLEXÍVEL EM PVC, VÁLVULA PLÁSTICA E TORNEIRA DE PLÁSTICO - FORNECIMENTO E INSTALAÇÃO. AF_12/2013</v>
          </cell>
          <cell r="C4457" t="str">
            <v>UN</v>
          </cell>
          <cell r="D4457">
            <v>221.81</v>
          </cell>
        </row>
        <row r="4458">
          <cell r="A4458">
            <v>86931</v>
          </cell>
          <cell r="B4458" t="str">
            <v>VASO SANITÁRIO SIFONADO COM CAIXA ACOPLADA LOUÇA BRANCA, INCLUSO ENGATE FLEXÍVEL EM PLÁSTICO BRANCO, 1/2  X 40CM - FORNECIMENTO E INSTALAÇÃO. AF_12/2013</v>
          </cell>
          <cell r="C4458" t="str">
            <v>UN</v>
          </cell>
          <cell r="D4458">
            <v>391.95</v>
          </cell>
        </row>
        <row r="4459">
          <cell r="A4459">
            <v>86932</v>
          </cell>
          <cell r="B4459" t="str">
            <v>VASO SANITÁRIO SIFONADO COM CAIXA ACOPLADA LOUÇA BRANCA - PADRÃO MÉDIO, INCLUSO ENGATE FLEXÍVEL EM METAL CROMADO, 1/2 X 40CM - FORNECIMENTO E INSTALAÇÃO. AF_12/2013</v>
          </cell>
          <cell r="C4459" t="str">
            <v>UN</v>
          </cell>
          <cell r="D4459">
            <v>413</v>
          </cell>
        </row>
        <row r="4460">
          <cell r="A4460">
            <v>86933</v>
          </cell>
          <cell r="B4460" t="str">
            <v>BANCADA DE MÁRMORE SINTÉTICO 120 X 60CM, COM CUBA INTEGRADA, INCLUSO SIFÃO TIPO GARRAFA EM PVC, VÁLVULA EM PLÁSTICO CROMADO TIPO AMERICANA E TORNEIRA CROMADA LONGA, DE PAREDE, PADRÃO POPULAR - FORNECIMENTO E INSTALAÇÃO. AF_12/2013</v>
          </cell>
          <cell r="C4460" t="str">
            <v>UN</v>
          </cell>
          <cell r="D4460">
            <v>277.69</v>
          </cell>
        </row>
        <row r="4461">
          <cell r="A4461">
            <v>86934</v>
          </cell>
          <cell r="B4461" t="str">
            <v>BANCADA DE MÁRMORE SINTÉTICO 120 X 60CM, COM CUBA INTEGRADA, INCLUSO SIFÃO TIPO FLEXÍVEL EM PVC, VÁLVULA EM PLÁSTICO CROMADO TIPO AMERICANA E TORNEIRA CROMADA LONGA, DE PAREDE, PADRÃO POPULAR - FORNECIMENTO E INSTALAÇÃO. AF_12/2013</v>
          </cell>
          <cell r="C4461" t="str">
            <v>UN</v>
          </cell>
          <cell r="D4461">
            <v>270.92</v>
          </cell>
        </row>
        <row r="4462">
          <cell r="A4462">
            <v>86935</v>
          </cell>
          <cell r="B4462" t="str">
            <v>CUBA DE EMBUTIR DE AÇO INOXIDÁVEL MÉDIA, INCLUSO VÁLVULA TIPO AMERICANA EM METAL CROMADO E SIFÃO FLEXÍVEL EM PVC - FORNECIMENTO E INSTALAÇÃO. AF_12/2013</v>
          </cell>
          <cell r="C4462" t="str">
            <v>UN</v>
          </cell>
          <cell r="D4462">
            <v>185</v>
          </cell>
        </row>
        <row r="4463">
          <cell r="A4463">
            <v>86936</v>
          </cell>
          <cell r="B4463" t="str">
            <v>CUBA DE EMBUTIR DE AÇO INOXIDÁVEL MÉDIA, INCLUSO VÁLVULA TIPO AMERICANA E SIFÃO TIPO GARRAFA EM METAL CROMADO - FORNECIMENTO E INSTALAÇÃO. AF_12/2013</v>
          </cell>
          <cell r="C4463" t="str">
            <v>UN</v>
          </cell>
          <cell r="D4463">
            <v>288.44</v>
          </cell>
        </row>
        <row r="4464">
          <cell r="A4464">
            <v>86937</v>
          </cell>
          <cell r="B4464" t="str">
            <v>CUBA DE EMBUTIR OVAL EM LOUÇA BRANCA, 35 X 50CM OU EQUIVALENTE, INCLUSO VÁLVULA EM METAL CROMADO E SIFÃO FLEXÍVEL EM PVC - FORNECIMENTO E INSTALAÇÃO. AF_12/2013</v>
          </cell>
          <cell r="C4464" t="str">
            <v>UN</v>
          </cell>
          <cell r="D4464">
            <v>143.38</v>
          </cell>
        </row>
        <row r="4465">
          <cell r="A4465">
            <v>86938</v>
          </cell>
          <cell r="B4465" t="str">
            <v>CUBA DE EMBUTIR OVAL EM LOUÇA BRANCA, 35 X 50CM OU EQUIVALENTE, INCLUSO VÁLVULA E SIFÃO TIPO GARRAFA EM METAL CROMADO - FORNECIMENTO E INSTALAÇÃO. AF_12/2013</v>
          </cell>
          <cell r="C4465" t="str">
            <v>UN</v>
          </cell>
          <cell r="D4465">
            <v>246.82</v>
          </cell>
        </row>
        <row r="4466">
          <cell r="A4466">
            <v>86939</v>
          </cell>
          <cell r="B4466" t="str">
            <v>LAVATÓRIO LOUÇA BRANCA COM COLUNA, *44 X 35,5* CM, PADRÃO POPULAR, INCLUSO SIFÃO FLEXÍVEL EM PVC, VÁLVULA E ENGATE FLEXÍVEL 30CM EM PLÁSTICO E COM TORNEIRA CROMADA PADRÃO POPULAR - FORNECIMENTO E INSTALAÇÃO. AF_12/2013</v>
          </cell>
          <cell r="C4466" t="str">
            <v>UN</v>
          </cell>
          <cell r="D4466">
            <v>271.95</v>
          </cell>
        </row>
        <row r="4467">
          <cell r="A4467">
            <v>86940</v>
          </cell>
          <cell r="B4467" t="str">
            <v>LAVATÓRIO LOUÇA BRANCA COM COLUNA, 45 X 55CM OU EQUIVALENTE, PADRÃO MÉDIO, INCLUSO SIFÃO TIPO GARRAFA, VÁLVULA E ENGATE FLEXÍVEL DE 40CM EM METAL CROMADO, COM APARELHO MISTURADOR PADRÃO MÉDIO - FORNECIMENTO E INSTALAÇÃO. AF_12/2013</v>
          </cell>
          <cell r="C4467" t="str">
            <v>UN</v>
          </cell>
          <cell r="D4467">
            <v>637.37</v>
          </cell>
        </row>
        <row r="4468">
          <cell r="A4468">
            <v>86941</v>
          </cell>
          <cell r="B4468" t="str">
            <v>LAVATÓRIO LOUÇA BRANCA COM COLUNA, 45 X 55CM OU EQUIVALENTE, PADRÃO MÉDIO, INCLUSO SIFÃO TIPO GARRAFA, VÁLVULA E ENGATE FLEXÍVEL DE 40CM EM METAL CROMADO, COM TORNEIRA CROMADA DE MESA, PADRÃO MÉDIO - FORNECIMENTO E INSTALAÇÃO. AF_12/2013</v>
          </cell>
          <cell r="C4468" t="str">
            <v>UN</v>
          </cell>
          <cell r="D4468">
            <v>509</v>
          </cell>
        </row>
        <row r="4469">
          <cell r="A4469">
            <v>86942</v>
          </cell>
          <cell r="B4469" t="str">
            <v>LAVATÓRIO LOUÇA BRANCA SUSPENSO, 29,5 X 39CM OU EQUIVALENTE, PADRÃO POPULAR, INCLUSO SIFÃO TIPO GARRAFA EM PVC, VÁLVULA E ENGATE FLEXÍVEL 30CM EM PLÁSTICO E TORNEIRA CROMADA DE MESA, PADRÃO POPULAR - FORNECIMENTO E INSTALAÇÃO. AF_12/2013</v>
          </cell>
          <cell r="C4469" t="str">
            <v>UN</v>
          </cell>
          <cell r="D4469">
            <v>177.39</v>
          </cell>
        </row>
        <row r="4470">
          <cell r="A4470">
            <v>86943</v>
          </cell>
          <cell r="B4470" t="str">
            <v>LAVATÓRIO LOUÇA BRANCA SUSPENSO, 29,5 X 39CM OU EQUIVALENTE, PADRÃO POPULAR, INCLUSO SIFÃO FLEXÍVEL EM PVC, VÁLVULA E ENGATE FLEXÍVEL 30CM EM PLÁSTICO E TORNEIRA CROMADA DE MESA, PADRÃO POPULAR - FORNECIMENTO E INSTALAÇÃO. AF_12/2013</v>
          </cell>
          <cell r="C4470" t="str">
            <v>UN</v>
          </cell>
          <cell r="D4470">
            <v>170.62</v>
          </cell>
        </row>
        <row r="4471">
          <cell r="A4471">
            <v>86947</v>
          </cell>
          <cell r="B4471" t="str">
            <v>BANCADA MÁRMORE BRANCO POLIDO 0,50X0,60M, INCLUSO CUBA DE EMBUTIR OVAL EM LOUÇA BRANCA 35 X 50CM, VÁLVULA, SIFÃO TIPO GARRAFA E ENGATE FLEXÍVEL 40CM EM METAL CROMADO E APARELHO MISTURADOR DE MESA, PADRÃO MÉDIO - FORNECIMENTO E INSTALAÇÃO. AF_12/2013</v>
          </cell>
          <cell r="C4471" t="str">
            <v>UN</v>
          </cell>
          <cell r="D4471">
            <v>699.8</v>
          </cell>
        </row>
        <row r="4472">
          <cell r="A4472">
            <v>88571</v>
          </cell>
          <cell r="B4472" t="str">
            <v>SABONETEIRA DE SOBREPOR (FIXADA NA PAREDE), TIPO CONCHA, EM ACO INOXIDAVEL - FORNECIMENTO E INSTALACAO</v>
          </cell>
          <cell r="C4472" t="str">
            <v>UN</v>
          </cell>
          <cell r="D4472">
            <v>37.28</v>
          </cell>
        </row>
        <row r="4473">
          <cell r="A4473">
            <v>93396</v>
          </cell>
          <cell r="B4473" t="str">
            <v>BANCADA GRANITO CINZA POLIDO 0,50 X 0,60M, INCL. CUBA DE EMBUTIR OVAL LOUÇA BRANCA 35 X 50CM, VÁLVULA METAL CROMADO, SIFÃO FLEXÍVEL PVC, ENGATE 30CM FLEXÍVEL PLÁSTICO E TORNEIRA CROMADA DE MESA, PADRÃO POPULAR - FORNEC. E INSTALAÇÃO. AF_12/2013</v>
          </cell>
          <cell r="C4473" t="str">
            <v>UN</v>
          </cell>
          <cell r="D4473">
            <v>453.59</v>
          </cell>
        </row>
        <row r="4474">
          <cell r="A4474">
            <v>93441</v>
          </cell>
          <cell r="B447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74" t="str">
            <v>UN</v>
          </cell>
          <cell r="D4474">
            <v>768.47</v>
          </cell>
        </row>
        <row r="4475">
          <cell r="A4475">
            <v>93442</v>
          </cell>
          <cell r="B447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75" t="str">
            <v>UN</v>
          </cell>
          <cell r="D4475">
            <v>822.76</v>
          </cell>
        </row>
        <row r="4476">
          <cell r="A4476">
            <v>95469</v>
          </cell>
          <cell r="B4476" t="str">
            <v>VASO SANITARIO SIFONADO CONVENCIONAL COM  LOUÇA BRANCA - FORNECIMENTO E INSTALAÇÃO. AF_10/2016</v>
          </cell>
          <cell r="C4476" t="str">
            <v>UN</v>
          </cell>
          <cell r="D4476">
            <v>177.3</v>
          </cell>
        </row>
        <row r="4477">
          <cell r="A4477">
            <v>95470</v>
          </cell>
          <cell r="B4477" t="str">
            <v>VASO SANITARIO SIFONADO CONVENCIONAL COM LOUÇA BRANCA, INCLUSO CONJUNTO DE LIGAÇÃO PARA BACIA SANITÁRIA AJUSTÁVEL - FORNECIMENTO E INSTALAÇÃO. AF_10/2016</v>
          </cell>
          <cell r="C4477" t="str">
            <v>UN</v>
          </cell>
          <cell r="D4477">
            <v>182.95</v>
          </cell>
        </row>
        <row r="4478">
          <cell r="A4478">
            <v>95471</v>
          </cell>
          <cell r="B4478" t="str">
            <v>VASO SANITARIO SIFONADO CONVENCIONAL PARA PCD SEM FURO FRONTAL COM  LOUÇA BRANCA SEM ASSENTO -  FORNECIMENTO E INSTALAÇÃO. AF_10/2016</v>
          </cell>
          <cell r="C4478" t="str">
            <v>UN</v>
          </cell>
          <cell r="D4478">
            <v>668.69</v>
          </cell>
        </row>
        <row r="4479">
          <cell r="A4479">
            <v>95472</v>
          </cell>
          <cell r="B4479" t="str">
            <v>VASO SANITARIO SIFONADO CONVENCIONAL PARA PCD SEM FURO FRONTAL COM LOUÇA BRANCA SEM ASSENTO, INCLUSO CONJUNTO DE LIGAÇÃO PARA BACIA SANITÁRIA AJUSTÁVEL - FORNECIMENTO E INSTALAÇÃO. AF_10/2016</v>
          </cell>
          <cell r="C4479" t="str">
            <v>UN</v>
          </cell>
          <cell r="D4479">
            <v>674.34</v>
          </cell>
        </row>
        <row r="4480">
          <cell r="A4480">
            <v>95542</v>
          </cell>
          <cell r="B4480" t="str">
            <v>PORTA TOALHA ROSTO EM METAL CROMADO, TIPO ARGOLA, INCLUSO FIXAÇÃO. AF_10/2016</v>
          </cell>
          <cell r="C4480" t="str">
            <v>UN</v>
          </cell>
          <cell r="D4480">
            <v>19.82</v>
          </cell>
        </row>
        <row r="4481">
          <cell r="A4481">
            <v>95543</v>
          </cell>
          <cell r="B4481" t="str">
            <v>PORTA TOALHA BANHO EM METAL CROMADO, TIPO BARRA, INCLUSO FIXAÇÃO. AF_10/2016</v>
          </cell>
          <cell r="C4481" t="str">
            <v>UN</v>
          </cell>
          <cell r="D4481">
            <v>32.32</v>
          </cell>
        </row>
        <row r="4482">
          <cell r="A4482">
            <v>95544</v>
          </cell>
          <cell r="B4482" t="str">
            <v>PAPELEIRA DE PAREDE EM METAL CROMADO SEM TAMPA, INCLUSO FIXAÇÃO. AF_10/2016</v>
          </cell>
          <cell r="C4482" t="str">
            <v>UN</v>
          </cell>
          <cell r="D4482">
            <v>24.93</v>
          </cell>
        </row>
        <row r="4483">
          <cell r="A4483">
            <v>95545</v>
          </cell>
          <cell r="B4483" t="str">
            <v>SABONETEIRA DE PAREDE EM METAL CROMADO, INCLUSO FIXAÇÃO. AF_10/2016</v>
          </cell>
          <cell r="C4483" t="str">
            <v>UN</v>
          </cell>
          <cell r="D4483">
            <v>24.39</v>
          </cell>
        </row>
        <row r="4484">
          <cell r="A4484">
            <v>95546</v>
          </cell>
          <cell r="B4484" t="str">
            <v>KIT DE ACESSORIOS PARA BANHEIRO EM METAL CROMADO, 5 PECAS, INCLUSO FIXAÇÃO. AF_10/2016</v>
          </cell>
          <cell r="C4484" t="str">
            <v>UN</v>
          </cell>
          <cell r="D4484">
            <v>75.33</v>
          </cell>
        </row>
        <row r="4485">
          <cell r="A4485">
            <v>95547</v>
          </cell>
          <cell r="B4485" t="str">
            <v>SABONETEIRA PLASTICA TIPO DISPENSER PARA SABONETE LIQUIDO COM RESERVATORIO 800 A 1500 ML, INCLUSO FIXAÇÃO. AF_10/2016</v>
          </cell>
          <cell r="C4485" t="str">
            <v>UN</v>
          </cell>
          <cell r="D4485">
            <v>51.96</v>
          </cell>
        </row>
        <row r="4486">
          <cell r="A4486">
            <v>6087</v>
          </cell>
          <cell r="B4486" t="str">
            <v>TAMPA EM CONCRETO ARMADO 60X60X5CM P/CX INSPECAO/FOSSA SEPTICA</v>
          </cell>
          <cell r="C4486" t="str">
            <v>UN</v>
          </cell>
          <cell r="D4486">
            <v>20.13</v>
          </cell>
        </row>
        <row r="4487">
          <cell r="A4487">
            <v>98052</v>
          </cell>
          <cell r="B4487" t="str">
            <v>TANQUE SÉPTICO CIRCULAR, EM CONCRETO PRÉ-MOLDADO, DIÂMETRO INTERNO = 1,10 M, ALTURA INTERNA = 2,50 M, VOLUME ÚTIL: 2138,2 L (PARA 5 CONTRIBUINTES). AF_05/2018</v>
          </cell>
          <cell r="C4487" t="str">
            <v>UN</v>
          </cell>
          <cell r="D4487">
            <v>1054.01</v>
          </cell>
        </row>
        <row r="4488">
          <cell r="A4488">
            <v>98053</v>
          </cell>
          <cell r="B4488" t="str">
            <v>TANQUE SÉPTICO CIRCULAR, EM CONCRETO PRÉ-MOLDADO, DIÂMETRO INTERNO = 1,40 M, ALTURA INTERNA = 2,50 M, VOLUME ÚTIL: 3463,6 L (PARA 13 CONTRIBUINTES). AF_05/2018</v>
          </cell>
          <cell r="C4488" t="str">
            <v>UN</v>
          </cell>
          <cell r="D4488">
            <v>1548.84</v>
          </cell>
        </row>
        <row r="4489">
          <cell r="A4489">
            <v>98054</v>
          </cell>
          <cell r="B4489" t="str">
            <v>TANQUE SÉPTICO CIRCULAR, EM CONCRETO PRÉ-MOLDADO, DIÂMETRO INTERNO = 1,88 M, ALTURA INTERNA = 2,50 M, VOLUME ÚTIL: 6245,8 L (PARA 32 CONTRIBUINTES). AF_05/2018</v>
          </cell>
          <cell r="C4489" t="str">
            <v>UN</v>
          </cell>
          <cell r="D4489">
            <v>2284.04</v>
          </cell>
        </row>
        <row r="4490">
          <cell r="A4490">
            <v>98055</v>
          </cell>
          <cell r="B4490" t="str">
            <v>TANQUE SÉPTICO CIRCULAR, EM CONCRETO PRÉ-MOLDADO, DIÂMETRO INTERNO = 2,38 M, ALTURA INTERNA = 2,50 M, VOLUME ÚTIL: 10009,8 L (PARA 69 CONTRIBUINTES). AF_05/2018</v>
          </cell>
          <cell r="C4490" t="str">
            <v>UN</v>
          </cell>
          <cell r="D4490">
            <v>3027.17</v>
          </cell>
        </row>
        <row r="4491">
          <cell r="A4491">
            <v>98056</v>
          </cell>
          <cell r="B4491" t="str">
            <v>TANQUE SÉPTICO CIRCULAR, EM CONCRETO PRÉ-MOLDADO, DIÂMETRO INTERNO = 2,38 M, ALTURA INTERNA = 3,0 M, VOLUME ÚTIL: 12234,2 L (PARA 86 CONTRIBUINTES). AF_05/2018</v>
          </cell>
          <cell r="C4491" t="str">
            <v>UN</v>
          </cell>
          <cell r="D4491">
            <v>3506.4</v>
          </cell>
        </row>
        <row r="4492">
          <cell r="A4492">
            <v>98057</v>
          </cell>
          <cell r="B4492" t="str">
            <v>TANQUE SÉPTICO CIRCULAR, EM CONCRETO PRÉ-MOLDADO, DIÂMETRO INTERNO = 2,88 M, ALTURA INTERNA = 2,50 M, VOLUME ÚTIL: 14657,4 L (PARA 105 CONTRIBUINTES). AF_05/2018</v>
          </cell>
          <cell r="C4492" t="str">
            <v>UN</v>
          </cell>
          <cell r="D4492">
            <v>4635.84</v>
          </cell>
        </row>
        <row r="4493">
          <cell r="A4493">
            <v>98066</v>
          </cell>
          <cell r="B4493" t="str">
            <v>TANQUE SÉPTICO RETANGULAR, EM ALVENARIA COM TIJOLOS CERÂMICOS MACIÇOS, DIMENSÕES INTERNAS: 1,0 X 2,0 X 1,4 M, VOLUME ÚTIL: 2000 L (PARA 5 CONTRIBUINTES). AF_05/2018</v>
          </cell>
          <cell r="C4493" t="str">
            <v>UN</v>
          </cell>
          <cell r="D4493">
            <v>3173.86</v>
          </cell>
        </row>
        <row r="4494">
          <cell r="A4494">
            <v>98067</v>
          </cell>
          <cell r="B4494" t="str">
            <v>TANQUE SÉPTICO RETANGULAR, EM ALVENARIA COM TIJOLOS CERÂMICOS MACIÇOS, DIMENSÕES INTERNAS: 1,2 X 2,4 X 1,6 M, VOLUME ÚTIL: 3456 L (PARA 13 CONTRIBUINTES). AF_05/2018</v>
          </cell>
          <cell r="C4494" t="str">
            <v>UN</v>
          </cell>
          <cell r="D4494">
            <v>4238.28</v>
          </cell>
        </row>
        <row r="4495">
          <cell r="A4495">
            <v>98068</v>
          </cell>
          <cell r="B4495" t="str">
            <v>TANQUE SÉPTICO RETANGULAR, EM ALVENARIA COM TIJOLOS CERÂMICOS MACIÇOS, DIMENSÕES INTERNAS: 1,4 X 3,2 X 1,8 M, VOLUME ÚTIL: 6272 L (PARA 32 CONTRIBUINTES). AF_05/2018</v>
          </cell>
          <cell r="C4495" t="str">
            <v>UN</v>
          </cell>
          <cell r="D4495">
            <v>5992.88</v>
          </cell>
        </row>
        <row r="4496">
          <cell r="A4496">
            <v>98069</v>
          </cell>
          <cell r="B4496" t="str">
            <v>TANQUE SÉPTICO RETANGULAR, EM ALVENARIA COM TIJOLOS CERÂMICOS MACIÇOS, DIMENSÕES INTERNAS: 1,6 X 4,4 X 1,8 M, VOLUME ÚTIL: 9856 L (PARA 68 CONTRIBUINTES). AF_05/2018</v>
          </cell>
          <cell r="C4496" t="str">
            <v>UN</v>
          </cell>
          <cell r="D4496">
            <v>8046.48</v>
          </cell>
        </row>
        <row r="4497">
          <cell r="A4497">
            <v>98070</v>
          </cell>
          <cell r="B4497" t="str">
            <v>TANQUE SÉPTICO RETANGULAR, EM ALVENARIA COM TIJOLOS CERÂMICOS MACIÇOS, DIMENSÕES INTERNAS: 1,6 X 4,8 X 2,0 M, VOLUME ÚTIL: 12288 L (PARA 86 CONTRIBUINTES). AF_05/2018</v>
          </cell>
          <cell r="C4497" t="str">
            <v>UN</v>
          </cell>
          <cell r="D4497">
            <v>9210.51</v>
          </cell>
        </row>
        <row r="4498">
          <cell r="A4498">
            <v>98071</v>
          </cell>
          <cell r="B4498" t="str">
            <v>TANQUE SÉPTICO RETANGULAR, EM ALVENARIA COM TIJOLOS CERÂMICOS MACIÇOS, DIMENSÕES INTERNAS: 1,6 X 4,6 X 2,4 M, VOLUME ÚTIL: 14720 L (PARA 105 CONTRIBUINTES). AF_05/2018</v>
          </cell>
          <cell r="C4498" t="str">
            <v>UN</v>
          </cell>
          <cell r="D4498">
            <v>10085.219999999999</v>
          </cell>
        </row>
        <row r="4499">
          <cell r="A4499">
            <v>98072</v>
          </cell>
          <cell r="B4499" t="str">
            <v>FILTRO ANAERÓBIO RETANGULAR, EM ALVENARIA COM TIJOLOS CERÂMICOS MACIÇOS, DIMENSÕES INTERNAS: 0,8 X 1,2 X 1,67 M, VOLUME ÚTIL: 1152 L (PARA 5 CONTRIBUINTES). AF_05/2018</v>
          </cell>
          <cell r="C4499" t="str">
            <v>UN</v>
          </cell>
          <cell r="D4499">
            <v>2665.53</v>
          </cell>
        </row>
        <row r="4500">
          <cell r="A4500">
            <v>98073</v>
          </cell>
          <cell r="B4500" t="str">
            <v>FILTRO ANAERÓBIO RETANGULAR, EM ALVENARIA COM TIJOLOS CERÂMICOS MACIÇOS, DIMENSÕES INTERNAS: 1,2 X 1,8 X 1,67 M, VOLUME ÚTIL: 2592 L (PARA 13 CONTRIBUINTES). AF_05/2018</v>
          </cell>
          <cell r="C4500" t="str">
            <v>UN</v>
          </cell>
          <cell r="D4500">
            <v>4179.96</v>
          </cell>
        </row>
        <row r="4501">
          <cell r="A4501">
            <v>98074</v>
          </cell>
          <cell r="B4501" t="str">
            <v>FILTRO ANAERÓBIO RETANGULAR, EM ALVENARIA COM TIJOLOS CERÂMICOS MACIÇOS, DIMENSÕES INTERNAS: 1,4 X 3,0 X 1,67 M, VOLUME ÚTIL: 5040 L (PARA 32 CONTRIBUINTES). AF_05/2018</v>
          </cell>
          <cell r="C4501" t="str">
            <v>UN</v>
          </cell>
          <cell r="D4501">
            <v>6510.13</v>
          </cell>
        </row>
        <row r="4502">
          <cell r="A4502">
            <v>98075</v>
          </cell>
          <cell r="B4502" t="str">
            <v>FILTRO ANAERÓBIO RETANGULAR, EM ALVENARIA COM TIJOLOS CERÂMICOS MACIÇOS, DIMENSÕES INTERNAS: 1,4 X 4,2 X 1,67 M, VOLUME ÚTIL: 7056 L (PARA 67 CONTRIBUINTES). AF_05/2018</v>
          </cell>
          <cell r="C4502" t="str">
            <v>UN</v>
          </cell>
          <cell r="D4502">
            <v>8475.76</v>
          </cell>
        </row>
        <row r="4503">
          <cell r="A4503">
            <v>98076</v>
          </cell>
          <cell r="B4503" t="str">
            <v>FILTRO ANAERÓBIO RETANGULAR, EM ALVENARIA COM TIJOLOS CERÂMICOS MACIÇOS, DIMENSÕES INTERNAS: 1,6 X 4,6 X 1,67 M, VOLUME ÚTIL: 8832 L (PARA 84 CONTRIBUINTES). AF_05/2018</v>
          </cell>
          <cell r="C4503" t="str">
            <v>UN</v>
          </cell>
          <cell r="D4503">
            <v>9779.5499999999993</v>
          </cell>
        </row>
        <row r="4504">
          <cell r="A4504">
            <v>98077</v>
          </cell>
          <cell r="B4504" t="str">
            <v>FILTRO ANAERÓBIO RETANGULAR, EM ALVENARIA COM TIJOLOS CERÂMICOS MACIÇOS, DIMENSÕES INTERNAS: 1,6 X 5,6 X 1,67 M, VOLUME ÚTIL: 10752 L (PARA 103 CONTRIBUINTES). AF_05/2018</v>
          </cell>
          <cell r="C4504" t="str">
            <v>UN</v>
          </cell>
          <cell r="D4504">
            <v>11520.91</v>
          </cell>
        </row>
        <row r="4505">
          <cell r="A4505">
            <v>98078</v>
          </cell>
          <cell r="B4505" t="str">
            <v>SUMIDOURO RETANGULAR, EM ALVENARIA COM TIJOLOS CERÂMICOS MACIÇOS, DIMENSÕES INTERNAS: 0,8 X 1,4 X 3,0 M, ÁREA DE INFILTRAÇÃO: 13,2 M² (PARA 5 CONTRIBUINTES). AF_05/2018</v>
          </cell>
          <cell r="C4505" t="str">
            <v>UN</v>
          </cell>
          <cell r="D4505">
            <v>2637.54</v>
          </cell>
        </row>
        <row r="4506">
          <cell r="A4506">
            <v>98079</v>
          </cell>
          <cell r="B4506" t="str">
            <v>SUMIDOURO RETANGULAR, EM ALVENARIA COM TIJOLOS CERÂMICOS MACIÇOS, DIMENSÕES INTERNAS: 1,0 X 3,0 X 3,0 M, ÁREA DE INFILTRAÇÃO: 25 M² (PARA 10 CONTRIBUINTES). AF_05/2018</v>
          </cell>
          <cell r="C4506" t="str">
            <v>UN</v>
          </cell>
          <cell r="D4506">
            <v>4636.1000000000004</v>
          </cell>
        </row>
        <row r="4507">
          <cell r="A4507">
            <v>98080</v>
          </cell>
          <cell r="B4507" t="str">
            <v>SUMIDOURO RETANGULAR, EM ALVENARIA COM TIJOLOS CERÂMICOS MACIÇOS, DIMENSÕES INTERNAS: 1,6 X 3,4 X 3,0 M, ÁREA DE INFILTRAÇÃO: 32,9 M² (PARA 13 CONTRIBUINTES). AF_05/2018</v>
          </cell>
          <cell r="C4507" t="str">
            <v>UN</v>
          </cell>
          <cell r="D4507">
            <v>5985.4</v>
          </cell>
        </row>
        <row r="4508">
          <cell r="A4508">
            <v>98081</v>
          </cell>
          <cell r="B4508" t="str">
            <v>SUMIDOURO RETANGULAR, EM ALVENARIA COM TIJOLOS CERÂMICOS MACIÇOS, DIMENSÕES INTERNAS: 1,6 X 5,8 X 3,0 M, ÁREA DE INFILTRAÇÃO: 50 M² (PARA 20 CONTRIBUINTES). AF_05/2018</v>
          </cell>
          <cell r="C4508" t="str">
            <v>UN</v>
          </cell>
          <cell r="D4508">
            <v>8885.6</v>
          </cell>
        </row>
        <row r="4509">
          <cell r="A4509">
            <v>98082</v>
          </cell>
          <cell r="B4509" t="str">
            <v>TANQUE SÉPTICO RETANGULAR, EM ALVENARIA COM BLOCOS DE CONCRETO, DIMENSÕES INTERNAS: 1,0 X 2,0 X 1,4 M, VOLUME ÚTIL: 2000 L (PARA 5 CONTRIBUINTES). AF_05/2018</v>
          </cell>
          <cell r="C4509" t="str">
            <v>UN</v>
          </cell>
          <cell r="D4509">
            <v>2453.4699999999998</v>
          </cell>
        </row>
        <row r="4510">
          <cell r="A4510">
            <v>98083</v>
          </cell>
          <cell r="B4510" t="str">
            <v>TANQUE SÉPTICO RETANGULAR, EM ALVENARIA COM BLOCOS DE CONCRETO, DIMENSÕES INTERNAS: 1,2 X 2,4 X 1,6 M, VOLUME ÚTIL: 3456 L (PARA 13 CONTRIBUINTES). AF_05/2018</v>
          </cell>
          <cell r="C4510" t="str">
            <v>UN</v>
          </cell>
          <cell r="D4510">
            <v>3244.69</v>
          </cell>
        </row>
        <row r="4511">
          <cell r="A4511">
            <v>98084</v>
          </cell>
          <cell r="B4511" t="str">
            <v>TANQUE SÉPTICO RETANGULAR, EM ALVENARIA COM BLOCOS DE CONCRETO, DIMENSÕES INTERNAS: 1,4 X 3,2 X 1,8 M, VOLUME ÚTIL: 6272 L (PARA 32 CONTRIBUINTES). AF_05/2018</v>
          </cell>
          <cell r="C4511" t="str">
            <v>UN</v>
          </cell>
          <cell r="D4511">
            <v>4561.34</v>
          </cell>
        </row>
        <row r="4512">
          <cell r="A4512">
            <v>98085</v>
          </cell>
          <cell r="B4512" t="str">
            <v>TANQUE SÉPTICO RETANGULAR, EM ALVENARIA COM BLOCOS DE CONCRETO, DIMENSÕES INTERNAS: 1,6 X 4,4 X 1,8 M, VOLUME ÚTIL: 9856 L (PARA 68 CONTRIBUINTES). AF_05/2018</v>
          </cell>
          <cell r="C4512" t="str">
            <v>UN</v>
          </cell>
          <cell r="D4512">
            <v>6192.86</v>
          </cell>
        </row>
        <row r="4513">
          <cell r="A4513">
            <v>98086</v>
          </cell>
          <cell r="B4513" t="str">
            <v>TANQUE SÉPTICO RETANGULAR, EM ALVENARIA COM BLOCOS DE CONCRETO, DIMENSÕES INTERNAS: 1,6 X 4,8 X 2,0 M, VOLUME ÚTIL: 12288 L (PARA 86 CONTRIBUINTES). AF_05/2018</v>
          </cell>
          <cell r="C4513" t="str">
            <v>UN</v>
          </cell>
          <cell r="D4513">
            <v>6998.28</v>
          </cell>
        </row>
        <row r="4514">
          <cell r="A4514">
            <v>98087</v>
          </cell>
          <cell r="B4514" t="str">
            <v>TANQUE SÉPTICO RETANGULAR, EM ALVENARIA COM BLOCOS DE CONCRETO, DIMENSÕES INTERNAS: 1,6 X 4,6 X 2,4 M, VOLUME ÚTIL: 14720 L (PARA 105 CONTRIBUINTES). AF_05/2018</v>
          </cell>
          <cell r="C4514" t="str">
            <v>UN</v>
          </cell>
          <cell r="D4514">
            <v>7480.43</v>
          </cell>
        </row>
        <row r="4515">
          <cell r="A4515">
            <v>98088</v>
          </cell>
          <cell r="B4515" t="str">
            <v>FILTRO ANAERÓBIO RETANGULAR, EM ALVENARIA COM BLOCOS DE CONCRETO, DIMENSÕES INTERNAS: 0,8 X 1,2 X 1,67 M, VOLUME ÚTIL: 1152 L (PARA 5 CONTRIBUINTES). AF_05/2018</v>
          </cell>
          <cell r="C4515" t="str">
            <v>UN</v>
          </cell>
          <cell r="D4515">
            <v>2100.13</v>
          </cell>
        </row>
        <row r="4516">
          <cell r="A4516">
            <v>98089</v>
          </cell>
          <cell r="B4516" t="str">
            <v>FILTRO ANAERÓBIO RETANGULAR, EM ALVENARIA COM BLOCOS DE CONCRETO, DIMENSÕES INTERNAS: 1,2 X 1,8 X 1,67 M, VOLUME ÚTIL: 2592 L (PARA 13 CONTRIBUINTES). AF_05/2018</v>
          </cell>
          <cell r="C4516" t="str">
            <v>UN</v>
          </cell>
          <cell r="D4516">
            <v>3342.8</v>
          </cell>
        </row>
        <row r="4517">
          <cell r="A4517">
            <v>98090</v>
          </cell>
          <cell r="B4517" t="str">
            <v>FILTRO ANAERÓBIO RETANGULAR, EM ALVENARIA COM BLOCOS DE CONCRETO, DIMENSÕES INTERNAS: 1,4 X 3,0 X 1,67 M, VOLUME ÚTIL: 5040 L (PARA 32 CONTRIBUINTES). AF_05/2018</v>
          </cell>
          <cell r="C4517" t="str">
            <v>UN</v>
          </cell>
          <cell r="D4517">
            <v>5281.23</v>
          </cell>
        </row>
        <row r="4518">
          <cell r="A4518">
            <v>98091</v>
          </cell>
          <cell r="B4518" t="str">
            <v>FILTRO ANAERÓBIO RETANGULAR, EM ALVENARIA COM BLOCOS DE CONCRETO, DIMENSÕES INTERNAS: 1,4 X 4,2 X 1,67 M, VOLUME ÚTIL: 7056 L (PARA 67 CONTRIBUINTES). AF_05/2018</v>
          </cell>
          <cell r="C4518" t="str">
            <v>UN</v>
          </cell>
          <cell r="D4518">
            <v>6827.66</v>
          </cell>
        </row>
        <row r="4519">
          <cell r="A4519">
            <v>98092</v>
          </cell>
          <cell r="B4519" t="str">
            <v>FILTRO ANAERÓBIO RETANGULAR, EM ALVENARIA COM BLOCOS DE CONCRETO, DIMENSÕES INTERNAS: 1,6 X 4,6 X 1,67 M, VOLUME ÚTIL: 8832 L (PARA 84 CONTRIBUINTES). AF_05/2018</v>
          </cell>
          <cell r="C4519" t="str">
            <v>UN</v>
          </cell>
          <cell r="D4519">
            <v>8046.54</v>
          </cell>
        </row>
        <row r="4520">
          <cell r="A4520">
            <v>98093</v>
          </cell>
          <cell r="B4520" t="str">
            <v>FILTRO ANAERÓBIO RETANGULAR, EM ALVENARIA COM BLOCOS DE CONCRETO, DIMENSÕES INTERNAS: 1,6 X 5,6 X 1,67 M, VOLUME ÚTIL: 10752 L (PARA 103 CONTRIBUINTES). AF_05/2018</v>
          </cell>
          <cell r="C4520" t="str">
            <v>UN</v>
          </cell>
          <cell r="D4520">
            <v>9509.27</v>
          </cell>
        </row>
        <row r="4521">
          <cell r="A4521">
            <v>98094</v>
          </cell>
          <cell r="B4521" t="str">
            <v>SUMIDOURO RETANGULAR, EM ALVENARIA COM BLOCOS DE CONCRETO, DIMENSÕES INTERNAS: 0,8 X 1,4 X 3,0 M, ÁREA DE INFILTRAÇÃO: 13,2 M² (PARA 5 CONTRIBUINTES). AF_05/2018</v>
          </cell>
          <cell r="C4521" t="str">
            <v>UN</v>
          </cell>
          <cell r="D4521">
            <v>1696.73</v>
          </cell>
        </row>
        <row r="4522">
          <cell r="A4522">
            <v>98099</v>
          </cell>
          <cell r="B4522" t="str">
            <v>SUMIDOURO RETANGULAR, EM ALVENARIA COM BLOCOS DE CONCRETO, DIMENSÕES INTERNAS: 1,0 X 3,0 X 3,0 M, ÁREA DE INFILTRAÇÃO: 25 M² (PARA 10 CONTRIBUINTES). AF_05/2018</v>
          </cell>
          <cell r="C4522" t="str">
            <v>UN</v>
          </cell>
          <cell r="D4522">
            <v>2924.62</v>
          </cell>
        </row>
        <row r="4523">
          <cell r="A4523">
            <v>98100</v>
          </cell>
          <cell r="B4523" t="str">
            <v>SUMIDOURO RETANGULAR, EM ALVENARIA COM BLOCOS DE CONCRETO, DIMENSÕES INTERNAS: 1,6 X 3,4 X 3,0 M, ÁREA DE INFILTRAÇÃO: 32,9 M² (PARA 13 CONTRIBUINTES). AF_05/2018</v>
          </cell>
          <cell r="C4523" t="str">
            <v>UN</v>
          </cell>
          <cell r="D4523">
            <v>3845.75</v>
          </cell>
        </row>
        <row r="4524">
          <cell r="A4524">
            <v>98101</v>
          </cell>
          <cell r="B4524" t="str">
            <v>SUMIDOURO RETANGULAR, EM ALVENARIA COM BLOCOS DE CONCRETO, DIMENSÕES INTERNAS: 1,6 X 5,8 X 3,0 M, ÁREA DE INFILTRAÇÃO: 50 M² (PARA 20 CONTRIBUINTES). AF_05/2018</v>
          </cell>
          <cell r="C4524" t="str">
            <v>UN</v>
          </cell>
          <cell r="D4524">
            <v>5707.48</v>
          </cell>
        </row>
        <row r="4525">
          <cell r="A4525">
            <v>98109</v>
          </cell>
          <cell r="B4525" t="str">
            <v>CAIXA DE GORDURA ESPECIAL (CAPACIDADE: 312 L - PARA ATÉ 146 PESSOAS SERVIDAS NO PICO), RETANGULAR, EM ALVENARIA COM BLOCOS DE CONCRETO, DIMENSÕES INTERNAS = 0,4X1,2 M, ALTURA INTERNA = 1 M. AF_05/2018</v>
          </cell>
          <cell r="C4525" t="str">
            <v>UN</v>
          </cell>
          <cell r="D4525">
            <v>522.15</v>
          </cell>
        </row>
        <row r="4526">
          <cell r="A4526">
            <v>98110</v>
          </cell>
          <cell r="B4526" t="str">
            <v>CAIXA DE GORDURA PEQUENA (CAPACIDADE: 19 L), CIRCULAR, EM PVC, DIÂMETRO INTERNO= 0,3 M. AF_05/2018</v>
          </cell>
          <cell r="C4526" t="str">
            <v>UN</v>
          </cell>
          <cell r="D4526">
            <v>343.36</v>
          </cell>
        </row>
        <row r="4527">
          <cell r="A4527">
            <v>98111</v>
          </cell>
          <cell r="B4527" t="str">
            <v>CAIXA DE INSPEÇÃO PARA ATERRAMENTO, CIRCULAR, EM POLIETILENO, DIÂMETRO INTERNO = 0,3 M. AF_05/2018</v>
          </cell>
          <cell r="C4527" t="str">
            <v>UN</v>
          </cell>
          <cell r="D4527">
            <v>18.21</v>
          </cell>
        </row>
        <row r="4528">
          <cell r="A4528">
            <v>98114</v>
          </cell>
          <cell r="B4528" t="str">
            <v>TAMPA CIRCULAR PARA ESGOTO E DRENAGEM, EM FERRO FUNDIDO, DIÂMETRO INTERNO = 0,6 M. AF_05/2018</v>
          </cell>
          <cell r="C4528" t="str">
            <v>UN</v>
          </cell>
          <cell r="D4528">
            <v>354.56</v>
          </cell>
        </row>
        <row r="4529">
          <cell r="A4529">
            <v>98115</v>
          </cell>
          <cell r="B4529" t="str">
            <v>TAMPA CIRCULAR PARA ESGOTO E DRENAGEM, EM CONCRETO PRÉ-MOLDADO, DIÂMETRO INTERNO = 0,6 M. AF_05/2018</v>
          </cell>
          <cell r="C4529" t="str">
            <v>UN</v>
          </cell>
          <cell r="D4529">
            <v>77.03</v>
          </cell>
        </row>
        <row r="4530">
          <cell r="A4530">
            <v>89957</v>
          </cell>
          <cell r="B4530" t="str">
            <v>PONTO DE CONSUMO TERMINAL DE ÁGUA FRIA (SUBRAMAL) COM TUBULAÇÃO DE PVC, DN 25 MM, INSTALADO EM RAMAL DE ÁGUA, INCLUSOS RASGO E CHUMBAMENTO EM ALVENARIA. AF_12/2014</v>
          </cell>
          <cell r="C4530" t="str">
            <v>UN</v>
          </cell>
          <cell r="D4530">
            <v>95.25</v>
          </cell>
        </row>
        <row r="4531">
          <cell r="A4531">
            <v>89959</v>
          </cell>
          <cell r="B4531" t="str">
            <v>PONTO DE CONSUMO TERMINAL DE ÁGUA QUENTE (SUBRAMAL) COM TUBULAÇÃO DE CPVC, DN 22 MM, INSTALADO EM RAMAL DE ÁGUA, INCLUSOS RASGO E CHUMBAMENTO EM ALVENARIA. AF_12/2014</v>
          </cell>
          <cell r="C4531" t="str">
            <v>UN</v>
          </cell>
          <cell r="D4531">
            <v>153.65</v>
          </cell>
        </row>
        <row r="4532">
          <cell r="A4532" t="str">
            <v>74093/1</v>
          </cell>
          <cell r="B4532" t="str">
            <v>VALVULA PE COM CRIVO BRONZE 1.1/4" - FORNECIMENTO E INSTALACAO</v>
          </cell>
          <cell r="C4532" t="str">
            <v>UN</v>
          </cell>
          <cell r="D4532">
            <v>116.93</v>
          </cell>
        </row>
        <row r="4533">
          <cell r="A4533" t="str">
            <v>74169/1</v>
          </cell>
          <cell r="B4533" t="str">
            <v>REGISTRO/VALVULA GLOBO ANGULAR 45 GRAUS EM LATAO PARA HIDRANTES DE INCÊNDIO PREDIAL DN 2.1/2, COM VOLANTE, CLASSE DE PRESSAO DE ATE 200 PSI - FORNECIMENTO E INSTALACAO</v>
          </cell>
          <cell r="C4533" t="str">
            <v>UN</v>
          </cell>
          <cell r="D4533">
            <v>154.03</v>
          </cell>
        </row>
        <row r="4534">
          <cell r="A4534">
            <v>89349</v>
          </cell>
          <cell r="B4534" t="str">
            <v>REGISTRO DE PRESSÃO BRUTO, LATÃO, ROSCÁVEL, 1/2", FORNECIDO E INSTALADO EM RAMAL DE ÁGUA. AF_12/2014</v>
          </cell>
          <cell r="C4534" t="str">
            <v>UN</v>
          </cell>
          <cell r="D4534">
            <v>20.18</v>
          </cell>
        </row>
        <row r="4535">
          <cell r="A4535">
            <v>89351</v>
          </cell>
          <cell r="B4535" t="str">
            <v>REGISTRO DE PRESSÃO BRUTO, LATÃO,  ROSCÁVEL, 3/4, FORNECIDO E INSTALADO EM RAMAL DE ÁGUA. AF_12/2014</v>
          </cell>
          <cell r="C4535" t="str">
            <v>UN</v>
          </cell>
          <cell r="D4535">
            <v>22.81</v>
          </cell>
        </row>
        <row r="4536">
          <cell r="A4536">
            <v>89352</v>
          </cell>
          <cell r="B4536" t="str">
            <v>REGISTRO DE GAVETA BRUTO, LATÃO, ROSCÁVEL, 1/2", FORNECIDO E INSTALADO EM RAMAL DE ÁGUA. AF_12/2014</v>
          </cell>
          <cell r="C4536" t="str">
            <v>UN</v>
          </cell>
          <cell r="D4536">
            <v>25.76</v>
          </cell>
        </row>
        <row r="4537">
          <cell r="A4537">
            <v>89353</v>
          </cell>
          <cell r="B4537" t="str">
            <v>REGISTRO DE GAVETA BRUTO, LATÃO, ROSCÁVEL, 3/4", FORNECIDO E INSTALADO EM RAMAL DE ÁGUA. AF_12/2014</v>
          </cell>
          <cell r="C4537" t="str">
            <v>UN</v>
          </cell>
          <cell r="D4537">
            <v>26.81</v>
          </cell>
        </row>
        <row r="4538">
          <cell r="A4538">
            <v>89354</v>
          </cell>
          <cell r="B4538" t="str">
            <v>MISTURADOR MONOCOMANDO PARA CHUVEIRO, BASE BRUTA E ACABAMENTO CROMADO, FORNECIDO E INSTALADO EM RAMAL DE ÁGUA. AF_12/2014</v>
          </cell>
          <cell r="C4538" t="str">
            <v>UN</v>
          </cell>
          <cell r="D4538">
            <v>183.51</v>
          </cell>
        </row>
        <row r="4539">
          <cell r="A4539">
            <v>89969</v>
          </cell>
          <cell r="B4539" t="str">
            <v>KIT DE REGISTRO DE PRESSÃO BRUTO DE LATÃO ½", INCLUSIVE CONEXÕES,  ROSCÁVEL, INSTALADO EM RAMAL DE ÁGUA FRIA - FORNECIMENTO E INSTALAÇÃO. AF_12/2014</v>
          </cell>
          <cell r="C4539" t="str">
            <v>UN</v>
          </cell>
          <cell r="D4539">
            <v>29.54</v>
          </cell>
        </row>
        <row r="4540">
          <cell r="A4540">
            <v>89970</v>
          </cell>
          <cell r="B4540" t="str">
            <v>KIT DE REGISTRO DE PRESSÃO BRUTO DE LATÃO ¾", INCLUSIVE CONEXÕES, ROSCÁVEL, INSTALADO EM RAMAL DE ÁGUA FRIA - FORNECIMENTO E INSTALAÇÃO. AF_12/2014</v>
          </cell>
          <cell r="C4540" t="str">
            <v>UN</v>
          </cell>
          <cell r="D4540">
            <v>32.229999999999997</v>
          </cell>
        </row>
        <row r="4541">
          <cell r="A4541">
            <v>89971</v>
          </cell>
          <cell r="B4541" t="str">
            <v>KIT DE REGISTRO DE GAVETA BRUTO DE LATÃO ½", INCLUSIVE CONEXÕES, ROSCÁVEL, INSTALADO EM RAMAL DE ÁGUA FRIA - FORNECIMENTO E INSTALAÇÃO. AF_12/2014</v>
          </cell>
          <cell r="C4541" t="str">
            <v>UN</v>
          </cell>
          <cell r="D4541">
            <v>33.299999999999997</v>
          </cell>
        </row>
        <row r="4542">
          <cell r="A4542">
            <v>89972</v>
          </cell>
          <cell r="B4542" t="str">
            <v>KIT DE REGISTRO DE GAVETA BRUTO DE LATÃO ¾", INCLUSIVE CONEXÕES, ROSCÁVEL, INSTALADO EM RAMAL DE ÁGUA FRIA - FORNECIMENTO E INSTALAÇÃO. AF_12/2014</v>
          </cell>
          <cell r="C4542" t="str">
            <v>UN</v>
          </cell>
          <cell r="D4542">
            <v>35.729999999999997</v>
          </cell>
        </row>
        <row r="4543">
          <cell r="A4543">
            <v>89973</v>
          </cell>
          <cell r="B4543" t="str">
            <v>KIT DE MISTURADOR BASE BRUTA DE LATÃO ¾" MONOCOMANDO PARA CHUVEIRO, INCLUSIVE CONEXÕES, INSTALADO EM RAMAL DE ÁGUA - FORNECIMENTO E INSTALAÇÃO. AF_12/2014</v>
          </cell>
          <cell r="C4543" t="str">
            <v>UN</v>
          </cell>
          <cell r="D4543">
            <v>317.73</v>
          </cell>
        </row>
        <row r="4544">
          <cell r="A4544">
            <v>89974</v>
          </cell>
          <cell r="B4544" t="str">
            <v>KIT DE TÊ MISTURADOR EM CPVC ¾" COM DUPLO COMANDO PARA CHUVEIRO, INCLUSIVE CONEXÕES, INSTALADO EM RAMAL DE ÁGUA - FORNECIMENTO E INSTALAÇÃO. AF_12/2014</v>
          </cell>
          <cell r="C4544" t="str">
            <v>UN</v>
          </cell>
          <cell r="D4544">
            <v>190.95</v>
          </cell>
        </row>
        <row r="4545">
          <cell r="A4545">
            <v>89984</v>
          </cell>
          <cell r="B4545" t="str">
            <v>REGISTRO DE PRESSÃO BRUTO, LATÃO, ROSCÁVEL, 1/2", COM ACABAMENTO E CANOPLA CROMADOS. FORNECIDO E INSTALADO EM RAMAL DE ÁGUA. AF_12/2014</v>
          </cell>
          <cell r="C4545" t="str">
            <v>UN</v>
          </cell>
          <cell r="D4545">
            <v>53.84</v>
          </cell>
        </row>
        <row r="4546">
          <cell r="A4546">
            <v>89985</v>
          </cell>
          <cell r="B4546" t="str">
            <v>REGISTRO DE PRESSÃO BRUTO, LATÃO, ROSCÁVEL, 3/4", COM ACABAMENTO E CANOPLA CROMADOS. FORNECIDO E INSTALADO EM RAMAL DE ÁGUA. AF_12/2014</v>
          </cell>
          <cell r="C4546" t="str">
            <v>UN</v>
          </cell>
          <cell r="D4546">
            <v>55.35</v>
          </cell>
        </row>
        <row r="4547">
          <cell r="A4547">
            <v>89986</v>
          </cell>
          <cell r="B4547" t="str">
            <v>REGISTRO DE GAVETA BRUTO, LATÃO, ROSCÁVEL, 1/2", COM ACABAMENTO E CANOPLA CROMADOS. FORNECIDO E INSTALADO EM RAMAL DE ÁGUA. AF_12/2014</v>
          </cell>
          <cell r="C4547" t="str">
            <v>UN</v>
          </cell>
          <cell r="D4547">
            <v>52.56</v>
          </cell>
        </row>
        <row r="4548">
          <cell r="A4548">
            <v>89987</v>
          </cell>
          <cell r="B4548" t="str">
            <v>REGISTRO DE GAVETA BRUTO, LATÃO, ROSCÁVEL, 3/4", COM ACABAMENTO E CANOPLA CROMADOS. FORNECIDO E INSTALADO EM RAMAL DE ÁGUA. AF_12/2014</v>
          </cell>
          <cell r="C4548" t="str">
            <v>UN</v>
          </cell>
          <cell r="D4548">
            <v>58.16</v>
          </cell>
        </row>
        <row r="4549">
          <cell r="A4549">
            <v>90371</v>
          </cell>
          <cell r="B4549" t="str">
            <v>REGISTRO DE ESFERA, PVC, ROSCÁVEL, 3/4", FORNECIDO E INSTALADO EM RAMAL DE ÁGUA. AF_03/2015</v>
          </cell>
          <cell r="C4549" t="str">
            <v>UN</v>
          </cell>
          <cell r="D4549">
            <v>21.54</v>
          </cell>
        </row>
        <row r="4550">
          <cell r="A4550">
            <v>94489</v>
          </cell>
          <cell r="B4550" t="str">
            <v>REGISTRO DE ESFERA, PVC, SOLDÁVEL, DN  25 MM, INSTALADO EM RESERVAÇÃO DE ÁGUA DE EDIFICAÇÃO QUE POSSUA RESERVATÓRIO DE FIBRA/FIBROCIMENTO   FORNECIMENTO E INSTALAÇÃO. AF_06/2016</v>
          </cell>
          <cell r="C4550" t="str">
            <v>UN</v>
          </cell>
          <cell r="D4550">
            <v>18.149999999999999</v>
          </cell>
        </row>
        <row r="4551">
          <cell r="A4551">
            <v>94490</v>
          </cell>
          <cell r="B4551" t="str">
            <v>REGISTRO DE ESFERA, PVC, SOLDÁVEL, DN  32 MM, INSTALADO EM RESERVAÇÃO DE ÁGUA DE EDIFICAÇÃO QUE POSSUA RESERVATÓRIO DE FIBRA/FIBROCIMENTO   FORNECIMENTO E INSTALAÇÃO. AF_06/2016</v>
          </cell>
          <cell r="C4551" t="str">
            <v>UN</v>
          </cell>
          <cell r="D4551">
            <v>30.49</v>
          </cell>
        </row>
        <row r="4552">
          <cell r="A4552">
            <v>94491</v>
          </cell>
          <cell r="B4552" t="str">
            <v>REGISTRO DE ESFERA, PVC, SOLDÁVEL, DN  40 MM, INSTALADO EM RESERVAÇÃO DE ÁGUA DE EDIFICAÇÃO QUE POSSUA RESERVATÓRIO DE FIBRA/FIBROCIMENTO   FORNECIMENTO E INSTALAÇÃO. AF_06/2016</v>
          </cell>
          <cell r="C4552" t="str">
            <v>UN</v>
          </cell>
          <cell r="D4552">
            <v>41.9</v>
          </cell>
        </row>
        <row r="4553">
          <cell r="A4553">
            <v>94492</v>
          </cell>
          <cell r="B4553" t="str">
            <v>REGISTRO DE ESFERA, PVC, SOLDÁVEL, DN  50 MM, INSTALADO EM RESERVAÇÃO DE ÁGUA DE EDIFICAÇÃO QUE POSSUA RESERVATÓRIO DE FIBRA/FIBROCIMENTO   FORNECIMENTO E INSTALAÇÃO. AF_06/2016</v>
          </cell>
          <cell r="C4553" t="str">
            <v>UN</v>
          </cell>
          <cell r="D4553">
            <v>42.95</v>
          </cell>
        </row>
        <row r="4554">
          <cell r="A4554">
            <v>94493</v>
          </cell>
          <cell r="B4554" t="str">
            <v>REGISTRO DE ESFERA, PVC, SOLDÁVEL, DN  60 MM, INSTALADO EM RESERVAÇÃO DE ÁGUA DE EDIFICAÇÃO QUE POSSUA RESERVATÓRIO DE FIBRA/FIBROCIMENTO   FORNECIMENTO E INSTALAÇÃO. AF_06/2016</v>
          </cell>
          <cell r="C4554" t="str">
            <v>UN</v>
          </cell>
          <cell r="D4554">
            <v>78</v>
          </cell>
        </row>
        <row r="4555">
          <cell r="A4555">
            <v>94494</v>
          </cell>
          <cell r="B4555" t="str">
            <v>REGISTRO DE GAVETA BRUTO, LATÃO, ROSCÁVEL, 3/4, INSTALADO EM RESERVAÇÃO DE ÁGUA DE EDIFICAÇÃO QUE POSSUA RESERVATÓRIO DE FIBRA/FIBROCIMENTO  FORNECIMENTO E INSTALAÇÃO. AF_06/2016</v>
          </cell>
          <cell r="C4555" t="str">
            <v>UN</v>
          </cell>
          <cell r="D4555">
            <v>45.36</v>
          </cell>
        </row>
        <row r="4556">
          <cell r="A4556">
            <v>94495</v>
          </cell>
          <cell r="B4556" t="str">
            <v>REGISTRO DE GAVETA BRUTO, LATÃO, ROSCÁVEL, 1, INSTALADO EM RESERVAÇÃO DE ÁGUA DE EDIFICAÇÃO QUE POSSUA RESERVATÓRIO DE FIBRA/FIBROCIMENTO  FORNECIMENTO E INSTALAÇÃO. AF_06/2016</v>
          </cell>
          <cell r="C4556" t="str">
            <v>UN</v>
          </cell>
          <cell r="D4556">
            <v>57.05</v>
          </cell>
        </row>
        <row r="4557">
          <cell r="A4557">
            <v>94496</v>
          </cell>
          <cell r="B4557" t="str">
            <v>REGISTRO DE GAVETA BRUTO, LATÃO, ROSCÁVEL, 1 1/4, INSTALADO EM RESERVAÇÃO DE ÁGUA DE EDIFICAÇÃO QUE POSSUA RESERVATÓRIO DE FIBRA/FIBROCIMENTO  FORNECIMENTO E INSTALAÇÃO. AF_06/2016</v>
          </cell>
          <cell r="C4557" t="str">
            <v>UN</v>
          </cell>
          <cell r="D4557">
            <v>69.209999999999994</v>
          </cell>
        </row>
        <row r="4558">
          <cell r="A4558">
            <v>94497</v>
          </cell>
          <cell r="B4558" t="str">
            <v>REGISTRO DE GAVETA BRUTO, LATÃO, ROSCÁVEL, 1 1/2, INSTALADO EM RESERVAÇÃO DE ÁGUA DE EDIFICAÇÃO QUE POSSUA RESERVATÓRIO DE FIBRA/FIBROCIMENTO  FORNECIMENTO E INSTALAÇÃO. AF_06/2016</v>
          </cell>
          <cell r="C4558" t="str">
            <v>UN</v>
          </cell>
          <cell r="D4558">
            <v>80.62</v>
          </cell>
        </row>
        <row r="4559">
          <cell r="A4559">
            <v>94498</v>
          </cell>
          <cell r="B4559" t="str">
            <v>REGISTRO DE GAVETA BRUTO, LATÃO, ROSCÁVEL, 2, INSTALADO EM RESERVAÇÃO DE ÁGUA DE EDIFICAÇÃO QUE POSSUA RESERVATÓRIO DE FIBRA/FIBROCIMENTO  FORNECIMENTO E INSTALAÇÃO. AF_06/2016</v>
          </cell>
          <cell r="C4559" t="str">
            <v>UN</v>
          </cell>
          <cell r="D4559">
            <v>103.34</v>
          </cell>
        </row>
        <row r="4560">
          <cell r="A4560">
            <v>94499</v>
          </cell>
          <cell r="B4560" t="str">
            <v>REGISTRO DE GAVETA BRUTO, LATÃO, ROSCÁVEL, 2 1/2, INSTALADO EM RESERVAÇÃO DE ÁGUA DE EDIFICAÇÃO QUE POSSUA RESERVATÓRIO DE FIBRA/FIBROCIMENTO  FORNECIMENTO E INSTALAÇÃO. AF_06/2016</v>
          </cell>
          <cell r="C4560" t="str">
            <v>UN</v>
          </cell>
          <cell r="D4560">
            <v>185.45</v>
          </cell>
        </row>
        <row r="4561">
          <cell r="A4561">
            <v>94500</v>
          </cell>
          <cell r="B4561" t="str">
            <v>REGISTRO DE GAVETA BRUTO, LATÃO, ROSCÁVEL, 3, INSTALADO EM RESERVAÇÃO DE ÁGUA DE EDIFICAÇÃO QUE POSSUA RESERVATÓRIO DE FIBRA/FIBROCIMENTO  FORNECIMENTO E INSTALAÇÃO. AF_06/2016</v>
          </cell>
          <cell r="C4561" t="str">
            <v>UN</v>
          </cell>
          <cell r="D4561">
            <v>220.02</v>
          </cell>
        </row>
        <row r="4562">
          <cell r="A4562">
            <v>94501</v>
          </cell>
          <cell r="B4562" t="str">
            <v>REGISTRO DE GAVETA BRUTO, LATÃO, ROSCÁVEL, 4, INSTALADO EM RESERVAÇÃO DE ÁGUA DE EDIFICAÇÃO QUE POSSUA RESERVATÓRIO DE FIBRA/FIBROCIMENTO  FORNECIMENTO E INSTALAÇÃO. AF_06/2016</v>
          </cell>
          <cell r="C4562" t="str">
            <v>UN</v>
          </cell>
          <cell r="D4562">
            <v>428.06</v>
          </cell>
        </row>
        <row r="4563">
          <cell r="A4563">
            <v>94792</v>
          </cell>
          <cell r="B4563" t="str">
            <v>REGISTRO DE GAVETA BRUTO, LATÃO, ROSCÁVEL, 1, COM ACABAMENTO E CANOPLA CROMADOS, INSTALADO EM RESERVAÇÃO DE ÁGUA DE EDIFICAÇÃO QUE POSSUA RESERVATÓRIO DE FIBRA/FIBROCIMENTO  FORNECIMENTO E INSTALAÇÃO. AF_06/2016</v>
          </cell>
          <cell r="C4563" t="str">
            <v>UN</v>
          </cell>
          <cell r="D4563">
            <v>85.51</v>
          </cell>
        </row>
        <row r="4564">
          <cell r="A4564">
            <v>94793</v>
          </cell>
          <cell r="B4564" t="str">
            <v>REGISTRO DE GAVETA BRUTO, LATÃO, ROSCÁVEL, 1 1/4, COM ACABAMENTO E CANOPLA CROMADOS, INSTALADO EM RESERVAÇÃO DE ÁGUA DE EDIFICAÇÃO QUE POSSUA RESERVATÓRIO DE FIBRA/FIBROCIMENTO  FORNECIMENTO E INSTALAÇÃO. AF_06/2016</v>
          </cell>
          <cell r="C4564" t="str">
            <v>UN</v>
          </cell>
          <cell r="D4564">
            <v>109.65</v>
          </cell>
        </row>
        <row r="4565">
          <cell r="A4565">
            <v>94794</v>
          </cell>
          <cell r="B4565" t="str">
            <v>REGISTRO DE GAVETA BRUTO, LATÃO, ROSCÁVEL, 1 1/2, COM ACABAMENTO E CANOPLA CROMADOS, INSTALADO EM RESERVAÇÃO DE ÁGUA DE EDIFICAÇÃO QUE POSSUA RESERVATÓRIO DE FIBRA/FIBROCIMENTO  FORNECIMENTO E INSTALAÇÃO. AF_06/2016</v>
          </cell>
          <cell r="C4565" t="str">
            <v>UN</v>
          </cell>
          <cell r="D4565">
            <v>113.51</v>
          </cell>
        </row>
        <row r="4566">
          <cell r="A4566">
            <v>94795</v>
          </cell>
          <cell r="B4566" t="str">
            <v>TORNEIRA DE BOIA, ROSCÁVEL, 1/2 , FORNECIDA E INSTALADA EM RESERVAÇÃO DE ÁGUA. AF_06/2016</v>
          </cell>
          <cell r="C4566" t="str">
            <v>UN</v>
          </cell>
          <cell r="D4566">
            <v>16.190000000000001</v>
          </cell>
        </row>
        <row r="4567">
          <cell r="A4567">
            <v>94796</v>
          </cell>
          <cell r="B4567" t="str">
            <v>TORNEIRA DE BOIA, ROSCÁVEL, 3/4 , FORNECIDA E INSTALADA EM RESERVAÇÃO DE ÁGUA. AF_06/2016</v>
          </cell>
          <cell r="C4567" t="str">
            <v>UN</v>
          </cell>
          <cell r="D4567">
            <v>19.350000000000001</v>
          </cell>
        </row>
        <row r="4568">
          <cell r="A4568">
            <v>94797</v>
          </cell>
          <cell r="B4568" t="str">
            <v>TORNEIRA DE BOIA, ROSCÁVEL, 1, FORNECIDA E INSTALADA EM RESERVAÇÃO DE ÁGUA. AF_06/2016</v>
          </cell>
          <cell r="C4568" t="str">
            <v>UN</v>
          </cell>
          <cell r="D4568">
            <v>29.04</v>
          </cell>
        </row>
        <row r="4569">
          <cell r="A4569">
            <v>94798</v>
          </cell>
          <cell r="B4569" t="str">
            <v>TORNEIRA DE BOIA, ROSCÁVEL, 1 1/4 , FORNECIDA E INSTALADA EM RESERVAÇÃO DE ÁGUA. AF_06/2016</v>
          </cell>
          <cell r="C4569" t="str">
            <v>UN</v>
          </cell>
          <cell r="D4569">
            <v>60.28</v>
          </cell>
        </row>
        <row r="4570">
          <cell r="A4570">
            <v>94799</v>
          </cell>
          <cell r="B4570" t="str">
            <v>TORNEIRA DE BOIA, ROSCÁVEL, 1 1/2 , FORNECIDA E INSTALADA EM RESERVAÇÃO DE ÁGUA. AF_06/2016</v>
          </cell>
          <cell r="C4570" t="str">
            <v>UN</v>
          </cell>
          <cell r="D4570">
            <v>59.32</v>
          </cell>
        </row>
        <row r="4571">
          <cell r="A4571">
            <v>94800</v>
          </cell>
          <cell r="B4571" t="str">
            <v>TORNEIRA DE BOIA, ROSCÁVEL, 2, FORNECIDA E INSTALADA EM RESERVAÇÃO DE ÁGUA. AF_06/2016</v>
          </cell>
          <cell r="C4571" t="str">
            <v>UN</v>
          </cell>
          <cell r="D4571">
            <v>99.38</v>
          </cell>
        </row>
        <row r="4572">
          <cell r="A4572">
            <v>95248</v>
          </cell>
          <cell r="B4572" t="str">
            <v>VÁLVULA DE ESFERA BRUTA, BRONZE, ROSCÁVEL, 1/2  , INSTALADO EM RESERVAÇÃO DE ÁGUA DE EDIFICAÇÃO QUE POSSUA RESERVATÓRIO DE FIBRA/FIBROCIMENTO - FORNECIMENTO E INSTALAÇÃO. AF_06/2016</v>
          </cell>
          <cell r="C4572" t="str">
            <v>UN</v>
          </cell>
          <cell r="D4572">
            <v>53.87</v>
          </cell>
        </row>
        <row r="4573">
          <cell r="A4573">
            <v>95249</v>
          </cell>
          <cell r="B4573" t="str">
            <v>VÁLVULA DE ESFERA BRUTA, BRONZE, ROSCÁVEL, 3/4'', INSTALADO EM RESERVAÇÃO DE ÁGUA DE EDIFICAÇÃO QUE POSSUA RESERVATÓRIO DE FIBRA/FIBROCIMENTO - FORNECIMENTO E INSTALAÇÃO. AF_06/2016</v>
          </cell>
          <cell r="C4573" t="str">
            <v>UN</v>
          </cell>
          <cell r="D4573">
            <v>58.3</v>
          </cell>
        </row>
        <row r="4574">
          <cell r="A4574">
            <v>95250</v>
          </cell>
          <cell r="B4574" t="str">
            <v>VÁLVULA DE ESFERA BRUTA, BRONZE, ROSCÁVEL, 1'', INSTALADO EM RESERVAÇÃO DE ÁGUA DE EDIFICAÇÃO QUE POSSUA RESERVATÓRIO DE FIBRA/FIBROCIMENTO -   FORNECIMENTO E INSTALAÇÃO. AF_06/2016</v>
          </cell>
          <cell r="C4574" t="str">
            <v>UN</v>
          </cell>
          <cell r="D4574">
            <v>69.91</v>
          </cell>
        </row>
        <row r="4575">
          <cell r="A4575">
            <v>95251</v>
          </cell>
          <cell r="B4575" t="str">
            <v>VÁLVULA DE ESFERA BRUTA, BRONZE, ROSCÁVEL, 1 1/4'', INSTALADO EM RESERVAÇÃO DE ÁGUA DE EDIFICAÇÃO QUE POSSUA RESERVATÓRIO DE FIBRA/FIBROCIMENTO -   FORNECIMENTO E INSTALAÇÃO. AF_06/2016</v>
          </cell>
          <cell r="C4575" t="str">
            <v>UN</v>
          </cell>
          <cell r="D4575">
            <v>92.44</v>
          </cell>
        </row>
        <row r="4576">
          <cell r="A4576">
            <v>95252</v>
          </cell>
          <cell r="B4576" t="str">
            <v>VÁLVULA DE ESFERA BRUTA, BRONZE, ROSCÁVEL, 1 1/2'', INSTALADO EM RESERVAÇÃO DE ÁGUA DE EDIFICAÇÃO QUE POSSUA RESERVATÓRIO DE FIBRA/FIBROCIMENTO -   FORNECIMENTO E INSTALAÇÃO. AF_06/2016</v>
          </cell>
          <cell r="C4576" t="str">
            <v>UN</v>
          </cell>
          <cell r="D4576">
            <v>106.12</v>
          </cell>
        </row>
        <row r="4577">
          <cell r="A4577">
            <v>95253</v>
          </cell>
          <cell r="B4577" t="str">
            <v>VÁLVULA DE ESFERA BRUTA, BRONZE, ROSCÁVEL, 2'', INSTALADO EM RESERVAÇÃO DE ÁGUA DE EDIFICAÇÃO QUE POSSUA RESERVATÓRIO DE FIBRA/FIBROCIMENTO - FORNECIMENTO E INSTALAÇÃO. AF_06/2016</v>
          </cell>
          <cell r="C4577" t="str">
            <v>UN</v>
          </cell>
          <cell r="D4577">
            <v>150.85</v>
          </cell>
        </row>
        <row r="4578">
          <cell r="A4578">
            <v>99619</v>
          </cell>
          <cell r="B4578" t="str">
            <v>VÁLVULA DE RETENÇÃO HORIZONTAL, DE BRONZE, ROSCÁVEL, 3/4" - FORNECIMENTO E INSTALAÇÃO. AF_01/2019</v>
          </cell>
          <cell r="C4578" t="str">
            <v>UN</v>
          </cell>
          <cell r="D4578">
            <v>95.45</v>
          </cell>
        </row>
        <row r="4579">
          <cell r="A4579">
            <v>99620</v>
          </cell>
          <cell r="B4579" t="str">
            <v>VÁLVULA DE RETENÇÃO HORIZONTAL, DE BRONZE, ROSCÁVEL, 1" - FORNECIMENTO E INSTALAÇÃO. AF_01/2019</v>
          </cell>
          <cell r="C4579" t="str">
            <v>UN</v>
          </cell>
          <cell r="D4579">
            <v>145.91</v>
          </cell>
        </row>
        <row r="4580">
          <cell r="A4580">
            <v>99621</v>
          </cell>
          <cell r="B4580" t="str">
            <v>VÁLVULA DE RETENÇÃO HORIZONTAL, DE BRONZE, ROSCÁVEL, 1 1/4" - FORNECIMENTO E INSTALAÇÃO. AF_01/2019</v>
          </cell>
          <cell r="C4580" t="str">
            <v>UN</v>
          </cell>
          <cell r="D4580">
            <v>206.51</v>
          </cell>
        </row>
        <row r="4581">
          <cell r="A4581">
            <v>99622</v>
          </cell>
          <cell r="B4581" t="str">
            <v>VÁLVULA DE RETENÇÃO HORIZONTAL, DE BRONZE, ROSCÁVEL, 1 1/2"  - FORNECIMENTO E INSTALAÇÃO. AF_01/2019</v>
          </cell>
          <cell r="C4581" t="str">
            <v>UN</v>
          </cell>
          <cell r="D4581">
            <v>227.77</v>
          </cell>
        </row>
        <row r="4582">
          <cell r="A4582">
            <v>99623</v>
          </cell>
          <cell r="B4582" t="str">
            <v>VÁLVULA DE RETENÇÃO HORIZONTAL, DE BRONZE, ROSCÁVEL, 2"  - FORNECIMENTO E INSTALAÇÃO. AF_01/2019</v>
          </cell>
          <cell r="C4582" t="str">
            <v>UN</v>
          </cell>
          <cell r="D4582">
            <v>309.93</v>
          </cell>
        </row>
        <row r="4583">
          <cell r="A4583">
            <v>99624</v>
          </cell>
          <cell r="B4583" t="str">
            <v>VÁLVULA DE RETENÇÃO HORIZONTAL, DE BRONZE, ROSCÁVEL, 2 1/2" - FORNECIMENTO E INSTALAÇÃO. AF_01/2019</v>
          </cell>
          <cell r="C4583" t="str">
            <v>UN</v>
          </cell>
          <cell r="D4583">
            <v>431.66</v>
          </cell>
        </row>
        <row r="4584">
          <cell r="A4584">
            <v>99625</v>
          </cell>
          <cell r="B4584" t="str">
            <v>VÁLVULA DE RETENÇÃO HORIZONTAL, DE BRONZE, ROSCÁVEL, 3" - FORNECIMENTO E INSTALAÇÃO. AF_01/2019</v>
          </cell>
          <cell r="C4584" t="str">
            <v>UN</v>
          </cell>
          <cell r="D4584">
            <v>587.12</v>
          </cell>
        </row>
        <row r="4585">
          <cell r="A4585">
            <v>99626</v>
          </cell>
          <cell r="B4585" t="str">
            <v>VÁLVULA DE RETENÇÃO HORIZONTAL, DE BRONZE, ROSCÁVEL, 4" - FORNECIMENTO E INSTALAÇÃO. AF_01/2019</v>
          </cell>
          <cell r="C4585" t="str">
            <v>UN</v>
          </cell>
          <cell r="D4585">
            <v>895.18</v>
          </cell>
        </row>
        <row r="4586">
          <cell r="A4586">
            <v>99627</v>
          </cell>
          <cell r="B4586" t="str">
            <v>VÁLVULA DE RETENÇÃO VERTICAL, DE BRONZE, ROSCÁVEL, 1/2" - FORNECIMENTO E INSTALAÇÃO. AF_01/2019</v>
          </cell>
          <cell r="C4586" t="str">
            <v>UN</v>
          </cell>
          <cell r="D4586">
            <v>79.099999999999994</v>
          </cell>
        </row>
        <row r="4587">
          <cell r="A4587">
            <v>99628</v>
          </cell>
          <cell r="B4587" t="str">
            <v>VÁLVULA DE RETENÇÃO VERTICAL, DE BRONZE, ROSCÁVEL, 3/4" - FORNECIMENTO E INSTALAÇÃO. AF_01/2019</v>
          </cell>
          <cell r="C4587" t="str">
            <v>UN</v>
          </cell>
          <cell r="D4587">
            <v>63.56</v>
          </cell>
        </row>
        <row r="4588">
          <cell r="A4588">
            <v>99629</v>
          </cell>
          <cell r="B4588" t="str">
            <v>VÁLVULA DE RETENÇÃO VERTICAL, DE BRONZE, ROSCÁVEL, 1" - FORNECIMENTO E INSTALAÇÃO. AF_01/2019</v>
          </cell>
          <cell r="C4588" t="str">
            <v>UN</v>
          </cell>
          <cell r="D4588">
            <v>87.38</v>
          </cell>
        </row>
        <row r="4589">
          <cell r="A4589">
            <v>99630</v>
          </cell>
          <cell r="B4589" t="str">
            <v>VÁLVULA DE RETENÇÃO VERTICAL, DE BRONZE, ROSCÁVEL, 1 1/4" - FORNECIMENTO E INSTALAÇÃO. AF_01/2019</v>
          </cell>
          <cell r="C4589" t="str">
            <v>UN</v>
          </cell>
          <cell r="D4589">
            <v>119.09</v>
          </cell>
        </row>
        <row r="4590">
          <cell r="A4590">
            <v>99631</v>
          </cell>
          <cell r="B4590" t="str">
            <v>VÁLVULA DE RETENÇÃO VERTICAL, DE BRONZE, ROSCÁVEL, 1 1/2" - FORNECIMENTO E INSTALAÇÃO. AF_01/2019</v>
          </cell>
          <cell r="C4590" t="str">
            <v>UN</v>
          </cell>
          <cell r="D4590">
            <v>133.29</v>
          </cell>
        </row>
        <row r="4591">
          <cell r="A4591">
            <v>99632</v>
          </cell>
          <cell r="B4591" t="str">
            <v>VÁLVULA DE RETENÇÃO VERTICAL, DE BRONZE, ROSCÁVEL, 2" - FORNECIMENTO E INSTALAÇÃO. AF_01/2019</v>
          </cell>
          <cell r="C4591" t="str">
            <v>UN</v>
          </cell>
          <cell r="D4591">
            <v>183.6</v>
          </cell>
        </row>
        <row r="4592">
          <cell r="A4592">
            <v>99633</v>
          </cell>
          <cell r="B4592" t="str">
            <v>VÁLVULA DE RETENÇÃO VERTICAL, DE BRONZE, ROSCÁVEL, 3" - FORNECIMENTO E INSTALAÇÃO. AF_01/2019</v>
          </cell>
          <cell r="C4592" t="str">
            <v>UN</v>
          </cell>
          <cell r="D4592">
            <v>370.97</v>
          </cell>
        </row>
        <row r="4593">
          <cell r="A4593">
            <v>99634</v>
          </cell>
          <cell r="B4593" t="str">
            <v>VÁLVULA DE RETENÇÃO VERTICAL, DE BRONZE, ROSCÁVEL, 4" - FORNECIMENTO E INSTALAÇÃO. AF_01/2019</v>
          </cell>
          <cell r="C4593" t="str">
            <v>UN</v>
          </cell>
          <cell r="D4593">
            <v>623.22</v>
          </cell>
        </row>
        <row r="4594">
          <cell r="A4594">
            <v>99635</v>
          </cell>
          <cell r="B4594" t="str">
            <v>VÁLVULA DE DESCARGA METÁLICA, BASE 1 1/2 ", ACABAMENTO METALICO CROMADO - FORNECIMENTO E INSTALAÇÃO. AF_01/2019</v>
          </cell>
          <cell r="C4594" t="str">
            <v>UN</v>
          </cell>
          <cell r="D4594">
            <v>211.73</v>
          </cell>
        </row>
        <row r="4595">
          <cell r="A4595">
            <v>95634</v>
          </cell>
          <cell r="B4595" t="str">
            <v>KIT CAVALETE PARA MEDIÇÃO DE ÁGUA - ENTRADA PRINCIPAL, EM PVC SOLDÁVEL DN 20 (½")   FORNECIMENTO E INSTALAÇÃO (EXCLUSIVE HIDRÔMETRO). AF_11/2016</v>
          </cell>
          <cell r="C4595" t="str">
            <v>UN</v>
          </cell>
          <cell r="D4595">
            <v>105.4</v>
          </cell>
        </row>
        <row r="4596">
          <cell r="A4596">
            <v>95635</v>
          </cell>
          <cell r="B4596" t="str">
            <v>KIT CAVALETE PARA MEDIÇÃO DE ÁGUA - ENTRADA PRINCIPAL, EM PVC SOLDÁVEL DN 25 (¾")   FORNECIMENTO E INSTALAÇÃO (EXCLUSIVE HIDRÔMETRO). AF_11/2016</v>
          </cell>
          <cell r="C4596" t="str">
            <v>UN</v>
          </cell>
          <cell r="D4596">
            <v>114.19</v>
          </cell>
        </row>
        <row r="4597">
          <cell r="A4597">
            <v>95637</v>
          </cell>
          <cell r="B4597" t="str">
            <v>KIT CAVALETE PARA MEDIÇÃO DE ÁGUA - ENTRADA PRINCIPAL, EM AÇO GALVANIZADO DN 32 (1 ¼)  FORNECIMENTO E INSTALAÇÃO (EXCLUSIVE HIDRÔMETRO). AF_11/2016</v>
          </cell>
          <cell r="C4597" t="str">
            <v>UN</v>
          </cell>
          <cell r="D4597">
            <v>354.94</v>
          </cell>
        </row>
        <row r="4598">
          <cell r="A4598">
            <v>95638</v>
          </cell>
          <cell r="B4598" t="str">
            <v>KIT CAVALETE PARA MEDIÇÃO DE ÁGUA - ENTRADA PRINCIPAL, EM AÇO GALVANIZADO DN 40 (1 ½)  FORNECIMENTO E INSTALAÇÃO (EXCLUSIVE HIDRÔMETRO). AF_11/2016</v>
          </cell>
          <cell r="C4598" t="str">
            <v>UN</v>
          </cell>
          <cell r="D4598">
            <v>430.4</v>
          </cell>
        </row>
        <row r="4599">
          <cell r="A4599">
            <v>95639</v>
          </cell>
          <cell r="B4599" t="str">
            <v>KIT CAVALETE PARA MEDIÇÃO DE ÁGUA - ENTRADA PRINCIPAL, EM AÇO GALVANIZADO DN 50 (2)  FORNECIMENTO E INSTALAÇÃO (EXCLUSIVE HIDRÔMETRO). AF_11/2016</v>
          </cell>
          <cell r="C4599" t="str">
            <v>UN</v>
          </cell>
          <cell r="D4599">
            <v>544.69000000000005</v>
          </cell>
        </row>
        <row r="4600">
          <cell r="A4600">
            <v>95641</v>
          </cell>
          <cell r="B4600" t="str">
            <v>KIT CAVALETE PARA MEDIÇÃO DE ÁGUA - ENTRADA INDIVIDUALIZADA, EM PVC DN 25 (¾), PARA 2 MEDIDORES  FORNECIMENTO E INSTALAÇÃO (EXCLUSIVE HIDRÔMETRO). AF_11/2016</v>
          </cell>
          <cell r="C4600" t="str">
            <v>UN</v>
          </cell>
          <cell r="D4600">
            <v>190.26</v>
          </cell>
        </row>
        <row r="4601">
          <cell r="A4601">
            <v>95642</v>
          </cell>
          <cell r="B4601" t="str">
            <v>KIT CAVALETE PARA MEDIÇÃO DE ÁGUA - ENTRADA INDIVIDUALIZADA, EM PVC DN 25 (¾), PARA 3 MEDIDORES  FORNECIMENTO E INSTALAÇÃO (EXCLUSIVE HIDRÔMETRO). AF_11/2016</v>
          </cell>
          <cell r="C4601" t="str">
            <v>UN</v>
          </cell>
          <cell r="D4601">
            <v>281.29000000000002</v>
          </cell>
        </row>
        <row r="4602">
          <cell r="A4602">
            <v>95643</v>
          </cell>
          <cell r="B4602" t="str">
            <v>KIT CAVALETE PARA MEDIÇÃO DE ÁGUA - ENTRADA INDIVIDUALIZADA, EM PVC DN 25 (¾), PARA 4 MEDIDORES  FORNECIMENTO E INSTALAÇÃO (EXCLUSIVE HIDRÔMETRO). AF_11/2016</v>
          </cell>
          <cell r="C4602" t="str">
            <v>UN</v>
          </cell>
          <cell r="D4602">
            <v>368.07</v>
          </cell>
        </row>
        <row r="4603">
          <cell r="A4603">
            <v>95644</v>
          </cell>
          <cell r="B4603" t="str">
            <v>KIT CAVALETE PARA MEDIÇÃO DE ÁGUA - ENTRADA INDIVIDUALIZADA, EM PVC DN 32 (1), PARA 1 MEDIDOR  FORNECIMENTO E INSTALAÇÃO (EXCLUSIVE HIDRÔMETRO). AF_11/2016</v>
          </cell>
          <cell r="C4603" t="str">
            <v>UN</v>
          </cell>
          <cell r="D4603">
            <v>138.13</v>
          </cell>
        </row>
        <row r="4604">
          <cell r="A4604">
            <v>95645</v>
          </cell>
          <cell r="B4604" t="str">
            <v>KIT CAVALETE PARA MEDIÇÃO DE ÁGUA - ENTRADA INDIVIDUALIZADA, EM PVC DN 32 (1), PARA 2 MEDIDORES  FORNECIMENTO E INSTALAÇÃO (EXCLUSIVE HIDRÔMETRO). AF_11/2016</v>
          </cell>
          <cell r="C4604" t="str">
            <v>UN</v>
          </cell>
          <cell r="D4604">
            <v>253.11</v>
          </cell>
        </row>
        <row r="4605">
          <cell r="A4605">
            <v>95646</v>
          </cell>
          <cell r="B4605" t="str">
            <v>KIT CAVALETE PARA MEDIÇÃO DE ÁGUA - ENTRADA INDIVIDUALIZADA, EM PVC DN 32 (1), PARA 3 MEDIDORES  FORNECIMENTO E INSTALAÇÃO (EXCLUSIVE HIDRÔMETRO). AF_11/2016</v>
          </cell>
          <cell r="C4605" t="str">
            <v>UN</v>
          </cell>
          <cell r="D4605">
            <v>377.15</v>
          </cell>
        </row>
        <row r="4606">
          <cell r="A4606">
            <v>95647</v>
          </cell>
          <cell r="B4606" t="str">
            <v>KIT CAVALETE PARA MEDIÇÃO DE ÁGUA - ENTRADA INDIVIDUALIZADA, EM PVC DN 32 (1), PARA 4 MEDIDORES  FORNECIMENTO E INSTALAÇÃO (EXCLUSIVE HIDRÔMETRO). AF_11/2016</v>
          </cell>
          <cell r="C4606" t="str">
            <v>UN</v>
          </cell>
          <cell r="D4606">
            <v>494.6</v>
          </cell>
        </row>
        <row r="4607">
          <cell r="A4607">
            <v>95673</v>
          </cell>
          <cell r="B4607" t="str">
            <v>HIDRÔMETRO DN 20 (½), 1,5 M³/H  FORNECIMENTO E INSTALAÇÃO. AF_11/2016</v>
          </cell>
          <cell r="C4607" t="str">
            <v>UN</v>
          </cell>
          <cell r="D4607">
            <v>156.36000000000001</v>
          </cell>
        </row>
        <row r="4608">
          <cell r="A4608">
            <v>95674</v>
          </cell>
          <cell r="B4608" t="str">
            <v>HIDRÔMETRO DN 20 (½), 3,0 M³/H  FORNECIMENTO E INSTALAÇÃO. AF_11/2016</v>
          </cell>
          <cell r="C4608" t="str">
            <v>UN</v>
          </cell>
          <cell r="D4608">
            <v>166.76</v>
          </cell>
        </row>
        <row r="4609">
          <cell r="A4609">
            <v>95675</v>
          </cell>
          <cell r="B4609" t="str">
            <v>HIDRÔMETRO DN 25 (¾ ), 5,0 M³/H FORNECIMENTO E INSTALAÇÃO. AF_11/2016</v>
          </cell>
          <cell r="C4609" t="str">
            <v>UN</v>
          </cell>
          <cell r="D4609">
            <v>204.48</v>
          </cell>
        </row>
        <row r="4610">
          <cell r="A4610">
            <v>95676</v>
          </cell>
          <cell r="B4610" t="str">
            <v>CAIXA EM CONCRETO PRÉ-MOLDADO PARA ABRIGO DE HIDRÔMETRO COM DN 20 (½)  FORNECIMENTO E INSTALAÇÃO. AF_11/2016</v>
          </cell>
          <cell r="C4610" t="str">
            <v>UN</v>
          </cell>
          <cell r="D4610">
            <v>70.58</v>
          </cell>
        </row>
        <row r="4611">
          <cell r="A4611">
            <v>97741</v>
          </cell>
          <cell r="B4611" t="str">
            <v>KIT CAVALETE PARA MEDIÇÃO DE ÁGUA - ENTRADA INDIVIDUALIZADA, EM PVC DN 25 (¾), PARA 1 MEDIDOR  FORNECIMENTO E INSTALAÇÃO (EXCLUSIVE HIDRÔMETRO). AF_11/2016</v>
          </cell>
          <cell r="C4611" t="str">
            <v>UN</v>
          </cell>
          <cell r="D4611">
            <v>106.39</v>
          </cell>
        </row>
        <row r="4612">
          <cell r="A4612">
            <v>72285</v>
          </cell>
          <cell r="B4612" t="str">
            <v>CAIXA DE AREIA 40X40X40CM EM ALVENARIA - EXECUÇÃO</v>
          </cell>
          <cell r="C4612" t="str">
            <v>UN</v>
          </cell>
          <cell r="D4612">
            <v>70.739999999999995</v>
          </cell>
        </row>
        <row r="4613">
          <cell r="A4613">
            <v>90436</v>
          </cell>
          <cell r="B4613" t="str">
            <v>FURO EM ALVENARIA PARA DIÂMETROS MENORES OU IGUAIS A 40 MM. AF_05/2015</v>
          </cell>
          <cell r="C4613" t="str">
            <v>UN</v>
          </cell>
          <cell r="D4613">
            <v>10.130000000000001</v>
          </cell>
        </row>
        <row r="4614">
          <cell r="A4614">
            <v>90437</v>
          </cell>
          <cell r="B4614" t="str">
            <v>FURO EM ALVENARIA PARA DIÂMETROS MAIORES QUE 40 MM E MENORES OU IGUAIS A 75 MM. AF_05/2015</v>
          </cell>
          <cell r="C4614" t="str">
            <v>UN</v>
          </cell>
          <cell r="D4614">
            <v>24.61</v>
          </cell>
        </row>
        <row r="4615">
          <cell r="A4615">
            <v>90438</v>
          </cell>
          <cell r="B4615" t="str">
            <v>FURO EM ALVENARIA PARA DIÂMETROS MAIORES QUE 75 MM. AF_05/2015</v>
          </cell>
          <cell r="C4615" t="str">
            <v>UN</v>
          </cell>
          <cell r="D4615">
            <v>35.270000000000003</v>
          </cell>
        </row>
        <row r="4616">
          <cell r="A4616">
            <v>90439</v>
          </cell>
          <cell r="B4616" t="str">
            <v>FURO EM CONCRETO PARA DIÂMETROS MENORES OU IGUAIS A 40 MM. AF_05/2015</v>
          </cell>
          <cell r="C4616" t="str">
            <v>UN</v>
          </cell>
          <cell r="D4616">
            <v>44.17</v>
          </cell>
        </row>
        <row r="4617">
          <cell r="A4617">
            <v>90440</v>
          </cell>
          <cell r="B4617" t="str">
            <v>FURO EM CONCRETO PARA DIÂMETROS MAIORES QUE 40 MM E MENORES OU IGUAIS A 75 MM. AF_05/2015</v>
          </cell>
          <cell r="C4617" t="str">
            <v>UN</v>
          </cell>
          <cell r="D4617">
            <v>70.739999999999995</v>
          </cell>
        </row>
        <row r="4618">
          <cell r="A4618">
            <v>90441</v>
          </cell>
          <cell r="B4618" t="str">
            <v>FURO EM CONCRETO PARA DIÂMETROS MAIORES QUE 75 MM. AF_05/2015</v>
          </cell>
          <cell r="C4618" t="str">
            <v>UN</v>
          </cell>
          <cell r="D4618">
            <v>90.35</v>
          </cell>
        </row>
        <row r="4619">
          <cell r="A4619">
            <v>90443</v>
          </cell>
          <cell r="B4619" t="str">
            <v>RASGO EM ALVENARIA PARA RAMAIS/ DISTRIBUIÇÃO COM DIAMETROS MENORES OU IGUAIS A 40 MM. AF_05/2015</v>
          </cell>
          <cell r="C4619" t="str">
            <v>M</v>
          </cell>
          <cell r="D4619">
            <v>9.2100000000000009</v>
          </cell>
        </row>
        <row r="4620">
          <cell r="A4620">
            <v>90444</v>
          </cell>
          <cell r="B4620" t="str">
            <v>RASGO EM CONTRAPISO PARA RAMAIS/ DISTRIBUIÇÃO COM DIÂMETROS MENORES OU IGUAIS A 40 MM. AF_05/2015</v>
          </cell>
          <cell r="C4620" t="str">
            <v>M</v>
          </cell>
          <cell r="D4620">
            <v>18.940000000000001</v>
          </cell>
        </row>
        <row r="4621">
          <cell r="A4621">
            <v>90445</v>
          </cell>
          <cell r="B4621" t="str">
            <v>RASGO EM CONTRAPISO PARA RAMAIS/ DISTRIBUIÇÃO COM DIÂMETROS MAIORES QUE 40 MM E MENORES OU IGUAIS A 75 MM. AF_05/2015</v>
          </cell>
          <cell r="C4621" t="str">
            <v>M</v>
          </cell>
          <cell r="D4621">
            <v>20.22</v>
          </cell>
        </row>
        <row r="4622">
          <cell r="A4622">
            <v>90446</v>
          </cell>
          <cell r="B4622" t="str">
            <v>RASGO EM CONTRAPISO PARA RAMAIS/ DISTRIBUIÇÃO COM DIÂMETROS MAIORES QUE 75 MM. AF_05/2015</v>
          </cell>
          <cell r="C4622" t="str">
            <v>M</v>
          </cell>
          <cell r="D4622">
            <v>21.97</v>
          </cell>
        </row>
        <row r="4623">
          <cell r="A4623">
            <v>90447</v>
          </cell>
          <cell r="B4623" t="str">
            <v>RASGO EM ALVENARIA PARA ELETRODUTOS COM DIAMETROS MENORES OU IGUAIS A 40 MM. AF_05/2015</v>
          </cell>
          <cell r="C4623" t="str">
            <v>M</v>
          </cell>
          <cell r="D4623">
            <v>4.4800000000000004</v>
          </cell>
        </row>
        <row r="4624">
          <cell r="A4624">
            <v>90451</v>
          </cell>
          <cell r="B4624" t="str">
            <v>PASSANTE TIPO PEÇA EM POLIESTIRENO PARA ABERTURA PARA PASSAGEM DE 1 TUBO, FIXADO EM LAJE. AF_05/2015</v>
          </cell>
          <cell r="C4624" t="str">
            <v>UN</v>
          </cell>
          <cell r="D4624">
            <v>2.88</v>
          </cell>
        </row>
        <row r="4625">
          <cell r="A4625">
            <v>90452</v>
          </cell>
          <cell r="B4625" t="str">
            <v>PASSANTE TIPO PEÇA EM POLIESTIRENO PARA ABERTURA PARA PASSAGEM DE MAIS DE 1 TUBO, FIXADO EM LAJE. AF_05/2015</v>
          </cell>
          <cell r="C4625" t="str">
            <v>UN</v>
          </cell>
          <cell r="D4625">
            <v>9.99</v>
          </cell>
        </row>
        <row r="4626">
          <cell r="A4626">
            <v>90453</v>
          </cell>
          <cell r="B4626" t="str">
            <v>PASSANTE TIPO TUBO DE DIÂMETRO MENOR OU IGUAL A 40 MM, FIXADO EM LAJE. AF_05/2015</v>
          </cell>
          <cell r="C4626" t="str">
            <v>UN</v>
          </cell>
          <cell r="D4626">
            <v>1.83</v>
          </cell>
        </row>
        <row r="4627">
          <cell r="A4627">
            <v>90454</v>
          </cell>
          <cell r="B4627" t="str">
            <v>PASSANTE TIPO TUBO DE DIÂMETRO MAIORES QUE 40 MM E MENORES OU IGUAIS A 75 MM, FIXADO EM LAJE. AF_05/2015</v>
          </cell>
          <cell r="C4627" t="str">
            <v>UN</v>
          </cell>
          <cell r="D4627">
            <v>3.21</v>
          </cell>
        </row>
        <row r="4628">
          <cell r="A4628">
            <v>90455</v>
          </cell>
          <cell r="B4628" t="str">
            <v>PASSANTE TIPO TUBO DE DIÂMETRO MAIOR QUE 75 MM, FIXADO EM LAJE. AF_05/2015</v>
          </cell>
          <cell r="C4628" t="str">
            <v>UN</v>
          </cell>
          <cell r="D4628">
            <v>4.3099999999999996</v>
          </cell>
        </row>
        <row r="4629">
          <cell r="A4629">
            <v>90456</v>
          </cell>
          <cell r="B4629" t="str">
            <v>QUEBRA EM ALVENARIA PARA INSTALAÇÃO DE CAIXA DE TOMADA (4X4 OU 4X2). AF_05/2015</v>
          </cell>
          <cell r="C4629" t="str">
            <v>UN</v>
          </cell>
          <cell r="D4629">
            <v>2.95</v>
          </cell>
        </row>
        <row r="4630">
          <cell r="A4630">
            <v>90457</v>
          </cell>
          <cell r="B4630" t="str">
            <v>QUEBRA EM ALVENARIA PARA INSTALAÇÃO DE QUADRO DISTRIBUIÇÃO PEQUENO (19X25 CM). AF_05/2015</v>
          </cell>
          <cell r="C4630" t="str">
            <v>UN</v>
          </cell>
          <cell r="D4630">
            <v>6.74</v>
          </cell>
        </row>
        <row r="4631">
          <cell r="A4631">
            <v>90458</v>
          </cell>
          <cell r="B4631" t="str">
            <v>QUEBRA EM ALVENARIA PARA INSTALAÇÃO DE QUADRO DISTRIBUIÇÃO GRANDE (76X40 CM). AF_05/2015</v>
          </cell>
          <cell r="C4631" t="str">
            <v>UN</v>
          </cell>
          <cell r="D4631">
            <v>19.12</v>
          </cell>
        </row>
        <row r="4632">
          <cell r="A4632">
            <v>90459</v>
          </cell>
          <cell r="B4632" t="str">
            <v>QUEBRA EM ALVENARIA PARA INSTALAÇÃO DE ABRIGO PARA MANGUEIRAS (90X60 CM). AF_05/2015</v>
          </cell>
          <cell r="C4632" t="str">
            <v>UN</v>
          </cell>
          <cell r="D4632">
            <v>26.97</v>
          </cell>
        </row>
        <row r="4633">
          <cell r="A4633">
            <v>90460</v>
          </cell>
          <cell r="B4633" t="str">
            <v>PERFILADO DE SEÇÃO 38X76 MM PARA SUPORTE DE ATÉ 3 TUBOS HORIZONTAIS. AF_05/2015</v>
          </cell>
          <cell r="C4633" t="str">
            <v>M</v>
          </cell>
          <cell r="D4633">
            <v>25.83</v>
          </cell>
        </row>
        <row r="4634">
          <cell r="A4634">
            <v>90461</v>
          </cell>
          <cell r="B4634" t="str">
            <v>PERFILADO DE SEÇÃO 38X76 MM PARA SUPORTE DE MAIS DE 3 TUBOS HORIZONTAIS. AF_05/2015</v>
          </cell>
          <cell r="C4634" t="str">
            <v>M</v>
          </cell>
          <cell r="D4634">
            <v>13.86</v>
          </cell>
        </row>
        <row r="4635">
          <cell r="A4635">
            <v>90462</v>
          </cell>
          <cell r="B4635" t="str">
            <v>PERFILADO DE SEÇÃO 38X38 MM PARA SUPORTE DE ATÉ 3 TUBOS VERTICAIS. AF_05/2015</v>
          </cell>
          <cell r="C4635" t="str">
            <v>M</v>
          </cell>
          <cell r="D4635">
            <v>3.05</v>
          </cell>
        </row>
        <row r="4636">
          <cell r="A4636">
            <v>90463</v>
          </cell>
          <cell r="B4636" t="str">
            <v>PERFILADO DE SEÇÃO 38X38 MM PARA SUPORTE DE MAIS DE 3 TUBOS VERTICAIS. AF_05/2015</v>
          </cell>
          <cell r="C4636" t="str">
            <v>M</v>
          </cell>
          <cell r="D4636">
            <v>2.41</v>
          </cell>
        </row>
        <row r="4637">
          <cell r="A4637">
            <v>90466</v>
          </cell>
          <cell r="B4637" t="str">
            <v>CHUMBAMENTO LINEAR EM ALVENARIA PARA RAMAIS/DISTRIBUIÇÃO COM DIÂMETROS MENORES OU IGUAIS A 40 MM. AF_05/2015</v>
          </cell>
          <cell r="C4637" t="str">
            <v>M</v>
          </cell>
          <cell r="D4637">
            <v>8.98</v>
          </cell>
        </row>
        <row r="4638">
          <cell r="A4638">
            <v>90467</v>
          </cell>
          <cell r="B4638" t="str">
            <v>CHUMBAMENTO LINEAR EM ALVENARIA PARA RAMAIS/DISTRIBUIÇÃO COM DIÂMETROS MAIORES QUE 40 MM E MENORES OU IGUAIS A 75 MM. AF_05/2015</v>
          </cell>
          <cell r="C4638" t="str">
            <v>M</v>
          </cell>
          <cell r="D4638">
            <v>14.19</v>
          </cell>
        </row>
        <row r="4639">
          <cell r="A4639">
            <v>90468</v>
          </cell>
          <cell r="B4639" t="str">
            <v>CHUMBAMENTO LINEAR EM CONTRAPISO PARA RAMAIS/DISTRIBUIÇÃO COM DIÂMETROS MENORES OU IGUAIS A 40 MM. AF_05/2015</v>
          </cell>
          <cell r="C4639" t="str">
            <v>M</v>
          </cell>
          <cell r="D4639">
            <v>3.82</v>
          </cell>
        </row>
        <row r="4640">
          <cell r="A4640">
            <v>90469</v>
          </cell>
          <cell r="B4640" t="str">
            <v>CHUMBAMENTO LINEAR EM CONTRAPISO PARA RAMAIS/DISTRIBUIÇÃO COM DIÂMETROS MAIORES QUE 40 MM E MENORES OU IGUAIS A 75 MM. AF_05/2015</v>
          </cell>
          <cell r="C4640" t="str">
            <v>M</v>
          </cell>
          <cell r="D4640">
            <v>6.12</v>
          </cell>
        </row>
        <row r="4641">
          <cell r="A4641">
            <v>90470</v>
          </cell>
          <cell r="B4641" t="str">
            <v>CHUMBAMENTO LINEAR EM CONTRAPISO PARA RAMAIS/DISTRIBUIÇÃO COM DIÂMETROS MAIORES QUE 75 MM. AF_05/2015</v>
          </cell>
          <cell r="C4641" t="str">
            <v>M</v>
          </cell>
          <cell r="D4641">
            <v>8.32</v>
          </cell>
        </row>
        <row r="4642">
          <cell r="A4642">
            <v>91166</v>
          </cell>
          <cell r="B4642" t="str">
            <v>FIXAÇÃO DE TUBOS HORIZONTAIS DE PEX DIAMETROS IGUAIS OU INFERIORES A 40 MM COM ABRAÇADEIRA PLÁSTICA 390 MM, FIXADA EM LAJE. AF_05/2015</v>
          </cell>
          <cell r="C4642" t="str">
            <v>M</v>
          </cell>
          <cell r="D4642">
            <v>2.56</v>
          </cell>
        </row>
        <row r="4643">
          <cell r="A4643">
            <v>91167</v>
          </cell>
          <cell r="B4643" t="str">
            <v>FIXAÇÃO DE TUBOS HORIZONTAIS DE PPR DIÂMETROS MENORES OU IGUAIS A 40 MM COM ABRAÇADEIRA METÁLICA RÍGIDA TIPO D 1/2", FIXADA EM PERFILADO EM LAJE. AF_05/2015</v>
          </cell>
          <cell r="C4643" t="str">
            <v>M</v>
          </cell>
          <cell r="D4643">
            <v>6.86</v>
          </cell>
        </row>
        <row r="4644">
          <cell r="A4644">
            <v>91168</v>
          </cell>
          <cell r="B4644" t="str">
            <v>FIXAÇÃO DE TUBOS HORIZONTAIS DE PPR DIÂMETROS MAIORES QUE 40 MM E MENORES OU IGUAIS A 75 MM COM ABRAÇADEIRA METÁLICA RÍGIDA TIPO D 1 1/2", FIXADA EM PERFILADO EM LAJE. AF_05/2015</v>
          </cell>
          <cell r="C4644" t="str">
            <v>M</v>
          </cell>
          <cell r="D4644">
            <v>5.15</v>
          </cell>
        </row>
        <row r="4645">
          <cell r="A4645">
            <v>91169</v>
          </cell>
          <cell r="B4645" t="str">
            <v>FIXAÇÃO DE TUBOS HORIZONTAIS DE PPR DIÂMETROS MAIORES QUE 75 MM COM ABRAÇADEIRA METÁLICA RÍGIDA TIPO D 3", FIXADA EM PERFILADO EM LAJE. AF_05/2015</v>
          </cell>
          <cell r="C4645" t="str">
            <v>M</v>
          </cell>
          <cell r="D4645">
            <v>6.13</v>
          </cell>
        </row>
        <row r="4646">
          <cell r="A4646">
            <v>91170</v>
          </cell>
          <cell r="B4646" t="str">
            <v>FIXAÇÃO DE TUBOS HORIZONTAIS DE PVC, CPVC OU COBRE DIÂMETROS MENORES OU IGUAIS A 40 MM OU ELETROCALHAS ATÉ 150MM DE LARGURA, COM ABRAÇADEIRA METÁLICA RÍGIDA TIPO D 1/2, FIXADA EM PERFILADO EM LAJE. AF_05/2015</v>
          </cell>
          <cell r="C4646" t="str">
            <v>M</v>
          </cell>
          <cell r="D4646">
            <v>1.77</v>
          </cell>
        </row>
        <row r="4647">
          <cell r="A4647">
            <v>91171</v>
          </cell>
          <cell r="B4647" t="str">
            <v>FIXAÇÃO DE TUBOS HORIZONTAIS DE PVC, CPVC OU COBRE DIÂMETROS MAIORES QUE 40 MM E MENORES OU IGUAIS A 75 MM COM ABRAÇADEIRA METÁLICA RÍGIDA TIPO D 1 1/2", FIXADA EM PERFILADO EM LAJE. AF_05/2015</v>
          </cell>
          <cell r="C4647" t="str">
            <v>M</v>
          </cell>
          <cell r="D4647">
            <v>2.1800000000000002</v>
          </cell>
        </row>
        <row r="4648">
          <cell r="A4648">
            <v>91172</v>
          </cell>
          <cell r="B4648" t="str">
            <v>FIXAÇÃO DE TUBOS HORIZONTAIS DE PVC, CPVC OU COBRE DIÂMETROS MAIORES QUE 75 MM COM ABRAÇADEIRA METÁLICA RÍGIDA TIPO D 3", FIXADA EM PERFILADO EM LAJE. AF_05/2015</v>
          </cell>
          <cell r="C4648" t="str">
            <v>M</v>
          </cell>
          <cell r="D4648">
            <v>3.23</v>
          </cell>
        </row>
        <row r="4649">
          <cell r="A4649">
            <v>91173</v>
          </cell>
          <cell r="B4649" t="str">
            <v>FIXAÇÃO DE TUBOS VERTICAIS DE PPR DIÂMETROS MENORES OU IGUAIS A 40 MM COM ABRAÇADEIRA METÁLICA RÍGIDA TIPO D 1/2", FIXADA EM PERFILADO EM ALVENARIA. AF_05/2015</v>
          </cell>
          <cell r="C4649" t="str">
            <v>M</v>
          </cell>
          <cell r="D4649">
            <v>0.89</v>
          </cell>
        </row>
        <row r="4650">
          <cell r="A4650">
            <v>91174</v>
          </cell>
          <cell r="B4650" t="str">
            <v>FIXAÇÃO DE TUBOS VERTICAIS DE PPR DIÂMETROS MAIORES QUE 40 MM E MENORES OU IGUAIS A 75 MM COM ABRAÇADEIRA METÁLICA RÍGIDA TIPO D 1 1/2", FIXADA EM PERFILADO EM ALVENARIA. AF_05/2015</v>
          </cell>
          <cell r="C4650" t="str">
            <v>M</v>
          </cell>
          <cell r="D4650">
            <v>1.73</v>
          </cell>
        </row>
        <row r="4651">
          <cell r="A4651">
            <v>91175</v>
          </cell>
          <cell r="B4651" t="str">
            <v>FIXAÇÃO DE TUBOS VERTICAIS DE PPR DIÂMETROS MAIORES QUE 75 MM COM ABRAÇADEIRA METÁLICA RÍGIDA TIPO D 3", FIXADA EM PERFILADO EM ALVENARIA. AF_05/2015</v>
          </cell>
          <cell r="C4651" t="str">
            <v>M</v>
          </cell>
          <cell r="D4651">
            <v>2.84</v>
          </cell>
        </row>
        <row r="4652">
          <cell r="A4652">
            <v>91176</v>
          </cell>
          <cell r="B4652" t="str">
            <v>FIXAÇÃO DE TUBOS HORIZONTAIS DE PPR DIÂMETROS MENORES OU IGUAIS A 40 MM COM ABRAÇADEIRA METÁLICA RÍGIDA TIPO  D  1/2" , FIXADA DIRETAMENTE NA LAJE. AF_05/2015</v>
          </cell>
          <cell r="C4652" t="str">
            <v>M</v>
          </cell>
          <cell r="D4652">
            <v>33.619999999999997</v>
          </cell>
        </row>
        <row r="4653">
          <cell r="A4653">
            <v>91177</v>
          </cell>
          <cell r="B4653" t="str">
            <v>FIXAÇÃO DE TUBOS HORIZONTAIS DE PPR DIÂMETROS MAIORES QUE 40 MM E MENORES OU IGUAIS A 75 MM COM ABRAÇADEIRA METÁLICA RÍGIDA TIPO  D  1 1/2" , FIXADA DIRETAMENTE NA LAJE. AF_05/2015</v>
          </cell>
          <cell r="C4653" t="str">
            <v>M</v>
          </cell>
          <cell r="D4653">
            <v>14.89</v>
          </cell>
        </row>
        <row r="4654">
          <cell r="A4654">
            <v>91178</v>
          </cell>
          <cell r="B4654" t="str">
            <v>FIXAÇÃO DE TUBOS HORIZONTAIS DE PPR DIÂMETROS MAIORES QUE 75 MM COM ABRAÇADEIRA METÁLICA RÍGIDA TIPO  D  3" , FIXADA DIRETAMENTE NA LAJE. AF_05/2015</v>
          </cell>
          <cell r="C4654" t="str">
            <v>M</v>
          </cell>
          <cell r="D4654">
            <v>13.68</v>
          </cell>
        </row>
        <row r="4655">
          <cell r="A4655">
            <v>91179</v>
          </cell>
          <cell r="B4655" t="str">
            <v>FIXAÇÃO DE TUBOS HORIZONTAIS DE PVC, CPVC OU COBRE DIÂMETROS MENORES OU IGUAIS A 40 MM COM ABRAÇADEIRA METÁLICA RÍGIDA TIPO  D  1/2" , FIXADA DIRETAMENTE NA LAJE. AF_05/2015</v>
          </cell>
          <cell r="C4655" t="str">
            <v>M</v>
          </cell>
          <cell r="D4655">
            <v>8.6300000000000008</v>
          </cell>
        </row>
        <row r="4656">
          <cell r="A4656">
            <v>91180</v>
          </cell>
          <cell r="B4656" t="str">
            <v>FIXAÇÃO DE TUBOS HORIZONTAIS DE PVC, CPVC OU COBRE DIÂMETROS MAIORES QUE 40 MM E MENORES OU IGUAIS A 75 MM COM ABRAÇADEIRA METÁLICA RÍGIDA TIPO D 1 1/2, FIXADA DIRETAMENTE NA LAJE. AF_05/2015</v>
          </cell>
          <cell r="C4656" t="str">
            <v>M</v>
          </cell>
          <cell r="D4656">
            <v>6.59</v>
          </cell>
        </row>
        <row r="4657">
          <cell r="A4657">
            <v>91181</v>
          </cell>
          <cell r="B4657" t="str">
            <v>FIXAÇÃO DE TUBOS HORIZONTAIS DE PVC, CPVC OU COBRE DIÂMETROS MAIORES QUE 75 MM COM ABRAÇADEIRA METÁLICA RÍGIDA TIPO  D  3" , FIXADA DIRETAMENTE NA LAJE. AF_05/2015</v>
          </cell>
          <cell r="C4657" t="str">
            <v>M</v>
          </cell>
          <cell r="D4657">
            <v>6.96</v>
          </cell>
        </row>
        <row r="4658">
          <cell r="A4658">
            <v>91182</v>
          </cell>
          <cell r="B4658" t="str">
            <v>FIXAÇÃO DE TUBOS HORIZONTAIS DE PPR DIÂMETROS MENORES OU IGUAIS A 40 MM COM ABRAÇADEIRA METÁLICA FLEXÍVEL 18 MM, FIXADA DIRETAMENTE NA LAJE. AF_05/2015</v>
          </cell>
          <cell r="C4658" t="str">
            <v>M</v>
          </cell>
          <cell r="D4658">
            <v>19.64</v>
          </cell>
        </row>
        <row r="4659">
          <cell r="A4659">
            <v>91183</v>
          </cell>
          <cell r="B4659" t="str">
            <v>FIXAÇÃO DE TUBOS HORIZONTAIS DE PPR DIÂMETROS MAIORES QUE 40 MM E MENORES OU IGUAIS A 75 MM COM ABRAÇADEIRA METÁLICA FLEXÍVEL 18 MM, FIXADA DIRETAMENTE NA LAJE. AF_05/2015</v>
          </cell>
          <cell r="C4659" t="str">
            <v>M</v>
          </cell>
          <cell r="D4659">
            <v>9.6999999999999993</v>
          </cell>
        </row>
        <row r="4660">
          <cell r="A4660">
            <v>91184</v>
          </cell>
          <cell r="B4660" t="str">
            <v>FIXAÇÃO DE TUBOS HORIZONTAIS DE PPR DIÂMETROS MAIORES QUE 75 MM COM ABRAÇADEIRA METÁLICA FLEXÍVEL 18 MM, FIXADA DIRETAMENTE NA LAJE. AF_05/2015</v>
          </cell>
          <cell r="C4660" t="str">
            <v>M</v>
          </cell>
          <cell r="D4660">
            <v>9.0500000000000007</v>
          </cell>
        </row>
        <row r="4661">
          <cell r="A4661">
            <v>91185</v>
          </cell>
          <cell r="B4661" t="str">
            <v>FIXAÇÃO DE TUBOS HORIZONTAIS DE PVC, CPVC OU COBRE DIÂMETROS MENORES OU IGUAIS A 40 MM COM ABRAÇADEIRA METÁLICA FLEXÍVEL 18 MM, FIXADA DIRETAMENTE NA LAJE. AF_05/2015</v>
          </cell>
          <cell r="C4661" t="str">
            <v>M</v>
          </cell>
          <cell r="D4661">
            <v>5.03</v>
          </cell>
        </row>
        <row r="4662">
          <cell r="A4662">
            <v>91186</v>
          </cell>
          <cell r="B4662" t="str">
            <v>FIXAÇÃO DE TUBOS HORIZONTAIS DE PVC, CPVC OU COBRE DIÂMETROS MAIORES QUE 40 MM E MENORES OU IGUAIS A 75 MM COM ABRAÇADEIRA METÁLICA FLEXÍVEL 18 MM, FIXADA DIRETAMENTE NA LAJE. AF_05/2015</v>
          </cell>
          <cell r="C4662" t="str">
            <v>M</v>
          </cell>
          <cell r="D4662">
            <v>4.1399999999999997</v>
          </cell>
        </row>
        <row r="4663">
          <cell r="A4663">
            <v>91187</v>
          </cell>
          <cell r="B4663" t="str">
            <v>FIXAÇÃO DE TUBOS HORIZONTAIS DE PVC, CPVC OU COBRE DIÂMETROS MAIORES QUE 75 MM COM ABRAÇADEIRA METÁLICA FLEXÍVEL 18 MM, FIXADA DIRETAMENTE NA LAJE. AF_05/2015</v>
          </cell>
          <cell r="C4663" t="str">
            <v>M</v>
          </cell>
          <cell r="D4663">
            <v>4.7699999999999996</v>
          </cell>
        </row>
        <row r="4664">
          <cell r="A4664">
            <v>91188</v>
          </cell>
          <cell r="B4664" t="str">
            <v>CHUMBAMENTO PONTUAL DE ABERTURA EM LAJE COM PASSAGEM DE 1 TUBO DE DIAMETRO EQUIVALENTE IGUAL À  50 MM. AF_05/2015</v>
          </cell>
          <cell r="C4664" t="str">
            <v>UN</v>
          </cell>
          <cell r="D4664">
            <v>4.7300000000000004</v>
          </cell>
        </row>
        <row r="4665">
          <cell r="A4665">
            <v>91189</v>
          </cell>
          <cell r="B4665" t="str">
            <v>CHUMBAMENTO PONTUAL DE ABERTURA EM LAJE COM PASSAGEM DE MAIS DE 1 TUBO DE  DIAMETRO EQUIVALENTE IGUAL À  50 MM. AF_05/2015</v>
          </cell>
          <cell r="C4665" t="str">
            <v>UN</v>
          </cell>
          <cell r="D4665">
            <v>30.19</v>
          </cell>
        </row>
        <row r="4666">
          <cell r="A4666">
            <v>91190</v>
          </cell>
          <cell r="B4666" t="str">
            <v>CHUMBAMENTO PONTUAL EM PASSAGEM DE TUBO COM DIÂMETRO MENOR OU IGUAL A 40 MM. AF_05/2015</v>
          </cell>
          <cell r="C4666" t="str">
            <v>UN</v>
          </cell>
          <cell r="D4666">
            <v>3.49</v>
          </cell>
        </row>
        <row r="4667">
          <cell r="A4667">
            <v>91191</v>
          </cell>
          <cell r="B4667" t="str">
            <v>CHUMBAMENTO PONTUAL EM PASSAGEM DE TUBO COM DIÂMETROS ENTRE 40 MM E 75 MM. AF_05/2015</v>
          </cell>
          <cell r="C4667" t="str">
            <v>UN</v>
          </cell>
          <cell r="D4667">
            <v>3.71</v>
          </cell>
        </row>
        <row r="4668">
          <cell r="A4668">
            <v>91192</v>
          </cell>
          <cell r="B4668" t="str">
            <v>CHUMBAMENTO PONTUAL EM PASSAGEM DE TUBO COM DIÂMETRO MAIOR QUE 75 MM. AF_05/2015</v>
          </cell>
          <cell r="C4668" t="str">
            <v>UN</v>
          </cell>
          <cell r="D4668">
            <v>4.1100000000000003</v>
          </cell>
        </row>
        <row r="4669">
          <cell r="A4669">
            <v>91222</v>
          </cell>
          <cell r="B4669" t="str">
            <v>RASGO EM ALVENARIA PARA RAMAIS/ DISTRIBUIÇÃO COM DIÂMETROS MAIORES QUE 40 MM E MENORES OU IGUAIS A 75 MM. AF_05/2015</v>
          </cell>
          <cell r="C4669" t="str">
            <v>M</v>
          </cell>
          <cell r="D4669">
            <v>9.91</v>
          </cell>
        </row>
        <row r="4670">
          <cell r="A4670">
            <v>94480</v>
          </cell>
          <cell r="B4670" t="str">
            <v>CONJUNTO HIDRÁULICO PARA INSTALAÇÃO DE BOMBA EM AÇO ROSCÁVEL, DN SUCÇÃO 65 (2½) E DN RECALQUE 50 (2), PARA EDIFICAÇÃO ENTRE 12 E 18 PAVIMENTOS  FORNECIMENTO E INSTALAÇÃO. AF_06/2016</v>
          </cell>
          <cell r="C4670" t="str">
            <v>UN</v>
          </cell>
          <cell r="D4670">
            <v>1838.89</v>
          </cell>
        </row>
        <row r="4671">
          <cell r="A4671">
            <v>94481</v>
          </cell>
          <cell r="B4671" t="str">
            <v>CONJUNTO HIDRÁULICO PARA INSTALAÇÃO DE BOMBA EM AÇO ROSCÁVEL, DN SUCÇÃO 50 (2) E DN RECALQUE 40 (1 1/2), PARA EDIFICAÇÃO ENTRE 8 E 12 PAVIMENTOS  FORNECIMENTO E INSTALAÇÃO. AF_06/2016</v>
          </cell>
          <cell r="C4671" t="str">
            <v>UN</v>
          </cell>
          <cell r="D4671">
            <v>1290.25</v>
          </cell>
        </row>
        <row r="4672">
          <cell r="A4672">
            <v>94482</v>
          </cell>
          <cell r="B4672" t="str">
            <v>CONJUNTO HIDRÁULICO PARA INSTALAÇÃO DE BOMBA EM AÇO ROSCÁVEL, DN SUCÇÃO 40 (1 1/2) E DN RECALQUE 32 (1 1/4), PARA EDIFICAÇÃO ENTRE 4 E 8 PAVIMENTOS  FORNECIMENTO E INSTALAÇÃO. AF_06/2016</v>
          </cell>
          <cell r="C4672" t="str">
            <v>UN</v>
          </cell>
          <cell r="D4672">
            <v>1023.04</v>
          </cell>
        </row>
        <row r="4673">
          <cell r="A4673">
            <v>94483</v>
          </cell>
          <cell r="B4673" t="str">
            <v>CONJUNTO HIDRÁULICO PARA INSTALAÇÃO DE BOMBA EM AÇO ROSCÁVEL, DN SUCÇÃO 32 (1 1/4) E DN RECALQUE 25 (1), PARA EDIFICAÇÃO ATÉ 4 PAVIMENTOS  FORNECIMENTO E INSTALAÇÃO. AF_06/2016</v>
          </cell>
          <cell r="C4673" t="str">
            <v>UN</v>
          </cell>
          <cell r="D4673">
            <v>863.27</v>
          </cell>
        </row>
        <row r="4674">
          <cell r="A4674">
            <v>95541</v>
          </cell>
          <cell r="B4674" t="str">
            <v>FIXAÇÃO UTILIZANDO PARAFUSO E BUCHA DE NYLON, SOMENTE MÃO DE OBRA. AF_10/2016</v>
          </cell>
          <cell r="C4674" t="str">
            <v>UN</v>
          </cell>
          <cell r="D4674">
            <v>3.28</v>
          </cell>
        </row>
        <row r="4675">
          <cell r="A4675">
            <v>95573</v>
          </cell>
          <cell r="B4675" t="str">
            <v>MÃO-FRANCESA EM AÇO, ABAS IGUAIS 40 CM, CAPACIDADE MÍNIMA 70 KG, BRANCO  FORNECIMENTO E INSTALAÇÃO. AF_11/2016</v>
          </cell>
          <cell r="C4675" t="str">
            <v>UN</v>
          </cell>
          <cell r="D4675">
            <v>34.409999999999997</v>
          </cell>
        </row>
        <row r="4676">
          <cell r="A4676">
            <v>95574</v>
          </cell>
          <cell r="B4676" t="str">
            <v>MÃO-FRANCESA EM AÇO, ABAS IGUAIS 30 CM, CAPACIDADE MÍNIMA 60 KG, BRANCO  FORNECIMENTO E INSTALAÇÃO. AF_11/2016</v>
          </cell>
          <cell r="C4676" t="str">
            <v>UN</v>
          </cell>
          <cell r="D4676">
            <v>25.96</v>
          </cell>
        </row>
        <row r="4677">
          <cell r="A4677">
            <v>96559</v>
          </cell>
          <cell r="B4677" t="str">
            <v>PERFILADO DE SEÇÃO 38X76 MM PARA SUPORTE DE DUTO EM CHAPA GALVANIZADA BITOLA 26. AF_07/2017</v>
          </cell>
          <cell r="C4677" t="str">
            <v>M2</v>
          </cell>
          <cell r="D4677">
            <v>73.150000000000006</v>
          </cell>
        </row>
        <row r="4678">
          <cell r="A4678">
            <v>96560</v>
          </cell>
          <cell r="B4678" t="str">
            <v>PERFILADO DE SEÇÃO 38X76 MM PARA SUPORTE DE DUTO EM CHAPA GALVANIZADA BITOLA 24. AF_07/2017</v>
          </cell>
          <cell r="C4678" t="str">
            <v>M2</v>
          </cell>
          <cell r="D4678">
            <v>36.07</v>
          </cell>
        </row>
        <row r="4679">
          <cell r="A4679">
            <v>96561</v>
          </cell>
          <cell r="B4679" t="str">
            <v>PERFILADO DE SEÇÃO 38X76 MM PARA SUPORTE DE DUTO EM CHAPA GALVANIZADA BITOLA 22. AF_07/2017</v>
          </cell>
          <cell r="C4679" t="str">
            <v>M2</v>
          </cell>
          <cell r="D4679">
            <v>21.56</v>
          </cell>
        </row>
        <row r="4680">
          <cell r="A4680">
            <v>96562</v>
          </cell>
          <cell r="B4680" t="str">
            <v>PERFILADO DE SEÇÃO 38X76 MM PARA SUPORTE DE ELETROCALHA LISA OU PERFURADA EM AÇO GALVANIZADO, LARGURA 200 OU 400 MM E ALTURA 50 MM. AF_07/2017</v>
          </cell>
          <cell r="C4680" t="str">
            <v>M</v>
          </cell>
          <cell r="D4680">
            <v>37.04</v>
          </cell>
        </row>
        <row r="4681">
          <cell r="A4681">
            <v>96563</v>
          </cell>
          <cell r="B4681" t="str">
            <v>PERFILADO DE SEÇÃO 38X76 MM PARA SUPORTE DE ELETROCALHA LISA OU PERFURADA EM AÇO GALVANIZADO, LARGURA 500 OU 800 MM E ALTURA 50 MM. AF_07/2017</v>
          </cell>
          <cell r="C4681" t="str">
            <v>M</v>
          </cell>
          <cell r="D4681">
            <v>39.08</v>
          </cell>
        </row>
        <row r="4682">
          <cell r="A4682">
            <v>98113</v>
          </cell>
          <cell r="B4682" t="str">
            <v>TIL (TUBO DE INSPEÇÃO E LIMPEZA) RADIAL PARA ESGOTO, EM PVC, DN 300 X 200 MM. AF_05/2018</v>
          </cell>
          <cell r="C4682" t="str">
            <v>UN</v>
          </cell>
          <cell r="D4682">
            <v>1786.03</v>
          </cell>
        </row>
        <row r="4683">
          <cell r="A4683" t="str">
            <v>73826/1</v>
          </cell>
          <cell r="B4683" t="str">
            <v>INSTALACAO DE COMPRESSOR DE AR, POTENCIA &lt;= 5 CV</v>
          </cell>
          <cell r="C4683" t="str">
            <v>UN</v>
          </cell>
          <cell r="D4683">
            <v>398.2</v>
          </cell>
        </row>
        <row r="4684">
          <cell r="A4684" t="str">
            <v>73826/2</v>
          </cell>
          <cell r="B4684" t="str">
            <v>INSTALACAO DE COMPRESSOR DE AR, POTENCIA &gt; 5 E &lt;= 10 CV</v>
          </cell>
          <cell r="C4684" t="str">
            <v>UN</v>
          </cell>
          <cell r="D4684">
            <v>517.66</v>
          </cell>
        </row>
        <row r="4685">
          <cell r="A4685" t="str">
            <v>73834/1</v>
          </cell>
          <cell r="B4685" t="str">
            <v>INSTALACAO DE CONJ.MOTO BOMBA SUBMERSIVEL ATE 10 CV</v>
          </cell>
          <cell r="C4685" t="str">
            <v>UN</v>
          </cell>
          <cell r="D4685">
            <v>162.04</v>
          </cell>
        </row>
        <row r="4686">
          <cell r="A4686" t="str">
            <v>73834/2</v>
          </cell>
          <cell r="B4686" t="str">
            <v>INSTALACAO DE CONJ.MOTO BOMBA SUBMERSIVEL DE 11 A 25 CV</v>
          </cell>
          <cell r="C4686" t="str">
            <v>UN</v>
          </cell>
          <cell r="D4686">
            <v>259.27999999999997</v>
          </cell>
        </row>
        <row r="4687">
          <cell r="A4687" t="str">
            <v>73834/3</v>
          </cell>
          <cell r="B4687" t="str">
            <v>INSTALACAO DE CONJ.MOTO BOMBA SUBMERSIVEL DE 26 A 50 CV</v>
          </cell>
          <cell r="C4687" t="str">
            <v>UN</v>
          </cell>
          <cell r="D4687">
            <v>518.55999999999995</v>
          </cell>
        </row>
        <row r="4688">
          <cell r="A4688" t="str">
            <v>73834/4</v>
          </cell>
          <cell r="B4688" t="str">
            <v>INSTALACAO DE CONJ.MOTO BOMBA SUBMERSIVEL DE 51 A 100 CV</v>
          </cell>
          <cell r="C4688" t="str">
            <v>UN</v>
          </cell>
          <cell r="D4688">
            <v>777.84</v>
          </cell>
        </row>
        <row r="4689">
          <cell r="A4689" t="str">
            <v>73835/1</v>
          </cell>
          <cell r="B4689" t="str">
            <v>INSTALACAO DE CONJ.MOTO BOMBA VERTICAL POT &lt;= 100 CV</v>
          </cell>
          <cell r="C4689" t="str">
            <v>UN</v>
          </cell>
          <cell r="D4689">
            <v>1059.1199999999999</v>
          </cell>
        </row>
        <row r="4690">
          <cell r="A4690" t="str">
            <v>73835/2</v>
          </cell>
          <cell r="B4690" t="str">
            <v>INSTALACAO DE CONJ.MOTO BOMBA VERTICAL 100 &lt; POT &lt;= 200 CV</v>
          </cell>
          <cell r="C4690" t="str">
            <v>UN</v>
          </cell>
          <cell r="D4690">
            <v>1440.41</v>
          </cell>
        </row>
        <row r="4691">
          <cell r="A4691" t="str">
            <v>73835/3</v>
          </cell>
          <cell r="B4691" t="str">
            <v>INSTALACAO DE CONJ.MOTO BOMBA VERTICAL 200 &lt; POT &lt;= 300 CV</v>
          </cell>
          <cell r="C4691" t="str">
            <v>UN</v>
          </cell>
          <cell r="D4691">
            <v>1609.87</v>
          </cell>
        </row>
        <row r="4692">
          <cell r="A4692" t="str">
            <v>73836/1</v>
          </cell>
          <cell r="B4692" t="str">
            <v>INSTALACAO DE CONJ.MOTO BOMBA HORIZONTAL ATE 10 CV</v>
          </cell>
          <cell r="C4692" t="str">
            <v>UN</v>
          </cell>
          <cell r="D4692">
            <v>423.65</v>
          </cell>
        </row>
        <row r="4693">
          <cell r="A4693" t="str">
            <v>73836/2</v>
          </cell>
          <cell r="B4693" t="str">
            <v>INSTALACAO DE CONJ.MOTO BOMBA HORIZONTAL DE 12,5 A 25 CV</v>
          </cell>
          <cell r="C4693" t="str">
            <v>UN</v>
          </cell>
          <cell r="D4693">
            <v>550.74</v>
          </cell>
        </row>
        <row r="4694">
          <cell r="A4694" t="str">
            <v>73836/3</v>
          </cell>
          <cell r="B4694" t="str">
            <v>INSTALACAO DE CONJ.MOTO BOMBA HORIZONTAL DE 30 A 75 CV</v>
          </cell>
          <cell r="C4694" t="str">
            <v>UN</v>
          </cell>
          <cell r="D4694">
            <v>847.3</v>
          </cell>
        </row>
        <row r="4695">
          <cell r="A4695" t="str">
            <v>73836/4</v>
          </cell>
          <cell r="B4695" t="str">
            <v>INSTALACAO DE CONJ.MOTO BOMBA HORIZONTAL DE 100 A 150 CV</v>
          </cell>
          <cell r="C4695" t="str">
            <v>UN</v>
          </cell>
          <cell r="D4695">
            <v>1355.68</v>
          </cell>
        </row>
        <row r="4696">
          <cell r="A4696" t="str">
            <v>73837/1</v>
          </cell>
          <cell r="B4696" t="str">
            <v>INSTALACAO DE CONJ.MOTO BOMBA SUBMERSO ATE 5 CV</v>
          </cell>
          <cell r="C4696" t="str">
            <v>UN</v>
          </cell>
          <cell r="D4696">
            <v>162.04</v>
          </cell>
        </row>
        <row r="4697">
          <cell r="A4697" t="str">
            <v>73837/2</v>
          </cell>
          <cell r="B4697" t="str">
            <v>INSTALACAO DE CONJ.MOTO BOMBA SUBMERSO DE 6 A 25 CV</v>
          </cell>
          <cell r="C4697" t="str">
            <v>UN</v>
          </cell>
          <cell r="D4697">
            <v>324.10000000000002</v>
          </cell>
        </row>
        <row r="4698">
          <cell r="A4698" t="str">
            <v>73837/3</v>
          </cell>
          <cell r="B4698" t="str">
            <v>INSTALACAO DE CONJ.MOTO BOMBA SUBMERSO DE 26 A 50 CV</v>
          </cell>
          <cell r="C4698" t="str">
            <v>UN</v>
          </cell>
          <cell r="D4698">
            <v>648.20000000000005</v>
          </cell>
        </row>
        <row r="4699">
          <cell r="A4699">
            <v>73612</v>
          </cell>
          <cell r="B4699" t="str">
            <v>INSTALACAO DE CLORADOR</v>
          </cell>
          <cell r="C4699" t="str">
            <v>UN</v>
          </cell>
          <cell r="D4699">
            <v>314.60000000000002</v>
          </cell>
        </row>
        <row r="4700">
          <cell r="A4700">
            <v>73660</v>
          </cell>
          <cell r="B4700" t="str">
            <v>LEITO FILTRANTE - ASSENTAMENTO DE BLOCOS LEOPOLD</v>
          </cell>
          <cell r="C4700" t="str">
            <v>M2</v>
          </cell>
          <cell r="D4700">
            <v>66.680000000000007</v>
          </cell>
        </row>
        <row r="4701">
          <cell r="A4701">
            <v>73693</v>
          </cell>
          <cell r="B4701" t="str">
            <v>LEITO FILTRANTE - COLOCACAO DE LONA PLASTICA</v>
          </cell>
          <cell r="C4701" t="str">
            <v>M2</v>
          </cell>
          <cell r="D4701">
            <v>18.5</v>
          </cell>
        </row>
        <row r="4702">
          <cell r="A4702">
            <v>73694</v>
          </cell>
          <cell r="B4702" t="str">
            <v>INSTALACAO DE BOMBA DOSADORA</v>
          </cell>
          <cell r="C4702" t="str">
            <v>UN</v>
          </cell>
          <cell r="D4702">
            <v>115.88</v>
          </cell>
        </row>
        <row r="4703">
          <cell r="A4703">
            <v>73695</v>
          </cell>
          <cell r="B4703" t="str">
            <v>INSTALACAO DE AGITADOR</v>
          </cell>
          <cell r="C4703" t="str">
            <v>UN</v>
          </cell>
          <cell r="D4703">
            <v>59.59</v>
          </cell>
        </row>
        <row r="4704">
          <cell r="A4704" t="str">
            <v>73824/1</v>
          </cell>
          <cell r="B4704" t="str">
            <v>INSTALACAO DE MISTURADOR VERTICAL</v>
          </cell>
          <cell r="C4704" t="str">
            <v>UN</v>
          </cell>
          <cell r="D4704">
            <v>314.60000000000002</v>
          </cell>
        </row>
        <row r="4705">
          <cell r="A4705" t="str">
            <v>73825/2</v>
          </cell>
          <cell r="B4705" t="str">
            <v>VERTEDOR TRIANGULAR DE ALUMINIO</v>
          </cell>
          <cell r="C4705" t="str">
            <v>M2</v>
          </cell>
          <cell r="D4705">
            <v>821.05</v>
          </cell>
        </row>
        <row r="4706">
          <cell r="A4706" t="str">
            <v>73873/1</v>
          </cell>
          <cell r="B4706" t="str">
            <v>LEITO FILTRANTE - COLOCACAO E APILOAMENTO DE TERRA NO FILTRO</v>
          </cell>
          <cell r="C4706" t="str">
            <v>M3</v>
          </cell>
          <cell r="D4706">
            <v>66.39</v>
          </cell>
        </row>
        <row r="4707">
          <cell r="A4707" t="str">
            <v>73873/2</v>
          </cell>
          <cell r="B4707" t="str">
            <v>LEITO FILTRANTE - FORN.E ENCHIMENTO C/ BRITA NO. 4</v>
          </cell>
          <cell r="C4707" t="str">
            <v>M3</v>
          </cell>
          <cell r="D4707">
            <v>159.76</v>
          </cell>
        </row>
        <row r="4708">
          <cell r="A4708" t="str">
            <v>73873/3</v>
          </cell>
          <cell r="B4708" t="str">
            <v>LEITO FILTRANTE - COLOCACAO DE AREIA NOS FILTROS</v>
          </cell>
          <cell r="C4708" t="str">
            <v>M3</v>
          </cell>
          <cell r="D4708">
            <v>66.39</v>
          </cell>
        </row>
        <row r="4709">
          <cell r="A4709" t="str">
            <v>73873/4</v>
          </cell>
          <cell r="B4709" t="str">
            <v>LEITO FILTRANTE - COLOCACAO DE PEDREGULHOS NOS FILTROS</v>
          </cell>
          <cell r="C4709" t="str">
            <v>M3</v>
          </cell>
          <cell r="D4709">
            <v>72.709999999999994</v>
          </cell>
        </row>
        <row r="4710">
          <cell r="A4710" t="str">
            <v>73873/5</v>
          </cell>
          <cell r="B4710" t="str">
            <v>LEITO FILTRANTE - COLOCACAO DE ANTRACITO NOS FILTROS</v>
          </cell>
          <cell r="C4710" t="str">
            <v>M3</v>
          </cell>
          <cell r="D4710">
            <v>66.39</v>
          </cell>
        </row>
        <row r="4711">
          <cell r="A4711" t="str">
            <v>73827/1</v>
          </cell>
          <cell r="B4711" t="str">
            <v>KIT CAVALETE PVC COM REGISTRO 1/2" - FORNECIMENTO E INSTALAÇÃO</v>
          </cell>
          <cell r="C4711" t="str">
            <v>UN</v>
          </cell>
          <cell r="D4711">
            <v>68.17</v>
          </cell>
        </row>
        <row r="4712">
          <cell r="A4712" t="str">
            <v>74218/1</v>
          </cell>
          <cell r="B4712" t="str">
            <v>KIT CAVALETE PVC COM REGISTRO 3/4" - FORNECIMENTO E INSTALACAO</v>
          </cell>
          <cell r="C4712" t="str">
            <v>UN</v>
          </cell>
          <cell r="D4712">
            <v>66.11</v>
          </cell>
        </row>
        <row r="4713">
          <cell r="A4713" t="str">
            <v>74253/1</v>
          </cell>
          <cell r="B4713" t="str">
            <v>RAMAL PREDIAL EM TUBO PEAD 20MM - FORNECIMENTO, INSTALAÇÃO, ESCAVAÇÃO E REATERRO</v>
          </cell>
          <cell r="C4713" t="str">
            <v>M</v>
          </cell>
          <cell r="D4713">
            <v>19.7</v>
          </cell>
        </row>
        <row r="4714">
          <cell r="A4714">
            <v>83878</v>
          </cell>
          <cell r="B4714" t="str">
            <v>LIGACAO DA REDE 50MM AO RAMAL PREDIAL 1/2"</v>
          </cell>
          <cell r="C4714" t="str">
            <v>UN</v>
          </cell>
          <cell r="D4714">
            <v>38.869999999999997</v>
          </cell>
        </row>
        <row r="4715">
          <cell r="A4715">
            <v>83879</v>
          </cell>
          <cell r="B4715" t="str">
            <v>LIGACAO DA REDE 75MM AO RAMAL PREDIAL 1/2"</v>
          </cell>
          <cell r="C4715" t="str">
            <v>UN</v>
          </cell>
          <cell r="D4715">
            <v>45.66</v>
          </cell>
        </row>
        <row r="4716">
          <cell r="A4716">
            <v>73658</v>
          </cell>
          <cell r="B4716" t="str">
            <v>LIGAÇÃO DOMICILIAR DE ESGOTO DN 100MM, DA CASA ATÉ A CAIXA, COMPOSTO POR 10,0M TUBO DE PVC ESGOTO PREDIAL DN 100MM E CAIXA DE ALVENARIA COM TAMPA DE CONCRETO - FORNECIMENTO E INSTALAÇÃO</v>
          </cell>
          <cell r="C4716" t="str">
            <v>UN</v>
          </cell>
          <cell r="D4716">
            <v>458</v>
          </cell>
        </row>
        <row r="4717">
          <cell r="A4717">
            <v>93350</v>
          </cell>
          <cell r="B471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17" t="str">
            <v>UN</v>
          </cell>
          <cell r="D4717">
            <v>653.83000000000004</v>
          </cell>
        </row>
        <row r="4718">
          <cell r="A4718">
            <v>93351</v>
          </cell>
          <cell r="B471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8" t="str">
            <v>UN</v>
          </cell>
          <cell r="D4718">
            <v>533.04999999999995</v>
          </cell>
        </row>
        <row r="4719">
          <cell r="A4719">
            <v>93352</v>
          </cell>
          <cell r="B471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19" t="str">
            <v>UN</v>
          </cell>
          <cell r="D4719">
            <v>413.27</v>
          </cell>
        </row>
        <row r="4720">
          <cell r="A4720">
            <v>93353</v>
          </cell>
          <cell r="B472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0" t="str">
            <v>UN</v>
          </cell>
          <cell r="D4720">
            <v>296.33999999999997</v>
          </cell>
        </row>
        <row r="4721">
          <cell r="A4721">
            <v>93354</v>
          </cell>
          <cell r="B472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1" t="str">
            <v>UN</v>
          </cell>
          <cell r="D4721">
            <v>427.27</v>
          </cell>
        </row>
        <row r="4722">
          <cell r="A4722">
            <v>93355</v>
          </cell>
          <cell r="B472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2" t="str">
            <v>UN</v>
          </cell>
          <cell r="D4722">
            <v>354.48</v>
          </cell>
        </row>
        <row r="4723">
          <cell r="A4723">
            <v>93356</v>
          </cell>
          <cell r="B472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3" t="str">
            <v>UN</v>
          </cell>
          <cell r="D4723">
            <v>281.33999999999997</v>
          </cell>
        </row>
        <row r="4724">
          <cell r="A4724">
            <v>93357</v>
          </cell>
          <cell r="B472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4" t="str">
            <v>UN</v>
          </cell>
          <cell r="D4724">
            <v>209.73</v>
          </cell>
        </row>
        <row r="4725">
          <cell r="A4725">
            <v>83335</v>
          </cell>
          <cell r="B4725" t="str">
            <v>ESCAVACAO SUBMERSA COM DRAGA DE MANDIBULA</v>
          </cell>
          <cell r="C4725" t="str">
            <v>M3</v>
          </cell>
          <cell r="D4725">
            <v>37.619999999999997</v>
          </cell>
        </row>
        <row r="4726">
          <cell r="A4726">
            <v>88548</v>
          </cell>
          <cell r="B4726" t="str">
            <v>DRAGAGEM (C/ ESCAVADEIRA DRAG LINE DE ARRASTE 140HP)</v>
          </cell>
          <cell r="C4726" t="str">
            <v>M3</v>
          </cell>
          <cell r="D4726">
            <v>21.09</v>
          </cell>
        </row>
        <row r="4727">
          <cell r="A4727" t="str">
            <v>73903/1</v>
          </cell>
          <cell r="B4727" t="str">
            <v>LIMPEZA SUPERFICIAL DA CAMADA VEGETAL EM JAZIDA</v>
          </cell>
          <cell r="C4727" t="str">
            <v>M2</v>
          </cell>
          <cell r="D4727">
            <v>0.33</v>
          </cell>
        </row>
        <row r="4728">
          <cell r="A4728" t="str">
            <v>74151/1</v>
          </cell>
          <cell r="B4728" t="str">
            <v>ESCAVACAO E CARGA MATERIAL 1A CATEGORIA, UTILIZANDO TRATOR DE ESTEIRAS DE 110 A 160HP COM LAMINA, PESO OPERACIONAL * 13T  E PA CARREGADEIRA COM 170 HP.</v>
          </cell>
          <cell r="C4728" t="str">
            <v>M3</v>
          </cell>
          <cell r="D4728">
            <v>3</v>
          </cell>
        </row>
        <row r="4729">
          <cell r="A4729" t="str">
            <v>74153/1</v>
          </cell>
          <cell r="B4729" t="str">
            <v>ESPALHAMENTO MECANIZADO (COM MOTONIVELADORA 140 HP) MATERIAL 1A. CATEGORIA</v>
          </cell>
          <cell r="C4729" t="str">
            <v>M2</v>
          </cell>
          <cell r="D4729">
            <v>0.2</v>
          </cell>
        </row>
        <row r="4730">
          <cell r="A4730" t="str">
            <v>74154/1</v>
          </cell>
          <cell r="B4730" t="str">
            <v>ESCAVACAO, CARGA E TRANSPORTE DE  MATERIAL DE 1A CATEGORIA COM TRATOR SOBRE ESTEIRAS 347 HP E CACAMBA 6M3,  DMT 50 A 200M</v>
          </cell>
          <cell r="C4730" t="str">
            <v>M3</v>
          </cell>
          <cell r="D4730">
            <v>4.59</v>
          </cell>
        </row>
        <row r="4731">
          <cell r="A4731" t="str">
            <v>74155/1</v>
          </cell>
          <cell r="B4731" t="str">
            <v>ESCAVACAO E TRANSPORTE DE MATERIAL DE  1A CAT DMT 50M COM TRATOR SOBRE  ESTEIRAS 347 HP COM LAMINA E ESCARIFICADOR</v>
          </cell>
          <cell r="C4731" t="str">
            <v>M3</v>
          </cell>
          <cell r="D4731">
            <v>1.46</v>
          </cell>
        </row>
        <row r="4732">
          <cell r="A4732" t="str">
            <v>74155/2</v>
          </cell>
          <cell r="B4732" t="str">
            <v>ESCAVACAO E TRANSPORTE DE MATERIAL DE  2A CAT DMT 50M COM TRATOR SOBRE  ESTEIRAS 347 HP COM LAMINA E ESCARIFICADOR</v>
          </cell>
          <cell r="C4732" t="str">
            <v>M3</v>
          </cell>
          <cell r="D4732">
            <v>2.84</v>
          </cell>
        </row>
        <row r="4733">
          <cell r="A4733" t="str">
            <v>74205/1</v>
          </cell>
          <cell r="B4733" t="str">
            <v>ESCAVACAO MECANICA DE MATERIAL 1A. CATEGORIA, PROVENIENTE DE CORTE DE SUBLEITO (C/TRATOR ESTEIRAS  160HP)</v>
          </cell>
          <cell r="C4733" t="str">
            <v>M3</v>
          </cell>
          <cell r="D4733">
            <v>1.44</v>
          </cell>
        </row>
        <row r="4734">
          <cell r="A4734">
            <v>79472</v>
          </cell>
          <cell r="B4734" t="str">
            <v>REGULARIZACAO DE SUPERFICIES EM TERRA COM MOTONIVELADORA</v>
          </cell>
          <cell r="C4734" t="str">
            <v>M2</v>
          </cell>
          <cell r="D4734">
            <v>0.44</v>
          </cell>
        </row>
        <row r="4735">
          <cell r="A4735">
            <v>79473</v>
          </cell>
          <cell r="B4735" t="str">
            <v>CORTE E ATERRO COMPENSADO</v>
          </cell>
          <cell r="C4735" t="str">
            <v>M3</v>
          </cell>
          <cell r="D4735">
            <v>5.19</v>
          </cell>
        </row>
        <row r="4736">
          <cell r="A4736">
            <v>79480</v>
          </cell>
          <cell r="B4736" t="str">
            <v>ESCAVACAO MECANICA CAMPO ABERTO EM SOLO EXCETO ROCHA ATE 2,00M PROFUNDIDADE</v>
          </cell>
          <cell r="C4736" t="str">
            <v>M3</v>
          </cell>
          <cell r="D4736">
            <v>2.14</v>
          </cell>
        </row>
        <row r="4737">
          <cell r="A4737">
            <v>83336</v>
          </cell>
          <cell r="B4737" t="str">
            <v>ESCAVACAO MECANICA PARA ACERTO DE TALUDES, EM MATERIAL DE 1A CATEGORIA, COM ESCAVADEIRA HIDRAULICA</v>
          </cell>
          <cell r="C4737" t="str">
            <v>M3</v>
          </cell>
          <cell r="D4737">
            <v>3.94</v>
          </cell>
        </row>
        <row r="4738">
          <cell r="A4738">
            <v>83338</v>
          </cell>
          <cell r="B4738" t="str">
            <v>ESCAVACAO MECANICA, A CEU ABERTO, EM MATERIAL DE 1A CATEGORIA, COM ESCAVADEIRA HIDRAULICA, CAPACIDADE DE 0,78 M3</v>
          </cell>
          <cell r="C4738" t="str">
            <v>M3</v>
          </cell>
          <cell r="D4738">
            <v>2.21</v>
          </cell>
        </row>
        <row r="4739">
          <cell r="A4739">
            <v>89885</v>
          </cell>
          <cell r="B4739" t="str">
            <v>ESCAVAÇÃO VERTICAL A CÉU ABERTO, INCLUINDO CARGA, DESCARGA E TRANSPORTE, EM SOLO DE 1ª CATEGORIA COM ESCAVADEIRA HIDRÁULICA (CAÇAMBA: 0,8 M³ / 111 HP), FROTA DE 3 CAMINHÕES BASCULANTES DE 14 M³, DMT DE 0,2 KM E VELOCIDADE MÉDIA 4 KM/H. AF_12/2013</v>
          </cell>
          <cell r="C4739" t="str">
            <v>M3</v>
          </cell>
          <cell r="D4739">
            <v>7.52</v>
          </cell>
        </row>
        <row r="4740">
          <cell r="A4740">
            <v>89886</v>
          </cell>
          <cell r="B4740" t="str">
            <v>ESCAVAÇÃO VERTICAL A CÉU ABERTO, INCLUINDO CARGA, DESCARGA E TRANSPORTE, EM SOLO DE 1ª CATEGORIA COM ESCAVADEIRA HIDRÁULICA (CAÇAMBA: 0,8 M³ / 111 HP), FROTA DE 3 CAMINHÕES BASCULANTES DE 14 M³, DMT DE 0,3 KM E VELOCIDADE MÉDIA 5,9 KM/H. AF_12/2013</v>
          </cell>
          <cell r="C4740" t="str">
            <v>M3</v>
          </cell>
          <cell r="D4740">
            <v>7.55</v>
          </cell>
        </row>
        <row r="4741">
          <cell r="A4741">
            <v>89887</v>
          </cell>
          <cell r="B4741" t="str">
            <v>ESCAVAÇÃO VERTICAL A CÉU ABERTO, INCLUINDO CARGA, DESCARGA E TRANSPORTE, EM SOLO DE 1ª CATEGORIA COM ESCAVADEIRA HIDRÁULICA (CAÇAMBA: 0,8 M³ / 111 HP), FROTA DE 3 CAMINHÕES BASCULANTES DE 14 M³, DMT DE 0,6 KM E VELOCIDADE MÉDIA 10 KM/H. AF_12/2013</v>
          </cell>
          <cell r="C4741" t="str">
            <v>M3</v>
          </cell>
          <cell r="D4741">
            <v>7.83</v>
          </cell>
        </row>
        <row r="4742">
          <cell r="A4742">
            <v>89888</v>
          </cell>
          <cell r="B4742" t="str">
            <v>ESCAVAÇÃO VERTICAL A CÉU ABERTO, INCLUINDO CARGA, DESCARGA E TRANSPORTE, EM SOLO DE 1ª CATEGORIA COM ESCAVADEIRA HIDRÁULICA (CAÇAMBA: 0,8 M³ / 111 HP), FROTA DE 3 CAMINHÕES BASCULANTES DE 14 M³, DMT DE 0,8 KM E VELOCIDADE MÉDIA 14 KM/H. AF_12/2013</v>
          </cell>
          <cell r="C4742" t="str">
            <v>M3</v>
          </cell>
          <cell r="D4742">
            <v>7.74</v>
          </cell>
        </row>
        <row r="4743">
          <cell r="A4743">
            <v>89889</v>
          </cell>
          <cell r="B4743" t="str">
            <v>ESCAVAÇÃO VERTICAL A CÉU ABERTO, INCLUINDO CARGA, DESCARGA E TRANSPORTE, EM SOLO DE 1ª CATEGORIA COM ESCAVADEIRA HIDRÁULICA (CAÇAMBA: 0,8 M³ / 111 HP), FROTA DE 3 CAMINHÕES BASCULANTES DE 14 M³, DMT DE 1 KM E VELOCIDADE MÉDIA 15 KM/H. AF_12/2013</v>
          </cell>
          <cell r="C4743" t="str">
            <v>M3</v>
          </cell>
          <cell r="D4743">
            <v>8.0299999999999994</v>
          </cell>
        </row>
        <row r="4744">
          <cell r="A4744">
            <v>89890</v>
          </cell>
          <cell r="B4744" t="str">
            <v>ESCAVAÇÃO VERTICAL A CÉU ABERTO, INCLUINDO CARGA, DESCARGA E TRANSPORTE, EM SOLO DE 1ª CATEGORIA COM ESCAVADEIRA HIDRÁULICA (CAÇAMBA: 0,8 M³ / 111 HP), FROTA DE 4 CAMINHÕES BASCULANTES DE 14 M³, DMT DE 1,5 KM E VELOCIDADE MÉDIA 18 KM/H. AF_12/2013</v>
          </cell>
          <cell r="C4744" t="str">
            <v>M3</v>
          </cell>
          <cell r="D4744">
            <v>11.22</v>
          </cell>
        </row>
        <row r="4745">
          <cell r="A4745">
            <v>89893</v>
          </cell>
          <cell r="B4745" t="str">
            <v>ESCAVAÇÃO VERTICAL A CÉU ABERTO, INCLUINDO CARGA, DESCARGA E TRANSPORTE, EM SOLO DE 1ª CATEGORIA COM ESCAVADEIRA HIDRÁULICA (CAÇAMBA: 0,8 M³ / 111 HP), FROTA DE 5 CAMINHÕES BASCULANTES DE 14 M³, DMT DE 3 KM E VELOCIDADE MÉDIA 20 KM/H. AF_12/2013</v>
          </cell>
          <cell r="C4745" t="str">
            <v>M3</v>
          </cell>
          <cell r="D4745">
            <v>13.84</v>
          </cell>
        </row>
        <row r="4746">
          <cell r="A4746">
            <v>89894</v>
          </cell>
          <cell r="B4746" t="str">
            <v>ESCAVAÇÃO VERTICAL A CÉU ABERTO, INCLUINDO CARGA, DESCARGA E TRANSPORTE, EM SOLO DE 1ª CATEGORIA COM ESCAVADEIRA HIDRÁULICA (CAÇAMBA: 0,8 M³ / 111 HP), FROTA DE 6 CAMINHÕES BASCULANTES DE 14 M³, DMT DE 4 KM E VELOCIDADE MÉDIA 22 KM/H. AF_12/2013</v>
          </cell>
          <cell r="C4746" t="str">
            <v>M3</v>
          </cell>
          <cell r="D4746">
            <v>15.4</v>
          </cell>
        </row>
        <row r="4747">
          <cell r="A4747">
            <v>89895</v>
          </cell>
          <cell r="B4747" t="str">
            <v>ESCAVAÇÃO VERTICAL A CÉU ABERTO, INCLUINDO CARGA, DESCARGA E TRANSPORTE, EM SOLO DE 1ª CATEGORIA COM ESCAVADEIRA HIDRÁULICA (CAÇAMBA: 0,8 M³ / 111 HP), FROTA DE 7 CAMINHÕES BASCULANTES DE 14 M³, DMT DE 6 KM E VELOCIDADE MÉDIA 22 KM/H. AF_12/2013</v>
          </cell>
          <cell r="C4747" t="str">
            <v>M3</v>
          </cell>
          <cell r="D4747">
            <v>18.739999999999998</v>
          </cell>
        </row>
        <row r="4748">
          <cell r="A4748">
            <v>89903</v>
          </cell>
          <cell r="B4748" t="str">
            <v>ESCAVAÇÃO VERTICAL A CÉU ABERTO, INCLUINDO CARGA, DESCARGA E TRANSPORTE, EM SOLO DE 1ª CATEGORIA COM ESCAVADEIRA HIDRÁULICA (CAÇAMBA: 0,8 M³ / 111 HP), FROTA DE 2 CAMINHÕES BASCULANTES DE 18 M³, DMT DE 0,2 KM E VELOCIDADE MÉDIA 4 KM/H. AF_12/2013</v>
          </cell>
          <cell r="C4748" t="str">
            <v>M3</v>
          </cell>
          <cell r="D4748">
            <v>6.64</v>
          </cell>
        </row>
        <row r="4749">
          <cell r="A4749">
            <v>89904</v>
          </cell>
          <cell r="B4749" t="str">
            <v>ESCAVAÇÃO VERTICAL A CÉU ABERTO, INCLUINDO CARGA, DESCARGA E TRANSPORTE, EM SOLO DE 1ª CATEGORIA COM ESCAVADEIRA HIDRÁULICA (CAÇAMBA: 0,8 M³ / 111 HP), FROTA DE 2 CAMINHÕES BASCULANTES DE 18 M³, DMT DE 0,3 KM E VELOCIDADE MÉDIA 5,9KM/H. AF_12/2013</v>
          </cell>
          <cell r="C4749" t="str">
            <v>M3</v>
          </cell>
          <cell r="D4749">
            <v>6.69</v>
          </cell>
        </row>
        <row r="4750">
          <cell r="A4750">
            <v>89905</v>
          </cell>
          <cell r="B4750" t="str">
            <v>ESCAVAÇÃO VERTICAL A CÉU ABERTO, INCLUINDO CARGA, DESCARGA E TRANSPORTE, EM SOLO DE 1ª CATEGORIA COM ESCAVADEIRA HIDRÁULICA (CAÇAMBA: 0,8 M³ / 111 HP), FROTA DE 2 CAMINHÕES BASCULANTES DE 18 M³, DMT DE 0,6 KM E VELOCIDADE MÉDIA 10 KM/H. AF_12/2013</v>
          </cell>
          <cell r="C4750" t="str">
            <v>M3</v>
          </cell>
          <cell r="D4750">
            <v>6.92</v>
          </cell>
        </row>
        <row r="4751">
          <cell r="A4751">
            <v>89906</v>
          </cell>
          <cell r="B4751" t="str">
            <v>ESCAVAÇÃO VERTICAL A CÉU ABERTO, INCLUINDO CARGA, DESCARGA E TRANSPORTE, EM SOLO DE 1ª CATEGORIA COM ESCAVADEIRA HIDRÁULICA (CAÇAMBA: 0,8 M³ / 111 HP), FROTA DE 2 CAMINHÕES BASCULANTES DE 18 M³, DMT DE 0,8 KM E VELOCIDADE MÉDIA 14 KM/H. AF_12/2013</v>
          </cell>
          <cell r="C4751" t="str">
            <v>M3</v>
          </cell>
          <cell r="D4751">
            <v>6.84</v>
          </cell>
        </row>
        <row r="4752">
          <cell r="A4752">
            <v>89907</v>
          </cell>
          <cell r="B4752" t="str">
            <v>ESCAVAÇÃO VERTICAL A CÉU ABERTO, INCLUINDO CARGA, DESCARGA E TRANSPORTE, EM SOLO DE 1ª CATEGORIA COM ESCAVADEIRA HIDRÁULICA (CAÇAMBA: 0,8 M³ / 111 HP), FROTA DE 3 CAMINHÕES BASCULANTES DE 18 M³, DMT DE 1 KM E VELOCIDADE MÉDIA 15 KM/H. AF_12/2013</v>
          </cell>
          <cell r="C4752" t="str">
            <v>M3</v>
          </cell>
          <cell r="D4752">
            <v>7.68</v>
          </cell>
        </row>
        <row r="4753">
          <cell r="A4753">
            <v>89908</v>
          </cell>
          <cell r="B4753" t="str">
            <v>ESCAVAÇÃO VERTICAL A CÉU ABERTO, INCLUINDO CARGA, DESCARGA E TRANSPORTE, EM SOLO DE 1ª CATEGORIA COM ESCAVADEIRA HIDRÁULICA (CAÇAMBA: 0,8 M³ / 111 HP), FROTA DE 4 CAMINHÕES BASCULANTES DE 18 M³, DMT DE 1,5 KM E VELOCIDADE MÉDIA 18 KM/H. AF_12/2013</v>
          </cell>
          <cell r="C4753" t="str">
            <v>M3</v>
          </cell>
          <cell r="D4753">
            <v>10.54</v>
          </cell>
        </row>
        <row r="4754">
          <cell r="A4754">
            <v>89911</v>
          </cell>
          <cell r="B4754" t="str">
            <v>ESCAVAÇÃO VERTICAL A CÉU ABERTO, INCLUINDO CARGA, DESCARGA E TRANSPORTE, EM SOLO DE 1ª CATEGORIA COM ESCAVADEIRA HIDRÁULICA (CAÇAMBA: 0,8 M³ / 111 HP), FROTA DE 5 CAMINHÕES BASCULANTES DE 18 M³, DMT DE 3 KM E VELOCIDADE MÉDIA 20 KM/H. AF_12/2013</v>
          </cell>
          <cell r="C4754" t="str">
            <v>M3</v>
          </cell>
          <cell r="D4754">
            <v>12.89</v>
          </cell>
        </row>
        <row r="4755">
          <cell r="A4755">
            <v>89912</v>
          </cell>
          <cell r="B4755" t="str">
            <v>ESCAVAÇÃO VERTICAL A CÉU ABERTO, INCLUINDO CARGA, DESCARGA E TRANSPORTE, EM SOLO DE 1ª CATEGORIA COM ESCAVADEIRA HIDRÁULICA (CAÇAMBA: 0,8 M³ / 111 HP), FROTA DE 5 CAMINHÕES BASCULANTES DE 18 M³, DMT DE 4 KM E VELOCIDADE MÉDIA 22 KM/H. AF_12/2013</v>
          </cell>
          <cell r="C4755" t="str">
            <v>M3</v>
          </cell>
          <cell r="D4755">
            <v>13.76</v>
          </cell>
        </row>
        <row r="4756">
          <cell r="A4756">
            <v>89913</v>
          </cell>
          <cell r="B4756" t="str">
            <v>ESCAVAÇÃO VERTICAL A CÉU ABERTO, INCLUINDO CARGA, DESCARGA E TRANSPORTE, EM SOLO DE 1ª CATEGORIA COM ESCAVADEIRA HIDRÁULICA (CAÇAMBA: 0,8 M³ / 111 HP), FROTA DE 6 CAMINHÕES BASCULANTES DE 18 M³, DMT DE 6 KM E VELOCIDADE MÉDIA 22 KM/H. AF_12/2013</v>
          </cell>
          <cell r="C4756" t="str">
            <v>M3</v>
          </cell>
          <cell r="D4756">
            <v>16.77</v>
          </cell>
        </row>
        <row r="4757">
          <cell r="A4757">
            <v>89921</v>
          </cell>
          <cell r="B4757" t="str">
            <v>ESCAVAÇÃO VERTICAL A CÉU ABERTO, INCLUINDO CARGA, DESCARGA E TRANSPORTE, EM SOLO DE 1ª CATEGORIA COM ESCAVADEIRA HIDRÁULICA (CAÇAMBA: 1,2 M³ / 155 HP), FROTA DE 3 CAMINHÕES BASCULANTES DE 14 M³, DMT DE 0,2 KM E VELOCIDADE MÉDIA 4 KM/H. AF_12/2013</v>
          </cell>
          <cell r="C4757" t="str">
            <v>M3</v>
          </cell>
          <cell r="D4757">
            <v>6.15</v>
          </cell>
        </row>
        <row r="4758">
          <cell r="A4758">
            <v>89922</v>
          </cell>
          <cell r="B4758" t="str">
            <v>ESCAVAÇÃO VERTICAL A CÉU ABERTO, INCLUINDO CARGA, DESCARGA E TRANSPORTE, EM SOLO DE 1ª CATEGORIA COM ESCAVADEIRA HIDRÁULICA (CAÇAMBA: 1,2 M³ / 155 HP), FROTA DE 3 CAMINHÕES BASCULANTES DE 14 M³, DMT DE 0,3 KM E VELOCIDADE MÉDIA 5,9 KM/H. AF_12/2013</v>
          </cell>
          <cell r="C4758" t="str">
            <v>M3</v>
          </cell>
          <cell r="D4758">
            <v>6.18</v>
          </cell>
        </row>
        <row r="4759">
          <cell r="A4759">
            <v>89923</v>
          </cell>
          <cell r="B4759" t="str">
            <v>ESCAVAÇÃO VERTICAL A CÉU ABERTO, INCLUINDO CARGA, DESCARGA E TRANSPORTE, EM SOLO DE 1ª CATEGORIA COM ESCAVADEIRA HIDRÁULICA (CAÇAMBA: 1,2 M³ / 155 HP), FROTA DE 3 CAMINHÕES BASCULANTES DE 14 M³, DMT DE 0,6 KM E VELOCIDADE MÉDIA 10 KM/H. AF_12/2013</v>
          </cell>
          <cell r="C4759" t="str">
            <v>M3</v>
          </cell>
          <cell r="D4759">
            <v>6.46</v>
          </cell>
        </row>
        <row r="4760">
          <cell r="A4760">
            <v>89924</v>
          </cell>
          <cell r="B4760" t="str">
            <v>ESCAVAÇÃO VERTICAL A CÉU ABERTO, INCLUINDO CARGA, DESCARGA E TRANSPORTE, EM SOLO DE 1ª CATEGORIA COM ESCAVADEIRA HIDRÁULICA (CAÇAMBA: 1,2 M³ / 155 HP), FROTA DE 3 CAMINHÕES BASCULANTES DE 14 M³, DMT DE 0,8 KM E VELOCIDADE MÉDIA 14 KM/H. AF_12/2013</v>
          </cell>
          <cell r="C4760" t="str">
            <v>M3</v>
          </cell>
          <cell r="D4760">
            <v>6.37</v>
          </cell>
        </row>
        <row r="4761">
          <cell r="A4761">
            <v>89925</v>
          </cell>
          <cell r="B4761" t="str">
            <v>ESCAVAÇÃO VERTICAL A CÉU ABERTO, INCLUINDO CARGA, DESCARGA E TRANSPORTE, EM SOLO DE 1ª CATEGORIA COM ESCAVADEIRA HIDRÁULICA (CAÇAMBA: 1,2 M³ / 155 HP), FROTA DE 3 CAMINHÕES BASCULANTES DE 14 M³, DMT DE 1 KM E VELOCIDADE MÉDIA 15 KM/H. AF_12/2013</v>
          </cell>
          <cell r="C4761" t="str">
            <v>M3</v>
          </cell>
          <cell r="D4761">
            <v>6.66</v>
          </cell>
        </row>
        <row r="4762">
          <cell r="A4762">
            <v>89926</v>
          </cell>
          <cell r="B4762" t="str">
            <v>ESCAVAÇÃO VERTICAL A CÉU ABERTO, INCLUINDO CARGA, DESCARGA E TRANSPORTE, EM SOLO DE 1ª CATEGORIA COM ESCAVADEIRA HIDRÁULICA (CAÇAMBA: 1,2 M³ / 155 HP), FROTA DE 5 CAMINHÕES BASCULANTES DE 14 M³, DMT DE 1,5 KM E VELOCIDADE MÉDIA 18 KM/H. AF_12/2013</v>
          </cell>
          <cell r="C4762" t="str">
            <v>M3</v>
          </cell>
          <cell r="D4762">
            <v>10.1</v>
          </cell>
        </row>
        <row r="4763">
          <cell r="A4763">
            <v>89929</v>
          </cell>
          <cell r="B4763" t="str">
            <v>ESCAVAÇÃO VERTICAL A CÉU ABERTO, INCLUINDO CARGA, DESCARGA E TRANSPORTE, EM SOLO DE 1ª CATEGORIA COM ESCAVADEIRA HIDRÁULICA (CAÇAMBA: 1,2 M³ / 155 HP), FROTA DE 7 CAMINHÕES BASCULANTES DE 14 M³, DMT DE 3 KM E VELOCIDADE MÉDIA 20 KM/H. AF_12/2013</v>
          </cell>
          <cell r="C4763" t="str">
            <v>M3</v>
          </cell>
          <cell r="D4763">
            <v>12.99</v>
          </cell>
        </row>
        <row r="4764">
          <cell r="A4764">
            <v>89930</v>
          </cell>
          <cell r="B4764" t="str">
            <v>ESCAVAÇÃO VERTICAL A CÉU ABERTO, INCLUINDO CARGA, DESCARGA E TRANSPORTE, EM SOLO DE 1ª CATEGORIA COM ESCAVADEIRA HIDRÁULICA (CAÇAMBA: 1,2 M³ / 155 HP), FROTA DE 7 CAMINHÕES BASCULANTES DE 14 M³, DMT DE 4 KM E VELOCIDADE MÉDIA 22 KM/H. AF_12/2013</v>
          </cell>
          <cell r="C4764" t="str">
            <v>M3</v>
          </cell>
          <cell r="D4764">
            <v>13.94</v>
          </cell>
        </row>
        <row r="4765">
          <cell r="A4765">
            <v>89931</v>
          </cell>
          <cell r="B4765" t="str">
            <v>ESCAVAÇÃO VERTICAL A CÉU ABERTO, INCLUINDO CARGA, DESCARGA E TRANSPORTE, EM SOLO DE 1ª CATEGORIA COM ESCAVADEIRA HIDRÁULICA (CAÇAMBA: 1,2 M³ / 155 HP), FROTA DE 9 CAMINHÕES BASCULANTES DE 14 M³, DMT DE 6 KM E VELOCIDADE MÉDIA 22 KM/H. AF_12/2013</v>
          </cell>
          <cell r="C4765" t="str">
            <v>M3</v>
          </cell>
          <cell r="D4765">
            <v>17.57</v>
          </cell>
        </row>
        <row r="4766">
          <cell r="A4766">
            <v>89939</v>
          </cell>
          <cell r="B4766" t="str">
            <v>ESCAVAÇÃO VERTICAL A CÉU ABERTO, INCLUINDO CARGA, DESCARGA E TRANSPORTE, EM SOLO DE 1ª CATEGORIA COM ESCAVADEIRA HIDRÁULICA (CAÇAMBA: 1,2 M³ / 155 HP), FROTA DE 3 CAMINHÕES BASCULANTES DE 18 M³, DMT DE 0,2 KM E VELOCIDADE MÉDIA 4 KM/H. AF_12/2013</v>
          </cell>
          <cell r="C4766" t="str">
            <v>M3</v>
          </cell>
          <cell r="D4766">
            <v>5.76</v>
          </cell>
        </row>
        <row r="4767">
          <cell r="A4767">
            <v>89940</v>
          </cell>
          <cell r="B4767" t="str">
            <v>ESCAVAÇÃO VERTICAL A CÉU ABERTO, INCLUINDO CARGA, DESCARGA E TRANSPORTE, EM SOLO DE 1ª CATEGORIA COM ESCAVADEIRA HIDRÁULICA (CAÇAMBA: 1,2 M³ / 155 HP), FROTA DE 3 CAMINHÕES BASCULANTES DE 18 M³, DMT DE 0,3 KM E VELOCIDADE MÉDIA 5,9 KM/H. AF_12/2013</v>
          </cell>
          <cell r="C4767" t="str">
            <v>M3</v>
          </cell>
          <cell r="D4767">
            <v>5.77</v>
          </cell>
        </row>
        <row r="4768">
          <cell r="A4768">
            <v>89941</v>
          </cell>
          <cell r="B4768" t="str">
            <v>ESCAVAÇÃO VERTICAL A CÉU ABERTO, INCLUINDO CARGA, DESCARGA E TRANSPORTE, EM SOLO DE 1ª CATEGORIA COM ESCAVADEIRA HIDRÁULICA (CAÇAMBA: 1,2 M³ / 155 HP), FROTA DE 3 CAMINHÕES BASCULANTES DE 18 M³, DMT DE 0,6 KM E VELOCIDADE MÉDIA 10 KM/H. AF_12/2013</v>
          </cell>
          <cell r="C4768" t="str">
            <v>M3</v>
          </cell>
          <cell r="D4768">
            <v>6.03</v>
          </cell>
        </row>
        <row r="4769">
          <cell r="A4769">
            <v>89942</v>
          </cell>
          <cell r="B4769" t="str">
            <v>ESCAVAÇÃO VERTICAL A CÉU ABERTO, INCLUINDO CARGA, DESCARGA E TRANSPORTE, EM SOLO DE 1ª CATEGORIA COM ESCAVADEIRA HIDRÁULICA (CAÇAMBA: 1,2 M³ / 155 HP), FROTA DE 3 CAMINHÕES BASCULANTES DE 18 M³, DMT DE 0,8 KM E VELOCIDADE MÉDIA 14 KM/H. AF_12/2013</v>
          </cell>
          <cell r="C4769" t="str">
            <v>M3</v>
          </cell>
          <cell r="D4769">
            <v>5.96</v>
          </cell>
        </row>
        <row r="4770">
          <cell r="A4770">
            <v>89943</v>
          </cell>
          <cell r="B4770" t="str">
            <v>ESCAVAÇÃO VERTICAL A CÉU ABERTO, INCLUINDO CARGA, DESCARGA E TRANSPORTE, EM SOLO DE 1ª CATEGORIA COM ESCAVADEIRA HIDRÁULICA (CAÇAMBA: 1,2 M³ / 155 HP), FROTA DE 3 CAMINHÕES BASCULANTES DE 18 M³, DMT DE 1 KM E VELOCIDADE MÉDIA 15 KM/H. AF_12/2013</v>
          </cell>
          <cell r="C4770" t="str">
            <v>M3</v>
          </cell>
          <cell r="D4770">
            <v>6.2</v>
          </cell>
        </row>
        <row r="4771">
          <cell r="A4771">
            <v>89944</v>
          </cell>
          <cell r="B4771" t="str">
            <v>ESCAVAÇÃO VERTICAL A CÉU ABERTO, INCLUINDO CARGA, DESCARGA E TRANSPORTE, EM SOLO DE 1ª CATEGORIA COM ESCAVADEIRA HIDRÁULICA (CAÇAMBA: 1,2 M³ / 155 HP), FROTA DE 5 CAMINHÕES BASCULANTES DE 18 M³, DMT DE 1,5 KM E VELOCIDADE MÉDIA 18 KM/H. AF_12/2013</v>
          </cell>
          <cell r="C4771" t="str">
            <v>M3</v>
          </cell>
          <cell r="D4771">
            <v>9.2899999999999991</v>
          </cell>
        </row>
        <row r="4772">
          <cell r="A4772">
            <v>89947</v>
          </cell>
          <cell r="B4772" t="str">
            <v>ESCAVAÇÃO VERTICAL A CÉU ABERTO, INCLUINDO CARGA, DESCARGA E TRANSPORTE, EM SOLO DE 1ª CATEGORIA COM ESCAVADEIRA HIDRÁULICA (CAÇAMBA: 1,2 M³ / 155 HP), FROTA DE 6 CAMINHÕES BASCULANTES DE 18 M³, DMT DE 3 KM E VELOCIDADE MÉDIA 20 KM/H. AF_12/2013</v>
          </cell>
          <cell r="C4772" t="str">
            <v>M3</v>
          </cell>
          <cell r="D4772">
            <v>11.48</v>
          </cell>
        </row>
        <row r="4773">
          <cell r="A4773">
            <v>89948</v>
          </cell>
          <cell r="B4773" t="str">
            <v>ESCAVAÇÃO VERTICAL A CÉU ABERTO, INCLUINDO CARGA, DESCARGA E TRANSPORTE, EM SOLO DE 1ª CATEGORIA COM ESCAVADEIRA HIDRÁULICA (CAÇAMBA: 1,2 M³ / 155 HP), FROTA DE 7 CAMINHÕES BASCULANTES DE 18 M³, DMT DE 4 KM E VELOCIDADE MÉDIA 22 KM/H. AF_12/2013</v>
          </cell>
          <cell r="C4773" t="str">
            <v>M3</v>
          </cell>
          <cell r="D4773">
            <v>12.72</v>
          </cell>
        </row>
        <row r="4774">
          <cell r="A4774">
            <v>89949</v>
          </cell>
          <cell r="B4774" t="str">
            <v>ESCAVAÇÃO VERTICAL A CÉU ABERTO, INCLUINDO CARGA, DESCARGA E TRANSPORTE, EM SOLO DE 1ª CATEGORIA COM ESCAVADEIRA HIDRÁULICA (CAÇAMBA: 1,2 M³ / 155 HP), FROTA DE 8 CAMINHÕES BASCULANTES DE 18 M³, DMT DE 6 KM E VELOCIDADE MÉDIA 22 KM/H. AF_12/2013</v>
          </cell>
          <cell r="C4774" t="str">
            <v>M3</v>
          </cell>
          <cell r="D4774">
            <v>15.55</v>
          </cell>
        </row>
        <row r="4775">
          <cell r="A4775">
            <v>96520</v>
          </cell>
          <cell r="B4775" t="str">
            <v>ESCAVAÇÃO MECANIZADA PARA BLOCO DE COROAMENTO OU SAPATA, SEM PREVISÃO DE FÔRMA, COM RETROESCAVADEIRA. AF_06/2017</v>
          </cell>
          <cell r="C4775" t="str">
            <v>M3</v>
          </cell>
          <cell r="D4775">
            <v>67.739999999999995</v>
          </cell>
        </row>
        <row r="4776">
          <cell r="A4776">
            <v>96521</v>
          </cell>
          <cell r="B4776" t="str">
            <v>ESCAVAÇÃO MECANIZADA PARA BLOCO DE COROAMENTO OU SAPATA, COM PREVISÃO DE FÔRMA, COM RETROESCAVADEIRA. AF_06/2017</v>
          </cell>
          <cell r="C4776" t="str">
            <v>M3</v>
          </cell>
          <cell r="D4776">
            <v>29.71</v>
          </cell>
        </row>
        <row r="4777">
          <cell r="A4777">
            <v>96522</v>
          </cell>
          <cell r="B4777" t="str">
            <v>ESCAVAÇÃO MANUAL PARA BLOCO DE COROAMENTO OU SAPATA, SEM PREVISÃO DE FÔRMA. AF_06/2017</v>
          </cell>
          <cell r="C4777" t="str">
            <v>M3</v>
          </cell>
          <cell r="D4777">
            <v>98.32</v>
          </cell>
        </row>
        <row r="4778">
          <cell r="A4778">
            <v>96523</v>
          </cell>
          <cell r="B4778" t="str">
            <v>ESCAVAÇÃO MANUAL PARA BLOCO DE COROAMENTO OU SAPATA, COM PREVISÃO DE FÔRMA. AF_06/2017</v>
          </cell>
          <cell r="C4778" t="str">
            <v>M3</v>
          </cell>
          <cell r="D4778">
            <v>62.31</v>
          </cell>
        </row>
        <row r="4779">
          <cell r="A4779">
            <v>96524</v>
          </cell>
          <cell r="B4779" t="str">
            <v>ESCAVAÇÃO MECANIZADA PARA VIGA BALDRAME, SEM PREVISÃO DE FÔRMA, COM MINI-ESCAVADEIRA. AF_06/2017</v>
          </cell>
          <cell r="C4779" t="str">
            <v>M3</v>
          </cell>
          <cell r="D4779">
            <v>127.61</v>
          </cell>
        </row>
        <row r="4780">
          <cell r="A4780">
            <v>96525</v>
          </cell>
          <cell r="B4780" t="str">
            <v>ESCAVAÇÃO MECANIZADA PARA VIGA BALDRAME, COM PREVISÃO DE FÔRMA, COM MINI-ESCAVADEIRA. AF_06/2017</v>
          </cell>
          <cell r="C4780" t="str">
            <v>M3</v>
          </cell>
          <cell r="D4780">
            <v>32.04</v>
          </cell>
        </row>
        <row r="4781">
          <cell r="A4781">
            <v>96526</v>
          </cell>
          <cell r="B4781" t="str">
            <v>ESCAVAÇÃO MANUAL DE VALA PARA VIGA BALDRAME, SEM PREVISÃO DE FÔRMA. AF_06/2017</v>
          </cell>
          <cell r="C4781" t="str">
            <v>M3</v>
          </cell>
          <cell r="D4781">
            <v>199.04</v>
          </cell>
        </row>
        <row r="4782">
          <cell r="A4782">
            <v>96527</v>
          </cell>
          <cell r="B4782" t="str">
            <v>ESCAVAÇÃO MANUAL DE VALA PARA VIGA BALDRAME, COM PREVISÃO DE FÔRMA. AF_06/2017</v>
          </cell>
          <cell r="C4782" t="str">
            <v>M3</v>
          </cell>
          <cell r="D4782">
            <v>81.64</v>
          </cell>
        </row>
        <row r="4783">
          <cell r="A4783">
            <v>96528</v>
          </cell>
          <cell r="B4783" t="str">
            <v>FABRICAÇÃO, MONTAGEM E DESMONTAGEM DE FÔRMA PARA BLOCO DE COROAMENTO, EM MADEIRA SERRADA, E=25 MM, 1 UTILIZAÇÃO. AF_06/2017</v>
          </cell>
          <cell r="C4783" t="str">
            <v>M2</v>
          </cell>
          <cell r="D4783">
            <v>117.29</v>
          </cell>
        </row>
        <row r="4784">
          <cell r="A4784">
            <v>98116</v>
          </cell>
          <cell r="B4784" t="str">
            <v>ESCAVAÇÃO VERTICAL A CÉU ABERTO, INCLUINDO CARGA, DESCARGA E TRANSPORTE, EM SOLO DE 1ª CATEGORIA COM ESCAVADEIRA HIDRÁULICA (CAÇAMBA: 0,8 M³ / 111 HP), FROTA DE 4 CAMINHÕES BASCULANTES DE 14 M³, DMT DE 2 KM E VELOCIDADE MÉDIA 20 KM/H. AF_02/2018</v>
          </cell>
          <cell r="C4784" t="str">
            <v>M3</v>
          </cell>
          <cell r="D4784">
            <v>11.73</v>
          </cell>
        </row>
        <row r="4785">
          <cell r="A4785">
            <v>98117</v>
          </cell>
          <cell r="B4785" t="str">
            <v>ESCAVAÇÃO VERTICAL A CÉU ABERTO, INCLUINDO CARGA, DESCARGA E TRANSPORTE, EM SOLO DE 1ª CATEGORIA COM ESCAVADEIRA HIDRÁULICA (CAÇAMBA: 0,8 M³ / 111 HP), FROTA DE 4 CAMINHÕES BASCULANTES DE 18 M³, DMT DE 2 KM E VELOCIDADE MÉDIA 20 KM/H. AF_02/2018</v>
          </cell>
          <cell r="C4785" t="str">
            <v>M3</v>
          </cell>
          <cell r="D4785">
            <v>10.99</v>
          </cell>
        </row>
        <row r="4786">
          <cell r="A4786">
            <v>98118</v>
          </cell>
          <cell r="B4786" t="str">
            <v>ESCAVAÇÃO VERTICAL A CÉU ABERTO, INCLUINDO CARGA, DESCARGA E TRANSPORTE, EM SOLO DE 1ª CATEGORIA COM ESCAVADEIRA HIDRÁULICA (CAÇAMBA: 1,2 M³ / 155 HP), FROTA DE 6 CAMINHÕES BASCULANTES DE 14 M³, DMT DE 2 KM E VELOCIDADE MÉDIA 20 KM/H. AF_02/2018</v>
          </cell>
          <cell r="C4786" t="str">
            <v>M3</v>
          </cell>
          <cell r="D4786">
            <v>11.04</v>
          </cell>
        </row>
        <row r="4787">
          <cell r="A4787">
            <v>98119</v>
          </cell>
          <cell r="B4787" t="str">
            <v>ESCAVAÇÃO VERTICAL A CÉU ABERTO, INCLUINDO CARGA, DESCARGA E TRANSPORTE, EM SOLO DE 1ª CATEGORIA COM ESCAVADEIRA HIDRÁULICA (CAÇAMBA: 1,2 M³ / 155 HP), FROTA DE 5 CAMINHÕES BASCULANTES DE 18 M³, DMT DE 2 KM E VELOCIDADE MÉDIA 20 KM/H. AF_02/2018</v>
          </cell>
          <cell r="C4787" t="str">
            <v>M3</v>
          </cell>
          <cell r="D4787">
            <v>9.73</v>
          </cell>
        </row>
        <row r="4788">
          <cell r="A4788">
            <v>72915</v>
          </cell>
          <cell r="B4788" t="str">
            <v>ESCAVACAO MECANICA DE VALA EM MATERIAL DE 2A. CATEGORIA ATE 2 M DE PROFUNDIDADE COM UTILIZACAO DE ESCAVADEIRA HIDRAULICA</v>
          </cell>
          <cell r="C4788" t="str">
            <v>M3</v>
          </cell>
          <cell r="D4788">
            <v>9.5399999999999991</v>
          </cell>
        </row>
        <row r="4789">
          <cell r="A4789">
            <v>72917</v>
          </cell>
          <cell r="B4789" t="str">
            <v>ESCAVACAO MECANICA DE VALA EM MATERIAL 2A. CATEGORIA DE 2,01 ATE 4,00 M DE PROFUNDIDADE COM UTILIZACAO DE ESCAVADEIRA HIDRAULICA</v>
          </cell>
          <cell r="C4789" t="str">
            <v>M3</v>
          </cell>
          <cell r="D4789">
            <v>10.9</v>
          </cell>
        </row>
        <row r="4790">
          <cell r="A4790">
            <v>72918</v>
          </cell>
          <cell r="B4790" t="str">
            <v>ESCAVACAO MECANICA DE VALA EM MATERIAL 2A. CATEGORIA DE 4,01 ATE 6,00 M DE PROFUNDIDADE COM UTILIZACAO DE ESCAVADEIRA HIDRAULICA</v>
          </cell>
          <cell r="C4790" t="str">
            <v>M3</v>
          </cell>
          <cell r="D4790">
            <v>12.72</v>
          </cell>
        </row>
        <row r="4791">
          <cell r="A4791" t="str">
            <v>73965/9</v>
          </cell>
          <cell r="B4791" t="str">
            <v>ESCAVACAO MANUAL DE VALA EM LODO, DE 1,5 ATE 3M, EXCLUINDO ESGOTAMENTO/ESCORAMENTO.</v>
          </cell>
          <cell r="C4791" t="str">
            <v>M3</v>
          </cell>
          <cell r="D4791">
            <v>132.6</v>
          </cell>
        </row>
        <row r="4792">
          <cell r="A4792" t="str">
            <v>79506/2</v>
          </cell>
          <cell r="B4792" t="str">
            <v>ESCAVAÇÃO MANUAL DE VALA/CAVA EM LODO, ENTRE 3 E 4,5M DE PROFUNDIDADE</v>
          </cell>
          <cell r="C4792" t="str">
            <v>M3</v>
          </cell>
          <cell r="D4792">
            <v>198.9</v>
          </cell>
        </row>
        <row r="4793">
          <cell r="A4793">
            <v>83343</v>
          </cell>
          <cell r="B4793" t="str">
            <v>ESCAVACAO MECANICA DE VALAS (SOLO COM AGUA), PROFUNDIDADE MAIOR QUE 4,00 M ATE 6,00 M.</v>
          </cell>
          <cell r="C4793" t="str">
            <v>M3</v>
          </cell>
          <cell r="D4793">
            <v>12.35</v>
          </cell>
        </row>
        <row r="4794">
          <cell r="A4794">
            <v>90082</v>
          </cell>
          <cell r="B4794" t="str">
            <v>ESCAVAÇÃO MECANIZADA DE VALA COM PROF. ATÉ 1,5 M (MÉDIA ENTRE MONTANTE E JUSANTE/UMA COMPOSIÇÃO POR TRECHO), COM ESCAVADEIRA HIDRÁULICA (0,8 M3), LARG. DE 1,5 M A 2,5 M, EM SOLO DE 1A CATEGORIA, EM LOCAIS COM ALTO NÍVEL DE INTERFERÊNCIA. AF_01/2015</v>
          </cell>
          <cell r="C4794" t="str">
            <v>M3</v>
          </cell>
          <cell r="D4794">
            <v>7.45</v>
          </cell>
        </row>
        <row r="4795">
          <cell r="A4795">
            <v>90084</v>
          </cell>
          <cell r="B4795"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95" t="str">
            <v>M3</v>
          </cell>
          <cell r="D4795">
            <v>7.23</v>
          </cell>
        </row>
        <row r="4796">
          <cell r="A4796">
            <v>90085</v>
          </cell>
          <cell r="B4796"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96" t="str">
            <v>M3</v>
          </cell>
          <cell r="D4796">
            <v>6.8</v>
          </cell>
        </row>
        <row r="4797">
          <cell r="A4797">
            <v>90086</v>
          </cell>
          <cell r="B4797"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97" t="str">
            <v>M3</v>
          </cell>
          <cell r="D4797">
            <v>6.87</v>
          </cell>
        </row>
        <row r="4798">
          <cell r="A4798">
            <v>90087</v>
          </cell>
          <cell r="B4798" t="str">
            <v>ESCAVAÇÃO MECANIZADA DE VALA COM PROF. DE 3,0 M ATÉ 4,5 M(MÉDIA ENTRE MONTANTE E JUSANTE/UMA COMPOSIÇÃO POR TRECHO), COM ESCAVADEIRA HIDRÁULICA (1,2 M3/155 HP), LARG. DE 1,5 M A 2,5 M, EM SOLO DE 1A CATEGORIA, EM LOCAIS COM ALTO NÍVEL DE INTERFERÊNCIA. AF_01/2015</v>
          </cell>
          <cell r="C4798" t="str">
            <v>M3</v>
          </cell>
          <cell r="D4798">
            <v>6.01</v>
          </cell>
        </row>
        <row r="4799">
          <cell r="A4799">
            <v>90088</v>
          </cell>
          <cell r="B4799"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99" t="str">
            <v>M3</v>
          </cell>
          <cell r="D4799">
            <v>6.13</v>
          </cell>
        </row>
        <row r="4800">
          <cell r="A4800">
            <v>90090</v>
          </cell>
          <cell r="B4800"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00" t="str">
            <v>M3</v>
          </cell>
          <cell r="D4800">
            <v>5.89</v>
          </cell>
        </row>
        <row r="4801">
          <cell r="A4801">
            <v>90091</v>
          </cell>
          <cell r="B4801" t="str">
            <v>ESCAVAÇÃO MECANIZADA DE VALA COM PROF. ATÉ 1,5 M(MÉDIA ENTRE MONTANTE E JUSANTE/UMA COMPOSIÇÃO POR TRECHO), COM ESCAVADEIRA HIDRÁULICA (0,8 M3), LARG. DE 1,5M A 2,5 M, EM SOLO DE 1A CATEGORIA, LOCAIS COM BAIXO NÍVEL DE INTERFERÊNCIA. AF_01/2015</v>
          </cell>
          <cell r="C4801" t="str">
            <v>M3</v>
          </cell>
          <cell r="D4801">
            <v>4.4400000000000004</v>
          </cell>
        </row>
        <row r="4802">
          <cell r="A4802">
            <v>90092</v>
          </cell>
          <cell r="B480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02" t="str">
            <v>M3</v>
          </cell>
          <cell r="D4802">
            <v>4.3099999999999996</v>
          </cell>
        </row>
        <row r="4803">
          <cell r="A4803">
            <v>90093</v>
          </cell>
          <cell r="B4803"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03" t="str">
            <v>M3</v>
          </cell>
          <cell r="D4803">
            <v>4.04</v>
          </cell>
        </row>
        <row r="4804">
          <cell r="A4804">
            <v>90094</v>
          </cell>
          <cell r="B4804"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04" t="str">
            <v>M3</v>
          </cell>
          <cell r="D4804">
            <v>4.09</v>
          </cell>
        </row>
        <row r="4805">
          <cell r="A4805">
            <v>90095</v>
          </cell>
          <cell r="B4805"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05" t="str">
            <v>M3</v>
          </cell>
          <cell r="D4805">
            <v>3.59</v>
          </cell>
        </row>
        <row r="4806">
          <cell r="A4806">
            <v>90096</v>
          </cell>
          <cell r="B4806"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06" t="str">
            <v>M3</v>
          </cell>
          <cell r="D4806">
            <v>3.66</v>
          </cell>
        </row>
        <row r="4807">
          <cell r="A4807">
            <v>90098</v>
          </cell>
          <cell r="B4807"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07" t="str">
            <v>M3</v>
          </cell>
          <cell r="D4807">
            <v>3.51</v>
          </cell>
        </row>
        <row r="4808">
          <cell r="A4808">
            <v>90099</v>
          </cell>
          <cell r="B4808" t="str">
            <v>ESCAVAÇÃO MECANIZADA DE VALA COM PROF. ATÉ 1,5 M (MÉDIA ENTRE MONTANTE E JUSANTE/UMA COMPOSIÇÃO POR TRECHO), COM RETROESCAVADEIRA (0,26 M3/88 HP), LARG. MENOR QUE 0,8 M, EM SOLO DE 1A CATEGORIA, EM LOCAIS COM ALTO NÍVEL DE INTERFERÊNCIA. AF_01/2015</v>
          </cell>
          <cell r="C4808" t="str">
            <v>M3</v>
          </cell>
          <cell r="D4808">
            <v>10.19</v>
          </cell>
        </row>
        <row r="4809">
          <cell r="A4809">
            <v>90100</v>
          </cell>
          <cell r="B4809" t="str">
            <v>ESCAVAÇÃO MECANIZADA DE VALA COM PROF. ATÉ 1,5 M (MÉDIA ENTRE MONTANTE E JUSANTE/UMA COMPOSIÇÃO POR TRECHO), COM RETROESCAVADEIRA (0,26 M3/88 HP), LARG. DE 0,8 M A 1,5 M, EM SOLO DE 1A CATEGORIA, EM LOCAIS COM ALTO NÍVEL DE INTERFERÊNCIA. AF_01/2015</v>
          </cell>
          <cell r="C4809" t="str">
            <v>M3</v>
          </cell>
          <cell r="D4809">
            <v>8.66</v>
          </cell>
        </row>
        <row r="4810">
          <cell r="A4810">
            <v>90101</v>
          </cell>
          <cell r="B4810" t="str">
            <v>ESCAVAÇÃO MECANIZADA DE VALA COM PROF. MAIOR QUE 1,5 M ATÉ 3,0 M (MÉDIA ENTRE MONTANTE E JUSANTE/UMA COMPOSIÇÃO POR TRECHO), COM RETROESCAVADEIRA (0,26 M3/88 HP), LARG. MENOR QUE 0,8 M, EM SOLO DE 1A CATEGORIA, EM LOCAIS COM ALTO NÍVEL DE INTERFERÊNCIA.AF_01/2015</v>
          </cell>
          <cell r="C4810" t="str">
            <v>M3</v>
          </cell>
          <cell r="D4810">
            <v>8.56</v>
          </cell>
        </row>
        <row r="4811">
          <cell r="A4811">
            <v>90102</v>
          </cell>
          <cell r="B4811"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11" t="str">
            <v>M3</v>
          </cell>
          <cell r="D4811">
            <v>7.78</v>
          </cell>
        </row>
        <row r="4812">
          <cell r="A4812">
            <v>90105</v>
          </cell>
          <cell r="B4812"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12" t="str">
            <v>M3</v>
          </cell>
          <cell r="D4812">
            <v>6.08</v>
          </cell>
        </row>
        <row r="4813">
          <cell r="A4813">
            <v>90106</v>
          </cell>
          <cell r="B481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13" t="str">
            <v>M3</v>
          </cell>
          <cell r="D4813">
            <v>5.17</v>
          </cell>
        </row>
        <row r="4814">
          <cell r="A4814">
            <v>90107</v>
          </cell>
          <cell r="B4814"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14" t="str">
            <v>M3</v>
          </cell>
          <cell r="D4814">
            <v>5.0999999999999996</v>
          </cell>
        </row>
        <row r="4815">
          <cell r="A4815">
            <v>90108</v>
          </cell>
          <cell r="B481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15" t="str">
            <v>M3</v>
          </cell>
          <cell r="D4815">
            <v>4.6399999999999997</v>
          </cell>
        </row>
        <row r="4816">
          <cell r="A4816">
            <v>93358</v>
          </cell>
          <cell r="B4816" t="str">
            <v>ESCAVAÇÃO MANUAL DE VALA COM PROFUNDIDADE MENOR OU IGUAL A 1,30 M. AF_03/2016</v>
          </cell>
          <cell r="C4816" t="str">
            <v>M3</v>
          </cell>
          <cell r="D4816">
            <v>52.45</v>
          </cell>
        </row>
        <row r="4817">
          <cell r="A4817">
            <v>79482</v>
          </cell>
          <cell r="B4817" t="str">
            <v>ATERRO COM AREIA COM ADENSAMENTO HIDRAULICO</v>
          </cell>
          <cell r="C4817" t="str">
            <v>M3</v>
          </cell>
          <cell r="D4817">
            <v>73.25</v>
          </cell>
        </row>
        <row r="4818">
          <cell r="A4818">
            <v>94304</v>
          </cell>
          <cell r="B4818" t="str">
            <v>ATERRO MECANIZADO DE VALA COM ESCAVADEIRA HIDRÁULICA (CAPACIDADE DA CAÇAMBA: 0,8 M³ / POTÊNCIA: 111 HP), LARGURA DE 1,5 A 2,5 M, PROFUNDIDADE ATÉ 1,5 M, COM SOLO ARGILO-ARENOSO. AF_05/2016</v>
          </cell>
          <cell r="C4818" t="str">
            <v>M3</v>
          </cell>
          <cell r="D4818">
            <v>24.42</v>
          </cell>
        </row>
        <row r="4819">
          <cell r="A4819">
            <v>94305</v>
          </cell>
          <cell r="B4819" t="str">
            <v>ATERRO MECANIZADO DE VALA COM ESCAVADEIRA HIDRÁULICA (CAPACIDADE DA CAÇAMBA: 0,8 M³ / POTÊNCIA: 111 HP), LARGURA ATÉ 1,5 M, PROFUNDIDADE DE 1,5 A 3,0 M, COM SOLO ARGILO-ARENOSO. AF_05/2016</v>
          </cell>
          <cell r="C4819" t="str">
            <v>M3</v>
          </cell>
          <cell r="D4819">
            <v>21.83</v>
          </cell>
        </row>
        <row r="4820">
          <cell r="A4820">
            <v>94306</v>
          </cell>
          <cell r="B4820" t="str">
            <v>ATERRO MECANIZADO DE VALA COM ESCAVADEIRA HIDRÁULICA (CAPACIDADE DA CAÇAMBA: 0,8 M³ / POTÊNCIA: 111 HP), LARGURA DE 1,5 A 2,5 M, PROFUNDIDADE DE 1,5 A 3,0 M, COM SOLO ARGILO-ARENOSO. AF_05/2016</v>
          </cell>
          <cell r="C4820" t="str">
            <v>M3</v>
          </cell>
          <cell r="D4820">
            <v>18.559999999999999</v>
          </cell>
        </row>
        <row r="4821">
          <cell r="A4821">
            <v>94307</v>
          </cell>
          <cell r="B4821" t="str">
            <v>ATERRO MECANIZADO DE VALA COM ESCAVADEIRA HIDRÁULICA (CAPACIDADE DA CAÇAMBA: 0,8 M³ / POTÊNCIA: 111 HP), LARGURA ATÉ 1,5 M, PROFUNDIDADE DE 3,0 A 4,5 M, COM SOLO ARGILO-ARENOSO. AF_05/2016</v>
          </cell>
          <cell r="C4821" t="str">
            <v>M3</v>
          </cell>
          <cell r="D4821">
            <v>19.29</v>
          </cell>
        </row>
        <row r="4822">
          <cell r="A4822">
            <v>94308</v>
          </cell>
          <cell r="B4822" t="str">
            <v>ATERRO MECANIZADO DE VALA COM ESCAVADEIRA HIDRÁULICA (CAPACIDADE DA CAÇAMBA: 0,8 M³ / POTÊNCIA: 111 HP), LARGURA DE 1,5 A 2,5 M, PROFUNDIDADE DE 3,0 A 4,5 M, COM SOLO ARGILO-ARENOSO. AF_05/2016</v>
          </cell>
          <cell r="C4822" t="str">
            <v>M3</v>
          </cell>
          <cell r="D4822">
            <v>17.329999999999998</v>
          </cell>
        </row>
        <row r="4823">
          <cell r="A4823">
            <v>94309</v>
          </cell>
          <cell r="B4823" t="str">
            <v>ATERRO MECANIZADO DE VALA COM ESCAVADEIRA HIDRÁULICA (CAPACIDADE DA CAÇAMBA: 0,8 M³ / POTÊNCIA: 111 HP), LARGURA ATÉ 1,5 M, PROFUNDIDADE DE 4,5 A 6,0 M, COM SOLO ARGILO-ARENOSO. AF_05/2016</v>
          </cell>
          <cell r="C4823" t="str">
            <v>M3</v>
          </cell>
          <cell r="D4823">
            <v>18.22</v>
          </cell>
        </row>
        <row r="4824">
          <cell r="A4824">
            <v>94310</v>
          </cell>
          <cell r="B4824" t="str">
            <v>ATERRO MECANIZADO DE VALA COM ESCAVADEIRA HIDRÁULICA (CAPACIDADE DA CAÇAMBA: 0,8 M³ / POTÊNCIA: 111 HP), LARGURA DE 1,5 A 2,5 M, PROFUNDIDADE DE 4,5 A 6,0 M, COM SOLO ARGILO-ARENOSO. AF_05/2016</v>
          </cell>
          <cell r="C4824" t="str">
            <v>M3</v>
          </cell>
          <cell r="D4824">
            <v>16.71</v>
          </cell>
        </row>
        <row r="4825">
          <cell r="A4825">
            <v>94315</v>
          </cell>
          <cell r="B4825" t="str">
            <v>ATERRO MECANIZADO DE VALA COM RETROESCAVADEIRA (CAPACIDADE DA CAÇAMBA DA RETRO: 0,26 M³ / POTÊNCIA: 88 HP), LARGURA ATÉ 0,8 M, PROFUNDIDADE ATÉ 1,5 M, COM SOLO ARGILO-ARENOSO. AF_05/2016</v>
          </cell>
          <cell r="C4825" t="str">
            <v>M3</v>
          </cell>
          <cell r="D4825">
            <v>30.55</v>
          </cell>
        </row>
        <row r="4826">
          <cell r="A4826">
            <v>94316</v>
          </cell>
          <cell r="B4826" t="str">
            <v>ATERRO MECANIZADO DE VALA COM RETROESCAVADEIRA (CAPACIDADE DA CAÇAMBA DA RETRO: 0,26 M³ / POTÊNCIA: 88 HP), LARGURA DE 0,8 A 1,5 M, PROFUNDIDADE ATÉ 1,5 M, COM SOLO ARGILO-ARENOSO. AF_05/2016</v>
          </cell>
          <cell r="C4826" t="str">
            <v>M3</v>
          </cell>
          <cell r="D4826">
            <v>24.3</v>
          </cell>
        </row>
        <row r="4827">
          <cell r="A4827">
            <v>94317</v>
          </cell>
          <cell r="B4827" t="str">
            <v>ATERRO MECANIZADO DE VALA COM RETROESCAVADEIRA (CAPACIDADE DA CAÇAMBA DA RETRO: 0,26 M³ / POTÊNCIA: 88 HP), LARGURA ATÉ 0,8 M, PROFUNDIDADE DE 1,5 A 3,0 M, COM SOLO ARGILO-ARENOSO. AF_05/2016</v>
          </cell>
          <cell r="C4827" t="str">
            <v>M3</v>
          </cell>
          <cell r="D4827">
            <v>21.54</v>
          </cell>
        </row>
        <row r="4828">
          <cell r="A4828">
            <v>94318</v>
          </cell>
          <cell r="B4828" t="str">
            <v>ATERRO MECANIZADO DE VALA COM RETROESCAVADEIRA (CAPACIDADE DA CAÇAMBA DA RETRO: 0,26 M³ / POTÊNCIA: 88 HP), LARGURA DE 0,8 A 1,5 M, PROFUNDIDADE DE 1,5 A 3,0 M, COM SOLO ARGILO-ARENOSO. AF_05/2016</v>
          </cell>
          <cell r="C4828" t="str">
            <v>M3</v>
          </cell>
          <cell r="D4828">
            <v>17.97</v>
          </cell>
        </row>
        <row r="4829">
          <cell r="A4829">
            <v>94319</v>
          </cell>
          <cell r="B4829" t="str">
            <v>ATERRO MANUAL DE VALAS COM SOLO ARGILO-ARENOSO E COMPACTAÇÃO MECANIZADA. AF_05/2016</v>
          </cell>
          <cell r="C4829" t="str">
            <v>M3</v>
          </cell>
          <cell r="D4829">
            <v>32.6</v>
          </cell>
        </row>
        <row r="4830">
          <cell r="A4830">
            <v>94327</v>
          </cell>
          <cell r="B4830" t="str">
            <v>ATERRO MECANIZADO DE VALA COM ESCAVADEIRA HIDRÁULICA (CAPACIDADE DA CAÇAMBA: 0,8 M³ / POTÊNCIA: 111 HP), LARGURA DE 1,5 A 2,5 M, PROFUNDIDADE ATÉ 1,5 M, COM AREIA PARA ATERRO. AF_05/2016</v>
          </cell>
          <cell r="C4830" t="str">
            <v>M3</v>
          </cell>
          <cell r="D4830">
            <v>77.87</v>
          </cell>
        </row>
        <row r="4831">
          <cell r="A4831">
            <v>94328</v>
          </cell>
          <cell r="B4831" t="str">
            <v>ATERRO MECANIZADO DE VALA COM ESCAVADEIRA HIDRÁULICA (CAPACIDADE DA CAÇAMBA: 0,8 M³ / POTÊNCIA: 111 HP), LARGURA ATÉ 1,5 M, PROFUNDIDADE DE 1,5 A 3,0 M, COM AREIA PARA ATERRO. AF_05/2016</v>
          </cell>
          <cell r="C4831" t="str">
            <v>M3</v>
          </cell>
          <cell r="D4831">
            <v>75.28</v>
          </cell>
        </row>
        <row r="4832">
          <cell r="A4832">
            <v>94329</v>
          </cell>
          <cell r="B4832" t="str">
            <v>ATERRO MECANIZADO DE VALA COM ESCAVADEIRA HIDRÁULICA (CAPACIDADE DA CAÇAMBA: 0,8 M³ / POTÊNCIA: 111 HP), LARGURA DE 1,5 A 2,5 M, PROFUNDIDADE DE 1,5 A 3,0 M, COM AREIA PARA ATERRO. AF_05/2016</v>
          </cell>
          <cell r="C4832" t="str">
            <v>M3</v>
          </cell>
          <cell r="D4832">
            <v>72.010000000000005</v>
          </cell>
        </row>
        <row r="4833">
          <cell r="A4833">
            <v>94330</v>
          </cell>
          <cell r="B4833" t="str">
            <v>ATERRO MECANIZADO DE VALA COM ESCAVADEIRA HIDRÁULICA (CAPACIDADE DA CAÇAMBA: 0,8 M³ / POTÊNCIA: 111 HP), LARGURA ATÉ 1,5 M, PROFUNDIDADE DE 3,0 A 4,5 M, COM AREIA PARA ATERRO. AF_05/2016</v>
          </cell>
          <cell r="C4833" t="str">
            <v>M3</v>
          </cell>
          <cell r="D4833">
            <v>72.739999999999995</v>
          </cell>
        </row>
        <row r="4834">
          <cell r="A4834">
            <v>94331</v>
          </cell>
          <cell r="B4834" t="str">
            <v>ATERRO MECANIZADO DE VALA COM ESCAVADEIRA HIDRÁULICA (CAPACIDADE DA CAÇAMBA: 0,8 M³ / POTÊNCIA: 111 HP), LARGURA DE 1,5 A 2,5 M, PROFUNDIDADE DE 3,0 A 4,5 M, COM AREIA PARA ATERRO. AF_05/2016</v>
          </cell>
          <cell r="C4834" t="str">
            <v>M3</v>
          </cell>
          <cell r="D4834">
            <v>70.78</v>
          </cell>
        </row>
        <row r="4835">
          <cell r="A4835">
            <v>94332</v>
          </cell>
          <cell r="B4835" t="str">
            <v>ATERRO MECANIZADO DE VALA COM ESCAVADEIRA HIDRÁULICA (CAPACIDADE DA CAÇAMBA: 0,8 M³ / POTÊNCIA: 111 HP), LARGURA ATÉ 1,5 M, PROFUNDIDADE DE 4,5 A 6,0 M, COM AREIA PARA ATERRO. AF_05/2016</v>
          </cell>
          <cell r="C4835" t="str">
            <v>M3</v>
          </cell>
          <cell r="D4835">
            <v>71.67</v>
          </cell>
        </row>
        <row r="4836">
          <cell r="A4836">
            <v>94333</v>
          </cell>
          <cell r="B4836" t="str">
            <v>ATERRO MECANIZADO DE VALA COM ESCAVADEIRA HIDRÁULICA (CAPACIDADE DA CAÇAMBA: 0,8 M³ / POTÊNCIA: 111 HP), LARGURA DE 1,5 A 2,5 M, PROFUNDIDADE DE 4,5 A 6,0 M, COM AREIA PARA ATERRO. AF_05/2016</v>
          </cell>
          <cell r="C4836" t="str">
            <v>M3</v>
          </cell>
          <cell r="D4836">
            <v>70.16</v>
          </cell>
        </row>
        <row r="4837">
          <cell r="A4837">
            <v>94338</v>
          </cell>
          <cell r="B4837" t="str">
            <v>ATERRO MECANIZADO DE VALA COM RETROESCAVADEIRA (CAPACIDADE DA CAÇAMBA DA RETRO: 0,26 M³ / POTÊNCIA: 88 HP), LARGURA ATÉ 0,8 M, PROFUNDIDADE ATÉ 1,5 M, COM AREIA PARA ATERRO. AF_05/2016</v>
          </cell>
          <cell r="C4837" t="str">
            <v>M3</v>
          </cell>
          <cell r="D4837">
            <v>84</v>
          </cell>
        </row>
        <row r="4838">
          <cell r="A4838">
            <v>94339</v>
          </cell>
          <cell r="B4838" t="str">
            <v>ATERRO MECANIZADO DE VALA COM RETROESCAVADEIRA (CAPACIDADE DA CAÇAMBA DA RETRO: 0,26 M³ / POTÊNCIA: 88 HP), LARGURA DE 0,8 A 1,5 M, PROFUNDIDADE ATÉ 1,5 M, COM AREIA PARA ATERRO. AF_05/2016</v>
          </cell>
          <cell r="C4838" t="str">
            <v>M3</v>
          </cell>
          <cell r="D4838">
            <v>77.75</v>
          </cell>
        </row>
        <row r="4839">
          <cell r="A4839">
            <v>94340</v>
          </cell>
          <cell r="B4839" t="str">
            <v>ATERRO MECANIZADO DE VALA COM RETROESCAVADEIRA (CAPACIDADE DA CAÇAMBA DA RETRO: 0,26 M³ / POTÊNCIA: 88 HP), LARGURA ATÉ 0,8 M, PROFUNDIDADE DE 1,5 A 3,0 M, COM AREIA PARA ATERRO. AF_05/2016</v>
          </cell>
          <cell r="C4839" t="str">
            <v>M3</v>
          </cell>
          <cell r="D4839">
            <v>74.989999999999995</v>
          </cell>
        </row>
        <row r="4840">
          <cell r="A4840">
            <v>94341</v>
          </cell>
          <cell r="B4840" t="str">
            <v>ATERRO MECANIZADO DE VALA COM RETROESCAVADEIRA (CAPACIDADE DA CAÇAMBA DA RETRO: 0,26 M³ / POTÊNCIA: 88 HP), LARGURA DE 0,8 A 1,5 M, PROFUNDIDADE DE 1,5 A 3,0 M, COM AREIA PARA ATERRO. AF_05/2016</v>
          </cell>
          <cell r="C4840" t="str">
            <v>M3</v>
          </cell>
          <cell r="D4840">
            <v>71.42</v>
          </cell>
        </row>
        <row r="4841">
          <cell r="A4841">
            <v>94342</v>
          </cell>
          <cell r="B4841" t="str">
            <v>ATERRO MANUAL DE VALAS COM AREIA PARA ATERRO E COMPACTAÇÃO MECANIZADA. AF_05/2016</v>
          </cell>
          <cell r="C4841" t="str">
            <v>M3</v>
          </cell>
          <cell r="D4841">
            <v>86.05</v>
          </cell>
        </row>
        <row r="4842">
          <cell r="A4842">
            <v>96385</v>
          </cell>
          <cell r="B4842" t="str">
            <v>EXECUÇÃO E COMPACTAÇÃO DE ATERRO COM SOLO PREDOMINANTEMENTE ARGILOSO - EXCLUSIVE ESCAVAÇÃO, CARGA E TRANSPORTE E SOLO. AF_09/2017</v>
          </cell>
          <cell r="C4842" t="str">
            <v>M3</v>
          </cell>
          <cell r="D4842">
            <v>5.1100000000000003</v>
          </cell>
        </row>
        <row r="4843">
          <cell r="A4843">
            <v>96386</v>
          </cell>
          <cell r="B4843" t="str">
            <v>EXECUÇÃO E COMPACTAÇÃO DE ATERRO COM SOLO PREDOMINANTEMENTE ARENOSO - EXCLUSIVE ESCAVAÇÃO, CARGA E TRANSPORTE E SOLO. AF_09/2017</v>
          </cell>
          <cell r="C4843" t="str">
            <v>M3</v>
          </cell>
          <cell r="D4843">
            <v>4.9000000000000004</v>
          </cell>
        </row>
        <row r="4844">
          <cell r="A4844">
            <v>83346</v>
          </cell>
          <cell r="B4844" t="str">
            <v>UMEDECIMENTO DE MATERIAL PARA FECHAMENTO DE VALAS.</v>
          </cell>
          <cell r="C4844" t="str">
            <v>M3</v>
          </cell>
          <cell r="D4844">
            <v>0.9</v>
          </cell>
        </row>
        <row r="4845">
          <cell r="A4845">
            <v>93360</v>
          </cell>
          <cell r="B4845" t="str">
            <v>REATERRO MECANIZADO DE VALA COM ESCAVADEIRA HIDRÁULICA (CAPACIDADE DA CAÇAMBA: 0,8 M³ / POTÊNCIA: 111 HP), LARGURA DE 1,5 A 2,5 M, PROFUNDIDADE ATÉ 1,5 M, COM SOLO DE 1ª CATEGORIA EM LOCAIS COM ALTO NÍVEL DE INTERFERÊNCIA. AF_04/2016</v>
          </cell>
          <cell r="C4845" t="str">
            <v>M3</v>
          </cell>
          <cell r="D4845">
            <v>14.05</v>
          </cell>
        </row>
        <row r="4846">
          <cell r="A4846">
            <v>93361</v>
          </cell>
          <cell r="B4846" t="str">
            <v>REATERRO MECANIZADO DE VALA COM ESCAVADEIRA HIDRÁULICA (CAPACIDADE DA CAÇAMBA: 0,8 M³ / POTÊNCIA: 111 HP), LARGURA ATÉ 1,5 M, PROFUNDIDADE DE 1,5 A 3,0 M, COM SOLO DE 1ª CATEGORIA EM LOCAIS COM ALTO NÍVEL DE INTERFERÊNCIA. AF_04/2016</v>
          </cell>
          <cell r="C4846" t="str">
            <v>M3</v>
          </cell>
          <cell r="D4846">
            <v>11.55</v>
          </cell>
        </row>
        <row r="4847">
          <cell r="A4847">
            <v>93362</v>
          </cell>
          <cell r="B4847" t="str">
            <v>REATERRO MECANIZADO DE VALA COM ESCAVADEIRA HIDRÁULICA (CAPACIDADE DA CAÇAMBA: 0,8 M³ / POTÊNCIA: 111 HP), LARGURA DE 1,5 A 2,5 M, PROFUNDIDADE DE 1,5 A 3,0 M, COM SOLO DE 1ª CATEGORIA EM LOCAIS COM ALTO NÍVEL DE INTERFERÊNCIA. AF_04/2016</v>
          </cell>
          <cell r="C4847" t="str">
            <v>M3</v>
          </cell>
          <cell r="D4847">
            <v>8.1999999999999993</v>
          </cell>
        </row>
        <row r="4848">
          <cell r="A4848">
            <v>93363</v>
          </cell>
          <cell r="B4848" t="str">
            <v>REATERRO MECANIZADO DE VALA COM ESCAVADEIRA HIDRÁULICA (CAPACIDADE DA CAÇAMBA: 0,8 M³ / POTÊNCIA: 111 HP), LARGURA ATÉ 1,5 M, PROFUNDIDADE DE 3,0 A 4,5 M COM SOLO DE 1ª CATEGORIA EM LOCAIS COM ALTO NÍVEL DE INTERFERÊNCIA. AF_04/2016</v>
          </cell>
          <cell r="C4848" t="str">
            <v>M3</v>
          </cell>
          <cell r="D4848">
            <v>8.93</v>
          </cell>
        </row>
        <row r="4849">
          <cell r="A4849">
            <v>93364</v>
          </cell>
          <cell r="B4849" t="str">
            <v>REATERRO MECANIZADO DE VALA COM ESCAVADEIRA HIDRÁULICA (CAPACIDADE DA CAÇAMBA: 0,8 M³ / POTÊNCIA: 111 HP), LARGURA DE 1,5 A 2,5 M, PROFUNDIDADE DE 3,0  A 4,5 M, COM SOLO (SEM SUBSTITUIÇÃO) DE 1ª CATEGORIA EM LOCAIS COM ALTO NÍVEL DE INTERFERÊNCIA. AF_04/2016</v>
          </cell>
          <cell r="C4849" t="str">
            <v>M3</v>
          </cell>
          <cell r="D4849">
            <v>6.96</v>
          </cell>
        </row>
        <row r="4850">
          <cell r="A4850">
            <v>93365</v>
          </cell>
          <cell r="B4850" t="str">
            <v>REATERRO MECANIZADO DE VALA COM ESCAVADEIRA HIDRÁULICA (CAPACIDADE DA CAÇAMBA: 0,8 M³ / POTÊNCIA: 111 HP), LARGURA ATÉ 1,5 M, PROFUNDIDADE DE 4,5 A 6,0 M, COM SOLO DE 1ª CATEGORIA EM LOCAIS COM ALTO NÍVEL DE INTERFERÊNCIA. AF_04/2016</v>
          </cell>
          <cell r="C4850" t="str">
            <v>M3</v>
          </cell>
          <cell r="D4850">
            <v>7.79</v>
          </cell>
        </row>
        <row r="4851">
          <cell r="A4851">
            <v>93366</v>
          </cell>
          <cell r="B4851" t="str">
            <v>REATERRO MECANIZADO DE VALA COM ESCAVADEIRA HIDRÁULICA (CAPACIDADE DA CAÇAMBA: 0,8 M³ / POTÊNCIA: 111 HP), LARGURA DE 1,5 A 2,5 M, PROFUNDIDADE DE 4,5 A 6,0 M, COM SOLO DE 1ª CATEGORIA EM LOCAIS COM ALTO NÍVEL DE INTERFERÊNCIA. AF_04/2016</v>
          </cell>
          <cell r="C4851" t="str">
            <v>M3</v>
          </cell>
          <cell r="D4851">
            <v>6.36</v>
          </cell>
        </row>
        <row r="4852">
          <cell r="A4852">
            <v>93367</v>
          </cell>
          <cell r="B4852" t="str">
            <v>REATERRO MECANIZADO DE VALA COM ESCAVADEIRA HIDRÁULICA (CAPACIDADE DA CAÇAMBA: 0,8 M³ / POTÊNCIA: 111 HP), LARGURA DE 1,5 A 2,5 M, PROFUNDIDADE ATÉ 1,5 M, COM SOLO DE 1ª CATEGORIA EM LOCAIS COM BAIXO NÍVEL DE INTERFERÊNCIA. AF_04/2016</v>
          </cell>
          <cell r="C4852" t="str">
            <v>M3</v>
          </cell>
          <cell r="D4852">
            <v>13.17</v>
          </cell>
        </row>
        <row r="4853">
          <cell r="A4853">
            <v>93368</v>
          </cell>
          <cell r="B4853" t="str">
            <v>REATERRO MECANIZADO DE VALA COM ESCAVADEIRA HIDRÁULICA (CAPACIDADE DA CAÇAMBA: 0,8 M³ / POTÊNCIA: 111 HP), LARGURA ATÉ 1,5 M, PROFUNDIDADE DE 1,5 A 3,0 M, COM SOLO DE 1ª CATEGORIA EM LOCAIS COM BAIXO NÍVEL DE INTERFERÊNCIA. AF_04/2016</v>
          </cell>
          <cell r="C4853" t="str">
            <v>M3</v>
          </cell>
          <cell r="D4853">
            <v>10.59</v>
          </cell>
        </row>
        <row r="4854">
          <cell r="A4854">
            <v>93369</v>
          </cell>
          <cell r="B4854" t="str">
            <v>REATERRO MECANIZADO DE VALA COM ESCAVADEIRA HIDRÁULICA (CAPACIDADE DA CAÇAMBA: 0,8 M³ / POTÊNCIA: 111 HP), LARGURA DE 1,5 A 2,5 M, PROFUNDIDADE DE 1,5 A 3,0 M, COM SOLO (SEM SUBSTITUIÇÃO) DE 1ª CATEGORIA EM LOCAIS COM BAIXO NÍVEL DE INTERFERÊNCIA. AF_04/2016</v>
          </cell>
          <cell r="C4854" t="str">
            <v>M3</v>
          </cell>
          <cell r="D4854">
            <v>7.32</v>
          </cell>
        </row>
        <row r="4855">
          <cell r="A4855">
            <v>93370</v>
          </cell>
          <cell r="B4855" t="str">
            <v>REATERRO MECANIZADO DE VALA COM ESCAVADEIRA HIDRÁULICA (CAPACIDADE DA CAÇAMBA: 0,8 M³ / POTÊNCIA: 111 HP), LARGURA ATÉ 1,5 M, PROFUNDIDADE DE 3,0 A 4,5 M, COM SOLO DE 1ª CATEGORIA EM LOCAIS COM BAIXO NÍVEL DE INTERFERÊNCIA. AF_04/2016</v>
          </cell>
          <cell r="C4855" t="str">
            <v>M3</v>
          </cell>
          <cell r="D4855">
            <v>8.0500000000000007</v>
          </cell>
        </row>
        <row r="4856">
          <cell r="A4856">
            <v>93371</v>
          </cell>
          <cell r="B4856" t="str">
            <v>REATERRO MECANIZADO DE VALA COM ESCAVADEIRA HIDRÁULICA (CAPACIDADE DA CAÇAMBA: 0,8 M³ / POTÊNCIA: 111 HP), LARGURA DE 1,5 A 2,5 M, PROFUNDIDADE DE 3,0 A 4,5 M, COM SOLO (SEM SUBSTITUIÇÃO) DE 1ª CATEGORIA EM LOCAIS COM BAIXO NÍVEL DE INTERFERÊNCIA. AF_04/2016</v>
          </cell>
          <cell r="C4856" t="str">
            <v>M3</v>
          </cell>
          <cell r="D4856">
            <v>6.09</v>
          </cell>
        </row>
        <row r="4857">
          <cell r="A4857">
            <v>93372</v>
          </cell>
          <cell r="B4857" t="str">
            <v>REATERRO MECANIZADO DE VALA COM ESCAVADEIRA HIDRÁULICA (CAPACIDADE DA CAÇAMBA: 0,8 M³ / POTÊNCIA: 111 HP), LARGURA ATÉ 1,5 M, PROFUNDIDADE DE 4,5 A 6,0 M, COM SOLO DE 1ª CATEGORIA EM LOCAIS COM BAIXO NÍVEL DE INTERFERÊNCIA. AF_04/2016</v>
          </cell>
          <cell r="C4857" t="str">
            <v>M3</v>
          </cell>
          <cell r="D4857">
            <v>6.98</v>
          </cell>
        </row>
        <row r="4858">
          <cell r="A4858">
            <v>93373</v>
          </cell>
          <cell r="B4858" t="str">
            <v>REATERRO MECANIZADO DE VALA COM ESCAVADEIRA HIDRÁULICA (CAPACIDADE DA CAÇAMBA: 0,8 M³ / POTÊNCIA: 111 HP), LARGURA DE 1,5 A 2,5 M, PROFUNDIDADE DE 4,5 A 6,0 M, COM SOLO (SEM SUBSTITUIÇÃO) DE 1ª CATEGORIA EM LOCAIS COM BAIXO NÍVEL DE INTERFERÊNCIA. AF_04/2016</v>
          </cell>
          <cell r="C4858" t="str">
            <v>M3</v>
          </cell>
          <cell r="D4858">
            <v>5.49</v>
          </cell>
        </row>
        <row r="4859">
          <cell r="A4859">
            <v>93374</v>
          </cell>
          <cell r="B4859" t="str">
            <v>REATERRO MECANIZADO DE VALA COM RETROESCAVADEIRA (CAPACIDADE DA CAÇAMBA DA RETRO: 0,26 M³ / POTÊNCIA: 88 HP), LARGURA ATÉ 0,8 M, PROFUNDIDADE ATÉ 1,5 M, COM SOLO (SEM SUBSTITUIÇÃO) DE 1ª CATEGORIA EM LOCAIS COM ALTO NÍVEL DE INTERFERÊNCIA. AF_04/2016</v>
          </cell>
          <cell r="C4859" t="str">
            <v>M3</v>
          </cell>
          <cell r="D4859">
            <v>17.48</v>
          </cell>
        </row>
        <row r="4860">
          <cell r="A4860">
            <v>93375</v>
          </cell>
          <cell r="B4860" t="str">
            <v>REATERRO MECANIZADO DE VALA COM RETROESCAVADEIRA (CAPACIDADE DA CAÇAMBA DA RETRO: 0,26 M³ / POTÊNCIA: 88 HP), LARGURA DE 0,8 A 1,5 M, PROFUNDIDADE ATÉ 1,5 M, COM SOLO DE 1ª CATEGORIA EM LOCAIS COM ALTO NÍVEL DE INTERFERÊNCIA. AF_04/2016</v>
          </cell>
          <cell r="C4860" t="str">
            <v>M3</v>
          </cell>
          <cell r="D4860">
            <v>13.43</v>
          </cell>
        </row>
        <row r="4861">
          <cell r="A4861">
            <v>93376</v>
          </cell>
          <cell r="B4861" t="str">
            <v>REATERRO MECANIZADO DE VALA COM RETROESCAVADEIRA (CAPACIDADE DA CAÇAMBA DA RETRO: 0,26 M³ / POTÊNCIA: 88 HP), LARGURA ATÉ 0,8 M, PROFUNDIDADE DE 1,5 A 3,0 M, COM SOLO DE 1ª CATEGORIA EM LOCAIS COM ALTO NÍVEL DE INTERFERÊNCIA. AF_04/2016</v>
          </cell>
          <cell r="C4861" t="str">
            <v>M3</v>
          </cell>
          <cell r="D4861">
            <v>10.93</v>
          </cell>
        </row>
        <row r="4862">
          <cell r="A4862">
            <v>93377</v>
          </cell>
          <cell r="B4862" t="str">
            <v>REATERRO MECANIZADO DE VALA COM RETROESCAVADEIRA (CAPACIDADE DA CAÇAMBA DA RETRO: 0,26 M³ / POTÊNCIA: 88 HP), LARGURA DE 0,8 A 1,5 M, PROFUNDIDADE DE 1,5 A 3,0 M, COM SOLO (SEM SUBSTITUIÇÃO) DE 1ª CATEGORIA EM LOCAIS COM ALTO NÍVEL DE INTERFERÊNCIA. AF_04/2016</v>
          </cell>
          <cell r="C4862" t="str">
            <v>M3</v>
          </cell>
          <cell r="D4862">
            <v>7.18</v>
          </cell>
        </row>
        <row r="4863">
          <cell r="A4863">
            <v>93378</v>
          </cell>
          <cell r="B4863" t="str">
            <v>REATERRO MECANIZADO DE VALA COM RETROESCAVADEIRA (CAPACIDADE DA CAÇAMBA DA RETRO: 0,26 M³ / POTÊNCIA: 88 HP), LARGURA ATÉ 0,8 M, PROFUNDIDADE ATÉ 1,5 M, COM SOLO DE 1ª CATEGORIA EM LOCAIS COM BAIXO NÍVEL DE INTERFERÊNCIA. AF_04/2016</v>
          </cell>
          <cell r="C4863" t="str">
            <v>M3</v>
          </cell>
          <cell r="D4863">
            <v>16.39</v>
          </cell>
        </row>
        <row r="4864">
          <cell r="A4864">
            <v>93379</v>
          </cell>
          <cell r="B4864" t="str">
            <v>REATERRO MECANIZADO DE VALA COM RETROESCAVADEIRA (CAPACIDADE DA CAÇAMBA DA RETRO: 0,26 M³ / POTÊNCIA: 88 HP), LARGURA DE 0,8 A 1,5 M, PROFUNDIDADE ATÉ 1,5 M, COM SOLO DE 1ª CATEGORIA EM LOCAIS COM BAIXO NÍVEL DE INTERFERÊNCIA. AF_04/2016</v>
          </cell>
          <cell r="C4864" t="str">
            <v>M3</v>
          </cell>
          <cell r="D4864">
            <v>12.6</v>
          </cell>
        </row>
        <row r="4865">
          <cell r="A4865">
            <v>93380</v>
          </cell>
          <cell r="B4865" t="str">
            <v>REATERRO MECANIZADO DE VALA COM RETROESCAVADEIRA (CAPACIDADE DA CAÇAMBA DA RETRO: 0,26 M³ / POTÊNCIA: 88 HP), LARGURA ATÉ 0,8 M, PROFUNDIDADE DE 1,5 A 3,0 M, COM SOLO DE 1ª CATEGORIA EM LOCAIS COM BAIXO NÍVEL DE INTERFERÊNCIA. AF_04/2016</v>
          </cell>
          <cell r="C4865" t="str">
            <v>M3</v>
          </cell>
          <cell r="D4865">
            <v>10.29</v>
          </cell>
        </row>
        <row r="4866">
          <cell r="A4866">
            <v>93381</v>
          </cell>
          <cell r="B4866" t="str">
            <v>REATERRO MECANIZADO DE VALA COM RETROESCAVADEIRA (CAPACIDADE DA CAÇAMBA DA RETRO: 0,26 M³ / POTÊNCIA: 88 HP), LARGURA DE 0,8 A 1,5 M, PROFUNDIDADE DE 1,5 A 3,0 M, COM SOLO (SEM SUBSTITUIÇÃO) DE 1ª CATEGORIA EM LOCAIS COM BAIXO NÍVEL DE INTERFERÊNCIA. AF_04/2016</v>
          </cell>
          <cell r="C4866" t="str">
            <v>M3</v>
          </cell>
          <cell r="D4866">
            <v>6.73</v>
          </cell>
        </row>
        <row r="4867">
          <cell r="A4867">
            <v>93382</v>
          </cell>
          <cell r="B4867" t="str">
            <v>REATERRO MANUAL DE VALAS COM COMPACTAÇÃO MECANIZADA. AF_04/2016</v>
          </cell>
          <cell r="C4867" t="str">
            <v>M3</v>
          </cell>
          <cell r="D4867">
            <v>21.36</v>
          </cell>
        </row>
        <row r="4868">
          <cell r="A4868">
            <v>96995</v>
          </cell>
          <cell r="B4868" t="str">
            <v>REATERRO MANUAL APILOADO COM SOQUETE. AF_10/2017</v>
          </cell>
          <cell r="C4868" t="str">
            <v>M3</v>
          </cell>
          <cell r="D4868">
            <v>31.8</v>
          </cell>
        </row>
        <row r="4869">
          <cell r="A4869">
            <v>72838</v>
          </cell>
          <cell r="B4869" t="str">
            <v>TRANSPORTE COMERCIAL COM CAMINHAO CARROCERIA 9 T, RODOVIA EM LEITO NATURAL</v>
          </cell>
          <cell r="C4869" t="str">
            <v>TXKM</v>
          </cell>
          <cell r="D4869">
            <v>0.88</v>
          </cell>
        </row>
        <row r="4870">
          <cell r="A4870">
            <v>72839</v>
          </cell>
          <cell r="B4870" t="str">
            <v>TRANSPORTE COMERCIAL COM CAMINHAO CARROCERIA 9 T, RODOVIA COM REVESTIMENTO PRIMARIO</v>
          </cell>
          <cell r="C4870" t="str">
            <v>TXKM</v>
          </cell>
          <cell r="D4870">
            <v>0.71</v>
          </cell>
        </row>
        <row r="4871">
          <cell r="A4871">
            <v>72840</v>
          </cell>
          <cell r="B4871" t="str">
            <v>TRANSPORTE COMERCIAL COM CAMINHAO CARROCERIA 9 T, RODOVIA PAVIMENTADA</v>
          </cell>
          <cell r="C4871" t="str">
            <v>TXKM</v>
          </cell>
          <cell r="D4871">
            <v>0.59</v>
          </cell>
        </row>
        <row r="4872">
          <cell r="A4872">
            <v>72844</v>
          </cell>
          <cell r="B4872" t="str">
            <v>CARGA, MANOBRAS E DESCARGA DE AREIA, BRITA, PEDRA DE MAO E SOLOS COM CAMINHAO BASCULANTE 6 M3 (DESCARGA LIVRE)</v>
          </cell>
          <cell r="C4872" t="str">
            <v>T</v>
          </cell>
          <cell r="D4872">
            <v>0.77</v>
          </cell>
        </row>
        <row r="4873">
          <cell r="A4873">
            <v>72845</v>
          </cell>
          <cell r="B4873" t="str">
            <v>CARGA, MANOBRAS E DESCARGA DE BRITA PARA TRATAMENTOS SUPERFICIAIS, COM CAMINHAO BASCULANTE 6 M3</v>
          </cell>
          <cell r="C4873" t="str">
            <v>T</v>
          </cell>
          <cell r="D4873">
            <v>4.63</v>
          </cell>
        </row>
        <row r="4874">
          <cell r="A4874">
            <v>72846</v>
          </cell>
          <cell r="B4874" t="str">
            <v>CARGA, MANOBRAS E DESCARGA DE MISTURA BETUMINOSA A QUENTE, COM CAMINHAO BASCULANTE 6 M3</v>
          </cell>
          <cell r="C4874" t="str">
            <v>T</v>
          </cell>
          <cell r="D4874">
            <v>3.82</v>
          </cell>
        </row>
        <row r="4875">
          <cell r="A4875">
            <v>72847</v>
          </cell>
          <cell r="B4875" t="str">
            <v>CARGA, MANOBRAS E DESCARGA DE MISTURA BETUMINOSA A FRIO, COM CAMINHAO BASCULANTE 6 M3</v>
          </cell>
          <cell r="C4875" t="str">
            <v>T</v>
          </cell>
          <cell r="D4875">
            <v>8.23</v>
          </cell>
        </row>
        <row r="4876">
          <cell r="A4876">
            <v>72848</v>
          </cell>
          <cell r="B4876" t="str">
            <v>CARGA, MANOBRAS E DESCARGA DE BRITA PARA BASE DE MACADAME, COM CAMINHAO BASCULANTE 6 M3</v>
          </cell>
          <cell r="C4876" t="str">
            <v>T</v>
          </cell>
          <cell r="D4876">
            <v>2.0499999999999998</v>
          </cell>
        </row>
        <row r="4877">
          <cell r="A4877">
            <v>72849</v>
          </cell>
          <cell r="B4877" t="str">
            <v>CARGA, MANOBRAS E DESCARGA DE MISTURAS DE SOLOS E AGREGADOS (BASES ESTABILIZADAS EM USINA) COM CAMINHAO BASCULANTE 6 M3</v>
          </cell>
          <cell r="C4877" t="str">
            <v>T</v>
          </cell>
          <cell r="D4877">
            <v>2.63</v>
          </cell>
        </row>
        <row r="4878">
          <cell r="A4878">
            <v>72850</v>
          </cell>
          <cell r="B4878" t="str">
            <v>CARGA, MANOBRAS E DESCARGA DE MATERIAIS DIVERSOS, COM CAMINHAO CARROCERIA 9T (CARGA E DESCARGA MANUAIS)</v>
          </cell>
          <cell r="C4878" t="str">
            <v>T</v>
          </cell>
          <cell r="D4878">
            <v>11.13</v>
          </cell>
        </row>
        <row r="4879">
          <cell r="A4879">
            <v>72882</v>
          </cell>
          <cell r="B4879" t="str">
            <v>TRANSPORTE COMERCIAL COM CAMINHAO CARROCERIA 9 T, RODOVIA EM LEITO NATURAL</v>
          </cell>
          <cell r="C4879" t="str">
            <v>M3XKM</v>
          </cell>
          <cell r="D4879">
            <v>1.32</v>
          </cell>
        </row>
        <row r="4880">
          <cell r="A4880">
            <v>72883</v>
          </cell>
          <cell r="B4880" t="str">
            <v>TRANSPORTE COMERCIAL COM CAMINHAO CARROCERIA 9 T, RODOVIA COM REVESTIMENTO PRIMARIO</v>
          </cell>
          <cell r="C4880" t="str">
            <v>M3XKM</v>
          </cell>
          <cell r="D4880">
            <v>1.05</v>
          </cell>
        </row>
        <row r="4881">
          <cell r="A4881">
            <v>72884</v>
          </cell>
          <cell r="B4881" t="str">
            <v>TRANSPORTE COMERCIAL COM CAMINHAO CARROCERIA 9 T, RODOVIA PAVIMENTADA</v>
          </cell>
          <cell r="C4881" t="str">
            <v>M3XKM</v>
          </cell>
          <cell r="D4881">
            <v>0.88</v>
          </cell>
        </row>
        <row r="4882">
          <cell r="A4882">
            <v>72888</v>
          </cell>
          <cell r="B4882" t="str">
            <v>CARGA, MANOBRAS E DESCARGA DE AREIA, BRITA, PEDRA DE MAO E SOLOS COM CAMINHAO BASCULANTE 6 M3 (DESCARGA LIVRE)</v>
          </cell>
          <cell r="C4882" t="str">
            <v>M3</v>
          </cell>
          <cell r="D4882">
            <v>1.1499999999999999</v>
          </cell>
        </row>
        <row r="4883">
          <cell r="A4883">
            <v>72890</v>
          </cell>
          <cell r="B4883" t="str">
            <v>CARGA, MANOBRAS E DESCARGA DE BRITA PARA TRATAMENTOS SUPERFICIAIS, COM CAMINHAO BASCULANTE 6 M3, DESCARGA EM DISTRIBUIDOR</v>
          </cell>
          <cell r="C4883" t="str">
            <v>M3</v>
          </cell>
          <cell r="D4883">
            <v>6.95</v>
          </cell>
        </row>
        <row r="4884">
          <cell r="A4884">
            <v>72891</v>
          </cell>
          <cell r="B4884" t="str">
            <v>CARGA, MANOBRAS E DESCARGA DE MISTURA BETUMINOSA A QUENTE, COM CAMINHAO BASCULANTE 6 M3, DESCARGA EM VIBRO-ACABADORA</v>
          </cell>
          <cell r="C4884" t="str">
            <v>M3</v>
          </cell>
          <cell r="D4884">
            <v>5.73</v>
          </cell>
        </row>
        <row r="4885">
          <cell r="A4885">
            <v>72892</v>
          </cell>
          <cell r="B4885" t="str">
            <v>CARGA, MANOBRAS E DESCARGA DE DE MISTURA BETUMINOSA A FRIO, COM CAMINHAO BASCULANTE 6 M3, DESCARGA EM VIBRO-ACABADORA</v>
          </cell>
          <cell r="C4885" t="str">
            <v>M3</v>
          </cell>
          <cell r="D4885">
            <v>12.35</v>
          </cell>
        </row>
        <row r="4886">
          <cell r="A4886">
            <v>72893</v>
          </cell>
          <cell r="B4886" t="str">
            <v>CARGA, MANOBRAS E DESCARGA DE BRITA PARA BASE DE MACADAME, COM CAMINHAO BASCULANTE 6 M3, DESCARGA EM DISTRIBUIDOR</v>
          </cell>
          <cell r="C4886" t="str">
            <v>M3</v>
          </cell>
          <cell r="D4886">
            <v>3.08</v>
          </cell>
        </row>
        <row r="4887">
          <cell r="A4887">
            <v>72894</v>
          </cell>
          <cell r="B4887" t="str">
            <v>CARGA, MANOBRAS E DESCARGA DE MISTURAS DE SOLOS E AGREGADOS, COM CAMINHAO BASCULANTE 6 M3, DESCARGA EM DISTRIBUIDOR</v>
          </cell>
          <cell r="C4887" t="str">
            <v>M3</v>
          </cell>
          <cell r="D4887">
            <v>3.95</v>
          </cell>
        </row>
        <row r="4888">
          <cell r="A4888">
            <v>72895</v>
          </cell>
          <cell r="B4888" t="str">
            <v>CARGA, MANOBRAS E DESCARGA DE MATERIAIS DIVERSOS, COM CAMINHAO BASCULANTE 6M3 (CARGA E DESCARGA MANUAIS)</v>
          </cell>
          <cell r="C4888" t="str">
            <v>M3</v>
          </cell>
          <cell r="D4888">
            <v>20.84</v>
          </cell>
        </row>
        <row r="4889">
          <cell r="A4889">
            <v>72897</v>
          </cell>
          <cell r="B4889" t="str">
            <v>CARGA MANUAL DE ENTULHO EM CAMINHAO BASCULANTE 6 M3</v>
          </cell>
          <cell r="C4889" t="str">
            <v>M3</v>
          </cell>
          <cell r="D4889">
            <v>17.46</v>
          </cell>
        </row>
        <row r="4890">
          <cell r="A4890">
            <v>72898</v>
          </cell>
          <cell r="B4890" t="str">
            <v>CARGA E DESCARGA MECANIZADAS DE ENTULHO EM CAMINHAO BASCULANTE 6 M3</v>
          </cell>
          <cell r="C4890" t="str">
            <v>M3</v>
          </cell>
          <cell r="D4890">
            <v>3.84</v>
          </cell>
        </row>
        <row r="4891">
          <cell r="A4891">
            <v>72899</v>
          </cell>
          <cell r="B4891" t="str">
            <v>TRANSPORTE DE ENTULHO COM CAMINHÃO BASCULANTE 6 M3, RODOVIA PAVIMENTADA, DMT ATE 0,5 KM</v>
          </cell>
          <cell r="C4891" t="str">
            <v>M3</v>
          </cell>
          <cell r="D4891">
            <v>5.38</v>
          </cell>
        </row>
        <row r="4892">
          <cell r="A4892">
            <v>72900</v>
          </cell>
          <cell r="B4892" t="str">
            <v>TRANSPORTE DE ENTULHO COM CAMINHAO BASCULANTE 6 M3, RODOVIA PAVIMENTADA, DMT 0,5 A 1,0 KM</v>
          </cell>
          <cell r="C4892" t="str">
            <v>M3</v>
          </cell>
          <cell r="D4892">
            <v>5.93</v>
          </cell>
        </row>
        <row r="4893">
          <cell r="A4893" t="str">
            <v>74010/1</v>
          </cell>
          <cell r="B4893" t="str">
            <v>CARGA E DESCARGA MECANICA DE SOLO UTILIZANDO CAMINHAO BASCULANTE 6,0M3/16T E PA CARREGADEIRA SOBRE PNEUS 128 HP, CAPACIDADE DA CAÇAMBA 1,7 A 2,8 M3, PESO OPERACIONAL 11632 KG</v>
          </cell>
          <cell r="C4893" t="str">
            <v>M3</v>
          </cell>
          <cell r="D4893">
            <v>1.68</v>
          </cell>
        </row>
        <row r="4894">
          <cell r="A4894">
            <v>83356</v>
          </cell>
          <cell r="B4894" t="str">
            <v>TRANSPORTE COMERCIAL DE BRITA</v>
          </cell>
          <cell r="C4894" t="str">
            <v>M3XKM</v>
          </cell>
          <cell r="D4894">
            <v>0.78</v>
          </cell>
        </row>
        <row r="4895">
          <cell r="A4895">
            <v>83358</v>
          </cell>
          <cell r="B4895" t="str">
            <v>TRANSPORTE DE PAVIMENTACAO REMOVIDA (RODOVIAS NAO URBANAS)</v>
          </cell>
          <cell r="C4895" t="str">
            <v>M3XKM</v>
          </cell>
          <cell r="D4895">
            <v>1.62</v>
          </cell>
        </row>
        <row r="4896">
          <cell r="A4896">
            <v>95303</v>
          </cell>
          <cell r="B4896" t="str">
            <v>TRANSPORTE COM CAMINHÃO BASCULANTE 10 M3 DE MASSA ASFALTICA PARA PAVIMENTAÇÃO URBANA</v>
          </cell>
          <cell r="C4896" t="str">
            <v>M3XKM</v>
          </cell>
          <cell r="D4896">
            <v>1</v>
          </cell>
        </row>
        <row r="4897">
          <cell r="A4897">
            <v>97912</v>
          </cell>
          <cell r="B4897" t="str">
            <v>TRANSPORTE COM CAMINHÃO BASCULANTE DE 6 M3, EM VIA URBANA EM LEITO NATURAL (UNIDADE: M3XKM). AF_01/2018</v>
          </cell>
          <cell r="C4897" t="str">
            <v>M3XKM</v>
          </cell>
          <cell r="D4897">
            <v>2.15</v>
          </cell>
        </row>
        <row r="4898">
          <cell r="A4898">
            <v>97913</v>
          </cell>
          <cell r="B4898" t="str">
            <v>TRANSPORTE COM CAMINHÃO BASCULANTE DE 6 M3, EM VIA URBANA EM REVESTIMENTO PRIMÁRIO (UNIDADE: M3XKM). AF_01/2018</v>
          </cell>
          <cell r="C4898" t="str">
            <v>M3XKM</v>
          </cell>
          <cell r="D4898">
            <v>1.65</v>
          </cell>
        </row>
        <row r="4899">
          <cell r="A4899">
            <v>97914</v>
          </cell>
          <cell r="B4899" t="str">
            <v>TRANSPORTE COM CAMINHÃO BASCULANTE DE 6 M3, EM VIA URBANA PAVIMENTADA, DMT ATÉ 30 KM (UNIDADE: M3XKM). AF_01/2018</v>
          </cell>
          <cell r="C4899" t="str">
            <v>M3XKM</v>
          </cell>
          <cell r="D4899">
            <v>1.55</v>
          </cell>
        </row>
        <row r="4900">
          <cell r="A4900">
            <v>97915</v>
          </cell>
          <cell r="B4900" t="str">
            <v>TRANSPORTE COM CAMINHÃO BASCULANTE DE 6 M3, EM VIA URBANA PAVIMENTADA, DMT ACIMA DE 30 KM (UNIDADE: M3XKM). AF_01/2018</v>
          </cell>
          <cell r="C4900" t="str">
            <v>M3XKM</v>
          </cell>
          <cell r="D4900">
            <v>1.0900000000000001</v>
          </cell>
        </row>
        <row r="4901">
          <cell r="A4901">
            <v>97916</v>
          </cell>
          <cell r="B4901" t="str">
            <v>TRANSPORTE COM CAMINHÃO BASCULANTE DE 6 M3, EM VIA URBANA EM LEITO NATURAL (UNIDADE: TXKM). AF_01/2018</v>
          </cell>
          <cell r="C4901" t="str">
            <v>TXKM</v>
          </cell>
          <cell r="D4901">
            <v>1.43</v>
          </cell>
        </row>
        <row r="4902">
          <cell r="A4902">
            <v>97917</v>
          </cell>
          <cell r="B4902" t="str">
            <v>TRANSPORTE COM CAMINHÃO BASCULANTE DE 6 M3, EM VIA URBANA EM REVESTIMENTO PRIMÁRIO (UNIDADE: TXKM). AF_01/2018</v>
          </cell>
          <cell r="C4902" t="str">
            <v>TXKM</v>
          </cell>
          <cell r="D4902">
            <v>1.0900000000000001</v>
          </cell>
        </row>
        <row r="4903">
          <cell r="A4903">
            <v>97918</v>
          </cell>
          <cell r="B4903" t="str">
            <v>TRANSPORTE COM CAMINHÃO BASCULANTE DE 6 M3, EM VIA URBANA PAVIMENTADA, DMT ATÉ 30 KM (UNIDADE: TXKM). AF_01/2018</v>
          </cell>
          <cell r="C4903" t="str">
            <v>TXKM</v>
          </cell>
          <cell r="D4903">
            <v>1.03</v>
          </cell>
        </row>
        <row r="4904">
          <cell r="A4904">
            <v>97919</v>
          </cell>
          <cell r="B4904" t="str">
            <v>TRANSPORTE COM CAMINHÃO BASCULANTE DE 6 M3, EM VIA URBANA PAVIMENTADA, DMT ACIMA DE 30 KM (UNIDADE: TXKM). AF_01/2018</v>
          </cell>
          <cell r="C4904" t="str">
            <v>TXKM</v>
          </cell>
          <cell r="D4904">
            <v>0.72</v>
          </cell>
        </row>
        <row r="4905">
          <cell r="A4905">
            <v>94097</v>
          </cell>
          <cell r="B4905" t="str">
            <v>PREPARO DE FUNDO DE VALA COM LARGURA MENOR QUE 1,5 M, EM LOCAL COM NÍVEL BAIXO DE INTERFERÊNCIA. AF_06/2016</v>
          </cell>
          <cell r="C4905" t="str">
            <v>M2</v>
          </cell>
          <cell r="D4905">
            <v>4.08</v>
          </cell>
        </row>
        <row r="4906">
          <cell r="A4906">
            <v>94098</v>
          </cell>
          <cell r="B4906" t="str">
            <v>PREPARO DE FUNDO DE VALA  COM LARGURA MENOR QUE 1,5 M, EM LOCAL COM NÍVEL ALTO DE INTERFERÊNCIA. AF_06/2016</v>
          </cell>
          <cell r="C4906" t="str">
            <v>M2</v>
          </cell>
          <cell r="D4906">
            <v>4.67</v>
          </cell>
        </row>
        <row r="4907">
          <cell r="A4907">
            <v>94099</v>
          </cell>
          <cell r="B4907" t="str">
            <v>PREPARO DE FUNDO DE VALA COM LARGURA MAIOR OU IGUAL A 1,5 M E MENOR QUE 2,5 M, EM LOCAL COM NÍVEL BAIXO DE INTERFERÊNCIA. AF_06/2016</v>
          </cell>
          <cell r="C4907" t="str">
            <v>M2</v>
          </cell>
          <cell r="D4907">
            <v>2.0499999999999998</v>
          </cell>
        </row>
        <row r="4908">
          <cell r="A4908">
            <v>94100</v>
          </cell>
          <cell r="B4908" t="str">
            <v>PREPARO DE FUNDO DE VALA  COM LARGURA MAIOR OU IGUAL A 1,5 M E MENOR QUE 2,5 M, EM LOCAL COM NÍVEL ALTO DE INTERFERÊNCIA. AF_06/2016</v>
          </cell>
          <cell r="C4908" t="str">
            <v>M2</v>
          </cell>
          <cell r="D4908">
            <v>2.62</v>
          </cell>
        </row>
        <row r="4909">
          <cell r="A4909">
            <v>94102</v>
          </cell>
          <cell r="B4909" t="str">
            <v>LASTRO DE VALA COM PREPARO DE FUNDO, LARGURA MENOR QUE 1,5 M, COM CAMADA DE AREIA, LANÇAMENTO MANUAL, EM LOCAL COM NÍVEL BAIXO DE INTERFERÊNCIA. AF_06/2016</v>
          </cell>
          <cell r="C4909" t="str">
            <v>M3</v>
          </cell>
          <cell r="D4909">
            <v>155.19999999999999</v>
          </cell>
        </row>
        <row r="4910">
          <cell r="A4910">
            <v>94103</v>
          </cell>
          <cell r="B4910" t="str">
            <v>LASTRO DE VALA COM PREPARO DE FUNDO, LARGURA MENOR QUE 1,5 M, COM CAMADA DE BRITA, LANÇAMENTO MANUAL, EM LOCAL COM NÍVEL BAIXO DE INTERFERÊNCIA. AF_06/2016</v>
          </cell>
          <cell r="C4910" t="str">
            <v>M3</v>
          </cell>
          <cell r="D4910">
            <v>199.23</v>
          </cell>
        </row>
        <row r="4911">
          <cell r="A4911">
            <v>94104</v>
          </cell>
          <cell r="B4911" t="str">
            <v>LASTRO DE VALA COM PREPARO DE FUNDO, LARGURA MENOR QUE 1,5 M, COM CAMADA DE AREIA, LANÇAMENTO MANUAL, EM LOCAL COM NÍVEL ALTO DE INTERFERÊNCIA. AF_06/2016</v>
          </cell>
          <cell r="C4911" t="str">
            <v>M3</v>
          </cell>
          <cell r="D4911">
            <v>158.43</v>
          </cell>
        </row>
        <row r="4912">
          <cell r="A4912">
            <v>94105</v>
          </cell>
          <cell r="B4912" t="str">
            <v>LASTRO DE VALA COM PREPARO DE FUNDO, LARGURA MENOR QUE 1,5 M, COM CAMADA DE BRITA, LANÇAMENTO MANUAL, EM LOCAL COM NÍVEL ALTO DE INTERFERÊNCIA. AF_06/2016</v>
          </cell>
          <cell r="C4912" t="str">
            <v>M3</v>
          </cell>
          <cell r="D4912">
            <v>202.49</v>
          </cell>
        </row>
        <row r="4913">
          <cell r="A4913">
            <v>94106</v>
          </cell>
          <cell r="B4913" t="str">
            <v>LASTRO COM PREPARO DE FUNDO, LARGURA MAIOR OU IGUAL A 1,5 M, COM CAMADA DE AREIA, LANÇAMENTO MANUAL, EM LOCAL COM NÍVEL BAIXO DE INTERFERÊNCIA. AF_06/2016</v>
          </cell>
          <cell r="C4913" t="str">
            <v>M3</v>
          </cell>
          <cell r="D4913">
            <v>138.62</v>
          </cell>
        </row>
        <row r="4914">
          <cell r="A4914">
            <v>94107</v>
          </cell>
          <cell r="B4914" t="str">
            <v>LASTRO COM PREPARO DE FUNDO, LARGURA MAIOR OU IGUAL A 1,5 M, COM CAMADA DE BRITA, LANÇAMENTO MANUAL, EM LOCAL COM NÍVEL BAIXO DE INTERFERÊNCIA. AF_06/2016</v>
          </cell>
          <cell r="C4914" t="str">
            <v>M3</v>
          </cell>
          <cell r="D4914">
            <v>182.67</v>
          </cell>
        </row>
        <row r="4915">
          <cell r="A4915">
            <v>94108</v>
          </cell>
          <cell r="B4915" t="str">
            <v>LASTRO COM PREPARO DE FUNDO, LARGURA MAIOR OU IGUAL A 1,5 M, COM CAMADA DE AREIA, LANÇAMENTO MANUAL, EM LOCAL COM NÍVEL ALTO DE INTERFERÊNCIA. AF_06/2016</v>
          </cell>
          <cell r="C4915" t="str">
            <v>M3</v>
          </cell>
          <cell r="D4915">
            <v>141.87</v>
          </cell>
        </row>
        <row r="4916">
          <cell r="A4916">
            <v>94110</v>
          </cell>
          <cell r="B4916" t="str">
            <v>LASTRO COM PREPARO DE FUNDO, LARGURA MAIOR OU IGUAL A 1,5 M, COM CAMADA DE BRITA, LANÇAMENTO MANUAL, EM LOCAL COM NÍVEL ALTO DE INTERFERÊNCIA. AF_06/2016</v>
          </cell>
          <cell r="C4916" t="str">
            <v>M3</v>
          </cell>
          <cell r="D4916">
            <v>185.9</v>
          </cell>
        </row>
        <row r="4917">
          <cell r="A4917">
            <v>94111</v>
          </cell>
          <cell r="B4917" t="str">
            <v>LASTRO DE VALA COM PREPARO DE FUNDO, LARGURA MENOR QUE 1,5 M, COM CAMADA DE AREIA, LANÇAMENTO MECANIZADO, EM LOCAL COM NÍVEL BAIXO DE INTERFERÊNCIA. AF_06/2016</v>
          </cell>
          <cell r="C4917" t="str">
            <v>M3</v>
          </cell>
          <cell r="D4917">
            <v>135.4</v>
          </cell>
        </row>
        <row r="4918">
          <cell r="A4918">
            <v>94112</v>
          </cell>
          <cell r="B4918" t="str">
            <v>LASTRO DE VALA COM PREPARO DE FUNDO, LARGURA MENOR QUE 1,5 M, COM CAMADA DE BRITA, LANÇAMENTO MECANIZADO, EM LOCAL COM NÍVEL BAIXO DE INTERFERÊNCIA. AF_06/2016</v>
          </cell>
          <cell r="C4918" t="str">
            <v>M3</v>
          </cell>
          <cell r="D4918">
            <v>174.86</v>
          </cell>
        </row>
        <row r="4919">
          <cell r="A4919">
            <v>94113</v>
          </cell>
          <cell r="B4919" t="str">
            <v>LASTRO DE VALA COM PREPARO DE FUNDO, LARGURA MENOR QUE 1,5 M, COM CAMADA DE AREIA, LANÇAMENTO MECANIZADO, EM LOCAL COM NÍVEL ALTO DE INTERFERÊNCIA. AF_06/2016</v>
          </cell>
          <cell r="C4919" t="str">
            <v>M3</v>
          </cell>
          <cell r="D4919">
            <v>140.82</v>
          </cell>
        </row>
        <row r="4920">
          <cell r="A4920">
            <v>94114</v>
          </cell>
          <cell r="B4920" t="str">
            <v>LASTRO DE VALA COM PREPARO DE FUNDO, LARGURA MENOR QUE 1,5 M, COM CAMADA DE BRITA, LANÇAMENTO MECANIZADO, EM LOCAL COM NÍVEL ALTO DE INTERFERÊNCIA. AF_06/2016</v>
          </cell>
          <cell r="C4920" t="str">
            <v>M3</v>
          </cell>
          <cell r="D4920">
            <v>180.96</v>
          </cell>
        </row>
        <row r="4921">
          <cell r="A4921">
            <v>94115</v>
          </cell>
          <cell r="B4921" t="str">
            <v>LASTRO COM PREPARO DE FUNDO, LARGURA MAIOR OU IGUAL A 1,5 M, COM CAMADA DE AREIA, LANÇAMENTO MECANIZADO, EM LOCAL COM NÍVEL BAIXO DE INTERFERÊNCIA. AF_06/2016</v>
          </cell>
          <cell r="C4921" t="str">
            <v>M3</v>
          </cell>
          <cell r="D4921">
            <v>109.84</v>
          </cell>
        </row>
        <row r="4922">
          <cell r="A4922">
            <v>94116</v>
          </cell>
          <cell r="B4922" t="str">
            <v>LASTRO COM PREPARO DE FUNDO, LARGURA MAIOR OU IGUAL A 1,5 M, COM CAMADA DE BRITA, LANÇAMENTO MECANIZADO, EM LOCAL COM NÍVEL BAIXO DE INTERFERÊNCIA. AF_06/2016</v>
          </cell>
          <cell r="C4922" t="str">
            <v>M3</v>
          </cell>
          <cell r="D4922">
            <v>145.61000000000001</v>
          </cell>
        </row>
        <row r="4923">
          <cell r="A4923">
            <v>94117</v>
          </cell>
          <cell r="B4923" t="str">
            <v>LASTRO COM PREPARO DE FUNDO, LARGURA MAIOR OU IGUAL A 1,5 M, COM CAMADA DE AREIA, LANÇAMENTO MECANIZADO, EM LOCAL COM NÍVEL ALTO DE INTERFERÊNCIA. AF_06/2016</v>
          </cell>
          <cell r="C4923" t="str">
            <v>M3</v>
          </cell>
          <cell r="D4923">
            <v>114.88</v>
          </cell>
        </row>
        <row r="4924">
          <cell r="A4924">
            <v>94118</v>
          </cell>
          <cell r="B4924" t="str">
            <v>LASTRO COM PREPARO DE FUNDO, LARGURA MAIOR OU IGUAL A 1,5 M, COM CAMADA DE BRITA, LANÇAMENTO MECANIZADO, EM LOCAL COM NÍVEL ALTO DE INTERFERÊNCIA. AF_06/2016</v>
          </cell>
          <cell r="C4924" t="str">
            <v>M3</v>
          </cell>
          <cell r="D4924">
            <v>151.52000000000001</v>
          </cell>
        </row>
        <row r="4925">
          <cell r="A4925">
            <v>6514</v>
          </cell>
          <cell r="B4925" t="str">
            <v>FORNECIMENTO E LANCAMENTO DE BRITA N. 4</v>
          </cell>
          <cell r="C4925" t="str">
            <v>M3</v>
          </cell>
          <cell r="D4925">
            <v>107.23</v>
          </cell>
        </row>
        <row r="4926">
          <cell r="A4926">
            <v>88549</v>
          </cell>
          <cell r="B4926" t="str">
            <v>FORNECIMENTO E ASSENTAMENTO DE BRITA 2-DRENOS E FILTROS   MM</v>
          </cell>
          <cell r="C4926" t="str">
            <v>M3</v>
          </cell>
          <cell r="D4926">
            <v>87.24</v>
          </cell>
        </row>
        <row r="4927">
          <cell r="A4927">
            <v>41721</v>
          </cell>
          <cell r="B4927" t="str">
            <v>COMPACTACAO MECANICA A 95% DO PROCTOR NORMAL - PAVIMENTACAO URBANA</v>
          </cell>
          <cell r="C4927" t="str">
            <v>M3</v>
          </cell>
          <cell r="D4927">
            <v>2.95</v>
          </cell>
        </row>
        <row r="4928">
          <cell r="A4928">
            <v>41722</v>
          </cell>
          <cell r="B4928" t="str">
            <v>COMPACTACAO MECANICA A 100% DO PROCTOR NORMAL - PAVIMENTACAO URBANA</v>
          </cell>
          <cell r="C4928" t="str">
            <v>M3</v>
          </cell>
          <cell r="D4928">
            <v>4.2699999999999996</v>
          </cell>
        </row>
        <row r="4929">
          <cell r="A4929" t="str">
            <v>74005/1</v>
          </cell>
          <cell r="B4929" t="str">
            <v>COMPACTACAO MECANICA, SEM CONTROLE DO GC (C/COMPACTADOR PLACA 400 KG)</v>
          </cell>
          <cell r="C4929" t="str">
            <v>M3</v>
          </cell>
          <cell r="D4929">
            <v>3.99</v>
          </cell>
        </row>
        <row r="4930">
          <cell r="A4930" t="str">
            <v>74005/2</v>
          </cell>
          <cell r="B4930" t="str">
            <v>COMPACTACAO MECANICA C/ CONTROLE DO GC&gt;=95% DO PN (AREAS) (C/MONIVELADORA 140 HP E ROLO COMPRESSOR VIBRATORIO 80 HP)</v>
          </cell>
          <cell r="C4930" t="str">
            <v>M3</v>
          </cell>
          <cell r="D4930">
            <v>5.0599999999999996</v>
          </cell>
        </row>
        <row r="4931">
          <cell r="A4931" t="str">
            <v>74034/1</v>
          </cell>
          <cell r="B4931" t="str">
            <v>ESPALHAMENTO DE MATERIAL DE 1A CATEGORIA COM TRATOR DE ESTEIRA COM 153HP</v>
          </cell>
          <cell r="C4931" t="str">
            <v>M3</v>
          </cell>
          <cell r="D4931">
            <v>1.58</v>
          </cell>
        </row>
        <row r="4932">
          <cell r="A4932">
            <v>83344</v>
          </cell>
          <cell r="B4932" t="str">
            <v>ESPALHAMENTO DE MATERIAL EM BOTA FORA, COM UTILIZACAO DE TRATOR DE ESTEIRAS DE 165 HP</v>
          </cell>
          <cell r="C4932" t="str">
            <v>M3</v>
          </cell>
          <cell r="D4932">
            <v>0.84</v>
          </cell>
        </row>
        <row r="4933">
          <cell r="A4933">
            <v>95606</v>
          </cell>
          <cell r="B4933" t="str">
            <v>UMIDIFICAÇÃO DE MATERIAL PARA VALAS COM CAMINHÃO PIPA 10000L. AF_11/2016</v>
          </cell>
          <cell r="C4933" t="str">
            <v>M3</v>
          </cell>
          <cell r="D4933">
            <v>1.2</v>
          </cell>
        </row>
        <row r="4934">
          <cell r="A4934">
            <v>72131</v>
          </cell>
          <cell r="B4934" t="str">
            <v>ALVENARIA EM TIJOLO CERAMICO MACICO 5X10X20CM 1 VEZ (ESPESSURA 20CM), ASSENTADO COM ARGAMASSA TRACO 1:2:8 (CIMENTO, CAL E AREIA)</v>
          </cell>
          <cell r="C4934" t="str">
            <v>M2</v>
          </cell>
          <cell r="D4934">
            <v>101.3</v>
          </cell>
        </row>
        <row r="4935">
          <cell r="A4935">
            <v>72132</v>
          </cell>
          <cell r="B4935" t="str">
            <v>ALVENARIA EM TIJOLO CERAMICO MACICO 5X10X20CM 1/2 VEZ (ESPESSURA 10CM), ASSENTADO COM ARGAMASSA TRACO 1:2:8 (CIMENTO, CAL E AREIA)</v>
          </cell>
          <cell r="C4935" t="str">
            <v>M2</v>
          </cell>
          <cell r="D4935">
            <v>52.1</v>
          </cell>
        </row>
        <row r="4936">
          <cell r="A4936">
            <v>72133</v>
          </cell>
          <cell r="B4936" t="str">
            <v>ALVENARIA EM TIJOLO CERAMICO MACICO 5X10X20CM 1 1/2 VEZ (ESPESSURA 30CM), ASSENTADO COM ARGAMASSA TRACO 1:2:8 (CIMENTO, CAL E AREIA)</v>
          </cell>
          <cell r="C4936" t="str">
            <v>M2</v>
          </cell>
          <cell r="D4936">
            <v>181.24</v>
          </cell>
        </row>
        <row r="4937">
          <cell r="A4937">
            <v>87471</v>
          </cell>
          <cell r="B4937" t="str">
            <v>ALVENARIA DE VEDAÇÃO DE BLOCOS CERÂMICOS FURADOS NA VERTICAL DE 9X19X39CM (ESPESSURA 9CM) DE PAREDES COM ÁREA LÍQUIDA MENOR QUE 6M² SEM VÃOS E ARGAMASSA DE ASSENTAMENTO COM PREPARO EM BETONEIRA. AF_06/2014</v>
          </cell>
          <cell r="C4937" t="str">
            <v>M2</v>
          </cell>
          <cell r="D4937">
            <v>33.85</v>
          </cell>
        </row>
        <row r="4938">
          <cell r="A4938">
            <v>87472</v>
          </cell>
          <cell r="B4938" t="str">
            <v>ALVENARIA DE VEDAÇÃO DE BLOCOS CERÂMICOS FURADOS NA VERTICAL DE 9X19X39CM (ESPESSURA 9CM) DE PAREDES COM ÁREA LÍQUIDA MENOR QUE 6M² SEM VÃOS E ARGAMASSA DE ASSENTAMENTO COM PREPARO MANUAL. AF_06/2014</v>
          </cell>
          <cell r="C4938" t="str">
            <v>M2</v>
          </cell>
          <cell r="D4938">
            <v>34.53</v>
          </cell>
        </row>
        <row r="4939">
          <cell r="A4939">
            <v>87473</v>
          </cell>
          <cell r="B4939" t="str">
            <v>ALVENARIA DE VEDAÇÃO DE BLOCOS CERÂMICOS FURADOS NA VERTICAL DE 14X19X39CM (ESPESSURA 14CM) DE PAREDES COM ÁREA LÍQUIDA MENOR QUE 6M² SEM VÃOS E ARGAMASSA DE ASSENTAMENTO COM PREPARO EM BETONEIRA. AF_06/2014</v>
          </cell>
          <cell r="C4939" t="str">
            <v>M2</v>
          </cell>
          <cell r="D4939">
            <v>47.05</v>
          </cell>
        </row>
        <row r="4940">
          <cell r="A4940">
            <v>87474</v>
          </cell>
          <cell r="B4940" t="str">
            <v>ALVENARIA DE VEDAÇÃO DE BLOCOS CERÂMICOS FURADOS NA VERTICAL DE 14X19X39CM (ESPESSURA 14CM) DE PAREDES COM ÁREA LÍQUIDA MENOR QUE 6M² SEM VÃOS E ARGAMASSA DE ASSENTAMENTO COM PREPARO MANUAL. AF_06/2014</v>
          </cell>
          <cell r="C4940" t="str">
            <v>M2</v>
          </cell>
          <cell r="D4940">
            <v>47.82</v>
          </cell>
        </row>
        <row r="4941">
          <cell r="A4941">
            <v>87475</v>
          </cell>
          <cell r="B4941" t="str">
            <v>ALVENARIA DE VEDAÇÃO DE BLOCOS CERÂMICOS FURADOS NA VERTICAL DE 19X19X39CM (ESPESSURA 19CM) DE PAREDES COM ÁREA LÍQUIDA MENOR QUE 6M² SEM VÃOS E ARGAMASSA DE ASSENTAMENTO COM PREPARO EM BETONEIRA. AF_06/2014</v>
          </cell>
          <cell r="C4941" t="str">
            <v>M2</v>
          </cell>
          <cell r="D4941">
            <v>55.1</v>
          </cell>
        </row>
        <row r="4942">
          <cell r="A4942">
            <v>87476</v>
          </cell>
          <cell r="B4942" t="str">
            <v>ALVENARIA DE VEDAÇÃO DE BLOCOS CERÂMICOS FURADOS NA VERTICAL DE 19X19X39CM (ESPESSURA 19CM) DE PAREDES COM ÁREA LÍQUIDA MENOR QUE 6M² SEM VÃOS E ARGAMASSA DE ASSENTAMENTO COM PREPARO MANUAL. AF_06/2014</v>
          </cell>
          <cell r="C4942" t="str">
            <v>M2</v>
          </cell>
          <cell r="D4942">
            <v>56</v>
          </cell>
        </row>
        <row r="4943">
          <cell r="A4943">
            <v>87477</v>
          </cell>
          <cell r="B4943" t="str">
            <v>ALVENARIA DE VEDAÇÃO DE BLOCOS CERÂMICOS FURADOS NA VERTICAL DE 9X19X39CM (ESPESSURA 9CM) DE PAREDES COM ÁREA LÍQUIDA MAIOR OU IGUAL A 6M² SEM VÃOS E ARGAMASSA DE ASSENTAMENTO COM PREPARO EM BETONEIRA. AF_06/2014</v>
          </cell>
          <cell r="C4943" t="str">
            <v>M2</v>
          </cell>
          <cell r="D4943">
            <v>30.26</v>
          </cell>
        </row>
        <row r="4944">
          <cell r="A4944">
            <v>87478</v>
          </cell>
          <cell r="B4944" t="str">
            <v>ALVENARIA DE VEDAÇÃO DE BLOCOS CERÂMICOS FURADOS NA VERTICAL DE 9X19X39CM (ESPESSURA 9CM) DE PAREDES COM ÁREA LÍQUIDA MAIOR OU IGUAL A 6M² SEM VÃOS E ARGAMASSA DE ASSENTAMENTO COM PREPARO MANUAL. AF_06/2014</v>
          </cell>
          <cell r="C4944" t="str">
            <v>M2</v>
          </cell>
          <cell r="D4944">
            <v>30.94</v>
          </cell>
        </row>
        <row r="4945">
          <cell r="A4945">
            <v>87479</v>
          </cell>
          <cell r="B4945" t="str">
            <v>ALVENARIA DE VEDAÇÃO DE BLOCOS CERÂMICOS FURADOS NA VERTICAL DE 14X19X39CM (ESPESSURA 14CM) DE PAREDES COM ÁREA LÍQUIDA MAIOR OU IGUAL A 6M² SEM VÃOS E ARGAMASSA DE ASSENTAMENTO COM PREPARO EM BETONEIRA. AF_06/2014</v>
          </cell>
          <cell r="C4945" t="str">
            <v>M2</v>
          </cell>
          <cell r="D4945">
            <v>42.87</v>
          </cell>
        </row>
        <row r="4946">
          <cell r="A4946">
            <v>87480</v>
          </cell>
          <cell r="B4946" t="str">
            <v>ALVENARIA DE VEDAÇÃO DE BLOCOS CERÂMICOS FURADOS NA VERTICAL DE 14X19X39CM (ESPESSURA 14CM) DE PAREDES COM ÁREA LÍQUIDA MAIOR OU IGUAL A 6M² SEM VÃOS E ARGAMASSA DE ASSENTAMENTO COM PREPARO MANUAL. AF_06/2014</v>
          </cell>
          <cell r="C4946" t="str">
            <v>M2</v>
          </cell>
          <cell r="D4946">
            <v>43.64</v>
          </cell>
        </row>
        <row r="4947">
          <cell r="A4947">
            <v>87481</v>
          </cell>
          <cell r="B4947" t="str">
            <v>ALVENARIA DE VEDAÇÃO DE BLOCOS CERÂMICOS FURADOS NA VERTICAL DE 19X19X39CM (ESPESSURA 19CM) DE PAREDES COM ÁREA LÍQUIDA MAIOR OU IGUAL A 6M² SEM VÃOS E ARGAMASSA DE ASSENTAMENTO COM PREPARO EM BETONEIRA. AF_06/2014</v>
          </cell>
          <cell r="C4947" t="str">
            <v>M2</v>
          </cell>
          <cell r="D4947">
            <v>50.94</v>
          </cell>
        </row>
        <row r="4948">
          <cell r="A4948">
            <v>87482</v>
          </cell>
          <cell r="B4948" t="str">
            <v>ALVENARIA DE VEDAÇÃO DE BLOCOS CERÂMICOS FURADOS NA VERTICAL DE 19X19X39CM (ESPESSURA 19CM) DE PAREDES COM ÁREA LÍQUIDA MAIOR OU IGUAL A 6M² SEM VÃOS E ARGAMASSA DE ASSENTAMENTO COM PREPARO MANUAL. AF_06/2014</v>
          </cell>
          <cell r="C4948" t="str">
            <v>M2</v>
          </cell>
          <cell r="D4948">
            <v>51.84</v>
          </cell>
        </row>
        <row r="4949">
          <cell r="A4949">
            <v>87483</v>
          </cell>
          <cell r="B4949" t="str">
            <v>ALVENARIA DE VEDAÇÃO DE BLOCOS CERÂMICOS FURADOS NA VERTICAL DE 9X19X39CM (ESPESSURA 9CM) DE PAREDES COM ÁREA LÍQUIDA MENOR QUE 6M² COM VÃOS E ARGAMASSA DE ASSENTAMENTO COM PREPARO EM BETONEIRA. AF_06/2014</v>
          </cell>
          <cell r="C4949" t="str">
            <v>M2</v>
          </cell>
          <cell r="D4949">
            <v>39.1</v>
          </cell>
        </row>
        <row r="4950">
          <cell r="A4950">
            <v>87484</v>
          </cell>
          <cell r="B4950" t="str">
            <v>ALVENARIA DE VEDAÇÃO DE BLOCOS CERÂMICOS FURADOS NA VERTICAL DE 9X19X39CM (ESPESSURA 9CM) DE PAREDES COM ÁREA LÍQUIDA MENOR QUE 6M² COM VÃOS E ARGAMASSA DE ASSENTAMENTO COM PREPARO MANUAL. AF_06/2014</v>
          </cell>
          <cell r="C4950" t="str">
            <v>M2</v>
          </cell>
          <cell r="D4950">
            <v>39.78</v>
          </cell>
        </row>
        <row r="4951">
          <cell r="A4951">
            <v>87485</v>
          </cell>
          <cell r="B4951" t="str">
            <v>ALVENARIA DE VEDAÇÃO DE BLOCOS CERÂMICOS FURADOS NA VERTICAL DE 14X19X39CM (ESPESSURA 14CM) DE PAREDES COM ÁREA LÍQUIDA MENOR QUE 6M² COM VÃOS E ARGAMASSA DE ASSENTAMENTO COM PREPARO EM BETONEIRA. AF_06/2014</v>
          </cell>
          <cell r="C4951" t="str">
            <v>M2</v>
          </cell>
          <cell r="D4951">
            <v>52.4</v>
          </cell>
        </row>
        <row r="4952">
          <cell r="A4952">
            <v>87487</v>
          </cell>
          <cell r="B4952" t="str">
            <v>ALVENARIA DE VEDAÇÃO DE BLOCOS CERÂMICOS FURADOS NA VERTICAL DE 19X19X39CM (ESPESSURA 19CM) DE PAREDES COM ÁREA LÍQUIDA MENOR QUE 6M² COM VÃOS E ARGAMASSA DE ASSENTAMENTO COM PREPARO EM BETONEIRA. AF_06/2014</v>
          </cell>
          <cell r="C4952" t="str">
            <v>M2</v>
          </cell>
          <cell r="D4952">
            <v>60.27</v>
          </cell>
        </row>
        <row r="4953">
          <cell r="A4953">
            <v>87488</v>
          </cell>
          <cell r="B4953" t="str">
            <v>ALVENARIA DE VEDAÇÃO DE BLOCOS CERÂMICOS FURADOS NA VERTICAL DE 19X19X39CM (ESPESSURA 19CM) DE PAREDES COM ÁREA LÍQUIDA MENOR QUE 6M² COM VÃOS E ARGAMASSA DE ASSENTAMENTO COM PREPARO MANUAL. AF_06/2014</v>
          </cell>
          <cell r="C4953" t="str">
            <v>M2</v>
          </cell>
          <cell r="D4953">
            <v>61.17</v>
          </cell>
        </row>
        <row r="4954">
          <cell r="A4954">
            <v>87489</v>
          </cell>
          <cell r="B4954" t="str">
            <v>ALVENARIA DE VEDAÇÃO DE BLOCOS CERÂMICOS FURADOS NA VERTICAL DE 9X19X39CM (ESPESSURA 9CM) DE PAREDES COM ÁREA LÍQUIDA MAIOR OU IGUAL A 6M² COM VÃOS E ARGAMASSA DE ASSENTAMENTO COM PREPARO EM BETONEIRA. AF_06/2014</v>
          </cell>
          <cell r="C4954" t="str">
            <v>M2</v>
          </cell>
          <cell r="D4954">
            <v>33.270000000000003</v>
          </cell>
        </row>
        <row r="4955">
          <cell r="A4955">
            <v>87490</v>
          </cell>
          <cell r="B4955" t="str">
            <v>ALVENARIA DE VEDAÇÃO DE BLOCOS CERÂMICOS FURADOS NA VERTICAL DE 9X19X39CM (ESPESSURA 9CM) DE PAREDES COM ÁREA LÍQUIDA MAIOR OU IGUAL A 6M² COM VÃOS E ARGAMASSA DE ASSENTAMENTO COM PREPARO MANUAL. AF_06/2014</v>
          </cell>
          <cell r="C4955" t="str">
            <v>M2</v>
          </cell>
          <cell r="D4955">
            <v>33.950000000000003</v>
          </cell>
        </row>
        <row r="4956">
          <cell r="A4956">
            <v>87491</v>
          </cell>
          <cell r="B4956" t="str">
            <v>ALVENARIA DE VEDAÇÃO DE BLOCOS CERÂMICOS FURADOS NA VERTICAL DE 14X19X39CM (ESPESSURA 14CM) DE PAREDES COM ÁREA LÍQUIDA MAIOR OU IGUAL A 6M² COM VÃOS E ARGAMASSA DE ASSENTAMENTO COM PREPARO EM BETONEIRA. AF_06/2014</v>
          </cell>
          <cell r="C4956" t="str">
            <v>M2</v>
          </cell>
          <cell r="D4956">
            <v>45.96</v>
          </cell>
        </row>
        <row r="4957">
          <cell r="A4957">
            <v>87492</v>
          </cell>
          <cell r="B4957" t="str">
            <v>ALVENARIA DE VEDAÇÃO DE BLOCOS CERÂMICOS FURADOS NA VERTICAL DE 14X19X39CM (ESPESSURA 14CM) DE PAREDES COM ÁREA LÍQUIDA MAIOR OU IGUAL A 6M² COM VÃOS E ARGAMASSA DE ASSENTAMENTO COM PREPARO MANUAL. AF_06/2014</v>
          </cell>
          <cell r="C4957" t="str">
            <v>M2</v>
          </cell>
          <cell r="D4957">
            <v>46.73</v>
          </cell>
        </row>
        <row r="4958">
          <cell r="A4958">
            <v>87493</v>
          </cell>
          <cell r="B4958" t="str">
            <v>ALVENARIA DE VEDAÇÃO DE BLOCOS CERÂMICOS FURADOS NA VERTICAL DE 19X19X39CM (ESPESSURA 19CM) DE PAREDES COM ÁREA LÍQUIDA MAIOR OU IGUAL A 6M² COM VÃOS E ARGAMASSA DE ASSENTAMENTO COM PREPARO EM BETONEIRA. AF_06/2014</v>
          </cell>
          <cell r="C4958" t="str">
            <v>M2</v>
          </cell>
          <cell r="D4958">
            <v>54.11</v>
          </cell>
        </row>
        <row r="4959">
          <cell r="A4959">
            <v>87494</v>
          </cell>
          <cell r="B4959" t="str">
            <v>ALVENARIA DE VEDAÇÃO DE BLOCOS CERÂMICOS FURADOS NA VERTICAL DE 19X19X39CM (ESPESSURA 19CM) DE PAREDES COM ÁREA LÍQUIDA MAIOR OU IGUAL A 6M² COM VÃOS E ARGAMASSA DE ASSENTAMENTO COM PREPARO MANUAL. AF_06/2014</v>
          </cell>
          <cell r="C4959" t="str">
            <v>M2</v>
          </cell>
          <cell r="D4959">
            <v>55.01</v>
          </cell>
        </row>
        <row r="4960">
          <cell r="A4960">
            <v>87495</v>
          </cell>
          <cell r="B4960" t="str">
            <v>ALVENARIA DE VEDAÇÃO DE BLOCOS CERÂMICOS FURADOS NA HORIZONTAL DE 9X19X19CM (ESPESSURA 9CM) DE PAREDES COM ÁREA LÍQUIDA MENOR QUE 6M² SEM VÃOS E ARGAMASSA DE ASSENTAMENTO COM PREPARO EM BETONEIRA. AF_06/2014</v>
          </cell>
          <cell r="C4960" t="str">
            <v>M2</v>
          </cell>
          <cell r="D4960">
            <v>59.24</v>
          </cell>
        </row>
        <row r="4961">
          <cell r="A4961">
            <v>87496</v>
          </cell>
          <cell r="B4961" t="str">
            <v>ALVENARIA DE VEDAÇÃO DE BLOCOS CERÂMICOS FURADOS NA HORIZONTAL DE 9X19X19CM (ESPESSURA 9CM) DE PAREDES COM ÁREA LÍQUIDA MENOR QUE 6M² SEM VÃOS E ARGAMASSA DE ASSENTAMENTO COM PREPARO MANUAL. AF_06/2014</v>
          </cell>
          <cell r="C4961" t="str">
            <v>M2</v>
          </cell>
          <cell r="D4961">
            <v>59.88</v>
          </cell>
        </row>
        <row r="4962">
          <cell r="A4962">
            <v>87497</v>
          </cell>
          <cell r="B4962" t="str">
            <v>ALVENARIA DE VEDAÇÃO DE BLOCOS CERÂMICOS FURADOS NA HORIZONTAL DE 11,5X19X19CM (ESPESSURA 11,5CM) DE PAREDES COM ÁREA LÍQUIDA MENOR QUE 6M² SEM VÃOS E ARGAMASSA DE ASSENTAMENTO COM PREPARO EM BETONEIRA. AF_06/2014</v>
          </cell>
          <cell r="C4962" t="str">
            <v>M2</v>
          </cell>
          <cell r="D4962">
            <v>56.74</v>
          </cell>
        </row>
        <row r="4963">
          <cell r="A4963">
            <v>87498</v>
          </cell>
          <cell r="B4963" t="str">
            <v>ALVENARIA DE VEDAÇÃO DE BLOCOS CERÂMICOS FURADOS NA HORIZONTAL DE 11,5X19X19CM (ESPESSURA 11,5CM) DE PAREDES COM ÁREA LÍQUIDA MENOR QUE 6M² SEM VÃOS E ARGAMASSA DE ASSENTAMENTO COM PREPARO MANUAL. AF_06/2014</v>
          </cell>
          <cell r="C4963" t="str">
            <v>M2</v>
          </cell>
          <cell r="D4963">
            <v>57.56</v>
          </cell>
        </row>
        <row r="4964">
          <cell r="A4964">
            <v>87499</v>
          </cell>
          <cell r="B4964" t="str">
            <v>ALVENARIA DE VEDAÇÃO DE BLOCOS CERÂMICOS FURADOS NA HORIZONTAL DE 9X14X19CM (ESPESSURA 9CM) DE PAREDES COM ÁREA LÍQUIDA MENOR QUE 6M² SEM VÃOS E ARGAMASSA DE ASSENTAMENTO COM PREPARO EM BETONEIRA. AF_06/2014</v>
          </cell>
          <cell r="C4964" t="str">
            <v>M2</v>
          </cell>
          <cell r="D4964">
            <v>65.22</v>
          </cell>
        </row>
        <row r="4965">
          <cell r="A4965">
            <v>87500</v>
          </cell>
          <cell r="B4965" t="str">
            <v>ALVENARIA DE VEDAÇÃO DE BLOCOS CERÂMICOS FURADOS NA HORIZONTAL DE 9X14X19CM (ESPESSURA 9CM) DE PAREDES COM ÁREA LÍQUIDA MENOR QUE 6M² SEM VÃOS E ARGAMASSA DE ASSENTAMENTO COM PREPARO MANUAL. AF_06/2014</v>
          </cell>
          <cell r="C4965" t="str">
            <v>M2</v>
          </cell>
          <cell r="D4965">
            <v>65.92</v>
          </cell>
        </row>
        <row r="4966">
          <cell r="A4966">
            <v>87501</v>
          </cell>
          <cell r="B4966" t="str">
            <v>ALVENARIA DE VEDAÇÃO DE BLOCOS CERÂMICOS FURADOS NA HORIZONTAL DE 14X9X19CM (ESPESSURA 14CM, BLOCO DEITADO) DE PAREDES COM ÁREA LÍQUIDA MENOR QUE 6M² SEM VÃOS E ARGAMASSA DE ASSENTAMENTO COM PREPARO EM BETONEIRA. AF_06/2014</v>
          </cell>
          <cell r="C4966" t="str">
            <v>M2</v>
          </cell>
          <cell r="D4966">
            <v>101.84</v>
          </cell>
        </row>
        <row r="4967">
          <cell r="A4967">
            <v>87502</v>
          </cell>
          <cell r="B4967" t="str">
            <v>ALVENARIA DE VEDAÇÃO DE BLOCOS CERÂMICOS FURADOS NA HORIZONTAL DE 14X9X19CM (ESPESSURA 14CM, BLOCO DEITADO) DE PAREDES COM ÁREA LÍQUIDA MENOR QUE 6M² SEM VÃOS E ARGAMASSA DE ASSENTAMENTO COM PREPARO MANUAL. AF_06/2014</v>
          </cell>
          <cell r="C4967" t="str">
            <v>M2</v>
          </cell>
          <cell r="D4967">
            <v>102.72</v>
          </cell>
        </row>
        <row r="4968">
          <cell r="A4968">
            <v>87503</v>
          </cell>
          <cell r="B4968" t="str">
            <v>ALVENARIA DE VEDAÇÃO DE BLOCOS CERÂMICOS FURADOS NA HORIZONTAL DE 9X19X19CM (ESPESSURA 9CM) DE PAREDES COM ÁREA LÍQUIDA MAIOR OU IGUAL A 6M² SEM VÃOS E ARGAMASSA DE ASSENTAMENTO COM PREPARO EM BETONEIRA. AF_06/2014</v>
          </cell>
          <cell r="C4968" t="str">
            <v>M2</v>
          </cell>
          <cell r="D4968">
            <v>50.41</v>
          </cell>
        </row>
        <row r="4969">
          <cell r="A4969">
            <v>87504</v>
          </cell>
          <cell r="B4969" t="str">
            <v>ALVENARIA DE VEDAÇÃO DE BLOCOS CERÂMICOS FURADOS NA HORIZONTAL DE 9X19X19CM (ESPESSURA 9CM) DE PAREDES COM ÁREA LÍQUIDA MAIOR OU IGUAL A 6M² SEM VÃOS E ARGAMASSA DE ASSENTAMENTO COM PREPARO MANUAL. AF_06/2014</v>
          </cell>
          <cell r="C4969" t="str">
            <v>M2</v>
          </cell>
          <cell r="D4969">
            <v>51.05</v>
          </cell>
        </row>
        <row r="4970">
          <cell r="A4970">
            <v>87505</v>
          </cell>
          <cell r="B4970" t="str">
            <v>ALVENARIA DE VEDAÇÃO DE BLOCOS CERÂMICOS FURADOS NA HORIZONTAL DE 11,5X19X19CM (ESPESSURA 11,5M) DE PAREDES COM ÁREA LÍQUIDA MAIOR OU IGUAL A 6M² SEM VÃOS E ARGAMASSA DE ASSENTAMENTO COM PREPARO EM BETONEIRA. AF_06/2014</v>
          </cell>
          <cell r="C4970" t="str">
            <v>M2</v>
          </cell>
          <cell r="D4970">
            <v>47.91</v>
          </cell>
        </row>
        <row r="4971">
          <cell r="A4971">
            <v>87506</v>
          </cell>
          <cell r="B4971" t="str">
            <v>ALVENARIA DE VEDAÇÃO DE BLOCOS CERÂMICOS FURADOS NA HORIZONTAL DE 11,5X19X19CM (ESPESSURA 11,5M) DE PAREDES COM ÁREA LÍQUIDA MAIOR OU IGUAL A 6M² SEM VÃOS E ARGAMASSA DE ASSENTAMENTO COM PREPARO MANUAL. AF_06/2014</v>
          </cell>
          <cell r="C4971" t="str">
            <v>M2</v>
          </cell>
          <cell r="D4971">
            <v>48.73</v>
          </cell>
        </row>
        <row r="4972">
          <cell r="A4972">
            <v>87507</v>
          </cell>
          <cell r="B4972" t="str">
            <v>ALVENARIA DE VEDAÇÃO DE BLOCOS CERÂMICOS FURADOS NA HORIZONTAL DE 9X14X19CM (ESPESSURA 9CM) DE PAREDES COM ÁREA LÍQUIDA MAIOR OU IGUAL A 6M² SEM VÃOS E ARGAMASSA DE ASSENTAMENTO COM PREPARO EM BETONEIRA. AF_06/2014</v>
          </cell>
          <cell r="C4972" t="str">
            <v>M2</v>
          </cell>
          <cell r="D4972">
            <v>53.52</v>
          </cell>
        </row>
        <row r="4973">
          <cell r="A4973">
            <v>87508</v>
          </cell>
          <cell r="B4973" t="str">
            <v>ALVENARIA DE VEDAÇÃO DE BLOCOS CERÂMICOS FURADOS NA HORIZONTAL DE 9X14X19CM (ESPESSURA 9CM) DE PAREDES COM ÁREA LÍQUIDA MAIOR OU IGUAL A 6M² SEM VÃOS E ARGAMASSA DE ASSENTAMENTO COM PREPARO MANUAL. AF_06/2014</v>
          </cell>
          <cell r="C4973" t="str">
            <v>M2</v>
          </cell>
          <cell r="D4973">
            <v>54.22</v>
          </cell>
        </row>
        <row r="4974">
          <cell r="A4974">
            <v>87509</v>
          </cell>
          <cell r="B4974" t="str">
            <v>ALVENARIA DE VEDAÇÃO DE BLOCOS CERÂMICOS FURADOS NA HORIZONTAL DE 14X9X19CM (ESPESSURA 14CM, BLOCO DEITADO) DE PAREDES COM ÁREA LÍQUIDA MAIOR OU IGUAL A 6M² SEM VÃOS E ARGAMASSA DE ASSENTAMENTO COM PREPARO EM BETONEIRA. AF_06/2014</v>
          </cell>
          <cell r="C4974" t="str">
            <v>M2</v>
          </cell>
          <cell r="D4974">
            <v>82.7</v>
          </cell>
        </row>
        <row r="4975">
          <cell r="A4975">
            <v>87510</v>
          </cell>
          <cell r="B4975" t="str">
            <v>ALVENARIA DE VEDAÇÃO DE BLOCOS CERÂMICOS FURADOS NA HORIZONTAL DE 14X9X19CM (ESPESSURA 14CM, BLOCO DEITADO) DE PAREDES COM ÁREA LÍQUIDA MAIOR OU IGUAL A 6M² SEM VÃOS E ARGAMASSA DE ASSENTAMENTO COM PREPARO MANUAL. AF_06/2014</v>
          </cell>
          <cell r="C4975" t="str">
            <v>M2</v>
          </cell>
          <cell r="D4975">
            <v>83.58</v>
          </cell>
        </row>
        <row r="4976">
          <cell r="A4976">
            <v>87511</v>
          </cell>
          <cell r="B4976" t="str">
            <v>ALVENARIA DE VEDAÇÃO DE BLOCOS CERÂMICOS FURADOS NA HORIZONTAL DE 9X19X19CM (ESPESSURA 9CM) DE PAREDES COM ÁREA LÍQUIDA MENOR QUE 6M² COM VÃOS E ARGAMASSA DE ASSENTAMENTO COM PREPARO EM BETONEIRA. AF_06/2014</v>
          </cell>
          <cell r="C4976" t="str">
            <v>M2</v>
          </cell>
          <cell r="D4976">
            <v>66.650000000000006</v>
          </cell>
        </row>
        <row r="4977">
          <cell r="A4977">
            <v>87512</v>
          </cell>
          <cell r="B4977" t="str">
            <v>ALVENARIA DE VEDAÇÃO DE BLOCOS CERÂMICOS FURADOS NA HORIZONTAL DE 9X19X19CM (ESPESSURA 9CM) DE PAREDES COM ÁREA LÍQUIDA MENOR QUE 6M² COM VÃOS E ARGAMASSA DE ASSENTAMENTO COM PREPARO MANUAL. AF_06/2014</v>
          </cell>
          <cell r="C4977" t="str">
            <v>M2</v>
          </cell>
          <cell r="D4977">
            <v>67.290000000000006</v>
          </cell>
        </row>
        <row r="4978">
          <cell r="A4978">
            <v>87513</v>
          </cell>
          <cell r="B4978" t="str">
            <v>ALVENARIA DE VEDAÇÃO DE BLOCOS CERÂMICOS FURADOS NA HORIZONTAL DE 11,5X19X19CM (ESPESSURA 11,5CM) DE PAREDES COM ÁREA LÍQUIDA MENOR QUE 6M² COM VÃOS E ARGAMASSA DE ASSENTAMENTO COM PREPARO EM BETONEIRA. AF_06/2014</v>
          </cell>
          <cell r="C4978" t="str">
            <v>M2</v>
          </cell>
          <cell r="D4978">
            <v>64.430000000000007</v>
          </cell>
        </row>
        <row r="4979">
          <cell r="A4979">
            <v>87514</v>
          </cell>
          <cell r="B4979" t="str">
            <v>ALVENARIA DE VEDAÇÃO DE BLOCOS CERÂMICOS FURADOS NA HORIZONTAL DE 11,5X19X19CM (ESPESSURA 11,5CM) DE PAREDES COM ÁREA LÍQUIDA MENOR QUE 6M² COM VÃOS E ARGAMASSA DE ASSENTAMENTO COM PREPARO MANUAL. AF_06/2014</v>
          </cell>
          <cell r="C4979" t="str">
            <v>M2</v>
          </cell>
          <cell r="D4979">
            <v>65.25</v>
          </cell>
        </row>
        <row r="4980">
          <cell r="A4980">
            <v>87515</v>
          </cell>
          <cell r="B4980" t="str">
            <v>ALVENARIA DE VEDAÇÃO DE BLOCOS CERÂMICOS FURADOS NA HORIZONTAL DE 9X14X19CM (ESPESSURA 9CM) DE PAREDES COM ÁREA LÍQUIDA MENOR QUE 6M² COM VÃOS E ARGAMASSA DE ASSENTAMENTO COM PREPARO EM BETONEIRA. AF_06/2014</v>
          </cell>
          <cell r="C4980" t="str">
            <v>M2</v>
          </cell>
          <cell r="D4980">
            <v>75.540000000000006</v>
          </cell>
        </row>
        <row r="4981">
          <cell r="A4981">
            <v>87516</v>
          </cell>
          <cell r="B4981" t="str">
            <v>ALVENARIA DE VEDAÇÃO DE BLOCOS CERÂMICOS FURADOS NA HORIZONTAL DE 9X14X19CM (ESPESSURA 9CM) DE PAREDES COM ÁREA LÍQUIDA MENOR QUE 6M² COM VÃOS E ARGAMASSA DE ASSENTAMENTO COM PREPARO MANUAL. AF_06/2014</v>
          </cell>
          <cell r="C4981" t="str">
            <v>M2</v>
          </cell>
          <cell r="D4981">
            <v>76.239999999999995</v>
          </cell>
        </row>
        <row r="4982">
          <cell r="A4982">
            <v>87517</v>
          </cell>
          <cell r="B4982" t="str">
            <v>ALVENARIA DE VEDAÇÃO DE BLOCOS CERÂMICOS FURADOS NA HORIZONTAL DE 14X9X19CM (ESPESSURA 14CM, BLOCO DEITADO) DE PAREDES COM ÁREA LÍQUIDA MENOR QUE 6M² COM VÃOS E ARGAMASSA DE ASSENTAMENTO COM PREPARO EM BETONEIRA. AF_06/2014</v>
          </cell>
          <cell r="C4982" t="str">
            <v>M2</v>
          </cell>
          <cell r="D4982">
            <v>117.89</v>
          </cell>
        </row>
        <row r="4983">
          <cell r="A4983">
            <v>87518</v>
          </cell>
          <cell r="B4983" t="str">
            <v>ALVENARIA DE VEDAÇÃO DE BLOCOS CERÂMICOS FURADOS NA HORIZONTAL DE 14X9X19CM (ESPESSURA 14CM, BLOCO DEITADO) DE PAREDES COM ÁREA LÍQUIDA MENOR QUE 6M² COM VÃOS E ARGAMASSA DE ASSENTAMENTO COM PREPARO MANUAL. AF_06/2014</v>
          </cell>
          <cell r="C4983" t="str">
            <v>M2</v>
          </cell>
          <cell r="D4983">
            <v>118.77</v>
          </cell>
        </row>
        <row r="4984">
          <cell r="A4984">
            <v>87519</v>
          </cell>
          <cell r="B4984" t="str">
            <v>ALVENARIA DE VEDAÇÃO DE BLOCOS CERÂMICOS FURADOS NA HORIZONTAL DE 9X19X19CM (ESPESSURA 9CM) DE PAREDES COM ÁREA LÍQUIDA MAIOR OU IGUAL A 6M² COM VÃOS E ARGAMASSA DE ASSENTAMENTO COM PREPARO EM BETONEIRA. AF_06/2014</v>
          </cell>
          <cell r="C4984" t="str">
            <v>M2</v>
          </cell>
          <cell r="D4984">
            <v>55.06</v>
          </cell>
        </row>
        <row r="4985">
          <cell r="A4985">
            <v>87520</v>
          </cell>
          <cell r="B4985" t="str">
            <v>ALVENARIA DE VEDAÇÃO DE BLOCOS CERÂMICOS FURADOS NA HORIZONTAL DE 9X19X19CM (ESPESSURA 9CM) DE PAREDES COM ÁREA LÍQUIDA MAIOR OU IGUAL A 6M² COM VÃOS E ARGAMASSA DE ASSENTAMENTO COM PREPARO MANUAL. AF_06/2014</v>
          </cell>
          <cell r="C4985" t="str">
            <v>M2</v>
          </cell>
          <cell r="D4985">
            <v>55.7</v>
          </cell>
        </row>
        <row r="4986">
          <cell r="A4986">
            <v>87521</v>
          </cell>
          <cell r="B4986" t="str">
            <v>ALVENARIA DE VEDAÇÃO DE BLOCOS CERÂMICOS FURADOS NA HORIZONTAL DE 11,5X19X19CM (ESPESSURA 11,5CM) DE PAREDES COM ÁREA LÍQUIDA MAIOR OU IGUAL A 6M² COM VÃOS E ARGAMASSA DE ASSENTAMENTO COM PREPARO EM BETONEIRA. AF_06/2014</v>
          </cell>
          <cell r="C4986" t="str">
            <v>M2</v>
          </cell>
          <cell r="D4986">
            <v>52.62</v>
          </cell>
        </row>
        <row r="4987">
          <cell r="A4987">
            <v>87522</v>
          </cell>
          <cell r="B4987" t="str">
            <v>ALVENARIA DE VEDAÇÃO DE BLOCOS CERÂMICOS FURADOS NA HORIZONTAL DE 11,5X19X19CM (ESPESSURA 11,5CM) DE PAREDES COM ÁREA LÍQUIDA MAIOR OU IGUAL A 6M² COM VÃOS E ARGAMASSA DE ASSENTAMENTO COM PREPARO MANUAL. AF_06/2014</v>
          </cell>
          <cell r="C4987" t="str">
            <v>M2</v>
          </cell>
          <cell r="D4987">
            <v>53.44</v>
          </cell>
        </row>
        <row r="4988">
          <cell r="A4988">
            <v>87523</v>
          </cell>
          <cell r="B4988" t="str">
            <v>ALVENARIA DE VEDAÇÃO DE BLOCOS CERÂMICOS FURADOS NA HORIZONTAL DE 9X14X19CM (ESPESSURA 9CM) DE PAREDES COM ÁREA LÍQUIDA MAIOR OU IGUAL A 6M² COM VÃOS E ARGAMASSA DE ASSENTAMENTO COM PREPARO EM BETONEIRA. AF_06/2014</v>
          </cell>
          <cell r="C4988" t="str">
            <v>M2</v>
          </cell>
          <cell r="D4988">
            <v>59.79</v>
          </cell>
        </row>
        <row r="4989">
          <cell r="A4989">
            <v>87524</v>
          </cell>
          <cell r="B4989" t="str">
            <v>ALVENARIA DE VEDAÇÃO DE BLOCOS CERÂMICOS FURADOS NA HORIZONTAL DE 9X14X19CM (ESPESSURA 9CM) DE PAREDES COM ÁREA LÍQUIDA MAIOR OU IGUAL A 6M² COM VÃOS E ARGAMASSA DE ASSENTAMENTO COM PREPARO MANUAL. AF_06/2014</v>
          </cell>
          <cell r="C4989" t="str">
            <v>M2</v>
          </cell>
          <cell r="D4989">
            <v>60.49</v>
          </cell>
        </row>
        <row r="4990">
          <cell r="A4990">
            <v>87525</v>
          </cell>
          <cell r="B4990" t="str">
            <v>ALVENARIA DE VEDAÇÃO DE BLOCOS CERÂMICOS FURADOS NA HORIZONTAL DE 14X9X19CM (ESPESSURA 14CM, BLOCO DEITADO) DE PAREDES COM ÁREA LÍQUIDA MAIOR OU IGUAL A 6M² COM VÃOS E ARGAMASSA DE ASSENTAMENTO COM PREPARO EM BETONEIRA. AF_06/2014</v>
          </cell>
          <cell r="C4990" t="str">
            <v>M2</v>
          </cell>
          <cell r="D4990">
            <v>92.42</v>
          </cell>
        </row>
        <row r="4991">
          <cell r="A4991">
            <v>87526</v>
          </cell>
          <cell r="B4991" t="str">
            <v>ALVENARIA DE VEDAÇÃO DE BLOCOS CERÂMICOS FURADOS NA HORIZONTAL DE 14X9X19CM (ESPESSURA 14CM, BLOCO DEITADO) DE PAREDES COM ÁREA LÍQUIDA MAIOR OU IGUAL A 6M² COM VÃOS E ARGAMASSA DE ASSENTAMENTO COM PREPARO MANUAL. AF_06/2014</v>
          </cell>
          <cell r="C4991" t="str">
            <v>M2</v>
          </cell>
          <cell r="D4991">
            <v>93.3</v>
          </cell>
        </row>
        <row r="4992">
          <cell r="A4992">
            <v>89043</v>
          </cell>
          <cell r="B4992" t="str">
            <v>(COMPOSIÇÃO REPRESENTATIVA) DO SERVIÇO DE ALVENARIA DE VEDAÇÃO DE BLOCOS VAZADOS DE CERÂMICA DE 9X19X19CM (ESPESSURA 9CM), PARA EDIFICAÇÃO HABITACIONAL MULTIFAMILIAR (PRÉDIO). AF_11/2014</v>
          </cell>
          <cell r="C4992" t="str">
            <v>M2</v>
          </cell>
          <cell r="D4992">
            <v>56.21</v>
          </cell>
        </row>
        <row r="4993">
          <cell r="A4993">
            <v>89168</v>
          </cell>
          <cell r="B4993" t="str">
            <v>(COMPOSIÇÃO REPRESENTATIVA) DO SERVIÇO DE ALVENARIA DE VEDAÇÃO DE BLOCOS VAZADOS DE CERÂMICA DE 9X19X19CM (ESPESSURA 9CM), PARA EDIFICAÇÃO HABITACIONAL UNIFAMILIAR (CASA) E EDIFICAÇÃO PÚBLICA PADRÃO. AF_11/2014</v>
          </cell>
          <cell r="C4993" t="str">
            <v>M2</v>
          </cell>
          <cell r="D4993">
            <v>57.94</v>
          </cell>
        </row>
        <row r="4994">
          <cell r="A4994">
            <v>89977</v>
          </cell>
          <cell r="B4994" t="str">
            <v>(COMPOSIÇÃO REPRESENTATIVA) DO SERVIÇO DE ALVENARIA DE VEDAÇÃO DE BLOCOS VAZADOS DE CERÂMICA DE 14X9X19CM (ESPESSURA 14CM, BLOCO DEITADO), PARA EDIFICAÇÃO HABITACIONAL UNIFAMILIAR (CASA) E EDIFICAÇÃO PÚBLICA PADRÃO. AF_12/2014</v>
          </cell>
          <cell r="C4994" t="str">
            <v>M2</v>
          </cell>
          <cell r="D4994">
            <v>98.91</v>
          </cell>
        </row>
        <row r="4995">
          <cell r="A4995">
            <v>90112</v>
          </cell>
          <cell r="B4995" t="str">
            <v>ALVENARIA DE VEDAÇÃO DE BLOCOS CERÂMICOS FURADOS NA VERTICAL DE 14X19X39CM (ESPESSURA 14CM) DE PAREDES COM ÁREA LÍQUIDA MENOR QUE 6M2 COM VÃOS E ARGAMASSA DE ASSENTAMENTO COM PREPARO MANUAL. AF_06/2014</v>
          </cell>
          <cell r="C4995" t="str">
            <v>M2</v>
          </cell>
          <cell r="D4995">
            <v>53.17</v>
          </cell>
        </row>
        <row r="4996">
          <cell r="A4996">
            <v>95474</v>
          </cell>
          <cell r="B4996" t="str">
            <v>ALVENARIA DE EMBASAMENTO EM TIJOLOS CERAMICOS MACICOS 5X10X20CM, ASSENTADO  COM ARGAMASSA TRACO 1:2:8 (CIMENTO, CAL E AREIA)</v>
          </cell>
          <cell r="C4996" t="str">
            <v>M3</v>
          </cell>
          <cell r="D4996">
            <v>529.05999999999995</v>
          </cell>
        </row>
        <row r="4997">
          <cell r="A4997">
            <v>89282</v>
          </cell>
          <cell r="B4997" t="str">
            <v>ALVENARIA ESTRUTURAL DE BLOCOS CERÂMICOS 14X19X39, (ESPESSURA DE 14 CM), PARA PAREDES COM ÁREA LÍQUIDA MENOR QUE 6M², SEM VÃOS, UTILIZANDO PALHETA E ARGAMASSA DE ASSENTAMENTO COM PREPARO EM BETONEIRA. AF_12/2014</v>
          </cell>
          <cell r="C4997" t="str">
            <v>M2</v>
          </cell>
          <cell r="D4997">
            <v>42.86</v>
          </cell>
        </row>
        <row r="4998">
          <cell r="A4998">
            <v>89283</v>
          </cell>
          <cell r="B4998" t="str">
            <v>ALVENARIA ESTRUTURAL DE BLOCOS CERÂMICOS 14X19X39, (ESPESSURA DE 14 CM), PARA PAREDES COM ÁREA LÍQUIDA MENOR QUE 6M², SEM VÃOS, UTILIZANDO PALHETA E ARGAMASSA DE ASSENTAMENTO COM PREPARO MANUAL. AF_12/2014</v>
          </cell>
          <cell r="C4998" t="str">
            <v>M2</v>
          </cell>
          <cell r="D4998">
            <v>44.46</v>
          </cell>
        </row>
        <row r="4999">
          <cell r="A4999">
            <v>89284</v>
          </cell>
          <cell r="B4999" t="str">
            <v>ALVENARIA ESTRUTURAL DE BLOCOS CERÂMICOS 14X19X39, (ESPESSURA DE 14 CM), PARA PAREDES COM ÁREA LÍQUIDA MAIOR OU IGUAL QUE 6M², SEM VÃOS, UTILIZANDO PALHETA E ARGAMASSA DE ASSENTAMENTO COM PREPARO EM BETONEIRA. AF_12/2014</v>
          </cell>
          <cell r="C4999" t="str">
            <v>M2</v>
          </cell>
          <cell r="D4999">
            <v>38.58</v>
          </cell>
        </row>
        <row r="5000">
          <cell r="A5000">
            <v>89285</v>
          </cell>
          <cell r="B5000" t="str">
            <v>ALVENARIA ESTRUTURAL DE BLOCOS CERÂMICOS 14X19X39, (ESPESSURA DE 14 CM), PARA PAREDES COM ÁREA LÍQUIDA MAIOR OU IGUAL QUE 6M², SEM VÃOS, UTILIZANDO PALHETA E ARGAMASSA DE ASSENTAMENTO COM PREPARO MANUAL. AF_12/2014</v>
          </cell>
          <cell r="C5000" t="str">
            <v>M2</v>
          </cell>
          <cell r="D5000">
            <v>40.18</v>
          </cell>
        </row>
        <row r="5001">
          <cell r="A5001">
            <v>89286</v>
          </cell>
          <cell r="B5001" t="str">
            <v>ALVENARIA ESTRUTURAL DE BLOCOS CERÂMICOS 14X19X39, (ESPESSURA DE 14 CM), PARA PAREDES COM ÁREA LÍQUIDA MENOR QUE 6M², COM VÃOS, UTILIZANDO PALHETA E ARGAMASSA DE ASSENTAMENTO COM PREPARO EM BETONEIRA. AF_12/2014</v>
          </cell>
          <cell r="C5001" t="str">
            <v>M2</v>
          </cell>
          <cell r="D5001">
            <v>46.53</v>
          </cell>
        </row>
        <row r="5002">
          <cell r="A5002">
            <v>89287</v>
          </cell>
          <cell r="B5002" t="str">
            <v>ALVENARIA ESTRUTURAL DE BLOCOS CERÂMICOS 14X19X39, (ESPESSURA DE 14 CM), PARA PAREDES COM ÁREA LÍQUIDA MENOR QUE 6M², COM VÃOS, UTILIZANDO PALHETA E ARGAMASSA DE ASSENTAMENTO COM PREPARO MANUAL. AF_12/2014</v>
          </cell>
          <cell r="C5002" t="str">
            <v>M2</v>
          </cell>
          <cell r="D5002">
            <v>48.13</v>
          </cell>
        </row>
        <row r="5003">
          <cell r="A5003">
            <v>89288</v>
          </cell>
          <cell r="B5003" t="str">
            <v>ALVENARIA ESTRUTURAL DE BLOCOS CERÂMICOS 14X19X39, (ESPESSURA DE 14 CM), PARA PAREDES COM ÁREA LÍQUIDA MAIOR OU IGUAL A 6M², COM VÃOS, UTILIZANDO PALHETA E ARGAMASSA DE ASSENTAMENTO COM PREPARO EM BETONEIRA. AF_12/2014</v>
          </cell>
          <cell r="C5003" t="str">
            <v>M2</v>
          </cell>
          <cell r="D5003">
            <v>40.75</v>
          </cell>
        </row>
        <row r="5004">
          <cell r="A5004">
            <v>89289</v>
          </cell>
          <cell r="B5004" t="str">
            <v>ALVENARIA ESTRUTURAL DE BLOCOS CERÂMICOS 14X19X39, (ESPESSURA DE 14 CM), PARA PAREDES COM ÁREA LÍQUIDA MAIOR OU IGUAL A 6M², COM VÃOS, UTILIZANDO PALHETA E ARGAMASSA DE ASSENTAMENTO COM PREPARO MANUAL. AF_12/2014</v>
          </cell>
          <cell r="C5004" t="str">
            <v>M2</v>
          </cell>
          <cell r="D5004">
            <v>42.35</v>
          </cell>
        </row>
        <row r="5005">
          <cell r="A5005">
            <v>89290</v>
          </cell>
          <cell r="B5005" t="str">
            <v>ALVENARIA ESTRUTURAL DE BLOCOS CERÂMICOS 14X19X29, (ESPESSURA DE 14 CM), PARA PAREDES COM ÁREA LÍQUIDA MENOR QUE 6M², SEM VÃOS, UTILIZANDO PALHETA E ARGAMASSA DE ASSENTAMENTO COM PREPARO EM BETONEIRA. AF_12/2014</v>
          </cell>
          <cell r="C5005" t="str">
            <v>M2</v>
          </cell>
          <cell r="D5005">
            <v>50.29</v>
          </cell>
        </row>
        <row r="5006">
          <cell r="A5006">
            <v>89291</v>
          </cell>
          <cell r="B5006" t="str">
            <v>ALVENARIA ESTRUTURAL DE BLOCOS CERÂMICOS 14X19X29, (ESPESSURA DE 14 CM), PARA PAREDES COM ÁREA LÍQUIDA MENOR QUE 6M², SEM VÃOS, UTILIZANDO PALHETA E ARGAMASSA DE ASSENTAMENTO COM PREPARO MANUAL. AF_12/2014</v>
          </cell>
          <cell r="C5006" t="str">
            <v>M2</v>
          </cell>
          <cell r="D5006">
            <v>52.07</v>
          </cell>
        </row>
        <row r="5007">
          <cell r="A5007">
            <v>89292</v>
          </cell>
          <cell r="B5007" t="str">
            <v>ALVENARIA ESTRUTURAL DE BLOCOS CERÂMICOS 14X19X29, (ESPESSURA DE 14 CM), PARA PAREDES COM ÁREA LÍQUIDA MAIOR OU IGUAL A 6M², SEM VÃOS, UTILIZANDO PALHETA E ARGAMASSA DE ASSENTAMENTO COM PREPARO EM BETONEIRA. AF_12/2014</v>
          </cell>
          <cell r="C5007" t="str">
            <v>M2</v>
          </cell>
          <cell r="D5007">
            <v>46.05</v>
          </cell>
        </row>
        <row r="5008">
          <cell r="A5008">
            <v>89293</v>
          </cell>
          <cell r="B5008" t="str">
            <v>ALVENARIA ESTRUTURAL DE BLOCOS CERÂMICOS 14X19X29, (ESPESSURA DE 14 CM), PARA PAREDES COM ÁREA LÍQUIDA MAIOR OU IGUAL A 6M2, SEM VÃOS, UTILIZANDO PALHETA E ARGAMASSA DE ASSENTAMENTO COM PREPARO MANUAL. AF_12/2014</v>
          </cell>
          <cell r="C5008" t="str">
            <v>M2</v>
          </cell>
          <cell r="D5008">
            <v>47.83</v>
          </cell>
        </row>
        <row r="5009">
          <cell r="A5009">
            <v>89294</v>
          </cell>
          <cell r="B5009" t="str">
            <v>ALVENARIA ESTRUTURAL DE BLOCOS CERÂMICOS 14X19X29, (ESPESSURA DE 14 CM), PARA PAREDES COM ÁREA LÍQUIDA MENOR QUE 6M², COM VÃOS, UTILIZANDO PALHETA E ARGAMASSA DE ASSENTAMENTO COM PREPARO EM BETONEIRA. AF_12/2014</v>
          </cell>
          <cell r="C5009" t="str">
            <v>M2</v>
          </cell>
          <cell r="D5009">
            <v>55.34</v>
          </cell>
        </row>
        <row r="5010">
          <cell r="A5010">
            <v>89295</v>
          </cell>
          <cell r="B5010" t="str">
            <v>ALVENARIA ESTRUTURAL DE BLOCOS CERÂMICOS 14X19X29, (ESPESSURA DE 14 CM), PARA PAREDES COM ÁREA LÍQUIDA MENOR QUE 6M², COM VÃOS, UTILIZANDO PALHETA E ARGAMASSA DE ASSENTAMENTO COM PREPARO MANUAL. AF_12/2014</v>
          </cell>
          <cell r="C5010" t="str">
            <v>M2</v>
          </cell>
          <cell r="D5010">
            <v>57.12</v>
          </cell>
        </row>
        <row r="5011">
          <cell r="A5011">
            <v>89296</v>
          </cell>
          <cell r="B5011" t="str">
            <v>ALVENARIA ESTRUTURAL DE BLOCOS CERÂMICOS 14X19X29, (ESPESSURA DE 14 CM), PARA PAREDES COM ÁREA LÍQUIDA MAIOR OU IGUAL A 6M², COM VÃOS, UTILIZANDO PALHETA E ARGAMASSA DE ASSENTAMENTO COM PREPARO EM BETONEIRA. AF_12/2014</v>
          </cell>
          <cell r="C5011" t="str">
            <v>M2</v>
          </cell>
          <cell r="D5011">
            <v>48.94</v>
          </cell>
        </row>
        <row r="5012">
          <cell r="A5012">
            <v>89297</v>
          </cell>
          <cell r="B5012" t="str">
            <v>ALVENARIA ESTRUTURAL DE BLOCOS CERÂMICOS 14X19X29, (ESPESSURA DE 14 CM), PARA PAREDES COM ÁREA LÍQUIDA MAIOR OU IGUAL A 6M², COM VÃOS, UTILIZANDO PALHETA E ARGAMASSA DE ASSENTAMENTO COM PREPARO MANUAL. AF_12/2014</v>
          </cell>
          <cell r="C5012" t="str">
            <v>M2</v>
          </cell>
          <cell r="D5012">
            <v>50.72</v>
          </cell>
        </row>
        <row r="5013">
          <cell r="A5013">
            <v>89298</v>
          </cell>
          <cell r="B5013" t="str">
            <v>ALVENARIA ESTRUTURAL DE BLOCOS CERÂMICOS 14X19X39, (ESPESSURA DE 14 CM), PARA PAREDES COM ÁREA LÍQUIDA MENOR QUE 6M², SEM VÃOS, UTILIZANDO COLHER DE PEDREIRO E ARGAMASSA DE ASSENTAMENTO COM PREPARO EM BETONEIRA. AF_12/2014</v>
          </cell>
          <cell r="C5013" t="str">
            <v>M2</v>
          </cell>
          <cell r="D5013">
            <v>51.54</v>
          </cell>
        </row>
        <row r="5014">
          <cell r="A5014">
            <v>89299</v>
          </cell>
          <cell r="B5014" t="str">
            <v>ALVENARIA ESTRUTURAL DE BLOCOS CERÂMICOS 14X19X39, (ESPESSURA DE 14 CM), PARA PAREDES COM ÁREA LÍQUIDA MENOR QUE 6M², SEM VÃOS, UTILIZANDO COLHER DE PEDREIRO E ARGAMASSA DE ASSENTAMENTO COM PREPARO MANUAL. AF_12/2014</v>
          </cell>
          <cell r="C5014" t="str">
            <v>M2</v>
          </cell>
          <cell r="D5014">
            <v>53.8</v>
          </cell>
        </row>
        <row r="5015">
          <cell r="A5015">
            <v>89300</v>
          </cell>
          <cell r="B5015" t="str">
            <v>ALVENARIA ESTRUTURAL DE BLOCOS CERÂMICOS 14X19X39, (ESPESSURA DE 14 CM), PARA PAREDES COM ÁREA LÍQUIDA MAIOR OU IGUAL A 6M², SEM VÃOS, UTILIZANDO COLHER DE PEDREIRO E ARGAMASSA DE ASSENTAMENTO COM PREPARO EM BETONEIRA. AF_12/2014</v>
          </cell>
          <cell r="C5015" t="str">
            <v>M2</v>
          </cell>
          <cell r="D5015">
            <v>47.25</v>
          </cell>
        </row>
        <row r="5016">
          <cell r="A5016">
            <v>89301</v>
          </cell>
          <cell r="B5016" t="str">
            <v>ALVENARIA ESTRUTURAL DE BLOCOS CERÂMICOS 14X19X39, (ESPESSURA DE 14 CM), PARA PAREDES COM ÁREA LÍQUIDA MAIOR OU IGUAL A 6M², SEM VÃOS, UTILIZANDO COLHER DE PEDREIRO E ARGAMASSA DE ASSENTAMENTO COM PREPARO MANUAL. AF_12/2014</v>
          </cell>
          <cell r="C5016" t="str">
            <v>M2</v>
          </cell>
          <cell r="D5016">
            <v>49.51</v>
          </cell>
        </row>
        <row r="5017">
          <cell r="A5017">
            <v>89302</v>
          </cell>
          <cell r="B5017" t="str">
            <v>ALVENARIA ESTRUTURAL DE BLOCOS CERÂMICOS 14X19X39, (ESPESSURA DE 14 CM), PARA PAREDES COM ÁREA LÍQUIDA MENOR QUE 6M², COM VÃOS, UTILIZANDO COLHER DE PEDREIRO E ARGAMASSA DE ASSENTAMENTO COM PREPARO EM BETONEIRA. AF_12/2014</v>
          </cell>
          <cell r="C5017" t="str">
            <v>M2</v>
          </cell>
          <cell r="D5017">
            <v>57.84</v>
          </cell>
        </row>
        <row r="5018">
          <cell r="A5018">
            <v>89303</v>
          </cell>
          <cell r="B5018" t="str">
            <v>ALVENARIA ESTRUTURAL DE BLOCOS CERÂMICOS 14X19X39, (ESPESSURA DE 14 CM), PARA PAREDES COM ÁREA LÍQUIDA MENOR QUE 6M², COM VÃOS, UTILIZANDO COLHER DE PEDREIRO E ARGAMASSA DE ASSENTAMENTO COM PREPARO MANUAL. AF_12/2014</v>
          </cell>
          <cell r="C5018" t="str">
            <v>M2</v>
          </cell>
          <cell r="D5018">
            <v>60.1</v>
          </cell>
        </row>
        <row r="5019">
          <cell r="A5019">
            <v>89304</v>
          </cell>
          <cell r="B5019" t="str">
            <v>ALVENARIA ESTRUTURAL DE BLOCOS CERÂMICOS 14X19X39, (ESPESSURA DE 14 CM), PARA PAREDES COM ÁREA LÍQUIDA MAIOR OU IGUAL A 6M², COM VÃOS, UTILIZANDO COLHER DE PEDREIRO E ARGAMASSA DE ASSENTAMENTO COM PREPARO EM BETONEIRA. AF_12/2014</v>
          </cell>
          <cell r="C5019" t="str">
            <v>M2</v>
          </cell>
          <cell r="D5019">
            <v>51.06</v>
          </cell>
        </row>
        <row r="5020">
          <cell r="A5020">
            <v>89305</v>
          </cell>
          <cell r="B5020" t="str">
            <v>ALVENARIA ESTRUTURAL DE BLOCOS CERÂMICOS 14X19X39, (ESPESSURA DE 14 CM), PARA PAREDES COM ÁREA LÍQUIDA MAIOR OU IGUAL A 6M², COM VÃOS, UTILIZANDO COLHER DE PEDREIRO E ARGAMASSA DE ASSENTAMENTO COM PREPARO MANUAL. AF_12/2014</v>
          </cell>
          <cell r="C5020" t="str">
            <v>M2</v>
          </cell>
          <cell r="D5020">
            <v>53.32</v>
          </cell>
        </row>
        <row r="5021">
          <cell r="A5021">
            <v>89306</v>
          </cell>
          <cell r="B5021" t="str">
            <v>ALVENARIA ESTRUTURAL DE BLOCOS CERÂMICOS 14X19X29, (ESPESSURA DE 14 CM), PARA PAREDES COM ÁREA LÍQUIDA MENOR QUE 6M², SEM VÃOS, UTILIZANDO COLHER DE PEDREIRO E ARGAMASSA DE ASSENTAMENTO COM PREPARO EM BETONEIRA. AF_12/2014</v>
          </cell>
          <cell r="C5021" t="str">
            <v>M2</v>
          </cell>
          <cell r="D5021">
            <v>59.13</v>
          </cell>
        </row>
        <row r="5022">
          <cell r="A5022">
            <v>89307</v>
          </cell>
          <cell r="B5022" t="str">
            <v>ALVENARIA ESTRUTURAL DE BLOCOS CERÂMICOS 14X19X29, (ESPESSURA DE 14 CM), PARA PAREDES COM ÁREA LÍQUIDA MENOR QUE 6M², SEM VÃOS, UTILIZANDO COLHER DE PEDREIRO E ARGAMASSA DE ASSENTAMENTO COM PREPARO MANUAL. AF_12/2014</v>
          </cell>
          <cell r="C5022" t="str">
            <v>M2</v>
          </cell>
          <cell r="D5022">
            <v>61.65</v>
          </cell>
        </row>
        <row r="5023">
          <cell r="A5023">
            <v>89308</v>
          </cell>
          <cell r="B5023" t="str">
            <v>ALVENARIA ESTRUTURAL DE BLOCOS CERÂMICOS 14X19X29, (ESPESSURA DE 14 CM), PARA PAREDES COM ÁREA LÍQUIDA MAIOR OU IGUAL A 6M², SEM VÃOS, UTILIZANDO COLHER DE PEDREIRO E ARGAMASSA DE ASSENTAMENTO COM PREPARO EM BETONEIRA. AF_12/2014</v>
          </cell>
          <cell r="C5023" t="str">
            <v>M2</v>
          </cell>
          <cell r="D5023">
            <v>54.89</v>
          </cell>
        </row>
        <row r="5024">
          <cell r="A5024">
            <v>89309</v>
          </cell>
          <cell r="B5024" t="str">
            <v>ALVENARIA ESTRUTURAL DE BLOCOS CERÂMICOS 14X19X29, (ESPESSURA DE 14 CM), PARA PAREDES COM ÁREA LÍQUIDA MAIOR OU IGUAL A 6M², SEM VÃOS, UTILIZANDO COLHER DE PEDREIRO E ARGAMASSA DE ASSENTAMENTO COM PREPARO MANUAL. AF_12/2014</v>
          </cell>
          <cell r="C5024" t="str">
            <v>M2</v>
          </cell>
          <cell r="D5024">
            <v>57.41</v>
          </cell>
        </row>
        <row r="5025">
          <cell r="A5025">
            <v>89310</v>
          </cell>
          <cell r="B5025" t="str">
            <v>ALVENARIA ESTRUTURAL DE BLOCOS CERÂMICOS 14X19X29, (ESPESSURA DE 14 CM), PARA PAREDES COM ÁREA LÍQUIDA MENOR QUE 6M², COM VÃOS, UTILIZANDO COLHER DE PEDREIRO E ARGAMASSA DE ASSENTAMENTO COM PREPARO EM BETONEIRA. AF_12/2014</v>
          </cell>
          <cell r="C5025" t="str">
            <v>M2</v>
          </cell>
          <cell r="D5025">
            <v>66.75</v>
          </cell>
        </row>
        <row r="5026">
          <cell r="A5026">
            <v>89311</v>
          </cell>
          <cell r="B5026" t="str">
            <v>ALVENARIA ESTRUTURAL DE BLOCOS CERÂMICOS 14X19X29, (ESPESSURA DE 14 CM), PARA PAREDES COM ÁREA LÍQUIDA MENOR QUE 6M², COM VÃOS, UTILIZANDO COLHER DE PEDREIRO E ARGAMASSA DE ASSENTAMENTO COM PREPARO MANUAL. AF_12/2014</v>
          </cell>
          <cell r="C5026" t="str">
            <v>M2</v>
          </cell>
          <cell r="D5026">
            <v>69.27</v>
          </cell>
        </row>
        <row r="5027">
          <cell r="A5027">
            <v>89312</v>
          </cell>
          <cell r="B5027" t="str">
            <v>ALVENARIA ESTRUTURAL DE BLOCOS CERÂMICOS 14X19X29, (ESPESSURA DE 14 CM), PARA PAREDES COM ÁREA LÍQUIDA MAIOR OU IGUAL A 6M², COM VÃOS, UTILIZANDO COLHER DE PEDREIRO E ARGAMASSA DE ASSENTAMENTO COM PREPARO EM BETONEIRA. AF_12/2014</v>
          </cell>
          <cell r="C5027" t="str">
            <v>M2</v>
          </cell>
          <cell r="D5027">
            <v>59.42</v>
          </cell>
        </row>
        <row r="5028">
          <cell r="A5028">
            <v>89313</v>
          </cell>
          <cell r="B5028" t="str">
            <v>ALVENARIA ESTRUTURAL DE BLOCOS CERÂMICOS 14X19X29, (ESPESSURA DE 14 CM), PARA PAREDES COM ÁREA LÍQUIDA MAIOR OU IGUAL A 6M², COM VÃOS, UTILIZANDO COLHER DE PEDREIRO E ARGAMASSA DE ASSENTAMENTO COM PREPARO MANUAL. AF_12/2014</v>
          </cell>
          <cell r="C5028" t="str">
            <v>M2</v>
          </cell>
          <cell r="D5028">
            <v>61.94</v>
          </cell>
        </row>
        <row r="5029">
          <cell r="A5029">
            <v>95465</v>
          </cell>
          <cell r="B5029" t="str">
            <v>COBOGO CERAMICO (ELEMENTO VAZADO), 9X20X20CM, ASSENTADO COM ARGAMASSA TRACO 1:4 DE CIMENTO E AREIA</v>
          </cell>
          <cell r="C5029" t="str">
            <v>M2</v>
          </cell>
          <cell r="D5029">
            <v>106.06</v>
          </cell>
        </row>
        <row r="5030">
          <cell r="A5030">
            <v>87447</v>
          </cell>
          <cell r="B5030" t="str">
            <v>ALVENARIA DE VEDAÇÃO DE BLOCOS VAZADOS DE CONCRETO DE 9X19X39CM (ESPESSURA 9CM) DE PAREDES COM ÁREA LÍQUIDA MENOR QUE 6M² SEM VÃOS E ARGAMASSA DE ASSENTAMENTO COM PREPARO EM BETONEIRA. AF_06/2014</v>
          </cell>
          <cell r="C5030" t="str">
            <v>M2</v>
          </cell>
          <cell r="D5030">
            <v>39.92</v>
          </cell>
        </row>
        <row r="5031">
          <cell r="A5031">
            <v>87448</v>
          </cell>
          <cell r="B5031" t="str">
            <v>ALVENARIA DE VEDAÇÃO DE BLOCOS VAZADOS DE CONCRETO DE 9X19X39CM (ESPESSURA 9CM) DE PAREDES COM ÁREA LÍQUIDA MENOR QUE 6M² SEM VÃOS E ARGAMASSA DE ASSENTAMENTO COM PREPARO MANUAL. AF_06/2014</v>
          </cell>
          <cell r="C5031" t="str">
            <v>M2</v>
          </cell>
          <cell r="D5031">
            <v>40.159999999999997</v>
          </cell>
        </row>
        <row r="5032">
          <cell r="A5032">
            <v>87449</v>
          </cell>
          <cell r="B5032" t="str">
            <v>ALVENARIA DE VEDAÇÃO DE BLOCOS VAZADOS DE CONCRETO DE 14X19X39CM (ESPESSURA 14CM) DE PAREDES COM ÁREA LÍQUIDA MENOR QUE 6M² SEM VÃOS E ARGAMASSA DE ASSENTAMENTO COM PREPARO EM BETONEIRA. AF_06/2014</v>
          </cell>
          <cell r="C5032" t="str">
            <v>M2</v>
          </cell>
          <cell r="D5032">
            <v>51.47</v>
          </cell>
        </row>
        <row r="5033">
          <cell r="A5033">
            <v>87450</v>
          </cell>
          <cell r="B5033" t="str">
            <v>ALVENARIA DE VEDAÇÃO DE BLOCOS VAZADOS DE CONCRETO DE 14X19X39CM (ESPESSURA 14CM) DE PAREDES COM ÁREA LÍQUIDA MENOR QUE 6M² SEM VÃOS E ARGAMASSA DE ASSENTAMENTO COM PREPARO MANUAL. AF_06/2014</v>
          </cell>
          <cell r="C5033" t="str">
            <v>M2</v>
          </cell>
          <cell r="D5033">
            <v>52.14</v>
          </cell>
        </row>
        <row r="5034">
          <cell r="A5034">
            <v>87451</v>
          </cell>
          <cell r="B5034" t="str">
            <v>ALVENARIA DE VEDAÇÃO DE BLOCOS VAZADOS DE CONCRETO DE 19X19X39CM (ESPESSURA 19CM) DE PAREDES COM ÁREA LÍQUIDA MENOR QUE 6M² SEM VÃOS E ARGAMASSA DE ASSENTAMENTO COM PREPARO EM BETONEIRA. AF_06/2014</v>
          </cell>
          <cell r="C5034" t="str">
            <v>M2</v>
          </cell>
          <cell r="D5034">
            <v>61.94</v>
          </cell>
        </row>
        <row r="5035">
          <cell r="A5035">
            <v>87452</v>
          </cell>
          <cell r="B5035" t="str">
            <v>ALVENARIA DE VEDAÇÃO DE BLOCOS VAZADOS DE CONCRETO DE 19X19X39CM (ESPESSURA 19CM) DE PAREDES COM ÁREA LÍQUIDA MENOR QUE 6M² SEM VÃOS E ARGAMASSA DE ASSENTAMENTO COM PREPARO MANUAL. AF_06/2014</v>
          </cell>
          <cell r="C5035" t="str">
            <v>M2</v>
          </cell>
          <cell r="D5035">
            <v>62.23</v>
          </cell>
        </row>
        <row r="5036">
          <cell r="A5036">
            <v>87453</v>
          </cell>
          <cell r="B5036" t="str">
            <v>ALVENARIA DE VEDAÇÃO DE BLOCOS VAZADOS DE CONCRETO DE 9X19X39CM (ESPESSURA 9CM) DE PAREDES COM ÁREA LÍQUIDA MAIOR OU IGUAL A 6M² SEM VÃOS E ARGAMASSA DE ASSENTAMENTO COM PREPARO EM BETONEIRA. AF_06/2014</v>
          </cell>
          <cell r="C5036" t="str">
            <v>M2</v>
          </cell>
          <cell r="D5036">
            <v>36.590000000000003</v>
          </cell>
        </row>
        <row r="5037">
          <cell r="A5037">
            <v>87454</v>
          </cell>
          <cell r="B5037" t="str">
            <v>ALVENARIA DE VEDAÇÃO DE BLOCOS VAZADOS DE CONCRETO DE 9X19X39CM (ESPESSURA 9CM) DE PAREDES COM ÁREA LÍQUIDA MAIOR OU IGUAL A 6M² SEM VÃOS E ARGAMASSA DE ASSENTAMENTO COM PREPARO MANUAL. AF_06/2014</v>
          </cell>
          <cell r="C5037" t="str">
            <v>M2</v>
          </cell>
          <cell r="D5037">
            <v>37.159999999999997</v>
          </cell>
        </row>
        <row r="5038">
          <cell r="A5038">
            <v>87455</v>
          </cell>
          <cell r="B5038" t="str">
            <v>ALVENARIA DE VEDAÇÃO DE BLOCOS VAZADOS DE CONCRETO DE 14X19X39CM (ESPESSURA 14CM) DE PAREDES COM ÁREA LÍQUIDA MAIOR OU IGUAL A 6M² SEM VÃOS E ARGAMASSA DE ASSENTAMENTO COM PREPARO EM BETONEIRA. AF_06/2014</v>
          </cell>
          <cell r="C5038" t="str">
            <v>M2</v>
          </cell>
          <cell r="D5038">
            <v>47.31</v>
          </cell>
        </row>
        <row r="5039">
          <cell r="A5039">
            <v>87456</v>
          </cell>
          <cell r="B5039" t="str">
            <v>ALVENARIA DE VEDAÇÃO DE BLOCOS VAZADOS DE CONCRETO DE 14X19X39CM (ESPESSURA 14CM) DE PAREDES COM ÁREA LÍQUIDA MAIOR OU IGUAL A 6M² SEM VÃOS E ARGAMASSA DE ASSENTAMENTO COM PREPARO MANUAL. AF_06/2014</v>
          </cell>
          <cell r="C5039" t="str">
            <v>M2</v>
          </cell>
          <cell r="D5039">
            <v>48.21</v>
          </cell>
        </row>
        <row r="5040">
          <cell r="A5040">
            <v>87457</v>
          </cell>
          <cell r="B5040" t="str">
            <v>ALVENARIA DE VEDAÇÃO DE BLOCOS VAZADOS DE CONCRETO DE 19X19X39CM (ESPESSURA 19CM) DE PAREDES COM ÁREA LÍQUIDA MAIOR OU IGUAL A 6M² SEM VÃOS E ARGAMASSA DE ASSENTAMENTO COM PREPARO EM BETONEIRA. AF_06/2014</v>
          </cell>
          <cell r="C5040" t="str">
            <v>M2</v>
          </cell>
          <cell r="D5040">
            <v>57.18</v>
          </cell>
        </row>
        <row r="5041">
          <cell r="A5041">
            <v>87458</v>
          </cell>
          <cell r="B5041" t="str">
            <v>ALVENARIA DE VEDAÇÃO DE BLOCOS VAZADOS DE CONCRETO DE 19X19X39CM (ESPESSURA 19CM) DE PAREDES COM ÁREA LÍQUIDA MAIOR OU IGUAL A 6M² SEM VÃOS E ARGAMASSA DE ASSENTAMENTO COM PREPARO MANUAL. AF_06/2014</v>
          </cell>
          <cell r="C5041" t="str">
            <v>M2</v>
          </cell>
          <cell r="D5041">
            <v>58.03</v>
          </cell>
        </row>
        <row r="5042">
          <cell r="A5042">
            <v>87459</v>
          </cell>
          <cell r="B5042" t="str">
            <v>ALVENARIA DE VEDAÇÃO DE BLOCOS VAZADOS DE CONCRETO DE 9X19X39CM (ESPESSURA 9CM) DE PAREDES COM ÁREA LÍQUIDA MENOR QUE 6M² COM VÃOS E ARGAMASSA DE ASSENTAMENTO COM PREPARO EM BETONEIRA. AF_06/2014</v>
          </cell>
          <cell r="C5042" t="str">
            <v>M2</v>
          </cell>
          <cell r="D5042">
            <v>45.04</v>
          </cell>
        </row>
        <row r="5043">
          <cell r="A5043">
            <v>87460</v>
          </cell>
          <cell r="B5043" t="str">
            <v>ALVENARIA DE VEDAÇÃO DE BLOCOS VAZADOS DE CONCRETO DE 9X19X39CM (ESPESSURA 9CM) DE PAREDES COM ÁREA LÍQUIDA MENOR QUE 6M² COM VÃOS E ARGAMASSA DE ASSENTAMENTO COM PREPARO MANUAL. AF_06/2014</v>
          </cell>
          <cell r="C5043" t="str">
            <v>M2</v>
          </cell>
          <cell r="D5043">
            <v>45.61</v>
          </cell>
        </row>
        <row r="5044">
          <cell r="A5044">
            <v>87461</v>
          </cell>
          <cell r="B5044" t="str">
            <v>ALVENARIA DE VEDAÇÃO DE BLOCOS VAZADOS DE CONCRETO DE 14X19X39CM (ESPESSURA 14CM) DE PAREDES COM ÁREA LÍQUIDA MENOR QUE 6M² COM VÃOS E ARGAMASSA DE ASSENTAMENTO COM PREPARO EM BETONEIRA. AF_06/2014</v>
          </cell>
          <cell r="C5044" t="str">
            <v>M2</v>
          </cell>
          <cell r="D5044">
            <v>56.6</v>
          </cell>
        </row>
        <row r="5045">
          <cell r="A5045">
            <v>87462</v>
          </cell>
          <cell r="B5045" t="str">
            <v>ALVENARIA DE VEDAÇÃO DE BLOCOS VAZADOS DE CONCRETO DE 14X19X39CM (ESPESSURA 14CM) DE PAREDES COM ÁREA LÍQUIDA MENOR QUE 6M² COM VÃOS E ARGAMASSA DE ASSENTAMENTO COM PREPARO MANUAL. AF_06/2014</v>
          </cell>
          <cell r="C5045" t="str">
            <v>M2</v>
          </cell>
          <cell r="D5045">
            <v>57.27</v>
          </cell>
        </row>
        <row r="5046">
          <cell r="A5046">
            <v>87463</v>
          </cell>
          <cell r="B5046" t="str">
            <v>ALVENARIA DE VEDAÇÃO DE BLOCOS VAZADOS DE CONCRETO DE 19X19X39CM (ESPESSURA 19CM) DE PAREDES COM ÁREA LÍQUIDA MENOR QUE 6M² COM VÃOS E ARGAMASSA DE ASSENTAMENTO COM PREPARO EM BETONEIRA. AF_06/2014</v>
          </cell>
          <cell r="C5046" t="str">
            <v>M2</v>
          </cell>
          <cell r="D5046">
            <v>66.569999999999993</v>
          </cell>
        </row>
        <row r="5047">
          <cell r="A5047">
            <v>87464</v>
          </cell>
          <cell r="B5047" t="str">
            <v>ALVENARIA DE VEDAÇÃO DE BLOCOS VAZADOS DE CONCRETO DE 19X19X39CM (ESPESSURA 19CM) DE PAREDES COM ÁREA LÍQUIDA MENOR QUE 6M² COM VÃOS E ARGAMASSA DE ASSENTAMENTO COM PREPARO MANUAL. AF_06/2014</v>
          </cell>
          <cell r="C5047" t="str">
            <v>M2</v>
          </cell>
          <cell r="D5047">
            <v>67.42</v>
          </cell>
        </row>
        <row r="5048">
          <cell r="A5048">
            <v>87465</v>
          </cell>
          <cell r="B5048" t="str">
            <v>ALVENARIA DE VEDAÇÃO DE BLOCOS VAZADOS DE CONCRETO DE 9X19X39CM (ESPESSURA 9CM) DE PAREDES COM ÁREA LÍQUIDA MAIOR OU IGUAL A 6M² COM VÃOS E ARGAMASSA DE ASSENTAMENTO COM PREPARO EM BETONEIRA. AF_06/2014</v>
          </cell>
          <cell r="C5048" t="str">
            <v>M2</v>
          </cell>
          <cell r="D5048">
            <v>39.450000000000003</v>
          </cell>
        </row>
        <row r="5049">
          <cell r="A5049">
            <v>87466</v>
          </cell>
          <cell r="B5049" t="str">
            <v>ALVENARIA DE VEDAÇÃO DE BLOCOS VAZADOS DE CONCRETO DE 9X19X39CM (ESPESSURA 9CM) DE PAREDES COM ÁREA LÍQUIDA MAIOR OU IGUAL A 6M² COM VÃOS E ARGAMASSA DE ASSENTAMENTO COM PREPARO MANUAL. AF_06/2014</v>
          </cell>
          <cell r="C5049" t="str">
            <v>M2</v>
          </cell>
          <cell r="D5049">
            <v>40.020000000000003</v>
          </cell>
        </row>
        <row r="5050">
          <cell r="A5050">
            <v>87467</v>
          </cell>
          <cell r="B5050" t="str">
            <v>ALVENARIA DE VEDAÇÃO DE BLOCOS VAZADOS DE CONCRETO DE 14X19X39CM (ESPESSURA 14CM) DE PAREDES COM ÁREA LÍQUIDA MAIOR OU IGUAL A 6M² COM VÃOS E ARGAMASSA DE ASSENTAMENTO COM PREPARO EM BETONEIRA. AF_06/2014</v>
          </cell>
          <cell r="C5050" t="str">
            <v>M2</v>
          </cell>
          <cell r="D5050">
            <v>50.43</v>
          </cell>
        </row>
        <row r="5051">
          <cell r="A5051">
            <v>87468</v>
          </cell>
          <cell r="B5051" t="str">
            <v>ALVENARIA DE VEDAÇÃO DE BLOCOS VAZADOS DE CONCRETO DE 14X19X39CM (ESPESSURA 14CM) DE PAREDES COM ÁREA LÍQUIDA MAIOR OU IGUAL A 6M² COM VÃOS E ARGAMASSA DE ASSENTAMENTO COM PREPARO MANUAL. AF_06/2014</v>
          </cell>
          <cell r="C5051" t="str">
            <v>M2</v>
          </cell>
          <cell r="D5051">
            <v>51.1</v>
          </cell>
        </row>
        <row r="5052">
          <cell r="A5052">
            <v>87469</v>
          </cell>
          <cell r="B5052" t="str">
            <v>ALVENARIA DE VEDAÇÃO DE BLOCOS VAZADOS DE CONCRETO DE 19X19X39CM (ESPESSURA 19CM) DE PAREDES COM ÁREA LÍQUIDA MAIOR OU IGUAL A 6M² COM VÃOS E ARGAMASSA DE ASSENTAMENTO COM PREPARO EM BETONEIRA. AF_06/2014</v>
          </cell>
          <cell r="C5052" t="str">
            <v>M2</v>
          </cell>
          <cell r="D5052">
            <v>60.41</v>
          </cell>
        </row>
        <row r="5053">
          <cell r="A5053">
            <v>87470</v>
          </cell>
          <cell r="B5053" t="str">
            <v>ALVENARIA DE VEDAÇÃO DE BLOCOS VAZADOS DE CONCRETO DE 19X19X39CM (ESPESSURA 19CM) DE PAREDES COM ÁREA LÍQUIDA MAIOR OU IGUAL A 6M² COM VÃOS E ARGAMASSA DE ASSENTAMENTO COM PREPARO MANUAL. AF_06/2014</v>
          </cell>
          <cell r="C5053" t="str">
            <v>M2</v>
          </cell>
          <cell r="D5053">
            <v>61.26</v>
          </cell>
        </row>
        <row r="5054">
          <cell r="A5054">
            <v>89044</v>
          </cell>
          <cell r="B5054" t="str">
            <v>(COMPOSIÇÃO REPRESENTATIVA) DO SERVIÇO DE ALVENARIA DE VEDAÇÃO DE BLOCOS VAZADOS DE CONCRETO DE 9X19X39CM (ESPESSURA 9CM), PARA EDIFICAÇÃO HABITACIONAL MULTIFAMILIAR (PRÉDIO). AF_11/2014</v>
          </cell>
          <cell r="C5054" t="str">
            <v>M2</v>
          </cell>
          <cell r="D5054">
            <v>39.630000000000003</v>
          </cell>
        </row>
        <row r="5055">
          <cell r="A5055">
            <v>89169</v>
          </cell>
          <cell r="B5055" t="str">
            <v>(COMPOSIÇÃO REPRESENTATIVA) DO SERVIÇO DE ALVENARIA DE VEDAÇÃO DE BLOCOS VAZADOS DE CONCRETO DE 9X19X39CM (ESPESSURA 9CM), PARA EDIFICAÇÃO HABITACIONAL UNIFAMILIAR (CASA) E EDIFICAÇÃO PÚBLICA PADRÃO. AF_11/2014</v>
          </cell>
          <cell r="C5055" t="str">
            <v>M2</v>
          </cell>
          <cell r="D5055">
            <v>40.340000000000003</v>
          </cell>
        </row>
        <row r="5056">
          <cell r="A5056">
            <v>89978</v>
          </cell>
          <cell r="B5056" t="str">
            <v>(COMPOSIÇÃO REPRESENTATIVA) DO SERVIÇO DE ALVENARIA DE VEDAÇÃO DE BLOCOS VAZADOS DE CONCRETO DE 14X19X39CM (ESPESSURA 14CM), PARA EDIFICAÇÃO HABITACIONAL UNIFAMILIAR (CASA) E EDIFICAÇÃO PÚBLICA PADRÃO. AF_12/2014</v>
          </cell>
          <cell r="C5056" t="str">
            <v>M2</v>
          </cell>
          <cell r="D5056">
            <v>51.55</v>
          </cell>
        </row>
        <row r="5057">
          <cell r="A5057" t="str">
            <v>73937/1</v>
          </cell>
          <cell r="B5057" t="str">
            <v>COBOGO DE CONCRETO (ELEMENTO VAZADO), 7X50X50CM, ASSENTADO COM ARGAMASSA TRACO 1:4 (CIMENTO E AREIA)</v>
          </cell>
          <cell r="C5057" t="str">
            <v>M2</v>
          </cell>
          <cell r="D5057">
            <v>85.24</v>
          </cell>
        </row>
        <row r="5058">
          <cell r="A5058" t="str">
            <v>73937/3</v>
          </cell>
          <cell r="B5058" t="str">
            <v>COBOGO DE CONCRETO (ELEMENTO VAZADO), 7X50X50CM, ASSENTADO COM ARGAMASSA TRACO 1:3 (CIMENTO E AREIA)</v>
          </cell>
          <cell r="C5058" t="str">
            <v>M2</v>
          </cell>
          <cell r="D5058">
            <v>85.36</v>
          </cell>
        </row>
        <row r="5059">
          <cell r="A5059" t="str">
            <v>73937/5</v>
          </cell>
          <cell r="B5059" t="str">
            <v>COBOGO DE CONCRETO (ELEMENTO VAZADO), 10X29X39CM ABERTURA COM VIDRO, ASSENTADO COM ARGAMASSA TRACO 1:4 (CIMENTO E AREIA MEDIA NAO PENEIRADA)</v>
          </cell>
          <cell r="C5059" t="str">
            <v>M2</v>
          </cell>
          <cell r="D5059">
            <v>146.1</v>
          </cell>
        </row>
        <row r="5060">
          <cell r="A5060">
            <v>89453</v>
          </cell>
          <cell r="B5060" t="str">
            <v>ALVENARIA DE BLOCOS DE CONCRETO ESTRUTURAL 14X19X39 CM, (ESPESSURA 14 CM), FBK = 4,5 MPA, PARA PAREDES COM ÁREA LÍQUIDA MENOR QUE 6M², SEM VÃOS, UTILIZANDO PALHETA. AF_12/2014</v>
          </cell>
          <cell r="C5060" t="str">
            <v>M2</v>
          </cell>
          <cell r="D5060">
            <v>44.21</v>
          </cell>
        </row>
        <row r="5061">
          <cell r="A5061">
            <v>89454</v>
          </cell>
          <cell r="B5061" t="str">
            <v>ALVENARIA DE BLOCOS DE CONCRETO ESTRUTURAL 14X19X39 CM, (ESPESSURA 14 CM), FBK = 4,5 MPA, PARA PAREDES COM ÁREA LÍQUIDA MAIOR OU IGUAL A 6M², SEM VÃOS, UTILIZANDO PALHETA. AF_12/2014</v>
          </cell>
          <cell r="C5061" t="str">
            <v>M2</v>
          </cell>
          <cell r="D5061">
            <v>41.66</v>
          </cell>
        </row>
        <row r="5062">
          <cell r="A5062">
            <v>89455</v>
          </cell>
          <cell r="B5062" t="str">
            <v>ALVENARIA DE BLOCOS DE CONCRETO ESTRUTURAL 14X19X39 CM, (ESPESSURA 14 CM) FBK = 14,0 MPA, PARA PAREDES COM ÁREA LÍQUIDA MENOR QUE 6M², SEM VÃOS, UTILIZANDO PALHETA. AF_12/2014</v>
          </cell>
          <cell r="C5062" t="str">
            <v>M2</v>
          </cell>
          <cell r="D5062">
            <v>53.87</v>
          </cell>
        </row>
        <row r="5063">
          <cell r="A5063">
            <v>89456</v>
          </cell>
          <cell r="B5063" t="str">
            <v>ALVENARIA DE BLOCOS DE CONCRETO ESTRUTURAL 14X19X39 CM, (ESPESSURA 14 CM) FBK = 14,0 MPA, PARA PAREDES COM ÁREA LÍQUIDA MAIOR OU IGUAL A 6M², SEM VÃOS, UTILIZANDO PALHETA. AF_12/2014</v>
          </cell>
          <cell r="C5063" t="str">
            <v>M2</v>
          </cell>
          <cell r="D5063">
            <v>50.86</v>
          </cell>
        </row>
        <row r="5064">
          <cell r="A5064">
            <v>89457</v>
          </cell>
          <cell r="B5064" t="str">
            <v>ALVENARIA DE BLOCOS DE CONCRETO ESTRUTURAL 14X19X39 CM, (ESPESSURA 14 CM), FBK = 4,5 MPA, PARA PAREDES COM ÁREA LÍQUIDA MENOR QUE 6M², COM VÃOS, UTILIZANDO PALHETA. AF_12/2014</v>
          </cell>
          <cell r="C5064" t="str">
            <v>M2</v>
          </cell>
          <cell r="D5064">
            <v>47.28</v>
          </cell>
        </row>
        <row r="5065">
          <cell r="A5065">
            <v>89458</v>
          </cell>
          <cell r="B5065" t="str">
            <v>ALVENARIA DE BLOCOS DE CONCRETO ESTRUTURAL 14X19X39 CM, (ESPESSURA 14 CM), FBK = 4,5 MPA, PARA PAREDES COM ÁREA LÍQUIDA MAIOR OU IGUAL A 6M², COM VÃOS, UTILIZANDO PALHETA. AF_12/2014</v>
          </cell>
          <cell r="C5065" t="str">
            <v>M2</v>
          </cell>
          <cell r="D5065">
            <v>43.38</v>
          </cell>
        </row>
        <row r="5066">
          <cell r="A5066">
            <v>89459</v>
          </cell>
          <cell r="B5066" t="str">
            <v>ALVENARIA DE BLOCOS DE CONCRETO ESTRUTURAL 14X19X39 CM, (ESPESSURA 14 CM) FBK = 14,0 MPA, PARA PAREDES COM ÁREA LÍQUIDA MENOR QUE 6M², COM VÃOS, UTILIZANDO PALHETA. AF_12/2014</v>
          </cell>
          <cell r="C5066" t="str">
            <v>M2</v>
          </cell>
          <cell r="D5066">
            <v>58</v>
          </cell>
        </row>
        <row r="5067">
          <cell r="A5067">
            <v>89460</v>
          </cell>
          <cell r="B5067" t="str">
            <v>ALVENARIA DE BLOCOS DE CONCRETO ESTRUTURAL 14X19X39 CM, (ESPESSURA 14 CM) FBK = 14,0 MPA, PARA PAREDES COM ÁREA LÍQUIDA MAIOR OU IGUAL A 6M², COM VÃOS, UTILIZANDO PALHETA. AF_12/2014</v>
          </cell>
          <cell r="C5067" t="str">
            <v>M2</v>
          </cell>
          <cell r="D5067">
            <v>53.36</v>
          </cell>
        </row>
        <row r="5068">
          <cell r="A5068">
            <v>89462</v>
          </cell>
          <cell r="B5068" t="str">
            <v>ALVENARIA DE BLOCOS DE CONCRETO ESTRUTURAL 14X19X29 CM, (ESPESSURA 14 CM), FBK = 4,5 MPA, PARA PAREDES COM ÁREA LÍQUIDA MENOR QUE 6M², SEM VÃOS, UTILIZANDO PALHETA. AF_12/2014</v>
          </cell>
          <cell r="C5068" t="str">
            <v>M2</v>
          </cell>
          <cell r="D5068">
            <v>51</v>
          </cell>
        </row>
        <row r="5069">
          <cell r="A5069">
            <v>89463</v>
          </cell>
          <cell r="B5069" t="str">
            <v>ALVENARIA DE BLOCOS DE CONCRETO ESTRUTURAL 14X19X29 CM, (ESPESSURA 14 CM), FBK = 4,5 MPA, PARA PAREDES COM ÁREA LÍQUIDA MAIOR OU IGUAL A 6M², SEM VÃOS, UTILIZANDO PALHETA. AF_12/2014</v>
          </cell>
          <cell r="C5069" t="str">
            <v>M2</v>
          </cell>
          <cell r="D5069">
            <v>48.63</v>
          </cell>
        </row>
        <row r="5070">
          <cell r="A5070">
            <v>89464</v>
          </cell>
          <cell r="B5070" t="str">
            <v>ALVENARIA DE BLOCOS DE CONCRETO ESTRUTURAL 14X19X29 CM, (ESPESSURA 14 CM) FBK = 14,0 MPA, PARA PAREDES COM ÁREA LÍQUIDA MENOR QUE 6M², SEM VÃOS, UTILIZANDO PALHETA. AF_12/2014</v>
          </cell>
          <cell r="C5070" t="str">
            <v>M2</v>
          </cell>
          <cell r="D5070">
            <v>66.36</v>
          </cell>
        </row>
        <row r="5071">
          <cell r="A5071">
            <v>89465</v>
          </cell>
          <cell r="B5071" t="str">
            <v>ALVENARIA DE BLOCOS DE CONCRETO ESTRUTURAL 14X19X29 CM, (ESPESSURA 14 CM) FBK = 14,0 MPA, PARA PAREDES COM ÁREA LÍQUIDA MAIOR OU IGUAL A 6M², SEM VÃOS, UTILIZANDO PALHETA. AF_12/2014</v>
          </cell>
          <cell r="C5071" t="str">
            <v>M2</v>
          </cell>
          <cell r="D5071">
            <v>63.63</v>
          </cell>
        </row>
        <row r="5072">
          <cell r="A5072">
            <v>89466</v>
          </cell>
          <cell r="B5072" t="str">
            <v>ALVENARIA DE BLOCOS DE CONCRETO ESTRUTURAL 14X19X29 CM, (ESPESSURA 14 CM), FBK = 4,5 MPA, PARA PAREDES COM ÁREA LÍQUIDA MENOR QUE 6M², COM VÃOS, UTILIZANDO PALHETA. AF_12/2014</v>
          </cell>
          <cell r="C5072" t="str">
            <v>M2</v>
          </cell>
          <cell r="D5072">
            <v>54.38</v>
          </cell>
        </row>
        <row r="5073">
          <cell r="A5073">
            <v>89467</v>
          </cell>
          <cell r="B5073" t="str">
            <v>ALVENARIA DE BLOCOS DE CONCRETO ESTRUTURAL 14X19X29 CM, (ESPESSURA 14 CM), FBK = 4,5 MPA, PARA PAREDES COM ÁREA LÍQUIDA MAIOR OU IGUAL A 6M², COM VÃOS, UTILIZANDO PALHETA. AF_12/2014</v>
          </cell>
          <cell r="C5073" t="str">
            <v>M2</v>
          </cell>
          <cell r="D5073">
            <v>50.46</v>
          </cell>
        </row>
        <row r="5074">
          <cell r="A5074">
            <v>89468</v>
          </cell>
          <cell r="B5074" t="str">
            <v>ALVENARIA DE BLOCOS DE CONCRETO ESTRUTURAL 14X19X29 CM, (ESPESSURA 14 CM) FBK = 14,0 MPA, PARA PAREDES COM ÁREA LÍQUIDA MENOR QUE 6M², COM VÃOS, UTILIZANDO PALHETA. AF_12/2014</v>
          </cell>
          <cell r="C5074" t="str">
            <v>M2</v>
          </cell>
          <cell r="D5074">
            <v>70.400000000000006</v>
          </cell>
        </row>
        <row r="5075">
          <cell r="A5075">
            <v>89469</v>
          </cell>
          <cell r="B5075" t="str">
            <v>ALVENARIA DE BLOCOS DE CONCRETO ESTRUTURAL 14X19X29 CM, (ESPESSURA 14 CM) FBK = 14,0 MPA, PARA PAREDES COM ÁREA LÍQUIDA MAIOR OU IGUAL A 6M², COM VÃOS, UTILIZANDO PALHETA. AF_12/2014</v>
          </cell>
          <cell r="C5075" t="str">
            <v>M2</v>
          </cell>
          <cell r="D5075">
            <v>65.849999999999994</v>
          </cell>
        </row>
        <row r="5076">
          <cell r="A5076">
            <v>89470</v>
          </cell>
          <cell r="B5076" t="str">
            <v>ALVENARIA DE BLOCOS DE CONCRETO ESTRUTURAL 14X19X39 CM, (ESPESSURA 14 CM), FBK = 4,5 MPA, PARA PAREDES COM ÁREA LÍQUIDA MENOR QUE 6M², SEM VÃOS, UTILIZANDO COLHER DE PEDREIRO. AF_12/2014</v>
          </cell>
          <cell r="C5076" t="str">
            <v>M2</v>
          </cell>
          <cell r="D5076">
            <v>54.68</v>
          </cell>
        </row>
        <row r="5077">
          <cell r="A5077">
            <v>89471</v>
          </cell>
          <cell r="B5077" t="str">
            <v>ALVENARIA DE BLOCOS DE CONCRETO ESTRUTURAL 14X19X39 CM, (ESPESSURA 14 CM), FBK = 4,5 MPA, PARA PAREDES COM ÁREA LÍQUIDA MAIOR OU IGUAL A 6M², SEM VÃOS, UTILIZANDO COLHER DE PEDREIRO. AF_12/2014</v>
          </cell>
          <cell r="C5077" t="str">
            <v>M2</v>
          </cell>
          <cell r="D5077">
            <v>52.12</v>
          </cell>
        </row>
        <row r="5078">
          <cell r="A5078">
            <v>89472</v>
          </cell>
          <cell r="B5078" t="str">
            <v>ALVENARIA DE BLOCOS DE CONCRETO ESTRUTURAL 14X19X39 CM, (ESPESSURA 14 CM) FBK = 14,0 MPA, PARA PAREDES COM ÁREA LÍQUIDA MENOR QUE 6M², SEM VÃOS, UTILIZANDO COLHER DE PEDREIRO. AF_12/2014</v>
          </cell>
          <cell r="C5078" t="str">
            <v>M2</v>
          </cell>
          <cell r="D5078">
            <v>63.98</v>
          </cell>
        </row>
        <row r="5079">
          <cell r="A5079">
            <v>89473</v>
          </cell>
          <cell r="B5079" t="str">
            <v>ALVENARIA DE BLOCOS DE CONCRETO ESTRUTURAL 14X19X39 CM, (ESPESSURA 14 CM) FBK = 14,0 MPA, PARA PAREDES COM ÁREA LÍQUIDA MAIOR OU IGUAL A 6M², SEM VÃOS, UTILIZANDO COLHER DE PEDREIRO. AF_12/2014</v>
          </cell>
          <cell r="C5079" t="str">
            <v>M2</v>
          </cell>
          <cell r="D5079">
            <v>61.14</v>
          </cell>
        </row>
        <row r="5080">
          <cell r="A5080">
            <v>89474</v>
          </cell>
          <cell r="B5080" t="str">
            <v>ALVENARIA DE BLOCOS DE CONCRETO ESTRUTURAL 14X19X39 CM, (ESPESSURA 14 CM), FBK = 4,5 MPA, PARA PAREDES COM ÁREA LÍQUIDA MENOR QUE 6M², COM VÃOS, UTILIZANDO COLHER DE PEDREIRO. AF_12/2014</v>
          </cell>
          <cell r="C5080" t="str">
            <v>M2</v>
          </cell>
          <cell r="D5080">
            <v>60.63</v>
          </cell>
        </row>
        <row r="5081">
          <cell r="A5081">
            <v>89475</v>
          </cell>
          <cell r="B5081" t="str">
            <v>ALVENARIA DE BLOCOS DE CONCRETO ESTRUTURAL 14X19X39 CM, (ESPESSURA 14 CM), FBK = 4,5 MPA, PARA PAREDES COM ÁREA LÍQUIDA MAIOR OU IGUAL A 6M², COM VÃOS, UTILIZANDO COLHER DE PEDREIRO. AF_12/2014</v>
          </cell>
          <cell r="C5081" t="str">
            <v>M2</v>
          </cell>
          <cell r="D5081">
            <v>55.42</v>
          </cell>
        </row>
        <row r="5082">
          <cell r="A5082">
            <v>89476</v>
          </cell>
          <cell r="B5082" t="str">
            <v>ALVENARIA DE BLOCOS DE CONCRETO ESTRUTURAL 14X19X39 CM, (ESPESSURA 14 CM) FBK = 14,0 MPA, PARA PAREDES COM ÁREA LÍQUIDA MENOR QUE 6M², COM VÃOS, UTILIZANDO COLHER DE PEDREIRO. AF_12/2014</v>
          </cell>
          <cell r="C5082" t="str">
            <v>M2</v>
          </cell>
          <cell r="D5082">
            <v>71.19</v>
          </cell>
        </row>
        <row r="5083">
          <cell r="A5083">
            <v>89477</v>
          </cell>
          <cell r="B5083" t="str">
            <v>ALVENARIA DE BLOCOS DE CONCRETO ESTRUTURAL 14X19X39 CM, (ESPESSURA 14 CM) FBK = 14,0 MPA, PARA PAREDES COM ÁREA LÍQUIDA MAIOR OU IGUAL A 6M², COM VÃOS, UTILIZANDO COLHER DE PEDREIRO. AF_12/2014</v>
          </cell>
          <cell r="C5083" t="str">
            <v>M2</v>
          </cell>
          <cell r="D5083">
            <v>65.41</v>
          </cell>
        </row>
        <row r="5084">
          <cell r="A5084">
            <v>89478</v>
          </cell>
          <cell r="B5084" t="str">
            <v>ALVENARIA DE BLOCOS DE CONCRETO ESTRUTURAL 14X19X29 CM, (ESPESSURA 14 CM), FBK = 4,5 MPA, PARA PAREDES COM ÁREA LÍQUIDA MENOR QUE 6M², SEM VÃOS, UTILIZANDO COLHER DE PEDREIRO. AF_12/2014</v>
          </cell>
          <cell r="C5084" t="str">
            <v>M2</v>
          </cell>
          <cell r="D5084">
            <v>61.67</v>
          </cell>
        </row>
        <row r="5085">
          <cell r="A5085">
            <v>89479</v>
          </cell>
          <cell r="B5085" t="str">
            <v>ALVENARIA DE BLOCOS DE CONCRETO ESTRUTURAL 14X19X29 CM, (ESPESSURA 14 CM), FBK = 4,5 MPA, PARA PAREDES COM ÁREA LÍQUIDA MAIOR OU IGUAL A 6M², SEM VÃOS, UTILIZANDO COLHER DE PEDREIRO. AF_12/2014</v>
          </cell>
          <cell r="C5085" t="str">
            <v>M2</v>
          </cell>
          <cell r="D5085">
            <v>59.29</v>
          </cell>
        </row>
        <row r="5086">
          <cell r="A5086">
            <v>89480</v>
          </cell>
          <cell r="B5086" t="str">
            <v>ALVENARIA DE BLOCOS DE CONCRETO ESTRUTURAL 14X19X29 CM, (ESPESSURA 14 CM) FBK = 14,0 MPA, PARA PAREDES COM ÁREA LÍQUIDA MENOR QUE 6M², SEM VÃOS, UTILIZANDO COLHER DE PEDREIRO. AF_12/2014</v>
          </cell>
          <cell r="C5086" t="str">
            <v>M2</v>
          </cell>
          <cell r="D5086">
            <v>76.650000000000006</v>
          </cell>
        </row>
        <row r="5087">
          <cell r="A5087">
            <v>89483</v>
          </cell>
          <cell r="B5087" t="str">
            <v>ALVENARIA DE BLOCOS DE CONCRETO ESTRUTURAL 14X19X29 CM, (ESPESSURA 14 CM) FBK = 14,0 MPA, PARA PAREDES COM ÁREA LÍQUIDA MAIOR OU IGUAL A 6M², SEM VÃOS, UTILIZANDO COLHER DE PEDREIRO. AF_12/2014</v>
          </cell>
          <cell r="C5087" t="str">
            <v>M2</v>
          </cell>
          <cell r="D5087">
            <v>74.08</v>
          </cell>
        </row>
        <row r="5088">
          <cell r="A5088">
            <v>89484</v>
          </cell>
          <cell r="B5088" t="str">
            <v>ALVENARIA DE BLOCOS DE CONCRETO ESTRUTURAL 14X19X29 CM, (ESPESSURA 14 CM), FBK = 4,5 MPA, PARA PAREDES COM ÁREA LÍQUIDA MENOR QUE 6M², COM VÃOS, UTILIZANDO COLHER DE PEDREIRO. AF_12/2014</v>
          </cell>
          <cell r="C5088" t="str">
            <v>M2</v>
          </cell>
          <cell r="D5088">
            <v>67.94</v>
          </cell>
        </row>
        <row r="5089">
          <cell r="A5089">
            <v>89486</v>
          </cell>
          <cell r="B5089" t="str">
            <v>ALVENARIA DE BLOCOS DE CONCRETO ESTRUTURAL 14X19X29 CM, (ESPESSURA 14 CM), FBK = 4,5 MPA, PARA PAREDES COM ÁREA LÍQUIDA MAIOR OU IGUAL A 6M², COM VÃOS, UTILIZANDO COLHER DE PEDREIRO. AF_12/2014</v>
          </cell>
          <cell r="C5089" t="str">
            <v>M2</v>
          </cell>
          <cell r="D5089">
            <v>62.89</v>
          </cell>
        </row>
        <row r="5090">
          <cell r="A5090">
            <v>89487</v>
          </cell>
          <cell r="B5090" t="str">
            <v>ALVENARIA DE BLOCOS DE CONCRETO ESTRUTURAL 14X19X29 CM, (ESPESSURA 14 CM) FBK = 14,0 MPA, PARA PAREDES COM ÁREA LÍQUIDA MENOR QUE 6M², COM VÃOS, UTILIZANDO COLHER DE PEDREIRO. AF_12/2014</v>
          </cell>
          <cell r="C5090" t="str">
            <v>M2</v>
          </cell>
          <cell r="D5090">
            <v>83.75</v>
          </cell>
        </row>
        <row r="5091">
          <cell r="A5091">
            <v>89488</v>
          </cell>
          <cell r="B5091" t="str">
            <v>ALVENARIA DE BLOCOS DE CONCRETO ESTRUTURAL 14X19X29 CM, (ESPESSURA 14 CM) FBK = 14,0 MPA, PARA PAREDES COM ÁREA LÍQUIDA MAIOR OU IGUAL A 6M², COM VÃOS, UTILIZANDO COLHER DE PEDREIRO. AF_12/2014</v>
          </cell>
          <cell r="C5091" t="str">
            <v>M2</v>
          </cell>
          <cell r="D5091">
            <v>78.08</v>
          </cell>
        </row>
        <row r="5092">
          <cell r="A5092">
            <v>91815</v>
          </cell>
          <cell r="B5092" t="str">
            <v>(COMPOSIÇÃO REPRESENTATIVA) DE ALVENARIA DE BLOCOS DE CONCRETO ESTRUTURAL 14X19X39 CM, (ESPESSURA 14 CM), FBK = 4,5 MPA, UTILIZANDO PALHETA, PARA EDIFICAÇÃO HABITACIONAL. AF_10/2015</v>
          </cell>
          <cell r="C5092" t="str">
            <v>M2</v>
          </cell>
          <cell r="D5092">
            <v>44.05</v>
          </cell>
        </row>
        <row r="5093">
          <cell r="A5093">
            <v>91816</v>
          </cell>
          <cell r="B5093" t="str">
            <v>COMPOSIÇÃO REPRESENTATIVA DE SERVIÇOS DE ALVENARIA DE BLOCOS DE CONCRETO ESTRUTURAL 14X19X29 CM, (ESPESSURA 14 CM), FBK = 4,5 MPA, UTILIZANDO PALHETA, PARA EDIFICAÇÃO HABITACIONAL. AF_10/2015</v>
          </cell>
          <cell r="C5093" t="str">
            <v>M2</v>
          </cell>
          <cell r="D5093">
            <v>51.01</v>
          </cell>
        </row>
        <row r="5094">
          <cell r="A5094">
            <v>72139</v>
          </cell>
          <cell r="B5094" t="str">
            <v>BLOCOS DE VIDRO TIPO CANELADO 19X19X8CM, ASSENTADO COM ARGAMASSA TRACO 1:3 (CIMENTO E AREIA GROSSA) PREPARO MECANICO, COM REJUNTAMENTO EM CIMENTO BRANCO E BARRAS DE ACO</v>
          </cell>
          <cell r="C5094" t="str">
            <v>M2</v>
          </cell>
          <cell r="D5094">
            <v>419.42</v>
          </cell>
        </row>
        <row r="5095">
          <cell r="A5095">
            <v>72175</v>
          </cell>
          <cell r="B5095" t="str">
            <v>BLOCOS DE VIDRO TIPO XADREZ 20X20X10CM, ASSENTADO COM ARGAMASSA TRACO 1:3 (CIMENTO E AREIA GROSSA) PREPARO MECANICO, COM REJUNTAMENTO EM CIMENTO BRANCO E BARRAS DE ACO</v>
          </cell>
          <cell r="C5095" t="str">
            <v>M2</v>
          </cell>
          <cell r="D5095">
            <v>422.42</v>
          </cell>
        </row>
        <row r="5096">
          <cell r="A5096">
            <v>72176</v>
          </cell>
          <cell r="B5096" t="str">
            <v>BLOCOS DE VIDRO TIPO XADREZ 20X10X8CM, ASSENTADO COM ARGAMASSA TRACO 1:3 (CIMENTO E AREIA GROSSA) PREPARO MECANICO, COM REJUNTAMENTO EM CIMENTO BRANCO E BARRAS DE ACO</v>
          </cell>
          <cell r="C5096" t="str">
            <v>M2</v>
          </cell>
          <cell r="D5096">
            <v>425.42</v>
          </cell>
        </row>
        <row r="5097">
          <cell r="A5097">
            <v>72178</v>
          </cell>
          <cell r="B5097" t="str">
            <v>RETIRADA DE DIVISORIAS EM CHAPAS DE MADEIRA, COM MONTANTES METALICOS</v>
          </cell>
          <cell r="C5097" t="str">
            <v>M2</v>
          </cell>
          <cell r="D5097">
            <v>19.809999999999999</v>
          </cell>
        </row>
        <row r="5098">
          <cell r="A5098">
            <v>72179</v>
          </cell>
          <cell r="B5098" t="str">
            <v>RECOLOCACAO DE PLACAS DIVISORIAS DE GRANILITE, CONSIDERANDO REAPROVEITAMENTO DO MATERIAL</v>
          </cell>
          <cell r="C5098" t="str">
            <v>M2</v>
          </cell>
          <cell r="D5098">
            <v>45.9</v>
          </cell>
        </row>
        <row r="5099">
          <cell r="A5099">
            <v>72180</v>
          </cell>
          <cell r="B5099" t="str">
            <v>RECOLOCACAO DE DIVISORIAS TIPO CHAPAS OU TABUAS, EXCLUSIVE ENTARUGAMENTO, CONSIDERANDO REAPROVEITAMENTO DO MATERIAL</v>
          </cell>
          <cell r="C5099" t="str">
            <v>M2</v>
          </cell>
          <cell r="D5099">
            <v>12.63</v>
          </cell>
        </row>
        <row r="5100">
          <cell r="A5100">
            <v>72181</v>
          </cell>
          <cell r="B5100" t="str">
            <v>RECOLOCACAO DE DIVISORIAS TIPO CHAPAS OU TABUAS, INCLUSIVE ENTARUGAMENTO, CONSIDERANDO REAPROVEITAMENTO DO MATERIAL</v>
          </cell>
          <cell r="C5100" t="str">
            <v>M2</v>
          </cell>
          <cell r="D5100">
            <v>25.62</v>
          </cell>
        </row>
        <row r="5101">
          <cell r="A5101" t="str">
            <v>73774/1</v>
          </cell>
          <cell r="B5101" t="str">
            <v>DIVISORIA EM MARMORITE ESPESSURA 35MM, CHUMBAMENTO NO PISO E PAREDE COM ARGAMASSA DE CIMENTO E AREIA, POLIMENTO MANUAL, EXCLUSIVE FERRAGENS</v>
          </cell>
          <cell r="C5101" t="str">
            <v>M2</v>
          </cell>
          <cell r="D5101">
            <v>249.67</v>
          </cell>
        </row>
        <row r="5102">
          <cell r="A5102" t="str">
            <v>73909/1</v>
          </cell>
          <cell r="B5102" t="str">
            <v>DIVISORIA EM MADEIRA COMPENSADA RESINADA ESPESSURA 6MM, ESTRUTURADA EM MADEIRA DE LEI 3"X3"</v>
          </cell>
          <cell r="C5102" t="str">
            <v>M2</v>
          </cell>
          <cell r="D5102">
            <v>192.64</v>
          </cell>
        </row>
        <row r="5103">
          <cell r="A5103" t="str">
            <v>74229/1</v>
          </cell>
          <cell r="B5103" t="str">
            <v>DIVISORIA EM MARMORE BRANCO POLIDO, ESPESSURA 3 CM, ASSENTADO COM ARGAMASSA TRACO 1:4 (CIMENTO E AREIA), ARREMATE COM CIMENTO BRANCO, EXCLUSIVE FERRAGENS</v>
          </cell>
          <cell r="C5103" t="str">
            <v>M2</v>
          </cell>
          <cell r="D5103">
            <v>541.51</v>
          </cell>
        </row>
        <row r="5104">
          <cell r="A5104">
            <v>79627</v>
          </cell>
          <cell r="B5104" t="str">
            <v>DIVISORIA EM GRANITO BRANCO POLIDO, ESP = 3CM, ASSENTADO COM ARGAMASSA TRACO 1:4, ARREMATE EM CIMENTO BRANCO, EXCLUSIVE FERRAGENS</v>
          </cell>
          <cell r="C5104" t="str">
            <v>M2</v>
          </cell>
          <cell r="D5104">
            <v>590.75</v>
          </cell>
        </row>
        <row r="5105">
          <cell r="A5105">
            <v>96358</v>
          </cell>
          <cell r="B5105" t="str">
            <v>PAREDE COM PLACAS DE GESSO ACARTONADO (DRYWALL), PARA USO INTERNO, COM DUAS FACES SIMPLES E ESTRUTURA METÁLICA COM GUIAS SIMPLES, SEM VÃOS. AF_06/2017_P</v>
          </cell>
          <cell r="C5105" t="str">
            <v>M2</v>
          </cell>
          <cell r="D5105">
            <v>75.63</v>
          </cell>
        </row>
        <row r="5106">
          <cell r="A5106">
            <v>96359</v>
          </cell>
          <cell r="B5106" t="str">
            <v>PAREDE COM PLACAS DE GESSO ACARTONADO (DRYWALL), PARA USO INTERNO, COM DUAS FACES SIMPLES E ESTRUTURA METÁLICA COM GUIAS SIMPLES, COM VÃOS AF_06/2017_P</v>
          </cell>
          <cell r="C5106" t="str">
            <v>M2</v>
          </cell>
          <cell r="D5106">
            <v>82.13</v>
          </cell>
        </row>
        <row r="5107">
          <cell r="A5107">
            <v>96360</v>
          </cell>
          <cell r="B5107" t="str">
            <v>PAREDE COM PLACAS DE GESSO ACARTONADO (DRYWALL), PARA USO INTERNO, COM DUAS FACES SIMPLES E ESTRUTURA METÁLICA COM GUIAS DUPLAS, SEM VÃOS. AF_06/2017_P</v>
          </cell>
          <cell r="C5107" t="str">
            <v>M2</v>
          </cell>
          <cell r="D5107">
            <v>93.22</v>
          </cell>
        </row>
        <row r="5108">
          <cell r="A5108">
            <v>96361</v>
          </cell>
          <cell r="B5108" t="str">
            <v>PAREDE COM PLACAS DE GESSO ACARTONADO (DRYWALL), PARA USO INTERNO, COM DUAS FACES SIMPLES E ESTRUTURA METÁLICA COM GUIAS DUPLAS, COM VÃOS. AF_06/2017_P</v>
          </cell>
          <cell r="C5108" t="str">
            <v>M2</v>
          </cell>
          <cell r="D5108">
            <v>105.77</v>
          </cell>
        </row>
        <row r="5109">
          <cell r="A5109">
            <v>96362</v>
          </cell>
          <cell r="B5109" t="str">
            <v>PAREDE COM PLACAS DE GESSO ACARTONADO (DRYWALL), PARA USO INTERNO, COM UMA FACE SIMPLES E OUTRA FACE DUPLA E ESTRUTURA METÁLICA COM GUIAS SIMPLES, SEM VÃOS. AF_06/2017_P</v>
          </cell>
          <cell r="C5109" t="str">
            <v>M2</v>
          </cell>
          <cell r="D5109">
            <v>100.68</v>
          </cell>
        </row>
        <row r="5110">
          <cell r="A5110">
            <v>96363</v>
          </cell>
          <cell r="B5110" t="str">
            <v>PAREDE COM PLACAS DE GESSO ACARTONADO (DRYWALL), PARA USO INTERNO, COM UMA FACE SIMPLES E OUTRA FACE DUPLA E ESTRUTURA METÁLICA COM GUIAS SIMPLES, COM VÃOS. AF_06/2017_P</v>
          </cell>
          <cell r="C5110" t="str">
            <v>M2</v>
          </cell>
          <cell r="D5110">
            <v>107.49</v>
          </cell>
        </row>
        <row r="5111">
          <cell r="A5111">
            <v>96364</v>
          </cell>
          <cell r="B5111" t="str">
            <v>PAREDE COM PLACAS DE GESSO ACARTONADO (DRYWALL), PARA USO INTERNO COM UMA FACE SIMPLES E OUTRA FACE DUPLA E ESTRUTURA METÁLICA COM GUIAS DUPLAS, SEM VÃOS. AF_06/2017_P</v>
          </cell>
          <cell r="C5111" t="str">
            <v>M2</v>
          </cell>
          <cell r="D5111">
            <v>118.27</v>
          </cell>
        </row>
        <row r="5112">
          <cell r="A5112">
            <v>96365</v>
          </cell>
          <cell r="B5112" t="str">
            <v>PAREDE COM PLACAS DE GESSO ACARTONADO (DRYWALL), PARA USO INTERNO, COM UMA FACE SIMPLES E OUTRA FACE DUPLA E   ESTRUTURA METÁLICA COM GUIAS DUPLAS, COM VÃOS. AF_06/2017_P</v>
          </cell>
          <cell r="C5112" t="str">
            <v>M2</v>
          </cell>
          <cell r="D5112">
            <v>131.11000000000001</v>
          </cell>
        </row>
        <row r="5113">
          <cell r="A5113">
            <v>96366</v>
          </cell>
          <cell r="B5113" t="str">
            <v>PAREDE COM PLACAS DE GESSO ACARTONADO (DRYWALL), PARA USO INTERNO, COM DUAS FACES DUPLAS E ESTRUTURA METÁLICA COM GUIAS SIMPLES, SEM VÃOS. AF_06/2017_P</v>
          </cell>
          <cell r="C5113" t="str">
            <v>M2</v>
          </cell>
          <cell r="D5113">
            <v>125.74</v>
          </cell>
        </row>
        <row r="5114">
          <cell r="A5114">
            <v>96367</v>
          </cell>
          <cell r="B5114" t="str">
            <v>PAREDE COM PLACAS DE GESSO ACARTONADO (DRYWALL), PARA USO INTERNO, COM DUAS FACES DUPLAS E ESTRUTURA METÁLICA COM GUIAS SIMPLES, COM VÃOS. AF_06/2017_P</v>
          </cell>
          <cell r="C5114" t="str">
            <v>M2</v>
          </cell>
          <cell r="D5114">
            <v>132.82</v>
          </cell>
        </row>
        <row r="5115">
          <cell r="A5115">
            <v>96368</v>
          </cell>
          <cell r="B5115" t="str">
            <v>PAREDE COM PLACAS DE GESSO ACARTONADO (DRYWALL), PARA USO INTERNO COM DUAS FACES DUPLAS E ESTRUTURA METÁLICA COM GUIAS DUPLAS, SEM VÃOS. AF_06/2017</v>
          </cell>
          <cell r="C5115" t="str">
            <v>M2</v>
          </cell>
          <cell r="D5115">
            <v>143.33000000000001</v>
          </cell>
        </row>
        <row r="5116">
          <cell r="A5116">
            <v>96369</v>
          </cell>
          <cell r="B5116" t="str">
            <v>PAREDE COM PLACAS DE GESSO ACARTONADO (DRYWALL), PARA USO INTERNO, COM DUAS FACES DUPLAS E ESTRUTURA METÁLICA COM GUIAS DUPLAS, COM VÃOS. AF_06/2017_P</v>
          </cell>
          <cell r="C5116" t="str">
            <v>M2</v>
          </cell>
          <cell r="D5116">
            <v>156.44999999999999</v>
          </cell>
        </row>
        <row r="5117">
          <cell r="A5117">
            <v>96370</v>
          </cell>
          <cell r="B5117" t="str">
            <v>PAREDE COM PLACAS DE GESSO ACARTONADO (DRYWALL), PARA USO INTERNO, COM UMA FACE SIMPLES E ESTRUTURA METÁLICA COM GUIAS SIMPLES, SEM VÃOS. AF_06/2017_P</v>
          </cell>
          <cell r="C5117" t="str">
            <v>M2</v>
          </cell>
          <cell r="D5117">
            <v>47.04</v>
          </cell>
        </row>
        <row r="5118">
          <cell r="A5118">
            <v>96371</v>
          </cell>
          <cell r="B5118" t="str">
            <v>PAREDE COM PLACAS DE GESSO ACARTONADO (DRYWALL), PARA USO INTERNO, COM UMA FACE SIMPLES E ESTRUTURA METÁLICA COM GUIAS SIMPLES, COM VÃOS. AF_06/2017_P</v>
          </cell>
          <cell r="C5118" t="str">
            <v>M2</v>
          </cell>
          <cell r="D5118">
            <v>53.37</v>
          </cell>
        </row>
        <row r="5119">
          <cell r="A5119">
            <v>96372</v>
          </cell>
          <cell r="B5119" t="str">
            <v>INSTALAÇÃO DE ISOLAMENTO COM LÃ DE ROCHA EM PAREDES DRYWALL. AF_06/2017</v>
          </cell>
          <cell r="C5119" t="str">
            <v>M2</v>
          </cell>
          <cell r="D5119">
            <v>15.49</v>
          </cell>
        </row>
        <row r="5120">
          <cell r="A5120">
            <v>96373</v>
          </cell>
          <cell r="B5120" t="str">
            <v>INSTALAÇÃO DE REFORÇO METÁLICO EM PAREDE DRYWALL. AF_06/2017</v>
          </cell>
          <cell r="C5120" t="str">
            <v>M</v>
          </cell>
          <cell r="D5120">
            <v>6.14</v>
          </cell>
        </row>
        <row r="5121">
          <cell r="A5121">
            <v>96374</v>
          </cell>
          <cell r="B5121" t="str">
            <v>INSTALAÇÃO DE REFORÇO DE MADEIRA EM PAREDE DRYWALL. AF_06/2017</v>
          </cell>
          <cell r="C5121" t="str">
            <v>M</v>
          </cell>
          <cell r="D5121">
            <v>26.58</v>
          </cell>
        </row>
        <row r="5122">
          <cell r="A5122" t="str">
            <v>73863/1</v>
          </cell>
          <cell r="B5122" t="str">
            <v>ALVENARIA COM BLOCOS DE CONCRETO CELULAR 10X30X60CM, ESPESSURA 10CM, ASSENTADOS COM ARGAMASSA TRACO 1:2:9 (CIMENTO, CAL E AREIA) PREPARO MANUAL</v>
          </cell>
          <cell r="C5122" t="str">
            <v>M2</v>
          </cell>
          <cell r="D5122">
            <v>46.16</v>
          </cell>
        </row>
        <row r="5123">
          <cell r="A5123" t="str">
            <v>73863/2</v>
          </cell>
          <cell r="B5123" t="str">
            <v>ALVENARIA COM BLOCOS DE CONCRETO CELULAR 20X30X60CM, ESPESSURA 20CM, ASSENTADOS COM ARGAMASSA TRACO 1:2:9 (CIMENTO, CAL E AREIA) PREPARO MANUAL</v>
          </cell>
          <cell r="C5123" t="str">
            <v>M2</v>
          </cell>
          <cell r="D5123">
            <v>94.25</v>
          </cell>
        </row>
        <row r="5124">
          <cell r="A5124" t="str">
            <v>73790/2</v>
          </cell>
          <cell r="B5124" t="str">
            <v>REASSENTAMENTO DE PARALELEPIPEDO SOBRE COLCHAO DE PO DE PEDRA ESPESSURA 10CM, REJUNTADO COM BETUME E PEDRISCO, CONSIDERANDO APROVEITAMENTO DO PARALELEPIPEDO</v>
          </cell>
          <cell r="C5124" t="str">
            <v>M2</v>
          </cell>
          <cell r="D5124">
            <v>47.64</v>
          </cell>
        </row>
        <row r="5125">
          <cell r="A5125" t="str">
            <v>73790/4</v>
          </cell>
          <cell r="B5125" t="str">
            <v>REASSENTAMENTO DE PARALELEPIPEDO SOBRE COLCHAO DE PO DE PEDRA ESPESSURA 10CM, REJUNTADO COM ARGAMASSA TRACO 1:3 (CIMENTO E AREIA), CONSIDERANDO APROVEITAMENTO DO PARALELEPIPEDO</v>
          </cell>
          <cell r="C5125" t="str">
            <v>M2</v>
          </cell>
          <cell r="D5125">
            <v>35.659999999999997</v>
          </cell>
        </row>
        <row r="5126">
          <cell r="A5126">
            <v>83694</v>
          </cell>
          <cell r="B5126" t="str">
            <v>RECOMPOSICAO DE PAVIMENTACAO TIPO BLOKRET SOBRE COLCHAO DE AREIA COM REAPROVEITAMENTO DE MATERIAL</v>
          </cell>
          <cell r="C5126" t="str">
            <v>M2</v>
          </cell>
          <cell r="D5126">
            <v>13.98</v>
          </cell>
        </row>
        <row r="5127">
          <cell r="A5127" t="str">
            <v>83695/1</v>
          </cell>
          <cell r="B5127" t="str">
            <v>REJUNTAMENTO PAVIMENTACAO PARALELEPIPEDO BETUME CASCALH INCL MATERIAIS</v>
          </cell>
          <cell r="C5127" t="str">
            <v>M2</v>
          </cell>
          <cell r="D5127">
            <v>24.78</v>
          </cell>
        </row>
        <row r="5128">
          <cell r="A5128">
            <v>83771</v>
          </cell>
          <cell r="B5128" t="str">
            <v>RECOMPOSICAO DE REVESTIMENTO PRIMARIO MEDIDO P/ VOLUME COMPACTADO</v>
          </cell>
          <cell r="C5128" t="str">
            <v>M3</v>
          </cell>
          <cell r="D5128">
            <v>6.94</v>
          </cell>
        </row>
        <row r="5129">
          <cell r="A5129">
            <v>92970</v>
          </cell>
          <cell r="B5129" t="str">
            <v>DEMOLIÇÃO DE PAVIMENTAÇÃO ASFÁLTICA COM UTILIZAÇÃO DE MARTELO PERFURADOR, ESPESSURA ATÉ 15 CM, EXCLUSIVE CARGA E TRANSPORTE</v>
          </cell>
          <cell r="C5129" t="str">
            <v>M2</v>
          </cell>
          <cell r="D5129">
            <v>11.22</v>
          </cell>
        </row>
        <row r="5130">
          <cell r="A5130">
            <v>72916</v>
          </cell>
          <cell r="B5130" t="str">
            <v>BASE DE SOLO CIMENTO 2% MISTURA EM USINA, COMPACTACAO 100% PROCTOR INTERMEDIARIO, EXCLUSIVE ESCAVACAO, CARGA E TRANSPORTE DO SOLO</v>
          </cell>
          <cell r="C5130" t="str">
            <v>M3</v>
          </cell>
          <cell r="D5130">
            <v>25.62</v>
          </cell>
        </row>
        <row r="5131">
          <cell r="A5131">
            <v>72919</v>
          </cell>
          <cell r="B5131" t="str">
            <v>BASE DE SOLO CIMENTO 4% MISTURA EM USINA, COMPACTACAO 100% PROCTOR NORMAL, EXCLUSIVE ESCAVACAO, CARGA E TRANSPORTE DO SOLO</v>
          </cell>
          <cell r="C5131" t="str">
            <v>M3</v>
          </cell>
          <cell r="D5131">
            <v>35.81</v>
          </cell>
        </row>
        <row r="5132">
          <cell r="A5132">
            <v>72922</v>
          </cell>
          <cell r="B5132" t="str">
            <v>BASE DE SOLO CIMENTO 6% COM MISTURA EM USINA, COMPACTACAO 100% PROCTOR NORMAL, EXCLUSIVE ESCAVACAO, CARGA E TRANSPORTE DO SOLO</v>
          </cell>
          <cell r="C5132" t="str">
            <v>M3</v>
          </cell>
          <cell r="D5132">
            <v>48.39</v>
          </cell>
        </row>
        <row r="5133">
          <cell r="A5133">
            <v>72923</v>
          </cell>
          <cell r="B5133" t="str">
            <v>BASE DE SOLO - BRITA (40/60), MISTURA EM USINA, COMPACTACAO 100% PROCTOR MODIFICADO, EXCLUSIVE ESCAVACAO, CARGA E TRANSPORTE</v>
          </cell>
          <cell r="C5133" t="str">
            <v>M3</v>
          </cell>
          <cell r="D5133">
            <v>71.489999999999995</v>
          </cell>
        </row>
        <row r="5134">
          <cell r="A5134">
            <v>72924</v>
          </cell>
          <cell r="B5134" t="str">
            <v>BASE DE SOLO - BRITA (50/50), MISTURA EM USINA, COMPACTACAO 100% PROCTOR MODIFICADO, EXCLUSIVE ESCAVACAO, CARGA E TRANSPORTE</v>
          </cell>
          <cell r="C5134" t="str">
            <v>M3</v>
          </cell>
          <cell r="D5134">
            <v>61.11</v>
          </cell>
        </row>
        <row r="5135">
          <cell r="A5135">
            <v>72961</v>
          </cell>
          <cell r="B5135" t="str">
            <v>REGULARIZACAO E COMPACTACAO DE SUBLEITO ATE 20 CM DE ESPESSURA</v>
          </cell>
          <cell r="C5135" t="str">
            <v>M2</v>
          </cell>
          <cell r="D5135">
            <v>1.24</v>
          </cell>
        </row>
        <row r="5136">
          <cell r="A5136">
            <v>96387</v>
          </cell>
          <cell r="B5136" t="str">
            <v>EXECUÇÃO E COMPACTAÇÃO DE BASE E OU SUB BASE COM SOLO ESTABILIZADO GRANULOMETRICAMENTE - EXCLUSIVE ESCAVAÇÃO, CARGA E TRANSPORTE E SOLO. AF_09/2017</v>
          </cell>
          <cell r="C5136" t="str">
            <v>M3</v>
          </cell>
          <cell r="D5136">
            <v>6.4</v>
          </cell>
        </row>
        <row r="5137">
          <cell r="A5137">
            <v>96388</v>
          </cell>
          <cell r="B5137" t="str">
            <v>EXECUÇÃO E COMPACTAÇÃO DE BASE E OU SUB BASE COM SOLO PREDOMINANTEMENTE ARENOSO - EXCLUSIVE ESCAVAÇÃO, CARGA E TRANSPORTE E SOLO. AF_09/2017</v>
          </cell>
          <cell r="C5137" t="str">
            <v>M3</v>
          </cell>
          <cell r="D5137">
            <v>6.11</v>
          </cell>
        </row>
        <row r="5138">
          <cell r="A5138">
            <v>96389</v>
          </cell>
          <cell r="B5138" t="str">
            <v>EXECUÇÃO E COMPACTAÇÃO DE BASE E OU SUB BASE COM SOLO MELHORADO COM CIMENTO (TEOR DE 2%) - EXCLUSIVE ESCAVAÇÃO, CARGA E TRANSPORTE E SOLO. AF_09/2017</v>
          </cell>
          <cell r="C5138" t="str">
            <v>M3</v>
          </cell>
          <cell r="D5138">
            <v>25.66</v>
          </cell>
        </row>
        <row r="5139">
          <cell r="A5139">
            <v>96390</v>
          </cell>
          <cell r="B5139" t="str">
            <v>EXECUÇÃO E COMPACTAÇÃO DE BASE E OU SUB BASE COM SOLO MELHORADO COM CIMENTO (TEOR DE 4%) - EXCLUSIVE ESCAVAÇÃO, CARGA E TRANSPORTE E SOLO. AF_09/2017</v>
          </cell>
          <cell r="C5139" t="str">
            <v>M3</v>
          </cell>
          <cell r="D5139">
            <v>42.31</v>
          </cell>
        </row>
        <row r="5140">
          <cell r="A5140">
            <v>96391</v>
          </cell>
          <cell r="B5140" t="str">
            <v>EXECUÇÃO E COMPACTAÇÃO DE BASE E OU SUB BASE COM SOLO CIMENTO (TEOR DE CIMENTO IGUAL A 6%) - EXCLUSIVE ESCAVAÇÃO, CARGA E TRANSPORTE E SOLO. AF_09/2017</v>
          </cell>
          <cell r="C5140" t="str">
            <v>M3</v>
          </cell>
          <cell r="D5140">
            <v>58.78</v>
          </cell>
        </row>
        <row r="5141">
          <cell r="A5141">
            <v>96392</v>
          </cell>
          <cell r="B5141" t="str">
            <v>EXECUÇÃO E COMPACTAÇÃO DE BASE E OU SUB BASE COM SOLO CIMENTO (TEOR DE CIMENTO IGUAL A 8%) - EXCLUSIVE ESCAVAÇÃO, CARGA E TRANSPORTE E SOLO. AF_09/2017</v>
          </cell>
          <cell r="C5141" t="str">
            <v>M3</v>
          </cell>
          <cell r="D5141">
            <v>78.25</v>
          </cell>
        </row>
        <row r="5142">
          <cell r="A5142">
            <v>96396</v>
          </cell>
          <cell r="B5142" t="str">
            <v>EXECUÇÃO E COMPACTAÇÃO DE BASE E OU SUB BASE COM BRITA GRADUADA SIMPLES - EXCLUSIVE CARGA E TRANSPORTE. AF_09/2017</v>
          </cell>
          <cell r="C5142" t="str">
            <v>M3</v>
          </cell>
          <cell r="D5142">
            <v>122.44</v>
          </cell>
        </row>
        <row r="5143">
          <cell r="A5143">
            <v>96397</v>
          </cell>
          <cell r="B5143" t="str">
            <v>EXECUÇÃO E COMPACTAÇÃO DE BASE E OU SUB BASE COM BRITA GRADUADA TRATADA COM CIMENTO - EXCLUSIVE CARGA E TRANSPORTE. AF_09/2017</v>
          </cell>
          <cell r="C5143" t="str">
            <v>M3</v>
          </cell>
          <cell r="D5143">
            <v>151.16</v>
          </cell>
        </row>
        <row r="5144">
          <cell r="A5144">
            <v>96398</v>
          </cell>
          <cell r="B5144" t="str">
            <v>EXECUÇÃO E COMPACTAÇÃO DE BASE E OU SUB BASE COM CONCRETO COMPACTADO COM ROLO - EXCLUSIVE CARGA E TRANSPORTE. AF_09/2017</v>
          </cell>
          <cell r="C5144" t="str">
            <v>M3</v>
          </cell>
          <cell r="D5144">
            <v>163.18</v>
          </cell>
        </row>
        <row r="5145">
          <cell r="A5145">
            <v>96399</v>
          </cell>
          <cell r="B5145" t="str">
            <v>EXECUÇÃO E COMPACTAÇÃO DE BASE E OU SUB BASE COM PEDRA RACHÃO - EXCLUSIVE ESCAVAÇÃO, CARGA E TRANSPORTE. AF_09/2017</v>
          </cell>
          <cell r="C5145" t="str">
            <v>M3</v>
          </cell>
          <cell r="D5145">
            <v>100.99</v>
          </cell>
        </row>
        <row r="5146">
          <cell r="A5146">
            <v>96400</v>
          </cell>
          <cell r="B5146" t="str">
            <v>EXECUÇÃO E COMPACTAÇÃO DE BASE E OU SUB BASE COM MACADAME SECO - EXCLUSIVE ESCAVAÇÃO, CARGA E TRANSPORTE. AF_09/2017</v>
          </cell>
          <cell r="C5146" t="str">
            <v>M3</v>
          </cell>
          <cell r="D5146">
            <v>110.23</v>
          </cell>
        </row>
        <row r="5147">
          <cell r="A5147">
            <v>96401</v>
          </cell>
          <cell r="B5147" t="str">
            <v>EXECUÇÃO DE IMPRIMAÇÃO COM ASFALTO DILUÍDO CM-30. AF_09/2017</v>
          </cell>
          <cell r="C5147" t="str">
            <v>M2</v>
          </cell>
          <cell r="D5147">
            <v>6.72</v>
          </cell>
        </row>
        <row r="5148">
          <cell r="A5148">
            <v>96402</v>
          </cell>
          <cell r="B5148" t="str">
            <v>EXECUÇÃO DE IMPRIMAÇÃO LIGANTE (PINTURA DE LIGAÇÃO) COM EMULSÃO ASFÁLTICA RR-2C. AF_09/2017</v>
          </cell>
          <cell r="C5148" t="str">
            <v>M2</v>
          </cell>
          <cell r="D5148">
            <v>1.49</v>
          </cell>
        </row>
        <row r="5149">
          <cell r="A5149">
            <v>72799</v>
          </cell>
          <cell r="B5149" t="str">
            <v>PAVIMENTO EM PARALELEPIPEDO SOBRE COLCHAO DE AREIA REJUNTADO COM ARGAMASSA DE CIMENTO E AREIA NO TRAÇO 1:3 (PEDRAS PEQUENAS 30 A 35 PECAS POR M2)</v>
          </cell>
          <cell r="C5149" t="str">
            <v>M2</v>
          </cell>
          <cell r="D5149">
            <v>69.510000000000005</v>
          </cell>
        </row>
        <row r="5150">
          <cell r="A5150">
            <v>72942</v>
          </cell>
          <cell r="B5150" t="str">
            <v>PINTURA DE LIGACAO COM EMULSAO RR-1C</v>
          </cell>
          <cell r="C5150" t="str">
            <v>M2</v>
          </cell>
          <cell r="D5150">
            <v>1.7</v>
          </cell>
        </row>
        <row r="5151">
          <cell r="A5151">
            <v>72943</v>
          </cell>
          <cell r="B5151" t="str">
            <v>PINTURA DE LIGACAO COM EMULSAO RR-2C</v>
          </cell>
          <cell r="C5151" t="str">
            <v>M2</v>
          </cell>
          <cell r="D5151">
            <v>1.94</v>
          </cell>
        </row>
        <row r="5152">
          <cell r="A5152">
            <v>72972</v>
          </cell>
          <cell r="B5152" t="str">
            <v>CONTENCAO LATERAL COM SOLO LOCAL PARA PAVIMENTO POLIEDRICO</v>
          </cell>
          <cell r="C5152" t="str">
            <v>M2</v>
          </cell>
          <cell r="D5152">
            <v>0.7</v>
          </cell>
        </row>
        <row r="5153">
          <cell r="A5153">
            <v>72973</v>
          </cell>
          <cell r="B5153" t="str">
            <v>CORTE E PREPARO DE CORDAO DE PEDRA PARA PAVIMENTO POLIEDRICO</v>
          </cell>
          <cell r="C5153" t="str">
            <v>M</v>
          </cell>
          <cell r="D5153">
            <v>1.32</v>
          </cell>
        </row>
        <row r="5154">
          <cell r="A5154">
            <v>72974</v>
          </cell>
          <cell r="B5154" t="str">
            <v>CORTE E PREPARO DE PEDRA PARA PAVIMENTO POLIEDRICO</v>
          </cell>
          <cell r="C5154" t="str">
            <v>M2</v>
          </cell>
          <cell r="D5154">
            <v>4.41</v>
          </cell>
        </row>
        <row r="5155">
          <cell r="A5155">
            <v>72975</v>
          </cell>
          <cell r="B5155" t="str">
            <v>DESMONTE MANUAL DE PEDRA PARA PAVIMENTO POLIEDRICO</v>
          </cell>
          <cell r="C5155" t="str">
            <v>M2</v>
          </cell>
          <cell r="D5155">
            <v>0.49</v>
          </cell>
        </row>
        <row r="5156">
          <cell r="A5156">
            <v>72978</v>
          </cell>
          <cell r="B5156" t="str">
            <v>EXTRACAO, CARGA E ASSENTAMENTO DE CORDAO DE PEDRA PARA PAVIMENTO POLIEDRICO, EXCLUSIVE TRANSPORTE DE PEDRA E INDENIZACAO PEDREIRA</v>
          </cell>
          <cell r="C5156" t="str">
            <v>M</v>
          </cell>
          <cell r="D5156">
            <v>4.41</v>
          </cell>
        </row>
        <row r="5157">
          <cell r="A5157">
            <v>72979</v>
          </cell>
          <cell r="B5157" t="str">
            <v>EXTRACAO, CARGA, PREPARO E ASSENTAMENTO DE PEDRAS POLIEDRICAS, EXCLUSIVE TRANSPORTE DE PEDRA E INDENIZACAO PEDREIRA</v>
          </cell>
          <cell r="C5157" t="str">
            <v>M2</v>
          </cell>
          <cell r="D5157">
            <v>8.43</v>
          </cell>
        </row>
        <row r="5158">
          <cell r="A5158" t="str">
            <v>73760/1</v>
          </cell>
          <cell r="B5158" t="str">
            <v>CAPA SELANTE COMPREENDENDO APLICAÇÃO DE ASFALTO NA PROPORÇÃO DE 0,7 A 1,5L / M2, DISTRIBUIÇÃO DE AGREGADOS DE 5 A 15KG/M2 E COMPACTAÇÃO COM ROLO - COM USO DA EMULSAO RR-2C, INCLUSO APLICACAO E COMPACTACAO</v>
          </cell>
          <cell r="C5158" t="str">
            <v>M2</v>
          </cell>
          <cell r="D5158">
            <v>4.5599999999999996</v>
          </cell>
        </row>
        <row r="5159">
          <cell r="A5159" t="str">
            <v>73849/1</v>
          </cell>
          <cell r="B5159" t="str">
            <v>AREIA ASFALTO A QUENTE (AAUQ) COM CAP 50/70, INCLUSO USINAGEM E APLICACAO, EXCLUSIVE TRANSPORTE</v>
          </cell>
          <cell r="C5159" t="str">
            <v>M3</v>
          </cell>
          <cell r="D5159">
            <v>805.66</v>
          </cell>
        </row>
        <row r="5160">
          <cell r="A5160" t="str">
            <v>73849/2</v>
          </cell>
          <cell r="B5160" t="str">
            <v>AREIA ASFALTO A FRIO (AAUF), COM EMULSAO RR-2C INCLUSO USINAGEM E APLICACAO, EXCLUSIVE TRANSPORTE</v>
          </cell>
          <cell r="C5160" t="str">
            <v>M3</v>
          </cell>
          <cell r="D5160">
            <v>652.98</v>
          </cell>
        </row>
        <row r="5161">
          <cell r="A5161">
            <v>92391</v>
          </cell>
          <cell r="B5161" t="str">
            <v>EXECUÇÃO DE PAVIMENTO EM PISO INTERTRAVADO, COM BLOCO PISOGRAMA DE 35 X 25 CM, ESPESSURA 6 CM. AF_12/2015</v>
          </cell>
          <cell r="C5161" t="str">
            <v>M2</v>
          </cell>
          <cell r="D5161">
            <v>52.33</v>
          </cell>
        </row>
        <row r="5162">
          <cell r="A5162">
            <v>92392</v>
          </cell>
          <cell r="B5162" t="str">
            <v>EXECUÇÃO DE PAVIMENTO EM PISO INTERTRAVADO, COM BLOCO PISOGRAMA DE 35 X 25 CM, ESPESSURA 8 CM. AF_12/2015</v>
          </cell>
          <cell r="C5162" t="str">
            <v>M2</v>
          </cell>
          <cell r="D5162">
            <v>54.9</v>
          </cell>
        </row>
        <row r="5163">
          <cell r="A5163">
            <v>92393</v>
          </cell>
          <cell r="B5163" t="str">
            <v>EXECUÇÃO DE PAVIMENTO EM PISO INTERTRAVADO, COM BLOCO SEXTAVADO DE 25 X 25 CM, ESPESSURA 6 CM. AF_12/2015</v>
          </cell>
          <cell r="C5163" t="str">
            <v>M2</v>
          </cell>
          <cell r="D5163">
            <v>46.87</v>
          </cell>
        </row>
        <row r="5164">
          <cell r="A5164">
            <v>92394</v>
          </cell>
          <cell r="B5164" t="str">
            <v>EXECUÇÃO DE PAVIMENTO EM PISO INTERTRAVADO, COM BLOCO SEXTAVADO DE 25 X 25 CM, ESPESSURA 8 CM. AF_12/2015</v>
          </cell>
          <cell r="C5164" t="str">
            <v>M2</v>
          </cell>
          <cell r="D5164">
            <v>50.2</v>
          </cell>
        </row>
        <row r="5165">
          <cell r="A5165">
            <v>92395</v>
          </cell>
          <cell r="B5165" t="str">
            <v>EXECUÇÃO DE PAVIMENTO EM PISO INTERTRAVADO, COM BLOCO SEXTAVADO DE 25 X 25 CM, ESPESSURA 10 CM. AF_12/2015</v>
          </cell>
          <cell r="C5165" t="str">
            <v>M2</v>
          </cell>
          <cell r="D5165">
            <v>63.26</v>
          </cell>
        </row>
        <row r="5166">
          <cell r="A5166">
            <v>92396</v>
          </cell>
          <cell r="B5166" t="str">
            <v>EXECUÇÃO DE PASSEIO EM PISO INTERTRAVADO, COM BLOCO RETANGULAR COR NATURAL DE 20 X 10 CM, ESPESSURA 6 CM. AF_12/2015</v>
          </cell>
          <cell r="C5166" t="str">
            <v>M2</v>
          </cell>
          <cell r="D5166">
            <v>54.91</v>
          </cell>
        </row>
        <row r="5167">
          <cell r="A5167">
            <v>92397</v>
          </cell>
          <cell r="B5167" t="str">
            <v>EXECUÇÃO DE PÁTIO/ESTACIONAMENTO EM PISO INTERTRAVADO, COM BLOCO RETANGULAR COR NATURAL DE 20 X 10 CM, ESPESSURA 6 CM. AF_12/2015</v>
          </cell>
          <cell r="C5167" t="str">
            <v>M2</v>
          </cell>
          <cell r="D5167">
            <v>46.13</v>
          </cell>
        </row>
        <row r="5168">
          <cell r="A5168">
            <v>92398</v>
          </cell>
          <cell r="B5168" t="str">
            <v>EXECUÇÃO DE PÁTIO/ESTACIONAMENTO EM PISO INTERTRAVADO, COM BLOCO RETANGULAR COR NATURAL DE 20 X 10 CM, ESPESSURA 8 CM. AF_12/2015</v>
          </cell>
          <cell r="C5168" t="str">
            <v>M2</v>
          </cell>
          <cell r="D5168">
            <v>51.56</v>
          </cell>
        </row>
        <row r="5169">
          <cell r="A5169">
            <v>92399</v>
          </cell>
          <cell r="B5169" t="str">
            <v>EXECUÇÃO DE VIA EM PISO INTERTRAVADO, COM BLOCO RETANGULAR COR NATURAL DE 20 X 10 CM, ESPESSURA 8 CM. AF_12/2015</v>
          </cell>
          <cell r="C5169" t="str">
            <v>M2</v>
          </cell>
          <cell r="D5169">
            <v>52.54</v>
          </cell>
        </row>
        <row r="5170">
          <cell r="A5170">
            <v>92400</v>
          </cell>
          <cell r="B5170" t="str">
            <v>EXECUÇÃO DE PÁTIO/ESTACIONAMENTO EM PISO INTERTRAVADO, COM BLOCO RETANGULAR DE 20 X 10 CM, ESPESSURA 10 CM. AF_12/2015</v>
          </cell>
          <cell r="C5170" t="str">
            <v>M2</v>
          </cell>
          <cell r="D5170">
            <v>62.98</v>
          </cell>
        </row>
        <row r="5171">
          <cell r="A5171">
            <v>92401</v>
          </cell>
          <cell r="B5171" t="str">
            <v>EXECUÇÃO DE VIA EM PISO INTERTRAVADO, COM BLOCO RETANGULAR DE 20 X 10 CM, ESPESSURA 10 CM. AF_12/2015</v>
          </cell>
          <cell r="C5171" t="str">
            <v>M2</v>
          </cell>
          <cell r="D5171">
            <v>64.040000000000006</v>
          </cell>
        </row>
        <row r="5172">
          <cell r="A5172">
            <v>92402</v>
          </cell>
          <cell r="B5172" t="str">
            <v>EXECUÇÃO DE PASSEIO EM PISO INTERTRAVADO, COM BLOCO 16 FACES DE 22 X 11 CM, ESPESSURA 6 CM. AF_12/2015</v>
          </cell>
          <cell r="C5172" t="str">
            <v>M2</v>
          </cell>
          <cell r="D5172">
            <v>56.13</v>
          </cell>
        </row>
        <row r="5173">
          <cell r="A5173">
            <v>92403</v>
          </cell>
          <cell r="B5173" t="str">
            <v>EXECUÇÃO DE PÁTIO/ESTACIONAMENTO EM PISO INTERTRAVADO, COM BLOCO 16 FACES DE 22 X 11 CM, ESPESSURA 6 CM. AF_12/2015</v>
          </cell>
          <cell r="C5173" t="str">
            <v>M2</v>
          </cell>
          <cell r="D5173">
            <v>47.26</v>
          </cell>
        </row>
        <row r="5174">
          <cell r="A5174">
            <v>92404</v>
          </cell>
          <cell r="B5174" t="str">
            <v>EXECUÇÃO DE PÁTIO/ESTACIONAMENTO EM PISO INTERTRAVADO, COM BLOCO 16 FACES DE 22 X 11 CM, ESPESSURA 8 CM. AF_12/2015</v>
          </cell>
          <cell r="C5174" t="str">
            <v>M2</v>
          </cell>
          <cell r="D5174">
            <v>52.67</v>
          </cell>
        </row>
        <row r="5175">
          <cell r="A5175">
            <v>92405</v>
          </cell>
          <cell r="B5175" t="str">
            <v>EXECUÇÃO DE VIA EM PISO INTERTRAVADO, COM BLOCO 16 FACES DE 22 X 11 CM, ESPESSURA 8 CM. AF_12/2015</v>
          </cell>
          <cell r="C5175" t="str">
            <v>M2</v>
          </cell>
          <cell r="D5175">
            <v>53.63</v>
          </cell>
        </row>
        <row r="5176">
          <cell r="A5176">
            <v>92406</v>
          </cell>
          <cell r="B5176" t="str">
            <v>EXECUÇÃO DE PÁTIO/ESTACIONAMENTO EM PISO INTERTRAVADO, COM BLOCO 16 FACES DE 22 X 11 CM, ESPESSURA 10 CM. AF_12/2015</v>
          </cell>
          <cell r="C5176" t="str">
            <v>M2</v>
          </cell>
          <cell r="D5176">
            <v>64.099999999999994</v>
          </cell>
        </row>
        <row r="5177">
          <cell r="A5177">
            <v>92407</v>
          </cell>
          <cell r="B5177" t="str">
            <v>EXECUÇÃO DE VIA EM PISO INTERTRAVADO, COM BLOCO 16 FACES DE 22 X 11 CM, ESPESSURA 10 CM. AF_12/2015</v>
          </cell>
          <cell r="C5177" t="str">
            <v>M2</v>
          </cell>
          <cell r="D5177">
            <v>65.150000000000006</v>
          </cell>
        </row>
        <row r="5178">
          <cell r="A5178">
            <v>93679</v>
          </cell>
          <cell r="B5178" t="str">
            <v>EXECUÇÃO DE PASSEIO EM PISO INTERTRAVADO, COM BLOCO RETANGULAR COLORIDO DE 20 X 10 CM, ESPESSURA 6 CM. AF_12/2015</v>
          </cell>
          <cell r="C5178" t="str">
            <v>M2</v>
          </cell>
          <cell r="D5178">
            <v>59.96</v>
          </cell>
        </row>
        <row r="5179">
          <cell r="A5179">
            <v>93680</v>
          </cell>
          <cell r="B5179" t="str">
            <v>EXECUÇÃO DE PÁTIO/ESTACIONAMENTO EM PISO INTERTRAVADO, COM BLOCO RETANGULAR COLORIDO DE 20 X 10 CM, ESPESSURA 6 CM. AF_12/2015</v>
          </cell>
          <cell r="C5179" t="str">
            <v>M2</v>
          </cell>
          <cell r="D5179">
            <v>50.96</v>
          </cell>
        </row>
        <row r="5180">
          <cell r="A5180">
            <v>93681</v>
          </cell>
          <cell r="B5180" t="str">
            <v>EXECUÇÃO DE PÁTIO/ESTACIONAMENTO EM PISO INTERTRAVADO, COM BLOCO RETANGULAR COLORIDO DE 20 X 10 CM, ESPESSURA 8 CM. AF_12/2015</v>
          </cell>
          <cell r="C5180" t="str">
            <v>M2</v>
          </cell>
          <cell r="D5180">
            <v>61.21</v>
          </cell>
        </row>
        <row r="5181">
          <cell r="A5181">
            <v>93682</v>
          </cell>
          <cell r="B5181" t="str">
            <v>EXECUÇÃO DE VIA EM PISO INTERTRAVADO, COM BLOCO RETANGULAR COLORIDO DE 20 X 10 CM, ESPESSURA 8 CM. AF_12/2015</v>
          </cell>
          <cell r="C5181" t="str">
            <v>M2</v>
          </cell>
          <cell r="D5181">
            <v>62.29</v>
          </cell>
        </row>
        <row r="5182">
          <cell r="A5182">
            <v>97114</v>
          </cell>
          <cell r="B5182" t="str">
            <v>EXECUÇÃO DE JUNTAS DE CONTRAÇÃO PARA PAVIMENTOS DE CONCRETO. AF_11/2017</v>
          </cell>
          <cell r="C5182" t="str">
            <v>M</v>
          </cell>
          <cell r="D5182">
            <v>0.3</v>
          </cell>
        </row>
        <row r="5183">
          <cell r="A5183">
            <v>97115</v>
          </cell>
          <cell r="B5183" t="str">
            <v>APLICAÇÃO DE GRAXA EM BARRAS DE TRANSFERÊNCIA PARA EXECUÇÃO DE PAVIMENTO DE CONCRETO. AF_11/2017</v>
          </cell>
          <cell r="C5183" t="str">
            <v>KG</v>
          </cell>
          <cell r="D5183">
            <v>29.92</v>
          </cell>
        </row>
        <row r="5184">
          <cell r="A5184">
            <v>97120</v>
          </cell>
          <cell r="B5184" t="str">
            <v>BARRAS DE LIGAÇÃO, AÇO CA-50 DE 10 MM, PARA EXECUÇÃO DE PAVIMENTO DE CONCRETO  FORNECIMENTO E INSTALAÇÃO. AF_11/2017</v>
          </cell>
          <cell r="C5184" t="str">
            <v>KG</v>
          </cell>
          <cell r="D5184">
            <v>6.21</v>
          </cell>
        </row>
        <row r="5185">
          <cell r="A5185">
            <v>97802</v>
          </cell>
          <cell r="B5185" t="str">
            <v>CONSTRUÇÃO DE PAVIMENTO COM TRATAMENTO SUPERFICIAL SIMPLES, COM EMULSÃO ASFÁLTICA RR-2C. AF_01/2018</v>
          </cell>
          <cell r="C5185" t="str">
            <v>M2</v>
          </cell>
          <cell r="D5185">
            <v>4.09</v>
          </cell>
        </row>
        <row r="5186">
          <cell r="A5186">
            <v>97803</v>
          </cell>
          <cell r="B5186" t="str">
            <v>CONSTRUÇÃO DE PAVIMENTO COM TRATAMENTO SUPERFICIAL SIMPLES, COM EMULSÃO ASFÁLTICA RR-2C, COM BANHO DILUÍDO. AF_01/2018</v>
          </cell>
          <cell r="C5186" t="str">
            <v>M2</v>
          </cell>
          <cell r="D5186">
            <v>4.93</v>
          </cell>
        </row>
        <row r="5187">
          <cell r="A5187">
            <v>97805</v>
          </cell>
          <cell r="B5187" t="str">
            <v>CONSTRUÇÃO DE PAVIMENTO COM TRATAMENTO SUPERFICIAL DUPLO, COM EMULSÃO ASFÁLTICA RR-2C. AF_01/2018</v>
          </cell>
          <cell r="C5187" t="str">
            <v>M2</v>
          </cell>
          <cell r="D5187">
            <v>8.75</v>
          </cell>
        </row>
        <row r="5188">
          <cell r="A5188">
            <v>97806</v>
          </cell>
          <cell r="B5188" t="str">
            <v>CONSTRUÇÃO DE PAVIMENTO COM TRATAMENTO SUPERFICIAL DUPLO, COM EMULSÃO ASFÁLTICA RR-2C, COM BANHO DILUÍDO. AF_01/2018</v>
          </cell>
          <cell r="C5188" t="str">
            <v>M2</v>
          </cell>
          <cell r="D5188">
            <v>10.73</v>
          </cell>
        </row>
        <row r="5189">
          <cell r="A5189">
            <v>97807</v>
          </cell>
          <cell r="B5189" t="str">
            <v>CONSTRUÇÃO DE PAVIMENTO COM TRATAMENTO SUPERFICIAL DUPLO, COM EMULSÃO ASFÁLTICA RR-2C, COM CAPA SELANTE. AF_01/2018</v>
          </cell>
          <cell r="C5189" t="str">
            <v>M2</v>
          </cell>
          <cell r="D5189">
            <v>12.41</v>
          </cell>
        </row>
        <row r="5190">
          <cell r="A5190">
            <v>97809</v>
          </cell>
          <cell r="B5190" t="str">
            <v>CONSTRUÇÃO DE PAVIMENTO COM TRATAMENTO SUPERFICIAL TRIPLO, COM EMULSÃO ASFÁLTICA RR-2C. AF_01/2018</v>
          </cell>
          <cell r="C5190" t="str">
            <v>M2</v>
          </cell>
          <cell r="D5190">
            <v>15.57</v>
          </cell>
        </row>
        <row r="5191">
          <cell r="A5191">
            <v>97810</v>
          </cell>
          <cell r="B5191" t="str">
            <v>CONSTRUÇÃO DE PAVIMENTO COM TRATAMENTO SUPERFICIAL TRIPLO, COM EMULSÃO ASFÁLTICA RR-2C, COM BANHO DILUÍDO. AF_01/2018</v>
          </cell>
          <cell r="C5191" t="str">
            <v>M2</v>
          </cell>
          <cell r="D5191">
            <v>17.559999999999999</v>
          </cell>
        </row>
        <row r="5192">
          <cell r="A5192">
            <v>97811</v>
          </cell>
          <cell r="B5192" t="str">
            <v>CONSTRUÇÃO DE PAVIMENTO COM TRATAMENTO SUPERFICIAL TRIPLO, COM EMULSÃO ASFÁLTICA RR-2C, COM CAPA SELANTE. AF_01/2018</v>
          </cell>
          <cell r="C5192" t="str">
            <v>M2</v>
          </cell>
          <cell r="D5192">
            <v>19.260000000000002</v>
          </cell>
        </row>
        <row r="5193">
          <cell r="A5193">
            <v>97813</v>
          </cell>
          <cell r="B5193" t="str">
            <v>RECONSTRUÇÃO DE PAVIMENTO COM TRATAMENTO SUPERFICIAL SIMPLES, COM EMULSÃO ASFÁLTICA RR-2C. AF_01/2018</v>
          </cell>
          <cell r="C5193" t="str">
            <v>M2</v>
          </cell>
          <cell r="D5193">
            <v>4.24</v>
          </cell>
        </row>
        <row r="5194">
          <cell r="A5194">
            <v>97814</v>
          </cell>
          <cell r="B5194" t="str">
            <v>RECONSTRUÇÃO DE PAVIMENTO COM TRATAMENTO SUPERFICIAL SIMPLES, COM EMULSÃO ASFÁLTICA RR-2C, COM BANHO DILUÍDO. AF_01/2018</v>
          </cell>
          <cell r="C5194" t="str">
            <v>M2</v>
          </cell>
          <cell r="D5194">
            <v>5.08</v>
          </cell>
        </row>
        <row r="5195">
          <cell r="A5195">
            <v>97816</v>
          </cell>
          <cell r="B5195" t="str">
            <v>RECONSTRUÇÃO DE PAVIMENTO COM TRATAMENTO SUPERFICIAL DUPLO, COM EMULSÃO ASFÁLTICA RR-2C. AF_01/2018</v>
          </cell>
          <cell r="C5195" t="str">
            <v>M2</v>
          </cell>
          <cell r="D5195">
            <v>9.23</v>
          </cell>
        </row>
        <row r="5196">
          <cell r="A5196">
            <v>97817</v>
          </cell>
          <cell r="B5196" t="str">
            <v>RECONSTRUÇÃO DE PAVIMENTO COM TRATAMENTO SUPERFICIAL DUPLO, COM EMULSÃO ASFÁLTICA RR-2C, COM BANHO DILUÍDO. AF_01/2018</v>
          </cell>
          <cell r="C5196" t="str">
            <v>M2</v>
          </cell>
          <cell r="D5196">
            <v>11.2</v>
          </cell>
        </row>
        <row r="5197">
          <cell r="A5197">
            <v>97818</v>
          </cell>
          <cell r="B5197" t="str">
            <v>RECONSTRUÇÃO DE PAVIMENTO COM TRATAMENTO SUPERFICIAL DUPLO, COM EMULSÃO ASFÁLTICA RR-2C, COM CAPA SELANTE. AF_01/2018</v>
          </cell>
          <cell r="C5197" t="str">
            <v>M2</v>
          </cell>
          <cell r="D5197">
            <v>13.07</v>
          </cell>
        </row>
        <row r="5198">
          <cell r="A5198">
            <v>97820</v>
          </cell>
          <cell r="B5198" t="str">
            <v>RECONSTRUÇÃO DE PAVIMENTO COM TRATAMENTO SUPERFICIAL TRIPLO, COM EMULSÃO ASFÁLTICA RR-2C. AF_01/2018</v>
          </cell>
          <cell r="C5198" t="str">
            <v>M2</v>
          </cell>
          <cell r="D5198">
            <v>16.53</v>
          </cell>
        </row>
        <row r="5199">
          <cell r="A5199">
            <v>97821</v>
          </cell>
          <cell r="B5199" t="str">
            <v>RECONSTRUÇÃO DE PAVIMENTO COM TRATAMENTO SUPERFICIAL TRIPLO, COM EMULSÃO ASFÁLTICA RR-2C, COM BANHO DILUÍDO. AF_01/2018</v>
          </cell>
          <cell r="C5199" t="str">
            <v>M2</v>
          </cell>
          <cell r="D5199">
            <v>18.52</v>
          </cell>
        </row>
        <row r="5200">
          <cell r="A5200">
            <v>97822</v>
          </cell>
          <cell r="B5200" t="str">
            <v>RECONSTRUÇÃO DE PAVIMENTO COM TRATAMENTO SUPERFICIAL TRIPLO, COM EMULSÃO ASFÁLTICA RR-2C, COM CAPA SELANTE. AF_01/2018</v>
          </cell>
          <cell r="C5200" t="str">
            <v>M2</v>
          </cell>
          <cell r="D5200">
            <v>20.38</v>
          </cell>
        </row>
        <row r="5201">
          <cell r="A5201">
            <v>72947</v>
          </cell>
          <cell r="B5201" t="str">
            <v>SINALIZACAO HORIZONTAL COM TINTA RETRORREFLETIVA A BASE DE RESINA ACRILICA COM MICROESFERAS DE VIDRO</v>
          </cell>
          <cell r="C5201" t="str">
            <v>M2</v>
          </cell>
          <cell r="D5201">
            <v>14.77</v>
          </cell>
        </row>
        <row r="5202">
          <cell r="A5202">
            <v>83693</v>
          </cell>
          <cell r="B5202" t="str">
            <v>CAIACAO EM MEIO FIO</v>
          </cell>
          <cell r="C5202" t="str">
            <v>M2</v>
          </cell>
          <cell r="D5202">
            <v>3.04</v>
          </cell>
        </row>
        <row r="5203">
          <cell r="A5203" t="str">
            <v>73770/1</v>
          </cell>
          <cell r="B5203" t="str">
            <v>BARREIRA PRE-MOLDADA EXTERNA CONCRETO ARMADO 0,25X0,40X1,14M FCK=25MPA ACO CA-50 INCL VIGOTA HORIZONTAL MONTANTE A CADA 1,00M  FERROS DE LIGACAO E MATERIAIS.</v>
          </cell>
          <cell r="C5203" t="str">
            <v>M</v>
          </cell>
          <cell r="D5203">
            <v>453.26</v>
          </cell>
        </row>
        <row r="5204">
          <cell r="A5204" t="str">
            <v>73770/2</v>
          </cell>
          <cell r="B5204" t="str">
            <v>BARREIRA DUPLA PRE-MOL INTER CONCRETO ARMADO 0,15X0,65X0,77M FCK=25MPA ACO CA-50 INCL FERROS DE LIGACAO E MATERIAIS.</v>
          </cell>
          <cell r="C5204" t="str">
            <v>M</v>
          </cell>
          <cell r="D5204">
            <v>389.01</v>
          </cell>
        </row>
        <row r="5205">
          <cell r="A5205" t="str">
            <v>83696/1</v>
          </cell>
          <cell r="B5205" t="str">
            <v>PINTURA GUARDA-CORPO GUARDA-RODA E MURETA PROTECAO COM CAL EM PONTES EVIADUTOS MEDIDA PELO DOBRO DA AREA TOTAL (LARGURAXALTURA).</v>
          </cell>
          <cell r="C5205" t="str">
            <v>M2</v>
          </cell>
          <cell r="D5205">
            <v>4.51</v>
          </cell>
        </row>
        <row r="5206">
          <cell r="A5206">
            <v>72962</v>
          </cell>
          <cell r="B5206" t="str">
            <v>USINAGEM DE CBUQ COM CAP 50/70, PARA CAPA DE ROLAMENTO</v>
          </cell>
          <cell r="C5206" t="str">
            <v>T</v>
          </cell>
          <cell r="D5206">
            <v>291.61</v>
          </cell>
        </row>
        <row r="5207">
          <cell r="A5207">
            <v>72963</v>
          </cell>
          <cell r="B5207" t="str">
            <v>USINAGEM DE CBUQ COM CAP 50/70, PARA BINDER</v>
          </cell>
          <cell r="C5207" t="str">
            <v>T</v>
          </cell>
          <cell r="D5207">
            <v>247.08</v>
          </cell>
        </row>
        <row r="5208">
          <cell r="A5208" t="str">
            <v>73759/2</v>
          </cell>
          <cell r="B5208" t="str">
            <v>PRE-MISTURADO A FRIO COM EMULSAO RL-1C, INCLUSO USINAGEM E APLICACAO, EXCLUSIVE TRANSPORTE</v>
          </cell>
          <cell r="C5208" t="str">
            <v>M3</v>
          </cell>
          <cell r="D5208">
            <v>461.88</v>
          </cell>
        </row>
        <row r="5209">
          <cell r="A5209">
            <v>95990</v>
          </cell>
          <cell r="B5209" t="str">
            <v>CONSTRUÇÃO DE PAVIMENTO COM APLICAÇÃO DE CONCRETO BETUMINOSO USINADO A QUENTE (CBUQ), CAMADA DE ROLAMENTO, COM ESPESSURA DE 3,0 CM - EXCLUSIVE TRANSPORTE. AF_03/2017</v>
          </cell>
          <cell r="C5209" t="str">
            <v>M3</v>
          </cell>
          <cell r="D5209">
            <v>1066.93</v>
          </cell>
        </row>
        <row r="5210">
          <cell r="A5210">
            <v>95992</v>
          </cell>
          <cell r="B5210" t="str">
            <v>CONSTRUÇÃO DE PAVIMENTO COM APLICAÇÃO DE CONCRETO BETUMINOSO USINADO A QUENTE (CBUQ), BINDER, COM ESPESSURA DE 3,0 CM - EXCLUSIVE TRANSPORTE. AF_03/2017</v>
          </cell>
          <cell r="C5210" t="str">
            <v>M3</v>
          </cell>
          <cell r="D5210">
            <v>1000.56</v>
          </cell>
        </row>
        <row r="5211">
          <cell r="A5211">
            <v>95993</v>
          </cell>
          <cell r="B5211" t="str">
            <v>CONSTRUÇÃO DE PAVIMENTO COM APLICAÇÃO DE CONCRETO BETUMINOSO USINADO A QUENTE (CBUQ), CAMADA DE ROLAMENTO, COM ESPESSURA DE 4,0 CM - EXCLUSIVE TRANSPORTE. AF_03/2017</v>
          </cell>
          <cell r="C5211" t="str">
            <v>M3</v>
          </cell>
          <cell r="D5211">
            <v>1035.1600000000001</v>
          </cell>
        </row>
        <row r="5212">
          <cell r="A5212">
            <v>95994</v>
          </cell>
          <cell r="B5212" t="str">
            <v>CONSTRUÇÃO DE PAVIMENTO COM APLICAÇÃO DE CONCRETO BETUMINOSO USINADO A QUENTE (CBUQ), BINDER, COM ESPESSURA DE 4,0 CM - EXCLUSIVE TRANSPORTE. AF_03/2017</v>
          </cell>
          <cell r="C5212" t="str">
            <v>M3</v>
          </cell>
          <cell r="D5212">
            <v>977.64</v>
          </cell>
        </row>
        <row r="5213">
          <cell r="A5213">
            <v>95995</v>
          </cell>
          <cell r="B5213" t="str">
            <v>CONSTRUÇÃO DE PAVIMENTO COM APLICAÇÃO DE CONCRETO BETUMINOSO USINADO A QUENTE (CBUQ), CAMADA DE ROLAMENTO, COM ESPESSURA DE 5,0 CM - EXCLUSIVE TRANSPORTE. AF_03/2017</v>
          </cell>
          <cell r="C5213" t="str">
            <v>M3</v>
          </cell>
          <cell r="D5213">
            <v>1015.46</v>
          </cell>
        </row>
        <row r="5214">
          <cell r="A5214">
            <v>95996</v>
          </cell>
          <cell r="B5214" t="str">
            <v>CONSTRUÇÃO DE PAVIMENTO COM APLICAÇÃO DE CONCRETO BETUMINOSO USINADO A QUENTE (CBUQ), BINDER, COM ESPESSURA DE 5,0 CM - EXCLUSIVE TRANSPORTE. AF_03/2017</v>
          </cell>
          <cell r="C5214" t="str">
            <v>M3</v>
          </cell>
          <cell r="D5214">
            <v>963.42</v>
          </cell>
        </row>
        <row r="5215">
          <cell r="A5215">
            <v>95997</v>
          </cell>
          <cell r="B5215" t="str">
            <v>CONSTRUÇÃO DE PAVIMENTO COM APLICAÇÃO DE CONCRETO BETUMINOSO USINADO A QUENTE (CBUQ), CAMADA DE ROLAMENTO, COM ESPESSURA DE 6,0 CM - EXCLUSIVE TRANSPORTE. AF_03/2017</v>
          </cell>
          <cell r="C5215" t="str">
            <v>M3</v>
          </cell>
          <cell r="D5215">
            <v>1003.31</v>
          </cell>
        </row>
        <row r="5216">
          <cell r="A5216">
            <v>95998</v>
          </cell>
          <cell r="B5216" t="str">
            <v>CONSTRUÇÃO DE PAVIMENTO COM APLICAÇÃO DE CONCRETO BETUMINOSO USINADO A QUENTE (CBUQ), BINDER, COM ESPESSURA DE 6,0 CM - EXCLUSIVE TRANSPORTE. AF_03/2017</v>
          </cell>
          <cell r="C5216" t="str">
            <v>M3</v>
          </cell>
          <cell r="D5216">
            <v>954.68</v>
          </cell>
        </row>
        <row r="5217">
          <cell r="A5217">
            <v>95999</v>
          </cell>
          <cell r="B5217" t="str">
            <v>CONSTRUÇÃO DE PAVIMENTO COM APLICAÇÃO DE CONCRETO BETUMINOSO USINADO A QUENTE (CBUQ), CAMADA DE ROLAMENTO, COM ESPESSURA DE 7,0 CM - EXCLUSIVE TRANSPORTE. AF_03/2017</v>
          </cell>
          <cell r="C5217" t="str">
            <v>M3</v>
          </cell>
          <cell r="D5217">
            <v>994.63</v>
          </cell>
        </row>
        <row r="5218">
          <cell r="A5218">
            <v>96000</v>
          </cell>
          <cell r="B5218" t="str">
            <v>CONSTRUÇÃO DE PAVIMENTO COM APLICAÇÃO DE CONCRETO BETUMINOSO USINADO A QUENTE (CBUQ), BINDER, COM ESPESSURA DE 7,0 CM - EXCLUSIVE TRANSPORTE. AF_03/2017</v>
          </cell>
          <cell r="C5218" t="str">
            <v>M3</v>
          </cell>
          <cell r="D5218">
            <v>948.46</v>
          </cell>
        </row>
        <row r="5219">
          <cell r="A5219">
            <v>96001</v>
          </cell>
          <cell r="B5219" t="str">
            <v>FRESAGEM DE PAVIMENTO ASFÁLTICO (PROFUNDIDADE 5,0 CM), EM LOCAIS COM NIVEL BAIXO DE INTERFERÊNCIA. AF_03/2017</v>
          </cell>
          <cell r="C5219" t="str">
            <v>M2</v>
          </cell>
          <cell r="D5219">
            <v>5.0599999999999996</v>
          </cell>
        </row>
        <row r="5220">
          <cell r="A5220">
            <v>96002</v>
          </cell>
          <cell r="B5220" t="str">
            <v>FRESAGEM DE PAVIMENTO ASFÁLTICO (PROFUNDIDADE 5,0 CM), EM LOCAIS COM NIVEL ALTO DE INTERFERÊNCIA. AF_03/2017</v>
          </cell>
          <cell r="C5220" t="str">
            <v>M2</v>
          </cell>
          <cell r="D5220">
            <v>5.86</v>
          </cell>
        </row>
        <row r="5221">
          <cell r="A5221">
            <v>96393</v>
          </cell>
          <cell r="B5221" t="str">
            <v>USINAGEM DE BRITA GRADUADA SIMPLES, UTILIZANDO BRITA COMERCIAL COM USINA 300 T/H. AF_06/2017</v>
          </cell>
          <cell r="C5221" t="str">
            <v>M3</v>
          </cell>
          <cell r="D5221">
            <v>116.67</v>
          </cell>
        </row>
        <row r="5222">
          <cell r="A5222">
            <v>96394</v>
          </cell>
          <cell r="B5222" t="str">
            <v>USINAGEM DE BRITA GRADUADA TRATADA COM CIMENTO, UTILIZANDO BRITA COMERCIAL COM USINA 300 T/H. AF_06/2017</v>
          </cell>
          <cell r="C5222" t="str">
            <v>M3</v>
          </cell>
          <cell r="D5222">
            <v>144.72</v>
          </cell>
        </row>
        <row r="5223">
          <cell r="A5223">
            <v>96395</v>
          </cell>
          <cell r="B5223" t="str">
            <v>USINAGEM DE CONCRETO PARA COMPACTAÇÃO COM ROLO, UTILIZANDO BRITA COMERCIAL. AF_06/2017</v>
          </cell>
          <cell r="C5223" t="str">
            <v>M3</v>
          </cell>
          <cell r="D5223">
            <v>157.43</v>
          </cell>
        </row>
        <row r="5224">
          <cell r="A5224">
            <v>73445</v>
          </cell>
          <cell r="B5224" t="str">
            <v>CAIACAO INT OU EXT SOBRE REVESTIMENTO LISO C/ADOCAO DE FIXADOR COM    COM DUAS DEMAOS</v>
          </cell>
          <cell r="C5224" t="str">
            <v>M2</v>
          </cell>
          <cell r="D5224">
            <v>7.49</v>
          </cell>
        </row>
        <row r="5225">
          <cell r="A5225">
            <v>73446</v>
          </cell>
          <cell r="B5225" t="str">
            <v>PINTURA DE SUPERFICIE C/TINTA GRAFITE</v>
          </cell>
          <cell r="C5225" t="str">
            <v>M2</v>
          </cell>
          <cell r="D5225">
            <v>17.64</v>
          </cell>
        </row>
        <row r="5226">
          <cell r="A5226" t="str">
            <v>74133/1</v>
          </cell>
          <cell r="B5226" t="str">
            <v>EMASSAMENTO COM MASSA A OLEO, UMA DEMAO</v>
          </cell>
          <cell r="C5226" t="str">
            <v>M2</v>
          </cell>
          <cell r="D5226">
            <v>14.6</v>
          </cell>
        </row>
        <row r="5227">
          <cell r="A5227" t="str">
            <v>74133/2</v>
          </cell>
          <cell r="B5227" t="str">
            <v>EMASSAMENTO COM MASSA A OLEO, DUAS DEMAOS</v>
          </cell>
          <cell r="C5227" t="str">
            <v>M2</v>
          </cell>
          <cell r="D5227">
            <v>18.329999999999998</v>
          </cell>
        </row>
        <row r="5228">
          <cell r="A5228">
            <v>79462</v>
          </cell>
          <cell r="B5228" t="str">
            <v>EMASSAMENTO COM MASSA EPOXI, 2 DEMAOS</v>
          </cell>
          <cell r="C5228" t="str">
            <v>M2</v>
          </cell>
          <cell r="D5228">
            <v>47.74</v>
          </cell>
        </row>
        <row r="5229">
          <cell r="A5229" t="str">
            <v>79494/1</v>
          </cell>
          <cell r="B5229" t="str">
            <v>PINTURA DE QUADRO ESCOLAR COM TINTA ESMALTE ACABAMENTO FOSCO, DUAS DEMAOS SOBRE MASSA ACRILICA</v>
          </cell>
          <cell r="C5229" t="str">
            <v>M2</v>
          </cell>
          <cell r="D5229">
            <v>11.8</v>
          </cell>
        </row>
        <row r="5230">
          <cell r="A5230">
            <v>84651</v>
          </cell>
          <cell r="B5230" t="str">
            <v>PINTURA COM TINTA IMPERMEAVEL MINERAL EM PO, DUAS DEMAOS</v>
          </cell>
          <cell r="C5230" t="str">
            <v>M2</v>
          </cell>
          <cell r="D5230">
            <v>8.36</v>
          </cell>
        </row>
        <row r="5231">
          <cell r="A5231">
            <v>88411</v>
          </cell>
          <cell r="B5231" t="str">
            <v>APLICAÇÃO MANUAL DE FUNDO SELADOR ACRÍLICO EM PANOS COM PRESENÇA DE VÃOS DE EDIFÍCIOS DE MÚLTIPLOS PAVIMENTOS. AF_06/2014</v>
          </cell>
          <cell r="C5231" t="str">
            <v>M2</v>
          </cell>
          <cell r="D5231">
            <v>2.2000000000000002</v>
          </cell>
        </row>
        <row r="5232">
          <cell r="A5232">
            <v>88412</v>
          </cell>
          <cell r="B5232" t="str">
            <v>APLICAÇÃO MANUAL DE FUNDO SELADOR ACRÍLICO EM PANOS CEGOS DE FACHADA (SEM PRESENÇA DE VÃOS) DE EDIFÍCIOS DE MÚLTIPLOS PAVIMENTOS. AF_06/2014</v>
          </cell>
          <cell r="C5232" t="str">
            <v>M2</v>
          </cell>
          <cell r="D5232">
            <v>1.72</v>
          </cell>
        </row>
        <row r="5233">
          <cell r="A5233">
            <v>88413</v>
          </cell>
          <cell r="B5233" t="str">
            <v>APLICAÇÃO MANUAL DE FUNDO SELADOR ACRÍLICO EM SUPERFÍCIES EXTERNAS DE SACADA DE EDIFÍCIOS DE MÚLTIPLOS PAVIMENTOS. AF_06/2014</v>
          </cell>
          <cell r="C5233" t="str">
            <v>M2</v>
          </cell>
          <cell r="D5233">
            <v>3.18</v>
          </cell>
        </row>
        <row r="5234">
          <cell r="A5234">
            <v>88414</v>
          </cell>
          <cell r="B5234" t="str">
            <v>APLICAÇÃO MANUAL DE FUNDO SELADOR ACRÍLICO EM SUPERFÍCIES INTERNAS DA SACADA DE EDIFÍCIOS DE MÚLTIPLOS PAVIMENTOS. AF_06/2014</v>
          </cell>
          <cell r="C5234" t="str">
            <v>M2</v>
          </cell>
          <cell r="D5234">
            <v>3.48</v>
          </cell>
        </row>
        <row r="5235">
          <cell r="A5235">
            <v>88415</v>
          </cell>
          <cell r="B5235" t="str">
            <v>APLICAÇÃO MANUAL DE FUNDO SELADOR ACRÍLICO EM PAREDES EXTERNAS DE CASAS. AF_06/2014</v>
          </cell>
          <cell r="C5235" t="str">
            <v>M2</v>
          </cell>
          <cell r="D5235">
            <v>2.36</v>
          </cell>
        </row>
        <row r="5236">
          <cell r="A5236">
            <v>88416</v>
          </cell>
          <cell r="B5236" t="str">
            <v>APLICAÇÃO MANUAL DE PINTURA COM TINTA TEXTURIZADA ACRÍLICA EM PANOS COM PRESENÇA DE VÃOS DE EDIFÍCIOS DE MÚLTIPLOS PAVIMENTOS, UMA COR. AF_06/2014</v>
          </cell>
          <cell r="C5236" t="str">
            <v>M2</v>
          </cell>
          <cell r="D5236">
            <v>12.83</v>
          </cell>
        </row>
        <row r="5237">
          <cell r="A5237">
            <v>88417</v>
          </cell>
          <cell r="B5237" t="str">
            <v>APLICAÇÃO MANUAL DE PINTURA COM TINTA TEXTURIZADA ACRÍLICA EM PANOS CEGOS DE FACHADA (SEM PRESENÇA DE VÃOS) DE EDIFÍCIOS DE MÚLTIPLOS PAVIMENTOS, UMA COR. AF_06/2014</v>
          </cell>
          <cell r="C5237" t="str">
            <v>M2</v>
          </cell>
          <cell r="D5237">
            <v>11.11</v>
          </cell>
        </row>
        <row r="5238">
          <cell r="A5238">
            <v>88420</v>
          </cell>
          <cell r="B5238" t="str">
            <v>APLICAÇÃO MANUAL DE PINTURA COM TINTA TEXTURIZADA ACRÍLICA EM SUPERFÍCIES EXTERNAS DE SACADA DE EDIFÍCIOS DE MÚLTIPLOS PAVIMENTOS, UMA COR. AF_06/2014</v>
          </cell>
          <cell r="C5238" t="str">
            <v>M2</v>
          </cell>
          <cell r="D5238">
            <v>16.28</v>
          </cell>
        </row>
        <row r="5239">
          <cell r="A5239">
            <v>88421</v>
          </cell>
          <cell r="B5239" t="str">
            <v>APLICAÇÃO MANUAL DE PINTURA COM TINTA TEXTURIZADA ACRÍLICA EM SUPERFÍCIES INTERNAS DA SACADA DE EDIFÍCIOS DE MÚLTIPLOS PAVIMENTOS, UMA COR. AF_06/2014</v>
          </cell>
          <cell r="C5239" t="str">
            <v>M2</v>
          </cell>
          <cell r="D5239">
            <v>17.38</v>
          </cell>
        </row>
        <row r="5240">
          <cell r="A5240">
            <v>88423</v>
          </cell>
          <cell r="B5240" t="str">
            <v>APLICAÇÃO MANUAL DE PINTURA COM TINTA TEXTURIZADA ACRÍLICA EM PAREDES EXTERNAS DE CASAS, UMA COR. AF_06/2014</v>
          </cell>
          <cell r="C5240" t="str">
            <v>M2</v>
          </cell>
          <cell r="D5240">
            <v>13.36</v>
          </cell>
        </row>
        <row r="5241">
          <cell r="A5241">
            <v>88424</v>
          </cell>
          <cell r="B5241" t="str">
            <v>APLICAÇÃO MANUAL DE PINTURA COM TINTA TEXTURIZADA ACRÍLICA EM PANOS COM PRESENÇA DE VÃOS DE EDIFÍCIOS DE MÚLTIPLOS PAVIMENTOS, DUAS CORES. AF_06/2014</v>
          </cell>
          <cell r="C5241" t="str">
            <v>M2</v>
          </cell>
          <cell r="D5241">
            <v>15.18</v>
          </cell>
        </row>
        <row r="5242">
          <cell r="A5242">
            <v>88426</v>
          </cell>
          <cell r="B5242" t="str">
            <v>APLICAÇÃO MANUAL DE PINTURA COM TINTA TEXTURIZADA ACRÍLICA EM PANOS CEGOS DE FACHADA (SEM PRESENÇA DE VÃOS) DE EDIFÍCIOS DE MÚLTIPLOS PAVIMENTOS, DUAS CORES. AF_06/2014</v>
          </cell>
          <cell r="C5242" t="str">
            <v>M2</v>
          </cell>
          <cell r="D5242">
            <v>12.22</v>
          </cell>
        </row>
        <row r="5243">
          <cell r="A5243">
            <v>88428</v>
          </cell>
          <cell r="B5243" t="str">
            <v>APLICAÇÃO MANUAL DE PINTURA COM TINTA TEXTURIZADA ACRÍLICA EM SUPERFÍCIES EXTERNAS DE SACADA DE EDIFÍCIOS DE MÚLTIPLOS PAVIMENTOS, DUAS CORES. AF_06/2014</v>
          </cell>
          <cell r="C5243" t="str">
            <v>M2</v>
          </cell>
          <cell r="D5243">
            <v>21.12</v>
          </cell>
        </row>
        <row r="5244">
          <cell r="A5244">
            <v>88429</v>
          </cell>
          <cell r="B5244" t="str">
            <v>APLICAÇÃO MANUAL DE PINTURA COM TINTA TEXTURIZADA ACRÍLICA EM SUPERFÍCIES INTERNAS DA SACADA DE EDIFÍCIOS DE MÚLTIPLOS PAVIMENTOS, DUAS CORES. AF_06/2014</v>
          </cell>
          <cell r="C5244" t="str">
            <v>M2</v>
          </cell>
          <cell r="D5244">
            <v>23.02</v>
          </cell>
        </row>
        <row r="5245">
          <cell r="A5245">
            <v>88431</v>
          </cell>
          <cell r="B5245" t="str">
            <v>APLICAÇÃO MANUAL DE PINTURA COM TINTA TEXTURIZADA ACRÍLICA EM PAREDES EXTERNAS DE CASAS, DUAS CORES. AF_06/2014</v>
          </cell>
          <cell r="C5245" t="str">
            <v>M2</v>
          </cell>
          <cell r="D5245">
            <v>16.11</v>
          </cell>
        </row>
        <row r="5246">
          <cell r="A5246">
            <v>88432</v>
          </cell>
          <cell r="B5246" t="str">
            <v>APLICAÇÃO MANUAL DE PINTURA COM TINTA TEXTURIZADA ACRÍLICA EM MOLDURAS DE EPS, PRÉ-FABRICADOS, OU OUTROS. AF_06/2014</v>
          </cell>
          <cell r="C5246" t="str">
            <v>M2</v>
          </cell>
          <cell r="D5246">
            <v>11.93</v>
          </cell>
        </row>
        <row r="5247">
          <cell r="A5247">
            <v>88482</v>
          </cell>
          <cell r="B5247" t="str">
            <v>APLICAÇÃO DE FUNDO SELADOR LÁTEX PVA EM TETO, UMA DEMÃO. AF_06/2014</v>
          </cell>
          <cell r="C5247" t="str">
            <v>M2</v>
          </cell>
          <cell r="D5247">
            <v>3.1</v>
          </cell>
        </row>
        <row r="5248">
          <cell r="A5248">
            <v>88483</v>
          </cell>
          <cell r="B5248" t="str">
            <v>APLICAÇÃO DE FUNDO SELADOR LÁTEX PVA EM PAREDES, UMA DEMÃO. AF_06/2014</v>
          </cell>
          <cell r="C5248" t="str">
            <v>M2</v>
          </cell>
          <cell r="D5248">
            <v>2.9</v>
          </cell>
        </row>
        <row r="5249">
          <cell r="A5249">
            <v>88484</v>
          </cell>
          <cell r="B5249" t="str">
            <v>APLICAÇÃO DE FUNDO SELADOR ACRÍLICO EM TETO, UMA DEMÃO. AF_06/2014</v>
          </cell>
          <cell r="C5249" t="str">
            <v>M2</v>
          </cell>
          <cell r="D5249">
            <v>2.38</v>
          </cell>
        </row>
        <row r="5250">
          <cell r="A5250">
            <v>88485</v>
          </cell>
          <cell r="B5250" t="str">
            <v>APLICAÇÃO DE FUNDO SELADOR ACRÍLICO EM PAREDES, UMA DEMÃO. AF_06/2014</v>
          </cell>
          <cell r="C5250" t="str">
            <v>M2</v>
          </cell>
          <cell r="D5250">
            <v>2.09</v>
          </cell>
        </row>
        <row r="5251">
          <cell r="A5251">
            <v>88486</v>
          </cell>
          <cell r="B5251" t="str">
            <v>APLICAÇÃO MANUAL DE PINTURA COM TINTA LÁTEX PVA EM TETO, DUAS DEMÃOS. AF_06/2014</v>
          </cell>
          <cell r="C5251" t="str">
            <v>M2</v>
          </cell>
          <cell r="D5251">
            <v>8.5</v>
          </cell>
        </row>
        <row r="5252">
          <cell r="A5252">
            <v>88487</v>
          </cell>
          <cell r="B5252" t="str">
            <v>APLICAÇÃO MANUAL DE PINTURA COM TINTA LÁTEX PVA EM PAREDES, DUAS DEMÃOS. AF_06/2014</v>
          </cell>
          <cell r="C5252" t="str">
            <v>M2</v>
          </cell>
          <cell r="D5252">
            <v>7.58</v>
          </cell>
        </row>
        <row r="5253">
          <cell r="A5253">
            <v>88488</v>
          </cell>
          <cell r="B5253" t="str">
            <v>APLICAÇÃO MANUAL DE PINTURA COM TINTA LÁTEX ACRÍLICA EM TETO, DUAS DEMÃOS. AF_06/2014</v>
          </cell>
          <cell r="C5253" t="str">
            <v>M2</v>
          </cell>
          <cell r="D5253">
            <v>10.93</v>
          </cell>
        </row>
        <row r="5254">
          <cell r="A5254">
            <v>88489</v>
          </cell>
          <cell r="B5254" t="str">
            <v>APLICAÇÃO MANUAL DE PINTURA COM TINTA LÁTEX ACRÍLICA EM PAREDES, DUAS DEMÃOS. AF_06/2014</v>
          </cell>
          <cell r="C5254" t="str">
            <v>M2</v>
          </cell>
          <cell r="D5254">
            <v>9.6199999999999992</v>
          </cell>
        </row>
        <row r="5255">
          <cell r="A5255">
            <v>88490</v>
          </cell>
          <cell r="B5255" t="str">
            <v>APLICAÇÃO MECÂNICA DE PINTURA COM TINTA LÁTEX PVA EM TETO, DUAS DEMÃOS. AF_06/2014</v>
          </cell>
          <cell r="C5255" t="str">
            <v>M2</v>
          </cell>
          <cell r="D5255">
            <v>6.07</v>
          </cell>
        </row>
        <row r="5256">
          <cell r="A5256">
            <v>88491</v>
          </cell>
          <cell r="B5256" t="str">
            <v>APLICAÇÃO MECÂNICA DE PINTURA COM TINTA LÁTEX PVA EM PAREDES, DUAS DEMÃOS. AF_06/2014</v>
          </cell>
          <cell r="C5256" t="str">
            <v>M2</v>
          </cell>
          <cell r="D5256">
            <v>5.86</v>
          </cell>
        </row>
        <row r="5257">
          <cell r="A5257">
            <v>88492</v>
          </cell>
          <cell r="B5257" t="str">
            <v>APLICAÇÃO MECÂNICA DE PINTURA COM TINTA LÁTEX ACRÍLICA EM TETO, DUAS DEMÃOS. AF_06/2014</v>
          </cell>
          <cell r="C5257" t="str">
            <v>M2</v>
          </cell>
          <cell r="D5257">
            <v>7.31</v>
          </cell>
        </row>
        <row r="5258">
          <cell r="A5258">
            <v>88493</v>
          </cell>
          <cell r="B5258" t="str">
            <v>APLICAÇÃO MECÂNICA DE PINTURA COM TINTA LÁTEX ACRÍLICA EM PAREDES, DUAS DEMÃOS. AF_06/2014</v>
          </cell>
          <cell r="C5258" t="str">
            <v>M2</v>
          </cell>
          <cell r="D5258">
            <v>7</v>
          </cell>
        </row>
        <row r="5259">
          <cell r="A5259">
            <v>88494</v>
          </cell>
          <cell r="B5259" t="str">
            <v>APLICAÇÃO E LIXAMENTO DE MASSA LÁTEX EM TETO, UMA DEMÃO. AF_06/2014</v>
          </cell>
          <cell r="C5259" t="str">
            <v>M2</v>
          </cell>
          <cell r="D5259">
            <v>13.93</v>
          </cell>
        </row>
        <row r="5260">
          <cell r="A5260">
            <v>88495</v>
          </cell>
          <cell r="B5260" t="str">
            <v>APLICAÇÃO E LIXAMENTO DE MASSA LÁTEX EM PAREDES, UMA DEMÃO. AF_06/2014</v>
          </cell>
          <cell r="C5260" t="str">
            <v>M2</v>
          </cell>
          <cell r="D5260">
            <v>7.68</v>
          </cell>
        </row>
        <row r="5261">
          <cell r="A5261">
            <v>88496</v>
          </cell>
          <cell r="B5261" t="str">
            <v>APLICAÇÃO E LIXAMENTO DE MASSA LÁTEX EM TETO, DUAS DEMÃOS. AF_06/2014</v>
          </cell>
          <cell r="C5261" t="str">
            <v>M2</v>
          </cell>
          <cell r="D5261">
            <v>18.95</v>
          </cell>
        </row>
        <row r="5262">
          <cell r="A5262">
            <v>88497</v>
          </cell>
          <cell r="B5262" t="str">
            <v>APLICAÇÃO E LIXAMENTO DE MASSA LÁTEX EM PAREDES, DUAS DEMÃOS. AF_06/2014</v>
          </cell>
          <cell r="C5262" t="str">
            <v>M2</v>
          </cell>
          <cell r="D5262">
            <v>10.6</v>
          </cell>
        </row>
        <row r="5263">
          <cell r="A5263">
            <v>95305</v>
          </cell>
          <cell r="B5263" t="str">
            <v>TEXTURA ACRÍLICA, APLICAÇÃO MANUAL EM PAREDE, UMA DEMÃO. AF_09/2016</v>
          </cell>
          <cell r="C5263" t="str">
            <v>M2</v>
          </cell>
          <cell r="D5263">
            <v>9.9700000000000006</v>
          </cell>
        </row>
        <row r="5264">
          <cell r="A5264">
            <v>95306</v>
          </cell>
          <cell r="B5264" t="str">
            <v>TEXTURA ACRÍLICA, APLICAÇÃO MANUAL EM TETO, UMA DEMÃO. AF_09/2016</v>
          </cell>
          <cell r="C5264" t="str">
            <v>M2</v>
          </cell>
          <cell r="D5264">
            <v>11.63</v>
          </cell>
        </row>
        <row r="5265">
          <cell r="A5265">
            <v>95622</v>
          </cell>
          <cell r="B5265" t="str">
            <v>APLICAÇÃO MANUAL DE TINTA LÁTEX ACRÍLICA EM PANOS COM PRESENÇA DE VÃOS DE EDIFÍCIOS DE MÚLTIPLOS PAVIMENTOS, DUAS DEMÃOS. AF_11/2016</v>
          </cell>
          <cell r="C5265" t="str">
            <v>M2</v>
          </cell>
          <cell r="D5265">
            <v>9.8800000000000008</v>
          </cell>
        </row>
        <row r="5266">
          <cell r="A5266">
            <v>95623</v>
          </cell>
          <cell r="B5266" t="str">
            <v>APLICAÇÃO MANUAL DE TINTA LÁTEX ACRÍLICA EM PANOS SEM PRESENÇA DE VÃOS DE EDIFÍCIOS DE MÚLTIPLOS PAVIMENTOS, DUAS DEMÃOS. AF_11/2016</v>
          </cell>
          <cell r="C5266" t="str">
            <v>M2</v>
          </cell>
          <cell r="D5266">
            <v>7.54</v>
          </cell>
        </row>
        <row r="5267">
          <cell r="A5267">
            <v>95624</v>
          </cell>
          <cell r="B5267" t="str">
            <v>APLICAÇÃO MANUAL DE TINTA LÁTEX ACRÍLICA EM SUPERFÍCIES EXTERNAS DE SACADA DE EDIFÍCIOS DE MÚLTIPLOS PAVIMENTOS, DUAS DEMÃOS. AF_11/2016</v>
          </cell>
          <cell r="C5267" t="str">
            <v>M2</v>
          </cell>
          <cell r="D5267">
            <v>14.63</v>
          </cell>
        </row>
        <row r="5268">
          <cell r="A5268">
            <v>95625</v>
          </cell>
          <cell r="B5268" t="str">
            <v>APLICAÇÃO MANUAL DE TINTA LÁTEX ACRÍLICA EM SUPERFÍCIES INTERNAS DE SACADA DE EDIFÍCIOS DE MÚLTIPLOS PAVIMENTOS, DUAS DEMÃOS. AF_11/2016</v>
          </cell>
          <cell r="C5268" t="str">
            <v>M2</v>
          </cell>
          <cell r="D5268">
            <v>16.12</v>
          </cell>
        </row>
        <row r="5269">
          <cell r="A5269">
            <v>95626</v>
          </cell>
          <cell r="B5269" t="str">
            <v>APLICAÇÃO MANUAL DE TINTA LÁTEX ACRÍLICA EM PAREDE EXTERNAS DE CASAS, DUAS DEMÃOS. AF_11/2016</v>
          </cell>
          <cell r="C5269" t="str">
            <v>M2</v>
          </cell>
          <cell r="D5269">
            <v>10.64</v>
          </cell>
        </row>
        <row r="5270">
          <cell r="A5270">
            <v>96126</v>
          </cell>
          <cell r="B5270" t="str">
            <v>APLICAÇÃO MANUAL DE MASSA ACRÍLICA EM PANOS DE FACHADA COM PRESENÇA DE VÃOS, DE EDIFÍCIOS DE MÚLTIPLOS PAVIMENTOS, UMA DEMÃO. AF_05/2017</v>
          </cell>
          <cell r="C5270" t="str">
            <v>M2</v>
          </cell>
          <cell r="D5270">
            <v>12.85</v>
          </cell>
        </row>
        <row r="5271">
          <cell r="A5271">
            <v>96127</v>
          </cell>
          <cell r="B5271" t="str">
            <v>APLICAÇÃO MANUAL DE MASSA ACRÍLICA EM PANOS DE FACHADA SEM PRESENÇA DE VÃOS, DE EDIFÍCIOS DE MÚLTIPLOS PAVIMENTOS, UMA DEMÃO. AF_05/2017</v>
          </cell>
          <cell r="C5271" t="str">
            <v>M2</v>
          </cell>
          <cell r="D5271">
            <v>9.94</v>
          </cell>
        </row>
        <row r="5272">
          <cell r="A5272">
            <v>96128</v>
          </cell>
          <cell r="B5272" t="str">
            <v>APLICAÇÃO MANUAL DE MASSA ACRÍLICA EM SUPERFÍCIES EXTERNAS DE SACADA DE EDIFÍCIOS DE MÚLTIPLOS PAVIMENTOS, UMA DEMÃO. AF_05/2017</v>
          </cell>
          <cell r="C5272" t="str">
            <v>M2</v>
          </cell>
          <cell r="D5272">
            <v>18.77</v>
          </cell>
        </row>
        <row r="5273">
          <cell r="A5273">
            <v>96129</v>
          </cell>
          <cell r="B5273" t="str">
            <v>APLICAÇÃO MANUAL DE MASSA ACRÍLICA EM SUPERFÍCIES INTERNAS DE SACADA DE EDIFÍCIOS DE MÚLTIPLOS PAVIMENTOS, UMA DEMÃO. AF_05/2017</v>
          </cell>
          <cell r="C5273" t="str">
            <v>M2</v>
          </cell>
          <cell r="D5273">
            <v>20.65</v>
          </cell>
        </row>
        <row r="5274">
          <cell r="A5274">
            <v>96130</v>
          </cell>
          <cell r="B5274" t="str">
            <v>APLICAÇÃO MANUAL DE MASSA ACRÍLICA EM PAREDES EXTERNAS DE CASAS, UMA DEMÃO. AF_05/2017</v>
          </cell>
          <cell r="C5274" t="str">
            <v>M2</v>
          </cell>
          <cell r="D5274">
            <v>13.77</v>
          </cell>
        </row>
        <row r="5275">
          <cell r="A5275">
            <v>96131</v>
          </cell>
          <cell r="B5275" t="str">
            <v>APLICAÇÃO MANUAL DE MASSA ACRÍLICA EM PANOS DE FACHADA COM PRESENÇA DE VÃOS, DE EDIFÍCIOS DE MÚLTIPLOS PAVIMENTOS, DUAS DEMÃOS. AF_05/2017</v>
          </cell>
          <cell r="C5275" t="str">
            <v>M2</v>
          </cell>
          <cell r="D5275">
            <v>17.82</v>
          </cell>
        </row>
        <row r="5276">
          <cell r="A5276">
            <v>96132</v>
          </cell>
          <cell r="B5276" t="str">
            <v>APLICAÇÃO MANUAL DE MASSA ACRÍLICA EM PANOS DE FACHADA SEM PRESENÇA DE VÃOS, DE EDIFÍCIOS DE MÚLTIPLOS PAVIMENTOS, DUAS DEMÃOS. AF_05/2017</v>
          </cell>
          <cell r="C5276" t="str">
            <v>M2</v>
          </cell>
          <cell r="D5276">
            <v>13.93</v>
          </cell>
        </row>
        <row r="5277">
          <cell r="A5277">
            <v>96133</v>
          </cell>
          <cell r="B5277" t="str">
            <v>APLICAÇÃO MANUAL DE MASSA ACRÍLICA EM SUPERFÍCIES EXTERNAS DE SACADA DE EDIFÍCIOS DE MÚLTIPLOS PAVIMENTOS, DUAS DEMÃOS. AF_05/2017</v>
          </cell>
          <cell r="C5277" t="str">
            <v>M2</v>
          </cell>
          <cell r="D5277">
            <v>25.68</v>
          </cell>
        </row>
        <row r="5278">
          <cell r="A5278">
            <v>96134</v>
          </cell>
          <cell r="B5278" t="str">
            <v>APLICAÇÃO MANUAL DE MASSA ACRÍLICA EM SUPERFÍCIES INTERNAS DE SACADA DE EDIFÍCIOS DE MÚLTIPLOS PAVIMENTOS, DUAS DEMÃOS. AF_05/2017</v>
          </cell>
          <cell r="C5278" t="str">
            <v>M2</v>
          </cell>
          <cell r="D5278">
            <v>28.19</v>
          </cell>
        </row>
        <row r="5279">
          <cell r="A5279">
            <v>96135</v>
          </cell>
          <cell r="B5279" t="str">
            <v>APLICAÇÃO MANUAL DE MASSA ACRÍLICA EM PAREDES EXTERNAS DE CASAS, DUAS DEMÃOS. AF_05/2017</v>
          </cell>
          <cell r="C5279" t="str">
            <v>M2</v>
          </cell>
          <cell r="D5279">
            <v>19.059999999999999</v>
          </cell>
        </row>
        <row r="5280">
          <cell r="A5280">
            <v>79460</v>
          </cell>
          <cell r="B5280" t="str">
            <v>PINTURA EPOXI, DUAS DEMAOS</v>
          </cell>
          <cell r="C5280" t="str">
            <v>M2</v>
          </cell>
          <cell r="D5280">
            <v>44.63</v>
          </cell>
        </row>
        <row r="5281">
          <cell r="A5281">
            <v>79465</v>
          </cell>
          <cell r="B5281" t="str">
            <v>PINTURA COM TINTA A BASE DE BORRACHA CLORADA, 2 DEMAOS</v>
          </cell>
          <cell r="C5281" t="str">
            <v>M2</v>
          </cell>
          <cell r="D5281">
            <v>32.1</v>
          </cell>
        </row>
        <row r="5282">
          <cell r="A5282" t="str">
            <v>79514/1</v>
          </cell>
          <cell r="B5282" t="str">
            <v>PINTURA EPOXI, TRES DEMAOS</v>
          </cell>
          <cell r="C5282" t="str">
            <v>M2</v>
          </cell>
          <cell r="D5282">
            <v>63.25</v>
          </cell>
        </row>
        <row r="5283">
          <cell r="A5283">
            <v>84647</v>
          </cell>
          <cell r="B5283" t="str">
            <v>PINTURA EPOXI INCLUSO EMASSAMENTO E FUNDO PREPARADOR</v>
          </cell>
          <cell r="C5283" t="str">
            <v>M2</v>
          </cell>
          <cell r="D5283">
            <v>128.6</v>
          </cell>
        </row>
        <row r="5284">
          <cell r="A5284">
            <v>84656</v>
          </cell>
          <cell r="B5284" t="str">
            <v>TRATAMENTO EM  CONCRETO COM ESTUQUE E LIXAMENTO</v>
          </cell>
          <cell r="C5284" t="str">
            <v>M2</v>
          </cell>
          <cell r="D5284">
            <v>28.56</v>
          </cell>
        </row>
        <row r="5285">
          <cell r="A5285">
            <v>6082</v>
          </cell>
          <cell r="B5285" t="str">
            <v>PINTURA EM VERNIZ SINTETICO BRILHANTE EM MADEIRA, TRES DEMAOS</v>
          </cell>
          <cell r="C5285" t="str">
            <v>M2</v>
          </cell>
          <cell r="D5285">
            <v>14.77</v>
          </cell>
        </row>
        <row r="5286">
          <cell r="A5286">
            <v>40905</v>
          </cell>
          <cell r="B5286" t="str">
            <v>VERNIZ SINTETICO EM MADEIRA, DUAS DEMAOS</v>
          </cell>
          <cell r="C5286" t="str">
            <v>M2</v>
          </cell>
          <cell r="D5286">
            <v>19.760000000000002</v>
          </cell>
        </row>
        <row r="5287">
          <cell r="A5287" t="str">
            <v>73739/1</v>
          </cell>
          <cell r="B5287" t="str">
            <v>PINTURA ESMALTE ACETINADO EM MADEIRA, DUAS DEMAOS</v>
          </cell>
          <cell r="C5287" t="str">
            <v>M2</v>
          </cell>
          <cell r="D5287">
            <v>15.2</v>
          </cell>
        </row>
        <row r="5288">
          <cell r="A5288" t="str">
            <v>74065/1</v>
          </cell>
          <cell r="B5288" t="str">
            <v>PINTURA ESMALTE FOSCO PARA MADEIRA, DUAS DEMAOS, SOBRE FUNDO NIVELADOR BRANCO</v>
          </cell>
          <cell r="C5288" t="str">
            <v>M2</v>
          </cell>
          <cell r="D5288">
            <v>21.42</v>
          </cell>
        </row>
        <row r="5289">
          <cell r="A5289" t="str">
            <v>74065/2</v>
          </cell>
          <cell r="B5289" t="str">
            <v>PINTURA ESMALTE ACETINADO PARA MADEIRA, DUAS DEMAOS, SOBRE FUNDO NIVELADOR BRANCO</v>
          </cell>
          <cell r="C5289" t="str">
            <v>M2</v>
          </cell>
          <cell r="D5289">
            <v>20.97</v>
          </cell>
        </row>
        <row r="5290">
          <cell r="A5290" t="str">
            <v>74065/3</v>
          </cell>
          <cell r="B5290" t="str">
            <v>PINTURA ESMALTE BRILHANTE PARA MADEIRA, DUAS DEMAOS, SOBRE FUNDO NIVELADOR BRANCO</v>
          </cell>
          <cell r="C5290" t="str">
            <v>M2</v>
          </cell>
          <cell r="D5290">
            <v>20.84</v>
          </cell>
        </row>
        <row r="5291">
          <cell r="A5291">
            <v>79463</v>
          </cell>
          <cell r="B5291" t="str">
            <v>PINTURA A OLEO, 1 DEMAO</v>
          </cell>
          <cell r="C5291" t="str">
            <v>M2</v>
          </cell>
          <cell r="D5291">
            <v>12.45</v>
          </cell>
        </row>
        <row r="5292">
          <cell r="A5292">
            <v>79464</v>
          </cell>
          <cell r="B5292" t="str">
            <v>PINTURA A OLEO, 2 DEMAOS</v>
          </cell>
          <cell r="C5292" t="str">
            <v>M2</v>
          </cell>
          <cell r="D5292">
            <v>16.920000000000002</v>
          </cell>
        </row>
        <row r="5293">
          <cell r="A5293">
            <v>79466</v>
          </cell>
          <cell r="B5293" t="str">
            <v>PINTURA COM VERNIZ POLIURETANO, 2 DEMAOS</v>
          </cell>
          <cell r="C5293" t="str">
            <v>M2</v>
          </cell>
          <cell r="D5293">
            <v>17.100000000000001</v>
          </cell>
        </row>
        <row r="5294">
          <cell r="A5294" t="str">
            <v>79497/1</v>
          </cell>
          <cell r="B5294" t="str">
            <v>PINTURA A OLEO, 3 DEMAOS</v>
          </cell>
          <cell r="C5294" t="str">
            <v>M2</v>
          </cell>
          <cell r="D5294">
            <v>21.12</v>
          </cell>
        </row>
        <row r="5295">
          <cell r="A5295">
            <v>84645</v>
          </cell>
          <cell r="B5295" t="str">
            <v>VERNIZ SINTETICO BRILHANTE, 2 DEMAOS</v>
          </cell>
          <cell r="C5295" t="str">
            <v>M2</v>
          </cell>
          <cell r="D5295">
            <v>16.829999999999998</v>
          </cell>
        </row>
        <row r="5296">
          <cell r="A5296">
            <v>84657</v>
          </cell>
          <cell r="B5296" t="str">
            <v>FUNDO SINTETICO NIVELADOR BRANCO</v>
          </cell>
          <cell r="C5296" t="str">
            <v>M2</v>
          </cell>
          <cell r="D5296">
            <v>8.56</v>
          </cell>
        </row>
        <row r="5297">
          <cell r="A5297">
            <v>84659</v>
          </cell>
          <cell r="B5297" t="str">
            <v>PINTURA ESMALTE FOSCO EM MADEIRA, DUAS DEMAOS</v>
          </cell>
          <cell r="C5297" t="str">
            <v>M2</v>
          </cell>
          <cell r="D5297">
            <v>14.25</v>
          </cell>
        </row>
        <row r="5298">
          <cell r="A5298">
            <v>84679</v>
          </cell>
          <cell r="B5298" t="str">
            <v>PINTURA IMUNIZANTE PARA MADEIRA, DUAS DEMAOS</v>
          </cell>
          <cell r="C5298" t="str">
            <v>M2</v>
          </cell>
          <cell r="D5298">
            <v>16.77</v>
          </cell>
        </row>
        <row r="5299">
          <cell r="A5299">
            <v>95464</v>
          </cell>
          <cell r="B5299" t="str">
            <v>PINTURA VERNIZ POLIURETANO BRILHANTE EM MADEIRA, TRES DEMAOS</v>
          </cell>
          <cell r="C5299" t="str">
            <v>M2</v>
          </cell>
          <cell r="D5299">
            <v>19.850000000000001</v>
          </cell>
        </row>
        <row r="5300">
          <cell r="A5300">
            <v>73656</v>
          </cell>
          <cell r="B5300" t="str">
            <v>JATEAMENTO COM AREIA EM ESTRUTURA METALICA</v>
          </cell>
          <cell r="C5300" t="str">
            <v>M2</v>
          </cell>
          <cell r="D5300">
            <v>14.83</v>
          </cell>
        </row>
        <row r="5301">
          <cell r="A5301" t="str">
            <v>73794/1</v>
          </cell>
          <cell r="B5301" t="str">
            <v>PINTURA COM TINTA PROTETORA ACABAMENTO GRAFITE ESMALTE SOBRE SUPERFICIE METALICA, 2 DEMAOS</v>
          </cell>
          <cell r="C5301" t="str">
            <v>M2</v>
          </cell>
          <cell r="D5301">
            <v>30.14</v>
          </cell>
        </row>
        <row r="5302">
          <cell r="A5302" t="str">
            <v>73865/1</v>
          </cell>
          <cell r="B5302" t="str">
            <v>FUNDO PREPARADOR PRIMER A BASE DE EPOXI, PARA ESTRUTURA METALICA, UMA DEMAO, ESPESSURA DE 25 MICRA.</v>
          </cell>
          <cell r="C5302" t="str">
            <v>M2</v>
          </cell>
          <cell r="D5302">
            <v>9.83</v>
          </cell>
        </row>
        <row r="5303">
          <cell r="A5303" t="str">
            <v>73924/1</v>
          </cell>
          <cell r="B5303" t="str">
            <v>PINTURA ESMALTE ALTO BRILHO, DUAS DEMAOS, SOBRE SUPERFICIE METALICA</v>
          </cell>
          <cell r="C5303" t="str">
            <v>M2</v>
          </cell>
          <cell r="D5303">
            <v>22.58</v>
          </cell>
        </row>
        <row r="5304">
          <cell r="A5304" t="str">
            <v>73924/2</v>
          </cell>
          <cell r="B5304" t="str">
            <v>PINTURA ESMALTE ACETINADO, DUAS DEMAOS, SOBRE SUPERFICIE METALICA</v>
          </cell>
          <cell r="C5304" t="str">
            <v>M2</v>
          </cell>
          <cell r="D5304">
            <v>22.71</v>
          </cell>
        </row>
        <row r="5305">
          <cell r="A5305" t="str">
            <v>73924/3</v>
          </cell>
          <cell r="B5305" t="str">
            <v>PINTURA ESMALTE FOSCO, DUAS DEMAOS, SOBRE SUPERFICIE METALICA</v>
          </cell>
          <cell r="C5305" t="str">
            <v>M2</v>
          </cell>
          <cell r="D5305">
            <v>23.16</v>
          </cell>
        </row>
        <row r="5306">
          <cell r="A5306" t="str">
            <v>74064/1</v>
          </cell>
          <cell r="B5306" t="str">
            <v>FUNDO ANTICORROSIVO A BASE DE OXIDO DE FERRO (ZARCAO), DUAS DEMAOS</v>
          </cell>
          <cell r="C5306" t="str">
            <v>M2</v>
          </cell>
          <cell r="D5306">
            <v>17.989999999999998</v>
          </cell>
        </row>
        <row r="5307">
          <cell r="A5307" t="str">
            <v>74064/2</v>
          </cell>
          <cell r="B5307" t="str">
            <v>FUNDO ANTICORROSIVO A BASE DE OXIDO DE FERRO (ZARCAO), UMA DEMAO</v>
          </cell>
          <cell r="C5307" t="str">
            <v>M2</v>
          </cell>
          <cell r="D5307">
            <v>11.48</v>
          </cell>
        </row>
        <row r="5308">
          <cell r="A5308" t="str">
            <v>74145/1</v>
          </cell>
          <cell r="B5308" t="str">
            <v>PINTURA ESMALTE FOSCO, DUAS DEMAOS, SOBRE SUPERFICIE METALICA, INCLUSO UMA DEMAO DE FUNDO ANTICORROSIVO. UTILIZACAO DE REVOLVER ( AR-COMPRIMIDO).</v>
          </cell>
          <cell r="C5308" t="str">
            <v>M2</v>
          </cell>
          <cell r="D5308">
            <v>17.440000000000001</v>
          </cell>
        </row>
        <row r="5309">
          <cell r="A5309" t="str">
            <v>79498/1</v>
          </cell>
          <cell r="B5309" t="str">
            <v>PINTURA A OLEO BRILHANTE SOBRE SUPERFICIE METALICA, UMA DEMAO INCLUSO UMA DEMAO DE FUNDO ANTICORROSIVO</v>
          </cell>
          <cell r="C5309" t="str">
            <v>M2</v>
          </cell>
          <cell r="D5309">
            <v>14.98</v>
          </cell>
        </row>
        <row r="5310">
          <cell r="A5310" t="str">
            <v>79499/1</v>
          </cell>
          <cell r="B5310" t="str">
            <v>PINTURA POSTE RETO DE ACO 3,5 A 6M C/1 DEMAO D/TINTA GRAFITE C/PROPRIEDADES DE PRIMER E ACABAMENTO - OBS: C/ALTO TEOR DE ZARCAO</v>
          </cell>
          <cell r="C5310" t="str">
            <v>UN</v>
          </cell>
          <cell r="D5310">
            <v>19.18</v>
          </cell>
        </row>
        <row r="5311">
          <cell r="A5311" t="str">
            <v>79515/1</v>
          </cell>
          <cell r="B5311" t="str">
            <v>PINTURA COM TINTA PROTETORA ACABAMENTO ALUMINIO, TRES DEMAOS</v>
          </cell>
          <cell r="C5311" t="str">
            <v>M2</v>
          </cell>
          <cell r="D5311">
            <v>29.7</v>
          </cell>
        </row>
        <row r="5312">
          <cell r="A5312">
            <v>84660</v>
          </cell>
          <cell r="B5312" t="str">
            <v>FUNDO PREPARADOR PRIMER SINTETICO, PARA ESTRUTURA METALICA, UMA DEMÃO, ESPESSURA DE 25 MICRA</v>
          </cell>
          <cell r="C5312" t="str">
            <v>M2</v>
          </cell>
          <cell r="D5312">
            <v>6.66</v>
          </cell>
        </row>
        <row r="5313">
          <cell r="A5313">
            <v>84661</v>
          </cell>
          <cell r="B5313" t="str">
            <v>PINTURA COM TINTA PROTETORA ACABAMENTO ALUMINIO, UMA DEMAO SOBRE SUPERFCIE METALICA</v>
          </cell>
          <cell r="C5313" t="str">
            <v>M2</v>
          </cell>
          <cell r="D5313">
            <v>15</v>
          </cell>
        </row>
        <row r="5314">
          <cell r="A5314">
            <v>84662</v>
          </cell>
          <cell r="B5314" t="str">
            <v>PINTURA COM TINTA PROTETORA ACABAMENTO ALUMINIO, DUAS DEMAOS SOBRE SUPERFICIE METALICA</v>
          </cell>
          <cell r="C5314" t="str">
            <v>M2</v>
          </cell>
          <cell r="D5314">
            <v>23.44</v>
          </cell>
        </row>
        <row r="5315">
          <cell r="A5315">
            <v>95468</v>
          </cell>
          <cell r="B5315" t="str">
            <v>PINTURA ESMALTE BRILHANTE (2 DEMAOS) SOBRE SUPERFICIE METALICA, INCLUSIVE PROTECAO COM ZARCAO (1 DEMAO)</v>
          </cell>
          <cell r="C5315" t="str">
            <v>M2</v>
          </cell>
          <cell r="D5315">
            <v>33.630000000000003</v>
          </cell>
        </row>
        <row r="5316">
          <cell r="A5316">
            <v>41595</v>
          </cell>
          <cell r="B5316" t="str">
            <v>PINTURA ACRILICA DE FAIXAS DE DEMARCACAO EM QUADRA POLIESPORTIVA, 5 CM DE LARGURA</v>
          </cell>
          <cell r="C5316" t="str">
            <v>M</v>
          </cell>
          <cell r="D5316">
            <v>8.9</v>
          </cell>
        </row>
        <row r="5317">
          <cell r="A5317" t="str">
            <v>73978/1</v>
          </cell>
          <cell r="B5317" t="str">
            <v>PINTURA HIDROFUGANTE COM SILICONE SOBRE PISO CIMENTADO, UMA DEMAO</v>
          </cell>
          <cell r="C5317" t="str">
            <v>M2</v>
          </cell>
          <cell r="D5317">
            <v>14.44</v>
          </cell>
        </row>
        <row r="5318">
          <cell r="A5318" t="str">
            <v>74245/1</v>
          </cell>
          <cell r="B5318" t="str">
            <v>PINTURA ACRILICA EM PISO CIMENTADO DUAS DEMAOS</v>
          </cell>
          <cell r="C5318" t="str">
            <v>M2</v>
          </cell>
          <cell r="D5318">
            <v>11.53</v>
          </cell>
        </row>
        <row r="5319">
          <cell r="A5319">
            <v>79467</v>
          </cell>
          <cell r="B5319" t="str">
            <v>PINTURA COM TINTA A BASE DE BORRACHA CLORADA , DE FAIXAS DE DEMARCACAO, EM QUADRA POLIESPORTIVA, 5 CM DE LARGURA.</v>
          </cell>
          <cell r="C5319" t="str">
            <v>ML</v>
          </cell>
          <cell r="D5319">
            <v>10.72</v>
          </cell>
        </row>
        <row r="5320">
          <cell r="A5320" t="str">
            <v>79500/2</v>
          </cell>
          <cell r="B5320" t="str">
            <v>PINTURA ACRILICA EM PISO CIMENTADO, TRES DEMAOS</v>
          </cell>
          <cell r="C5320" t="str">
            <v>M2</v>
          </cell>
          <cell r="D5320">
            <v>16.09</v>
          </cell>
        </row>
        <row r="5321">
          <cell r="A5321">
            <v>84663</v>
          </cell>
          <cell r="B5321" t="str">
            <v>APLICACAO DE VERNIZ POLIURETANO FOSCO SOBRE PISO DE PEDRAS DECORATIVAS, 3 DEMAOS</v>
          </cell>
          <cell r="C5321" t="str">
            <v>M2</v>
          </cell>
          <cell r="D5321">
            <v>20.170000000000002</v>
          </cell>
        </row>
        <row r="5322">
          <cell r="A5322">
            <v>84665</v>
          </cell>
          <cell r="B5322" t="str">
            <v>PINTURA ACRILICA PARA SINALIZAÇÃO HORIZONTAL EM PISO CIMENTADO</v>
          </cell>
          <cell r="C5322" t="str">
            <v>M2</v>
          </cell>
          <cell r="D5322">
            <v>18.309999999999999</v>
          </cell>
        </row>
        <row r="5323">
          <cell r="A5323">
            <v>84666</v>
          </cell>
          <cell r="B5323" t="str">
            <v>POLIMENTO E ENCERAMENTO DE PISO EM MADEIRA</v>
          </cell>
          <cell r="C5323" t="str">
            <v>M2</v>
          </cell>
          <cell r="D5323">
            <v>17.98</v>
          </cell>
        </row>
        <row r="5324">
          <cell r="A5324">
            <v>75889</v>
          </cell>
          <cell r="B5324" t="str">
            <v>PINTURA PARA TELHAS DE ALUMINIO COM TINTA ESMALTE AUTOMOTIVA</v>
          </cell>
          <cell r="C5324" t="str">
            <v>M2</v>
          </cell>
          <cell r="D5324">
            <v>17.920000000000002</v>
          </cell>
        </row>
        <row r="5325">
          <cell r="A5325">
            <v>72191</v>
          </cell>
          <cell r="B5325" t="str">
            <v>RECOLOCACAO DE TACOS DE MADEIRA COM REAPROVEITAMENTO DE MATERIAL E ASSENTAMENTO COM ARGAMASSA 1:4 (CIMENTO E AREIA)</v>
          </cell>
          <cell r="C5325" t="str">
            <v>M2</v>
          </cell>
          <cell r="D5325">
            <v>65.77</v>
          </cell>
        </row>
        <row r="5326">
          <cell r="A5326">
            <v>72192</v>
          </cell>
          <cell r="B5326" t="str">
            <v>RECOLOCACAO DE PISO DE TABUAS DE MADEIRA, CONSIDERANDO REAPROVEITAMENTO DO MATERIAL, EXCLUSIVE VIGAMENTO</v>
          </cell>
          <cell r="C5326" t="str">
            <v>M2</v>
          </cell>
          <cell r="D5326">
            <v>17.25</v>
          </cell>
        </row>
        <row r="5327">
          <cell r="A5327">
            <v>72193</v>
          </cell>
          <cell r="B5327" t="str">
            <v>RECOLOCACAO DE PISO DE TABUAS DE MADEIRA, CONSIDERANDO REAPROVEITAMENTO DO MATERIAL, INCLUSIVE VIGAMENTO</v>
          </cell>
          <cell r="C5327" t="str">
            <v>M2</v>
          </cell>
          <cell r="D5327">
            <v>47.02</v>
          </cell>
        </row>
        <row r="5328">
          <cell r="A5328">
            <v>73655</v>
          </cell>
          <cell r="B5328" t="str">
            <v>PISO EM TABUA CORRIDA DE MADEIRA ESPESSURA 2,5CM FIXADO EM PECAS DE MADEIRA E ASSENTADO EM ARGAMASSA TRACO 1:4 (CIMENTO/AREIA)</v>
          </cell>
          <cell r="C5328" t="str">
            <v>M2</v>
          </cell>
          <cell r="D5328">
            <v>186.49</v>
          </cell>
        </row>
        <row r="5329">
          <cell r="A5329" t="str">
            <v>73734/1</v>
          </cell>
          <cell r="B5329" t="str">
            <v>PISO EM TACO DE MADEIRA 7X21CM, ASSENTADO COM ARGAMASSA TRACO 1:4 (CIMENTO E AREIA MEDIA)</v>
          </cell>
          <cell r="C5329" t="str">
            <v>M2</v>
          </cell>
          <cell r="D5329">
            <v>147.19999999999999</v>
          </cell>
        </row>
        <row r="5330">
          <cell r="A5330">
            <v>84181</v>
          </cell>
          <cell r="B5330" t="str">
            <v>PISO EM TACO DE MADEIRA 7X21CM, FIXADO COM COLA BASE DE PVA</v>
          </cell>
          <cell r="C5330" t="str">
            <v>M2</v>
          </cell>
          <cell r="D5330">
            <v>127.49</v>
          </cell>
        </row>
        <row r="5331">
          <cell r="A5331">
            <v>87246</v>
          </cell>
          <cell r="B5331" t="str">
            <v>REVESTIMENTO CERÂMICO PARA PISO COM PLACAS TIPO ESMALTADA EXTRA DE DIMENSÕES 35X35 CM APLICADA EM AMBIENTES DE ÁREA MENOR QUE 5 M2. AF_06/2014</v>
          </cell>
          <cell r="C5331" t="str">
            <v>M2</v>
          </cell>
          <cell r="D5331">
            <v>49.17</v>
          </cell>
        </row>
        <row r="5332">
          <cell r="A5332">
            <v>87247</v>
          </cell>
          <cell r="B5332" t="str">
            <v>REVESTIMENTO CERÂMICO PARA PISO COM PLACAS TIPO ESMALTADA EXTRA DE DIMENSÕES 35X35 CM APLICADA EM AMBIENTES DE ÁREA ENTRE 5 M2 E 10 M2. AF_06/2014</v>
          </cell>
          <cell r="C5332" t="str">
            <v>M2</v>
          </cell>
          <cell r="D5332">
            <v>43.61</v>
          </cell>
        </row>
        <row r="5333">
          <cell r="A5333">
            <v>87248</v>
          </cell>
          <cell r="B5333" t="str">
            <v>REVESTIMENTO CERÂMICO PARA PISO COM PLACAS TIPO ESMALTADA EXTRA DE DIMENSÕES 35X35 CM APLICADA EM AMBIENTES DE ÁREA MAIOR QUE 10 M2. AF_06/2014</v>
          </cell>
          <cell r="C5333" t="str">
            <v>M2</v>
          </cell>
          <cell r="D5333">
            <v>39.130000000000003</v>
          </cell>
        </row>
        <row r="5334">
          <cell r="A5334">
            <v>87249</v>
          </cell>
          <cell r="B5334" t="str">
            <v>REVESTIMENTO CERÂMICO PARA PISO COM PLACAS TIPO ESMALTADA EXTRA DE DIMENSÕES 45X45 CM APLICADA EM AMBIENTES DE ÁREA MENOR QUE 5 M2. AF_06/2014</v>
          </cell>
          <cell r="C5334" t="str">
            <v>M2</v>
          </cell>
          <cell r="D5334">
            <v>54.41</v>
          </cell>
        </row>
        <row r="5335">
          <cell r="A5335">
            <v>87250</v>
          </cell>
          <cell r="B5335" t="str">
            <v>REVESTIMENTO CERÂMICO PARA PISO COM PLACAS TIPO ESMALTADA EXTRA DE DIMENSÕES 45X45 CM APLICADA EM AMBIENTES DE ÁREA ENTRE 5 M2 E 10 M2. AF_06/2014</v>
          </cell>
          <cell r="C5335" t="str">
            <v>M2</v>
          </cell>
          <cell r="D5335">
            <v>45.61</v>
          </cell>
        </row>
        <row r="5336">
          <cell r="A5336">
            <v>87251</v>
          </cell>
          <cell r="B5336" t="str">
            <v>REVESTIMENTO CERÂMICO PARA PISO COM PLACAS TIPO ESMALTADA EXTRA DE DIMENSÕES 45X45 CM APLICADA EM AMBIENTES DE ÁREA MAIOR QUE 10 M2. AF_06/2014</v>
          </cell>
          <cell r="C5336" t="str">
            <v>M2</v>
          </cell>
          <cell r="D5336">
            <v>39.92</v>
          </cell>
        </row>
        <row r="5337">
          <cell r="A5337">
            <v>87255</v>
          </cell>
          <cell r="B5337" t="str">
            <v>REVESTIMENTO CERÂMICO PARA PISO COM PLACAS TIPO ESMALTADA EXTRA DE DIMENSÕES 60X60 CM APLICADA EM AMBIENTES DE ÁREA MENOR QUE 5 M2. AF_06/2014</v>
          </cell>
          <cell r="C5337" t="str">
            <v>M2</v>
          </cell>
          <cell r="D5337">
            <v>91.13</v>
          </cell>
        </row>
        <row r="5338">
          <cell r="A5338">
            <v>87256</v>
          </cell>
          <cell r="B5338" t="str">
            <v>REVESTIMENTO CERÂMICO PARA PISO COM PLACAS TIPO ESMALTADA EXTRA DE DIMENSÕES 60X60 CM APLICADA EM AMBIENTES DE ÁREA ENTRE 5 M2 E 10 M2. AF_06/2014</v>
          </cell>
          <cell r="C5338" t="str">
            <v>M2</v>
          </cell>
          <cell r="D5338">
            <v>80.3</v>
          </cell>
        </row>
        <row r="5339">
          <cell r="A5339">
            <v>87257</v>
          </cell>
          <cell r="B5339" t="str">
            <v>REVESTIMENTO CERÂMICO PARA PISO COM PLACAS TIPO ESMALTADA EXTRA DE DIMENSÕES 60X60 CM APLICADA EM AMBIENTES DE ÁREA MAIOR QUE 10 M2. AF_06/2014</v>
          </cell>
          <cell r="C5339" t="str">
            <v>M2</v>
          </cell>
          <cell r="D5339">
            <v>73.58</v>
          </cell>
        </row>
        <row r="5340">
          <cell r="A5340">
            <v>87258</v>
          </cell>
          <cell r="B5340" t="str">
            <v>REVESTIMENTO CERÂMICO PARA PISO COM PLACAS TIPO PORCELANATO DE DIMENSÕES 45X45 CM APLICADA EM AMBIENTES DE ÁREA MENOR QUE 5 M². AF_06/2014</v>
          </cell>
          <cell r="C5340" t="str">
            <v>M2</v>
          </cell>
          <cell r="D5340">
            <v>118.7</v>
          </cell>
        </row>
        <row r="5341">
          <cell r="A5341">
            <v>87259</v>
          </cell>
          <cell r="B5341" t="str">
            <v>REVESTIMENTO CERÂMICO PARA PISO COM PLACAS TIPO PORCELANATO DE DIMENSÕES 45X45 CM APLICADA EM AMBIENTES DE ÁREA ENTRE 5 M² E 10 M². AF_06/2014</v>
          </cell>
          <cell r="C5341" t="str">
            <v>M2</v>
          </cell>
          <cell r="D5341">
            <v>108.39</v>
          </cell>
        </row>
        <row r="5342">
          <cell r="A5342">
            <v>87260</v>
          </cell>
          <cell r="B5342" t="str">
            <v>REVESTIMENTO CERÂMICO PARA PISO COM PLACAS TIPO PORCELANATO DE DIMENSÕES 45X45 CM APLICADA EM AMBIENTES DE ÁREA MAIOR QUE 10 M². AF_06/2014</v>
          </cell>
          <cell r="C5342" t="str">
            <v>M2</v>
          </cell>
          <cell r="D5342">
            <v>102.42</v>
          </cell>
        </row>
        <row r="5343">
          <cell r="A5343">
            <v>87261</v>
          </cell>
          <cell r="B5343" t="str">
            <v>REVESTIMENTO CERÂMICO PARA PISO COM PLACAS TIPO PORCELANATO DE DIMENSÕES 60X60 CM APLICADA EM AMBIENTES DE ÁREA MENOR QUE 5 M². AF_06/2014</v>
          </cell>
          <cell r="C5343" t="str">
            <v>M2</v>
          </cell>
          <cell r="D5343">
            <v>138.07</v>
          </cell>
        </row>
        <row r="5344">
          <cell r="A5344">
            <v>87262</v>
          </cell>
          <cell r="B5344" t="str">
            <v>REVESTIMENTO CERÂMICO PARA PISO COM PLACAS TIPO PORCELANATO DE DIMENSÕES 60X60 CM APLICADA EM AMBIENTES DE ÁREA ENTRE 5 M² E 10 M². AF_06/2014</v>
          </cell>
          <cell r="C5344" t="str">
            <v>M2</v>
          </cell>
          <cell r="D5344">
            <v>125.92</v>
          </cell>
        </row>
        <row r="5345">
          <cell r="A5345">
            <v>87263</v>
          </cell>
          <cell r="B5345" t="str">
            <v>REVESTIMENTO CERÂMICO PARA PISO COM PLACAS TIPO PORCELANATO DE DIMENSÕES 60X60 CM APLICADA EM AMBIENTES DE ÁREA MAIOR QUE 10 M². AF_06/2014</v>
          </cell>
          <cell r="C5345" t="str">
            <v>M2</v>
          </cell>
          <cell r="D5345">
            <v>118.87</v>
          </cell>
        </row>
        <row r="5346">
          <cell r="A5346">
            <v>89046</v>
          </cell>
          <cell r="B5346" t="str">
            <v>(COMPOSIÇÃO REPRESENTATIVA) DO SERVIÇO DE REVESTIMENTO CERÂMICO PARA PISO COM PLACAS TIPO GRÉS DE DIMENSÕES 35X35 CM, PARA EDIFICAÇÃO HABITACIONAL MULTIFAMILIAR (PRÉDIO). AF_11/2014</v>
          </cell>
          <cell r="C5346" t="str">
            <v>M2</v>
          </cell>
          <cell r="D5346">
            <v>43.37</v>
          </cell>
        </row>
        <row r="5347">
          <cell r="A5347">
            <v>89171</v>
          </cell>
          <cell r="B5347" t="str">
            <v>(COMPOSIÇÃO REPRESENTATIVA) DO SERVIÇO DE REVESTIMENTO CERÂMICO PARA PISO COM PLACAS TIPO GRÉS DE DIMENSÕES 35X35 CM, PARA EDIFICAÇÃO HABITACIONAL UNIFAMILIAR (CASA) E EDIFICAÇÃO PÚBLICA PADRÃO. AF_11/2014</v>
          </cell>
          <cell r="C5347" t="str">
            <v>M2</v>
          </cell>
          <cell r="D5347">
            <v>41.17</v>
          </cell>
        </row>
        <row r="5348">
          <cell r="A5348">
            <v>93389</v>
          </cell>
          <cell r="B5348" t="str">
            <v>REVESTIMENTO CERÂMICO PARA PISO COM PLACAS TIPO ESMALTADA PADRÃO POPULAR DE DIMENSÕES 35X35 CM APLICADA EM AMBIENTES DE ÁREA MENOR QUE 5 M2. AF_06/2014</v>
          </cell>
          <cell r="C5348" t="str">
            <v>M2</v>
          </cell>
          <cell r="D5348">
            <v>43.99</v>
          </cell>
        </row>
        <row r="5349">
          <cell r="A5349">
            <v>93390</v>
          </cell>
          <cell r="B5349" t="str">
            <v>REVESTIMENTO CERÂMICO PARA PISO COM PLACAS TIPO ESMALTADA PADRÃO POPULAR DE DIMENSÕES 35X35 CM APLICADA EM AMBIENTES DE ÁREA ENTRE 5 M2 E 10 M2. AF_06/2014</v>
          </cell>
          <cell r="C5349" t="str">
            <v>M2</v>
          </cell>
          <cell r="D5349">
            <v>38.520000000000003</v>
          </cell>
        </row>
        <row r="5350">
          <cell r="A5350">
            <v>93391</v>
          </cell>
          <cell r="B5350" t="str">
            <v>REVESTIMENTO CERÂMICO PARA PISO COM PLACAS TIPO ESMALTADA PADRÃO POPULAR DE DIMENSÕES 35X35 CM APLICADA EM AMBIENTES DE ÁREA MAIOR QUE 10 M2. AF_06/2014</v>
          </cell>
          <cell r="C5350" t="str">
            <v>M2</v>
          </cell>
          <cell r="D5350">
            <v>34.04</v>
          </cell>
        </row>
        <row r="5351">
          <cell r="A5351" t="str">
            <v>73743/1</v>
          </cell>
          <cell r="B5351" t="str">
            <v>PISO EM PEDRA SÃO TOME ASSENTADO SOBRE ARGAMASSA 1:3 (CIMENTO E AREIA) REJUNTADO COM CIMENTO BRANCO</v>
          </cell>
          <cell r="C5351" t="str">
            <v>M2</v>
          </cell>
          <cell r="D5351">
            <v>99.42</v>
          </cell>
        </row>
        <row r="5352">
          <cell r="A5352" t="str">
            <v>73921/2</v>
          </cell>
          <cell r="B5352" t="str">
            <v>PISO EM PEDRA ARDOSIA ASSENTADO SOBRE ARGAMASSA COLANTE REJUNTADO COM CIMENTO COMUM</v>
          </cell>
          <cell r="C5352" t="str">
            <v>M2</v>
          </cell>
          <cell r="D5352">
            <v>22.66</v>
          </cell>
        </row>
        <row r="5353">
          <cell r="A5353">
            <v>84183</v>
          </cell>
          <cell r="B5353" t="str">
            <v>PISO EM PEDRA PORTUGUESA ASSENTADO SOBRE BASE DE AREIA, REJUNTADO COM CIMENTO COMUM</v>
          </cell>
          <cell r="C5353" t="str">
            <v>M2</v>
          </cell>
          <cell r="D5353">
            <v>74.010000000000005</v>
          </cell>
        </row>
        <row r="5354">
          <cell r="A5354">
            <v>98670</v>
          </cell>
          <cell r="B5354" t="str">
            <v>PISO EM LADRILHO HIDRÁULICO APLICADO EM AMBIENTES INTERNOS, INCLUSO APLICAÇÃO DE RESINA. AF_06/2018</v>
          </cell>
          <cell r="C5354" t="str">
            <v>M2</v>
          </cell>
          <cell r="D5354">
            <v>103.65</v>
          </cell>
        </row>
        <row r="5355">
          <cell r="A5355">
            <v>98671</v>
          </cell>
          <cell r="B5355" t="str">
            <v>PISO EM GRANITO APLICADO EM AMBIENTES INTERNOS. AF_06/2018</v>
          </cell>
          <cell r="C5355" t="str">
            <v>M2</v>
          </cell>
          <cell r="D5355">
            <v>285.91000000000003</v>
          </cell>
        </row>
        <row r="5356">
          <cell r="A5356">
            <v>98672</v>
          </cell>
          <cell r="B5356" t="str">
            <v>PISO EM MÁRMORE APLICADO EM AMBIENTES INTERNOS. AF_06/2018</v>
          </cell>
          <cell r="C5356" t="str">
            <v>M2</v>
          </cell>
          <cell r="D5356">
            <v>359.78</v>
          </cell>
        </row>
        <row r="5357">
          <cell r="A5357">
            <v>98673</v>
          </cell>
          <cell r="B5357" t="str">
            <v>PISO VINÍLICO SEMI-FLEXÍVEL EM PLACAS, PADRÃO LISO, ESPESSURA 3,2 MM, FIXADO COM COLA. AF_06/2018</v>
          </cell>
          <cell r="C5357" t="str">
            <v>M2</v>
          </cell>
          <cell r="D5357">
            <v>103.18</v>
          </cell>
        </row>
        <row r="5358">
          <cell r="A5358">
            <v>98679</v>
          </cell>
          <cell r="B5358" t="str">
            <v>PISO CIMENTADO, TRAÇO 1:3 (CIMENTO E AREIA), ACABAMENTO LISO, ESPESSURA 2,0 CM, PREPARO MECÂNICO DA ARGAMASSA. AF_06/2018</v>
          </cell>
          <cell r="C5358" t="str">
            <v>M2</v>
          </cell>
          <cell r="D5358">
            <v>22.41</v>
          </cell>
        </row>
        <row r="5359">
          <cell r="A5359">
            <v>98680</v>
          </cell>
          <cell r="B5359" t="str">
            <v>PISO CIMENTADO, TRAÇO 1:3 (CIMENTO E AREIA), ACABAMENTO LISO, ESPESSURA 3,0 CM, PREPARO MECÂNICO DA ARGAMASSA. AF_06/2018</v>
          </cell>
          <cell r="C5359" t="str">
            <v>M2</v>
          </cell>
          <cell r="D5359">
            <v>27.95</v>
          </cell>
        </row>
        <row r="5360">
          <cell r="A5360">
            <v>98681</v>
          </cell>
          <cell r="B5360" t="str">
            <v>PISO CIMENTADO, TRAÇO 1:3 (CIMENTO E AREIA), ACABAMENTO RÚSTICO, ESPESSURA 2,0 CM, PREPARO MECÂNICO DA ARGAMASSA. AF_06/2018</v>
          </cell>
          <cell r="C5360" t="str">
            <v>M2</v>
          </cell>
          <cell r="D5360">
            <v>20.84</v>
          </cell>
        </row>
        <row r="5361">
          <cell r="A5361">
            <v>98682</v>
          </cell>
          <cell r="B5361" t="str">
            <v>PISO CIMENTADO, TRAÇO 1:3 (CIMENTO E AREIA), ACABAMENTO RÚSTICO, ESPESSURA 3,0 CM, PREPARO MECÂNICO DA ARGAMASSA. AF_06/2018</v>
          </cell>
          <cell r="C5361" t="str">
            <v>M2</v>
          </cell>
          <cell r="D5361">
            <v>26.37</v>
          </cell>
        </row>
        <row r="5362">
          <cell r="A5362">
            <v>98685</v>
          </cell>
          <cell r="B5362" t="str">
            <v>RODAPÉ EM GRANITO, ALTURA 10 CM. AF_06/2018</v>
          </cell>
          <cell r="C5362" t="str">
            <v>M</v>
          </cell>
          <cell r="D5362">
            <v>52.18</v>
          </cell>
        </row>
        <row r="5363">
          <cell r="A5363">
            <v>98686</v>
          </cell>
          <cell r="B5363" t="str">
            <v>RODAPÉ EM LADRILHO HIDRÁULICO, ALTURA 7 CM. AF_06/2018</v>
          </cell>
          <cell r="C5363" t="str">
            <v>M</v>
          </cell>
          <cell r="D5363">
            <v>27.03</v>
          </cell>
        </row>
        <row r="5364">
          <cell r="A5364">
            <v>98688</v>
          </cell>
          <cell r="B5364" t="str">
            <v>RODAPÉ EM POLIESTIRENO, ALTURA 5 CM. AF_06/2018</v>
          </cell>
          <cell r="C5364" t="str">
            <v>M</v>
          </cell>
          <cell r="D5364">
            <v>42.4</v>
          </cell>
        </row>
        <row r="5365">
          <cell r="A5365">
            <v>98689</v>
          </cell>
          <cell r="B5365" t="str">
            <v>SOLEIRA EM GRANITO, LARGURA 15 CM, ESPESSURA 2,0 CM. AF_06/2018</v>
          </cell>
          <cell r="C5365" t="str">
            <v>M</v>
          </cell>
          <cell r="D5365">
            <v>74.33</v>
          </cell>
        </row>
        <row r="5366">
          <cell r="A5366">
            <v>72187</v>
          </cell>
          <cell r="B5366" t="str">
            <v>PISO DE BORRACHA FRISADO, ESPESSURA 7MM, ASSENTADO COM ARGAMASSA TRACO 1:3 (CIMENTO E AREIA)</v>
          </cell>
          <cell r="C5366" t="str">
            <v>M2</v>
          </cell>
          <cell r="D5366">
            <v>134.31</v>
          </cell>
        </row>
        <row r="5367">
          <cell r="A5367">
            <v>72188</v>
          </cell>
          <cell r="B5367" t="str">
            <v>PISO DE BORRACHA PASTILHADO, ESPESSURA 7MM, ASSENTADO COM ARGAMASSA TRACO 1:3 (CIMENTO E AREIA)</v>
          </cell>
          <cell r="C5367" t="str">
            <v>M2</v>
          </cell>
          <cell r="D5367">
            <v>134.31</v>
          </cell>
        </row>
        <row r="5368">
          <cell r="A5368" t="str">
            <v>73876/1</v>
          </cell>
          <cell r="B5368" t="str">
            <v>PISO DE BORRACHA PASTILHADO, ESPESSURA 7MM, FIXADO COM COLA</v>
          </cell>
          <cell r="C5368" t="str">
            <v>M2</v>
          </cell>
          <cell r="D5368">
            <v>124.06</v>
          </cell>
        </row>
        <row r="5369">
          <cell r="A5369">
            <v>84186</v>
          </cell>
          <cell r="B5369" t="str">
            <v>PISO DE BORRACHA CANELADA, ESPESSURA 3,5MM, FIXADO COM COLA</v>
          </cell>
          <cell r="C5369" t="str">
            <v>M2</v>
          </cell>
          <cell r="D5369">
            <v>56.69</v>
          </cell>
        </row>
        <row r="5370">
          <cell r="A5370">
            <v>84187</v>
          </cell>
          <cell r="B5370" t="str">
            <v>ASSENTAMENTO DE PISO DE BORRACHA PASTILHADA FIXADO COM COLA</v>
          </cell>
          <cell r="C5370" t="str">
            <v>M2</v>
          </cell>
          <cell r="D5370">
            <v>15.04</v>
          </cell>
        </row>
        <row r="5371">
          <cell r="A5371">
            <v>72136</v>
          </cell>
          <cell r="B5371" t="str">
            <v>PISO INDUSTRIAL DE ALTA RESISTENCIA, ESPESSURA 8MM, INCLUSO JUNTAS DE DILATACAO PLASTICAS E POLIMENTO MECANIZADO</v>
          </cell>
          <cell r="C5371" t="str">
            <v>M2</v>
          </cell>
          <cell r="D5371">
            <v>69.78</v>
          </cell>
        </row>
        <row r="5372">
          <cell r="A5372">
            <v>72137</v>
          </cell>
          <cell r="B5372" t="str">
            <v>PISO INDUSTRIAL ALTA RESISTENCIA, ESPESSURA 12MM, INCLUSO JUNTAS DE DILATACAO PLASTICAS E POLIMENTO MECANIZADO</v>
          </cell>
          <cell r="C5372" t="str">
            <v>M2</v>
          </cell>
          <cell r="D5372">
            <v>82.74</v>
          </cell>
        </row>
        <row r="5373">
          <cell r="A5373">
            <v>72815</v>
          </cell>
          <cell r="B5373" t="str">
            <v>APLICACAO DE TINTA A BASE DE EPOXI SOBRE PISO</v>
          </cell>
          <cell r="C5373" t="str">
            <v>M2</v>
          </cell>
          <cell r="D5373">
            <v>49.41</v>
          </cell>
        </row>
        <row r="5374">
          <cell r="A5374">
            <v>84191</v>
          </cell>
          <cell r="B5374" t="str">
            <v>PISO EM GRANILITE, MARMORITE OU GRANITINA ESPESSURA 8 MM, INCLUSO JUNTAS DE DILATACAO PLASTICAS</v>
          </cell>
          <cell r="C5374" t="str">
            <v>M2</v>
          </cell>
          <cell r="D5374">
            <v>79.150000000000006</v>
          </cell>
        </row>
        <row r="5375">
          <cell r="A5375" t="str">
            <v>74111/1</v>
          </cell>
          <cell r="B5375" t="str">
            <v>SOLEIRA / TABEIRA EM MARMORE BRANCO COMUM, POLIDO, LARGURA 5 CM, ESPESSURA 2 CM, ASSENTADA COM ARGAMASSA COLANTE</v>
          </cell>
          <cell r="C5375" t="str">
            <v>M</v>
          </cell>
          <cell r="D5375">
            <v>30.87</v>
          </cell>
        </row>
        <row r="5376">
          <cell r="A5376">
            <v>98695</v>
          </cell>
          <cell r="B5376" t="str">
            <v>SOLEIRA EM MÁRMORE, LARGURA 15 CM, ESPESSURA 2,0 CM. AF_06/2018</v>
          </cell>
          <cell r="C5376" t="str">
            <v>M</v>
          </cell>
          <cell r="D5376">
            <v>64.2</v>
          </cell>
        </row>
        <row r="5377">
          <cell r="A5377">
            <v>98697</v>
          </cell>
          <cell r="B5377" t="str">
            <v>RODAPÉ EM MÁRMORE, ALTURA 7 CM. AF_06/2018</v>
          </cell>
          <cell r="C5377" t="str">
            <v>M</v>
          </cell>
          <cell r="D5377">
            <v>42.49</v>
          </cell>
        </row>
        <row r="5378">
          <cell r="A5378" t="str">
            <v>73886/1</v>
          </cell>
          <cell r="B5378" t="str">
            <v>RODAPE EM MADEIRA, ALTURA 7CM, FIXADO EM PECAS DE MADEIRA</v>
          </cell>
          <cell r="C5378" t="str">
            <v>M</v>
          </cell>
          <cell r="D5378">
            <v>15.8</v>
          </cell>
        </row>
        <row r="5379">
          <cell r="A5379">
            <v>84162</v>
          </cell>
          <cell r="B5379" t="str">
            <v>RODAPE EM MADEIRA, ALTURA 7CM, FIXADO COM COLA</v>
          </cell>
          <cell r="C5379" t="str">
            <v>M</v>
          </cell>
          <cell r="D5379">
            <v>15.89</v>
          </cell>
        </row>
        <row r="5380">
          <cell r="A5380">
            <v>88648</v>
          </cell>
          <cell r="B5380" t="str">
            <v>RODAPÉ CERÂMICO DE 7CM DE ALTURA COM PLACAS TIPO ESMALTADA EXTRA  DE DIMENSÕES 35X35CM. AF_06/2014</v>
          </cell>
          <cell r="C5380" t="str">
            <v>M</v>
          </cell>
          <cell r="D5380">
            <v>5.71</v>
          </cell>
        </row>
        <row r="5381">
          <cell r="A5381">
            <v>88649</v>
          </cell>
          <cell r="B5381" t="str">
            <v>RODAPÉ CERÂMICO DE 7CM DE ALTURA COM PLACAS TIPO ESMALTADA EXTRA DE DIMENSÕES 45X45CM. AF_06/2014</v>
          </cell>
          <cell r="C5381" t="str">
            <v>M</v>
          </cell>
          <cell r="D5381">
            <v>6.55</v>
          </cell>
        </row>
        <row r="5382">
          <cell r="A5382">
            <v>88650</v>
          </cell>
          <cell r="B5382" t="str">
            <v>RODAPÉ CERÂMICO DE 7CM DE ALTURA COM PLACAS TIPO ESMALTADA EXTRA DE DIMENSÕES 60X60CM. AF_06/2014</v>
          </cell>
          <cell r="C5382" t="str">
            <v>M</v>
          </cell>
          <cell r="D5382">
            <v>13.33</v>
          </cell>
        </row>
        <row r="5383">
          <cell r="A5383">
            <v>96467</v>
          </cell>
          <cell r="B5383" t="str">
            <v>RODAPÉ CERÂMICO DE 7CM DE ALTURA COM PLACAS TIPO ESMALTADA COMERCIAL DE DIMENSÕES 35X35CM (PADRAO POPULAR). AF_06/2017</v>
          </cell>
          <cell r="C5383" t="str">
            <v>M</v>
          </cell>
          <cell r="D5383">
            <v>5.12</v>
          </cell>
        </row>
        <row r="5384">
          <cell r="A5384" t="str">
            <v>73850/1</v>
          </cell>
          <cell r="B5384" t="str">
            <v>RODAPE EM MARMORITE, ALTURA 10CM</v>
          </cell>
          <cell r="C5384" t="str">
            <v>M</v>
          </cell>
          <cell r="D5384">
            <v>21.31</v>
          </cell>
        </row>
        <row r="5385">
          <cell r="A5385">
            <v>84168</v>
          </cell>
          <cell r="B5385" t="str">
            <v>RODAPE EM ARDOSIA ASSENTADO COM ARGAMASSA TRACO 1:4 (CIMENTO E AREIA) ALTURA 10CM</v>
          </cell>
          <cell r="C5385" t="str">
            <v>M</v>
          </cell>
          <cell r="D5385">
            <v>11.12</v>
          </cell>
        </row>
        <row r="5386">
          <cell r="A5386">
            <v>68325</v>
          </cell>
          <cell r="B5386" t="str">
            <v>PISO EM CONCRETO 20 MPA PREPARO MECANICO, ESPESSURA 7CM, INCLUSO SELANTE ELASTICO A BASE DE POLIURETANO</v>
          </cell>
          <cell r="C5386" t="str">
            <v>M2</v>
          </cell>
          <cell r="D5386">
            <v>38.159999999999997</v>
          </cell>
        </row>
        <row r="5387">
          <cell r="A5387">
            <v>68333</v>
          </cell>
          <cell r="B5387" t="str">
            <v>PISO EM CONCRETO 20 MPA PREPARO MECANICO, ESPESSURA 7CM, INCLUSO JUNTAS DE DILATACAO EM MADEIRA</v>
          </cell>
          <cell r="C5387" t="str">
            <v>M2</v>
          </cell>
          <cell r="D5387">
            <v>40.840000000000003</v>
          </cell>
        </row>
        <row r="5388">
          <cell r="A5388">
            <v>72183</v>
          </cell>
          <cell r="B5388" t="str">
            <v>PISO EM CONCRETO 20MPA PREPARO MECANICO, ESPESSURA 7 CM, COM ARMACAO EM TELA SOLDADA</v>
          </cell>
          <cell r="C5388" t="str">
            <v>M2</v>
          </cell>
          <cell r="D5388">
            <v>72.89</v>
          </cell>
        </row>
        <row r="5389">
          <cell r="A5389">
            <v>84175</v>
          </cell>
          <cell r="B5389" t="str">
            <v>JUNTA 5X5CM COM ARGAMASSA TRACO 1:3 (CIMENTO E AREIA) PARA PISO EM PLACAS</v>
          </cell>
          <cell r="C5389" t="str">
            <v>M</v>
          </cell>
          <cell r="D5389">
            <v>10.43</v>
          </cell>
        </row>
        <row r="5390">
          <cell r="A5390">
            <v>84176</v>
          </cell>
          <cell r="B5390" t="str">
            <v>JUNTA 2,5X2,5CM COM ARGAMASSA 1:1:3 IMPERMEABILIZANTE DE HIDRO-ASFALTO CIMENTO E AREIA PARA PISO EM PLACAS</v>
          </cell>
          <cell r="C5390" t="str">
            <v>M</v>
          </cell>
          <cell r="D5390">
            <v>18.899999999999999</v>
          </cell>
        </row>
        <row r="5391">
          <cell r="A5391">
            <v>94990</v>
          </cell>
          <cell r="B5391" t="str">
            <v>EXECUÇÃO DE PASSEIO (CALÇADA) OU PISO DE CONCRETO COM CONCRETO MOLDADO IN LOCO, FEITO EM OBRA, ACABAMENTO CONVENCIONAL, NÃO ARMADO. AF_07/2016</v>
          </cell>
          <cell r="C5391" t="str">
            <v>M3</v>
          </cell>
          <cell r="D5391">
            <v>490.63</v>
          </cell>
        </row>
        <row r="5392">
          <cell r="A5392">
            <v>94991</v>
          </cell>
          <cell r="B5392" t="str">
            <v>EXECUÇÃO DE PASSEIO (CALÇADA) OU PISO DE CONCRETO COM CONCRETO MOLDADO IN LOCO, USINADO, ACABAMENTO CONVENCIONAL, NÃO ARMADO. AF_07/2016</v>
          </cell>
          <cell r="C5392" t="str">
            <v>M3</v>
          </cell>
          <cell r="D5392">
            <v>410.08</v>
          </cell>
        </row>
        <row r="5393">
          <cell r="A5393">
            <v>94992</v>
          </cell>
          <cell r="B5393" t="str">
            <v>EXECUÇÃO DE PASSEIO (CALÇADA) OU PISO DE CONCRETO COM CONCRETO MOLDADO IN LOCO, FEITO EM OBRA, ACABAMENTO CONVENCIONAL, ESPESSURA 6 CM, ARMADO. AF_07/2016</v>
          </cell>
          <cell r="C5393" t="str">
            <v>M2</v>
          </cell>
          <cell r="D5393">
            <v>57.89</v>
          </cell>
        </row>
        <row r="5394">
          <cell r="A5394">
            <v>94993</v>
          </cell>
          <cell r="B5394" t="str">
            <v>EXECUÇÃO DE PASSEIO (CALÇADA) OU PISO DE CONCRETO COM CONCRETO MOLDADO IN LOCO, USINADO, ACABAMENTO CONVENCIONAL, ESPESSURA 6 CM, ARMADO. AF_07/2016</v>
          </cell>
          <cell r="C5394" t="str">
            <v>M2</v>
          </cell>
          <cell r="D5394">
            <v>53.05</v>
          </cell>
        </row>
        <row r="5395">
          <cell r="A5395">
            <v>94994</v>
          </cell>
          <cell r="B5395" t="str">
            <v>EXECUÇÃO DE PASSEIO (CALÇADA) OU PISO DE CONCRETO COM CONCRETO MOLDADO IN LOCO, FEITO EM OBRA, ACABAMENTO CONVENCIONAL, ESPESSURA 8 CM, ARMADO. AF_07/2016</v>
          </cell>
          <cell r="C5395" t="str">
            <v>M2</v>
          </cell>
          <cell r="D5395">
            <v>69.650000000000006</v>
          </cell>
        </row>
        <row r="5396">
          <cell r="A5396">
            <v>94995</v>
          </cell>
          <cell r="B5396" t="str">
            <v>EXECUÇÃO DE PASSEIO (CALÇADA) OU PISO DE CONCRETO COM CONCRETO MOLDADO IN LOCO, USINADO, ACABAMENTO CONVENCIONAL, ESPESSURA 8 CM, ARMADO. AF_07/2016</v>
          </cell>
          <cell r="C5396" t="str">
            <v>M2</v>
          </cell>
          <cell r="D5396">
            <v>63.2</v>
          </cell>
        </row>
        <row r="5397">
          <cell r="A5397">
            <v>94996</v>
          </cell>
          <cell r="B5397" t="str">
            <v>EXECUÇÃO DE PASSEIO (CALÇADA) OU PISO DE CONCRETO COM CONCRETO MOLDADO IN LOCO, FEITO EM OBRA, ACABAMENTO CONVENCIONAL, ESPESSURA 10 CM, ARMADO. AF_07/2016</v>
          </cell>
          <cell r="C5397" t="str">
            <v>M2</v>
          </cell>
          <cell r="D5397">
            <v>79.459999999999994</v>
          </cell>
        </row>
        <row r="5398">
          <cell r="A5398">
            <v>94997</v>
          </cell>
          <cell r="B5398" t="str">
            <v>EXECUÇÃO DE PASSEIO (CALÇADA) OU PISO DE CONCRETO COM CONCRETO MOLDADO IN LOCO, USINADO, ACABAMENTO CONVENCIONAL, ESPESSURA 10 CM, ARMADO. AF_07/2016</v>
          </cell>
          <cell r="C5398" t="str">
            <v>M2</v>
          </cell>
          <cell r="D5398">
            <v>71.400000000000006</v>
          </cell>
        </row>
        <row r="5399">
          <cell r="A5399">
            <v>94998</v>
          </cell>
          <cell r="B5399" t="str">
            <v>EXECUÇÃO DE PASSEIO (CALÇADA) OU PISO DE CONCRETO COM CONCRETO MOLDADO IN LOCO, FEITO EM OBRA, ACABAMENTO CONVENCIONAL, ESPESSURA 12 CM, ARMADO. AF_07/2016</v>
          </cell>
          <cell r="C5399" t="str">
            <v>M2</v>
          </cell>
          <cell r="D5399">
            <v>88.86</v>
          </cell>
        </row>
        <row r="5400">
          <cell r="A5400">
            <v>94999</v>
          </cell>
          <cell r="B5400" t="str">
            <v>EXECUÇÃO DE PASSEIO (CALÇADA) OU PISO DE CONCRETO COM CONCRETO MOLDADO IN LOCO, USINADO, ACABAMENTO CONVENCIONAL, ESPESSURA 12 CM, ARMADO. AF_07/2016</v>
          </cell>
          <cell r="C5400" t="str">
            <v>M2</v>
          </cell>
          <cell r="D5400">
            <v>79.2</v>
          </cell>
        </row>
        <row r="5401">
          <cell r="A5401">
            <v>87620</v>
          </cell>
          <cell r="B5401" t="str">
            <v>CONTRAPISO EM ARGAMASSA TRAÇO 1:4 (CIMENTO E AREIA), PREPARO MECÂNICO COM BETONEIRA 400 L, APLICADO EM ÁREAS SECAS SOBRE LAJE, ADERIDO, ESPESSURA 2CM. AF_06/2014</v>
          </cell>
          <cell r="C5401" t="str">
            <v>M2</v>
          </cell>
          <cell r="D5401">
            <v>22.93</v>
          </cell>
        </row>
        <row r="5402">
          <cell r="A5402">
            <v>87622</v>
          </cell>
          <cell r="B5402" t="str">
            <v>CONTRAPISO EM ARGAMASSA TRAÇO 1:4 (CIMENTO E AREIA), PREPARO MANUAL, APLICADO EM ÁREAS SECAS SOBRE LAJE, ADERIDO, ESPESSURA 2CM. AF_06/2014</v>
          </cell>
          <cell r="C5402" t="str">
            <v>M2</v>
          </cell>
          <cell r="D5402">
            <v>24.93</v>
          </cell>
        </row>
        <row r="5403">
          <cell r="A5403">
            <v>87623</v>
          </cell>
          <cell r="B5403" t="str">
            <v>CONTRAPISO EM ARGAMASSA PRONTA, PREPARO MECÂNICO COM MISTURADOR 300 KG, APLICADO EM ÁREAS SECAS SOBRE LAJE, ADERIDO, ESPESSURA 2CM. AF_06/2014</v>
          </cell>
          <cell r="C5403" t="str">
            <v>M2</v>
          </cell>
          <cell r="D5403">
            <v>44.14</v>
          </cell>
        </row>
        <row r="5404">
          <cell r="A5404">
            <v>87624</v>
          </cell>
          <cell r="B5404" t="str">
            <v>CONTRAPISO EM ARGAMASSA PRONTA, PREPARO MANUAL, APLICADO EM ÁREAS SECAS SOBRE LAJE, ADERIDO, ESPESSURA 2CM. AF_06/2014</v>
          </cell>
          <cell r="C5404" t="str">
            <v>M2</v>
          </cell>
          <cell r="D5404">
            <v>48.26</v>
          </cell>
        </row>
        <row r="5405">
          <cell r="A5405">
            <v>87630</v>
          </cell>
          <cell r="B5405" t="str">
            <v>CONTRAPISO EM ARGAMASSA TRAÇO 1:4 (CIMENTO E AREIA), PREPARO MECÂNICO COM BETONEIRA 400 L, APLICADO EM ÁREAS SECAS SOBRE LAJE, ADERIDO, ESPESSURA 3CM. AF_06/2014</v>
          </cell>
          <cell r="C5405" t="str">
            <v>M2</v>
          </cell>
          <cell r="D5405">
            <v>28.15</v>
          </cell>
        </row>
        <row r="5406">
          <cell r="A5406">
            <v>87632</v>
          </cell>
          <cell r="B5406" t="str">
            <v>CONTRAPISO EM ARGAMASSA TRAÇO 1:4 (CIMENTO E AREIA), PREPARO MANUAL, APLICADO EM ÁREAS SECAS SOBRE LAJE, ADERIDO, ESPESSURA 3CM. AF_06/2014</v>
          </cell>
          <cell r="C5406" t="str">
            <v>M2</v>
          </cell>
          <cell r="D5406">
            <v>30.93</v>
          </cell>
        </row>
        <row r="5407">
          <cell r="A5407">
            <v>87633</v>
          </cell>
          <cell r="B5407" t="str">
            <v>CONTRAPISO EM ARGAMASSA PRONTA, PREPARO MECÂNICO COM MISTURADOR 300 KG, APLICADO EM ÁREAS SECAS SOBRE LAJE, ADERIDO, ESPESSURA 3CM. AF_06/2014</v>
          </cell>
          <cell r="C5407" t="str">
            <v>M2</v>
          </cell>
          <cell r="D5407">
            <v>57.64</v>
          </cell>
        </row>
        <row r="5408">
          <cell r="A5408">
            <v>87634</v>
          </cell>
          <cell r="B5408" t="str">
            <v>CONTRAPISO EM ARGAMASSA PRONTA, PREPARO MANUAL, APLICADO EM ÁREAS SECAS SOBRE LAJE, ADERIDO, ESPESSURA 3CM. AF_06/2014</v>
          </cell>
          <cell r="C5408" t="str">
            <v>M2</v>
          </cell>
          <cell r="D5408">
            <v>63.36</v>
          </cell>
        </row>
        <row r="5409">
          <cell r="A5409">
            <v>87640</v>
          </cell>
          <cell r="B5409" t="str">
            <v>CONTRAPISO EM ARGAMASSA TRAÇO 1:4 (CIMENTO E AREIA), PREPARO MECÂNICO COM BETONEIRA 400 L, APLICADO EM ÁREAS SECAS SOBRE LAJE, ADERIDO, ESPESSURA 4CM. AF_06/2014</v>
          </cell>
          <cell r="C5409" t="str">
            <v>M2</v>
          </cell>
          <cell r="D5409">
            <v>32.36</v>
          </cell>
        </row>
        <row r="5410">
          <cell r="A5410">
            <v>87642</v>
          </cell>
          <cell r="B5410" t="str">
            <v>CONTRAPISO EM ARGAMASSA TRAÇO 1:4 (CIMENTO E AREIA), PREPARO MANUAL, APLICADO EM ÁREAS SECAS SOBRE LAJE, ADERIDO, ESPESSURA 4CM. AF_06/2014</v>
          </cell>
          <cell r="C5410" t="str">
            <v>M2</v>
          </cell>
          <cell r="D5410">
            <v>35.78</v>
          </cell>
        </row>
        <row r="5411">
          <cell r="A5411">
            <v>87643</v>
          </cell>
          <cell r="B5411" t="str">
            <v>CONTRAPISO EM ARGAMASSA PRONTA, PREPARO MECÂNICO COM MISTURADOR 300 KG, APLICADO EM ÁREAS SECAS SOBRE LAJE, ADERIDO, ESPESSURA 4CM. AF_06/2014</v>
          </cell>
          <cell r="C5411" t="str">
            <v>M2</v>
          </cell>
          <cell r="D5411">
            <v>68.63</v>
          </cell>
        </row>
        <row r="5412">
          <cell r="A5412">
            <v>87644</v>
          </cell>
          <cell r="B5412" t="str">
            <v>CONTRAPISO EM ARGAMASSA PRONTA, PREPARO MANUAL, APLICADO EM ÁREAS SECAS SOBRE LAJE, ADERIDO, ESPESSURA 4CM. AF_06/2014</v>
          </cell>
          <cell r="C5412" t="str">
            <v>M2</v>
          </cell>
          <cell r="D5412">
            <v>75.66</v>
          </cell>
        </row>
        <row r="5413">
          <cell r="A5413">
            <v>87680</v>
          </cell>
          <cell r="B5413" t="str">
            <v>CONTRAPISO EM ARGAMASSA TRAÇO 1:4 (CIMENTO E AREIA), PREPARO MECÂNICO COM BETONEIRA 400 L, APLICADO EM ÁREAS SECAS SOBRE LAJE, NÃO ADERIDO, ESPESSURA 4CM. AF_06/2014</v>
          </cell>
          <cell r="C5413" t="str">
            <v>M2</v>
          </cell>
          <cell r="D5413">
            <v>25.76</v>
          </cell>
        </row>
        <row r="5414">
          <cell r="A5414">
            <v>87682</v>
          </cell>
          <cell r="B5414" t="str">
            <v>CONTRAPISO EM ARGAMASSA TRAÇO 1:4 (CIMENTO E AREIA), PREPARO MANUAL, APLICADO EM ÁREAS SECAS SOBRE LAJE, NÃO ADERIDO, ESPESSURA 4CM. AF_06/2014</v>
          </cell>
          <cell r="C5414" t="str">
            <v>M2</v>
          </cell>
          <cell r="D5414">
            <v>29.18</v>
          </cell>
        </row>
        <row r="5415">
          <cell r="A5415">
            <v>87683</v>
          </cell>
          <cell r="B5415" t="str">
            <v>CONTRAPISO EM ARGAMASSA PRONTA, PREPARO MECÂNICO COM MISTURADOR 300 KG, APLICADO EM ÁREAS SECAS SOBRE LAJE, NÃO ADERIDO, ESPESSURA 4CM. AF_06/2014</v>
          </cell>
          <cell r="C5415" t="str">
            <v>M2</v>
          </cell>
          <cell r="D5415">
            <v>62.03</v>
          </cell>
        </row>
        <row r="5416">
          <cell r="A5416">
            <v>87684</v>
          </cell>
          <cell r="B5416" t="str">
            <v>CONTRAPISO EM ARGAMASSA PRONTA, PREPARO MANUAL, APLICADO EM ÁREAS SECAS SOBRE LAJE, NÃO ADERIDO, ESPESSURA 4CM. AF_06/2014</v>
          </cell>
          <cell r="C5416" t="str">
            <v>M2</v>
          </cell>
          <cell r="D5416">
            <v>69.06</v>
          </cell>
        </row>
        <row r="5417">
          <cell r="A5417">
            <v>87690</v>
          </cell>
          <cell r="B5417" t="str">
            <v>CONTRAPISO EM ARGAMASSA TRAÇO 1:4 (CIMENTO E AREIA), PREPARO MECÂNICO COM BETONEIRA 400 L, APLICADO EM ÁREAS SECAS SOBRE LAJE, NÃO ADERIDO, ESPESSURA 5CM. AF_06/2014</v>
          </cell>
          <cell r="C5417" t="str">
            <v>M2</v>
          </cell>
          <cell r="D5417">
            <v>29.95</v>
          </cell>
        </row>
        <row r="5418">
          <cell r="A5418">
            <v>87692</v>
          </cell>
          <cell r="B5418" t="str">
            <v>CONTRAPISO EM ARGAMASSA TRAÇO 1:4 (CIMENTO E AREIA), PREPARO MANUAL, APLICADO EM ÁREAS SECAS SOBRE LAJE, NÃO ADERIDO, ESPESSURA 5CM. AF_06/2014</v>
          </cell>
          <cell r="C5418" t="str">
            <v>M2</v>
          </cell>
          <cell r="D5418">
            <v>33.86</v>
          </cell>
        </row>
        <row r="5419">
          <cell r="A5419">
            <v>87693</v>
          </cell>
          <cell r="B5419" t="str">
            <v>CONTRAPISO EM ARGAMASSA PRONTA, PREPARO MECÂNICO COM MISTURADOR 300 KG, APLICADO EM ÁREAS SECAS SOBRE LAJE, NÃO ADERIDO, ESPESSURA 5CM. AF_06/2014</v>
          </cell>
          <cell r="C5419" t="str">
            <v>M2</v>
          </cell>
          <cell r="D5419">
            <v>71.489999999999995</v>
          </cell>
        </row>
        <row r="5420">
          <cell r="A5420">
            <v>87694</v>
          </cell>
          <cell r="B5420" t="str">
            <v>CONTRAPISO EM ARGAMASSA PRONTA, PREPARO MANUAL, APLICADO EM ÁREAS SECAS SOBRE LAJE, NÃO ADERIDO, ESPESSURA 5CM. AF_06/2014</v>
          </cell>
          <cell r="C5420" t="str">
            <v>M2</v>
          </cell>
          <cell r="D5420">
            <v>79.55</v>
          </cell>
        </row>
        <row r="5421">
          <cell r="A5421">
            <v>87700</v>
          </cell>
          <cell r="B5421" t="str">
            <v>CONTRAPISO EM ARGAMASSA TRAÇO 1:4 (CIMENTO E AREIA), PREPARO MECÂNICO COM BETONEIRA 400 L, APLICADO EM ÁREAS SECAS SOBRE LAJE, NÃO ADERIDO, ESPESSURA 6CM. AF_06/2014</v>
          </cell>
          <cell r="C5421" t="str">
            <v>M2</v>
          </cell>
          <cell r="D5421">
            <v>32.33</v>
          </cell>
        </row>
        <row r="5422">
          <cell r="A5422">
            <v>87702</v>
          </cell>
          <cell r="B5422" t="str">
            <v>CONTRAPISO EM ARGAMASSA TRAÇO 1:4 (CIMENTO E AREIA), PREPARO MANUAL, APLICADO EM ÁREAS SECAS SOBRE LAJE, NÃO ADERIDO, ESPESSURA 6CM. AF_06/2014</v>
          </cell>
          <cell r="C5422" t="str">
            <v>M2</v>
          </cell>
          <cell r="D5422">
            <v>36.6</v>
          </cell>
        </row>
        <row r="5423">
          <cell r="A5423">
            <v>87703</v>
          </cell>
          <cell r="B5423" t="str">
            <v>CONTRAPISO EM ARGAMASSA PRONTA, PREPARO MECÂNICO COM MISTURADOR 300 KG, APLICADO EM ÁREAS SECAS SOBRE LAJE, NÃO ADERIDO, ESPESSURA 6CM. AF_06/2014</v>
          </cell>
          <cell r="C5423" t="str">
            <v>M2</v>
          </cell>
          <cell r="D5423">
            <v>77.569999999999993</v>
          </cell>
        </row>
        <row r="5424">
          <cell r="A5424">
            <v>87704</v>
          </cell>
          <cell r="B5424" t="str">
            <v>CONTRAPISO EM ARGAMASSA PRONTA, PREPARO MANUAL, APLICADO EM ÁREAS SECAS SOBRE LAJE, NÃO ADERIDO, ESPESSURA 6CM. AF_06/2014</v>
          </cell>
          <cell r="C5424" t="str">
            <v>M2</v>
          </cell>
          <cell r="D5424">
            <v>86.35</v>
          </cell>
        </row>
        <row r="5425">
          <cell r="A5425">
            <v>87735</v>
          </cell>
          <cell r="B5425" t="str">
            <v>CONTRAPISO EM ARGAMASSA TRAÇO 1:4 (CIMENTO E AREIA), PREPARO MECÂNICO COM BETONEIRA 400 L, APLICADO EM ÁREAS MOLHADAS SOBRE LAJE, ADERIDO, ESPESSURA 2CM. AF_06/2014</v>
          </cell>
          <cell r="C5425" t="str">
            <v>M2</v>
          </cell>
          <cell r="D5425">
            <v>30.43</v>
          </cell>
        </row>
        <row r="5426">
          <cell r="A5426">
            <v>87737</v>
          </cell>
          <cell r="B5426" t="str">
            <v>CONTRAPISO EM ARGAMASSA TRAÇO 1:4 (CIMENTO E AREIA), PREPARO MANUAL, APLICADO EM ÁREAS MOLHADAS SOBRE LAJE, ADERIDO, ESPESSURA 2CM. AF_06/2014</v>
          </cell>
          <cell r="C5426" t="str">
            <v>M2</v>
          </cell>
          <cell r="D5426">
            <v>32.43</v>
          </cell>
        </row>
        <row r="5427">
          <cell r="A5427">
            <v>87738</v>
          </cell>
          <cell r="B5427" t="str">
            <v>CONTRAPISO EM ARGAMASSA PRONTA, PREPARO MECÂNICO COM MISTURADOR 300 KG, APLICADO EM ÁREAS MOLHADAS SOBRE LAJE, ADERIDO, ESPESSURA 2CM. AF_06/2014</v>
          </cell>
          <cell r="C5427" t="str">
            <v>M2</v>
          </cell>
          <cell r="D5427">
            <v>51.64</v>
          </cell>
        </row>
        <row r="5428">
          <cell r="A5428">
            <v>87739</v>
          </cell>
          <cell r="B5428" t="str">
            <v>CONTRAPISO EM ARGAMASSA PRONTA, PREPARO MANUAL, APLICADO EM ÁREAS MOLHADAS SOBRE LAJE, ADERIDO, ESPESSURA 2CM. AF_06/2014</v>
          </cell>
          <cell r="C5428" t="str">
            <v>M2</v>
          </cell>
          <cell r="D5428">
            <v>55.76</v>
          </cell>
        </row>
        <row r="5429">
          <cell r="A5429">
            <v>87745</v>
          </cell>
          <cell r="B5429" t="str">
            <v>CONTRAPISO EM ARGAMASSA TRAÇO 1:4 (CIMENTO E AREIA), PREPARO MECÂNICO COM BETONEIRA 400 L, APLICADO EM ÁREAS MOLHADAS SOBRE LAJE, ADERIDO, ESPESSURA 3CM. AF_06/2014</v>
          </cell>
          <cell r="C5429" t="str">
            <v>M2</v>
          </cell>
          <cell r="D5429">
            <v>35.65</v>
          </cell>
        </row>
        <row r="5430">
          <cell r="A5430">
            <v>87747</v>
          </cell>
          <cell r="B5430" t="str">
            <v>CONTRAPISO EM ARGAMASSA TRAÇO 1:4 (CIMENTO E AREIA), PREPARO MANUAL, APLICADO EM ÁREAS MOLHADAS SOBRE LAJE, ADERIDO, ESPESSURA 3CM. AF_06/2014</v>
          </cell>
          <cell r="C5430" t="str">
            <v>M2</v>
          </cell>
          <cell r="D5430">
            <v>38.43</v>
          </cell>
        </row>
        <row r="5431">
          <cell r="A5431">
            <v>87748</v>
          </cell>
          <cell r="B5431" t="str">
            <v>CONTRAPISO EM ARGAMASSA PRONTA, PREPARO MECÂNICO COM MISTURADOR 300 KG, APLICADO EM ÁREAS MOLHADAS SOBRE LAJE, ADERIDO, ESPESSURA 3CM. AF_06/2014</v>
          </cell>
          <cell r="C5431" t="str">
            <v>M2</v>
          </cell>
          <cell r="D5431">
            <v>65.14</v>
          </cell>
        </row>
        <row r="5432">
          <cell r="A5432">
            <v>87749</v>
          </cell>
          <cell r="B5432" t="str">
            <v>CONTRAPISO EM ARGAMASSA PRONTA, PREPARO MANUAL, APLICADO EM ÁREAS MOLHADAS SOBRE LAJE, ADERIDO, ESPESSURA 3CM. AF_06/2014</v>
          </cell>
          <cell r="C5432" t="str">
            <v>M2</v>
          </cell>
          <cell r="D5432">
            <v>70.86</v>
          </cell>
        </row>
        <row r="5433">
          <cell r="A5433">
            <v>87755</v>
          </cell>
          <cell r="B5433" t="str">
            <v>CONTRAPISO EM ARGAMASSA TRAÇO 1:4 (CIMENTO E AREIA), PREPARO MECÂNICO COM BETONEIRA 400 L, APLICADO EM ÁREAS MOLHADAS SOBRE IMPERMEABILIZAÇÃO, ESPESSURA 3CM. AF_06/2014</v>
          </cell>
          <cell r="C5433" t="str">
            <v>M2</v>
          </cell>
          <cell r="D5433">
            <v>31.72</v>
          </cell>
        </row>
        <row r="5434">
          <cell r="A5434">
            <v>87757</v>
          </cell>
          <cell r="B5434" t="str">
            <v>CONTRAPISO EM ARGAMASSA TRAÇO 1:4 (CIMENTO E AREIA), PREPARO MANUAL, APLICADO EM ÁREAS MOLHADAS SOBRE IMPERMEABILIZAÇÃO, ESPESSURA 3CM. AF_06/2014</v>
          </cell>
          <cell r="C5434" t="str">
            <v>M2</v>
          </cell>
          <cell r="D5434">
            <v>34.5</v>
          </cell>
        </row>
        <row r="5435">
          <cell r="A5435">
            <v>87758</v>
          </cell>
          <cell r="B5435" t="str">
            <v>CONTRAPISO EM ARGAMASSA PRONTA, PREPARO MECÂNICO COM MISTURADOR 300 KG, APLICADO EM ÁREAS MOLHADAS SOBRE IMPERMEABILIZAÇÃO, ESPESSURA 3CM. AF_06/2014</v>
          </cell>
          <cell r="C5435" t="str">
            <v>M2</v>
          </cell>
          <cell r="D5435">
            <v>61.21</v>
          </cell>
        </row>
        <row r="5436">
          <cell r="A5436">
            <v>87759</v>
          </cell>
          <cell r="B5436" t="str">
            <v>CONTRAPISO EM ARGAMASSA PRONTA, PREPARO MANUAL, APLICADO EM ÁREAS MOLHADAS SOBRE IMPERMEABILIZAÇÃO, ESPESSURA 3CM. AF_06/2014</v>
          </cell>
          <cell r="C5436" t="str">
            <v>M2</v>
          </cell>
          <cell r="D5436">
            <v>66.930000000000007</v>
          </cell>
        </row>
        <row r="5437">
          <cell r="A5437">
            <v>87765</v>
          </cell>
          <cell r="B5437" t="str">
            <v>CONTRAPISO EM ARGAMASSA TRAÇO 1:4 (CIMENTO E AREIA), PREPARO MECÂNICO COM BETONEIRA 400 L, APLICADO EM ÁREAS MOLHADAS SOBRE IMPERMEABILIZAÇÃO, ESPESSURA 4CM. AF_06/2014</v>
          </cell>
          <cell r="C5437" t="str">
            <v>M2</v>
          </cell>
          <cell r="D5437">
            <v>35.93</v>
          </cell>
        </row>
        <row r="5438">
          <cell r="A5438">
            <v>87767</v>
          </cell>
          <cell r="B5438" t="str">
            <v>CONTRAPISO EM ARGAMASSA TRAÇO 1:4 (CIMENTO E AREIA), PREPARO MANUAL, APLICADO EM ÁREAS MOLHADAS SOBRE IMPERMEABILIZAÇÃO, ESPESSURA 4CM. AF_06/2014</v>
          </cell>
          <cell r="C5438" t="str">
            <v>M2</v>
          </cell>
          <cell r="D5438">
            <v>39.35</v>
          </cell>
        </row>
        <row r="5439">
          <cell r="A5439">
            <v>87768</v>
          </cell>
          <cell r="B5439" t="str">
            <v>CONTRAPISO EM ARGAMASSA PRONTA, PREPARO MECÂNICO COM MISTURADOR 300 KG, APLICADO EM ÁREAS MOLHADAS SOBRE IMPERMEABILIZAÇÃO, ESPESSURA 4CM. AF_06/2014</v>
          </cell>
          <cell r="C5439" t="str">
            <v>M2</v>
          </cell>
          <cell r="D5439">
            <v>72.2</v>
          </cell>
        </row>
        <row r="5440">
          <cell r="A5440">
            <v>87769</v>
          </cell>
          <cell r="B5440" t="str">
            <v>CONTRAPISO EM ARGAMASSA PRONTA, PREPARO MANUAL, APLICADO EM ÁREAS MOLHADAS SOBRE IMPERMEABILIZAÇÃO, ESPESSURA 4CM. AF_06/2014</v>
          </cell>
          <cell r="C5440" t="str">
            <v>M2</v>
          </cell>
          <cell r="D5440">
            <v>79.23</v>
          </cell>
        </row>
        <row r="5441">
          <cell r="A5441">
            <v>88470</v>
          </cell>
          <cell r="B5441" t="str">
            <v>CONTRAPISO AUTONIVELANTE, APLICADO SOBRE LAJE, NÃO ADERIDO, ESPESSURA 3CM. AF_06/2014</v>
          </cell>
          <cell r="C5441" t="str">
            <v>M2</v>
          </cell>
          <cell r="D5441">
            <v>18.489999999999998</v>
          </cell>
        </row>
        <row r="5442">
          <cell r="A5442">
            <v>88471</v>
          </cell>
          <cell r="B5442" t="str">
            <v>CONTRAPISO AUTONIVELANTE, APLICADO SOBRE LAJE, NÃO ADERIDO, ESPESSURA 4CM. AF_06/2014</v>
          </cell>
          <cell r="C5442" t="str">
            <v>M2</v>
          </cell>
          <cell r="D5442">
            <v>22.86</v>
          </cell>
        </row>
        <row r="5443">
          <cell r="A5443">
            <v>88472</v>
          </cell>
          <cell r="B5443" t="str">
            <v>CONTRAPISO AUTONIVELANTE, APLICADO SOBRE LAJE, NÃO ADERIDO, ESPESSURA 5CM. AF_06/2014</v>
          </cell>
          <cell r="C5443" t="str">
            <v>M2</v>
          </cell>
          <cell r="D5443">
            <v>26.28</v>
          </cell>
        </row>
        <row r="5444">
          <cell r="A5444">
            <v>88476</v>
          </cell>
          <cell r="B5444" t="str">
            <v>CONTRAPISO AUTONIVELANTE, APLICADO SOBRE LAJE, ADERIDO, ESPESSURA 2CM. AF_06/2014</v>
          </cell>
          <cell r="C5444" t="str">
            <v>M2</v>
          </cell>
          <cell r="D5444">
            <v>15.51</v>
          </cell>
        </row>
        <row r="5445">
          <cell r="A5445">
            <v>88477</v>
          </cell>
          <cell r="B5445" t="str">
            <v>CONTRAPISO AUTONIVELANTE, APLICADO SOBRE LAJE, ADERIDO, ESPESSURA 3CM. AF_06/2014</v>
          </cell>
          <cell r="C5445" t="str">
            <v>M2</v>
          </cell>
          <cell r="D5445">
            <v>21.12</v>
          </cell>
        </row>
        <row r="5446">
          <cell r="A5446">
            <v>88478</v>
          </cell>
          <cell r="B5446" t="str">
            <v>CONTRAPISO AUTONIVELANTE, APLICADO SOBRE LAJE, ADERIDO, ESPESSURA 4CM. AF_06/2014</v>
          </cell>
          <cell r="C5446" t="str">
            <v>M2</v>
          </cell>
          <cell r="D5446">
            <v>25.69</v>
          </cell>
        </row>
        <row r="5447">
          <cell r="A5447">
            <v>90900</v>
          </cell>
          <cell r="B5447" t="str">
            <v>CONTRAPISO ACÚSTICO EM ARGAMASSA TRAÇO 1:4 (CIMENTO E AREIA), PREPARO MECÂNICO COM BETONEIRA 400L, APLICADO EM ÁREAS SECAS MENORES QUE 15M2, ESPESSURA 5CM. AF_10/2014</v>
          </cell>
          <cell r="C5447" t="str">
            <v>M2</v>
          </cell>
          <cell r="D5447">
            <v>54.27</v>
          </cell>
        </row>
        <row r="5448">
          <cell r="A5448">
            <v>90902</v>
          </cell>
          <cell r="B5448" t="str">
            <v>CONTRAPISO ACÚSTICO EM ARGAMASSA TRAÇO 1:4 (CIMENTO E AREIA), PREPARO MANUAL, APLICADO EM ÁREAS SECAS MENORES QUE 15M2, ESPESSURA 5CM. AF_10/2014</v>
          </cell>
          <cell r="C5448" t="str">
            <v>M2</v>
          </cell>
          <cell r="D5448">
            <v>58.18</v>
          </cell>
        </row>
        <row r="5449">
          <cell r="A5449">
            <v>90903</v>
          </cell>
          <cell r="B5449" t="str">
            <v>CONTRAPISO ACÚSTICO EM ARGAMASSA PRONTA, PREPARO MECÂNICO COM MISTURADOR 300 KG, APLICADO EM ÁREAS SECAS MENORES QUE 15M2, ESPESSURA 5CM. AF_10/2014</v>
          </cell>
          <cell r="C5449" t="str">
            <v>M2</v>
          </cell>
          <cell r="D5449">
            <v>95.81</v>
          </cell>
        </row>
        <row r="5450">
          <cell r="A5450">
            <v>90904</v>
          </cell>
          <cell r="B5450" t="str">
            <v>CONTRAPISO ACÚSTICO EM ARGAMASSA PRONTA, PREPARO MANUAL, APLICADO EM ÁREAS SECAS MENORES QUE 15M2, ESPESSURA 5CM. AF_10/2014</v>
          </cell>
          <cell r="C5450" t="str">
            <v>M2</v>
          </cell>
          <cell r="D5450">
            <v>103.87</v>
          </cell>
        </row>
        <row r="5451">
          <cell r="A5451">
            <v>90910</v>
          </cell>
          <cell r="B5451" t="str">
            <v>CONTRAPISO ACÚSTICO EM ARGAMASSA TRAÇO 1:4 (CIMENTO E AREIA), PREPARO MECÂNICO COM BETONEIRA 400L, APLICADO EM ÁREAS SECAS MENORES QUE 15M2, ESPESSURA 6CM. AF_10/2014</v>
          </cell>
          <cell r="C5451" t="str">
            <v>M2</v>
          </cell>
          <cell r="D5451">
            <v>57.32</v>
          </cell>
        </row>
        <row r="5452">
          <cell r="A5452">
            <v>90912</v>
          </cell>
          <cell r="B5452" t="str">
            <v>CONTRAPISO ACÚSTICO EM ARGAMASSA TRAÇO 1:4 (CIMENTO E AREIA), PREPARO MANUAL, APLICADO EM ÁREAS SECAS MENORES QUE 15M2, ESPESSURA 6CM. AF_10/2014</v>
          </cell>
          <cell r="C5452" t="str">
            <v>M2</v>
          </cell>
          <cell r="D5452">
            <v>61.59</v>
          </cell>
        </row>
        <row r="5453">
          <cell r="A5453">
            <v>90913</v>
          </cell>
          <cell r="B5453" t="str">
            <v>CONTRAPISO ACÚSTICO EM ARGAMASSA PRONTA, PREPARO MECÂNICO COM MISTURADOR 300 KG, APLICADO EM ÁREAS SECAS MENORES QUE 15M2, ESPESSURA 6CM. AF_10/2014</v>
          </cell>
          <cell r="C5453" t="str">
            <v>M2</v>
          </cell>
          <cell r="D5453">
            <v>102.56</v>
          </cell>
        </row>
        <row r="5454">
          <cell r="A5454">
            <v>90914</v>
          </cell>
          <cell r="B5454" t="str">
            <v>CONTRAPISO ACÚSTICO EM ARGAMASSA PRONTA, PREPARO MANUAL, APLICADO EM ÁREAS SECAS MENORES QUE 15M2, ESPESSURA 6CM. AF_10/2014</v>
          </cell>
          <cell r="C5454" t="str">
            <v>M2</v>
          </cell>
          <cell r="D5454">
            <v>111.34</v>
          </cell>
        </row>
        <row r="5455">
          <cell r="A5455">
            <v>90920</v>
          </cell>
          <cell r="B5455" t="str">
            <v>CONTRAPISO ACÚSTICO EM ARGAMASSA TRAÇO 1:4 (CIMENTO E AREIA), PREPARO MECÂNICO COM BETONEIRA 400L, APLICADO EM ÁREAS SECAS MENORES QUE 15M2, ESPESSURA 7CM. AF_10/2014</v>
          </cell>
          <cell r="C5455" t="str">
            <v>M2</v>
          </cell>
          <cell r="D5455">
            <v>62.99</v>
          </cell>
        </row>
        <row r="5456">
          <cell r="A5456">
            <v>90922</v>
          </cell>
          <cell r="B5456" t="str">
            <v>CONTRAPISO ACÚSTICO EM ARGAMASSA TRAÇO 1:4 (CIMENTO E AREIA), PREPARO MANUAL, APLICADO EM ÁREAS SECAS MENORES QUE 15M2, ESPESSURA 7CM. AF_10/2014</v>
          </cell>
          <cell r="C5456" t="str">
            <v>M2</v>
          </cell>
          <cell r="D5456">
            <v>67.900000000000006</v>
          </cell>
        </row>
        <row r="5457">
          <cell r="A5457">
            <v>90923</v>
          </cell>
          <cell r="B5457" t="str">
            <v>CONTRAPISO ACÚSTICO EM ARGAMASSA PRONTA, PREPARO MECÂNICO COM MISTURADOR 300 KG, APLICADO EM ÁREAS SECAS MENORES QUE 15M2, ESPESSURA 7CM. AF_10/2014</v>
          </cell>
          <cell r="C5457" t="str">
            <v>M2</v>
          </cell>
          <cell r="D5457">
            <v>115.01</v>
          </cell>
        </row>
        <row r="5458">
          <cell r="A5458">
            <v>90924</v>
          </cell>
          <cell r="B5458" t="str">
            <v>CONTRAPISO ACÚSTICO EM ARGAMASSA PRONTA, PREPARO MANUAL, APLICADO EM ÁREAS SECAS MENORES QUE 15M2, ESPESSURA 7CM. AF_10/2014</v>
          </cell>
          <cell r="C5458" t="str">
            <v>M2</v>
          </cell>
          <cell r="D5458">
            <v>125.1</v>
          </cell>
        </row>
        <row r="5459">
          <cell r="A5459">
            <v>90930</v>
          </cell>
          <cell r="B5459" t="str">
            <v>CONTRAPISO ACÚSTICO EM ARGAMASSA TRAÇO 1:4 (CIMENTO E AREIA), PREPARO MECÂNICO COM BETONEIRA 400L, APLICADO EM ÁREAS SECAS MAIORES QUE 15M2, ESPESSURA 5CM. AF_10/2014</v>
          </cell>
          <cell r="C5459" t="str">
            <v>M2</v>
          </cell>
          <cell r="D5459">
            <v>49.47</v>
          </cell>
        </row>
        <row r="5460">
          <cell r="A5460">
            <v>90932</v>
          </cell>
          <cell r="B5460" t="str">
            <v>CONTRAPISO ACÚSTICO EM ARGAMASSA TRAÇO 1:4 (CIMENTO E AREIA), PREPARO MANUAL, APLICADO EM ÁREAS SECAS MAIORES QUE 15M2, ESPESSURA 5CM. AF_10/2014</v>
          </cell>
          <cell r="C5460" t="str">
            <v>M2</v>
          </cell>
          <cell r="D5460">
            <v>53.38</v>
          </cell>
        </row>
        <row r="5461">
          <cell r="A5461">
            <v>90933</v>
          </cell>
          <cell r="B5461" t="str">
            <v>CONTRAPISO ACÚSTICO EM ARGAMASSA PRONTA, PREPARO MECÂNICO COM MISTURADOR 300 KG, APLICADO EM ÁREAS SECAS MAIORES QUE 15M2, ESPESSURA 5CM. AF_10/2014</v>
          </cell>
          <cell r="C5461" t="str">
            <v>M2</v>
          </cell>
          <cell r="D5461">
            <v>91.01</v>
          </cell>
        </row>
        <row r="5462">
          <cell r="A5462">
            <v>90934</v>
          </cell>
          <cell r="B5462" t="str">
            <v>CONTRAPISO ACÚSTICO EM ARGAMASSA PRONTA, PREPARO MANUAL, APLICADO EM ÁREAS SECAS MAIORES QUE 15M2, ESPESSURA 5CM. AF_10/2014</v>
          </cell>
          <cell r="C5462" t="str">
            <v>M2</v>
          </cell>
          <cell r="D5462">
            <v>99.07</v>
          </cell>
        </row>
        <row r="5463">
          <cell r="A5463">
            <v>90940</v>
          </cell>
          <cell r="B5463" t="str">
            <v>CONTRAPISO ACÚSTICO EM ARGAMASSA TRAÇO 1:4 (CIMENTO E AREIA), PREPARO MECÂNICO COM BETONEIRA 400L, APLICADO EM ÁREAS SECAS MAIORES QUE 15M2, ESPESSURA 6CM. AF_10/2014</v>
          </cell>
          <cell r="C5463" t="str">
            <v>M2</v>
          </cell>
          <cell r="D5463">
            <v>52.54</v>
          </cell>
        </row>
        <row r="5464">
          <cell r="A5464">
            <v>90942</v>
          </cell>
          <cell r="B5464" t="str">
            <v>CONTRAPISO ACÚSTICO EM ARGAMASSA TRAÇO 1:4 (CIMENTO E AREIA), PREPARO MANUAL, APLICADO EM ÁREAS SECAS MAIORES QUE 15M2, ESPESSURA 6CM. AF_10/2014</v>
          </cell>
          <cell r="C5464" t="str">
            <v>M2</v>
          </cell>
          <cell r="D5464">
            <v>56.81</v>
          </cell>
        </row>
        <row r="5465">
          <cell r="A5465">
            <v>90943</v>
          </cell>
          <cell r="B5465" t="str">
            <v>CONTRAPISO ACÚSTICO EM ARGAMASSA PRONTA, PREPARO MECÂNICO COM MISTURADOR 300 KG, APLICADO EM ÁREAS SECAS MAIORES QUE 15M2, ESPESSURA 6CM. AF_10/2014</v>
          </cell>
          <cell r="C5465" t="str">
            <v>M2</v>
          </cell>
          <cell r="D5465">
            <v>97.78</v>
          </cell>
        </row>
        <row r="5466">
          <cell r="A5466">
            <v>90944</v>
          </cell>
          <cell r="B5466" t="str">
            <v>CONTRAPISO ACÚSTICO EM ARGAMASSA PRONTA, PREPARO MANUAL, APLICADO EM ÁREAS SECAS MAIORES QUE 15M2, ESPESSURA 6CM. AF_10/2014</v>
          </cell>
          <cell r="C5466" t="str">
            <v>M2</v>
          </cell>
          <cell r="D5466">
            <v>106.56</v>
          </cell>
        </row>
        <row r="5467">
          <cell r="A5467">
            <v>90950</v>
          </cell>
          <cell r="B5467" t="str">
            <v>CONTRAPISO ACÚSTICO EM ARGAMASSA TRAÇO 1:4 (CIMENTO E AREIA), PREPARO MECÂNICO COM BETONEIRA 400L, APLICADO EM ÁREAS SECAS MAIORES QUE 15M2, ESPESSURA 7CM. AF_10/2014</v>
          </cell>
          <cell r="C5467" t="str">
            <v>M2</v>
          </cell>
          <cell r="D5467">
            <v>58.18</v>
          </cell>
        </row>
        <row r="5468">
          <cell r="A5468">
            <v>90952</v>
          </cell>
          <cell r="B5468" t="str">
            <v>CONTRAPISO ACÚSTICO EM ARGAMASSA TRAÇO 1:4 (CIMENTO E AREIA), PREPARO MANUAL, APLICADO EM ÁREAS SECAS MAIORES QUE 15M2, ESPESSURA 7CM. AF_10/2014</v>
          </cell>
          <cell r="C5468" t="str">
            <v>M2</v>
          </cell>
          <cell r="D5468">
            <v>63.09</v>
          </cell>
        </row>
        <row r="5469">
          <cell r="A5469">
            <v>90953</v>
          </cell>
          <cell r="B5469" t="str">
            <v>CONTRAPISO ACÚSTICO EM ARGAMASSA PRONTA, PREPARO MECÂNICO COM MISTURADOR 300 KG, APLICADO EM ÁREAS SECAS MAIORES QUE 15M2, ESPESSURA 7CM. AF_10/2014</v>
          </cell>
          <cell r="C5469" t="str">
            <v>M2</v>
          </cell>
          <cell r="D5469">
            <v>110.2</v>
          </cell>
        </row>
        <row r="5470">
          <cell r="A5470">
            <v>90954</v>
          </cell>
          <cell r="B5470" t="str">
            <v>CONTRAPISO ACÚSTICO EM ARGAMASSA PRONTA, PREPARO MANUAL, APLICADO EM ÁREAS SECAS MAIORES QUE 15M2, ESPESSURA 7CM. AF_10/2014</v>
          </cell>
          <cell r="C5470" t="str">
            <v>M2</v>
          </cell>
          <cell r="D5470">
            <v>120.29</v>
          </cell>
        </row>
        <row r="5471">
          <cell r="A5471">
            <v>94438</v>
          </cell>
          <cell r="B5471" t="str">
            <v>(COMPOSIÇÃO REPRESENTATIVA) DO SERVIÇO DE CONTRAPISO EM ARGAMASSA TRAÇO 1:4 (CIM E AREIA), EM BETONEIRA 400 L, ESPESSURA 3 CM ÁREAS SECAS E 3 CM ÁREAS MOLHADAS, PARA EDIFICAÇÃO HABITACIONAL UNIFAMILIAR (CASA) E EDIFICAÇÃO PÚBLICA PADRÃO. AF_11/2014</v>
          </cell>
          <cell r="C5471" t="str">
            <v>M2</v>
          </cell>
          <cell r="D5471">
            <v>30.21</v>
          </cell>
        </row>
        <row r="5472">
          <cell r="A5472">
            <v>94439</v>
          </cell>
          <cell r="B547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72" t="str">
            <v>M2</v>
          </cell>
          <cell r="D5472">
            <v>33.58</v>
          </cell>
        </row>
        <row r="5473">
          <cell r="A5473">
            <v>94779</v>
          </cell>
          <cell r="B5473" t="str">
            <v>(COMPOSIÇÃO REPRESENTATIVA) DO SERVIÇO DE CONTRAPISO EM ARGAMASSA TRAÇO 1:4 (CIM E AREIA), EM BETONEIRA 400 L, ESPESSURA 3 CM ÁREAS SECAS E 3 CM ÁREAS MOLHADAS, PARA EDIFICAÇÃO HABITACIONAL MULTIFAMILIAR (PRÉDIO). AF_11/2014</v>
          </cell>
          <cell r="C5473" t="str">
            <v>M2</v>
          </cell>
          <cell r="D5473">
            <v>29.37</v>
          </cell>
        </row>
        <row r="5474">
          <cell r="A5474">
            <v>94782</v>
          </cell>
          <cell r="B547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74" t="str">
            <v>M2</v>
          </cell>
          <cell r="D5474">
            <v>33.11</v>
          </cell>
        </row>
        <row r="5475">
          <cell r="A5475">
            <v>72190</v>
          </cell>
          <cell r="B5475" t="str">
            <v>RODAPE BORRACHA LISO, ALTURA = 7CM, ESPESSURA = 2 MM, PARA ARGAMASSA</v>
          </cell>
          <cell r="C5475" t="str">
            <v>M</v>
          </cell>
          <cell r="D5475">
            <v>23.93</v>
          </cell>
        </row>
        <row r="5476">
          <cell r="A5476">
            <v>87871</v>
          </cell>
          <cell r="B5476" t="str">
            <v>CHAPISCO APLICADO SOMENTE EM ESTRUTURAS DE CONCRETO EM ALVENARIAS INTERNAS, COM DESEMPENADEIRA DENTADA. ARGAMASSA INDUSTRIALIZADA COM PREPARO MANUAL. AF_06/2014</v>
          </cell>
          <cell r="C5476" t="str">
            <v>M2</v>
          </cell>
          <cell r="D5476">
            <v>12.14</v>
          </cell>
        </row>
        <row r="5477">
          <cell r="A5477">
            <v>87872</v>
          </cell>
          <cell r="B5477" t="str">
            <v>CHAPISCO APLICADO SOMENTE EM ESTRUTURAS DE CONCRETO EM ALVENARIAS INTERNAS, COM DESEMPENADEIRA DENTADA.  ARGAMASSA INDUSTRIALIZADA COM PREPARO EM MISTURADOR 300 KG. AF_06/2014</v>
          </cell>
          <cell r="C5477" t="str">
            <v>M2</v>
          </cell>
          <cell r="D5477">
            <v>11.65</v>
          </cell>
        </row>
        <row r="5478">
          <cell r="A5478">
            <v>87873</v>
          </cell>
          <cell r="B5478" t="str">
            <v>CHAPISCO APLICADO EM ALVENARIAS E ESTRUTURAS DE CONCRETO INTERNAS, COM ROLO PARA TEXTURA ACRÍLICA.  ARGAMASSA TRAÇO 1:4 E EMULSÃO POLIMÉRICA (ADESIVO) COM PREPARO MANUAL. AF_06/2014</v>
          </cell>
          <cell r="C5478" t="str">
            <v>M2</v>
          </cell>
          <cell r="D5478">
            <v>4.26</v>
          </cell>
        </row>
        <row r="5479">
          <cell r="A5479">
            <v>87874</v>
          </cell>
          <cell r="B5479" t="str">
            <v>CHAPISCO APLICADO EM ALVENARIAS E ESTRUTURAS DE CONCRETO INTERNAS, COM ROLO PARA TEXTURA ACRÍLICA.  ARGAMASSA TRAÇO 1:4 E EMULSÃO POLIMÉRICA (ADESIVO) COM PREPARO EM BETONEIRA 400L. AF_06/2014</v>
          </cell>
          <cell r="C5479" t="str">
            <v>M2</v>
          </cell>
          <cell r="D5479">
            <v>4.18</v>
          </cell>
        </row>
        <row r="5480">
          <cell r="A5480">
            <v>87876</v>
          </cell>
          <cell r="B5480" t="str">
            <v>CHAPISCO APLICADO EM ALVENARIAS E ESTRUTURAS DE CONCRETO INTERNAS, COM ROLO PARA TEXTURA ACRÍLICA.  ARGAMASSA INDUSTRIALIZADA COM PREPARO MANUAL. AF_06/2014</v>
          </cell>
          <cell r="C5480" t="str">
            <v>M2</v>
          </cell>
          <cell r="D5480">
            <v>6.35</v>
          </cell>
        </row>
        <row r="5481">
          <cell r="A5481">
            <v>87877</v>
          </cell>
          <cell r="B5481" t="str">
            <v>CHAPISCO APLICADO EM ALVENARIAS E ESTRUTURAS DE CONCRETO INTERNAS, COM ROLO PARA TEXTURA ACRÍLICA.  ARGAMASSA INDUSTRIALIZADA COM PREPARO EM MISTURADOR 300 KG. AF_06/2014</v>
          </cell>
          <cell r="C5481" t="str">
            <v>M2</v>
          </cell>
          <cell r="D5481">
            <v>6.13</v>
          </cell>
        </row>
        <row r="5482">
          <cell r="A5482">
            <v>87878</v>
          </cell>
          <cell r="B5482" t="str">
            <v>CHAPISCO APLICADO EM ALVENARIAS E ESTRUTURAS DE CONCRETO INTERNAS, COM COLHER DE PEDREIRO.  ARGAMASSA TRAÇO 1:3 COM PREPARO MANUAL. AF_06/2014</v>
          </cell>
          <cell r="C5482" t="str">
            <v>M2</v>
          </cell>
          <cell r="D5482">
            <v>2.9</v>
          </cell>
        </row>
        <row r="5483">
          <cell r="A5483">
            <v>87879</v>
          </cell>
          <cell r="B5483" t="str">
            <v>CHAPISCO APLICADO EM ALVENARIAS E ESTRUTURAS DE CONCRETO INTERNAS, COM COLHER DE PEDREIRO.  ARGAMASSA TRAÇO 1:3 COM PREPARO EM BETONEIRA 400L. AF_06/2014</v>
          </cell>
          <cell r="C5483" t="str">
            <v>M2</v>
          </cell>
          <cell r="D5483">
            <v>2.6</v>
          </cell>
        </row>
        <row r="5484">
          <cell r="A5484">
            <v>87881</v>
          </cell>
          <cell r="B5484" t="str">
            <v>CHAPISCO APLICADO NO TETO, COM ROLO PARA TEXTURA ACRÍLICA. ARGAMASSA TRAÇO 1:4 E EMULSÃO POLIMÉRICA (ADESIVO) COM PREPARO MANUAL. AF_06/2014</v>
          </cell>
          <cell r="C5484" t="str">
            <v>M2</v>
          </cell>
          <cell r="D5484">
            <v>4.18</v>
          </cell>
        </row>
        <row r="5485">
          <cell r="A5485">
            <v>87882</v>
          </cell>
          <cell r="B5485" t="str">
            <v>CHAPISCO APLICADO NO TETO, COM ROLO PARA TEXTURA ACRÍLICA. ARGAMASSA TRAÇO 1:4 E EMULSÃO POLIMÉRICA (ADESIVO) COM PREPARO EM BETONEIRA 400L. AF_06/2014</v>
          </cell>
          <cell r="C5485" t="str">
            <v>M2</v>
          </cell>
          <cell r="D5485">
            <v>4.0999999999999996</v>
          </cell>
        </row>
        <row r="5486">
          <cell r="A5486">
            <v>87884</v>
          </cell>
          <cell r="B5486" t="str">
            <v>CHAPISCO APLICADO NO TETO, COM ROLO PARA TEXTURA ACRÍLICA. ARGAMASSA INDUSTRIALIZADA COM PREPARO MANUAL. AF_06/2014</v>
          </cell>
          <cell r="C5486" t="str">
            <v>M2</v>
          </cell>
          <cell r="D5486">
            <v>6.27</v>
          </cell>
        </row>
        <row r="5487">
          <cell r="A5487">
            <v>87885</v>
          </cell>
          <cell r="B5487" t="str">
            <v>CHAPISCO APLICADO NO TETO, COM ROLO PARA TEXTURA ACRÍLICA. ARGAMASSA INDUSTRIALIZADA COM PREPARO EM MISTURADOR 300 KG. AF_06/2014</v>
          </cell>
          <cell r="C5487" t="str">
            <v>M2</v>
          </cell>
          <cell r="D5487">
            <v>6.05</v>
          </cell>
        </row>
        <row r="5488">
          <cell r="A5488">
            <v>87886</v>
          </cell>
          <cell r="B5488" t="str">
            <v>CHAPISCO APLICADO NO TETO, COM DESEMPENADEIRA DENTADA. ARGAMASSA INDUSTRIALIZADA COM PREPARO MANUAL. AF_06/2014</v>
          </cell>
          <cell r="C5488" t="str">
            <v>M2</v>
          </cell>
          <cell r="D5488">
            <v>16.93</v>
          </cell>
        </row>
        <row r="5489">
          <cell r="A5489">
            <v>87887</v>
          </cell>
          <cell r="B5489" t="str">
            <v>CHAPISCO APLICADO NO TETO, COM DESEMPENADEIRA DENTADA. ARGAMASSA INDUSTRIALIZADA COM PREPARO EM MISTURADOR 300 KG. AF_06/2014</v>
          </cell>
          <cell r="C5489" t="str">
            <v>M2</v>
          </cell>
          <cell r="D5489">
            <v>16.440000000000001</v>
          </cell>
        </row>
        <row r="5490">
          <cell r="A5490">
            <v>87888</v>
          </cell>
          <cell r="B5490" t="str">
            <v>CHAPISCO APLICADO EM ALVENARIA (SEM PRESENÇA DE VÃOS) E ESTRUTURAS DE CONCRETO DE FACHADA, COM ROLO PARA TEXTURA ACRÍLICA.  ARGAMASSA TRAÇO 1:4 E EMULSÃO POLIMÉRICA (ADESIVO) COM PREPARO MANUAL. AF_06/2014</v>
          </cell>
          <cell r="C5490" t="str">
            <v>M2</v>
          </cell>
          <cell r="D5490">
            <v>5.25</v>
          </cell>
        </row>
        <row r="5491">
          <cell r="A5491">
            <v>87889</v>
          </cell>
          <cell r="B5491" t="str">
            <v>CHAPISCO APLICADO EM ALVENARIA (SEM PRESENÇA DE VÃOS) E ESTRUTURAS DE CONCRETO DE FACHADA, COM ROLO PARA TEXTURA ACRÍLICA.  ARGAMASSA TRAÇO 1:4 E EMULSÃO POLIMÉRICA (ADESIVO) COM PREPARO EM BETONEIRA 400L. AF_06/2014</v>
          </cell>
          <cell r="C5491" t="str">
            <v>M2</v>
          </cell>
          <cell r="D5491">
            <v>5.17</v>
          </cell>
        </row>
        <row r="5492">
          <cell r="A5492">
            <v>87891</v>
          </cell>
          <cell r="B5492" t="str">
            <v>CHAPISCO APLICADO EM ALVENARIA (SEM PRESENÇA DE VÃOS) E ESTRUTURAS DE CONCRETO DE FACHADA, COM ROLO PARA TEXTURA ACRÍLICA.  ARGAMASSA INDUSTRIALIZADA COM PREPARO MANUAL. AF_06/2014</v>
          </cell>
          <cell r="C5492" t="str">
            <v>M2</v>
          </cell>
          <cell r="D5492">
            <v>7.34</v>
          </cell>
        </row>
        <row r="5493">
          <cell r="A5493">
            <v>87892</v>
          </cell>
          <cell r="B5493" t="str">
            <v>CHAPISCO APLICADO EM ALVENARIA (SEM PRESENÇA DE VÃOS) E ESTRUTURAS DE CONCRETO DE FACHADA, COM ROLO PARA TEXTURA ACRÍLICA.  ARGAMASSA INDUSTRIALIZADA COM PREPARO EM MISTURADOR 300 KG. AF_06/2014</v>
          </cell>
          <cell r="C5493" t="str">
            <v>M2</v>
          </cell>
          <cell r="D5493">
            <v>7.12</v>
          </cell>
        </row>
        <row r="5494">
          <cell r="A5494">
            <v>87893</v>
          </cell>
          <cell r="B5494" t="str">
            <v>CHAPISCO APLICADO EM ALVENARIA (SEM PRESENÇA DE VÃOS) E ESTRUTURAS DE CONCRETO DE FACHADA, COM COLHER DE PEDREIRO.  ARGAMASSA TRAÇO 1:3 COM PREPARO MANUAL. AF_06/2014</v>
          </cell>
          <cell r="C5494" t="str">
            <v>M2</v>
          </cell>
          <cell r="D5494">
            <v>4.62</v>
          </cell>
        </row>
        <row r="5495">
          <cell r="A5495">
            <v>87894</v>
          </cell>
          <cell r="B5495" t="str">
            <v>CHAPISCO APLICADO EM ALVENARIA (SEM PRESENÇA DE VÃOS) E ESTRUTURAS DE CONCRETO DE FACHADA, COM COLHER DE PEDREIRO.  ARGAMASSA TRAÇO 1:3 COM PREPARO EM BETONEIRA 400L. AF_06/2014</v>
          </cell>
          <cell r="C5495" t="str">
            <v>M2</v>
          </cell>
          <cell r="D5495">
            <v>4.32</v>
          </cell>
        </row>
        <row r="5496">
          <cell r="A5496">
            <v>87896</v>
          </cell>
          <cell r="B5496" t="str">
            <v>CHAPISCO APLICADO EM ALVENARIA (SEM PRESENÇA DE VÃOS) E ESTRUTURAS DE CONCRETO DE FACHADA, COM EQUIPAMENTO DE PROJEÇÃO.  ARGAMASSA TRAÇO 1:3 COM PREPARO MANUAL. AF_06/2014</v>
          </cell>
          <cell r="C5496" t="str">
            <v>M2</v>
          </cell>
          <cell r="D5496">
            <v>4.12</v>
          </cell>
        </row>
        <row r="5497">
          <cell r="A5497">
            <v>87897</v>
          </cell>
          <cell r="B5497" t="str">
            <v>CHAPISCO APLICADO EM ALVENARIA (SEM PRESENÇA DE VÃOS) E ESTRUTURAS DE CONCRETO DE FACHADA, COM EQUIPAMENTO DE PROJEÇÃO.  ARGAMASSA TRAÇO 1:3 COM PREPARO EM BETONEIRA 400 L. AF_06/2014</v>
          </cell>
          <cell r="C5497" t="str">
            <v>M2</v>
          </cell>
          <cell r="D5497">
            <v>3.82</v>
          </cell>
        </row>
        <row r="5498">
          <cell r="A5498">
            <v>87899</v>
          </cell>
          <cell r="B5498" t="str">
            <v>CHAPISCO APLICADO EM ALVENARIA (COM PRESENÇA DE VÃOS) E ESTRUTURAS DE CONCRETO DE FACHADA, COM ROLO PARA TEXTURA ACRÍLICA.  ARGAMASSA TRAÇO 1:4 E EMULSÃO POLIMÉRICA (ADESIVO) COM PREPARO MANUAL. AF_06/2014</v>
          </cell>
          <cell r="C5498" t="str">
            <v>M2</v>
          </cell>
          <cell r="D5498">
            <v>6.13</v>
          </cell>
        </row>
        <row r="5499">
          <cell r="A5499">
            <v>87900</v>
          </cell>
          <cell r="B5499" t="str">
            <v>CHAPISCO APLICADO EM ALVENARIA (COM PRESENÇA DE VÃOS) E ESTRUTURAS DE CONCRETO DE FACHADA, COM ROLO PARA TEXTURA ACRÍLICA.  ARGAMASSA TRAÇO 1:4 E EMULSÃO POLIMÉRICA (ADESIVO) COM PREPARO EM BETONEIRA 400L. AF_06/2014</v>
          </cell>
          <cell r="C5499" t="str">
            <v>M2</v>
          </cell>
          <cell r="D5499">
            <v>6.05</v>
          </cell>
        </row>
        <row r="5500">
          <cell r="A5500">
            <v>87902</v>
          </cell>
          <cell r="B5500" t="str">
            <v>CHAPISCO APLICADO EM ALVENARIA (COM PRESENÇA DE VÃOS) E ESTRUTURAS DE CONCRETO DE FACHADA, COM ROLO PARA TEXTURA ACRÍLICA.  ARGAMASSA INDUSTRIALIZADA COM PREPARO MANUAL. AF_06/2014</v>
          </cell>
          <cell r="C5500" t="str">
            <v>M2</v>
          </cell>
          <cell r="D5500">
            <v>8.2200000000000006</v>
          </cell>
        </row>
        <row r="5501">
          <cell r="A5501">
            <v>87903</v>
          </cell>
          <cell r="B5501" t="str">
            <v>CHAPISCO APLICADO EM ALVENARIA (COM PRESENÇA DE VÃOS) E ESTRUTURAS DE CONCRETO DE FACHADA, COM ROLO PARA TEXTURA ACRÍLICA.  ARGAMASSA INDUSTRIALIZADA COM PREPARO EM MISTURADOR 300 KG. AF_06/2014</v>
          </cell>
          <cell r="C5501" t="str">
            <v>M2</v>
          </cell>
          <cell r="D5501">
            <v>8</v>
          </cell>
        </row>
        <row r="5502">
          <cell r="A5502">
            <v>87904</v>
          </cell>
          <cell r="B5502" t="str">
            <v>CHAPISCO APLICADO EM ALVENARIA (COM PRESENÇA DE VÃOS) E ESTRUTURAS DE CONCRETO DE FACHADA, COM COLHER DE PEDREIRO.  ARGAMASSA TRAÇO 1:3 COM PREPARO MANUAL. AF_06/2014</v>
          </cell>
          <cell r="C5502" t="str">
            <v>M2</v>
          </cell>
          <cell r="D5502">
            <v>6.08</v>
          </cell>
        </row>
        <row r="5503">
          <cell r="A5503">
            <v>87905</v>
          </cell>
          <cell r="B5503" t="str">
            <v>CHAPISCO APLICADO EM ALVENARIA (COM PRESENÇA DE VÃOS) E ESTRUTURAS DE CONCRETO DE FACHADA, COM COLHER DE PEDREIRO.  ARGAMASSA TRAÇO 1:3 COM PREPARO EM BETONEIRA 400L. AF_06/2014</v>
          </cell>
          <cell r="C5503" t="str">
            <v>M2</v>
          </cell>
          <cell r="D5503">
            <v>5.78</v>
          </cell>
        </row>
        <row r="5504">
          <cell r="A5504">
            <v>87907</v>
          </cell>
          <cell r="B5504" t="str">
            <v>CHAPISCO APLICADO EM ALVENARIA (COM PRESENÇA DE VÃOS) E ESTRUTURAS DE CONCRETO DE FACHADA, COM EQUIPAMENTO DE PROJEÇÃO.  ARGAMASSA TRAÇO 1:3 COM PREPARO MANUAL. AF_06/2014</v>
          </cell>
          <cell r="C5504" t="str">
            <v>M2</v>
          </cell>
          <cell r="D5504">
            <v>5.38</v>
          </cell>
        </row>
        <row r="5505">
          <cell r="A5505">
            <v>87908</v>
          </cell>
          <cell r="B5505" t="str">
            <v>CHAPISCO APLICADO EM ALVENARIA (COM PRESENÇA DE VÃOS) E ESTRUTURAS DE CONCRETO DE FACHADA, COM EQUIPAMENTO DE PROJEÇÃO.  ARGAMASSA TRAÇO 1:3 COM PREPARO EM BETONEIRA 400 L. AF_06/2014</v>
          </cell>
          <cell r="C5505" t="str">
            <v>M2</v>
          </cell>
          <cell r="D5505">
            <v>5.08</v>
          </cell>
        </row>
        <row r="5506">
          <cell r="A5506">
            <v>87910</v>
          </cell>
          <cell r="B5506" t="str">
            <v>CHAPISCO APLICADO SOMENTE NA ESTRUTURA DE CONCRETO DA FACHADA, COM DESEMPENADEIRA DENTADA. ARGAMASSA INDUSTRIALIZADA COM PREPARO MANUAL. AF_06/2014</v>
          </cell>
          <cell r="C5506" t="str">
            <v>M2</v>
          </cell>
          <cell r="D5506">
            <v>16.670000000000002</v>
          </cell>
        </row>
        <row r="5507">
          <cell r="A5507">
            <v>87911</v>
          </cell>
          <cell r="B5507" t="str">
            <v>CHAPISCO APLICADO SOMENTE NA ESTRUTURA DE CONCRETO DA FACHADA, COM DESEMPENADEIRA DENTADA. ARGAMASSA INDUSTRIALIZADA COM PREPARO EM MISTURADOR 300 KG. AF_06/2014</v>
          </cell>
          <cell r="C5507" t="str">
            <v>M2</v>
          </cell>
          <cell r="D5507">
            <v>16.18</v>
          </cell>
        </row>
        <row r="5508">
          <cell r="A5508">
            <v>5991</v>
          </cell>
          <cell r="B5508" t="str">
            <v>BARRA LISA COM ARGAMASSA TRACO 1:4 (CIMENTO E AREIA GROSSA), ESPESSURA 2,0CM, INCLUSO ADITIVO IMPERMEABILIZANTE, PREPARO MECANICO DA ARGAMASSA</v>
          </cell>
          <cell r="C5508" t="str">
            <v>M2</v>
          </cell>
          <cell r="D5508">
            <v>36.520000000000003</v>
          </cell>
        </row>
        <row r="5509">
          <cell r="A5509">
            <v>84023</v>
          </cell>
          <cell r="B5509" t="str">
            <v>BARRA LISA TRACO 1:3 (CIMENTO E AREIA MEDIA), ESPESSURA 1,5CM, PREPARO MANUAL DA ARGAMASSA</v>
          </cell>
          <cell r="C5509" t="str">
            <v>M2</v>
          </cell>
          <cell r="D5509">
            <v>34.1</v>
          </cell>
        </row>
        <row r="5510">
          <cell r="A5510">
            <v>84024</v>
          </cell>
          <cell r="B5510" t="str">
            <v>BARRA LISA TRACO 1:3 (CIMENTO E AREIA MEDIA), ESPESSURA 1,0CM, PREPARO MANUAL DA ARGAMASSA</v>
          </cell>
          <cell r="C5510" t="str">
            <v>M2</v>
          </cell>
          <cell r="D5510">
            <v>32.340000000000003</v>
          </cell>
        </row>
        <row r="5511">
          <cell r="A5511">
            <v>84026</v>
          </cell>
          <cell r="B5511" t="str">
            <v>BARRA LISA TRACO 1:4 (CIMENTO E AREIA MEDIA), ESPESSURA 2,0CM, PREPARO MANUAL DA ARGAMASSA</v>
          </cell>
          <cell r="C5511" t="str">
            <v>M2</v>
          </cell>
          <cell r="D5511">
            <v>40.26</v>
          </cell>
        </row>
        <row r="5512">
          <cell r="A5512">
            <v>84027</v>
          </cell>
          <cell r="B5512" t="str">
            <v>BARRA LISA TRACO 1:3 (CIMENTO E AREIA MEDIA), ESPESSURA 0,5CM, PREPARO MANUAL DA ARGAMASSA</v>
          </cell>
          <cell r="C5512" t="str">
            <v>M2</v>
          </cell>
          <cell r="D5512">
            <v>27.41</v>
          </cell>
        </row>
        <row r="5513">
          <cell r="A5513">
            <v>84028</v>
          </cell>
          <cell r="B5513" t="str">
            <v>BARRA LISA TRACO 1:4 (CIMENTO E AREIA MEDIA), COM CORANTE AMARELO, ESPESSURA 2,0CM, PREPARO MANUAL DA ARGAMASSA</v>
          </cell>
          <cell r="C5513" t="str">
            <v>M2</v>
          </cell>
          <cell r="D5513">
            <v>47.28</v>
          </cell>
        </row>
        <row r="5514">
          <cell r="A5514">
            <v>84072</v>
          </cell>
          <cell r="B5514" t="str">
            <v>BARRA LISA TRACO 1:3 (CIMENTO E AREIA MEDIA NAO PENEIRADA), INCLUSO ADITIVO IMPERMEABILIZANTE, ESPESSURA 0,5CM, PREPARO MANUAL DA ARGAMASSA</v>
          </cell>
          <cell r="C5514" t="str">
            <v>M2</v>
          </cell>
          <cell r="D5514">
            <v>27.8</v>
          </cell>
        </row>
        <row r="5515">
          <cell r="A5515">
            <v>87411</v>
          </cell>
          <cell r="B5515" t="str">
            <v>APLICAÇÃO MANUAL DE GESSO DESEMPENADO (SEM TALISCAS) EM TETO DE AMBIENTES DE ÁREA MAIOR QUE 10M², ESPESSURA DE 0,5CM. AF_06/2014</v>
          </cell>
          <cell r="C5515" t="str">
            <v>M2</v>
          </cell>
          <cell r="D5515">
            <v>11.94</v>
          </cell>
        </row>
        <row r="5516">
          <cell r="A5516">
            <v>87412</v>
          </cell>
          <cell r="B5516" t="str">
            <v>APLICAÇÃO MANUAL DE GESSO DESEMPENADO (SEM TALISCAS) EM TETO DE AMBIENTES DE ÁREA ENTRE 5M² E 10M², ESPESSURA DE 0,5CM. AF_06/2014</v>
          </cell>
          <cell r="C5516" t="str">
            <v>M2</v>
          </cell>
          <cell r="D5516">
            <v>16.8</v>
          </cell>
        </row>
        <row r="5517">
          <cell r="A5517">
            <v>87413</v>
          </cell>
          <cell r="B5517" t="str">
            <v>APLICAÇÃO MANUAL DE GESSO DESEMPENADO (SEM TALISCAS) EM TETO DE AMBIENTES DE ÁREA MENOR QUE 5M², ESPESSURA DE 0,5CM. AF_06/2014</v>
          </cell>
          <cell r="C5517" t="str">
            <v>M2</v>
          </cell>
          <cell r="D5517">
            <v>19.57</v>
          </cell>
        </row>
        <row r="5518">
          <cell r="A5518">
            <v>87414</v>
          </cell>
          <cell r="B5518" t="str">
            <v>APLICAÇÃO MANUAL DE GESSO DESEMPENADO (SEM TALISCAS) EM TETO DE AMBIENTES DE ÁREA MAIOR QUE 10M², ESPESSURA DE 1,0CM. AF_06/2014</v>
          </cell>
          <cell r="C5518" t="str">
            <v>M2</v>
          </cell>
          <cell r="D5518">
            <v>17.899999999999999</v>
          </cell>
        </row>
        <row r="5519">
          <cell r="A5519">
            <v>87415</v>
          </cell>
          <cell r="B5519" t="str">
            <v>APLICAÇÃO MANUAL DE GESSO DESEMPENADO (SEM TALISCAS) EM TETO DE AMBIENTES DE ÁREA ENTRE 5M² E 10M², ESPESSURA DE 1,0CM. AF_06/2014</v>
          </cell>
          <cell r="C5519" t="str">
            <v>M2</v>
          </cell>
          <cell r="D5519">
            <v>22.62</v>
          </cell>
        </row>
        <row r="5520">
          <cell r="A5520">
            <v>87416</v>
          </cell>
          <cell r="B5520" t="str">
            <v>APLICAÇÃO MANUAL DE GESSO DESEMPENADO (SEM TALISCAS) EM TETO DE AMBIENTES DE ÁREA MENOR QUE 5M², ESPESSURA DE 1,0CM. AF_06/2014</v>
          </cell>
          <cell r="C5520" t="str">
            <v>M2</v>
          </cell>
          <cell r="D5520">
            <v>25.57</v>
          </cell>
        </row>
        <row r="5521">
          <cell r="A5521">
            <v>87417</v>
          </cell>
          <cell r="B5521" t="str">
            <v>APLICAÇÃO MANUAL DE GESSO DESEMPENADO (SEM TALISCAS) EM PAREDES DE AMBIENTES DE ÁREA MAIOR QUE 10M², ESPESSURA DE 0,5CM. AF_06/2014</v>
          </cell>
          <cell r="C5521" t="str">
            <v>M2</v>
          </cell>
          <cell r="D5521">
            <v>12.62</v>
          </cell>
        </row>
        <row r="5522">
          <cell r="A5522">
            <v>87418</v>
          </cell>
          <cell r="B5522" t="str">
            <v>APLICAÇÃO MANUAL DE GESSO DESEMPENADO (SEM TALISCAS) EM PAREDES DE AMBIENTES DE ÁREA ENTRE 5M² E 10M², ESPESSURA DE 0,5CM. AF_06/2014</v>
          </cell>
          <cell r="C5522" t="str">
            <v>M2</v>
          </cell>
          <cell r="D5522">
            <v>12.99</v>
          </cell>
        </row>
        <row r="5523">
          <cell r="A5523">
            <v>87419</v>
          </cell>
          <cell r="B5523" t="str">
            <v>APLICAÇÃO MANUAL DE GESSO DESEMPENADO (SEM TALISCAS) EM PAREDES DE AMBIENTES DE ÁREA MENOR QUE 5M², ESPESSURA DE 0,5CM. AF_06/2014</v>
          </cell>
          <cell r="C5523" t="str">
            <v>M2</v>
          </cell>
          <cell r="D5523">
            <v>14.04</v>
          </cell>
        </row>
        <row r="5524">
          <cell r="A5524">
            <v>87420</v>
          </cell>
          <cell r="B5524" t="str">
            <v>APLICAÇÃO MANUAL DE GESSO DESEMPENADO (SEM TALISCAS) EM PAREDES DE AMBIENTES DE ÁREA MAIOR QUE 10M², ESPESSURA DE 1,0CM. AF_06/2014</v>
          </cell>
          <cell r="C5524" t="str">
            <v>M2</v>
          </cell>
          <cell r="D5524">
            <v>19.12</v>
          </cell>
        </row>
        <row r="5525">
          <cell r="A5525">
            <v>87421</v>
          </cell>
          <cell r="B5525" t="str">
            <v>APLICAÇÃO MANUAL DE GESSO DESEMPENADO (SEM TALISCAS) EM PAREDES DE AMBIENTES DE ÁREA ENTRE 5M² E 10M², ESPESSURA DE 1,0CM. AF_06/2014</v>
          </cell>
          <cell r="C5525" t="str">
            <v>M2</v>
          </cell>
          <cell r="D5525">
            <v>19.489999999999998</v>
          </cell>
        </row>
        <row r="5526">
          <cell r="A5526">
            <v>87422</v>
          </cell>
          <cell r="B5526" t="str">
            <v>APLICAÇÃO MANUAL DE GESSO DESEMPENADO (SEM TALISCAS) EM PAREDES DE AMBIENTES DE ÁREA MENOR QUE 5M², ESPESSURA DE 1,0CM. AF_06/2014</v>
          </cell>
          <cell r="C5526" t="str">
            <v>M2</v>
          </cell>
          <cell r="D5526">
            <v>20.53</v>
          </cell>
        </row>
        <row r="5527">
          <cell r="A5527">
            <v>87423</v>
          </cell>
          <cell r="B5527" t="str">
            <v>APLICAÇÃO MANUAL DE GESSO SARRAFEADO (COM TALISCAS) EM PAREDES DE AMBIENTES DE ÁREA MAIOR QUE 10M², ESPESSURA DE 1,0CM. AF_06/2014</v>
          </cell>
          <cell r="C5527" t="str">
            <v>M2</v>
          </cell>
          <cell r="D5527">
            <v>25.02</v>
          </cell>
        </row>
        <row r="5528">
          <cell r="A5528">
            <v>87424</v>
          </cell>
          <cell r="B5528" t="str">
            <v>APLICAÇÃO MANUAL DE GESSO SARRAFEADO (COM TALISCAS) EM PAREDES DE AMBIENTES DE ÁREA ENTRE 5M² E 10M², ESPESSURA DE 1,0CM. AF_06/2014</v>
          </cell>
          <cell r="C5528" t="str">
            <v>M2</v>
          </cell>
          <cell r="D5528">
            <v>25.57</v>
          </cell>
        </row>
        <row r="5529">
          <cell r="A5529">
            <v>87425</v>
          </cell>
          <cell r="B5529" t="str">
            <v>APLICAÇÃO MANUAL DE GESSO SARRAFEADO (COM TALISCAS) EM PAREDES DE AMBIENTES DE ÁREA MENOR QUE 5M², ESPESSURA DE 1,0CM. AF_06/2014</v>
          </cell>
          <cell r="C5529" t="str">
            <v>M2</v>
          </cell>
          <cell r="D5529">
            <v>26.43</v>
          </cell>
        </row>
        <row r="5530">
          <cell r="A5530">
            <v>87426</v>
          </cell>
          <cell r="B5530" t="str">
            <v>APLICAÇÃO MANUAL DE GESSO SARRAFEADO (COM TALISCAS) EM PAREDES DE AMBIENTES DE ÁREA MAIOR QUE 10M², ESPESSURA DE 1,5CM. AF_06/2014</v>
          </cell>
          <cell r="C5530" t="str">
            <v>M2</v>
          </cell>
          <cell r="D5530">
            <v>29.56</v>
          </cell>
        </row>
        <row r="5531">
          <cell r="A5531">
            <v>87427</v>
          </cell>
          <cell r="B5531" t="str">
            <v>APLICAÇÃO MANUAL DE GESSO SARRAFEADO (COM TALISCAS) EM PAREDES DE AMBIENTES DE ÁREA ENTRE 5M² E 10M², ESPESSURA DE 1,5CM. AF_06/2014</v>
          </cell>
          <cell r="C5531" t="str">
            <v>M2</v>
          </cell>
          <cell r="D5531">
            <v>30.11</v>
          </cell>
        </row>
        <row r="5532">
          <cell r="A5532">
            <v>87428</v>
          </cell>
          <cell r="B5532" t="str">
            <v>APLICAÇÃO MANUAL DE GESSO SARRAFEADO (COM TALISCAS) EM PAREDES DE AMBIENTES DE ÁREA MENOR QUE 5M², ESPESSURA DE 1,5CM. AF_06/2014</v>
          </cell>
          <cell r="C5532" t="str">
            <v>M2</v>
          </cell>
          <cell r="D5532">
            <v>30.97</v>
          </cell>
        </row>
        <row r="5533">
          <cell r="A5533">
            <v>87429</v>
          </cell>
          <cell r="B5533" t="str">
            <v>APLICAÇÃO DE GESSO PROJETADO COM EQUIPAMENTO DE PROJEÇÃO EM PAREDES DE AMBIENTES DE ÁREA MAIOR QUE 10M², DESEMPENADO (SEM TALISCAS), ESPESSURA DE 0,5CM. AF_06/2014</v>
          </cell>
          <cell r="C5533" t="str">
            <v>M2</v>
          </cell>
          <cell r="D5533">
            <v>14.38</v>
          </cell>
        </row>
        <row r="5534">
          <cell r="A5534">
            <v>87430</v>
          </cell>
          <cell r="B5534" t="str">
            <v>APLICAÇÃO DE GESSO PROJETADO COM EQUIPAMENTO DE PROJEÇÃO EM PAREDES DE AMBIENTES DE ÁREA ENTRE 5M² E 10M², DESEMPENADO (SEM TALISCAS), ESPESSURA DE 0,5CM. AF_06/2014</v>
          </cell>
          <cell r="C5534" t="str">
            <v>M2</v>
          </cell>
          <cell r="D5534">
            <v>14.75</v>
          </cell>
        </row>
        <row r="5535">
          <cell r="A5535">
            <v>87431</v>
          </cell>
          <cell r="B5535" t="str">
            <v>APLICAÇÃO DE GESSO PROJETADO COM EQUIPAMENTO DE PROJEÇÃO EM PAREDES DE AMBIENTES DE ÁREA MENOR QUE 5M², DESEMPENADO (SEM TALISCAS), ESPESSURA DE 0,5CM. AF_06/2014</v>
          </cell>
          <cell r="C5535" t="str">
            <v>M2</v>
          </cell>
          <cell r="D5535">
            <v>14.93</v>
          </cell>
        </row>
        <row r="5536">
          <cell r="A5536">
            <v>87432</v>
          </cell>
          <cell r="B5536" t="str">
            <v>APLICAÇÃO DE GESSO PROJETADO COM EQUIPAMENTO DE PROJEÇÃO EM PAREDES DE AMBIENTES DE ÁREA MAIOR QUE 10M², DESEMPENADO (SEM TALISCAS), ESPESSURA DE 1,0CM. AF_06/2014</v>
          </cell>
          <cell r="C5536" t="str">
            <v>M2</v>
          </cell>
          <cell r="D5536">
            <v>21.02</v>
          </cell>
        </row>
        <row r="5537">
          <cell r="A5537">
            <v>87433</v>
          </cell>
          <cell r="B5537" t="str">
            <v>APLICAÇÃO DE GESSO PROJETADO COM EQUIPAMENTO DE PROJEÇÃO EM PAREDES DE AMBIENTES DE ÁREA ENTRE 5M² E 10M², DESEMPENADO (SEM TALISCAS), ESPESSURA DE 1,0CM. AF_06/2014</v>
          </cell>
          <cell r="C5537" t="str">
            <v>M2</v>
          </cell>
          <cell r="D5537">
            <v>21.75</v>
          </cell>
        </row>
        <row r="5538">
          <cell r="A5538">
            <v>87434</v>
          </cell>
          <cell r="B5538" t="str">
            <v>APLICAÇÃO DE GESSO PROJETADO COM EQUIPAMENTO DE PROJEÇÃO EM PAREDES DE AMBIENTES DE ÁREA MENOR QUE 5M², DESEMPENADO (SEM TALISCAS), ESPESSURA DE 1,0CM. AF_06/2014</v>
          </cell>
          <cell r="C5538" t="str">
            <v>M2</v>
          </cell>
          <cell r="D5538">
            <v>22.24</v>
          </cell>
        </row>
        <row r="5539">
          <cell r="A5539">
            <v>87435</v>
          </cell>
          <cell r="B5539" t="str">
            <v>APLICAÇÃO DE GESSO PROJETADO COM EQUIPAMENTO DE PROJEÇÃO EM PAREDES DE AMBIENTES DE ÁREA MAIOR QUE 10M², SARRAFEADO (COM TALISCAS), ESPESSURA DE 1,0CM. AF_06/2014</v>
          </cell>
          <cell r="C5539" t="str">
            <v>M2</v>
          </cell>
          <cell r="D5539">
            <v>23.29</v>
          </cell>
        </row>
        <row r="5540">
          <cell r="A5540">
            <v>87436</v>
          </cell>
          <cell r="B5540" t="str">
            <v>APLICAÇÃO DE GESSO PROJETADO COM EQUIPAMENTO DE PROJEÇÃO EM PAREDES DE AMBIENTES DE ÁREA ENTRE 5M² E 10M², SARRAFEADO (COM TALISCAS), ESPESSURA DE 1,0CM. AF_06/2014</v>
          </cell>
          <cell r="C5540" t="str">
            <v>M2</v>
          </cell>
          <cell r="D5540">
            <v>24.51</v>
          </cell>
        </row>
        <row r="5541">
          <cell r="A5541">
            <v>87437</v>
          </cell>
          <cell r="B5541" t="str">
            <v>APLICAÇÃO DE GESSO PROJETADO COM EQUIPAMENTO DE PROJEÇÃO EM PAREDES DE AMBIENTES DE ÁREA MENOR QUE 5M², SARRAFEADO (COM TALISCAS), ESPESSURA DE 1,0CM. AF_06/2014</v>
          </cell>
          <cell r="C5541" t="str">
            <v>M2</v>
          </cell>
          <cell r="D5541">
            <v>25.38</v>
          </cell>
        </row>
        <row r="5542">
          <cell r="A5542">
            <v>87438</v>
          </cell>
          <cell r="B5542" t="str">
            <v>APLICAÇÃO DE GESSO PROJETADO COM EQUIPAMENTO DE PROJEÇÃO EM PAREDES DE AMBIENTES DE ÁREA MAIOR QUE 10M², SARRAFEADO (COM TALISCAS), ESPESSURA DE 1,5CM. AF_06/2014</v>
          </cell>
          <cell r="C5542" t="str">
            <v>M2</v>
          </cell>
          <cell r="D5542">
            <v>28.84</v>
          </cell>
        </row>
        <row r="5543">
          <cell r="A5543">
            <v>87439</v>
          </cell>
          <cell r="B5543" t="str">
            <v>APLICAÇÃO DE GESSO PROJETADO COM EQUIPAMENTO DE PROJEÇÃO EM PAREDES DE AMBIENTES DE ÁREA ENTRE 5M² E 10M², SARRAFEADO (COM TALISCAS), ESPESSURA DE 1,5CM. AF_06/2014</v>
          </cell>
          <cell r="C5543" t="str">
            <v>M2</v>
          </cell>
          <cell r="D5543">
            <v>30.39</v>
          </cell>
        </row>
        <row r="5544">
          <cell r="A5544">
            <v>87440</v>
          </cell>
          <cell r="B5544" t="str">
            <v>APLICAÇÃO DE GESSO PROJETADO COM EQUIPAMENTO DE PROJEÇÃO EM PAREDES DE AMBIENTES DE ÁREA MENOR QUE 5M², SARRAFEADO (COM TALISCAS), ESPESSURA DE 1,5CM. AF_06/2014</v>
          </cell>
          <cell r="C5544" t="str">
            <v>M2</v>
          </cell>
          <cell r="D5544">
            <v>31.12</v>
          </cell>
        </row>
        <row r="5545">
          <cell r="A5545">
            <v>87527</v>
          </cell>
          <cell r="B5545" t="str">
            <v>EMBOÇO, PARA RECEBIMENTO DE CERÂMICA, EM ARGAMASSA TRAÇO 1:2:8, PREPARO MECÂNICO COM BETONEIRA 400L, APLICADO MANUALMENTE EM FACES INTERNAS DE PAREDES, PARA AMBIENTE COM ÁREA MENOR QUE 5M2, ESPESSURA DE 20MM, COM EXECUÇÃO DE TALISCAS. AF_06/2014</v>
          </cell>
          <cell r="C5545" t="str">
            <v>M2</v>
          </cell>
          <cell r="D5545">
            <v>26.86</v>
          </cell>
        </row>
        <row r="5546">
          <cell r="A5546">
            <v>87528</v>
          </cell>
          <cell r="B5546" t="str">
            <v>EMBOÇO, PARA RECEBIMENTO DE CERÂMICA, EM ARGAMASSA TRAÇO 1:2:8, PREPARO MANUAL, APLICADO MANUALMENTE EM FACES INTERNAS DE PAREDES, PARA AMBIENTE COM ÁREA MENOR QUE 5M2, ESPESSURA DE 20MM, COM EXECUÇÃO DE TALISCAS. AF_06/2014</v>
          </cell>
          <cell r="C5546" t="str">
            <v>M2</v>
          </cell>
          <cell r="D5546">
            <v>29.32</v>
          </cell>
        </row>
        <row r="5547">
          <cell r="A5547">
            <v>87529</v>
          </cell>
          <cell r="B5547" t="str">
            <v>MASSA ÚNICA, PARA RECEBIMENTO DE PINTURA, EM ARGAMASSA TRAÇO 1:2:8, PREPARO MECÂNICO COM BETONEIRA 400L, APLICADA MANUALMENTE EM FACES INTERNAS DE PAREDES, ESPESSURA DE 20MM, COM EXECUÇÃO DE TALISCAS. AF_06/2014</v>
          </cell>
          <cell r="C5547" t="str">
            <v>M2</v>
          </cell>
          <cell r="D5547">
            <v>24.31</v>
          </cell>
        </row>
        <row r="5548">
          <cell r="A5548">
            <v>87530</v>
          </cell>
          <cell r="B5548" t="str">
            <v>MASSA ÚNICA, PARA RECEBIMENTO DE PINTURA, EM ARGAMASSA TRAÇO 1:2:8, PREPARO MANUAL, APLICADA MANUALMENTE EM FACES INTERNAS DE PAREDES, ESPESSURA DE 20MM, COM EXECUÇÃO DE TALISCAS. AF_06/2014</v>
          </cell>
          <cell r="C5548" t="str">
            <v>M2</v>
          </cell>
          <cell r="D5548">
            <v>26.77</v>
          </cell>
        </row>
        <row r="5549">
          <cell r="A5549">
            <v>87531</v>
          </cell>
          <cell r="B5549" t="str">
            <v>EMBOÇO, PARA RECEBIMENTO DE CERÂMICA, EM ARGAMASSA TRAÇO 1:2:8, PREPARO MECÂNICO COM BETONEIRA 400L, APLICADO MANUALMENTE EM FACES INTERNAS DE PAREDES, PARA AMBIENTE COM ÁREA ENTRE 5M2 E 10M2, ESPESSURA DE 20MM, COM EXECUÇÃO DE TALISCAS. AF_06/2014</v>
          </cell>
          <cell r="C5549" t="str">
            <v>M2</v>
          </cell>
          <cell r="D5549">
            <v>23.41</v>
          </cell>
        </row>
        <row r="5550">
          <cell r="A5550">
            <v>87532</v>
          </cell>
          <cell r="B5550" t="str">
            <v>EMBOÇO, PARA RECEBIMENTO DE CERÂMICA, EM ARGAMASSA TRAÇO 1:2:8, PREPARO MANUAL, APLICADO MANUALMENTE EM FACES INTERNAS DE PAREDES, PARA AMBIENTE COM ÁREA  ENTRE 5M2 E 10M2, ESPESSURA DE 20MM, COM EXECUÇÃO DE TALISCAS. AF_06/2014</v>
          </cell>
          <cell r="C5550" t="str">
            <v>M2</v>
          </cell>
          <cell r="D5550">
            <v>25.87</v>
          </cell>
        </row>
        <row r="5551">
          <cell r="A5551">
            <v>87535</v>
          </cell>
          <cell r="B5551" t="str">
            <v>EMBOÇO, PARA RECEBIMENTO DE CERÂMICA, EM ARGAMASSA TRAÇO 1:2:8, PREPARO MECÂNICO COM BETONEIRA 400L, APLICADO MANUALMENTE EM FACES INTERNAS DE PAREDES, PARA AMBIENTE COM ÁREA  MAIOR QUE 10M2, ESPESSURA DE 20MM, COM EXECUÇÃO DE TALISCAS. AF_06/2014</v>
          </cell>
          <cell r="C5551" t="str">
            <v>M2</v>
          </cell>
          <cell r="D5551">
            <v>20.86</v>
          </cell>
        </row>
        <row r="5552">
          <cell r="A5552">
            <v>87536</v>
          </cell>
          <cell r="B5552" t="str">
            <v>EMBOÇO, PARA RECEBIMENTO DE CERÂMICA, EM ARGAMASSA TRAÇO 1:2:8, PREPARO MANUAL, APLICADO MANUALMENTE EM FACES INTERNAS DE PAREDES, PARA AMBIENTE COM ÁREA  MAIOR QUE 10M2, ESPESSURA DE 20MM, COM EXECUÇÃO DE TALISCAS. AF_06/2014</v>
          </cell>
          <cell r="C5552" t="str">
            <v>M2</v>
          </cell>
          <cell r="D5552">
            <v>23.32</v>
          </cell>
        </row>
        <row r="5553">
          <cell r="A5553">
            <v>87537</v>
          </cell>
          <cell r="B555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53" t="str">
            <v>M2</v>
          </cell>
          <cell r="D5553">
            <v>39.299999999999997</v>
          </cell>
        </row>
        <row r="5554">
          <cell r="A5554">
            <v>87538</v>
          </cell>
          <cell r="B5554" t="str">
            <v>MASSA ÚNICA, PARA RECEBIMENTO DE PINTURA, EM ARGAMASSA INDUSTRIALIZADA, PREPARO MECÂNICO, APLICADO COM EQUIPAMENTO DE MISTURA E PROJEÇÃO DE 1,5 M3/H DE ARGAMASSA EM FACES INTERNAS DE PAREDES, ESPESSURA DE 20MM, COM EXECUÇÃO DE TALISCAS. AF_06/2014</v>
          </cell>
          <cell r="C5554" t="str">
            <v>M2</v>
          </cell>
          <cell r="D5554">
            <v>37.1</v>
          </cell>
        </row>
        <row r="5555">
          <cell r="A5555">
            <v>87539</v>
          </cell>
          <cell r="B555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55" t="str">
            <v>M2</v>
          </cell>
          <cell r="D5555">
            <v>36.31</v>
          </cell>
        </row>
        <row r="5556">
          <cell r="A5556">
            <v>87541</v>
          </cell>
          <cell r="B555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56" t="str">
            <v>M2</v>
          </cell>
          <cell r="D5556">
            <v>34.11</v>
          </cell>
        </row>
        <row r="5557">
          <cell r="A5557">
            <v>87543</v>
          </cell>
          <cell r="B5557" t="str">
            <v>MASSA ÚNICA, PARA RECEBIMENTO DE PINTURA OU CERÂMICA, ARGAMASSA INDUSTRIALIZADA, PREPARO MECÂNICO, APLICADO COM EQUIPAMENTO DE MISTURA E PROJEÇÃO DE 1,5 M3/H EM FACES INTERNAS DE PAREDES, ESPESSURA DE 5MM, SEM EXECUÇÃO DE TALISCAS. AF_06/2014</v>
          </cell>
          <cell r="C5557" t="str">
            <v>M2</v>
          </cell>
          <cell r="D5557">
            <v>12.56</v>
          </cell>
        </row>
        <row r="5558">
          <cell r="A5558">
            <v>87545</v>
          </cell>
          <cell r="B5558" t="str">
            <v>EMBOÇO, PARA RECEBIMENTO DE CERÂMICA, EM ARGAMASSA TRAÇO 1:2:8, PREPARO MECÂNICO COM BETONEIRA 400L, APLICADO MANUALMENTE EM FACES INTERNAS DE PAREDES, PARA AMBIENTE COM ÁREA MENOR QUE 5M2, ESPESSURA DE 10MM, COM EXECUÇÃO DE TALISCAS. AF_06/2014</v>
          </cell>
          <cell r="C5558" t="str">
            <v>M2</v>
          </cell>
          <cell r="D5558">
            <v>18.260000000000002</v>
          </cell>
        </row>
        <row r="5559">
          <cell r="A5559">
            <v>87546</v>
          </cell>
          <cell r="B5559" t="str">
            <v>EMBOÇO, PARA RECEBIMENTO DE CERÂMICA, EM ARGAMASSA TRAÇO 1:2:8, PREPARO MANUAL, APLICADO MANUALMENTE EM FACES INTERNAS DE PAREDES, PARA AMBIENTE COM ÁREA MENOR QUE 5M2, ESPESSURA DE 10MM, COM EXECUÇÃO DE TALISCAS. AF_06/2014</v>
          </cell>
          <cell r="C5559" t="str">
            <v>M2</v>
          </cell>
          <cell r="D5559">
            <v>19.649999999999999</v>
          </cell>
        </row>
        <row r="5560">
          <cell r="A5560">
            <v>87547</v>
          </cell>
          <cell r="B5560" t="str">
            <v>MASSA ÚNICA, PARA RECEBIMENTO DE PINTURA, EM ARGAMASSA TRAÇO 1:2:8, PREPARO MECÂNICO COM BETONEIRA 400L, APLICADA MANUALMENTE EM FACES INTERNAS DE PAREDES, ESPESSURA DE 10MM, COM EXECUÇÃO DE TALISCAS. AF_06/2014</v>
          </cell>
          <cell r="C5560" t="str">
            <v>M2</v>
          </cell>
          <cell r="D5560">
            <v>15.72</v>
          </cell>
        </row>
        <row r="5561">
          <cell r="A5561">
            <v>87548</v>
          </cell>
          <cell r="B5561" t="str">
            <v>MASSA ÚNICA, PARA RECEBIMENTO DE PINTURA, EM ARGAMASSA TRAÇO 1:2:8, PREPARO MANUAL, APLICADA MANUALMENTE EM FACES INTERNAS DE PAREDES, ESPESSURA DE 10MM, COM EXECUÇÃO DE TALISCAS. AF_06/2014</v>
          </cell>
          <cell r="C5561" t="str">
            <v>M2</v>
          </cell>
          <cell r="D5561">
            <v>17.11</v>
          </cell>
        </row>
        <row r="5562">
          <cell r="A5562">
            <v>87549</v>
          </cell>
          <cell r="B5562" t="str">
            <v>EMBOÇO, PARA RECEBIMENTO DE CERÂMICA, EM ARGAMASSA TRAÇO 1:2:8, PREPARO MECÂNICO COM BETONEIRA 400L, APLICADO MANUALMENTE EM FACES INTERNAS DE PAREDES, PARA AMBIENTE COM ÁREA ENTRE 5M2 E 10M2, ESPESSURA DE 10MM, COM EXECUÇÃO DE TALISCAS. AF_06/2014</v>
          </cell>
          <cell r="C5562" t="str">
            <v>M2</v>
          </cell>
          <cell r="D5562">
            <v>14.81</v>
          </cell>
        </row>
        <row r="5563">
          <cell r="A5563">
            <v>87550</v>
          </cell>
          <cell r="B5563" t="str">
            <v>EMBOÇO, PARA RECEBIMENTO DE CERÂMICA, EM ARGAMASSA TRAÇO 1:2:8, PREPARO MANUAL, APLICADO MANUALMENTE EM FACES INTERNAS DE PAREDES, PARA AMBIENTE COM ÁREA ENTRE 5M2 E 10M2, ESPESSURA DE 10MM, COM EXECUÇÃO DE TALISCAS. AF_06/2014</v>
          </cell>
          <cell r="C5563" t="str">
            <v>M2</v>
          </cell>
          <cell r="D5563">
            <v>16.2</v>
          </cell>
        </row>
        <row r="5564">
          <cell r="A5564">
            <v>87553</v>
          </cell>
          <cell r="B5564" t="str">
            <v>EMBOÇO, PARA RECEBIMENTO DE CERÂMICA, EM ARGAMASSA TRAÇO 1:2:8, PREPARO MECÂNICO COM BETONEIRA 400L, APLICADO MANUALMENTE EM FACES INTERNAS DE PAREDES, PARA AMBIENTE COM ÁREA MAIOR QUE 10M2, ESPESSURA DE 10MM, COM EXECUÇÃO DE TALISCAS. AF_06/2014</v>
          </cell>
          <cell r="C5564" t="str">
            <v>M2</v>
          </cell>
          <cell r="D5564">
            <v>12.26</v>
          </cell>
        </row>
        <row r="5565">
          <cell r="A5565">
            <v>87554</v>
          </cell>
          <cell r="B5565" t="str">
            <v>EMBOÇO, PARA RECEBIMENTO DE CERÂMICA, EM ARGAMASSA TRAÇO 1:2:8, PREPARO MANUAL, APLICADO MANUALMENTE EM FACES INTERNAS DE PAREDES, PARA AMBIENTE COM ÁREA MAIOR QUE 10M2, ESPESSURA DE 10MM, COM EXECUÇÃO DE TALISCAS. AF_06/2014</v>
          </cell>
          <cell r="C5565" t="str">
            <v>M2</v>
          </cell>
          <cell r="D5565">
            <v>13.65</v>
          </cell>
        </row>
        <row r="5566">
          <cell r="A5566">
            <v>87555</v>
          </cell>
          <cell r="B556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66" t="str">
            <v>M2</v>
          </cell>
          <cell r="D5566">
            <v>24.54</v>
          </cell>
        </row>
        <row r="5567">
          <cell r="A5567">
            <v>87556</v>
          </cell>
          <cell r="B5567" t="str">
            <v>MASSA ÚNICA, PARA RECEBIMENTO DE PINTURA, EM ARGAMASSA INDUSTRIALIZADA, PREPARO MECÂNICO, APLICADO COM EQUIPAMENTO DE MISTURA E PROJEÇÃO DE 1,5 M3/H DE ARGAMASSA EM FACES INTERNAS DE PAREDES, ESPESSURA DE 10MM, COM EXECUÇÃO DE TALISCAS. AF_06/2014</v>
          </cell>
          <cell r="C5567" t="str">
            <v>M2</v>
          </cell>
          <cell r="D5567">
            <v>22.35</v>
          </cell>
        </row>
        <row r="5568">
          <cell r="A5568">
            <v>87557</v>
          </cell>
          <cell r="B556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8" t="str">
            <v>M2</v>
          </cell>
          <cell r="D5568">
            <v>21.55</v>
          </cell>
        </row>
        <row r="5569">
          <cell r="A5569">
            <v>87559</v>
          </cell>
          <cell r="B556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9" t="str">
            <v>M2</v>
          </cell>
          <cell r="D5569">
            <v>19.34</v>
          </cell>
        </row>
        <row r="5570">
          <cell r="A5570">
            <v>87561</v>
          </cell>
          <cell r="B5570" t="str">
            <v>MASSA ÚNICA, PARA RECEBIMENTO DE PINTURA OU CERÂMICA, EM ARGAMASSA INDUSTRIALIZADA, PREPARO MECÂNICO, APLICADO COM EQUIPAMENTO DE MISTURA E PROJEÇÃO DE 1,5 M3/H DE ARGAMASSA EM FACES INTERNAS DE PAREDES, ESPESSURA DE 10MM, SEM EXECUÇÃO DE TALISCAS. AF_06/2014</v>
          </cell>
          <cell r="C5570" t="str">
            <v>M2</v>
          </cell>
          <cell r="D5570">
            <v>21.75</v>
          </cell>
        </row>
        <row r="5571">
          <cell r="A5571">
            <v>87775</v>
          </cell>
          <cell r="B5571" t="str">
            <v>EMBOÇO OU MASSA ÚNICA EM ARGAMASSA TRAÇO 1:2:8, PREPARO MECÂNICO COM BETONEIRA 400 L, APLICADA MANUALMENTE EM PANOS DE FACHADA COM PRESENÇA DE VÃOS, ESPESSURA DE 25 MM. AF_06/2014</v>
          </cell>
          <cell r="C5571" t="str">
            <v>M2</v>
          </cell>
          <cell r="D5571">
            <v>37.869999999999997</v>
          </cell>
        </row>
        <row r="5572">
          <cell r="A5572">
            <v>87777</v>
          </cell>
          <cell r="B5572" t="str">
            <v>EMBOÇO OU MASSA ÚNICA EM ARGAMASSA TRAÇO 1:2:8, PREPARO MANUAL, APLICADA MANUALMENTE EM PANOS DE FACHADA COM PRESENÇA DE VÃOS, ESPESSURA DE 25 MM. AF_06/2014</v>
          </cell>
          <cell r="C5572" t="str">
            <v>M2</v>
          </cell>
          <cell r="D5572">
            <v>39.92</v>
          </cell>
        </row>
        <row r="5573">
          <cell r="A5573">
            <v>87778</v>
          </cell>
          <cell r="B5573" t="str">
            <v>EMBOÇO OU MASSA ÚNICA EM ARGAMASSA INDUSTRIALIZADA, PREPARO MECÂNICO E APLICAÇÃO COM EQUIPAMENTO DE MISTURA E PROJEÇÃO DE 1,5 M3/H DE ARGAMASSA EM PANOS DE FACHADA COM PRESENÇA DE VÃOS, ESPESSURA DE 25 MM. AF_06/2014</v>
          </cell>
          <cell r="C5573" t="str">
            <v>M2</v>
          </cell>
          <cell r="D5573">
            <v>46.33</v>
          </cell>
        </row>
        <row r="5574">
          <cell r="A5574">
            <v>87779</v>
          </cell>
          <cell r="B5574" t="str">
            <v>EMBOÇO OU MASSA ÚNICA EM ARGAMASSA TRAÇO 1:2:8, PREPARO MECÂNICO COM BETONEIRA 400 L, APLICADA MANUALMENTE EM PANOS DE FACHADA COM PRESENÇA DE VÃOS, ESPESSURA DE 35 MM. AF_06/2014</v>
          </cell>
          <cell r="C5574" t="str">
            <v>M2</v>
          </cell>
          <cell r="D5574">
            <v>44.21</v>
          </cell>
        </row>
        <row r="5575">
          <cell r="A5575">
            <v>87781</v>
          </cell>
          <cell r="B5575" t="str">
            <v>EMBOÇO OU MASSA ÚNICA EM ARGAMASSA TRAÇO 1:2:8, PREPARO MANUAL, APLICADA MANUALMENTE EM PANOS DE FACHADA COM PRESENÇA DE VÃOS, ESPESSURA DE 35 MM. AF_06/2014</v>
          </cell>
          <cell r="C5575" t="str">
            <v>M2</v>
          </cell>
          <cell r="D5575">
            <v>46.96</v>
          </cell>
        </row>
        <row r="5576">
          <cell r="A5576">
            <v>87783</v>
          </cell>
          <cell r="B5576" t="str">
            <v>EMBOÇO OU MASSA ÚNICA EM ARGAMASSA INDUSTRIALIZADA, PREPARO MECÂNICO E APLICAÇÃO COM EQUIPAMENTO DE MISTURA E PROJEÇÃO DE 1,5 M3/H DE ARGAMASSA EM PANOS DE FACHADA COM PRESENÇA DE VÃOS, ESPESSURA DE 35 MM. AF_06/2014</v>
          </cell>
          <cell r="C5576" t="str">
            <v>M2</v>
          </cell>
          <cell r="D5576">
            <v>56.98</v>
          </cell>
        </row>
        <row r="5577">
          <cell r="A5577">
            <v>87784</v>
          </cell>
          <cell r="B5577" t="str">
            <v>EMBOÇO OU MASSA ÚNICA EM ARGAMASSA TRAÇO 1:2:8, PREPARO MECÂNICO COM BETONEIRA 400 L, APLICADA MANUALMENTE EM PANOS DE FACHADA COM PRESENÇA DE VÃOS, ESPESSURA DE 45 MM. AF_06/2014</v>
          </cell>
          <cell r="C5577" t="str">
            <v>M2</v>
          </cell>
          <cell r="D5577">
            <v>50.56</v>
          </cell>
        </row>
        <row r="5578">
          <cell r="A5578">
            <v>87786</v>
          </cell>
          <cell r="B5578" t="str">
            <v>EMBOÇO OU MASSA ÚNICA EM ARGAMASSA TRAÇO 1:2:8, PREPARO MANUAL, APLICADA MANUALMENTE EM PANOS DE FACHADA COM PRESENÇA DE VÃOS, ESPESSURA DE 45 MM. AF_06/2014</v>
          </cell>
          <cell r="C5578" t="str">
            <v>M2</v>
          </cell>
          <cell r="D5578">
            <v>54.01</v>
          </cell>
        </row>
        <row r="5579">
          <cell r="A5579">
            <v>87787</v>
          </cell>
          <cell r="B5579" t="str">
            <v>EMBOÇO OU MASSA ÚNICA EM ARGAMASSA INDUSTRIALIZADA, PREPARO MECÂNICO E APLICAÇÃO COM EQUIPAMENTO DE MISTURA E PROJEÇÃO DE 1,5 M3/H DE ARGAMASSA EM PANOS DE FACHADA COM PRESENÇA DE VÃOS, ESPESSURA DE 45 MM. AF_06/2014</v>
          </cell>
          <cell r="C5579" t="str">
            <v>M2</v>
          </cell>
          <cell r="D5579">
            <v>67.63</v>
          </cell>
        </row>
        <row r="5580">
          <cell r="A5580">
            <v>87788</v>
          </cell>
          <cell r="B5580" t="str">
            <v>EMBOÇO OU MASSA ÚNICA EM ARGAMASSA TRAÇO 1:2:8, PREPARO MECÂNICO COM BETONEIRA 400 L, APLICADA MANUALMENTE EM PANOS DE FACHADA COM PRESENÇA DE VÃOS, ESPESSURA MAIOR OU IGUAL A 50 MM. AF_06/2014</v>
          </cell>
          <cell r="C5580" t="str">
            <v>M2</v>
          </cell>
          <cell r="D5580">
            <v>64.790000000000006</v>
          </cell>
        </row>
        <row r="5581">
          <cell r="A5581">
            <v>87790</v>
          </cell>
          <cell r="B5581" t="str">
            <v>EMBOÇO OU MASSA ÚNICA EM ARGAMASSA TRAÇO 1:2:8, PREPARO MANUAL, APLICADA MANUALMENTE EM PANOS DE FACHADA COM PRESENÇA DE VÃOS, ESPESSURA MAIOR OU IGUAL A 50 MM. AF_06/2014</v>
          </cell>
          <cell r="C5581" t="str">
            <v>M2</v>
          </cell>
          <cell r="D5581">
            <v>68.58</v>
          </cell>
        </row>
        <row r="5582">
          <cell r="A5582">
            <v>87791</v>
          </cell>
          <cell r="B5582" t="str">
            <v>EMBOÇO OU MASSA ÚNICA EM ARGAMASSA INDUSTRIALIZADA, PREPARO MECÂNICO E APLICAÇÃO COM EQUIPAMENTO DE MISTURA E PROJEÇÃO DE 1,5 M3/H DE ARGAMASSA EM PANOS DE FACHADA COM PRESENÇA DE VÃOS, ESPESSURA MAIOR OU IGUAL A 50 MM. AF_06/2014</v>
          </cell>
          <cell r="C5582" t="str">
            <v>M2</v>
          </cell>
          <cell r="D5582">
            <v>81.12</v>
          </cell>
        </row>
        <row r="5583">
          <cell r="A5583">
            <v>87792</v>
          </cell>
          <cell r="B5583" t="str">
            <v>EMBOÇO OU MASSA ÚNICA EM ARGAMASSA TRAÇO 1:2:8, PREPARO MECÂNICO COM BETONEIRA 400 L, APLICADA MANUALMENTE EM PANOS CEGOS DE FACHADA (SEM PRESENÇA DE VÃOS), ESPESSURA DE 25 MM. AF_06/2014</v>
          </cell>
          <cell r="C5583" t="str">
            <v>M2</v>
          </cell>
          <cell r="D5583">
            <v>25.37</v>
          </cell>
        </row>
        <row r="5584">
          <cell r="A5584">
            <v>87794</v>
          </cell>
          <cell r="B5584" t="str">
            <v>EMBOÇO OU MASSA ÚNICA EM ARGAMASSA TRAÇO 1:2:8, PREPARO MANUAL, APLICADA MANUALMENTE EM PANOS CEGOS DE FACHADA (SEM PRESENÇA DE VÃOS), ESPESSURA DE 25 MM. AF_06/2014</v>
          </cell>
          <cell r="C5584" t="str">
            <v>M2</v>
          </cell>
          <cell r="D5584">
            <v>27.29</v>
          </cell>
        </row>
        <row r="5585">
          <cell r="A5585">
            <v>87795</v>
          </cell>
          <cell r="B5585" t="str">
            <v>EMBOÇO OU MASSA ÚNICA EM ARGAMASSA INDUSTRIALIZADA, PREPARO MECÂNICO E APLICAÇÃO COM EQUIPAMENTO DE MISTURA E PROJEÇÃO DE 1,5 M3/H DE ARGAMASSA EM PANOS CEGOS DE FACHADA (SEM PRESENÇA DE VÃOS), ESPESSURA DE 25 MM. AF_06/2014</v>
          </cell>
          <cell r="C5585" t="str">
            <v>M2</v>
          </cell>
          <cell r="D5585">
            <v>33.01</v>
          </cell>
        </row>
        <row r="5586">
          <cell r="A5586">
            <v>87797</v>
          </cell>
          <cell r="B5586" t="str">
            <v>EMBOÇO OU MASSA ÚNICA EM ARGAMASSA TRAÇO 1:2:8, PREPARO MECÂNICO COM BETONEIRA 400 L, APLICADA MANUALMENTE EM PANOS CEGOS DE FACHADA (SEM PRESENÇA DE VÃOS), ESPESSURA DE 35 MM. AF_06/2014</v>
          </cell>
          <cell r="C5586" t="str">
            <v>M2</v>
          </cell>
          <cell r="D5586">
            <v>31.48</v>
          </cell>
        </row>
        <row r="5587">
          <cell r="A5587">
            <v>87799</v>
          </cell>
          <cell r="B5587" t="str">
            <v>EMBOÇO OU MASSA ÚNICA EM ARGAMASSA TRAÇO 1:2:8, PREPARO MANUAL, APLICADA MANUALMENTE EM PANOS CEGOS DE FACHADA (SEM PRESENÇA DE VÃOS), ESPESSURA DE 35 MM. AF_06/2014</v>
          </cell>
          <cell r="C5587" t="str">
            <v>M2</v>
          </cell>
          <cell r="D5587">
            <v>34.049999999999997</v>
          </cell>
        </row>
        <row r="5588">
          <cell r="A5588">
            <v>87800</v>
          </cell>
          <cell r="B5588" t="str">
            <v>EMBOÇO OU MASSA ÚNICA EM ARGAMASSA INDUSTRIALIZADA, PREPARO MECÂNICO E APLICAÇÃO COM EQUIPAMENTO DE MISTURA E PROJEÇÃO DE 1,5 M3/H DE ARGAMASSA EM PANOS CEGOS DE FACHADA (SEM PRESENÇA DE VÃOS), ESPESSURA DE 35 MM. AF_06/2014</v>
          </cell>
          <cell r="C5588" t="str">
            <v>M2</v>
          </cell>
          <cell r="D5588">
            <v>43.12</v>
          </cell>
        </row>
        <row r="5589">
          <cell r="A5589">
            <v>87801</v>
          </cell>
          <cell r="B5589" t="str">
            <v>EMBOÇO OU MASSA ÚNICA EM ARGAMASSA TRAÇO 1:2:8, PREPARO MECÂNICO COM BETONEIRA 400 L, APLICADA MANUALMENTE EM PANOS CEGOS DE FACHADA (SEM PRESENÇA DE VÃOS), ESPESSURA DE 45 MM. AF_06/2014</v>
          </cell>
          <cell r="C5589" t="str">
            <v>M2</v>
          </cell>
          <cell r="D5589">
            <v>37.58</v>
          </cell>
        </row>
        <row r="5590">
          <cell r="A5590">
            <v>87803</v>
          </cell>
          <cell r="B5590" t="str">
            <v>EMBOÇO OU MASSA ÚNICA EM ARGAMASSA TRAÇO 1:2:8, PREPARO MANUAL, APLICADA MANUALMENTE EM PANOS CEGOS DE FACHADA (SEM PRESENÇA DE VÃOS), ESPESSURA DE 45 MM. AF_06/2014</v>
          </cell>
          <cell r="C5590" t="str">
            <v>M2</v>
          </cell>
          <cell r="D5590">
            <v>40.799999999999997</v>
          </cell>
        </row>
        <row r="5591">
          <cell r="A5591">
            <v>87804</v>
          </cell>
          <cell r="B5591" t="str">
            <v>EMBOÇO OU MASSA ÚNICA EM ARGAMASSA INDUSTRIALIZADA, PREPARO MECÂNICO E APLICAÇÃO COM EQUIPAMENTO DE MISTURA E PROJEÇÃO DE 1,5 M3/H DE ARGAMASSA EM PANOS CEGOS DE FACHADA (SEM PRESENÇA DE VÃOS), ESPESSURA DE 45 MM. AF_06/2014</v>
          </cell>
          <cell r="C5591" t="str">
            <v>M2</v>
          </cell>
          <cell r="D5591">
            <v>53.24</v>
          </cell>
        </row>
        <row r="5592">
          <cell r="A5592">
            <v>87805</v>
          </cell>
          <cell r="B5592" t="str">
            <v>EMBOÇO OU MASSA ÚNICA EM ARGAMASSA TRAÇO 1:2:8, PREPARO MECÂNICO COM BETONEIRA 400 L, APLICADA MANUALMENTE EM PANOS CEGOS DE FACHADA (SEM PRESENÇA DE VÃOS), ESPESSURA MAIOR OU IGUAL A 50 MM. AF_06/2014</v>
          </cell>
          <cell r="C5592" t="str">
            <v>M2</v>
          </cell>
          <cell r="D5592">
            <v>43.16</v>
          </cell>
        </row>
        <row r="5593">
          <cell r="A5593">
            <v>87807</v>
          </cell>
          <cell r="B5593" t="str">
            <v>EMBOÇO OU MASSA ÚNICA EM ARGAMASSA TRAÇO 1:2:8, PREPARO MANUAL, APLICADA MANUALMENTE EM PANOS CEGOS DE FACHADA (SEM PRESENÇA DE VÃOS), ESPESSURA MAIOR OU IGUAL A 50 MM. AF_06/2014</v>
          </cell>
          <cell r="C5593" t="str">
            <v>M2</v>
          </cell>
          <cell r="D5593">
            <v>46.71</v>
          </cell>
        </row>
        <row r="5594">
          <cell r="A5594">
            <v>87808</v>
          </cell>
          <cell r="B5594" t="str">
            <v>EMBOÇO OU MASSA ÚNICA EM ARGAMASSA INDUSTRIALIZADA, PREPARO MECÂNICO E APLICAÇÃO COM EQUIPAMENTO DE MISTURA E PROJEÇÃO DE 1,5 M3/H DE ARGAMASSA EM PANOS CEGOS DE FACHADA (SEM PRESENÇA DE VÃOS), ESPESSURA MAIOR OU IGUAL A 50 MM. AF_06/2014</v>
          </cell>
          <cell r="C5594" t="str">
            <v>M2</v>
          </cell>
          <cell r="D5594">
            <v>57.97</v>
          </cell>
        </row>
        <row r="5595">
          <cell r="A5595">
            <v>87809</v>
          </cell>
          <cell r="B5595" t="str">
            <v>EMBOÇO OU MASSA ÚNICA EM ARGAMASSA TRAÇO 1:2:8, PREPARO MECÂNICO COM BETONEIRA 400 L, APLICADA MANUALMENTE EM SUPERFÍCIES EXTERNAS DA SACADA, ESPESSURA DE 25 MM, SEM USO DE TELA METÁLICA DE REFORÇO CONTRA FISSURAÇÃO. AF_06/2014</v>
          </cell>
          <cell r="C5595" t="str">
            <v>M2</v>
          </cell>
          <cell r="D5595">
            <v>59.46</v>
          </cell>
        </row>
        <row r="5596">
          <cell r="A5596">
            <v>87811</v>
          </cell>
          <cell r="B5596" t="str">
            <v>EMBOÇO OU MASSA ÚNICA EM ARGAMASSA TRAÇO 1:2:8, PREPARO MANUAL, APLICADA MANUALMENTE EM SUPERFÍCIES EXTERNAS DA SACADA, ESPESSURA DE 25 MM, SEM USO DE TELA METÁLICA DE REFORÇO CONTRA FISSURAÇÃO. AF_06/2014</v>
          </cell>
          <cell r="C5596" t="str">
            <v>M2</v>
          </cell>
          <cell r="D5596">
            <v>61.38</v>
          </cell>
        </row>
        <row r="5597">
          <cell r="A5597">
            <v>87812</v>
          </cell>
          <cell r="B5597" t="str">
            <v>EMBOÇO OU MASSA ÚNICA EM ARGAMASSA INDUSTRIALIZADA, PREPARO MECÂNICO E APLICAÇÃO COM EQUIPAMENTO DE MISTURA E PROJEÇÃO DE 1,5 M3/H EM SUPERFÍCIES EXTERNAS DA SACADA, ESPESSURA 25 MM, SEM USO DE TELA METÁLICA. AF_06/2014</v>
          </cell>
          <cell r="C5597" t="str">
            <v>M2</v>
          </cell>
          <cell r="D5597">
            <v>66.78</v>
          </cell>
        </row>
        <row r="5598">
          <cell r="A5598">
            <v>87813</v>
          </cell>
          <cell r="B5598" t="str">
            <v>EMBOÇO OU MASSA ÚNICA EM ARGAMASSA TRAÇO 1:2:8, PREPARO MECÂNICO COM BETONEIRA 400 L, APLICADA MANUALMENTE EM SUPERFÍCIES EXTERNAS DA SACADA, ESPESSURA DE 35 MM, SEM USO DE TELA METÁLICA DE REFORÇO CONTRA FISSURAÇÃO. AF_06/2014</v>
          </cell>
          <cell r="C5598" t="str">
            <v>M2</v>
          </cell>
          <cell r="D5598">
            <v>65.569999999999993</v>
          </cell>
        </row>
        <row r="5599">
          <cell r="A5599">
            <v>87815</v>
          </cell>
          <cell r="B5599" t="str">
            <v>EMBOÇO OU MASSA ÚNICA EM ARGAMASSA TRAÇO 1:2:8, PREPARO MANUAL, APLICADA MANUALMENTE EM SUPERFÍCIES EXTERNAS DA SACADA, ESPESSURA DE 35 MM, SEM USO DE TELA METÁLICA DE REFORÇO CONTRA FISSURAÇÃO. AF_06/2014</v>
          </cell>
          <cell r="C5599" t="str">
            <v>M2</v>
          </cell>
          <cell r="D5599">
            <v>68.14</v>
          </cell>
        </row>
        <row r="5600">
          <cell r="A5600">
            <v>87816</v>
          </cell>
          <cell r="B5600" t="str">
            <v>EMBOÇO OU MASSA ÚNICA EM ARGAMASSA INDUSTRIALIZADA, PREPARO MECÂNICO E APLICAÇÃO COM EQUIPAMENTO DE MISTURA E PROJEÇÃO DE 1,5 M3/H EM SUPERFÍCIES EXTERNAS DA SACADA, ESPESSURA 35 MM, SEM USO DE TELA METÁLICA. AF_06/2014</v>
          </cell>
          <cell r="C5600" t="str">
            <v>M2</v>
          </cell>
          <cell r="D5600">
            <v>76.89</v>
          </cell>
        </row>
        <row r="5601">
          <cell r="A5601">
            <v>87817</v>
          </cell>
          <cell r="B5601" t="str">
            <v>EMBOÇO OU MASSA ÚNICA EM ARGAMASSA TRAÇO 1:2:8, PREPARO MECÂNICO COM BETONEIRA 400 L, APLICADA MANUALMENTE EM SUPERFÍCIES EXTERNAS DA SACADA, ESPESSURA DE 45 MM, SEM USO DE TELA METÁLICA DE REFORÇO CONTRA FISSURAÇÃO. AF_06/2014</v>
          </cell>
          <cell r="C5601" t="str">
            <v>M2</v>
          </cell>
          <cell r="D5601">
            <v>71.36</v>
          </cell>
        </row>
        <row r="5602">
          <cell r="A5602">
            <v>87819</v>
          </cell>
          <cell r="B5602" t="str">
            <v>EMBOÇO OU MASSA ÚNICA EM ARGAMASSA TRAÇO 1:2:8, PREPARO MANUAL, APLICADA MANUALMENTE EM SUPERFÍCIES EXTERNAS DA SACADA, ESPESSURA DE 45 MM, SEM USO DE TELA METÁLICA DE REFORÇO CONTRA FISSURAÇÃO. AF_06/2014</v>
          </cell>
          <cell r="C5602" t="str">
            <v>M2</v>
          </cell>
          <cell r="D5602">
            <v>74.58</v>
          </cell>
        </row>
        <row r="5603">
          <cell r="A5603">
            <v>87820</v>
          </cell>
          <cell r="B5603" t="str">
            <v>EMBOÇO OU MASSA ÚNICA EM ARGAMASSA INDUSTRIALIZADA, PREPARO MECÂNICO E APLICAÇÃO COM EQUIPAMENTO DE MISTURA E PROJEÇÃO DE 1,5 M3/H EM SUPERFÍCIES EXTERNAS DA SACADA, ESPESSURA 45 MM, SEM USO DE TELA METÁLICA. AF_06/2014</v>
          </cell>
          <cell r="C5603" t="str">
            <v>M2</v>
          </cell>
          <cell r="D5603">
            <v>87.01</v>
          </cell>
        </row>
        <row r="5604">
          <cell r="A5604">
            <v>87821</v>
          </cell>
          <cell r="B5604" t="str">
            <v>EMBOÇO OU MASSA ÚNICA EM ARGAMASSA TRAÇO 1:2:8, PREPARO MECÂNICO COM BETONEIRA 400 L, APLICADA MANUALMENTE EM SUPERFÍCIES EXTERNAS DA SACADA, ESPESSURA MAIOR OU IGUAL A 50 MM, SEM USO DE TELA METÁLICA DE REFORÇO CONTRA FISSURAÇÃO. AF_06/2014</v>
          </cell>
          <cell r="C5604" t="str">
            <v>M2</v>
          </cell>
          <cell r="D5604">
            <v>102.55</v>
          </cell>
        </row>
        <row r="5605">
          <cell r="A5605">
            <v>87823</v>
          </cell>
          <cell r="B5605" t="str">
            <v>EMBOÇO OU MASSA ÚNICA EM ARGAMASSA TRAÇO 1:2:8, PREPARO MANUAL, APLICADA MANUALMENTE EM SUPERFÍCIES EXTERNAS DA SACADA, ESPESSURA MAIOR OU IGUAL A 50 MM, SEM USO DE TELA METÁLICA DE REFORÇO CONTRA FISSURAÇÃO. AF_06/2014</v>
          </cell>
          <cell r="C5605" t="str">
            <v>M2</v>
          </cell>
          <cell r="D5605">
            <v>106.1</v>
          </cell>
        </row>
        <row r="5606">
          <cell r="A5606">
            <v>87824</v>
          </cell>
          <cell r="B5606" t="str">
            <v>EMBOÇO OU MASSA ÚNICA EM ARGAMASSA INDUSTRIALIZADA, PREPARO MECÂNICO E APLICAÇÃO COM EQUIPAMENTO DE MISTURA E PROJEÇÃO DE 1,5 M3/H EM SUPERFÍCIES EXTERNAS DA SACADA, ESPESSURA MAIOR OU IGUAL A 50 MM, SEM USO DE TELA METÁLICA. AF_06/2014</v>
          </cell>
          <cell r="C5606" t="str">
            <v>M2</v>
          </cell>
          <cell r="D5606">
            <v>117.05</v>
          </cell>
        </row>
        <row r="5607">
          <cell r="A5607">
            <v>87825</v>
          </cell>
          <cell r="B5607" t="str">
            <v>EMBOÇO OU MASSA ÚNICA EM ARGAMASSA TRAÇO 1:2:8, PREPARO MECÂNICO COM BETONEIRA 400 L, APLICADA MANUALMENTE NAS PAREDES INTERNAS DA SACADA, ESPESSURA DE 25 MM, SEM USO DE TELA METÁLICA DE REFORÇO CONTRA FISSURAÇÃO. AF_06/2014</v>
          </cell>
          <cell r="C5607" t="str">
            <v>M2</v>
          </cell>
          <cell r="D5607">
            <v>47.28</v>
          </cell>
        </row>
        <row r="5608">
          <cell r="A5608">
            <v>87827</v>
          </cell>
          <cell r="B5608" t="str">
            <v>EMBOÇO OU MASSA ÚNICA EM ARGAMASSA TRAÇO 1:2:8, PREPARO MANUAL, APLICADA MANUALMENTE NAS PAREDES INTERNAS DA SACADA, ESPESSURA DE 25 MM, SEM USO DE TELA METÁLICA DE REFORÇO CONTRA FISSURAÇÃO. AF_06/2014</v>
          </cell>
          <cell r="C5608" t="str">
            <v>M2</v>
          </cell>
          <cell r="D5608">
            <v>49.63</v>
          </cell>
        </row>
        <row r="5609">
          <cell r="A5609">
            <v>87828</v>
          </cell>
          <cell r="B5609" t="str">
            <v>EMBOÇO OU MASSA ÚNICA EM ARGAMASSA INDUSTRIALIZADA, PREPARO MECÂNICO E APLICAÇÃO COM EQUIPAMENTO DE MISTURA E PROJEÇÃO DE 1,5 M3/H NAS PAREDES INTERNAS DA SACADA, ESPESSURA 25 MM, SEM USO DE TELA METÁLICA. AF_06/2014</v>
          </cell>
          <cell r="C5609" t="str">
            <v>M2</v>
          </cell>
          <cell r="D5609">
            <v>57.56</v>
          </cell>
        </row>
        <row r="5610">
          <cell r="A5610">
            <v>87829</v>
          </cell>
          <cell r="B5610" t="str">
            <v>EMBOÇO OU MASSA ÚNICA EM ARGAMASSA TRAÇO 1:2:8, PREPARO MECÂNICO COM BETONEIRA 400 L, APLICADA MANUALMENTE NAS PAREDES INTERNAS DA SACADA, ESPESSURA DE 35 MM, SEM USO DE TELA METÁLICA DE REFORÇO CONTRA FISSURAÇÃO. AF_06/2014</v>
          </cell>
          <cell r="C5610" t="str">
            <v>M2</v>
          </cell>
          <cell r="D5610">
            <v>54.17</v>
          </cell>
        </row>
        <row r="5611">
          <cell r="A5611">
            <v>87831</v>
          </cell>
          <cell r="B5611" t="str">
            <v>EMBOÇO OU MASSA ÚNICA EM ARGAMASSA TRAÇO 1:2:8, PREPARO MANUAL, APLICADA MANUALMENTE NAS PAREDES INTERNAS DA SACADA, ESPESSURA DE 35 MM, SEM USO DE TELA METÁLICA DE REFORÇO CONTRA FISSURAÇÃO. AF_06/2014</v>
          </cell>
          <cell r="C5611" t="str">
            <v>M2</v>
          </cell>
          <cell r="D5611">
            <v>57.32</v>
          </cell>
        </row>
        <row r="5612">
          <cell r="A5612">
            <v>87832</v>
          </cell>
          <cell r="B5612" t="str">
            <v>EMBOÇO OU MASSA ÚNICA EM ARGAMASSA INDUSTRIALIZADA, PREPARO MECÂNICO E APLICAÇÃO COM EQUIPAMENTO DE MISTURA E PROJEÇÃO DE 1,5 M3/H DE ARGAMASSA NAS PAREDES INTERNAS DA SACADA, ESPESSURA 35 MM, SEM USO DE TELA METÁLICA. AF_06/2014</v>
          </cell>
          <cell r="C5612" t="str">
            <v>M2</v>
          </cell>
          <cell r="D5612">
            <v>69.349999999999994</v>
          </cell>
        </row>
        <row r="5613">
          <cell r="A5613">
            <v>87834</v>
          </cell>
          <cell r="B5613" t="str">
            <v>REVESTIMENTO DECORATIVO MONOCAMADA APLICADO MANUALMENTE EM PANOS CEGOS DA FACHADA DE UM EDIFÍCIO DE ESTRUTURA CONVENCIONAL, COM ACABAMENTO RASPADO. AF_06/2014</v>
          </cell>
          <cell r="C5613" t="str">
            <v>M2</v>
          </cell>
          <cell r="D5613">
            <v>106.91</v>
          </cell>
        </row>
        <row r="5614">
          <cell r="A5614">
            <v>87835</v>
          </cell>
          <cell r="B5614" t="str">
            <v>REVESTIMENTO DECORATIVO MONOCAMADA APLICADO MANUALMENTE EM PANOS CEGOS DA FACHADA DE UM EDIFÍCIO DE ALVENARIA ESTRUTURAL, COM ACABAMENTO RASPADO. AF_06/2014</v>
          </cell>
          <cell r="C5614" t="str">
            <v>M2</v>
          </cell>
          <cell r="D5614">
            <v>72.75</v>
          </cell>
        </row>
        <row r="5615">
          <cell r="A5615">
            <v>87836</v>
          </cell>
          <cell r="B5615" t="str">
            <v>REVESTIMENTO DECORATIVO MONOCAMADA APLICADO COM EQUIPAMENTO DE PROJEÇÃO EM PANOS CEGOS DA FACHADA DE UM EDIFÍCIO DE ESTRUTURA CONVENCIONAL, COM ACABAMENTO RASPADO. AF_06/2014</v>
          </cell>
          <cell r="C5615" t="str">
            <v>M2</v>
          </cell>
          <cell r="D5615">
            <v>101.52</v>
          </cell>
        </row>
        <row r="5616">
          <cell r="A5616">
            <v>87837</v>
          </cell>
          <cell r="B5616" t="str">
            <v>REVESTIMENTO DECORATIVO MONOCAMADA APLICADO COM EQUIPAMENTO DE PROJEÇÃO EM PANOS CEGOS DA FACHADA DE UM EDIFÍCIO DE ALVENARIA ESTRUTURAL, COM ACABAMENTO RASPADO. AF_06/2014</v>
          </cell>
          <cell r="C5616" t="str">
            <v>M2</v>
          </cell>
          <cell r="D5616">
            <v>67.97</v>
          </cell>
        </row>
        <row r="5617">
          <cell r="A5617">
            <v>87838</v>
          </cell>
          <cell r="B5617" t="str">
            <v>REVESTIMENTO DECORATIVO MONOCAMADA APLICADO MANUALMENTE EM PANOS DA FACHADA COM PRESENÇA DE VÃOS, DE UM EDIFÍCIO DE ESTRUTURA CONVENCIONAL E ACABAMENTO RASPADO. AF_06/2014</v>
          </cell>
          <cell r="C5617" t="str">
            <v>M2</v>
          </cell>
          <cell r="D5617">
            <v>112.88</v>
          </cell>
        </row>
        <row r="5618">
          <cell r="A5618">
            <v>87839</v>
          </cell>
          <cell r="B5618" t="str">
            <v>REVESTIMENTO DECORATIVO MONOCAMADA APLICADO MANUALMENTE EM PANOS DA FACHADA COM PRESENÇA DE VÃOS, DE UM EDIFÍCIO DE ALVENARIA ESTRUTURAL E ACABAMENTO RASPADO. AF_06/2014</v>
          </cell>
          <cell r="C5618" t="str">
            <v>M2</v>
          </cell>
          <cell r="D5618">
            <v>76.790000000000006</v>
          </cell>
        </row>
        <row r="5619">
          <cell r="A5619">
            <v>87840</v>
          </cell>
          <cell r="B5619" t="str">
            <v>REVESTIMENTO DECORATIVO MONOCAMADA APLICADO COM EQUIPAMENTO DE PROJEÇÃO EM PANOS DA FACHADA COM PRESENÇA DE VÃOS, DE UM EDIFÍCIO DE ESTRUTURA CONVENCIONAL E ACABAMENTO RASPADO. AF_06/2014</v>
          </cell>
          <cell r="C5619" t="str">
            <v>M2</v>
          </cell>
          <cell r="D5619">
            <v>106.29</v>
          </cell>
        </row>
        <row r="5620">
          <cell r="A5620">
            <v>87841</v>
          </cell>
          <cell r="B5620" t="str">
            <v>REVESTIMENTO DECORATIVO MONOCAMADA APLICADO COM EQUIPAMENTO DE PROJEÇÃO EM PANOS DA FACHADA COM PRESENÇA DE VÃOS, DE UM EDIFÍCIO DE ALVENARIA ESTRUTURAL E ACABAMENTO RASPADO. AF_06/2014</v>
          </cell>
          <cell r="C5620" t="str">
            <v>M2</v>
          </cell>
          <cell r="D5620">
            <v>70.790000000000006</v>
          </cell>
        </row>
        <row r="5621">
          <cell r="A5621">
            <v>87842</v>
          </cell>
          <cell r="B5621" t="str">
            <v>REVESTIMENTO DECORATIVO MONOCAMADA APLICADO MANUALMENTE EM SUPERFÍCIES EXTERNAS DA SACADA DE UM EDIFÍCIO DE ESTRUTURA CONVENCIONAL E ACABAMENTO RASPADO. AF_06/2014</v>
          </cell>
          <cell r="C5621" t="str">
            <v>M2</v>
          </cell>
          <cell r="D5621">
            <v>110.82</v>
          </cell>
        </row>
        <row r="5622">
          <cell r="A5622">
            <v>87843</v>
          </cell>
          <cell r="B5622" t="str">
            <v>REVESTIMENTO DECORATIVO MONOCAMADA APLICADO MANUALMENTE EM SUPERFÍCIES EXTERNAS DA SACADA DE UM EDIFÍCIO DE ALVENARIA ESTRUTURAL E ACABAMENTO RASPADO. AF_06/2014</v>
          </cell>
          <cell r="C5622" t="str">
            <v>M2</v>
          </cell>
          <cell r="D5622">
            <v>82.91</v>
          </cell>
        </row>
        <row r="5623">
          <cell r="A5623">
            <v>87844</v>
          </cell>
          <cell r="B5623" t="str">
            <v>REVESTIMENTO DECORATIVO MONOCAMADA APLICADO COM EQUIPAMENTO DE PROJEÇÃO EM SUPERFÍCIES EXTERNAS DA SACADA DE UM EDIFÍCIO DE ESTRUTURA CONVENCIONAL E ACABAMENTO RASPADO. AF_06/2014</v>
          </cell>
          <cell r="C5623" t="str">
            <v>M2</v>
          </cell>
          <cell r="D5623">
            <v>101</v>
          </cell>
        </row>
        <row r="5624">
          <cell r="A5624">
            <v>87845</v>
          </cell>
          <cell r="B5624" t="str">
            <v>REVESTIMENTO DECORATIVO MONOCAMADA APLICADO COM EQUIPAMENTO DE PROJEÇÃO EM SUPERFÍCIES EXTERNAS DA SACADA DE UM EDIFÍCIO DE ALVENARIA ESTRUTURAL E ACABAMENTO RASPADO. AF_06/2014</v>
          </cell>
          <cell r="C5624" t="str">
            <v>M2</v>
          </cell>
          <cell r="D5624">
            <v>73.709999999999994</v>
          </cell>
        </row>
        <row r="5625">
          <cell r="A5625">
            <v>87846</v>
          </cell>
          <cell r="B5625" t="str">
            <v>REVESTIMENTO DECORATIVO MONOCAMADA APLICADO MANUALMENTE EM PANOS CEGOS DA FACHADA DE UM EDIFÍCIO DE ESTRUTURA CONVENCIONAL, COM ACABAMENTO TRAVERTINO. AF_06/2014</v>
          </cell>
          <cell r="C5625" t="str">
            <v>M2</v>
          </cell>
          <cell r="D5625">
            <v>116.07</v>
          </cell>
        </row>
        <row r="5626">
          <cell r="A5626">
            <v>87847</v>
          </cell>
          <cell r="B5626" t="str">
            <v>REVESTIMENTO DECORATIVO MONOCAMADA APLICADO MANUALMENTE EM PANOS CEGOS DA FACHADA DE UM EDIFÍCIO DE ALVENARIA ESTRUTURAL, COM ACABAMENTO TRAVERTINO. AF_06/2014</v>
          </cell>
          <cell r="C5626" t="str">
            <v>M2</v>
          </cell>
          <cell r="D5626">
            <v>81.93</v>
          </cell>
        </row>
        <row r="5627">
          <cell r="A5627">
            <v>87848</v>
          </cell>
          <cell r="B5627" t="str">
            <v>REVESTIMENTO DECORATIVO MONOCAMADA APLICADO COM EQUIPAMENTO DE PROJEÇÃO EM PANOS CEGOS DA FACHADA DE UM EDIFÍCIO DE ESTRUTURA CONVENCIONAL, COM ACABAMENTO TRAVERTINO. AF_06/2014</v>
          </cell>
          <cell r="C5627" t="str">
            <v>M2</v>
          </cell>
          <cell r="D5627">
            <v>109.77</v>
          </cell>
        </row>
        <row r="5628">
          <cell r="A5628">
            <v>87849</v>
          </cell>
          <cell r="B5628" t="str">
            <v>REVESTIMENTO DECORATIVO MONOCAMADA APLICADO COM EQUIPAMENTO DE PROJEÇÃO EM PANOS CEGOS DA FACHADA DE UM EDIFÍCIO DE ALVENARIA ESTRUTURAL, COM ACABAMENTO TRAVERTINO. AF_06/2014</v>
          </cell>
          <cell r="C5628" t="str">
            <v>M2</v>
          </cell>
          <cell r="D5628">
            <v>76.22</v>
          </cell>
        </row>
        <row r="5629">
          <cell r="A5629">
            <v>87850</v>
          </cell>
          <cell r="B5629" t="str">
            <v>REVESTIMENTO DECORATIVO MONOCAMADA APLICADO MANUALMENTE EM PANOS DA FACHADA COM PRESENÇA DE VÃOS, DE UM EDIFÍCIO DE ESTRUTURA CONVENCIONAL E ACABAMENTO TRAVERTINO. AF_06/2014</v>
          </cell>
          <cell r="C5629" t="str">
            <v>M2</v>
          </cell>
          <cell r="D5629">
            <v>122.08</v>
          </cell>
        </row>
        <row r="5630">
          <cell r="A5630">
            <v>87851</v>
          </cell>
          <cell r="B5630" t="str">
            <v>REVESTIMENTO DECORATIVO MONOCAMADA APLICADO MANUALMENTE EM PANOS DA FACHADA COM PRESENÇA DE VÃOS, DE UM EDIFÍCIO DE ALVENARIA ESTRUTURAL E ACABAMENTO TRAVERTINO. AF_06/2014</v>
          </cell>
          <cell r="C5630" t="str">
            <v>M2</v>
          </cell>
          <cell r="D5630">
            <v>85.98</v>
          </cell>
        </row>
        <row r="5631">
          <cell r="A5631">
            <v>87852</v>
          </cell>
          <cell r="B5631" t="str">
            <v>REVESTIMENTO DECORATIVO MONOCAMADA APLICADO COM EQUIPAMENTO DE PROJEÇÃO EM PANOS DA FACHADA COM PRESENÇA DE VÃOS, DE UM EDIFÍCIO DE ESTRUTURA CONVENCIONAL E ACABAMENTO TRAVERTINO. AF_06/2014</v>
          </cell>
          <cell r="C5631" t="str">
            <v>M2</v>
          </cell>
          <cell r="D5631">
            <v>114.52</v>
          </cell>
        </row>
        <row r="5632">
          <cell r="A5632">
            <v>87853</v>
          </cell>
          <cell r="B5632" t="str">
            <v>REVESTIMENTO DECORATIVO MONOCAMADA APLICADO COM EQUIPAMENTO DE PROJEÇÃO EM PANOS DA FACHADA COM PRESENÇA DE VÃOS, DE UM EDIFÍCIO DE ALVENARIA ESTRUTURAL E ACABAMENTO TRAVERTINO. AF_06/2014</v>
          </cell>
          <cell r="C5632" t="str">
            <v>M2</v>
          </cell>
          <cell r="D5632">
            <v>79.02</v>
          </cell>
        </row>
        <row r="5633">
          <cell r="A5633">
            <v>87854</v>
          </cell>
          <cell r="B5633" t="str">
            <v>REVESTIMENTO DECORATIVO MONOCAMADA APLICADO MANUALMENTE EM SUPERFÍCIES EXTERNAS DA SACADA DE UM EDIFÍCIO DE ESTRUTURA CONVENCIONAL E ACABAMENTO TRAVERTINO. AF_06/2014</v>
          </cell>
          <cell r="C5633" t="str">
            <v>M2</v>
          </cell>
          <cell r="D5633">
            <v>119.99</v>
          </cell>
        </row>
        <row r="5634">
          <cell r="A5634">
            <v>87855</v>
          </cell>
          <cell r="B5634" t="str">
            <v>REVESTIMENTO DECORATIVO MONOCAMADA APLICADO MANUALMENTE EM SUPERFÍCIES EXTERNAS DA SACADA DE UM EDIFÍCIO DE ALVENARIA ESTRUTURAL E ACABAMENTO TRAVERTINO. AF_06/2014</v>
          </cell>
          <cell r="C5634" t="str">
            <v>M2</v>
          </cell>
          <cell r="D5634">
            <v>92.1</v>
          </cell>
        </row>
        <row r="5635">
          <cell r="A5635">
            <v>87856</v>
          </cell>
          <cell r="B5635" t="str">
            <v>REVESTIMENTO DECORATIVO MONOCAMADA APLICADO COM EQUIPAMENTO DE PROJEÇÃO EM SUPERFÍCIES EXTERNAS DA SACADA DE UM EDIFÍCIO DE ESTRUTURA CONVENCIONAL E ACABAMENTO TRAVERTINO. AF_06/2014</v>
          </cell>
          <cell r="C5635" t="str">
            <v>M2</v>
          </cell>
          <cell r="D5635">
            <v>109.25</v>
          </cell>
        </row>
        <row r="5636">
          <cell r="A5636">
            <v>87857</v>
          </cell>
          <cell r="B5636" t="str">
            <v>REVESTIMENTO DECORATIVO MONOCAMADA APLICADO COM EQUIPAMENTO DE PROJEÇÃO EM SUPERFÍCIES EXTERNAS DA SACADA DE UM EDIFÍCIO DE ALVENARIA ESTRUTURAL E ACABAMENTO TRAVERTINO. AF_06/2014</v>
          </cell>
          <cell r="C5636" t="str">
            <v>M2</v>
          </cell>
          <cell r="D5636">
            <v>81.94</v>
          </cell>
        </row>
        <row r="5637">
          <cell r="A5637">
            <v>87858</v>
          </cell>
          <cell r="B5637" t="str">
            <v>REVESTIMENTO DECORATIVO MONOCAMADA APLICADO MANUALMENTE NAS PAREDES INTERNAS DA SACADA COM ACABAMENTO RASPADO. AF_06/2014</v>
          </cell>
          <cell r="C5637" t="str">
            <v>M2</v>
          </cell>
          <cell r="D5637">
            <v>79.459999999999994</v>
          </cell>
        </row>
        <row r="5638">
          <cell r="A5638">
            <v>87859</v>
          </cell>
          <cell r="B5638" t="str">
            <v>REVESTIMENTO DECORATIVO MONOCAMADA APLICADO MANUALMENTE NAS PAREDES INTERNAS DA SACADA COM ACABAMENTO TRAVERTINO. AF_06/2014</v>
          </cell>
          <cell r="C5638" t="str">
            <v>M2</v>
          </cell>
          <cell r="D5638">
            <v>92.8</v>
          </cell>
        </row>
        <row r="5639">
          <cell r="A5639">
            <v>89048</v>
          </cell>
          <cell r="B5639" t="str">
            <v>(COMPOSIÇÃO REPRESENTATIVA) DO SERVIÇO DE EMBOÇO/MASSA ÚNICA, TRAÇO 1:2:8, PREPARO MECÂNICO, COM BETONEIRA DE 400L, EM PAREDES DE AMBIENTES INTERNOS, COM EXECUÇÃO DE TALISCAS, PARA EDIFICAÇÃO HABITACIONAL MULTIFAMILIAR (PRÉDIO). AF_11/2014</v>
          </cell>
          <cell r="C5639" t="str">
            <v>M2</v>
          </cell>
          <cell r="D5639">
            <v>24.85</v>
          </cell>
        </row>
        <row r="5640">
          <cell r="A5640">
            <v>89049</v>
          </cell>
          <cell r="B5640" t="str">
            <v>(COMPOSIÇÃO REPRESENTATIVA) DO SERVIÇO DE APLICAÇÃO MANUAL DE GESSO DESEMPENADO (SEM TALISCAS) EM TETO, ESPESSURA 0,5 CM, PARA EDIFICAÇÃO HABITACIONAL MULTIFAMILIAR (PRÉDIO). AF_11/2014</v>
          </cell>
          <cell r="C5640" t="str">
            <v>M2</v>
          </cell>
          <cell r="D5640">
            <v>16.37</v>
          </cell>
        </row>
        <row r="5641">
          <cell r="A5641">
            <v>89173</v>
          </cell>
          <cell r="B5641" t="str">
            <v>(COMPOSIÇÃO REPRESENTATIVA) DO SERVIÇO DE EMBOÇO/MASSA ÚNICA, APLICADO MANUALMENTE, TRAÇO 1:2:8, EM BETONEIRA DE 400L, PAREDES INTERNAS, COM EXECUÇÃO DE TALISCAS, EDIFICAÇÃO HABITACIONAL UNIFAMILIAR (CASAS) E EDIFICAÇÃO PÚBLICA PADRÃO. AF_12/2014</v>
          </cell>
          <cell r="C5641" t="str">
            <v>M2</v>
          </cell>
          <cell r="D5641">
            <v>24.45</v>
          </cell>
        </row>
        <row r="5642">
          <cell r="A5642">
            <v>90406</v>
          </cell>
          <cell r="B5642" t="str">
            <v>MASSA ÚNICA, PARA RECEBIMENTO DE PINTURA, EM ARGAMASSA TRAÇO 1:2:8, PREPARO MECÂNICO COM BETONEIRA 400L, APLICADA MANUALMENTE EM TETO, ESPESSURA DE 20MM, COM EXECUÇÃO DE TALISCAS. AF_03/2015</v>
          </cell>
          <cell r="C5642" t="str">
            <v>M2</v>
          </cell>
          <cell r="D5642">
            <v>31.76</v>
          </cell>
        </row>
        <row r="5643">
          <cell r="A5643">
            <v>90407</v>
          </cell>
          <cell r="B5643" t="str">
            <v>MASSA ÚNICA, PARA RECEBIMENTO DE PINTURA, EM ARGAMASSA TRAÇO 1:2:8, PREPARO MANUAL, APLICADA MANUALMENTE EM TETO, ESPESSURA DE 20MM, COM EXECUÇÃO DE TALISCAS. AF_03/2015</v>
          </cell>
          <cell r="C5643" t="str">
            <v>M2</v>
          </cell>
          <cell r="D5643">
            <v>34.22</v>
          </cell>
        </row>
        <row r="5644">
          <cell r="A5644">
            <v>90408</v>
          </cell>
          <cell r="B5644" t="str">
            <v>MASSA ÚNICA, PARA RECEBIMENTO DE PINTURA, EM ARGAMASSA TRAÇO 1:2:8, PREPARO MECÂNICO COM BETONEIRA 400L, APLICADA MANUALMENTE EM TETO, ESPESSURA DE 10MM, COM EXECUÇÃO DE TALISCAS. AF_03/2015</v>
          </cell>
          <cell r="C5644" t="str">
            <v>M2</v>
          </cell>
          <cell r="D5644">
            <v>22.94</v>
          </cell>
        </row>
        <row r="5645">
          <cell r="A5645">
            <v>90409</v>
          </cell>
          <cell r="B5645" t="str">
            <v>MASSA ÚNICA, PARA RECEBIMENTO DE PINTURA, EM ARGAMASSA TRAÇO 1:2:8, PREPARO MANUAL, APLICADA MANUALMENTE EM TETO, ESPESSURA DE 10MM, COM EXECUÇÃO DE TALISCAS. AF_03/2015</v>
          </cell>
          <cell r="C5645" t="str">
            <v>M2</v>
          </cell>
          <cell r="D5645">
            <v>24.33</v>
          </cell>
        </row>
        <row r="5646">
          <cell r="A5646">
            <v>5998</v>
          </cell>
          <cell r="B5646" t="str">
            <v>PASTA DE CIMENTO PORTLAND, ESPESSURA 1MM</v>
          </cell>
          <cell r="C5646" t="str">
            <v>M2</v>
          </cell>
          <cell r="D5646">
            <v>0.61</v>
          </cell>
        </row>
        <row r="5647">
          <cell r="A5647">
            <v>84084</v>
          </cell>
          <cell r="B5647" t="str">
            <v>APICOAMENTO MANUAL DE SUPERFICIE DE CONCRETO</v>
          </cell>
          <cell r="C5647" t="str">
            <v>M2</v>
          </cell>
          <cell r="D5647">
            <v>5.3</v>
          </cell>
        </row>
        <row r="5648">
          <cell r="A5648">
            <v>87242</v>
          </cell>
          <cell r="B5648" t="str">
            <v>REVESTIMENTO CERÂMICO PARA PAREDES EXTERNAS EM PASTILHAS DE PORCELANA 5 X 5 CM (PLACAS DE 30 X 30 CM), ALINHADAS A PRUMO, APLICADO EM PANOS COM VÃOS. AF_06/2014</v>
          </cell>
          <cell r="C5648" t="str">
            <v>M2</v>
          </cell>
          <cell r="D5648">
            <v>198.58</v>
          </cell>
        </row>
        <row r="5649">
          <cell r="A5649">
            <v>87243</v>
          </cell>
          <cell r="B5649" t="str">
            <v>REVESTIMENTO CERÂMICO PARA PAREDES EXTERNAS EM PASTILHAS DE PORCELANA 5 X 5 CM (PLACAS DE 30 X 30 CM), ALINHADAS A PRUMO, APLICADO EM PANOS SEM VÃOS. AF_06/2014</v>
          </cell>
          <cell r="C5649" t="str">
            <v>M2</v>
          </cell>
          <cell r="D5649">
            <v>182.46</v>
          </cell>
        </row>
        <row r="5650">
          <cell r="A5650">
            <v>87244</v>
          </cell>
          <cell r="B5650" t="str">
            <v>REVESTIMENTO CERÂMICO PARA PAREDES EXTERNAS EM PASTILHAS DE PORCELANA 5 X 5 CM (PLACAS DE 30 X 30 CM), ALINHADAS A PRUMO, APLICADO EM SUPERFÍCIES EXTERNAS DA SACADA. AF_06/2014</v>
          </cell>
          <cell r="C5650" t="str">
            <v>M2</v>
          </cell>
          <cell r="D5650">
            <v>191.86</v>
          </cell>
        </row>
        <row r="5651">
          <cell r="A5651">
            <v>87245</v>
          </cell>
          <cell r="B5651" t="str">
            <v>REVESTIMENTO CERÂMICO PARA PAREDES EXTERNAS EM PASTILHAS DE PORCELANA 5 X 5 CM (PLACAS DE 30 X 30 CM), ALINHADAS A PRUMO, APLICADO EM SUPERFÍCIES INTERNAS DA SACADA. AF_06/2014</v>
          </cell>
          <cell r="C5651" t="str">
            <v>M2</v>
          </cell>
          <cell r="D5651">
            <v>231.48</v>
          </cell>
        </row>
        <row r="5652">
          <cell r="A5652">
            <v>87264</v>
          </cell>
          <cell r="B5652" t="str">
            <v>REVESTIMENTO CERÂMICO PARA PAREDES INTERNAS COM PLACAS TIPO ESMALTADA EXTRA DE DIMENSÕES 20X20 CM APLICADAS EM AMBIENTES DE ÁREA MENOR QUE 5 M² NA ALTURA INTEIRA DAS PAREDES. AF_06/2014</v>
          </cell>
          <cell r="C5652" t="str">
            <v>M2</v>
          </cell>
          <cell r="D5652">
            <v>47.38</v>
          </cell>
        </row>
        <row r="5653">
          <cell r="A5653">
            <v>87265</v>
          </cell>
          <cell r="B5653" t="str">
            <v>REVESTIMENTO CERÂMICO PARA PAREDES INTERNAS COM PLACAS TIPO ESMALTADA EXTRA DE DIMENSÕES 20X20 CM APLICADAS EM AMBIENTES DE ÁREA MAIOR QUE 5 M² NA ALTURA INTEIRA DAS PAREDES. AF_06/2014</v>
          </cell>
          <cell r="C5653" t="str">
            <v>M2</v>
          </cell>
          <cell r="D5653">
            <v>41.33</v>
          </cell>
        </row>
        <row r="5654">
          <cell r="A5654">
            <v>87266</v>
          </cell>
          <cell r="B5654" t="str">
            <v>REVESTIMENTO CERÂMICO PARA PAREDES INTERNAS COM PLACAS TIPO ESMALTADA EXTRA DE DIMENSÕES 20X20 CM APLICADAS EM AMBIENTES DE ÁREA MENOR QUE 5 M² A MEIA ALTURA DAS PAREDES. AF_06/2014</v>
          </cell>
          <cell r="C5654" t="str">
            <v>M2</v>
          </cell>
          <cell r="D5654">
            <v>49.51</v>
          </cell>
        </row>
        <row r="5655">
          <cell r="A5655">
            <v>87267</v>
          </cell>
          <cell r="B5655" t="str">
            <v>REVESTIMENTO CERÂMICO PARA PAREDES INTERNAS COM PLACAS TIPO ESMALTADA EXTRA DE DIMENSÕES 20X20 CM APLICADAS EM AMBIENTES DE ÁREA MAIOR QUE 5 M² A MEIA ALTURA DAS PAREDES. AF_06/2014</v>
          </cell>
          <cell r="C5655" t="str">
            <v>M2</v>
          </cell>
          <cell r="D5655">
            <v>46.85</v>
          </cell>
        </row>
        <row r="5656">
          <cell r="A5656">
            <v>87268</v>
          </cell>
          <cell r="B5656" t="str">
            <v>REVESTIMENTO CERÂMICO PARA PAREDES INTERNAS COM PLACAS TIPO ESMALTADA EXTRA DE DIMENSÕES 25X35 CM APLICADAS EM AMBIENTES DE ÁREA MENOR QUE 5 M² NA ALTURA INTEIRA DAS PAREDES. AF_06/2014</v>
          </cell>
          <cell r="C5656" t="str">
            <v>M2</v>
          </cell>
          <cell r="D5656">
            <v>51.13</v>
          </cell>
        </row>
        <row r="5657">
          <cell r="A5657">
            <v>87269</v>
          </cell>
          <cell r="B5657" t="str">
            <v>REVESTIMENTO CERÂMICO PARA PAREDES INTERNAS COM PLACAS TIPO ESMALTADA EXTRA DE DIMENSÕES 25X35 CM APLICADAS EM AMBIENTES DE ÁREA MAIOR QUE 5 M² NA ALTURA INTEIRA DAS PAREDES. AF_06/2014</v>
          </cell>
          <cell r="C5657" t="str">
            <v>M2</v>
          </cell>
          <cell r="D5657">
            <v>44.54</v>
          </cell>
        </row>
        <row r="5658">
          <cell r="A5658">
            <v>87270</v>
          </cell>
          <cell r="B5658" t="str">
            <v>REVESTIMENTO CERÂMICO PARA PAREDES INTERNAS COM PLACAS TIPO ESMALTADA EXTRA DE DIMENSÕES 25X35 CM APLICADAS EM AMBIENTES DE ÁREA MENOR QUE 5 M² A MEIA ALTURA DAS PAREDES. AF_06/2014</v>
          </cell>
          <cell r="C5658" t="str">
            <v>M2</v>
          </cell>
          <cell r="D5658">
            <v>52.93</v>
          </cell>
        </row>
        <row r="5659">
          <cell r="A5659">
            <v>87271</v>
          </cell>
          <cell r="B5659" t="str">
            <v>REVESTIMENTO CERÂMICO PARA PAREDES INTERNAS COM PLACAS TIPO ESMALTADA EXTRA DE DIMENSÕES 25X35 CM APLICADAS EM AMBIENTES DE ÁREA MAIOR QUE 5 M² A MEIA ALTURA DAS PAREDES. AF_06/2014</v>
          </cell>
          <cell r="C5659" t="str">
            <v>M2</v>
          </cell>
          <cell r="D5659">
            <v>49.81</v>
          </cell>
        </row>
        <row r="5660">
          <cell r="A5660">
            <v>87272</v>
          </cell>
          <cell r="B5660" t="str">
            <v>REVESTIMENTO CERÂMICO PARA PAREDES INTERNAS COM PLACAS TIPO ESMALTADA EXTRA  DE DIMENSÕES 33X45 CM APLICADAS EM AMBIENTES DE ÁREA MENOR QUE 5 M² NA ALTURA INTEIRA DAS PAREDES. AF_06/2014</v>
          </cell>
          <cell r="C5660" t="str">
            <v>M2</v>
          </cell>
          <cell r="D5660">
            <v>54.42</v>
          </cell>
        </row>
        <row r="5661">
          <cell r="A5661">
            <v>87273</v>
          </cell>
          <cell r="B5661" t="str">
            <v>REVESTIMENTO CERÂMICO PARA PAREDES INTERNAS COM PLACAS TIPO ESMALTADA EXTRA DE DIMENSÕES 33X45 CM APLICADAS EM AMBIENTES DE ÁREA MAIOR QUE 5 M² NA ALTURA INTEIRA DAS PAREDES. AF_06/2014</v>
          </cell>
          <cell r="C5661" t="str">
            <v>M2</v>
          </cell>
          <cell r="D5661">
            <v>46.38</v>
          </cell>
        </row>
        <row r="5662">
          <cell r="A5662">
            <v>87274</v>
          </cell>
          <cell r="B5662" t="str">
            <v>REVESTIMENTO CERÂMICO PARA PAREDES INTERNAS COM PLACAS TIPO ESMALTADA EXTRA DE DIMENSÕES 33X45 CM APLICADAS EM AMBIENTES DE ÁREA MENOR QUE 5 M² A MEIA ALTURA DAS PAREDES. AF_06/2014</v>
          </cell>
          <cell r="C5662" t="str">
            <v>M2</v>
          </cell>
          <cell r="D5662">
            <v>55.7</v>
          </cell>
        </row>
        <row r="5663">
          <cell r="A5663">
            <v>87275</v>
          </cell>
          <cell r="B5663" t="str">
            <v>REVESTIMENTO CERÂMICO PARA PAREDES INTERNAS COM PLACAS TIPO ESMALTADA EXTRA  DE DIMENSÕES 33X45 CM APLICADAS EM AMBIENTES DE ÁREA MAIOR QUE 5 M² A MEIA ALTURA DAS PAREDES. AF_06/2014</v>
          </cell>
          <cell r="C5663" t="str">
            <v>M2</v>
          </cell>
          <cell r="D5663">
            <v>52.95</v>
          </cell>
        </row>
        <row r="5664">
          <cell r="A5664">
            <v>88786</v>
          </cell>
          <cell r="B5664" t="str">
            <v>REVESTIMENTO CERÂMICO PARA PAREDES EXTERNAS EM PASTILHAS DE PORCELANA 2,5 X 2,5 CM (PLACAS DE 30 X 30 CM), ALINHADAS A PRUMO, APLICADO EM PANOS COM VÃOS. AF_10/2014</v>
          </cell>
          <cell r="C5664" t="str">
            <v>M2</v>
          </cell>
          <cell r="D5664">
            <v>220.37</v>
          </cell>
        </row>
        <row r="5665">
          <cell r="A5665">
            <v>88787</v>
          </cell>
          <cell r="B5665" t="str">
            <v>REVESTIMENTO CERÂMICO PARA PAREDES EXTERNAS EM PASTILHAS DE PORCELANA 2,5 X 2,5 CM (PLACAS DE 30 X 30 CM), ALINHADAS A PRUMO, APLICADO EM PANOS SEM VÃOS. AF_10/2014</v>
          </cell>
          <cell r="C5665" t="str">
            <v>M2</v>
          </cell>
          <cell r="D5665">
            <v>203.17</v>
          </cell>
        </row>
        <row r="5666">
          <cell r="A5666">
            <v>88788</v>
          </cell>
          <cell r="B5666" t="str">
            <v>REVESTIMENTO CERÂMICO PARA PAREDES EXTERNAS EM PASTILHAS DE PORCELANA 2,5 X 2,5 CM (PLACAS DE 30 X 30 CM), ALINHADAS A PRUMO, APLICADO EM SUPERFÍCIES EXTERNAS DA SACADA. AF_10/2014</v>
          </cell>
          <cell r="C5666" t="str">
            <v>M2</v>
          </cell>
          <cell r="D5666">
            <v>212.57</v>
          </cell>
        </row>
        <row r="5667">
          <cell r="A5667">
            <v>88789</v>
          </cell>
          <cell r="B5667" t="str">
            <v>REVESTIMENTO CERÂMICO PARA PAREDES EXTERNAS EM PASTILHAS DE PORCELANA 2,5 X 2,5 CM (PLACAS DE 30 X 30 CM), ALINHADAS A PRUMO, APLICADO EM SUPERFÍCIES INTERNAS DA SACADA. AF_10/2014</v>
          </cell>
          <cell r="C5667" t="str">
            <v>M2</v>
          </cell>
          <cell r="D5667">
            <v>255.89</v>
          </cell>
        </row>
        <row r="5668">
          <cell r="A5668">
            <v>89045</v>
          </cell>
          <cell r="B5668" t="str">
            <v>(COMPOSIÇÃO REPRESENTATIVA) DO SERVIÇO DE REVESTIMENTO CERÂMICO PARA AMBIENTES DE ÁREAS MOLHADAS, MEIA PAREDE OU PAREDE INTEIRA, COM PLACAS TIPO GRÊS OU SEMI-GRÊS, DIMENSÕES 20X20 CM, PARA EDIFICAÇÃO HABITACIONAL MULTIFAMILIAR (PRÉDIO). AF_11/2014</v>
          </cell>
          <cell r="C5668" t="str">
            <v>M2</v>
          </cell>
          <cell r="D5668">
            <v>47.21</v>
          </cell>
        </row>
        <row r="5669">
          <cell r="A5669">
            <v>89170</v>
          </cell>
          <cell r="B5669" t="str">
            <v>(COMPOSIÇÃO REPRESENTATIVA) DO SERVIÇO DE REVESTIMENTO CERÂMICO PARA PAREDES INTERNAS, MEIA PAREDE, OU PAREDE INTEIRA, PLACAS GRÊS OU SEMI-GRÊS DE 20X20 CM, PARA EDIFICAÇÕES HABITACIONAIS UNIFAMILIAR (CASAS) E EDIFICAÇÕES PÚBLICAS PADRÃO. AF_11/2014</v>
          </cell>
          <cell r="C5669" t="str">
            <v>M2</v>
          </cell>
          <cell r="D5669">
            <v>45.69</v>
          </cell>
        </row>
        <row r="5670">
          <cell r="A5670">
            <v>93392</v>
          </cell>
          <cell r="B5670" t="str">
            <v>REVESTIMENTO CERÂMICO PARA PAREDES INTERNAS COM PLACAS TIPO ESMALTADA PADRÃO POPULAR DE DIMENSÕES 20X20 CM, ARGAMASSA TIPO AC I, APLICADAS EM AMBIENTES DE ÁREA MENOR QUE 5 M2 NA ALTURA INTEIRA DAS PAREDES. AF_06/2014</v>
          </cell>
          <cell r="C5670" t="str">
            <v>M2</v>
          </cell>
          <cell r="D5670">
            <v>37.17</v>
          </cell>
        </row>
        <row r="5671">
          <cell r="A5671">
            <v>93393</v>
          </cell>
          <cell r="B5671" t="str">
            <v>REVESTIMENTO CERÂMICO PARA PAREDES INTERNAS COM PLACAS TIPO ESMALTADA PADRÃO POPULAR DE DIMENSÕES 20X20 CM, ARGAMASSA TIPO AC I, APLICADAS EM AMBIENTES DE ÁREA MAIOR QUE 5 M2 NA ALTURA INTEIRA DAS PAREDES. AF_06/2014</v>
          </cell>
          <cell r="C5671" t="str">
            <v>M2</v>
          </cell>
          <cell r="D5671">
            <v>31.22</v>
          </cell>
        </row>
        <row r="5672">
          <cell r="A5672">
            <v>93394</v>
          </cell>
          <cell r="B5672" t="str">
            <v>REVESTIMENTO CERÂMICO PARA PAREDES INTERNAS COM PLACAS TIPO ESMALTADA PADRÃO POPULAR DE DIMENSÕES 20X20 CM, ARGAMASSA TIPO AC I, APLICADAS EM AMBIENTES DE ÁREA MENOR QUE 5 M2 A MEIA ALTURA DAS PAREDES. AF_06/2014</v>
          </cell>
          <cell r="C5672" t="str">
            <v>M2</v>
          </cell>
          <cell r="D5672">
            <v>39.299999999999997</v>
          </cell>
        </row>
        <row r="5673">
          <cell r="A5673">
            <v>93395</v>
          </cell>
          <cell r="B5673" t="str">
            <v>REVESTIMENTO CERÂMICO PARA PAREDES INTERNAS COM PLACAS TIPO ESMALTADA PADRÃO POPULAR DE DIMENSÕES 20X20 CM, ARGAMASSA TIPO AC I, APLICADAS EM AMBIENTES DE ÁREA MAIOR QUE 5 M2 A MEIA ALTURA DAS PAREDES. AF_06/2014</v>
          </cell>
          <cell r="C5673" t="str">
            <v>M2</v>
          </cell>
          <cell r="D5673">
            <v>36.64</v>
          </cell>
        </row>
        <row r="5674">
          <cell r="A5674">
            <v>99194</v>
          </cell>
          <cell r="B5674" t="str">
            <v>REVESTIMENTO CERÂMICO PARA PAREDES INTERNAS COM PLACAS TIPO ESMALTADA PADRÃO POPULAR DE DIMENSÕES 20X20 CM, ARGAMASSA TIPO AC III, APLICADAS EM AMBIENTES DE ÁREA MENOR QUE 5 M2 NA ALTURA INTEIRA DAS PAREDES. AF_06/2014</v>
          </cell>
          <cell r="C5674" t="str">
            <v>M2</v>
          </cell>
          <cell r="D5674">
            <v>41.15</v>
          </cell>
        </row>
        <row r="5675">
          <cell r="A5675">
            <v>99195</v>
          </cell>
          <cell r="B5675" t="str">
            <v>REVESTIMENTO CERÂMICO PARA PAREDES INTERNAS COM PLACAS TIPO ESMALTADA PADRÃO POPULAR DE DIMENSÕES 20X20 CM, ARGAMASSA TIPO AC III, APLICADAS EM AMBIENTES DE ÁREA MAIOR QUE 5 M2 NA ALTURA INTEIRA DAS PAREDES. AF_06/2014</v>
          </cell>
          <cell r="C5675" t="str">
            <v>M2</v>
          </cell>
          <cell r="D5675">
            <v>35.200000000000003</v>
          </cell>
        </row>
        <row r="5676">
          <cell r="A5676">
            <v>99196</v>
          </cell>
          <cell r="B5676" t="str">
            <v>REVESTIMENTO CERÂMICO PARA PAREDES INTERNAS COM PLACAS TIPO ESMALTADA PADRÃO POPULAR DE DIMENSÕES 20X20 CM, ARGAMASSA TIPO AC III, APLICADAS EM AMBIENTES DE ÁREA MENOR QUE 5 M2 A MEIA ALTURA DAS PAREDES. AF_06/2014</v>
          </cell>
          <cell r="C5676" t="str">
            <v>M2</v>
          </cell>
          <cell r="D5676">
            <v>43.28</v>
          </cell>
        </row>
        <row r="5677">
          <cell r="A5677">
            <v>99198</v>
          </cell>
          <cell r="B5677" t="str">
            <v>REVESTIMENTO CERÂMICO PARA PAREDES INTERNAS COM PLACAS TIPO ESMALTADA PADRÃO POPULAR DE DIMENSÕES 20X20 CM, ARGAMASSA TIPO AC III, APLICADAS EM AMBIENTES DE ÁREA MAIOR QUE 5 M2 A MEIA ALTURA DAS PAREDES. AF_06/2014</v>
          </cell>
          <cell r="C5677" t="str">
            <v>M2</v>
          </cell>
          <cell r="D5677">
            <v>40.619999999999997</v>
          </cell>
        </row>
        <row r="5678">
          <cell r="A5678">
            <v>84088</v>
          </cell>
          <cell r="B5678" t="str">
            <v>PEITORIL EM MARMORE BRANCO, LARGURA DE 15CM, ASSENTADO COM ARGAMASSA TRACO 1:4 (CIMENTO E AREIA MEDIA), PREPARO MANUAL DA ARGAMASSA</v>
          </cell>
          <cell r="C5678" t="str">
            <v>M</v>
          </cell>
          <cell r="D5678">
            <v>83.54</v>
          </cell>
        </row>
        <row r="5679">
          <cell r="A5679">
            <v>84089</v>
          </cell>
          <cell r="B5679" t="str">
            <v>PEITORIL EM MARMORE BRANCO, LARGURA DE 25CM, ASSENTADO COM ARGAMASSA TRACO 1:3 (CIMENTO E AREIA MEDIA), PREPARO MANUAL DA ARGAMASSA</v>
          </cell>
          <cell r="C5679" t="str">
            <v>M</v>
          </cell>
          <cell r="D5679">
            <v>117.68</v>
          </cell>
        </row>
        <row r="5680">
          <cell r="A5680">
            <v>40675</v>
          </cell>
          <cell r="B5680" t="str">
            <v>ASSENTAMENTO DE PEITORIL COM ARGAMASSA DE CIMENTO COLANTE</v>
          </cell>
          <cell r="C5680" t="str">
            <v>M</v>
          </cell>
          <cell r="D5680">
            <v>3.73</v>
          </cell>
        </row>
        <row r="5681">
          <cell r="A5681">
            <v>84093</v>
          </cell>
          <cell r="B5681" t="str">
            <v>TABEIRA DE MADEIRA LEI, 1A QUALIDADE, 2,5X30,0CM PARA BEIRAL DE TELHADO</v>
          </cell>
          <cell r="C5681" t="str">
            <v>M</v>
          </cell>
          <cell r="D5681">
            <v>35.86</v>
          </cell>
        </row>
        <row r="5682">
          <cell r="A5682">
            <v>96112</v>
          </cell>
          <cell r="B5682" t="str">
            <v>FORRO EM MADEIRA PINUS, PARA AMBIENTES RESIDENCIAIS, INCLUSIVE ESTRUTURA DE FIXAÇÃO. AF_05/2017</v>
          </cell>
          <cell r="C5682" t="str">
            <v>M2</v>
          </cell>
          <cell r="D5682">
            <v>94.24</v>
          </cell>
        </row>
        <row r="5683">
          <cell r="A5683">
            <v>96117</v>
          </cell>
          <cell r="B5683" t="str">
            <v>FORRO EM MADEIRA PINUS, PARA AMBIENTES COMERCIAIS, INCLUSIVE ESTRUTURA DE FIXAÇÃO. AF_05/2017</v>
          </cell>
          <cell r="C5683" t="str">
            <v>M2</v>
          </cell>
          <cell r="D5683">
            <v>119.42</v>
          </cell>
        </row>
        <row r="5684">
          <cell r="A5684">
            <v>96122</v>
          </cell>
          <cell r="B5684" t="str">
            <v>ACABAMENTOS PARA FORRO (RODA-FORRO EM MADEIRA PINUS). AF_05/2017</v>
          </cell>
          <cell r="C5684" t="str">
            <v>M</v>
          </cell>
          <cell r="D5684">
            <v>29.06</v>
          </cell>
        </row>
        <row r="5685">
          <cell r="A5685">
            <v>96109</v>
          </cell>
          <cell r="B5685" t="str">
            <v>FORRO EM PLACAS DE GESSO, PARA AMBIENTES RESIDENCIAIS. AF_05/2017_P</v>
          </cell>
          <cell r="C5685" t="str">
            <v>M2</v>
          </cell>
          <cell r="D5685">
            <v>35.229999999999997</v>
          </cell>
        </row>
        <row r="5686">
          <cell r="A5686">
            <v>96110</v>
          </cell>
          <cell r="B5686" t="str">
            <v>FORRO EM DRYWALL, PARA AMBIENTES RESIDENCIAIS, INCLUSIVE ESTRUTURA DE FIXAÇÃO. AF_05/2017_P</v>
          </cell>
          <cell r="C5686" t="str">
            <v>M2</v>
          </cell>
          <cell r="D5686">
            <v>53.1</v>
          </cell>
        </row>
        <row r="5687">
          <cell r="A5687">
            <v>96113</v>
          </cell>
          <cell r="B5687" t="str">
            <v>FORRO EM PLACAS DE GESSO, PARA AMBIENTES COMERCIAIS. AF_05/2017_P</v>
          </cell>
          <cell r="C5687" t="str">
            <v>M2</v>
          </cell>
          <cell r="D5687">
            <v>31.7</v>
          </cell>
        </row>
        <row r="5688">
          <cell r="A5688">
            <v>96114</v>
          </cell>
          <cell r="B5688" t="str">
            <v>FORRO EM DRYWALL, PARA AMBIENTES COMERCIAIS, INCLUSIVE ESTRUTURA DE FIXAÇÃO. AF_05/2017_P</v>
          </cell>
          <cell r="C5688" t="str">
            <v>M2</v>
          </cell>
          <cell r="D5688">
            <v>53.61</v>
          </cell>
        </row>
        <row r="5689">
          <cell r="A5689">
            <v>96120</v>
          </cell>
          <cell r="B5689" t="str">
            <v>ACABAMENTOS PARA FORRO (MOLDURA DE GESSO). AF_05/2017</v>
          </cell>
          <cell r="C5689" t="str">
            <v>M</v>
          </cell>
          <cell r="D5689">
            <v>2.4700000000000002</v>
          </cell>
        </row>
        <row r="5690">
          <cell r="A5690">
            <v>96123</v>
          </cell>
          <cell r="B5690" t="str">
            <v>ACABAMENTOS PARA FORRO (MOLDURA EM DRYWALL, COM LARGURA DE 15 CM). AF_05/2017_P</v>
          </cell>
          <cell r="C5690" t="str">
            <v>M</v>
          </cell>
          <cell r="D5690">
            <v>20.78</v>
          </cell>
        </row>
        <row r="5691">
          <cell r="A5691">
            <v>99054</v>
          </cell>
          <cell r="B5691" t="str">
            <v>ACABAMENTOS PARA FORRO (SANCA DE GESSO MONTADA NA OBRA). AF_05/2017_P</v>
          </cell>
          <cell r="C5691" t="str">
            <v>M2</v>
          </cell>
          <cell r="D5691">
            <v>42.76</v>
          </cell>
        </row>
        <row r="5692">
          <cell r="A5692">
            <v>72200</v>
          </cell>
          <cell r="B5692" t="str">
            <v>REVESTIMENTO EM LAMINADO MELAMINICO TEXTURIZADO, ESPESSURA 0,8 MM, FIXADO COM COLA</v>
          </cell>
          <cell r="C5692" t="str">
            <v>M2</v>
          </cell>
          <cell r="D5692">
            <v>94.33</v>
          </cell>
        </row>
        <row r="5693">
          <cell r="A5693" t="str">
            <v>73807/1</v>
          </cell>
          <cell r="B5693" t="str">
            <v>CORRIMAO EM MARMORITE, LARGURA 15CM</v>
          </cell>
          <cell r="C5693" t="str">
            <v>M</v>
          </cell>
          <cell r="D5693">
            <v>82.45</v>
          </cell>
        </row>
        <row r="5694">
          <cell r="A5694">
            <v>72201</v>
          </cell>
          <cell r="B5694" t="str">
            <v>RECOLOCACO DE FORROS EM REGUA DE PVC E PERFIS, CONSIDERANDO REAPROVEITAMENTO DO MATERIAL</v>
          </cell>
          <cell r="C5694" t="str">
            <v>M2</v>
          </cell>
          <cell r="D5694">
            <v>8.92</v>
          </cell>
        </row>
        <row r="5695">
          <cell r="A5695">
            <v>96111</v>
          </cell>
          <cell r="B5695" t="str">
            <v>FORRO EM RÉGUAS DE PVC, FRISADO, PARA AMBIENTES RESIDENCIAIS, INCLUSIVE ESTRUTURA DE FIXAÇÃO. AF_05/2017_P</v>
          </cell>
          <cell r="C5695" t="str">
            <v>M2</v>
          </cell>
          <cell r="D5695">
            <v>34.200000000000003</v>
          </cell>
        </row>
        <row r="5696">
          <cell r="A5696">
            <v>96116</v>
          </cell>
          <cell r="B5696" t="str">
            <v>FORRO EM RÉGUAS DE PVC, FRISADO, PARA AMBIENTES COMERCIAIS, INCLUSIVE ESTRUTURA DE FIXAÇÃO. AF_05/2017_P</v>
          </cell>
          <cell r="C5696" t="str">
            <v>M2</v>
          </cell>
          <cell r="D5696">
            <v>36.590000000000003</v>
          </cell>
        </row>
        <row r="5697">
          <cell r="A5697">
            <v>96121</v>
          </cell>
          <cell r="B5697" t="str">
            <v>ACABAMENTOS PARA FORRO (RODA-FORRO EM PERFIL METÁLICO E PLÁSTICO). AF_05/2017</v>
          </cell>
          <cell r="C5697" t="str">
            <v>M</v>
          </cell>
          <cell r="D5697">
            <v>7.29</v>
          </cell>
        </row>
        <row r="5698">
          <cell r="A5698">
            <v>96485</v>
          </cell>
          <cell r="B5698" t="str">
            <v>FORRO EM RÉGUAS DE PVC, LISO, PARA AMBIENTES RESIDENCIAIS, INCLUSIVE ESTRUTURA DE FIXAÇÃO. AF_05/2017_P</v>
          </cell>
          <cell r="C5698" t="str">
            <v>M2</v>
          </cell>
          <cell r="D5698">
            <v>39.369999999999997</v>
          </cell>
        </row>
        <row r="5699">
          <cell r="A5699">
            <v>96486</v>
          </cell>
          <cell r="B5699" t="str">
            <v>FORRO DE PVC, LISO, PARA AMBIENTES COMERCIAIS, INCLUSIVE ESTRUTURA DE FIXAÇÃO. AF_05/2017_P</v>
          </cell>
          <cell r="C5699" t="str">
            <v>M2</v>
          </cell>
          <cell r="D5699">
            <v>42.08</v>
          </cell>
        </row>
        <row r="5700">
          <cell r="A5700">
            <v>72198</v>
          </cell>
          <cell r="B5700" t="str">
            <v>ISOLAMENTO TERMICO COM ARGAMASSA TRACO 1:3 (CIMENTO E AREIA GROSSA NAO PENEIRADA), COM ADICAO DE PEROLAS DE ISOPOR, ESPESSURA 6CM, PREPARO MANUAL DA ARGAMASSA</v>
          </cell>
          <cell r="C5700" t="str">
            <v>M2</v>
          </cell>
          <cell r="D5700">
            <v>85.57</v>
          </cell>
        </row>
        <row r="5701">
          <cell r="A5701" t="str">
            <v>73833/1</v>
          </cell>
          <cell r="B5701" t="str">
            <v>ISOLAMENTO TERMICO COM MANTA DE LA DE VIDRO, ESPESSURA 2,5CM</v>
          </cell>
          <cell r="C5701" t="str">
            <v>M2</v>
          </cell>
          <cell r="D5701">
            <v>51.17</v>
          </cell>
        </row>
        <row r="5702">
          <cell r="A5702">
            <v>83730</v>
          </cell>
          <cell r="B5702" t="str">
            <v>REPARO ESTRUTURAL DE ESTRUTURAS DE CONCRETO COM ARGAMASSA POLIMERICA DE ALTO DESEMPENHO, E=2 CM</v>
          </cell>
          <cell r="C5702" t="str">
            <v>M2</v>
          </cell>
          <cell r="D5702">
            <v>171.93</v>
          </cell>
        </row>
        <row r="5703">
          <cell r="A5703">
            <v>83736</v>
          </cell>
          <cell r="B5703" t="str">
            <v>REPARO/COLAGEM DE ESTRUTURAS DE CONCRETO COM ADESIVO ESTRUTURAL A BASE DE EPOXI, E=2 MM</v>
          </cell>
          <cell r="C5703" t="str">
            <v>M2</v>
          </cell>
          <cell r="D5703">
            <v>158.81</v>
          </cell>
        </row>
        <row r="5704">
          <cell r="A5704">
            <v>91514</v>
          </cell>
          <cell r="B5704" t="str">
            <v>ESTUCAMENTO DE PANOS DE FACHADA SEM VÃOS DO SISTEMA DE PAREDES DE CONCRETO EM EDIFICAÇÕES DE MÚLTIPLOS PAVIMENTOS. AF_06/2015</v>
          </cell>
          <cell r="C5704" t="str">
            <v>M2</v>
          </cell>
          <cell r="D5704">
            <v>4.7300000000000004</v>
          </cell>
        </row>
        <row r="5705">
          <cell r="A5705">
            <v>91515</v>
          </cell>
          <cell r="B5705" t="str">
            <v>ESTUCAMENTO DE PANOS DE FACHADA COM VÃOS DO SISTEMA DE PAREDES DE CONCRETO EM EDIFICAÇÕES DE MÚLTIPLOS PAVIMENTOS. AF_06/2015</v>
          </cell>
          <cell r="C5705" t="str">
            <v>M2</v>
          </cell>
          <cell r="D5705">
            <v>6.27</v>
          </cell>
        </row>
        <row r="5706">
          <cell r="A5706">
            <v>91516</v>
          </cell>
          <cell r="B5706" t="str">
            <v>ESTUCAMENTO DE SUPERFÍCIE EXTERNA DA SACADA DO SISTEMA DE PAREDES DE CONCRETO EM EDIFICAÇÕES DE MÚLTIPLOS PAVIMENTOS. AF_06/2015</v>
          </cell>
          <cell r="C5706" t="str">
            <v>M2</v>
          </cell>
          <cell r="D5706">
            <v>9.15</v>
          </cell>
        </row>
        <row r="5707">
          <cell r="A5707">
            <v>91517</v>
          </cell>
          <cell r="B5707" t="str">
            <v>ESTUCAMENTO DE PANOS DE FACHADA SEM VÃOS DO SISTEMA DE PAREDES DE CONCRETO EM EDIFICAÇÕES DE PAVIMENTO ÚNICO. AF_06/2015</v>
          </cell>
          <cell r="C5707" t="str">
            <v>M2</v>
          </cell>
          <cell r="D5707">
            <v>10.199999999999999</v>
          </cell>
        </row>
        <row r="5708">
          <cell r="A5708">
            <v>91519</v>
          </cell>
          <cell r="B5708" t="str">
            <v>ESTUCAMENTO DE PANOS DE FACHADA COM VÃOS DO SISTEMA DE PAREDES DE CONCRETO EM EDIFICAÇÕES DE PAVIMENTO ÚNICO. AF_06/2015</v>
          </cell>
          <cell r="C5708" t="str">
            <v>M2</v>
          </cell>
          <cell r="D5708">
            <v>11.72</v>
          </cell>
        </row>
        <row r="5709">
          <cell r="A5709">
            <v>91520</v>
          </cell>
          <cell r="B5709" t="str">
            <v>ESTUCAMENTO DE DENSIDADE BAIXA NAS FACES INTERNAS DE PAREDES DO SISTEMA DE PAREDES DE CONCRETO. AF_06/2015</v>
          </cell>
          <cell r="C5709" t="str">
            <v>M2</v>
          </cell>
          <cell r="D5709">
            <v>1.7</v>
          </cell>
        </row>
        <row r="5710">
          <cell r="A5710">
            <v>91522</v>
          </cell>
          <cell r="B5710" t="str">
            <v>ESTUCAMENTO, PARA QUALQUER REVESTIMENTO, EM TETO DO SISTEMA DE PAREDES DE CONCRETO. AF_06/2015</v>
          </cell>
          <cell r="C5710" t="str">
            <v>M2</v>
          </cell>
          <cell r="D5710">
            <v>2.04</v>
          </cell>
        </row>
        <row r="5711">
          <cell r="A5711">
            <v>91525</v>
          </cell>
          <cell r="B5711" t="str">
            <v>ESTUCAMENTO DE DENSIDADE ALTA, NAS FACES INTERNAS DE PAREDES DO SISTEMA DE PAREDES DE CONCRETO. AF_06/2015</v>
          </cell>
          <cell r="C5711" t="str">
            <v>M2</v>
          </cell>
          <cell r="D5711">
            <v>3.7</v>
          </cell>
        </row>
        <row r="5712">
          <cell r="A5712">
            <v>73548</v>
          </cell>
          <cell r="B5712" t="str">
            <v>ARGAMASSA TRACO 1:3 (CIMENTO E AREIA), PREPARO MANUAL, INCLUSO ADITIVO IMPERMEABILIZANTE</v>
          </cell>
          <cell r="C5712" t="str">
            <v>M3</v>
          </cell>
          <cell r="D5712">
            <v>430.04</v>
          </cell>
        </row>
        <row r="5713">
          <cell r="A5713">
            <v>73549</v>
          </cell>
          <cell r="B5713" t="str">
            <v>ARGAMASSA TRACO 1:4 (CIMENTO E AREIA), PREPARO MANUAL, INCLUSO ADITIVO IMPERMEABILIZANTE</v>
          </cell>
          <cell r="C5713" t="str">
            <v>M3</v>
          </cell>
          <cell r="D5713">
            <v>416.86</v>
          </cell>
        </row>
        <row r="5714">
          <cell r="A5714">
            <v>87280</v>
          </cell>
          <cell r="B5714" t="str">
            <v>ARGAMASSA TRAÇO 1:7 (CIMENTO E AREIA MÉDIA) COM ADIÇÃO DE PLASTIFICANTE PARA EMBOÇO/MASSA ÚNICA/ASSENTAMENTO DE ALVENARIA DE VEDAÇÃO, PREPARO MECÂNICO COM BETONEIRA 400 L. AF_06/2014</v>
          </cell>
          <cell r="C5714" t="str">
            <v>M3</v>
          </cell>
          <cell r="D5714">
            <v>269.18</v>
          </cell>
        </row>
        <row r="5715">
          <cell r="A5715">
            <v>87281</v>
          </cell>
          <cell r="B5715" t="str">
            <v>ARGAMASSA TRAÇO 1:7 (CIMENTO E AREIA MÉDIA) COM ADIÇÃO DE PLASTIFICANTE PARA EMBOÇO/MASSA ÚNICA/ASSENTAMENTO DE ALVENARIA DE VEDAÇÃO, PREPARO MECÂNICO COM BETONEIRA 600 L. AF_06/2014</v>
          </cell>
          <cell r="C5715" t="str">
            <v>M3</v>
          </cell>
          <cell r="D5715">
            <v>263.97000000000003</v>
          </cell>
        </row>
        <row r="5716">
          <cell r="A5716">
            <v>87283</v>
          </cell>
          <cell r="B5716" t="str">
            <v>ARGAMASSA TRAÇO 1:6 (CIMENTO E AREIA MÉDIA) COM ADIÇÃO DE PLASTIFICANTE PARA EMBOÇO/MASSA ÚNICA/ASSENTAMENTO DE ALVENARIA DE VEDAÇÃO, PREPARO MECÂNICO COM BETONEIRA 400 L. AF_06/2014</v>
          </cell>
          <cell r="C5716" t="str">
            <v>M3</v>
          </cell>
          <cell r="D5716">
            <v>287.41000000000003</v>
          </cell>
        </row>
        <row r="5717">
          <cell r="A5717">
            <v>87284</v>
          </cell>
          <cell r="B5717" t="str">
            <v>ARGAMASSA TRAÇO 1:6 (CIMENTO E AREIA MÉDIA) COM ADIÇÃO DE PLASTIFICANTE PARA EMBOÇO/MASSA ÚNICA/ASSENTAMENTO DE ALVENARIA DE VEDAÇÃO, PREPARO MECÂNICO COM BETONEIRA 600 L. AF_06/2014</v>
          </cell>
          <cell r="C5717" t="str">
            <v>M3</v>
          </cell>
          <cell r="D5717">
            <v>267.95999999999998</v>
          </cell>
        </row>
        <row r="5718">
          <cell r="A5718">
            <v>87286</v>
          </cell>
          <cell r="B5718" t="str">
            <v>ARGAMASSA TRAÇO 1:1:6 (CIMENTO, CAL E AREIA MÉDIA) PARA EMBOÇO/MASSA ÚNICA/ASSENTAMENTO DE ALVENARIA DE VEDAÇÃO, PREPARO MECÂNICO COM BETONEIRA 400 L. AF_06/2014</v>
          </cell>
          <cell r="C5718" t="str">
            <v>M3</v>
          </cell>
          <cell r="D5718">
            <v>281.39999999999998</v>
          </cell>
        </row>
        <row r="5719">
          <cell r="A5719">
            <v>87287</v>
          </cell>
          <cell r="B5719" t="str">
            <v>ARGAMASSA TRAÇO 1:1:6 (CIMENTO, CAL E AREIA MÉDIA) PARA EMBOÇO/MASSA ÚNICA/ASSENTAMENTO DE ALVENARIA DE VEDAÇÃO, PREPARO MECÂNICO COM BETONEIRA 600 L. AF_06/2014</v>
          </cell>
          <cell r="C5719" t="str">
            <v>M3</v>
          </cell>
          <cell r="D5719">
            <v>342.28</v>
          </cell>
        </row>
        <row r="5720">
          <cell r="A5720">
            <v>87289</v>
          </cell>
          <cell r="B5720" t="str">
            <v>ARGAMASSA TRAÇO 1:1,5:7,5 (CIMENTO, CAL E AREIA MÉDIA) PARA EMBOÇO/MASSA ÚNICA/ASSENTAMENTO DE ALVENARIA DE VEDAÇÃO, PREPARO MECÂNICO COM BETONEIRA 400 L. AF_06/2014</v>
          </cell>
          <cell r="C5720" t="str">
            <v>M3</v>
          </cell>
          <cell r="D5720">
            <v>339.72</v>
          </cell>
        </row>
        <row r="5721">
          <cell r="A5721">
            <v>87290</v>
          </cell>
          <cell r="B5721" t="str">
            <v>ARGAMASSA TRAÇO 1:1,5:7,5 (CIMENTO, CAL E AREIA MÉDIA) PARA EMBOÇO/MASSA ÚNICA/ASSENTAMENTO DE ALVENARIA DE VEDAÇÃO, PREPARO MECÂNICO COM BETONEIRA 600 L. AF_06/2014</v>
          </cell>
          <cell r="C5721" t="str">
            <v>M3</v>
          </cell>
          <cell r="D5721">
            <v>333.89</v>
          </cell>
        </row>
        <row r="5722">
          <cell r="A5722">
            <v>87292</v>
          </cell>
          <cell r="B5722" t="str">
            <v>ARGAMASSA TRAÇO 1:2:8 (CIMENTO, CAL E AREIA MÉDIA) PARA EMBOÇO/MASSA ÚNICA/ASSENTAMENTO DE ALVENARIA DE VEDAÇÃO, PREPARO MECÂNICO COM BETONEIRA 400 L. AF_06/2014</v>
          </cell>
          <cell r="C5722" t="str">
            <v>M3</v>
          </cell>
          <cell r="D5722">
            <v>357.33</v>
          </cell>
        </row>
        <row r="5723">
          <cell r="A5723">
            <v>87294</v>
          </cell>
          <cell r="B5723" t="str">
            <v>ARGAMASSA TRAÇO 1:2:9 (CIMENTO, CAL E AREIA MÉDIA) PARA EMBOÇO/MASSA ÚNICA/ASSENTAMENTO DE ALVENARIA DE VEDAÇÃO, PREPARO MECÂNICO COM BETONEIRA 600 L. AF_06/2014</v>
          </cell>
          <cell r="C5723" t="str">
            <v>M3</v>
          </cell>
          <cell r="D5723">
            <v>339.44</v>
          </cell>
        </row>
        <row r="5724">
          <cell r="A5724">
            <v>87295</v>
          </cell>
          <cell r="B5724" t="str">
            <v>ARGAMASSA TRAÇO 1:3:12 (CIMENTO, CAL E AREIA MÉDIA) PARA EMBOÇO/MASSA ÚNICA/ASSENTAMENTO DE ALVENARIA DE VEDAÇÃO, PREPARO MECÂNICO COM BETONEIRA 400 L. AF_06/2014</v>
          </cell>
          <cell r="C5724" t="str">
            <v>M3</v>
          </cell>
          <cell r="D5724">
            <v>353.55</v>
          </cell>
        </row>
        <row r="5725">
          <cell r="A5725">
            <v>87296</v>
          </cell>
          <cell r="B5725" t="str">
            <v>ARGAMASSA TRAÇO 1:3:12 (CIMENTO, CAL E AREIA MÉDIA) PARA EMBOÇO/MASSA ÚNICA/ASSENTAMENTO DE ALVENARIA DE VEDAÇÃO, PREPARO MECÂNICO COM BETONEIRA 600 L. AF_06/2014</v>
          </cell>
          <cell r="C5725" t="str">
            <v>M3</v>
          </cell>
          <cell r="D5725">
            <v>334.19</v>
          </cell>
        </row>
        <row r="5726">
          <cell r="A5726">
            <v>87298</v>
          </cell>
          <cell r="B5726" t="str">
            <v>ARGAMASSA TRAÇO 1:3 (CIMENTO E AREIA MÉDIA) PARA CONTRAPISO, PREPARO MECÂNICO COM BETONEIRA 400 L. AF_06/2014</v>
          </cell>
          <cell r="C5726" t="str">
            <v>M3</v>
          </cell>
          <cell r="D5726">
            <v>384.04</v>
          </cell>
        </row>
        <row r="5727">
          <cell r="A5727">
            <v>87299</v>
          </cell>
          <cell r="B5727" t="str">
            <v>ARGAMASSA TRAÇO 1:3 (CIMENTO E AREIA MÉDIA) PARA CONTRAPISO, PREPARO MECÂNICO COM BETONEIRA 600 L. AF_06/2014</v>
          </cell>
          <cell r="C5727" t="str">
            <v>M3</v>
          </cell>
          <cell r="D5727">
            <v>369.32</v>
          </cell>
        </row>
        <row r="5728">
          <cell r="A5728">
            <v>87301</v>
          </cell>
          <cell r="B5728" t="str">
            <v>ARGAMASSA TRAÇO 1:4 (CIMENTO E AREIA MÉDIA) PARA CONTRAPISO, PREPARO MECÂNICO COM BETONEIRA 400 L. AF_06/2014</v>
          </cell>
          <cell r="C5728" t="str">
            <v>M3</v>
          </cell>
          <cell r="D5728">
            <v>349.45</v>
          </cell>
        </row>
        <row r="5729">
          <cell r="A5729">
            <v>87302</v>
          </cell>
          <cell r="B5729" t="str">
            <v>ARGAMASSA TRAÇO 1:4 (CIMENTO E AREIA MÉDIA) PARA CONTRAPISO, PREPARO MECÂNICO COM BETONEIRA 600 L. AF_06/2014</v>
          </cell>
          <cell r="C5729" t="str">
            <v>M3</v>
          </cell>
          <cell r="D5729">
            <v>337.34</v>
          </cell>
        </row>
        <row r="5730">
          <cell r="A5730">
            <v>87304</v>
          </cell>
          <cell r="B5730" t="str">
            <v>ARGAMASSA TRAÇO 1:5 (CIMENTO E AREIA MÉDIA) PARA CONTRAPISO, PREPARO MECÂNICO COM BETONEIRA 400 L. AF_06/2014</v>
          </cell>
          <cell r="C5730" t="str">
            <v>M3</v>
          </cell>
          <cell r="D5730">
            <v>330.46</v>
          </cell>
        </row>
        <row r="5731">
          <cell r="A5731">
            <v>87305</v>
          </cell>
          <cell r="B5731" t="str">
            <v>ARGAMASSA TRAÇO 1:5 (CIMENTO E AREIA MÉDIA) PARA CONTRAPISO, PREPARO MECÂNICO COM BETONEIRA 600 L. AF_06/2014</v>
          </cell>
          <cell r="C5731" t="str">
            <v>M3</v>
          </cell>
          <cell r="D5731">
            <v>317.72000000000003</v>
          </cell>
        </row>
        <row r="5732">
          <cell r="A5732">
            <v>87307</v>
          </cell>
          <cell r="B5732" t="str">
            <v>ARGAMASSA TRAÇO 1:6 (CIMENTO E AREIA MÉDIA) PARA CONTRAPISO, PREPARO MECÂNICO COM BETONEIRA 400 L. AF_06/2014</v>
          </cell>
          <cell r="C5732" t="str">
            <v>M3</v>
          </cell>
          <cell r="D5732">
            <v>311.36</v>
          </cell>
        </row>
        <row r="5733">
          <cell r="A5733">
            <v>87308</v>
          </cell>
          <cell r="B5733" t="str">
            <v>ARGAMASSA TRAÇO 1:6 (CIMENTO E AREIA MÉDIA) PARA CONTRAPISO, PREPARO MECÂNICO COM BETONEIRA 600 L. AF_06/2014</v>
          </cell>
          <cell r="C5733" t="str">
            <v>M3</v>
          </cell>
          <cell r="D5733">
            <v>300.89</v>
          </cell>
        </row>
        <row r="5734">
          <cell r="A5734">
            <v>87310</v>
          </cell>
          <cell r="B5734" t="str">
            <v>ARGAMASSA TRAÇO 1:5 (CIMENTO E AREIA GROSSA) PARA CHAPISCO CONVENCIONAL, PREPARO MECÂNICO COM BETONEIRA 400 L. AF_06/2014</v>
          </cell>
          <cell r="C5734" t="str">
            <v>M3</v>
          </cell>
          <cell r="D5734">
            <v>253.22</v>
          </cell>
        </row>
        <row r="5735">
          <cell r="A5735">
            <v>87311</v>
          </cell>
          <cell r="B5735" t="str">
            <v>ARGAMASSA TRAÇO 1:5 (CIMENTO E AREIA GROSSA) PARA CHAPISCO CONVENCIONAL, PREPARO MECÂNICO COM BETONEIRA 600 L. AF_06/2014</v>
          </cell>
          <cell r="C5735" t="str">
            <v>M3</v>
          </cell>
          <cell r="D5735">
            <v>245.73</v>
          </cell>
        </row>
        <row r="5736">
          <cell r="A5736">
            <v>87313</v>
          </cell>
          <cell r="B5736" t="str">
            <v>ARGAMASSA TRAÇO 1:3 (CIMENTO E AREIA GROSSA) PARA CHAPISCO CONVENCIONAL, PREPARO MECÂNICO COM BETONEIRA 400 L. AF_06/2014</v>
          </cell>
          <cell r="C5736" t="str">
            <v>M3</v>
          </cell>
          <cell r="D5736">
            <v>294.17</v>
          </cell>
        </row>
        <row r="5737">
          <cell r="A5737">
            <v>87314</v>
          </cell>
          <cell r="B5737" t="str">
            <v>ARGAMASSA TRAÇO 1:3 (CIMENTO E AREIA GROSSA) PARA CHAPISCO CONVENCIONAL, PREPARO MECÂNICO COM BETONEIRA 600 L. AF_06/2014</v>
          </cell>
          <cell r="C5737" t="str">
            <v>M3</v>
          </cell>
          <cell r="D5737">
            <v>287.25</v>
          </cell>
        </row>
        <row r="5738">
          <cell r="A5738">
            <v>87316</v>
          </cell>
          <cell r="B5738" t="str">
            <v>ARGAMASSA TRAÇO 1:4 (CIMENTO E AREIA GROSSA) PARA CHAPISCO CONVENCIONAL, PREPARO MECÂNICO COM BETONEIRA 400 L. AF_06/2014</v>
          </cell>
          <cell r="C5738" t="str">
            <v>M3</v>
          </cell>
          <cell r="D5738">
            <v>274.14</v>
          </cell>
        </row>
        <row r="5739">
          <cell r="A5739">
            <v>87317</v>
          </cell>
          <cell r="B5739" t="str">
            <v>ARGAMASSA TRAÇO 1:4 (CIMENTO E AREIA GROSSA) PARA CHAPISCO CONVENCIONAL, PREPARO MECÂNICO COM BETONEIRA 600 L. AF_06/2014</v>
          </cell>
          <cell r="C5739" t="str">
            <v>M3</v>
          </cell>
          <cell r="D5739">
            <v>262.79000000000002</v>
          </cell>
        </row>
        <row r="5740">
          <cell r="A5740">
            <v>87319</v>
          </cell>
          <cell r="B5740" t="str">
            <v>ARGAMASSA TRAÇO 1:5 (CIMENTO E AREIA GROSSA) COM ADIÇÃO DE EMULSÃO POLIMÉRICA PARA CHAPISCO ROLADO, PREPARO MECÂNICO COM BETONEIRA 400 L. AF_06/2014</v>
          </cell>
          <cell r="C5740" t="str">
            <v>M3</v>
          </cell>
          <cell r="D5740">
            <v>2224.5100000000002</v>
          </cell>
        </row>
        <row r="5741">
          <cell r="A5741">
            <v>87320</v>
          </cell>
          <cell r="B5741" t="str">
            <v>ARGAMASSA TRAÇO 1:5 (CIMENTO E AREIA GROSSA) COM ADIÇÃO DE EMULSÃO POLIMÉRICA PARA CHAPISCO ROLADO, PREPARO MECÂNICO COM BETONEIRA 600 L. AF_06/2014</v>
          </cell>
          <cell r="C5741" t="str">
            <v>M3</v>
          </cell>
          <cell r="D5741">
            <v>2225.73</v>
          </cell>
        </row>
        <row r="5742">
          <cell r="A5742">
            <v>87322</v>
          </cell>
          <cell r="B5742" t="str">
            <v>ARGAMASSA TRAÇO 1:3 (CIMENTO E AREIA GROSSA) COM ADIÇÃO DE EMULSÃO POLIMÉRICA PARA CHAPISCO ROLADO, PREPARO MECÂNICO COM BETONEIRA 400 L. AF_06/2014</v>
          </cell>
          <cell r="C5742" t="str">
            <v>M3</v>
          </cell>
          <cell r="D5742">
            <v>2275.2600000000002</v>
          </cell>
        </row>
        <row r="5743">
          <cell r="A5743">
            <v>87323</v>
          </cell>
          <cell r="B5743" t="str">
            <v>ARGAMASSA TRAÇO 1:3 (CIMENTO E AREIA GROSSA) COM ADIÇÃO DE EMULSÃO POLIMÉRICA PARA CHAPISCO ROLADO, PREPARO MECÂNICO COM BETONEIRA 600 L. AF_06/2014</v>
          </cell>
          <cell r="C5743" t="str">
            <v>M3</v>
          </cell>
          <cell r="D5743">
            <v>2261.52</v>
          </cell>
        </row>
        <row r="5744">
          <cell r="A5744">
            <v>87325</v>
          </cell>
          <cell r="B5744" t="str">
            <v>ARGAMASSA TRAÇO 1:4 (CIMENTO E AREIA GROSSA) COM ADIÇÃO DE EMULSÃO POLIMÉRICA PARA CHAPISCO ROLADO, PREPARO MECÂNICO COM BETONEIRA 400 L. AF_06/2014</v>
          </cell>
          <cell r="C5744" t="str">
            <v>M3</v>
          </cell>
          <cell r="D5744">
            <v>2243.6999999999998</v>
          </cell>
        </row>
        <row r="5745">
          <cell r="A5745">
            <v>87326</v>
          </cell>
          <cell r="B5745" t="str">
            <v>ARGAMASSA TRAÇO 1:4 (CIMENTO E AREIA GROSSA) COM ADIÇÃO DE EMULSÃO POLIMÉRICA PARA CHAPISCO ROLADO, PREPARO MECÂNICO COM BETONEIRA 600 L. AF_06/2014</v>
          </cell>
          <cell r="C5745" t="str">
            <v>M3</v>
          </cell>
          <cell r="D5745">
            <v>2237.67</v>
          </cell>
        </row>
        <row r="5746">
          <cell r="A5746">
            <v>87327</v>
          </cell>
          <cell r="B5746" t="str">
            <v>ARGAMASSA TRAÇO 1:7 (CIMENTO E AREIA MÉDIA) COM ADIÇÃO DE PLASTIFICANTE PARA EMBOÇO/MASSA ÚNICA/ASSENTAMENTO DE ALVENARIA DE VEDAÇÃO, PREPARO MECÂNICO COM MISTURADOR DE EIXO HORIZONTAL DE 300 KG. AF_06/2014</v>
          </cell>
          <cell r="C5746" t="str">
            <v>M3</v>
          </cell>
          <cell r="D5746">
            <v>287.39</v>
          </cell>
        </row>
        <row r="5747">
          <cell r="A5747">
            <v>87328</v>
          </cell>
          <cell r="B5747" t="str">
            <v>ARGAMASSA TRAÇO 1:7 (CIMENTO E AREIA MÉDIA) COM ADIÇÃO DE PLASTIFICANTE PARA EMBOÇO/MASSA ÚNICA/ASSENTAMENTO DE ALVENARIA DE VEDAÇÃO, PREPARO MECÂNICO COM MISTURADOR DE EIXO HORIZONTAL DE 600 KG. AF_06/2014</v>
          </cell>
          <cell r="C5747" t="str">
            <v>M3</v>
          </cell>
          <cell r="D5747">
            <v>252.22</v>
          </cell>
        </row>
        <row r="5748">
          <cell r="A5748">
            <v>87329</v>
          </cell>
          <cell r="B5748" t="str">
            <v>ARGAMASSA TRAÇO 1:6 (CIMENTO E AREIA MÉDIA) COM ADIÇÃO DE PLASTIFICANTE PARA EMBOÇO/MASSA ÚNICA/ASSENTAMENTO DE ALVENARIA DE VEDAÇÃO, PREPARO MECÂNICO COM MISTURADOR DE EIXO HORIZONTAL DE 300 KG. AF_06/2014</v>
          </cell>
          <cell r="C5748" t="str">
            <v>M3</v>
          </cell>
          <cell r="D5748">
            <v>306.98</v>
          </cell>
        </row>
        <row r="5749">
          <cell r="A5749">
            <v>87330</v>
          </cell>
          <cell r="B5749" t="str">
            <v>ARGAMASSA TRAÇO 1:6 (CIMENTO E AREIA MÉDIA) COM ADIÇÃO DE PLASTIFICANTE PARA EMBOÇO/MASSA ÚNICA/ASSENTAMENTO DE ALVENARIA DE VEDAÇÃO, PREPARO MECÂNICO COM MISTURADOR DE EIXO HORIZONTAL DE 600 KG. AF_06/2014</v>
          </cell>
          <cell r="C5749" t="str">
            <v>M3</v>
          </cell>
          <cell r="D5749">
            <v>268.94</v>
          </cell>
        </row>
        <row r="5750">
          <cell r="A5750">
            <v>87331</v>
          </cell>
          <cell r="B5750" t="str">
            <v>ARGAMASSA TRAÇO 1:1:6 (CIMENTO, CAL E AREIA MÉDIA) PARA EMBOÇO/MASSA ÚNICA/ASSENTAMENTO DE ALVENARIA DE VEDAÇÃO, PREPARO MECÂNICO COM MISTURADOR DE EIXO HORIZONTAL DE 300 KG. AF_06/2014</v>
          </cell>
          <cell r="C5750" t="str">
            <v>M3</v>
          </cell>
          <cell r="D5750">
            <v>364.93</v>
          </cell>
        </row>
        <row r="5751">
          <cell r="A5751">
            <v>87332</v>
          </cell>
          <cell r="B5751" t="str">
            <v>ARGAMASSA TRAÇO 1:1:6 (CIMENTO, CAL E AREIA MÉDIA) PARA EMBOÇO/MASSA ÚNICA/ASSENTAMENTO DE ALVENARIA DE VEDAÇÃO, PREPARO MECÂNICO COM MISTURADOR DE EIXO HORIZONTAL DE 600 KG. AF_06/2014</v>
          </cell>
          <cell r="C5751" t="str">
            <v>M3</v>
          </cell>
          <cell r="D5751">
            <v>327.32</v>
          </cell>
        </row>
        <row r="5752">
          <cell r="A5752">
            <v>87333</v>
          </cell>
          <cell r="B5752" t="str">
            <v>ARGAMASSA TRAÇO 1:1,5:7,5 (CIMENTO, CAL E AREIA MÉDIA) PARA EMBOÇO/MASSA ÚNICA/ASSENTAMENTO DE ALVENARIA DE VEDAÇÃO, PREPARO MECÂNICO COM MISTURADOR DE EIXO HORIZONTAL DE 300 KG. AF_06/2014</v>
          </cell>
          <cell r="C5752" t="str">
            <v>M3</v>
          </cell>
          <cell r="D5752">
            <v>346.03</v>
          </cell>
        </row>
        <row r="5753">
          <cell r="A5753">
            <v>87334</v>
          </cell>
          <cell r="B5753" t="str">
            <v>ARGAMASSA TRAÇO 1:1,5:7,5 (CIMENTO, CAL E AREIA MÉDIA) PARA EMBOÇO/MASSA ÚNICA/ASSENTAMENTO DE ALVENARIA DE VEDAÇÃO, PREPARO MECÂNICO COM MISTURADOR DE EIXO HORIZONTAL DE 600 KG. AF_06/2014</v>
          </cell>
          <cell r="C5753" t="str">
            <v>M3</v>
          </cell>
          <cell r="D5753">
            <v>318.08</v>
          </cell>
        </row>
        <row r="5754">
          <cell r="A5754">
            <v>87335</v>
          </cell>
          <cell r="B5754" t="str">
            <v>ARGAMASSA TRAÇO 1:2:8 (CIMENTO, CAL E AREIA MÉDIA) PARA EMBOÇO/MASSA ÚNICA/ASSENTAMENTO DE ALVENARIA DE VEDAÇÃO, PREPARO MECÂNICO COM MISTURADOR DE EIXO HORIZONTAL DE 300 KG. AF_06/2014</v>
          </cell>
          <cell r="C5754" t="str">
            <v>M3</v>
          </cell>
          <cell r="D5754">
            <v>354.49</v>
          </cell>
        </row>
        <row r="5755">
          <cell r="A5755">
            <v>87336</v>
          </cell>
          <cell r="B5755" t="str">
            <v>ARGAMASSA TRAÇO 1:2:8 (CIMENTO, CAL E AREIA MÉDIA) PARA EMBOÇO/MASSA ÚNICA/ASSENTAMENTO DE ALVENARIA DE VEDAÇÃO, PREPARO MECÂNICO COM MISTURADOR DE EIXO HORIZONTAL DE 600 KG. AF_06/2014</v>
          </cell>
          <cell r="C5755" t="str">
            <v>M3</v>
          </cell>
          <cell r="D5755">
            <v>333.56</v>
          </cell>
        </row>
        <row r="5756">
          <cell r="A5756">
            <v>87337</v>
          </cell>
          <cell r="B5756" t="str">
            <v>ARGAMASSA TRAÇO 1:2:9 (CIMENTO, CAL E AREIA MÉDIA) PARA EMBOÇO/MASSA ÚNICA/ASSENTAMENTO DE ALVENARIA DE VEDAÇÃO, PREPARO MECÂNICO COM MISTURADOR DE EIXO HORIZONTAL DE 300 KG. AF_06/2014</v>
          </cell>
          <cell r="C5756" t="str">
            <v>M3</v>
          </cell>
          <cell r="D5756">
            <v>338.88</v>
          </cell>
        </row>
        <row r="5757">
          <cell r="A5757">
            <v>87338</v>
          </cell>
          <cell r="B5757" t="str">
            <v>ARGAMASSA TRAÇO 1:3:12 (CIMENTO, CAL E AREIA MÉDIA) PARA EMBOÇO/MASSA ÚNICA/ASSENTAMENTO DE ALVENARIA DE VEDAÇÃO, PREPARO MECÂNICO COM MISTURADOR DE EIXO HORIZONTAL DE 600 KG. AF_06/2014</v>
          </cell>
          <cell r="C5757" t="str">
            <v>M3</v>
          </cell>
          <cell r="D5757">
            <v>331.41</v>
          </cell>
        </row>
        <row r="5758">
          <cell r="A5758">
            <v>87339</v>
          </cell>
          <cell r="B5758" t="str">
            <v>ARGAMASSA TRAÇO 1:3 (CIMENTO E AREIA MÉDIA) PARA CONTRAPISO, PREPARO MECÂNICO COM MISTURADOR DE EIXO HORIZONTAL DE 160 KG. AF_06/2014</v>
          </cell>
          <cell r="C5758" t="str">
            <v>M3</v>
          </cell>
          <cell r="D5758">
            <v>458.15</v>
          </cell>
        </row>
        <row r="5759">
          <cell r="A5759">
            <v>87340</v>
          </cell>
          <cell r="B5759" t="str">
            <v>ARGAMASSA TRAÇO 1:3 (CIMENTO E AREIA MÉDIA) PARA CONTRAPISO, PREPARO MECÂNICO COM MISTURADOR DE EIXO HORIZONTAL DE 300 KG. AF_06/2014</v>
          </cell>
          <cell r="C5759" t="str">
            <v>M3</v>
          </cell>
          <cell r="D5759">
            <v>375.3</v>
          </cell>
        </row>
        <row r="5760">
          <cell r="A5760">
            <v>87341</v>
          </cell>
          <cell r="B5760" t="str">
            <v>ARGAMASSA TRAÇO 1:3 (CIMENTO E AREIA MÉDIA) PARA CONTRAPISO, PREPARO MECÂNICO COM MISTURADOR DE EIXO HORIZONTAL DE 600 KG. AF_06/2014</v>
          </cell>
          <cell r="C5760" t="str">
            <v>M3</v>
          </cell>
          <cell r="D5760">
            <v>358.56</v>
          </cell>
        </row>
        <row r="5761">
          <cell r="A5761">
            <v>87342</v>
          </cell>
          <cell r="B5761" t="str">
            <v>ARGAMASSA TRAÇO 1:4 (CIMENTO E AREIA MÉDIA) PARA CONTRAPISO, PREPARO MECÂNICO COM MISTURADOR DE EIXO HORIZONTAL DE 160 KG. AF_06/2014</v>
          </cell>
          <cell r="C5761" t="str">
            <v>M3</v>
          </cell>
          <cell r="D5761">
            <v>402.2</v>
          </cell>
        </row>
        <row r="5762">
          <cell r="A5762">
            <v>87343</v>
          </cell>
          <cell r="B5762" t="str">
            <v>ARGAMASSA TRAÇO 1:4 (CIMENTO E AREIA MÉDIA) PARA CONTRAPISO, PREPARO MECÂNICO COM MISTURADOR DE EIXO HORIZONTAL DE 300 KG. AF_06/2014</v>
          </cell>
          <cell r="C5762" t="str">
            <v>M3</v>
          </cell>
          <cell r="D5762">
            <v>349.08</v>
          </cell>
        </row>
        <row r="5763">
          <cell r="A5763">
            <v>87344</v>
          </cell>
          <cell r="B5763" t="str">
            <v>ARGAMASSA TRAÇO 1:4 (CIMENTO E AREIA MÉDIA) PARA CONTRAPISO, PREPARO MECÂNICO COM MISTURADOR DE EIXO HORIZONTAL DE 600 KG. AF_06/2014</v>
          </cell>
          <cell r="C5763" t="str">
            <v>M3</v>
          </cell>
          <cell r="D5763">
            <v>325.93</v>
          </cell>
        </row>
        <row r="5764">
          <cell r="A5764">
            <v>87345</v>
          </cell>
          <cell r="B5764" t="str">
            <v>ARGAMASSA TRAÇO 1:5 (CIMENTO E AREIA MÉDIA) PARA CONTRAPISO, PREPARO MECÂNICO COM MISTURADOR DE EIXO HORIZONTAL DE 160 KG. AF_06/2014</v>
          </cell>
          <cell r="C5764" t="str">
            <v>M3</v>
          </cell>
          <cell r="D5764">
            <v>357.19</v>
          </cell>
        </row>
        <row r="5765">
          <cell r="A5765">
            <v>87346</v>
          </cell>
          <cell r="B5765" t="str">
            <v>ARGAMASSA TRAÇO 1:5 (CIMENTO E AREIA MÉDIA) PARA CONTRAPISO, PREPARO MECÂNICO COM MISTURADOR DE EIXO HORIZONTAL DE 300 KG. AF_06/2014</v>
          </cell>
          <cell r="C5765" t="str">
            <v>M3</v>
          </cell>
          <cell r="D5765">
            <v>320.7</v>
          </cell>
        </row>
        <row r="5766">
          <cell r="A5766">
            <v>87347</v>
          </cell>
          <cell r="B5766" t="str">
            <v>ARGAMASSA TRAÇO 1:5 (CIMENTO E AREIA MÉDIA) PARA CONTRAPISO, PREPARO MECÂNICO COM MISTURADOR DE EIXO HORIZONTAL DE 600 KG. AF_06/2014</v>
          </cell>
          <cell r="C5766" t="str">
            <v>M3</v>
          </cell>
          <cell r="D5766">
            <v>307.64999999999998</v>
          </cell>
        </row>
        <row r="5767">
          <cell r="A5767">
            <v>87348</v>
          </cell>
          <cell r="B5767" t="str">
            <v>ARGAMASSA TRAÇO 1:6 (CIMENTO E AREIA MÉDIA) PARA CONTRAPISO, PREPARO MECÂNICO COM MISTURADOR DE EIXO HORIZONTAL DE 160 KG. AF_06/2014</v>
          </cell>
          <cell r="C5767" t="str">
            <v>M3</v>
          </cell>
          <cell r="D5767">
            <v>336.29</v>
          </cell>
        </row>
        <row r="5768">
          <cell r="A5768">
            <v>87349</v>
          </cell>
          <cell r="B5768" t="str">
            <v>ARGAMASSA TRAÇO 1:6 (CIMENTO E AREIA MÉDIA) PARA CONTRAPISO, PREPARO MECÂNICO COM MISTURADOR DE EIXO HORIZONTAL DE 600 KG. AF_06/2014</v>
          </cell>
          <cell r="C5768" t="str">
            <v>M3</v>
          </cell>
          <cell r="D5768">
            <v>288.48</v>
          </cell>
        </row>
        <row r="5769">
          <cell r="A5769">
            <v>87350</v>
          </cell>
          <cell r="B5769" t="str">
            <v>ARGAMASSA TRAÇO 1:5 (CIMENTO E AREIA GROSSA) PARA CHAPISCO CONVENCIONAL, PREPARO MECÂNICO COM MISTURADOR DE EIXO HORIZONTAL DE 300 KG. AF_06/2014</v>
          </cell>
          <cell r="C5769" t="str">
            <v>M3</v>
          </cell>
          <cell r="D5769">
            <v>282.73</v>
          </cell>
        </row>
        <row r="5770">
          <cell r="A5770">
            <v>87351</v>
          </cell>
          <cell r="B5770" t="str">
            <v>ARGAMASSA TRAÇO 1:5 (CIMENTO E AREIA GROSSA) PARA CHAPISCO CONVENCIONAL, PREPARO MECÂNICO COM MISTURADOR DE EIXO HORIZONTAL DE 600 KG. AF_06/2014</v>
          </cell>
          <cell r="C5770" t="str">
            <v>M3</v>
          </cell>
          <cell r="D5770">
            <v>247.26</v>
          </cell>
        </row>
        <row r="5771">
          <cell r="A5771">
            <v>87352</v>
          </cell>
          <cell r="B5771" t="str">
            <v>ARGAMASSA TRAÇO 1:3 (CIMENTO E AREIA GROSSA) PARA CHAPISCO CONVENCIONAL, PREPARO MECÂNICO COM MISTURADOR DE EIXO HORIZONTAL DE 160 KG. AF_06/2014</v>
          </cell>
          <cell r="C5771" t="str">
            <v>M3</v>
          </cell>
          <cell r="D5771">
            <v>348.17</v>
          </cell>
        </row>
        <row r="5772">
          <cell r="A5772">
            <v>87353</v>
          </cell>
          <cell r="B5772" t="str">
            <v>ARGAMASSA TRAÇO 1:3 (CIMENTO E AREIA GROSSA) PARA CHAPISCO CONVENCIONAL, PREPARO MECÂNICO COM MISTURADOR DE EIXO HORIZONTAL DE 300 KG. AF_06/2014</v>
          </cell>
          <cell r="C5772" t="str">
            <v>M3</v>
          </cell>
          <cell r="D5772">
            <v>300.18</v>
          </cell>
        </row>
        <row r="5773">
          <cell r="A5773">
            <v>87354</v>
          </cell>
          <cell r="B5773" t="str">
            <v>ARGAMASSA TRAÇO 1:3 (CIMENTO E AREIA GROSSA) PARA CHAPISCO CONVENCIONAL, PREPARO MECÂNICO COM MISTURADOR DE EIXO HORIZONTAL DE 600 KG. AF_06/2014</v>
          </cell>
          <cell r="C5773" t="str">
            <v>M3</v>
          </cell>
          <cell r="D5773">
            <v>276.99</v>
          </cell>
        </row>
        <row r="5774">
          <cell r="A5774">
            <v>87355</v>
          </cell>
          <cell r="B5774" t="str">
            <v>ARGAMASSA TRAÇO 1:4 (CIMENTO E AREIA GROSSA) PARA CHAPISCO CONVENCIONAL, PREPARO MECÂNICO COM MISTURADOR DE EIXO HORIZONTAL DE 160 KG. AF_06/2014</v>
          </cell>
          <cell r="C5774" t="str">
            <v>M3</v>
          </cell>
          <cell r="D5774">
            <v>305.60000000000002</v>
          </cell>
        </row>
        <row r="5775">
          <cell r="A5775">
            <v>87356</v>
          </cell>
          <cell r="B5775" t="str">
            <v>ARGAMASSA TRAÇO 1:4 (CIMENTO E AREIA GROSSA) PARA CHAPISCO CONVENCIONAL, PREPARO MECÂNICO COM MISTURADOR DE EIXO HORIZONTAL DE 300 KG. AF_06/2014</v>
          </cell>
          <cell r="C5775" t="str">
            <v>M3</v>
          </cell>
          <cell r="D5775">
            <v>266.68</v>
          </cell>
        </row>
        <row r="5776">
          <cell r="A5776">
            <v>87357</v>
          </cell>
          <cell r="B5776" t="str">
            <v>ARGAMASSA TRAÇO 1:4 (CIMENTO E AREIA GROSSA) PARA CHAPISCO CONVENCIONAL, PREPARO MECÂNICO COM MISTURADOR DE EIXO HORIZONTAL DE 600 KG. AF_06/2014</v>
          </cell>
          <cell r="C5776" t="str">
            <v>M3</v>
          </cell>
          <cell r="D5776">
            <v>256.67</v>
          </cell>
        </row>
        <row r="5777">
          <cell r="A5777">
            <v>87358</v>
          </cell>
          <cell r="B5777" t="str">
            <v>ARGAMASSA TRAÇO 1:5 (CIMENTO E AREIA GROSSA) COM ADIÇÃO DE EMULSÃO POLIMÉRICA PARA CHAPISCO ROLADO, PREPARO MECÂNICO COM MISTURADOR DE EIXO HORIZONTAL DE 300 KG. AF_06/2014</v>
          </cell>
          <cell r="C5777" t="str">
            <v>M3</v>
          </cell>
          <cell r="D5777">
            <v>2193.08</v>
          </cell>
        </row>
        <row r="5778">
          <cell r="A5778">
            <v>87359</v>
          </cell>
          <cell r="B5778" t="str">
            <v>ARGAMASSA TRAÇO 1:5 (CIMENTO E AREIA GROSSA) COM ADIÇÃO DE EMULSÃO POLIMÉRICA PARA CHAPISCO ROLADO, PREPARO MECÂNICO COM MISTURADOR DE EIXO HORIZONTAL DE 600 KG. AF_06/2014</v>
          </cell>
          <cell r="C5778" t="str">
            <v>M3</v>
          </cell>
          <cell r="D5778">
            <v>2176.9699999999998</v>
          </cell>
        </row>
        <row r="5779">
          <cell r="A5779">
            <v>87360</v>
          </cell>
          <cell r="B5779" t="str">
            <v>ARGAMASSA TRAÇO 1:3 (CIMENTO E AREIA GROSSA) COM ADIÇÃO DE EMULSÃO POLIMÉRICA PARA CHAPISCO ROLADO, PREPARO MECÂNICO COM MISTURADOR DE EIXO HORIZONTAL DE 160 KG. AF_06/2014</v>
          </cell>
          <cell r="C5779" t="str">
            <v>M3</v>
          </cell>
          <cell r="D5779">
            <v>2253.23</v>
          </cell>
        </row>
        <row r="5780">
          <cell r="A5780">
            <v>87361</v>
          </cell>
          <cell r="B5780" t="str">
            <v>ARGAMASSA TRAÇO 1:3 (CIMENTO E AREIA GROSSA) COM ADIÇÃO DE EMULSÃO POLIMÉRICA PARA CHAPISCO ROLADO, PREPARO MECÂNICO COM MISTURADOR DE EIXO HORIZONTAL DE 300 KG. AF_06/2014</v>
          </cell>
          <cell r="C5780" t="str">
            <v>M3</v>
          </cell>
          <cell r="D5780">
            <v>2228.27</v>
          </cell>
        </row>
        <row r="5781">
          <cell r="A5781">
            <v>87362</v>
          </cell>
          <cell r="B5781" t="str">
            <v>ARGAMASSA TRAÇO 1:3 (CIMENTO E AREIA GROSSA) COM ADIÇÃO DE EMULSÃO POLIMÉRICA PARA CHAPISCO ROLADO, PREPARO MECÂNICO COM MISTURADOR DE EIXO HORIZONTAL DE 600 KG. AF_06/2014</v>
          </cell>
          <cell r="C5781" t="str">
            <v>M3</v>
          </cell>
          <cell r="D5781">
            <v>2223.11</v>
          </cell>
        </row>
        <row r="5782">
          <cell r="A5782">
            <v>87363</v>
          </cell>
          <cell r="B5782" t="str">
            <v>ARGAMASSA TRAÇO 1:4 (CIMENTO E AREIA GROSSA) COM ADIÇÃO DE EMULSÃO POLIMÉRICA PARA CHAPISCO ROLADO, PREPARO MECÂNICO COM MISTURADOR DE EIXO HORIZONTAL DE 300 KG. AF_06/2014</v>
          </cell>
          <cell r="C5782" t="str">
            <v>M3</v>
          </cell>
          <cell r="D5782">
            <v>2229.3000000000002</v>
          </cell>
        </row>
        <row r="5783">
          <cell r="A5783">
            <v>87364</v>
          </cell>
          <cell r="B5783" t="str">
            <v>ARGAMASSA TRAÇO 1:4 (CIMENTO E AREIA GROSSA) COM ADIÇÃO DE EMULSÃO POLIMÉRICA PARA CHAPISCO ROLADO, PREPARO MECÂNICO COM MISTURADOR DE EIXO HORIZONTAL DE 600 KG. AF_06/2014</v>
          </cell>
          <cell r="C5783" t="str">
            <v>M3</v>
          </cell>
          <cell r="D5783">
            <v>2193.69</v>
          </cell>
        </row>
        <row r="5784">
          <cell r="A5784">
            <v>87365</v>
          </cell>
          <cell r="B5784" t="str">
            <v>ARGAMASSA TRAÇO 1:7 (CIMENTO E AREIA MÉDIA) COM ADIÇÃO DE PLASTIFICANTE PARA EMBOÇO/MASSA ÚNICA/ASSENTAMENTO DE ALVENARIA DE VEDAÇÃO, PREPARO MANUAL. AF_06/2014</v>
          </cell>
          <cell r="C5784" t="str">
            <v>M3</v>
          </cell>
          <cell r="D5784">
            <v>334</v>
          </cell>
        </row>
        <row r="5785">
          <cell r="A5785">
            <v>87366</v>
          </cell>
          <cell r="B5785" t="str">
            <v>ARGAMASSA TRAÇO 1:6 (CIMENTO E AREIA MÉDIA) COM ADIÇÃO DE PLASTIFICANTE PARA EMBOÇO/MASSA ÚNICA/ASSENTAMENTO DE ALVENARIA DE VEDAÇÃO, PREPARO MANUAL. AF_06/2014</v>
          </cell>
          <cell r="C5785" t="str">
            <v>M3</v>
          </cell>
          <cell r="D5785">
            <v>345.19</v>
          </cell>
        </row>
        <row r="5786">
          <cell r="A5786">
            <v>87367</v>
          </cell>
          <cell r="B5786" t="str">
            <v>ARGAMASSA TRAÇO 1:1:6 (CIMENTO, CAL E AREIA MÉDIA) PARA EMBOÇO/MASSA ÚNICA/ASSENTAMENTO DE ALVENARIA DE VEDAÇÃO, PREPARO MANUAL. AF_06/2014</v>
          </cell>
          <cell r="C5786" t="str">
            <v>M3</v>
          </cell>
          <cell r="D5786">
            <v>407.16</v>
          </cell>
        </row>
        <row r="5787">
          <cell r="A5787">
            <v>87368</v>
          </cell>
          <cell r="B5787" t="str">
            <v>ARGAMASSA TRAÇO 1:1,5:7,5 (CIMENTO, CAL E AREIA MÉDIA) PARA EMBOÇO/MASSA ÚNICA/ASSENTAMENTO DE ALVENARIA DE VEDAÇÃO, PREPARO MANUAL. AF_06/2014</v>
          </cell>
          <cell r="C5787" t="str">
            <v>M3</v>
          </cell>
          <cell r="D5787">
            <v>408.63</v>
          </cell>
        </row>
        <row r="5788">
          <cell r="A5788">
            <v>87369</v>
          </cell>
          <cell r="B5788" t="str">
            <v>ARGAMASSA TRAÇO 1:2:8 (CIMENTO, CAL E AREIA MÉDIA) PARA EMBOÇO/MASSA ÚNICA/ASSENTAMENTO DE ALVENARIA DE VEDAÇÃO, PREPARO MANUAL. AF_06/2014</v>
          </cell>
          <cell r="C5788" t="str">
            <v>M3</v>
          </cell>
          <cell r="D5788">
            <v>422.67</v>
          </cell>
        </row>
        <row r="5789">
          <cell r="A5789">
            <v>87370</v>
          </cell>
          <cell r="B5789" t="str">
            <v>ARGAMASSA TRAÇO 1:2:9 (CIMENTO, CAL E AREIA MÉDIA) PARA EMBOÇO/MASSA ÚNICA/ASSENTAMENTO DE ALVENARIA DE VEDAÇÃO, PREPARO MANUAL. AF_06/2014</v>
          </cell>
          <cell r="C5789" t="str">
            <v>M3</v>
          </cell>
          <cell r="D5789">
            <v>408.38</v>
          </cell>
        </row>
        <row r="5790">
          <cell r="A5790">
            <v>87371</v>
          </cell>
          <cell r="B5790" t="str">
            <v>ARGAMASSA TRAÇO 1:3:12 (CIMENTO, CAL E AREIA MÉDIA) PARA EMBOÇO/MASSA ÚNICA/ASSENTAMENTO DE ALVENARIA DE VEDAÇÃO, PREPARO MANUAL. AF_06/2014</v>
          </cell>
          <cell r="C5790" t="str">
            <v>M3</v>
          </cell>
          <cell r="D5790">
            <v>408.24</v>
          </cell>
        </row>
        <row r="5791">
          <cell r="A5791">
            <v>87372</v>
          </cell>
          <cell r="B5791" t="str">
            <v>ARGAMASSA TRAÇO 1:3 (CIMENTO E AREIA MÉDIA) PARA CONTRAPISO, PREPARO MANUAL. AF_06/2014</v>
          </cell>
          <cell r="C5791" t="str">
            <v>M3</v>
          </cell>
          <cell r="D5791">
            <v>446.91</v>
          </cell>
        </row>
        <row r="5792">
          <cell r="A5792">
            <v>87373</v>
          </cell>
          <cell r="B5792" t="str">
            <v>ARGAMASSA TRAÇO 1:4 (CIMENTO E AREIA MÉDIA) PARA CONTRAPISO, PREPARO MANUAL. AF_06/2014</v>
          </cell>
          <cell r="C5792" t="str">
            <v>M3</v>
          </cell>
          <cell r="D5792">
            <v>413.98</v>
          </cell>
        </row>
        <row r="5793">
          <cell r="A5793">
            <v>87374</v>
          </cell>
          <cell r="B5793" t="str">
            <v>ARGAMASSA TRAÇO 1:5 (CIMENTO E AREIA MÉDIA) PARA CONTRAPISO, PREPARO MANUAL. AF_06/2014</v>
          </cell>
          <cell r="C5793" t="str">
            <v>M3</v>
          </cell>
          <cell r="D5793">
            <v>391.87</v>
          </cell>
        </row>
        <row r="5794">
          <cell r="A5794">
            <v>87375</v>
          </cell>
          <cell r="B5794" t="str">
            <v>ARGAMASSA TRAÇO 1:6 (CIMENTO E AREIA MÉDIA) PARA CONTRAPISO, PREPARO MANUAL. AF_06/2014</v>
          </cell>
          <cell r="C5794" t="str">
            <v>M3</v>
          </cell>
          <cell r="D5794">
            <v>372.43</v>
          </cell>
        </row>
        <row r="5795">
          <cell r="A5795">
            <v>87376</v>
          </cell>
          <cell r="B5795" t="str">
            <v>ARGAMASSA TRAÇO 1:5 (CIMENTO E AREIA GROSSA) PARA CHAPISCO CONVENCIONAL, PREPARO MANUAL. AF_06/2014</v>
          </cell>
          <cell r="C5795" t="str">
            <v>M3</v>
          </cell>
          <cell r="D5795">
            <v>326.27999999999997</v>
          </cell>
        </row>
        <row r="5796">
          <cell r="A5796">
            <v>87377</v>
          </cell>
          <cell r="B5796" t="str">
            <v>ARGAMASSA TRAÇO 1:3 (CIMENTO E AREIA GROSSA) PARA CHAPISCO CONVENCIONAL, PREPARO MANUAL. AF_06/2014</v>
          </cell>
          <cell r="C5796" t="str">
            <v>M3</v>
          </cell>
          <cell r="D5796">
            <v>365.25</v>
          </cell>
        </row>
        <row r="5797">
          <cell r="A5797">
            <v>87378</v>
          </cell>
          <cell r="B5797" t="str">
            <v>ARGAMASSA TRAÇO 1:4 (CIMENTO E AREIA GROSSA) PARA CHAPISCO CONVENCIONAL, PREPARO MANUAL. AF_06/2014</v>
          </cell>
          <cell r="C5797" t="str">
            <v>M3</v>
          </cell>
          <cell r="D5797">
            <v>341.82</v>
          </cell>
        </row>
        <row r="5798">
          <cell r="A5798">
            <v>87379</v>
          </cell>
          <cell r="B5798" t="str">
            <v>ARGAMASSA TRAÇO 1:5 (CIMENTO E AREIA GROSSA) COM ADIÇÃO DE EMULSÃO POLIMÉRICA PARA CHAPISCO ROLADO, PREPARO MANUAL. AF_06/2014</v>
          </cell>
          <cell r="C5798" t="str">
            <v>M3</v>
          </cell>
          <cell r="D5798">
            <v>2278.23</v>
          </cell>
        </row>
        <row r="5799">
          <cell r="A5799">
            <v>87380</v>
          </cell>
          <cell r="B5799" t="str">
            <v>ARGAMASSA TRAÇO 1:3 (CIMENTO E AREIA GROSSA) COM ADIÇÃO DE EMULSÃO POLIMÉRICA PARA CHAPISCO ROLADO, PREPARO MANUAL. AF_06/2014</v>
          </cell>
          <cell r="C5799" t="str">
            <v>M3</v>
          </cell>
          <cell r="D5799">
            <v>2323.15</v>
          </cell>
        </row>
        <row r="5800">
          <cell r="A5800">
            <v>87381</v>
          </cell>
          <cell r="B5800" t="str">
            <v>ARGAMASSA TRAÇO 1:4 (CIMENTO E AREIA GROSSA) COM ADIÇÃO DE EMULSÃO POLIMÉRICA PARA CHAPISCO ROLADO, PREPARO MANUAL. AF_06/2014</v>
          </cell>
          <cell r="C5800" t="str">
            <v>M3</v>
          </cell>
          <cell r="D5800">
            <v>2296.92</v>
          </cell>
        </row>
        <row r="5801">
          <cell r="A5801">
            <v>87382</v>
          </cell>
          <cell r="B5801" t="str">
            <v>ARGAMASSA INDUSTRIALIZADA MULTIUSO PARA REVESTIMENTOS E ASSENTAMENTO DA ALVENARIA, PREPARO COM MISTURADOR DE EIXO HORIZONTAL DE 160 KG. AF_06/2014</v>
          </cell>
          <cell r="C5801" t="str">
            <v>M3</v>
          </cell>
          <cell r="D5801">
            <v>747.96</v>
          </cell>
        </row>
        <row r="5802">
          <cell r="A5802">
            <v>87383</v>
          </cell>
          <cell r="B5802" t="str">
            <v>ARGAMASSA INDUSTRIALIZADA MULTIUSO PARA REVESTIMENTOS E ASSENTAMENTO DA ALVENARIA, PREPARO COM MISTURADOR DE EIXO HORIZONTAL DE 300 KG. AF_06/2014</v>
          </cell>
          <cell r="C5802" t="str">
            <v>M3</v>
          </cell>
          <cell r="D5802">
            <v>739.88</v>
          </cell>
        </row>
        <row r="5803">
          <cell r="A5803">
            <v>87384</v>
          </cell>
          <cell r="B5803" t="str">
            <v>ARGAMASSA INDUSTRIALIZADA MULTIUSO PARA REVESTIMENTOS E ASSENTAMENTO DA ALVENARIA, PREPARO COM MISTURADOR DE EIXO HORIZONTAL DE 600 KG. AF_06/2014</v>
          </cell>
          <cell r="C5803" t="str">
            <v>M3</v>
          </cell>
          <cell r="D5803">
            <v>731.2</v>
          </cell>
        </row>
        <row r="5804">
          <cell r="A5804">
            <v>87385</v>
          </cell>
          <cell r="B5804" t="str">
            <v>ARGAMASSA PRONTA PARA CONTRAPISO, PREPARO COM MISTURADOR DE EIXO HORIZONTAL DE 160 KG. AF_06/2014</v>
          </cell>
          <cell r="C5804" t="str">
            <v>M3</v>
          </cell>
          <cell r="D5804">
            <v>1043.82</v>
          </cell>
        </row>
        <row r="5805">
          <cell r="A5805">
            <v>87386</v>
          </cell>
          <cell r="B5805" t="str">
            <v>ARGAMASSA PRONTA PARA CONTRAPISO, PREPARO COM MISTURADOR DE EIXO HORIZONTAL DE 300 KG. AF_06/2014</v>
          </cell>
          <cell r="C5805" t="str">
            <v>M3</v>
          </cell>
          <cell r="D5805">
            <v>1033.8599999999999</v>
          </cell>
        </row>
        <row r="5806">
          <cell r="A5806">
            <v>87387</v>
          </cell>
          <cell r="B5806" t="str">
            <v>ARGAMASSA PRONTA PARA CONTRAPISO, PREPARO COM MISTURADOR DE EIXO HORIZONTAL DE 600 KG. AF_06/2014</v>
          </cell>
          <cell r="C5806" t="str">
            <v>M3</v>
          </cell>
          <cell r="D5806">
            <v>1027.07</v>
          </cell>
        </row>
        <row r="5807">
          <cell r="A5807">
            <v>87388</v>
          </cell>
          <cell r="B5807" t="str">
            <v>ARGAMASSA PARA REVESTIMENTO DECORATIVO MONOCAMADA (MONOCAPA), PREPARO COM MISTURADOR DE EIXO HORIZONTAL DE 160 KG. AF_06/2014</v>
          </cell>
          <cell r="C5807" t="str">
            <v>M3</v>
          </cell>
          <cell r="D5807">
            <v>2437.64</v>
          </cell>
        </row>
        <row r="5808">
          <cell r="A5808">
            <v>87389</v>
          </cell>
          <cell r="B5808" t="str">
            <v>ARGAMASSA PARA REVESTIMENTO DECORATIVO MONOCAMADA (MONOCAPA), PREPARO COM MISTURADOR DE EIXO HORIZONTAL DE 300 KG. AF_06/2014</v>
          </cell>
          <cell r="C5808" t="str">
            <v>M3</v>
          </cell>
          <cell r="D5808">
            <v>2442.66</v>
          </cell>
        </row>
        <row r="5809">
          <cell r="A5809">
            <v>87390</v>
          </cell>
          <cell r="B5809" t="str">
            <v>ARGAMASSA PARA REVESTIMENTO DECORATIVO MONOCAMADA (MONOCAPA), PREPARO COM MISTURADOR DE EIXO HORIZONTAL DE 600 KG. AF_06/2014</v>
          </cell>
          <cell r="C5809" t="str">
            <v>M3</v>
          </cell>
          <cell r="D5809">
            <v>2443.7800000000002</v>
          </cell>
        </row>
        <row r="5810">
          <cell r="A5810">
            <v>87391</v>
          </cell>
          <cell r="B5810" t="str">
            <v>ARGAMASSA INDUSTRIALIZADA PARA CHAPISCO ROLADO, PREPARO COM MISTURADOR DE EIXO HORIZONTAL DE 160 KG. AF_06/2014</v>
          </cell>
          <cell r="C5810" t="str">
            <v>M3</v>
          </cell>
          <cell r="D5810">
            <v>3508.15</v>
          </cell>
        </row>
        <row r="5811">
          <cell r="A5811">
            <v>87393</v>
          </cell>
          <cell r="B5811" t="str">
            <v>ARGAMASSA INDUSTRIALIZADA PARA CHAPISCO ROLADO, PREPARO COM MISTURADOR DE EIXO HORIZONTAL DE 300 KG. AF_06/2014</v>
          </cell>
          <cell r="C5811" t="str">
            <v>M3</v>
          </cell>
          <cell r="D5811">
            <v>3543.59</v>
          </cell>
        </row>
        <row r="5812">
          <cell r="A5812">
            <v>87394</v>
          </cell>
          <cell r="B5812" t="str">
            <v>ARGAMASSA INDUSTRIALIZADA PARA CHAPISCO ROLADO, PREPARO COM MISTURADOR DE EIXO HORIZONTAL DE 600 KG. AF_06/2014</v>
          </cell>
          <cell r="C5812" t="str">
            <v>M3</v>
          </cell>
          <cell r="D5812">
            <v>3553.7</v>
          </cell>
        </row>
        <row r="5813">
          <cell r="A5813">
            <v>87395</v>
          </cell>
          <cell r="B5813" t="str">
            <v>ARGAMASSA INDUSTRIALIZADA PARA CHAPISCO COLANTE, PREPARO COM MISTURADOR DE EIXO HORIZONTAL DE 160 KG. AF_06/2014</v>
          </cell>
          <cell r="C5813" t="str">
            <v>M3</v>
          </cell>
          <cell r="D5813">
            <v>2754.66</v>
          </cell>
        </row>
        <row r="5814">
          <cell r="A5814">
            <v>87396</v>
          </cell>
          <cell r="B5814" t="str">
            <v>ARGAMASSA INDUSTRIALIZADA PARA CHAPISCO COLANTE, PREPARO COM MISTURADOR DE EIXO HORIZONTAL DE 300 KG. AF_06/2014</v>
          </cell>
          <cell r="C5814" t="str">
            <v>M3</v>
          </cell>
          <cell r="D5814">
            <v>2780.23</v>
          </cell>
        </row>
        <row r="5815">
          <cell r="A5815">
            <v>87397</v>
          </cell>
          <cell r="B5815" t="str">
            <v>ARGAMASSA INDUSTRIALIZADA PARA CHAPISCO COLANTE, PREPARO COM MISTURADOR DE EIXO HORIZONTAL DE 600 KG. AF_06/2014</v>
          </cell>
          <cell r="C5815" t="str">
            <v>M3</v>
          </cell>
          <cell r="D5815">
            <v>2783.01</v>
          </cell>
        </row>
        <row r="5816">
          <cell r="A5816">
            <v>87398</v>
          </cell>
          <cell r="B5816" t="str">
            <v>ARGAMASSA INDUSTRIALIZADA MULTIUSO PARA REVESTIMENTOS E ASSENTAMENTO DA ALVENARIA, PREPARO MANUAL. AF_06/2014</v>
          </cell>
          <cell r="C5816" t="str">
            <v>M3</v>
          </cell>
          <cell r="D5816">
            <v>861.26</v>
          </cell>
        </row>
        <row r="5817">
          <cell r="A5817">
            <v>87399</v>
          </cell>
          <cell r="B5817" t="str">
            <v>ARGAMASSA PRONTA PARA CONTRAPISO, PREPARO MANUAL. AF_06/2014</v>
          </cell>
          <cell r="C5817" t="str">
            <v>M3</v>
          </cell>
          <cell r="D5817">
            <v>1166.58</v>
          </cell>
        </row>
        <row r="5818">
          <cell r="A5818">
            <v>87401</v>
          </cell>
          <cell r="B5818" t="str">
            <v>ARGAMASSA INDUSTRIALIZADA PARA CHAPISCO ROLADO, PREPARO MANUAL. AF_06/2014</v>
          </cell>
          <cell r="C5818" t="str">
            <v>M3</v>
          </cell>
          <cell r="D5818">
            <v>3689.89</v>
          </cell>
        </row>
        <row r="5819">
          <cell r="A5819">
            <v>87402</v>
          </cell>
          <cell r="B5819" t="str">
            <v>ARGAMASSA INDUSTRIALIZADA PARA CHAPISCO COLANTE, PREPARO MANUAL. AF_06/2014</v>
          </cell>
          <cell r="C5819" t="str">
            <v>M3</v>
          </cell>
          <cell r="D5819">
            <v>2931.79</v>
          </cell>
        </row>
        <row r="5820">
          <cell r="A5820">
            <v>87404</v>
          </cell>
          <cell r="B5820" t="str">
            <v>ARGAMASSA PARA REVESTIMENTO DECORATIVO MONOCAMADA (MONOCAPA), MISTURA E PROJEÇÃO DE 1,5 M3/H DE ARGAMASSA. AF_06/2014</v>
          </cell>
          <cell r="C5820" t="str">
            <v>M3</v>
          </cell>
          <cell r="D5820">
            <v>2533.39</v>
          </cell>
        </row>
        <row r="5821">
          <cell r="A5821">
            <v>87405</v>
          </cell>
          <cell r="B5821" t="str">
            <v>ARGAMASSA PARA REVESTIMENTO DECORATIVO MONOCAMADA (MONOCAPA), MISTURA E PROJEÇÃO DE 2 M3/H DE ARGAMASSA. AF_06/2014</v>
          </cell>
          <cell r="C5821" t="str">
            <v>M3</v>
          </cell>
          <cell r="D5821">
            <v>2529.39</v>
          </cell>
        </row>
        <row r="5822">
          <cell r="A5822">
            <v>87407</v>
          </cell>
          <cell r="B5822" t="str">
            <v>ARGAMASSA INDUSTRIALIZADA PARA REVESTIMENTOS, MISTURA E PROJEÇÃO DE 1,5 M³/H DE ARGAMASSA. AF_06/2014</v>
          </cell>
          <cell r="C5822" t="str">
            <v>M3</v>
          </cell>
          <cell r="D5822">
            <v>758.25</v>
          </cell>
        </row>
        <row r="5823">
          <cell r="A5823">
            <v>87408</v>
          </cell>
          <cell r="B5823" t="str">
            <v>ARGAMASSA INDUSTRIALIZADA PARA REVESTIMENTOS, MISTURA E PROJEÇÃO DE 2 M³/H DE ARGAMASSA. AF_06/2014</v>
          </cell>
          <cell r="C5823" t="str">
            <v>M3</v>
          </cell>
          <cell r="D5823">
            <v>744.63</v>
          </cell>
        </row>
        <row r="5824">
          <cell r="A5824">
            <v>87410</v>
          </cell>
          <cell r="B5824" t="str">
            <v>ARGAMASSA À BASE DE GESSO, MISTURA E PROJEÇÃO DE 1,5 M³/H DE ARGAMASSA. AF_06/2014</v>
          </cell>
          <cell r="C5824" t="str">
            <v>M3</v>
          </cell>
          <cell r="D5824">
            <v>768.84</v>
          </cell>
        </row>
        <row r="5825">
          <cell r="A5825">
            <v>88626</v>
          </cell>
          <cell r="B5825" t="str">
            <v>ARGAMASSA TRAÇO 1:0,5:4,5 (CIMENTO, CAL E AREIA MÉDIA), PREPARO MECÂNICO COM BETONEIRA 400 L. AF_08/2014</v>
          </cell>
          <cell r="C5825" t="str">
            <v>M3</v>
          </cell>
          <cell r="D5825">
            <v>308.56</v>
          </cell>
        </row>
        <row r="5826">
          <cell r="A5826">
            <v>88627</v>
          </cell>
          <cell r="B5826" t="str">
            <v>ARGAMASSA TRAÇO 1:0,5:4,5 (CIMENTO, CAL E AREIA MÉDIA) PARA ASSENTAMENTO DE ALVENARIA, PREPARO MANUAL. AF_08/2014</v>
          </cell>
          <cell r="C5826" t="str">
            <v>M3</v>
          </cell>
          <cell r="D5826">
            <v>360.08</v>
          </cell>
        </row>
        <row r="5827">
          <cell r="A5827">
            <v>88628</v>
          </cell>
          <cell r="B5827" t="str">
            <v>ARGAMASSA TRAÇO 1:3 (CIMENTO E AREIA MÉDIA), PREPARO MECÂNICO COM BETONEIRA 400 L. AF_08/2014</v>
          </cell>
          <cell r="C5827" t="str">
            <v>M3</v>
          </cell>
          <cell r="D5827">
            <v>296.51</v>
          </cell>
        </row>
        <row r="5828">
          <cell r="A5828">
            <v>88629</v>
          </cell>
          <cell r="B5828" t="str">
            <v>ARGAMASSA TRAÇO 1:3 (CIMENTO E AREIA MÉDIA), PREPARO MANUAL. AF_08/2014</v>
          </cell>
          <cell r="C5828" t="str">
            <v>M3</v>
          </cell>
          <cell r="D5828">
            <v>352.46</v>
          </cell>
        </row>
        <row r="5829">
          <cell r="A5829">
            <v>88630</v>
          </cell>
          <cell r="B5829" t="str">
            <v>ARGAMASSA TRAÇO 1:4 (CIMENTO E AREIA MÉDIA), PREPARO MECÂNICO COM BETONEIRA 400 L. AF_08/2014</v>
          </cell>
          <cell r="C5829" t="str">
            <v>M3</v>
          </cell>
          <cell r="D5829">
            <v>269.01</v>
          </cell>
        </row>
        <row r="5830">
          <cell r="A5830">
            <v>88631</v>
          </cell>
          <cell r="B5830" t="str">
            <v>ARGAMASSA TRAÇO 1:4 (CIMENTO E AREIA MÉDIA), PREPARO MANUAL. AF_08/2014</v>
          </cell>
          <cell r="C5830" t="str">
            <v>M3</v>
          </cell>
          <cell r="D5830">
            <v>327.26</v>
          </cell>
        </row>
        <row r="5831">
          <cell r="A5831">
            <v>88715</v>
          </cell>
          <cell r="B5831" t="str">
            <v>ARGAMASSA TRAÇO 1:2:9 (CIMENTO, CAL E AREIA MÉDIA) PARA EMBOÇO/MASSA ÚNICA/ASSENTAMENTO DE ALVENARIA DE VEDAÇÃO, PREPARO MECÂNICO COM BETONEIRA 400 L. AF_09/2014</v>
          </cell>
          <cell r="C5831" t="str">
            <v>M3</v>
          </cell>
          <cell r="D5831">
            <v>340.04</v>
          </cell>
        </row>
        <row r="5832">
          <cell r="A5832">
            <v>95563</v>
          </cell>
          <cell r="B5832" t="str">
            <v>ARGAMASSA TRAÇO 1:1,65 (CIMENTO E AREIA MÉDIA), FCK 20 MPA, PREPARO MECÂNICO COM MISTURADOR DUPLO HORIZONTAL DE ALTA TURBULÊNCIA. AF_11/2016</v>
          </cell>
          <cell r="C5832" t="str">
            <v>M3</v>
          </cell>
          <cell r="D5832">
            <v>457.05</v>
          </cell>
        </row>
        <row r="5833">
          <cell r="A5833">
            <v>96920</v>
          </cell>
          <cell r="B5833" t="str">
            <v>ARGAMASSA TRAÇO 1:3 (CIMENTO E AREIA), PREPARO MECANICO , INCLUSO ADITIVO IMPERMEABILIZANTE</v>
          </cell>
          <cell r="C5833" t="str">
            <v>M3</v>
          </cell>
          <cell r="D5833">
            <v>374.09</v>
          </cell>
        </row>
        <row r="5834">
          <cell r="A5834">
            <v>88036</v>
          </cell>
          <cell r="B5834" t="str">
            <v>TRANSPORTE HORIZONTAL, MASSA/GRANEL, JERICA 90L, 30M. AF_06/2014</v>
          </cell>
          <cell r="C5834" t="str">
            <v>M3</v>
          </cell>
          <cell r="D5834">
            <v>23</v>
          </cell>
        </row>
        <row r="5835">
          <cell r="A5835">
            <v>88037</v>
          </cell>
          <cell r="B5835" t="str">
            <v>TRANSPORTE HORIZONTAL, MASSA/GRANEL, JERICA 90L, 50M. AF_06/2014</v>
          </cell>
          <cell r="C5835" t="str">
            <v>M3</v>
          </cell>
          <cell r="D5835">
            <v>32.22</v>
          </cell>
        </row>
        <row r="5836">
          <cell r="A5836">
            <v>88038</v>
          </cell>
          <cell r="B5836" t="str">
            <v>TRANSPORTE HORIZONTAL, MASSA/GRANEL, JERICA 90L, 75M. AF_06/2014</v>
          </cell>
          <cell r="C5836" t="str">
            <v>M3</v>
          </cell>
          <cell r="D5836">
            <v>43.75</v>
          </cell>
        </row>
        <row r="5837">
          <cell r="A5837">
            <v>88039</v>
          </cell>
          <cell r="B5837" t="str">
            <v>TRANSPORTE HORIZONTAL, MASSA/GRANEL, JERICA 90L, 100M. AF_06/2014</v>
          </cell>
          <cell r="C5837" t="str">
            <v>M3</v>
          </cell>
          <cell r="D5837">
            <v>55.28</v>
          </cell>
        </row>
        <row r="5838">
          <cell r="A5838">
            <v>88040</v>
          </cell>
          <cell r="B5838" t="str">
            <v>TRANSPORTE HORIZONTAL, MASSA/GRANEL, MINICARREGADEIRA, 30M. AF_06/2014</v>
          </cell>
          <cell r="C5838" t="str">
            <v>M3</v>
          </cell>
          <cell r="D5838">
            <v>10.06</v>
          </cell>
        </row>
        <row r="5839">
          <cell r="A5839">
            <v>88041</v>
          </cell>
          <cell r="B5839" t="str">
            <v>TRANSPORTE HORIZONTAL, MASSA/GRANEL, MINICARREGADEIRA, 50M. AF_06/2014</v>
          </cell>
          <cell r="C5839" t="str">
            <v>M3</v>
          </cell>
          <cell r="D5839">
            <v>15.6</v>
          </cell>
        </row>
        <row r="5840">
          <cell r="A5840">
            <v>88042</v>
          </cell>
          <cell r="B5840" t="str">
            <v>TRANSPORTE HORIZONTAL, MASSA/GRANEL, MINICARREGADEIRA, 75M. AF_06/2014</v>
          </cell>
          <cell r="C5840" t="str">
            <v>M3</v>
          </cell>
          <cell r="D5840">
            <v>22.51</v>
          </cell>
        </row>
        <row r="5841">
          <cell r="A5841">
            <v>88043</v>
          </cell>
          <cell r="B5841" t="str">
            <v>TRANSPORTE HORIZONTAL, MASSA/GRANEL, MINICARREGADEIRA, 100M. AF_06/2014</v>
          </cell>
          <cell r="C5841" t="str">
            <v>M3</v>
          </cell>
          <cell r="D5841">
            <v>29.43</v>
          </cell>
        </row>
        <row r="5842">
          <cell r="A5842">
            <v>88044</v>
          </cell>
          <cell r="B5842" t="str">
            <v>TRANSPORTE HORIZONTAL, BLOCOS VAZADOS DE CONCRETO OU CERÂMICO 19X19X39 CM, MANUAL, 30M. AF_06/2014</v>
          </cell>
          <cell r="C5842" t="str">
            <v>UN</v>
          </cell>
          <cell r="D5842">
            <v>0.48</v>
          </cell>
        </row>
        <row r="5843">
          <cell r="A5843">
            <v>88045</v>
          </cell>
          <cell r="B5843" t="str">
            <v>TRANSPORTE HORIZONTAL, BLOCOS CERÂMICOS FURADOS NA HORIZONTAL 9X19X19 CM, MANUAL, 30M. AF_06/2014</v>
          </cell>
          <cell r="C5843" t="str">
            <v>UN</v>
          </cell>
          <cell r="D5843">
            <v>0.24</v>
          </cell>
        </row>
        <row r="5844">
          <cell r="A5844">
            <v>88046</v>
          </cell>
          <cell r="B5844" t="str">
            <v>TRANSPORTE HORIZONTAL, BLOCOS VAZADOS DE CONCRETO OU CERÂMICO 19X19X39 CM, CARRINHO PLATAFORMA, 30M. AF_06/2014</v>
          </cell>
          <cell r="C5844" t="str">
            <v>UN</v>
          </cell>
          <cell r="D5844">
            <v>0.2</v>
          </cell>
        </row>
        <row r="5845">
          <cell r="A5845">
            <v>88047</v>
          </cell>
          <cell r="B5845" t="str">
            <v>TRANSPORTE HORIZONTAL, BLOCOS CERÂMICOS FURADOS NA HORIZONTAL 9X19X19 CM, CARRINHO PLATAFORMA, 30M. AF_06/2014</v>
          </cell>
          <cell r="C5845" t="str">
            <v>UN</v>
          </cell>
          <cell r="D5845">
            <v>7.0000000000000007E-2</v>
          </cell>
        </row>
        <row r="5846">
          <cell r="A5846">
            <v>88048</v>
          </cell>
          <cell r="B5846" t="str">
            <v>TRANSPORTE HORIZONTAL, BLOCOS VAZADOS DE CONCRETO OU CERÂMICO 19X19X39 CM, CARRINHO PLATAFORMA, 50M. AF_06/2014</v>
          </cell>
          <cell r="C5846" t="str">
            <v>UN</v>
          </cell>
          <cell r="D5846">
            <v>0.27</v>
          </cell>
        </row>
        <row r="5847">
          <cell r="A5847">
            <v>88049</v>
          </cell>
          <cell r="B5847" t="str">
            <v>TRANSPORTE HORIZONTAL, BLOCOS CERÂMICOS FURADOS NA HORIZONTAL 9X19X19 CM, CARRINHO PLATAFORMA, 50M. AF_06/2014</v>
          </cell>
          <cell r="C5847" t="str">
            <v>UN</v>
          </cell>
          <cell r="D5847">
            <v>0.09</v>
          </cell>
        </row>
        <row r="5848">
          <cell r="A5848">
            <v>88050</v>
          </cell>
          <cell r="B5848" t="str">
            <v>TRANSPORTE HORIZONTAL, BLOCOS VAZADOS DE CONCRETO OU CERÂMICO 19X19X39 CM, CARRINHO PLATAFORMA, 75M. AF_06/2014</v>
          </cell>
          <cell r="C5848" t="str">
            <v>UN</v>
          </cell>
          <cell r="D5848">
            <v>0.35</v>
          </cell>
        </row>
        <row r="5849">
          <cell r="A5849">
            <v>88051</v>
          </cell>
          <cell r="B5849" t="str">
            <v>TRANSPORTE HORIZONTAL, BLOCOS CERÂMICOS FURADOS NA HORIZONTAL 9X19X19 CM, CARRINHO PLATAFORMA, 75M. AF_06/2014</v>
          </cell>
          <cell r="C5849" t="str">
            <v>UN</v>
          </cell>
          <cell r="D5849">
            <v>0.11</v>
          </cell>
        </row>
        <row r="5850">
          <cell r="A5850">
            <v>88052</v>
          </cell>
          <cell r="B5850" t="str">
            <v>TRANSPORTE HORIZONTAL, BLOCOS VAZADOS DE CONCRETO OU CERÂMICO 19X19X39 CM, CARRINHO PLATAFORMA, 100M. AF_06/2014</v>
          </cell>
          <cell r="C5850" t="str">
            <v>UN</v>
          </cell>
          <cell r="D5850">
            <v>0.44</v>
          </cell>
        </row>
        <row r="5851">
          <cell r="A5851">
            <v>88053</v>
          </cell>
          <cell r="B5851" t="str">
            <v>TRANSPORTE HORIZONTAL, BLOCOS CERÂMICOS FURADOS NA HORIZONTAL 9X19X19 CM, CARRINHO PLATAFORMA, 100M. AF_06/2014</v>
          </cell>
          <cell r="C5851" t="str">
            <v>UN</v>
          </cell>
          <cell r="D5851">
            <v>0.13</v>
          </cell>
        </row>
        <row r="5852">
          <cell r="A5852">
            <v>88054</v>
          </cell>
          <cell r="B5852" t="str">
            <v>TRANSPORTE HORIZONTAL, BLOCOS VAZADOS DE CONCRETO OU CERÂMICO 19X19X39 CM, CARRINHO PARA MINI PÁLETES, 30M. AF_06/2014</v>
          </cell>
          <cell r="C5852" t="str">
            <v>UN</v>
          </cell>
          <cell r="D5852">
            <v>0.08</v>
          </cell>
        </row>
        <row r="5853">
          <cell r="A5853">
            <v>88055</v>
          </cell>
          <cell r="B5853" t="str">
            <v>TRANSPORTE HORIZONTAL, BLOCOS CERÂMICOS FURADOS NA HORIZONTAL 9X19X19 CM, CARRINHO PARA MINI PÁLETES, 30M. AF_06/2014</v>
          </cell>
          <cell r="C5853" t="str">
            <v>UN</v>
          </cell>
          <cell r="D5853">
            <v>0.02</v>
          </cell>
        </row>
        <row r="5854">
          <cell r="A5854">
            <v>88056</v>
          </cell>
          <cell r="B5854" t="str">
            <v>TRANSPORTE HORIZONTAL, BLOCOS VAZADOS DE CONCRETO OU CERÂMICO 19X19X39 CM, CARRINHO PARA MINI PÁLETES, 50M. AF_06/2014</v>
          </cell>
          <cell r="C5854" t="str">
            <v>UN</v>
          </cell>
          <cell r="D5854">
            <v>0.14000000000000001</v>
          </cell>
        </row>
        <row r="5855">
          <cell r="A5855">
            <v>88057</v>
          </cell>
          <cell r="B5855" t="str">
            <v>TRANSPORTE HORIZONTAL, BLOCOS CERÂMICOS FURADOS NA HORIZONTAL 9X19X19 CM, CARRINHO PARA MINI PÁLETES, 50M. AF_06/2014</v>
          </cell>
          <cell r="C5855" t="str">
            <v>UN</v>
          </cell>
          <cell r="D5855">
            <v>0.03</v>
          </cell>
        </row>
        <row r="5856">
          <cell r="A5856">
            <v>88058</v>
          </cell>
          <cell r="B5856" t="str">
            <v>TRANSPORTE HORIZONTAL, BLOCOS VAZADOS DE CONCRETO OU CERÂMICO 19X19X39 CM, CARRINHO PARA MINI PÁLETES, 75M. AF_06/2014</v>
          </cell>
          <cell r="C5856" t="str">
            <v>UN</v>
          </cell>
          <cell r="D5856">
            <v>0.2</v>
          </cell>
        </row>
        <row r="5857">
          <cell r="A5857">
            <v>88059</v>
          </cell>
          <cell r="B5857" t="str">
            <v>TRANSPORTE HORIZONTAL, BLOCOS CERÂMICOS FURADOS NA HORIZONTAL 9X19X19 CM, CARRINHO PARA MINI PÁLETES, 75M. AF_06/2014</v>
          </cell>
          <cell r="C5857" t="str">
            <v>UN</v>
          </cell>
          <cell r="D5857">
            <v>0.05</v>
          </cell>
        </row>
        <row r="5858">
          <cell r="A5858">
            <v>88060</v>
          </cell>
          <cell r="B5858" t="str">
            <v>TRANSPORTE HORIZONTAL, BLOCOS VAZADOS DE CONCRETO OU CERÂMICO 19X19X39 CM, CARRINHO PARA MINI PÁLETES, 100M. AF_06/2014</v>
          </cell>
          <cell r="C5858" t="str">
            <v>UN</v>
          </cell>
          <cell r="D5858">
            <v>0.27</v>
          </cell>
        </row>
        <row r="5859">
          <cell r="A5859">
            <v>88061</v>
          </cell>
          <cell r="B5859" t="str">
            <v>TRANSPORTE HORIZONTAL, BLOCOS CERÂMICOS FURADOS NA HORIZONTAL 9X19X19 CM, CARRINHO PARA MINI PÁLETES, 100M. AF_06/2014</v>
          </cell>
          <cell r="C5859" t="str">
            <v>UN</v>
          </cell>
          <cell r="D5859">
            <v>0.06</v>
          </cell>
        </row>
        <row r="5860">
          <cell r="A5860">
            <v>88074</v>
          </cell>
          <cell r="B5860" t="str">
            <v>TRANSPORTE HORIZONTAL, PLACAS CERÂMICAS, MANUAL, 30M. AF_06/2014</v>
          </cell>
          <cell r="C5860" t="str">
            <v>M2</v>
          </cell>
          <cell r="D5860">
            <v>0.68</v>
          </cell>
        </row>
        <row r="5861">
          <cell r="A5861">
            <v>88075</v>
          </cell>
          <cell r="B5861" t="str">
            <v>TRANSPORTE HORIZONTAL, PLACAS CERÂMICAS, CARRINHO PLATAFORMA, 30M. AF_06/2014</v>
          </cell>
          <cell r="C5861" t="str">
            <v>M2</v>
          </cell>
          <cell r="D5861">
            <v>0.46</v>
          </cell>
        </row>
        <row r="5862">
          <cell r="A5862">
            <v>88076</v>
          </cell>
          <cell r="B5862" t="str">
            <v>TRANSPORTE HORIZONTAL, PLACAS CERÂMICAS, CARRINHO PLATAFORMA, 50M. AF_06/2014</v>
          </cell>
          <cell r="C5862" t="str">
            <v>M2</v>
          </cell>
          <cell r="D5862">
            <v>0.53</v>
          </cell>
        </row>
        <row r="5863">
          <cell r="A5863">
            <v>88077</v>
          </cell>
          <cell r="B5863" t="str">
            <v>TRANSPORTE HORIZONTAL, PLACAS CERÂMICAS, CARRINHO PLATAFORMA, 75M. AF_06/2014</v>
          </cell>
          <cell r="C5863" t="str">
            <v>M2</v>
          </cell>
          <cell r="D5863">
            <v>0.62</v>
          </cell>
        </row>
        <row r="5864">
          <cell r="A5864">
            <v>88078</v>
          </cell>
          <cell r="B5864" t="str">
            <v>TRANSPORTE HORIZONTAL, PLACAS CERÂMICAS, CARRINHO PLATAFORMA, 100M. AF_06/2014</v>
          </cell>
          <cell r="C5864" t="str">
            <v>M2</v>
          </cell>
          <cell r="D5864">
            <v>0.7</v>
          </cell>
        </row>
        <row r="5865">
          <cell r="A5865">
            <v>88079</v>
          </cell>
          <cell r="B5865" t="str">
            <v>TRANSPORTE HORIZONTAL, PLACAS CERÂMICAS, CARRINHO PARA MINI PÁLETES, 30M. AF_06/2014</v>
          </cell>
          <cell r="C5865" t="str">
            <v>M2</v>
          </cell>
          <cell r="D5865">
            <v>0.12</v>
          </cell>
        </row>
        <row r="5866">
          <cell r="A5866">
            <v>88080</v>
          </cell>
          <cell r="B5866" t="str">
            <v>TRANSPORTE HORIZONTAL, PLACAS CERÂMICAS, CARRINHO PARA MINI PÁLETES, 50M. AF_06/2014</v>
          </cell>
          <cell r="C5866" t="str">
            <v>M2</v>
          </cell>
          <cell r="D5866">
            <v>0.2</v>
          </cell>
        </row>
        <row r="5867">
          <cell r="A5867">
            <v>88081</v>
          </cell>
          <cell r="B5867" t="str">
            <v>TRANSPORTE HORIZONTAL, PLACAS CERÂMICAS, CARRINHO PARA MINI PÁLETES, 75M. AF_06/2014</v>
          </cell>
          <cell r="C5867" t="str">
            <v>M2</v>
          </cell>
          <cell r="D5867">
            <v>0.28999999999999998</v>
          </cell>
        </row>
        <row r="5868">
          <cell r="A5868">
            <v>88082</v>
          </cell>
          <cell r="B5868" t="str">
            <v>TRANSPORTE HORIZONTAL, PLACAS CERÂMICAS, CARRINHO PARA MINI PÁLETES, 100M. AF_06/2014</v>
          </cell>
          <cell r="C5868" t="str">
            <v>M2</v>
          </cell>
          <cell r="D5868">
            <v>0.39</v>
          </cell>
        </row>
        <row r="5869">
          <cell r="A5869">
            <v>88083</v>
          </cell>
          <cell r="B5869" t="str">
            <v>TRANSPORTE HORIZONTAL, PLACAS CERÂMICAS, MANIPULADOR TELESCÓPICO, 30M. AF_06/2014</v>
          </cell>
          <cell r="C5869" t="str">
            <v>M2</v>
          </cell>
          <cell r="D5869">
            <v>7.0000000000000007E-2</v>
          </cell>
        </row>
        <row r="5870">
          <cell r="A5870">
            <v>88084</v>
          </cell>
          <cell r="B5870" t="str">
            <v>TRANSPORTE HORIZONTAL, PLACAS CERÂMICAS, MANIPULADOR TELESCÓPICO, 50M. AF_06/2014</v>
          </cell>
          <cell r="C5870" t="str">
            <v>M2</v>
          </cell>
          <cell r="D5870">
            <v>0.11</v>
          </cell>
        </row>
        <row r="5871">
          <cell r="A5871">
            <v>88085</v>
          </cell>
          <cell r="B5871" t="str">
            <v>TRANSPORTE HORIZONTAL, PLACAS CERÂMICAS, MANIPULADOR TELESCÓPICO, 75M. AF_06/2014</v>
          </cell>
          <cell r="C5871" t="str">
            <v>M2</v>
          </cell>
          <cell r="D5871">
            <v>0.17</v>
          </cell>
        </row>
        <row r="5872">
          <cell r="A5872">
            <v>88086</v>
          </cell>
          <cell r="B5872" t="str">
            <v>TRANSPORTE HORIZONTAL, PLACAS CERÂMICAS, MANIPULADOR TELESCÓPICO, 100M. AF_06/2014</v>
          </cell>
          <cell r="C5872" t="str">
            <v>M2</v>
          </cell>
          <cell r="D5872">
            <v>0.22</v>
          </cell>
        </row>
        <row r="5873">
          <cell r="A5873">
            <v>88087</v>
          </cell>
          <cell r="B5873" t="str">
            <v>TRANSPORTE HORIZONTAL, LATA DE 18 L, MANUAL, 30M. AF_06/2014</v>
          </cell>
          <cell r="C5873" t="str">
            <v>L</v>
          </cell>
          <cell r="D5873">
            <v>0.05</v>
          </cell>
        </row>
        <row r="5874">
          <cell r="A5874">
            <v>88099</v>
          </cell>
          <cell r="B5874" t="str">
            <v>TRANSPORTE VERTICAL, BLOCOS VAZADOS DE CONCRETO OU CERÂMICO 19X19X39 CM, MANUAL, 1 PAVIMENTO. AF_06/2014</v>
          </cell>
          <cell r="C5874" t="str">
            <v>UN</v>
          </cell>
          <cell r="D5874">
            <v>0.19</v>
          </cell>
        </row>
        <row r="5875">
          <cell r="A5875">
            <v>88100</v>
          </cell>
          <cell r="B5875" t="str">
            <v>TRANSPORTE VERTICAL, BLOCOS CERÂMICOS FURADOS NA HORIZONTAL 9X19X19 CM, MANUAL, 1 PAVIMENTO. AF_06/2014</v>
          </cell>
          <cell r="C5875" t="str">
            <v>UN</v>
          </cell>
          <cell r="D5875">
            <v>0.09</v>
          </cell>
        </row>
        <row r="5876">
          <cell r="A5876">
            <v>88101</v>
          </cell>
          <cell r="B5876" t="str">
            <v>TRANSPORTE VERTICAL, PLACAS CERÂMICAS, MANUAL, 1 PAVIMENTO. AF_06/2014</v>
          </cell>
          <cell r="C5876" t="str">
            <v>M2</v>
          </cell>
          <cell r="D5876">
            <v>0.3</v>
          </cell>
        </row>
        <row r="5877">
          <cell r="A5877">
            <v>88102</v>
          </cell>
          <cell r="B5877" t="str">
            <v>TRANSPORTE VERTICAL, LATA DE 18 L, MANUAL, 1 PAVIMENTO. AF_06/2014</v>
          </cell>
          <cell r="C5877" t="str">
            <v>L</v>
          </cell>
          <cell r="D5877">
            <v>0.02</v>
          </cell>
        </row>
        <row r="5878">
          <cell r="A5878">
            <v>88103</v>
          </cell>
          <cell r="B5878" t="str">
            <v>TRANSPORTE VERTICAL, LATA DE 10 L, MANUAL, 1 PAVIMENTO. AF_06/2014</v>
          </cell>
          <cell r="C5878" t="str">
            <v>L</v>
          </cell>
          <cell r="D5878">
            <v>0.04</v>
          </cell>
        </row>
        <row r="5879">
          <cell r="A5879">
            <v>89176</v>
          </cell>
          <cell r="B5879" t="str">
            <v>TRANSPORTE HORIZONTAL, SACOS 50 KG, CARRINHO PLATAFORMA, 30M. AF_06/2014</v>
          </cell>
          <cell r="C5879" t="str">
            <v>T</v>
          </cell>
          <cell r="D5879">
            <v>6.63</v>
          </cell>
        </row>
        <row r="5880">
          <cell r="A5880">
            <v>89177</v>
          </cell>
          <cell r="B5880" t="str">
            <v>TRANSPORTE HORIZONTAL, SACOS 30 KG, CARRINHO PLATAFORMA, 30M. AF_06/2014</v>
          </cell>
          <cell r="C5880" t="str">
            <v>T</v>
          </cell>
          <cell r="D5880">
            <v>9.2799999999999994</v>
          </cell>
        </row>
        <row r="5881">
          <cell r="A5881">
            <v>89178</v>
          </cell>
          <cell r="B5881" t="str">
            <v>TRANSPORTE HORIZONTAL, SACOS 20 KG, CARRINHO PLATAFORMA, 30M. AF_06/2014</v>
          </cell>
          <cell r="C5881" t="str">
            <v>T</v>
          </cell>
          <cell r="D5881">
            <v>10.6</v>
          </cell>
        </row>
        <row r="5882">
          <cell r="A5882">
            <v>89179</v>
          </cell>
          <cell r="B5882" t="str">
            <v>TRANSPORTE HORIZONTAL, SACOS 50 KG, CARRINHO PLATAFORMA, 50M. AF_06/2014</v>
          </cell>
          <cell r="C5882" t="str">
            <v>T</v>
          </cell>
          <cell r="D5882">
            <v>10.6</v>
          </cell>
        </row>
        <row r="5883">
          <cell r="A5883">
            <v>89180</v>
          </cell>
          <cell r="B5883" t="str">
            <v>TRANSPORTE HORIZONTAL, SACOS 30 KG, CARRINHO PLATAFORMA, 50M. AF_06/2014</v>
          </cell>
          <cell r="C5883" t="str">
            <v>T</v>
          </cell>
          <cell r="D5883">
            <v>11.93</v>
          </cell>
        </row>
        <row r="5884">
          <cell r="A5884">
            <v>89181</v>
          </cell>
          <cell r="B5884" t="str">
            <v>TRANSPORTE HORIZONTAL, SACOS 20 KG, CARRINHO PLATAFORMA, 50M. AF_06/2014</v>
          </cell>
          <cell r="C5884" t="str">
            <v>T</v>
          </cell>
          <cell r="D5884">
            <v>14.58</v>
          </cell>
        </row>
        <row r="5885">
          <cell r="A5885">
            <v>89182</v>
          </cell>
          <cell r="B5885" t="str">
            <v>TRANSPORTE HORIZONTAL, SACOS 50 KG, CARRINHO PLATAFORMA, 75M. AF_06/2014</v>
          </cell>
          <cell r="C5885" t="str">
            <v>T</v>
          </cell>
          <cell r="D5885">
            <v>14.58</v>
          </cell>
        </row>
        <row r="5886">
          <cell r="A5886">
            <v>89183</v>
          </cell>
          <cell r="B5886" t="str">
            <v>TRANSPORTE HORIZONTAL, SACOS 30 KG, CARRINHO PLATAFORMA, 75M. AF_06/2014</v>
          </cell>
          <cell r="C5886" t="str">
            <v>T</v>
          </cell>
          <cell r="D5886">
            <v>15.91</v>
          </cell>
        </row>
        <row r="5887">
          <cell r="A5887">
            <v>89184</v>
          </cell>
          <cell r="B5887" t="str">
            <v>TRANSPORTE HORIZONTAL, SACOS 20 KG, CARRINHO PLATAFORMA, 75M. AF_06/2014</v>
          </cell>
          <cell r="C5887" t="str">
            <v>T</v>
          </cell>
          <cell r="D5887">
            <v>18.559999999999999</v>
          </cell>
        </row>
        <row r="5888">
          <cell r="A5888">
            <v>89185</v>
          </cell>
          <cell r="B5888" t="str">
            <v>TRANSPORTE HORIZONTAL, SACOS 50 KG, CARRINHO PLATAFORMA, 100M. AF_06/2014</v>
          </cell>
          <cell r="C5888" t="str">
            <v>T</v>
          </cell>
          <cell r="D5888">
            <v>18.559999999999999</v>
          </cell>
        </row>
        <row r="5889">
          <cell r="A5889">
            <v>89186</v>
          </cell>
          <cell r="B5889" t="str">
            <v>TRANSPORTE HORIZONTAL, SACOS 30 KG, CARRINHO PLATAFORMA, 100M. AF_06/2014</v>
          </cell>
          <cell r="C5889" t="str">
            <v>T</v>
          </cell>
          <cell r="D5889">
            <v>19.89</v>
          </cell>
        </row>
        <row r="5890">
          <cell r="A5890">
            <v>89187</v>
          </cell>
          <cell r="B5890" t="str">
            <v>TRANSPORTE HORIZONTAL, SACOS 20 KG, CARRINHO PLATAFORMA, 100M. AF_06/2014</v>
          </cell>
          <cell r="C5890" t="str">
            <v>T</v>
          </cell>
          <cell r="D5890">
            <v>22.54</v>
          </cell>
        </row>
        <row r="5891">
          <cell r="A5891">
            <v>89188</v>
          </cell>
          <cell r="B5891" t="str">
            <v>TRANSPORTE HORIZONTAL, LATA DE 18 L, CARRINHO PLATAFORMA, 30M. AF_06/2014</v>
          </cell>
          <cell r="C5891" t="str">
            <v>18L</v>
          </cell>
          <cell r="D5891">
            <v>0.33</v>
          </cell>
        </row>
        <row r="5892">
          <cell r="A5892">
            <v>89189</v>
          </cell>
          <cell r="B5892" t="str">
            <v>TRANSPORTE HORIZONTAL, LATA DE 18 L, CARRINHO PLATAFORMA, 50M. AF_06/2014</v>
          </cell>
          <cell r="C5892" t="str">
            <v>18L</v>
          </cell>
          <cell r="D5892">
            <v>0.42</v>
          </cell>
        </row>
        <row r="5893">
          <cell r="A5893">
            <v>89190</v>
          </cell>
          <cell r="B5893" t="str">
            <v>TRANSPORTE HORIZONTAL, LATA DE 18 L, CARRINHO PLATAFORMA, 75M. AF_06/2014</v>
          </cell>
          <cell r="C5893" t="str">
            <v>18L</v>
          </cell>
          <cell r="D5893">
            <v>0.56999999999999995</v>
          </cell>
        </row>
        <row r="5894">
          <cell r="A5894">
            <v>89191</v>
          </cell>
          <cell r="B5894" t="str">
            <v>TRANSPORTE HORIZONTAL, LATA DE 18 L, CARRINHO PLATAFORMA, 100M. AF_06/2014</v>
          </cell>
          <cell r="C5894" t="str">
            <v>18L</v>
          </cell>
          <cell r="D5894">
            <v>0.69</v>
          </cell>
        </row>
        <row r="5895">
          <cell r="A5895">
            <v>89192</v>
          </cell>
          <cell r="B5895" t="str">
            <v>TRANSPORTE HORIZONTAL, SACOS 50 KG, MANUAL, 30M. AF_06/2014</v>
          </cell>
          <cell r="C5895" t="str">
            <v>T</v>
          </cell>
          <cell r="D5895">
            <v>19.89</v>
          </cell>
        </row>
        <row r="5896">
          <cell r="A5896">
            <v>89193</v>
          </cell>
          <cell r="B5896" t="str">
            <v>TRANSPORTE HORIZONTAL, SACOS 30 KG, MANUAL, 30M. AF_06/2014</v>
          </cell>
          <cell r="C5896" t="str">
            <v>T</v>
          </cell>
          <cell r="D5896">
            <v>33.15</v>
          </cell>
        </row>
        <row r="5897">
          <cell r="A5897">
            <v>89194</v>
          </cell>
          <cell r="B5897" t="str">
            <v>TRANSPORTE HORIZONTAL, SACOS 20 KG, MANUAL, 30M. AF_06/2014</v>
          </cell>
          <cell r="C5897" t="str">
            <v>T</v>
          </cell>
          <cell r="D5897">
            <v>49.06</v>
          </cell>
        </row>
        <row r="5898">
          <cell r="A5898">
            <v>89195</v>
          </cell>
          <cell r="B5898" t="str">
            <v>TRANSPORTE VERTICAL, SACOS 50 KG, MANUAL, 1 PAVIMENTO. AF_06/2014</v>
          </cell>
          <cell r="C5898" t="str">
            <v>T</v>
          </cell>
          <cell r="D5898">
            <v>7.95</v>
          </cell>
        </row>
        <row r="5899">
          <cell r="A5899">
            <v>89196</v>
          </cell>
          <cell r="B5899" t="str">
            <v>TRANSPORTE VERTICAL, SACOS 30 KG, MANUAL, 1 PAVIMENTO. AF_06/2014</v>
          </cell>
          <cell r="C5899" t="str">
            <v>T</v>
          </cell>
          <cell r="D5899">
            <v>13.26</v>
          </cell>
        </row>
        <row r="5900">
          <cell r="A5900">
            <v>89197</v>
          </cell>
          <cell r="B5900" t="str">
            <v>TRANSPORTE VERTICAL, SACOS 20 KG, MANUAL, 1 PAVIMENTO. AF_06/2014</v>
          </cell>
          <cell r="C5900" t="str">
            <v>T</v>
          </cell>
          <cell r="D5900">
            <v>19.89</v>
          </cell>
        </row>
        <row r="5901">
          <cell r="A5901">
            <v>91104</v>
          </cell>
          <cell r="B5901" t="str">
            <v>TRANSPORTE HORIZONTAL, TUBOS DE PVC SOLDÁVEL COM DIÂMETRO MENOR OU IGUAL A 60 MM, MANUAL, 30M. AF_06/2015</v>
          </cell>
          <cell r="C5901" t="str">
            <v>M</v>
          </cell>
          <cell r="D5901">
            <v>0.05</v>
          </cell>
        </row>
        <row r="5902">
          <cell r="A5902">
            <v>91105</v>
          </cell>
          <cell r="B5902" t="str">
            <v>TRANSPORTE HORIZONTAL, TUBOS DE PVC SOLDÁVEL COM DIÂMETRO MAIOR QUE 60 MM E MENOR OU IGUAL A 85 MM, MANUAL, 30M. AF_06/2015</v>
          </cell>
          <cell r="C5902" t="str">
            <v>M</v>
          </cell>
          <cell r="D5902">
            <v>0.12</v>
          </cell>
        </row>
        <row r="5903">
          <cell r="A5903">
            <v>91106</v>
          </cell>
          <cell r="B5903" t="str">
            <v>TRANSPORTE HORIZONTAL, TUBOS DE PVC SÉRIE NORMAL - ESGOTO PREDIAL, OU REFORÇADO PARA ESGOTO OU ÁGUAS PLUVIAIS PREDIAL, COM DIÂMETRO MENOR OU IGUAL A 75 MM, MANUAL, 30M. AF_06/2015</v>
          </cell>
          <cell r="C5903" t="str">
            <v>M</v>
          </cell>
          <cell r="D5903">
            <v>0.05</v>
          </cell>
        </row>
        <row r="5904">
          <cell r="A5904">
            <v>91107</v>
          </cell>
          <cell r="B5904" t="str">
            <v>TRANSPORTE HORIZONTAL, TUBOS DE PVC SÉRIE NORMAL - ESGOTO PREDIAL, OU REFORÇADO PARA ESGOTO OU ÁGUAS PLUVIAIS PREDIAL, COM DIÂMETRO MAIOR QUE 75 MM E MENOR OU IGUAL A 100 MM, MANUAL, 30M. AF_06/2015</v>
          </cell>
          <cell r="C5904" t="str">
            <v>M</v>
          </cell>
          <cell r="D5904">
            <v>0.06</v>
          </cell>
        </row>
        <row r="5905">
          <cell r="A5905">
            <v>91108</v>
          </cell>
          <cell r="B5905" t="str">
            <v>TRANSPORTE HORIZONTAL, TUBOS DE PVC SÉRIE NORMAL - ESGOTO PREDIAL, OU REFORÇADO PARA ESGOTO OU ÁGUAS PLUVIAIS PREDIAL, COM DIÂMETRO MAIOR QUE 100 MM E MENOR OU IGUAL A 150 MM, MANUAL, 30M. AF_06/2015</v>
          </cell>
          <cell r="C5905" t="str">
            <v>M</v>
          </cell>
          <cell r="D5905">
            <v>0.12</v>
          </cell>
        </row>
        <row r="5906">
          <cell r="A5906">
            <v>91109</v>
          </cell>
          <cell r="B5906" t="str">
            <v>TRANSPORTE HORIZONTAL, TUBOS DE CPVC COM DIÂMETRO MENOR OU IGUAL A 54 MM, MANUAL, 30M. AF_06/2015</v>
          </cell>
          <cell r="C5906" t="str">
            <v>M</v>
          </cell>
          <cell r="D5906">
            <v>0.1</v>
          </cell>
        </row>
        <row r="5907">
          <cell r="A5907">
            <v>91110</v>
          </cell>
          <cell r="B5907" t="str">
            <v>TRANSPORTE HORIZONTAL, TUBOS DE CPVC COM DIÂMETRO MAIOR QUE 54 MM E MENOR OU IGUAL A 73 MM, MANUAL, 30M. AF_06/2015</v>
          </cell>
          <cell r="C5907" t="str">
            <v>M</v>
          </cell>
          <cell r="D5907">
            <v>0.12</v>
          </cell>
        </row>
        <row r="5908">
          <cell r="A5908">
            <v>91111</v>
          </cell>
          <cell r="B5908" t="str">
            <v>TRANSPORTE HORIZONTAL, TUBOS DE CPVC COM DIÂMETRO MAIOR QUE 73 MM E MENOR OU IGUAL A 89 MM, MANUAL, 30M. AF_06/2015</v>
          </cell>
          <cell r="C5908" t="str">
            <v>M</v>
          </cell>
          <cell r="D5908">
            <v>0.17</v>
          </cell>
        </row>
        <row r="5909">
          <cell r="A5909">
            <v>91112</v>
          </cell>
          <cell r="B5909" t="str">
            <v>TRANSPORTE HORIZONTAL, TUBOS DE PPR - PN 12 OU PN 25 COM DIÂMETRO MENOR OU IGUAL A 50 MM, MANUAL, 30M. AF_06/2015</v>
          </cell>
          <cell r="C5909" t="str">
            <v>M</v>
          </cell>
          <cell r="D5909">
            <v>0.09</v>
          </cell>
        </row>
        <row r="5910">
          <cell r="A5910">
            <v>91113</v>
          </cell>
          <cell r="B5910" t="str">
            <v>TRANSPORTE HORIZONTAL, TUBOS DE PPR - PN 12 OU PN 25 COM DIÂMETRO MAIOR QUE 50 MM E MENOR OU IGUAL A 75 MM, MANUAL, 30M. AF_06/2015</v>
          </cell>
          <cell r="C5910" t="str">
            <v>M</v>
          </cell>
          <cell r="D5910">
            <v>0.19</v>
          </cell>
        </row>
        <row r="5911">
          <cell r="A5911">
            <v>91114</v>
          </cell>
          <cell r="B5911" t="str">
            <v>TRANSPORTE HORIZONTAL, TUBOS DE PPR - PN 12 OU PN 25 COM DIÂMETRO MAIOR QUE 75 MM E MENOR OU IGUAL A 110 MM, MANUAL, 30M. AF_06/2015</v>
          </cell>
          <cell r="C5911" t="str">
            <v>M</v>
          </cell>
          <cell r="D5911">
            <v>0.36</v>
          </cell>
        </row>
        <row r="5912">
          <cell r="A5912">
            <v>91115</v>
          </cell>
          <cell r="B5912" t="str">
            <v>TRANSPORTE HORIZONTAL, TUBOS DE COBRE - CLASSE E, COM DIÂMETRO MENOR OU IGUAL A 42 MM, MANUAL, 30M. AF_06/2015</v>
          </cell>
          <cell r="C5912" t="str">
            <v>M</v>
          </cell>
          <cell r="D5912">
            <v>0.06</v>
          </cell>
        </row>
        <row r="5913">
          <cell r="A5913">
            <v>91116</v>
          </cell>
          <cell r="B5913" t="str">
            <v>TRANSPORTE HORIZONTAL, TUBOS DE COBRE - CLASSE E, COM DIÂMETRO MAIOR QUE 42 MM E MENOR OU IGUAL A 66 MM, MANUAL, 30M. AF_06/2015</v>
          </cell>
          <cell r="C5913" t="str">
            <v>M</v>
          </cell>
          <cell r="D5913">
            <v>0.1</v>
          </cell>
        </row>
        <row r="5914">
          <cell r="A5914">
            <v>91117</v>
          </cell>
          <cell r="B5914" t="str">
            <v>TRANSPORTE HORIZONTAL, TUBOS DE COBRE - CLASSE E, COM DIÂMETRO MAIOR QUE 66 MM E MENOR OU IGUAL A 104 MM, MANUAL, 30M. AF_06/2015</v>
          </cell>
          <cell r="C5914" t="str">
            <v>M</v>
          </cell>
          <cell r="D5914">
            <v>0.15</v>
          </cell>
        </row>
        <row r="5915">
          <cell r="A5915">
            <v>91118</v>
          </cell>
          <cell r="B5915" t="str">
            <v>TRANSPORTE HORIZONTAL, TUBOS DE AÇO CARBONO LEVE OU MÉDIO, PRETO OU GALVANIZADO, COM DIÂMETRO MENOR OU IGUAL A 25 MM, MANUAL, 30M. AF_06/2015</v>
          </cell>
          <cell r="C5915" t="str">
            <v>M</v>
          </cell>
          <cell r="D5915">
            <v>0.12</v>
          </cell>
        </row>
        <row r="5916">
          <cell r="A5916">
            <v>91119</v>
          </cell>
          <cell r="B5916" t="str">
            <v>TRANSPORTE HORIZONTAL, TUBOS DE AÇO CARBONO LEVE OU MÉDIO, PRETO OU GALVANIZADO, COM DIÂMETRO MAIOR QUE 25 MM E MENOR OU IGUAL A 40 MM, MANUAL, 30M. AF_06/2015</v>
          </cell>
          <cell r="C5916" t="str">
            <v>M</v>
          </cell>
          <cell r="D5916">
            <v>0.24</v>
          </cell>
        </row>
        <row r="5917">
          <cell r="A5917">
            <v>91120</v>
          </cell>
          <cell r="B5917" t="str">
            <v>TRANSPORTE HORIZONTAL, TUBOS DE AÇO CARBONO LEVE OU MÉDIO, PRETO OU GALVANIZADO, COM DIÂMETRO MAIOR QUE 40 MM E MENOR OU IGUAL A 65 MM, MANUAL, 30M. AF_06/2015</v>
          </cell>
          <cell r="C5917" t="str">
            <v>M</v>
          </cell>
          <cell r="D5917">
            <v>0.36</v>
          </cell>
        </row>
        <row r="5918">
          <cell r="A5918">
            <v>91121</v>
          </cell>
          <cell r="B5918" t="str">
            <v>TRANSPORTE HORIZONTAL, TUBOS DE AÇO CARBONO LEVE OU MÉDIO, PRETO OU GALVANIZADO, COM DIÂMETRO MAIOR QUE 65 MM E MENOR OU IGUAL A 90 MM, MANUAL, 30M. AF_06/2015</v>
          </cell>
          <cell r="C5918" t="str">
            <v>M</v>
          </cell>
          <cell r="D5918">
            <v>0.61</v>
          </cell>
        </row>
        <row r="5919">
          <cell r="A5919">
            <v>91122</v>
          </cell>
          <cell r="B5919" t="str">
            <v>TRANSPORTE HORIZONTAL, TUBOS DE AÇO CARBONO LEVE OU MÉDIO, PRETO OU GALVANIZADO, COM DIÂMETRO MAIOR QUE 90 MM E MENOR OU IGUAL A 125 MM, MANUAL, 30M. AF_06/2015</v>
          </cell>
          <cell r="C5919" t="str">
            <v>M</v>
          </cell>
          <cell r="D5919">
            <v>0.85</v>
          </cell>
        </row>
        <row r="5920">
          <cell r="A5920">
            <v>91123</v>
          </cell>
          <cell r="B5920" t="str">
            <v>TRANSPORTE HORIZONTAL, TUBOS DE AÇO CARBONO LEVE OU MÉDIO, PRETO OU GALVANIZADO, COM DIÂMETRO MAIOR QUE 125 MM E MENOR OU IGUAL A 150 MM, MANUAL, 30M. AF_06/2015</v>
          </cell>
          <cell r="C5920" t="str">
            <v>M</v>
          </cell>
          <cell r="D5920">
            <v>1.1000000000000001</v>
          </cell>
        </row>
        <row r="5921">
          <cell r="A5921">
            <v>91124</v>
          </cell>
          <cell r="B5921" t="str">
            <v>TRANSPORTE HORIZONTAL, MADEIRA, MANUAL, 30M. AF_06/2015</v>
          </cell>
          <cell r="C5921" t="str">
            <v>M3</v>
          </cell>
          <cell r="D5921">
            <v>56.35</v>
          </cell>
        </row>
        <row r="5922">
          <cell r="A5922">
            <v>91125</v>
          </cell>
          <cell r="B5922" t="str">
            <v>TRANSPORTE HORIZONTAL, VERGALHÕES DE AÇO, MANUAL, 30M. AF_06/2015</v>
          </cell>
          <cell r="C5922" t="str">
            <v>KG</v>
          </cell>
          <cell r="D5922">
            <v>0.06</v>
          </cell>
        </row>
        <row r="5923">
          <cell r="A5923">
            <v>91128</v>
          </cell>
          <cell r="B5923" t="str">
            <v>TRANSPORTE HORIZONTAL, LATA DE 18 L, MANIPULADOR TELESCÓPICO, 30M. AF_06/2014</v>
          </cell>
          <cell r="C5923" t="str">
            <v>18L</v>
          </cell>
          <cell r="D5923">
            <v>0.13</v>
          </cell>
        </row>
        <row r="5924">
          <cell r="A5924">
            <v>91129</v>
          </cell>
          <cell r="B5924" t="str">
            <v>TRANSPORTE HORIZONTAL, LATA DE 18 L, MANIPULADOR TELESCÓPICO, 50M. AF_06/2014</v>
          </cell>
          <cell r="C5924" t="str">
            <v>18L</v>
          </cell>
          <cell r="D5924">
            <v>0.21</v>
          </cell>
        </row>
        <row r="5925">
          <cell r="A5925">
            <v>91130</v>
          </cell>
          <cell r="B5925" t="str">
            <v>TRANSPORTE HORIZONTAL, LATA DE 18 L, MANIPULADOR TELESCÓPICO, 75M. AF_06/2014</v>
          </cell>
          <cell r="C5925" t="str">
            <v>18L</v>
          </cell>
          <cell r="D5925">
            <v>0.28999999999999998</v>
          </cell>
        </row>
        <row r="5926">
          <cell r="A5926">
            <v>91132</v>
          </cell>
          <cell r="B5926" t="str">
            <v>TRANSPORTE HORIZONTAL, LATA DE 18 L, MANIPULADOR TELESCÓPICO, 100M. AF_06/2014</v>
          </cell>
          <cell r="C5926" t="str">
            <v>18L</v>
          </cell>
          <cell r="D5926">
            <v>0.4</v>
          </cell>
        </row>
        <row r="5927">
          <cell r="A5927">
            <v>91134</v>
          </cell>
          <cell r="B5927" t="str">
            <v>TRANSPORTE HORIZONTAL, PÁLETE DE SACOS, MANIPULADOR TELESCÓPICO, 30M. AF_06/2014</v>
          </cell>
          <cell r="C5927" t="str">
            <v>T</v>
          </cell>
          <cell r="D5927">
            <v>2.4700000000000002</v>
          </cell>
        </row>
        <row r="5928">
          <cell r="A5928">
            <v>91135</v>
          </cell>
          <cell r="B5928" t="str">
            <v>TRANSPORTE HORIZONTAL, PÁLETE DE SACOS, MANIPULADOR TELESCÓPICO, 50M. AF_06/2014</v>
          </cell>
          <cell r="C5928" t="str">
            <v>T</v>
          </cell>
          <cell r="D5928">
            <v>4.4000000000000004</v>
          </cell>
        </row>
        <row r="5929">
          <cell r="A5929">
            <v>91136</v>
          </cell>
          <cell r="B5929" t="str">
            <v>TRANSPORTE HORIZONTAL, PÁLETE DE SACOS, MANIPULADOR TELESCÓPICO, 75M. AF_06/2014</v>
          </cell>
          <cell r="C5929" t="str">
            <v>T</v>
          </cell>
          <cell r="D5929">
            <v>6.34</v>
          </cell>
        </row>
        <row r="5930">
          <cell r="A5930">
            <v>91137</v>
          </cell>
          <cell r="B5930" t="str">
            <v>TRANSPORTE HORIZONTAL, PÁLETE DE SACOS, MANIPULADOR TELESCÓPICO, 100M. AF_06/2014</v>
          </cell>
          <cell r="C5930" t="str">
            <v>T</v>
          </cell>
          <cell r="D5930">
            <v>8.2799999999999994</v>
          </cell>
        </row>
        <row r="5931">
          <cell r="A5931">
            <v>91138</v>
          </cell>
          <cell r="B5931" t="str">
            <v>TRANSPORTE HORIZONTAL, BLOCOS VAZADOS DE CONCRETO 19X19X39 CM, MANIPULADOR TELESCÓPICO, 30M. AF_06/2014</v>
          </cell>
          <cell r="C5931" t="str">
            <v>MIL</v>
          </cell>
          <cell r="D5931">
            <v>82.91</v>
          </cell>
        </row>
        <row r="5932">
          <cell r="A5932">
            <v>91139</v>
          </cell>
          <cell r="B5932" t="str">
            <v>TRANSPORTE HORIZONTAL, BLOCOS CERÂMICOS FURADOS NA VERTICAL 19X19X39 CM, MANIPULADOR TELESCÓPICO, 30M. AF_06/2014</v>
          </cell>
          <cell r="C5932" t="str">
            <v>MIL</v>
          </cell>
          <cell r="D5932">
            <v>44.18</v>
          </cell>
        </row>
        <row r="5933">
          <cell r="A5933">
            <v>91140</v>
          </cell>
          <cell r="B5933" t="str">
            <v>TRANSPORTE HORIZONTAL, BLOCOS CERÂMICOS FURADOS NA HORIZONTAL 9X19X19 CM, MANIPULADOR TELESCÓPICO, 30M. AF_06/2014</v>
          </cell>
          <cell r="C5933" t="str">
            <v>MIL</v>
          </cell>
          <cell r="D5933">
            <v>19.350000000000001</v>
          </cell>
        </row>
        <row r="5934">
          <cell r="A5934">
            <v>91141</v>
          </cell>
          <cell r="B5934" t="str">
            <v>TRANSPORTE HORIZONTAL, BLOCOS VAZADOS DE CONCRETO 19X19X39 CM, MANIPULADOR TELESCÓPICO, 50M. AF_06/2014</v>
          </cell>
          <cell r="C5934" t="str">
            <v>MIL</v>
          </cell>
          <cell r="D5934">
            <v>127.1</v>
          </cell>
        </row>
        <row r="5935">
          <cell r="A5935">
            <v>91142</v>
          </cell>
          <cell r="B5935" t="str">
            <v>TRANSPORTE HORIZONTAL, BLOCOS CERÂMICOS FURADOS NA VERTICAL 19X19X39 CM, MANIPULADOR TELESCÓPICO, 50M. AF_06/2014</v>
          </cell>
          <cell r="C5935" t="str">
            <v>MIL</v>
          </cell>
          <cell r="D5935">
            <v>82.91</v>
          </cell>
        </row>
        <row r="5936">
          <cell r="A5936">
            <v>91143</v>
          </cell>
          <cell r="B5936" t="str">
            <v>TRANSPORTE HORIZONTAL, BLOCOS CERÂMICOS FURADOS NA HORIZONTAL 9X19X19 CM, MANIPULADOR TELESCÓPICO, 50M. AF_06/2014</v>
          </cell>
          <cell r="C5936" t="str">
            <v>MIL</v>
          </cell>
          <cell r="D5936">
            <v>19.350000000000001</v>
          </cell>
        </row>
        <row r="5937">
          <cell r="A5937">
            <v>91144</v>
          </cell>
          <cell r="B5937" t="str">
            <v>TRANSPORTE HORIZONTAL, BLOCOS VAZADOS DE CONCRETO 19X19X39 CM, MANIPULADOR TELESCÓPICO, 75M. AF_06/2014</v>
          </cell>
          <cell r="C5937" t="str">
            <v>MIL</v>
          </cell>
          <cell r="D5937">
            <v>171.28</v>
          </cell>
        </row>
        <row r="5938">
          <cell r="A5938">
            <v>91145</v>
          </cell>
          <cell r="B5938" t="str">
            <v>TRANSPORTE HORIZONTAL, BLOCOS CERÂMICOS FURADOS NA VERTICAL 19X19X39 CM, MANIPULADOR TELESCÓPICO, 75M. AF_06/2014</v>
          </cell>
          <cell r="C5938" t="str">
            <v>MIL</v>
          </cell>
          <cell r="D5938">
            <v>127.1</v>
          </cell>
        </row>
        <row r="5939">
          <cell r="A5939">
            <v>91146</v>
          </cell>
          <cell r="B5939" t="str">
            <v>TRANSPORTE HORIZONTAL, BLOCOS CERÂMICOS FURADOS NA HORIZONTAL 9X19X19 CM, MANIPULADOR TELESCÓPICO, 75M. AF_06/2014</v>
          </cell>
          <cell r="C5939" t="str">
            <v>MIL</v>
          </cell>
          <cell r="D5939">
            <v>24.81</v>
          </cell>
        </row>
        <row r="5940">
          <cell r="A5940">
            <v>91147</v>
          </cell>
          <cell r="B5940" t="str">
            <v>TRANSPORTE HORIZONTAL, BLOCOS VAZADOS DE CONCRETO 19X19X39 CM, MANIPULADOR TELESCÓPICO, 100M. AF_06/2014</v>
          </cell>
          <cell r="C5940" t="str">
            <v>MIL</v>
          </cell>
          <cell r="D5940">
            <v>234.84</v>
          </cell>
        </row>
        <row r="5941">
          <cell r="A5941">
            <v>91148</v>
          </cell>
          <cell r="B5941" t="str">
            <v>TRANSPORTE HORIZONTAL, BLOCOS CERÂMICOS FURADOS NA VERTICAL 19X19X39 CM, MANIPULADOR TELESCÓPICO, 100M. AF_06/2014</v>
          </cell>
          <cell r="C5941" t="str">
            <v>MIL</v>
          </cell>
          <cell r="D5941">
            <v>151.93</v>
          </cell>
        </row>
        <row r="5942">
          <cell r="A5942">
            <v>91149</v>
          </cell>
          <cell r="B5942" t="str">
            <v>TRANSPORTE HORIZONTAL, BLOCOS CERÂMICOS FURADOS NA HORIZONTAL 9X19X19 CM, MANIPULADOR TELESCÓPICO, 100M. AF_06/2014</v>
          </cell>
          <cell r="C5942" t="str">
            <v>MIL</v>
          </cell>
          <cell r="D5942">
            <v>38.72</v>
          </cell>
        </row>
        <row r="5943">
          <cell r="A5943">
            <v>92121</v>
          </cell>
          <cell r="B5943" t="str">
            <v>PENEIRAMENTO DE AREIA COM PENEIRA ELÉTRICA. AF_11/2015</v>
          </cell>
          <cell r="C5943" t="str">
            <v>M3</v>
          </cell>
          <cell r="D5943">
            <v>19.03</v>
          </cell>
        </row>
        <row r="5944">
          <cell r="A5944">
            <v>92122</v>
          </cell>
          <cell r="B5944" t="str">
            <v>PENEIRAMENTO DE AREIA COM PENEIRA MANUAL. AF_11/2015</v>
          </cell>
          <cell r="C5944" t="str">
            <v>M3</v>
          </cell>
          <cell r="D5944">
            <v>31.79</v>
          </cell>
        </row>
        <row r="5945">
          <cell r="A5945">
            <v>92123</v>
          </cell>
          <cell r="B5945" t="str">
            <v>ENSACAMENTO DE AREIA. AF_11/2015</v>
          </cell>
          <cell r="C5945" t="str">
            <v>M3</v>
          </cell>
          <cell r="D5945">
            <v>31.67</v>
          </cell>
        </row>
        <row r="5946">
          <cell r="A5946">
            <v>94926</v>
          </cell>
          <cell r="B5946" t="str">
            <v>TRANSPORTE HORIZONTAL MANUAL, DE 30 M, DE JANELAS. AF_07/2016</v>
          </cell>
          <cell r="C5946" t="str">
            <v>M2</v>
          </cell>
          <cell r="D5946">
            <v>0.96</v>
          </cell>
        </row>
        <row r="5947">
          <cell r="A5947">
            <v>94927</v>
          </cell>
          <cell r="B5947" t="str">
            <v>TRANSPORTE VERTICAL MANUAL, DE 1 PAVIMENTO, DE JANELAS. AF_07/2016</v>
          </cell>
          <cell r="C5947" t="str">
            <v>M2</v>
          </cell>
          <cell r="D5947">
            <v>0.49</v>
          </cell>
        </row>
        <row r="5948">
          <cell r="A5948">
            <v>94928</v>
          </cell>
          <cell r="B5948" t="str">
            <v>TRANSPORTE HORIZONTAL MANUAL, DE 30 M, DE KIT PORTA-PRONTA OU PORTA DE MADEIRA FOLHA LEVE OU MÉDIA, PORTA DE AÇO E PORTA DE ALUMÍNIO. AF_07/2016</v>
          </cell>
          <cell r="C5948" t="str">
            <v>UN</v>
          </cell>
          <cell r="D5948">
            <v>1.51</v>
          </cell>
        </row>
        <row r="5949">
          <cell r="A5949">
            <v>94929</v>
          </cell>
          <cell r="B5949" t="str">
            <v>TRANSPORTE HORIZONTAL MANUAL, DE 30 M, DE KIT PORTA-PRONTA OU PORTA DE MADEIRA FOLHA PESADA OU SUPERPESADA E PORTA CORTA-FOGO. AF_07/2016</v>
          </cell>
          <cell r="C5949" t="str">
            <v>UN</v>
          </cell>
          <cell r="D5949">
            <v>2.67</v>
          </cell>
        </row>
        <row r="5950">
          <cell r="A5950">
            <v>94930</v>
          </cell>
          <cell r="B5950" t="str">
            <v>TRANSPORTE VERTICAL MANUAL, DE 1 PAVIMENTO, DE KIT PORTA-PRONTA OU PORTA DE MADEIRA FOLHA LEVE OU MÉDIA, PORTA DE AÇO E PORTA DE ALUMÍNIO. AF_07/2016</v>
          </cell>
          <cell r="C5950" t="str">
            <v>UN</v>
          </cell>
          <cell r="D5950">
            <v>0.78</v>
          </cell>
        </row>
        <row r="5951">
          <cell r="A5951">
            <v>94931</v>
          </cell>
          <cell r="B5951" t="str">
            <v>TRANSPORTE VERTICAL MANUAL, DE 1 PAVIMENTO, DE KIT PORTA-PRONTA OU PORTA DE MADEIRA FOLHA PESADA OU SUPERPESADA E PORTA CORTA-FOGO. AF_07/2016</v>
          </cell>
          <cell r="C5951" t="str">
            <v>UN</v>
          </cell>
          <cell r="D5951">
            <v>1.38</v>
          </cell>
        </row>
        <row r="5952">
          <cell r="A5952">
            <v>94932</v>
          </cell>
          <cell r="B5952" t="str">
            <v>TRANSPORTE HORIZONTAL MANUAL, DE 30 M, DE BANCADA DE MÁRMORE OU GRANITO PARA COZINHA/LAVATÓRIO OU MÁRMORE SINTÉTICO COM CUBA INTEGRADA. AF_07/2016</v>
          </cell>
          <cell r="C5952" t="str">
            <v>UN</v>
          </cell>
          <cell r="D5952">
            <v>2.82</v>
          </cell>
        </row>
        <row r="5953">
          <cell r="A5953">
            <v>94934</v>
          </cell>
          <cell r="B5953" t="str">
            <v>TRANSPORTE VERTICAL MANUAL, DE 1 PAVIMENTO, DE BANCADA DE MÁRMORE OU GRANITO PARA COZINHA/LAVATÓRIO OU MÁRMORE SINTÉTICO COM CUBA INTEGRADA. AF_07/2016</v>
          </cell>
          <cell r="C5953" t="str">
            <v>UN</v>
          </cell>
          <cell r="D5953">
            <v>0.97</v>
          </cell>
        </row>
        <row r="5954">
          <cell r="A5954">
            <v>94935</v>
          </cell>
          <cell r="B5954" t="str">
            <v>TRANSPORTE HORIZONTAL DE 30 M COM CARRINHO PLATAFORMA COM BANCADA DE MÁRMORE OU GRANITO PARA COZINHA/LAVATÓRIO OU MÁRMORE SINTÉTICO COM CUBA INTEGRADA. AF_07/2016</v>
          </cell>
          <cell r="C5954" t="str">
            <v>UN</v>
          </cell>
          <cell r="D5954">
            <v>1.53</v>
          </cell>
        </row>
        <row r="5955">
          <cell r="A5955">
            <v>94936</v>
          </cell>
          <cell r="B5955" t="str">
            <v>TRANSPORTE HORIZONTAL DE 50 M COM CARRINHO PLATAFORMA COM BANCADA DE MÁRMORE OU GRANITO PARA COZINHA/LAVATÓRIO OU MÁRMORE SINTÉTICO COM CUBA INTEGRADA. AF_07/2016</v>
          </cell>
          <cell r="C5955" t="str">
            <v>UN</v>
          </cell>
          <cell r="D5955">
            <v>2.4500000000000002</v>
          </cell>
        </row>
        <row r="5956">
          <cell r="A5956">
            <v>94937</v>
          </cell>
          <cell r="B5956" t="str">
            <v>TRANSPORTE HORIZONTAL DE 75 M COM CARRINHO PLATAFORMA COM BANCADA DE MÁRMORE OU GRANITO PARA COZINHA/LAVATÓRIO OU MÁRMORE SINTÉTICO COM CUBA INTEGRADA. AF_07/2016</v>
          </cell>
          <cell r="C5956" t="str">
            <v>UN</v>
          </cell>
          <cell r="D5956">
            <v>3.61</v>
          </cell>
        </row>
        <row r="5957">
          <cell r="A5957">
            <v>94938</v>
          </cell>
          <cell r="B5957" t="str">
            <v>TRANSPORTE HORIZONTAL DE 100 M COM CARRINHO PLATAFORMA COM BANCADA DE MÁRMORE OU GRANITO PARA COZINHA/LAVATÓRIO OU MÁRMORE SINTÉTICO COM CUBA INTEGRADA. AF_07/2016</v>
          </cell>
          <cell r="C5957" t="str">
            <v>UN</v>
          </cell>
          <cell r="D5957">
            <v>4.78</v>
          </cell>
        </row>
        <row r="5958">
          <cell r="A5958">
            <v>94939</v>
          </cell>
          <cell r="B5958" t="str">
            <v>TRANSPORTE HORIZONTAL MANUAL, DE 30 M, DE VIDRO. AF_07/2016</v>
          </cell>
          <cell r="C5958" t="str">
            <v>M2</v>
          </cell>
          <cell r="D5958">
            <v>1.49</v>
          </cell>
        </row>
        <row r="5959">
          <cell r="A5959">
            <v>94940</v>
          </cell>
          <cell r="B5959" t="str">
            <v>TRANSPORTE VERTICAL MANUAL, DE 1 PAVIMENTO, DE VIDRO. AF_07/2016</v>
          </cell>
          <cell r="C5959" t="str">
            <v>M2</v>
          </cell>
          <cell r="D5959">
            <v>0.77</v>
          </cell>
        </row>
        <row r="5960">
          <cell r="A5960">
            <v>94941</v>
          </cell>
          <cell r="B5960" t="str">
            <v>TRANSPORTE HORIZONTAL MANUAL, DE 30 M, DE TELA DE AÇO. AF_07/2016</v>
          </cell>
          <cell r="C5960" t="str">
            <v>KG</v>
          </cell>
          <cell r="D5960">
            <v>0.05</v>
          </cell>
        </row>
        <row r="5961">
          <cell r="A5961">
            <v>94942</v>
          </cell>
          <cell r="B5961" t="str">
            <v>TRANSPORTE HORIZONTAL MANUAL, DE 30 M, DE COMPENSADO DE MADEIRA. AF_07/2016</v>
          </cell>
          <cell r="C5961" t="str">
            <v>M2</v>
          </cell>
          <cell r="D5961">
            <v>0.6</v>
          </cell>
        </row>
        <row r="5962">
          <cell r="A5962">
            <v>94943</v>
          </cell>
          <cell r="B5962" t="str">
            <v>TRANSPORTE HORIZONTAL MANUAL, DE 30 M, DE TELHA TERMOACÚSTICA OU TELHA DE AÇO ZINCADO. AF_07/2016</v>
          </cell>
          <cell r="C5962" t="str">
            <v>M2</v>
          </cell>
          <cell r="D5962">
            <v>0.32</v>
          </cell>
        </row>
        <row r="5963">
          <cell r="A5963">
            <v>94944</v>
          </cell>
          <cell r="B5963" t="str">
            <v>TRANSPORTE HORIZONTAL MANUAL, DE 30 M, DE TELHA DE FIBROCIMENTO ONDULADA OU TELHA ESTRUTURAL DE FIBROCIMENTO, CANALETE 90 OU KALHETÃO. AF_07/2016</v>
          </cell>
          <cell r="C5963" t="str">
            <v>M2</v>
          </cell>
          <cell r="D5963">
            <v>0.83</v>
          </cell>
        </row>
        <row r="5964">
          <cell r="A5964">
            <v>94945</v>
          </cell>
          <cell r="B5964" t="str">
            <v>TRANSPORTE HORIZONTAL DE 100 M COM MANIPULADOR TELESCÓPICO DE TELHAS TERMOACÚSTICA, FIBROCIMENTO ONDULADA, AÇO ZINCADO, FIBROCIMENTO ESTRUTURAL, CANALETE 90 OU KALHETÃO. AF_07/2016</v>
          </cell>
          <cell r="C5964" t="str">
            <v>M2</v>
          </cell>
          <cell r="D5964">
            <v>0.22</v>
          </cell>
        </row>
        <row r="5965">
          <cell r="A5965">
            <v>94946</v>
          </cell>
          <cell r="B5965" t="str">
            <v>TRANSPORTE HORIZONTAL MANUAL, DE 30 M, DE BACIA SANITÁRIA, CAIXA ACOPLADA, TANQUE OU PIA. AF_07/2016</v>
          </cell>
          <cell r="C5965" t="str">
            <v>UN</v>
          </cell>
          <cell r="D5965">
            <v>0.85</v>
          </cell>
        </row>
        <row r="5966">
          <cell r="A5966">
            <v>94947</v>
          </cell>
          <cell r="B5966" t="str">
            <v>TRANSPORTE VERTICAL MANUAL DE 1 PAVIMENTO DE BACIA SANITÁRIA, CAIXA ACOPLADA, TANQUE OU PIA. AF_07/2016</v>
          </cell>
          <cell r="C5966" t="str">
            <v>UN</v>
          </cell>
          <cell r="D5966">
            <v>0.63</v>
          </cell>
        </row>
        <row r="5967">
          <cell r="A5967">
            <v>94948</v>
          </cell>
          <cell r="B5967" t="str">
            <v>TRANSPORTE HORIZONTAL DE 30 M COM CARRINHO PLATAFORMA COM BACIA SANITÁRIA, CAIXA ACOPLADA, TANQUE OU PIA. AF_07/2016</v>
          </cell>
          <cell r="C5967" t="str">
            <v>UN</v>
          </cell>
          <cell r="D5967">
            <v>0.45</v>
          </cell>
        </row>
        <row r="5968">
          <cell r="A5968">
            <v>94949</v>
          </cell>
          <cell r="B5968" t="str">
            <v>TRANSPORTE HORIZONTAL DE 50 M COM CARRINHO PLATAFORMA COM BACIA SANITÁRIA, CAIXA ACOPLADA, TANQUE OU PIA. AF_07/2016</v>
          </cell>
          <cell r="C5968" t="str">
            <v>UN</v>
          </cell>
          <cell r="D5968">
            <v>0.68</v>
          </cell>
        </row>
        <row r="5969">
          <cell r="A5969">
            <v>94950</v>
          </cell>
          <cell r="B5969" t="str">
            <v>TRANSPORTE HORIZONTAL DE 75 M COM CARRINHO PLATAFORMA COM BACIA SANITÁRIA, CAIXA ACOPLADA, TANQUE OU PIA. AF_07/2016</v>
          </cell>
          <cell r="C5969" t="str">
            <v>UN</v>
          </cell>
          <cell r="D5969">
            <v>0.97</v>
          </cell>
        </row>
        <row r="5970">
          <cell r="A5970">
            <v>94951</v>
          </cell>
          <cell r="B5970" t="str">
            <v>TRANSPORTE HORIZONTAL DE 100 M COM CARRINHO PLATAFORMA COM BACIA SANITÁRIA, CAIXA ACOPLADA, TANQUE OU PIA. AF_07/2016</v>
          </cell>
          <cell r="C5970" t="str">
            <v>UN</v>
          </cell>
          <cell r="D5970">
            <v>1.26</v>
          </cell>
        </row>
        <row r="5971">
          <cell r="A5971">
            <v>94952</v>
          </cell>
          <cell r="B5971" t="str">
            <v>TRANSPORTE HORIZONTAL DE 100 M COM MANIPULADOR TELESCÓPICO DE BACIAS SANITÁRIAS, CAIXA ACOPLADA, TANQUE OU PIA. AF_07/2016</v>
          </cell>
          <cell r="C5971" t="str">
            <v>UN</v>
          </cell>
          <cell r="D5971">
            <v>0.28000000000000003</v>
          </cell>
        </row>
        <row r="5972">
          <cell r="A5972">
            <v>94953</v>
          </cell>
          <cell r="B5972" t="str">
            <v>TRANSPORTE HORIZONTAL MANUAL, DE 30 M, DE TELHA DE CONCRETO OU CERÂMICA. AF_07/2016</v>
          </cell>
          <cell r="C5972" t="str">
            <v>M2</v>
          </cell>
          <cell r="D5972">
            <v>3.85</v>
          </cell>
        </row>
        <row r="5973">
          <cell r="A5973">
            <v>94954</v>
          </cell>
          <cell r="B5973" t="str">
            <v>TRANSPORTE HORIZONTAL DE 30 M COM CARRINHO PLATAFORMA COM TELHA DE CONCRETO OU CERÂMICA. AF_07/2016</v>
          </cell>
          <cell r="C5973" t="str">
            <v>M2</v>
          </cell>
          <cell r="D5973">
            <v>0.62</v>
          </cell>
        </row>
        <row r="5974">
          <cell r="A5974">
            <v>94955</v>
          </cell>
          <cell r="B5974" t="str">
            <v>TRANSPORTE HORIZONTAL DE 50 M COM CARRINHO PLATAFORMA COM TELHA DE CONCRETO OU CERÂMICA. AF_07/2016</v>
          </cell>
          <cell r="C5974" t="str">
            <v>M2</v>
          </cell>
          <cell r="D5974">
            <v>0.93</v>
          </cell>
        </row>
        <row r="5975">
          <cell r="A5975">
            <v>94956</v>
          </cell>
          <cell r="B5975" t="str">
            <v>TRANSPORTE HORIZONTAL DE 75 M COM CARRINHO PLATAFORMA COM TELHA DE CONCRETO OU CERÂMICA. AF_07/2016</v>
          </cell>
          <cell r="C5975" t="str">
            <v>M2</v>
          </cell>
          <cell r="D5975">
            <v>1.32</v>
          </cell>
        </row>
        <row r="5976">
          <cell r="A5976">
            <v>94957</v>
          </cell>
          <cell r="B5976" t="str">
            <v>TRANSPORTE HORIZONTAL DE 100 M COM CARRINHO PLATAFORMA COM TELHA DE CONCRETO OU CERÂMICA. AF_07/2016</v>
          </cell>
          <cell r="C5976" t="str">
            <v>M2</v>
          </cell>
          <cell r="D5976">
            <v>1.7</v>
          </cell>
        </row>
        <row r="5977">
          <cell r="A5977">
            <v>94958</v>
          </cell>
          <cell r="B5977" t="str">
            <v>TRANSPORTE HORIZONTAL DE 100 M COM MANIPULADOR TELESCÓPICO DE TELHAS DE CONCRETO OU CERÂMICA. AF_07/2016</v>
          </cell>
          <cell r="C5977" t="str">
            <v>M2</v>
          </cell>
          <cell r="D5977">
            <v>0.53</v>
          </cell>
        </row>
        <row r="5978">
          <cell r="A5978">
            <v>94959</v>
          </cell>
          <cell r="B5978" t="str">
            <v>TRANSPORTE HORIZONTAL MANUAL, DE 30 M, DE BARRAMENTO BLINDADO. AF_07/2016</v>
          </cell>
          <cell r="C5978" t="str">
            <v>M</v>
          </cell>
          <cell r="D5978">
            <v>1.06</v>
          </cell>
        </row>
        <row r="5979">
          <cell r="A5979">
            <v>94960</v>
          </cell>
          <cell r="B5979" t="str">
            <v>TRANSPORTE HORIZONTAL DE 100 M COM CARRINHO PLATAFORMA COM BARRAMENTO BLINDADO. AF_07/2016</v>
          </cell>
          <cell r="C5979" t="str">
            <v>M</v>
          </cell>
          <cell r="D5979">
            <v>0.87</v>
          </cell>
        </row>
        <row r="5980">
          <cell r="A5980">
            <v>94961</v>
          </cell>
          <cell r="B5980" t="str">
            <v>TRANSPORTE HORIZONTAL MANUAL, DE 30 M, DE CALHA. AF_07/2016</v>
          </cell>
          <cell r="C5980" t="str">
            <v>M</v>
          </cell>
          <cell r="D5980">
            <v>0.39</v>
          </cell>
        </row>
        <row r="5981">
          <cell r="A5981">
            <v>84117</v>
          </cell>
          <cell r="B5981" t="str">
            <v>RASPAGEM / CALAFETACAO TACOS MADEIRA 1 DEMAO CERA</v>
          </cell>
          <cell r="C5981" t="str">
            <v>M2</v>
          </cell>
          <cell r="D5981">
            <v>17.02</v>
          </cell>
        </row>
        <row r="5982">
          <cell r="A5982">
            <v>84120</v>
          </cell>
          <cell r="B5982" t="str">
            <v>ENCERAMENTO MANUAL EM MADEIRA - 3 DEMAOS</v>
          </cell>
          <cell r="C5982" t="str">
            <v>M2</v>
          </cell>
          <cell r="D5982">
            <v>11.24</v>
          </cell>
        </row>
        <row r="5983">
          <cell r="A5983">
            <v>99802</v>
          </cell>
          <cell r="B5983" t="str">
            <v>LIMPEZA DE PISO CERÂMICO OU PORCELANATO COM VASSOURA A SECO. AF_04/2019</v>
          </cell>
          <cell r="C5983" t="str">
            <v>M2</v>
          </cell>
          <cell r="D5983">
            <v>0.33</v>
          </cell>
        </row>
        <row r="5984">
          <cell r="A5984">
            <v>99803</v>
          </cell>
          <cell r="B5984" t="str">
            <v>LIMPEZA DE PISO CERÂMICO OU PORCELANATO COM PANO ÚMIDO. AF_04/2019</v>
          </cell>
          <cell r="C5984" t="str">
            <v>M2</v>
          </cell>
          <cell r="D5984">
            <v>1.28</v>
          </cell>
        </row>
        <row r="5985">
          <cell r="A5985">
            <v>99805</v>
          </cell>
          <cell r="B5985" t="str">
            <v>LIMPEZA DE PISO CERÂMICO OU COM PEDRAS RÚSTICAS UTILIZANDO ÁCIDO MURIÁTICO. AF_04/2019</v>
          </cell>
          <cell r="C5985" t="str">
            <v>M2</v>
          </cell>
          <cell r="D5985">
            <v>6.78</v>
          </cell>
        </row>
        <row r="5986">
          <cell r="A5986">
            <v>99806</v>
          </cell>
          <cell r="B5986" t="str">
            <v>LIMPEZA DE REVESTIMENTO CERÂMICO EM PAREDE COM PANO ÚMIDO AF_04/2019</v>
          </cell>
          <cell r="C5986" t="str">
            <v>M2</v>
          </cell>
          <cell r="D5986">
            <v>0.53</v>
          </cell>
        </row>
        <row r="5987">
          <cell r="A5987">
            <v>99808</v>
          </cell>
          <cell r="B5987" t="str">
            <v>LIMPEZA DE REVESTIMENTO CERÂMICO EM PAREDE UTILIZANDO ÁCIDO MURIÁTICO. AF_04/2019</v>
          </cell>
          <cell r="C5987" t="str">
            <v>M2</v>
          </cell>
          <cell r="D5987">
            <v>2.27</v>
          </cell>
        </row>
        <row r="5988">
          <cell r="A5988">
            <v>99809</v>
          </cell>
          <cell r="B5988" t="str">
            <v>LIMPEZA DE PISO DE LADRILHO HIDRÁULICO COM PANO ÚMIDO. AF_04/2019</v>
          </cell>
          <cell r="C5988" t="str">
            <v>M2</v>
          </cell>
          <cell r="D5988">
            <v>3.65</v>
          </cell>
        </row>
        <row r="5989">
          <cell r="A5989">
            <v>99811</v>
          </cell>
          <cell r="B5989" t="str">
            <v>LIMPEZA DE CONTRAPISO COM VASSOURA A SECO. AF_04/2019</v>
          </cell>
          <cell r="C5989" t="str">
            <v>M2</v>
          </cell>
          <cell r="D5989">
            <v>2.1800000000000002</v>
          </cell>
        </row>
        <row r="5990">
          <cell r="A5990">
            <v>99812</v>
          </cell>
          <cell r="B5990" t="str">
            <v>LIMPEZA DE LADRILHO HIDRÁULICO EM PAREDE COM PANO ÚMIDO. AF_04/2019</v>
          </cell>
          <cell r="C5990" t="str">
            <v>M2</v>
          </cell>
          <cell r="D5990">
            <v>0.7</v>
          </cell>
        </row>
        <row r="5991">
          <cell r="A5991">
            <v>99814</v>
          </cell>
          <cell r="B5991" t="str">
            <v>LIMPEZA DE SUPERFÍCIE COM JATO DE ALTA PRESSÃO. AF_04/2019</v>
          </cell>
          <cell r="C5991" t="str">
            <v>M2</v>
          </cell>
          <cell r="D5991">
            <v>1.19</v>
          </cell>
        </row>
        <row r="5992">
          <cell r="A5992">
            <v>99822</v>
          </cell>
          <cell r="B5992" t="str">
            <v>LIMPEZA DE PORTA DE MADEIRA. AF_04/2019</v>
          </cell>
          <cell r="C5992" t="str">
            <v>M2</v>
          </cell>
          <cell r="D5992">
            <v>0.62</v>
          </cell>
        </row>
        <row r="5993">
          <cell r="A5993">
            <v>99826</v>
          </cell>
          <cell r="B5993" t="str">
            <v>LIMPEZA DE FORRO REMOVÍVEL COM PANO ÚMIDO. AF_04/2019</v>
          </cell>
          <cell r="C5993" t="str">
            <v>M2</v>
          </cell>
          <cell r="D5993">
            <v>0.95</v>
          </cell>
        </row>
        <row r="5994">
          <cell r="A5994" t="str">
            <v>74163/1</v>
          </cell>
          <cell r="B5994" t="str">
            <v>PERFURACAO DE POCO COM PERFURATRIZ PNEUMATICA</v>
          </cell>
          <cell r="C5994" t="str">
            <v>M</v>
          </cell>
          <cell r="D5994">
            <v>40.69</v>
          </cell>
        </row>
        <row r="5995">
          <cell r="A5995" t="str">
            <v>74163/2</v>
          </cell>
          <cell r="B5995" t="str">
            <v>PERFURACAO DE POCO COM PERFURATRIZ A PERCUSSAO</v>
          </cell>
          <cell r="C5995" t="str">
            <v>M</v>
          </cell>
          <cell r="D5995">
            <v>70.09</v>
          </cell>
        </row>
        <row r="5996">
          <cell r="A5996">
            <v>84127</v>
          </cell>
          <cell r="B5996" t="str">
            <v>REVESTIMENTO DE POCOS C/ TUBOS DE CONCRETO</v>
          </cell>
          <cell r="C5996" t="str">
            <v>M</v>
          </cell>
          <cell r="D5996">
            <v>305.68</v>
          </cell>
        </row>
        <row r="5997">
          <cell r="A5997">
            <v>40841</v>
          </cell>
          <cell r="B5997" t="str">
            <v>ABRACADEIRA P/POCOS PROFUNDOS</v>
          </cell>
          <cell r="C5997" t="str">
            <v>UN</v>
          </cell>
          <cell r="D5997">
            <v>100.33</v>
          </cell>
        </row>
        <row r="5998">
          <cell r="A5998">
            <v>71516</v>
          </cell>
          <cell r="B5998" t="str">
            <v>CONJUNTO DE MANGUEIRA PARA COMBATE A INCENDIO EM FIBRA DE POLIESTER PURA, COM 1.1/2", REVESTIDA INTERNAMENTE, COM 2 LANCES DE 15M CADA</v>
          </cell>
          <cell r="C5998" t="str">
            <v>UN</v>
          </cell>
          <cell r="D5998">
            <v>440</v>
          </cell>
        </row>
        <row r="5999">
          <cell r="A5999">
            <v>73361</v>
          </cell>
          <cell r="B5999" t="str">
            <v>CONCRETO CICLOPICO FCK=10MPA 30% PEDRA DE MAO INCLUSIVE LANCAMENTO</v>
          </cell>
          <cell r="C5999" t="str">
            <v>M3</v>
          </cell>
          <cell r="D5999">
            <v>333.64</v>
          </cell>
        </row>
        <row r="6000">
          <cell r="A6000">
            <v>73714</v>
          </cell>
          <cell r="B6000" t="str">
            <v>CAIXA PARA RALO C OM GRELHA FOFO 135 KG DE ALV TIJOLO MACICO (7X10X20) PAREDES DE UMA VEZ (0.20 M) DE 0.90X1.20X1.50 M (EXTERNA) COM ARGAMASSA 1:4 CIMENTO:AREIA, BASE CONC FCK=10 MPA, EXCLUSIVE ESCAVACAO E REATERRO.</v>
          </cell>
          <cell r="C6000" t="str">
            <v>UN</v>
          </cell>
          <cell r="D6000">
            <v>1171.21</v>
          </cell>
        </row>
        <row r="6001">
          <cell r="A6001">
            <v>86957</v>
          </cell>
          <cell r="B6001" t="str">
            <v>MÃO FRANCESA EM BARRA DE FERRO CHATO RETANGULAR 2" X 1/4", REFORÇADA, 40 X 30 CM</v>
          </cell>
          <cell r="C6001" t="str">
            <v>UN</v>
          </cell>
          <cell r="D6001">
            <v>19.420000000000002</v>
          </cell>
        </row>
        <row r="6002">
          <cell r="A6002">
            <v>86958</v>
          </cell>
          <cell r="B6002" t="str">
            <v>MÃO FRANCESA EM BARRA DE FERRO CHATO RETANGULAR 2" X 1/4", REFORÇADA, 30 X 25 CM</v>
          </cell>
          <cell r="C6002" t="str">
            <v>UN</v>
          </cell>
          <cell r="D6002">
            <v>16.03</v>
          </cell>
        </row>
        <row r="6003">
          <cell r="A6003">
            <v>97010</v>
          </cell>
          <cell r="B6003" t="str">
            <v>GUARDA-CORPO FIXADO EM FÔRMA DE MADEIRA COM TRAVESSÕES EM MADEIRA PREGADA E FECHAMENTO EM TELA DE POLIPROPILENO PARA EDIFICAÇÕES COM ATÉ 2 PAVIMENTOS. AF_11/2017</v>
          </cell>
          <cell r="C6003" t="str">
            <v>M</v>
          </cell>
          <cell r="D6003">
            <v>46.98</v>
          </cell>
        </row>
        <row r="6004">
          <cell r="A6004">
            <v>97011</v>
          </cell>
          <cell r="B6004" t="str">
            <v>GUARDA-CORPO FIXADO EM FÔRMA DE MADEIRA COM TRAVESSÕES EM MADEIRA PREGADA E FECHAMENTO EM TELA DE POLIPROPILENO PARA EDIFICAÇÕES COM  3 PAVIMENTOS. AF_11/2017</v>
          </cell>
          <cell r="C6004" t="str">
            <v>M</v>
          </cell>
          <cell r="D6004">
            <v>35.869999999999997</v>
          </cell>
        </row>
        <row r="6005">
          <cell r="A6005">
            <v>97012</v>
          </cell>
          <cell r="B6005" t="str">
            <v>GUARDA-CORPO FIXADO EM FÔRMA DE MADEIRA COM TRAVESSÕES EM MADEIRA PREGADA E FECHAMENTO EM TELA DE POLIPROPILENO PARA EDIFICAÇÕES COM ALTURA IGUAL OU SUPERIOR A 4 PAVIMENTOS. AF_11/2017</v>
          </cell>
          <cell r="C6005" t="str">
            <v>M</v>
          </cell>
          <cell r="D6005">
            <v>30.3</v>
          </cell>
        </row>
        <row r="6006">
          <cell r="A6006">
            <v>97013</v>
          </cell>
          <cell r="B6006" t="str">
            <v>GUARDA-CORPO FIXADO EM FÔRMA DE MADEIRA COM TRAVESSÕES EM MADEIRA PREGADA E FECHAMENTO EM PAINEL COMPENSADO PARA EDIFICAÇÕES COM ATÉ 2 PAVIMENTOS. AF_11/2017</v>
          </cell>
          <cell r="C6006" t="str">
            <v>M</v>
          </cell>
          <cell r="D6006">
            <v>49.51</v>
          </cell>
        </row>
        <row r="6007">
          <cell r="A6007">
            <v>97014</v>
          </cell>
          <cell r="B6007" t="str">
            <v>GUARDA-CORPO FIXADO EM FÔRMA DE MADEIRA COM TRAVESSÕES EM MADEIRA PREGADA E FECHAMENTO EM PAINEL COMPENSADO PARA EDIFICAÇÕES COM 3 PAVIMENTOS. AF_11/2017</v>
          </cell>
          <cell r="C6007" t="str">
            <v>M</v>
          </cell>
          <cell r="D6007">
            <v>37.72</v>
          </cell>
        </row>
        <row r="6008">
          <cell r="A6008">
            <v>97015</v>
          </cell>
          <cell r="B6008" t="str">
            <v>GUARDA-CORPO FIXADO EM FÔRMA DE MADEIRA COM TRAVESSÕES EM MADEIRA PREGADA E FECHAMENTO EM PAINEL COMPENSADO PARA EDIFICAÇÕES COM ALTURA IGUAL OU SUPERIOR A 4 PAVIMENTOS. AF_11/2017</v>
          </cell>
          <cell r="C6008" t="str">
            <v>M</v>
          </cell>
          <cell r="D6008">
            <v>31.73</v>
          </cell>
        </row>
        <row r="6009">
          <cell r="A6009">
            <v>97016</v>
          </cell>
          <cell r="B6009" t="str">
            <v>GUARDA-CORPO FIXADO EM FÔRMA DE MADEIRA COM TRAVESSÕES EM MADEIRA PREGADA PRÉ-MONTADA E ENCAIXE NA FÔRMA. PARA EDIFICAÇÕES COM ATÉ 2 PAVIMENTOS. AF_11/2017</v>
          </cell>
          <cell r="C6009" t="str">
            <v>M</v>
          </cell>
          <cell r="D6009">
            <v>41.7</v>
          </cell>
        </row>
        <row r="6010">
          <cell r="A6010">
            <v>97017</v>
          </cell>
          <cell r="B6010" t="str">
            <v>GUARDA-CORPO FIXADO EM FÔRMA DE MADEIRA COM TRAVESSÕES EM MADEIRA PREGADA PRÉ-MONTADA E ENCAIXE NA FÔRMA PARA EDIFICAÇÕES COM 3 PAVIMENTOS. AF_11/2017</v>
          </cell>
          <cell r="C6010" t="str">
            <v>M</v>
          </cell>
          <cell r="D6010">
            <v>31.16</v>
          </cell>
        </row>
        <row r="6011">
          <cell r="A6011">
            <v>97018</v>
          </cell>
          <cell r="B6011" t="str">
            <v>GUARDA-CORPO FIXADO EM FÔRMA DE MADEIRA COM TRAVESSÕES EM MADEIRA PREGADA PRÉ-MONTADA E ENCAIXE NA FÔRMA. PARA EDIFICAÇÕES COM ALTURA IGUAL OU SUPERIOR A 4 PAVIMENTOS. AF_11/2017</v>
          </cell>
          <cell r="C6011" t="str">
            <v>M</v>
          </cell>
          <cell r="D6011">
            <v>25.66</v>
          </cell>
        </row>
        <row r="6012">
          <cell r="A6012">
            <v>97031</v>
          </cell>
          <cell r="B6012"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12" t="str">
            <v>M</v>
          </cell>
          <cell r="D6012">
            <v>64.88</v>
          </cell>
        </row>
        <row r="6013">
          <cell r="A6013">
            <v>97032</v>
          </cell>
          <cell r="B6013" t="str">
            <v>GUARDA-CORPO EM LAJE PÓS-DESFÔRMA, PARA ESTRUTURAS EM CONCRETO, COM ESCORAS DE MADEIRA ESTRONCADAS NA ESTRUTURA, TRAVESSÕES DE MADEIRA PREGADOS E FECHAMENTO EM TELA DE POLIPROPILENO PARA EDIFICAÇÕES ACIMA DE 4 PAV. (2 MONTAGENS POR OBRA). AF_11/2017</v>
          </cell>
          <cell r="C6013" t="str">
            <v>M</v>
          </cell>
          <cell r="D6013">
            <v>39.71</v>
          </cell>
        </row>
        <row r="6014">
          <cell r="A6014">
            <v>97033</v>
          </cell>
          <cell r="B6014" t="str">
            <v>GUARDA-CORPO EM LAJE PÓS-DESFORMA, PARA ESTRUTURAS EM CONCRETO, COM ESCORAS METÁLICAS ESTRONCADAS NA ESTRUTURA, TRAVESSÕES DE MADEIRA E FECHAMENTO EM TELA DE POLIPROPILENO PARA EDIFICAÇÕES COM ALTURA ATÉ 4 PAVIMENTOS (1 MONTAGEM POR OBRA). AF_11/2017</v>
          </cell>
          <cell r="C6014" t="str">
            <v>M</v>
          </cell>
          <cell r="D6014">
            <v>72.13</v>
          </cell>
        </row>
        <row r="6015">
          <cell r="A6015">
            <v>97034</v>
          </cell>
          <cell r="B6015" t="str">
            <v>GUARDA-CORPO EM LAJE PÓS-DESFORMA, PARA ESTRUTURAS EM CONCRETO, COM ESCORAS METÁLICAS ESTRONCADAS NA ESTRUTURA, TRAVESSÕES DE MADEIRA E FECHAMENTO EM TELA DE POLIPROPILENO PARA EDIFICAÇÕES ACIMA DE 4 PAVIMENTOS (2 MONTAGENS POR OBRA). AF_11/2017</v>
          </cell>
          <cell r="C6015" t="str">
            <v>M</v>
          </cell>
          <cell r="D6015">
            <v>42.71</v>
          </cell>
        </row>
        <row r="6016">
          <cell r="A6016">
            <v>97039</v>
          </cell>
          <cell r="B6016" t="str">
            <v>FECHAMENTO REMOVÍVEL DE VÃO DE PORTAS, EM MADEIRA (VÃO DO ELEVADOR)  1 MONTAGEM EM OBRA. AF_11/2017</v>
          </cell>
          <cell r="C6016" t="str">
            <v>M2</v>
          </cell>
          <cell r="D6016">
            <v>25.3</v>
          </cell>
        </row>
        <row r="6017">
          <cell r="A6017">
            <v>97040</v>
          </cell>
          <cell r="B6017" t="str">
            <v>FECHAMENTO REMOVÍVEL DE ABERTURA DE CAIXILHO, EM MADEIRA  4 MONTAGENS EM OBRA. AF_11/2017</v>
          </cell>
          <cell r="C6017" t="str">
            <v>M2</v>
          </cell>
          <cell r="D6017">
            <v>9.7100000000000009</v>
          </cell>
        </row>
        <row r="6018">
          <cell r="A6018">
            <v>97041</v>
          </cell>
          <cell r="B6018" t="str">
            <v>FECHAMENTO REMOVÍVEL DE ABERTURA NO PISO, EM MADEIRA  1 MONTAGEM EM OBRA. AF_11/2017</v>
          </cell>
          <cell r="C6018" t="str">
            <v>M2</v>
          </cell>
          <cell r="D6018">
            <v>145.53</v>
          </cell>
        </row>
        <row r="6019">
          <cell r="A6019">
            <v>97046</v>
          </cell>
          <cell r="B6019" t="str">
            <v>PONTEIRAS DE PROTEÇÃO DE VERGALHÕES EXPOSTOS EM FUNDAÇÕES. AF_11/2017</v>
          </cell>
          <cell r="C6019" t="str">
            <v>M2</v>
          </cell>
          <cell r="D6019">
            <v>0.24</v>
          </cell>
        </row>
        <row r="6020">
          <cell r="A6020">
            <v>97047</v>
          </cell>
          <cell r="B6020" t="str">
            <v>PONTEIRAS DE PROTEÇÃO DE VERGALHÕES EXPOSTOS EM ESTRUTURAS DE CONCRETO ARMADO CONVENCIONAL. AF_11/2017</v>
          </cell>
          <cell r="C6020" t="str">
            <v>M2</v>
          </cell>
          <cell r="D6020">
            <v>0.09</v>
          </cell>
        </row>
        <row r="6021">
          <cell r="A6021">
            <v>97048</v>
          </cell>
          <cell r="B6021" t="str">
            <v>PONTEIRAS DE PROTEÇÃO DE VERGALHÕES EXPOSTOS EM ALVENARIA ESTRUTURAL. AF_11/2017</v>
          </cell>
          <cell r="C6021" t="str">
            <v>M2</v>
          </cell>
          <cell r="D6021">
            <v>0.06</v>
          </cell>
        </row>
        <row r="6022">
          <cell r="A6022">
            <v>97051</v>
          </cell>
          <cell r="B6022" t="str">
            <v>SINALIZAÇÃO COM FITA FIXADA NA ESTRUTURA. AF_11/2017</v>
          </cell>
          <cell r="C6022" t="str">
            <v>M</v>
          </cell>
          <cell r="D6022">
            <v>0.45</v>
          </cell>
        </row>
        <row r="6023">
          <cell r="A6023">
            <v>97053</v>
          </cell>
          <cell r="B6023" t="str">
            <v>SINALIZAÇÃO COM FITA FIXADA EM CONE PLÁSTICO, INCLUINDO CONE. AF_11/2017</v>
          </cell>
          <cell r="C6023" t="str">
            <v>M</v>
          </cell>
          <cell r="D6023">
            <v>20.78</v>
          </cell>
        </row>
        <row r="6024">
          <cell r="A6024">
            <v>97062</v>
          </cell>
          <cell r="B6024" t="str">
            <v>COLOCAÇÃO DE TELA EM ANDAIME FACHADEIRO. AF_11/2017</v>
          </cell>
          <cell r="C6024" t="str">
            <v>M2</v>
          </cell>
          <cell r="D6024">
            <v>4.68</v>
          </cell>
        </row>
        <row r="6025">
          <cell r="A6025">
            <v>97063</v>
          </cell>
          <cell r="B6025" t="str">
            <v>MONTAGEM E DESMONTAGEM DE ANDAIME MODULAR FACHADEIRO, COM PISO METÁLICO, PARA EDIFICAÇÕES COM MÚLTIPLOS PAVIMENTOS (EXCLUSIVE ANDAIME E LIMPEZA). AF_11/2017</v>
          </cell>
          <cell r="C6025" t="str">
            <v>M2</v>
          </cell>
          <cell r="D6025">
            <v>8.14</v>
          </cell>
        </row>
        <row r="6026">
          <cell r="A6026">
            <v>97064</v>
          </cell>
          <cell r="B6026" t="str">
            <v>MONTAGEM E DESMONTAGEM DE ANDAIME TUBULAR TIPO TORRE (EXCLUSIVE ANDAIME E LIMPEZA). AF_11/2017</v>
          </cell>
          <cell r="C6026" t="str">
            <v>M</v>
          </cell>
          <cell r="D6026">
            <v>15.23</v>
          </cell>
        </row>
        <row r="6027">
          <cell r="A6027">
            <v>97065</v>
          </cell>
          <cell r="B6027" t="str">
            <v>MONTAGEM E DESMONTAGEM DE ANDAIME MULTIDIRECIONAL (EXCLUSIVE ANDAIME E LIMPEZA). AF_11/2017</v>
          </cell>
          <cell r="C6027" t="str">
            <v>M3</v>
          </cell>
          <cell r="D6027">
            <v>5.48</v>
          </cell>
        </row>
        <row r="6028">
          <cell r="A6028">
            <v>97066</v>
          </cell>
          <cell r="B6028" t="str">
            <v>COBERTURA PARA PROTEÇÃO DE PEDESTRES SOBRE ESTRUTURA DE ANDAIME, INCLUSIVE MONTAGEM E DESMONTAGEM. AF_11/2017</v>
          </cell>
          <cell r="C6028" t="str">
            <v>M2</v>
          </cell>
          <cell r="D6028">
            <v>45.55</v>
          </cell>
        </row>
        <row r="6029">
          <cell r="A6029">
            <v>97067</v>
          </cell>
          <cell r="B6029" t="str">
            <v>PLATAFORMA DE PROTEÇÃO PRINCIPAL PARA ALVENARIA ESTRUTURAL PARA SER APOIADA EM ANDAIME, INCLUSIVE MONTAGEM E DESMONTAGEM. AF_11/2017</v>
          </cell>
          <cell r="C6029" t="str">
            <v>M</v>
          </cell>
          <cell r="D6029">
            <v>559.20000000000005</v>
          </cell>
        </row>
        <row r="6030">
          <cell r="A6030" t="str">
            <v>73916/2</v>
          </cell>
          <cell r="B6030" t="str">
            <v>PLACA ESMALTADA PARA IDENTIFICAÇÃO NR DE RUA, DIMENSÕES 45X25CM</v>
          </cell>
          <cell r="C6030" t="str">
            <v>UN</v>
          </cell>
          <cell r="D6030">
            <v>84.98</v>
          </cell>
        </row>
        <row r="6031">
          <cell r="A6031">
            <v>73672</v>
          </cell>
          <cell r="B6031" t="str">
            <v>DESMATAMENTO E LIMPEZA MECANIZADA DE TERRENO COM ARVORES ATE Ø 15CM, UTILIZANDO TRATOR DE ESTEIRAS</v>
          </cell>
          <cell r="C6031" t="str">
            <v>M2</v>
          </cell>
          <cell r="D6031">
            <v>0.34</v>
          </cell>
        </row>
        <row r="6032">
          <cell r="A6032" t="str">
            <v>73822/2</v>
          </cell>
          <cell r="B6032" t="str">
            <v>LIMPEZA MECANIZADA DE TERRENO COM REMOCAO DE CAMADA VEGETAL, UTILIZANDO MOTONIVELADORA</v>
          </cell>
          <cell r="C6032" t="str">
            <v>M2</v>
          </cell>
          <cell r="D6032">
            <v>0.47</v>
          </cell>
        </row>
        <row r="6033">
          <cell r="A6033" t="str">
            <v>73859/1</v>
          </cell>
          <cell r="B6033" t="str">
            <v>DESMATAMENTO E LIMPEZA MECANIZADA DE TERRENO COM REMOCAO DE CAMADA VEGETAL, UTILIZANDO TRATOR DE ESTEIRAS</v>
          </cell>
          <cell r="C6033" t="str">
            <v>M2</v>
          </cell>
          <cell r="D6033">
            <v>0.12</v>
          </cell>
        </row>
        <row r="6034">
          <cell r="A6034" t="str">
            <v>73859/2</v>
          </cell>
          <cell r="B6034" t="str">
            <v>CAPINA E LIMPEZA MANUAL DE TERRENO</v>
          </cell>
          <cell r="C6034" t="str">
            <v>M2</v>
          </cell>
          <cell r="D6034">
            <v>1.06</v>
          </cell>
        </row>
        <row r="6035">
          <cell r="A6035">
            <v>85331</v>
          </cell>
          <cell r="B6035" t="str">
            <v>CORTE DE CAPOEIRA FINA A FOICE</v>
          </cell>
          <cell r="C6035" t="str">
            <v>M2</v>
          </cell>
          <cell r="D6035">
            <v>1.02</v>
          </cell>
        </row>
        <row r="6036">
          <cell r="A6036">
            <v>85422</v>
          </cell>
          <cell r="B6036" t="str">
            <v>PREPARO MANUAL DE TERRENO S/ RASPAGEM SUPERFICIAL</v>
          </cell>
          <cell r="C6036" t="str">
            <v>M2</v>
          </cell>
          <cell r="D6036">
            <v>5.3</v>
          </cell>
        </row>
        <row r="6037">
          <cell r="A6037" t="str">
            <v>74220/1</v>
          </cell>
          <cell r="B6037" t="str">
            <v>TAPUME DE CHAPA DE MADEIRA COMPENSADA, E= 6MM, COM PINTURA A CAL E REAPROVEITAMENTO DE 2X</v>
          </cell>
          <cell r="C6037" t="str">
            <v>M2</v>
          </cell>
          <cell r="D6037">
            <v>44.5</v>
          </cell>
        </row>
        <row r="6038">
          <cell r="A6038" t="str">
            <v>74221/1</v>
          </cell>
          <cell r="B6038" t="str">
            <v>SINALIZACAO DE TRANSITO - NOTURNA</v>
          </cell>
          <cell r="C6038" t="str">
            <v>M</v>
          </cell>
          <cell r="D6038">
            <v>2.2400000000000002</v>
          </cell>
        </row>
        <row r="6039">
          <cell r="A6039" t="str">
            <v>74219/1</v>
          </cell>
          <cell r="B6039" t="str">
            <v>PASSADICOS COM TABUAS DE MADEIRA PARA PEDESTRES</v>
          </cell>
          <cell r="C6039" t="str">
            <v>M2</v>
          </cell>
          <cell r="D6039">
            <v>57.06</v>
          </cell>
        </row>
        <row r="6040">
          <cell r="A6040" t="str">
            <v>74219/2</v>
          </cell>
          <cell r="B6040" t="str">
            <v>PASSADICOS COM TABUAS DE MADEIRA PARA VEICULOS</v>
          </cell>
          <cell r="C6040" t="str">
            <v>M2</v>
          </cell>
          <cell r="D6040">
            <v>47.29</v>
          </cell>
        </row>
        <row r="6041">
          <cell r="A6041">
            <v>84126</v>
          </cell>
          <cell r="B6041" t="str">
            <v>CHAPA DE ACO CARBONO 3/8 (COLOC/ USO/ RETIR) P/ PASS VEICULO SOBRE VALA MEDIDA P/ AREA CHAPA EM CADA APLICACAO</v>
          </cell>
          <cell r="C6041" t="str">
            <v>M2</v>
          </cell>
          <cell r="D6041">
            <v>32.39</v>
          </cell>
        </row>
        <row r="6042">
          <cell r="A6042">
            <v>85421</v>
          </cell>
          <cell r="B6042" t="str">
            <v>REMOCAO DE VIDRO COMUM</v>
          </cell>
          <cell r="C6042" t="str">
            <v>M2</v>
          </cell>
          <cell r="D6042">
            <v>10.41</v>
          </cell>
        </row>
        <row r="6043">
          <cell r="A6043">
            <v>97621</v>
          </cell>
          <cell r="B6043" t="str">
            <v>DEMOLIÇÃO DE ALVENARIA DE BLOCO FURADO, DE FORMA MANUAL, COM REAPROVEITAMENTO. AF_12/2017</v>
          </cell>
          <cell r="C6043" t="str">
            <v>M3</v>
          </cell>
          <cell r="D6043">
            <v>71.709999999999994</v>
          </cell>
        </row>
        <row r="6044">
          <cell r="A6044">
            <v>97622</v>
          </cell>
          <cell r="B6044" t="str">
            <v>DEMOLIÇÃO DE ALVENARIA DE BLOCO FURADO, DE FORMA MANUAL, SEM REAPROVEITAMENTO. AF_12/2017</v>
          </cell>
          <cell r="C6044" t="str">
            <v>M3</v>
          </cell>
          <cell r="D6044">
            <v>34.950000000000003</v>
          </cell>
        </row>
        <row r="6045">
          <cell r="A6045">
            <v>97623</v>
          </cell>
          <cell r="B6045" t="str">
            <v>DEMOLIÇÃO DE ALVENARIA DE TIJOLO MACIÇO, DE FORMA MANUAL, COM REAPROVEITAMENTO. AF_12/2017</v>
          </cell>
          <cell r="C6045" t="str">
            <v>M3</v>
          </cell>
          <cell r="D6045">
            <v>107.07</v>
          </cell>
        </row>
        <row r="6046">
          <cell r="A6046">
            <v>97624</v>
          </cell>
          <cell r="B6046" t="str">
            <v>DEMOLIÇÃO DE ALVENARIA DE TIJOLO MACIÇO, DE FORMA MANUAL, SEM REAPROVEITAMENTO. AF_12/2017</v>
          </cell>
          <cell r="C6046" t="str">
            <v>M3</v>
          </cell>
          <cell r="D6046">
            <v>65.709999999999994</v>
          </cell>
        </row>
        <row r="6047">
          <cell r="A6047">
            <v>97625</v>
          </cell>
          <cell r="B6047" t="str">
            <v>DEMOLIÇÃO DE ALVENARIA PARA QUALQUER TIPO DE BLOCO, DE FORMA MECANIZADA, SEM REAPROVEITAMENTO. AF_12/2017</v>
          </cell>
          <cell r="C6047" t="str">
            <v>M3</v>
          </cell>
          <cell r="D6047">
            <v>39.47</v>
          </cell>
        </row>
        <row r="6048">
          <cell r="A6048">
            <v>97626</v>
          </cell>
          <cell r="B6048" t="str">
            <v>DEMOLIÇÃO DE PILARES E VIGAS EM CONCRETO ARMADO, DE FORMA MANUAL, SEM REAPROVEITAMENTO. AF_12/2017</v>
          </cell>
          <cell r="C6048" t="str">
            <v>M3</v>
          </cell>
          <cell r="D6048">
            <v>363.04</v>
          </cell>
        </row>
        <row r="6049">
          <cell r="A6049">
            <v>97627</v>
          </cell>
          <cell r="B6049" t="str">
            <v>DEMOLIÇÃO DE PILARES E VIGAS EM CONCRETO ARMADO, DE FORMA MECANIZADA COM MARTELETE, SEM REAPROVEITAMENTO. AF_12/2017</v>
          </cell>
          <cell r="C6049" t="str">
            <v>M3</v>
          </cell>
          <cell r="D6049">
            <v>175.01</v>
          </cell>
        </row>
        <row r="6050">
          <cell r="A6050">
            <v>97628</v>
          </cell>
          <cell r="B6050" t="str">
            <v>DEMOLIÇÃO DE LAJES, DE FORMA MANUAL, SEM REAPROVEITAMENTO. AF_12/2017</v>
          </cell>
          <cell r="C6050" t="str">
            <v>M3</v>
          </cell>
          <cell r="D6050">
            <v>172.74</v>
          </cell>
        </row>
        <row r="6051">
          <cell r="A6051">
            <v>97629</v>
          </cell>
          <cell r="B6051" t="str">
            <v>DEMOLIÇÃO DE LAJES, DE FORMA MECANIZADA COM MARTELETE, SEM REAPROVEITAMENTO. AF_12/2017</v>
          </cell>
          <cell r="C6051" t="str">
            <v>M3</v>
          </cell>
          <cell r="D6051">
            <v>82.61</v>
          </cell>
        </row>
        <row r="6052">
          <cell r="A6052">
            <v>97631</v>
          </cell>
          <cell r="B6052" t="str">
            <v>DEMOLIÇÃO DE ARGAMASSAS, DE FORMA MANUAL, SEM REAPROVEITAMENTO. AF_12/2017</v>
          </cell>
          <cell r="C6052" t="str">
            <v>M2</v>
          </cell>
          <cell r="D6052">
            <v>2.0699999999999998</v>
          </cell>
        </row>
        <row r="6053">
          <cell r="A6053">
            <v>97632</v>
          </cell>
          <cell r="B6053" t="str">
            <v>DEMOLIÇÃO DE RODAPÉ CERÂMICO, DE FORMA MANUAL, SEM REAPROVEITAMENTO. AF_12/2017</v>
          </cell>
          <cell r="C6053" t="str">
            <v>M</v>
          </cell>
          <cell r="D6053">
            <v>1.67</v>
          </cell>
        </row>
        <row r="6054">
          <cell r="A6054">
            <v>97633</v>
          </cell>
          <cell r="B6054" t="str">
            <v>DEMOLIÇÃO DE REVESTIMENTO CERÂMICO, DE FORMA MANUAL, SEM REAPROVEITAMENTO. AF_12/2017</v>
          </cell>
          <cell r="C6054" t="str">
            <v>M2</v>
          </cell>
          <cell r="D6054">
            <v>14.66</v>
          </cell>
        </row>
        <row r="6055">
          <cell r="A6055">
            <v>97634</v>
          </cell>
          <cell r="B6055" t="str">
            <v>DEMOLIÇÃO DE REVESTIMENTO CERÂMICO, DE FORMA MECANIZADA COM MARTELETE, SEM REAPROVEITAMENTO. AF_12/2017</v>
          </cell>
          <cell r="C6055" t="str">
            <v>M2</v>
          </cell>
          <cell r="D6055">
            <v>8.1</v>
          </cell>
        </row>
        <row r="6056">
          <cell r="A6056">
            <v>97635</v>
          </cell>
          <cell r="B6056" t="str">
            <v>DEMOLIÇÃO DE PAVIMENTO INTERTRAVADO, DE FORMA MANUAL, COM REAPROVEITAMENTO. AF_12/2017</v>
          </cell>
          <cell r="C6056" t="str">
            <v>M2</v>
          </cell>
          <cell r="D6056">
            <v>8.44</v>
          </cell>
        </row>
        <row r="6057">
          <cell r="A6057">
            <v>97636</v>
          </cell>
          <cell r="B6057" t="str">
            <v>DEMOLIÇÃO PARCIAL DE PAVIMENTO ASFÁLTICO, DE FORMA MECANIZADA, SEM REAPROVEITAMENTO. AF_12/2017</v>
          </cell>
          <cell r="C6057" t="str">
            <v>M2</v>
          </cell>
          <cell r="D6057">
            <v>9.1300000000000008</v>
          </cell>
        </row>
        <row r="6058">
          <cell r="A6058">
            <v>97637</v>
          </cell>
          <cell r="B6058" t="str">
            <v>REMOÇÃO DE TAPUME/ CHAPAS METÁLICAS E DE MADEIRA, DE FORMA MANUAL, SEM REAPROVEITAMENTO. AF_12/2017</v>
          </cell>
          <cell r="C6058" t="str">
            <v>M2</v>
          </cell>
          <cell r="D6058">
            <v>1.8</v>
          </cell>
        </row>
        <row r="6059">
          <cell r="A6059">
            <v>97638</v>
          </cell>
          <cell r="B6059" t="str">
            <v>REMOÇÃO DE CHAPAS E PERFIS DE DRYWALL, DE FORMA MANUAL, SEM REAPROVEITAMENTO. AF_12/2017</v>
          </cell>
          <cell r="C6059" t="str">
            <v>M2</v>
          </cell>
          <cell r="D6059">
            <v>5.23</v>
          </cell>
        </row>
        <row r="6060">
          <cell r="A6060">
            <v>97639</v>
          </cell>
          <cell r="B6060" t="str">
            <v>REMOÇÃO DE PLACAS E PILARETES DE CONCRETO, DE FORMA MANUAL, SEM REAPROVEITAMENTO. AF_12/2017</v>
          </cell>
          <cell r="C6060" t="str">
            <v>M2</v>
          </cell>
          <cell r="D6060">
            <v>12.62</v>
          </cell>
        </row>
        <row r="6061">
          <cell r="A6061">
            <v>97640</v>
          </cell>
          <cell r="B6061" t="str">
            <v>REMOÇÃO DE FORROS DE DRYWALL, PVC E FIBROMINERAL, DE FORMA MANUAL, SEM REAPROVEITAMENTO. AF_12/2017</v>
          </cell>
          <cell r="C6061" t="str">
            <v>M2</v>
          </cell>
          <cell r="D6061">
            <v>1.1299999999999999</v>
          </cell>
        </row>
        <row r="6062">
          <cell r="A6062">
            <v>97641</v>
          </cell>
          <cell r="B6062" t="str">
            <v>REMOÇÃO DE FORRO DE GESSO, DE FORMA MANUAL, SEM REAPROVEITAMENTO. AF_12/2017</v>
          </cell>
          <cell r="C6062" t="str">
            <v>M2</v>
          </cell>
          <cell r="D6062">
            <v>3.14</v>
          </cell>
        </row>
        <row r="6063">
          <cell r="A6063">
            <v>97642</v>
          </cell>
          <cell r="B6063" t="str">
            <v>REMOÇÃO DE TRAMA METÁLICA OU DE MADEIRA PARA FORRO, DE FORMA MANUAL, SEM REAPROVEITAMENTO. AF_12/2017</v>
          </cell>
          <cell r="C6063" t="str">
            <v>M2</v>
          </cell>
          <cell r="D6063">
            <v>2.0299999999999998</v>
          </cell>
        </row>
        <row r="6064">
          <cell r="A6064">
            <v>97643</v>
          </cell>
          <cell r="B6064" t="str">
            <v>REMOÇÃO DE PISO DE MADEIRA (ASSOALHO E BARROTE), DE FORMA MANUAL, SEM REAPROVEITAMENTO. AF_12/2017</v>
          </cell>
          <cell r="C6064" t="str">
            <v>M2</v>
          </cell>
          <cell r="D6064">
            <v>15.51</v>
          </cell>
        </row>
        <row r="6065">
          <cell r="A6065">
            <v>97644</v>
          </cell>
          <cell r="B6065" t="str">
            <v>REMOÇÃO DE PORTAS, DE FORMA MANUAL, SEM REAPROVEITAMENTO. AF_12/2017</v>
          </cell>
          <cell r="C6065" t="str">
            <v>M2</v>
          </cell>
          <cell r="D6065">
            <v>5.83</v>
          </cell>
        </row>
        <row r="6066">
          <cell r="A6066">
            <v>97645</v>
          </cell>
          <cell r="B6066" t="str">
            <v>REMOÇÃO DE JANELAS, DE FORMA MANUAL, SEM REAPROVEITAMENTO. AF_12/2017</v>
          </cell>
          <cell r="C6066" t="str">
            <v>M2</v>
          </cell>
          <cell r="D6066">
            <v>17.07</v>
          </cell>
        </row>
        <row r="6067">
          <cell r="A6067">
            <v>97647</v>
          </cell>
          <cell r="B6067" t="str">
            <v>REMOÇÃO DE TELHAS, DE FIBROCIMENTO, METÁLICA E CERÂMICA, DE FORMA MANUAL, SEM REAPROVEITAMENTO. AF_12/2017</v>
          </cell>
          <cell r="C6067" t="str">
            <v>M2</v>
          </cell>
          <cell r="D6067">
            <v>2.2599999999999998</v>
          </cell>
        </row>
        <row r="6068">
          <cell r="A6068">
            <v>97648</v>
          </cell>
          <cell r="B6068" t="str">
            <v>REMOÇÃO DE PROTEÇÃO TÉRMICA PARA COBERTURA EM EPS, DE FORMA MANUAL, SEM REAPROVEITAMENTO. AF_12/2017</v>
          </cell>
          <cell r="C6068" t="str">
            <v>M2</v>
          </cell>
          <cell r="D6068">
            <v>1.31</v>
          </cell>
        </row>
        <row r="6069">
          <cell r="A6069">
            <v>97649</v>
          </cell>
          <cell r="B6069" t="str">
            <v>REMOÇÃO DE TELHAS DE FIBROCIMENTO, METÁLICA E CERÂMICA, DE FORMA MECANIZADA, COM USO DE GUINDASTE, SEM REAPROVEITAMENTO. AF_12/2017</v>
          </cell>
          <cell r="C6069" t="str">
            <v>M2</v>
          </cell>
          <cell r="D6069">
            <v>2.87</v>
          </cell>
        </row>
        <row r="6070">
          <cell r="A6070">
            <v>97650</v>
          </cell>
          <cell r="B6070" t="str">
            <v>REMOÇÃO DE TRAMA DE MADEIRA PARA COBERTURA, DE FORMA MANUAL, SEM REAPROVEITAMENTO. AF_12/2017</v>
          </cell>
          <cell r="C6070" t="str">
            <v>M2</v>
          </cell>
          <cell r="D6070">
            <v>4.88</v>
          </cell>
        </row>
        <row r="6071">
          <cell r="A6071">
            <v>97651</v>
          </cell>
          <cell r="B6071" t="str">
            <v>REMOÇÃO DE TESOURAS DE MADEIRA, COM VÃO MENOR QUE 8M, DE FORMA MANUAL, SEM REAPROVEITAMENTO. AF_12/2017</v>
          </cell>
          <cell r="C6071" t="str">
            <v>UN</v>
          </cell>
          <cell r="D6071">
            <v>54.09</v>
          </cell>
        </row>
        <row r="6072">
          <cell r="A6072">
            <v>97652</v>
          </cell>
          <cell r="B6072" t="str">
            <v>REMOÇÃO DE TESOURAS DE MADEIRA, COM VÃO MAIOR OU IGUAL A 8M, DE FORMA MANUAL, SEM REAPROVEITAMENTO. AF_12/2017</v>
          </cell>
          <cell r="C6072" t="str">
            <v>UN</v>
          </cell>
          <cell r="D6072">
            <v>122.64</v>
          </cell>
        </row>
        <row r="6073">
          <cell r="A6073">
            <v>97653</v>
          </cell>
          <cell r="B6073" t="str">
            <v>REMOÇÃO DE TESOURAS DE MADEIRA, COM VÃO MENOR QUE 8M, DE FORMA MECANIZADA, COM REAPROVEITAMENTO. AF_12/2017</v>
          </cell>
          <cell r="C6073" t="str">
            <v>UN</v>
          </cell>
          <cell r="D6073">
            <v>86.16</v>
          </cell>
        </row>
        <row r="6074">
          <cell r="A6074">
            <v>97654</v>
          </cell>
          <cell r="B6074" t="str">
            <v>REMOÇÃO DE TESOURAS DE MADEIRA, COM VÃO MAIOR OU IGUAL A 8M, DE FORMA MECANIZADA, COM REAPROVEITAMENTO. AF_12/2017</v>
          </cell>
          <cell r="C6074" t="str">
            <v>UN</v>
          </cell>
          <cell r="D6074">
            <v>104.93</v>
          </cell>
        </row>
        <row r="6075">
          <cell r="A6075">
            <v>97655</v>
          </cell>
          <cell r="B6075" t="str">
            <v>REMOÇÃO DE TRAMA METÁLICA PARA COBERTURA, DE FORMA MANUAL, SEM REAPROVEITAMENTO. AF_12/2017</v>
          </cell>
          <cell r="C6075" t="str">
            <v>M2</v>
          </cell>
          <cell r="D6075">
            <v>15.11</v>
          </cell>
        </row>
        <row r="6076">
          <cell r="A6076">
            <v>97656</v>
          </cell>
          <cell r="B6076" t="str">
            <v>REMOÇÃO DE TESOURAS METÁLICAS, COM VÃO MENOR QUE 8M, DE FORMA MANUAL, SEM REAPROVEITAMENTO. AF_12/2017</v>
          </cell>
          <cell r="C6076" t="str">
            <v>UN</v>
          </cell>
          <cell r="D6076">
            <v>149.31</v>
          </cell>
        </row>
        <row r="6077">
          <cell r="A6077">
            <v>97657</v>
          </cell>
          <cell r="B6077" t="str">
            <v>REMOÇÃO DE TESOURAS METÁLICAS, COM VÃO MAIOR OU IGUAL A 8M, DE FORMA MANUAL, SEM REAPROVEITAMENTO. AF_12/2017</v>
          </cell>
          <cell r="C6077" t="str">
            <v>UN</v>
          </cell>
          <cell r="D6077">
            <v>295.97000000000003</v>
          </cell>
        </row>
        <row r="6078">
          <cell r="A6078">
            <v>97658</v>
          </cell>
          <cell r="B6078" t="str">
            <v>REMOÇÃO DE TESOURAS METÁLICAS, COM VÃO MENOR QUE 8M, DE FORMA MECANIZADA, COM REAPROVEITAMENTO. AF_12/2017</v>
          </cell>
          <cell r="C6078" t="str">
            <v>UN</v>
          </cell>
          <cell r="D6078">
            <v>122.46</v>
          </cell>
        </row>
        <row r="6079">
          <cell r="A6079">
            <v>97659</v>
          </cell>
          <cell r="B6079" t="str">
            <v>REMOÇÃO DE TESOURAS METÁLICAS, COM VÃO MAIOR OU IGUAL A 8M, DE FORMA MECANIZADA, COM REAPROVEITAMENTO. AF_12/2017</v>
          </cell>
          <cell r="C6079" t="str">
            <v>UN</v>
          </cell>
          <cell r="D6079">
            <v>163.93</v>
          </cell>
        </row>
        <row r="6080">
          <cell r="A6080">
            <v>97660</v>
          </cell>
          <cell r="B6080" t="str">
            <v>REMOÇÃO DE INTERRUPTORES/TOMADAS ELÉTRICAS, DE FORMA MANUAL, SEM REAPROVEITAMENTO. AF_12/2017</v>
          </cell>
          <cell r="C6080" t="str">
            <v>UN</v>
          </cell>
          <cell r="D6080">
            <v>0.41</v>
          </cell>
        </row>
        <row r="6081">
          <cell r="A6081">
            <v>97661</v>
          </cell>
          <cell r="B6081" t="str">
            <v>REMOÇÃO DE CABOS ELÉTRICOS, DE FORMA MANUAL, SEM REAPROVEITAMENTO. AF_12/2017</v>
          </cell>
          <cell r="C6081" t="str">
            <v>M</v>
          </cell>
          <cell r="D6081">
            <v>0.41</v>
          </cell>
        </row>
        <row r="6082">
          <cell r="A6082">
            <v>97662</v>
          </cell>
          <cell r="B6082" t="str">
            <v>REMOÇÃO DE TUBULAÇÕES (TUBOS E CONEXÕES) DE ÁGUA FRIA, DE FORMA MANUAL, SEM REAPROVEITAMENTO. AF_12/2017</v>
          </cell>
          <cell r="C6082" t="str">
            <v>M</v>
          </cell>
          <cell r="D6082">
            <v>0.31</v>
          </cell>
        </row>
        <row r="6083">
          <cell r="A6083">
            <v>97663</v>
          </cell>
          <cell r="B6083" t="str">
            <v>REMOÇÃO DE LOUÇAS, DE FORMA MANUAL, SEM REAPROVEITAMENTO. AF_12/2017</v>
          </cell>
          <cell r="C6083" t="str">
            <v>UN</v>
          </cell>
          <cell r="D6083">
            <v>7.78</v>
          </cell>
        </row>
        <row r="6084">
          <cell r="A6084">
            <v>97664</v>
          </cell>
          <cell r="B6084" t="str">
            <v>REMOÇÃO DE ACESSÓRIOS, DE FORMA MANUAL, SEM REAPROVEITAMENTO. AF_12/2017</v>
          </cell>
          <cell r="C6084" t="str">
            <v>UN</v>
          </cell>
          <cell r="D6084">
            <v>0.97</v>
          </cell>
        </row>
        <row r="6085">
          <cell r="A6085">
            <v>97665</v>
          </cell>
          <cell r="B6085" t="str">
            <v>REMOÇÃO DE LUMINÁRIAS, DE FORMA MANUAL, SEM REAPROVEITAMENTO. AF_12/2017</v>
          </cell>
          <cell r="C6085" t="str">
            <v>UN</v>
          </cell>
          <cell r="D6085">
            <v>0.8</v>
          </cell>
        </row>
        <row r="6086">
          <cell r="A6086">
            <v>97666</v>
          </cell>
          <cell r="B6086" t="str">
            <v>REMOÇÃO DE METAIS SANITÁRIOS, DE FORMA MANUAL, SEM REAPROVEITAMENTO. AF_12/2017</v>
          </cell>
          <cell r="C6086" t="str">
            <v>UN</v>
          </cell>
          <cell r="D6086">
            <v>5.67</v>
          </cell>
        </row>
        <row r="6087">
          <cell r="A6087">
            <v>85423</v>
          </cell>
          <cell r="B6087" t="str">
            <v>ISOLAMENTO DE OBRA COM TELA PLASTICA COM MALHA DE 5MM</v>
          </cell>
          <cell r="C6087" t="str">
            <v>M2</v>
          </cell>
          <cell r="D6087">
            <v>6.15</v>
          </cell>
        </row>
        <row r="6088">
          <cell r="A6088">
            <v>85424</v>
          </cell>
          <cell r="B6088" t="str">
            <v>ISOLAMENTO DE OBRA COM TELA PLASTICA COM MALHA DE 5MM E ESTRUTURA DE MADEIRA PONTALETEADA</v>
          </cell>
          <cell r="C6088" t="str">
            <v>M2</v>
          </cell>
          <cell r="D6088">
            <v>18.7</v>
          </cell>
        </row>
        <row r="6089">
          <cell r="A6089">
            <v>72742</v>
          </cell>
          <cell r="B6089" t="str">
            <v>ENSAIO DE RECEBIMENTO E ACEITACAO DE CIMENTO PORTLAND</v>
          </cell>
          <cell r="C6089" t="str">
            <v>UN</v>
          </cell>
          <cell r="D6089">
            <v>640</v>
          </cell>
        </row>
        <row r="6090">
          <cell r="A6090">
            <v>72743</v>
          </cell>
          <cell r="B6090" t="str">
            <v>ENSAIO DE RECEBIMENTO E ACEITACAO DE AGREGADO GRAUDO</v>
          </cell>
          <cell r="C6090" t="str">
            <v>UN</v>
          </cell>
          <cell r="D6090">
            <v>320</v>
          </cell>
        </row>
        <row r="6091">
          <cell r="A6091" t="str">
            <v>74020/1</v>
          </cell>
          <cell r="B6091" t="str">
            <v>ENSAIO DE PAVIMENTO DE CONCRETO</v>
          </cell>
          <cell r="C6091" t="str">
            <v>M3</v>
          </cell>
          <cell r="D6091">
            <v>23.95</v>
          </cell>
        </row>
        <row r="6092">
          <cell r="A6092" t="str">
            <v>74021/3</v>
          </cell>
          <cell r="B6092" t="str">
            <v>ENSAIOS DE REGULARIZACAO DO SUBLEITO</v>
          </cell>
          <cell r="C6092" t="str">
            <v>M2</v>
          </cell>
          <cell r="D6092">
            <v>0.86</v>
          </cell>
        </row>
        <row r="6093">
          <cell r="A6093" t="str">
            <v>74021/6</v>
          </cell>
          <cell r="B6093" t="str">
            <v>ENSAIOS DE BASE ESTABILIZADA GRANULOMETRICAMENTE</v>
          </cell>
          <cell r="C6093" t="str">
            <v>M3</v>
          </cell>
          <cell r="D6093">
            <v>1.68</v>
          </cell>
        </row>
        <row r="6094">
          <cell r="A6094" t="str">
            <v>74022/3</v>
          </cell>
          <cell r="B6094" t="str">
            <v>ENSAIO DE DETERMINACAO DA PENEIRACAO - EMULSAO ASFALTICA</v>
          </cell>
          <cell r="C6094" t="str">
            <v>UN</v>
          </cell>
          <cell r="D6094">
            <v>160</v>
          </cell>
        </row>
        <row r="6095">
          <cell r="A6095" t="str">
            <v>74022/6</v>
          </cell>
          <cell r="B6095" t="str">
            <v>ENSAIO DE GRANULOMETRIA POR PENEIRAMENTO - SOLOS</v>
          </cell>
          <cell r="C6095" t="str">
            <v>UN</v>
          </cell>
          <cell r="D6095">
            <v>127.99</v>
          </cell>
        </row>
        <row r="6096">
          <cell r="A6096" t="str">
            <v>74022/8</v>
          </cell>
          <cell r="B6096" t="str">
            <v>ENSAIO DE LIMITE DE LIQUIDEZ - SOLOS</v>
          </cell>
          <cell r="C6096" t="str">
            <v>UN</v>
          </cell>
          <cell r="D6096">
            <v>80</v>
          </cell>
        </row>
        <row r="6097">
          <cell r="A6097" t="str">
            <v>74022/9</v>
          </cell>
          <cell r="B6097" t="str">
            <v>ENSAIO DE LIMITE DE PLASTICIDADE - SOLOS</v>
          </cell>
          <cell r="C6097" t="str">
            <v>UN</v>
          </cell>
          <cell r="D6097">
            <v>71.989999999999995</v>
          </cell>
        </row>
        <row r="6098">
          <cell r="A6098" t="str">
            <v>74022/10</v>
          </cell>
          <cell r="B6098" t="str">
            <v>ENSAIO DE COMPACTACAO - AMOSTRAS NAO TRABALHADAS - ENERGIA NORMAL - SOLOS</v>
          </cell>
          <cell r="C6098" t="str">
            <v>UN</v>
          </cell>
          <cell r="D6098">
            <v>151.99</v>
          </cell>
        </row>
        <row r="6099">
          <cell r="A6099" t="str">
            <v>74022/15</v>
          </cell>
          <cell r="B6099" t="str">
            <v>ENSAIO DE MASSA ESPECIFICA - IN SITU - METODO BALAO DE BORRACHA - SOLOS</v>
          </cell>
          <cell r="C6099" t="str">
            <v>UN</v>
          </cell>
          <cell r="D6099">
            <v>63.99</v>
          </cell>
        </row>
        <row r="6100">
          <cell r="A6100" t="str">
            <v>74022/19</v>
          </cell>
          <cell r="B6100" t="str">
            <v>ENSAIO DE INDICE DE SUPORTE CALIFORNIA - AMOSTRAS NAO TRABALHADAS - ENERGIA NORMAL - SOLOS</v>
          </cell>
          <cell r="C6100" t="str">
            <v>UN</v>
          </cell>
          <cell r="D6100">
            <v>183.99</v>
          </cell>
        </row>
        <row r="6101">
          <cell r="A6101" t="str">
            <v>74022/23</v>
          </cell>
          <cell r="B6101" t="str">
            <v>ENSAIO DE TEOR DE UMIDADE - PROCESSO SPEEDY - SOLOS E AGREGADOS MIUDOS</v>
          </cell>
          <cell r="C6101" t="str">
            <v>UN</v>
          </cell>
          <cell r="D6101">
            <v>47.99</v>
          </cell>
        </row>
        <row r="6102">
          <cell r="A6102" t="str">
            <v>74022/25</v>
          </cell>
          <cell r="B6102" t="str">
            <v>ENSAIO DE PONTO DE FULGOR - MATERIAL BETUMINOSO</v>
          </cell>
          <cell r="C6102" t="str">
            <v>UN</v>
          </cell>
          <cell r="D6102">
            <v>127.99</v>
          </cell>
        </row>
        <row r="6103">
          <cell r="A6103" t="str">
            <v>74022/27</v>
          </cell>
          <cell r="B6103" t="str">
            <v>ENSAIO DE CONTROLE DE TAXA DE APLICACAO DE LIGANTE BETUMINOSO</v>
          </cell>
          <cell r="C6103" t="str">
            <v>UN</v>
          </cell>
          <cell r="D6103">
            <v>55.99</v>
          </cell>
        </row>
        <row r="6104">
          <cell r="A6104" t="str">
            <v>74022/30</v>
          </cell>
          <cell r="B6104" t="str">
            <v>ENSAIO DE RESISTENCIA A COMPRESSAO SIMPLES - CONCRETO</v>
          </cell>
          <cell r="C6104" t="str">
            <v>UN</v>
          </cell>
          <cell r="D6104">
            <v>143.99</v>
          </cell>
        </row>
        <row r="6105">
          <cell r="A6105" t="str">
            <v>74022/32</v>
          </cell>
          <cell r="B6105" t="str">
            <v>ENSAIO DE RESISTENCIA A TRACAO NA FLEXAO DE CONCRETO</v>
          </cell>
          <cell r="C6105" t="str">
            <v>UN</v>
          </cell>
          <cell r="D6105">
            <v>160</v>
          </cell>
        </row>
        <row r="6106">
          <cell r="A6106" t="str">
            <v>74022/37</v>
          </cell>
          <cell r="B6106" t="str">
            <v>ENSAIO DE ADESIVIDADE A LIGANTE BETUMINOSO - AGREGADO GRAUDO</v>
          </cell>
          <cell r="C6106" t="str">
            <v>UN</v>
          </cell>
          <cell r="D6106">
            <v>80</v>
          </cell>
        </row>
        <row r="6107">
          <cell r="A6107" t="str">
            <v>74022/42</v>
          </cell>
          <cell r="B6107" t="str">
            <v>ENSAIO DE EQUIVALENTE EM AREIA - SOLOS</v>
          </cell>
          <cell r="C6107" t="str">
            <v>UN</v>
          </cell>
          <cell r="D6107">
            <v>71.989999999999995</v>
          </cell>
        </row>
        <row r="6108">
          <cell r="A6108" t="str">
            <v>74022/58</v>
          </cell>
          <cell r="B6108" t="str">
            <v>ENSAIO DE ABATIMENTO DO TRONCO DE CONE</v>
          </cell>
          <cell r="C6108" t="str">
            <v>UN</v>
          </cell>
          <cell r="D6108">
            <v>55.08</v>
          </cell>
        </row>
        <row r="6109">
          <cell r="A6109">
            <v>95967</v>
          </cell>
          <cell r="B6109" t="str">
            <v>SERVIÇOS TÉCNICOS ESPECIALIZADOS PARA ACOMPANHAMENTO DE EXECUÇÃO DE FUNDAÇÕES PROFUNDAS E ESTRUTURAS DE CONTENÇÃO</v>
          </cell>
          <cell r="C6109" t="str">
            <v>H</v>
          </cell>
          <cell r="D6109">
            <v>114.83</v>
          </cell>
        </row>
        <row r="6110">
          <cell r="A6110">
            <v>99058</v>
          </cell>
          <cell r="B6110" t="str">
            <v>LOCAÇÃO DE PONTO PARA REFERÊNCIA TOPOGRÁFICA. AF_10/2018</v>
          </cell>
          <cell r="C6110" t="str">
            <v>UN</v>
          </cell>
          <cell r="D6110">
            <v>10.16</v>
          </cell>
        </row>
        <row r="6111">
          <cell r="A6111">
            <v>99059</v>
          </cell>
          <cell r="B6111" t="str">
            <v>LOCACAO CONVENCIONAL DE OBRA, UTILIZANDO GABARITO DE TÁBUAS CORRIDAS PONTALETADAS A CADA 2,00M -  2 UTILIZAÇÕES. AF_10/2018</v>
          </cell>
          <cell r="C6111" t="str">
            <v>M</v>
          </cell>
          <cell r="D6111">
            <v>35.049999999999997</v>
          </cell>
        </row>
        <row r="6112">
          <cell r="A6112">
            <v>99060</v>
          </cell>
          <cell r="B6112" t="str">
            <v>CAVALETE DE OBRA COM ALTURA DE 1,00 M - 2 UTILIZAÇÕES. AF_10/2018</v>
          </cell>
          <cell r="C6112" t="str">
            <v>UN</v>
          </cell>
          <cell r="D6112">
            <v>93.24</v>
          </cell>
        </row>
        <row r="6113">
          <cell r="A6113">
            <v>99061</v>
          </cell>
          <cell r="B6113" t="str">
            <v>CAVALETE DE OBRA COM ALTURA DE 0,50 M - 2 UTILIZAÇÕES. AF_10/2018</v>
          </cell>
          <cell r="C6113" t="str">
            <v>UN</v>
          </cell>
          <cell r="D6113">
            <v>61.18</v>
          </cell>
        </row>
        <row r="6114">
          <cell r="A6114">
            <v>99062</v>
          </cell>
          <cell r="B6114" t="str">
            <v>MARCAÇÃO DE PONTOS EM GABARITO OU CAVALETE. AF_10/2018</v>
          </cell>
          <cell r="C6114" t="str">
            <v>UN</v>
          </cell>
          <cell r="D6114">
            <v>1.68</v>
          </cell>
        </row>
        <row r="6115">
          <cell r="A6115">
            <v>99063</v>
          </cell>
          <cell r="B6115" t="str">
            <v>LOCAÇÃO DE REDE DE ÁGUA OU ESGOTO. AF_10/2018</v>
          </cell>
          <cell r="C6115" t="str">
            <v>M</v>
          </cell>
          <cell r="D6115">
            <v>3.05</v>
          </cell>
        </row>
        <row r="6116">
          <cell r="A6116">
            <v>99064</v>
          </cell>
          <cell r="B6116" t="str">
            <v>LOCAÇÃO DE PAVIMENTAÇÃO. AF_10/2018</v>
          </cell>
          <cell r="C6116" t="str">
            <v>M</v>
          </cell>
          <cell r="D6116">
            <v>0.5</v>
          </cell>
        </row>
        <row r="6117">
          <cell r="A6117">
            <v>78472</v>
          </cell>
          <cell r="B6117" t="str">
            <v>SERVICOS TOPOGRAFICOS PARA PAVIMENTACAO, INCLUSIVE NOTA DE SERVICOS, ACOMPANHAMENTO E GREIDE</v>
          </cell>
          <cell r="C6117" t="str">
            <v>M2</v>
          </cell>
          <cell r="D6117">
            <v>0.38</v>
          </cell>
        </row>
        <row r="6118">
          <cell r="A6118">
            <v>93588</v>
          </cell>
          <cell r="B6118" t="str">
            <v>TRANSPORTE COM CAMINHÃO BASCULANTE DE 10 M3, EM VIA URBANA EM LEITO NATURAL (UNIDADE: M3XKM). AF_04/2016</v>
          </cell>
          <cell r="C6118" t="str">
            <v>M3XKM</v>
          </cell>
          <cell r="D6118">
            <v>1.54</v>
          </cell>
        </row>
        <row r="6119">
          <cell r="A6119">
            <v>93589</v>
          </cell>
          <cell r="B6119" t="str">
            <v>TRANSPORTE COM CAMINHÃO BASCULANTE DE 10 M3, EM VIA URBANA EM REVESTIMENTO PRIMÁRIO (UNIDADE: M3XKM). AF_04/2016</v>
          </cell>
          <cell r="C6119" t="str">
            <v>M3XKM</v>
          </cell>
          <cell r="D6119">
            <v>1.18</v>
          </cell>
        </row>
        <row r="6120">
          <cell r="A6120">
            <v>93590</v>
          </cell>
          <cell r="B6120" t="str">
            <v>TRANSPORTE COM CAMINHÃO BASCULANTE DE 10 M3, EM VIA URBANA PAVIMENTADA, DMT ACIMA DE 30KM (UNIDADE: M3XKM). AF_04/2016</v>
          </cell>
          <cell r="C6120" t="str">
            <v>M3XKM</v>
          </cell>
          <cell r="D6120">
            <v>0.78</v>
          </cell>
        </row>
        <row r="6121">
          <cell r="A6121">
            <v>93591</v>
          </cell>
          <cell r="B6121" t="str">
            <v>TRANSPORTE COM CAMINHÃO BASCULANTE DE 14 M3, EM VIA URBANA EM LEITO NATURAL (UNIDADE: M3XKM). AF_04/2016</v>
          </cell>
          <cell r="C6121" t="str">
            <v>M3XKM</v>
          </cell>
          <cell r="D6121">
            <v>1.37</v>
          </cell>
        </row>
        <row r="6122">
          <cell r="A6122">
            <v>93592</v>
          </cell>
          <cell r="B6122" t="str">
            <v>TRANSPORTE COM CAMINHÃO BASCULANTE DE 14 M3, EM VIA URBANA EM REVESTIMENTO PRIMÁRIO (UNIDADE: M3XKM). AF_04/2016</v>
          </cell>
          <cell r="C6122" t="str">
            <v>M3XKM</v>
          </cell>
          <cell r="D6122">
            <v>1.04</v>
          </cell>
        </row>
        <row r="6123">
          <cell r="A6123">
            <v>93593</v>
          </cell>
          <cell r="B6123" t="str">
            <v>TRANSPORTE COM CAMINHÃO BASCULANTE DE 14 M3, EM VIA URBANA PAVIMENTADA, DMT ACIMA DE 30 KM (UNIDADE: M3XKM). AF_04/2016</v>
          </cell>
          <cell r="C6123" t="str">
            <v>M3XKM</v>
          </cell>
          <cell r="D6123">
            <v>0.7</v>
          </cell>
        </row>
        <row r="6124">
          <cell r="A6124">
            <v>93594</v>
          </cell>
          <cell r="B6124" t="str">
            <v>TRANSPORTE COM CAMINHÃO BASCULANTE DE 10 M3, EM VIA URBANA EM LEITO NATURAL (UNIDADE: TXKM). AF_04/2016</v>
          </cell>
          <cell r="C6124" t="str">
            <v>TXKM</v>
          </cell>
          <cell r="D6124">
            <v>1.03</v>
          </cell>
        </row>
        <row r="6125">
          <cell r="A6125">
            <v>93595</v>
          </cell>
          <cell r="B6125" t="str">
            <v>TRANSPORTE COM CAMINHÃO BASCULANTE DE 10 M3, EM VIA URBANA EM REVESTIMENTO PRIMÁRIO (UNIDADE: TXKM). AF_04/2016</v>
          </cell>
          <cell r="C6125" t="str">
            <v>TXKM</v>
          </cell>
          <cell r="D6125">
            <v>0.78</v>
          </cell>
        </row>
        <row r="6126">
          <cell r="A6126">
            <v>93596</v>
          </cell>
          <cell r="B6126" t="str">
            <v>TRANSPORTE COM CAMINHÃO BASCULANTE DE 10 M3, EM VIA URBANA PAVIMENTADA, DMT ACIMA DE 30 KM (UNIDADE: TXKM). AF_04/2016</v>
          </cell>
          <cell r="C6126" t="str">
            <v>TXKM</v>
          </cell>
          <cell r="D6126">
            <v>0.52</v>
          </cell>
        </row>
        <row r="6127">
          <cell r="A6127">
            <v>93597</v>
          </cell>
          <cell r="B6127" t="str">
            <v>TRANSPORTE COM CAMINHÃO BASCULANTE DE 14 M3, EM VIA URBANA EM LEITO NATURAL (UNIDADE: TXKM). AF_04/2016</v>
          </cell>
          <cell r="C6127" t="str">
            <v>TXKM</v>
          </cell>
          <cell r="D6127">
            <v>0.91</v>
          </cell>
        </row>
        <row r="6128">
          <cell r="A6128">
            <v>93598</v>
          </cell>
          <cell r="B6128" t="str">
            <v>TRANSPORTE COM CAMINHÃO BASCULANTE DE 14 M3, EM VIA URBANA EM REVESTIMENTO PRIMÁRIO (UNIDADE: TXKM). AF_04/2016</v>
          </cell>
          <cell r="C6128" t="str">
            <v>TXKM</v>
          </cell>
          <cell r="D6128">
            <v>0.7</v>
          </cell>
        </row>
        <row r="6129">
          <cell r="A6129">
            <v>93599</v>
          </cell>
          <cell r="B6129" t="str">
            <v>TRANSPORTE COM CAMINHÃO BASCULANTE DE 14 M3, EM VIA URBANA PAVIMENTADA, DMT ACIMA DE 30 KM (UNIDADE: TXKM). AF_04/2016</v>
          </cell>
          <cell r="C6129" t="str">
            <v>TXKM</v>
          </cell>
          <cell r="D6129">
            <v>0.46</v>
          </cell>
        </row>
        <row r="6130">
          <cell r="A6130">
            <v>95425</v>
          </cell>
          <cell r="B6130" t="str">
            <v>TRANSPORTE COM CAMINHÃO BASCULANTE DE 18 M3, EM VIA URBANA EM LEITO NATURAL (UNIDADE: M3XKM). AF_09/2016</v>
          </cell>
          <cell r="C6130" t="str">
            <v>M3XKM</v>
          </cell>
          <cell r="D6130">
            <v>1.18</v>
          </cell>
        </row>
        <row r="6131">
          <cell r="A6131">
            <v>95426</v>
          </cell>
          <cell r="B6131" t="str">
            <v>TRANSPORTE COM CAMINHÃO BASCULANTE DE 18 M3, EM VIA URBANA EM REVESTIMENTO PRIMÁRIO (UNIDADE: M3XKM). AF_09/2016</v>
          </cell>
          <cell r="C6131" t="str">
            <v>M3XKM</v>
          </cell>
          <cell r="D6131">
            <v>0.9</v>
          </cell>
        </row>
        <row r="6132">
          <cell r="A6132">
            <v>95427</v>
          </cell>
          <cell r="B6132" t="str">
            <v>TRANSPORTE COM CAMINHÃO BASCULANTE DE 18 M3, EM VIA URBANA PAVIMENTADA, DMT ACIMA DE 30 KM(UNIDADE: M3XKM). AF_09/2016</v>
          </cell>
          <cell r="C6132" t="str">
            <v>M3XKM</v>
          </cell>
          <cell r="D6132">
            <v>0.6</v>
          </cell>
        </row>
        <row r="6133">
          <cell r="A6133">
            <v>95428</v>
          </cell>
          <cell r="B6133" t="str">
            <v>TRANSPORTE COM CAMINHÃO BASCULANTE DE 18 M3, EM VIA URBANA EM LEITO NATURAL (UNIDADE: TXKM). AF_09/2016</v>
          </cell>
          <cell r="C6133" t="str">
            <v>TXKM</v>
          </cell>
          <cell r="D6133">
            <v>0.78</v>
          </cell>
        </row>
        <row r="6134">
          <cell r="A6134">
            <v>95429</v>
          </cell>
          <cell r="B6134" t="str">
            <v>TRANSPORTE COM CAMINHÃO BASCULANTE DE 18 M3, EM VIA URBANA EM REVESTIMENTO PRIMÁRIO (UNIDADE: TXKM). AF_09/2016</v>
          </cell>
          <cell r="C6134" t="str">
            <v>TXKM</v>
          </cell>
          <cell r="D6134">
            <v>0.6</v>
          </cell>
        </row>
        <row r="6135">
          <cell r="A6135">
            <v>95430</v>
          </cell>
          <cell r="B6135" t="str">
            <v>TRANSPORTE COM CAMINHÃO BASCULANTE DE 18 M3, EM VIA URBANA PAVIMENTADA, DMT ACIMA DE 30 KM (UNIDADE: TXKM). AF_09/2016</v>
          </cell>
          <cell r="C6135" t="str">
            <v>TXKM</v>
          </cell>
          <cell r="D6135">
            <v>0.39</v>
          </cell>
        </row>
        <row r="6136">
          <cell r="A6136">
            <v>95875</v>
          </cell>
          <cell r="B6136" t="str">
            <v>TRANSPORTE COM CAMINHÃO BASCULANTE DE 10 M3, EM VIA URBANA PAVIMENTADA, DMT ATÉ 30 KM (UNIDADE: M3XKM). AF_12/2016</v>
          </cell>
          <cell r="C6136" t="str">
            <v>M3XKM</v>
          </cell>
          <cell r="D6136">
            <v>1.1100000000000001</v>
          </cell>
        </row>
        <row r="6137">
          <cell r="A6137">
            <v>95876</v>
          </cell>
          <cell r="B6137" t="str">
            <v>TRANSPORTE COM CAMINHÃO BASCULANTE DE 14 M3, EM VIA URBANA PAVIMENTADA, DMT ATÉ 30 KM (UNIDADE: M3XKM). AF_12/2016</v>
          </cell>
          <cell r="C6137" t="str">
            <v>M3XKM</v>
          </cell>
          <cell r="D6137">
            <v>0.98</v>
          </cell>
        </row>
        <row r="6138">
          <cell r="A6138">
            <v>95877</v>
          </cell>
          <cell r="B6138" t="str">
            <v>TRANSPORTE COM CAMINHÃO BASCULANTE DE 18 M3, EM VIA URBANA PAVIMENTADA, DMT ATÉ 30 KM (UNIDADE: M3XKM). AF_12/2016</v>
          </cell>
          <cell r="C6138" t="str">
            <v>M3XKM</v>
          </cell>
          <cell r="D6138">
            <v>0.84</v>
          </cell>
        </row>
        <row r="6139">
          <cell r="A6139">
            <v>95878</v>
          </cell>
          <cell r="B6139" t="str">
            <v>TRANSPORTE COM CAMINHÃO BASCULANTE DE 10 M3, EM VIA URBANA PAVIMENTADA, DMT ATÉ 30 KM (UNIDADE: TXKM). AF_12/2016</v>
          </cell>
          <cell r="C6139" t="str">
            <v>TXKM</v>
          </cell>
          <cell r="D6139">
            <v>0.73</v>
          </cell>
        </row>
        <row r="6140">
          <cell r="A6140">
            <v>95879</v>
          </cell>
          <cell r="B6140" t="str">
            <v>TRANSPORTE COM CAMINHÃO BASCULANTE DE 14 M3, EM VIA URBANA PAVIMENTADA, DMT ATÉ 30 KM (UNIDADE: TXKM). AF_12/2016</v>
          </cell>
          <cell r="C6140" t="str">
            <v>TXKM</v>
          </cell>
          <cell r="D6140">
            <v>0.66</v>
          </cell>
        </row>
        <row r="6141">
          <cell r="A6141">
            <v>95880</v>
          </cell>
          <cell r="B6141" t="str">
            <v>TRANSPORTE COM CAMINHÃO BASCULANTE DE 18 M3, EM VIA URBANA PAVIMENTADA, DMT ATÉ 30 KM (UNIDADE: TXKM). AF_12/2016</v>
          </cell>
          <cell r="C6141" t="str">
            <v>TXKM</v>
          </cell>
          <cell r="D6141">
            <v>0.56000000000000005</v>
          </cell>
        </row>
        <row r="6142">
          <cell r="A6142">
            <v>93176</v>
          </cell>
          <cell r="B6142" t="str">
            <v>TRANSPORTE DE MATERIAL ASFALTICO, COM CAMINHÃO COM CAPACIDADE DE 30000 L EM RODOVIA PAVIMENTADA PARA DISTÂNCIAS MÉDIAS DE TRANSPORTE SUPERIORES A 100 KM. AF_02/2016</v>
          </cell>
          <cell r="C6142" t="str">
            <v>TXKM</v>
          </cell>
          <cell r="D6142">
            <v>0.47</v>
          </cell>
        </row>
        <row r="6143">
          <cell r="A6143">
            <v>93177</v>
          </cell>
          <cell r="B6143" t="str">
            <v>TRANSPORTE DE MATERIAL ASFALTICO, COM CAMINHÃO COM CAPACIDADE DE 20000 L EM RODOVIA PAVIMENTADA PARA DISTÂNCIAS MÉDIAS DE TRANSPORTE IGUAL OU INFERIOR A 100 KM. AF_02/2016</v>
          </cell>
          <cell r="C6143" t="str">
            <v>TXKM</v>
          </cell>
          <cell r="D6143">
            <v>1.64</v>
          </cell>
        </row>
        <row r="6144">
          <cell r="A6144">
            <v>93178</v>
          </cell>
          <cell r="B6144" t="str">
            <v>TRANSPORTE DE MATERIAL ASFALTICO, COM CAMINHÃO COM CAPACIDADE DE 30000 L EM RODOVIA NÃO PAVIMENTADA PARA DISTÂNCIAS MÉDIAS DE TRANSPORTE SUPERIORES A 100 KM. AF_02/2016</v>
          </cell>
          <cell r="C6144" t="str">
            <v>TXKM</v>
          </cell>
          <cell r="D6144">
            <v>0.53</v>
          </cell>
        </row>
        <row r="6145">
          <cell r="A6145">
            <v>93179</v>
          </cell>
          <cell r="B6145" t="str">
            <v>TRANSPORTE DE MATERIAL ASFALTICO, COM CAMINHÃO COM CAPACIDADE DE 20000 L EM RODOVIA NÃO PAVIMENTADA PARA DISTÂNCIAS MÉDIAS DE TRANSPORTE IGUAL OU INFERIOR A 100 KM. AF_02/2016</v>
          </cell>
          <cell r="C6145" t="str">
            <v>TXKM</v>
          </cell>
          <cell r="D6145">
            <v>1.82</v>
          </cell>
        </row>
        <row r="6146">
          <cell r="A6146" t="str">
            <v>74038/1</v>
          </cell>
          <cell r="B6146" t="str">
            <v>PORTAO COM MOUROES DE MADEIRA ROLICA, DIAMETRO 11CM, COM 5 FIOS DE ARAME FARPADO Nº 14 CLASSE 250, SEM DOBRADICAS</v>
          </cell>
          <cell r="C6146" t="str">
            <v>M</v>
          </cell>
          <cell r="D6146">
            <v>24.29</v>
          </cell>
        </row>
        <row r="6147">
          <cell r="A6147" t="str">
            <v>74039/1</v>
          </cell>
          <cell r="B6147" t="str">
            <v>CERCA COM MOUROES DE MADEIRA ROLICA, DIAMETRO 11CM, ESPACAMENTO DE 2M, ALTURA LIVRE DE 1M, CRAVADOS 0,5M, COM 5 FIOS DE ARAME FARPADO Nº 14 CLASSE 250</v>
          </cell>
          <cell r="C6147" t="str">
            <v>M</v>
          </cell>
          <cell r="D6147">
            <v>24.29</v>
          </cell>
        </row>
        <row r="6148">
          <cell r="A6148" t="str">
            <v>74142/1</v>
          </cell>
          <cell r="B6148" t="str">
            <v>CERCA COM MOUROES DE CONCRETO, RETO, ESPACAMENTO DE 3M, CRAVADOS 0,5M, COM 4 FIOS DE ARAME FARPADO Nº 14 CLASSE 250</v>
          </cell>
          <cell r="C6148" t="str">
            <v>M</v>
          </cell>
          <cell r="D6148">
            <v>39.53</v>
          </cell>
        </row>
        <row r="6149">
          <cell r="A6149" t="str">
            <v>74142/2</v>
          </cell>
          <cell r="B6149" t="str">
            <v>CERCA COM MOUROES DE MADEIRA, 7,5X7,5CM, ESPACAMENTO DE 2M, ALTURA LIVRE DE 2M, CRAVADOS 0,5M, COM 4 FIOS DE ARAME FARPADO Nº 14 CLASSE 250</v>
          </cell>
          <cell r="C6149" t="str">
            <v>M</v>
          </cell>
          <cell r="D6149">
            <v>22.35</v>
          </cell>
        </row>
        <row r="6150">
          <cell r="A6150" t="str">
            <v>74142/3</v>
          </cell>
          <cell r="B6150" t="str">
            <v>CERCA COM MOUROES DE MADEIRA, 7,5X7,5CM, ESPACAMENTO DE 2M, ALTURA LIVRE DE 2M, CRAVADOS 0,5M, COM 8 FIOS DE ARAME FARPADO Nº 14 CLASSE 250</v>
          </cell>
          <cell r="C6150" t="str">
            <v>M</v>
          </cell>
          <cell r="D6150">
            <v>32.78</v>
          </cell>
        </row>
        <row r="6151">
          <cell r="A6151" t="str">
            <v>74142/4</v>
          </cell>
          <cell r="B6151" t="str">
            <v>CERCA COM MOUROES DE CONCRETO, SECAO "T" PONTA INCLINADA, 10X10CM, ESPACAMENTO DE 3M, CRAVADOS 0,5M, COM 11 FIOS DE ARAME FARPADO Nº 16</v>
          </cell>
          <cell r="C6151" t="str">
            <v>M</v>
          </cell>
          <cell r="D6151">
            <v>49.21</v>
          </cell>
        </row>
        <row r="6152">
          <cell r="A6152" t="str">
            <v>74143/1</v>
          </cell>
          <cell r="B6152" t="str">
            <v>CERCA COM MOUROES DE CONCRETO, RETO, 15X15CM, ESPACAMENTO DE 3M, CRAVADOS 0,5M, ESCORAS DE 10X10CM NOS CANTOS, COM 12 FIOS DE ARAME DE ACO OVALADO 15X17</v>
          </cell>
          <cell r="C6152" t="str">
            <v>M</v>
          </cell>
          <cell r="D6152">
            <v>47.83</v>
          </cell>
        </row>
        <row r="6153">
          <cell r="A6153" t="str">
            <v>74143/2</v>
          </cell>
          <cell r="B6153" t="str">
            <v>CERCA COM MOUROES DE CONCRETO, RETO, 15X15CM, ESPACAMENTO DE 3M, CRAVADOS 0,5M, ESCORAS DE 10X10CM NOS CANTOS, COM 9 FIOS DE ARAME DE ACO OVALADO 15X17</v>
          </cell>
          <cell r="C6153" t="str">
            <v>M</v>
          </cell>
          <cell r="D6153">
            <v>45.67</v>
          </cell>
        </row>
        <row r="6154">
          <cell r="A6154">
            <v>85171</v>
          </cell>
          <cell r="B6154" t="str">
            <v>RECOMPOSICAO PARCIAL DO ARAME FARPADO Nº 14 CLASSE 250, FIXADO EM CERCA COM MOURÕES DE CONCRETO, RETO, 15X15CM</v>
          </cell>
          <cell r="C6154" t="str">
            <v>M</v>
          </cell>
          <cell r="D6154">
            <v>3.38</v>
          </cell>
        </row>
        <row r="6155">
          <cell r="A6155" t="str">
            <v>73787/1</v>
          </cell>
          <cell r="B6155" t="str">
            <v>ALAMBRADO EM TUBOS DE ACO GALVANIZADO, COM COSTURA, DIN 2440, DIAMETRO 2", ALTURA 3M, FIXADOS A CADA 2M EM BLOCOS DE CONCRETO, COM TELA DE ARAME GALVANIZADO REVESTIDO COM PVC, FIO 12 BWG E MALHA 7,5X7,5CM</v>
          </cell>
          <cell r="C6155" t="str">
            <v>M2</v>
          </cell>
          <cell r="D6155">
            <v>175.14</v>
          </cell>
        </row>
        <row r="6156">
          <cell r="A6156" t="str">
            <v>74244/1</v>
          </cell>
          <cell r="B6156" t="str">
            <v>ALAMBRADO PARA QUADRA POLIESPORTIVA, ESTRUTURADO POR TUBOS DE ACO GALVANIZADO, COM COSTURA, DIN 2440, DIAMETRO 2", COM TELA DE ARAME GALVANIZADO, FIO 14 BWG E MALHA QUADRADA 5X5CM</v>
          </cell>
          <cell r="C6156" t="str">
            <v>M2</v>
          </cell>
          <cell r="D6156">
            <v>111.82</v>
          </cell>
        </row>
        <row r="6157">
          <cell r="A6157" t="str">
            <v>73788/2</v>
          </cell>
          <cell r="B6157" t="str">
            <v>GRADE EM MADEIRA PARA PROTECAO DE MUDAS DE ARVORES</v>
          </cell>
          <cell r="C6157" t="str">
            <v>UN</v>
          </cell>
          <cell r="D6157">
            <v>88.56</v>
          </cell>
        </row>
        <row r="6158">
          <cell r="A6158">
            <v>98509</v>
          </cell>
          <cell r="B6158" t="str">
            <v>PLANTIO DE ARBUSTO OU  CERCA VIVA. AF_05/2018</v>
          </cell>
          <cell r="C6158" t="str">
            <v>UN</v>
          </cell>
          <cell r="D6158">
            <v>35.64</v>
          </cell>
        </row>
        <row r="6159">
          <cell r="A6159">
            <v>98510</v>
          </cell>
          <cell r="B6159" t="str">
            <v>PLANTIO DE ÁRVORE ORNAMENTAL COM ALTURA DE MUDA MENOR OU IGUAL A 2,00 M. AF_05/2018</v>
          </cell>
          <cell r="C6159" t="str">
            <v>UN</v>
          </cell>
          <cell r="D6159">
            <v>53.25</v>
          </cell>
        </row>
        <row r="6160">
          <cell r="A6160">
            <v>98511</v>
          </cell>
          <cell r="B6160" t="str">
            <v>PLANTIO DE ÁRVORE ORNAMENTAL COM ALTURA DE MUDA MAIOR QUE 2,00 M E MENOR OU IGUAL A 4,00 M. AF_05/2018</v>
          </cell>
          <cell r="C6160" t="str">
            <v>UN</v>
          </cell>
          <cell r="D6160">
            <v>101.37</v>
          </cell>
        </row>
        <row r="6161">
          <cell r="A6161">
            <v>98516</v>
          </cell>
          <cell r="B6161" t="str">
            <v>PLANTIO DE PALMEIRA COM ALTURA DE MUDA MENOR OU IGUAL A 2,00 M. AF_05/2018</v>
          </cell>
          <cell r="C6161" t="str">
            <v>UN</v>
          </cell>
          <cell r="D6161">
            <v>233.04</v>
          </cell>
        </row>
        <row r="6162">
          <cell r="A6162">
            <v>98519</v>
          </cell>
          <cell r="B6162" t="str">
            <v>REVOLVIMENTO E LIMPEZA MANUAL DE SOLO. AF_05/2018</v>
          </cell>
          <cell r="C6162" t="str">
            <v>M2</v>
          </cell>
          <cell r="D6162">
            <v>1.33</v>
          </cell>
        </row>
        <row r="6163">
          <cell r="A6163">
            <v>98520</v>
          </cell>
          <cell r="B6163" t="str">
            <v>APLICAÇÃO DE ADUBO EM SOLO. AF_05/2018</v>
          </cell>
          <cell r="C6163" t="str">
            <v>M2</v>
          </cell>
          <cell r="D6163">
            <v>2.96</v>
          </cell>
        </row>
        <row r="6164">
          <cell r="A6164">
            <v>98521</v>
          </cell>
          <cell r="B6164" t="str">
            <v>APLICAÇÃO DE CALCÁRIO PARA CORREÇÃO DO PH DO SOLO. AF_05/2018</v>
          </cell>
          <cell r="C6164" t="str">
            <v>M2</v>
          </cell>
          <cell r="D6164">
            <v>0.23</v>
          </cell>
        </row>
        <row r="6165">
          <cell r="A6165">
            <v>98522</v>
          </cell>
          <cell r="B6165" t="str">
            <v>ALAMBRADO EM MOURÕES DE CONCRETO, COM TELA DE ARAME GALVANIZADO (INCLUSIVE MURETA EM CONCRETO). AF_05/2018</v>
          </cell>
          <cell r="C6165" t="str">
            <v>M</v>
          </cell>
          <cell r="D6165">
            <v>117.08</v>
          </cell>
        </row>
        <row r="6166">
          <cell r="A6166">
            <v>98524</v>
          </cell>
          <cell r="B6166" t="str">
            <v>LIMPEZA MANUAL DE VEGETAÇÃO EM TERRENO COM ENXADA.AF_05/2018</v>
          </cell>
          <cell r="C6166" t="str">
            <v>M2</v>
          </cell>
          <cell r="D6166">
            <v>2.2200000000000002</v>
          </cell>
        </row>
        <row r="6167">
          <cell r="A6167">
            <v>85179</v>
          </cell>
          <cell r="B6167" t="str">
            <v>PLANTIO DE GRAMA SAO CARLOS EM LEIVAS</v>
          </cell>
          <cell r="C6167" t="str">
            <v>M2</v>
          </cell>
          <cell r="D6167">
            <v>12.26</v>
          </cell>
        </row>
        <row r="6168">
          <cell r="A6168">
            <v>85180</v>
          </cell>
          <cell r="B6168" t="str">
            <v>PLANTIO DE GRAMA ESMERALDA EM ROLO</v>
          </cell>
          <cell r="C6168" t="str">
            <v>M2</v>
          </cell>
          <cell r="D6168">
            <v>12.26</v>
          </cell>
        </row>
        <row r="6169">
          <cell r="A6169">
            <v>98503</v>
          </cell>
          <cell r="B6169" t="str">
            <v>PLANTIO DE GRAMA EM PAVIMENTO CONCREGRAMA. AF_05/2018</v>
          </cell>
          <cell r="C6169" t="str">
            <v>M2</v>
          </cell>
          <cell r="D6169">
            <v>11.63</v>
          </cell>
        </row>
        <row r="6170">
          <cell r="A6170">
            <v>98504</v>
          </cell>
          <cell r="B6170" t="str">
            <v>PLANTIO DE GRAMA EM PLACAS. AF_05/2018</v>
          </cell>
          <cell r="C6170" t="str">
            <v>M2</v>
          </cell>
          <cell r="D6170">
            <v>7.72</v>
          </cell>
        </row>
        <row r="6171">
          <cell r="A6171">
            <v>98505</v>
          </cell>
          <cell r="B6171" t="str">
            <v>PLANTIO DE FORRAÇÃO. AF_05/2018</v>
          </cell>
          <cell r="C6171" t="str">
            <v>M2</v>
          </cell>
          <cell r="D6171">
            <v>51.22</v>
          </cell>
        </row>
        <row r="6172">
          <cell r="A6172">
            <v>85184</v>
          </cell>
          <cell r="B6172" t="str">
            <v>RETIRADA DE GRAMA EM PLACAS</v>
          </cell>
          <cell r="C6172" t="str">
            <v>M2</v>
          </cell>
          <cell r="D6172">
            <v>3.31</v>
          </cell>
        </row>
        <row r="6173">
          <cell r="A6173">
            <v>85185</v>
          </cell>
          <cell r="B6173" t="str">
            <v>PODA E LIMPEZA DE ARBUSTO TIPO CERCA VIVA</v>
          </cell>
          <cell r="C6173" t="str">
            <v>M2</v>
          </cell>
          <cell r="D6173">
            <v>4.42</v>
          </cell>
        </row>
        <row r="6174">
          <cell r="A6174">
            <v>98525</v>
          </cell>
          <cell r="B6174" t="str">
            <v>LIMPEZA MECANIZADA DE CAMADA VEGETAL, VEGETAÇÃO E PEQUENAS ÁRVORES (DIÂMETRO DE TRONCO MENOR QUE 0,20 M), COM TRATOR DE ESTEIRAS.AF_05/2018</v>
          </cell>
          <cell r="C6174" t="str">
            <v>M2</v>
          </cell>
          <cell r="D6174">
            <v>0.25</v>
          </cell>
        </row>
        <row r="6175">
          <cell r="A6175">
            <v>98526</v>
          </cell>
          <cell r="B6175" t="str">
            <v>REMOÇÃO DE RAÍZES REMANESCENTES DE TRONCO DE ÁRVORE COM DIÂMETRO MAIOR OU IGUAL A 0,20 M E MENOR QUE 0,40 M.AF_05/2018</v>
          </cell>
          <cell r="C6175" t="str">
            <v>UN</v>
          </cell>
          <cell r="D6175">
            <v>53.3</v>
          </cell>
        </row>
        <row r="6176">
          <cell r="A6176">
            <v>98527</v>
          </cell>
          <cell r="B6176" t="str">
            <v>REMOÇÃO DE RAÍZES REMANESCENTES DE TRONCO DE ÁRVORE COM DIÂMETRO MAIOR OU IGUAL A 0,40 M E MENOR QUE 0,60 M.AF_05/2018</v>
          </cell>
          <cell r="C6176" t="str">
            <v>UN</v>
          </cell>
          <cell r="D6176">
            <v>114.72</v>
          </cell>
        </row>
        <row r="6177">
          <cell r="A6177">
            <v>98528</v>
          </cell>
          <cell r="B6177" t="str">
            <v>REMOÇÃO DE RAÍZES REMANESCENTES DE TRONCO DE ÁRVORE COM DIÂMETRO MAIOR OU IGUAL A 0,60 M.AF_05/2018</v>
          </cell>
          <cell r="C6177" t="str">
            <v>UN</v>
          </cell>
          <cell r="D6177">
            <v>167.77</v>
          </cell>
        </row>
        <row r="6178">
          <cell r="A6178">
            <v>98529</v>
          </cell>
          <cell r="B6178" t="str">
            <v>CORTE RASO E RECORTE DE ÁRVORE COM DIÂMETRO DE TRONCO MAIOR OU IGUAL A 0,20 M E MENOR QUE 0,40 M.AF_05/2018</v>
          </cell>
          <cell r="C6178" t="str">
            <v>UN</v>
          </cell>
          <cell r="D6178">
            <v>47.8</v>
          </cell>
        </row>
        <row r="6179">
          <cell r="A6179">
            <v>98530</v>
          </cell>
          <cell r="B6179" t="str">
            <v>CORTE RASO E RECORTE DE ÁRVORE COM DIÂMETRO DE TRONCO MAIOR OU IGUAL A 0,40 M E MENOR QUE 0,60 M.AF_05/2018</v>
          </cell>
          <cell r="C6179" t="str">
            <v>UN</v>
          </cell>
          <cell r="D6179">
            <v>85.16</v>
          </cell>
        </row>
        <row r="6180">
          <cell r="A6180">
            <v>98531</v>
          </cell>
          <cell r="B6180" t="str">
            <v>CORTE RASO E RECORTE DE ÁRVORE COM DIÂMETRO DE TRONCO MAIOR OU IGUAL A 0,60 M.AF_05/2018</v>
          </cell>
          <cell r="C6180" t="str">
            <v>UN</v>
          </cell>
          <cell r="D6180">
            <v>185.46</v>
          </cell>
        </row>
        <row r="6181">
          <cell r="A6181">
            <v>98532</v>
          </cell>
          <cell r="B6181" t="str">
            <v>PODA EM ALTURA DE ÁRVORE COM DIÂMETRO DE TRONCO MENOR QUE 0,20 M.AF_05/2018</v>
          </cell>
          <cell r="C6181" t="str">
            <v>UN</v>
          </cell>
          <cell r="D6181">
            <v>65.2</v>
          </cell>
        </row>
        <row r="6182">
          <cell r="A6182">
            <v>98533</v>
          </cell>
          <cell r="B6182" t="str">
            <v>PODA EM ALTURA DE ÁRVORE COM DIÂMETRO DE TRONCO MAIOR OU IGUAL A 0,20 M E MENOR QUE 0,40 M.AF_05/2018</v>
          </cell>
          <cell r="C6182" t="str">
            <v>UN</v>
          </cell>
          <cell r="D6182">
            <v>178.72</v>
          </cell>
        </row>
        <row r="6183">
          <cell r="A6183">
            <v>98534</v>
          </cell>
          <cell r="B6183" t="str">
            <v>PODA EM ALTURA DE ÁRVORE COM DIÂMETRO DE TRONCO MAIOR OU IGUAL A 0,40 M E MENOR QUE 0,60 M.AF_05/2018</v>
          </cell>
          <cell r="C6183" t="str">
            <v>UN</v>
          </cell>
          <cell r="D6183">
            <v>457.69</v>
          </cell>
        </row>
        <row r="6184">
          <cell r="A6184">
            <v>98535</v>
          </cell>
          <cell r="B6184" t="str">
            <v>PODA EM ALTURA DE ÁRVORE COM DIÂMETRO DE TRONCO MAIOR OU IGUAL A 0,60 M.AF_05/2018</v>
          </cell>
          <cell r="C6184" t="str">
            <v>UN</v>
          </cell>
          <cell r="D6184">
            <v>724.75</v>
          </cell>
        </row>
        <row r="6185">
          <cell r="A6185">
            <v>88236</v>
          </cell>
          <cell r="B6185" t="str">
            <v>FERRAMENTAS (ENCARGOS COMPLEMENTARES) - HORISTA</v>
          </cell>
          <cell r="C6185" t="str">
            <v>H</v>
          </cell>
          <cell r="D6185">
            <v>0.44</v>
          </cell>
        </row>
        <row r="6186">
          <cell r="A6186">
            <v>88237</v>
          </cell>
          <cell r="B6186" t="str">
            <v>EPI (ENCARGOS COMPLEMENTARES) - HORISTA</v>
          </cell>
          <cell r="C6186" t="str">
            <v>H</v>
          </cell>
          <cell r="D6186">
            <v>0.8</v>
          </cell>
        </row>
        <row r="6187">
          <cell r="A6187">
            <v>88238</v>
          </cell>
          <cell r="B6187" t="str">
            <v>AJUDANTE DE ARMADOR COM ENCARGOS COMPLEMENTARES</v>
          </cell>
          <cell r="C6187" t="str">
            <v>H</v>
          </cell>
          <cell r="D6187">
            <v>13.81</v>
          </cell>
        </row>
        <row r="6188">
          <cell r="A6188">
            <v>88239</v>
          </cell>
          <cell r="B6188" t="str">
            <v>AJUDANTE DE CARPINTEIRO COM ENCARGOS COMPLEMENTARES</v>
          </cell>
          <cell r="C6188" t="str">
            <v>H</v>
          </cell>
          <cell r="D6188">
            <v>15.17</v>
          </cell>
        </row>
        <row r="6189">
          <cell r="A6189">
            <v>88240</v>
          </cell>
          <cell r="B6189" t="str">
            <v>AJUDANTE DE ESTRUTURA METÁLICA COM ENCARGOS COMPLEMENTARES</v>
          </cell>
          <cell r="C6189" t="str">
            <v>H</v>
          </cell>
          <cell r="D6189">
            <v>14.38</v>
          </cell>
        </row>
        <row r="6190">
          <cell r="A6190">
            <v>88241</v>
          </cell>
          <cell r="B6190" t="str">
            <v>AJUDANTE DE OPERAÇÃO EM GERAL COM ENCARGOS COMPLEMENTARES</v>
          </cell>
          <cell r="C6190" t="str">
            <v>H</v>
          </cell>
          <cell r="D6190">
            <v>14.17</v>
          </cell>
        </row>
        <row r="6191">
          <cell r="A6191">
            <v>88242</v>
          </cell>
          <cell r="B6191" t="str">
            <v>AJUDANTE DE PEDREIRO COM ENCARGOS COMPLEMENTARES</v>
          </cell>
          <cell r="C6191" t="str">
            <v>H</v>
          </cell>
          <cell r="D6191">
            <v>13.78</v>
          </cell>
        </row>
        <row r="6192">
          <cell r="A6192">
            <v>88243</v>
          </cell>
          <cell r="B6192" t="str">
            <v>AJUDANTE ESPECIALIZADO COM ENCARGOS COMPLEMENTARES</v>
          </cell>
          <cell r="C6192" t="str">
            <v>H</v>
          </cell>
          <cell r="D6192">
            <v>16.03</v>
          </cell>
        </row>
        <row r="6193">
          <cell r="A6193">
            <v>88245</v>
          </cell>
          <cell r="B6193" t="str">
            <v>ARMADOR COM ENCARGOS COMPLEMENTARES</v>
          </cell>
          <cell r="C6193" t="str">
            <v>H</v>
          </cell>
          <cell r="D6193">
            <v>18.23</v>
          </cell>
        </row>
        <row r="6194">
          <cell r="A6194">
            <v>88246</v>
          </cell>
          <cell r="B6194" t="str">
            <v>ASSENTADOR DE TUBOS COM ENCARGOS COMPLEMENTARES</v>
          </cell>
          <cell r="C6194" t="str">
            <v>H</v>
          </cell>
          <cell r="D6194">
            <v>18.2</v>
          </cell>
        </row>
        <row r="6195">
          <cell r="A6195">
            <v>88247</v>
          </cell>
          <cell r="B6195" t="str">
            <v>AUXILIAR DE ELETRICISTA COM ENCARGOS COMPLEMENTARES</v>
          </cell>
          <cell r="C6195" t="str">
            <v>H</v>
          </cell>
          <cell r="D6195">
            <v>14.12</v>
          </cell>
        </row>
        <row r="6196">
          <cell r="A6196">
            <v>88248</v>
          </cell>
          <cell r="B6196" t="str">
            <v>AUXILIAR DE ENCANADOR OU BOMBEIRO HIDRÁULICO COM ENCARGOS COMPLEMENTARES</v>
          </cell>
          <cell r="C6196" t="str">
            <v>H</v>
          </cell>
          <cell r="D6196">
            <v>14.03</v>
          </cell>
        </row>
        <row r="6197">
          <cell r="A6197">
            <v>88249</v>
          </cell>
          <cell r="B6197" t="str">
            <v>AUXILIAR DE LABORATÓRIO COM ENCARGOS COMPLEMENTARES</v>
          </cell>
          <cell r="C6197" t="str">
            <v>H</v>
          </cell>
          <cell r="D6197">
            <v>24.92</v>
          </cell>
        </row>
        <row r="6198">
          <cell r="A6198">
            <v>88250</v>
          </cell>
          <cell r="B6198" t="str">
            <v>AUXILIAR DE MECÂNICO COM ENCARGOS COMPLEMENTARES</v>
          </cell>
          <cell r="C6198" t="str">
            <v>H</v>
          </cell>
          <cell r="D6198">
            <v>15.31</v>
          </cell>
        </row>
        <row r="6199">
          <cell r="A6199">
            <v>88251</v>
          </cell>
          <cell r="B6199" t="str">
            <v>AUXILIAR DE SERRALHEIRO COM ENCARGOS COMPLEMENTARES</v>
          </cell>
          <cell r="C6199" t="str">
            <v>H</v>
          </cell>
          <cell r="D6199">
            <v>14.56</v>
          </cell>
        </row>
        <row r="6200">
          <cell r="A6200">
            <v>88252</v>
          </cell>
          <cell r="B6200" t="str">
            <v>AUXILIAR DE SERVIÇOS GERAIS COM ENCARGOS COMPLEMENTARES</v>
          </cell>
          <cell r="C6200" t="str">
            <v>H</v>
          </cell>
          <cell r="D6200">
            <v>13.91</v>
          </cell>
        </row>
        <row r="6201">
          <cell r="A6201">
            <v>88253</v>
          </cell>
          <cell r="B6201" t="str">
            <v>AUXILIAR DE TOPÓGRAFO COM ENCARGOS COMPLEMENTARES</v>
          </cell>
          <cell r="C6201" t="str">
            <v>H</v>
          </cell>
          <cell r="D6201">
            <v>15.97</v>
          </cell>
        </row>
        <row r="6202">
          <cell r="A6202">
            <v>88255</v>
          </cell>
          <cell r="B6202" t="str">
            <v>AUXILIAR TÉCNICO DE ENGENHARIA COM ENCARGOS COMPLEMENTARES</v>
          </cell>
          <cell r="C6202" t="str">
            <v>H</v>
          </cell>
          <cell r="D6202">
            <v>26.03</v>
          </cell>
        </row>
        <row r="6203">
          <cell r="A6203">
            <v>88256</v>
          </cell>
          <cell r="B6203" t="str">
            <v>AZULEJISTA OU LADRILHISTA COM ENCARGOS COMPLEMENTARES</v>
          </cell>
          <cell r="C6203" t="str">
            <v>H</v>
          </cell>
          <cell r="D6203">
            <v>20.059999999999999</v>
          </cell>
        </row>
        <row r="6204">
          <cell r="A6204">
            <v>88257</v>
          </cell>
          <cell r="B6204" t="str">
            <v>BLASTER, DINAMITADOR OU CABO DE FOGO COM ENCARGOS COMPLEMENTARES</v>
          </cell>
          <cell r="C6204" t="str">
            <v>H</v>
          </cell>
          <cell r="D6204">
            <v>15.59</v>
          </cell>
        </row>
        <row r="6205">
          <cell r="A6205">
            <v>88258</v>
          </cell>
          <cell r="B6205" t="str">
            <v>CADASTRISTA DE REDES DE AGUA E ESGOTO COM ENCARGOS COMPLEMENTARES</v>
          </cell>
          <cell r="C6205" t="str">
            <v>H</v>
          </cell>
          <cell r="D6205">
            <v>17.66</v>
          </cell>
        </row>
        <row r="6206">
          <cell r="A6206">
            <v>88259</v>
          </cell>
          <cell r="B6206" t="str">
            <v>CALAFETADOR/CALAFATE COM ENCARGOS COMPLEMENTARES</v>
          </cell>
          <cell r="C6206" t="str">
            <v>H</v>
          </cell>
          <cell r="D6206">
            <v>21.49</v>
          </cell>
        </row>
        <row r="6207">
          <cell r="A6207">
            <v>88260</v>
          </cell>
          <cell r="B6207" t="str">
            <v>CALCETEIRO COM ENCARGOS COMPLEMENTARES</v>
          </cell>
          <cell r="C6207" t="str">
            <v>H</v>
          </cell>
          <cell r="D6207">
            <v>13.85</v>
          </cell>
        </row>
        <row r="6208">
          <cell r="A6208">
            <v>88261</v>
          </cell>
          <cell r="B6208" t="str">
            <v>CARPINTEIRO DE ESQUADRIA COM ENCARGOS COMPLEMENTARES</v>
          </cell>
          <cell r="C6208" t="str">
            <v>H</v>
          </cell>
          <cell r="D6208">
            <v>16.510000000000002</v>
          </cell>
        </row>
        <row r="6209">
          <cell r="A6209">
            <v>88262</v>
          </cell>
          <cell r="B6209" t="str">
            <v>CARPINTEIRO DE FORMAS COM ENCARGOS COMPLEMENTARES</v>
          </cell>
          <cell r="C6209" t="str">
            <v>H</v>
          </cell>
          <cell r="D6209">
            <v>18.25</v>
          </cell>
        </row>
        <row r="6210">
          <cell r="A6210">
            <v>88263</v>
          </cell>
          <cell r="B6210" t="str">
            <v>CAVOUQUEIRO OU OPERADOR PERFURATRIZ/ROMPEDOR COM ENCARGOS COMPLEMENTARES</v>
          </cell>
          <cell r="C6210" t="str">
            <v>H</v>
          </cell>
          <cell r="D6210">
            <v>14.74</v>
          </cell>
        </row>
        <row r="6211">
          <cell r="A6211">
            <v>88264</v>
          </cell>
          <cell r="B6211" t="str">
            <v>ELETRICISTA COM ENCARGOS COMPLEMENTARES</v>
          </cell>
          <cell r="C6211" t="str">
            <v>H</v>
          </cell>
          <cell r="D6211">
            <v>18.55</v>
          </cell>
        </row>
        <row r="6212">
          <cell r="A6212">
            <v>88265</v>
          </cell>
          <cell r="B6212" t="str">
            <v>ELETRICISTA INDUSTRIAL COM ENCARGOS COMPLEMENTARES</v>
          </cell>
          <cell r="C6212" t="str">
            <v>H</v>
          </cell>
          <cell r="D6212">
            <v>18.649999999999999</v>
          </cell>
        </row>
        <row r="6213">
          <cell r="A6213">
            <v>88266</v>
          </cell>
          <cell r="B6213" t="str">
            <v>ELETROTÉCNICO COM ENCARGOS COMPLEMENTARES</v>
          </cell>
          <cell r="C6213" t="str">
            <v>H</v>
          </cell>
          <cell r="D6213">
            <v>20.64</v>
          </cell>
        </row>
        <row r="6214">
          <cell r="A6214">
            <v>88267</v>
          </cell>
          <cell r="B6214" t="str">
            <v>ENCANADOR OU BOMBEIRO HIDRÁULICO COM ENCARGOS COMPLEMENTARES</v>
          </cell>
          <cell r="C6214" t="str">
            <v>H</v>
          </cell>
          <cell r="D6214">
            <v>18.329999999999998</v>
          </cell>
        </row>
        <row r="6215">
          <cell r="A6215">
            <v>88268</v>
          </cell>
          <cell r="B6215" t="str">
            <v>ESTUCADOR COM ENCARGOS COMPLEMENTARES</v>
          </cell>
          <cell r="C6215" t="str">
            <v>H</v>
          </cell>
          <cell r="D6215">
            <v>18.96</v>
          </cell>
        </row>
        <row r="6216">
          <cell r="A6216">
            <v>88269</v>
          </cell>
          <cell r="B6216" t="str">
            <v>GESSEIRO COM ENCARGOS COMPLEMENTARES</v>
          </cell>
          <cell r="C6216" t="str">
            <v>H</v>
          </cell>
          <cell r="D6216">
            <v>18.23</v>
          </cell>
        </row>
        <row r="6217">
          <cell r="A6217">
            <v>88270</v>
          </cell>
          <cell r="B6217" t="str">
            <v>IMPERMEABILIZADOR COM ENCARGOS COMPLEMENTARES</v>
          </cell>
          <cell r="C6217" t="str">
            <v>H</v>
          </cell>
          <cell r="D6217">
            <v>18.34</v>
          </cell>
        </row>
        <row r="6218">
          <cell r="A6218">
            <v>88272</v>
          </cell>
          <cell r="B6218" t="str">
            <v>MACARIQUEIRO COM ENCARGOS COMPLEMENTARES</v>
          </cell>
          <cell r="C6218" t="str">
            <v>H</v>
          </cell>
          <cell r="D6218">
            <v>16.48</v>
          </cell>
        </row>
        <row r="6219">
          <cell r="A6219">
            <v>88273</v>
          </cell>
          <cell r="B6219" t="str">
            <v>MARCENEIRO COM ENCARGOS COMPLEMENTARES</v>
          </cell>
          <cell r="C6219" t="str">
            <v>H</v>
          </cell>
          <cell r="D6219">
            <v>18.61</v>
          </cell>
        </row>
        <row r="6220">
          <cell r="A6220">
            <v>88274</v>
          </cell>
          <cell r="B6220" t="str">
            <v>MARMORISTA/GRANITEIRO COM ENCARGOS COMPLEMENTARES</v>
          </cell>
          <cell r="C6220" t="str">
            <v>H</v>
          </cell>
          <cell r="D6220">
            <v>18.59</v>
          </cell>
        </row>
        <row r="6221">
          <cell r="A6221">
            <v>88275</v>
          </cell>
          <cell r="B6221" t="str">
            <v>MECÃNICO DE EQUIPAMENTOS PESADOS COM ENCARGOS COMPLEMENTARES</v>
          </cell>
          <cell r="C6221" t="str">
            <v>H</v>
          </cell>
          <cell r="D6221">
            <v>24.01</v>
          </cell>
        </row>
        <row r="6222">
          <cell r="A6222">
            <v>88277</v>
          </cell>
          <cell r="B6222" t="str">
            <v>MONTADOR (TUBO AÇO/EQUIPAMENTOS) COM ENCARGOS COMPLEMENTARES</v>
          </cell>
          <cell r="C6222" t="str">
            <v>H</v>
          </cell>
          <cell r="D6222">
            <v>19.91</v>
          </cell>
        </row>
        <row r="6223">
          <cell r="A6223">
            <v>88278</v>
          </cell>
          <cell r="B6223" t="str">
            <v>MONTADOR DE ESTRUTURA METÁLICA COM ENCARGOS COMPLEMENTARES</v>
          </cell>
          <cell r="C6223" t="str">
            <v>H</v>
          </cell>
          <cell r="D6223">
            <v>18.18</v>
          </cell>
        </row>
        <row r="6224">
          <cell r="A6224">
            <v>88279</v>
          </cell>
          <cell r="B6224" t="str">
            <v>MONTADOR ELETROMECÃNICO COM ENCARGOS COMPLEMENTARES</v>
          </cell>
          <cell r="C6224" t="str">
            <v>H</v>
          </cell>
          <cell r="D6224">
            <v>19.850000000000001</v>
          </cell>
        </row>
        <row r="6225">
          <cell r="A6225">
            <v>88281</v>
          </cell>
          <cell r="B6225" t="str">
            <v>MOTORISTA DE BASCULANTE COM ENCARGOS COMPLEMENTARES</v>
          </cell>
          <cell r="C6225" t="str">
            <v>H</v>
          </cell>
          <cell r="D6225">
            <v>16.29</v>
          </cell>
        </row>
        <row r="6226">
          <cell r="A6226">
            <v>88282</v>
          </cell>
          <cell r="B6226" t="str">
            <v>MOTORISTA DE CAMINHÃO COM ENCARGOS COMPLEMENTARES</v>
          </cell>
          <cell r="C6226" t="str">
            <v>H</v>
          </cell>
          <cell r="D6226">
            <v>17.149999999999999</v>
          </cell>
        </row>
        <row r="6227">
          <cell r="A6227">
            <v>88283</v>
          </cell>
          <cell r="B6227" t="str">
            <v>MOTORISTA DE CAMINHÃO E CARRETA COM ENCARGOS COMPLEMENTARES</v>
          </cell>
          <cell r="C6227" t="str">
            <v>H</v>
          </cell>
          <cell r="D6227">
            <v>22.1</v>
          </cell>
        </row>
        <row r="6228">
          <cell r="A6228">
            <v>88284</v>
          </cell>
          <cell r="B6228" t="str">
            <v>MOTORISTA DE VEIÍCULO LEVE COM ENCARGOS COMPLEMENTARES</v>
          </cell>
          <cell r="C6228" t="str">
            <v>H</v>
          </cell>
          <cell r="D6228">
            <v>15.73</v>
          </cell>
        </row>
        <row r="6229">
          <cell r="A6229">
            <v>88285</v>
          </cell>
          <cell r="B6229" t="str">
            <v>MOTORISTA DE VEÍCULO PESADO COM ENCARGOS COMPLEMENTARES</v>
          </cell>
          <cell r="C6229" t="str">
            <v>H</v>
          </cell>
          <cell r="D6229">
            <v>19.79</v>
          </cell>
        </row>
        <row r="6230">
          <cell r="A6230">
            <v>88286</v>
          </cell>
          <cell r="B6230" t="str">
            <v>MOTORISTA OPERADOR DE MUNCK COM ENCARGOS COMPLEMENTARES</v>
          </cell>
          <cell r="C6230" t="str">
            <v>H</v>
          </cell>
          <cell r="D6230">
            <v>17.739999999999998</v>
          </cell>
        </row>
        <row r="6231">
          <cell r="A6231">
            <v>88288</v>
          </cell>
          <cell r="B6231" t="str">
            <v>NIVELADOR COM ENCARGOS COMPLEMENTARES</v>
          </cell>
          <cell r="C6231" t="str">
            <v>H</v>
          </cell>
          <cell r="D6231">
            <v>19.18</v>
          </cell>
        </row>
        <row r="6232">
          <cell r="A6232">
            <v>88291</v>
          </cell>
          <cell r="B6232" t="str">
            <v>OPERADOR DE BETONEIRA (CAMINHÃO) COM ENCARGOS COMPLEMENTARES</v>
          </cell>
          <cell r="C6232" t="str">
            <v>H</v>
          </cell>
          <cell r="D6232">
            <v>16.52</v>
          </cell>
        </row>
        <row r="6233">
          <cell r="A6233">
            <v>88292</v>
          </cell>
          <cell r="B6233" t="str">
            <v>OPERADOR DE COMPRESSOR OU COMPRESSORISTA COM ENCARGOS COMPLEMENTARES</v>
          </cell>
          <cell r="C6233" t="str">
            <v>H</v>
          </cell>
          <cell r="D6233">
            <v>17.43</v>
          </cell>
        </row>
        <row r="6234">
          <cell r="A6234">
            <v>88293</v>
          </cell>
          <cell r="B6234" t="str">
            <v>OPERADOR DE DEMARCADORA DE FAIXAS COM ENCARGOS COMPLEMENTARES</v>
          </cell>
          <cell r="C6234" t="str">
            <v>H</v>
          </cell>
          <cell r="D6234">
            <v>19.61</v>
          </cell>
        </row>
        <row r="6235">
          <cell r="A6235">
            <v>88294</v>
          </cell>
          <cell r="B6235" t="str">
            <v>OPERADOR DE ESCAVADEIRA COM ENCARGOS COMPLEMENTARES</v>
          </cell>
          <cell r="C6235" t="str">
            <v>H</v>
          </cell>
          <cell r="D6235">
            <v>21.23</v>
          </cell>
        </row>
        <row r="6236">
          <cell r="A6236">
            <v>88295</v>
          </cell>
          <cell r="B6236" t="str">
            <v>OPERADOR DE GUINCHO COM ENCARGOS COMPLEMENTARES</v>
          </cell>
          <cell r="C6236" t="str">
            <v>H</v>
          </cell>
          <cell r="D6236">
            <v>17.8</v>
          </cell>
        </row>
        <row r="6237">
          <cell r="A6237">
            <v>88296</v>
          </cell>
          <cell r="B6237" t="str">
            <v>OPERADOR DE GUINDASTE COM ENCARGOS COMPLEMENTARES</v>
          </cell>
          <cell r="C6237" t="str">
            <v>H</v>
          </cell>
          <cell r="D6237">
            <v>16.82</v>
          </cell>
        </row>
        <row r="6238">
          <cell r="A6238">
            <v>88297</v>
          </cell>
          <cell r="B6238" t="str">
            <v>OPERADOR DE MÁQUINAS E EQUIPAMENTOS COM ENCARGOS COMPLEMENTARES</v>
          </cell>
          <cell r="C6238" t="str">
            <v>H</v>
          </cell>
          <cell r="D6238">
            <v>18.579999999999998</v>
          </cell>
        </row>
        <row r="6239">
          <cell r="A6239">
            <v>88298</v>
          </cell>
          <cell r="B6239" t="str">
            <v>OPERADOR DE MARTELETE OU MARTELETEIRO COM ENCARGOS COMPLEMENTARES</v>
          </cell>
          <cell r="C6239" t="str">
            <v>H</v>
          </cell>
          <cell r="D6239">
            <v>15.92</v>
          </cell>
        </row>
        <row r="6240">
          <cell r="A6240">
            <v>88299</v>
          </cell>
          <cell r="B6240" t="str">
            <v>OPERADOR DE MOTO-ESCREIPER COM ENCARGOS COMPLEMENTARES</v>
          </cell>
          <cell r="C6240" t="str">
            <v>H</v>
          </cell>
          <cell r="D6240">
            <v>19.88</v>
          </cell>
        </row>
        <row r="6241">
          <cell r="A6241">
            <v>88300</v>
          </cell>
          <cell r="B6241" t="str">
            <v>OPERADOR DE MOTONIVELADORA COM ENCARGOS COMPLEMENTARES</v>
          </cell>
          <cell r="C6241" t="str">
            <v>H</v>
          </cell>
          <cell r="D6241">
            <v>23.68</v>
          </cell>
        </row>
        <row r="6242">
          <cell r="A6242">
            <v>88301</v>
          </cell>
          <cell r="B6242" t="str">
            <v>OPERADOR DE PÁ CARREGADEIRA COM ENCARGOS COMPLEMENTARES</v>
          </cell>
          <cell r="C6242" t="str">
            <v>H</v>
          </cell>
          <cell r="D6242">
            <v>21.1</v>
          </cell>
        </row>
        <row r="6243">
          <cell r="A6243">
            <v>88302</v>
          </cell>
          <cell r="B6243" t="str">
            <v>OPERADOR DE PAVIMENTADORA COM ENCARGOS COMPLEMENTARES</v>
          </cell>
          <cell r="C6243" t="str">
            <v>H</v>
          </cell>
          <cell r="D6243">
            <v>20.43</v>
          </cell>
        </row>
        <row r="6244">
          <cell r="A6244">
            <v>88303</v>
          </cell>
          <cell r="B6244" t="str">
            <v>OPERADOR DE ROLO COMPACTADOR COM ENCARGOS COMPLEMENTARES</v>
          </cell>
          <cell r="C6244" t="str">
            <v>H</v>
          </cell>
          <cell r="D6244">
            <v>16.45</v>
          </cell>
        </row>
        <row r="6245">
          <cell r="A6245">
            <v>88304</v>
          </cell>
          <cell r="B6245" t="str">
            <v>OPERADOR DE USINA DE ASFALTO, DE SOLOS OU DE CONCRETO COM ENCARGOS COMPLEMENTARES</v>
          </cell>
          <cell r="C6245" t="str">
            <v>H</v>
          </cell>
          <cell r="D6245">
            <v>17.98</v>
          </cell>
        </row>
        <row r="6246">
          <cell r="A6246">
            <v>88306</v>
          </cell>
          <cell r="B6246" t="str">
            <v>OPERADOR JATO DE AREIA OU JATISTA COM ENCARGOS COMPLEMENTARES</v>
          </cell>
          <cell r="C6246" t="str">
            <v>H</v>
          </cell>
          <cell r="D6246">
            <v>23.89</v>
          </cell>
        </row>
        <row r="6247">
          <cell r="A6247">
            <v>88307</v>
          </cell>
          <cell r="B6247" t="str">
            <v>OPERADOR PARA BATE ESTACAS COM ENCARGOS COMPLEMENTARES</v>
          </cell>
          <cell r="C6247" t="str">
            <v>H</v>
          </cell>
          <cell r="D6247">
            <v>21.55</v>
          </cell>
        </row>
        <row r="6248">
          <cell r="A6248">
            <v>88308</v>
          </cell>
          <cell r="B6248" t="str">
            <v>PASTILHEIRO COM ENCARGOS COMPLEMENTARES</v>
          </cell>
          <cell r="C6248" t="str">
            <v>H</v>
          </cell>
          <cell r="D6248">
            <v>20.059999999999999</v>
          </cell>
        </row>
        <row r="6249">
          <cell r="A6249">
            <v>88309</v>
          </cell>
          <cell r="B6249" t="str">
            <v>PEDREIRO COM ENCARGOS COMPLEMENTARES</v>
          </cell>
          <cell r="C6249" t="str">
            <v>H</v>
          </cell>
          <cell r="D6249">
            <v>18.36</v>
          </cell>
        </row>
        <row r="6250">
          <cell r="A6250">
            <v>88310</v>
          </cell>
          <cell r="B6250" t="str">
            <v>PINTOR COM ENCARGOS COMPLEMENTARES</v>
          </cell>
          <cell r="C6250" t="str">
            <v>H</v>
          </cell>
          <cell r="D6250">
            <v>18.29</v>
          </cell>
        </row>
        <row r="6251">
          <cell r="A6251">
            <v>88311</v>
          </cell>
          <cell r="B6251" t="str">
            <v>PINTOR DE LETREIROS COM ENCARGOS COMPLEMENTARES</v>
          </cell>
          <cell r="C6251" t="str">
            <v>H</v>
          </cell>
          <cell r="D6251">
            <v>18.29</v>
          </cell>
        </row>
        <row r="6252">
          <cell r="A6252">
            <v>88312</v>
          </cell>
          <cell r="B6252" t="str">
            <v>PINTOR PARA TINTA EPÓXI COM ENCARGOS COMPLEMENTARES</v>
          </cell>
          <cell r="C6252" t="str">
            <v>H</v>
          </cell>
          <cell r="D6252">
            <v>19.39</v>
          </cell>
        </row>
        <row r="6253">
          <cell r="A6253">
            <v>88313</v>
          </cell>
          <cell r="B6253" t="str">
            <v>POCEIRO COM ENCARGOS COMPLEMENTARES</v>
          </cell>
          <cell r="C6253" t="str">
            <v>H</v>
          </cell>
          <cell r="D6253">
            <v>17.32</v>
          </cell>
        </row>
        <row r="6254">
          <cell r="A6254">
            <v>88314</v>
          </cell>
          <cell r="B6254" t="str">
            <v>RASTELEIRO COM ENCARGOS COMPLEMENTARES</v>
          </cell>
          <cell r="C6254" t="str">
            <v>H</v>
          </cell>
          <cell r="D6254">
            <v>15.25</v>
          </cell>
        </row>
        <row r="6255">
          <cell r="A6255">
            <v>88315</v>
          </cell>
          <cell r="B6255" t="str">
            <v>SERRALHEIRO COM ENCARGOS COMPLEMENTARES</v>
          </cell>
          <cell r="C6255" t="str">
            <v>H</v>
          </cell>
          <cell r="D6255">
            <v>18.25</v>
          </cell>
        </row>
        <row r="6256">
          <cell r="A6256">
            <v>88316</v>
          </cell>
          <cell r="B6256" t="str">
            <v>SERVENTE COM ENCARGOS COMPLEMENTARES</v>
          </cell>
          <cell r="C6256" t="str">
            <v>H</v>
          </cell>
          <cell r="D6256">
            <v>13.26</v>
          </cell>
        </row>
        <row r="6257">
          <cell r="A6257">
            <v>88317</v>
          </cell>
          <cell r="B6257" t="str">
            <v>SOLDADOR COM ENCARGOS COMPLEMENTARES</v>
          </cell>
          <cell r="C6257" t="str">
            <v>H</v>
          </cell>
          <cell r="D6257">
            <v>18.25</v>
          </cell>
        </row>
        <row r="6258">
          <cell r="A6258">
            <v>88318</v>
          </cell>
          <cell r="B6258" t="str">
            <v>SOLDADOR A (PARA SOLDA A SER TESTADA COM RAIOS "X") COM ENCARGOS COMPLEMENTARES</v>
          </cell>
          <cell r="C6258" t="str">
            <v>H</v>
          </cell>
          <cell r="D6258">
            <v>21.03</v>
          </cell>
        </row>
        <row r="6259">
          <cell r="A6259">
            <v>88320</v>
          </cell>
          <cell r="B6259" t="str">
            <v>TAQUEADOR OU TAQUEIRO COM ENCARGOS COMPLEMENTARES</v>
          </cell>
          <cell r="C6259" t="str">
            <v>H</v>
          </cell>
          <cell r="D6259">
            <v>21.57</v>
          </cell>
        </row>
        <row r="6260">
          <cell r="A6260">
            <v>88321</v>
          </cell>
          <cell r="B6260" t="str">
            <v>TÉCNICO DE LABORATÓRIO COM ENCARGOS COMPLEMENTARES</v>
          </cell>
          <cell r="C6260" t="str">
            <v>H</v>
          </cell>
          <cell r="D6260">
            <v>30.16</v>
          </cell>
        </row>
        <row r="6261">
          <cell r="A6261">
            <v>88322</v>
          </cell>
          <cell r="B6261" t="str">
            <v>TÉCNICO DE SONDAGEM COM ENCARGOS COMPLEMENTARES</v>
          </cell>
          <cell r="C6261" t="str">
            <v>H</v>
          </cell>
          <cell r="D6261">
            <v>28.5</v>
          </cell>
        </row>
        <row r="6262">
          <cell r="A6262">
            <v>88323</v>
          </cell>
          <cell r="B6262" t="str">
            <v>TELHADISTA COM ENCARGOS COMPLEMENTARES</v>
          </cell>
          <cell r="C6262" t="str">
            <v>H</v>
          </cell>
          <cell r="D6262">
            <v>20.02</v>
          </cell>
        </row>
        <row r="6263">
          <cell r="A6263">
            <v>88324</v>
          </cell>
          <cell r="B6263" t="str">
            <v>TRATORISTA COM ENCARGOS COMPLEMENTARES</v>
          </cell>
          <cell r="C6263" t="str">
            <v>H</v>
          </cell>
          <cell r="D6263">
            <v>19.79</v>
          </cell>
        </row>
        <row r="6264">
          <cell r="A6264">
            <v>88325</v>
          </cell>
          <cell r="B6264" t="str">
            <v>VIDRACEIRO COM ENCARGOS COMPLEMENTARES</v>
          </cell>
          <cell r="C6264" t="str">
            <v>H</v>
          </cell>
          <cell r="D6264">
            <v>15.52</v>
          </cell>
        </row>
        <row r="6265">
          <cell r="A6265">
            <v>88326</v>
          </cell>
          <cell r="B6265" t="str">
            <v>VIGIA NOTURNO COM ENCARGOS COMPLEMENTARES</v>
          </cell>
          <cell r="C6265" t="str">
            <v>H</v>
          </cell>
          <cell r="D6265">
            <v>15.97</v>
          </cell>
        </row>
        <row r="6266">
          <cell r="A6266">
            <v>88377</v>
          </cell>
          <cell r="B6266" t="str">
            <v>OPERADOR DE BETONEIRA ESTACIONÁRIA/MISTURADOR COM ENCARGOS COMPLEMENTARES</v>
          </cell>
          <cell r="C6266" t="str">
            <v>H</v>
          </cell>
          <cell r="D6266">
            <v>16.05</v>
          </cell>
        </row>
        <row r="6267">
          <cell r="A6267">
            <v>88441</v>
          </cell>
          <cell r="B6267" t="str">
            <v>JARDINEIRO COM ENCARGOS COMPLEMENTARES</v>
          </cell>
          <cell r="C6267" t="str">
            <v>H</v>
          </cell>
          <cell r="D6267">
            <v>17.7</v>
          </cell>
        </row>
        <row r="6268">
          <cell r="A6268">
            <v>88597</v>
          </cell>
          <cell r="B6268" t="str">
            <v>DESENHISTA DETALHISTA COM ENCARGOS COMPLEMENTARES</v>
          </cell>
          <cell r="C6268" t="str">
            <v>H</v>
          </cell>
          <cell r="D6268">
            <v>52.16</v>
          </cell>
        </row>
        <row r="6269">
          <cell r="A6269">
            <v>90766</v>
          </cell>
          <cell r="B6269" t="str">
            <v>ALMOXARIFE COM ENCARGOS COMPLEMENTARES</v>
          </cell>
          <cell r="C6269" t="str">
            <v>H</v>
          </cell>
          <cell r="D6269">
            <v>19.43</v>
          </cell>
        </row>
        <row r="6270">
          <cell r="A6270">
            <v>90767</v>
          </cell>
          <cell r="B6270" t="str">
            <v>APONTADOR OU APROPRIADOR COM ENCARGOS COMPLEMENTARES</v>
          </cell>
          <cell r="C6270" t="str">
            <v>H</v>
          </cell>
          <cell r="D6270">
            <v>19.23</v>
          </cell>
        </row>
        <row r="6271">
          <cell r="A6271">
            <v>90768</v>
          </cell>
          <cell r="B6271" t="str">
            <v>ARQUITETO DE OBRA JUNIOR COM ENCARGOS COMPLEMENTARES</v>
          </cell>
          <cell r="C6271" t="str">
            <v>H</v>
          </cell>
          <cell r="D6271">
            <v>54.22</v>
          </cell>
        </row>
        <row r="6272">
          <cell r="A6272">
            <v>90769</v>
          </cell>
          <cell r="B6272" t="str">
            <v>ARQUITETO DE OBRA PLENO COM ENCARGOS COMPLEMENTARES</v>
          </cell>
          <cell r="C6272" t="str">
            <v>H</v>
          </cell>
          <cell r="D6272">
            <v>76.84</v>
          </cell>
        </row>
        <row r="6273">
          <cell r="A6273">
            <v>90770</v>
          </cell>
          <cell r="B6273" t="str">
            <v>ARQUITETO DE OBRA SENIOR COM ENCARGOS COMPLEMENTARES</v>
          </cell>
          <cell r="C6273" t="str">
            <v>H</v>
          </cell>
          <cell r="D6273">
            <v>101.46</v>
          </cell>
        </row>
        <row r="6274">
          <cell r="A6274">
            <v>90771</v>
          </cell>
          <cell r="B6274" t="str">
            <v>AUXILIAR DE DESENHISTA COM ENCARGOS COMPLEMENTARES</v>
          </cell>
          <cell r="C6274" t="str">
            <v>H</v>
          </cell>
          <cell r="D6274">
            <v>46.18</v>
          </cell>
        </row>
        <row r="6275">
          <cell r="A6275">
            <v>90772</v>
          </cell>
          <cell r="B6275" t="str">
            <v>AUXILIAR DE ESCRITORIO COM ENCARGOS COMPLEMENTARES</v>
          </cell>
          <cell r="C6275" t="str">
            <v>H</v>
          </cell>
          <cell r="D6275">
            <v>17.010000000000002</v>
          </cell>
        </row>
        <row r="6276">
          <cell r="A6276">
            <v>90773</v>
          </cell>
          <cell r="B6276" t="str">
            <v>DESENHISTA COPISTA COM ENCARGOS COMPLEMENTARES</v>
          </cell>
          <cell r="C6276" t="str">
            <v>H</v>
          </cell>
          <cell r="D6276">
            <v>38.35</v>
          </cell>
        </row>
        <row r="6277">
          <cell r="A6277">
            <v>90775</v>
          </cell>
          <cell r="B6277" t="str">
            <v>DESENHISTA PROJETISTA COM ENCARGOS COMPLEMENTARES</v>
          </cell>
          <cell r="C6277" t="str">
            <v>H</v>
          </cell>
          <cell r="D6277">
            <v>49.67</v>
          </cell>
        </row>
        <row r="6278">
          <cell r="A6278">
            <v>90776</v>
          </cell>
          <cell r="B6278" t="str">
            <v>ENCARREGADO GERAL COM ENCARGOS COMPLEMENTARES</v>
          </cell>
          <cell r="C6278" t="str">
            <v>H</v>
          </cell>
          <cell r="D6278">
            <v>30.9</v>
          </cell>
        </row>
        <row r="6279">
          <cell r="A6279">
            <v>90777</v>
          </cell>
          <cell r="B6279" t="str">
            <v>ENGENHEIRO CIVIL DE OBRA JUNIOR COM ENCARGOS COMPLEMENTARES</v>
          </cell>
          <cell r="C6279" t="str">
            <v>H</v>
          </cell>
          <cell r="D6279">
            <v>73.8</v>
          </cell>
        </row>
        <row r="6280">
          <cell r="A6280">
            <v>90778</v>
          </cell>
          <cell r="B6280" t="str">
            <v>ENGENHEIRO CIVIL DE OBRA PLENO COM ENCARGOS COMPLEMENTARES</v>
          </cell>
          <cell r="C6280" t="str">
            <v>H</v>
          </cell>
          <cell r="D6280">
            <v>83.93</v>
          </cell>
        </row>
        <row r="6281">
          <cell r="A6281">
            <v>90779</v>
          </cell>
          <cell r="B6281" t="str">
            <v>ENGENHEIRO CIVIL DE OBRA SENIOR COM ENCARGOS COMPLEMENTARES</v>
          </cell>
          <cell r="C6281" t="str">
            <v>H</v>
          </cell>
          <cell r="D6281">
            <v>114.58</v>
          </cell>
        </row>
        <row r="6282">
          <cell r="A6282">
            <v>90780</v>
          </cell>
          <cell r="B6282" t="str">
            <v>MESTRE DE OBRAS COM ENCARGOS COMPLEMENTARES</v>
          </cell>
          <cell r="C6282" t="str">
            <v>H</v>
          </cell>
          <cell r="D6282">
            <v>43.67</v>
          </cell>
        </row>
        <row r="6283">
          <cell r="A6283">
            <v>90781</v>
          </cell>
          <cell r="B6283" t="str">
            <v>TOPOGRAFO COM ENCARGOS COMPLEMENTARES</v>
          </cell>
          <cell r="C6283" t="str">
            <v>H</v>
          </cell>
          <cell r="D6283">
            <v>32.71</v>
          </cell>
        </row>
        <row r="6284">
          <cell r="A6284">
            <v>91677</v>
          </cell>
          <cell r="B6284" t="str">
            <v>ENGENHEIRO ELETRICISTA COM ENCARGOS COMPLEMENTARES</v>
          </cell>
          <cell r="C6284" t="str">
            <v>H</v>
          </cell>
          <cell r="D6284">
            <v>75.02</v>
          </cell>
        </row>
        <row r="6285">
          <cell r="A6285">
            <v>91678</v>
          </cell>
          <cell r="B6285" t="str">
            <v>ENGENHEIRO SANITARISTA COM ENCARGOS COMPLEMENTARES</v>
          </cell>
          <cell r="C6285" t="str">
            <v>H</v>
          </cell>
          <cell r="D6285">
            <v>57.22</v>
          </cell>
        </row>
        <row r="6286">
          <cell r="A6286">
            <v>93556</v>
          </cell>
          <cell r="B6286" t="str">
            <v>FERRAMENTAS (ENCARGOS COMPLEMENTARES) - MENSALISTA</v>
          </cell>
          <cell r="C6286" t="str">
            <v>MES</v>
          </cell>
          <cell r="D6286">
            <v>93.64</v>
          </cell>
        </row>
        <row r="6287">
          <cell r="A6287">
            <v>93557</v>
          </cell>
          <cell r="B6287" t="str">
            <v>EPI (ENCARGOS COMPLEMENTARES) - MENSALISTA</v>
          </cell>
          <cell r="C6287" t="str">
            <v>MES</v>
          </cell>
          <cell r="D6287">
            <v>155.97</v>
          </cell>
        </row>
        <row r="6288">
          <cell r="A6288">
            <v>93558</v>
          </cell>
          <cell r="B6288" t="str">
            <v>MOTORISTA DE CAMINHAO COM ENCARGOS COMPLEMENTARES</v>
          </cell>
          <cell r="C6288" t="str">
            <v>MES</v>
          </cell>
          <cell r="D6288">
            <v>3624.09</v>
          </cell>
        </row>
        <row r="6289">
          <cell r="A6289">
            <v>93559</v>
          </cell>
          <cell r="B6289" t="str">
            <v>DESENHISTA DETALHISTA COM ENCARGOS COMPLEMENTARES</v>
          </cell>
          <cell r="C6289" t="str">
            <v>MES</v>
          </cell>
          <cell r="D6289">
            <v>6254.65</v>
          </cell>
        </row>
        <row r="6290">
          <cell r="A6290">
            <v>93560</v>
          </cell>
          <cell r="B6290" t="str">
            <v>DESENHISTA COPISTA COM ENCARGOS COMPLEMENTARES</v>
          </cell>
          <cell r="C6290" t="str">
            <v>MES</v>
          </cell>
          <cell r="D6290">
            <v>4645.8999999999996</v>
          </cell>
        </row>
        <row r="6291">
          <cell r="A6291">
            <v>93561</v>
          </cell>
          <cell r="B6291" t="str">
            <v>DESENHISTA PROJETISTA COM ENCARGOS COMPLEMENTARES</v>
          </cell>
          <cell r="C6291" t="str">
            <v>MES</v>
          </cell>
          <cell r="D6291">
            <v>5971.02</v>
          </cell>
        </row>
        <row r="6292">
          <cell r="A6292">
            <v>93562</v>
          </cell>
          <cell r="B6292" t="str">
            <v>AUXILIAR DE DESENHISTA COM ENCARGOS COMPLEMENTARES</v>
          </cell>
          <cell r="C6292" t="str">
            <v>MES</v>
          </cell>
          <cell r="D6292">
            <v>5557.73</v>
          </cell>
        </row>
        <row r="6293">
          <cell r="A6293">
            <v>93563</v>
          </cell>
          <cell r="B6293" t="str">
            <v>ALMOXARIFE COM ENCARGOS COMPLEMENTARES</v>
          </cell>
          <cell r="C6293" t="str">
            <v>MES</v>
          </cell>
          <cell r="D6293">
            <v>3465.01</v>
          </cell>
        </row>
        <row r="6294">
          <cell r="A6294">
            <v>93564</v>
          </cell>
          <cell r="B6294" t="str">
            <v>APONTADOR OU APROPRIADOR COM ENCARGOS COMPLEMENTARES</v>
          </cell>
          <cell r="C6294" t="str">
            <v>MES</v>
          </cell>
          <cell r="D6294">
            <v>3422.34</v>
          </cell>
        </row>
        <row r="6295">
          <cell r="A6295">
            <v>93565</v>
          </cell>
          <cell r="B6295" t="str">
            <v>ENGENHEIRO CIVIL DE OBRA JUNIOR COM ENCARGOS COMPLEMENTARES</v>
          </cell>
          <cell r="C6295" t="str">
            <v>MES</v>
          </cell>
          <cell r="D6295">
            <v>13027.01</v>
          </cell>
        </row>
        <row r="6296">
          <cell r="A6296">
            <v>93566</v>
          </cell>
          <cell r="B6296" t="str">
            <v>AUXILIAR DE ESCRITORIO COM ENCARGOS COMPLEMENTARES</v>
          </cell>
          <cell r="C6296" t="str">
            <v>MES</v>
          </cell>
          <cell r="D6296">
            <v>3038.56</v>
          </cell>
        </row>
        <row r="6297">
          <cell r="A6297">
            <v>93567</v>
          </cell>
          <cell r="B6297" t="str">
            <v>ENGENHEIRO CIVIL DE OBRA PLENO COM ENCARGOS COMPLEMENTARES</v>
          </cell>
          <cell r="C6297" t="str">
            <v>MES</v>
          </cell>
          <cell r="D6297">
            <v>14816.21</v>
          </cell>
        </row>
        <row r="6298">
          <cell r="A6298">
            <v>93568</v>
          </cell>
          <cell r="B6298" t="str">
            <v>ENGENHEIRO CIVIL DE OBRA SENIOR COM ENCARGOS COMPLEMENTARES</v>
          </cell>
          <cell r="C6298" t="str">
            <v>MES</v>
          </cell>
          <cell r="D6298">
            <v>20223.580000000002</v>
          </cell>
        </row>
        <row r="6299">
          <cell r="A6299">
            <v>93569</v>
          </cell>
          <cell r="B6299" t="str">
            <v>ARQUITETO JUNIOR COM ENCARGOS COMPLEMENTARES</v>
          </cell>
          <cell r="C6299" t="str">
            <v>MES</v>
          </cell>
          <cell r="D6299">
            <v>9585.7099999999991</v>
          </cell>
        </row>
        <row r="6300">
          <cell r="A6300">
            <v>93570</v>
          </cell>
          <cell r="B6300" t="str">
            <v>ARQUITETO PLENO COM ENCARGOS COMPLEMENTARES</v>
          </cell>
          <cell r="C6300" t="str">
            <v>MES</v>
          </cell>
          <cell r="D6300">
            <v>13581.6</v>
          </cell>
        </row>
        <row r="6301">
          <cell r="A6301">
            <v>93571</v>
          </cell>
          <cell r="B6301" t="str">
            <v>ARQUITETO SENIOR COM ENCARGOS COMPLEMENTARES</v>
          </cell>
          <cell r="C6301" t="str">
            <v>MES</v>
          </cell>
          <cell r="D6301">
            <v>17929.96</v>
          </cell>
        </row>
        <row r="6302">
          <cell r="A6302">
            <v>93572</v>
          </cell>
          <cell r="B6302" t="str">
            <v>ENCARREGADO GERAL DE OBRAS COM ENCARGOS COMPLEMENTARES</v>
          </cell>
          <cell r="C6302" t="str">
            <v>MES</v>
          </cell>
          <cell r="D6302">
            <v>5476.46</v>
          </cell>
        </row>
        <row r="6303">
          <cell r="A6303">
            <v>94295</v>
          </cell>
          <cell r="B6303" t="str">
            <v>MESTRE DE OBRAS COM ENCARGOS COMPLEMENTARES</v>
          </cell>
          <cell r="C6303" t="str">
            <v>MES</v>
          </cell>
          <cell r="D6303">
            <v>7702.88</v>
          </cell>
        </row>
        <row r="6304">
          <cell r="A6304">
            <v>94296</v>
          </cell>
          <cell r="B6304" t="str">
            <v>TOPOGRAFO COM ENCARGOS COMPLEMENTARES</v>
          </cell>
          <cell r="C6304" t="str">
            <v>MES</v>
          </cell>
          <cell r="D6304">
            <v>6067.15</v>
          </cell>
        </row>
        <row r="6305">
          <cell r="A6305">
            <v>95308</v>
          </cell>
          <cell r="B6305" t="str">
            <v>CURSO DE CAPACITAÇÃO PARA AJUDANTE DE ARMADOR (ENCARGOS COMPLEMENTARES) - HORISTA</v>
          </cell>
          <cell r="C6305" t="str">
            <v>H</v>
          </cell>
          <cell r="D6305">
            <v>0.09</v>
          </cell>
        </row>
        <row r="6306">
          <cell r="A6306">
            <v>95309</v>
          </cell>
          <cell r="B6306" t="str">
            <v>CURSO DE CAPACITAÇÃO PARA AJUDANTE DE CARPINTEIRO (ENCARGOS COMPLEMENTARES) - HORISTA</v>
          </cell>
          <cell r="C6306" t="str">
            <v>H</v>
          </cell>
          <cell r="D6306">
            <v>0.13</v>
          </cell>
        </row>
        <row r="6307">
          <cell r="A6307">
            <v>95310</v>
          </cell>
          <cell r="B6307" t="str">
            <v>CURSO DE CAPACITAÇÃO PARA AJUDANTE DE ESTRUTURA METÁLICA (ENCARGOS COMPLEMENTARES) - HORISTA</v>
          </cell>
          <cell r="C6307" t="str">
            <v>H</v>
          </cell>
          <cell r="D6307">
            <v>0.09</v>
          </cell>
        </row>
        <row r="6308">
          <cell r="A6308">
            <v>95311</v>
          </cell>
          <cell r="B6308" t="str">
            <v>CURSO DE CAPACITAÇÃO PARA AJUDANTE DE OPERAÇÃO EM GERAL (ENCARGOS COMPLEMENTARES) - HORISTA</v>
          </cell>
          <cell r="C6308" t="str">
            <v>H</v>
          </cell>
          <cell r="D6308">
            <v>0.09</v>
          </cell>
        </row>
        <row r="6309">
          <cell r="A6309">
            <v>95312</v>
          </cell>
          <cell r="B6309" t="str">
            <v>CURSO DE CAPACITAÇÃO PARA AJUDANTE DE PEDREIRO (ENCARGOS COMPLEMENTARES) - HORISTA</v>
          </cell>
          <cell r="C6309" t="str">
            <v>H</v>
          </cell>
          <cell r="D6309">
            <v>0.11</v>
          </cell>
        </row>
        <row r="6310">
          <cell r="A6310">
            <v>95313</v>
          </cell>
          <cell r="B6310" t="str">
            <v>CURSO DE CAPACITAÇÃO PARA AJUDANTE ESPECIALIZADO (ENCARGOS COMPLEMENTARES) - HORISTA</v>
          </cell>
          <cell r="C6310" t="str">
            <v>H</v>
          </cell>
          <cell r="D6310">
            <v>0.11</v>
          </cell>
        </row>
        <row r="6311">
          <cell r="A6311">
            <v>95314</v>
          </cell>
          <cell r="B6311" t="str">
            <v>CURSO DE CAPACITAÇÃO PARA ARMADOR (ENCARGOS COMPLEMENTARES) - HORISTA</v>
          </cell>
          <cell r="C6311" t="str">
            <v>H</v>
          </cell>
          <cell r="D6311">
            <v>0.13</v>
          </cell>
        </row>
        <row r="6312">
          <cell r="A6312">
            <v>95315</v>
          </cell>
          <cell r="B6312" t="str">
            <v>CURSO DE CAPACITAÇÃO PARA ASSENTADOR DE TUBOS (ENCARGOS COMPLEMENTARES) - HORISTA</v>
          </cell>
          <cell r="C6312" t="str">
            <v>H</v>
          </cell>
          <cell r="D6312">
            <v>0.17</v>
          </cell>
        </row>
        <row r="6313">
          <cell r="A6313">
            <v>95316</v>
          </cell>
          <cell r="B6313" t="str">
            <v>CURSO DE CAPACITAÇÃO PARA AUXILIAR DE ELETRICISTA (ENCARGOS COMPLEMENTARES) - HORISTA</v>
          </cell>
          <cell r="C6313" t="str">
            <v>H</v>
          </cell>
          <cell r="D6313">
            <v>0.3</v>
          </cell>
        </row>
        <row r="6314">
          <cell r="A6314">
            <v>95317</v>
          </cell>
          <cell r="B6314" t="str">
            <v>CURSO DE CAPACITAÇÃO PARA AUXILIAR DE ENCANADOR OU BOMBEIRO HIDRÁULICO (ENCARGOS COMPLEMENTARES) - HORISTA</v>
          </cell>
          <cell r="C6314" t="str">
            <v>H</v>
          </cell>
          <cell r="D6314">
            <v>0.14000000000000001</v>
          </cell>
        </row>
        <row r="6315">
          <cell r="A6315">
            <v>95318</v>
          </cell>
          <cell r="B6315" t="str">
            <v>CURSO DE CAPACITAÇÃO PARA AUXILIAR DE LABORATÓRIO (ENCARGOS COMPLEMENTARES) - HORISTA</v>
          </cell>
          <cell r="C6315" t="str">
            <v>H</v>
          </cell>
          <cell r="D6315">
            <v>0.14000000000000001</v>
          </cell>
        </row>
        <row r="6316">
          <cell r="A6316">
            <v>95319</v>
          </cell>
          <cell r="B6316" t="str">
            <v>CURSO DE CAPACITAÇÃO PARA AUXILIAR DE MECÂNICO (ENCARGOS COMPLEMENTARES) - HORISTA</v>
          </cell>
          <cell r="C6316" t="str">
            <v>H</v>
          </cell>
          <cell r="D6316">
            <v>0.1</v>
          </cell>
        </row>
        <row r="6317">
          <cell r="A6317">
            <v>95320</v>
          </cell>
          <cell r="B6317" t="str">
            <v>CURSO DE CAPACITAÇÃO PARA AUXILIAR DE SERRALHEIRO (ENCARGOS COMPLEMENTARES) - HORISTA</v>
          </cell>
          <cell r="C6317" t="str">
            <v>H</v>
          </cell>
          <cell r="D6317">
            <v>0.1</v>
          </cell>
        </row>
        <row r="6318">
          <cell r="A6318">
            <v>95321</v>
          </cell>
          <cell r="B6318" t="str">
            <v>CURSO DE CAPACITAÇÃO PARA AUXILIAR DE SERVIÇOS GERAIS (ENCARGOS COMPLEMENTARES) - HORISTA</v>
          </cell>
          <cell r="C6318" t="str">
            <v>H</v>
          </cell>
          <cell r="D6318">
            <v>0.09</v>
          </cell>
        </row>
        <row r="6319">
          <cell r="A6319">
            <v>95322</v>
          </cell>
          <cell r="B6319" t="str">
            <v>CURSO DE CAPACITAÇÃO PARA AUXILIAR DE TOPÓGRAFO (ENCARGOS COMPLEMENTARES) - HORISTA</v>
          </cell>
          <cell r="C6319" t="str">
            <v>H</v>
          </cell>
          <cell r="D6319">
            <v>0.08</v>
          </cell>
        </row>
        <row r="6320">
          <cell r="A6320">
            <v>95323</v>
          </cell>
          <cell r="B6320" t="str">
            <v>CURSO DE CAPACITAÇÃO PARA AUXILIAR TÉCNICO DE ENGENHARIA (ENCARGOS COMPLEMENTARES) - HORISTA</v>
          </cell>
          <cell r="C6320" t="str">
            <v>H</v>
          </cell>
          <cell r="D6320">
            <v>0.14000000000000001</v>
          </cell>
        </row>
        <row r="6321">
          <cell r="A6321">
            <v>95324</v>
          </cell>
          <cell r="B6321" t="str">
            <v>CURSO DE CAPACITAÇÃO PARA AZULEJISTA OU LADRILHISTA (ENCARGOS COMPLEMENTARES) - HORISTA</v>
          </cell>
          <cell r="C6321" t="str">
            <v>H</v>
          </cell>
          <cell r="D6321">
            <v>0.19</v>
          </cell>
        </row>
        <row r="6322">
          <cell r="A6322">
            <v>95325</v>
          </cell>
          <cell r="B6322" t="str">
            <v>CURSO DE CAPACITAÇÃO PARA BLASTER, DINAMITADOR OU CABO DE FOGO (ENCARGOS COMPLEMENTARES) - HORISTA</v>
          </cell>
          <cell r="C6322" t="str">
            <v>H</v>
          </cell>
          <cell r="D6322">
            <v>0.17</v>
          </cell>
        </row>
        <row r="6323">
          <cell r="A6323">
            <v>95326</v>
          </cell>
          <cell r="B6323" t="str">
            <v>CURSO DE CAPACITAÇÃO PARA CADASTRISTA DE REDES DE AGUA E ESGOTO (ENCARGOS COMPLEMENTARES) - HORISTA</v>
          </cell>
          <cell r="C6323" t="str">
            <v>H</v>
          </cell>
          <cell r="D6323">
            <v>0.05</v>
          </cell>
        </row>
        <row r="6324">
          <cell r="A6324">
            <v>95327</v>
          </cell>
          <cell r="B6324" t="str">
            <v>CURSO DE CAPACITAÇÃO PARA CALAFETADOR/CALAFATE (ENCARGOS COMPLEMENTARES) - HORISTA</v>
          </cell>
          <cell r="C6324" t="str">
            <v>H</v>
          </cell>
          <cell r="D6324">
            <v>0.21</v>
          </cell>
        </row>
        <row r="6325">
          <cell r="A6325">
            <v>95328</v>
          </cell>
          <cell r="B6325" t="str">
            <v>CURSO DE CAPACITAÇÃO PARA CALCETEIRO (ENCARGOS COMPLEMENTARES) - HORISTA</v>
          </cell>
          <cell r="C6325" t="str">
            <v>H</v>
          </cell>
          <cell r="D6325">
            <v>0.09</v>
          </cell>
        </row>
        <row r="6326">
          <cell r="A6326">
            <v>95329</v>
          </cell>
          <cell r="B6326" t="str">
            <v>CURSO DE CAPACITAÇÃO PARA CARPINTEIRO DE ESQUADRIA (ENCARGOS COMPLEMENTARES) - HORISTA</v>
          </cell>
          <cell r="C6326" t="str">
            <v>H</v>
          </cell>
          <cell r="D6326">
            <v>0.15</v>
          </cell>
        </row>
        <row r="6327">
          <cell r="A6327">
            <v>95330</v>
          </cell>
          <cell r="B6327" t="str">
            <v>CURSO DE CAPACITAÇÃO PARA CARPINTEIRO DE FÔRMAS (ENCARGOS COMPLEMENTARES) - HORISTA</v>
          </cell>
          <cell r="C6327" t="str">
            <v>H</v>
          </cell>
          <cell r="D6327">
            <v>0.13</v>
          </cell>
        </row>
        <row r="6328">
          <cell r="A6328">
            <v>95331</v>
          </cell>
          <cell r="B6328" t="str">
            <v>CURSO DE CAPACITAÇÃO PARA CAVOUQUEIRO OU OPERADOR PERFURATRIZ/ROMPEDOR (ENCARGOS COMPLEMENTARES) - HORISTA</v>
          </cell>
          <cell r="C6328" t="str">
            <v>H</v>
          </cell>
          <cell r="D6328">
            <v>0.1</v>
          </cell>
        </row>
        <row r="6329">
          <cell r="A6329">
            <v>95332</v>
          </cell>
          <cell r="B6329" t="str">
            <v>CURSO DE CAPACITAÇÃO PARA ELETRICISTA (ENCARGOS COMPLEMENTARES) - HORISTA</v>
          </cell>
          <cell r="C6329" t="str">
            <v>H</v>
          </cell>
          <cell r="D6329">
            <v>0.43</v>
          </cell>
        </row>
        <row r="6330">
          <cell r="A6330">
            <v>95333</v>
          </cell>
          <cell r="B6330" t="str">
            <v>CURSO DE CAPACITAÇÃO PARA ELETRICISTA INDUSTRIAL (ENCARGOS COMPLEMENTARES) - HORISTA</v>
          </cell>
          <cell r="C6330" t="str">
            <v>H</v>
          </cell>
          <cell r="D6330">
            <v>0.43</v>
          </cell>
        </row>
        <row r="6331">
          <cell r="A6331">
            <v>95334</v>
          </cell>
          <cell r="B6331" t="str">
            <v>CURSO DE CAPACITAÇÃO PARA ELETROTÉCNICO (ENCARGOS COMPLEMENTARES) - HORISTA</v>
          </cell>
          <cell r="C6331" t="str">
            <v>H</v>
          </cell>
          <cell r="D6331">
            <v>0.41</v>
          </cell>
        </row>
        <row r="6332">
          <cell r="A6332">
            <v>95335</v>
          </cell>
          <cell r="B6332" t="str">
            <v>CURSO DE CAPACITAÇÃO PARA ENCANADOR OU BOMBEIRO HIDRÁULICO (ENCARGOS COMPLEMENTARES) - HORISTA</v>
          </cell>
          <cell r="C6332" t="str">
            <v>H</v>
          </cell>
          <cell r="D6332">
            <v>0.21</v>
          </cell>
        </row>
        <row r="6333">
          <cell r="A6333">
            <v>95336</v>
          </cell>
          <cell r="B6333" t="str">
            <v>CURSO DE CAPACITAÇÃO PARA ESTUCADOR (ENCARGOS COMPLEMENTARES) - HORISTA</v>
          </cell>
          <cell r="C6333" t="str">
            <v>H</v>
          </cell>
          <cell r="D6333">
            <v>0.14000000000000001</v>
          </cell>
        </row>
        <row r="6334">
          <cell r="A6334">
            <v>95337</v>
          </cell>
          <cell r="B6334" t="str">
            <v>CURSO DE CAPACITAÇÃO PARA GESSEIRO (ENCARGOS COMPLEMENTARES) - HORISTA</v>
          </cell>
          <cell r="C6334" t="str">
            <v>H</v>
          </cell>
          <cell r="D6334">
            <v>0.13</v>
          </cell>
        </row>
        <row r="6335">
          <cell r="A6335">
            <v>95338</v>
          </cell>
          <cell r="B6335" t="str">
            <v>CURSO DE CAPACITAÇÃO PARA IMPERMEABILIZADOR (ENCARGOS COMPLEMENTARES) - HORISTA</v>
          </cell>
          <cell r="C6335" t="str">
            <v>H</v>
          </cell>
          <cell r="D6335">
            <v>0.24</v>
          </cell>
        </row>
        <row r="6336">
          <cell r="A6336">
            <v>95339</v>
          </cell>
          <cell r="B6336" t="str">
            <v>CURSO DE CAPACITAÇÃO PARA MAÇARIQUEIRO (ENCARGOS COMPLEMENTARES) - HORISTA</v>
          </cell>
          <cell r="C6336" t="str">
            <v>H</v>
          </cell>
          <cell r="D6336">
            <v>0.18</v>
          </cell>
        </row>
        <row r="6337">
          <cell r="A6337">
            <v>95340</v>
          </cell>
          <cell r="B6337" t="str">
            <v>CURSO DE CAPACITAÇÃO PARA MARCENEIRO (ENCARGOS COMPLEMENTARES) - HORISTA</v>
          </cell>
          <cell r="C6337" t="str">
            <v>H</v>
          </cell>
          <cell r="D6337">
            <v>0.17</v>
          </cell>
        </row>
        <row r="6338">
          <cell r="A6338">
            <v>95341</v>
          </cell>
          <cell r="B6338" t="str">
            <v>CURSO DE CAPACITAÇÃO PARA MARMORISTA/GRANITEIRO (ENCARGOS COMPLEMENTARES) - HORISTA</v>
          </cell>
          <cell r="C6338" t="str">
            <v>H</v>
          </cell>
          <cell r="D6338">
            <v>0.17</v>
          </cell>
        </row>
        <row r="6339">
          <cell r="A6339">
            <v>95342</v>
          </cell>
          <cell r="B6339" t="str">
            <v>CURSO DE CAPACITAÇÃO PARA MECÂNICO DE EQUIPAMENTOS PESADOS (ENCARGOS COMPLEMENTARES) - HORISTA</v>
          </cell>
          <cell r="C6339" t="str">
            <v>H</v>
          </cell>
          <cell r="D6339">
            <v>0.13</v>
          </cell>
        </row>
        <row r="6340">
          <cell r="A6340">
            <v>95343</v>
          </cell>
          <cell r="B6340" t="str">
            <v>CURSO DE CAPACITAÇÃO PARA MONTADOR  DE TUBO AÇO/EQUIPAMENTOS (ENCARGOS COMPLEMENTARES) - HORISTA</v>
          </cell>
          <cell r="C6340" t="str">
            <v>H</v>
          </cell>
          <cell r="D6340">
            <v>0.19</v>
          </cell>
        </row>
        <row r="6341">
          <cell r="A6341">
            <v>95344</v>
          </cell>
          <cell r="B6341" t="str">
            <v>CURSO DE CAPACITAÇÃO PARA MONTADOR DE ESTRUTURA METÁLICA (ENCARGOS COMPLEMENTARES) - HORISTA</v>
          </cell>
          <cell r="C6341" t="str">
            <v>H</v>
          </cell>
          <cell r="D6341">
            <v>0.13</v>
          </cell>
        </row>
        <row r="6342">
          <cell r="A6342">
            <v>95345</v>
          </cell>
          <cell r="B6342" t="str">
            <v>CURSO DE CAPACITAÇÃO PARA MONTADOR ELETROMECÂNICO (ENCARGOS COMPLEMENTARES) - HORISTA</v>
          </cell>
          <cell r="C6342" t="str">
            <v>H</v>
          </cell>
          <cell r="D6342">
            <v>0.39</v>
          </cell>
        </row>
        <row r="6343">
          <cell r="A6343">
            <v>95346</v>
          </cell>
          <cell r="B6343" t="str">
            <v>CURSO DE CAPACITAÇÃO PARA MOTORISTA DE BASCULANTE (ENCARGOS COMPLEMENTARES) - HORISTA</v>
          </cell>
          <cell r="C6343" t="str">
            <v>H</v>
          </cell>
          <cell r="D6343">
            <v>0.05</v>
          </cell>
        </row>
        <row r="6344">
          <cell r="A6344">
            <v>95347</v>
          </cell>
          <cell r="B6344" t="str">
            <v>CURSO DE CAPACITAÇÃO PARA MOTORISTA DE CAMINHÃO (ENCARGOS COMPLEMENTARES) - HORISTA</v>
          </cell>
          <cell r="C6344" t="str">
            <v>H</v>
          </cell>
          <cell r="D6344">
            <v>0.06</v>
          </cell>
        </row>
        <row r="6345">
          <cell r="A6345">
            <v>95348</v>
          </cell>
          <cell r="B6345" t="str">
            <v>CURSO DE CAPACITAÇÃO PARA MOTORISTA DE CAMINHÃO E CARRETA (ENCARGOS COMPLEMENTARES) - HORISTA</v>
          </cell>
          <cell r="C6345" t="str">
            <v>H</v>
          </cell>
          <cell r="D6345">
            <v>0.08</v>
          </cell>
        </row>
        <row r="6346">
          <cell r="A6346">
            <v>95349</v>
          </cell>
          <cell r="B6346" t="str">
            <v>CURSO DE CAPACITAÇÃO PARA MOTORISTA DE VEÍCULO LEVE (ENCARGOS COMPLEMENTARES) - HORISTA</v>
          </cell>
          <cell r="C6346" t="str">
            <v>H</v>
          </cell>
          <cell r="D6346">
            <v>0.05</v>
          </cell>
        </row>
        <row r="6347">
          <cell r="A6347">
            <v>95350</v>
          </cell>
          <cell r="B6347" t="str">
            <v>CURSO DE CAPACITAÇÃO PARA MOTORISTA DE VEÍCULO PESADO (ENCARGOS COMPLEMENTARES) - HORISTA</v>
          </cell>
          <cell r="C6347" t="str">
            <v>H</v>
          </cell>
          <cell r="D6347">
            <v>7.0000000000000007E-2</v>
          </cell>
        </row>
        <row r="6348">
          <cell r="A6348">
            <v>95351</v>
          </cell>
          <cell r="B6348" t="str">
            <v>CURSO DE CAPACITAÇÃO PARA MOTORISTA OPERADOR DE MUNCK (ENCARGOS COMPLEMENTARES) - HORISTA</v>
          </cell>
          <cell r="C6348" t="str">
            <v>H</v>
          </cell>
          <cell r="D6348">
            <v>0.2</v>
          </cell>
        </row>
        <row r="6349">
          <cell r="A6349">
            <v>95352</v>
          </cell>
          <cell r="B6349" t="str">
            <v>CURSO DE CAPACITAÇÃO PARA NIVELADOR (ENCARGOS COMPLEMENTARES) - HORISTA</v>
          </cell>
          <cell r="C6349" t="str">
            <v>H</v>
          </cell>
          <cell r="D6349">
            <v>0.1</v>
          </cell>
        </row>
        <row r="6350">
          <cell r="A6350">
            <v>95354</v>
          </cell>
          <cell r="B6350" t="str">
            <v>CURSO DE CAPACITAÇÃO PARA OPERADOR DE BETONEIRA (CAMINHÃO) (ENCARGOS COMPLEMENTARES) - HORISTA</v>
          </cell>
          <cell r="C6350" t="str">
            <v>H</v>
          </cell>
          <cell r="D6350">
            <v>0.08</v>
          </cell>
        </row>
        <row r="6351">
          <cell r="A6351">
            <v>95355</v>
          </cell>
          <cell r="B6351" t="str">
            <v>CURSO DE CAPACITAÇÃO PARA OPERADOR DE COMPRESSOR OU COMPRESSORISTA (ENCARGOS COMPLEMENTARES) - HORISTA</v>
          </cell>
          <cell r="C6351" t="str">
            <v>H</v>
          </cell>
          <cell r="D6351">
            <v>0.09</v>
          </cell>
        </row>
        <row r="6352">
          <cell r="A6352">
            <v>95356</v>
          </cell>
          <cell r="B6352" t="str">
            <v>CURSO DE CAPACITAÇÃO PARA OPERADOR DE DEMARCADORA DE FAIXAS (ENCARGOS COMPLEMENTARES) - HORISTA</v>
          </cell>
          <cell r="C6352" t="str">
            <v>H</v>
          </cell>
          <cell r="D6352">
            <v>0.1</v>
          </cell>
        </row>
        <row r="6353">
          <cell r="A6353">
            <v>95357</v>
          </cell>
          <cell r="B6353" t="str">
            <v>CURSO DE CAPACITAÇÃO PARA OPERADOR DE ESCAVADEIRA (ENCARGOS COMPLEMENTARES) - HORISTA</v>
          </cell>
          <cell r="C6353" t="str">
            <v>H</v>
          </cell>
          <cell r="D6353">
            <v>0.16</v>
          </cell>
        </row>
        <row r="6354">
          <cell r="A6354">
            <v>95358</v>
          </cell>
          <cell r="B6354" t="str">
            <v>CURSO DE CAPACITAÇÃO PARA OPERADOR DE GUINCHO (ENCARGOS COMPLEMENTARES) - HORISTA</v>
          </cell>
          <cell r="C6354" t="str">
            <v>H</v>
          </cell>
          <cell r="D6354">
            <v>0.19</v>
          </cell>
        </row>
        <row r="6355">
          <cell r="A6355">
            <v>95359</v>
          </cell>
          <cell r="B6355" t="str">
            <v>CURSO DE CAPACITAÇÃO PARA OPERADOR DE GUINDASTE (ENCARGOS COMPLEMENTARES) - HORISTA</v>
          </cell>
          <cell r="C6355" t="str">
            <v>H</v>
          </cell>
          <cell r="D6355">
            <v>0.17</v>
          </cell>
        </row>
        <row r="6356">
          <cell r="A6356">
            <v>95360</v>
          </cell>
          <cell r="B6356" t="str">
            <v>CURSO DE CAPACITAÇÃO PARA OPERADOR DE MÁQUINAS E EQUIPAMENTOS (ENCARGOS COMPLEMENTARES) - HORISTA</v>
          </cell>
          <cell r="C6356" t="str">
            <v>H</v>
          </cell>
          <cell r="D6356">
            <v>0.14000000000000001</v>
          </cell>
        </row>
        <row r="6357">
          <cell r="A6357">
            <v>95361</v>
          </cell>
          <cell r="B6357" t="str">
            <v>CURSO DE CAPACITAÇÃO PARA OPERADOR DE MARTELETE OU MARTELETEIRO (ENCARGOS COMPLEMENTARES) - HORISTA</v>
          </cell>
          <cell r="C6357" t="str">
            <v>H</v>
          </cell>
          <cell r="D6357">
            <v>0.08</v>
          </cell>
        </row>
        <row r="6358">
          <cell r="A6358">
            <v>95362</v>
          </cell>
          <cell r="B6358" t="str">
            <v>CURSO DE CAPACITAÇÃO PARA OPERADOR DE MOTO-ESCREIPER (ENCARGOS COMPLEMENTARES) - HORISTA</v>
          </cell>
          <cell r="C6358" t="str">
            <v>H</v>
          </cell>
          <cell r="D6358">
            <v>0.11</v>
          </cell>
        </row>
        <row r="6359">
          <cell r="A6359">
            <v>95363</v>
          </cell>
          <cell r="B6359" t="str">
            <v>CURSO DE CAPACITAÇÃO PARA OPERADOR DE MOTONIVELADORA (ENCARGOS COMPLEMENTARES) - HORISTA</v>
          </cell>
          <cell r="C6359" t="str">
            <v>H</v>
          </cell>
          <cell r="D6359">
            <v>0.13</v>
          </cell>
        </row>
        <row r="6360">
          <cell r="A6360">
            <v>95364</v>
          </cell>
          <cell r="B6360" t="str">
            <v>CURSO DE CAPACITAÇÃO PARA OPERADOR DE PÁ CARREGADEIRA (ENCARGOS COMPLEMENTARES) - HORISTA</v>
          </cell>
          <cell r="C6360" t="str">
            <v>H</v>
          </cell>
          <cell r="D6360">
            <v>0.11</v>
          </cell>
        </row>
        <row r="6361">
          <cell r="A6361">
            <v>95365</v>
          </cell>
          <cell r="B6361" t="str">
            <v>CURSO DE CAPACITAÇÃO PARA OPERADOR DE PAVIMENTADORA (ENCARGOS COMPLEMENTARES) - HORISTA</v>
          </cell>
          <cell r="C6361" t="str">
            <v>H</v>
          </cell>
          <cell r="D6361">
            <v>0.11</v>
          </cell>
        </row>
        <row r="6362">
          <cell r="A6362">
            <v>95366</v>
          </cell>
          <cell r="B6362" t="str">
            <v>CURSO DE CAPACITAÇÃO PARA OPERADOR DE ROLO COMPACTADOR (ENCARGOS COMPLEMENTARES) - HORISTA</v>
          </cell>
          <cell r="C6362" t="str">
            <v>H</v>
          </cell>
          <cell r="D6362">
            <v>0.08</v>
          </cell>
        </row>
        <row r="6363">
          <cell r="A6363">
            <v>95367</v>
          </cell>
          <cell r="B6363" t="str">
            <v>CURSO DE CAPACITAÇÃO PARA OPERADOR DE USINA DE ASFALTO, DE SOLOS OU DE CONCRETO (ENCARGOS COMPLEMENTARES) - HORISTA</v>
          </cell>
          <cell r="C6363" t="str">
            <v>H</v>
          </cell>
          <cell r="D6363">
            <v>0.09</v>
          </cell>
        </row>
        <row r="6364">
          <cell r="A6364">
            <v>95368</v>
          </cell>
          <cell r="B6364" t="str">
            <v>CURSO DE CAPACITAÇÃO PARA OPERADOR JATO DE AREIA OU JATISTA (ENCARGOS COMPLEMENTARES) - HORISTA</v>
          </cell>
          <cell r="C6364" t="str">
            <v>H</v>
          </cell>
          <cell r="D6364">
            <v>0.19</v>
          </cell>
        </row>
        <row r="6365">
          <cell r="A6365">
            <v>95369</v>
          </cell>
          <cell r="B6365" t="str">
            <v>CURSO DE CAPACITAÇÃO PARA OPERADOR PARA BATE ESTACAS (ENCARGOS COMPLEMENTARES) - HORISTA</v>
          </cell>
          <cell r="C6365" t="str">
            <v>H</v>
          </cell>
          <cell r="D6365">
            <v>0.12</v>
          </cell>
        </row>
        <row r="6366">
          <cell r="A6366">
            <v>95370</v>
          </cell>
          <cell r="B6366" t="str">
            <v>CURSO DE CAPACITAÇÃO PARA PASTILHEIRO (ENCARGOS COMPLEMENTARES) - HORISTA</v>
          </cell>
          <cell r="C6366" t="str">
            <v>H</v>
          </cell>
          <cell r="D6366">
            <v>0.19</v>
          </cell>
        </row>
        <row r="6367">
          <cell r="A6367">
            <v>95371</v>
          </cell>
          <cell r="B6367" t="str">
            <v>CURSO DE CAPACITAÇÃO PARA PEDREIRO (ENCARGOS COMPLEMENTARES) - HORISTA</v>
          </cell>
          <cell r="C6367" t="str">
            <v>H</v>
          </cell>
          <cell r="D6367">
            <v>0.24</v>
          </cell>
        </row>
        <row r="6368">
          <cell r="A6368">
            <v>95372</v>
          </cell>
          <cell r="B6368" t="str">
            <v>CURSO DE CAPACITAÇÃO PARA PINTOR (ENCARGOS COMPLEMENTARES) - HORISTA</v>
          </cell>
          <cell r="C6368" t="str">
            <v>H</v>
          </cell>
          <cell r="D6368">
            <v>0.17</v>
          </cell>
        </row>
        <row r="6369">
          <cell r="A6369">
            <v>95373</v>
          </cell>
          <cell r="B6369" t="str">
            <v>CURSO DE CAPACITAÇÃO PARA PINTOR DE LETREIROS (ENCARGOS COMPLEMENTARES) - HORISTA</v>
          </cell>
          <cell r="C6369" t="str">
            <v>H</v>
          </cell>
          <cell r="D6369">
            <v>0.17</v>
          </cell>
        </row>
        <row r="6370">
          <cell r="A6370">
            <v>95374</v>
          </cell>
          <cell r="B6370" t="str">
            <v>CURSO DE CAPACITAÇÃO PARA PINTOR PARA TINTA EPÓXI (ENCARGOS COMPLEMENTARES) - HORISTA</v>
          </cell>
          <cell r="C6370" t="str">
            <v>H</v>
          </cell>
          <cell r="D6370">
            <v>0.18</v>
          </cell>
        </row>
        <row r="6371">
          <cell r="A6371">
            <v>95375</v>
          </cell>
          <cell r="B6371" t="str">
            <v>CURSO DE CAPACITAÇÃO PARA POCEIRO (ENCARGOS COMPLEMENTARES) - HORISTA</v>
          </cell>
          <cell r="C6371" t="str">
            <v>H</v>
          </cell>
          <cell r="D6371">
            <v>0.23</v>
          </cell>
        </row>
        <row r="6372">
          <cell r="A6372">
            <v>95376</v>
          </cell>
          <cell r="B6372" t="str">
            <v>CURSO DE CAPACITAÇÃO PARA RASTELEIRO (ENCARGOS COMPLEMENTARES) - HORISTA</v>
          </cell>
          <cell r="C6372" t="str">
            <v>H</v>
          </cell>
          <cell r="D6372">
            <v>0.04</v>
          </cell>
        </row>
        <row r="6373">
          <cell r="A6373">
            <v>95377</v>
          </cell>
          <cell r="B6373" t="str">
            <v>CURSO DE CAPACITAÇÃO PARA SERRALHEIRO (ENCARGOS COMPLEMENTARES) - HORISTA</v>
          </cell>
          <cell r="C6373" t="str">
            <v>H</v>
          </cell>
          <cell r="D6373">
            <v>0.13</v>
          </cell>
        </row>
        <row r="6374">
          <cell r="A6374">
            <v>95378</v>
          </cell>
          <cell r="B6374" t="str">
            <v>CURSO DE CAPACITAÇÃO PARA SERVENTE (ENCARGOS COMPLEMENTARES) - HORISTA</v>
          </cell>
          <cell r="C6374" t="str">
            <v>H</v>
          </cell>
          <cell r="D6374">
            <v>0.16</v>
          </cell>
        </row>
        <row r="6375">
          <cell r="A6375">
            <v>95379</v>
          </cell>
          <cell r="B6375" t="str">
            <v>CURSO DE CAPACITAÇÃO PARA SOLDADOR (ENCARGOS COMPLEMENTARES) - HORISTA</v>
          </cell>
          <cell r="C6375" t="str">
            <v>H</v>
          </cell>
          <cell r="D6375">
            <v>0.13</v>
          </cell>
        </row>
        <row r="6376">
          <cell r="A6376">
            <v>95380</v>
          </cell>
          <cell r="B6376" t="str">
            <v>CURSO DE CAPACITAÇÃO PARA SOLDADOR A (PARA SOLDA A SER TESTADA COM RAIOS  X ) (ENCARGOS COMPLEMENTARES) - HORISTA</v>
          </cell>
          <cell r="C6376" t="str">
            <v>H</v>
          </cell>
          <cell r="D6376">
            <v>0.16</v>
          </cell>
        </row>
        <row r="6377">
          <cell r="A6377">
            <v>95381</v>
          </cell>
          <cell r="B6377" t="str">
            <v>CURSO DE CAPACITAÇÃO PARA SONDADOR (ENCARGOS COMPLEMENTARES) - HORISTA</v>
          </cell>
          <cell r="C6377" t="str">
            <v>H</v>
          </cell>
          <cell r="D6377">
            <v>0.22</v>
          </cell>
        </row>
        <row r="6378">
          <cell r="A6378">
            <v>95382</v>
          </cell>
          <cell r="B6378" t="str">
            <v>CURSO DE CAPACITAÇÃO PARA TAQUEADOR OU TAQUEIRO (ENCARGOS COMPLEMENTARES) - HORISTA</v>
          </cell>
          <cell r="C6378" t="str">
            <v>H</v>
          </cell>
          <cell r="D6378">
            <v>0.16</v>
          </cell>
        </row>
        <row r="6379">
          <cell r="A6379">
            <v>95383</v>
          </cell>
          <cell r="B6379" t="str">
            <v>CURSO DE CAPACITAÇÃO PARA TÉCNICO DE LABORATÓRIO (ENCARGOS COMPLEMENTARES) - HORISTA</v>
          </cell>
          <cell r="C6379" t="str">
            <v>H</v>
          </cell>
          <cell r="D6379">
            <v>0.17</v>
          </cell>
        </row>
        <row r="6380">
          <cell r="A6380">
            <v>95384</v>
          </cell>
          <cell r="B6380" t="str">
            <v>CURSO DE CAPACITAÇÃO PARA TÉCNICO DE SONDAGEM (ENCARGOS COMPLEMENTARES) - HORISTA</v>
          </cell>
          <cell r="C6380" t="str">
            <v>H</v>
          </cell>
          <cell r="D6380">
            <v>0.22</v>
          </cell>
        </row>
        <row r="6381">
          <cell r="A6381">
            <v>95385</v>
          </cell>
          <cell r="B6381" t="str">
            <v>CURSO DE CAPACITAÇÃO PARA TELHADISTA (ENCARGOS COMPLEMENTARES) - HORISTA</v>
          </cell>
          <cell r="C6381" t="str">
            <v>H</v>
          </cell>
          <cell r="D6381">
            <v>0.15</v>
          </cell>
        </row>
        <row r="6382">
          <cell r="A6382">
            <v>95386</v>
          </cell>
          <cell r="B6382" t="str">
            <v>CURSO DE CAPACITAÇÃO PARA TRATORISTA (ENCARGOS COMPLEMENTARES) - HORISTA</v>
          </cell>
          <cell r="C6382" t="str">
            <v>H</v>
          </cell>
          <cell r="D6382">
            <v>0.14000000000000001</v>
          </cell>
        </row>
        <row r="6383">
          <cell r="A6383">
            <v>95387</v>
          </cell>
          <cell r="B6383" t="str">
            <v>CURSO DE CAPACITAÇÃO PARA VIDRACEIRO (ENCARGOS COMPLEMENTARES) - HORISTA</v>
          </cell>
          <cell r="C6383" t="str">
            <v>H</v>
          </cell>
          <cell r="D6383">
            <v>0.14000000000000001</v>
          </cell>
        </row>
        <row r="6384">
          <cell r="A6384">
            <v>95388</v>
          </cell>
          <cell r="B6384" t="str">
            <v>CURSO DE CAPACITAÇÃO PARA VIGIA NOTURNO (ENCARGOS COMPLEMENTARES) - HORISTA</v>
          </cell>
          <cell r="C6384" t="str">
            <v>H</v>
          </cell>
          <cell r="D6384">
            <v>0.05</v>
          </cell>
        </row>
        <row r="6385">
          <cell r="A6385">
            <v>95389</v>
          </cell>
          <cell r="B6385" t="str">
            <v>CURSO DE CAPACITAÇÃO PARA OPERADOR DE BETONEIRA ESTACIONÁRIA/MISTURADOR (ENCARGOS COMPLEMENTARES) - HORISTA</v>
          </cell>
          <cell r="C6385" t="str">
            <v>H</v>
          </cell>
          <cell r="D6385">
            <v>0.08</v>
          </cell>
        </row>
        <row r="6386">
          <cell r="A6386">
            <v>95390</v>
          </cell>
          <cell r="B6386" t="str">
            <v>CURSO DE CAPACITAÇÃO PARA JARDINEIRO (ENCARGOS COMPLEMENTARES) - HORISTA</v>
          </cell>
          <cell r="C6386" t="str">
            <v>H</v>
          </cell>
          <cell r="D6386">
            <v>0.05</v>
          </cell>
        </row>
        <row r="6387">
          <cell r="A6387">
            <v>95391</v>
          </cell>
          <cell r="B6387" t="str">
            <v>CURSO DE CAPACITAÇÃO PARA DESENHISTA DETALHISTA (ENCARGOS COMPLEMENTARES) - HORISTA</v>
          </cell>
          <cell r="C6387" t="str">
            <v>H</v>
          </cell>
          <cell r="D6387">
            <v>0.2</v>
          </cell>
        </row>
        <row r="6388">
          <cell r="A6388">
            <v>95392</v>
          </cell>
          <cell r="B6388" t="str">
            <v>CURSO DE CAPACITAÇÃO PARA ALMOXARIFE (ENCARGOS COMPLEMENTARES) - HORISTA</v>
          </cell>
          <cell r="C6388" t="str">
            <v>H</v>
          </cell>
          <cell r="D6388">
            <v>0.06</v>
          </cell>
        </row>
        <row r="6389">
          <cell r="A6389">
            <v>95393</v>
          </cell>
          <cell r="B6389" t="str">
            <v>CURSO DE CAPACITAÇÃO PARA APONTADOR OU APROPRIADOR (ENCARGOS COMPLEMENTARES) - HORISTA</v>
          </cell>
          <cell r="C6389" t="str">
            <v>H</v>
          </cell>
          <cell r="D6389">
            <v>0.28000000000000003</v>
          </cell>
        </row>
        <row r="6390">
          <cell r="A6390">
            <v>95394</v>
          </cell>
          <cell r="B6390" t="str">
            <v>CURSO DE CAPACITAÇÃO PARA ARQUITETO DE OBRA JÚNIOR (ENCARGOS COMPLEMENTARES) - HORISTA</v>
          </cell>
          <cell r="C6390" t="str">
            <v>H</v>
          </cell>
          <cell r="D6390">
            <v>0.35</v>
          </cell>
        </row>
        <row r="6391">
          <cell r="A6391">
            <v>95395</v>
          </cell>
          <cell r="B6391" t="str">
            <v>CURSO DE CAPACITAÇÃO PARA ARQUITETO DE OBRA PLENO (ENCARGOS COMPLEMENTARES) - HORISTA</v>
          </cell>
          <cell r="C6391" t="str">
            <v>H</v>
          </cell>
          <cell r="D6391">
            <v>0.5</v>
          </cell>
        </row>
        <row r="6392">
          <cell r="A6392">
            <v>95396</v>
          </cell>
          <cell r="B6392" t="str">
            <v>CURSO DE CAPACITAÇÃO PARA ARQUITETO DE OBRA SÊNIOR (ENCARGOS COMPLEMENTARES) - HORISTA</v>
          </cell>
          <cell r="C6392" t="str">
            <v>H</v>
          </cell>
          <cell r="D6392">
            <v>0.67</v>
          </cell>
        </row>
        <row r="6393">
          <cell r="A6393">
            <v>95397</v>
          </cell>
          <cell r="B6393" t="str">
            <v>CURSO DE CAPACITAÇÃO PARA AUXILIAR DE DESENHISTA (ENCARGOS COMPLEMENTARES) - HORISTA</v>
          </cell>
          <cell r="C6393" t="str">
            <v>H</v>
          </cell>
          <cell r="D6393">
            <v>0.17</v>
          </cell>
        </row>
        <row r="6394">
          <cell r="A6394">
            <v>95398</v>
          </cell>
          <cell r="B6394" t="str">
            <v>CURSO DE CAPACITAÇÃO PARA AUXILIAR DE ESCRITÓRIO (ENCARGOS COMPLEMENTARES) - HORISTA</v>
          </cell>
          <cell r="C6394" t="str">
            <v>H</v>
          </cell>
          <cell r="D6394">
            <v>0.05</v>
          </cell>
        </row>
        <row r="6395">
          <cell r="A6395">
            <v>95399</v>
          </cell>
          <cell r="B6395" t="str">
            <v>CURSO DE CAPACITAÇÃO PARA DESENHISTA COPISTA (ENCARGOS COMPLEMENTARES) - HORISTA</v>
          </cell>
          <cell r="C6395" t="str">
            <v>H</v>
          </cell>
          <cell r="D6395">
            <v>0.14000000000000001</v>
          </cell>
        </row>
        <row r="6396">
          <cell r="A6396">
            <v>95400</v>
          </cell>
          <cell r="B6396" t="str">
            <v>CURSO DE CAPACITAÇÃO PARA DESENHISTA PROJETISTA (ENCARGOS COMPLEMENTARES) - HORISTA</v>
          </cell>
          <cell r="C6396" t="str">
            <v>H</v>
          </cell>
          <cell r="D6396">
            <v>0.2</v>
          </cell>
        </row>
        <row r="6397">
          <cell r="A6397">
            <v>95401</v>
          </cell>
          <cell r="B6397" t="str">
            <v>CURSO DE CAPACITAÇÃO PARA ENCARREGADO GERAL (ENCARGOS COMPLEMENTARES) - HORISTA</v>
          </cell>
          <cell r="C6397" t="str">
            <v>H</v>
          </cell>
          <cell r="D6397">
            <v>0.47</v>
          </cell>
        </row>
        <row r="6398">
          <cell r="A6398">
            <v>95402</v>
          </cell>
          <cell r="B6398" t="str">
            <v>CURSO DE CAPACITAÇÃO PARA ENGENHEIRO CIVIL DE OBRA JÚNIOR (ENCARGOS COMPLEMENTARES) - HORISTA</v>
          </cell>
          <cell r="C6398" t="str">
            <v>H</v>
          </cell>
          <cell r="D6398">
            <v>0.86</v>
          </cell>
        </row>
        <row r="6399">
          <cell r="A6399">
            <v>95403</v>
          </cell>
          <cell r="B6399" t="str">
            <v>CURSO DE CAPACITAÇÃO PARA ENGENHEIRO CIVIL DE OBRA PLENO (ENCARGOS COMPLEMENTARES) - HORISTA</v>
          </cell>
          <cell r="C6399" t="str">
            <v>H</v>
          </cell>
          <cell r="D6399">
            <v>0.98</v>
          </cell>
        </row>
        <row r="6400">
          <cell r="A6400">
            <v>95404</v>
          </cell>
          <cell r="B6400" t="str">
            <v>CURSO DE CAPACITAÇÃO PARA ENGENHEIRO CIVIL DE OBRA SÊNIOR (ENCARGOS COMPLEMENTARES) - HORISTA</v>
          </cell>
          <cell r="C6400" t="str">
            <v>H</v>
          </cell>
          <cell r="D6400">
            <v>1.34</v>
          </cell>
        </row>
        <row r="6401">
          <cell r="A6401">
            <v>95405</v>
          </cell>
          <cell r="B6401" t="str">
            <v>CURSO DE CAPACITAÇÃO PARA MESTRE DE OBRAS (ENCARGOS COMPLEMENTARES) - HORISTA</v>
          </cell>
          <cell r="C6401" t="str">
            <v>H</v>
          </cell>
          <cell r="D6401">
            <v>0.72</v>
          </cell>
        </row>
        <row r="6402">
          <cell r="A6402">
            <v>95406</v>
          </cell>
          <cell r="B6402" t="str">
            <v>CURSO DE CAPACITAÇÃO PARA TOPÓGRAFO (ENCARGOS COMPLEMENTARES) - HORISTA</v>
          </cell>
          <cell r="C6402" t="str">
            <v>H</v>
          </cell>
          <cell r="D6402">
            <v>0.2</v>
          </cell>
        </row>
        <row r="6403">
          <cell r="A6403">
            <v>95407</v>
          </cell>
          <cell r="B6403" t="str">
            <v>CURSO DE CAPACITAÇÃO PARA ENGENHEIRO ELETRICISTA (ENCARGOS COMPLEMENTARES) - HORISTA</v>
          </cell>
          <cell r="C6403" t="str">
            <v>H</v>
          </cell>
          <cell r="D6403">
            <v>1.99</v>
          </cell>
        </row>
        <row r="6404">
          <cell r="A6404">
            <v>95408</v>
          </cell>
          <cell r="B6404" t="str">
            <v>CURSO DE CAPACITAÇÃO  PARA MOTORISTA DE CAMINHÃO (ENCARGOS COMPLEMENTARES) - MENSALISTA</v>
          </cell>
          <cell r="C6404" t="str">
            <v>MES</v>
          </cell>
          <cell r="D6404">
            <v>9.81</v>
          </cell>
        </row>
        <row r="6405">
          <cell r="A6405">
            <v>95409</v>
          </cell>
          <cell r="B6405" t="str">
            <v>CURSO DE CAPACITAÇÃO PARA DESENHISTA DETALHISTA (ENCARGOS COMPLEMENTARES) - MENSALISTA</v>
          </cell>
          <cell r="C6405" t="str">
            <v>MES</v>
          </cell>
          <cell r="D6405">
            <v>17.940000000000001</v>
          </cell>
        </row>
        <row r="6406">
          <cell r="A6406">
            <v>95410</v>
          </cell>
          <cell r="B6406" t="str">
            <v>CURSO DE CAPACITAÇÃO PARA DESENHISTA COPISTA (ENCARGOS COMPLEMENTARES) - MENSALISTA</v>
          </cell>
          <cell r="C6406" t="str">
            <v>MES</v>
          </cell>
          <cell r="D6406">
            <v>12.97</v>
          </cell>
        </row>
        <row r="6407">
          <cell r="A6407">
            <v>95411</v>
          </cell>
          <cell r="B6407" t="str">
            <v>CURSO DE CAPACITAÇÃO PARA DESENHISTA PROJETISTA (ENCARGOS COMPLEMENTARES) - MENSALISTA</v>
          </cell>
          <cell r="C6407" t="str">
            <v>MES</v>
          </cell>
          <cell r="D6407">
            <v>17.760000000000002</v>
          </cell>
        </row>
        <row r="6408">
          <cell r="A6408">
            <v>95412</v>
          </cell>
          <cell r="B6408" t="str">
            <v>CURSO DE CAPACITAÇÃO PARA AUXILIAR DE DESENHISTA (ENCARGOS COMPLEMENTARES) - MENSALISTA</v>
          </cell>
          <cell r="C6408" t="str">
            <v>MES</v>
          </cell>
          <cell r="D6408">
            <v>15.79</v>
          </cell>
        </row>
        <row r="6409">
          <cell r="A6409">
            <v>95413</v>
          </cell>
          <cell r="B6409" t="str">
            <v>CURSO DE CAPACITAÇÃO PARA ALMOXARIFE (ENCARGOS COMPLEMENTARES) - MENSALISTA</v>
          </cell>
          <cell r="C6409" t="str">
            <v>MES</v>
          </cell>
          <cell r="D6409">
            <v>9.3000000000000007</v>
          </cell>
        </row>
        <row r="6410">
          <cell r="A6410">
            <v>95414</v>
          </cell>
          <cell r="B6410" t="str">
            <v>CURSO DE CAPACITAÇÃO PARA APONTADOR OU APROPRIADOR (ENCARGOS COMPLEMENTARES) - MENSALISTA</v>
          </cell>
          <cell r="C6410" t="str">
            <v>MES</v>
          </cell>
          <cell r="D6410">
            <v>38.08</v>
          </cell>
        </row>
        <row r="6411">
          <cell r="A6411">
            <v>95415</v>
          </cell>
          <cell r="B6411" t="str">
            <v>CURSO DE CAPACITAÇÃO PARA ENGENHEIRO CIVIL DE OBRA JÚNIOR (ENCARGOS COMPLEMENTARES) - MENSALISTA</v>
          </cell>
          <cell r="C6411" t="str">
            <v>MES</v>
          </cell>
          <cell r="D6411">
            <v>116.74</v>
          </cell>
        </row>
        <row r="6412">
          <cell r="A6412">
            <v>95416</v>
          </cell>
          <cell r="B6412" t="str">
            <v>CURSO DE CAPACITAÇÃO PARA AUXILIAR DE ESCRITÓRIO (ENCARGOS COMPLEMENTARES) - MENSALISTA</v>
          </cell>
          <cell r="C6412" t="str">
            <v>MES</v>
          </cell>
          <cell r="D6412">
            <v>8</v>
          </cell>
        </row>
        <row r="6413">
          <cell r="A6413">
            <v>95417</v>
          </cell>
          <cell r="B6413" t="str">
            <v>CURSO DE CAPACITAÇÃO PARA ENGENHEIRO CIVIL DE OBRA PLENO (ENCARGOS COMPLEMENTARES) - MENSALISTA</v>
          </cell>
          <cell r="C6413" t="str">
            <v>MES</v>
          </cell>
          <cell r="D6413">
            <v>132.88</v>
          </cell>
        </row>
        <row r="6414">
          <cell r="A6414">
            <v>95418</v>
          </cell>
          <cell r="B6414" t="str">
            <v>CURSO DE CAPACITAÇÃO PARA ENGENHEIRO CIVIL DE OBRA SÊNIOR (ENCARGOS COMPLEMENTARES) - MENSALISTA</v>
          </cell>
          <cell r="C6414" t="str">
            <v>MES</v>
          </cell>
          <cell r="D6414">
            <v>181.64</v>
          </cell>
        </row>
        <row r="6415">
          <cell r="A6415">
            <v>95419</v>
          </cell>
          <cell r="B6415" t="str">
            <v>CURSO DE CAPACITAÇÃO PARA ARQUITETO JÚNIOR (ENCARGOS COMPLEMENTARES) - MENSALISTA</v>
          </cell>
          <cell r="C6415" t="str">
            <v>MES</v>
          </cell>
          <cell r="D6415">
            <v>48.22</v>
          </cell>
        </row>
        <row r="6416">
          <cell r="A6416">
            <v>95420</v>
          </cell>
          <cell r="B6416" t="str">
            <v>CURSO DE CAPACITAÇÃO PARA ARQUITETO PLENO (ENCARGOS COMPLEMENTARES) - MENSALISTA</v>
          </cell>
          <cell r="C6416" t="str">
            <v>MES</v>
          </cell>
          <cell r="D6416">
            <v>68.5</v>
          </cell>
        </row>
        <row r="6417">
          <cell r="A6417">
            <v>95421</v>
          </cell>
          <cell r="B6417" t="str">
            <v>CURSO DE CAPACITAÇÃO PARA ARQUITETO SÊNIOR (ENCARGOS COMPLEMENTARES) - MENSALISTA</v>
          </cell>
          <cell r="C6417" t="str">
            <v>MES</v>
          </cell>
          <cell r="D6417">
            <v>90.56</v>
          </cell>
        </row>
        <row r="6418">
          <cell r="A6418">
            <v>95422</v>
          </cell>
          <cell r="B6418" t="str">
            <v>CURSO DE CAPACITAÇÃO PARA ENCARREGADO GERAL DE OBRAS (ENCARGOS COMPLEMENTARES) - MENSALISTA</v>
          </cell>
          <cell r="C6418" t="str">
            <v>MES</v>
          </cell>
          <cell r="D6418">
            <v>64.44</v>
          </cell>
        </row>
        <row r="6419">
          <cell r="A6419">
            <v>95423</v>
          </cell>
          <cell r="B6419" t="str">
            <v>CURSO DE CAPACITAÇÃO PARA MESTRE DE OBRAS (ENCARGOS COMPLEMENTARES) - MENSALISTA</v>
          </cell>
          <cell r="C6419" t="str">
            <v>MES</v>
          </cell>
          <cell r="D6419">
            <v>97.81</v>
          </cell>
        </row>
        <row r="6420">
          <cell r="A6420">
            <v>95424</v>
          </cell>
          <cell r="B6420" t="str">
            <v>CURSO DE CAPACITAÇÃO PARA TOPÓGRAFO (ENCARGOS COMPLEMENTARES) - MENSALISTA</v>
          </cell>
          <cell r="C6420" t="str">
            <v>MES</v>
          </cell>
          <cell r="D6420">
            <v>28.47</v>
          </cell>
        </row>
        <row r="6421">
          <cell r="A6421">
            <v>38605</v>
          </cell>
          <cell r="B6421" t="str">
            <v>ABERTURA PARA ENCAIXE DE CUBA OU LAVATORIO EM BANCADA DE MARMORE/ GRANITO OU OUTRO TIPO DE PEDRA NATURAL</v>
          </cell>
          <cell r="C6421" t="str">
            <v xml:space="preserve">UN    </v>
          </cell>
          <cell r="D6421">
            <v>97.73</v>
          </cell>
        </row>
        <row r="6422">
          <cell r="A6422">
            <v>11270</v>
          </cell>
          <cell r="B6422" t="str">
            <v>ABRACADEIRA DE LATAO PARA FIXACAO DE CABO PARA-RAIO, DIMENSOES 32 X 24 X 24 MM</v>
          </cell>
          <cell r="C6422" t="str">
            <v xml:space="preserve">UN    </v>
          </cell>
          <cell r="D6422">
            <v>1.56</v>
          </cell>
        </row>
        <row r="6423">
          <cell r="A6423">
            <v>412</v>
          </cell>
          <cell r="B6423" t="str">
            <v>ABRACADEIRA DE NYLON PARA AMARRACAO DE CABOS, COMPRIMENTO DE *230* X *7,6* MM</v>
          </cell>
          <cell r="C6423" t="str">
            <v xml:space="preserve">UN    </v>
          </cell>
          <cell r="D6423">
            <v>0.72</v>
          </cell>
        </row>
        <row r="6424">
          <cell r="A6424">
            <v>414</v>
          </cell>
          <cell r="B6424" t="str">
            <v>ABRACADEIRA DE NYLON PARA AMARRACAO DE CABOS, COMPRIMENTO DE 100 X 2,5 MM</v>
          </cell>
          <cell r="C6424" t="str">
            <v xml:space="preserve">UN    </v>
          </cell>
          <cell r="D6424">
            <v>0.04</v>
          </cell>
        </row>
        <row r="6425">
          <cell r="A6425">
            <v>410</v>
          </cell>
          <cell r="B6425" t="str">
            <v>ABRACADEIRA DE NYLON PARA AMARRACAO DE CABOS, COMPRIMENTO DE 150 X *3,6* MM</v>
          </cell>
          <cell r="C6425" t="str">
            <v xml:space="preserve">UN    </v>
          </cell>
          <cell r="D6425">
            <v>0.11</v>
          </cell>
        </row>
        <row r="6426">
          <cell r="A6426">
            <v>411</v>
          </cell>
          <cell r="B6426" t="str">
            <v>ABRACADEIRA DE NYLON PARA AMARRACAO DE CABOS, COMPRIMENTO DE 200 X *4,6* MM</v>
          </cell>
          <cell r="C6426" t="str">
            <v xml:space="preserve">UN    </v>
          </cell>
          <cell r="D6426">
            <v>0.14000000000000001</v>
          </cell>
        </row>
        <row r="6427">
          <cell r="A6427">
            <v>408</v>
          </cell>
          <cell r="B6427" t="str">
            <v>ABRACADEIRA DE NYLON PARA AMARRACAO DE CABOS, COMPRIMENTO DE 390 X *4,6* MM</v>
          </cell>
          <cell r="C6427" t="str">
            <v xml:space="preserve">UN    </v>
          </cell>
          <cell r="D6427">
            <v>0.69</v>
          </cell>
        </row>
        <row r="6428">
          <cell r="A6428">
            <v>39131</v>
          </cell>
          <cell r="B6428" t="str">
            <v>ABRACADEIRA EM ACO PARA AMARRACAO DE ELETRODUTOS, TIPO D, COM 1 1/2" E CUNHA DE FIXACAO</v>
          </cell>
          <cell r="C6428" t="str">
            <v xml:space="preserve">UN    </v>
          </cell>
          <cell r="D6428">
            <v>1.17</v>
          </cell>
        </row>
        <row r="6429">
          <cell r="A6429">
            <v>394</v>
          </cell>
          <cell r="B6429" t="str">
            <v>ABRACADEIRA EM ACO PARA AMARRACAO DE ELETRODUTOS, TIPO D, COM 1 1/2" E PARAFUSO DE FIXACAO</v>
          </cell>
          <cell r="C6429" t="str">
            <v xml:space="preserve">UN    </v>
          </cell>
          <cell r="D6429">
            <v>1.18</v>
          </cell>
        </row>
        <row r="6430">
          <cell r="A6430">
            <v>39130</v>
          </cell>
          <cell r="B6430" t="str">
            <v>ABRACADEIRA EM ACO PARA AMARRACAO DE ELETRODUTOS, TIPO D, COM 1 1/4" E CUNHA DE FIXACAO</v>
          </cell>
          <cell r="C6430" t="str">
            <v xml:space="preserve">UN    </v>
          </cell>
          <cell r="D6430">
            <v>1.07</v>
          </cell>
        </row>
        <row r="6431">
          <cell r="A6431">
            <v>395</v>
          </cell>
          <cell r="B6431" t="str">
            <v>ABRACADEIRA EM ACO PARA AMARRACAO DE ELETRODUTOS, TIPO D, COM 1 1/4" E PARAFUSO DE FIXACAO</v>
          </cell>
          <cell r="C6431" t="str">
            <v xml:space="preserve">UN    </v>
          </cell>
          <cell r="D6431">
            <v>1.1399999999999999</v>
          </cell>
        </row>
        <row r="6432">
          <cell r="A6432">
            <v>39127</v>
          </cell>
          <cell r="B6432" t="str">
            <v>ABRACADEIRA EM ACO PARA AMARRACAO DE ELETRODUTOS, TIPO D, COM 1/2" E CUNHA DE FIXACAO</v>
          </cell>
          <cell r="C6432" t="str">
            <v xml:space="preserve">UN    </v>
          </cell>
          <cell r="D6432">
            <v>0.56000000000000005</v>
          </cell>
        </row>
        <row r="6433">
          <cell r="A6433">
            <v>392</v>
          </cell>
          <cell r="B6433" t="str">
            <v>ABRACADEIRA EM ACO PARA AMARRACAO DE ELETRODUTOS, TIPO D, COM 1/2" E PARAFUSO DE FIXACAO</v>
          </cell>
          <cell r="C6433" t="str">
            <v xml:space="preserve">UN    </v>
          </cell>
          <cell r="D6433">
            <v>0.56999999999999995</v>
          </cell>
        </row>
        <row r="6434">
          <cell r="A6434">
            <v>39129</v>
          </cell>
          <cell r="B6434" t="str">
            <v>ABRACADEIRA EM ACO PARA AMARRACAO DE ELETRODUTOS, TIPO D, COM 1" E CUNHA DE FIXACAO</v>
          </cell>
          <cell r="C6434" t="str">
            <v xml:space="preserve">UN    </v>
          </cell>
          <cell r="D6434">
            <v>0.66</v>
          </cell>
        </row>
        <row r="6435">
          <cell r="A6435">
            <v>393</v>
          </cell>
          <cell r="B6435" t="str">
            <v>ABRACADEIRA EM ACO PARA AMARRACAO DE ELETRODUTOS, TIPO D, COM 1" E PARAFUSO DE FIXACAO</v>
          </cell>
          <cell r="C6435" t="str">
            <v xml:space="preserve">UN    </v>
          </cell>
          <cell r="D6435">
            <v>0.69</v>
          </cell>
        </row>
        <row r="6436">
          <cell r="A6436">
            <v>39133</v>
          </cell>
          <cell r="B6436" t="str">
            <v>ABRACADEIRA EM ACO PARA AMARRACAO DE ELETRODUTOS, TIPO D, COM 2 1/2" E CUNHA DE FIXACAO</v>
          </cell>
          <cell r="C6436" t="str">
            <v xml:space="preserve">UN    </v>
          </cell>
          <cell r="D6436">
            <v>1.54</v>
          </cell>
        </row>
        <row r="6437">
          <cell r="A6437">
            <v>397</v>
          </cell>
          <cell r="B6437" t="str">
            <v>ABRACADEIRA EM ACO PARA AMARRACAO DE ELETRODUTOS, TIPO D, COM 2 1/2" E PARAFUSO DE FIXACAO</v>
          </cell>
          <cell r="C6437" t="str">
            <v xml:space="preserve">UN    </v>
          </cell>
          <cell r="D6437">
            <v>1.7</v>
          </cell>
        </row>
        <row r="6438">
          <cell r="A6438">
            <v>39132</v>
          </cell>
          <cell r="B6438" t="str">
            <v>ABRACADEIRA EM ACO PARA AMARRACAO DE ELETRODUTOS, TIPO D, COM 2" E CUNHA DE FIXACAO</v>
          </cell>
          <cell r="C6438" t="str">
            <v xml:space="preserve">UN    </v>
          </cell>
          <cell r="D6438">
            <v>1.23</v>
          </cell>
        </row>
        <row r="6439">
          <cell r="A6439">
            <v>396</v>
          </cell>
          <cell r="B6439" t="str">
            <v>ABRACADEIRA EM ACO PARA AMARRACAO DE ELETRODUTOS, TIPO D, COM 2" E PARAFUSO DE FIXACAO</v>
          </cell>
          <cell r="C6439" t="str">
            <v xml:space="preserve">UN    </v>
          </cell>
          <cell r="D6439">
            <v>1.32</v>
          </cell>
        </row>
        <row r="6440">
          <cell r="A6440">
            <v>39135</v>
          </cell>
          <cell r="B6440" t="str">
            <v>ABRACADEIRA EM ACO PARA AMARRACAO DE ELETRODUTOS, TIPO D, COM 3 1/2" E CUNHA DE FIXACAO</v>
          </cell>
          <cell r="C6440" t="str">
            <v xml:space="preserve">UN    </v>
          </cell>
          <cell r="D6440">
            <v>2.46</v>
          </cell>
        </row>
        <row r="6441">
          <cell r="A6441">
            <v>39128</v>
          </cell>
          <cell r="B6441" t="str">
            <v>ABRACADEIRA EM ACO PARA AMARRACAO DE ELETRODUTOS, TIPO D, COM 3/4" E CUNHA DE FIXACAO</v>
          </cell>
          <cell r="C6441" t="str">
            <v xml:space="preserve">UN    </v>
          </cell>
          <cell r="D6441">
            <v>0.61</v>
          </cell>
        </row>
        <row r="6442">
          <cell r="A6442">
            <v>400</v>
          </cell>
          <cell r="B6442" t="str">
            <v>ABRACADEIRA EM ACO PARA AMARRACAO DE ELETRODUTOS, TIPO D, COM 3/4" E PARAFUSO DE FIXACAO</v>
          </cell>
          <cell r="C6442" t="str">
            <v xml:space="preserve">UN    </v>
          </cell>
          <cell r="D6442">
            <v>0.6</v>
          </cell>
        </row>
        <row r="6443">
          <cell r="A6443">
            <v>39125</v>
          </cell>
          <cell r="B6443" t="str">
            <v>ABRACADEIRA EM ACO PARA AMARRACAO DE ELETRODUTOS, TIPO D, COM 3/8" E PARAFUSO DE FIXACAO</v>
          </cell>
          <cell r="C6443" t="str">
            <v xml:space="preserve">UN    </v>
          </cell>
          <cell r="D6443">
            <v>0.61</v>
          </cell>
        </row>
        <row r="6444">
          <cell r="A6444">
            <v>39134</v>
          </cell>
          <cell r="B6444" t="str">
            <v>ABRACADEIRA EM ACO PARA AMARRACAO DE ELETRODUTOS, TIPO D, COM 3" E CUNHA DE FIXACAO</v>
          </cell>
          <cell r="C6444" t="str">
            <v xml:space="preserve">UN    </v>
          </cell>
          <cell r="D6444">
            <v>2.0499999999999998</v>
          </cell>
        </row>
        <row r="6445">
          <cell r="A6445">
            <v>398</v>
          </cell>
          <cell r="B6445" t="str">
            <v>ABRACADEIRA EM ACO PARA AMARRACAO DE ELETRODUTOS, TIPO D, COM 3" E PARAFUSO DE FIXACAO</v>
          </cell>
          <cell r="C6445" t="str">
            <v xml:space="preserve">UN    </v>
          </cell>
          <cell r="D6445">
            <v>1.89</v>
          </cell>
        </row>
        <row r="6446">
          <cell r="A6446">
            <v>39126</v>
          </cell>
          <cell r="B6446" t="str">
            <v>ABRACADEIRA EM ACO PARA AMARRACAO DE ELETRODUTOS, TIPO D, COM 4" E CUNHA DE FIXACAO</v>
          </cell>
          <cell r="C6446" t="str">
            <v xml:space="preserve">UN    </v>
          </cell>
          <cell r="D6446">
            <v>2.77</v>
          </cell>
        </row>
        <row r="6447">
          <cell r="A6447">
            <v>399</v>
          </cell>
          <cell r="B6447" t="str">
            <v>ABRACADEIRA EM ACO PARA AMARRACAO DE ELETRODUTOS, TIPO D, COM 4" E PARAFUSO DE FIXACAO</v>
          </cell>
          <cell r="C6447" t="str">
            <v xml:space="preserve">UN    </v>
          </cell>
          <cell r="D6447">
            <v>2.44</v>
          </cell>
        </row>
        <row r="6448">
          <cell r="A6448">
            <v>39158</v>
          </cell>
          <cell r="B6448" t="str">
            <v>ABRACADEIRA EM ACO PARA AMARRACAO DE ELETRODUTOS, TIPO ECONOMICA (GOTA), COM 8"</v>
          </cell>
          <cell r="C6448" t="str">
            <v xml:space="preserve">UN    </v>
          </cell>
          <cell r="D6448">
            <v>6.56</v>
          </cell>
        </row>
        <row r="6449">
          <cell r="A6449">
            <v>39141</v>
          </cell>
          <cell r="B6449" t="str">
            <v>ABRACADEIRA EM ACO PARA AMARRACAO DE ELETRODUTOS, TIPO U SIMPLES, COM 1 1/2"</v>
          </cell>
          <cell r="C6449" t="str">
            <v xml:space="preserve">UN    </v>
          </cell>
          <cell r="D6449">
            <v>0.47</v>
          </cell>
        </row>
        <row r="6450">
          <cell r="A6450">
            <v>39140</v>
          </cell>
          <cell r="B6450" t="str">
            <v>ABRACADEIRA EM ACO PARA AMARRACAO DE ELETRODUTOS, TIPO U SIMPLES, COM 1 1/4"</v>
          </cell>
          <cell r="C6450" t="str">
            <v xml:space="preserve">UN    </v>
          </cell>
          <cell r="D6450">
            <v>0.43</v>
          </cell>
        </row>
        <row r="6451">
          <cell r="A6451">
            <v>39137</v>
          </cell>
          <cell r="B6451" t="str">
            <v>ABRACADEIRA EM ACO PARA AMARRACAO DE ELETRODUTOS, TIPO U SIMPLES, COM 1/2"</v>
          </cell>
          <cell r="C6451" t="str">
            <v xml:space="preserve">UN    </v>
          </cell>
          <cell r="D6451">
            <v>0.24</v>
          </cell>
        </row>
        <row r="6452">
          <cell r="A6452">
            <v>39139</v>
          </cell>
          <cell r="B6452" t="str">
            <v>ABRACADEIRA EM ACO PARA AMARRACAO DE ELETRODUTOS, TIPO U SIMPLES, COM 1"</v>
          </cell>
          <cell r="C6452" t="str">
            <v xml:space="preserve">UN    </v>
          </cell>
          <cell r="D6452">
            <v>0.35</v>
          </cell>
        </row>
        <row r="6453">
          <cell r="A6453">
            <v>39143</v>
          </cell>
          <cell r="B6453" t="str">
            <v>ABRACADEIRA EM ACO PARA AMARRACAO DE ELETRODUTOS, TIPO U SIMPLES, COM 2 1/2"</v>
          </cell>
          <cell r="C6453" t="str">
            <v xml:space="preserve">UN    </v>
          </cell>
          <cell r="D6453">
            <v>0.98</v>
          </cell>
        </row>
        <row r="6454">
          <cell r="A6454">
            <v>39142</v>
          </cell>
          <cell r="B6454" t="str">
            <v>ABRACADEIRA EM ACO PARA AMARRACAO DE ELETRODUTOS, TIPO U SIMPLES, COM 2"</v>
          </cell>
          <cell r="C6454" t="str">
            <v xml:space="preserve">UN    </v>
          </cell>
          <cell r="D6454">
            <v>0.7</v>
          </cell>
        </row>
        <row r="6455">
          <cell r="A6455">
            <v>39138</v>
          </cell>
          <cell r="B6455" t="str">
            <v>ABRACADEIRA EM ACO PARA AMARRACAO DE ELETRODUTOS, TIPO U SIMPLES, COM 3/4"</v>
          </cell>
          <cell r="C6455" t="str">
            <v xml:space="preserve">UN    </v>
          </cell>
          <cell r="D6455">
            <v>0.26</v>
          </cell>
        </row>
        <row r="6456">
          <cell r="A6456">
            <v>39136</v>
          </cell>
          <cell r="B6456" t="str">
            <v>ABRACADEIRA EM ACO PARA AMARRACAO DE ELETRODUTOS, TIPO U SIMPLES, COM 3/8"</v>
          </cell>
          <cell r="C6456" t="str">
            <v xml:space="preserve">UN    </v>
          </cell>
          <cell r="D6456">
            <v>0.17</v>
          </cell>
        </row>
        <row r="6457">
          <cell r="A6457">
            <v>39144</v>
          </cell>
          <cell r="B6457" t="str">
            <v>ABRACADEIRA EM ACO PARA AMARRACAO DE ELETRODUTOS, TIPO U SIMPLES, COM 3"</v>
          </cell>
          <cell r="C6457" t="str">
            <v xml:space="preserve">UN    </v>
          </cell>
          <cell r="D6457">
            <v>1.1399999999999999</v>
          </cell>
        </row>
        <row r="6458">
          <cell r="A6458">
            <v>39145</v>
          </cell>
          <cell r="B6458" t="str">
            <v>ABRACADEIRA EM ACO PARA AMARRACAO DE ELETRODUTOS, TIPO U SIMPLES, COM 4"</v>
          </cell>
          <cell r="C6458" t="str">
            <v xml:space="preserve">UN    </v>
          </cell>
          <cell r="D6458">
            <v>1.88</v>
          </cell>
        </row>
        <row r="6459">
          <cell r="A6459">
            <v>12615</v>
          </cell>
          <cell r="B6459" t="str">
            <v>ABRACADEIRA PVC, PARA CALHA PLUVIAL, DIAMETRO ENTRE 80 E 100 MM, PARA DRENAGEM PREDIAL</v>
          </cell>
          <cell r="C6459" t="str">
            <v xml:space="preserve">UN    </v>
          </cell>
          <cell r="D6459">
            <v>3.96</v>
          </cell>
        </row>
        <row r="6460">
          <cell r="A6460">
            <v>11927</v>
          </cell>
          <cell r="B6460" t="str">
            <v>ABRACADEIRA, GALVANIZADA/ZINCADA, ROSCA SEM FIM, PARAFUSO INOX, LARGURA  FITA *12,6 A *14 MM, D = 2" A 2 1/2"</v>
          </cell>
          <cell r="C6460" t="str">
            <v xml:space="preserve">UN    </v>
          </cell>
          <cell r="D6460">
            <v>4.6500000000000004</v>
          </cell>
        </row>
        <row r="6461">
          <cell r="A6461">
            <v>11928</v>
          </cell>
          <cell r="B6461" t="str">
            <v>ABRACADEIRA, GALVANIZADA/ZINCADA, ROSCA SEM FIM, PARAFUSO INOX, LARGURA  FITA *12,6 A *14 MM, D = 3" A 3 3/4"</v>
          </cell>
          <cell r="C6461" t="str">
            <v xml:space="preserve">UN    </v>
          </cell>
          <cell r="D6461">
            <v>5.33</v>
          </cell>
        </row>
        <row r="6462">
          <cell r="A6462">
            <v>11929</v>
          </cell>
          <cell r="B6462" t="str">
            <v>ABRACADEIRA, GALVANIZADA/ZINCADA, ROSCA SEM FIM, PARAFUSO INOX, LARGURA  FITA *12,6 A *14 MM, D = 4" A 4 3/4"</v>
          </cell>
          <cell r="C6462" t="str">
            <v xml:space="preserve">UN    </v>
          </cell>
          <cell r="D6462">
            <v>8.25</v>
          </cell>
        </row>
        <row r="6463">
          <cell r="A6463">
            <v>36801</v>
          </cell>
          <cell r="B6463" t="str">
            <v>ACABAMENTO CROMADO PARA REGISTRO PEQUENO, 1/2 " OU 3/4 "</v>
          </cell>
          <cell r="C6463" t="str">
            <v xml:space="preserve">UN    </v>
          </cell>
          <cell r="D6463">
            <v>16</v>
          </cell>
        </row>
        <row r="6464">
          <cell r="A6464">
            <v>36246</v>
          </cell>
          <cell r="B6464" t="str">
            <v>ACABAMENTO SIMPLES/CONVENCIONAL PARA FORRO PVC, TIPO "U" OU "C", COR BRANCA, COMPRIMENTO 6 M</v>
          </cell>
          <cell r="C6464" t="str">
            <v xml:space="preserve">M     </v>
          </cell>
          <cell r="D6464">
            <v>2.13</v>
          </cell>
        </row>
        <row r="6465">
          <cell r="A6465">
            <v>37600</v>
          </cell>
          <cell r="B6465" t="str">
            <v>ACESSORIO DE LIGACAO NAO ELETRICO PARA CARGAS EXPLOSIVAS, TUBO DE 6 M</v>
          </cell>
          <cell r="C6465" t="str">
            <v xml:space="preserve">UN    </v>
          </cell>
          <cell r="D6465">
            <v>49.83</v>
          </cell>
        </row>
        <row r="6466">
          <cell r="A6466">
            <v>37599</v>
          </cell>
          <cell r="B6466" t="str">
            <v>ACESSORIO INICIADOR NAO ELETRICO, TUBO DE 6 M, TEMPO DE RETARDO DE *160* MS</v>
          </cell>
          <cell r="C6466" t="str">
            <v xml:space="preserve">UN    </v>
          </cell>
          <cell r="D6466">
            <v>46.38</v>
          </cell>
        </row>
        <row r="6467">
          <cell r="A6467">
            <v>1</v>
          </cell>
          <cell r="B6467" t="str">
            <v>ACETILENO (RECARGA PARA CILINDRO DE CONJUNTO OXICORTE GRANDE)</v>
          </cell>
          <cell r="C6467" t="str">
            <v xml:space="preserve">KG    </v>
          </cell>
          <cell r="D6467">
            <v>53.5</v>
          </cell>
        </row>
        <row r="6468">
          <cell r="A6468">
            <v>3</v>
          </cell>
          <cell r="B6468" t="str">
            <v>ACIDO MURIATICO, DILUICAO 10% A 12% PARA USO EM LIMPEZA</v>
          </cell>
          <cell r="C6468" t="str">
            <v xml:space="preserve">L     </v>
          </cell>
          <cell r="D6468">
            <v>5.86</v>
          </cell>
        </row>
        <row r="6469">
          <cell r="A6469">
            <v>26</v>
          </cell>
          <cell r="B6469" t="str">
            <v>ACO CA-25, 10,0 MM, VERGALHAO</v>
          </cell>
          <cell r="C6469" t="str">
            <v xml:space="preserve">KG    </v>
          </cell>
          <cell r="D6469">
            <v>4.2699999999999996</v>
          </cell>
        </row>
        <row r="6470">
          <cell r="A6470">
            <v>20</v>
          </cell>
          <cell r="B6470" t="str">
            <v>ACO CA-25, 12,5 MM, VERGALHAO</v>
          </cell>
          <cell r="C6470" t="str">
            <v xml:space="preserve">KG    </v>
          </cell>
          <cell r="D6470">
            <v>4.3</v>
          </cell>
        </row>
        <row r="6471">
          <cell r="A6471">
            <v>21</v>
          </cell>
          <cell r="B6471" t="str">
            <v>ACO CA-25, 16,0 MM, VERGALHAO</v>
          </cell>
          <cell r="C6471" t="str">
            <v xml:space="preserve">KG    </v>
          </cell>
          <cell r="D6471">
            <v>4.3</v>
          </cell>
        </row>
        <row r="6472">
          <cell r="A6472">
            <v>24</v>
          </cell>
          <cell r="B6472" t="str">
            <v>ACO CA-25, 20,0 MM, VERGALHAO</v>
          </cell>
          <cell r="C6472" t="str">
            <v xml:space="preserve">KG    </v>
          </cell>
          <cell r="D6472">
            <v>4.3</v>
          </cell>
        </row>
        <row r="6473">
          <cell r="A6473">
            <v>25</v>
          </cell>
          <cell r="B6473" t="str">
            <v>ACO CA-25, 25,0 MM, VERGALHAO</v>
          </cell>
          <cell r="C6473" t="str">
            <v xml:space="preserve">KG    </v>
          </cell>
          <cell r="D6473">
            <v>4.3</v>
          </cell>
        </row>
        <row r="6474">
          <cell r="A6474">
            <v>43065</v>
          </cell>
          <cell r="B6474" t="str">
            <v>ACO CA-25, 32,0 MM, BARRA DE TRANSFERENCIA (COLETADO CAIXA)</v>
          </cell>
          <cell r="C6474" t="str">
            <v xml:space="preserve">KG    </v>
          </cell>
          <cell r="D6474">
            <v>6.74</v>
          </cell>
        </row>
        <row r="6475">
          <cell r="A6475">
            <v>34341</v>
          </cell>
          <cell r="B6475" t="str">
            <v>ACO CA-25, 32,0 MM, VERGALHAO</v>
          </cell>
          <cell r="C6475" t="str">
            <v xml:space="preserve">KG    </v>
          </cell>
          <cell r="D6475">
            <v>4.05</v>
          </cell>
        </row>
        <row r="6476">
          <cell r="A6476">
            <v>22</v>
          </cell>
          <cell r="B6476" t="str">
            <v>ACO CA-25, 6,3 MM, VERGALHAO</v>
          </cell>
          <cell r="C6476" t="str">
            <v xml:space="preserve">KG    </v>
          </cell>
          <cell r="D6476">
            <v>4.5999999999999996</v>
          </cell>
        </row>
        <row r="6477">
          <cell r="A6477">
            <v>23</v>
          </cell>
          <cell r="B6477" t="str">
            <v>ACO CA-25, 8,0 MM, VERGALHAO</v>
          </cell>
          <cell r="C6477" t="str">
            <v xml:space="preserve">KG    </v>
          </cell>
          <cell r="D6477">
            <v>4.5599999999999996</v>
          </cell>
        </row>
        <row r="6478">
          <cell r="A6478">
            <v>34439</v>
          </cell>
          <cell r="B6478" t="str">
            <v>ACO CA-50, 10,0 MM, DOBRADO E CORTADO</v>
          </cell>
          <cell r="C6478" t="str">
            <v xml:space="preserve">KG    </v>
          </cell>
          <cell r="D6478">
            <v>5.22</v>
          </cell>
        </row>
        <row r="6479">
          <cell r="A6479">
            <v>34</v>
          </cell>
          <cell r="B6479" t="str">
            <v>ACO CA-50, 10,0 MM, VERGALHAO</v>
          </cell>
          <cell r="C6479" t="str">
            <v xml:space="preserve">KG    </v>
          </cell>
          <cell r="D6479">
            <v>4.6500000000000004</v>
          </cell>
        </row>
        <row r="6480">
          <cell r="A6480">
            <v>34441</v>
          </cell>
          <cell r="B6480" t="str">
            <v>ACO CA-50, 12,5 MM, DOBRADO E CORTADO</v>
          </cell>
          <cell r="C6480" t="str">
            <v xml:space="preserve">KG    </v>
          </cell>
          <cell r="D6480">
            <v>4.95</v>
          </cell>
        </row>
        <row r="6481">
          <cell r="A6481">
            <v>31</v>
          </cell>
          <cell r="B6481" t="str">
            <v>ACO CA-50, 12,5 MM, VERGALHAO</v>
          </cell>
          <cell r="C6481" t="str">
            <v xml:space="preserve">KG    </v>
          </cell>
          <cell r="D6481">
            <v>4.42</v>
          </cell>
        </row>
        <row r="6482">
          <cell r="A6482">
            <v>34443</v>
          </cell>
          <cell r="B6482" t="str">
            <v>ACO CA-50, 16 MM, DOBRADO E CORTADO</v>
          </cell>
          <cell r="C6482" t="str">
            <v xml:space="preserve">KG    </v>
          </cell>
          <cell r="D6482">
            <v>4.95</v>
          </cell>
        </row>
        <row r="6483">
          <cell r="A6483">
            <v>27</v>
          </cell>
          <cell r="B6483" t="str">
            <v>ACO CA-50, 16,0 MM, VERGALHAO</v>
          </cell>
          <cell r="C6483" t="str">
            <v xml:space="preserve">KG    </v>
          </cell>
          <cell r="D6483">
            <v>4.42</v>
          </cell>
        </row>
        <row r="6484">
          <cell r="A6484">
            <v>34446</v>
          </cell>
          <cell r="B6484" t="str">
            <v>ACO CA-50, 20 MM, DOBRADO E CORTADO</v>
          </cell>
          <cell r="C6484" t="str">
            <v xml:space="preserve">KG    </v>
          </cell>
          <cell r="D6484">
            <v>4.95</v>
          </cell>
        </row>
        <row r="6485">
          <cell r="A6485">
            <v>29</v>
          </cell>
          <cell r="B6485" t="str">
            <v>ACO CA-50, 20,0 MM, VERGALHAO</v>
          </cell>
          <cell r="C6485" t="str">
            <v xml:space="preserve">KG    </v>
          </cell>
          <cell r="D6485">
            <v>4.13</v>
          </cell>
        </row>
        <row r="6486">
          <cell r="A6486">
            <v>28</v>
          </cell>
          <cell r="B6486" t="str">
            <v>ACO CA-50, 25,0 MM, VERGALHAO</v>
          </cell>
          <cell r="C6486" t="str">
            <v xml:space="preserve">KG    </v>
          </cell>
          <cell r="D6486">
            <v>4.7699999999999996</v>
          </cell>
        </row>
        <row r="6487">
          <cell r="A6487">
            <v>34449</v>
          </cell>
          <cell r="B6487" t="str">
            <v>ACO CA-50, 6,3 MM, DOBRADO E CORTADO</v>
          </cell>
          <cell r="C6487" t="str">
            <v xml:space="preserve">KG    </v>
          </cell>
          <cell r="D6487">
            <v>5.45</v>
          </cell>
        </row>
        <row r="6488">
          <cell r="A6488">
            <v>32</v>
          </cell>
          <cell r="B6488" t="str">
            <v>ACO CA-50, 6,3 MM, VERGALHAO</v>
          </cell>
          <cell r="C6488" t="str">
            <v xml:space="preserve">KG    </v>
          </cell>
          <cell r="D6488">
            <v>4.8600000000000003</v>
          </cell>
        </row>
        <row r="6489">
          <cell r="A6489">
            <v>33</v>
          </cell>
          <cell r="B6489" t="str">
            <v>ACO CA-50, 8,0 MM, VERGALHAO</v>
          </cell>
          <cell r="C6489" t="str">
            <v xml:space="preserve">KG    </v>
          </cell>
          <cell r="D6489">
            <v>5.46</v>
          </cell>
        </row>
        <row r="6490">
          <cell r="A6490">
            <v>34343</v>
          </cell>
          <cell r="B6490" t="str">
            <v>ACO CA-60, VERGALHAO, 9,5 MM</v>
          </cell>
          <cell r="C6490" t="str">
            <v xml:space="preserve">KG    </v>
          </cell>
          <cell r="D6490">
            <v>5.25</v>
          </cell>
        </row>
        <row r="6491">
          <cell r="A6491">
            <v>34452</v>
          </cell>
          <cell r="B6491" t="str">
            <v>ACO CA-60, 4,2 MM, DOBRADO E CORTADO</v>
          </cell>
          <cell r="C6491" t="str">
            <v xml:space="preserve">KG    </v>
          </cell>
          <cell r="D6491">
            <v>4.83</v>
          </cell>
        </row>
        <row r="6492">
          <cell r="A6492">
            <v>36</v>
          </cell>
          <cell r="B6492" t="str">
            <v>ACO CA-60, 4,2 MM, VERGALHAO</v>
          </cell>
          <cell r="C6492" t="str">
            <v xml:space="preserve">KG    </v>
          </cell>
          <cell r="D6492">
            <v>4.6100000000000003</v>
          </cell>
        </row>
        <row r="6493">
          <cell r="A6493">
            <v>34456</v>
          </cell>
          <cell r="B6493" t="str">
            <v>ACO CA-60, 5,0 MM, DOBRADO E CORTADO</v>
          </cell>
          <cell r="C6493" t="str">
            <v xml:space="preserve">KG    </v>
          </cell>
          <cell r="D6493">
            <v>4.83</v>
          </cell>
        </row>
        <row r="6494">
          <cell r="A6494">
            <v>39</v>
          </cell>
          <cell r="B6494" t="str">
            <v>ACO CA-60, 5,0 MM, VERGALHAO</v>
          </cell>
          <cell r="C6494" t="str">
            <v xml:space="preserve">KG    </v>
          </cell>
          <cell r="D6494">
            <v>4.6100000000000003</v>
          </cell>
        </row>
        <row r="6495">
          <cell r="A6495">
            <v>34457</v>
          </cell>
          <cell r="B6495" t="str">
            <v>ACO CA-60, 6,0 MM, DOBRADO E CORTADO</v>
          </cell>
          <cell r="C6495" t="str">
            <v xml:space="preserve">KG    </v>
          </cell>
          <cell r="D6495">
            <v>5.18</v>
          </cell>
        </row>
        <row r="6496">
          <cell r="A6496">
            <v>40</v>
          </cell>
          <cell r="B6496" t="str">
            <v>ACO CA-60, 6,0 MM, VERGALHAO</v>
          </cell>
          <cell r="C6496" t="str">
            <v xml:space="preserve">KG    </v>
          </cell>
          <cell r="D6496">
            <v>4.71</v>
          </cell>
        </row>
        <row r="6497">
          <cell r="A6497">
            <v>34460</v>
          </cell>
          <cell r="B6497" t="str">
            <v>ACO CA-60, 7,0 MM, DOBRADO E CORTADO</v>
          </cell>
          <cell r="C6497" t="str">
            <v xml:space="preserve">KG    </v>
          </cell>
          <cell r="D6497">
            <v>5.29</v>
          </cell>
        </row>
        <row r="6498">
          <cell r="A6498">
            <v>42</v>
          </cell>
          <cell r="B6498" t="str">
            <v>ACO CA-60, 7,0 MM, VERGALHAO</v>
          </cell>
          <cell r="C6498" t="str">
            <v xml:space="preserve">KG    </v>
          </cell>
          <cell r="D6498">
            <v>4.78</v>
          </cell>
        </row>
        <row r="6499">
          <cell r="A6499">
            <v>38</v>
          </cell>
          <cell r="B6499" t="str">
            <v>ACO CA-60, 8,0 MM, VERGALHAO</v>
          </cell>
          <cell r="C6499" t="str">
            <v xml:space="preserve">KG    </v>
          </cell>
          <cell r="D6499">
            <v>5.32</v>
          </cell>
        </row>
        <row r="6500">
          <cell r="A6500">
            <v>34344</v>
          </cell>
          <cell r="B6500" t="str">
            <v>ACO-FIO PARA PROTENSAO, CP-150 RB L, 8 MM</v>
          </cell>
          <cell r="C6500" t="str">
            <v xml:space="preserve">KG    </v>
          </cell>
          <cell r="D6500">
            <v>7.23</v>
          </cell>
        </row>
        <row r="6501">
          <cell r="A6501">
            <v>20063</v>
          </cell>
          <cell r="B6501" t="str">
            <v>ACOPLAMENTO DE CONDUTOR PLUVIAL, EM PVC, DIAMETRO ENTRE 80 E 100 MM, PARA DRENAGEM PREDIAL</v>
          </cell>
          <cell r="C6501" t="str">
            <v xml:space="preserve">UN    </v>
          </cell>
          <cell r="D6501">
            <v>3.93</v>
          </cell>
        </row>
        <row r="6502">
          <cell r="A6502">
            <v>40410</v>
          </cell>
          <cell r="B6502" t="str">
            <v>ACOPLAMENTO RIGIDO EM FERRO FUNDIDO PARA SISTEMA DE TUBULACAO RANHURADA, DN 50 MM (2")</v>
          </cell>
          <cell r="C6502" t="str">
            <v xml:space="preserve">UN    </v>
          </cell>
          <cell r="D6502">
            <v>14.06</v>
          </cell>
        </row>
        <row r="6503">
          <cell r="A6503">
            <v>40411</v>
          </cell>
          <cell r="B6503" t="str">
            <v>ACOPLAMENTO RIGIDO EM FERRO FUNDIDO PARA SISTEMA DE TUBULACAO RANHURADA, DN 65 MM (2 1/2")</v>
          </cell>
          <cell r="C6503" t="str">
            <v xml:space="preserve">UN    </v>
          </cell>
          <cell r="D6503">
            <v>15.26</v>
          </cell>
        </row>
        <row r="6504">
          <cell r="A6504">
            <v>40412</v>
          </cell>
          <cell r="B6504" t="str">
            <v>ACOPLAMENTO RIGIDO EM FERRO FUNDIDO PARA SISTEMA DE TUBULACAO RANHURADA, DN 80 MM (3")</v>
          </cell>
          <cell r="C6504" t="str">
            <v xml:space="preserve">UN    </v>
          </cell>
          <cell r="D6504">
            <v>17.12</v>
          </cell>
        </row>
        <row r="6505">
          <cell r="A6505">
            <v>38838</v>
          </cell>
          <cell r="B6505" t="str">
            <v>ADAPTADOR DE COBRE PARA TUBULACAO PEX, DN 16 X 15 MM</v>
          </cell>
          <cell r="C6505" t="str">
            <v xml:space="preserve">UN    </v>
          </cell>
          <cell r="D6505">
            <v>6.27</v>
          </cell>
        </row>
        <row r="6506">
          <cell r="A6506">
            <v>38839</v>
          </cell>
          <cell r="B6506" t="str">
            <v>ADAPTADOR DE COBRE PARA TUBULACAO PEX, DN 20 X 22 MM</v>
          </cell>
          <cell r="C6506" t="str">
            <v xml:space="preserve">UN    </v>
          </cell>
          <cell r="D6506">
            <v>7.38</v>
          </cell>
        </row>
        <row r="6507">
          <cell r="A6507">
            <v>55</v>
          </cell>
          <cell r="B6507" t="str">
            <v>ADAPTADOR DE COMPRESSAO EM POLIPROPILENO (PP), PARA TUBO EM PEAD, 20 MM X 1/2", PARA LIGACAO PREDIAL DE AGUA (NTS 179)</v>
          </cell>
          <cell r="C6507" t="str">
            <v xml:space="preserve">UN    </v>
          </cell>
          <cell r="D6507">
            <v>3.8</v>
          </cell>
        </row>
        <row r="6508">
          <cell r="A6508">
            <v>61</v>
          </cell>
          <cell r="B6508" t="str">
            <v>ADAPTADOR DE COMPRESSAO EM POLIPROPILENO (PP), PARA TUBO EM PEAD, 20 MM X 3/4", PARA LIGACAO PREDIAL DE AGUA (NTS 179)</v>
          </cell>
          <cell r="C6508" t="str">
            <v xml:space="preserve">UN    </v>
          </cell>
          <cell r="D6508">
            <v>3.59</v>
          </cell>
        </row>
        <row r="6509">
          <cell r="A6509">
            <v>62</v>
          </cell>
          <cell r="B6509" t="str">
            <v>ADAPTADOR DE COMPRESSAO EM POLIPROPILENO (PP), PARA TUBO EM PEAD, 32 MM X 1", PARA LIGACAO PREDIAL DE AGUA (NTS 179)</v>
          </cell>
          <cell r="C6509" t="str">
            <v xml:space="preserve">UN    </v>
          </cell>
          <cell r="D6509">
            <v>7.45</v>
          </cell>
        </row>
        <row r="6510">
          <cell r="A6510">
            <v>77</v>
          </cell>
          <cell r="B6510" t="str">
            <v>ADAPTADOR PVC PARA SIFAO METALICO, SOLDAVEL, COM ANEL BORRACHA (JE), 40 MM X 1 1/2"</v>
          </cell>
          <cell r="C6510" t="str">
            <v xml:space="preserve">UN    </v>
          </cell>
          <cell r="D6510">
            <v>0.76</v>
          </cell>
        </row>
        <row r="6511">
          <cell r="A6511">
            <v>76</v>
          </cell>
          <cell r="B6511" t="str">
            <v>ADAPTADOR PVC PARA SIFAO, ROSCAVEL, 40 MM X 1 1/4"</v>
          </cell>
          <cell r="C6511" t="str">
            <v xml:space="preserve">UN    </v>
          </cell>
          <cell r="D6511">
            <v>0.77</v>
          </cell>
        </row>
        <row r="6512">
          <cell r="A6512">
            <v>67</v>
          </cell>
          <cell r="B6512" t="str">
            <v>ADAPTADOR PVC ROSCAVEL, COM FLANGES E ANEL DE VEDACAO, 1/2", PARA CAIXA D' AGUA</v>
          </cell>
          <cell r="C6512" t="str">
            <v xml:space="preserve">UN    </v>
          </cell>
          <cell r="D6512">
            <v>7.49</v>
          </cell>
        </row>
        <row r="6513">
          <cell r="A6513">
            <v>71</v>
          </cell>
          <cell r="B6513" t="str">
            <v>ADAPTADOR PVC ROSCAVEL, COM FLANGES E ANEL DE VEDACAO, 1", PARA CAIXA D' AGUA</v>
          </cell>
          <cell r="C6513" t="str">
            <v xml:space="preserve">UN    </v>
          </cell>
          <cell r="D6513">
            <v>13.76</v>
          </cell>
        </row>
        <row r="6514">
          <cell r="A6514">
            <v>73</v>
          </cell>
          <cell r="B6514" t="str">
            <v>ADAPTADOR PVC ROSCAVEL, COM FLANGES E ANEL DE VEDACAO, 3/4", PARA CAIXA D' AGUA</v>
          </cell>
          <cell r="C6514" t="str">
            <v xml:space="preserve">UN    </v>
          </cell>
          <cell r="D6514">
            <v>10.28</v>
          </cell>
        </row>
        <row r="6515">
          <cell r="A6515">
            <v>103</v>
          </cell>
          <cell r="B6515" t="str">
            <v>ADAPTADOR PVC SOLDAVEL CURTO COM BOLSA E ROSCA, 110 MM X 4", PARA AGUA FRIA</v>
          </cell>
          <cell r="C6515" t="str">
            <v xml:space="preserve">UN    </v>
          </cell>
          <cell r="D6515">
            <v>30.57</v>
          </cell>
        </row>
        <row r="6516">
          <cell r="A6516">
            <v>107</v>
          </cell>
          <cell r="B6516" t="str">
            <v>ADAPTADOR PVC SOLDAVEL CURTO COM BOLSA E ROSCA, 20 MM X 1/2", PARA AGUA FRIA</v>
          </cell>
          <cell r="C6516" t="str">
            <v xml:space="preserve">UN    </v>
          </cell>
          <cell r="D6516">
            <v>0.48</v>
          </cell>
        </row>
        <row r="6517">
          <cell r="A6517">
            <v>65</v>
          </cell>
          <cell r="B6517" t="str">
            <v>ADAPTADOR PVC SOLDAVEL CURTO COM BOLSA E ROSCA, 25 MM X 3/4", PARA AGUA FRIA</v>
          </cell>
          <cell r="C6517" t="str">
            <v xml:space="preserve">UN    </v>
          </cell>
          <cell r="D6517">
            <v>0.59</v>
          </cell>
        </row>
        <row r="6518">
          <cell r="A6518">
            <v>108</v>
          </cell>
          <cell r="B6518" t="str">
            <v>ADAPTADOR PVC SOLDAVEL CURTO COM BOLSA E ROSCA, 32 MM X 1", PARA AGUA FRIA</v>
          </cell>
          <cell r="C6518" t="str">
            <v xml:space="preserve">UN    </v>
          </cell>
          <cell r="D6518">
            <v>1.22</v>
          </cell>
        </row>
        <row r="6519">
          <cell r="A6519">
            <v>110</v>
          </cell>
          <cell r="B6519" t="str">
            <v>ADAPTADOR PVC SOLDAVEL CURTO COM BOLSA E ROSCA, 40 MM X 1 1/2", PARA AGUA FRIA</v>
          </cell>
          <cell r="C6519" t="str">
            <v xml:space="preserve">UN    </v>
          </cell>
          <cell r="D6519">
            <v>4.72</v>
          </cell>
        </row>
        <row r="6520">
          <cell r="A6520">
            <v>109</v>
          </cell>
          <cell r="B6520" t="str">
            <v>ADAPTADOR PVC SOLDAVEL CURTO COM BOLSA E ROSCA, 40 MM X 1 1/4", PARA AGUA FRIA</v>
          </cell>
          <cell r="C6520" t="str">
            <v xml:space="preserve">UN    </v>
          </cell>
          <cell r="D6520">
            <v>2.3199999999999998</v>
          </cell>
        </row>
        <row r="6521">
          <cell r="A6521">
            <v>111</v>
          </cell>
          <cell r="B6521" t="str">
            <v>ADAPTADOR PVC SOLDAVEL CURTO COM BOLSA E ROSCA, 50 MM X 1 1/4", PARA AGUA FRIA</v>
          </cell>
          <cell r="C6521" t="str">
            <v xml:space="preserve">UN    </v>
          </cell>
          <cell r="D6521">
            <v>5.44</v>
          </cell>
        </row>
        <row r="6522">
          <cell r="A6522">
            <v>112</v>
          </cell>
          <cell r="B6522" t="str">
            <v>ADAPTADOR PVC SOLDAVEL CURTO COM BOLSA E ROSCA, 50 MM X1 1/2", PARA AGUA FRIA</v>
          </cell>
          <cell r="C6522" t="str">
            <v xml:space="preserve">UN    </v>
          </cell>
          <cell r="D6522">
            <v>2.96</v>
          </cell>
        </row>
        <row r="6523">
          <cell r="A6523">
            <v>113</v>
          </cell>
          <cell r="B6523" t="str">
            <v>ADAPTADOR PVC SOLDAVEL CURTO COM BOLSA E ROSCA, 60 MM X 2", PARA AGUA FRIA</v>
          </cell>
          <cell r="C6523" t="str">
            <v xml:space="preserve">UN    </v>
          </cell>
          <cell r="D6523">
            <v>8.0399999999999991</v>
          </cell>
        </row>
        <row r="6524">
          <cell r="A6524">
            <v>104</v>
          </cell>
          <cell r="B6524" t="str">
            <v>ADAPTADOR PVC SOLDAVEL CURTO COM BOLSA E ROSCA, 75 MM X 2 1/2", PARA AGUA FRIA</v>
          </cell>
          <cell r="C6524" t="str">
            <v xml:space="preserve">UN    </v>
          </cell>
          <cell r="D6524">
            <v>11.69</v>
          </cell>
        </row>
        <row r="6525">
          <cell r="A6525">
            <v>102</v>
          </cell>
          <cell r="B6525" t="str">
            <v>ADAPTADOR PVC SOLDAVEL CURTO COM BOLSA E ROSCA, 85 MM X 3", PARA AGUA FRIA</v>
          </cell>
          <cell r="C6525" t="str">
            <v xml:space="preserve">UN    </v>
          </cell>
          <cell r="D6525">
            <v>19.2</v>
          </cell>
        </row>
        <row r="6526">
          <cell r="A6526">
            <v>95</v>
          </cell>
          <cell r="B6526" t="str">
            <v>ADAPTADOR PVC SOLDAVEL, COM FLANGE E ANEL DE VEDACAO, 20 MM X 1/2", PARA CAIXA D'AGUA</v>
          </cell>
          <cell r="C6526" t="str">
            <v xml:space="preserve">UN    </v>
          </cell>
          <cell r="D6526">
            <v>6.5</v>
          </cell>
        </row>
        <row r="6527">
          <cell r="A6527">
            <v>96</v>
          </cell>
          <cell r="B6527" t="str">
            <v>ADAPTADOR PVC SOLDAVEL, COM FLANGE E ANEL DE VEDACAO, 25 MM X 3/4", PARA CAIXA D'AGUA</v>
          </cell>
          <cell r="C6527" t="str">
            <v xml:space="preserve">UN    </v>
          </cell>
          <cell r="D6527">
            <v>7.47</v>
          </cell>
        </row>
        <row r="6528">
          <cell r="A6528">
            <v>97</v>
          </cell>
          <cell r="B6528" t="str">
            <v>ADAPTADOR PVC SOLDAVEL, COM FLANGE E ANEL DE VEDACAO, 32 MM X 1", PARA CAIXA D'AGUA</v>
          </cell>
          <cell r="C6528" t="str">
            <v xml:space="preserve">UN    </v>
          </cell>
          <cell r="D6528">
            <v>9.6999999999999993</v>
          </cell>
        </row>
        <row r="6529">
          <cell r="A6529">
            <v>98</v>
          </cell>
          <cell r="B6529" t="str">
            <v>ADAPTADOR PVC SOLDAVEL, COM FLANGE E ANEL DE VEDACAO, 40 MM X 1 1/4", PARA CAIXA D'AGUA</v>
          </cell>
          <cell r="C6529" t="str">
            <v xml:space="preserve">UN    </v>
          </cell>
          <cell r="D6529">
            <v>13.08</v>
          </cell>
        </row>
        <row r="6530">
          <cell r="A6530">
            <v>99</v>
          </cell>
          <cell r="B6530" t="str">
            <v>ADAPTADOR PVC SOLDAVEL, COM FLANGE E ANEL DE VEDACAO, 50 MM X 1 1/2", PARA CAIXA D'AGUA</v>
          </cell>
          <cell r="C6530" t="str">
            <v xml:space="preserve">UN    </v>
          </cell>
          <cell r="D6530">
            <v>15.86</v>
          </cell>
        </row>
        <row r="6531">
          <cell r="A6531">
            <v>100</v>
          </cell>
          <cell r="B6531" t="str">
            <v>ADAPTADOR PVC SOLDAVEL, COM FLANGES E ANEL DE VEDACAO, 60 MM X 2", PARA CAIXA D' AGUA</v>
          </cell>
          <cell r="C6531" t="str">
            <v xml:space="preserve">UN    </v>
          </cell>
          <cell r="D6531">
            <v>22.13</v>
          </cell>
        </row>
        <row r="6532">
          <cell r="A6532">
            <v>75</v>
          </cell>
          <cell r="B6532" t="str">
            <v>ADAPTADOR PVC SOLDAVEL, COM FLANGES LIVRES, 110 MM X 4", PARA CAIXA D' AGUA</v>
          </cell>
          <cell r="C6532" t="str">
            <v xml:space="preserve">UN    </v>
          </cell>
          <cell r="D6532">
            <v>230.69</v>
          </cell>
        </row>
        <row r="6533">
          <cell r="A6533">
            <v>114</v>
          </cell>
          <cell r="B6533" t="str">
            <v>ADAPTADOR PVC SOLDAVEL, COM FLANGES LIVRES, 25 MM X 3/4", PARA CAIXA D' AGUA</v>
          </cell>
          <cell r="C6533" t="str">
            <v xml:space="preserve">UN    </v>
          </cell>
          <cell r="D6533">
            <v>8.4</v>
          </cell>
        </row>
        <row r="6534">
          <cell r="A6534">
            <v>68</v>
          </cell>
          <cell r="B6534" t="str">
            <v>ADAPTADOR PVC SOLDAVEL, COM FLANGES LIVRES, 32 MM X 1", PARA CAIXA D' AGUA</v>
          </cell>
          <cell r="C6534" t="str">
            <v xml:space="preserve">UN    </v>
          </cell>
          <cell r="D6534">
            <v>12.85</v>
          </cell>
        </row>
        <row r="6535">
          <cell r="A6535">
            <v>86</v>
          </cell>
          <cell r="B6535" t="str">
            <v>ADAPTADOR PVC SOLDAVEL, COM FLANGES LIVRES, 40 MM X 1  1/4", PARA CAIXA D' AGUA</v>
          </cell>
          <cell r="C6535" t="str">
            <v xml:space="preserve">UN    </v>
          </cell>
          <cell r="D6535">
            <v>23.89</v>
          </cell>
        </row>
        <row r="6536">
          <cell r="A6536">
            <v>66</v>
          </cell>
          <cell r="B6536" t="str">
            <v>ADAPTADOR PVC SOLDAVEL, COM FLANGES LIVRES, 50 MM X 1  1/2", PARA CAIXA D' AGUA</v>
          </cell>
          <cell r="C6536" t="str">
            <v xml:space="preserve">UN    </v>
          </cell>
          <cell r="D6536">
            <v>23.98</v>
          </cell>
        </row>
        <row r="6537">
          <cell r="A6537">
            <v>69</v>
          </cell>
          <cell r="B6537" t="str">
            <v>ADAPTADOR PVC SOLDAVEL, COM FLANGES LIVRES, 60 MM X 2", PARA CAIXA D' AGUA</v>
          </cell>
          <cell r="C6537" t="str">
            <v xml:space="preserve">UN    </v>
          </cell>
          <cell r="D6537">
            <v>36.65</v>
          </cell>
        </row>
        <row r="6538">
          <cell r="A6538">
            <v>83</v>
          </cell>
          <cell r="B6538" t="str">
            <v>ADAPTADOR PVC SOLDAVEL, COM FLANGES LIVRES, 75 MM X 2  1/2", PARA CAIXA D' AGUA</v>
          </cell>
          <cell r="C6538" t="str">
            <v xml:space="preserve">UN    </v>
          </cell>
          <cell r="D6538">
            <v>117.07</v>
          </cell>
        </row>
        <row r="6539">
          <cell r="A6539">
            <v>74</v>
          </cell>
          <cell r="B6539" t="str">
            <v>ADAPTADOR PVC SOLDAVEL, COM FLANGES LIVRES, 85 MM X 3", PARA CAIXA D' AGUA</v>
          </cell>
          <cell r="C6539" t="str">
            <v xml:space="preserve">UN    </v>
          </cell>
          <cell r="D6539">
            <v>163.44</v>
          </cell>
        </row>
        <row r="6540">
          <cell r="A6540">
            <v>106</v>
          </cell>
          <cell r="B6540" t="str">
            <v>ADAPTADOR PVC SOLDAVEL, LONGO, COM FLANGE LIVRE,  110 MM X 4", PARA CAIXA D' AGUA</v>
          </cell>
          <cell r="C6540" t="str">
            <v xml:space="preserve">UN    </v>
          </cell>
          <cell r="D6540">
            <v>248.3</v>
          </cell>
        </row>
        <row r="6541">
          <cell r="A6541">
            <v>87</v>
          </cell>
          <cell r="B6541" t="str">
            <v>ADAPTADOR PVC SOLDAVEL, LONGO, COM FLANGE LIVRE,  25 MM X 3/4", PARA CAIXA D' AGUA</v>
          </cell>
          <cell r="C6541" t="str">
            <v xml:space="preserve">UN    </v>
          </cell>
          <cell r="D6541">
            <v>11.8</v>
          </cell>
        </row>
        <row r="6542">
          <cell r="A6542">
            <v>88</v>
          </cell>
          <cell r="B6542" t="str">
            <v>ADAPTADOR PVC SOLDAVEL, LONGO, COM FLANGE LIVRE,  32 MM X 1", PARA CAIXA D' AGUA</v>
          </cell>
          <cell r="C6542" t="str">
            <v xml:space="preserve">UN    </v>
          </cell>
          <cell r="D6542">
            <v>13.17</v>
          </cell>
        </row>
        <row r="6543">
          <cell r="A6543">
            <v>89</v>
          </cell>
          <cell r="B6543" t="str">
            <v>ADAPTADOR PVC SOLDAVEL, LONGO, COM FLANGE LIVRE,  40 MM X 1 1/4", PARA CAIXA D' AGUA</v>
          </cell>
          <cell r="C6543" t="str">
            <v xml:space="preserve">UN    </v>
          </cell>
          <cell r="D6543">
            <v>19.47</v>
          </cell>
        </row>
        <row r="6544">
          <cell r="A6544">
            <v>90</v>
          </cell>
          <cell r="B6544" t="str">
            <v>ADAPTADOR PVC SOLDAVEL, LONGO, COM FLANGE LIVRE,  50 MM X 1 1/2", PARA CAIXA D' AGUA</v>
          </cell>
          <cell r="C6544" t="str">
            <v xml:space="preserve">UN    </v>
          </cell>
          <cell r="D6544">
            <v>22.31</v>
          </cell>
        </row>
        <row r="6545">
          <cell r="A6545">
            <v>81</v>
          </cell>
          <cell r="B6545" t="str">
            <v>ADAPTADOR PVC SOLDAVEL, LONGO, COM FLANGE LIVRE,  60 MM X 2", PARA CAIXA D' AGUA</v>
          </cell>
          <cell r="C6545" t="str">
            <v xml:space="preserve">UN    </v>
          </cell>
          <cell r="D6545">
            <v>38.159999999999997</v>
          </cell>
        </row>
        <row r="6546">
          <cell r="A6546">
            <v>82</v>
          </cell>
          <cell r="B6546" t="str">
            <v>ADAPTADOR PVC SOLDAVEL, LONGO, COM FLANGE LIVRE,  75 MM X 2 1/2", PARA CAIXA D' AGUA</v>
          </cell>
          <cell r="C6546" t="str">
            <v xml:space="preserve">UN    </v>
          </cell>
          <cell r="D6546">
            <v>148.15</v>
          </cell>
        </row>
        <row r="6547">
          <cell r="A6547">
            <v>105</v>
          </cell>
          <cell r="B6547" t="str">
            <v>ADAPTADOR PVC SOLDAVEL, LONGO, COM FLANGE LIVRE,  85 MM X 3", PARA CAIXA D' AGUA</v>
          </cell>
          <cell r="C6547" t="str">
            <v xml:space="preserve">UN    </v>
          </cell>
          <cell r="D6547">
            <v>173.45</v>
          </cell>
        </row>
        <row r="6548">
          <cell r="A6548">
            <v>60</v>
          </cell>
          <cell r="B6548" t="str">
            <v>ADAPTADOR PVC, COM REGISTRO, PARA PEAD, 20 MM X 3/4", PARA LIGACAO PREDIAL DE AGUA</v>
          </cell>
          <cell r="C6548" t="str">
            <v xml:space="preserve">UN    </v>
          </cell>
          <cell r="D6548">
            <v>4.93</v>
          </cell>
        </row>
        <row r="6549">
          <cell r="A6549">
            <v>72</v>
          </cell>
          <cell r="B6549" t="str">
            <v>ADAPTADOR PVC, ROSCAVEL, COM FLANGES E ANEL DE VEDACAO, 1 1/2", PARA CAIXA D'AGUA</v>
          </cell>
          <cell r="C6549" t="str">
            <v xml:space="preserve">UN    </v>
          </cell>
          <cell r="D6549">
            <v>23.33</v>
          </cell>
        </row>
        <row r="6550">
          <cell r="A6550">
            <v>70</v>
          </cell>
          <cell r="B6550" t="str">
            <v>ADAPTADOR PVC, ROSCAVEL, COM FLANGES E ANEL DE VEDACAO, 1 1/4", PARA CAIXA D' AGUA</v>
          </cell>
          <cell r="C6550" t="str">
            <v xml:space="preserve">UN    </v>
          </cell>
          <cell r="D6550">
            <v>19.510000000000002</v>
          </cell>
        </row>
        <row r="6551">
          <cell r="A6551">
            <v>85</v>
          </cell>
          <cell r="B6551" t="str">
            <v>ADAPTADOR PVC, ROSCAVEL, COM FLANGES E ANEL DE VEDACAO, 2", PARA CAIXA D' AGUA</v>
          </cell>
          <cell r="C6551" t="str">
            <v xml:space="preserve">UN    </v>
          </cell>
          <cell r="D6551">
            <v>28.31</v>
          </cell>
        </row>
        <row r="6552">
          <cell r="A6552">
            <v>84</v>
          </cell>
          <cell r="B6552" t="str">
            <v>ADAPTADOR PVC, ROSCAVEL, PARA VALVULA PIA OU LAVATORIO, 40 MM</v>
          </cell>
          <cell r="C6552" t="str">
            <v xml:space="preserve">UN    </v>
          </cell>
          <cell r="D6552">
            <v>0.32</v>
          </cell>
        </row>
        <row r="6553">
          <cell r="A6553">
            <v>37997</v>
          </cell>
          <cell r="B6553" t="str">
            <v>ADAPTADOR, CPVC, SOLDAVEL, 15 MM, PARA AGUA QUENTE</v>
          </cell>
          <cell r="C6553" t="str">
            <v xml:space="preserve">UN    </v>
          </cell>
          <cell r="D6553">
            <v>4.28</v>
          </cell>
        </row>
        <row r="6554">
          <cell r="A6554">
            <v>37998</v>
          </cell>
          <cell r="B6554" t="str">
            <v>ADAPTADOR, CPVC, SOLDAVEL, 22 MM, PARA AGUA QUENTE</v>
          </cell>
          <cell r="C6554" t="str">
            <v xml:space="preserve">UN    </v>
          </cell>
          <cell r="D6554">
            <v>4.43</v>
          </cell>
        </row>
        <row r="6555">
          <cell r="A6555">
            <v>10899</v>
          </cell>
          <cell r="B6555" t="str">
            <v>ADAPTADOR, EM LATAO, ENGATE RAPIDO 2 1/2" X ROSCA INTERNA 5 FIOS 2 1/2",  PARA INSTALACAO PREDIAL DE COMBATE A INCENDIO</v>
          </cell>
          <cell r="C6555" t="str">
            <v xml:space="preserve">UN    </v>
          </cell>
          <cell r="D6555">
            <v>40.76</v>
          </cell>
        </row>
        <row r="6556">
          <cell r="A6556">
            <v>10900</v>
          </cell>
          <cell r="B6556" t="str">
            <v>ADAPTADOR, EM LATAO, ENGATE RAPIDO1 1/2" X ROSCA INTERNA 5 FIOS 2 1/2",  PARA INSTALACAO PREDIAL DE COMBATE A INCENDIO</v>
          </cell>
          <cell r="C6556" t="str">
            <v xml:space="preserve">UN    </v>
          </cell>
          <cell r="D6556">
            <v>31.9</v>
          </cell>
        </row>
        <row r="6557">
          <cell r="A6557">
            <v>46</v>
          </cell>
          <cell r="B6557" t="str">
            <v>ADAPTADOR, PVC PBA,  BOLSA/ROSCA, JE, DN 75 / DE  85 MM</v>
          </cell>
          <cell r="C6557" t="str">
            <v xml:space="preserve">UN    </v>
          </cell>
          <cell r="D6557">
            <v>36.89</v>
          </cell>
        </row>
        <row r="6558">
          <cell r="A6558">
            <v>51</v>
          </cell>
          <cell r="B6558" t="str">
            <v>ADAPTADOR, PVC PBA, A BOLSA DEFOFO, JE, DN 100 / DE 110 MM</v>
          </cell>
          <cell r="C6558" t="str">
            <v xml:space="preserve">UN    </v>
          </cell>
          <cell r="D6558">
            <v>101.76</v>
          </cell>
        </row>
        <row r="6559">
          <cell r="A6559">
            <v>12863</v>
          </cell>
          <cell r="B6559" t="str">
            <v>ADAPTADOR, PVC PBA, A BOLSA DEFOFO, JE, DN 50 / DE 60 MM</v>
          </cell>
          <cell r="C6559" t="str">
            <v xml:space="preserve">UN    </v>
          </cell>
          <cell r="D6559">
            <v>23.44</v>
          </cell>
        </row>
        <row r="6560">
          <cell r="A6560">
            <v>50</v>
          </cell>
          <cell r="B6560" t="str">
            <v>ADAPTADOR, PVC PBA, A BOLSA DEFOFO, JE, DN 75 / DE  85 MM</v>
          </cell>
          <cell r="C6560" t="str">
            <v xml:space="preserve">UN    </v>
          </cell>
          <cell r="D6560">
            <v>53.14</v>
          </cell>
        </row>
        <row r="6561">
          <cell r="A6561">
            <v>47</v>
          </cell>
          <cell r="B6561" t="str">
            <v>ADAPTADOR, PVC PBA, BOLSA/ROSCA, JE, DN 100 / DE 110 MM</v>
          </cell>
          <cell r="C6561" t="str">
            <v xml:space="preserve">UN    </v>
          </cell>
          <cell r="D6561">
            <v>63.07</v>
          </cell>
        </row>
        <row r="6562">
          <cell r="A6562">
            <v>48</v>
          </cell>
          <cell r="B6562" t="str">
            <v>ADAPTADOR, PVC PBA, BOLSA/ROSCA, JE, DN 50 / DE 60 MM</v>
          </cell>
          <cell r="C6562" t="str">
            <v xml:space="preserve">UN    </v>
          </cell>
          <cell r="D6562">
            <v>16.45</v>
          </cell>
        </row>
        <row r="6563">
          <cell r="A6563">
            <v>52</v>
          </cell>
          <cell r="B6563" t="str">
            <v>ADAPTADOR, PVC PBA, PONTA/ROSCA, JE, DN 50 / DE  60 MM</v>
          </cell>
          <cell r="C6563" t="str">
            <v xml:space="preserve">UN    </v>
          </cell>
          <cell r="D6563">
            <v>12.5</v>
          </cell>
        </row>
        <row r="6564">
          <cell r="A6564">
            <v>43</v>
          </cell>
          <cell r="B6564" t="str">
            <v>ADAPTADOR, PVC PBA, PONTA/ROSCA, JE, DN 75 / DE  85 MM</v>
          </cell>
          <cell r="C6564" t="str">
            <v xml:space="preserve">UN    </v>
          </cell>
          <cell r="D6564">
            <v>42.18</v>
          </cell>
        </row>
        <row r="6565">
          <cell r="A6565">
            <v>4791</v>
          </cell>
          <cell r="B6565" t="str">
            <v>ADESIVO ACRILICO/COLA DE CONTATO</v>
          </cell>
          <cell r="C6565" t="str">
            <v xml:space="preserve">KG    </v>
          </cell>
          <cell r="D6565">
            <v>24.18</v>
          </cell>
        </row>
        <row r="6566">
          <cell r="A6566">
            <v>157</v>
          </cell>
          <cell r="B6566" t="str">
            <v>ADESIVO ESTRUTURAL A BASE DE RESINA EPOXI PARA INJECAO EM TRINCAS, BICOMPONENTE, BAIXA VISCOSIDADE</v>
          </cell>
          <cell r="C6566" t="str">
            <v xml:space="preserve">KG    </v>
          </cell>
          <cell r="D6566">
            <v>87.13</v>
          </cell>
        </row>
        <row r="6567">
          <cell r="A6567">
            <v>156</v>
          </cell>
          <cell r="B6567" t="str">
            <v>ADESIVO ESTRUTURAL A BASE DE RESINA EPOXI, BICOMPONENTE, FLUIDO</v>
          </cell>
          <cell r="C6567" t="str">
            <v xml:space="preserve">KG    </v>
          </cell>
          <cell r="D6567">
            <v>38.89</v>
          </cell>
        </row>
        <row r="6568">
          <cell r="A6568">
            <v>131</v>
          </cell>
          <cell r="B6568" t="str">
            <v>ADESIVO ESTRUTURAL A BASE DE RESINA EPOXI, BICOMPONENTE, PASTOSO (TIXOTROPICO)</v>
          </cell>
          <cell r="C6568" t="str">
            <v xml:space="preserve">KG    </v>
          </cell>
          <cell r="D6568">
            <v>37.33</v>
          </cell>
        </row>
        <row r="6569">
          <cell r="A6569">
            <v>39719</v>
          </cell>
          <cell r="B6569" t="str">
            <v>ADESIVO LIQUIDO A BASE DE RESINAS PARA COLAGEM DE ESPUMA DE ISOLAMENTO TERMICO FLEXIVEL</v>
          </cell>
          <cell r="C6569" t="str">
            <v xml:space="preserve">L     </v>
          </cell>
          <cell r="D6569">
            <v>53.23</v>
          </cell>
        </row>
        <row r="6570">
          <cell r="A6570">
            <v>21114</v>
          </cell>
          <cell r="B6570" t="str">
            <v>ADESIVO PARA TUBOS CPVC, *75* G</v>
          </cell>
          <cell r="C6570" t="str">
            <v xml:space="preserve">UN    </v>
          </cell>
          <cell r="D6570">
            <v>11.4</v>
          </cell>
        </row>
        <row r="6571">
          <cell r="A6571">
            <v>119</v>
          </cell>
          <cell r="B6571" t="str">
            <v>ADESIVO PLASTICO PARA PVC, BISNAGA COM 75 GR</v>
          </cell>
          <cell r="C6571" t="str">
            <v xml:space="preserve">UN    </v>
          </cell>
          <cell r="D6571">
            <v>4.5</v>
          </cell>
        </row>
        <row r="6572">
          <cell r="A6572">
            <v>20080</v>
          </cell>
          <cell r="B6572" t="str">
            <v>ADESIVO PLASTICO PARA PVC, FRASCO COM 175 GR</v>
          </cell>
          <cell r="C6572" t="str">
            <v xml:space="preserve">UN    </v>
          </cell>
          <cell r="D6572">
            <v>12.9</v>
          </cell>
        </row>
        <row r="6573">
          <cell r="A6573">
            <v>122</v>
          </cell>
          <cell r="B6573" t="str">
            <v>ADESIVO PLASTICO PARA PVC, FRASCO COM 850 GR</v>
          </cell>
          <cell r="C6573" t="str">
            <v xml:space="preserve">UN    </v>
          </cell>
          <cell r="D6573">
            <v>40.65</v>
          </cell>
        </row>
        <row r="6574">
          <cell r="A6574">
            <v>3410</v>
          </cell>
          <cell r="B6574" t="str">
            <v>ADESIVO/COLA PARA EPS (ISOPOR) E OUTROS MATERIAIS</v>
          </cell>
          <cell r="C6574" t="str">
            <v xml:space="preserve">KG    </v>
          </cell>
          <cell r="D6574">
            <v>13.06</v>
          </cell>
        </row>
        <row r="6575">
          <cell r="A6575">
            <v>124</v>
          </cell>
          <cell r="B6575" t="str">
            <v>ADITIVO ACELERADOR DE PEGA E ENDURECIMENTO PARA ARGAMASSAS E CONCRETOS</v>
          </cell>
          <cell r="C6575" t="str">
            <v xml:space="preserve">L     </v>
          </cell>
          <cell r="D6575">
            <v>9.6999999999999993</v>
          </cell>
        </row>
        <row r="6576">
          <cell r="A6576">
            <v>7334</v>
          </cell>
          <cell r="B6576" t="str">
            <v>ADITIVO ADESIVO LIQUIDO PARA ARGAMASSAS DE REVESTIMENTOS CIMENTICIOS</v>
          </cell>
          <cell r="C6576" t="str">
            <v xml:space="preserve">L     </v>
          </cell>
          <cell r="D6576">
            <v>10.77</v>
          </cell>
        </row>
        <row r="6577">
          <cell r="A6577">
            <v>7325</v>
          </cell>
          <cell r="B6577" t="str">
            <v>ADITIVO IMPERMEABILIZANTE DE PEGA NORMAL PARA ARGAMASSAS E  CONCRETOS SEM ARMACAO</v>
          </cell>
          <cell r="C6577" t="str">
            <v xml:space="preserve">KG    </v>
          </cell>
          <cell r="D6577">
            <v>4.4800000000000004</v>
          </cell>
        </row>
        <row r="6578">
          <cell r="A6578">
            <v>123</v>
          </cell>
          <cell r="B6578" t="str">
            <v>ADITIVO IMPERMEABILIZANTE DE PEGA NORMAL PARA ARGAMASSAS E CONCRETOS SEM ARMACAO</v>
          </cell>
          <cell r="C6578" t="str">
            <v xml:space="preserve">L     </v>
          </cell>
          <cell r="D6578">
            <v>4.3099999999999996</v>
          </cell>
        </row>
        <row r="6579">
          <cell r="A6579">
            <v>127</v>
          </cell>
          <cell r="B6579" t="str">
            <v>ADITIVO IMPERMEABILIZANTE DE PEGA ULTRARRAPIDA</v>
          </cell>
          <cell r="C6579" t="str">
            <v xml:space="preserve">L     </v>
          </cell>
          <cell r="D6579">
            <v>10.119999999999999</v>
          </cell>
        </row>
        <row r="6580">
          <cell r="A6580">
            <v>133</v>
          </cell>
          <cell r="B6580" t="str">
            <v>ADITIVO LIQUIDO INCORPORADOR DE AR PARA CONCRETO E ARGAMASSA</v>
          </cell>
          <cell r="C6580" t="str">
            <v xml:space="preserve">L     </v>
          </cell>
          <cell r="D6580">
            <v>4.34</v>
          </cell>
        </row>
        <row r="6581">
          <cell r="A6581">
            <v>37538</v>
          </cell>
          <cell r="B6581" t="str">
            <v>ADITIVO PLASTIFICANTE E ESTABILIZADOR PARA ARGAMASSAS DE ASSENTAMENTO E REBOCO</v>
          </cell>
          <cell r="C6581" t="str">
            <v xml:space="preserve">18L   </v>
          </cell>
          <cell r="D6581">
            <v>107.91</v>
          </cell>
        </row>
        <row r="6582">
          <cell r="A6582">
            <v>132</v>
          </cell>
          <cell r="B6582" t="str">
            <v>ADITIVO PLASTIFICANTE RETARDADOR DE PEGA E REDUTOR DE AGUA PARA CONCRETO</v>
          </cell>
          <cell r="C6582" t="str">
            <v xml:space="preserve">L     </v>
          </cell>
          <cell r="D6582">
            <v>4.78</v>
          </cell>
        </row>
        <row r="6583">
          <cell r="A6583">
            <v>13408</v>
          </cell>
          <cell r="B6583" t="str">
            <v>ADITIVO SUPERPLASTIFICANTE DE PEGA NORMAL PARA CONCRETO (TAMBOR 200 KG)</v>
          </cell>
          <cell r="C6583" t="str">
            <v xml:space="preserve">200KG </v>
          </cell>
          <cell r="D6583">
            <v>1699.94</v>
          </cell>
        </row>
        <row r="6584">
          <cell r="A6584">
            <v>37476</v>
          </cell>
          <cell r="B6584" t="str">
            <v>ADUELA/GALERIA DE CONCRETO ARMADO, SECAO RETANGULAR 1.50 X 1.50 M (L X A), C = 1.00 M, E = 20 CM</v>
          </cell>
          <cell r="C6584" t="str">
            <v xml:space="preserve">UN    </v>
          </cell>
          <cell r="D6584">
            <v>1528.59</v>
          </cell>
        </row>
        <row r="6585">
          <cell r="A6585">
            <v>37478</v>
          </cell>
          <cell r="B6585" t="str">
            <v>ADUELA/GALERIA DE CONCRETO ARMADO, SECAO RETANGULAR 2.00 X 2.00 M (L X A), C = 1.00 M, E = 20 CM</v>
          </cell>
          <cell r="C6585" t="str">
            <v xml:space="preserve">UN    </v>
          </cell>
          <cell r="D6585">
            <v>2162.5500000000002</v>
          </cell>
        </row>
        <row r="6586">
          <cell r="A6586">
            <v>37477</v>
          </cell>
          <cell r="B6586" t="str">
            <v>ADUELA/GALERIA DE CONCRETO ARMADO, SECAO RETANGULAR 2.50 X 2.50 M (L X A), C = 1.00 M, E = 20 CM</v>
          </cell>
          <cell r="C6586" t="str">
            <v xml:space="preserve">UN    </v>
          </cell>
          <cell r="D6586">
            <v>2646.2</v>
          </cell>
        </row>
        <row r="6587">
          <cell r="A6587">
            <v>37479</v>
          </cell>
          <cell r="B6587" t="str">
            <v>ADUELA/GALERIA DE CONCRETO ARMADO, SECAO RETANGULAR 3.00 X 3.00 M (L X A), C = 1.00 M, E = 20 CM</v>
          </cell>
          <cell r="C6587" t="str">
            <v xml:space="preserve">UN    </v>
          </cell>
          <cell r="D6587">
            <v>3308.77</v>
          </cell>
        </row>
        <row r="6588">
          <cell r="A6588">
            <v>4319</v>
          </cell>
          <cell r="B6588" t="str">
            <v>AFASTADOR PARA TELHA DE FIBROCIMENTO CANALETE 90 OU KALHETAO</v>
          </cell>
          <cell r="C6588" t="str">
            <v xml:space="preserve">UN    </v>
          </cell>
          <cell r="D6588">
            <v>0.96</v>
          </cell>
        </row>
        <row r="6589">
          <cell r="A6589">
            <v>43064</v>
          </cell>
          <cell r="B6589" t="str">
            <v>AGENTE DE CURA, PROTETOR DA EVAPORACAO DA AGUA DE HIDRATACAO DO CONCRETO (COLETADO CAIXA)</v>
          </cell>
          <cell r="C6589" t="str">
            <v xml:space="preserve">KG    </v>
          </cell>
          <cell r="D6589">
            <v>6.19</v>
          </cell>
        </row>
        <row r="6590">
          <cell r="A6590">
            <v>40553</v>
          </cell>
          <cell r="B6590" t="str">
            <v>AGREGADO RECICLADO, TIPO RACHAO RECICLADO CINZA, CLASSE A</v>
          </cell>
          <cell r="C6590" t="str">
            <v xml:space="preserve">M3    </v>
          </cell>
          <cell r="D6590">
            <v>34.08</v>
          </cell>
        </row>
        <row r="6591">
          <cell r="A6591">
            <v>13003</v>
          </cell>
          <cell r="B6591" t="str">
            <v>AGUA SANITARIA</v>
          </cell>
          <cell r="C6591" t="str">
            <v xml:space="preserve">L     </v>
          </cell>
          <cell r="D6591">
            <v>2.89</v>
          </cell>
        </row>
        <row r="6592">
          <cell r="A6592">
            <v>6114</v>
          </cell>
          <cell r="B6592" t="str">
            <v>AJUDANTE DE ARMADOR</v>
          </cell>
          <cell r="C6592" t="str">
            <v xml:space="preserve">H     </v>
          </cell>
          <cell r="D6592">
            <v>10.11</v>
          </cell>
        </row>
        <row r="6593">
          <cell r="A6593">
            <v>40912</v>
          </cell>
          <cell r="B6593" t="str">
            <v>AJUDANTE DE ARMADOR (MENSALISTA)</v>
          </cell>
          <cell r="C6593" t="str">
            <v xml:space="preserve">MES   </v>
          </cell>
          <cell r="D6593">
            <v>1791.71</v>
          </cell>
        </row>
        <row r="6594">
          <cell r="A6594">
            <v>247</v>
          </cell>
          <cell r="B6594" t="str">
            <v>AJUDANTE DE ELETRICISTA</v>
          </cell>
          <cell r="C6594" t="str">
            <v xml:space="preserve">H     </v>
          </cell>
          <cell r="D6594">
            <v>10.210000000000001</v>
          </cell>
        </row>
        <row r="6595">
          <cell r="A6595">
            <v>40919</v>
          </cell>
          <cell r="B6595" t="str">
            <v>AJUDANTE DE ELETRICISTA (MENSALISTA)</v>
          </cell>
          <cell r="C6595" t="str">
            <v xml:space="preserve">MES   </v>
          </cell>
          <cell r="D6595">
            <v>1806.79</v>
          </cell>
        </row>
        <row r="6596">
          <cell r="A6596">
            <v>25958</v>
          </cell>
          <cell r="B6596" t="str">
            <v>AJUDANTE DE ESTRUTURAS METALICAS</v>
          </cell>
          <cell r="C6596" t="str">
            <v xml:space="preserve">H     </v>
          </cell>
          <cell r="D6596">
            <v>10.68</v>
          </cell>
        </row>
        <row r="6597">
          <cell r="A6597">
            <v>40984</v>
          </cell>
          <cell r="B6597" t="str">
            <v>AJUDANTE DE ESTRUTURAS METALICAS (MENSALISTA)</v>
          </cell>
          <cell r="C6597" t="str">
            <v xml:space="preserve">MES   </v>
          </cell>
          <cell r="D6597">
            <v>1892.09</v>
          </cell>
        </row>
        <row r="6598">
          <cell r="A6598">
            <v>248</v>
          </cell>
          <cell r="B6598" t="str">
            <v>AJUDANTE DE OPERACAO EM GERAL</v>
          </cell>
          <cell r="C6598" t="str">
            <v xml:space="preserve">H     </v>
          </cell>
          <cell r="D6598">
            <v>10.47</v>
          </cell>
        </row>
        <row r="6599">
          <cell r="A6599">
            <v>41086</v>
          </cell>
          <cell r="B6599" t="str">
            <v>AJUDANTE DE OPERACAO EM GERAL (MENSALISTA)</v>
          </cell>
          <cell r="C6599" t="str">
            <v xml:space="preserve">MES   </v>
          </cell>
          <cell r="D6599">
            <v>1853.98</v>
          </cell>
        </row>
        <row r="6600">
          <cell r="A6600">
            <v>34466</v>
          </cell>
          <cell r="B6600" t="str">
            <v>AJUDANTE DE PINTOR</v>
          </cell>
          <cell r="C6600" t="str">
            <v xml:space="preserve">H     </v>
          </cell>
          <cell r="D6600">
            <v>10.47</v>
          </cell>
        </row>
        <row r="6601">
          <cell r="A6601">
            <v>41083</v>
          </cell>
          <cell r="B6601" t="str">
            <v>AJUDANTE DE PINTOR (MENSALISTA)</v>
          </cell>
          <cell r="C6601" t="str">
            <v xml:space="preserve">MES   </v>
          </cell>
          <cell r="D6601">
            <v>1853.98</v>
          </cell>
        </row>
        <row r="6602">
          <cell r="A6602">
            <v>252</v>
          </cell>
          <cell r="B6602" t="str">
            <v>AJUDANTE DE SERRALHEIRO</v>
          </cell>
          <cell r="C6602" t="str">
            <v xml:space="preserve">H     </v>
          </cell>
          <cell r="D6602">
            <v>10.85</v>
          </cell>
        </row>
        <row r="6603">
          <cell r="A6603">
            <v>40909</v>
          </cell>
          <cell r="B6603" t="str">
            <v>AJUDANTE DE SERRALHEIRO (MENSALISTA)</v>
          </cell>
          <cell r="C6603" t="str">
            <v xml:space="preserve">MES   </v>
          </cell>
          <cell r="D6603">
            <v>1921.78</v>
          </cell>
        </row>
        <row r="6604">
          <cell r="A6604">
            <v>242</v>
          </cell>
          <cell r="B6604" t="str">
            <v>AJUDANTE ESPECIALIZADO</v>
          </cell>
          <cell r="C6604" t="str">
            <v xml:space="preserve">H     </v>
          </cell>
          <cell r="D6604">
            <v>12.31</v>
          </cell>
        </row>
        <row r="6605">
          <cell r="A6605">
            <v>41085</v>
          </cell>
          <cell r="B6605" t="str">
            <v>AJUDANTE ESPECIALIZADO (MENSALISTA)</v>
          </cell>
          <cell r="C6605" t="str">
            <v xml:space="preserve">MES   </v>
          </cell>
          <cell r="D6605">
            <v>2180.63</v>
          </cell>
        </row>
        <row r="6606">
          <cell r="A6606">
            <v>427</v>
          </cell>
          <cell r="B6606" t="str">
            <v>ALCA PREFORMADA DE CONTRA POSTE, EM ACO GALVANIZADO, PARA CABO 3/16", COMPRIMENTO *860* MM</v>
          </cell>
          <cell r="C6606" t="str">
            <v xml:space="preserve">UN    </v>
          </cell>
          <cell r="D6606">
            <v>4.99</v>
          </cell>
        </row>
        <row r="6607">
          <cell r="A6607">
            <v>417</v>
          </cell>
          <cell r="B6607" t="str">
            <v>ALCA PREFORMADA DE DISTRIBUICAO, EM ACO GALVANIZADO, PARA CABO DE ALUMINIO DIAMETRO 16 A 25 MM</v>
          </cell>
          <cell r="C6607" t="str">
            <v xml:space="preserve">UN    </v>
          </cell>
          <cell r="D6607">
            <v>2.35</v>
          </cell>
        </row>
        <row r="6608">
          <cell r="A6608">
            <v>11273</v>
          </cell>
          <cell r="B6608" t="str">
            <v>ALCA PREFORMADA DE DISTRIBUICAO, EM ACO GALVANIZADO, PARA CONDUTORES DE ALUMINIO AWG 1/0 (CAA 6/1 OU CA 7 FIOS)</v>
          </cell>
          <cell r="C6608" t="str">
            <v xml:space="preserve">UN    </v>
          </cell>
          <cell r="D6608">
            <v>7.3</v>
          </cell>
        </row>
        <row r="6609">
          <cell r="A6609">
            <v>11272</v>
          </cell>
          <cell r="B6609" t="str">
            <v>ALCA PREFORMADA DE DISTRIBUICAO, EM ACO GALVANIZADO, PARA CONDUTORES DE ALUMINIO AWG 2 (CAA 6/1 OU CA 7 FIOS)</v>
          </cell>
          <cell r="C6609" t="str">
            <v xml:space="preserve">UN    </v>
          </cell>
          <cell r="D6609">
            <v>4.41</v>
          </cell>
        </row>
        <row r="6610">
          <cell r="A6610">
            <v>11275</v>
          </cell>
          <cell r="B6610" t="str">
            <v>ALCA PREFORMADA DE SERVICO, EM ACO GALVANIZADO, PARA CONDUTORES DE ALUMINIO AWG 4 (CAA 6/1)</v>
          </cell>
          <cell r="C6610" t="str">
            <v xml:space="preserve">UN    </v>
          </cell>
          <cell r="D6610">
            <v>1.77</v>
          </cell>
        </row>
        <row r="6611">
          <cell r="A6611">
            <v>11274</v>
          </cell>
          <cell r="B6611" t="str">
            <v>ALCA PREFORMADA DE SERVICO, EM ACO GALVANIZADO, PARA CONDUTORES DE ALUMINIO AWG 6 (CAA 6/1)</v>
          </cell>
          <cell r="C6611" t="str">
            <v xml:space="preserve">UN    </v>
          </cell>
          <cell r="D6611">
            <v>1.35</v>
          </cell>
        </row>
        <row r="6612">
          <cell r="A6612">
            <v>38470</v>
          </cell>
          <cell r="B6612" t="str">
            <v>ALICATE DE CORTE DIAGONAL 6 " COM ISOLAMENTO</v>
          </cell>
          <cell r="C6612" t="str">
            <v xml:space="preserve">UN    </v>
          </cell>
          <cell r="D6612">
            <v>22.53</v>
          </cell>
        </row>
        <row r="6613">
          <cell r="A6613">
            <v>38547</v>
          </cell>
          <cell r="B6613" t="str">
            <v>ALICATE DE CRIMPAR RJ11, RJ12 E RJ45</v>
          </cell>
          <cell r="C6613" t="str">
            <v xml:space="preserve">UN    </v>
          </cell>
          <cell r="D6613">
            <v>61.48</v>
          </cell>
        </row>
        <row r="6614">
          <cell r="A6614">
            <v>38469</v>
          </cell>
          <cell r="B6614" t="str">
            <v>ALICATE DE PRESSAO PARA SOLDA DE CHAPA 18 "</v>
          </cell>
          <cell r="C6614" t="str">
            <v xml:space="preserve">UN    </v>
          </cell>
          <cell r="D6614">
            <v>66.099999999999994</v>
          </cell>
        </row>
        <row r="6615">
          <cell r="A6615">
            <v>38467</v>
          </cell>
          <cell r="B6615" t="str">
            <v>ALICATE DE PRESSAO 11 " PARA SOLDA, TIPO C</v>
          </cell>
          <cell r="C6615" t="str">
            <v xml:space="preserve">UN    </v>
          </cell>
          <cell r="D6615">
            <v>37.19</v>
          </cell>
        </row>
        <row r="6616">
          <cell r="A6616">
            <v>38468</v>
          </cell>
          <cell r="B6616" t="str">
            <v>ALICATE DE PRESSAO 11 " PARA SOLDA, TIPO U</v>
          </cell>
          <cell r="C6616" t="str">
            <v xml:space="preserve">UN    </v>
          </cell>
          <cell r="D6616">
            <v>40.93</v>
          </cell>
        </row>
        <row r="6617">
          <cell r="A6617">
            <v>38471</v>
          </cell>
          <cell r="B6617" t="str">
            <v>ALICATE PARA ANEIS DE PISTAO, CAPACIDADE 50 A 100 MM</v>
          </cell>
          <cell r="C6617" t="str">
            <v xml:space="preserve">UN    </v>
          </cell>
          <cell r="D6617">
            <v>53.15</v>
          </cell>
        </row>
        <row r="6618">
          <cell r="A6618">
            <v>37370</v>
          </cell>
          <cell r="B6618" t="str">
            <v>ALIMENTACAO - HORISTA (COLETADO CAIXA)</v>
          </cell>
          <cell r="C6618" t="str">
            <v xml:space="preserve">H     </v>
          </cell>
          <cell r="D6618">
            <v>0.79</v>
          </cell>
        </row>
        <row r="6619">
          <cell r="A6619">
            <v>40862</v>
          </cell>
          <cell r="B6619" t="str">
            <v>ALIMENTACAO - MENSALISTA (COLETADO CAIXA)</v>
          </cell>
          <cell r="C6619" t="str">
            <v xml:space="preserve">MES   </v>
          </cell>
          <cell r="D6619">
            <v>149.68</v>
          </cell>
        </row>
        <row r="6620">
          <cell r="A6620">
            <v>10658</v>
          </cell>
          <cell r="B6620" t="str">
            <v>ALISADORA DE CONCRETO COM MOTOR A GASOLINA DE 5,5 HP, PESO COM MOTOR DE 78 KG, 4 PAS</v>
          </cell>
          <cell r="C6620" t="str">
            <v xml:space="preserve">UN    </v>
          </cell>
          <cell r="D6620">
            <v>9250</v>
          </cell>
        </row>
        <row r="6621">
          <cell r="A6621">
            <v>253</v>
          </cell>
          <cell r="B6621" t="str">
            <v>ALMOXARIFE</v>
          </cell>
          <cell r="C6621" t="str">
            <v xml:space="preserve">H     </v>
          </cell>
          <cell r="D6621">
            <v>16.96</v>
          </cell>
        </row>
        <row r="6622">
          <cell r="A6622">
            <v>40809</v>
          </cell>
          <cell r="B6622" t="str">
            <v>ALMOXARIFE (MENSALISTA)</v>
          </cell>
          <cell r="C6622" t="str">
            <v xml:space="preserve">MES   </v>
          </cell>
          <cell r="D6622">
            <v>3001</v>
          </cell>
        </row>
        <row r="6623">
          <cell r="A6623">
            <v>42428</v>
          </cell>
          <cell r="B6623" t="str">
            <v>ALONGADOR COM TRES ALTURAS, EM TUBO DE ACO CARBONO, PINTURA NO PROCESSO ELETROSTATICO - EQUIPAMENTO DE GINASTICA PARA ACADEMIA AO AR LIVRE / ACADEMIA DA TERCEIRA IDADE - ATI</v>
          </cell>
          <cell r="C6623" t="str">
            <v xml:space="preserve">UN    </v>
          </cell>
          <cell r="D6623">
            <v>1290</v>
          </cell>
        </row>
        <row r="6624">
          <cell r="A6624">
            <v>583</v>
          </cell>
          <cell r="B6624" t="str">
            <v>ALUMINIO ANODIZADO</v>
          </cell>
          <cell r="C6624" t="str">
            <v xml:space="preserve">KG    </v>
          </cell>
          <cell r="D6624">
            <v>35.200000000000003</v>
          </cell>
        </row>
        <row r="6625">
          <cell r="A6625">
            <v>299</v>
          </cell>
          <cell r="B6625" t="str">
            <v>ANEL BORRACHA DN 100 MM, PARA TUBO SERIE REFORCADA ESGOTO PREDIAL</v>
          </cell>
          <cell r="C6625" t="str">
            <v xml:space="preserve">UN    </v>
          </cell>
          <cell r="D6625">
            <v>1.74</v>
          </cell>
        </row>
        <row r="6626">
          <cell r="A6626">
            <v>298</v>
          </cell>
          <cell r="B6626" t="str">
            <v>ANEL BORRACHA DN 75 MM, PARA TUBO SERIE REFORCADA ESGOTO PREDIAL</v>
          </cell>
          <cell r="C6626" t="str">
            <v xml:space="preserve">UN    </v>
          </cell>
          <cell r="D6626">
            <v>1.75</v>
          </cell>
        </row>
        <row r="6627">
          <cell r="A6627">
            <v>295</v>
          </cell>
          <cell r="B6627" t="str">
            <v>ANEL BORRACHA PARA TUBO ESGOTO PREDIAL DN 40 MM (NBR 5688)</v>
          </cell>
          <cell r="C6627" t="str">
            <v xml:space="preserve">UN    </v>
          </cell>
          <cell r="D6627">
            <v>1.04</v>
          </cell>
        </row>
        <row r="6628">
          <cell r="A6628">
            <v>296</v>
          </cell>
          <cell r="B6628" t="str">
            <v>ANEL BORRACHA PARA TUBO ESGOTO PREDIAL DN 50 MM (NBR 5688)</v>
          </cell>
          <cell r="C6628" t="str">
            <v xml:space="preserve">UN    </v>
          </cell>
          <cell r="D6628">
            <v>1.08</v>
          </cell>
        </row>
        <row r="6629">
          <cell r="A6629">
            <v>297</v>
          </cell>
          <cell r="B6629" t="str">
            <v>ANEL BORRACHA PARA TUBO ESGOTO PREDIAL DN 75 MM (NBR 5688)</v>
          </cell>
          <cell r="C6629" t="str">
            <v xml:space="preserve">UN    </v>
          </cell>
          <cell r="D6629">
            <v>1.53</v>
          </cell>
        </row>
        <row r="6630">
          <cell r="A6630">
            <v>301</v>
          </cell>
          <cell r="B6630" t="str">
            <v>ANEL BORRACHA PARA TUBO ESGOTO PREDIAL, DN 100 MM (NBR 5688)</v>
          </cell>
          <cell r="C6630" t="str">
            <v xml:space="preserve">UN    </v>
          </cell>
          <cell r="D6630">
            <v>1.92</v>
          </cell>
        </row>
        <row r="6631">
          <cell r="A6631">
            <v>300</v>
          </cell>
          <cell r="B6631" t="str">
            <v>ANEL BORRACHA, DN 150 MM, PARA TUBO SERIE REFORCADA ESGOTO PREDIAL</v>
          </cell>
          <cell r="C6631" t="str">
            <v xml:space="preserve">UN    </v>
          </cell>
          <cell r="D6631">
            <v>8.06</v>
          </cell>
        </row>
        <row r="6632">
          <cell r="A6632">
            <v>20084</v>
          </cell>
          <cell r="B6632" t="str">
            <v>ANEL BORRACHA, DN 40 MM, PARA TUBO SERIE REFORCADA ESGOTO PREDIAL</v>
          </cell>
          <cell r="C6632" t="str">
            <v xml:space="preserve">UN    </v>
          </cell>
          <cell r="D6632">
            <v>1.04</v>
          </cell>
        </row>
        <row r="6633">
          <cell r="A6633">
            <v>20085</v>
          </cell>
          <cell r="B6633" t="str">
            <v>ANEL BORRACHA, DN 50 MM, PARA TUBO SERIE REFORCADA ESGOTO PREDIAL</v>
          </cell>
          <cell r="C6633" t="str">
            <v xml:space="preserve">UN    </v>
          </cell>
          <cell r="D6633">
            <v>0.96</v>
          </cell>
        </row>
        <row r="6634">
          <cell r="A6634">
            <v>311</v>
          </cell>
          <cell r="B6634" t="str">
            <v>ANEL BORRACHA, PARA TUBO PVC DEFOFO, DN 100 MM (NBR 7665)</v>
          </cell>
          <cell r="C6634" t="str">
            <v xml:space="preserve">UN    </v>
          </cell>
          <cell r="D6634">
            <v>6.24</v>
          </cell>
        </row>
        <row r="6635">
          <cell r="A6635">
            <v>318</v>
          </cell>
          <cell r="B6635" t="str">
            <v>ANEL BORRACHA, PARA TUBO PVC DEFOFO, DN 150 MM (NBR 7665)</v>
          </cell>
          <cell r="C6635" t="str">
            <v xml:space="preserve">UN    </v>
          </cell>
          <cell r="D6635">
            <v>10.93</v>
          </cell>
        </row>
        <row r="6636">
          <cell r="A6636">
            <v>319</v>
          </cell>
          <cell r="B6636" t="str">
            <v>ANEL BORRACHA, PARA TUBO PVC DEFOFO, DN 200 MM (NBR 7665)</v>
          </cell>
          <cell r="C6636" t="str">
            <v xml:space="preserve">UN    </v>
          </cell>
          <cell r="D6636">
            <v>20.65</v>
          </cell>
        </row>
        <row r="6637">
          <cell r="A6637">
            <v>320</v>
          </cell>
          <cell r="B6637" t="str">
            <v>ANEL BORRACHA, PARA TUBO PVC DEFOFO, DN 250 MM (NBR 7665)</v>
          </cell>
          <cell r="C6637" t="str">
            <v xml:space="preserve">UN    </v>
          </cell>
          <cell r="D6637">
            <v>65.650000000000006</v>
          </cell>
        </row>
        <row r="6638">
          <cell r="A6638">
            <v>314</v>
          </cell>
          <cell r="B6638" t="str">
            <v>ANEL BORRACHA, PARA TUBO PVC DEFOFO, DN 300 MM (NBR 7665)</v>
          </cell>
          <cell r="C6638" t="str">
            <v xml:space="preserve">UN    </v>
          </cell>
          <cell r="D6638">
            <v>100.84</v>
          </cell>
        </row>
        <row r="6639">
          <cell r="A6639">
            <v>303</v>
          </cell>
          <cell r="B6639" t="str">
            <v>ANEL BORRACHA, PARA TUBO PVC, REDE COLETOR ESGOTO, DN 100 MM (NBR 7362)</v>
          </cell>
          <cell r="C6639" t="str">
            <v xml:space="preserve">UN    </v>
          </cell>
          <cell r="D6639">
            <v>2.61</v>
          </cell>
        </row>
        <row r="6640">
          <cell r="A6640">
            <v>304</v>
          </cell>
          <cell r="B6640" t="str">
            <v>ANEL BORRACHA, PARA TUBO PVC, REDE COLETOR ESGOTO, DN 125 MM (NBR 7362)</v>
          </cell>
          <cell r="C6640" t="str">
            <v xml:space="preserve">UN    </v>
          </cell>
          <cell r="D6640">
            <v>3.99</v>
          </cell>
        </row>
        <row r="6641">
          <cell r="A6641">
            <v>305</v>
          </cell>
          <cell r="B6641" t="str">
            <v>ANEL BORRACHA, PARA TUBO PVC, REDE COLETOR ESGOTO, DN 150 MM (NBR 7362)</v>
          </cell>
          <cell r="C6641" t="str">
            <v xml:space="preserve">UN    </v>
          </cell>
          <cell r="D6641">
            <v>6.82</v>
          </cell>
        </row>
        <row r="6642">
          <cell r="A6642">
            <v>306</v>
          </cell>
          <cell r="B6642" t="str">
            <v>ANEL BORRACHA, PARA TUBO PVC, REDE COLETOR ESGOTO, DN 200 MM (NBR 7362)</v>
          </cell>
          <cell r="C6642" t="str">
            <v xml:space="preserve">UN    </v>
          </cell>
          <cell r="D6642">
            <v>8.1999999999999993</v>
          </cell>
        </row>
        <row r="6643">
          <cell r="A6643">
            <v>307</v>
          </cell>
          <cell r="B6643" t="str">
            <v>ANEL BORRACHA, PARA TUBO PVC, REDE COLETOR ESGOTO, DN 250 MM (NBR 7362)</v>
          </cell>
          <cell r="C6643" t="str">
            <v xml:space="preserve">UN    </v>
          </cell>
          <cell r="D6643">
            <v>16.190000000000001</v>
          </cell>
        </row>
        <row r="6644">
          <cell r="A6644">
            <v>309</v>
          </cell>
          <cell r="B6644" t="str">
            <v>ANEL BORRACHA, PARA TUBO PVC, REDE COLETOR ESGOTO, DN 350 MM (NBR 7362)</v>
          </cell>
          <cell r="C6644" t="str">
            <v xml:space="preserve">UN    </v>
          </cell>
          <cell r="D6644">
            <v>33.18</v>
          </cell>
        </row>
        <row r="6645">
          <cell r="A6645">
            <v>310</v>
          </cell>
          <cell r="B6645" t="str">
            <v>ANEL BORRACHA, PARA TUBO PVC, REDE COLETOR ESGOTO, DN 400 MM (NBR 7362)</v>
          </cell>
          <cell r="C6645" t="str">
            <v xml:space="preserve">UN    </v>
          </cell>
          <cell r="D6645">
            <v>42.08</v>
          </cell>
        </row>
        <row r="6646">
          <cell r="A6646">
            <v>328</v>
          </cell>
          <cell r="B6646" t="str">
            <v>ANEL BORRACHA, PARA TUBO/CONEXAO PVC PBA, DN 100 MM, PARA REDE AGUA</v>
          </cell>
          <cell r="C6646" t="str">
            <v xml:space="preserve">UN    </v>
          </cell>
          <cell r="D6646">
            <v>5.0199999999999996</v>
          </cell>
        </row>
        <row r="6647">
          <cell r="A6647">
            <v>325</v>
          </cell>
          <cell r="B6647" t="str">
            <v>ANEL BORRACHA, PARA TUBO/CONEXAO PVC PBA, DN 50 MM, PARA REDE AGUA</v>
          </cell>
          <cell r="C6647" t="str">
            <v xml:space="preserve">UN    </v>
          </cell>
          <cell r="D6647">
            <v>1.94</v>
          </cell>
        </row>
        <row r="6648">
          <cell r="A6648">
            <v>20326</v>
          </cell>
          <cell r="B6648" t="str">
            <v>ANEL BORRACHA, PARA TUBO/CONEXAO PVC PBA, DN 60 MM, PARA REDE AGUA</v>
          </cell>
          <cell r="C6648" t="str">
            <v xml:space="preserve">UN    </v>
          </cell>
          <cell r="D6648">
            <v>5.21</v>
          </cell>
        </row>
        <row r="6649">
          <cell r="A6649">
            <v>329</v>
          </cell>
          <cell r="B6649" t="str">
            <v>ANEL BORRACHA, PARA TUBO/CONEXAO PVC PBA, DN 75 MM, PARA REDE AGUA</v>
          </cell>
          <cell r="C6649" t="str">
            <v xml:space="preserve">UN    </v>
          </cell>
          <cell r="D6649">
            <v>6.41</v>
          </cell>
        </row>
        <row r="6650">
          <cell r="A6650">
            <v>308</v>
          </cell>
          <cell r="B6650" t="str">
            <v>ANEL BORRACHA, PARA TUBO, PVC REDE COLETOR ESGOTO, DN 300 MM (NBR 7362)</v>
          </cell>
          <cell r="C6650" t="str">
            <v xml:space="preserve">UN    </v>
          </cell>
          <cell r="D6650">
            <v>21.62</v>
          </cell>
        </row>
        <row r="6651">
          <cell r="A6651">
            <v>39642</v>
          </cell>
          <cell r="B6651" t="str">
            <v>ANEL DE BORRACHA PARA VEDACAO DE DUTO PEAD CORRUGADO PARA ELETRICA, DN 1 1/2"</v>
          </cell>
          <cell r="C6651" t="str">
            <v xml:space="preserve">UN    </v>
          </cell>
          <cell r="D6651">
            <v>1.31</v>
          </cell>
        </row>
        <row r="6652">
          <cell r="A6652">
            <v>39641</v>
          </cell>
          <cell r="B6652" t="str">
            <v>ANEL DE BORRACHA PARA VEDACAO DE DUTO PEAD CORRUGADO PARA ELETRICA, DN 1 1/4"</v>
          </cell>
          <cell r="C6652" t="str">
            <v xml:space="preserve">UN    </v>
          </cell>
          <cell r="D6652">
            <v>0.91</v>
          </cell>
        </row>
        <row r="6653">
          <cell r="A6653">
            <v>39643</v>
          </cell>
          <cell r="B6653" t="str">
            <v>ANEL DE BORRACHA PARA VEDACAO DE DUTO PEAD CORRUGADO PARA ELETRICA, DN 2"</v>
          </cell>
          <cell r="C6653" t="str">
            <v xml:space="preserve">UN    </v>
          </cell>
          <cell r="D6653">
            <v>3.64</v>
          </cell>
        </row>
        <row r="6654">
          <cell r="A6654">
            <v>39644</v>
          </cell>
          <cell r="B6654" t="str">
            <v>ANEL DE BORRACHA PARA VEDACAO DE DUTO PEAD CORRUGADO PARA ELETRICA, DN 3"</v>
          </cell>
          <cell r="C6654" t="str">
            <v xml:space="preserve">UN    </v>
          </cell>
          <cell r="D6654">
            <v>4.71</v>
          </cell>
        </row>
        <row r="6655">
          <cell r="A6655">
            <v>39645</v>
          </cell>
          <cell r="B6655" t="str">
            <v>ANEL DE BORRACHA PARA VEDACAO DE DUTO PEAD CORRUGADO PARA ELETRICA, DN 4"</v>
          </cell>
          <cell r="C6655" t="str">
            <v xml:space="preserve">UN    </v>
          </cell>
          <cell r="D6655">
            <v>6.08</v>
          </cell>
        </row>
        <row r="6656">
          <cell r="A6656">
            <v>12548</v>
          </cell>
          <cell r="B6656" t="str">
            <v>ANEL DE CONCRETO ARMADO, D = *1,10* M, H = 0,30 M</v>
          </cell>
          <cell r="C6656" t="str">
            <v xml:space="preserve">UN    </v>
          </cell>
          <cell r="D6656">
            <v>76.45</v>
          </cell>
        </row>
        <row r="6657">
          <cell r="A6657">
            <v>13113</v>
          </cell>
          <cell r="B6657" t="str">
            <v>ANEL DE CONCRETO ARMADO, D = 0,60 M, H = 0,10 M</v>
          </cell>
          <cell r="C6657" t="str">
            <v xml:space="preserve">UN    </v>
          </cell>
          <cell r="D6657">
            <v>31.33</v>
          </cell>
        </row>
        <row r="6658">
          <cell r="A6658">
            <v>13114</v>
          </cell>
          <cell r="B6658" t="str">
            <v>ANEL DE CONCRETO ARMADO, D = 0,60 M, H = 0,15 M</v>
          </cell>
          <cell r="C6658" t="str">
            <v xml:space="preserve">UN    </v>
          </cell>
          <cell r="D6658">
            <v>38.14</v>
          </cell>
        </row>
        <row r="6659">
          <cell r="A6659">
            <v>12530</v>
          </cell>
          <cell r="B6659" t="str">
            <v>ANEL DE CONCRETO ARMADO, D = 0,60 M, H = 0,30 M</v>
          </cell>
          <cell r="C6659" t="str">
            <v xml:space="preserve">UN    </v>
          </cell>
          <cell r="D6659">
            <v>46.48</v>
          </cell>
        </row>
        <row r="6660">
          <cell r="A6660">
            <v>12531</v>
          </cell>
          <cell r="B6660" t="str">
            <v>ANEL DE CONCRETO ARMADO, D = 0,60 M, H = 0,40 M</v>
          </cell>
          <cell r="C6660" t="str">
            <v xml:space="preserve">UN    </v>
          </cell>
          <cell r="D6660">
            <v>51.98</v>
          </cell>
        </row>
        <row r="6661">
          <cell r="A6661">
            <v>12532</v>
          </cell>
          <cell r="B6661" t="str">
            <v>ANEL DE CONCRETO ARMADO, D = 0,60 M, H = 0,50 M</v>
          </cell>
          <cell r="C6661" t="str">
            <v xml:space="preserve">UN    </v>
          </cell>
          <cell r="D6661">
            <v>63.57</v>
          </cell>
        </row>
        <row r="6662">
          <cell r="A6662">
            <v>12533</v>
          </cell>
          <cell r="B6662" t="str">
            <v>ANEL DE CONCRETO ARMADO, D = 0,80 M, H = 0,30 M</v>
          </cell>
          <cell r="C6662" t="str">
            <v xml:space="preserve">UN    </v>
          </cell>
          <cell r="D6662">
            <v>75.83</v>
          </cell>
        </row>
        <row r="6663">
          <cell r="A6663">
            <v>12544</v>
          </cell>
          <cell r="B6663" t="str">
            <v>ANEL DE CONCRETO ARMADO, D = 0,80 M, H = 0,50 M</v>
          </cell>
          <cell r="C6663" t="str">
            <v xml:space="preserve">UN    </v>
          </cell>
          <cell r="D6663">
            <v>92.64</v>
          </cell>
        </row>
        <row r="6664">
          <cell r="A6664">
            <v>12546</v>
          </cell>
          <cell r="B6664" t="str">
            <v>ANEL DE CONCRETO ARMADO, D = 1,00 M, H = 0,40 M</v>
          </cell>
          <cell r="C6664" t="str">
            <v xml:space="preserve">UN    </v>
          </cell>
          <cell r="D6664">
            <v>95.89</v>
          </cell>
        </row>
        <row r="6665">
          <cell r="A6665">
            <v>12547</v>
          </cell>
          <cell r="B6665" t="str">
            <v>ANEL DE CONCRETO ARMADO, D = 1,00 M, H = 0,50 M</v>
          </cell>
          <cell r="C6665" t="str">
            <v xml:space="preserve">UN    </v>
          </cell>
          <cell r="D6665">
            <v>111.52</v>
          </cell>
        </row>
        <row r="6666">
          <cell r="A6666">
            <v>12551</v>
          </cell>
          <cell r="B6666" t="str">
            <v>ANEL DE CONCRETO ARMADO, D = 1,20 M, H = 0,50 M</v>
          </cell>
          <cell r="C6666" t="str">
            <v xml:space="preserve">UN    </v>
          </cell>
          <cell r="D6666">
            <v>121.43</v>
          </cell>
        </row>
        <row r="6667">
          <cell r="A6667">
            <v>12563</v>
          </cell>
          <cell r="B6667" t="str">
            <v>ANEL DE CONCRETO ARMADO, D = 1,50 M, H = 0,50 M</v>
          </cell>
          <cell r="C6667" t="str">
            <v xml:space="preserve">UN    </v>
          </cell>
          <cell r="D6667">
            <v>190.73</v>
          </cell>
        </row>
        <row r="6668">
          <cell r="A6668">
            <v>12565</v>
          </cell>
          <cell r="B6668" t="str">
            <v>ANEL DE CONCRETO ARMADO, D = 2,00 M, H = 0,50 M</v>
          </cell>
          <cell r="C6668" t="str">
            <v xml:space="preserve">UN    </v>
          </cell>
          <cell r="D6668">
            <v>300.14</v>
          </cell>
        </row>
        <row r="6669">
          <cell r="A6669">
            <v>12567</v>
          </cell>
          <cell r="B6669" t="str">
            <v>ANEL DE CONCRETO ARMADO, D = 2,50 M, H = 0,50 M</v>
          </cell>
          <cell r="C6669" t="str">
            <v xml:space="preserve">UN    </v>
          </cell>
          <cell r="D6669">
            <v>390.55</v>
          </cell>
        </row>
        <row r="6670">
          <cell r="A6670">
            <v>12568</v>
          </cell>
          <cell r="B6670" t="str">
            <v>ANEL DE CONCRETO ARMADO, D = 3,00 M, H = 0,50 M</v>
          </cell>
          <cell r="C6670" t="str">
            <v xml:space="preserve">UN    </v>
          </cell>
          <cell r="D6670">
            <v>644.86</v>
          </cell>
        </row>
        <row r="6671">
          <cell r="A6671">
            <v>11789</v>
          </cell>
          <cell r="B6671" t="str">
            <v>ANEL DE DISTRIBUICAO EM ACO GALVANIZADO PARA FIO FE-160</v>
          </cell>
          <cell r="C6671" t="str">
            <v xml:space="preserve">UN    </v>
          </cell>
          <cell r="D6671">
            <v>0.66</v>
          </cell>
        </row>
        <row r="6672">
          <cell r="A6672">
            <v>20975</v>
          </cell>
          <cell r="B6672" t="str">
            <v>ANEL DE EXPANSAO EM COBRE, ENGATE RAPIDO 1 1/2", PARA EMPATACAO MANGUEIRA DE COMBATE A INCENDIO PREDIAL</v>
          </cell>
          <cell r="C6672" t="str">
            <v xml:space="preserve">UN    </v>
          </cell>
          <cell r="D6672">
            <v>6.39</v>
          </cell>
        </row>
        <row r="6673">
          <cell r="A6673">
            <v>20976</v>
          </cell>
          <cell r="B6673" t="str">
            <v>ANEL DE EXPANSAO EM COBRE, ENGATE RAPIDO 2 1/2", PARA EMPATACAO MANGUEIRA DE COMBATE A INCENDIO PREDIAL</v>
          </cell>
          <cell r="C6673" t="str">
            <v xml:space="preserve">UN    </v>
          </cell>
          <cell r="D6673">
            <v>9.65</v>
          </cell>
        </row>
        <row r="6674">
          <cell r="A6674">
            <v>40340</v>
          </cell>
          <cell r="B6674" t="str">
            <v>ANEL DE VEDACAO/JUNTA ELASTICA, H = *16* MM, PARA TUBO DE CONCRETO DN 300 MM</v>
          </cell>
          <cell r="C6674" t="str">
            <v xml:space="preserve">UN    </v>
          </cell>
          <cell r="D6674">
            <v>50.84</v>
          </cell>
        </row>
        <row r="6675">
          <cell r="A6675">
            <v>40341</v>
          </cell>
          <cell r="B6675" t="str">
            <v>ANEL DE VEDACAO/JUNTA ELASTICA, H = *16* MM, PARA TUBO DE CONCRETO DN 400 MM</v>
          </cell>
          <cell r="C6675" t="str">
            <v xml:space="preserve">UN    </v>
          </cell>
          <cell r="D6675">
            <v>60.2</v>
          </cell>
        </row>
        <row r="6676">
          <cell r="A6676">
            <v>40342</v>
          </cell>
          <cell r="B6676" t="str">
            <v>ANEL DE VEDACAO/JUNTA ELASTICA, H = *16* MM, PARA TUBO DE CONCRETO DN 500 MM</v>
          </cell>
          <cell r="C6676" t="str">
            <v xml:space="preserve">UN    </v>
          </cell>
          <cell r="D6676">
            <v>76.319999999999993</v>
          </cell>
        </row>
        <row r="6677">
          <cell r="A6677">
            <v>40343</v>
          </cell>
          <cell r="B6677" t="str">
            <v>ANEL DE VEDACAO/JUNTA ELASTICA, H = *16* MM, PARA TUBO DE CONCRETO DN 600 MM</v>
          </cell>
          <cell r="C6677" t="str">
            <v xml:space="preserve">UN    </v>
          </cell>
          <cell r="D6677">
            <v>93.63</v>
          </cell>
        </row>
        <row r="6678">
          <cell r="A6678">
            <v>40344</v>
          </cell>
          <cell r="B6678" t="str">
            <v>ANEL DE VEDACAO/JUNTA ELASTICA, H = *18* MM, PARA TUBO DE CONCRETO DN 700 MM</v>
          </cell>
          <cell r="C6678" t="str">
            <v xml:space="preserve">UN    </v>
          </cell>
          <cell r="D6678">
            <v>99</v>
          </cell>
        </row>
        <row r="6679">
          <cell r="A6679">
            <v>40345</v>
          </cell>
          <cell r="B6679" t="str">
            <v>ANEL DE VEDACAO/JUNTA ELASTICA, H = *19* MM, PARA TUBO DE CONCRETO DN 800 MM</v>
          </cell>
          <cell r="C6679" t="str">
            <v xml:space="preserve">UN    </v>
          </cell>
          <cell r="D6679">
            <v>123.61</v>
          </cell>
        </row>
        <row r="6680">
          <cell r="A6680">
            <v>40346</v>
          </cell>
          <cell r="B6680" t="str">
            <v>ANEL DE VEDACAO/JUNTA ELASTICA, H = *19* MM, PARA TUBO DE CONCRETO DN 900 MM</v>
          </cell>
          <cell r="C6680" t="str">
            <v xml:space="preserve">UN    </v>
          </cell>
          <cell r="D6680">
            <v>116.28</v>
          </cell>
        </row>
        <row r="6681">
          <cell r="A6681">
            <v>40347</v>
          </cell>
          <cell r="B6681" t="str">
            <v>ANEL DE VEDACAO/JUNTA ELASTICA, H = *21* MM, PARA TUBO DE CONCRETO DN 1000 MM</v>
          </cell>
          <cell r="C6681" t="str">
            <v xml:space="preserve">UN    </v>
          </cell>
          <cell r="D6681">
            <v>143.78</v>
          </cell>
        </row>
        <row r="6682">
          <cell r="A6682">
            <v>38840</v>
          </cell>
          <cell r="B6682" t="str">
            <v>ANEL DESLIZANTE / TRADICIONAL, METALICO, PARA TUBO PEX, DN 16 MM</v>
          </cell>
          <cell r="C6682" t="str">
            <v xml:space="preserve">UN    </v>
          </cell>
          <cell r="D6682">
            <v>1.76</v>
          </cell>
        </row>
        <row r="6683">
          <cell r="A6683">
            <v>38841</v>
          </cell>
          <cell r="B6683" t="str">
            <v>ANEL DESLIZANTE / TRADICIONAL, METALICO, PARA TUBO PEX, DN 20 MM</v>
          </cell>
          <cell r="C6683" t="str">
            <v xml:space="preserve">UN    </v>
          </cell>
          <cell r="D6683">
            <v>1.95</v>
          </cell>
        </row>
        <row r="6684">
          <cell r="A6684">
            <v>38842</v>
          </cell>
          <cell r="B6684" t="str">
            <v>ANEL DESLIZANTE / TRADICIONAL, METALICO, PARA TUBO PEX, DN 25 MM</v>
          </cell>
          <cell r="C6684" t="str">
            <v xml:space="preserve">UN    </v>
          </cell>
          <cell r="D6684">
            <v>3.85</v>
          </cell>
        </row>
        <row r="6685">
          <cell r="A6685">
            <v>38843</v>
          </cell>
          <cell r="B6685" t="str">
            <v>ANEL DESLIZANTE / TRADICIONAL, METALICO, PARA TUBO PEX, DN 32 MM</v>
          </cell>
          <cell r="C6685" t="str">
            <v xml:space="preserve">UN    </v>
          </cell>
          <cell r="D6685">
            <v>6.01</v>
          </cell>
        </row>
        <row r="6686">
          <cell r="A6686">
            <v>13761</v>
          </cell>
          <cell r="B6686" t="str">
            <v>APARELHO CORTE OXI-ACETILENO PARA SOLDA E CORTE CONTENDO MACARICO SOLDA, BICO DE CORTE, CILINDROS, REGULADORES, MANGUEIRAS E CARRINHO</v>
          </cell>
          <cell r="C6686" t="str">
            <v xml:space="preserve">UN    </v>
          </cell>
          <cell r="D6686">
            <v>3218.38</v>
          </cell>
        </row>
        <row r="6687">
          <cell r="A6687">
            <v>12888</v>
          </cell>
          <cell r="B6687" t="str">
            <v>APARELHO DE APOIO DE NEOPRENE FRETADO, 60 X 45 X 7,6 CM, COM FRETAGEM DE ACO DE 4 MM INTERCALADAS COM ELASTOMERO DE 11 MM E REVESTIMENTO FINAL COM ELASTOMERO DE 6 MM</v>
          </cell>
          <cell r="C6687" t="str">
            <v xml:space="preserve">DM3   </v>
          </cell>
          <cell r="D6687">
            <v>111.22</v>
          </cell>
        </row>
        <row r="6688">
          <cell r="A6688">
            <v>12889</v>
          </cell>
          <cell r="B6688" t="str">
            <v>APARELHO DE APOIO DE NEOPRENE SIMPLES/ NAO FRETADO, 100 X 100 CM, ESPESSURA 6,3 MM</v>
          </cell>
          <cell r="C6688" t="str">
            <v xml:space="preserve">DM3   </v>
          </cell>
          <cell r="D6688">
            <v>72.63</v>
          </cell>
        </row>
        <row r="6689">
          <cell r="A6689">
            <v>4814</v>
          </cell>
          <cell r="B6689" t="str">
            <v>APARELHO SINALIZADOR LUMINOSO COM LED, PARA SAIDA GARAGEM, COM 2 LENTES EM POLICARBONATO, BIVOLT (INCLUI SUPORTE DE FIXACAO)</v>
          </cell>
          <cell r="C6689" t="str">
            <v xml:space="preserve">UN    </v>
          </cell>
          <cell r="D6689">
            <v>120.55</v>
          </cell>
        </row>
        <row r="6690">
          <cell r="A6690">
            <v>25967</v>
          </cell>
          <cell r="B6690" t="str">
            <v>APOIO DO PORTA DENTE PARA FRESADORA DE ASFALTO</v>
          </cell>
          <cell r="C6690" t="str">
            <v xml:space="preserve">UN    </v>
          </cell>
          <cell r="D6690">
            <v>1522.66</v>
          </cell>
        </row>
        <row r="6691">
          <cell r="A6691">
            <v>6122</v>
          </cell>
          <cell r="B6691" t="str">
            <v>APONTADOR OU APROPRIADOR</v>
          </cell>
          <cell r="C6691" t="str">
            <v xml:space="preserve">H     </v>
          </cell>
          <cell r="D6691">
            <v>16.54</v>
          </cell>
        </row>
        <row r="6692">
          <cell r="A6692">
            <v>40810</v>
          </cell>
          <cell r="B6692" t="str">
            <v>APONTADOR OU APROPRIADOR DE MAO DE OBRA (MENSALISTA)</v>
          </cell>
          <cell r="C6692" t="str">
            <v xml:space="preserve">MES   </v>
          </cell>
          <cell r="D6692">
            <v>2929.55</v>
          </cell>
        </row>
        <row r="6693">
          <cell r="A6693">
            <v>21100</v>
          </cell>
          <cell r="B6693" t="str">
            <v>AQUECEDOR DE AGUA A GAS GLP/GN COM CAPACIDADE DE ARMAZENAMENTO DE 50 A 80 L</v>
          </cell>
          <cell r="C6693" t="str">
            <v xml:space="preserve">UN    </v>
          </cell>
          <cell r="D6693">
            <v>2344.5700000000002</v>
          </cell>
        </row>
        <row r="6694">
          <cell r="A6694">
            <v>11816</v>
          </cell>
          <cell r="B6694" t="str">
            <v>AQUECEDOR DE AGUA ELETRICO  RESERVATORIO DE 100 L CILINDRICO EM COBRE, REFORCADO COM ACO CARBONO, MONOFASICO, TENSAO NOMINAL 220 V</v>
          </cell>
          <cell r="C6694" t="str">
            <v xml:space="preserve">UN    </v>
          </cell>
          <cell r="D6694">
            <v>2500</v>
          </cell>
        </row>
        <row r="6695">
          <cell r="A6695">
            <v>11814</v>
          </cell>
          <cell r="B6695" t="str">
            <v>AQUECEDOR DE AGUA ELETRICO  RESERVATORIO DE 500 L CILINDRICO EM COBRE, REFORCADO COM ACO CARBONO, MONOFASICO, TENSAO NOMINAL 220 V</v>
          </cell>
          <cell r="C6695" t="str">
            <v xml:space="preserve">UN    </v>
          </cell>
          <cell r="D6695">
            <v>5441.87</v>
          </cell>
        </row>
        <row r="6696">
          <cell r="A6696">
            <v>14186</v>
          </cell>
          <cell r="B6696" t="str">
            <v>AQUECEDOR DE AGUA ELETRICO  RESERVATORIO DE 500 L CILINDRICO EM COBRE, REFORCADO COM ACO CARBONO, TRIFASICO, TENSAO NOMINAL 220/380/400 V, POTENCIA 24 KW</v>
          </cell>
          <cell r="C6696" t="str">
            <v xml:space="preserve">UN    </v>
          </cell>
          <cell r="D6696">
            <v>6833</v>
          </cell>
        </row>
        <row r="6697">
          <cell r="A6697">
            <v>14185</v>
          </cell>
          <cell r="B6697" t="str">
            <v>AQUECEDOR DE AGUA ELETRICO  RESERVATORIO DE 700 L CILINDRICO EM COBRE, REFORCADO COM ACO CARBONO, MONOFASICO, TENSAO NOMINAL 220 V</v>
          </cell>
          <cell r="C6697" t="str">
            <v xml:space="preserve">UN    </v>
          </cell>
          <cell r="D6697">
            <v>8851.4</v>
          </cell>
        </row>
        <row r="6698">
          <cell r="A6698">
            <v>11811</v>
          </cell>
          <cell r="B6698" t="str">
            <v>AQUECEDOR DE AGUA ELETRICO HORIZONTAL, RESERVATORIO DE 200 L CILINDRICO EM COBRE, REFORCADO COM ACO CARBONO, MONOFASICO, TENSAO NOMINAL 220 V</v>
          </cell>
          <cell r="C6698" t="str">
            <v xml:space="preserve">UN    </v>
          </cell>
          <cell r="D6698">
            <v>3384.44</v>
          </cell>
        </row>
        <row r="6699">
          <cell r="A6699">
            <v>26038</v>
          </cell>
          <cell r="B6699" t="str">
            <v>AQUECEDOR DE OLEO BPF (FLUIDO) TERMICO, CAPACIDADE DE 300.000 KCAL/H</v>
          </cell>
          <cell r="C6699" t="str">
            <v xml:space="preserve">UN    </v>
          </cell>
          <cell r="D6699">
            <v>202992.51</v>
          </cell>
        </row>
        <row r="6700">
          <cell r="A6700">
            <v>34482</v>
          </cell>
          <cell r="B6700" t="str">
            <v>AQUECEDOR SOLAR  CAPACIDADE DO RESERVATORIO 800 L, INCLUI 8 PLACAS COLETORAS DE 1,42 M2</v>
          </cell>
          <cell r="C6700" t="str">
            <v xml:space="preserve">UN    </v>
          </cell>
          <cell r="D6700">
            <v>3992.22</v>
          </cell>
        </row>
        <row r="6701">
          <cell r="A6701">
            <v>34469</v>
          </cell>
          <cell r="B6701" t="str">
            <v>AQUECEDOR SOLAR CAPACIDADE DO RESERVATORIO 1000 L, INCLUI 10 PLACAS COLETORAS DE 1,42 M2</v>
          </cell>
          <cell r="C6701" t="str">
            <v xml:space="preserve">UN    </v>
          </cell>
          <cell r="D6701">
            <v>6175.47</v>
          </cell>
        </row>
        <row r="6702">
          <cell r="A6702">
            <v>34472</v>
          </cell>
          <cell r="B6702" t="str">
            <v>AQUECEDOR SOLAR CAPACIDADE DO RESERVATORIO 200 L, INCLUI 2 PLACAS COLETORAS DE 1,42 M2</v>
          </cell>
          <cell r="C6702" t="str">
            <v xml:space="preserve">UN    </v>
          </cell>
          <cell r="D6702">
            <v>1900</v>
          </cell>
        </row>
        <row r="6703">
          <cell r="A6703">
            <v>34476</v>
          </cell>
          <cell r="B6703" t="str">
            <v>AQUECEDOR SOLAR CAPACIDADE DO RESERVATORIO 400L, INCLUI 4 PLACAS COLETORAS DE 1,42 M2</v>
          </cell>
          <cell r="C6703" t="str">
            <v xml:space="preserve">UN    </v>
          </cell>
          <cell r="D6703">
            <v>3220.77</v>
          </cell>
        </row>
        <row r="6704">
          <cell r="A6704">
            <v>34477</v>
          </cell>
          <cell r="B6704" t="str">
            <v>AQUECEDOR SOLAR CAPACIDADE DO RESERVATORIO 600 L, INCLUI 6 PLACAS COLETORAS DE 1,42 M2</v>
          </cell>
          <cell r="C6704" t="str">
            <v xml:space="preserve">UN    </v>
          </cell>
          <cell r="D6704">
            <v>4274.58</v>
          </cell>
        </row>
        <row r="6705">
          <cell r="A6705">
            <v>39847</v>
          </cell>
          <cell r="B6705" t="str">
            <v>AR-CONDICIONADO FRIO SPLIT HI-WALL (PAREDE) 12000 BTU/H</v>
          </cell>
          <cell r="C6705" t="str">
            <v xml:space="preserve">UN    </v>
          </cell>
          <cell r="D6705">
            <v>1437.09</v>
          </cell>
        </row>
        <row r="6706">
          <cell r="A6706">
            <v>39844</v>
          </cell>
          <cell r="B6706" t="str">
            <v>AR-CONDICIONADO FRIO SPLIT HI-WALL (PAREDE) 18000 BTU/H</v>
          </cell>
          <cell r="C6706" t="str">
            <v xml:space="preserve">UN    </v>
          </cell>
          <cell r="D6706">
            <v>2120.86</v>
          </cell>
        </row>
        <row r="6707">
          <cell r="A6707">
            <v>39846</v>
          </cell>
          <cell r="B6707" t="str">
            <v>AR-CONDICIONADO FRIO SPLIT HI-WALL (PAREDE) 9000 BTU/H</v>
          </cell>
          <cell r="C6707" t="str">
            <v xml:space="preserve">UN    </v>
          </cell>
          <cell r="D6707">
            <v>1295.8</v>
          </cell>
        </row>
        <row r="6708">
          <cell r="A6708">
            <v>39838</v>
          </cell>
          <cell r="B6708" t="str">
            <v>AR-CONDICIONADO FRIO SPLIT PISO-TETO 18000 BTU/H</v>
          </cell>
          <cell r="C6708" t="str">
            <v xml:space="preserve">UN    </v>
          </cell>
          <cell r="D6708">
            <v>3591.52</v>
          </cell>
        </row>
        <row r="6709">
          <cell r="A6709">
            <v>39839</v>
          </cell>
          <cell r="B6709" t="str">
            <v>AR-CONDICIONADO FRIO SPLIT PISO-TETO 24000 BTU/H</v>
          </cell>
          <cell r="C6709" t="str">
            <v xml:space="preserve">UN    </v>
          </cell>
          <cell r="D6709">
            <v>3752.33</v>
          </cell>
        </row>
        <row r="6710">
          <cell r="A6710">
            <v>39841</v>
          </cell>
          <cell r="B6710" t="str">
            <v>AR-CONDICIONADO FRIO SPLIT PISO-TETO 36000 BTU/H</v>
          </cell>
          <cell r="C6710" t="str">
            <v xml:space="preserve">UN    </v>
          </cell>
          <cell r="D6710">
            <v>5084.6000000000004</v>
          </cell>
        </row>
        <row r="6711">
          <cell r="A6711">
            <v>39842</v>
          </cell>
          <cell r="B6711" t="str">
            <v>AR-CONDICIONADO FRIO SPLIT PISO-TETO 48000 BTU/H</v>
          </cell>
          <cell r="C6711" t="str">
            <v xml:space="preserve">UN    </v>
          </cell>
          <cell r="D6711">
            <v>6459.34</v>
          </cell>
        </row>
        <row r="6712">
          <cell r="A6712">
            <v>39843</v>
          </cell>
          <cell r="B6712" t="str">
            <v>AR-CONDICIONADO FRIO SPLIT PISO-TETO 60000 BTU/H</v>
          </cell>
          <cell r="C6712" t="str">
            <v xml:space="preserve">UN    </v>
          </cell>
          <cell r="D6712">
            <v>7130.38</v>
          </cell>
        </row>
        <row r="6713">
          <cell r="A6713">
            <v>39580</v>
          </cell>
          <cell r="B6713" t="str">
            <v>AR-CONDICIONADO FRIO SPLITAO INVERTER 30 TR</v>
          </cell>
          <cell r="C6713" t="str">
            <v xml:space="preserve">UN    </v>
          </cell>
          <cell r="D6713">
            <v>61652.94</v>
          </cell>
        </row>
        <row r="6714">
          <cell r="A6714">
            <v>39577</v>
          </cell>
          <cell r="B6714" t="str">
            <v>AR-CONDICIONADO FRIO SPLITAO MODULAR 10 TR</v>
          </cell>
          <cell r="C6714" t="str">
            <v xml:space="preserve">UN    </v>
          </cell>
          <cell r="D6714">
            <v>26534.09</v>
          </cell>
        </row>
        <row r="6715">
          <cell r="A6715">
            <v>39578</v>
          </cell>
          <cell r="B6715" t="str">
            <v>AR-CONDICIONADO FRIO SPLITAO MODULAR 15 TR</v>
          </cell>
          <cell r="C6715" t="str">
            <v xml:space="preserve">UN    </v>
          </cell>
          <cell r="D6715">
            <v>32082.38</v>
          </cell>
        </row>
        <row r="6716">
          <cell r="A6716">
            <v>39579</v>
          </cell>
          <cell r="B6716" t="str">
            <v>AR-CONDICIONADO FRIO SPLITAO MODULAR 20 TR</v>
          </cell>
          <cell r="C6716" t="str">
            <v xml:space="preserve">UN    </v>
          </cell>
          <cell r="D6716">
            <v>39880.44</v>
          </cell>
        </row>
        <row r="6717">
          <cell r="A6717">
            <v>39557</v>
          </cell>
          <cell r="B6717" t="str">
            <v>AR-CONDICIONADO QUENTE/FRIO SPLIT CASSETE (TETO)  4 VIAS 24000 BTU/H</v>
          </cell>
          <cell r="C6717" t="str">
            <v xml:space="preserve">UN    </v>
          </cell>
          <cell r="D6717">
            <v>5726.53</v>
          </cell>
        </row>
        <row r="6718">
          <cell r="A6718">
            <v>39558</v>
          </cell>
          <cell r="B6718" t="str">
            <v>AR-CONDICIONADO QUENTE/FRIO SPLIT CASSETE (TETO)  4 VIAS 30000 BTU/H</v>
          </cell>
          <cell r="C6718" t="str">
            <v xml:space="preserve">UN    </v>
          </cell>
          <cell r="D6718">
            <v>5763.72</v>
          </cell>
        </row>
        <row r="6719">
          <cell r="A6719">
            <v>39559</v>
          </cell>
          <cell r="B6719" t="str">
            <v>AR-CONDICIONADO QUENTE/FRIO SPLIT CASSETE (TETO)  4 VIAS 36000 BTU/H</v>
          </cell>
          <cell r="C6719" t="str">
            <v xml:space="preserve">UN    </v>
          </cell>
          <cell r="D6719">
            <v>5981.19</v>
          </cell>
        </row>
        <row r="6720">
          <cell r="A6720">
            <v>39560</v>
          </cell>
          <cell r="B6720" t="str">
            <v>AR-CONDICIONADO QUENTE/FRIO SPLIT CASSETE (TETO)  4 VIAS 48000 BTU/H</v>
          </cell>
          <cell r="C6720" t="str">
            <v xml:space="preserve">UN    </v>
          </cell>
          <cell r="D6720">
            <v>6878.08</v>
          </cell>
        </row>
        <row r="6721">
          <cell r="A6721">
            <v>39561</v>
          </cell>
          <cell r="B6721" t="str">
            <v>AR-CONDICIONADO QUENTE/FRIO SPLIT CASSETE (TETO)  4 VIAS 60000 BTU/H</v>
          </cell>
          <cell r="C6721" t="str">
            <v xml:space="preserve">UN    </v>
          </cell>
          <cell r="D6721">
            <v>7987.96</v>
          </cell>
        </row>
        <row r="6722">
          <cell r="A6722">
            <v>39556</v>
          </cell>
          <cell r="B6722" t="str">
            <v>AR-CONDICIONADO QUENTE/FRIO SPLIT CASSETE (TETO) 4 VIAS 18000 BTU/H</v>
          </cell>
          <cell r="C6722" t="str">
            <v xml:space="preserve">UN    </v>
          </cell>
          <cell r="D6722">
            <v>5275.09</v>
          </cell>
        </row>
        <row r="6723">
          <cell r="A6723">
            <v>39555</v>
          </cell>
          <cell r="B6723" t="str">
            <v>AR-CONDICIONADO QUENTE/FRIO SPLIT HI-WALL (PAREDE) 12000 BTU/H</v>
          </cell>
          <cell r="C6723" t="str">
            <v xml:space="preserve">UN    </v>
          </cell>
          <cell r="D6723">
            <v>1654.03</v>
          </cell>
        </row>
        <row r="6724">
          <cell r="A6724">
            <v>39548</v>
          </cell>
          <cell r="B6724" t="str">
            <v>AR-CONDICIONADO QUENTE/FRIO SPLIT HI-WALL (PAREDE) 18000 BTU/H</v>
          </cell>
          <cell r="C6724" t="str">
            <v xml:space="preserve">UN    </v>
          </cell>
          <cell r="D6724">
            <v>2392.46</v>
          </cell>
        </row>
        <row r="6725">
          <cell r="A6725">
            <v>39554</v>
          </cell>
          <cell r="B6725" t="str">
            <v>AR-CONDICIONADO QUENTE/FRIO SPLIT HI-WALL (PAREDE) 24000 BTU/H</v>
          </cell>
          <cell r="C6725" t="str">
            <v xml:space="preserve">UN    </v>
          </cell>
          <cell r="D6725">
            <v>2969.62</v>
          </cell>
        </row>
        <row r="6726">
          <cell r="A6726">
            <v>39550</v>
          </cell>
          <cell r="B6726" t="str">
            <v>AR-CONDICIONADO QUENTE/FRIO SPLIT HI-WALL (PAREDE) 7000 BTU/H</v>
          </cell>
          <cell r="C6726" t="str">
            <v xml:space="preserve">UN    </v>
          </cell>
          <cell r="D6726">
            <v>1158.0899999999999</v>
          </cell>
        </row>
        <row r="6727">
          <cell r="A6727">
            <v>39551</v>
          </cell>
          <cell r="B6727" t="str">
            <v>AR-CONDICIONADO QUENTE/FRIO SPLIT HI-WALL (PAREDE) 9000 BTU/H</v>
          </cell>
          <cell r="C6727" t="str">
            <v xml:space="preserve">UN    </v>
          </cell>
          <cell r="D6727">
            <v>1450.22</v>
          </cell>
        </row>
        <row r="6728">
          <cell r="A6728">
            <v>39826</v>
          </cell>
          <cell r="B6728" t="str">
            <v>AR-CONDICIONADO QUENTE/FRIO SPLIT PISO-TETO 24000 BTU/H</v>
          </cell>
          <cell r="C6728" t="str">
            <v xml:space="preserve">UN    </v>
          </cell>
          <cell r="D6728">
            <v>3924.49</v>
          </cell>
        </row>
        <row r="6729">
          <cell r="A6729">
            <v>10700</v>
          </cell>
          <cell r="B6729" t="str">
            <v>ARADO REVERSIVEL COM 3 DISCOS DE 26" X 6MM REBOCAVEL</v>
          </cell>
          <cell r="C6729" t="str">
            <v xml:space="preserve">UN    </v>
          </cell>
          <cell r="D6729">
            <v>13610.99</v>
          </cell>
        </row>
        <row r="6730">
          <cell r="A6730">
            <v>346</v>
          </cell>
          <cell r="B6730" t="str">
            <v>ARAME DE ACO OVALADO 15 X 17 ( 45,7 KG, 700 KGF), ROLO 1000 M</v>
          </cell>
          <cell r="C6730" t="str">
            <v xml:space="preserve">KG    </v>
          </cell>
          <cell r="D6730">
            <v>12.97</v>
          </cell>
        </row>
        <row r="6731">
          <cell r="A6731">
            <v>3312</v>
          </cell>
          <cell r="B6731" t="str">
            <v>ARAME DE AMARRACAO PARA GABIAO GALVANIZADO, DIAMETRO 2,2 MM</v>
          </cell>
          <cell r="C6731" t="str">
            <v xml:space="preserve">KG    </v>
          </cell>
          <cell r="D6731">
            <v>11.74</v>
          </cell>
        </row>
        <row r="6732">
          <cell r="A6732">
            <v>339</v>
          </cell>
          <cell r="B6732" t="str">
            <v>ARAME FARPADO GALVANIZADO 14 BWG, CLASSE 250</v>
          </cell>
          <cell r="C6732" t="str">
            <v xml:space="preserve">M     </v>
          </cell>
          <cell r="D6732">
            <v>0.63</v>
          </cell>
        </row>
        <row r="6733">
          <cell r="A6733">
            <v>340</v>
          </cell>
          <cell r="B6733" t="str">
            <v>ARAME FARPADO GALVANIZADO, 16 BWG (1,65 MM), CLASSE 250</v>
          </cell>
          <cell r="C6733" t="str">
            <v xml:space="preserve">M     </v>
          </cell>
          <cell r="D6733">
            <v>0.86</v>
          </cell>
        </row>
        <row r="6734">
          <cell r="A6734">
            <v>338</v>
          </cell>
          <cell r="B6734" t="str">
            <v>ARAME FARPADO 16 BWG (0,047 KG/M)</v>
          </cell>
          <cell r="C6734" t="str">
            <v xml:space="preserve">KG    </v>
          </cell>
          <cell r="D6734">
            <v>16.32</v>
          </cell>
        </row>
        <row r="6735">
          <cell r="A6735">
            <v>334</v>
          </cell>
          <cell r="B6735" t="str">
            <v>ARAME GALVANIZADO  8 BWG, D = 4,19MM (0,101 KG/M)</v>
          </cell>
          <cell r="C6735" t="str">
            <v xml:space="preserve">KG    </v>
          </cell>
          <cell r="D6735">
            <v>11.73</v>
          </cell>
        </row>
        <row r="6736">
          <cell r="A6736">
            <v>335</v>
          </cell>
          <cell r="B6736" t="str">
            <v>ARAME GALVANIZADO 10 BWG, 3,40 MM (0,0713 KG/M)</v>
          </cell>
          <cell r="C6736" t="str">
            <v xml:space="preserve">KG    </v>
          </cell>
          <cell r="D6736">
            <v>10.75</v>
          </cell>
        </row>
        <row r="6737">
          <cell r="A6737">
            <v>342</v>
          </cell>
          <cell r="B6737" t="str">
            <v>ARAME GALVANIZADO 12 BWG, 2,76 MM (0,048 KG/M)</v>
          </cell>
          <cell r="C6737" t="str">
            <v xml:space="preserve">KG    </v>
          </cell>
          <cell r="D6737">
            <v>12.15</v>
          </cell>
        </row>
        <row r="6738">
          <cell r="A6738">
            <v>333</v>
          </cell>
          <cell r="B6738" t="str">
            <v>ARAME GALVANIZADO 14 BWG, D = 2,11 MM (0,026 KG/M)</v>
          </cell>
          <cell r="C6738" t="str">
            <v xml:space="preserve">KG    </v>
          </cell>
          <cell r="D6738">
            <v>12.43</v>
          </cell>
        </row>
        <row r="6739">
          <cell r="A6739">
            <v>343</v>
          </cell>
          <cell r="B6739" t="str">
            <v>ARAME GALVANIZADO 14 BWG, 2,10MM (0,0272 KG/M)</v>
          </cell>
          <cell r="C6739" t="str">
            <v xml:space="preserve">M     </v>
          </cell>
          <cell r="D6739">
            <v>0.33</v>
          </cell>
        </row>
        <row r="6740">
          <cell r="A6740">
            <v>344</v>
          </cell>
          <cell r="B6740" t="str">
            <v>ARAME GALVANIZADO 16 BWG, 1,65MM (0,0166 KG/M)</v>
          </cell>
          <cell r="C6740" t="str">
            <v xml:space="preserve">KG    </v>
          </cell>
          <cell r="D6740">
            <v>13.44</v>
          </cell>
        </row>
        <row r="6741">
          <cell r="A6741">
            <v>341</v>
          </cell>
          <cell r="B6741" t="str">
            <v>ARAME GALVANIZADO 18 BWG, 1,24MM (0,009 KG/M)</v>
          </cell>
          <cell r="C6741" t="str">
            <v xml:space="preserve">M     </v>
          </cell>
          <cell r="D6741">
            <v>0.16</v>
          </cell>
        </row>
        <row r="6742">
          <cell r="A6742">
            <v>345</v>
          </cell>
          <cell r="B6742" t="str">
            <v>ARAME GALVANIZADO 18 BWG, 1,24MM (0,009 KG/M)</v>
          </cell>
          <cell r="C6742" t="str">
            <v xml:space="preserve">KG    </v>
          </cell>
          <cell r="D6742">
            <v>16.43</v>
          </cell>
        </row>
        <row r="6743">
          <cell r="A6743">
            <v>11107</v>
          </cell>
          <cell r="B6743" t="str">
            <v>ARAME GALVANIZADO 6 BWG, 5,16 MM (0,157 KG/M)</v>
          </cell>
          <cell r="C6743" t="str">
            <v xml:space="preserve">KG    </v>
          </cell>
          <cell r="D6743">
            <v>10.67</v>
          </cell>
        </row>
        <row r="6744">
          <cell r="A6744">
            <v>3313</v>
          </cell>
          <cell r="B6744" t="str">
            <v>ARAME PROTEGIDO COM POLIMERO PARA GABIAO, DIAMETRO 2,2 MM</v>
          </cell>
          <cell r="C6744" t="str">
            <v xml:space="preserve">KG    </v>
          </cell>
          <cell r="D6744">
            <v>15.11</v>
          </cell>
        </row>
        <row r="6745">
          <cell r="A6745">
            <v>34562</v>
          </cell>
          <cell r="B6745" t="str">
            <v>ARAME RECOZIDO 16 BWG, 1,60 MM (0,016 KG/M)</v>
          </cell>
          <cell r="C6745" t="str">
            <v xml:space="preserve">KG    </v>
          </cell>
          <cell r="D6745">
            <v>10.35</v>
          </cell>
        </row>
        <row r="6746">
          <cell r="A6746">
            <v>337</v>
          </cell>
          <cell r="B6746" t="str">
            <v>ARAME RECOZIDO 18 BWG, 1,25 MM (0,01 KG/M)</v>
          </cell>
          <cell r="C6746" t="str">
            <v xml:space="preserve">KG    </v>
          </cell>
          <cell r="D6746">
            <v>10</v>
          </cell>
        </row>
        <row r="6747">
          <cell r="A6747">
            <v>369</v>
          </cell>
          <cell r="B6747" t="str">
            <v>AREIA AMARELA, AREIA BARRADA OU ARENOSO (RETIRADA NO AREAL, SEM TRANSPORTE)</v>
          </cell>
          <cell r="C6747" t="str">
            <v xml:space="preserve">M3    </v>
          </cell>
          <cell r="D6747">
            <v>64.25</v>
          </cell>
        </row>
        <row r="6748">
          <cell r="A6748">
            <v>366</v>
          </cell>
          <cell r="B6748" t="str">
            <v>AREIA FINA - POSTO JAZIDA/FORNECEDOR (RETIRADO NA JAZIDA, SEM TRANSPORTE)</v>
          </cell>
          <cell r="C6748" t="str">
            <v xml:space="preserve">M3    </v>
          </cell>
          <cell r="D6748">
            <v>71.37</v>
          </cell>
        </row>
        <row r="6749">
          <cell r="A6749">
            <v>367</v>
          </cell>
          <cell r="B6749" t="str">
            <v>AREIA GROSSA - POSTO JAZIDA/FORNECEDOR (RETIRADO NA JAZIDA, SEM TRANSPORTE)</v>
          </cell>
          <cell r="C6749" t="str">
            <v xml:space="preserve">M3    </v>
          </cell>
          <cell r="D6749">
            <v>69</v>
          </cell>
        </row>
        <row r="6750">
          <cell r="A6750">
            <v>370</v>
          </cell>
          <cell r="B6750" t="str">
            <v>AREIA MEDIA - POSTO JAZIDA/FORNECEDOR (RETIRADO NA JAZIDA, SEM TRANSPORTE)</v>
          </cell>
          <cell r="C6750" t="str">
            <v xml:space="preserve">M3    </v>
          </cell>
          <cell r="D6750">
            <v>66.67</v>
          </cell>
        </row>
        <row r="6751">
          <cell r="A6751">
            <v>368</v>
          </cell>
          <cell r="B6751" t="str">
            <v>AREIA PARA ATERRO - POSTO JAZIDA/FORNECEDOR (RETIRADO NA JAZIDA, SEM TRANSPORTE)</v>
          </cell>
          <cell r="C6751" t="str">
            <v xml:space="preserve">M3    </v>
          </cell>
          <cell r="D6751">
            <v>51.75</v>
          </cell>
        </row>
        <row r="6752">
          <cell r="A6752">
            <v>11075</v>
          </cell>
          <cell r="B6752" t="str">
            <v>AREIA PARA LEITO FILTRANTE (0,42 A 1,68 MM) - POSTO JAZIDA/FORNECEDOR (RETIRADO NA JAZIDA, SEM TRANSPORTE)</v>
          </cell>
          <cell r="C6752" t="str">
            <v xml:space="preserve">M3    </v>
          </cell>
          <cell r="D6752">
            <v>1129.8699999999999</v>
          </cell>
        </row>
        <row r="6753">
          <cell r="A6753">
            <v>11076</v>
          </cell>
          <cell r="B6753" t="str">
            <v>AREIA PRETA PARA EMBOCO - POSTO JAZIDA/FORNECEDOR (RETIRADO NA JAZIDA, SEM TRANSPORTE)</v>
          </cell>
          <cell r="C6753" t="str">
            <v xml:space="preserve">M3    </v>
          </cell>
          <cell r="D6753">
            <v>86.25</v>
          </cell>
        </row>
        <row r="6754">
          <cell r="A6754">
            <v>1381</v>
          </cell>
          <cell r="B6754" t="str">
            <v>ARGAMASSA COLANTE AC I PARA CERAMICAS</v>
          </cell>
          <cell r="C6754" t="str">
            <v xml:space="preserve">KG    </v>
          </cell>
          <cell r="D6754">
            <v>0.4</v>
          </cell>
        </row>
        <row r="6755">
          <cell r="A6755">
            <v>34353</v>
          </cell>
          <cell r="B6755" t="str">
            <v>ARGAMASSA COLANTE AC-II</v>
          </cell>
          <cell r="C6755" t="str">
            <v xml:space="preserve">KG    </v>
          </cell>
          <cell r="D6755">
            <v>0.8</v>
          </cell>
        </row>
        <row r="6756">
          <cell r="A6756">
            <v>37595</v>
          </cell>
          <cell r="B6756" t="str">
            <v>ARGAMASSA COLANTE TIPO ACIII</v>
          </cell>
          <cell r="C6756" t="str">
            <v xml:space="preserve">KG    </v>
          </cell>
          <cell r="D6756">
            <v>1.22</v>
          </cell>
        </row>
        <row r="6757">
          <cell r="A6757">
            <v>37596</v>
          </cell>
          <cell r="B6757" t="str">
            <v>ARGAMASSA COLANTE TIPO ACIII E</v>
          </cell>
          <cell r="C6757" t="str">
            <v xml:space="preserve">KG    </v>
          </cell>
          <cell r="D6757">
            <v>1.81</v>
          </cell>
        </row>
        <row r="6758">
          <cell r="A6758">
            <v>371</v>
          </cell>
          <cell r="B6758" t="str">
            <v>ARGAMASSA INDUSTRIALIZADA MULTIUSO, PARA REVESTIMENTO INTERNO E EXTERNO E ASSENTAMENTO DE BLOCOS DIVERSOS</v>
          </cell>
          <cell r="C6758" t="str">
            <v xml:space="preserve">KG    </v>
          </cell>
          <cell r="D6758">
            <v>0.36</v>
          </cell>
        </row>
        <row r="6759">
          <cell r="A6759">
            <v>37553</v>
          </cell>
          <cell r="B6759" t="str">
            <v>ARGAMASSA INDUSTRIALIZADA PARA CHAPISCO COLANTE</v>
          </cell>
          <cell r="C6759" t="str">
            <v xml:space="preserve">KG    </v>
          </cell>
          <cell r="D6759">
            <v>1.35</v>
          </cell>
        </row>
        <row r="6760">
          <cell r="A6760">
            <v>37552</v>
          </cell>
          <cell r="B6760" t="str">
            <v>ARGAMASSA INDUSTRIALIZADA PARA CHAPISCO ROLADO</v>
          </cell>
          <cell r="C6760" t="str">
            <v xml:space="preserve">KG    </v>
          </cell>
          <cell r="D6760">
            <v>1.73</v>
          </cell>
        </row>
        <row r="6761">
          <cell r="A6761">
            <v>36880</v>
          </cell>
          <cell r="B6761" t="str">
            <v>ARGAMASSA PARA REVESTIMENTO DECORATIVO MONOCAMADA, CORES CLARAS</v>
          </cell>
          <cell r="C6761" t="str">
            <v xml:space="preserve">KG    </v>
          </cell>
          <cell r="D6761">
            <v>1.35</v>
          </cell>
        </row>
        <row r="6762">
          <cell r="A6762">
            <v>34355</v>
          </cell>
          <cell r="B6762" t="str">
            <v>ARGAMASSA PISO SOBRE PISO</v>
          </cell>
          <cell r="C6762" t="str">
            <v xml:space="preserve">KG    </v>
          </cell>
          <cell r="D6762">
            <v>1.1100000000000001</v>
          </cell>
        </row>
        <row r="6763">
          <cell r="A6763">
            <v>130</v>
          </cell>
          <cell r="B6763" t="str">
            <v>ARGAMASSA POLIMERICA DE REPARO ESTRUTURAL, BICOMPONENTE</v>
          </cell>
          <cell r="C6763" t="str">
            <v xml:space="preserve">KG    </v>
          </cell>
          <cell r="D6763">
            <v>3.48</v>
          </cell>
        </row>
        <row r="6764">
          <cell r="A6764">
            <v>135</v>
          </cell>
          <cell r="B6764" t="str">
            <v>ARGAMASSA POLIMERICA IMPERMEABILIZANTE SEMIFLEXIVEL, BICOMPONENTE (MEMBRANA IMPERMEABILIZANTE ACRILICA)</v>
          </cell>
          <cell r="C6764" t="str">
            <v xml:space="preserve">KG    </v>
          </cell>
          <cell r="D6764">
            <v>4.4800000000000004</v>
          </cell>
        </row>
        <row r="6765">
          <cell r="A6765">
            <v>36886</v>
          </cell>
          <cell r="B6765" t="str">
            <v>ARGAMASSA PRONTA PARA CONTRAPISO</v>
          </cell>
          <cell r="C6765" t="str">
            <v xml:space="preserve">KG    </v>
          </cell>
          <cell r="D6765">
            <v>0.42</v>
          </cell>
        </row>
        <row r="6766">
          <cell r="A6766">
            <v>374</v>
          </cell>
          <cell r="B6766" t="str">
            <v>ARGAMASSA PRONTA PARA REVESTIMENTO INTERNO EM PAREDES</v>
          </cell>
          <cell r="C6766" t="str">
            <v xml:space="preserve">KG    </v>
          </cell>
          <cell r="D6766">
            <v>0.31</v>
          </cell>
        </row>
        <row r="6767">
          <cell r="A6767">
            <v>38546</v>
          </cell>
          <cell r="B6767" t="str">
            <v>ARGAMASSA USINADA AUTOADENSAVEL E AUTONIVELANTE PARA CONTRAPISO, INCLUI BOMBEAMENTO</v>
          </cell>
          <cell r="C6767" t="str">
            <v xml:space="preserve">M3    </v>
          </cell>
          <cell r="D6767">
            <v>346.95</v>
          </cell>
        </row>
        <row r="6768">
          <cell r="A6768">
            <v>34549</v>
          </cell>
          <cell r="B6768" t="str">
            <v>ARGILA EXPANDIDA, GRANULOMETRIA 2215</v>
          </cell>
          <cell r="C6768" t="str">
            <v xml:space="preserve">M3    </v>
          </cell>
          <cell r="D6768">
            <v>192.75</v>
          </cell>
        </row>
        <row r="6769">
          <cell r="A6769">
            <v>6081</v>
          </cell>
          <cell r="B6769" t="str">
            <v>ARGILA OU BARRO PARA ATERRO/REATERRO (COM TRANSPORTE ATE 10 KM)</v>
          </cell>
          <cell r="C6769" t="str">
            <v xml:space="preserve">M3    </v>
          </cell>
          <cell r="D6769">
            <v>27.3</v>
          </cell>
        </row>
        <row r="6770">
          <cell r="A6770">
            <v>6077</v>
          </cell>
          <cell r="B6770" t="str">
            <v>ARGILA OU BARRO PARA ATERRO/REATERRO (RETIRADO NA JAZIDA, SEM TRANSPORTE)</v>
          </cell>
          <cell r="C6770" t="str">
            <v xml:space="preserve">M3    </v>
          </cell>
          <cell r="D6770">
            <v>15.74</v>
          </cell>
        </row>
        <row r="6771">
          <cell r="A6771">
            <v>6079</v>
          </cell>
          <cell r="B6771" t="str">
            <v>ARGILA, ARGILA VERMELHA OU ARGILA ARENOSA (RETIRADA NA JAZIDA, SEM TRANSPORTE)</v>
          </cell>
          <cell r="C6771" t="str">
            <v xml:space="preserve">M3    </v>
          </cell>
          <cell r="D6771">
            <v>8.99</v>
          </cell>
        </row>
        <row r="6772">
          <cell r="A6772">
            <v>1091</v>
          </cell>
          <cell r="B6772" t="str">
            <v>ARMACAO VERTICAL COM HASTE E CONTRA-PINO, EM CHAPA DE ACO GALVANIZADO 3/16", COM 1 ESTRIBO E 1 ISOLADOR</v>
          </cell>
          <cell r="C6772" t="str">
            <v xml:space="preserve">UN    </v>
          </cell>
          <cell r="D6772">
            <v>19.899999999999999</v>
          </cell>
        </row>
        <row r="6773">
          <cell r="A6773">
            <v>1094</v>
          </cell>
          <cell r="B6773" t="str">
            <v>ARMACAO VERTICAL COM HASTE E CONTRA-PINO, EM CHAPA DE ACO GALVANIZADO 3/16", COM 1 ESTRIBO, SEM ISOLADOR</v>
          </cell>
          <cell r="C6773" t="str">
            <v xml:space="preserve">UN    </v>
          </cell>
          <cell r="D6773">
            <v>13.92</v>
          </cell>
        </row>
        <row r="6774">
          <cell r="A6774">
            <v>1095</v>
          </cell>
          <cell r="B6774" t="str">
            <v>ARMACAO VERTICAL COM HASTE E CONTRA-PINO, EM CHAPA DE ACO GALVANIZADO 3/16", COM 2 ESTRIBOS, E 2 ISOLADORES</v>
          </cell>
          <cell r="C6774" t="str">
            <v xml:space="preserve">UN    </v>
          </cell>
          <cell r="D6774">
            <v>29.58</v>
          </cell>
        </row>
        <row r="6775">
          <cell r="A6775">
            <v>1092</v>
          </cell>
          <cell r="B6775" t="str">
            <v>ARMACAO VERTICAL COM HASTE E CONTRA-PINO, EM CHAPA DE ACO GALVANIZADO 3/16", COM 2 ESTRIBOS, SEM ISOLADOR</v>
          </cell>
          <cell r="C6775" t="str">
            <v xml:space="preserve">UN    </v>
          </cell>
          <cell r="D6775">
            <v>22.89</v>
          </cell>
        </row>
        <row r="6776">
          <cell r="A6776">
            <v>1093</v>
          </cell>
          <cell r="B6776" t="str">
            <v>ARMACAO VERTICAL COM HASTE E CONTRA-PINO, EM CHAPA DE ACO GALVANIZADO 3/16", COM 3 ESTRIBOS E 3 ISOLADORES</v>
          </cell>
          <cell r="C6776" t="str">
            <v xml:space="preserve">UN    </v>
          </cell>
          <cell r="D6776">
            <v>53.45</v>
          </cell>
        </row>
        <row r="6777">
          <cell r="A6777">
            <v>1090</v>
          </cell>
          <cell r="B6777" t="str">
            <v>ARMACAO VERTICAL COM HASTE E CONTRA-PINO, EM CHAPA DE ACO GALVANIZADO 3/16", COM 3 ESTRIBOS, SEM ISOLADOR</v>
          </cell>
          <cell r="C6777" t="str">
            <v xml:space="preserve">UN    </v>
          </cell>
          <cell r="D6777">
            <v>38.270000000000003</v>
          </cell>
        </row>
        <row r="6778">
          <cell r="A6778">
            <v>1096</v>
          </cell>
          <cell r="B6778" t="str">
            <v>ARMACAO VERTICAL COM HASTE E CONTRA-PINO, EM CHAPA DE ACO GALVANIZADO 3/16", COM 4 ESTRIBOS E 4 ISOLADORES</v>
          </cell>
          <cell r="C6778" t="str">
            <v xml:space="preserve">UN    </v>
          </cell>
          <cell r="D6778">
            <v>68.88</v>
          </cell>
        </row>
        <row r="6779">
          <cell r="A6779">
            <v>1097</v>
          </cell>
          <cell r="B6779" t="str">
            <v>ARMACAO VERTICAL COM HASTE E CONTRA-PINO, EM CHAPA DE ACO GALVANIZADO 3/16", COM 4 ESTRIBOS, SEM ISOLADOR</v>
          </cell>
          <cell r="C6779" t="str">
            <v xml:space="preserve">UN    </v>
          </cell>
          <cell r="D6779">
            <v>58.47</v>
          </cell>
        </row>
        <row r="6780">
          <cell r="A6780">
            <v>378</v>
          </cell>
          <cell r="B6780" t="str">
            <v>ARMADOR</v>
          </cell>
          <cell r="C6780" t="str">
            <v xml:space="preserve">H     </v>
          </cell>
          <cell r="D6780">
            <v>14.49</v>
          </cell>
        </row>
        <row r="6781">
          <cell r="A6781">
            <v>40911</v>
          </cell>
          <cell r="B6781" t="str">
            <v>ARMADOR (MENSALISTA)</v>
          </cell>
          <cell r="C6781" t="str">
            <v xml:space="preserve">MES   </v>
          </cell>
          <cell r="D6781">
            <v>2568.3000000000002</v>
          </cell>
        </row>
        <row r="6782">
          <cell r="A6782">
            <v>33939</v>
          </cell>
          <cell r="B6782" t="str">
            <v>ARQUITETO JUNIOR</v>
          </cell>
          <cell r="C6782" t="str">
            <v xml:space="preserve">H     </v>
          </cell>
          <cell r="D6782">
            <v>53.44</v>
          </cell>
        </row>
        <row r="6783">
          <cell r="A6783">
            <v>40815</v>
          </cell>
          <cell r="B6783" t="str">
            <v>ARQUITETO JUNIOR (MENSALISTA)</v>
          </cell>
          <cell r="C6783" t="str">
            <v xml:space="preserve">MES   </v>
          </cell>
          <cell r="D6783">
            <v>9456.36</v>
          </cell>
        </row>
        <row r="6784">
          <cell r="A6784">
            <v>34760</v>
          </cell>
          <cell r="B6784" t="str">
            <v>ARQUITETO PAISAGISTA</v>
          </cell>
          <cell r="C6784" t="str">
            <v xml:space="preserve">H     </v>
          </cell>
          <cell r="D6784">
            <v>55.53</v>
          </cell>
        </row>
        <row r="6785">
          <cell r="A6785">
            <v>40935</v>
          </cell>
          <cell r="B6785" t="str">
            <v>ARQUITETO PAISAGISTA (MENSALISTA)</v>
          </cell>
          <cell r="C6785" t="str">
            <v xml:space="preserve">MES   </v>
          </cell>
          <cell r="D6785">
            <v>9825.6</v>
          </cell>
        </row>
        <row r="6786">
          <cell r="A6786">
            <v>33952</v>
          </cell>
          <cell r="B6786" t="str">
            <v>ARQUITETO PLENO</v>
          </cell>
          <cell r="C6786" t="str">
            <v xml:space="preserve">H     </v>
          </cell>
          <cell r="D6786">
            <v>75.91</v>
          </cell>
        </row>
        <row r="6787">
          <cell r="A6787">
            <v>40816</v>
          </cell>
          <cell r="B6787" t="str">
            <v>ARQUITETO PLENO (MENSALISTA)</v>
          </cell>
          <cell r="C6787" t="str">
            <v xml:space="preserve">MES   </v>
          </cell>
          <cell r="D6787">
            <v>13431.97</v>
          </cell>
        </row>
        <row r="6788">
          <cell r="A6788">
            <v>33953</v>
          </cell>
          <cell r="B6788" t="str">
            <v>ARQUITETO SENIOR</v>
          </cell>
          <cell r="C6788" t="str">
            <v xml:space="preserve">H     </v>
          </cell>
          <cell r="D6788">
            <v>100.36</v>
          </cell>
        </row>
        <row r="6789">
          <cell r="A6789">
            <v>40817</v>
          </cell>
          <cell r="B6789" t="str">
            <v>ARQUITETO SENIOR (MENSALISTA)</v>
          </cell>
          <cell r="C6789" t="str">
            <v xml:space="preserve">MES   </v>
          </cell>
          <cell r="D6789">
            <v>17758.27</v>
          </cell>
        </row>
        <row r="6790">
          <cell r="A6790">
            <v>13348</v>
          </cell>
          <cell r="B6790" t="str">
            <v>ARRUELA  EM ACO GALVANIZADO, DIAMETRO EXTERNO = 35MM, ESPESSURA = 3MM, DIAMETRO DO FURO= 18MM</v>
          </cell>
          <cell r="C6790" t="str">
            <v xml:space="preserve">UN    </v>
          </cell>
          <cell r="D6790">
            <v>0.83</v>
          </cell>
        </row>
        <row r="6791">
          <cell r="A6791">
            <v>39211</v>
          </cell>
          <cell r="B6791" t="str">
            <v>ARRUELA EM ALUMINIO, COM ROSCA, DE  1 1/4", PARA ELETRODUTO</v>
          </cell>
          <cell r="C6791" t="str">
            <v xml:space="preserve">UN    </v>
          </cell>
          <cell r="D6791">
            <v>0.99</v>
          </cell>
        </row>
        <row r="6792">
          <cell r="A6792">
            <v>39212</v>
          </cell>
          <cell r="B6792" t="str">
            <v>ARRUELA EM ALUMINIO, COM ROSCA, DE 1 1/2", PARA ELETRODUTO</v>
          </cell>
          <cell r="C6792" t="str">
            <v xml:space="preserve">UN    </v>
          </cell>
          <cell r="D6792">
            <v>1.1100000000000001</v>
          </cell>
        </row>
        <row r="6793">
          <cell r="A6793">
            <v>39208</v>
          </cell>
          <cell r="B6793" t="str">
            <v>ARRUELA EM ALUMINIO, COM ROSCA, DE 1/2", PARA ELETRODUTO</v>
          </cell>
          <cell r="C6793" t="str">
            <v xml:space="preserve">UN    </v>
          </cell>
          <cell r="D6793">
            <v>0.3</v>
          </cell>
        </row>
        <row r="6794">
          <cell r="A6794">
            <v>39210</v>
          </cell>
          <cell r="B6794" t="str">
            <v>ARRUELA EM ALUMINIO, COM ROSCA, DE 1", PARA ELETRODUTO</v>
          </cell>
          <cell r="C6794" t="str">
            <v xml:space="preserve">UN    </v>
          </cell>
          <cell r="D6794">
            <v>0.56000000000000005</v>
          </cell>
        </row>
        <row r="6795">
          <cell r="A6795">
            <v>39214</v>
          </cell>
          <cell r="B6795" t="str">
            <v>ARRUELA EM ALUMINIO, COM ROSCA, DE 2 1/2", PARA ELETRODUTO</v>
          </cell>
          <cell r="C6795" t="str">
            <v xml:space="preserve">UN    </v>
          </cell>
          <cell r="D6795">
            <v>2.06</v>
          </cell>
        </row>
        <row r="6796">
          <cell r="A6796">
            <v>39213</v>
          </cell>
          <cell r="B6796" t="str">
            <v>ARRUELA EM ALUMINIO, COM ROSCA, DE 2", PARA ELETRODUTO</v>
          </cell>
          <cell r="C6796" t="str">
            <v xml:space="preserve">UN    </v>
          </cell>
          <cell r="D6796">
            <v>1.45</v>
          </cell>
        </row>
        <row r="6797">
          <cell r="A6797">
            <v>39209</v>
          </cell>
          <cell r="B6797" t="str">
            <v>ARRUELA EM ALUMINIO, COM ROSCA, DE 3/4", PARA ELETRODUTO</v>
          </cell>
          <cell r="C6797" t="str">
            <v xml:space="preserve">UN    </v>
          </cell>
          <cell r="D6797">
            <v>0.36</v>
          </cell>
        </row>
        <row r="6798">
          <cell r="A6798">
            <v>39207</v>
          </cell>
          <cell r="B6798" t="str">
            <v>ARRUELA EM ALUMINIO, COM ROSCA, DE 3/8", PARA ELETRODUTO</v>
          </cell>
          <cell r="C6798" t="str">
            <v xml:space="preserve">UN    </v>
          </cell>
          <cell r="D6798">
            <v>0.56000000000000005</v>
          </cell>
        </row>
        <row r="6799">
          <cell r="A6799">
            <v>39215</v>
          </cell>
          <cell r="B6799" t="str">
            <v>ARRUELA EM ALUMINIO, COM ROSCA, DE 3", PARA ELETRODUTO</v>
          </cell>
          <cell r="C6799" t="str">
            <v xml:space="preserve">UN    </v>
          </cell>
          <cell r="D6799">
            <v>3.75</v>
          </cell>
        </row>
        <row r="6800">
          <cell r="A6800">
            <v>39216</v>
          </cell>
          <cell r="B6800" t="str">
            <v>ARRUELA EM ALUMINIO, COM ROSCA, DE 4", PARA ELETRODUTO</v>
          </cell>
          <cell r="C6800" t="str">
            <v xml:space="preserve">UN    </v>
          </cell>
          <cell r="D6800">
            <v>5.23</v>
          </cell>
        </row>
        <row r="6801">
          <cell r="A6801">
            <v>379</v>
          </cell>
          <cell r="B6801" t="str">
            <v>ARRUELA QUADRADA EM ACO GALVANIZADO, DIMENSAO = 38 MM, ESPESSURA = 3MM, DIAMETRO DO FURO= 18 MM</v>
          </cell>
          <cell r="C6801" t="str">
            <v xml:space="preserve">UN    </v>
          </cell>
          <cell r="D6801">
            <v>0.73</v>
          </cell>
        </row>
        <row r="6802">
          <cell r="A6802">
            <v>11267</v>
          </cell>
          <cell r="B6802" t="str">
            <v>ARRUELA REDONDA DE LATAO, DIAMETRO EXTERNO = 34 MM, ESPESSURA = 2,5 MM, DIAMETRO DO FURO = 17 MM</v>
          </cell>
          <cell r="C6802" t="str">
            <v xml:space="preserve">UN    </v>
          </cell>
          <cell r="D6802">
            <v>7.27</v>
          </cell>
        </row>
        <row r="6803">
          <cell r="A6803">
            <v>41901</v>
          </cell>
          <cell r="B6803" t="str">
            <v>ASFALTO DILUIDO DE PETROLEO CM-30 (COLETADO CAIXA NA ANP ACRESCIDO DE ICMS)</v>
          </cell>
          <cell r="C6803" t="str">
            <v xml:space="preserve">KG    </v>
          </cell>
          <cell r="D6803">
            <v>5.28</v>
          </cell>
        </row>
        <row r="6804">
          <cell r="A6804">
            <v>510</v>
          </cell>
          <cell r="B6804" t="str">
            <v>ASFALTO MODIFICADO TIPO I - NBR 9910 (ASFALTO OXIDADO PARA IMPERMEABILIZACAO, COEFICIENTE DE PENETRACAO 25-40)</v>
          </cell>
          <cell r="C6804" t="str">
            <v xml:space="preserve">KG    </v>
          </cell>
          <cell r="D6804">
            <v>6.94</v>
          </cell>
        </row>
        <row r="6805">
          <cell r="A6805">
            <v>516</v>
          </cell>
          <cell r="B6805" t="str">
            <v>ASFALTO MODIFICADO TIPO II - NBR 9910 (ASFALTO OXIDADO PARA IMPERMEABILIZACAO, COEFICIENTE DE PENETRACAO 20-35)</v>
          </cell>
          <cell r="C6805" t="str">
            <v xml:space="preserve">KG    </v>
          </cell>
          <cell r="D6805">
            <v>7.39</v>
          </cell>
        </row>
        <row r="6806">
          <cell r="A6806">
            <v>509</v>
          </cell>
          <cell r="B6806" t="str">
            <v>ASFALTO MODIFICADO TIPO III - NBR 9910 (ASFALTO OXIDADO PARA IMPERMEABILIZACAO, COEFICIENTE DE PENETRACAO 15-25)</v>
          </cell>
          <cell r="C6806" t="str">
            <v xml:space="preserve">KG    </v>
          </cell>
          <cell r="D6806">
            <v>7.55</v>
          </cell>
        </row>
        <row r="6807">
          <cell r="A6807">
            <v>40331</v>
          </cell>
          <cell r="B6807" t="str">
            <v>ASSENTADOR DE MANILHAS</v>
          </cell>
          <cell r="C6807" t="str">
            <v xml:space="preserve">H     </v>
          </cell>
          <cell r="D6807">
            <v>14.42</v>
          </cell>
        </row>
        <row r="6808">
          <cell r="A6808">
            <v>40930</v>
          </cell>
          <cell r="B6808" t="str">
            <v>ASSENTADOR DE MANILHAS (MENSALISTA)</v>
          </cell>
          <cell r="C6808" t="str">
            <v xml:space="preserve">MES   </v>
          </cell>
          <cell r="D6808">
            <v>2554.75</v>
          </cell>
        </row>
        <row r="6809">
          <cell r="A6809">
            <v>11761</v>
          </cell>
          <cell r="B6809" t="str">
            <v>ASSENTO  VASO SANITARIO INFANTIL EM PLASTICO BRANCO</v>
          </cell>
          <cell r="C6809" t="str">
            <v xml:space="preserve">UN    </v>
          </cell>
          <cell r="D6809">
            <v>59.58</v>
          </cell>
        </row>
        <row r="6810">
          <cell r="A6810">
            <v>377</v>
          </cell>
          <cell r="B6810" t="str">
            <v>ASSENTO SANITARIO DE PLASTICO, TIPO CONVENCIONAL</v>
          </cell>
          <cell r="C6810" t="str">
            <v xml:space="preserve">UN    </v>
          </cell>
          <cell r="D6810">
            <v>28</v>
          </cell>
        </row>
        <row r="6811">
          <cell r="A6811">
            <v>7588</v>
          </cell>
          <cell r="B6811" t="str">
            <v>AUTOMATICO DE BOIA SUPERIOR / INFERIOR, *15* A / 250 V</v>
          </cell>
          <cell r="C6811" t="str">
            <v xml:space="preserve">UN    </v>
          </cell>
          <cell r="D6811">
            <v>42.8</v>
          </cell>
        </row>
        <row r="6812">
          <cell r="A6812">
            <v>34392</v>
          </cell>
          <cell r="B6812" t="str">
            <v>AUXILIAR  DE ALMOXARIFE</v>
          </cell>
          <cell r="C6812" t="str">
            <v xml:space="preserve">H     </v>
          </cell>
          <cell r="D6812">
            <v>12.99</v>
          </cell>
        </row>
        <row r="6813">
          <cell r="A6813">
            <v>40908</v>
          </cell>
          <cell r="B6813" t="str">
            <v>AUXILIAR DE ALMOXARIFE (MENSALISTA)</v>
          </cell>
          <cell r="C6813" t="str">
            <v xml:space="preserve">MES   </v>
          </cell>
          <cell r="D6813">
            <v>2299.5100000000002</v>
          </cell>
        </row>
        <row r="6814">
          <cell r="A6814">
            <v>34551</v>
          </cell>
          <cell r="B6814" t="str">
            <v>AUXILIAR DE AZULEJISTA</v>
          </cell>
          <cell r="C6814" t="str">
            <v xml:space="preserve">H     </v>
          </cell>
          <cell r="D6814">
            <v>10.56</v>
          </cell>
        </row>
        <row r="6815">
          <cell r="A6815">
            <v>41078</v>
          </cell>
          <cell r="B6815" t="str">
            <v>AUXILIAR DE AZULEJISTA (MENSALISTA)</v>
          </cell>
          <cell r="C6815" t="str">
            <v xml:space="preserve">MES   </v>
          </cell>
          <cell r="D6815">
            <v>1872.31</v>
          </cell>
        </row>
        <row r="6816">
          <cell r="A6816">
            <v>246</v>
          </cell>
          <cell r="B6816" t="str">
            <v>AUXILIAR DE ENCANADOR OU BOMBEIRO HIDRAULICO</v>
          </cell>
          <cell r="C6816" t="str">
            <v xml:space="preserve">H     </v>
          </cell>
          <cell r="D6816">
            <v>10.28</v>
          </cell>
        </row>
        <row r="6817">
          <cell r="A6817">
            <v>40927</v>
          </cell>
          <cell r="B6817" t="str">
            <v>AUXILIAR DE ENCANADOR OU BOMBEIRO HIDRAULICO (MENSALISTA)</v>
          </cell>
          <cell r="C6817" t="str">
            <v xml:space="preserve">MES   </v>
          </cell>
          <cell r="D6817">
            <v>1821.02</v>
          </cell>
        </row>
        <row r="6818">
          <cell r="A6818">
            <v>2350</v>
          </cell>
          <cell r="B6818" t="str">
            <v>AUXILIAR DE ESCRITORIO</v>
          </cell>
          <cell r="C6818" t="str">
            <v xml:space="preserve">H     </v>
          </cell>
          <cell r="D6818">
            <v>14.59</v>
          </cell>
        </row>
        <row r="6819">
          <cell r="A6819">
            <v>40812</v>
          </cell>
          <cell r="B6819" t="str">
            <v>AUXILIAR DE ESCRITORIO (MENSALISTA)</v>
          </cell>
          <cell r="C6819" t="str">
            <v xml:space="preserve">MES   </v>
          </cell>
          <cell r="D6819">
            <v>2583.64</v>
          </cell>
        </row>
        <row r="6820">
          <cell r="A6820">
            <v>245</v>
          </cell>
          <cell r="B6820" t="str">
            <v>AUXILIAR DE LABORATORISTA DE SOLOS E CONCRETO</v>
          </cell>
          <cell r="C6820" t="str">
            <v xml:space="preserve">H     </v>
          </cell>
          <cell r="D6820">
            <v>21.17</v>
          </cell>
        </row>
        <row r="6821">
          <cell r="A6821">
            <v>41090</v>
          </cell>
          <cell r="B6821" t="str">
            <v>AUXILIAR DE LABORATORISTA DE SOLOS E DE CONCRETO (MENSALISTA)</v>
          </cell>
          <cell r="C6821" t="str">
            <v xml:space="preserve">MES   </v>
          </cell>
          <cell r="D6821">
            <v>3749.12</v>
          </cell>
        </row>
        <row r="6822">
          <cell r="A6822">
            <v>251</v>
          </cell>
          <cell r="B6822" t="str">
            <v>AUXILIAR DE MECANICO</v>
          </cell>
          <cell r="C6822" t="str">
            <v xml:space="preserve">H     </v>
          </cell>
          <cell r="D6822">
            <v>11.6</v>
          </cell>
        </row>
        <row r="6823">
          <cell r="A6823">
            <v>40975</v>
          </cell>
          <cell r="B6823" t="str">
            <v>AUXILIAR DE MECANICO (MENSALISTA)</v>
          </cell>
          <cell r="C6823" t="str">
            <v xml:space="preserve">MES   </v>
          </cell>
          <cell r="D6823">
            <v>2053.52</v>
          </cell>
        </row>
        <row r="6824">
          <cell r="A6824">
            <v>6127</v>
          </cell>
          <cell r="B6824" t="str">
            <v>AUXILIAR DE PEDREIRO</v>
          </cell>
          <cell r="C6824" t="str">
            <v xml:space="preserve">H     </v>
          </cell>
          <cell r="D6824">
            <v>10.06</v>
          </cell>
        </row>
        <row r="6825">
          <cell r="A6825">
            <v>41072</v>
          </cell>
          <cell r="B6825" t="str">
            <v>AUXILIAR DE PEDREIRO (MENSALISTA)</v>
          </cell>
          <cell r="C6825" t="str">
            <v xml:space="preserve">MES   </v>
          </cell>
          <cell r="D6825">
            <v>1780.99</v>
          </cell>
        </row>
        <row r="6826">
          <cell r="A6826">
            <v>6121</v>
          </cell>
          <cell r="B6826" t="str">
            <v>AUXILIAR DE SERVICOS GERAIS</v>
          </cell>
          <cell r="C6826" t="str">
            <v xml:space="preserve">H     </v>
          </cell>
          <cell r="D6826">
            <v>10.210000000000001</v>
          </cell>
        </row>
        <row r="6827">
          <cell r="A6827">
            <v>41071</v>
          </cell>
          <cell r="B6827" t="str">
            <v>AUXILIAR DE SERVICOS GERAIS (MENSALISTA)</v>
          </cell>
          <cell r="C6827" t="str">
            <v xml:space="preserve">MES   </v>
          </cell>
          <cell r="D6827">
            <v>1808.84</v>
          </cell>
        </row>
        <row r="6828">
          <cell r="A6828">
            <v>244</v>
          </cell>
          <cell r="B6828" t="str">
            <v>AUXILIAR DE TOPOGRAFO</v>
          </cell>
          <cell r="C6828" t="str">
            <v xml:space="preserve">H     </v>
          </cell>
          <cell r="D6828">
            <v>12.28</v>
          </cell>
        </row>
        <row r="6829">
          <cell r="A6829">
            <v>41093</v>
          </cell>
          <cell r="B6829" t="str">
            <v>AUXILIAR DE TOPOGRAFO (MENSALISTA)</v>
          </cell>
          <cell r="C6829" t="str">
            <v xml:space="preserve">MES   </v>
          </cell>
          <cell r="D6829">
            <v>2280.98</v>
          </cell>
        </row>
        <row r="6830">
          <cell r="A6830">
            <v>532</v>
          </cell>
          <cell r="B6830" t="str">
            <v>AUXILIAR TECNICO / ASSISTENTE DE ENGENHARIA</v>
          </cell>
          <cell r="C6830" t="str">
            <v xml:space="preserve">H     </v>
          </cell>
          <cell r="D6830">
            <v>22.28</v>
          </cell>
        </row>
        <row r="6831">
          <cell r="A6831">
            <v>40931</v>
          </cell>
          <cell r="B6831" t="str">
            <v>AUXILIAR TECNICO / ASSISTENTE DE ENGENHARIA (MENSALISTA)</v>
          </cell>
          <cell r="C6831" t="str">
            <v xml:space="preserve">MES   </v>
          </cell>
          <cell r="D6831">
            <v>3944.78</v>
          </cell>
        </row>
        <row r="6832">
          <cell r="A6832">
            <v>36150</v>
          </cell>
          <cell r="B6832" t="str">
            <v>AVENTAL DE SEGURANCA DE RASPA DE COURO 1,00 X 0,60 M</v>
          </cell>
          <cell r="C6832" t="str">
            <v xml:space="preserve">UN    </v>
          </cell>
          <cell r="D6832">
            <v>29.1</v>
          </cell>
        </row>
        <row r="6833">
          <cell r="A6833">
            <v>41069</v>
          </cell>
          <cell r="B6833" t="str">
            <v>AZULEJISTA OU LADRILHEIRO (MENSALISTA)</v>
          </cell>
          <cell r="C6833" t="str">
            <v xml:space="preserve">MES   </v>
          </cell>
          <cell r="D6833">
            <v>2878.16</v>
          </cell>
        </row>
        <row r="6834">
          <cell r="A6834">
            <v>4760</v>
          </cell>
          <cell r="B6834" t="str">
            <v>AZULEJISTA OU LADRILHISTA</v>
          </cell>
          <cell r="C6834" t="str">
            <v xml:space="preserve">H     </v>
          </cell>
          <cell r="D6834">
            <v>16.260000000000002</v>
          </cell>
        </row>
        <row r="6835">
          <cell r="A6835">
            <v>10422</v>
          </cell>
          <cell r="B6835" t="str">
            <v>BACIA SANITARIA (VASO) COM CAIXA ACOPLADA, DE LOUCA BRANCA</v>
          </cell>
          <cell r="C6835" t="str">
            <v xml:space="preserve">UN    </v>
          </cell>
          <cell r="D6835">
            <v>329.02</v>
          </cell>
        </row>
        <row r="6836">
          <cell r="A6836">
            <v>10420</v>
          </cell>
          <cell r="B6836" t="str">
            <v>BACIA SANITARIA (VASO) CONVENCIONAL DE LOUCA BRANCA</v>
          </cell>
          <cell r="C6836" t="str">
            <v xml:space="preserve">UN    </v>
          </cell>
          <cell r="D6836">
            <v>123.4</v>
          </cell>
        </row>
        <row r="6837">
          <cell r="A6837">
            <v>10421</v>
          </cell>
          <cell r="B6837" t="str">
            <v>BACIA SANITARIA (VASO) CONVENCIONAL DE LOUCA COR</v>
          </cell>
          <cell r="C6837" t="str">
            <v xml:space="preserve">UN    </v>
          </cell>
          <cell r="D6837">
            <v>165.15</v>
          </cell>
        </row>
        <row r="6838">
          <cell r="A6838">
            <v>36520</v>
          </cell>
          <cell r="B6838" t="str">
            <v>BACIA SANITARIA (VASO) CONVENCIONAL PARA PCD SEM FURO FRONTAL, DE LOUCA BRANCA, SEM ASSENTO</v>
          </cell>
          <cell r="C6838" t="str">
            <v xml:space="preserve">UN    </v>
          </cell>
          <cell r="D6838">
            <v>614.79</v>
          </cell>
        </row>
        <row r="6839">
          <cell r="A6839">
            <v>11784</v>
          </cell>
          <cell r="B6839" t="str">
            <v>BACIA SANITARIA TURCA DE LOUCA BRANCA</v>
          </cell>
          <cell r="C6839" t="str">
            <v xml:space="preserve">UN    </v>
          </cell>
          <cell r="D6839">
            <v>461.74</v>
          </cell>
        </row>
        <row r="6840">
          <cell r="A6840">
            <v>10</v>
          </cell>
          <cell r="B6840" t="str">
            <v>BALDE PLASTICO CAPACIDADE *10* L</v>
          </cell>
          <cell r="C6840" t="str">
            <v xml:space="preserve">UN    </v>
          </cell>
          <cell r="D6840">
            <v>7.41</v>
          </cell>
        </row>
        <row r="6841">
          <cell r="A6841">
            <v>4815</v>
          </cell>
          <cell r="B6841" t="str">
            <v>BALDE VERMELHO PARA SINALIZACAO DE VIAS</v>
          </cell>
          <cell r="C6841" t="str">
            <v xml:space="preserve">UN    </v>
          </cell>
          <cell r="D6841">
            <v>4.1100000000000003</v>
          </cell>
        </row>
        <row r="6842">
          <cell r="A6842">
            <v>541</v>
          </cell>
          <cell r="B6842" t="str">
            <v>BANCADA DE MARMORE SINTETICO COM UMA CUBA, 120 X *60* CM</v>
          </cell>
          <cell r="C6842" t="str">
            <v xml:space="preserve">UN    </v>
          </cell>
          <cell r="D6842">
            <v>121.81</v>
          </cell>
        </row>
        <row r="6843">
          <cell r="A6843">
            <v>542</v>
          </cell>
          <cell r="B6843" t="str">
            <v>BANCADA DE MARMORE SINTETICO COM UMA CUBA, 150 X *60* CM</v>
          </cell>
          <cell r="C6843" t="str">
            <v xml:space="preserve">UN    </v>
          </cell>
          <cell r="D6843">
            <v>152.69</v>
          </cell>
        </row>
        <row r="6844">
          <cell r="A6844">
            <v>540</v>
          </cell>
          <cell r="B6844" t="str">
            <v>BANCADA DE MARMORE SINTETICO COM UMA CUBA, 200 X *60* CM</v>
          </cell>
          <cell r="C6844" t="str">
            <v xml:space="preserve">UN    </v>
          </cell>
          <cell r="D6844">
            <v>344.08</v>
          </cell>
        </row>
        <row r="6845">
          <cell r="A6845">
            <v>38364</v>
          </cell>
          <cell r="B6845" t="str">
            <v>BANCADA/ BANCA EM GRANITO, POLIDO, TIPO ANDORINHA/ QUARTZ/ CASTELO/ CORUMBA OU OUTROS EQUIVALENTES DA REGIAO, COM CUBA INOX, FORMATO *120 X 60* CM, E=  *2* CM</v>
          </cell>
          <cell r="C6845" t="str">
            <v xml:space="preserve">UN    </v>
          </cell>
          <cell r="D6845">
            <v>587</v>
          </cell>
        </row>
        <row r="6846">
          <cell r="A6846">
            <v>11692</v>
          </cell>
          <cell r="B6846" t="str">
            <v>BANCADA/ BANCA EM MARMORE, POLIDO, BRANCO COMUM, E=  *3* CM</v>
          </cell>
          <cell r="C6846" t="str">
            <v xml:space="preserve">M2    </v>
          </cell>
          <cell r="D6846">
            <v>330.78</v>
          </cell>
        </row>
        <row r="6847">
          <cell r="A6847">
            <v>1746</v>
          </cell>
          <cell r="B6847" t="str">
            <v>BANCADA/BANCA/PIA DE ACO INOXIDAVEL (AISI 430) COM 1 CUBA CENTRAL, COM VALVULA, ESCORREDOR DUPLO, DE *0,55 X 1,20* M</v>
          </cell>
          <cell r="C6847" t="str">
            <v xml:space="preserve">UN    </v>
          </cell>
          <cell r="D6847">
            <v>159.9</v>
          </cell>
        </row>
        <row r="6848">
          <cell r="A6848">
            <v>1748</v>
          </cell>
          <cell r="B6848" t="str">
            <v>BANCADA/BANCA/PIA DE ACO INOXIDAVEL (AISI 430) COM 1 CUBA CENTRAL, COM VALVULA, ESCORREDOR DUPLO, DE *0,55 X 1,40* M</v>
          </cell>
          <cell r="C6848" t="str">
            <v xml:space="preserve">UN    </v>
          </cell>
          <cell r="D6848">
            <v>212.63</v>
          </cell>
        </row>
        <row r="6849">
          <cell r="A6849">
            <v>1749</v>
          </cell>
          <cell r="B6849" t="str">
            <v>BANCADA/BANCA/PIA DE ACO INOXIDAVEL (AISI 430) COM 1 CUBA CENTRAL, COM VALVULA, ESCORREDOR DUPLO, DE *0,55 X 1,80* M</v>
          </cell>
          <cell r="C6849" t="str">
            <v xml:space="preserve">UN    </v>
          </cell>
          <cell r="D6849">
            <v>308.06</v>
          </cell>
        </row>
        <row r="6850">
          <cell r="A6850">
            <v>37412</v>
          </cell>
          <cell r="B6850" t="str">
            <v>BANCADA/BANCA/PIA DE ACO INOXIDAVEL (AISI 430) COM 1 CUBA CENTRAL, COM VALVULA, LISA (SEM ESCORREDOR), DE *0,55 X 1,20* M</v>
          </cell>
          <cell r="C6850" t="str">
            <v xml:space="preserve">UN    </v>
          </cell>
          <cell r="D6850">
            <v>156.30000000000001</v>
          </cell>
        </row>
        <row r="6851">
          <cell r="A6851">
            <v>1745</v>
          </cell>
          <cell r="B6851" t="str">
            <v>BANCADA/BANCA/PIA DE ACO INOXIDAVEL (AISI 430) COM 1 CUBA CENTRAL, SEM VALVULA, ESCORREDOR DUPLO, DE *0,55 X 1,60* M</v>
          </cell>
          <cell r="C6851" t="str">
            <v xml:space="preserve">UN    </v>
          </cell>
          <cell r="D6851">
            <v>185.86</v>
          </cell>
        </row>
        <row r="6852">
          <cell r="A6852">
            <v>1750</v>
          </cell>
          <cell r="B6852" t="str">
            <v>BANCADA/BANCA/PIA DE ACO INOXIDAVEL (AISI 430) COM 2 CUBAS, COM VALVULAS, ESCORREDOR DUPLO, DE *0,55 X 2,00* M</v>
          </cell>
          <cell r="C6852" t="str">
            <v xml:space="preserve">UN    </v>
          </cell>
          <cell r="D6852">
            <v>434.33</v>
          </cell>
        </row>
        <row r="6853">
          <cell r="A6853">
            <v>11687</v>
          </cell>
          <cell r="B6853" t="str">
            <v>BANCADA/TAMPO ACO INOX (AISI 304), LARGURA 60 CM, COM RODABANCA (NAO INCLUI PES DE APOIO)</v>
          </cell>
          <cell r="C6853" t="str">
            <v xml:space="preserve">M     </v>
          </cell>
          <cell r="D6853">
            <v>692.03</v>
          </cell>
        </row>
        <row r="6854">
          <cell r="A6854">
            <v>11689</v>
          </cell>
          <cell r="B6854" t="str">
            <v>BANCADA/TAMPO ACO INOX (AISI 304), LARGURA 70 CM, COM RODABANCA (NAO INCLUI PES DE APOIO)</v>
          </cell>
          <cell r="C6854" t="str">
            <v xml:space="preserve">M     </v>
          </cell>
          <cell r="D6854">
            <v>867.07</v>
          </cell>
        </row>
        <row r="6855">
          <cell r="A6855">
            <v>11693</v>
          </cell>
          <cell r="B6855" t="str">
            <v>BANCADA/TAMPO LISO (SEM CUBA) EM MARMORE SINTETICO</v>
          </cell>
          <cell r="C6855" t="str">
            <v xml:space="preserve">M2    </v>
          </cell>
          <cell r="D6855">
            <v>135.06</v>
          </cell>
        </row>
        <row r="6856">
          <cell r="A6856">
            <v>36215</v>
          </cell>
          <cell r="B6856" t="str">
            <v>BANCO ARTICULADO PARA BANHO, EM ACO INOX POLIDO, 70* CM X 45* CM</v>
          </cell>
          <cell r="C6856" t="str">
            <v xml:space="preserve">UN    </v>
          </cell>
          <cell r="D6856">
            <v>691.22</v>
          </cell>
        </row>
        <row r="6857">
          <cell r="A6857">
            <v>42439</v>
          </cell>
          <cell r="B6857" t="str">
            <v>BANCO COM ENCOSTO, 1,60M* DE COMPRIMENTO, EM TUBO DE ACO CARBONO E PINTURA NO PROCESSO ELETROSTATICO - PARA ACADEMIA AO AR LIVRE / ACADEMIA DA TERCEIRA IDADE - ATI</v>
          </cell>
          <cell r="C6857" t="str">
            <v xml:space="preserve">UN    </v>
          </cell>
          <cell r="D6857">
            <v>686.09</v>
          </cell>
        </row>
        <row r="6858">
          <cell r="A6858">
            <v>38381</v>
          </cell>
          <cell r="B6858" t="str">
            <v>BANDEJA DE PINTURA PARA ROLO 23 CM</v>
          </cell>
          <cell r="C6858" t="str">
            <v xml:space="preserve">UN    </v>
          </cell>
          <cell r="D6858">
            <v>7.51</v>
          </cell>
        </row>
        <row r="6859">
          <cell r="A6859">
            <v>39621</v>
          </cell>
          <cell r="B6859" t="str">
            <v>BARRA ANTIPANICO DUPLA, CEGA LADO OPOSTO, COR CINZA</v>
          </cell>
          <cell r="C6859" t="str">
            <v xml:space="preserve">PAR   </v>
          </cell>
          <cell r="D6859">
            <v>1012.5</v>
          </cell>
        </row>
        <row r="6860">
          <cell r="A6860">
            <v>39624</v>
          </cell>
          <cell r="B6860" t="str">
            <v>BARRA ANTIPANICO DUPLA, PARA PORTA DE VIDRO, COR CINZA</v>
          </cell>
          <cell r="C6860" t="str">
            <v xml:space="preserve">PAR   </v>
          </cell>
          <cell r="D6860">
            <v>1024.58</v>
          </cell>
        </row>
        <row r="6861">
          <cell r="A6861">
            <v>39615</v>
          </cell>
          <cell r="B6861" t="str">
            <v>BARRA ANTIPANICO SIMPLES, CEGA LADO OPOSTO, COR CINZA</v>
          </cell>
          <cell r="C6861" t="str">
            <v xml:space="preserve">UN    </v>
          </cell>
          <cell r="D6861">
            <v>353.23</v>
          </cell>
        </row>
        <row r="6862">
          <cell r="A6862">
            <v>39620</v>
          </cell>
          <cell r="B6862" t="str">
            <v>BARRA ANTIPANICO SIMPLES, COM FECHADURA LADO OPOSTO, COR CINZA</v>
          </cell>
          <cell r="C6862" t="str">
            <v xml:space="preserve">UN    </v>
          </cell>
          <cell r="D6862">
            <v>539.99</v>
          </cell>
        </row>
        <row r="6863">
          <cell r="A6863">
            <v>39623</v>
          </cell>
          <cell r="B6863" t="str">
            <v>BARRA ANTIPANICO SIMPLES, PARA PORTA DE VIDRO, COR CINZA</v>
          </cell>
          <cell r="C6863" t="str">
            <v xml:space="preserve">UN    </v>
          </cell>
          <cell r="D6863">
            <v>522.89</v>
          </cell>
        </row>
        <row r="6864">
          <cell r="A6864">
            <v>36207</v>
          </cell>
          <cell r="B6864" t="str">
            <v>BARRA DE APOIO EM "L", EM ACO INOX POLIDO 70 X 70 CM, DIAMETRO MINIMO 3 CM</v>
          </cell>
          <cell r="C6864" t="str">
            <v xml:space="preserve">UN    </v>
          </cell>
          <cell r="D6864">
            <v>306.16000000000003</v>
          </cell>
        </row>
        <row r="6865">
          <cell r="A6865">
            <v>36209</v>
          </cell>
          <cell r="B6865" t="str">
            <v>BARRA DE APOIO EM "L", EM ACO INOX POLIDO 80 X 80 CM, DIAMETRO MINIMO 3 CM</v>
          </cell>
          <cell r="C6865" t="str">
            <v xml:space="preserve">UN    </v>
          </cell>
          <cell r="D6865">
            <v>351.37</v>
          </cell>
        </row>
        <row r="6866">
          <cell r="A6866">
            <v>36210</v>
          </cell>
          <cell r="B6866" t="str">
            <v>BARRA DE APOIO LATERAL ARTICULADA, COM TRAVA, EM ACO INOX POLIDO, 70 CM, DIAMETRO MINIMO 3 CM</v>
          </cell>
          <cell r="C6866" t="str">
            <v xml:space="preserve">UN    </v>
          </cell>
          <cell r="D6866">
            <v>380.17</v>
          </cell>
        </row>
        <row r="6867">
          <cell r="A6867">
            <v>36204</v>
          </cell>
          <cell r="B6867" t="str">
            <v>BARRA DE APOIO RETA, EM ACO INOX POLIDO, COMPRIMENTO 60CM, DIAMETRO MINIMO 3 CM</v>
          </cell>
          <cell r="C6867" t="str">
            <v xml:space="preserve">UN    </v>
          </cell>
          <cell r="D6867">
            <v>134.79</v>
          </cell>
        </row>
        <row r="6868">
          <cell r="A6868">
            <v>36205</v>
          </cell>
          <cell r="B6868" t="str">
            <v>BARRA DE APOIO RETA, EM ACO INOX POLIDO, COMPRIMENTO 70CM, DIAMETRO MINIMO 3 CM</v>
          </cell>
          <cell r="C6868" t="str">
            <v xml:space="preserve">UN    </v>
          </cell>
          <cell r="D6868">
            <v>149.69999999999999</v>
          </cell>
        </row>
        <row r="6869">
          <cell r="A6869">
            <v>36081</v>
          </cell>
          <cell r="B6869" t="str">
            <v>BARRA DE APOIO RETA, EM ACO INOX POLIDO, COMPRIMENTO 80CM, DIAMETRO MINIMO 3 CM</v>
          </cell>
          <cell r="C6869" t="str">
            <v xml:space="preserve">UN    </v>
          </cell>
          <cell r="D6869">
            <v>159.62</v>
          </cell>
        </row>
        <row r="6870">
          <cell r="A6870">
            <v>36206</v>
          </cell>
          <cell r="B6870" t="str">
            <v>BARRA DE APOIO RETA, EM ACO INOX POLIDO, COMPRIMENTO 90 CM, DIAMETRO MINIMO 3 CM</v>
          </cell>
          <cell r="C6870" t="str">
            <v xml:space="preserve">UN    </v>
          </cell>
          <cell r="D6870">
            <v>167.23</v>
          </cell>
        </row>
        <row r="6871">
          <cell r="A6871">
            <v>36218</v>
          </cell>
          <cell r="B6871" t="str">
            <v>BARRA DE APOIO RETA, EM ALUMINIO, COMPRIMENTO 60CM, DIAMETRO MINIMO 3 CM</v>
          </cell>
          <cell r="C6871" t="str">
            <v xml:space="preserve">UN    </v>
          </cell>
          <cell r="D6871">
            <v>85.38</v>
          </cell>
        </row>
        <row r="6872">
          <cell r="A6872">
            <v>36220</v>
          </cell>
          <cell r="B6872" t="str">
            <v>BARRA DE APOIO RETA, EM ALUMINIO, COMPRIMENTO 70CM, DIAMETRO MINIMO 3 CM</v>
          </cell>
          <cell r="C6872" t="str">
            <v xml:space="preserve">UN    </v>
          </cell>
          <cell r="D6872">
            <v>97.9</v>
          </cell>
        </row>
        <row r="6873">
          <cell r="A6873">
            <v>36080</v>
          </cell>
          <cell r="B6873" t="str">
            <v>BARRA DE APOIO RETA, EM ALUMINIO, COMPRIMENTO 80 CM, DIAMETRO MINIMO 3 CM</v>
          </cell>
          <cell r="C6873" t="str">
            <v xml:space="preserve">UN    </v>
          </cell>
          <cell r="D6873">
            <v>105.9</v>
          </cell>
        </row>
        <row r="6874">
          <cell r="A6874">
            <v>36223</v>
          </cell>
          <cell r="B6874" t="str">
            <v>BARRA DE APOIO RETA, EM ALUMINIO, COMPRIMENTO 90 CM, DIAMETRO MINIMO 3 CM</v>
          </cell>
          <cell r="C6874" t="str">
            <v xml:space="preserve">UN    </v>
          </cell>
          <cell r="D6874">
            <v>110.89</v>
          </cell>
        </row>
        <row r="6875">
          <cell r="A6875">
            <v>546</v>
          </cell>
          <cell r="B6875" t="str">
            <v>BARRA DE FERRO RETANGULAR, BARRA CHATA (QUALQUER DIMENSAO)</v>
          </cell>
          <cell r="C6875" t="str">
            <v xml:space="preserve">KG    </v>
          </cell>
          <cell r="D6875">
            <v>4.78</v>
          </cell>
        </row>
        <row r="6876">
          <cell r="A6876">
            <v>557</v>
          </cell>
          <cell r="B6876" t="str">
            <v>BARRA DE FERRO RETANGULAR, BARRA CHATA, 1 1/2"  X 1/2" (L X E), 3,79 KG/M</v>
          </cell>
          <cell r="C6876" t="str">
            <v xml:space="preserve">M     </v>
          </cell>
          <cell r="D6876">
            <v>18.34</v>
          </cell>
        </row>
        <row r="6877">
          <cell r="A6877">
            <v>552</v>
          </cell>
          <cell r="B6877" t="str">
            <v>BARRA DE FERRO RETANGULAR, BARRA CHATA, 1 1/2" X 1/4" (L X E), 1,89 KG/M</v>
          </cell>
          <cell r="C6877" t="str">
            <v xml:space="preserve">M     </v>
          </cell>
          <cell r="D6877">
            <v>9.0299999999999994</v>
          </cell>
        </row>
        <row r="6878">
          <cell r="A6878">
            <v>555</v>
          </cell>
          <cell r="B6878" t="str">
            <v>BARRA DE FERRO RETANGULAR, BARRA CHATA, 1" X 1/4" (L X E), 1,2265 KG/M</v>
          </cell>
          <cell r="C6878" t="str">
            <v xml:space="preserve">M     </v>
          </cell>
          <cell r="D6878">
            <v>5.53</v>
          </cell>
        </row>
        <row r="6879">
          <cell r="A6879">
            <v>565</v>
          </cell>
          <cell r="B6879" t="str">
            <v>BARRA DE FERRO RETANGULAR, BARRA CHATA, 1" X 3/16" (L X E), 1,73 KG/M</v>
          </cell>
          <cell r="C6879" t="str">
            <v xml:space="preserve">M     </v>
          </cell>
          <cell r="D6879">
            <v>8.4600000000000009</v>
          </cell>
        </row>
        <row r="6880">
          <cell r="A6880">
            <v>549</v>
          </cell>
          <cell r="B6880" t="str">
            <v>BARRA DE FERRO RETANGULAR, BARRA CHATA, 2" X 1/2" (L X E), 5,06 KG/M</v>
          </cell>
          <cell r="C6880" t="str">
            <v xml:space="preserve">M     </v>
          </cell>
          <cell r="D6880">
            <v>24.18</v>
          </cell>
        </row>
        <row r="6881">
          <cell r="A6881">
            <v>559</v>
          </cell>
          <cell r="B6881" t="str">
            <v>BARRA DE FERRO RETANGULAR, BARRA CHATA, 2" X 1/4" (L X E), 2,53 KG/M</v>
          </cell>
          <cell r="C6881" t="str">
            <v xml:space="preserve">M     </v>
          </cell>
          <cell r="D6881">
            <v>12.09</v>
          </cell>
        </row>
        <row r="6882">
          <cell r="A6882">
            <v>551</v>
          </cell>
          <cell r="B6882" t="str">
            <v>BARRA DE FERRO RETANGULAR, BARRA CHATA, 2" X 1" (L X E), 10,12 KG/M</v>
          </cell>
          <cell r="C6882" t="str">
            <v xml:space="preserve">M     </v>
          </cell>
          <cell r="D6882">
            <v>47.25</v>
          </cell>
        </row>
        <row r="6883">
          <cell r="A6883">
            <v>547</v>
          </cell>
          <cell r="B6883" t="str">
            <v>BARRA DE FERRO RETANGULAR, BARRA CHATA, 2" X 3/8" (L X E), 3,79KG/M</v>
          </cell>
          <cell r="C6883" t="str">
            <v xml:space="preserve">M     </v>
          </cell>
          <cell r="D6883">
            <v>18.11</v>
          </cell>
        </row>
        <row r="6884">
          <cell r="A6884">
            <v>560</v>
          </cell>
          <cell r="B6884" t="str">
            <v>BARRA DE FERRO RETANGULAR, BARRA CHATA, 2" X 5/16" (L X E), 3,162 KG/M</v>
          </cell>
          <cell r="C6884" t="str">
            <v xml:space="preserve">M     </v>
          </cell>
          <cell r="D6884">
            <v>15.3</v>
          </cell>
        </row>
        <row r="6885">
          <cell r="A6885">
            <v>566</v>
          </cell>
          <cell r="B6885" t="str">
            <v>BARRA DE FERRO RETANGULAR, BARRA CHATA, 3/4" X 1/8" (L X E), 0,47 KG/M</v>
          </cell>
          <cell r="C6885" t="str">
            <v xml:space="preserve">M     </v>
          </cell>
          <cell r="D6885">
            <v>2.4500000000000002</v>
          </cell>
        </row>
        <row r="6886">
          <cell r="A6886">
            <v>563</v>
          </cell>
          <cell r="B6886" t="str">
            <v>BARRA DE FERRO RETANGULAR, BARRA CHATA, 3/8" X 1 1/2" (L X E), 2,84 KG/M</v>
          </cell>
          <cell r="C6886" t="str">
            <v xml:space="preserve">M     </v>
          </cell>
          <cell r="D6886">
            <v>13.74</v>
          </cell>
        </row>
        <row r="6887">
          <cell r="A6887">
            <v>38127</v>
          </cell>
          <cell r="B6887" t="str">
            <v>BASE DE MISTURADOR MONOCOMANDO PARA CHUVEIRO</v>
          </cell>
          <cell r="C6887" t="str">
            <v xml:space="preserve">UN    </v>
          </cell>
          <cell r="D6887">
            <v>280.39999999999998</v>
          </cell>
        </row>
        <row r="6888">
          <cell r="A6888">
            <v>38060</v>
          </cell>
          <cell r="B6888" t="str">
            <v>BASE PARA MASTRO DE PARA-RAIOS DIAMETRO NOMINAL 1 1/2"</v>
          </cell>
          <cell r="C6888" t="str">
            <v xml:space="preserve">UN    </v>
          </cell>
          <cell r="D6888">
            <v>46.6</v>
          </cell>
        </row>
        <row r="6889">
          <cell r="A6889">
            <v>10956</v>
          </cell>
          <cell r="B6889" t="str">
            <v>BASE PARA MASTRO DE PARA-RAIOS DIAMETRO NOMINAL 2"</v>
          </cell>
          <cell r="C6889" t="str">
            <v xml:space="preserve">UN    </v>
          </cell>
          <cell r="D6889">
            <v>48.41</v>
          </cell>
        </row>
        <row r="6890">
          <cell r="A6890">
            <v>39380</v>
          </cell>
          <cell r="B6890" t="str">
            <v>BASE PARA RELE COM SUPORTE METALICO</v>
          </cell>
          <cell r="C6890" t="str">
            <v xml:space="preserve">UN    </v>
          </cell>
          <cell r="D6890">
            <v>9.77</v>
          </cell>
        </row>
        <row r="6891">
          <cell r="A6891">
            <v>13374</v>
          </cell>
          <cell r="B6891" t="str">
            <v>BASE UNIPOLAR PARA FUSIVEL NH1, CORRENTE NOMINAL DE 250 A, SEM CAPA</v>
          </cell>
          <cell r="C6891" t="str">
            <v xml:space="preserve">UN    </v>
          </cell>
          <cell r="D6891">
            <v>87.63</v>
          </cell>
        </row>
        <row r="6892">
          <cell r="A6892">
            <v>37597</v>
          </cell>
          <cell r="B6892" t="str">
            <v>BATE-ESTACAS POR GRAVIDADE, POTENCIA160 HP, PESO DO MARTELO ATE 3 TONELADAS</v>
          </cell>
          <cell r="C6892" t="str">
            <v xml:space="preserve">UN    </v>
          </cell>
          <cell r="D6892">
            <v>318320.31</v>
          </cell>
        </row>
        <row r="6893">
          <cell r="A6893">
            <v>183</v>
          </cell>
          <cell r="B6893" t="str">
            <v>BATENTE/ PORTAL/ ADUELA/ MARCO MACICO, E= *3 CM, L= *13 CM, *60 CM A 120* CM X *210 CM,  EM CEDRINHO/ ANGELIM COMERCIAL/ EUCALIPTO/ CURUPIXA/ PEROBA/ CUMARU OU EQUIVALENTE DA REGIAO (NAO INCLUI ALIZARES)</v>
          </cell>
          <cell r="C6893" t="str">
            <v xml:space="preserve">JG    </v>
          </cell>
          <cell r="D6893">
            <v>98</v>
          </cell>
        </row>
        <row r="6894">
          <cell r="A6894">
            <v>184</v>
          </cell>
          <cell r="B6894" t="str">
            <v>BATENTE/ PORTAL/ ADUELA/ MARCO MACICO, E= *3* CM, L= *13* CM, *60 CM A 120* CM X *210* CM, EM PINUS/ TAUARI/ VIROLA OU EQUIVALENTE DA REGIAO (NAO INCLUI ALIZARES)</v>
          </cell>
          <cell r="C6894" t="str">
            <v xml:space="preserve">JG    </v>
          </cell>
          <cell r="D6894">
            <v>64.77</v>
          </cell>
        </row>
        <row r="6895">
          <cell r="A6895">
            <v>195</v>
          </cell>
          <cell r="B6895" t="str">
            <v>BATENTE/ PORTAL/ ADUELA/ MARCO MACICO, E= *3* CM, L= *7* CM, *60 CM A 120* CM X *210* CM,  EM CEDRINHO/ ANGELIM COMERCIAL/ EUCALIPTO/ CURUPIXA/ PEROBA/ CUMARU OU EQUIVALENTE DA REGIAO (NAO INCLUI ALIZARES)</v>
          </cell>
          <cell r="C6895" t="str">
            <v xml:space="preserve">JG    </v>
          </cell>
          <cell r="D6895">
            <v>79.61</v>
          </cell>
        </row>
        <row r="6896">
          <cell r="A6896">
            <v>194</v>
          </cell>
          <cell r="B6896" t="str">
            <v>BATENTE/ PORTAL/ ADUELA/ MARCO MACICO, E= *3* CM, L= *7* CM, *60 CM A 120* CM X *210* CM, EM PINUS/ TAUARI/ VIROLA OU EQUIVALENTE DA REGIAO (NAO INCLUI ALIZARES)</v>
          </cell>
          <cell r="C6896" t="str">
            <v xml:space="preserve">JG    </v>
          </cell>
          <cell r="D6896">
            <v>43.27</v>
          </cell>
        </row>
        <row r="6897">
          <cell r="A6897">
            <v>20001</v>
          </cell>
          <cell r="B6897" t="str">
            <v>BATENTE/ PORTAL/ ADUELA/MARCO MACICO, E= *3* CM, L= *15* CM, *60 CM A 120* CM  X *210* CM, EM PINUS/ TAUARI/ VIROLA OU EQUIVALENTE DA REGIAO</v>
          </cell>
          <cell r="C6897" t="str">
            <v xml:space="preserve">JG    </v>
          </cell>
          <cell r="D6897">
            <v>79.33</v>
          </cell>
        </row>
        <row r="6898">
          <cell r="A6898">
            <v>181</v>
          </cell>
          <cell r="B6898" t="str">
            <v>BATENTE/ PORTAL/ADUELA/ MARCO MACICO, E= *3* CM, L= *15* CM, *60 CM A 120* CM  X *210* CM,  EM CEDRINHO/ ANGELIM COMERCIAL/  EUCALIPTO/ CURUPIXA/ PEROBA/ CUMARU OU EQUIVALENTE DA REGIAO (NAO INCLUI ALIZARES)</v>
          </cell>
          <cell r="C6898" t="str">
            <v xml:space="preserve">JG    </v>
          </cell>
          <cell r="D6898">
            <v>107.33</v>
          </cell>
        </row>
        <row r="6899">
          <cell r="A6899">
            <v>39837</v>
          </cell>
          <cell r="B6899" t="str">
            <v>BATENTE/PORTAL/ADUELA/MARCO, EM MDF/PVC WOOD/POLIESTIRENO OU MADEIRA LAMINADA, L = *9,0* CM COM GUARNICAO REGULAVEL 2 FACES = *35* MM, PRIMER</v>
          </cell>
          <cell r="C6899" t="str">
            <v xml:space="preserve">JG    </v>
          </cell>
          <cell r="D6899">
            <v>247.15</v>
          </cell>
        </row>
        <row r="6900">
          <cell r="A6900">
            <v>10535</v>
          </cell>
          <cell r="B6900" t="str">
            <v>BETONEIRA CAPACIDADE NOMINAL 400 L, CAPACIDADE DE MISTURA  280 L, MOTOR ELETRICO TRIFASICO 220/380 V POTENCIA 2 CV, SEM CARREGADOR</v>
          </cell>
          <cell r="C6900" t="str">
            <v xml:space="preserve">UN    </v>
          </cell>
          <cell r="D6900">
            <v>3075</v>
          </cell>
        </row>
        <row r="6901">
          <cell r="A6901">
            <v>10537</v>
          </cell>
          <cell r="B6901" t="str">
            <v>BETONEIRA CAPACIDADE NOMINAL 400 L, CAPACIDADE DE MISTURA 310 L, MOTOR A DIESEL POTENCIA 5 CV, SEM CARREGADOR</v>
          </cell>
          <cell r="C6901" t="str">
            <v xml:space="preserve">UN    </v>
          </cell>
          <cell r="D6901">
            <v>4193.46</v>
          </cell>
        </row>
        <row r="6902">
          <cell r="A6902">
            <v>13891</v>
          </cell>
          <cell r="B6902" t="str">
            <v>BETONEIRA CAPACIDADE NOMINAL 400 L, CAPACIDADE DE MISTURA 310 L, MOTOR A GASOLINA POTENCIA 5,5 CV, SEM CARREGADOR</v>
          </cell>
          <cell r="C6902" t="str">
            <v xml:space="preserve">UN    </v>
          </cell>
          <cell r="D6902">
            <v>3846.35</v>
          </cell>
        </row>
        <row r="6903">
          <cell r="A6903">
            <v>25975</v>
          </cell>
          <cell r="B6903" t="str">
            <v>BETONEIRA CAPACIDADE NOMINAL 600 L, CAPACIDADE DE MISTURA 440 L, MOTOR A GASOLINA POTENCIA 10 HP, COM CARREGADOR</v>
          </cell>
          <cell r="C6903" t="str">
            <v xml:space="preserve">UN    </v>
          </cell>
          <cell r="D6903">
            <v>16730.080000000002</v>
          </cell>
        </row>
        <row r="6904">
          <cell r="A6904">
            <v>36396</v>
          </cell>
          <cell r="B6904" t="str">
            <v>BETONEIRA, CAPACIDADE NOMINAL 400 L, CAPACIDADE DE MISTURA 310L, MOTOR ELETRICO TRIFASICO 220/380V POTENCIA 2 CV, SEM CARREGADOR</v>
          </cell>
          <cell r="C6904" t="str">
            <v xml:space="preserve">UN    </v>
          </cell>
          <cell r="D6904">
            <v>3518</v>
          </cell>
        </row>
        <row r="6905">
          <cell r="A6905">
            <v>36397</v>
          </cell>
          <cell r="B6905" t="str">
            <v>BETONEIRA, CAPACIDADE NOMINAL 600 L, CAPACIDADE DE MISTURA  360L, MOTOR ELETRICO TRIFASICO 220/380V, POTENCIA 4CV, EXCLUSO CARREGADOR</v>
          </cell>
          <cell r="C6905" t="str">
            <v xml:space="preserve">UN    </v>
          </cell>
          <cell r="D6905">
            <v>12508.47</v>
          </cell>
        </row>
        <row r="6906">
          <cell r="A6906">
            <v>36398</v>
          </cell>
          <cell r="B6906" t="str">
            <v>BETONEIRA, CAPACIDADE NOMINAL 600 L, CAPACIDADE DE MISTURA 440 L, MOTOR A DIESEL POTENCIA 10 CV, COM CARREGADOR</v>
          </cell>
          <cell r="C6906" t="str">
            <v xml:space="preserve">UN    </v>
          </cell>
          <cell r="D6906">
            <v>15203</v>
          </cell>
        </row>
        <row r="6907">
          <cell r="A6907">
            <v>647</v>
          </cell>
          <cell r="B6907" t="str">
            <v>BLASTER, DINAMITADOR OU CABO DE FOGO</v>
          </cell>
          <cell r="C6907" t="str">
            <v xml:space="preserve">H     </v>
          </cell>
          <cell r="D6907">
            <v>11.81</v>
          </cell>
        </row>
        <row r="6908">
          <cell r="A6908">
            <v>40920</v>
          </cell>
          <cell r="B6908" t="str">
            <v>BLASTER, DINAMITADOR OU CABO DE FOGO (MENSALISTA)</v>
          </cell>
          <cell r="C6908" t="str">
            <v xml:space="preserve">MES   </v>
          </cell>
          <cell r="D6908">
            <v>2089.7399999999998</v>
          </cell>
        </row>
        <row r="6909">
          <cell r="A6909">
            <v>7266</v>
          </cell>
          <cell r="B6909" t="str">
            <v>BLOCO CERAMICO (ALVENARIA DE VEDACAO), DE 9 X 19 X 19 CM</v>
          </cell>
          <cell r="C6909" t="str">
            <v xml:space="preserve">MIL   </v>
          </cell>
          <cell r="D6909">
            <v>420</v>
          </cell>
        </row>
        <row r="6910">
          <cell r="A6910">
            <v>7270</v>
          </cell>
          <cell r="B6910" t="str">
            <v>BLOCO CERAMICO (ALVENARIA DE VEDACAO), 4 FUROS, DE 9 X 9 X 19 CM</v>
          </cell>
          <cell r="C6910" t="str">
            <v xml:space="preserve">UN    </v>
          </cell>
          <cell r="D6910">
            <v>0.4</v>
          </cell>
        </row>
        <row r="6911">
          <cell r="A6911">
            <v>7269</v>
          </cell>
          <cell r="B6911" t="str">
            <v>BLOCO CERAMICO (ALVENARIA DE VEDACAO), 6 FUROS, DE 9 X 9 X 19 CM</v>
          </cell>
          <cell r="C6911" t="str">
            <v xml:space="preserve">UN    </v>
          </cell>
          <cell r="D6911">
            <v>0.28000000000000003</v>
          </cell>
        </row>
        <row r="6912">
          <cell r="A6912">
            <v>7271</v>
          </cell>
          <cell r="B6912" t="str">
            <v>BLOCO CERAMICO (ALVENARIA DE VEDACAO), 8 FUROS, DE 9 X 19 X 19 CM</v>
          </cell>
          <cell r="C6912" t="str">
            <v xml:space="preserve">UN    </v>
          </cell>
          <cell r="D6912">
            <v>0.42</v>
          </cell>
        </row>
        <row r="6913">
          <cell r="A6913">
            <v>7268</v>
          </cell>
          <cell r="B6913" t="str">
            <v>BLOCO CERAMICO (ALVENARIA DE VEDACAO), 8 FUROS, DE 9 X 19 X 29 CM</v>
          </cell>
          <cell r="C6913" t="str">
            <v xml:space="preserve">UN    </v>
          </cell>
          <cell r="D6913">
            <v>0.59</v>
          </cell>
        </row>
        <row r="6914">
          <cell r="A6914">
            <v>7267</v>
          </cell>
          <cell r="B6914" t="str">
            <v>BLOCO CERAMICO (ALVENARIA VEDACAO), 6 FUROS, DE 9 X 14 X 19 CM</v>
          </cell>
          <cell r="C6914" t="str">
            <v xml:space="preserve">UN    </v>
          </cell>
          <cell r="D6914">
            <v>0.28999999999999998</v>
          </cell>
        </row>
        <row r="6915">
          <cell r="A6915">
            <v>38783</v>
          </cell>
          <cell r="B6915" t="str">
            <v>BLOCO CERAMICO DE VEDACAO COM FUROS NA HORIZONTAL, 11,5 X 19 X 19 CM - 4,5 MPA (NBR 15270)</v>
          </cell>
          <cell r="C6915" t="str">
            <v xml:space="preserve">UN    </v>
          </cell>
          <cell r="D6915">
            <v>0.52</v>
          </cell>
        </row>
        <row r="6916">
          <cell r="A6916">
            <v>37593</v>
          </cell>
          <cell r="B6916" t="str">
            <v>BLOCO CERAMICO DE VEDACAO COM FUROS NA VERTICAL, 14 X 19 X 39 CM - 4,5 MPA (NBR 15270)</v>
          </cell>
          <cell r="C6916" t="str">
            <v xml:space="preserve">UN    </v>
          </cell>
          <cell r="D6916">
            <v>1.37</v>
          </cell>
        </row>
        <row r="6917">
          <cell r="A6917">
            <v>37594</v>
          </cell>
          <cell r="B6917" t="str">
            <v>BLOCO CERAMICO DE VEDACAO COM FUROS NA VERTICAL, 19 X 19 X 39 CM - 4,5 MPA (NBR 15270)</v>
          </cell>
          <cell r="C6917" t="str">
            <v xml:space="preserve">UN    </v>
          </cell>
          <cell r="D6917">
            <v>1.68</v>
          </cell>
        </row>
        <row r="6918">
          <cell r="A6918">
            <v>37592</v>
          </cell>
          <cell r="B6918" t="str">
            <v>BLOCO CERAMICO DE VEDACAO COM FUROS NA VERTICAL, 9 X 19 X 39 CM - 4,5 MPA (NBR 15270)</v>
          </cell>
          <cell r="C6918" t="str">
            <v xml:space="preserve">UN    </v>
          </cell>
          <cell r="D6918">
            <v>1.02</v>
          </cell>
        </row>
        <row r="6919">
          <cell r="A6919">
            <v>34556</v>
          </cell>
          <cell r="B6919" t="str">
            <v>BLOCO CONCRETO ESTRUTURAL 14 X 19 X 29 CM, FBK 10 MPA (NBR 6136)</v>
          </cell>
          <cell r="C6919" t="str">
            <v xml:space="preserve">UN    </v>
          </cell>
          <cell r="D6919">
            <v>1.86</v>
          </cell>
        </row>
        <row r="6920">
          <cell r="A6920">
            <v>37873</v>
          </cell>
          <cell r="B6920" t="str">
            <v>BLOCO CONCRETO ESTRUTURAL 14 X 19 X 29 CM, FBK 12 MPA  (NBR 6136)</v>
          </cell>
          <cell r="C6920" t="str">
            <v xml:space="preserve">UN    </v>
          </cell>
          <cell r="D6920">
            <v>2.0299999999999998</v>
          </cell>
        </row>
        <row r="6921">
          <cell r="A6921">
            <v>34564</v>
          </cell>
          <cell r="B6921" t="str">
            <v>BLOCO CONCRETO ESTRUTURAL 14 X 19 X 29 CM, FBK 14 MPA (NBR 6136)</v>
          </cell>
          <cell r="C6921" t="str">
            <v xml:space="preserve">UN    </v>
          </cell>
          <cell r="D6921">
            <v>2.3199999999999998</v>
          </cell>
        </row>
        <row r="6922">
          <cell r="A6922">
            <v>34565</v>
          </cell>
          <cell r="B6922" t="str">
            <v>BLOCO CONCRETO ESTRUTURAL 14 X 19 X 29 CM, FBK 16 MPA (NBR 6136)</v>
          </cell>
          <cell r="C6922" t="str">
            <v xml:space="preserve">UN    </v>
          </cell>
          <cell r="D6922">
            <v>2.68</v>
          </cell>
        </row>
        <row r="6923">
          <cell r="A6923">
            <v>38590</v>
          </cell>
          <cell r="B6923" t="str">
            <v>BLOCO CONCRETO ESTRUTURAL 14 X 19 X 29 CM, FBK 4,5 MPA (NBR 6136)</v>
          </cell>
          <cell r="C6923" t="str">
            <v xml:space="preserve">UN    </v>
          </cell>
          <cell r="D6923">
            <v>1.55</v>
          </cell>
        </row>
        <row r="6924">
          <cell r="A6924">
            <v>34566</v>
          </cell>
          <cell r="B6924" t="str">
            <v>BLOCO CONCRETO ESTRUTURAL 14 X 19 X 29 CM, FBK 6 MPA (NBR 6136)</v>
          </cell>
          <cell r="C6924" t="str">
            <v xml:space="preserve">UN    </v>
          </cell>
          <cell r="D6924">
            <v>1.45</v>
          </cell>
        </row>
        <row r="6925">
          <cell r="A6925">
            <v>34567</v>
          </cell>
          <cell r="B6925" t="str">
            <v>BLOCO CONCRETO ESTRUTURAL 14 X 19 X 29 CM, FBK 8 MPA (NBR 6136)</v>
          </cell>
          <cell r="C6925" t="str">
            <v xml:space="preserve">UN    </v>
          </cell>
          <cell r="D6925">
            <v>1.63</v>
          </cell>
        </row>
        <row r="6926">
          <cell r="A6926">
            <v>38591</v>
          </cell>
          <cell r="B6926" t="str">
            <v>BLOCO CONCRETO ESTRUTURAL 14 X 19 X 34 CM, FBK 4,5 MPA (NBR 6136)</v>
          </cell>
          <cell r="C6926" t="str">
            <v xml:space="preserve">UN    </v>
          </cell>
          <cell r="D6926">
            <v>1.76</v>
          </cell>
        </row>
        <row r="6927">
          <cell r="A6927">
            <v>34568</v>
          </cell>
          <cell r="B6927" t="str">
            <v>BLOCO CONCRETO ESTRUTURAL 14 X 19 X 39 CM, FBK 10 MPA (NBR 6136)</v>
          </cell>
          <cell r="C6927" t="str">
            <v xml:space="preserve">UN    </v>
          </cell>
          <cell r="D6927">
            <v>2.13</v>
          </cell>
        </row>
        <row r="6928">
          <cell r="A6928">
            <v>34569</v>
          </cell>
          <cell r="B6928" t="str">
            <v>BLOCO CONCRETO ESTRUTURAL 14 X 19 X 39 CM, FBK 12 MPA (NBR 6136)</v>
          </cell>
          <cell r="C6928" t="str">
            <v xml:space="preserve">UN    </v>
          </cell>
          <cell r="D6928">
            <v>2.1800000000000002</v>
          </cell>
        </row>
        <row r="6929">
          <cell r="A6929">
            <v>34570</v>
          </cell>
          <cell r="B6929" t="str">
            <v>BLOCO CONCRETO ESTRUTURAL 14 X 19 X 39 CM, FBK 14 MPA (NBR 6136)</v>
          </cell>
          <cell r="C6929" t="str">
            <v xml:space="preserve">UN    </v>
          </cell>
          <cell r="D6929">
            <v>2.33</v>
          </cell>
        </row>
        <row r="6930">
          <cell r="A6930">
            <v>25070</v>
          </cell>
          <cell r="B6930" t="str">
            <v>BLOCO CONCRETO ESTRUTURAL 14 X 19 X 39 CM, FBK 4,5 MPA (NBR 6136)</v>
          </cell>
          <cell r="C6930" t="str">
            <v xml:space="preserve">UN    </v>
          </cell>
          <cell r="D6930">
            <v>1.78</v>
          </cell>
        </row>
        <row r="6931">
          <cell r="A6931">
            <v>34571</v>
          </cell>
          <cell r="B6931" t="str">
            <v>BLOCO CONCRETO ESTRUTURAL 14 X 19 X 39 CM, FBK 6 MPA (NBR 6136)</v>
          </cell>
          <cell r="C6931" t="str">
            <v xml:space="preserve">UN    </v>
          </cell>
          <cell r="D6931">
            <v>1.82</v>
          </cell>
        </row>
        <row r="6932">
          <cell r="A6932">
            <v>34573</v>
          </cell>
          <cell r="B6932" t="str">
            <v>BLOCO CONCRETO ESTRUTURAL 14 X 19 X 39 CM, FBK 8 MPA (NBR 6136)</v>
          </cell>
          <cell r="C6932" t="str">
            <v xml:space="preserve">UN    </v>
          </cell>
          <cell r="D6932">
            <v>1.92</v>
          </cell>
        </row>
        <row r="6933">
          <cell r="A6933">
            <v>37107</v>
          </cell>
          <cell r="B6933" t="str">
            <v>BLOCO CONCRETO ESTRUTURAL 14 X 19 X 39, FCK 16 MPA - NBR 6136/2007</v>
          </cell>
          <cell r="C6933" t="str">
            <v xml:space="preserve">UN    </v>
          </cell>
          <cell r="D6933">
            <v>2.83</v>
          </cell>
        </row>
        <row r="6934">
          <cell r="A6934">
            <v>34576</v>
          </cell>
          <cell r="B6934" t="str">
            <v>BLOCO CONCRETO ESTRUTURAL 19 X 19 X 39 CM, FBK 10 MPA (NBR 6136)</v>
          </cell>
          <cell r="C6934" t="str">
            <v xml:space="preserve">UN    </v>
          </cell>
          <cell r="D6934">
            <v>2.65</v>
          </cell>
        </row>
        <row r="6935">
          <cell r="A6935">
            <v>34577</v>
          </cell>
          <cell r="B6935" t="str">
            <v>BLOCO CONCRETO ESTRUTURAL 19 X 19 X 39 CM, FBK 12 MPA (NBR 6136)</v>
          </cell>
          <cell r="C6935" t="str">
            <v xml:space="preserve">UN    </v>
          </cell>
          <cell r="D6935">
            <v>2.83</v>
          </cell>
        </row>
        <row r="6936">
          <cell r="A6936">
            <v>34578</v>
          </cell>
          <cell r="B6936" t="str">
            <v>BLOCO CONCRETO ESTRUTURAL 19 X 19 X 39 CM, FBK 14 MPA (NBR 6136)</v>
          </cell>
          <cell r="C6936" t="str">
            <v xml:space="preserve">UN    </v>
          </cell>
          <cell r="D6936">
            <v>3.14</v>
          </cell>
        </row>
        <row r="6937">
          <cell r="A6937">
            <v>34579</v>
          </cell>
          <cell r="B6937" t="str">
            <v>BLOCO CONCRETO ESTRUTURAL 19 X 19 X 39 CM, FBK 16 MPA (NBR 6136)</v>
          </cell>
          <cell r="C6937" t="str">
            <v xml:space="preserve">UN    </v>
          </cell>
          <cell r="D6937">
            <v>4.0199999999999996</v>
          </cell>
        </row>
        <row r="6938">
          <cell r="A6938">
            <v>25067</v>
          </cell>
          <cell r="B6938" t="str">
            <v>BLOCO CONCRETO ESTRUTURAL 19 X 19 X 39 CM, FBK 4,5 MPA (NBR 6136)</v>
          </cell>
          <cell r="C6938" t="str">
            <v xml:space="preserve">UN    </v>
          </cell>
          <cell r="D6938">
            <v>2.3199999999999998</v>
          </cell>
        </row>
        <row r="6939">
          <cell r="A6939">
            <v>34580</v>
          </cell>
          <cell r="B6939" t="str">
            <v>BLOCO CONCRETO ESTRUTURAL 19 X 19 X 39 CM, FBK 8 MPA (NBR 6136)</v>
          </cell>
          <cell r="C6939" t="str">
            <v xml:space="preserve">UN    </v>
          </cell>
          <cell r="D6939">
            <v>2.52</v>
          </cell>
        </row>
        <row r="6940">
          <cell r="A6940">
            <v>25071</v>
          </cell>
          <cell r="B6940" t="str">
            <v>BLOCO CONCRETO ESTRUTURAL 9 X 19 X 39 CM, FBK 4,5 MPA (NBR 6136)</v>
          </cell>
          <cell r="C6940" t="str">
            <v xml:space="preserve">UN    </v>
          </cell>
          <cell r="D6940">
            <v>1.22</v>
          </cell>
        </row>
        <row r="6941">
          <cell r="A6941">
            <v>38395</v>
          </cell>
          <cell r="B6941" t="str">
            <v>BLOCO DE ESPUMA MULTIUSO *23 X 13 X 8* CM</v>
          </cell>
          <cell r="C6941" t="str">
            <v xml:space="preserve">UN    </v>
          </cell>
          <cell r="D6941">
            <v>6.28</v>
          </cell>
        </row>
        <row r="6942">
          <cell r="A6942">
            <v>34583</v>
          </cell>
          <cell r="B6942" t="str">
            <v>BLOCO DE GESSO COMPACTO, BRANCO, E = 10 CM, *67 X 50* CM</v>
          </cell>
          <cell r="C6942" t="str">
            <v xml:space="preserve">M2    </v>
          </cell>
          <cell r="D6942">
            <v>66.84</v>
          </cell>
        </row>
        <row r="6943">
          <cell r="A6943">
            <v>34584</v>
          </cell>
          <cell r="B6943" t="str">
            <v>BLOCO DE GESSO VAZADO BRANCO, E = *7* CM, *67 X 50* CM</v>
          </cell>
          <cell r="C6943" t="str">
            <v xml:space="preserve">M2    </v>
          </cell>
          <cell r="D6943">
            <v>37.409999999999997</v>
          </cell>
        </row>
        <row r="6944">
          <cell r="A6944">
            <v>709</v>
          </cell>
          <cell r="B6944" t="str">
            <v>BLOCO DE POLIETILENO ALTA DENSIDADE, *27* X *30* X *100* CM, ACOMPANHADOS PLACAS  TERMINAIS  E LONGARINAS, PARA FUNDO DE FILTRO</v>
          </cell>
          <cell r="C6944" t="str">
            <v xml:space="preserve">M2    </v>
          </cell>
          <cell r="D6944">
            <v>467.23</v>
          </cell>
        </row>
        <row r="6945">
          <cell r="A6945">
            <v>716</v>
          </cell>
          <cell r="B6945" t="str">
            <v>BLOCO DE VIDRO INCOLOR XADREZ, DE *20 X 20 X 10* CM</v>
          </cell>
          <cell r="C6945" t="str">
            <v xml:space="preserve">UN    </v>
          </cell>
          <cell r="D6945">
            <v>11.52</v>
          </cell>
        </row>
        <row r="6946">
          <cell r="A6946">
            <v>715</v>
          </cell>
          <cell r="B6946" t="str">
            <v>BLOCO DE VIDRO INCOLOR, CANELADO, DE *19 X 19 X 8* CM</v>
          </cell>
          <cell r="C6946" t="str">
            <v xml:space="preserve">UN    </v>
          </cell>
          <cell r="D6946">
            <v>11.4</v>
          </cell>
        </row>
        <row r="6947">
          <cell r="A6947">
            <v>718</v>
          </cell>
          <cell r="B6947" t="str">
            <v>BLOCO DE VIDRO/ELEMENTO VAZADO INCOLOR, VENEZIANA, DE *20 X 20 X 6* CM</v>
          </cell>
          <cell r="C6947" t="str">
            <v xml:space="preserve">UN    </v>
          </cell>
          <cell r="D6947">
            <v>16.98</v>
          </cell>
        </row>
        <row r="6948">
          <cell r="A6948">
            <v>11981</v>
          </cell>
          <cell r="B6948" t="str">
            <v>BLOCO DE VIDRO/ELEMENTO VAZADO, INCOLOR, VENEZIANA, *20 X 10 X 8* CM</v>
          </cell>
          <cell r="C6948" t="str">
            <v xml:space="preserve">UN    </v>
          </cell>
          <cell r="D6948">
            <v>11.64</v>
          </cell>
        </row>
        <row r="6949">
          <cell r="A6949">
            <v>10610</v>
          </cell>
          <cell r="B6949" t="str">
            <v>BLOCO ESTRUTURAL CERAMICO - 14 X 19 X 29 CM - 4,0 MPA -  NBR 15270</v>
          </cell>
          <cell r="C6949" t="str">
            <v xml:space="preserve">UN    </v>
          </cell>
          <cell r="D6949">
            <v>1.1299999999999999</v>
          </cell>
        </row>
        <row r="6950">
          <cell r="A6950">
            <v>34585</v>
          </cell>
          <cell r="B6950" t="str">
            <v>BLOCO ESTRUTURAL CERAMICO 14 X 19 X 29 CM, 3,0 MPA (NBR 15270)</v>
          </cell>
          <cell r="C6950" t="str">
            <v xml:space="preserve">UN    </v>
          </cell>
          <cell r="D6950">
            <v>1.1499999999999999</v>
          </cell>
        </row>
        <row r="6951">
          <cell r="A6951">
            <v>34586</v>
          </cell>
          <cell r="B6951" t="str">
            <v>BLOCO ESTRUTURAL CERAMICO 14 X 19 X 29 CM, 6,0 MPA (NBR 15270)</v>
          </cell>
          <cell r="C6951" t="str">
            <v xml:space="preserve">UN    </v>
          </cell>
          <cell r="D6951">
            <v>1.1599999999999999</v>
          </cell>
        </row>
        <row r="6952">
          <cell r="A6952">
            <v>38603</v>
          </cell>
          <cell r="B6952" t="str">
            <v>BLOCO ESTRUTURAL CERAMICO 14 X 19 X 34 CM, 6,0 MPA (NBR 15270)</v>
          </cell>
          <cell r="C6952" t="str">
            <v xml:space="preserve">UN    </v>
          </cell>
          <cell r="D6952">
            <v>1.35</v>
          </cell>
        </row>
        <row r="6953">
          <cell r="A6953">
            <v>34588</v>
          </cell>
          <cell r="B6953" t="str">
            <v>BLOCO ESTRUTURAL CERAMICO 14 X 19 X 39 CM, 6,0 MPA (NBR 15270)</v>
          </cell>
          <cell r="C6953" t="str">
            <v xml:space="preserve">UN    </v>
          </cell>
          <cell r="D6953">
            <v>1.5</v>
          </cell>
        </row>
        <row r="6954">
          <cell r="A6954">
            <v>34590</v>
          </cell>
          <cell r="B6954" t="str">
            <v>BLOCO ESTRUTURAL CERAMICO 19 X 19 X 29 CM, 6,0 MPA (NBR 15270)</v>
          </cell>
          <cell r="C6954" t="str">
            <v xml:space="preserve">UN    </v>
          </cell>
          <cell r="D6954">
            <v>1.62</v>
          </cell>
        </row>
        <row r="6955">
          <cell r="A6955">
            <v>34591</v>
          </cell>
          <cell r="B6955" t="str">
            <v>BLOCO ESTRUTURAL CERAMICO 19 X 19 X 39 CM, 6,0 MPA (NBR 15270)</v>
          </cell>
          <cell r="C6955" t="str">
            <v xml:space="preserve">UN    </v>
          </cell>
          <cell r="D6955">
            <v>2.02</v>
          </cell>
        </row>
        <row r="6956">
          <cell r="A6956">
            <v>37103</v>
          </cell>
          <cell r="B6956" t="str">
            <v>BLOCO VEDACAO CONCRETO APARENTE 14 X 19 X 39 CM (CLASSE C - NBR 6136)</v>
          </cell>
          <cell r="C6956" t="str">
            <v xml:space="preserve">UN    </v>
          </cell>
          <cell r="D6956">
            <v>1.52</v>
          </cell>
        </row>
        <row r="6957">
          <cell r="A6957">
            <v>34555</v>
          </cell>
          <cell r="B6957" t="str">
            <v>BLOCO VEDACAO CONCRETO APARENTE 19 X 19 X 39 CM  (CLASSE C - NBR 6136)</v>
          </cell>
          <cell r="C6957" t="str">
            <v xml:space="preserve">UN    </v>
          </cell>
          <cell r="D6957">
            <v>1.9</v>
          </cell>
        </row>
        <row r="6958">
          <cell r="A6958">
            <v>34599</v>
          </cell>
          <cell r="B6958" t="str">
            <v>BLOCO VEDACAO CONCRETO APARENTE 9 X 19 X 39 CM (CLASSE C - NBR 6136)</v>
          </cell>
          <cell r="C6958" t="str">
            <v xml:space="preserve">UN    </v>
          </cell>
          <cell r="D6958">
            <v>1.36</v>
          </cell>
        </row>
        <row r="6959">
          <cell r="A6959">
            <v>674</v>
          </cell>
          <cell r="B6959" t="str">
            <v>BLOCO VEDACAO CONCRETO CELULAR AUTOCLAVADO 10 X 30 X 60 CM (E X A X C)</v>
          </cell>
          <cell r="C6959" t="str">
            <v xml:space="preserve">M2    </v>
          </cell>
          <cell r="D6959">
            <v>36.049999999999997</v>
          </cell>
        </row>
        <row r="6960">
          <cell r="A6960">
            <v>34600</v>
          </cell>
          <cell r="B6960" t="str">
            <v>BLOCO VEDACAO CONCRETO CELULAR AUTOCLAVADO 15 X 30 X 60 CM (E X A X C)</v>
          </cell>
          <cell r="C6960" t="str">
            <v xml:space="preserve">M2    </v>
          </cell>
          <cell r="D6960">
            <v>58.58</v>
          </cell>
        </row>
        <row r="6961">
          <cell r="A6961">
            <v>652</v>
          </cell>
          <cell r="B6961" t="str">
            <v>BLOCO VEDACAO CONCRETO CELULAR AUTOCLAVADO 20 X 30 X 60 CM</v>
          </cell>
          <cell r="C6961" t="str">
            <v xml:space="preserve">M2    </v>
          </cell>
          <cell r="D6961">
            <v>74.61</v>
          </cell>
        </row>
        <row r="6962">
          <cell r="A6962">
            <v>34592</v>
          </cell>
          <cell r="B6962" t="str">
            <v>BLOCO VEDACAO CONCRETO 14 X 19 X 29 CM (CLASSE C - NBR 6136)</v>
          </cell>
          <cell r="C6962" t="str">
            <v xml:space="preserve">UN    </v>
          </cell>
          <cell r="D6962">
            <v>1.29</v>
          </cell>
        </row>
        <row r="6963">
          <cell r="A6963">
            <v>651</v>
          </cell>
          <cell r="B6963" t="str">
            <v>BLOCO VEDACAO CONCRETO 14 X 19 X 39 CM (CLASSE C - NBR 6136)</v>
          </cell>
          <cell r="C6963" t="str">
            <v xml:space="preserve">UN    </v>
          </cell>
          <cell r="D6963">
            <v>1.48</v>
          </cell>
        </row>
        <row r="6964">
          <cell r="A6964">
            <v>654</v>
          </cell>
          <cell r="B6964" t="str">
            <v>BLOCO VEDACAO CONCRETO 19 X 19 X 39 CM (CLASSE C - NBR 6136)</v>
          </cell>
          <cell r="C6964" t="str">
            <v xml:space="preserve">UN    </v>
          </cell>
          <cell r="D6964">
            <v>1.91</v>
          </cell>
        </row>
        <row r="6965">
          <cell r="A6965">
            <v>650</v>
          </cell>
          <cell r="B6965" t="str">
            <v>BLOCO VEDACAO CONCRETO 9 X 19 X 39 CM (CLASSE C - NBR 6136)</v>
          </cell>
          <cell r="C6965" t="str">
            <v xml:space="preserve">UN    </v>
          </cell>
          <cell r="D6965">
            <v>1.26</v>
          </cell>
        </row>
        <row r="6966">
          <cell r="A6966">
            <v>40517</v>
          </cell>
          <cell r="B6966" t="str">
            <v>BLOQUETE/PISO DE CONCRETO - MODELO BLOCO PISOGRAMA/CONCREGRAMA 2 FUROS, *35  CM X 15* CM, E =  *6* CM, COR NATURAL</v>
          </cell>
          <cell r="C6966" t="str">
            <v xml:space="preserve">M2    </v>
          </cell>
          <cell r="D6966">
            <v>45.4</v>
          </cell>
        </row>
        <row r="6967">
          <cell r="A6967">
            <v>40520</v>
          </cell>
          <cell r="B6967" t="str">
            <v>BLOQUETE/PISO DE CONCRETO - MODELO BLOCO PISOGRAMA/CONCREGRAMA 2 FUROS, *35  CM X 15* CM, E =  *8* CM, COR NATURAL</v>
          </cell>
          <cell r="C6967" t="str">
            <v xml:space="preserve">M2    </v>
          </cell>
          <cell r="D6967">
            <v>47.56</v>
          </cell>
        </row>
        <row r="6968">
          <cell r="A6968">
            <v>40515</v>
          </cell>
          <cell r="B6968" t="str">
            <v>BLOQUETE/PISO DE CONCRETO - MODELO PISOGRAMA/CONCREGRAMA/PAVI-GRADE/GRAMEIRO, *60  CM X 45* CM, E =  *7* CM, COR NATURAL</v>
          </cell>
          <cell r="C6968" t="str">
            <v xml:space="preserve">M2    </v>
          </cell>
          <cell r="D6968">
            <v>57.42</v>
          </cell>
        </row>
        <row r="6969">
          <cell r="A6969">
            <v>40516</v>
          </cell>
          <cell r="B6969" t="str">
            <v>BLOQUETE/PISO DE CONCRETO - MODELO PISOGRAMA/CONCREGRAMA/PAVI-GRADE/GRAMEIRO, *60  CM X 45* CM, E =  *9* CM, COR NATURAL</v>
          </cell>
          <cell r="C6969" t="str">
            <v xml:space="preserve">M2    </v>
          </cell>
          <cell r="D6969">
            <v>68.38</v>
          </cell>
        </row>
        <row r="6970">
          <cell r="A6970">
            <v>40529</v>
          </cell>
          <cell r="B6970" t="str">
            <v>BLOQUETE/PISO INTERTRAVADO DE CONCRETO - MODELO ONDA/16 FACES/RETANGULAR/TIJOLINHO/PAVER/HOLANDES/PARALELEPIPEDO, *22 CM X *11 CM, E = 10 CM, RESISTENCIA DE 50 MPA (NBR 9781), COR NATURAL</v>
          </cell>
          <cell r="C6970" t="str">
            <v xml:space="preserve">M2    </v>
          </cell>
          <cell r="D6970">
            <v>53.4</v>
          </cell>
        </row>
        <row r="6971">
          <cell r="A6971">
            <v>36170</v>
          </cell>
          <cell r="B6971" t="str">
            <v>BLOQUETE/PISO INTERTRAVADO DE CONCRETO - MODELO ONDA/16 FACES/RETANGULAR/TIJOLINHO/PAVER/HOLANDES/PARALELEPIPEDO, *22 CM X 11* CM, E = 8 CM, RESISTENCIA DE 35 MPA (NBR 9781), COR NATURAL</v>
          </cell>
          <cell r="C6971" t="str">
            <v xml:space="preserve">M2    </v>
          </cell>
          <cell r="D6971">
            <v>40</v>
          </cell>
        </row>
        <row r="6972">
          <cell r="A6972">
            <v>40524</v>
          </cell>
          <cell r="B6972" t="str">
            <v>BLOQUETE/PISO INTERTRAVADO DE CONCRETO - MODELO ONDA/16 FACES/RETANGULAR/TIJOLINHO/PAVER/HOLANDES/PARALELEPIPEDO, 20 CM X 10 CM, E = 10 CM, RESISTENCIA DE 35 MPA (NBR 9781), COR NATURAL</v>
          </cell>
          <cell r="C6972" t="str">
            <v xml:space="preserve">M2    </v>
          </cell>
          <cell r="D6972">
            <v>48.64</v>
          </cell>
        </row>
        <row r="6973">
          <cell r="A6973">
            <v>36156</v>
          </cell>
          <cell r="B6973" t="str">
            <v>BLOQUETE/PISO INTERTRAVADO DE CONCRETO - MODELO ONDA/16 FACES/RETANGULAR/TIJOLINHO/PAVER/HOLANDES/PARALELEPIPEDO, 20 CM X 10 CM, E = 6 CM, RESISTENCIA DE 35 MPA (NBR 9781), COLORIDO</v>
          </cell>
          <cell r="C6973" t="str">
            <v xml:space="preserve">M2    </v>
          </cell>
          <cell r="D6973">
            <v>42.16</v>
          </cell>
        </row>
        <row r="6974">
          <cell r="A6974">
            <v>36155</v>
          </cell>
          <cell r="B6974" t="str">
            <v>BLOQUETE/PISO INTERTRAVADO DE CONCRETO - MODELO ONDA/16 FACES/RETANGULAR/TIJOLINHO/PAVER/HOLANDES/PARALELEPIPEDO, 20 CM X 10 CM, E = 6 CM, RESISTENCIA DE 35 MPA (NBR 9781), COR NATURAL</v>
          </cell>
          <cell r="C6974" t="str">
            <v xml:space="preserve">M2    </v>
          </cell>
          <cell r="D6974">
            <v>37.35</v>
          </cell>
        </row>
        <row r="6975">
          <cell r="A6975">
            <v>36154</v>
          </cell>
          <cell r="B6975" t="str">
            <v>BLOQUETE/PISO INTERTRAVADO DE CONCRETO - MODELO ONDA/16 FACES/RETANGULAR/TIJOLINHO/PAVER/HOLANDES/PARALELEPIPEDO, 20 CM X 10 CM, E = 8 CM, RESISTENCIA DE 35 MPA (NBR 9781), COLORIDO</v>
          </cell>
          <cell r="C6975" t="str">
            <v xml:space="preserve">M2    </v>
          </cell>
          <cell r="D6975">
            <v>49.62</v>
          </cell>
        </row>
        <row r="6976">
          <cell r="A6976">
            <v>695</v>
          </cell>
          <cell r="B6976" t="str">
            <v>BLOQUETE/PISO INTERTRAVADO DE CONCRETO - MODELO RAQUETE, *22 CM X 13,5* CM, E = 6 CM, RESISTENCIA DE 35 MPA (NBR 9781), COR NATURAL</v>
          </cell>
          <cell r="C6976" t="str">
            <v xml:space="preserve">M2    </v>
          </cell>
          <cell r="D6976">
            <v>36.68</v>
          </cell>
        </row>
        <row r="6977">
          <cell r="A6977">
            <v>679</v>
          </cell>
          <cell r="B6977" t="str">
            <v>BLOQUETE/PISO INTERTRAVADO DE CONCRETO - MODELO SEXTAVADO, 25 CM X 25 CM, E = 10 CM, RESISTENCIA DE 35 MPA (NBR 9781), COR NATURAL</v>
          </cell>
          <cell r="C6977" t="str">
            <v xml:space="preserve">M2    </v>
          </cell>
          <cell r="D6977">
            <v>50.27</v>
          </cell>
        </row>
        <row r="6978">
          <cell r="A6978">
            <v>711</v>
          </cell>
          <cell r="B6978" t="str">
            <v>BLOQUETE/PISO INTERTRAVADO DE CONCRETO - MODELO SEXTAVADO, 25 CM X 25 CM, E = 6 CM, RESISTENCIA DE 35 MPA (NBR 9781), COR NATURAL</v>
          </cell>
          <cell r="C6978" t="str">
            <v xml:space="preserve">M2    </v>
          </cell>
          <cell r="D6978">
            <v>38.369999999999997</v>
          </cell>
        </row>
        <row r="6979">
          <cell r="A6979">
            <v>712</v>
          </cell>
          <cell r="B6979" t="str">
            <v>BLOQUETE/PISO INTERTRAVADO DE CONCRETO - MODELO SEXTAVADO, 25 CM X 25 CM, E = 8 CM, RESISTENCIA DE 35 MPA (NBR 9781), COR NATURAL</v>
          </cell>
          <cell r="C6979" t="str">
            <v xml:space="preserve">M2    </v>
          </cell>
          <cell r="D6979">
            <v>40</v>
          </cell>
        </row>
        <row r="6980">
          <cell r="A6980">
            <v>12614</v>
          </cell>
          <cell r="B6980" t="str">
            <v>BOCAL PVC, PARA CALHA PLUVIAL, DIAMETRO DA SAIDA ENTRE 80 E 100 MM, PARA DRENAGEM PREDIAL</v>
          </cell>
          <cell r="C6980" t="str">
            <v xml:space="preserve">UN    </v>
          </cell>
          <cell r="D6980">
            <v>18.399999999999999</v>
          </cell>
        </row>
        <row r="6981">
          <cell r="A6981">
            <v>6140</v>
          </cell>
          <cell r="B6981" t="str">
            <v>BOLSA DE LIGACAO EM PVC FLEXIVEL PARA VASO SANITARIO 1.1/2 " (40 MM)</v>
          </cell>
          <cell r="C6981" t="str">
            <v xml:space="preserve">UN    </v>
          </cell>
          <cell r="D6981">
            <v>2.6</v>
          </cell>
        </row>
        <row r="6982">
          <cell r="A6982">
            <v>38399</v>
          </cell>
          <cell r="B6982" t="str">
            <v>BOLSA DE LONA PARA FERRAMENTAS *50 X 35 X 25* CM</v>
          </cell>
          <cell r="C6982" t="str">
            <v xml:space="preserve">UN    </v>
          </cell>
          <cell r="D6982">
            <v>153.13999999999999</v>
          </cell>
        </row>
        <row r="6983">
          <cell r="A6983">
            <v>735</v>
          </cell>
          <cell r="B6983" t="str">
            <v>BOMBA CENTRIFUGA  MOTOR ELETRICO TRIFASICO 1,48HP  DIAMETRO DE SUCCAO X ELEVACAO 1" X 1", 4 ESTAGIOS, DIAMETRO DOS ROTORES 3 X 107 MM + 1 X 100 MM, HM/Q: 10 M / 5,3 M3/H A 70 M / 1,8 M3/H</v>
          </cell>
          <cell r="C6983" t="str">
            <v xml:space="preserve">UN    </v>
          </cell>
          <cell r="D6983">
            <v>1835.73</v>
          </cell>
        </row>
        <row r="6984">
          <cell r="A6984">
            <v>736</v>
          </cell>
          <cell r="B6984" t="str">
            <v>BOMBA CENTRIFUGA  MOTOR ELETRICO TRIFASICO 2,96HP, DIAMETRO DE SUCCAO X ELEVACAO 1 1/2" X 1 1/4", DIAMETRO DO ROTOR 148 MM, HM/Q: 34 M / 14,80 M3/H A 40 M / 8,60 M3/H</v>
          </cell>
          <cell r="C6984" t="str">
            <v xml:space="preserve">UN    </v>
          </cell>
          <cell r="D6984">
            <v>1543.51</v>
          </cell>
        </row>
        <row r="6985">
          <cell r="A6985">
            <v>729</v>
          </cell>
          <cell r="B6985" t="str">
            <v>BOMBA CENTRIFUGA COM MOTOR ELETRICO MONOFASICO, POTENCIA 0,33 HP,  BOCAIS 1" X 3/4", DIAMETRO DO ROTOR 99 MM, HM/Q = 4 MCA / 8,5 M3/H A 18 MCA / 0,90 M3/H</v>
          </cell>
          <cell r="C6985" t="str">
            <v xml:space="preserve">UN    </v>
          </cell>
          <cell r="D6985">
            <v>629</v>
          </cell>
        </row>
        <row r="6986">
          <cell r="A6986">
            <v>39925</v>
          </cell>
          <cell r="B6986" t="str">
            <v>BOMBA CENTRIFUGA MONOESTAGIO COM MOTOR ELETRICO MONOFASICO, POTENCIA 15 HP,  DIAMETRO DO ROTOR *173* MM, HM/Q = *30* MCA / *90* M3/H A *45* MCA / *55* M3/H</v>
          </cell>
          <cell r="C6986" t="str">
            <v xml:space="preserve">UN    </v>
          </cell>
          <cell r="D6986">
            <v>9088.99</v>
          </cell>
        </row>
        <row r="6987">
          <cell r="A6987">
            <v>731</v>
          </cell>
          <cell r="B6987" t="str">
            <v>BOMBA CENTRIFUGA MOTOR ELETRICO MONOFASICO 0,49 HP  BOCAIS 1" X 3/4", DIAMETRO DO ROTOR 110 MM, HM/Q: 6 M / 8,3 M3/H A 20 M / 1,2 M3/H</v>
          </cell>
          <cell r="C6987" t="str">
            <v xml:space="preserve">UN    </v>
          </cell>
          <cell r="D6987">
            <v>612.16999999999996</v>
          </cell>
        </row>
        <row r="6988">
          <cell r="A6988">
            <v>10575</v>
          </cell>
          <cell r="B6988" t="str">
            <v>BOMBA CENTRIFUGA MOTOR ELETRICO MONOFASICO 0,50 CV DIAMETRO DE SUCCAO X ELEVACAO 3/4" X 3/4", MONOESTAGIO, DIAMETRO DOS ROTORES 114 MM, HM/Q: 2 M / 2,99 M3/H A 24 M / 0,71 M3/H</v>
          </cell>
          <cell r="C6988" t="str">
            <v xml:space="preserve">UN    </v>
          </cell>
          <cell r="D6988">
            <v>955.34</v>
          </cell>
        </row>
        <row r="6989">
          <cell r="A6989">
            <v>733</v>
          </cell>
          <cell r="B6989" t="str">
            <v>BOMBA CENTRIFUGA MOTOR ELETRICO MONOFASICO 0,74HP  DIAMETRO DE SUCCAO X ELEVACAO 1 1/4" X 1", DIAMETRO DO ROTOR 120 MM, HM/Q: 8 M / 7,70 M3/H A 24 M / 2,80 M3/H</v>
          </cell>
          <cell r="C6989" t="str">
            <v xml:space="preserve">UN    </v>
          </cell>
          <cell r="D6989">
            <v>1045.98</v>
          </cell>
        </row>
        <row r="6990">
          <cell r="A6990">
            <v>732</v>
          </cell>
          <cell r="B6990" t="str">
            <v>BOMBA CENTRIFUGA MOTOR ELETRICO TRIFASICO 0,99HP  DIAMETRO DE SUCCAO X ELEVACAO 1" X 1", DIAMETRO DO ROTOR 145 MM, HM/Q: 14 M / 8,4 M3/H A 40 M / 0,60 M3/H</v>
          </cell>
          <cell r="C6990" t="str">
            <v xml:space="preserve">UN    </v>
          </cell>
          <cell r="D6990">
            <v>1031.92</v>
          </cell>
        </row>
        <row r="6991">
          <cell r="A6991">
            <v>737</v>
          </cell>
          <cell r="B6991" t="str">
            <v>BOMBA CENTRIFUGA MOTOR ELETRICO TRIFASICO 14,8 HP, DIAMETRO DE SUCCAO X ELEVACAO 2 1/2" X 2", DIAMETRO DO ROTOR 195 MM, HM/Q: 62 M / 55,5 M3/H A 80 M / 31,50 M3/H</v>
          </cell>
          <cell r="C6991" t="str">
            <v xml:space="preserve">UN    </v>
          </cell>
          <cell r="D6991">
            <v>5786.69</v>
          </cell>
        </row>
        <row r="6992">
          <cell r="A6992">
            <v>738</v>
          </cell>
          <cell r="B6992" t="str">
            <v>BOMBA CENTRIFUGA MOTOR ELETRICO TRIFASICO 5HP, DIAMETRO DE SUCCAO X ELEVACAO 2" X 1 1/2", DIAMETRO DO ROTOR 155 MM, HM/Q: 40 M / 20,40 M3/H A 46 M / 9,20 M3/H</v>
          </cell>
          <cell r="C6992" t="str">
            <v xml:space="preserve">UN    </v>
          </cell>
          <cell r="D6992">
            <v>2683.25</v>
          </cell>
        </row>
        <row r="6993">
          <cell r="A6993">
            <v>740</v>
          </cell>
          <cell r="B6993" t="str">
            <v>BOMBA CENTRIFUGA MOTOR ELETRICO TRIFASICO 9,86 DIAMETRO DE SUCCAO X ELEVACAO 1" X 1", 4 ESTAGIOS, DIAMETRO DOS ROTORES 4 X 146 MM, HM/Q: 85 M / 14,9 M3/H A 140 M / 4,2 M3/H</v>
          </cell>
          <cell r="C6993" t="str">
            <v xml:space="preserve">UN    </v>
          </cell>
          <cell r="D6993">
            <v>5443.76</v>
          </cell>
        </row>
        <row r="6994">
          <cell r="A6994">
            <v>734</v>
          </cell>
          <cell r="B6994" t="str">
            <v>BOMBA CENTRIFUGA,  MOTOR ELETRICO TRIFASICO 1,48HP  DIAMETRO DE SUCCAO X ELEVACAO 1 1/2" X 1", DIAMETRO DO ROTOR 117 MM, HM/Q: 10 M / 21,9 M3/H A 24 M / 6,1 M3/H</v>
          </cell>
          <cell r="C6994" t="str">
            <v xml:space="preserve">UN    </v>
          </cell>
          <cell r="D6994">
            <v>1106.21</v>
          </cell>
        </row>
        <row r="6995">
          <cell r="A6995">
            <v>39008</v>
          </cell>
          <cell r="B6995" t="str">
            <v>BOMBA DE PROJECAO DE CONCRETO SECO, POTENCIA 10 CV, VAZAO 3 M3/H</v>
          </cell>
          <cell r="C6995" t="str">
            <v xml:space="preserve">UN    </v>
          </cell>
          <cell r="D6995">
            <v>37485.18</v>
          </cell>
        </row>
        <row r="6996">
          <cell r="A6996">
            <v>39009</v>
          </cell>
          <cell r="B6996" t="str">
            <v>BOMBA DE PROJECAO DE CONCRETO SECO, POTENCIA 10 CV, VAZAO 6 M3/H</v>
          </cell>
          <cell r="C6996" t="str">
            <v xml:space="preserve">UN    </v>
          </cell>
          <cell r="D6996">
            <v>40160.730000000003</v>
          </cell>
        </row>
        <row r="6997">
          <cell r="A6997">
            <v>10587</v>
          </cell>
          <cell r="B6997" t="str">
            <v>BOMBA SUBMERSA PARA POCOS TUBULARES PROFUNDOS DIAMETRO DE 4 POLEGADAS, ELETRICA, MONOFASICA, POTENCIA 0,49 HP, 13 ESTAGIOS, BOCAL DE DESCARGA DIAMETRO DE UMA POLEGADA E MEIA, HM/Q = 18 M / 1,90 M3/H A 85 M / 0,60 M3/H</v>
          </cell>
          <cell r="C6997" t="str">
            <v xml:space="preserve">UN    </v>
          </cell>
          <cell r="D6997">
            <v>2620.1799999999998</v>
          </cell>
        </row>
        <row r="6998">
          <cell r="A6998">
            <v>759</v>
          </cell>
          <cell r="B6998" t="str">
            <v>BOMBA SUBMERSA PARA POCOS TUBULARES PROFUNDOS DIAMETRO DE 4 POLEGADAS, ELETRICA, TRIFASICA, POTENCIA 1,97 HP, 20 ESTAGIOS, BOCAL DE DESCARGA DIAMETRO DE UMA POLEGADA E MEIA, HM/Q = 18 M / 5,40 M3/H A 164 M / 0,80 M3/H</v>
          </cell>
          <cell r="C6998" t="str">
            <v xml:space="preserve">UN    </v>
          </cell>
          <cell r="D6998">
            <v>3767.3</v>
          </cell>
        </row>
        <row r="6999">
          <cell r="A6999">
            <v>761</v>
          </cell>
          <cell r="B6999" t="str">
            <v>BOMBA SUBMERSA PARA POCOS TUBULARES PROFUNDOS DIAMETRO DE 4 POLEGADAS, ELETRICA, TRIFASICA, POTENCIA 5,42 HP, 15 ESTAGIOS, BOCAL DE DESCARGA DIAMETRO DE 2 POLEGADAS, HM/Q = 18 M / 18,10 M3/H A 121 M / 2,90 M3/H</v>
          </cell>
          <cell r="C6999" t="str">
            <v xml:space="preserve">UN    </v>
          </cell>
          <cell r="D6999">
            <v>6385.9</v>
          </cell>
        </row>
        <row r="7000">
          <cell r="A7000">
            <v>750</v>
          </cell>
          <cell r="B7000" t="str">
            <v>BOMBA SUBMERSA PARA POCOS TUBULARES PROFUNDOS DIAMETRO DE 4 POLEGADAS, ELETRICA, TRIFASICA, POTENCIA 5,42 HP, 29 ESTAGIOS, BOCAL DE DESCARGA DE UMA POLEGADA E MEIA, HM/Q = 18 M / 8,10 M3/H A 201 M / 3,2 M3/H</v>
          </cell>
          <cell r="C7000" t="str">
            <v xml:space="preserve">UN    </v>
          </cell>
          <cell r="D7000">
            <v>6062.9</v>
          </cell>
        </row>
        <row r="7001">
          <cell r="A7001">
            <v>755</v>
          </cell>
          <cell r="B7001" t="str">
            <v>BOMBA SUBMERSA PARA POCOS TUBULARES PROFUNDOS DIAMETRO DE 6 POLEGADAS, ELETRICA, TRIFASICA, POTENCIA 27,12 HP, 7 ESTAGIOS, BOCAL DE DESCARGA DIAMETRO DE 4 POLEGADAS, HM/Q = 13,9 M / 90 M3/H A 44,0 M / 25,0 M3/H</v>
          </cell>
          <cell r="C7001" t="str">
            <v xml:space="preserve">UN    </v>
          </cell>
          <cell r="D7001">
            <v>24879.22</v>
          </cell>
        </row>
        <row r="7002">
          <cell r="A7002">
            <v>749</v>
          </cell>
          <cell r="B7002" t="str">
            <v>BOMBA SUBMERSA PARA POCOS TUBULARES PROFUNDOS DIAMETRO DE 6 POLEGADAS, ELETRICA, TRIFASICA, POTENCIA 3,45 HP, 5 ESTAGIOS, BOCAL DE DESCARGA DIAMETRO DE 2 POLEGADAS, HM/Q = 68,5 M / 6,12 M3/H A 39,5 M / 14,04 M3/H</v>
          </cell>
          <cell r="C7002" t="str">
            <v xml:space="preserve">UN    </v>
          </cell>
          <cell r="D7002">
            <v>9150.11</v>
          </cell>
        </row>
        <row r="7003">
          <cell r="A7003">
            <v>756</v>
          </cell>
          <cell r="B7003" t="str">
            <v>BOMBA SUBMERSA PARA POCOS TUBULARES PROFUNDOS DIAMETRO DE 6 POLEGADAS, ELETRICA, TRIFASICA, POTENCIA 32 HP, 9 ESTAGIOS, BOCAL DE DESCARGA DIAMETRO DE 4 POLEGADAS, HM/Q = 114,0 M / 13,9 M3/H A 57,0 M / 25,0 M3/H</v>
          </cell>
          <cell r="C7003" t="str">
            <v xml:space="preserve">UN    </v>
          </cell>
          <cell r="D7003">
            <v>27134.12</v>
          </cell>
        </row>
        <row r="7004">
          <cell r="A7004">
            <v>757</v>
          </cell>
          <cell r="B7004" t="str">
            <v>BOMBA SUBMERSIVEL,  ELETRICA, TRIFASICA, POTENCIA 6 HP, DIAMETRO DO ROTOR 127 MM, BOCAL DE SAIDA DIAMETRO DE 3 POLEGADAS, HM/Q = 7 M / 66,90 M3/H A 26 M / 2,88 M3/H</v>
          </cell>
          <cell r="C7004" t="str">
            <v xml:space="preserve">UN    </v>
          </cell>
          <cell r="D7004">
            <v>12320.62</v>
          </cell>
        </row>
        <row r="7005">
          <cell r="A7005">
            <v>10588</v>
          </cell>
          <cell r="B7005" t="str">
            <v>BOMBA SUBMERSIVEL, ELETRICA, TRIFASICA, POTENCIA 0,98 HP, DIAMETRO DO ROTOR 142 MM SEMIABERTO, BOCAL DE SAIDA DIAMETRO DE 2 POLEGADAS, HM/Q = 2 M / 32 M3/H A 8 M / 16 M3/H</v>
          </cell>
          <cell r="C7005" t="str">
            <v xml:space="preserve">UN    </v>
          </cell>
          <cell r="D7005">
            <v>2720.08</v>
          </cell>
        </row>
        <row r="7006">
          <cell r="A7006">
            <v>10592</v>
          </cell>
          <cell r="B7006" t="str">
            <v>BOMBA SUBMERSIVEL, ELETRICA, TRIFASICA, POTENCIA 0,99 HP, DIAMETRO ROTOR 98 MM SEMIABERTO, BOCAL DE SAIDA DIAMETRO 2 POLEGADAS, HM/Q = 2 M / 28,90 M3/H A 14 M / 7 M3/H</v>
          </cell>
          <cell r="C7006" t="str">
            <v xml:space="preserve">UN    </v>
          </cell>
          <cell r="D7006">
            <v>3285.5</v>
          </cell>
        </row>
        <row r="7007">
          <cell r="A7007">
            <v>10589</v>
          </cell>
          <cell r="B7007" t="str">
            <v>BOMBA SUBMERSIVEL, ELETRICA, TRIFASICA, POTENCIA 1,97 HP, DIAMETRO DO ROTOR 144 MM SEMIABERTO, BOCAL DE SAIDA DIAMETRO DE 2 POLEGADAS, HM/Q = 2 M / 26,8 M3/H A 28 M / 4,6 M3/H</v>
          </cell>
          <cell r="C7007" t="str">
            <v xml:space="preserve">UN    </v>
          </cell>
          <cell r="D7007">
            <v>4413.8599999999997</v>
          </cell>
        </row>
        <row r="7008">
          <cell r="A7008">
            <v>760</v>
          </cell>
          <cell r="B7008" t="str">
            <v>BOMBA SUBMERSIVEL, ELETRICA, TRIFASICA, POTENCIA 13 HP, DIAMETRO DO ROTOR 170 MM, BOCAL DE SAIDA DIAMETRO DE 3 POLEGADAS, HM/Q = 11 M / 68,40 M3/H A 72 M / 3,6 M3/H</v>
          </cell>
          <cell r="C7008" t="str">
            <v xml:space="preserve">UN    </v>
          </cell>
          <cell r="D7008">
            <v>24641.25</v>
          </cell>
        </row>
        <row r="7009">
          <cell r="A7009">
            <v>751</v>
          </cell>
          <cell r="B7009" t="str">
            <v>BOMBA SUBMERSIVEL, ELETRICA, TRIFASICA, POTENCIA 2,96 HP, DIAMETRO DO ROTOR 144 MM SEMIABERTO, BOCAL DE SAIDA DIAMETRO DE DUAS POLEGADAS, HM/Q = 2 M / 38,8 M3/H A 28 M / 5 M3/H</v>
          </cell>
          <cell r="C7009" t="str">
            <v xml:space="preserve">UN    </v>
          </cell>
          <cell r="D7009">
            <v>3880.99</v>
          </cell>
        </row>
        <row r="7010">
          <cell r="A7010">
            <v>754</v>
          </cell>
          <cell r="B7010" t="str">
            <v>BOMBA SUBMERSIVEL, ELETRICA, TRIFASICA, POTENCIA 3,75 HP, DIAMETRO DO ROTOR 90 MM SEMIABERTO, BOCAL DE SAIDA DIAMETRO DE 2 POLEGADAS, HM/Q = 5 M / 61,2 M3/H A 25,5 M / 3,6 M3/H</v>
          </cell>
          <cell r="C7010" t="str">
            <v xml:space="preserve">UN    </v>
          </cell>
          <cell r="D7010">
            <v>6160.31</v>
          </cell>
        </row>
        <row r="7011">
          <cell r="A7011">
            <v>14013</v>
          </cell>
          <cell r="B7011" t="str">
            <v>BOMBA TRIPLEX COM MOTOR A DIESEL, NACIONAL, DIAMETRO DE SUCCAO DE 2 1/2''</v>
          </cell>
          <cell r="C7011" t="str">
            <v xml:space="preserve">UN    </v>
          </cell>
          <cell r="D7011">
            <v>156369.12</v>
          </cell>
        </row>
        <row r="7012">
          <cell r="A7012">
            <v>39917</v>
          </cell>
          <cell r="B7012" t="str">
            <v>BOMBA TRIPLEX, PARA INJECAO DE CALDA DE CIMENTO, VAZAO MAXIMA DE *100* LITROS/MINUTO, PRESSAO MAXIMA DE *70* BAR, POTENCIA DE 15 CV</v>
          </cell>
          <cell r="C7012" t="str">
            <v xml:space="preserve">UN    </v>
          </cell>
          <cell r="D7012">
            <v>57579.95</v>
          </cell>
        </row>
        <row r="7013">
          <cell r="A7013">
            <v>5081</v>
          </cell>
          <cell r="B7013" t="str">
            <v>BORBOLETA EM LATAO FUNDIDO CROMADO, PARA TRAVAR JANELA TIPO GUILHOTINA</v>
          </cell>
          <cell r="C7013" t="str">
            <v xml:space="preserve">PAR   </v>
          </cell>
          <cell r="D7013">
            <v>18.850000000000001</v>
          </cell>
        </row>
        <row r="7014">
          <cell r="A7014">
            <v>38167</v>
          </cell>
          <cell r="B7014" t="str">
            <v>BORBOLETA EM ZAMAC CROMADO, PARA TRAVAR JANELA TIPO GUILHOTINA</v>
          </cell>
          <cell r="C7014" t="str">
            <v xml:space="preserve">PAR   </v>
          </cell>
          <cell r="D7014">
            <v>16.25</v>
          </cell>
        </row>
        <row r="7015">
          <cell r="A7015">
            <v>36145</v>
          </cell>
          <cell r="B7015" t="str">
            <v>BOTA DE PVC PRETA, CANO MEDIO, SEM FORRO</v>
          </cell>
          <cell r="C7015" t="str">
            <v xml:space="preserve">PAR   </v>
          </cell>
          <cell r="D7015">
            <v>28.22</v>
          </cell>
        </row>
        <row r="7016">
          <cell r="A7016">
            <v>12893</v>
          </cell>
          <cell r="B7016" t="str">
            <v>BOTA DE SEGURANCA COM BIQUEIRA DE ACO E COLARINHO ACOLCHOADO</v>
          </cell>
          <cell r="C7016" t="str">
            <v xml:space="preserve">PAR   </v>
          </cell>
          <cell r="D7016">
            <v>47.04</v>
          </cell>
        </row>
        <row r="7017">
          <cell r="A7017">
            <v>11685</v>
          </cell>
          <cell r="B7017" t="str">
            <v>BRACO / CANO PARA CHUVEIRO ELETRICO, EM ALUMINIO, 30 CM X 1/2 "</v>
          </cell>
          <cell r="C7017" t="str">
            <v xml:space="preserve">UN    </v>
          </cell>
          <cell r="D7017">
            <v>17.149999999999999</v>
          </cell>
        </row>
        <row r="7018">
          <cell r="A7018">
            <v>11679</v>
          </cell>
          <cell r="B7018" t="str">
            <v>BRACO OU HASTE COM CANOPLA PLASTICA, 1/2 ", PARA CHUVEIRO ELETRICO</v>
          </cell>
          <cell r="C7018" t="str">
            <v xml:space="preserve">UN    </v>
          </cell>
          <cell r="D7018">
            <v>5.67</v>
          </cell>
        </row>
        <row r="7019">
          <cell r="A7019">
            <v>11680</v>
          </cell>
          <cell r="B7019" t="str">
            <v>BRACO OU HASTE COM CANOPLA PLASTICA, 1/2 ", PARA CHUVEIRO SIMPLES</v>
          </cell>
          <cell r="C7019" t="str">
            <v xml:space="preserve">UN    </v>
          </cell>
          <cell r="D7019">
            <v>4.67</v>
          </cell>
        </row>
        <row r="7020">
          <cell r="A7020">
            <v>2512</v>
          </cell>
          <cell r="B7020" t="str">
            <v>BRACO P/ LUMINARIA PUBLICA 1 X 1,50M ROMAGNOLE OU EQUIV</v>
          </cell>
          <cell r="C7020" t="str">
            <v xml:space="preserve">UN    </v>
          </cell>
          <cell r="D7020">
            <v>18.77</v>
          </cell>
        </row>
        <row r="7021">
          <cell r="A7021">
            <v>4374</v>
          </cell>
          <cell r="B7021" t="str">
            <v>BUCHA DE NYLON SEM ABA S10</v>
          </cell>
          <cell r="C7021" t="str">
            <v xml:space="preserve">UN    </v>
          </cell>
          <cell r="D7021">
            <v>0.22</v>
          </cell>
        </row>
        <row r="7022">
          <cell r="A7022">
            <v>7568</v>
          </cell>
          <cell r="B7022" t="str">
            <v>BUCHA DE NYLON SEM ABA S10, COM PARAFUSO DE 6,10 X 65 MM EM ACO ZINCADO COM ROSCA SOBERBA, CABECA CHATA E FENDA PHILLIPS</v>
          </cell>
          <cell r="C7022" t="str">
            <v xml:space="preserve">UN    </v>
          </cell>
          <cell r="D7022">
            <v>0.36</v>
          </cell>
        </row>
        <row r="7023">
          <cell r="A7023">
            <v>7584</v>
          </cell>
          <cell r="B7023" t="str">
            <v>BUCHA DE NYLON SEM ABA S12, COM PARAFUSO DE 5/16" X 80 MM EM ACO ZINCADO COM ROSCA SOBERBA E CABECA SEXTAVADA</v>
          </cell>
          <cell r="C7023" t="str">
            <v xml:space="preserve">UN    </v>
          </cell>
          <cell r="D7023">
            <v>0.56000000000000005</v>
          </cell>
        </row>
        <row r="7024">
          <cell r="A7024">
            <v>11945</v>
          </cell>
          <cell r="B7024" t="str">
            <v>BUCHA DE NYLON SEM ABA S4</v>
          </cell>
          <cell r="C7024" t="str">
            <v xml:space="preserve">UN    </v>
          </cell>
          <cell r="D7024">
            <v>0.03</v>
          </cell>
        </row>
        <row r="7025">
          <cell r="A7025">
            <v>11946</v>
          </cell>
          <cell r="B7025" t="str">
            <v>BUCHA DE NYLON SEM ABA S5</v>
          </cell>
          <cell r="C7025" t="str">
            <v xml:space="preserve">UN    </v>
          </cell>
          <cell r="D7025">
            <v>0.04</v>
          </cell>
        </row>
        <row r="7026">
          <cell r="A7026">
            <v>4375</v>
          </cell>
          <cell r="B7026" t="str">
            <v>BUCHA DE NYLON SEM ABA S6</v>
          </cell>
          <cell r="C7026" t="str">
            <v xml:space="preserve">UN    </v>
          </cell>
          <cell r="D7026">
            <v>0.06</v>
          </cell>
        </row>
        <row r="7027">
          <cell r="A7027">
            <v>11950</v>
          </cell>
          <cell r="B7027" t="str">
            <v>BUCHA DE NYLON SEM ABA S6, COM PARAFUSO DE 4,20 X 40 MM EM ACO ZINCADO COM ROSCA SOBERBA, CABECA CHATA E FENDA PHILLIPS</v>
          </cell>
          <cell r="C7027" t="str">
            <v xml:space="preserve">UN    </v>
          </cell>
          <cell r="D7027">
            <v>0.12</v>
          </cell>
        </row>
        <row r="7028">
          <cell r="A7028">
            <v>4376</v>
          </cell>
          <cell r="B7028" t="str">
            <v>BUCHA DE NYLON SEM ABA S8</v>
          </cell>
          <cell r="C7028" t="str">
            <v xml:space="preserve">UN    </v>
          </cell>
          <cell r="D7028">
            <v>0.11</v>
          </cell>
        </row>
        <row r="7029">
          <cell r="A7029">
            <v>7583</v>
          </cell>
          <cell r="B7029" t="str">
            <v>BUCHA DE NYLON SEM ABA S8, COM PARAFUSO DE 4,80 X 50 MM EM ACO ZINCADO COM ROSCA SOBERBA, CABECA CHATA E FENDA PHILLIPS</v>
          </cell>
          <cell r="C7029" t="str">
            <v xml:space="preserve">UN    </v>
          </cell>
          <cell r="D7029">
            <v>0.25</v>
          </cell>
        </row>
        <row r="7030">
          <cell r="A7030">
            <v>4350</v>
          </cell>
          <cell r="B7030" t="str">
            <v>BUCHA DE NYLON, DIAMETRO DO FURO 8 MM, COMPRIMENTO 40 MM, COM PARAFUSO DE ROSCA SOBERBA, CABECA CHATA, FENDA SIMPLES, 4,8 X 50 MM</v>
          </cell>
          <cell r="C7030" t="str">
            <v xml:space="preserve">UN    </v>
          </cell>
          <cell r="D7030">
            <v>0.38</v>
          </cell>
        </row>
        <row r="7031">
          <cell r="A7031">
            <v>39886</v>
          </cell>
          <cell r="B7031" t="str">
            <v>BUCHA DE REDUCAO DE COBRE (REF 600-2) SEM ANEL DE SOLDA, PONTA X BOLSA, 22 X 15 MM</v>
          </cell>
          <cell r="C7031" t="str">
            <v xml:space="preserve">UN    </v>
          </cell>
          <cell r="D7031">
            <v>3.17</v>
          </cell>
        </row>
        <row r="7032">
          <cell r="A7032">
            <v>39887</v>
          </cell>
          <cell r="B7032" t="str">
            <v>BUCHA DE REDUCAO DE COBRE (REF 600-2) SEM ANEL DE SOLDA, PONTA X BOLSA, 28 X 22 MM</v>
          </cell>
          <cell r="C7032" t="str">
            <v xml:space="preserve">UN    </v>
          </cell>
          <cell r="D7032">
            <v>4.75</v>
          </cell>
        </row>
        <row r="7033">
          <cell r="A7033">
            <v>39888</v>
          </cell>
          <cell r="B7033" t="str">
            <v>BUCHA DE REDUCAO DE COBRE (REF 600-2) SEM ANEL DE SOLDA, PONTA X BOLSA, 35 X 28 MM</v>
          </cell>
          <cell r="C7033" t="str">
            <v xml:space="preserve">UN    </v>
          </cell>
          <cell r="D7033">
            <v>10.87</v>
          </cell>
        </row>
        <row r="7034">
          <cell r="A7034">
            <v>39890</v>
          </cell>
          <cell r="B7034" t="str">
            <v>BUCHA DE REDUCAO DE COBRE (REF 600-2) SEM ANEL DE SOLDA, PONTA X BOLSA, 42 X 35 MM</v>
          </cell>
          <cell r="C7034" t="str">
            <v xml:space="preserve">UN    </v>
          </cell>
          <cell r="D7034">
            <v>18.55</v>
          </cell>
        </row>
        <row r="7035">
          <cell r="A7035">
            <v>39891</v>
          </cell>
          <cell r="B7035" t="str">
            <v>BUCHA DE REDUCAO DE COBRE (REF 600-2) SEM ANEL DE SOLDA, PONTA X BOLSA, 54 X 42 MM</v>
          </cell>
          <cell r="C7035" t="str">
            <v xml:space="preserve">UN    </v>
          </cell>
          <cell r="D7035">
            <v>26.16</v>
          </cell>
        </row>
        <row r="7036">
          <cell r="A7036">
            <v>39892</v>
          </cell>
          <cell r="B7036" t="str">
            <v>BUCHA DE REDUCAO DE COBRE (REF 600-2) SEM ANEL DE SOLDA, PONTA X BOLSA, 66 X 54 MM</v>
          </cell>
          <cell r="C7036" t="str">
            <v xml:space="preserve">UN    </v>
          </cell>
          <cell r="D7036">
            <v>81.540000000000006</v>
          </cell>
        </row>
        <row r="7037">
          <cell r="A7037">
            <v>790</v>
          </cell>
          <cell r="B7037" t="str">
            <v>BUCHA DE REDUCAO DE FERRO GALVANIZADO, COM ROSCA BSP, DE 1 1/2" X 1 1/4"</v>
          </cell>
          <cell r="C7037" t="str">
            <v xml:space="preserve">UN    </v>
          </cell>
          <cell r="D7037">
            <v>12.31</v>
          </cell>
        </row>
        <row r="7038">
          <cell r="A7038">
            <v>766</v>
          </cell>
          <cell r="B7038" t="str">
            <v>BUCHA DE REDUCAO DE FERRO GALVANIZADO, COM ROSCA BSP, DE 1 1/2" X 1/2"</v>
          </cell>
          <cell r="C7038" t="str">
            <v xml:space="preserve">UN    </v>
          </cell>
          <cell r="D7038">
            <v>12.31</v>
          </cell>
        </row>
        <row r="7039">
          <cell r="A7039">
            <v>791</v>
          </cell>
          <cell r="B7039" t="str">
            <v>BUCHA DE REDUCAO DE FERRO GALVANIZADO, COM ROSCA BSP, DE 1 1/2" X 1"</v>
          </cell>
          <cell r="C7039" t="str">
            <v xml:space="preserve">UN    </v>
          </cell>
          <cell r="D7039">
            <v>12.31</v>
          </cell>
        </row>
        <row r="7040">
          <cell r="A7040">
            <v>767</v>
          </cell>
          <cell r="B7040" t="str">
            <v>BUCHA DE REDUCAO DE FERRO GALVANIZADO, COM ROSCA BSP, DE 1 1/2" X 3/4"</v>
          </cell>
          <cell r="C7040" t="str">
            <v xml:space="preserve">UN    </v>
          </cell>
          <cell r="D7040">
            <v>12.31</v>
          </cell>
        </row>
        <row r="7041">
          <cell r="A7041">
            <v>768</v>
          </cell>
          <cell r="B7041" t="str">
            <v>BUCHA DE REDUCAO DE FERRO GALVANIZADO, COM ROSCA BSP, DE 1 1/4" X 1/2"</v>
          </cell>
          <cell r="C7041" t="str">
            <v xml:space="preserve">UN    </v>
          </cell>
          <cell r="D7041">
            <v>9.66</v>
          </cell>
        </row>
        <row r="7042">
          <cell r="A7042">
            <v>789</v>
          </cell>
          <cell r="B7042" t="str">
            <v>BUCHA DE REDUCAO DE FERRO GALVANIZADO, COM ROSCA BSP, DE 1 1/4" X 1"</v>
          </cell>
          <cell r="C7042" t="str">
            <v xml:space="preserve">UN    </v>
          </cell>
          <cell r="D7042">
            <v>9.4600000000000009</v>
          </cell>
        </row>
        <row r="7043">
          <cell r="A7043">
            <v>769</v>
          </cell>
          <cell r="B7043" t="str">
            <v>BUCHA DE REDUCAO DE FERRO GALVANIZADO, COM ROSCA BSP, DE 1 1/4" X 3/4"</v>
          </cell>
          <cell r="C7043" t="str">
            <v xml:space="preserve">UN    </v>
          </cell>
          <cell r="D7043">
            <v>9.66</v>
          </cell>
        </row>
        <row r="7044">
          <cell r="A7044">
            <v>770</v>
          </cell>
          <cell r="B7044" t="str">
            <v>BUCHA DE REDUCAO DE FERRO GALVANIZADO, COM ROSCA BSP, DE 1/2" X 1/4"</v>
          </cell>
          <cell r="C7044" t="str">
            <v xml:space="preserve">UN    </v>
          </cell>
          <cell r="D7044">
            <v>3.41</v>
          </cell>
        </row>
        <row r="7045">
          <cell r="A7045">
            <v>12394</v>
          </cell>
          <cell r="B7045" t="str">
            <v>BUCHA DE REDUCAO DE FERRO GALVANIZADO, COM ROSCA BSP, DE 1/2" X 3/8"</v>
          </cell>
          <cell r="C7045" t="str">
            <v xml:space="preserve">UN    </v>
          </cell>
          <cell r="D7045">
            <v>3.41</v>
          </cell>
        </row>
        <row r="7046">
          <cell r="A7046">
            <v>764</v>
          </cell>
          <cell r="B7046" t="str">
            <v>BUCHA DE REDUCAO DE FERRO GALVANIZADO, COM ROSCA BSP, DE 1" X 1/2"</v>
          </cell>
          <cell r="C7046" t="str">
            <v xml:space="preserve">UN    </v>
          </cell>
          <cell r="D7046">
            <v>5.95</v>
          </cell>
        </row>
        <row r="7047">
          <cell r="A7047">
            <v>765</v>
          </cell>
          <cell r="B7047" t="str">
            <v>BUCHA DE REDUCAO DE FERRO GALVANIZADO, COM ROSCA BSP, DE 1" X 3/4"</v>
          </cell>
          <cell r="C7047" t="str">
            <v xml:space="preserve">UN    </v>
          </cell>
          <cell r="D7047">
            <v>5.95</v>
          </cell>
        </row>
        <row r="7048">
          <cell r="A7048">
            <v>787</v>
          </cell>
          <cell r="B7048" t="str">
            <v>BUCHA DE REDUCAO DE FERRO GALVANIZADO, COM ROSCA BSP, DE 2 1/2" X 1 1/2"</v>
          </cell>
          <cell r="C7048" t="str">
            <v xml:space="preserve">UN    </v>
          </cell>
          <cell r="D7048">
            <v>26.58</v>
          </cell>
        </row>
        <row r="7049">
          <cell r="A7049">
            <v>774</v>
          </cell>
          <cell r="B7049" t="str">
            <v>BUCHA DE REDUCAO DE FERRO GALVANIZADO, COM ROSCA BSP, DE 2 1/2" X 1 1/4"</v>
          </cell>
          <cell r="C7049" t="str">
            <v xml:space="preserve">UN    </v>
          </cell>
          <cell r="D7049">
            <v>26.58</v>
          </cell>
        </row>
        <row r="7050">
          <cell r="A7050">
            <v>773</v>
          </cell>
          <cell r="B7050" t="str">
            <v>BUCHA DE REDUCAO DE FERRO GALVANIZADO, COM ROSCA BSP, DE 2 1/2" X 1"</v>
          </cell>
          <cell r="C7050" t="str">
            <v xml:space="preserve">UN    </v>
          </cell>
          <cell r="D7050">
            <v>26.58</v>
          </cell>
        </row>
        <row r="7051">
          <cell r="A7051">
            <v>775</v>
          </cell>
          <cell r="B7051" t="str">
            <v>BUCHA DE REDUCAO DE FERRO GALVANIZADO, COM ROSCA BSP, DE 2 1/2" X 2"</v>
          </cell>
          <cell r="C7051" t="str">
            <v xml:space="preserve">UN    </v>
          </cell>
          <cell r="D7051">
            <v>26.58</v>
          </cell>
        </row>
        <row r="7052">
          <cell r="A7052">
            <v>788</v>
          </cell>
          <cell r="B7052" t="str">
            <v>BUCHA DE REDUCAO DE FERRO GALVANIZADO, COM ROSCA BSP, DE 2" X 1 1/2"</v>
          </cell>
          <cell r="C7052" t="str">
            <v xml:space="preserve">UN    </v>
          </cell>
          <cell r="D7052">
            <v>16.52</v>
          </cell>
        </row>
        <row r="7053">
          <cell r="A7053">
            <v>772</v>
          </cell>
          <cell r="B7053" t="str">
            <v>BUCHA DE REDUCAO DE FERRO GALVANIZADO, COM ROSCA BSP, DE 2" X 1 1/4"</v>
          </cell>
          <cell r="C7053" t="str">
            <v xml:space="preserve">UN    </v>
          </cell>
          <cell r="D7053">
            <v>16.52</v>
          </cell>
        </row>
        <row r="7054">
          <cell r="A7054">
            <v>771</v>
          </cell>
          <cell r="B7054" t="str">
            <v>BUCHA DE REDUCAO DE FERRO GALVANIZADO, COM ROSCA BSP, DE 2" X 1"</v>
          </cell>
          <cell r="C7054" t="str">
            <v xml:space="preserve">UN    </v>
          </cell>
          <cell r="D7054">
            <v>16.52</v>
          </cell>
        </row>
        <row r="7055">
          <cell r="A7055">
            <v>779</v>
          </cell>
          <cell r="B7055" t="str">
            <v>BUCHA DE REDUCAO DE FERRO GALVANIZADO, COM ROSCA BSP, DE 3/4" X 1/2"</v>
          </cell>
          <cell r="C7055" t="str">
            <v xml:space="preserve">UN    </v>
          </cell>
          <cell r="D7055">
            <v>4.0999999999999996</v>
          </cell>
        </row>
        <row r="7056">
          <cell r="A7056">
            <v>776</v>
          </cell>
          <cell r="B7056" t="str">
            <v>BUCHA DE REDUCAO DE FERRO GALVANIZADO, COM ROSCA BSP, DE 3" X 1 1/2"</v>
          </cell>
          <cell r="C7056" t="str">
            <v xml:space="preserve">UN    </v>
          </cell>
          <cell r="D7056">
            <v>39.18</v>
          </cell>
        </row>
        <row r="7057">
          <cell r="A7057">
            <v>777</v>
          </cell>
          <cell r="B7057" t="str">
            <v>BUCHA DE REDUCAO DE FERRO GALVANIZADO, COM ROSCA BSP, DE 3" X 1 1/4"</v>
          </cell>
          <cell r="C7057" t="str">
            <v xml:space="preserve">UN    </v>
          </cell>
          <cell r="D7057">
            <v>38.090000000000003</v>
          </cell>
        </row>
        <row r="7058">
          <cell r="A7058">
            <v>780</v>
          </cell>
          <cell r="B7058" t="str">
            <v>BUCHA DE REDUCAO DE FERRO GALVANIZADO, COM ROSCA BSP, DE 3" X 2 1/2"</v>
          </cell>
          <cell r="C7058" t="str">
            <v xml:space="preserve">UN    </v>
          </cell>
          <cell r="D7058">
            <v>38.28</v>
          </cell>
        </row>
        <row r="7059">
          <cell r="A7059">
            <v>778</v>
          </cell>
          <cell r="B7059" t="str">
            <v>BUCHA DE REDUCAO DE FERRO GALVANIZADO, COM ROSCA BSP, DE 3" X 2"</v>
          </cell>
          <cell r="C7059" t="str">
            <v xml:space="preserve">UN    </v>
          </cell>
          <cell r="D7059">
            <v>39.18</v>
          </cell>
        </row>
        <row r="7060">
          <cell r="A7060">
            <v>781</v>
          </cell>
          <cell r="B7060" t="str">
            <v>BUCHA DE REDUCAO DE FERRO GALVANIZADO, COM ROSCA BSP, DE 4" X 2 1/2"</v>
          </cell>
          <cell r="C7060" t="str">
            <v xml:space="preserve">UN    </v>
          </cell>
          <cell r="D7060">
            <v>72.39</v>
          </cell>
        </row>
        <row r="7061">
          <cell r="A7061">
            <v>786</v>
          </cell>
          <cell r="B7061" t="str">
            <v>BUCHA DE REDUCAO DE FERRO GALVANIZADO, COM ROSCA BSP, DE 4" X 2"</v>
          </cell>
          <cell r="C7061" t="str">
            <v xml:space="preserve">UN    </v>
          </cell>
          <cell r="D7061">
            <v>72.39</v>
          </cell>
        </row>
        <row r="7062">
          <cell r="A7062">
            <v>782</v>
          </cell>
          <cell r="B7062" t="str">
            <v>BUCHA DE REDUCAO DE FERRO GALVANIZADO, COM ROSCA BSP, DE 4" X 3"</v>
          </cell>
          <cell r="C7062" t="str">
            <v xml:space="preserve">UN    </v>
          </cell>
          <cell r="D7062">
            <v>72.39</v>
          </cell>
        </row>
        <row r="7063">
          <cell r="A7063">
            <v>783</v>
          </cell>
          <cell r="B7063" t="str">
            <v>BUCHA DE REDUCAO DE FERRO GALVANIZADO, COM ROSCA BSP, DE 5" X 4"</v>
          </cell>
          <cell r="C7063" t="str">
            <v xml:space="preserve">UN    </v>
          </cell>
          <cell r="D7063">
            <v>198.12</v>
          </cell>
        </row>
        <row r="7064">
          <cell r="A7064">
            <v>785</v>
          </cell>
          <cell r="B7064" t="str">
            <v>BUCHA DE REDUCAO DE FERRO GALVANIZADO, COM ROSCA BSP, DE 6" X 4"</v>
          </cell>
          <cell r="C7064" t="str">
            <v xml:space="preserve">UN    </v>
          </cell>
          <cell r="D7064">
            <v>209.34</v>
          </cell>
        </row>
        <row r="7065">
          <cell r="A7065">
            <v>784</v>
          </cell>
          <cell r="B7065" t="str">
            <v>BUCHA DE REDUCAO DE FERRO GALVANIZADO, COM ROSCA BSP, DE 6" X 5"</v>
          </cell>
          <cell r="C7065" t="str">
            <v xml:space="preserve">UN    </v>
          </cell>
          <cell r="D7065">
            <v>224.57</v>
          </cell>
        </row>
        <row r="7066">
          <cell r="A7066">
            <v>831</v>
          </cell>
          <cell r="B7066" t="str">
            <v>BUCHA DE REDUCAO DE PVC, SOLDAVEL, CURTA, COM 110 X 85 MM, PARA AGUA FRIA PREDIAL</v>
          </cell>
          <cell r="C7066" t="str">
            <v xml:space="preserve">UN    </v>
          </cell>
          <cell r="D7066">
            <v>50.03</v>
          </cell>
        </row>
        <row r="7067">
          <cell r="A7067">
            <v>828</v>
          </cell>
          <cell r="B7067" t="str">
            <v>BUCHA DE REDUCAO DE PVC, SOLDAVEL, CURTA, COM 25 X 20 MM, PARA AGUA FRIA PREDIAL</v>
          </cell>
          <cell r="C7067" t="str">
            <v xml:space="preserve">UN    </v>
          </cell>
          <cell r="D7067">
            <v>0.28000000000000003</v>
          </cell>
        </row>
        <row r="7068">
          <cell r="A7068">
            <v>829</v>
          </cell>
          <cell r="B7068" t="str">
            <v>BUCHA DE REDUCAO DE PVC, SOLDAVEL, CURTA, COM 32 X 25 MM, PARA AGUA FRIA PREDIAL</v>
          </cell>
          <cell r="C7068" t="str">
            <v xml:space="preserve">UN    </v>
          </cell>
          <cell r="D7068">
            <v>0.6</v>
          </cell>
        </row>
        <row r="7069">
          <cell r="A7069">
            <v>812</v>
          </cell>
          <cell r="B7069" t="str">
            <v>BUCHA DE REDUCAO DE PVC, SOLDAVEL, CURTA, COM 40 X 32 MM, PARA AGUA FRIA PREDIAL</v>
          </cell>
          <cell r="C7069" t="str">
            <v xml:space="preserve">UN    </v>
          </cell>
          <cell r="D7069">
            <v>1.31</v>
          </cell>
        </row>
        <row r="7070">
          <cell r="A7070">
            <v>819</v>
          </cell>
          <cell r="B7070" t="str">
            <v>BUCHA DE REDUCAO DE PVC, SOLDAVEL, CURTA, COM 50 X 40 MM, PARA AGUA FRIA PREDIAL</v>
          </cell>
          <cell r="C7070" t="str">
            <v xml:space="preserve">UN    </v>
          </cell>
          <cell r="D7070">
            <v>2.16</v>
          </cell>
        </row>
        <row r="7071">
          <cell r="A7071">
            <v>818</v>
          </cell>
          <cell r="B7071" t="str">
            <v>BUCHA DE REDUCAO DE PVC, SOLDAVEL, CURTA, COM 60 X 50 MM, PARA AGUA FRIA PREDIAL</v>
          </cell>
          <cell r="C7071" t="str">
            <v xml:space="preserve">UN    </v>
          </cell>
          <cell r="D7071">
            <v>3.63</v>
          </cell>
        </row>
        <row r="7072">
          <cell r="A7072">
            <v>823</v>
          </cell>
          <cell r="B7072" t="str">
            <v>BUCHA DE REDUCAO DE PVC, SOLDAVEL, CURTA, COM 75 X 60 MM, PARA AGUA FRIA PREDIAL</v>
          </cell>
          <cell r="C7072" t="str">
            <v xml:space="preserve">UN    </v>
          </cell>
          <cell r="D7072">
            <v>10.94</v>
          </cell>
        </row>
        <row r="7073">
          <cell r="A7073">
            <v>830</v>
          </cell>
          <cell r="B7073" t="str">
            <v>BUCHA DE REDUCAO DE PVC, SOLDAVEL, CURTA, COM 85 X 75 MM, PARA AGUA FRIA PREDIAL</v>
          </cell>
          <cell r="C7073" t="str">
            <v xml:space="preserve">UN    </v>
          </cell>
          <cell r="D7073">
            <v>9.01</v>
          </cell>
        </row>
        <row r="7074">
          <cell r="A7074">
            <v>826</v>
          </cell>
          <cell r="B7074" t="str">
            <v>BUCHA DE REDUCAO DE PVC, SOLDAVEL, LONGA, COM 110 X 60 MM, PARA AGUA FRIA PREDIAL</v>
          </cell>
          <cell r="C7074" t="str">
            <v xml:space="preserve">UN    </v>
          </cell>
          <cell r="D7074">
            <v>28.06</v>
          </cell>
        </row>
        <row r="7075">
          <cell r="A7075">
            <v>827</v>
          </cell>
          <cell r="B7075" t="str">
            <v>BUCHA DE REDUCAO DE PVC, SOLDAVEL, LONGA, COM 110 X 75 MM, PARA AGUA FRIA PREDIAL</v>
          </cell>
          <cell r="C7075" t="str">
            <v xml:space="preserve">UN    </v>
          </cell>
          <cell r="D7075">
            <v>23.71</v>
          </cell>
        </row>
        <row r="7076">
          <cell r="A7076">
            <v>832</v>
          </cell>
          <cell r="B7076" t="str">
            <v>BUCHA DE REDUCAO DE PVC, SOLDAVEL, LONGA, COM 32 X 20 MM, PARA AGUA FRIA PREDIAL</v>
          </cell>
          <cell r="C7076" t="str">
            <v xml:space="preserve">UN    </v>
          </cell>
          <cell r="D7076">
            <v>1.64</v>
          </cell>
        </row>
        <row r="7077">
          <cell r="A7077">
            <v>833</v>
          </cell>
          <cell r="B7077" t="str">
            <v>BUCHA DE REDUCAO DE PVC, SOLDAVEL, LONGA, COM 40 X 20 MM, PARA AGUA FRIA PREDIAL</v>
          </cell>
          <cell r="C7077" t="str">
            <v xml:space="preserve">UN    </v>
          </cell>
          <cell r="D7077">
            <v>2.3199999999999998</v>
          </cell>
        </row>
        <row r="7078">
          <cell r="A7078">
            <v>834</v>
          </cell>
          <cell r="B7078" t="str">
            <v>BUCHA DE REDUCAO DE PVC, SOLDAVEL, LONGA, COM 40 X 25 MM, PARA AGUA FRIA PREDIAL</v>
          </cell>
          <cell r="C7078" t="str">
            <v xml:space="preserve">UN    </v>
          </cell>
          <cell r="D7078">
            <v>2.5499999999999998</v>
          </cell>
        </row>
        <row r="7079">
          <cell r="A7079">
            <v>825</v>
          </cell>
          <cell r="B7079" t="str">
            <v>BUCHA DE REDUCAO DE PVC, SOLDAVEL, LONGA, COM 50 X 20 MM, PARA AGUA FRIA PREDIAL</v>
          </cell>
          <cell r="C7079" t="str">
            <v xml:space="preserve">UN    </v>
          </cell>
          <cell r="D7079">
            <v>2.84</v>
          </cell>
        </row>
        <row r="7080">
          <cell r="A7080">
            <v>813</v>
          </cell>
          <cell r="B7080" t="str">
            <v>BUCHA DE REDUCAO DE PVC, SOLDAVEL, LONGA, COM 50 X 25 MM, PARA AGUA FRIA PREDIAL</v>
          </cell>
          <cell r="C7080" t="str">
            <v xml:space="preserve">UN    </v>
          </cell>
          <cell r="D7080">
            <v>2.79</v>
          </cell>
        </row>
        <row r="7081">
          <cell r="A7081">
            <v>820</v>
          </cell>
          <cell r="B7081" t="str">
            <v>BUCHA DE REDUCAO DE PVC, SOLDAVEL, LONGA, COM 50 X 32 MM, PARA AGUA FRIA PREDIAL</v>
          </cell>
          <cell r="C7081" t="str">
            <v xml:space="preserve">UN    </v>
          </cell>
          <cell r="D7081">
            <v>3.55</v>
          </cell>
        </row>
        <row r="7082">
          <cell r="A7082">
            <v>816</v>
          </cell>
          <cell r="B7082" t="str">
            <v>BUCHA DE REDUCAO DE PVC, SOLDAVEL, LONGA, COM 60 X 25 MM, PARA AGUA FRIA PREDIAL</v>
          </cell>
          <cell r="C7082" t="str">
            <v xml:space="preserve">UN    </v>
          </cell>
          <cell r="D7082">
            <v>6.04</v>
          </cell>
        </row>
        <row r="7083">
          <cell r="A7083">
            <v>814</v>
          </cell>
          <cell r="B7083" t="str">
            <v>BUCHA DE REDUCAO DE PVC, SOLDAVEL, LONGA, COM 60 X 32 MM, PARA AGUA FRIA PREDIAL</v>
          </cell>
          <cell r="C7083" t="str">
            <v xml:space="preserve">UN    </v>
          </cell>
          <cell r="D7083">
            <v>7.3</v>
          </cell>
        </row>
        <row r="7084">
          <cell r="A7084">
            <v>815</v>
          </cell>
          <cell r="B7084" t="str">
            <v>BUCHA DE REDUCAO DE PVC, SOLDAVEL, LONGA, COM 60 X 40 MM, PARA AGUA FRIA PREDIAL</v>
          </cell>
          <cell r="C7084" t="str">
            <v xml:space="preserve">UN    </v>
          </cell>
          <cell r="D7084">
            <v>7.88</v>
          </cell>
        </row>
        <row r="7085">
          <cell r="A7085">
            <v>822</v>
          </cell>
          <cell r="B7085" t="str">
            <v>BUCHA DE REDUCAO DE PVC, SOLDAVEL, LONGA, COM 60 X 50 MM, PARA AGUA FRIA PREDIAL</v>
          </cell>
          <cell r="C7085" t="str">
            <v xml:space="preserve">UN    </v>
          </cell>
          <cell r="D7085">
            <v>9.6</v>
          </cell>
        </row>
        <row r="7086">
          <cell r="A7086">
            <v>821</v>
          </cell>
          <cell r="B7086" t="str">
            <v>BUCHA DE REDUCAO DE PVC, SOLDAVEL, LONGA, COM 75 X 50 MM, PARA AGUA FRIA PREDIAL</v>
          </cell>
          <cell r="C7086" t="str">
            <v xml:space="preserve">UN    </v>
          </cell>
          <cell r="D7086">
            <v>11.23</v>
          </cell>
        </row>
        <row r="7087">
          <cell r="A7087">
            <v>817</v>
          </cell>
          <cell r="B7087" t="str">
            <v>BUCHA DE REDUCAO DE PVC, SOLDAVEL, LONGA, COM 85 X 60 MM, PARA AGUA FRIA PREDIAL</v>
          </cell>
          <cell r="C7087" t="str">
            <v xml:space="preserve">UN    </v>
          </cell>
          <cell r="D7087">
            <v>13.35</v>
          </cell>
        </row>
        <row r="7088">
          <cell r="A7088">
            <v>20086</v>
          </cell>
          <cell r="B7088" t="str">
            <v>BUCHA DE REDUCAO DE PVC, SOLDAVEL, LONGA, 50 X 40 MM, PARA ESGOTO PREDIAL</v>
          </cell>
          <cell r="C7088" t="str">
            <v xml:space="preserve">UN    </v>
          </cell>
          <cell r="D7088">
            <v>1.3</v>
          </cell>
        </row>
        <row r="7089">
          <cell r="A7089">
            <v>39191</v>
          </cell>
          <cell r="B7089" t="str">
            <v>BUCHA DE REDUCAO EM ALUMINIO, COM ROSCA, DE 1 1/2" X 1 1/4", PARA ELETRODUTO</v>
          </cell>
          <cell r="C7089" t="str">
            <v xml:space="preserve">UN    </v>
          </cell>
          <cell r="D7089">
            <v>11.7</v>
          </cell>
        </row>
        <row r="7090">
          <cell r="A7090">
            <v>39190</v>
          </cell>
          <cell r="B7090" t="str">
            <v>BUCHA DE REDUCAO EM ALUMINIO, COM ROSCA, DE 1 1/2" X 1", PARA ELETRODUTO</v>
          </cell>
          <cell r="C7090" t="str">
            <v xml:space="preserve">UN    </v>
          </cell>
          <cell r="D7090">
            <v>12.22</v>
          </cell>
        </row>
        <row r="7091">
          <cell r="A7091">
            <v>39189</v>
          </cell>
          <cell r="B7091" t="str">
            <v>BUCHA DE REDUCAO EM ALUMINIO, COM ROSCA, DE 1 1/2" X 3/4", PARA ELETRODUTO</v>
          </cell>
          <cell r="C7091" t="str">
            <v xml:space="preserve">UN    </v>
          </cell>
          <cell r="D7091">
            <v>12.93</v>
          </cell>
        </row>
        <row r="7092">
          <cell r="A7092">
            <v>39186</v>
          </cell>
          <cell r="B7092" t="str">
            <v>BUCHA DE REDUCAO EM ALUMINIO, COM ROSCA, DE 1 1/4" X 1/2", PARA ELETRODUTO</v>
          </cell>
          <cell r="C7092" t="str">
            <v xml:space="preserve">UN    </v>
          </cell>
          <cell r="D7092">
            <v>11.57</v>
          </cell>
        </row>
        <row r="7093">
          <cell r="A7093">
            <v>39188</v>
          </cell>
          <cell r="B7093" t="str">
            <v>BUCHA DE REDUCAO EM ALUMINIO, COM ROSCA, DE 1 1/4" X 1", PARA ELETRODUTO</v>
          </cell>
          <cell r="C7093" t="str">
            <v xml:space="preserve">UN    </v>
          </cell>
          <cell r="D7093">
            <v>9.52</v>
          </cell>
        </row>
        <row r="7094">
          <cell r="A7094">
            <v>39187</v>
          </cell>
          <cell r="B7094" t="str">
            <v>BUCHA DE REDUCAO EM ALUMINIO, COM ROSCA, DE 1 1/4" X 3/4", PARA ELETRODUTO</v>
          </cell>
          <cell r="C7094" t="str">
            <v xml:space="preserve">UN    </v>
          </cell>
          <cell r="D7094">
            <v>9.98</v>
          </cell>
        </row>
        <row r="7095">
          <cell r="A7095">
            <v>39184</v>
          </cell>
          <cell r="B7095" t="str">
            <v>BUCHA DE REDUCAO EM ALUMINIO, COM ROSCA, DE 1" X 1/2", PARA ELETRODUTO</v>
          </cell>
          <cell r="C7095" t="str">
            <v xml:space="preserve">UN    </v>
          </cell>
          <cell r="D7095">
            <v>3.75</v>
          </cell>
        </row>
        <row r="7096">
          <cell r="A7096">
            <v>39185</v>
          </cell>
          <cell r="B7096" t="str">
            <v>BUCHA DE REDUCAO EM ALUMINIO, COM ROSCA, DE 1" X 3/4", PARA ELETRODUTO</v>
          </cell>
          <cell r="C7096" t="str">
            <v xml:space="preserve">UN    </v>
          </cell>
          <cell r="D7096">
            <v>3.42</v>
          </cell>
        </row>
        <row r="7097">
          <cell r="A7097">
            <v>39198</v>
          </cell>
          <cell r="B7097" t="str">
            <v>BUCHA DE REDUCAO EM ALUMINIO, COM ROSCA, DE 2 1/2" X 1 1/2", PARA ELETRODUTO</v>
          </cell>
          <cell r="C7097" t="str">
            <v xml:space="preserve">UN    </v>
          </cell>
          <cell r="D7097">
            <v>38.380000000000003</v>
          </cell>
        </row>
        <row r="7098">
          <cell r="A7098">
            <v>39197</v>
          </cell>
          <cell r="B7098" t="str">
            <v>BUCHA DE REDUCAO EM ALUMINIO, COM ROSCA, DE 2 1/2" X 1 1/4", PARA ELETRODUTO</v>
          </cell>
          <cell r="C7098" t="str">
            <v xml:space="preserve">UN    </v>
          </cell>
          <cell r="D7098">
            <v>40.090000000000003</v>
          </cell>
        </row>
        <row r="7099">
          <cell r="A7099">
            <v>39196</v>
          </cell>
          <cell r="B7099" t="str">
            <v>BUCHA DE REDUCAO EM ALUMINIO, COM ROSCA, DE 2 1/2" X 1", PARA ELETRODUTO</v>
          </cell>
          <cell r="C7099" t="str">
            <v xml:space="preserve">UN    </v>
          </cell>
          <cell r="D7099">
            <v>41.35</v>
          </cell>
        </row>
        <row r="7100">
          <cell r="A7100">
            <v>39199</v>
          </cell>
          <cell r="B7100" t="str">
            <v>BUCHA DE REDUCAO EM ALUMINIO, COM ROSCA, DE 2 1/2" X 2", PARA ELETRODUTO</v>
          </cell>
          <cell r="C7100" t="str">
            <v xml:space="preserve">UN    </v>
          </cell>
          <cell r="D7100">
            <v>36.93</v>
          </cell>
        </row>
        <row r="7101">
          <cell r="A7101">
            <v>39195</v>
          </cell>
          <cell r="B7101" t="str">
            <v>BUCHA DE REDUCAO EM ALUMINIO, COM ROSCA, DE 2" X 1 1/2", PARA ELETRODUTO</v>
          </cell>
          <cell r="C7101" t="str">
            <v xml:space="preserve">UN    </v>
          </cell>
          <cell r="D7101">
            <v>21.32</v>
          </cell>
        </row>
        <row r="7102">
          <cell r="A7102">
            <v>39194</v>
          </cell>
          <cell r="B7102" t="str">
            <v>BUCHA DE REDUCAO EM ALUMINIO, COM ROSCA, DE 2" X 1 1/4", PARA ELETRODUTO</v>
          </cell>
          <cell r="C7102" t="str">
            <v xml:space="preserve">UN    </v>
          </cell>
          <cell r="D7102">
            <v>22.81</v>
          </cell>
        </row>
        <row r="7103">
          <cell r="A7103">
            <v>39193</v>
          </cell>
          <cell r="B7103" t="str">
            <v>BUCHA DE REDUCAO EM ALUMINIO, COM ROSCA, DE 2" X 1", PARA ELETRODUTO</v>
          </cell>
          <cell r="C7103" t="str">
            <v xml:space="preserve">UN    </v>
          </cell>
          <cell r="D7103">
            <v>25</v>
          </cell>
        </row>
        <row r="7104">
          <cell r="A7104">
            <v>39192</v>
          </cell>
          <cell r="B7104" t="str">
            <v>BUCHA DE REDUCAO EM ALUMINIO, COM ROSCA, DE 2" X 3/4", PARA ELETRODUTO</v>
          </cell>
          <cell r="C7104" t="str">
            <v xml:space="preserve">UN    </v>
          </cell>
          <cell r="D7104">
            <v>26.01</v>
          </cell>
        </row>
        <row r="7105">
          <cell r="A7105">
            <v>39920</v>
          </cell>
          <cell r="B7105" t="str">
            <v>BUCHA DE REDUCAO EM ALUMINIO, COM ROSCA, DE 3/4" X 1/2",  PARA ELETRODUTO</v>
          </cell>
          <cell r="C7105" t="str">
            <v xml:space="preserve">UN    </v>
          </cell>
          <cell r="D7105">
            <v>3.15</v>
          </cell>
        </row>
        <row r="7106">
          <cell r="A7106">
            <v>39201</v>
          </cell>
          <cell r="B7106" t="str">
            <v>BUCHA DE REDUCAO EM ALUMINIO, COM ROSCA, DE 3" X 1 1/2", PARA ELETRODUTO</v>
          </cell>
          <cell r="C7106" t="str">
            <v xml:space="preserve">UN    </v>
          </cell>
          <cell r="D7106">
            <v>45.88</v>
          </cell>
        </row>
        <row r="7107">
          <cell r="A7107">
            <v>39200</v>
          </cell>
          <cell r="B7107" t="str">
            <v>BUCHA DE REDUCAO EM ALUMINIO, COM ROSCA, DE 3" X 1 1/4", PARA ELETRODUTO</v>
          </cell>
          <cell r="C7107" t="str">
            <v xml:space="preserve">UN    </v>
          </cell>
          <cell r="D7107">
            <v>46.25</v>
          </cell>
        </row>
        <row r="7108">
          <cell r="A7108">
            <v>39203</v>
          </cell>
          <cell r="B7108" t="str">
            <v>BUCHA DE REDUCAO EM ALUMINIO, COM ROSCA, DE 3" X 2 1/2", PARA ELETRODUTO</v>
          </cell>
          <cell r="C7108" t="str">
            <v xml:space="preserve">UN    </v>
          </cell>
          <cell r="D7108">
            <v>37.35</v>
          </cell>
        </row>
        <row r="7109">
          <cell r="A7109">
            <v>39202</v>
          </cell>
          <cell r="B7109" t="str">
            <v>BUCHA DE REDUCAO EM ALUMINIO, COM ROSCA, DE 3" X 2", PARA ELETRODUTO</v>
          </cell>
          <cell r="C7109" t="str">
            <v xml:space="preserve">UN    </v>
          </cell>
          <cell r="D7109">
            <v>43.87</v>
          </cell>
        </row>
        <row r="7110">
          <cell r="A7110">
            <v>39205</v>
          </cell>
          <cell r="B7110" t="str">
            <v>BUCHA DE REDUCAO EM ALUMINIO, COM ROSCA, DE 4" X 2 1/2", PARA ELETRODUTO</v>
          </cell>
          <cell r="C7110" t="str">
            <v xml:space="preserve">UN    </v>
          </cell>
          <cell r="D7110">
            <v>73.2</v>
          </cell>
        </row>
        <row r="7111">
          <cell r="A7111">
            <v>39204</v>
          </cell>
          <cell r="B7111" t="str">
            <v>BUCHA DE REDUCAO EM ALUMINIO, COM ROSCA, DE 4" X 2", PARA ELETRODUTO</v>
          </cell>
          <cell r="C7111" t="str">
            <v xml:space="preserve">UN    </v>
          </cell>
          <cell r="D7111">
            <v>74.97</v>
          </cell>
        </row>
        <row r="7112">
          <cell r="A7112">
            <v>39206</v>
          </cell>
          <cell r="B7112" t="str">
            <v>BUCHA DE REDUCAO EM ALUMINIO, COM ROSCA, DE 4" X 3", PARA ELETRODUTO</v>
          </cell>
          <cell r="C7112" t="str">
            <v xml:space="preserve">UN    </v>
          </cell>
          <cell r="D7112">
            <v>71.12</v>
          </cell>
        </row>
        <row r="7113">
          <cell r="A7113">
            <v>797</v>
          </cell>
          <cell r="B7113" t="str">
            <v>BUCHA DE REDUCAO PVC ROSCAVEL 1 1/2" X 1"</v>
          </cell>
          <cell r="C7113" t="str">
            <v xml:space="preserve">UN    </v>
          </cell>
          <cell r="D7113">
            <v>5.22</v>
          </cell>
        </row>
        <row r="7114">
          <cell r="A7114">
            <v>798</v>
          </cell>
          <cell r="B7114" t="str">
            <v>BUCHA DE REDUCAO PVC ROSCAVEL 3/4" X 1/2"</v>
          </cell>
          <cell r="C7114" t="str">
            <v xml:space="preserve">UN    </v>
          </cell>
          <cell r="D7114">
            <v>0.71</v>
          </cell>
        </row>
        <row r="7115">
          <cell r="A7115">
            <v>796</v>
          </cell>
          <cell r="B7115" t="str">
            <v>BUCHA DE REDUCAO PVC ROSCAVEL, 1 1/2" X 3/4"</v>
          </cell>
          <cell r="C7115" t="str">
            <v xml:space="preserve">UN    </v>
          </cell>
          <cell r="D7115">
            <v>5</v>
          </cell>
        </row>
        <row r="7116">
          <cell r="A7116">
            <v>799</v>
          </cell>
          <cell r="B7116" t="str">
            <v>BUCHA DE REDUCAO PVC ROSCAVEL, 1" X 1/2"</v>
          </cell>
          <cell r="C7116" t="str">
            <v xml:space="preserve">UN    </v>
          </cell>
          <cell r="D7116">
            <v>2.35</v>
          </cell>
        </row>
        <row r="7117">
          <cell r="A7117">
            <v>792</v>
          </cell>
          <cell r="B7117" t="str">
            <v>BUCHA DE REDUCAO PVC ROSCAVEL, 1" X 3/4"</v>
          </cell>
          <cell r="C7117" t="str">
            <v xml:space="preserve">UN    </v>
          </cell>
          <cell r="D7117">
            <v>2.39</v>
          </cell>
        </row>
        <row r="7118">
          <cell r="A7118">
            <v>804</v>
          </cell>
          <cell r="B7118" t="str">
            <v>BUCHA DE REDUCAO PVC, ROSCAVEL,  2"  X 1 1/2 "</v>
          </cell>
          <cell r="C7118" t="str">
            <v xml:space="preserve">UN    </v>
          </cell>
          <cell r="D7118">
            <v>11.86</v>
          </cell>
        </row>
        <row r="7119">
          <cell r="A7119">
            <v>793</v>
          </cell>
          <cell r="B7119" t="str">
            <v>BUCHA DE REDUCAO PVC, ROSCAVEL, 1 1/2"  X1 1/4 "</v>
          </cell>
          <cell r="C7119" t="str">
            <v xml:space="preserve">UN    </v>
          </cell>
          <cell r="D7119">
            <v>5.09</v>
          </cell>
        </row>
        <row r="7120">
          <cell r="A7120">
            <v>801</v>
          </cell>
          <cell r="B7120" t="str">
            <v>BUCHA DE REDUCAO PVC, ROSCAVEL, 1 1/4"  X 3/4 "</v>
          </cell>
          <cell r="C7120" t="str">
            <v xml:space="preserve">UN    </v>
          </cell>
          <cell r="D7120">
            <v>3.63</v>
          </cell>
        </row>
        <row r="7121">
          <cell r="A7121">
            <v>794</v>
          </cell>
          <cell r="B7121" t="str">
            <v>BUCHA DE REDUCAO PVC, ROSCAVEL, 1 1/4" X 1 "</v>
          </cell>
          <cell r="C7121" t="str">
            <v xml:space="preserve">UN    </v>
          </cell>
          <cell r="D7121">
            <v>3.75</v>
          </cell>
        </row>
        <row r="7122">
          <cell r="A7122">
            <v>802</v>
          </cell>
          <cell r="B7122" t="str">
            <v>BUCHA DE REDUCAO PVC, ROSCAVEL, 2"  X 1 "</v>
          </cell>
          <cell r="C7122" t="str">
            <v xml:space="preserve">UN    </v>
          </cell>
          <cell r="D7122">
            <v>10.46</v>
          </cell>
        </row>
        <row r="7123">
          <cell r="A7123">
            <v>803</v>
          </cell>
          <cell r="B7123" t="str">
            <v>BUCHA DE REDUCAO PVC, ROSCAVEL, 2"  X 1 1/4 "</v>
          </cell>
          <cell r="C7123" t="str">
            <v xml:space="preserve">UN    </v>
          </cell>
          <cell r="D7123">
            <v>9.1199999999999992</v>
          </cell>
        </row>
        <row r="7124">
          <cell r="A7124">
            <v>38001</v>
          </cell>
          <cell r="B7124" t="str">
            <v>BUCHA DE REDUCAO, CPVC, SOLDAVEL, 22 X 15 MM, PARA AGUA QUENTE</v>
          </cell>
          <cell r="C7124" t="str">
            <v xml:space="preserve">UN    </v>
          </cell>
          <cell r="D7124">
            <v>0.7</v>
          </cell>
        </row>
        <row r="7125">
          <cell r="A7125">
            <v>38002</v>
          </cell>
          <cell r="B7125" t="str">
            <v>BUCHA DE REDUCAO, CPVC, SOLDAVEL, 28 X 22 MM, PARA AGUA QUENTE</v>
          </cell>
          <cell r="C7125" t="str">
            <v xml:space="preserve">UN    </v>
          </cell>
          <cell r="D7125">
            <v>1.3</v>
          </cell>
        </row>
        <row r="7126">
          <cell r="A7126">
            <v>38003</v>
          </cell>
          <cell r="B7126" t="str">
            <v>BUCHA DE REDUCAO, CPVC, SOLDAVEL, 35 X 28 MM, PARA AGUA QUENTE</v>
          </cell>
          <cell r="C7126" t="str">
            <v xml:space="preserve">UN    </v>
          </cell>
          <cell r="D7126">
            <v>15.67</v>
          </cell>
        </row>
        <row r="7127">
          <cell r="A7127">
            <v>38004</v>
          </cell>
          <cell r="B7127" t="str">
            <v>BUCHA DE REDUCAO, CPVC, SOLDAVEL, 42 X 22 MM, PARA AGUA QUENTE</v>
          </cell>
          <cell r="C7127" t="str">
            <v xml:space="preserve">UN    </v>
          </cell>
          <cell r="D7127">
            <v>20.95</v>
          </cell>
        </row>
        <row r="7128">
          <cell r="A7128">
            <v>36327</v>
          </cell>
          <cell r="B7128" t="str">
            <v>BUCHA DE REDUCAO, PPR, DN 25 X 20 MM, PARA AGUA QUENTE PREDIAL</v>
          </cell>
          <cell r="C7128" t="str">
            <v xml:space="preserve">UN    </v>
          </cell>
          <cell r="D7128">
            <v>1.25</v>
          </cell>
        </row>
        <row r="7129">
          <cell r="A7129">
            <v>38992</v>
          </cell>
          <cell r="B7129" t="str">
            <v>BUCHA DE REDUCAO, PPR, DN 32 X 25 MM, PARA AGUA QUENTE E FRIA PREDIAL</v>
          </cell>
          <cell r="C7129" t="str">
            <v xml:space="preserve">UN    </v>
          </cell>
          <cell r="D7129">
            <v>2</v>
          </cell>
        </row>
        <row r="7130">
          <cell r="A7130">
            <v>38993</v>
          </cell>
          <cell r="B7130" t="str">
            <v>BUCHA DE REDUCAO, PPR, DN 40 X 25 MM, PARA AGUA QUENTE E FRIA PREDIAL</v>
          </cell>
          <cell r="C7130" t="str">
            <v xml:space="preserve">UN    </v>
          </cell>
          <cell r="D7130">
            <v>5.71</v>
          </cell>
        </row>
        <row r="7131">
          <cell r="A7131">
            <v>38418</v>
          </cell>
          <cell r="B7131" t="str">
            <v>BUCHA DE REDUCAO, PVC, LONGA, SERIE R, DN 50 X 40 MM, PARA ESGOTO PREDIAL</v>
          </cell>
          <cell r="C7131" t="str">
            <v xml:space="preserve">UN    </v>
          </cell>
          <cell r="D7131">
            <v>3.79</v>
          </cell>
        </row>
        <row r="7132">
          <cell r="A7132">
            <v>39178</v>
          </cell>
          <cell r="B7132" t="str">
            <v>BUCHA EM ALUMINIO, COM ROSCA, DE  1 1/2", PARA ELETRODUTO</v>
          </cell>
          <cell r="C7132" t="str">
            <v xml:space="preserve">UN    </v>
          </cell>
          <cell r="D7132">
            <v>1.26</v>
          </cell>
        </row>
        <row r="7133">
          <cell r="A7133">
            <v>39177</v>
          </cell>
          <cell r="B7133" t="str">
            <v>BUCHA EM ALUMINIO, COM ROSCA, DE 1 1/4", PARA ELETRODUTO</v>
          </cell>
          <cell r="C7133" t="str">
            <v xml:space="preserve">UN    </v>
          </cell>
          <cell r="D7133">
            <v>1.1399999999999999</v>
          </cell>
        </row>
        <row r="7134">
          <cell r="A7134">
            <v>39174</v>
          </cell>
          <cell r="B7134" t="str">
            <v>BUCHA EM ALUMINIO, COM ROSCA, DE 1/2", PARA ELETRODUTO</v>
          </cell>
          <cell r="C7134" t="str">
            <v xml:space="preserve">UN    </v>
          </cell>
          <cell r="D7134">
            <v>0.56999999999999995</v>
          </cell>
        </row>
        <row r="7135">
          <cell r="A7135">
            <v>39176</v>
          </cell>
          <cell r="B7135" t="str">
            <v>BUCHA EM ALUMINIO, COM ROSCA, DE 1", PARA ELETRODUTO</v>
          </cell>
          <cell r="C7135" t="str">
            <v xml:space="preserve">UN    </v>
          </cell>
          <cell r="D7135">
            <v>0.75</v>
          </cell>
        </row>
        <row r="7136">
          <cell r="A7136">
            <v>39180</v>
          </cell>
          <cell r="B7136" t="str">
            <v>BUCHA EM ALUMINIO, COM ROSCA, DE 2 1/2", PARA ELETRODUTO</v>
          </cell>
          <cell r="C7136" t="str">
            <v xml:space="preserve">UN    </v>
          </cell>
          <cell r="D7136">
            <v>3.43</v>
          </cell>
        </row>
        <row r="7137">
          <cell r="A7137">
            <v>39179</v>
          </cell>
          <cell r="B7137" t="str">
            <v>BUCHA EM ALUMINIO, COM ROSCA, DE 2", PARA ELETRODUTO</v>
          </cell>
          <cell r="C7137" t="str">
            <v xml:space="preserve">UN    </v>
          </cell>
          <cell r="D7137">
            <v>3.04</v>
          </cell>
        </row>
        <row r="7138">
          <cell r="A7138">
            <v>39175</v>
          </cell>
          <cell r="B7138" t="str">
            <v>BUCHA EM ALUMINIO, COM ROSCA, DE 3/4", PARA ELETRODUTO</v>
          </cell>
          <cell r="C7138" t="str">
            <v xml:space="preserve">UN    </v>
          </cell>
          <cell r="D7138">
            <v>0.7</v>
          </cell>
        </row>
        <row r="7139">
          <cell r="A7139">
            <v>39217</v>
          </cell>
          <cell r="B7139" t="str">
            <v>BUCHA EM ALUMINIO, COM ROSCA, DE 3/8", PARA ELETRODUTO</v>
          </cell>
          <cell r="C7139" t="str">
            <v xml:space="preserve">UN    </v>
          </cell>
          <cell r="D7139">
            <v>0.54</v>
          </cell>
        </row>
        <row r="7140">
          <cell r="A7140">
            <v>39181</v>
          </cell>
          <cell r="B7140" t="str">
            <v>BUCHA EM ALUMINIO, COM ROSCA, DE 3", PARA ELETRODUTO</v>
          </cell>
          <cell r="C7140" t="str">
            <v xml:space="preserve">UN    </v>
          </cell>
          <cell r="D7140">
            <v>4.5999999999999996</v>
          </cell>
        </row>
        <row r="7141">
          <cell r="A7141">
            <v>39182</v>
          </cell>
          <cell r="B7141" t="str">
            <v>BUCHA EM ALUMINIO, COM ROSCA, DE 4", PARA ELETRODUTO</v>
          </cell>
          <cell r="C7141" t="str">
            <v xml:space="preserve">UN    </v>
          </cell>
          <cell r="D7141">
            <v>6.48</v>
          </cell>
        </row>
        <row r="7142">
          <cell r="A7142">
            <v>12616</v>
          </cell>
          <cell r="B7142" t="str">
            <v>CABECEIRA DIREITA OU ESQUERDA, PVC, PARA CALHA PLUVIAL, DIAMETRO ENTRE 119 E 170 MM, PARA DRENAGEM PREDIAL</v>
          </cell>
          <cell r="C7142" t="str">
            <v xml:space="preserve">UN    </v>
          </cell>
          <cell r="D7142">
            <v>5.46</v>
          </cell>
        </row>
        <row r="7143">
          <cell r="A7143">
            <v>1049</v>
          </cell>
          <cell r="B7143" t="str">
            <v>CABECOTE PARA ENTRADA DE LINHA DE ALIMENTACAO PARA ELETRODUTO, EM LIGA DE ALUMINIO COM ACABAMENTO ANTI CORROSIVO, COM FIXACAO POR ENCAIXE LISO DE 360 GRAUS, DE 1 1/2"</v>
          </cell>
          <cell r="C7143" t="str">
            <v xml:space="preserve">UN    </v>
          </cell>
          <cell r="D7143">
            <v>5.42</v>
          </cell>
        </row>
        <row r="7144">
          <cell r="A7144">
            <v>1099</v>
          </cell>
          <cell r="B7144" t="str">
            <v>CABECOTE PARA ENTRADA DE LINHA DE ALIMENTACAO PARA ELETRODUTO, EM LIGA DE ALUMINIO COM ACABAMENTO ANTI CORROSIVO, COM FIXACAO POR ENCAIXE LISO DE 360 GRAUS, DE 1 1/4"</v>
          </cell>
          <cell r="C7144" t="str">
            <v xml:space="preserve">UN    </v>
          </cell>
          <cell r="D7144">
            <v>4.1500000000000004</v>
          </cell>
        </row>
        <row r="7145">
          <cell r="A7145">
            <v>39678</v>
          </cell>
          <cell r="B7145" t="str">
            <v>CABECOTE PARA ENTRADA DE LINHA DE ALIMENTACAO PARA ELETRODUTO, EM LIGA DE ALUMINIO COM ACABAMENTO ANTI CORROSIVO, COM FIXACAO POR ENCAIXE LISO DE 360 GRAUS, DE 1/2"</v>
          </cell>
          <cell r="C7145" t="str">
            <v xml:space="preserve">UN    </v>
          </cell>
          <cell r="D7145">
            <v>1.67</v>
          </cell>
        </row>
        <row r="7146">
          <cell r="A7146">
            <v>1050</v>
          </cell>
          <cell r="B7146" t="str">
            <v>CABECOTE PARA ENTRADA DE LINHA DE ALIMENTACAO PARA ELETRODUTO, EM LIGA DE ALUMINIO COM ACABAMENTO ANTI CORROSIVO, COM FIXACAO POR ENCAIXE LISO DE 360 GRAUS, DE 1"</v>
          </cell>
          <cell r="C7146" t="str">
            <v xml:space="preserve">UN    </v>
          </cell>
          <cell r="D7146">
            <v>2.83</v>
          </cell>
        </row>
        <row r="7147">
          <cell r="A7147">
            <v>1101</v>
          </cell>
          <cell r="B7147" t="str">
            <v>CABECOTE PARA ENTRADA DE LINHA DE ALIMENTACAO PARA ELETRODUTO, EM LIGA DE ALUMINIO COM ACABAMENTO ANTI CORROSIVO, COM FIXACAO POR ENCAIXE LISO DE 360 GRAUS, DE 2 1/2"</v>
          </cell>
          <cell r="C7147" t="str">
            <v xml:space="preserve">UN    </v>
          </cell>
          <cell r="D7147">
            <v>17.88</v>
          </cell>
        </row>
        <row r="7148">
          <cell r="A7148">
            <v>1100</v>
          </cell>
          <cell r="B7148" t="str">
            <v>CABECOTE PARA ENTRADA DE LINHA DE ALIMENTACAO PARA ELETRODUTO, EM LIGA DE ALUMINIO COM ACABAMENTO ANTI CORROSIVO, COM FIXACAO POR ENCAIXE LISO DE 360 GRAUS, DE 2"</v>
          </cell>
          <cell r="C7148" t="str">
            <v xml:space="preserve">UN    </v>
          </cell>
          <cell r="D7148">
            <v>9.23</v>
          </cell>
        </row>
        <row r="7149">
          <cell r="A7149">
            <v>39679</v>
          </cell>
          <cell r="B7149" t="str">
            <v>CABECOTE PARA ENTRADA DE LINHA DE ALIMENTACAO PARA ELETRODUTO, EM LIGA DE ALUMINIO COM ACABAMENTO ANTI CORROSIVO, COM FIXACAO POR ENCAIXE LISO DE 360 GRAUS, DE 3 1/2"</v>
          </cell>
          <cell r="C7149" t="str">
            <v xml:space="preserve">UN    </v>
          </cell>
          <cell r="D7149">
            <v>35.65</v>
          </cell>
        </row>
        <row r="7150">
          <cell r="A7150">
            <v>1098</v>
          </cell>
          <cell r="B7150" t="str">
            <v>CABECOTE PARA ENTRADA DE LINHA DE ALIMENTACAO PARA ELETRODUTO, EM LIGA DE ALUMINIO COM ACABAMENTO ANTI CORROSIVO, COM FIXACAO POR ENCAIXE LISO DE 360 GRAUS, DE 3/4"</v>
          </cell>
          <cell r="C7150" t="str">
            <v xml:space="preserve">UN    </v>
          </cell>
          <cell r="D7150">
            <v>2.21</v>
          </cell>
        </row>
        <row r="7151">
          <cell r="A7151">
            <v>1102</v>
          </cell>
          <cell r="B7151" t="str">
            <v>CABECOTE PARA ENTRADA DE LINHA DE ALIMENTACAO PARA ELETRODUTO, EM LIGA DE ALUMINIO COM ACABAMENTO ANTI CORROSIVO, COM FIXACAO POR ENCAIXE LISO DE 360 GRAUS, DE 3"</v>
          </cell>
          <cell r="C7151" t="str">
            <v xml:space="preserve">UN    </v>
          </cell>
          <cell r="D7151">
            <v>26.67</v>
          </cell>
        </row>
        <row r="7152">
          <cell r="A7152">
            <v>1051</v>
          </cell>
          <cell r="B7152" t="str">
            <v>CABECOTE PARA ENTRADA DE LINHA DE ALIMENTACAO PARA ELETRODUTO, EM LIGA DE ALUMINIO COM ACABAMENTO ANTI CORROSIVO, COM FIXACAO POR ENCAIXE LISO DE 360 GRAUS, DE 4"</v>
          </cell>
          <cell r="C7152" t="str">
            <v xml:space="preserve">UN    </v>
          </cell>
          <cell r="D7152">
            <v>38.770000000000003</v>
          </cell>
        </row>
        <row r="7153">
          <cell r="A7153">
            <v>37399</v>
          </cell>
          <cell r="B7153" t="str">
            <v>CABIDE/GANCHO DE BANHEIRO SIMPLES EM METAL CROMADO</v>
          </cell>
          <cell r="C7153" t="str">
            <v xml:space="preserve">UN    </v>
          </cell>
          <cell r="D7153">
            <v>14.34</v>
          </cell>
        </row>
        <row r="7154">
          <cell r="A7154">
            <v>42655</v>
          </cell>
          <cell r="B7154" t="str">
            <v>CABO DE ACO GALVANIZADO, DIAMETRO 9,53 MM (3/8"), COM ALMA DE FIBRA 6 X 25 F  (COLETADO CAIXA)</v>
          </cell>
          <cell r="C7154" t="str">
            <v xml:space="preserve">KG    </v>
          </cell>
          <cell r="D7154">
            <v>9.2799999999999994</v>
          </cell>
        </row>
        <row r="7155">
          <cell r="A7155">
            <v>25004</v>
          </cell>
          <cell r="B7155" t="str">
            <v>CABO DE ALUMINIO NU COM ALMA DE ACO, BITOLA 1/0 AWG</v>
          </cell>
          <cell r="C7155" t="str">
            <v xml:space="preserve">KG    </v>
          </cell>
          <cell r="D7155">
            <v>27.09</v>
          </cell>
        </row>
        <row r="7156">
          <cell r="A7156">
            <v>25002</v>
          </cell>
          <cell r="B7156" t="str">
            <v>CABO DE ALUMINIO NU COM ALMA DE ACO, BITOLA 2 AWG</v>
          </cell>
          <cell r="C7156" t="str">
            <v xml:space="preserve">KG    </v>
          </cell>
          <cell r="D7156">
            <v>27.31</v>
          </cell>
        </row>
        <row r="7157">
          <cell r="A7157">
            <v>37409</v>
          </cell>
          <cell r="B7157" t="str">
            <v>CABO DE ALUMINIO NU COM ALMA DE ACO, BITOLA 2/0 AWG</v>
          </cell>
          <cell r="C7157" t="str">
            <v xml:space="preserve">KG    </v>
          </cell>
          <cell r="D7157">
            <v>26.86</v>
          </cell>
        </row>
        <row r="7158">
          <cell r="A7158">
            <v>841</v>
          </cell>
          <cell r="B7158" t="str">
            <v>CABO DE ALUMINIO NU COM ALMA DE ACO, BITOLA 4 AWG</v>
          </cell>
          <cell r="C7158" t="str">
            <v xml:space="preserve">KG    </v>
          </cell>
          <cell r="D7158">
            <v>27.75</v>
          </cell>
        </row>
        <row r="7159">
          <cell r="A7159">
            <v>25005</v>
          </cell>
          <cell r="B7159" t="str">
            <v>CABO DE ALUMINIO NU SEM ALMA DE ACO, BITOLA 1/0 AWG</v>
          </cell>
          <cell r="C7159" t="str">
            <v xml:space="preserve">KG    </v>
          </cell>
          <cell r="D7159">
            <v>30.42</v>
          </cell>
        </row>
        <row r="7160">
          <cell r="A7160">
            <v>25003</v>
          </cell>
          <cell r="B7160" t="str">
            <v>CABO DE ALUMINIO NU SEM ALMA DE ACO, BITOLA 2 AWG</v>
          </cell>
          <cell r="C7160" t="str">
            <v xml:space="preserve">KG    </v>
          </cell>
          <cell r="D7160">
            <v>32.5</v>
          </cell>
        </row>
        <row r="7161">
          <cell r="A7161">
            <v>37410</v>
          </cell>
          <cell r="B7161" t="str">
            <v>CABO DE ALUMINIO NU SEM ALMA DE ACO, BITOLA 2/0 AWG</v>
          </cell>
          <cell r="C7161" t="str">
            <v xml:space="preserve">KG    </v>
          </cell>
          <cell r="D7161">
            <v>30.42</v>
          </cell>
        </row>
        <row r="7162">
          <cell r="A7162">
            <v>842</v>
          </cell>
          <cell r="B7162" t="str">
            <v>CABO DE ALUMINIO NU SEM ALMA DE ACO, BITOLA 4 AWG</v>
          </cell>
          <cell r="C7162" t="str">
            <v xml:space="preserve">KG    </v>
          </cell>
          <cell r="D7162">
            <v>34.229999999999997</v>
          </cell>
        </row>
        <row r="7163">
          <cell r="A7163">
            <v>862</v>
          </cell>
          <cell r="B7163" t="str">
            <v>CABO DE COBRE NU 10 MM2 MEIO-DURO</v>
          </cell>
          <cell r="C7163" t="str">
            <v xml:space="preserve">M     </v>
          </cell>
          <cell r="D7163">
            <v>4.28</v>
          </cell>
        </row>
        <row r="7164">
          <cell r="A7164">
            <v>866</v>
          </cell>
          <cell r="B7164" t="str">
            <v>CABO DE COBRE NU 120 MM2 MEIO-DURO</v>
          </cell>
          <cell r="C7164" t="str">
            <v xml:space="preserve">M     </v>
          </cell>
          <cell r="D7164">
            <v>52.68</v>
          </cell>
        </row>
        <row r="7165">
          <cell r="A7165">
            <v>892</v>
          </cell>
          <cell r="B7165" t="str">
            <v>CABO DE COBRE NU 150 MM2 MEIO-DURO</v>
          </cell>
          <cell r="C7165" t="str">
            <v xml:space="preserve">M     </v>
          </cell>
          <cell r="D7165">
            <v>66.989999999999995</v>
          </cell>
        </row>
        <row r="7166">
          <cell r="A7166">
            <v>857</v>
          </cell>
          <cell r="B7166" t="str">
            <v>CABO DE COBRE NU 16 MM2 MEIO-DURO</v>
          </cell>
          <cell r="C7166" t="str">
            <v xml:space="preserve">M     </v>
          </cell>
          <cell r="D7166">
            <v>6.82</v>
          </cell>
        </row>
        <row r="7167">
          <cell r="A7167">
            <v>37404</v>
          </cell>
          <cell r="B7167" t="str">
            <v>CABO DE COBRE NU 185 MM2 MEIO-DURO</v>
          </cell>
          <cell r="C7167" t="str">
            <v xml:space="preserve">M     </v>
          </cell>
          <cell r="D7167">
            <v>80.56</v>
          </cell>
        </row>
        <row r="7168">
          <cell r="A7168">
            <v>868</v>
          </cell>
          <cell r="B7168" t="str">
            <v>CABO DE COBRE NU 25 MM2 MEIO-DURO</v>
          </cell>
          <cell r="C7168" t="str">
            <v xml:space="preserve">M     </v>
          </cell>
          <cell r="D7168">
            <v>10.53</v>
          </cell>
        </row>
        <row r="7169">
          <cell r="A7169">
            <v>870</v>
          </cell>
          <cell r="B7169" t="str">
            <v>CABO DE COBRE NU 300 MM2 MEIO-DURO</v>
          </cell>
          <cell r="C7169" t="str">
            <v xml:space="preserve">M     </v>
          </cell>
          <cell r="D7169">
            <v>138.81</v>
          </cell>
        </row>
        <row r="7170">
          <cell r="A7170">
            <v>863</v>
          </cell>
          <cell r="B7170" t="str">
            <v>CABO DE COBRE NU 35 MM2 MEIO-DURO</v>
          </cell>
          <cell r="C7170" t="str">
            <v xml:space="preserve">M     </v>
          </cell>
          <cell r="D7170">
            <v>14.55</v>
          </cell>
        </row>
        <row r="7171">
          <cell r="A7171">
            <v>867</v>
          </cell>
          <cell r="B7171" t="str">
            <v>CABO DE COBRE NU 50 MM2 MEIO-DURO</v>
          </cell>
          <cell r="C7171" t="str">
            <v xml:space="preserve">M     </v>
          </cell>
          <cell r="D7171">
            <v>20.260000000000002</v>
          </cell>
        </row>
        <row r="7172">
          <cell r="A7172">
            <v>891</v>
          </cell>
          <cell r="B7172" t="str">
            <v>CABO DE COBRE NU 500 MM2 MEIO-DURO</v>
          </cell>
          <cell r="C7172" t="str">
            <v xml:space="preserve">M     </v>
          </cell>
          <cell r="D7172">
            <v>233.13</v>
          </cell>
        </row>
        <row r="7173">
          <cell r="A7173">
            <v>864</v>
          </cell>
          <cell r="B7173" t="str">
            <v>CABO DE COBRE NU 70 MM2 MEIO-DURO</v>
          </cell>
          <cell r="C7173" t="str">
            <v xml:space="preserve">M     </v>
          </cell>
          <cell r="D7173">
            <v>28.55</v>
          </cell>
        </row>
        <row r="7174">
          <cell r="A7174">
            <v>865</v>
          </cell>
          <cell r="B7174" t="str">
            <v>CABO DE COBRE NU 95 MM2 MEIO-DURO</v>
          </cell>
          <cell r="C7174" t="str">
            <v xml:space="preserve">M     </v>
          </cell>
          <cell r="D7174">
            <v>40.21</v>
          </cell>
        </row>
        <row r="7175">
          <cell r="A7175">
            <v>1006</v>
          </cell>
          <cell r="B7175" t="str">
            <v>CABO DE COBRE RIGIDO, CLASSE 2, ISOLACAO EM PVC, ANTI-CHAMA BWF-B, 1 CONDUTOR, 450/750 V, DIAMETRO 120 MM2</v>
          </cell>
          <cell r="C7175" t="str">
            <v xml:space="preserve">M     </v>
          </cell>
          <cell r="D7175">
            <v>51.77</v>
          </cell>
        </row>
        <row r="7176">
          <cell r="A7176">
            <v>948</v>
          </cell>
          <cell r="B7176" t="str">
            <v>CABO DE COBRE UNIPOLAR 10 MM2, BLINDADO, ISOLACAO 3,6/6 KV EPR, COBERTURA EM PVC</v>
          </cell>
          <cell r="C7176" t="str">
            <v xml:space="preserve">M     </v>
          </cell>
          <cell r="D7176">
            <v>21.33</v>
          </cell>
        </row>
        <row r="7177">
          <cell r="A7177">
            <v>947</v>
          </cell>
          <cell r="B7177" t="str">
            <v>CABO DE COBRE UNIPOLAR 16 MM2, BLINDADO, ISOLACAO 3,6/6 KV EPR, COBERTURA EM PVC</v>
          </cell>
          <cell r="C7177" t="str">
            <v xml:space="preserve">M     </v>
          </cell>
          <cell r="D7177">
            <v>21.69</v>
          </cell>
        </row>
        <row r="7178">
          <cell r="A7178">
            <v>911</v>
          </cell>
          <cell r="B7178" t="str">
            <v>CABO DE COBRE UNIPOLAR 16 MM2, BLINDADO, ISOLACAO 6/10 KV EPR, COBERTURA EM PVC</v>
          </cell>
          <cell r="C7178" t="str">
            <v xml:space="preserve">M     </v>
          </cell>
          <cell r="D7178">
            <v>31.55</v>
          </cell>
        </row>
        <row r="7179">
          <cell r="A7179">
            <v>925</v>
          </cell>
          <cell r="B7179" t="str">
            <v>CABO DE COBRE UNIPOLAR 25 MM2, BLINDADO, ISOLACAO 3,6/6 KV EPR, COBERTURA EM PVC</v>
          </cell>
          <cell r="C7179" t="str">
            <v xml:space="preserve">M     </v>
          </cell>
          <cell r="D7179">
            <v>29.16</v>
          </cell>
        </row>
        <row r="7180">
          <cell r="A7180">
            <v>954</v>
          </cell>
          <cell r="B7180" t="str">
            <v>CABO DE COBRE UNIPOLAR 25MM2, BLINDADO, ISOLACAO 6/10 KV EPR, COBERTURA EM PVC</v>
          </cell>
          <cell r="C7180" t="str">
            <v xml:space="preserve">M     </v>
          </cell>
          <cell r="D7180">
            <v>32.21</v>
          </cell>
        </row>
        <row r="7181">
          <cell r="A7181">
            <v>901</v>
          </cell>
          <cell r="B7181" t="str">
            <v>CABO DE COBRE UNIPOLAR 35 MM2, BLINDADO, ISOLACAO 12/20 KV EPR, COBERTURA EM PVC</v>
          </cell>
          <cell r="C7181" t="str">
            <v xml:space="preserve">M     </v>
          </cell>
          <cell r="D7181">
            <v>34.479999999999997</v>
          </cell>
        </row>
        <row r="7182">
          <cell r="A7182">
            <v>926</v>
          </cell>
          <cell r="B7182" t="str">
            <v>CABO DE COBRE UNIPOLAR 35 MM2, BLINDADO, ISOLACAO 3,6/6 KV EPR, COBERTURA EM PVC</v>
          </cell>
          <cell r="C7182" t="str">
            <v xml:space="preserve">M     </v>
          </cell>
          <cell r="D7182">
            <v>36.44</v>
          </cell>
        </row>
        <row r="7183">
          <cell r="A7183">
            <v>912</v>
          </cell>
          <cell r="B7183" t="str">
            <v>CABO DE COBRE UNIPOLAR 35 MM2, BLINDADO, ISOLACAO 6/10 KV EPR, COBERTURA EM PVC</v>
          </cell>
          <cell r="C7183" t="str">
            <v xml:space="preserve">M     </v>
          </cell>
          <cell r="D7183">
            <v>36.659999999999997</v>
          </cell>
        </row>
        <row r="7184">
          <cell r="A7184">
            <v>955</v>
          </cell>
          <cell r="B7184" t="str">
            <v>CABO DE COBRE UNIPOLAR 50 MM2, BLINDADO, ISOLACAO 12/20 KV EPR, COBERTURA EM PVC</v>
          </cell>
          <cell r="C7184" t="str">
            <v xml:space="preserve">M     </v>
          </cell>
          <cell r="D7184">
            <v>43.76</v>
          </cell>
        </row>
        <row r="7185">
          <cell r="A7185">
            <v>946</v>
          </cell>
          <cell r="B7185" t="str">
            <v>CABO DE COBRE UNIPOLAR 50 MM2, BLINDADO, ISOLACAO 3,6/6 KV EPR, COBERTURA EM PVC</v>
          </cell>
          <cell r="C7185" t="str">
            <v xml:space="preserve">M     </v>
          </cell>
          <cell r="D7185">
            <v>49.2</v>
          </cell>
        </row>
        <row r="7186">
          <cell r="A7186">
            <v>953</v>
          </cell>
          <cell r="B7186" t="str">
            <v>CABO DE COBRE UNIPOLAR 50 MM2, BLINDADO, ISOLACAO 6/10 KV EPR, COBERTURA EM PVC</v>
          </cell>
          <cell r="C7186" t="str">
            <v xml:space="preserve">M     </v>
          </cell>
          <cell r="D7186">
            <v>44.77</v>
          </cell>
        </row>
        <row r="7187">
          <cell r="A7187">
            <v>902</v>
          </cell>
          <cell r="B7187" t="str">
            <v>CABO DE COBRE UNIPOLAR 70 MM2, BLINDADO, ISOLACAO 12/20 KV EPR, COBERTURA EM PVC</v>
          </cell>
          <cell r="C7187" t="str">
            <v xml:space="preserve">M     </v>
          </cell>
          <cell r="D7187">
            <v>54.42</v>
          </cell>
        </row>
        <row r="7188">
          <cell r="A7188">
            <v>927</v>
          </cell>
          <cell r="B7188" t="str">
            <v>CABO DE COBRE UNIPOLAR 70 MM2, BLINDADO, ISOLACAO 3,6/6 KV EPR, COBERTURA EM PVC</v>
          </cell>
          <cell r="C7188" t="str">
            <v xml:space="preserve">M     </v>
          </cell>
          <cell r="D7188">
            <v>52.75</v>
          </cell>
        </row>
        <row r="7189">
          <cell r="A7189">
            <v>913</v>
          </cell>
          <cell r="B7189" t="str">
            <v>CABO DE COBRE UNIPOLAR 70 MM2, BLINDADO, ISOLACAO 6/10 KV EPR, COBERTURA EM PVC</v>
          </cell>
          <cell r="C7189" t="str">
            <v xml:space="preserve">M     </v>
          </cell>
          <cell r="D7189">
            <v>58.88</v>
          </cell>
        </row>
        <row r="7190">
          <cell r="A7190">
            <v>903</v>
          </cell>
          <cell r="B7190" t="str">
            <v>CABO DE COBRE UNIPOLAR 95 MM2, BLINDADO, ISOLACAO 12/20 KV EPR, COBERTURA EM PVC</v>
          </cell>
          <cell r="C7190" t="str">
            <v xml:space="preserve">M     </v>
          </cell>
          <cell r="D7190">
            <v>66.63</v>
          </cell>
        </row>
        <row r="7191">
          <cell r="A7191">
            <v>945</v>
          </cell>
          <cell r="B7191" t="str">
            <v>CABO DE COBRE UNIPOLAR 95 MM2, BLINDADO, ISOLACAO 3,6/6 KV EPR, COBERTURA EM PVC</v>
          </cell>
          <cell r="C7191" t="str">
            <v xml:space="preserve">M     </v>
          </cell>
          <cell r="D7191">
            <v>70.489999999999995</v>
          </cell>
        </row>
        <row r="7192">
          <cell r="A7192">
            <v>914</v>
          </cell>
          <cell r="B7192" t="str">
            <v>CABO DE COBRE UNIPOLAR 95 MM2, BLINDADO, ISOLACAO 6/10 KV EPR, COBERTURA EM PVC</v>
          </cell>
          <cell r="C7192" t="str">
            <v xml:space="preserve">M     </v>
          </cell>
          <cell r="D7192">
            <v>72.209999999999994</v>
          </cell>
        </row>
        <row r="7193">
          <cell r="A7193">
            <v>993</v>
          </cell>
          <cell r="B7193" t="str">
            <v>CABO DE COBRE, FLEXIVEL, CLASSE 4 OU 5, ISOLACAO EM PVC/A, ANTICHAMA BWF-B, COBERTURA PVC-ST1, ANTICHAMA BWF-B, 1 CONDUTOR, 0,6/1 KV, SECAO NOMINAL 1,5 MM2</v>
          </cell>
          <cell r="C7193" t="str">
            <v xml:space="preserve">M     </v>
          </cell>
          <cell r="D7193">
            <v>1.1100000000000001</v>
          </cell>
        </row>
        <row r="7194">
          <cell r="A7194">
            <v>1020</v>
          </cell>
          <cell r="B7194" t="str">
            <v>CABO DE COBRE, FLEXIVEL, CLASSE 4 OU 5, ISOLACAO EM PVC/A, ANTICHAMA BWF-B, COBERTURA PVC-ST1, ANTICHAMA BWF-B, 1 CONDUTOR, 0,6/1 KV, SECAO NOMINAL 10 MM2</v>
          </cell>
          <cell r="C7194" t="str">
            <v xml:space="preserve">M     </v>
          </cell>
          <cell r="D7194">
            <v>4.8499999999999996</v>
          </cell>
        </row>
        <row r="7195">
          <cell r="A7195">
            <v>1017</v>
          </cell>
          <cell r="B7195" t="str">
            <v>CABO DE COBRE, FLEXIVEL, CLASSE 4 OU 5, ISOLACAO EM PVC/A, ANTICHAMA BWF-B, COBERTURA PVC-ST1, ANTICHAMA BWF-B, 1 CONDUTOR, 0,6/1 KV, SECAO NOMINAL 120 MM2</v>
          </cell>
          <cell r="C7195" t="str">
            <v xml:space="preserve">M     </v>
          </cell>
          <cell r="D7195">
            <v>53.33</v>
          </cell>
        </row>
        <row r="7196">
          <cell r="A7196">
            <v>999</v>
          </cell>
          <cell r="B7196" t="str">
            <v>CABO DE COBRE, FLEXIVEL, CLASSE 4 OU 5, ISOLACAO EM PVC/A, ANTICHAMA BWF-B, COBERTURA PVC-ST1, ANTICHAMA BWF-B, 1 CONDUTOR, 0,6/1 KV, SECAO NOMINAL 150 MM2</v>
          </cell>
          <cell r="C7196" t="str">
            <v xml:space="preserve">M     </v>
          </cell>
          <cell r="D7196">
            <v>66.08</v>
          </cell>
        </row>
        <row r="7197">
          <cell r="A7197">
            <v>995</v>
          </cell>
          <cell r="B7197" t="str">
            <v>CABO DE COBRE, FLEXIVEL, CLASSE 4 OU 5, ISOLACAO EM PVC/A, ANTICHAMA BWF-B, COBERTURA PVC-ST1, ANTICHAMA BWF-B, 1 CONDUTOR, 0,6/1 KV, SECAO NOMINAL 16 MM2</v>
          </cell>
          <cell r="C7197" t="str">
            <v xml:space="preserve">M     </v>
          </cell>
          <cell r="D7197">
            <v>7.44</v>
          </cell>
        </row>
        <row r="7198">
          <cell r="A7198">
            <v>1000</v>
          </cell>
          <cell r="B7198" t="str">
            <v>CABO DE COBRE, FLEXIVEL, CLASSE 4 OU 5, ISOLACAO EM PVC/A, ANTICHAMA BWF-B, COBERTURA PVC-ST1, ANTICHAMA BWF-B, 1 CONDUTOR, 0,6/1 KV, SECAO NOMINAL 185 MM2</v>
          </cell>
          <cell r="C7198" t="str">
            <v xml:space="preserve">M     </v>
          </cell>
          <cell r="D7198">
            <v>81.010000000000005</v>
          </cell>
        </row>
        <row r="7199">
          <cell r="A7199">
            <v>1022</v>
          </cell>
          <cell r="B7199" t="str">
            <v>CABO DE COBRE, FLEXIVEL, CLASSE 4 OU 5, ISOLACAO EM PVC/A, ANTICHAMA BWF-B, COBERTURA PVC-ST1, ANTICHAMA BWF-B, 1 CONDUTOR, 0,6/1 KV, SECAO NOMINAL 2,5 MM2</v>
          </cell>
          <cell r="C7199" t="str">
            <v xml:space="preserve">M     </v>
          </cell>
          <cell r="D7199">
            <v>1.54</v>
          </cell>
        </row>
        <row r="7200">
          <cell r="A7200">
            <v>1015</v>
          </cell>
          <cell r="B7200" t="str">
            <v>CABO DE COBRE, FLEXIVEL, CLASSE 4 OU 5, ISOLACAO EM PVC/A, ANTICHAMA BWF-B, COBERTURA PVC-ST1, ANTICHAMA BWF-B, 1 CONDUTOR, 0,6/1 KV, SECAO NOMINAL 240 MM2</v>
          </cell>
          <cell r="C7200" t="str">
            <v xml:space="preserve">M     </v>
          </cell>
          <cell r="D7200">
            <v>106.67</v>
          </cell>
        </row>
        <row r="7201">
          <cell r="A7201">
            <v>996</v>
          </cell>
          <cell r="B7201" t="str">
            <v>CABO DE COBRE, FLEXIVEL, CLASSE 4 OU 5, ISOLACAO EM PVC/A, ANTICHAMA BWF-B, COBERTURA PVC-ST1, ANTICHAMA BWF-B, 1 CONDUTOR, 0,6/1 KV, SECAO NOMINAL 25 MM2</v>
          </cell>
          <cell r="C7201" t="str">
            <v xml:space="preserve">M     </v>
          </cell>
          <cell r="D7201">
            <v>11.33</v>
          </cell>
        </row>
        <row r="7202">
          <cell r="A7202">
            <v>1001</v>
          </cell>
          <cell r="B7202" t="str">
            <v>CABO DE COBRE, FLEXIVEL, CLASSE 4 OU 5, ISOLACAO EM PVC/A, ANTICHAMA BWF-B, COBERTURA PVC-ST1, ANTICHAMA BWF-B, 1 CONDUTOR, 0,6/1 KV, SECAO NOMINAL 300 MM2</v>
          </cell>
          <cell r="C7202" t="str">
            <v xml:space="preserve">M     </v>
          </cell>
          <cell r="D7202">
            <v>133.49</v>
          </cell>
        </row>
        <row r="7203">
          <cell r="A7203">
            <v>1019</v>
          </cell>
          <cell r="B7203" t="str">
            <v>CABO DE COBRE, FLEXIVEL, CLASSE 4 OU 5, ISOLACAO EM PVC/A, ANTICHAMA BWF-B, COBERTURA PVC-ST1, ANTICHAMA BWF-B, 1 CONDUTOR, 0,6/1 KV, SECAO NOMINAL 35 MM2</v>
          </cell>
          <cell r="C7203" t="str">
            <v xml:space="preserve">M     </v>
          </cell>
          <cell r="D7203">
            <v>15.62</v>
          </cell>
        </row>
        <row r="7204">
          <cell r="A7204">
            <v>1021</v>
          </cell>
          <cell r="B7204" t="str">
            <v>CABO DE COBRE, FLEXIVEL, CLASSE 4 OU 5, ISOLACAO EM PVC/A, ANTICHAMA BWF-B, COBERTURA PVC-ST1, ANTICHAMA BWF-B, 1 CONDUTOR, 0,6/1 KV, SECAO NOMINAL 4 MM2</v>
          </cell>
          <cell r="C7204" t="str">
            <v xml:space="preserve">M     </v>
          </cell>
          <cell r="D7204">
            <v>2.21</v>
          </cell>
        </row>
        <row r="7205">
          <cell r="A7205">
            <v>39249</v>
          </cell>
          <cell r="B7205" t="str">
            <v>CABO DE COBRE, FLEXIVEL, CLASSE 4 OU 5, ISOLACAO EM PVC/A, ANTICHAMA BWF-B, COBERTURA PVC-ST1, ANTICHAMA BWF-B, 1 CONDUTOR, 0,6/1 KV, SECAO NOMINAL 400 MM2</v>
          </cell>
          <cell r="C7205" t="str">
            <v xml:space="preserve">M     </v>
          </cell>
          <cell r="D7205">
            <v>174.15</v>
          </cell>
        </row>
        <row r="7206">
          <cell r="A7206">
            <v>1018</v>
          </cell>
          <cell r="B7206" t="str">
            <v>CABO DE COBRE, FLEXIVEL, CLASSE 4 OU 5, ISOLACAO EM PVC/A, ANTICHAMA BWF-B, COBERTURA PVC-ST1, ANTICHAMA BWF-B, 1 CONDUTOR, 0,6/1 KV, SECAO NOMINAL 50 MM2</v>
          </cell>
          <cell r="C7206" t="str">
            <v xml:space="preserve">M     </v>
          </cell>
          <cell r="D7206">
            <v>22.26</v>
          </cell>
        </row>
        <row r="7207">
          <cell r="A7207">
            <v>39250</v>
          </cell>
          <cell r="B7207" t="str">
            <v>CABO DE COBRE, FLEXIVEL, CLASSE 4 OU 5, ISOLACAO EM PVC/A, ANTICHAMA BWF-B, COBERTURA PVC-ST1, ANTICHAMA BWF-B, 1 CONDUTOR, 0,6/1 KV, SECAO NOMINAL 500 MM2</v>
          </cell>
          <cell r="C7207" t="str">
            <v xml:space="preserve">M     </v>
          </cell>
          <cell r="D7207">
            <v>223.7</v>
          </cell>
        </row>
        <row r="7208">
          <cell r="A7208">
            <v>994</v>
          </cell>
          <cell r="B7208" t="str">
            <v>CABO DE COBRE, FLEXIVEL, CLASSE 4 OU 5, ISOLACAO EM PVC/A, ANTICHAMA BWF-B, COBERTURA PVC-ST1, ANTICHAMA BWF-B, 1 CONDUTOR, 0,6/1 KV, SECAO NOMINAL 6 MM2</v>
          </cell>
          <cell r="C7208" t="str">
            <v xml:space="preserve">M     </v>
          </cell>
          <cell r="D7208">
            <v>3.03</v>
          </cell>
        </row>
        <row r="7209">
          <cell r="A7209">
            <v>977</v>
          </cell>
          <cell r="B7209" t="str">
            <v>CABO DE COBRE, FLEXIVEL, CLASSE 4 OU 5, ISOLACAO EM PVC/A, ANTICHAMA BWF-B, COBERTURA PVC-ST1, ANTICHAMA BWF-B, 1 CONDUTOR, 0,6/1 KV, SECAO NOMINAL 70 MM2</v>
          </cell>
          <cell r="C7209" t="str">
            <v xml:space="preserve">M     </v>
          </cell>
          <cell r="D7209">
            <v>30.84</v>
          </cell>
        </row>
        <row r="7210">
          <cell r="A7210">
            <v>998</v>
          </cell>
          <cell r="B7210" t="str">
            <v>CABO DE COBRE, FLEXIVEL, CLASSE 4 OU 5, ISOLACAO EM PVC/A, ANTICHAMA BWF-B, COBERTURA PVC-ST1, ANTICHAMA BWF-B, 1 CONDUTOR, 0,6/1 KV, SECAO NOMINAL 95 MM2</v>
          </cell>
          <cell r="C7210" t="str">
            <v xml:space="preserve">M     </v>
          </cell>
          <cell r="D7210">
            <v>40.97</v>
          </cell>
        </row>
        <row r="7211">
          <cell r="A7211">
            <v>39251</v>
          </cell>
          <cell r="B7211" t="str">
            <v>CABO DE COBRE, FLEXIVEL, CLASSE 4 OU 5, ISOLACAO EM PVC/A, ANTICHAMA BWF-B, 1 CONDUTOR, 450/750 V, SECAO NOMINAL 0,5 MM2</v>
          </cell>
          <cell r="C7211" t="str">
            <v xml:space="preserve">M     </v>
          </cell>
          <cell r="D7211">
            <v>0.28999999999999998</v>
          </cell>
        </row>
        <row r="7212">
          <cell r="A7212">
            <v>1011</v>
          </cell>
          <cell r="B7212" t="str">
            <v>CABO DE COBRE, FLEXIVEL, CLASSE 4 OU 5, ISOLACAO EM PVC/A, ANTICHAMA BWF-B, 1 CONDUTOR, 450/750 V, SECAO NOMINAL 0,75 MM2</v>
          </cell>
          <cell r="C7212" t="str">
            <v xml:space="preserve">M     </v>
          </cell>
          <cell r="D7212">
            <v>0.41</v>
          </cell>
        </row>
        <row r="7213">
          <cell r="A7213">
            <v>39252</v>
          </cell>
          <cell r="B7213" t="str">
            <v>CABO DE COBRE, FLEXIVEL, CLASSE 4 OU 5, ISOLACAO EM PVC/A, ANTICHAMA BWF-B, 1 CONDUTOR, 450/750 V, SECAO NOMINAL 1,0 MM2</v>
          </cell>
          <cell r="C7213" t="str">
            <v xml:space="preserve">M     </v>
          </cell>
          <cell r="D7213">
            <v>0.49</v>
          </cell>
        </row>
        <row r="7214">
          <cell r="A7214">
            <v>1013</v>
          </cell>
          <cell r="B7214" t="str">
            <v>CABO DE COBRE, FLEXIVEL, CLASSE 4 OU 5, ISOLACAO EM PVC/A, ANTICHAMA BWF-B, 1 CONDUTOR, 450/750 V, SECAO NOMINAL 1,5 MM2</v>
          </cell>
          <cell r="C7214" t="str">
            <v xml:space="preserve">M     </v>
          </cell>
          <cell r="D7214">
            <v>0.65</v>
          </cell>
        </row>
        <row r="7215">
          <cell r="A7215">
            <v>980</v>
          </cell>
          <cell r="B7215" t="str">
            <v>CABO DE COBRE, FLEXIVEL, CLASSE 4 OU 5, ISOLACAO EM PVC/A, ANTICHAMA BWF-B, 1 CONDUTOR, 450/750 V, SECAO NOMINAL 10 MM2</v>
          </cell>
          <cell r="C7215" t="str">
            <v xml:space="preserve">M     </v>
          </cell>
          <cell r="D7215">
            <v>4.45</v>
          </cell>
        </row>
        <row r="7216">
          <cell r="A7216">
            <v>39237</v>
          </cell>
          <cell r="B7216" t="str">
            <v>CABO DE COBRE, FLEXIVEL, CLASSE 4 OU 5, ISOLACAO EM PVC/A, ANTICHAMA BWF-B, 1 CONDUTOR, 450/750 V, SECAO NOMINAL 120 MM2</v>
          </cell>
          <cell r="C7216" t="str">
            <v xml:space="preserve">M     </v>
          </cell>
          <cell r="D7216">
            <v>52.77</v>
          </cell>
        </row>
        <row r="7217">
          <cell r="A7217">
            <v>39238</v>
          </cell>
          <cell r="B7217" t="str">
            <v>CABO DE COBRE, FLEXIVEL, CLASSE 4 OU 5, ISOLACAO EM PVC/A, ANTICHAMA BWF-B, 1 CONDUTOR, 450/750 V, SECAO NOMINAL 150 MM2</v>
          </cell>
          <cell r="C7217" t="str">
            <v xml:space="preserve">M     </v>
          </cell>
          <cell r="D7217">
            <v>65.89</v>
          </cell>
        </row>
        <row r="7218">
          <cell r="A7218">
            <v>979</v>
          </cell>
          <cell r="B7218" t="str">
            <v>CABO DE COBRE, FLEXIVEL, CLASSE 4 OU 5, ISOLACAO EM PVC/A, ANTICHAMA BWF-B, 1 CONDUTOR, 450/750 V, SECAO NOMINAL 16 MM2</v>
          </cell>
          <cell r="C7218" t="str">
            <v xml:space="preserve">M     </v>
          </cell>
          <cell r="D7218">
            <v>6.86</v>
          </cell>
        </row>
        <row r="7219">
          <cell r="A7219">
            <v>39239</v>
          </cell>
          <cell r="B7219" t="str">
            <v>CABO DE COBRE, FLEXIVEL, CLASSE 4 OU 5, ISOLACAO EM PVC/A, ANTICHAMA BWF-B, 1 CONDUTOR, 450/750 V, SECAO NOMINAL 185 MM2</v>
          </cell>
          <cell r="C7219" t="str">
            <v xml:space="preserve">M     </v>
          </cell>
          <cell r="D7219">
            <v>80.19</v>
          </cell>
        </row>
        <row r="7220">
          <cell r="A7220">
            <v>1014</v>
          </cell>
          <cell r="B7220" t="str">
            <v>CABO DE COBRE, FLEXIVEL, CLASSE 4 OU 5, ISOLACAO EM PVC/A, ANTICHAMA BWF-B, 1 CONDUTOR, 450/750 V, SECAO NOMINAL 2,5 MM2</v>
          </cell>
          <cell r="C7220" t="str">
            <v xml:space="preserve">M     </v>
          </cell>
          <cell r="D7220">
            <v>1.04</v>
          </cell>
        </row>
        <row r="7221">
          <cell r="A7221">
            <v>39240</v>
          </cell>
          <cell r="B7221" t="str">
            <v>CABO DE COBRE, FLEXIVEL, CLASSE 4 OU 5, ISOLACAO EM PVC/A, ANTICHAMA BWF-B, 1 CONDUTOR, 450/750 V, SECAO NOMINAL 240 MM2</v>
          </cell>
          <cell r="C7221" t="str">
            <v xml:space="preserve">M     </v>
          </cell>
          <cell r="D7221">
            <v>105.99</v>
          </cell>
        </row>
        <row r="7222">
          <cell r="A7222">
            <v>39232</v>
          </cell>
          <cell r="B7222" t="str">
            <v>CABO DE COBRE, FLEXIVEL, CLASSE 4 OU 5, ISOLACAO EM PVC/A, ANTICHAMA BWF-B, 1 CONDUTOR, 450/750 V, SECAO NOMINAL 25 MM2</v>
          </cell>
          <cell r="C7222" t="str">
            <v xml:space="preserve">M     </v>
          </cell>
          <cell r="D7222">
            <v>11</v>
          </cell>
        </row>
        <row r="7223">
          <cell r="A7223">
            <v>39233</v>
          </cell>
          <cell r="B7223" t="str">
            <v>CABO DE COBRE, FLEXIVEL, CLASSE 4 OU 5, ISOLACAO EM PVC/A, ANTICHAMA BWF-B, 1 CONDUTOR, 450/750 V, SECAO NOMINAL 35 MM2</v>
          </cell>
          <cell r="C7223" t="str">
            <v xml:space="preserve">M     </v>
          </cell>
          <cell r="D7223">
            <v>15.13</v>
          </cell>
        </row>
        <row r="7224">
          <cell r="A7224">
            <v>981</v>
          </cell>
          <cell r="B7224" t="str">
            <v>CABO DE COBRE, FLEXIVEL, CLASSE 4 OU 5, ISOLACAO EM PVC/A, ANTICHAMA BWF-B, 1 CONDUTOR, 450/750 V, SECAO NOMINAL 4 MM2</v>
          </cell>
          <cell r="C7224" t="str">
            <v xml:space="preserve">M     </v>
          </cell>
          <cell r="D7224">
            <v>1.86</v>
          </cell>
        </row>
        <row r="7225">
          <cell r="A7225">
            <v>39234</v>
          </cell>
          <cell r="B7225" t="str">
            <v>CABO DE COBRE, FLEXIVEL, CLASSE 4 OU 5, ISOLACAO EM PVC/A, ANTICHAMA BWF-B, 1 CONDUTOR, 450/750 V, SECAO NOMINAL 50 MM2</v>
          </cell>
          <cell r="C7225" t="str">
            <v xml:space="preserve">M     </v>
          </cell>
          <cell r="D7225">
            <v>22.2</v>
          </cell>
        </row>
        <row r="7226">
          <cell r="A7226">
            <v>982</v>
          </cell>
          <cell r="B7226" t="str">
            <v>CABO DE COBRE, FLEXIVEL, CLASSE 4 OU 5, ISOLACAO EM PVC/A, ANTICHAMA BWF-B, 1 CONDUTOR, 450/750 V, SECAO NOMINAL 6 MM2</v>
          </cell>
          <cell r="C7226" t="str">
            <v xml:space="preserve">M     </v>
          </cell>
          <cell r="D7226">
            <v>2.6</v>
          </cell>
        </row>
        <row r="7227">
          <cell r="A7227">
            <v>39235</v>
          </cell>
          <cell r="B7227" t="str">
            <v>CABO DE COBRE, FLEXIVEL, CLASSE 4 OU 5, ISOLACAO EM PVC/A, ANTICHAMA BWF-B, 1 CONDUTOR, 450/750 V, SECAO NOMINAL 70 MM2</v>
          </cell>
          <cell r="C7227" t="str">
            <v xml:space="preserve">M     </v>
          </cell>
          <cell r="D7227">
            <v>31.23</v>
          </cell>
        </row>
        <row r="7228">
          <cell r="A7228">
            <v>39236</v>
          </cell>
          <cell r="B7228" t="str">
            <v>CABO DE COBRE, FLEXIVEL, CLASSE 4 OU 5, ISOLACAO EM PVC/A, ANTICHAMA BWF-B, 1 CONDUTOR, 450/750 V, SECAO NOMINAL 95 MM2</v>
          </cell>
          <cell r="C7228" t="str">
            <v xml:space="preserve">M     </v>
          </cell>
          <cell r="D7228">
            <v>40.94</v>
          </cell>
        </row>
        <row r="7229">
          <cell r="A7229">
            <v>876</v>
          </cell>
          <cell r="B7229" t="str">
            <v>CABO DE COBRE, RIGIDO, CLASSE 2, COMPACTADO, BLINDADO, ISOLACAO EM EPR OU XLPE, COBERTURA ANTICHAMA EM PVC, PEAD OU HFFR, 1 CONDUTOR, 20/35 KV, SECAO NOMINAL 120 MM2</v>
          </cell>
          <cell r="C7229" t="str">
            <v xml:space="preserve">M     </v>
          </cell>
          <cell r="D7229">
            <v>105.69</v>
          </cell>
        </row>
        <row r="7230">
          <cell r="A7230">
            <v>877</v>
          </cell>
          <cell r="B7230" t="str">
            <v>CABO DE COBRE, RIGIDO, CLASSE 2, COMPACTADO, BLINDADO, ISOLACAO EM EPR OU XLPE, COBERTURA ANTICHAMA EM PVC, PEAD OU HFFR, 1 CONDUTOR, 20/35 KV, SECAO NOMINAL 150 MM2</v>
          </cell>
          <cell r="C7230" t="str">
            <v xml:space="preserve">M     </v>
          </cell>
          <cell r="D7230">
            <v>124.25</v>
          </cell>
        </row>
        <row r="7231">
          <cell r="A7231">
            <v>882</v>
          </cell>
          <cell r="B7231" t="str">
            <v>CABO DE COBRE, RIGIDO, CLASSE 2, COMPACTADO, BLINDADO, ISOLACAO EM EPR OU XLPE, COBERTURA ANTICHAMA EM PVC, PEAD OU HFFR, 1 CONDUTOR, 20/35 KV, SECAO NOMINAL 185 MM2</v>
          </cell>
          <cell r="C7231" t="str">
            <v xml:space="preserve">M     </v>
          </cell>
          <cell r="D7231">
            <v>135.38999999999999</v>
          </cell>
        </row>
        <row r="7232">
          <cell r="A7232">
            <v>878</v>
          </cell>
          <cell r="B7232" t="str">
            <v>CABO DE COBRE, RIGIDO, CLASSE 2, COMPACTADO, BLINDADO, ISOLACAO EM EPR OU XLPE, COBERTURA ANTICHAMA EM PVC, PEAD OU HFFR, 1 CONDUTOR, 20/35 KV, SECAO NOMINAL 240 MM2</v>
          </cell>
          <cell r="C7232" t="str">
            <v xml:space="preserve">M     </v>
          </cell>
          <cell r="D7232">
            <v>168.32</v>
          </cell>
        </row>
        <row r="7233">
          <cell r="A7233">
            <v>879</v>
          </cell>
          <cell r="B7233" t="str">
            <v>CABO DE COBRE, RIGIDO, CLASSE 2, COMPACTADO, BLINDADO, ISOLACAO EM EPR OU XLPE, COBERTURA ANTICHAMA EM PVC, PEAD OU HFFR, 1 CONDUTOR, 20/35 KV, SECAO NOMINAL 300 MM2</v>
          </cell>
          <cell r="C7233" t="str">
            <v xml:space="preserve">M     </v>
          </cell>
          <cell r="D7233">
            <v>198.39</v>
          </cell>
        </row>
        <row r="7234">
          <cell r="A7234">
            <v>880</v>
          </cell>
          <cell r="B7234" t="str">
            <v>CABO DE COBRE, RIGIDO, CLASSE 2, COMPACTADO, BLINDADO, ISOLACAO EM EPR OU XLPE, COBERTURA ANTICHAMA EM PVC, PEAD OU HFFR, 1 CONDUTOR, 20/35 KV, SECAO NOMINAL 400 MM2</v>
          </cell>
          <cell r="C7234" t="str">
            <v xml:space="preserve">M     </v>
          </cell>
          <cell r="D7234">
            <v>233.43</v>
          </cell>
        </row>
        <row r="7235">
          <cell r="A7235">
            <v>873</v>
          </cell>
          <cell r="B7235" t="str">
            <v>CABO DE COBRE, RIGIDO, CLASSE 2, COMPACTADO, BLINDADO, ISOLACAO EM EPR OU XLPE, COBERTURA ANTICHAMA EM PVC, PEAD OU HFFR, 1 CONDUTOR, 20/35 KV, SECAO NOMINAL 50 MM2</v>
          </cell>
          <cell r="C7235" t="str">
            <v xml:space="preserve">M     </v>
          </cell>
          <cell r="D7235">
            <v>70.98</v>
          </cell>
        </row>
        <row r="7236">
          <cell r="A7236">
            <v>881</v>
          </cell>
          <cell r="B7236" t="str">
            <v>CABO DE COBRE, RIGIDO, CLASSE 2, COMPACTADO, BLINDADO, ISOLACAO EM EPR OU XLPE, COBERTURA ANTICHAMA EM PVC, PEAD OU HFFR, 1 CONDUTOR, 20/35 KV, SECAO NOMINAL 500 MM2</v>
          </cell>
          <cell r="C7236" t="str">
            <v xml:space="preserve">M     </v>
          </cell>
          <cell r="D7236">
            <v>319.06</v>
          </cell>
        </row>
        <row r="7237">
          <cell r="A7237">
            <v>874</v>
          </cell>
          <cell r="B7237" t="str">
            <v>CABO DE COBRE, RIGIDO, CLASSE 2, COMPACTADO, BLINDADO, ISOLACAO EM EPR OU XLPE, COBERTURA ANTICHAMA EM PVC, PEAD OU HFFR, 1 CONDUTOR, 20/35 KV, SECAO NOMINAL 70 MM2</v>
          </cell>
          <cell r="C7237" t="str">
            <v xml:space="preserve">M     </v>
          </cell>
          <cell r="D7237">
            <v>84.23</v>
          </cell>
        </row>
        <row r="7238">
          <cell r="A7238">
            <v>875</v>
          </cell>
          <cell r="B7238" t="str">
            <v>CABO DE COBRE, RIGIDO, CLASSE 2, COMPACTADO, BLINDADO, ISOLACAO EM EPR OU XLPE, COBERTURA ANTICHAMA EM PVC, PEAD OU HFFR, 1 CONDUTOR, 20/35 KV, SECAO NOMINAL 95 MM2</v>
          </cell>
          <cell r="C7238" t="str">
            <v xml:space="preserve">M     </v>
          </cell>
          <cell r="D7238">
            <v>100.5</v>
          </cell>
        </row>
        <row r="7239">
          <cell r="A7239">
            <v>983</v>
          </cell>
          <cell r="B7239" t="str">
            <v>CABO DE COBRE, RIGIDO, CLASSE 2, ISOLACAO EM PVC/A, ANTICHAMA BWF-B, 1 CONDUTOR, 450/750 V, SECAO NOMINAL 1,5 MM2</v>
          </cell>
          <cell r="C7239" t="str">
            <v xml:space="preserve">M     </v>
          </cell>
          <cell r="D7239">
            <v>0.63</v>
          </cell>
        </row>
        <row r="7240">
          <cell r="A7240">
            <v>985</v>
          </cell>
          <cell r="B7240" t="str">
            <v>CABO DE COBRE, RIGIDO, CLASSE 2, ISOLACAO EM PVC/A, ANTICHAMA BWF-B, 1 CONDUTOR, 450/750 V, SECAO NOMINAL 10 MM2</v>
          </cell>
          <cell r="C7240" t="str">
            <v xml:space="preserve">M     </v>
          </cell>
          <cell r="D7240">
            <v>4.72</v>
          </cell>
        </row>
        <row r="7241">
          <cell r="A7241">
            <v>990</v>
          </cell>
          <cell r="B7241" t="str">
            <v>CABO DE COBRE, RIGIDO, CLASSE 2, ISOLACAO EM PVC/A, ANTICHAMA BWF-B, 1 CONDUTOR, 450/750 V, SECAO NOMINAL 150 MM2</v>
          </cell>
          <cell r="C7241" t="str">
            <v xml:space="preserve">M     </v>
          </cell>
          <cell r="D7241">
            <v>64.599999999999994</v>
          </cell>
        </row>
        <row r="7242">
          <cell r="A7242">
            <v>39241</v>
          </cell>
          <cell r="B7242" t="str">
            <v>CABO DE COBRE, RIGIDO, CLASSE 2, ISOLACAO EM PVC/A, ANTICHAMA BWF-B, 1 CONDUTOR, 450/750 V, SECAO NOMINAL 16 MM2</v>
          </cell>
          <cell r="C7242" t="str">
            <v xml:space="preserve">M     </v>
          </cell>
          <cell r="D7242">
            <v>7.38</v>
          </cell>
        </row>
        <row r="7243">
          <cell r="A7243">
            <v>1005</v>
          </cell>
          <cell r="B7243" t="str">
            <v>CABO DE COBRE, RIGIDO, CLASSE 2, ISOLACAO EM PVC/A, ANTICHAMA BWF-B, 1 CONDUTOR, 450/750 V, SECAO NOMINAL 185 MM2</v>
          </cell>
          <cell r="C7243" t="str">
            <v xml:space="preserve">M     </v>
          </cell>
          <cell r="D7243">
            <v>79.290000000000006</v>
          </cell>
        </row>
        <row r="7244">
          <cell r="A7244">
            <v>984</v>
          </cell>
          <cell r="B7244" t="str">
            <v>CABO DE COBRE, RIGIDO, CLASSE 2, ISOLACAO EM PVC/A, ANTICHAMA BWF-B, 1 CONDUTOR, 450/750 V, SECAO NOMINAL 2,5 MM2</v>
          </cell>
          <cell r="C7244" t="str">
            <v xml:space="preserve">M     </v>
          </cell>
          <cell r="D7244">
            <v>1.63</v>
          </cell>
        </row>
        <row r="7245">
          <cell r="A7245">
            <v>991</v>
          </cell>
          <cell r="B7245" t="str">
            <v>CABO DE COBRE, RIGIDO, CLASSE 2, ISOLACAO EM PVC/A, ANTICHAMA BWF-B, 1 CONDUTOR, 450/750 V, SECAO NOMINAL 240 MM2</v>
          </cell>
          <cell r="C7245" t="str">
            <v xml:space="preserve">M     </v>
          </cell>
          <cell r="D7245">
            <v>104.78</v>
          </cell>
        </row>
        <row r="7246">
          <cell r="A7246">
            <v>986</v>
          </cell>
          <cell r="B7246" t="str">
            <v>CABO DE COBRE, RIGIDO, CLASSE 2, ISOLACAO EM PVC/A, ANTICHAMA BWF-B, 1 CONDUTOR, 450/750 V, SECAO NOMINAL 25 MM2</v>
          </cell>
          <cell r="C7246" t="str">
            <v xml:space="preserve">M     </v>
          </cell>
          <cell r="D7246">
            <v>11.29</v>
          </cell>
        </row>
        <row r="7247">
          <cell r="A7247">
            <v>1024</v>
          </cell>
          <cell r="B7247" t="str">
            <v>CABO DE COBRE, RIGIDO, CLASSE 2, ISOLACAO EM PVC/A, ANTICHAMA BWF-B, 1 CONDUTOR, 450/750 V, SECAO NOMINAL 300 MM2</v>
          </cell>
          <cell r="C7247" t="str">
            <v xml:space="preserve">M     </v>
          </cell>
          <cell r="D7247">
            <v>129.68</v>
          </cell>
        </row>
        <row r="7248">
          <cell r="A7248">
            <v>987</v>
          </cell>
          <cell r="B7248" t="str">
            <v>CABO DE COBRE, RIGIDO, CLASSE 2, ISOLACAO EM PVC/A, ANTICHAMA BWF-B, 1 CONDUTOR, 450/750 V, SECAO NOMINAL 35 MM2</v>
          </cell>
          <cell r="C7248" t="str">
            <v xml:space="preserve">M     </v>
          </cell>
          <cell r="D7248">
            <v>15.34</v>
          </cell>
        </row>
        <row r="7249">
          <cell r="A7249">
            <v>1003</v>
          </cell>
          <cell r="B7249" t="str">
            <v>CABO DE COBRE, RIGIDO, CLASSE 2, ISOLACAO EM PVC/A, ANTICHAMA BWF-B, 1 CONDUTOR, 450/750 V, SECAO NOMINAL 4 MM2</v>
          </cell>
          <cell r="C7249" t="str">
            <v xml:space="preserve">M     </v>
          </cell>
          <cell r="D7249">
            <v>2.38</v>
          </cell>
        </row>
        <row r="7250">
          <cell r="A7250">
            <v>992</v>
          </cell>
          <cell r="B7250" t="str">
            <v>CABO DE COBRE, RIGIDO, CLASSE 2, ISOLACAO EM PVC/A, ANTICHAMA BWF-B, 1 CONDUTOR, 450/750 V, SECAO NOMINAL 400 MM2</v>
          </cell>
          <cell r="C7250" t="str">
            <v xml:space="preserve">M     </v>
          </cell>
          <cell r="D7250">
            <v>167.78</v>
          </cell>
        </row>
        <row r="7251">
          <cell r="A7251">
            <v>1007</v>
          </cell>
          <cell r="B7251" t="str">
            <v>CABO DE COBRE, RIGIDO, CLASSE 2, ISOLACAO EM PVC/A, ANTICHAMA BWF-B, 1 CONDUTOR, 450/750 V, SECAO NOMINAL 50 MM2</v>
          </cell>
          <cell r="C7251" t="str">
            <v xml:space="preserve">M     </v>
          </cell>
          <cell r="D7251">
            <v>21.76</v>
          </cell>
        </row>
        <row r="7252">
          <cell r="A7252">
            <v>39242</v>
          </cell>
          <cell r="B7252" t="str">
            <v>CABO DE COBRE, RIGIDO, CLASSE 2, ISOLACAO EM PVC/A, ANTICHAMA BWF-B, 1 CONDUTOR, 450/750 V, SECAO NOMINAL 500 MM2</v>
          </cell>
          <cell r="C7252" t="str">
            <v xml:space="preserve">M     </v>
          </cell>
          <cell r="D7252">
            <v>207.89</v>
          </cell>
        </row>
        <row r="7253">
          <cell r="A7253">
            <v>1008</v>
          </cell>
          <cell r="B7253" t="str">
            <v>CABO DE COBRE, RIGIDO, CLASSE 2, ISOLACAO EM PVC/A, ANTICHAMA BWF-B, 1 CONDUTOR, 450/750 V, SECAO NOMINAL 6 MM2</v>
          </cell>
          <cell r="C7253" t="str">
            <v xml:space="preserve">M     </v>
          </cell>
          <cell r="D7253">
            <v>2.71</v>
          </cell>
        </row>
        <row r="7254">
          <cell r="A7254">
            <v>988</v>
          </cell>
          <cell r="B7254" t="str">
            <v>CABO DE COBRE, RIGIDO, CLASSE 2, ISOLACAO EM PVC/A, ANTICHAMA BWF-B, 1 CONDUTOR, 450/750 V, SECAO NOMINAL 70 MM2</v>
          </cell>
          <cell r="C7254" t="str">
            <v xml:space="preserve">M     </v>
          </cell>
          <cell r="D7254">
            <v>30.05</v>
          </cell>
        </row>
        <row r="7255">
          <cell r="A7255">
            <v>989</v>
          </cell>
          <cell r="B7255" t="str">
            <v>CABO DE COBRE, RIGIDO, CLASSE 2, ISOLACAO EM PVC/A, ANTICHAMA BWF-B, 1 CONDUTOR, 450/750 V, SECAO NOMINAL 95 MM2</v>
          </cell>
          <cell r="C7255" t="str">
            <v xml:space="preserve">M     </v>
          </cell>
          <cell r="D7255">
            <v>40.71</v>
          </cell>
        </row>
        <row r="7256">
          <cell r="A7256">
            <v>39598</v>
          </cell>
          <cell r="B7256" t="str">
            <v>CABO DE PAR TRANCADO UTP, 4 PARES, CATEGORIA 5E</v>
          </cell>
          <cell r="C7256" t="str">
            <v xml:space="preserve">M     </v>
          </cell>
          <cell r="D7256">
            <v>1.07</v>
          </cell>
        </row>
        <row r="7257">
          <cell r="A7257">
            <v>39599</v>
          </cell>
          <cell r="B7257" t="str">
            <v>CABO DE PAR TRANCADO UTP, 4 PARES, CATEGORIA 6</v>
          </cell>
          <cell r="C7257" t="str">
            <v xml:space="preserve">M     </v>
          </cell>
          <cell r="D7257">
            <v>1.62</v>
          </cell>
        </row>
        <row r="7258">
          <cell r="A7258">
            <v>34602</v>
          </cell>
          <cell r="B7258" t="str">
            <v>CABO FLEXIVEL PVC 750 V, 2 CONDUTORES DE 1,5 MM2</v>
          </cell>
          <cell r="C7258" t="str">
            <v xml:space="preserve">M     </v>
          </cell>
          <cell r="D7258">
            <v>2.0099999999999998</v>
          </cell>
        </row>
        <row r="7259">
          <cell r="A7259">
            <v>34603</v>
          </cell>
          <cell r="B7259" t="str">
            <v>CABO FLEXIVEL PVC 750 V, 2 CONDUTORES DE 10,0 MM2</v>
          </cell>
          <cell r="C7259" t="str">
            <v xml:space="preserve">M     </v>
          </cell>
          <cell r="D7259">
            <v>9.66</v>
          </cell>
        </row>
        <row r="7260">
          <cell r="A7260">
            <v>34607</v>
          </cell>
          <cell r="B7260" t="str">
            <v>CABO FLEXIVEL PVC 750 V, 2 CONDUTORES DE 4,0 MM2</v>
          </cell>
          <cell r="C7260" t="str">
            <v xml:space="preserve">M     </v>
          </cell>
          <cell r="D7260">
            <v>4.3099999999999996</v>
          </cell>
        </row>
        <row r="7261">
          <cell r="A7261">
            <v>34609</v>
          </cell>
          <cell r="B7261" t="str">
            <v>CABO FLEXIVEL PVC 750 V, 2 CONDUTORES DE 6,0 MM2</v>
          </cell>
          <cell r="C7261" t="str">
            <v xml:space="preserve">M     </v>
          </cell>
          <cell r="D7261">
            <v>6.46</v>
          </cell>
        </row>
        <row r="7262">
          <cell r="A7262">
            <v>34618</v>
          </cell>
          <cell r="B7262" t="str">
            <v>CABO FLEXIVEL PVC 750 V, 3 CONDUTORES DE 1,5 MM2</v>
          </cell>
          <cell r="C7262" t="str">
            <v xml:space="preserve">M     </v>
          </cell>
          <cell r="D7262">
            <v>2.66</v>
          </cell>
        </row>
        <row r="7263">
          <cell r="A7263">
            <v>34620</v>
          </cell>
          <cell r="B7263" t="str">
            <v>CABO FLEXIVEL PVC 750 V, 3 CONDUTORES DE 10,0 MM2</v>
          </cell>
          <cell r="C7263" t="str">
            <v xml:space="preserve">M     </v>
          </cell>
          <cell r="D7263">
            <v>13.33</v>
          </cell>
        </row>
        <row r="7264">
          <cell r="A7264">
            <v>34621</v>
          </cell>
          <cell r="B7264" t="str">
            <v>CABO FLEXIVEL PVC 750 V, 3 CONDUTORES DE 4,0 MM2</v>
          </cell>
          <cell r="C7264" t="str">
            <v xml:space="preserve">M     </v>
          </cell>
          <cell r="D7264">
            <v>6.18</v>
          </cell>
        </row>
        <row r="7265">
          <cell r="A7265">
            <v>34622</v>
          </cell>
          <cell r="B7265" t="str">
            <v>CABO FLEXIVEL PVC 750 V, 3 CONDUTORES DE 6,0 MM2</v>
          </cell>
          <cell r="C7265" t="str">
            <v xml:space="preserve">M     </v>
          </cell>
          <cell r="D7265">
            <v>8.76</v>
          </cell>
        </row>
        <row r="7266">
          <cell r="A7266">
            <v>34624</v>
          </cell>
          <cell r="B7266" t="str">
            <v>CABO FLEXIVEL PVC 750 V, 4 CONDUTORES DE 1,5 MM2</v>
          </cell>
          <cell r="C7266" t="str">
            <v xml:space="preserve">M     </v>
          </cell>
          <cell r="D7266">
            <v>3.4</v>
          </cell>
        </row>
        <row r="7267">
          <cell r="A7267">
            <v>34626</v>
          </cell>
          <cell r="B7267" t="str">
            <v>CABO FLEXIVEL PVC 750 V, 4 CONDUTORES DE 10,0 MM2</v>
          </cell>
          <cell r="C7267" t="str">
            <v xml:space="preserve">M     </v>
          </cell>
          <cell r="D7267">
            <v>18.329999999999998</v>
          </cell>
        </row>
        <row r="7268">
          <cell r="A7268">
            <v>34627</v>
          </cell>
          <cell r="B7268" t="str">
            <v>CABO FLEXIVEL PVC 750 V, 4 CONDUTORES DE 4,0 MM2</v>
          </cell>
          <cell r="C7268" t="str">
            <v xml:space="preserve">M     </v>
          </cell>
          <cell r="D7268">
            <v>7.89</v>
          </cell>
        </row>
        <row r="7269">
          <cell r="A7269">
            <v>34629</v>
          </cell>
          <cell r="B7269" t="str">
            <v>CABO FLEXIVEL PVC 750 V, 4 CONDUTORES DE 6,0 MM2</v>
          </cell>
          <cell r="C7269" t="str">
            <v xml:space="preserve">M     </v>
          </cell>
          <cell r="D7269">
            <v>11.56</v>
          </cell>
        </row>
        <row r="7270">
          <cell r="A7270">
            <v>39257</v>
          </cell>
          <cell r="B7270" t="str">
            <v>CABO MULTIPOLAR DE COBRE, FLEXIVEL, CLASSE 4 OU 5, ISOLACAO EM HEPR, COBERTURA EM PVC-ST2, ANTICHAMA BWF-B, 0,6/1 KV, 3 CONDUTORES DE 1,5 MM2</v>
          </cell>
          <cell r="C7270" t="str">
            <v xml:space="preserve">M     </v>
          </cell>
          <cell r="D7270">
            <v>2.84</v>
          </cell>
        </row>
        <row r="7271">
          <cell r="A7271">
            <v>39261</v>
          </cell>
          <cell r="B7271" t="str">
            <v>CABO MULTIPOLAR DE COBRE, FLEXIVEL, CLASSE 4 OU 5, ISOLACAO EM HEPR, COBERTURA EM PVC-ST2, ANTICHAMA BWF-B, 0,6/1 KV, 3 CONDUTORES DE 10 MM2</v>
          </cell>
          <cell r="C7271" t="str">
            <v xml:space="preserve">M     </v>
          </cell>
          <cell r="D7271">
            <v>15.14</v>
          </cell>
        </row>
        <row r="7272">
          <cell r="A7272">
            <v>39268</v>
          </cell>
          <cell r="B7272" t="str">
            <v>CABO MULTIPOLAR DE COBRE, FLEXIVEL, CLASSE 4 OU 5, ISOLACAO EM HEPR, COBERTURA EM PVC-ST2, ANTICHAMA BWF-B, 0,6/1 KV, 3 CONDUTORES DE 120 MM2</v>
          </cell>
          <cell r="C7272" t="str">
            <v xml:space="preserve">M     </v>
          </cell>
          <cell r="D7272">
            <v>174.74</v>
          </cell>
        </row>
        <row r="7273">
          <cell r="A7273">
            <v>39262</v>
          </cell>
          <cell r="B7273" t="str">
            <v>CABO MULTIPOLAR DE COBRE, FLEXIVEL, CLASSE 4 OU 5, ISOLACAO EM HEPR, COBERTURA EM PVC-ST2, ANTICHAMA BWF-B, 0,6/1 KV, 3 CONDUTORES DE 16 MM2</v>
          </cell>
          <cell r="C7273" t="str">
            <v xml:space="preserve">M     </v>
          </cell>
          <cell r="D7273">
            <v>23.68</v>
          </cell>
        </row>
        <row r="7274">
          <cell r="A7274">
            <v>39258</v>
          </cell>
          <cell r="B7274" t="str">
            <v>CABO MULTIPOLAR DE COBRE, FLEXIVEL, CLASSE 4 OU 5, ISOLACAO EM HEPR, COBERTURA EM PVC-ST2, ANTICHAMA BWF-B, 0,6/1 KV, 3 CONDUTORES DE 2,5 MM2</v>
          </cell>
          <cell r="C7274" t="str">
            <v xml:space="preserve">M     </v>
          </cell>
          <cell r="D7274">
            <v>4.21</v>
          </cell>
        </row>
        <row r="7275">
          <cell r="A7275">
            <v>39263</v>
          </cell>
          <cell r="B7275" t="str">
            <v>CABO MULTIPOLAR DE COBRE, FLEXIVEL, CLASSE 4 OU 5, ISOLACAO EM HEPR, COBERTURA EM PVC-ST2, ANTICHAMA BWF-B, 0,6/1 KV, 3 CONDUTORES DE 25 MM2</v>
          </cell>
          <cell r="C7275" t="str">
            <v xml:space="preserve">M     </v>
          </cell>
          <cell r="D7275">
            <v>36.64</v>
          </cell>
        </row>
        <row r="7276">
          <cell r="A7276">
            <v>39264</v>
          </cell>
          <cell r="B7276" t="str">
            <v>CABO MULTIPOLAR DE COBRE, FLEXIVEL, CLASSE 4 OU 5, ISOLACAO EM HEPR, COBERTURA EM PVC-ST2, ANTICHAMA BWF-B, 0,6/1 KV, 3 CONDUTORES DE 35 MM2</v>
          </cell>
          <cell r="C7276" t="str">
            <v xml:space="preserve">M     </v>
          </cell>
          <cell r="D7276">
            <v>49.61</v>
          </cell>
        </row>
        <row r="7277">
          <cell r="A7277">
            <v>39259</v>
          </cell>
          <cell r="B7277" t="str">
            <v>CABO MULTIPOLAR DE COBRE, FLEXIVEL, CLASSE 4 OU 5, ISOLACAO EM HEPR, COBERTURA EM PVC-ST2, ANTICHAMA BWF-B, 0,6/1 KV, 3 CONDUTORES DE 4 MM2</v>
          </cell>
          <cell r="C7277" t="str">
            <v xml:space="preserve">M     </v>
          </cell>
          <cell r="D7277">
            <v>6.41</v>
          </cell>
        </row>
        <row r="7278">
          <cell r="A7278">
            <v>39265</v>
          </cell>
          <cell r="B7278" t="str">
            <v>CABO MULTIPOLAR DE COBRE, FLEXIVEL, CLASSE 4 OU 5, ISOLACAO EM HEPR, COBERTURA EM PVC-ST2, ANTICHAMA BWF-B, 0,6/1 KV, 3 CONDUTORES DE 50 MM2</v>
          </cell>
          <cell r="C7278" t="str">
            <v xml:space="preserve">M     </v>
          </cell>
          <cell r="D7278">
            <v>73.08</v>
          </cell>
        </row>
        <row r="7279">
          <cell r="A7279">
            <v>39260</v>
          </cell>
          <cell r="B7279" t="str">
            <v>CABO MULTIPOLAR DE COBRE, FLEXIVEL, CLASSE 4 OU 5, ISOLACAO EM HEPR, COBERTURA EM PVC-ST2, ANTICHAMA BWF-B, 0,6/1 KV, 3 CONDUTORES DE 6 MM2</v>
          </cell>
          <cell r="C7279" t="str">
            <v xml:space="preserve">M     </v>
          </cell>
          <cell r="D7279">
            <v>9.1300000000000008</v>
          </cell>
        </row>
        <row r="7280">
          <cell r="A7280">
            <v>39266</v>
          </cell>
          <cell r="B7280" t="str">
            <v>CABO MULTIPOLAR DE COBRE, FLEXIVEL, CLASSE 4 OU 5, ISOLACAO EM HEPR, COBERTURA EM PVC-ST2, ANTICHAMA BWF-B, 0,6/1 KV, 3 CONDUTORES DE 70 MM2</v>
          </cell>
          <cell r="C7280" t="str">
            <v xml:space="preserve">M     </v>
          </cell>
          <cell r="D7280">
            <v>102.55</v>
          </cell>
        </row>
        <row r="7281">
          <cell r="A7281">
            <v>39267</v>
          </cell>
          <cell r="B7281" t="str">
            <v>CABO MULTIPOLAR DE COBRE, FLEXIVEL, CLASSE 4 OU 5, ISOLACAO EM HEPR, COBERTURA EM PVC-ST2, ANTICHAMA BWF-B, 0,6/1 KV, 3 CONDUTORES DE 95 MM2</v>
          </cell>
          <cell r="C7281" t="str">
            <v xml:space="preserve">M     </v>
          </cell>
          <cell r="D7281">
            <v>134.41999999999999</v>
          </cell>
        </row>
        <row r="7282">
          <cell r="A7282">
            <v>11901</v>
          </cell>
          <cell r="B7282" t="str">
            <v>CABO TELEFONICO CCI 50, 1 PAR, USO INTERNO, SEM BLINDAGEM</v>
          </cell>
          <cell r="C7282" t="str">
            <v xml:space="preserve">M     </v>
          </cell>
          <cell r="D7282">
            <v>0.43</v>
          </cell>
        </row>
        <row r="7283">
          <cell r="A7283">
            <v>11902</v>
          </cell>
          <cell r="B7283" t="str">
            <v>CABO TELEFONICO CCI 50, 2 PARES, USO INTERNO, SEM BLINDAGEM</v>
          </cell>
          <cell r="C7283" t="str">
            <v xml:space="preserve">M     </v>
          </cell>
          <cell r="D7283">
            <v>0.75</v>
          </cell>
        </row>
        <row r="7284">
          <cell r="A7284">
            <v>11903</v>
          </cell>
          <cell r="B7284" t="str">
            <v>CABO TELEFONICO CCI 50, 3 PARES, USO INTERNO, SEM BLINDAGEM</v>
          </cell>
          <cell r="C7284" t="str">
            <v xml:space="preserve">M     </v>
          </cell>
          <cell r="D7284">
            <v>1.1499999999999999</v>
          </cell>
        </row>
        <row r="7285">
          <cell r="A7285">
            <v>11904</v>
          </cell>
          <cell r="B7285" t="str">
            <v>CABO TELEFONICO CCI 50, 4 PARES, USO INTERNO, SEM BLINDAGEM</v>
          </cell>
          <cell r="C7285" t="str">
            <v xml:space="preserve">M     </v>
          </cell>
          <cell r="D7285">
            <v>1.47</v>
          </cell>
        </row>
        <row r="7286">
          <cell r="A7286">
            <v>11905</v>
          </cell>
          <cell r="B7286" t="str">
            <v>CABO TELEFONICO CCI 50, 5 PARES, USO INTERNO, SEM BLINDAGEM</v>
          </cell>
          <cell r="C7286" t="str">
            <v xml:space="preserve">M     </v>
          </cell>
          <cell r="D7286">
            <v>1.98</v>
          </cell>
        </row>
        <row r="7287">
          <cell r="A7287">
            <v>11906</v>
          </cell>
          <cell r="B7287" t="str">
            <v>CABO TELEFONICO CCI 50, 6 PARES, USO INTERNO, SEM BLINDAGEM</v>
          </cell>
          <cell r="C7287" t="str">
            <v xml:space="preserve">M     </v>
          </cell>
          <cell r="D7287">
            <v>2.2799999999999998</v>
          </cell>
        </row>
        <row r="7288">
          <cell r="A7288">
            <v>11919</v>
          </cell>
          <cell r="B7288" t="str">
            <v>CABO TELEFONICO CI 50, 10 PARES, USO INTERNO</v>
          </cell>
          <cell r="C7288" t="str">
            <v xml:space="preserve">M     </v>
          </cell>
          <cell r="D7288">
            <v>4.4800000000000004</v>
          </cell>
        </row>
        <row r="7289">
          <cell r="A7289">
            <v>11920</v>
          </cell>
          <cell r="B7289" t="str">
            <v>CABO TELEFONICO CI 50, 20 PARES, USO INTERNO</v>
          </cell>
          <cell r="C7289" t="str">
            <v xml:space="preserve">M     </v>
          </cell>
          <cell r="D7289">
            <v>8.67</v>
          </cell>
        </row>
        <row r="7290">
          <cell r="A7290">
            <v>11924</v>
          </cell>
          <cell r="B7290" t="str">
            <v>CABO TELEFONICO CI 50, 200 PARES, USO INTERNO</v>
          </cell>
          <cell r="C7290" t="str">
            <v xml:space="preserve">M     </v>
          </cell>
          <cell r="D7290">
            <v>84.38</v>
          </cell>
        </row>
        <row r="7291">
          <cell r="A7291">
            <v>11921</v>
          </cell>
          <cell r="B7291" t="str">
            <v>CABO TELEFONICO CI 50, 30 PARES, USO INTERNO</v>
          </cell>
          <cell r="C7291" t="str">
            <v xml:space="preserve">M     </v>
          </cell>
          <cell r="D7291">
            <v>11.81</v>
          </cell>
        </row>
        <row r="7292">
          <cell r="A7292">
            <v>11922</v>
          </cell>
          <cell r="B7292" t="str">
            <v>CABO TELEFONICO CI 50, 50 PARES, USO INTERNO</v>
          </cell>
          <cell r="C7292" t="str">
            <v xml:space="preserve">M     </v>
          </cell>
          <cell r="D7292">
            <v>20.97</v>
          </cell>
        </row>
        <row r="7293">
          <cell r="A7293">
            <v>11923</v>
          </cell>
          <cell r="B7293" t="str">
            <v>CABO TELEFONICO CI 50, 75 PARES, USO INTERNO</v>
          </cell>
          <cell r="C7293" t="str">
            <v xml:space="preserve">M     </v>
          </cell>
          <cell r="D7293">
            <v>34.25</v>
          </cell>
        </row>
        <row r="7294">
          <cell r="A7294">
            <v>11916</v>
          </cell>
          <cell r="B7294" t="str">
            <v>CABO TELEFONICO CTP - APL - 50, 10 PARES, USO EXTERNO</v>
          </cell>
          <cell r="C7294" t="str">
            <v xml:space="preserve">M     </v>
          </cell>
          <cell r="D7294">
            <v>5.81</v>
          </cell>
        </row>
        <row r="7295">
          <cell r="A7295">
            <v>11914</v>
          </cell>
          <cell r="B7295" t="str">
            <v>CABO TELEFONICO CTP - APL - 50, 100 PARES, USO EXTERNO</v>
          </cell>
          <cell r="C7295" t="str">
            <v xml:space="preserve">M     </v>
          </cell>
          <cell r="D7295">
            <v>42.2</v>
          </cell>
        </row>
        <row r="7296">
          <cell r="A7296">
            <v>11917</v>
          </cell>
          <cell r="B7296" t="str">
            <v>CABO TELEFONICO CTP - APL - 50, 20 PARES, USO EXTERNO</v>
          </cell>
          <cell r="C7296" t="str">
            <v xml:space="preserve">M     </v>
          </cell>
          <cell r="D7296">
            <v>10.11</v>
          </cell>
        </row>
        <row r="7297">
          <cell r="A7297">
            <v>11918</v>
          </cell>
          <cell r="B7297" t="str">
            <v>CABO TELEFONICO CTP - APL - 50, 30 PARES, USO EXTERNO</v>
          </cell>
          <cell r="C7297" t="str">
            <v xml:space="preserve">M     </v>
          </cell>
          <cell r="D7297">
            <v>13.72</v>
          </cell>
        </row>
        <row r="7298">
          <cell r="A7298">
            <v>37734</v>
          </cell>
          <cell r="B7298" t="str">
            <v>CACAMBA METALICA BASCULANTE COM CAPACIDADE DE 10 M3 (INCLUI MONTAGEM, NAO INCLUI CAMINHAO)</v>
          </cell>
          <cell r="C7298" t="str">
            <v xml:space="preserve">UN    </v>
          </cell>
          <cell r="D7298">
            <v>34321.67</v>
          </cell>
        </row>
        <row r="7299">
          <cell r="A7299">
            <v>42251</v>
          </cell>
          <cell r="B7299" t="str">
            <v>CACAMBA METALICA BASCULANTE COM CAPACIDADE DE 12 M3 (INCLUI MONTAGEM, NAO INCLUI CAMINHAO)</v>
          </cell>
          <cell r="C7299" t="str">
            <v xml:space="preserve">UN    </v>
          </cell>
          <cell r="D7299">
            <v>38974.35</v>
          </cell>
        </row>
        <row r="7300">
          <cell r="A7300">
            <v>37733</v>
          </cell>
          <cell r="B7300" t="str">
            <v>CACAMBA METALICA BASCULANTE COM CAPACIDADE DE 6 M3 (INCLUI MONTAGEM, NAO INCLUI CAMINHAO)</v>
          </cell>
          <cell r="C7300" t="str">
            <v xml:space="preserve">UN    </v>
          </cell>
          <cell r="D7300">
            <v>25734.26</v>
          </cell>
        </row>
        <row r="7301">
          <cell r="A7301">
            <v>37735</v>
          </cell>
          <cell r="B7301" t="str">
            <v>CACAMBA METALICA BASCULANTE COM CAPACIDADE DE 8 M3 (INCLUI MONTAGEM, NAO INCLUI CAMINHAO)</v>
          </cell>
          <cell r="C7301" t="str">
            <v xml:space="preserve">UN    </v>
          </cell>
          <cell r="D7301">
            <v>31009.79</v>
          </cell>
        </row>
        <row r="7302">
          <cell r="A7302">
            <v>41758</v>
          </cell>
          <cell r="B7302" t="str">
            <v>CADEADO EM ACO INOX, LARGURA DE *50* MM, COM HASTE EM ACO TEMPERADO, SEM MOLA - CHAVES INCLUIDAS</v>
          </cell>
          <cell r="C7302" t="str">
            <v xml:space="preserve">UN    </v>
          </cell>
          <cell r="D7302">
            <v>130.94</v>
          </cell>
        </row>
        <row r="7303">
          <cell r="A7303">
            <v>5090</v>
          </cell>
          <cell r="B7303" t="str">
            <v>CADEADO SIMPLES/COMUM, EM LATAO MACICO CROMADO, LARGURA DE 25 MM,  HASTE DE ACO TEMPERADO, CEMENTADO (NAO LONGA), INCLUI 2 CHAVES</v>
          </cell>
          <cell r="C7303" t="str">
            <v xml:space="preserve">UN    </v>
          </cell>
          <cell r="D7303">
            <v>15</v>
          </cell>
        </row>
        <row r="7304">
          <cell r="A7304">
            <v>5085</v>
          </cell>
          <cell r="B7304" t="str">
            <v>CADEADO SIMPLES, EM LATAO MACICO CROMADO, LARGURA DE 35 MM,  HASTE DE ACO TEMPERADO, CEMENTADO (NAO LONGA), INCLUI 2 CHAVES</v>
          </cell>
          <cell r="C7304" t="str">
            <v xml:space="preserve">UN    </v>
          </cell>
          <cell r="D7304">
            <v>16.72</v>
          </cell>
        </row>
        <row r="7305">
          <cell r="A7305">
            <v>38374</v>
          </cell>
          <cell r="B7305" t="str">
            <v>CADEIRA SUSPENSA MANUAL / BALANCIM INDIVIDUAL (NBR 14751)</v>
          </cell>
          <cell r="C7305" t="str">
            <v xml:space="preserve">UN    </v>
          </cell>
          <cell r="D7305">
            <v>707.51</v>
          </cell>
        </row>
        <row r="7306">
          <cell r="A7306">
            <v>20212</v>
          </cell>
          <cell r="B7306" t="str">
            <v>CAIBRO DE MADEIRA APARELHADA *6 X 8* CM, MACARANDUBA, ANGELIM OU EQUIVALENTE DA REGIAO</v>
          </cell>
          <cell r="C7306" t="str">
            <v xml:space="preserve">M     </v>
          </cell>
          <cell r="D7306">
            <v>15.54</v>
          </cell>
        </row>
        <row r="7307">
          <cell r="A7307">
            <v>4430</v>
          </cell>
          <cell r="B7307" t="str">
            <v>CAIBRO DE MADEIRA NAO APARELHADA *5 X 6* CM, MACARANDUBA, ANGELIM OU EQUIVALENTE DA REGIAO</v>
          </cell>
          <cell r="C7307" t="str">
            <v xml:space="preserve">M     </v>
          </cell>
          <cell r="D7307">
            <v>9.86</v>
          </cell>
        </row>
        <row r="7308">
          <cell r="A7308">
            <v>4400</v>
          </cell>
          <cell r="B7308" t="str">
            <v>CAIBRO DE MADEIRA NAO APARELHADA *6 X 8* CM, MACARANDUBA, ANGELIM OU EQUIVALENTE DA REGIAO</v>
          </cell>
          <cell r="C7308" t="str">
            <v xml:space="preserve">M     </v>
          </cell>
          <cell r="D7308">
            <v>12.45</v>
          </cell>
        </row>
        <row r="7309">
          <cell r="A7309">
            <v>4500</v>
          </cell>
          <cell r="B7309" t="str">
            <v>CAIBRO DE MADEIRA NAO APARELHADA *7,5 X 10 CM (3 X 4 ") PINUS, MISTA OU EQUIVALENTE DA REGIAO</v>
          </cell>
          <cell r="C7309" t="str">
            <v xml:space="preserve">M     </v>
          </cell>
          <cell r="D7309">
            <v>10.02</v>
          </cell>
        </row>
        <row r="7310">
          <cell r="A7310">
            <v>4513</v>
          </cell>
          <cell r="B7310" t="str">
            <v>CAIBRO DE MADEIRA NAO APARELHADA 5 X 5 CM (2 X 2 ") PINUS, MISTA OU EQUIVALENTE DA REGIAO</v>
          </cell>
          <cell r="C7310" t="str">
            <v xml:space="preserve">M     </v>
          </cell>
          <cell r="D7310">
            <v>2.68</v>
          </cell>
        </row>
        <row r="7311">
          <cell r="A7311">
            <v>4496</v>
          </cell>
          <cell r="B7311" t="str">
            <v>CAIBRO DE MADEIRA NAO APARELHADA 5 X 5 CM, CEDRINHO OU EQUIVALENTE DA REGIAO</v>
          </cell>
          <cell r="C7311" t="str">
            <v xml:space="preserve">M     </v>
          </cell>
          <cell r="D7311">
            <v>6.68</v>
          </cell>
        </row>
        <row r="7312">
          <cell r="A7312">
            <v>11871</v>
          </cell>
          <cell r="B7312" t="str">
            <v>CAIXA D'AGUA DE FIBRA DE VIDRO, PARA 500 LITROS, COM TAMPA</v>
          </cell>
          <cell r="C7312" t="str">
            <v xml:space="preserve">UN    </v>
          </cell>
          <cell r="D7312">
            <v>263</v>
          </cell>
        </row>
        <row r="7313">
          <cell r="A7313">
            <v>34636</v>
          </cell>
          <cell r="B7313" t="str">
            <v>CAIXA D'AGUA EM POLIETILENO 1000 LITROS, COM TAMPA</v>
          </cell>
          <cell r="C7313" t="str">
            <v xml:space="preserve">UN    </v>
          </cell>
          <cell r="D7313">
            <v>336.5</v>
          </cell>
        </row>
        <row r="7314">
          <cell r="A7314">
            <v>34639</v>
          </cell>
          <cell r="B7314" t="str">
            <v>CAIXA D'AGUA EM POLIETILENO 1500 LITROS, COM TAMPA</v>
          </cell>
          <cell r="C7314" t="str">
            <v xml:space="preserve">UN    </v>
          </cell>
          <cell r="D7314">
            <v>683.43</v>
          </cell>
        </row>
        <row r="7315">
          <cell r="A7315">
            <v>34640</v>
          </cell>
          <cell r="B7315" t="str">
            <v>CAIXA D'AGUA EM POLIETILENO 2000 LITROS, COM TAMPA</v>
          </cell>
          <cell r="C7315" t="str">
            <v xml:space="preserve">UN    </v>
          </cell>
          <cell r="D7315">
            <v>767.66</v>
          </cell>
        </row>
        <row r="7316">
          <cell r="A7316">
            <v>34637</v>
          </cell>
          <cell r="B7316" t="str">
            <v>CAIXA D'AGUA EM POLIETILENO 500 LITROS, COM TAMPA</v>
          </cell>
          <cell r="C7316" t="str">
            <v xml:space="preserve">UN    </v>
          </cell>
          <cell r="D7316">
            <v>193.2</v>
          </cell>
        </row>
        <row r="7317">
          <cell r="A7317">
            <v>34638</v>
          </cell>
          <cell r="B7317" t="str">
            <v>CAIXA D'AGUA EM POLIETILENO 750 LITROS, COM TAMPA</v>
          </cell>
          <cell r="C7317" t="str">
            <v xml:space="preserve">UN    </v>
          </cell>
          <cell r="D7317">
            <v>331.31</v>
          </cell>
        </row>
        <row r="7318">
          <cell r="A7318">
            <v>11868</v>
          </cell>
          <cell r="B7318" t="str">
            <v>CAIXA D'AGUA FIBRA DE VIDRO PARA 1000 LITROS, COM TAMPA</v>
          </cell>
          <cell r="C7318" t="str">
            <v xml:space="preserve">UN    </v>
          </cell>
          <cell r="D7318">
            <v>361.46</v>
          </cell>
        </row>
        <row r="7319">
          <cell r="A7319">
            <v>37106</v>
          </cell>
          <cell r="B7319" t="str">
            <v>CAIXA D'AGUA FIBRA DE VIDRO PARA 10000 LITROS, COM TAMPA</v>
          </cell>
          <cell r="C7319" t="str">
            <v xml:space="preserve">UN    </v>
          </cell>
          <cell r="D7319">
            <v>3491.27</v>
          </cell>
        </row>
        <row r="7320">
          <cell r="A7320">
            <v>11869</v>
          </cell>
          <cell r="B7320" t="str">
            <v>CAIXA D'AGUA FIBRA DE VIDRO PARA 1500 LITROS, COM TAMPA</v>
          </cell>
          <cell r="C7320" t="str">
            <v xml:space="preserve">UN    </v>
          </cell>
          <cell r="D7320">
            <v>586.46</v>
          </cell>
        </row>
        <row r="7321">
          <cell r="A7321">
            <v>37104</v>
          </cell>
          <cell r="B7321" t="str">
            <v>CAIXA D'AGUA FIBRA DE VIDRO PARA 2000 LITROS, COM TAMPA</v>
          </cell>
          <cell r="C7321" t="str">
            <v xml:space="preserve">UN    </v>
          </cell>
          <cell r="D7321">
            <v>755.98</v>
          </cell>
        </row>
        <row r="7322">
          <cell r="A7322">
            <v>37105</v>
          </cell>
          <cell r="B7322" t="str">
            <v>CAIXA D'AGUA FIBRA DE VIDRO PARA 5000 LITROS, COM TAMPA</v>
          </cell>
          <cell r="C7322" t="str">
            <v xml:space="preserve">UN    </v>
          </cell>
          <cell r="D7322">
            <v>1683.69</v>
          </cell>
        </row>
        <row r="7323">
          <cell r="A7323">
            <v>11638</v>
          </cell>
          <cell r="B7323" t="str">
            <v>CAIXA DE CONCRETO PRE-MOLDADO PARA AR-CONDICIONADO DE JANELA, DE *80 X 54 X 76,5* CM (L X A X P)</v>
          </cell>
          <cell r="C7323" t="str">
            <v xml:space="preserve">UN    </v>
          </cell>
          <cell r="D7323">
            <v>105.51</v>
          </cell>
        </row>
        <row r="7324">
          <cell r="A7324">
            <v>1030</v>
          </cell>
          <cell r="B7324" t="str">
            <v>CAIXA DE DESCARGA DE PLASTICO EXTERNA, DE *9* L, PUXADOR FIO DE NYLON, NAO INCLUSO CANO, BOLSA, ENGATE</v>
          </cell>
          <cell r="C7324" t="str">
            <v xml:space="preserve">UN    </v>
          </cell>
          <cell r="D7324">
            <v>29.9</v>
          </cell>
        </row>
        <row r="7325">
          <cell r="A7325">
            <v>11694</v>
          </cell>
          <cell r="B7325" t="str">
            <v>CAIXA DE DESCARGA PLASTICA DE EMBUTIR COMPLETA, COM ESPELHO PLASTICO, CAPACIDADE 6 A 10 L, ACESSORIOS INCLUSOS</v>
          </cell>
          <cell r="C7325" t="str">
            <v xml:space="preserve">UN    </v>
          </cell>
          <cell r="D7325">
            <v>660.94</v>
          </cell>
        </row>
        <row r="7326">
          <cell r="A7326">
            <v>35277</v>
          </cell>
          <cell r="B7326" t="str">
            <v>CAIXA DE GORDURA EM PVC, DIAMETRO MINIMO 300 MM, DIAMETRO DE SAIDA 100 MM, CAPACIDADE  APROXIMADA 18 LITROS, COM TAMPA</v>
          </cell>
          <cell r="C7326" t="str">
            <v xml:space="preserve">UN    </v>
          </cell>
          <cell r="D7326">
            <v>330.21</v>
          </cell>
        </row>
        <row r="7327">
          <cell r="A7327">
            <v>10521</v>
          </cell>
          <cell r="B7327" t="str">
            <v>CAIXA DE INCENDIO/ABRIGO PARA MANGUEIRA, DE EMBUTIR/INTERNA, COM 75 X 45 X 17 CM, EM CHAPA DE ACO, PORTA COM VENTILACAO, VISOR COM A INSCRICAO "INCENDIO", SUPORTE/CESTA INTERNA PARA A MANGUEIRA, PINTURA ELETROSTATICA VERMELHA</v>
          </cell>
          <cell r="C7327" t="str">
            <v xml:space="preserve">UN    </v>
          </cell>
          <cell r="D7327">
            <v>162.27000000000001</v>
          </cell>
        </row>
        <row r="7328">
          <cell r="A7328">
            <v>10885</v>
          </cell>
          <cell r="B7328" t="str">
            <v>CAIXA DE INCENDIO/ABRIGO PARA MANGUEIRA, DE EMBUTIR/INTERNA, COM 90 X 60 X 17 CM, EM CHAPA DE ACO, PORTA COM VENTILACAO, VISOR COM A INSCRICAO "INCENDIO", SUPORTE/CESTA INTERNA PARA A MANGUEIRA, PINTURA ELETROSTATICA VERMELHA</v>
          </cell>
          <cell r="C7328" t="str">
            <v xml:space="preserve">UN    </v>
          </cell>
          <cell r="D7328">
            <v>205.25</v>
          </cell>
        </row>
        <row r="7329">
          <cell r="A7329">
            <v>20962</v>
          </cell>
          <cell r="B7329" t="str">
            <v>CAIXA DE INCENDIO/ABRIGO PARA MANGUEIRA, DE SOBREPOR/EXTERNA, COM 75 X 45 X 17 CM, EM CHAPA DE ACO, PORTA COM VENTILACAO, VISOR COM A INSCRICAO "INCENDIO", SUPORTE/CESTA INTERNA PARA A MANGUEIRA, PINTURA ELETROSTATICA VERMELHA</v>
          </cell>
          <cell r="C7329" t="str">
            <v xml:space="preserve">UN    </v>
          </cell>
          <cell r="D7329">
            <v>170</v>
          </cell>
        </row>
        <row r="7330">
          <cell r="A7330">
            <v>20963</v>
          </cell>
          <cell r="B7330" t="str">
            <v>CAIXA DE INCENDIO/ABRIGO PARA MANGUEIRA, DE SOBREPOR/EXTERNA, COM 90 X 60 X 17 CM, EM CHAPA DE ACO, PORTA COM VENTILACAO, VISOR COM A INSCRICAO "INCENDIO", SUPORTE/CESTA INTERNA PARA A MANGUEIRA, PINTURA ELETROSTATICA VERMELHA</v>
          </cell>
          <cell r="C7330" t="str">
            <v xml:space="preserve">UN    </v>
          </cell>
          <cell r="D7330">
            <v>207.67</v>
          </cell>
        </row>
        <row r="7331">
          <cell r="A7331">
            <v>2555</v>
          </cell>
          <cell r="B7331" t="str">
            <v>CAIXA DE LUZ "3 X 3" EM ACO ESMALTADA</v>
          </cell>
          <cell r="C7331" t="str">
            <v xml:space="preserve">UN    </v>
          </cell>
          <cell r="D7331">
            <v>0.94</v>
          </cell>
        </row>
        <row r="7332">
          <cell r="A7332">
            <v>2556</v>
          </cell>
          <cell r="B7332" t="str">
            <v>CAIXA DE LUZ "4 X 2" EM ACO ESMALTADA</v>
          </cell>
          <cell r="C7332" t="str">
            <v xml:space="preserve">UN    </v>
          </cell>
          <cell r="D7332">
            <v>0.87</v>
          </cell>
        </row>
        <row r="7333">
          <cell r="A7333">
            <v>2557</v>
          </cell>
          <cell r="B7333" t="str">
            <v>CAIXA DE LUZ "4 X 4" EM ACO ESMALTADA</v>
          </cell>
          <cell r="C7333" t="str">
            <v xml:space="preserve">UN    </v>
          </cell>
          <cell r="D7333">
            <v>1.84</v>
          </cell>
        </row>
        <row r="7334">
          <cell r="A7334">
            <v>39810</v>
          </cell>
          <cell r="B7334" t="str">
            <v>CAIXA DE PASSAGEM DE PAREDE, DE EMBUTIR, EM PVC, DIMENSOES *120 X 120 X 75* MM</v>
          </cell>
          <cell r="C7334" t="str">
            <v xml:space="preserve">UN    </v>
          </cell>
          <cell r="D7334">
            <v>14.43</v>
          </cell>
        </row>
        <row r="7335">
          <cell r="A7335">
            <v>39811</v>
          </cell>
          <cell r="B7335" t="str">
            <v>CAIXA DE PASSAGEM DE PAREDE, DE EMBUTIR, EM PVC, DIMENSOES *150 X 150 X 75* MM</v>
          </cell>
          <cell r="C7335" t="str">
            <v xml:space="preserve">UN    </v>
          </cell>
          <cell r="D7335">
            <v>18.27</v>
          </cell>
        </row>
        <row r="7336">
          <cell r="A7336">
            <v>39812</v>
          </cell>
          <cell r="B7336" t="str">
            <v>CAIXA DE PASSAGEM DE PAREDE, DE EMBUTIR, EM PVC, DIMENSOES *200 X 200 X 90* MM</v>
          </cell>
          <cell r="C7336" t="str">
            <v xml:space="preserve">UN    </v>
          </cell>
          <cell r="D7336">
            <v>27.88</v>
          </cell>
        </row>
        <row r="7337">
          <cell r="A7337">
            <v>20254</v>
          </cell>
          <cell r="B7337" t="str">
            <v>CAIXA DE PASSAGEM METALICA DE SOBREPOR COM TAMPA PARAFUSADA, DIMENSOES 15 X 15 X 10 CM</v>
          </cell>
          <cell r="C7337" t="str">
            <v xml:space="preserve">UN    </v>
          </cell>
          <cell r="D7337">
            <v>10.18</v>
          </cell>
        </row>
        <row r="7338">
          <cell r="A7338">
            <v>39771</v>
          </cell>
          <cell r="B7338" t="str">
            <v>CAIXA DE PASSAGEM METALICA DE SOBREPOR COM TAMPA PARAFUSADA, DIMENSOES 20 X 20 X 10 CM</v>
          </cell>
          <cell r="C7338" t="str">
            <v xml:space="preserve">UN    </v>
          </cell>
          <cell r="D7338">
            <v>16.87</v>
          </cell>
        </row>
        <row r="7339">
          <cell r="A7339">
            <v>20255</v>
          </cell>
          <cell r="B7339" t="str">
            <v>CAIXA DE PASSAGEM METALICA DE SOBREPOR COM TAMPA PARAFUSADA, DIMENSOES 25 X 25 X 10 CM</v>
          </cell>
          <cell r="C7339" t="str">
            <v xml:space="preserve">UN    </v>
          </cell>
          <cell r="D7339">
            <v>27.87</v>
          </cell>
        </row>
        <row r="7340">
          <cell r="A7340">
            <v>39772</v>
          </cell>
          <cell r="B7340" t="str">
            <v>CAIXA DE PASSAGEM METALICA DE SOBREPOR COM TAMPA PARAFUSADA, DIMENSOES 30 X 30 X 10 CM</v>
          </cell>
          <cell r="C7340" t="str">
            <v xml:space="preserve">UN    </v>
          </cell>
          <cell r="D7340">
            <v>33.409999999999997</v>
          </cell>
        </row>
        <row r="7341">
          <cell r="A7341">
            <v>20253</v>
          </cell>
          <cell r="B7341" t="str">
            <v>CAIXA DE PASSAGEM METALICA DE SOBREPOR COM TAMPA PARAFUSADA, DIMENSOES 35 X 35 X 12 CM</v>
          </cell>
          <cell r="C7341" t="str">
            <v xml:space="preserve">UN    </v>
          </cell>
          <cell r="D7341">
            <v>58.25</v>
          </cell>
        </row>
        <row r="7342">
          <cell r="A7342">
            <v>39773</v>
          </cell>
          <cell r="B7342" t="str">
            <v>CAIXA DE PASSAGEM METALICA DE SOBREPOR COM TAMPA PARAFUSADA, DIMENSOES 40 X 40 X 15 CM</v>
          </cell>
          <cell r="C7342" t="str">
            <v xml:space="preserve">UN    </v>
          </cell>
          <cell r="D7342">
            <v>60.5</v>
          </cell>
        </row>
        <row r="7343">
          <cell r="A7343">
            <v>39774</v>
          </cell>
          <cell r="B7343" t="str">
            <v>CAIXA DE PASSAGEM METALICA DE SOBREPOR COM TAMPA PARAFUSADA, DIMENSOES 50 X 50 X 15 CM</v>
          </cell>
          <cell r="C7343" t="str">
            <v xml:space="preserve">UN    </v>
          </cell>
          <cell r="D7343">
            <v>78.61</v>
          </cell>
        </row>
        <row r="7344">
          <cell r="A7344">
            <v>39775</v>
          </cell>
          <cell r="B7344" t="str">
            <v>CAIXA DE PASSAGEM METALICA DE SOBREPOR COM TAMPA PARAFUSADA, DIMENSOES 60 X 60 X 20 CM</v>
          </cell>
          <cell r="C7344" t="str">
            <v xml:space="preserve">UN    </v>
          </cell>
          <cell r="D7344">
            <v>137.68</v>
          </cell>
        </row>
        <row r="7345">
          <cell r="A7345">
            <v>39776</v>
          </cell>
          <cell r="B7345" t="str">
            <v>CAIXA DE PASSAGEM METALICA DE SOBREPOR COM TAMPA PARAFUSADA, DIMENSOES 70 X 70 X 20 CM</v>
          </cell>
          <cell r="C7345" t="str">
            <v xml:space="preserve">UN    </v>
          </cell>
          <cell r="D7345">
            <v>169.45</v>
          </cell>
        </row>
        <row r="7346">
          <cell r="A7346">
            <v>39777</v>
          </cell>
          <cell r="B7346" t="str">
            <v>CAIXA DE PASSAGEM METALICA DE SOBREPOR COM TAMPA PARAFUSADA, DIMENSOES 80 X 80 X 20 CM</v>
          </cell>
          <cell r="C7346" t="str">
            <v xml:space="preserve">UN    </v>
          </cell>
          <cell r="D7346">
            <v>203.34</v>
          </cell>
        </row>
        <row r="7347">
          <cell r="A7347">
            <v>11250</v>
          </cell>
          <cell r="B7347" t="str">
            <v>CAIXA DE PASSAGEM N 2, DE EMBUTIR, PADRAO TELEBRAS, DIMENSOES 20 X 20 X 12 CM, EM CHAPA DE ACO GALVANIZADO</v>
          </cell>
          <cell r="C7347" t="str">
            <v xml:space="preserve">UN    </v>
          </cell>
          <cell r="D7347">
            <v>30.2</v>
          </cell>
        </row>
        <row r="7348">
          <cell r="A7348">
            <v>39766</v>
          </cell>
          <cell r="B7348" t="str">
            <v>CAIXA DE PASSAGEM N 2, DE SOBREPOR, PADRAO TELEBRAS, DIMENSOES 20 X 20 X *12* CM, EM CHAPA DE ACO GALVANIZADO</v>
          </cell>
          <cell r="C7348" t="str">
            <v xml:space="preserve">UN    </v>
          </cell>
          <cell r="D7348">
            <v>36.85</v>
          </cell>
        </row>
        <row r="7349">
          <cell r="A7349">
            <v>11251</v>
          </cell>
          <cell r="B7349" t="str">
            <v>CAIXA DE PASSAGEM N 3, DE EMBUTIR, PADRAO TELEBRAS, DIMENSOES 40 X 40 X 12 CM, EM CHAPA DE ACO GALVANIZADO</v>
          </cell>
          <cell r="C7349" t="str">
            <v xml:space="preserve">UN    </v>
          </cell>
          <cell r="D7349">
            <v>63.54</v>
          </cell>
        </row>
        <row r="7350">
          <cell r="A7350">
            <v>39767</v>
          </cell>
          <cell r="B7350" t="str">
            <v>CAIXA DE PASSAGEM N 3, DE SOBREPOR, PADRAO TELEBRAS, DIMENSOES 40 X 40 X *12* CM, EM CHAPA DE ACO GALVANIZADO</v>
          </cell>
          <cell r="C7350" t="str">
            <v xml:space="preserve">UN    </v>
          </cell>
          <cell r="D7350">
            <v>83.66</v>
          </cell>
        </row>
        <row r="7351">
          <cell r="A7351">
            <v>11253</v>
          </cell>
          <cell r="B7351" t="str">
            <v>CAIXA DE PASSAGEM N 4, DE EMBUTIR, PADRAO TELEBRAS, DIMENSOES 60 X 60 X 12 CM, EM CHAPA DE ACO GALVANIZADO</v>
          </cell>
          <cell r="C7351" t="str">
            <v xml:space="preserve">UN    </v>
          </cell>
          <cell r="D7351">
            <v>124.97</v>
          </cell>
        </row>
        <row r="7352">
          <cell r="A7352">
            <v>11254</v>
          </cell>
          <cell r="B7352" t="str">
            <v>CAIXA DE PASSAGEM N 4, DE SOBREPOR, PADRAO TELEBRAS, DIMENSOES 60 X 60 X *12* CM, EM CHAPA DE ACO GALVANIZADO</v>
          </cell>
          <cell r="C7352" t="str">
            <v xml:space="preserve">UN    </v>
          </cell>
          <cell r="D7352">
            <v>134.26</v>
          </cell>
        </row>
        <row r="7353">
          <cell r="A7353">
            <v>11255</v>
          </cell>
          <cell r="B7353" t="str">
            <v>CAIXA DE PASSAGEM N 5, DE EMBUTIR, PADRAO TELEBRAS, DIMENSOES 80 X 80 X 12 CM, EM CHAPA DE ACO GALVANIZADO</v>
          </cell>
          <cell r="C7353" t="str">
            <v xml:space="preserve">UN    </v>
          </cell>
          <cell r="D7353">
            <v>203.34</v>
          </cell>
        </row>
        <row r="7354">
          <cell r="A7354">
            <v>11256</v>
          </cell>
          <cell r="B7354" t="str">
            <v>CAIXA DE PASSAGEM N 5, DE SOBREPOR, PADRAO TELEBRAS, DIMENSOES 80 X 80 X *12* CM, EM CHAPA DE ACO GALVANIZADO</v>
          </cell>
          <cell r="C7354" t="str">
            <v xml:space="preserve">UN    </v>
          </cell>
          <cell r="D7354">
            <v>232.69</v>
          </cell>
        </row>
        <row r="7355">
          <cell r="A7355">
            <v>14055</v>
          </cell>
          <cell r="B7355" t="str">
            <v>CAIXA DE PASSAGEM N 6, DE EMBUTIR, PADRAO TELEBRAS, DIMENSOES 120 X 120 X 12 CM, EM CHAPA DE ACO GALVANIZADO</v>
          </cell>
          <cell r="C7355" t="str">
            <v xml:space="preserve">UN    </v>
          </cell>
          <cell r="D7355">
            <v>412.79</v>
          </cell>
        </row>
        <row r="7356">
          <cell r="A7356">
            <v>39768</v>
          </cell>
          <cell r="B7356" t="str">
            <v>CAIXA DE PASSAGEM N 6, DE SOBREPOR, PADRAO TELEBRAS, DIMENSOES 120 X 120 X *12* CM, EM CHAPA DE ACO GALVANIZADO</v>
          </cell>
          <cell r="C7356" t="str">
            <v xml:space="preserve">UN    </v>
          </cell>
          <cell r="D7356">
            <v>440.46</v>
          </cell>
        </row>
        <row r="7357">
          <cell r="A7357">
            <v>11247</v>
          </cell>
          <cell r="B7357" t="str">
            <v>CAIXA DE PASSAGEM N 7, DE EMBUTIR, PADRAO TELEBRAS, DIMENSOES 150 X 150 X 15 CM, EM CHAPA DE ACO GALVANIZADO</v>
          </cell>
          <cell r="C7357" t="str">
            <v xml:space="preserve">UN    </v>
          </cell>
          <cell r="D7357">
            <v>591.38</v>
          </cell>
        </row>
        <row r="7358">
          <cell r="A7358">
            <v>39769</v>
          </cell>
          <cell r="B7358" t="str">
            <v>CAIXA DE PASSAGEM N 7, DE SOBREPOR, PADRAO TELEBRAS, DIMENSOES 150 X 150 X *15* CM, EM CHAPA DE ACO GALVANIZADO</v>
          </cell>
          <cell r="C7358" t="str">
            <v xml:space="preserve">UN    </v>
          </cell>
          <cell r="D7358">
            <v>716.93</v>
          </cell>
        </row>
        <row r="7359">
          <cell r="A7359">
            <v>11249</v>
          </cell>
          <cell r="B7359" t="str">
            <v>CAIXA DE PASSAGEM N 8, DE EMBUTIR, PADRAO TELEBRAS, DIMENSOES 200 X 200 X 20 CM, EM CHAPA DE ACO GALVANIZADO</v>
          </cell>
          <cell r="C7359" t="str">
            <v xml:space="preserve">UN    </v>
          </cell>
          <cell r="D7359">
            <v>1933</v>
          </cell>
        </row>
        <row r="7360">
          <cell r="A7360">
            <v>39770</v>
          </cell>
          <cell r="B7360" t="str">
            <v>CAIXA DE PASSAGEM N 8, DE SOBREPOR, PADRAO TELEBRAS, DIMENSOES 200 X 200 X *20* CM, EM CHAPA DE ACO GALVANIZADO</v>
          </cell>
          <cell r="C7360" t="str">
            <v xml:space="preserve">UN    </v>
          </cell>
          <cell r="D7360">
            <v>2513.48</v>
          </cell>
        </row>
        <row r="7361">
          <cell r="A7361">
            <v>10569</v>
          </cell>
          <cell r="B7361" t="str">
            <v>CAIXA DE PASSAGEM OCTOGONAL 4 X4, EM ACO ESMALTADA, COM FUNDO MOVEL SIMPLES</v>
          </cell>
          <cell r="C7361" t="str">
            <v xml:space="preserve">UN    </v>
          </cell>
          <cell r="D7361">
            <v>1.83</v>
          </cell>
        </row>
        <row r="7362">
          <cell r="A7362">
            <v>1872</v>
          </cell>
          <cell r="B7362" t="str">
            <v>CAIXA DE PASSAGEM, EM PVC, DE 4" X 2", PARA ELETRODUTO FLEXIVEL CORRUGADO</v>
          </cell>
          <cell r="C7362" t="str">
            <v xml:space="preserve">UN    </v>
          </cell>
          <cell r="D7362">
            <v>1.8</v>
          </cell>
        </row>
        <row r="7363">
          <cell r="A7363">
            <v>1873</v>
          </cell>
          <cell r="B7363" t="str">
            <v>CAIXA DE PASSAGEM, EM PVC, DE 4" X 4", PARA ELETRODUTO FLEXIVEL CORRUGADO</v>
          </cell>
          <cell r="C7363" t="str">
            <v xml:space="preserve">UN    </v>
          </cell>
          <cell r="D7363">
            <v>3.58</v>
          </cell>
        </row>
        <row r="7364">
          <cell r="A7364">
            <v>39693</v>
          </cell>
          <cell r="B7364" t="str">
            <v>CAIXA DE PROTECAO EXTERNA PARA MEDIDOR HOROSAZONAL, DE BAIXA TENSAO, COM MODULO, EM CHAPA DE ACO (PADRAO DA CONCESSIONARIA LOCAL)</v>
          </cell>
          <cell r="C7364" t="str">
            <v xml:space="preserve">UN    </v>
          </cell>
          <cell r="D7364">
            <v>1103.08</v>
          </cell>
        </row>
        <row r="7365">
          <cell r="A7365">
            <v>39692</v>
          </cell>
          <cell r="B7365" t="str">
            <v>CAIXA DE PROTECAO PARA TRANSFORMADOR CORRENTE, EM CHAPA DE ACO 18 USG (PADRAO DA CONCESSIONARIA LOCAL)</v>
          </cell>
          <cell r="C7365" t="str">
            <v xml:space="preserve">UN    </v>
          </cell>
          <cell r="D7365">
            <v>185.68</v>
          </cell>
        </row>
        <row r="7366">
          <cell r="A7366">
            <v>39681</v>
          </cell>
          <cell r="B7366" t="str">
            <v>CAIXA DE PROTECAO PARA 1 MEDIDOR BIFASICO, EM CHAPA DE ACO 20 USG (PADRAO DA CONCESSIONARIA LOCAL)</v>
          </cell>
          <cell r="C7366" t="str">
            <v xml:space="preserve">UN    </v>
          </cell>
          <cell r="D7366">
            <v>104.85</v>
          </cell>
        </row>
        <row r="7367">
          <cell r="A7367">
            <v>39680</v>
          </cell>
          <cell r="B7367" t="str">
            <v>CAIXA DE PROTECAO PARA 1 MEDIDOR MONOFASICO, EM CHAPA DE ACO 20 USG (PADRAO DA CONCESSIONARIA LOCAL)</v>
          </cell>
          <cell r="C7367" t="str">
            <v xml:space="preserve">UN    </v>
          </cell>
          <cell r="D7367">
            <v>54.01</v>
          </cell>
        </row>
        <row r="7368">
          <cell r="A7368">
            <v>39682</v>
          </cell>
          <cell r="B7368" t="str">
            <v>CAIXA DE PROTECAO PARA 1 MEDIDOR TRIFASICO, EM CHAPA DE ACO 20 USG (PADRAO DA CONCESSIONARIA LOCAL)</v>
          </cell>
          <cell r="C7368" t="str">
            <v xml:space="preserve">UN    </v>
          </cell>
          <cell r="D7368">
            <v>105.91</v>
          </cell>
        </row>
        <row r="7369">
          <cell r="A7369">
            <v>39685</v>
          </cell>
          <cell r="B7369" t="str">
            <v>CAIXA EXTERNA DE MEDICAO PARA 1 MEDIDOR TRIFASICO, COM VISOR, EM CHAPA DE ACO 18 USG (PADRAO DA CONCESSIONARIA LOCAL)</v>
          </cell>
          <cell r="C7369" t="str">
            <v xml:space="preserve">UN    </v>
          </cell>
          <cell r="D7369">
            <v>89.84</v>
          </cell>
        </row>
        <row r="7370">
          <cell r="A7370">
            <v>39687</v>
          </cell>
          <cell r="B7370" t="str">
            <v>CAIXA EXTERNA DE MEDICAO PARA 4 MEDIDORES MONOFASICOS, COM VISOR, EM CHAPA DE ACO 18 USG (PADRAO DA CONCESSIONARIA LOCAL)</v>
          </cell>
          <cell r="C7370" t="str">
            <v xml:space="preserve">UN    </v>
          </cell>
          <cell r="D7370">
            <v>169.37</v>
          </cell>
        </row>
        <row r="7371">
          <cell r="A7371">
            <v>3280</v>
          </cell>
          <cell r="B7371" t="str">
            <v>CAIXA GORDURA DUPLA, CONCRETO PRE MOLDADO, CIRCULAR, COM TAMPA, D = 60* CM</v>
          </cell>
          <cell r="C7371" t="str">
            <v xml:space="preserve">UN    </v>
          </cell>
          <cell r="D7371">
            <v>121.25</v>
          </cell>
        </row>
        <row r="7372">
          <cell r="A7372">
            <v>11881</v>
          </cell>
          <cell r="B7372" t="str">
            <v>CAIXA GORDURA, SIMPLES, CONCRETO PRE MOLDADO, CIRCULAR, COM TAMPA, D = 40 CM</v>
          </cell>
          <cell r="C7372" t="str">
            <v xml:space="preserve">UN    </v>
          </cell>
          <cell r="D7372">
            <v>56.31</v>
          </cell>
        </row>
        <row r="7373">
          <cell r="A7373">
            <v>34641</v>
          </cell>
          <cell r="B7373" t="str">
            <v>CAIXA INSPECAO EM CONCRETO PARA ATERRAMENTO E PARA RAIOS DIAMETRO = 300 MM</v>
          </cell>
          <cell r="C7373" t="str">
            <v xml:space="preserve">UN    </v>
          </cell>
          <cell r="D7373">
            <v>45.41</v>
          </cell>
        </row>
        <row r="7374">
          <cell r="A7374">
            <v>34643</v>
          </cell>
          <cell r="B7374" t="str">
            <v>CAIXA INSPECAO EM POLIETILENO PARA ATERRAMENTO E PARA RAIOS DIAMETRO = 300 MM</v>
          </cell>
          <cell r="C7374" t="str">
            <v xml:space="preserve">UN    </v>
          </cell>
          <cell r="D7374">
            <v>10.69</v>
          </cell>
        </row>
        <row r="7375">
          <cell r="A7375">
            <v>3278</v>
          </cell>
          <cell r="B7375" t="str">
            <v>CAIXA INSPECAO, CONCRETO PRE MOLDADO, CIRCULAR, COM TAMPA, D = 40* CM</v>
          </cell>
          <cell r="C7375" t="str">
            <v xml:space="preserve">UN    </v>
          </cell>
          <cell r="D7375">
            <v>63.57</v>
          </cell>
        </row>
        <row r="7376">
          <cell r="A7376">
            <v>3279</v>
          </cell>
          <cell r="B7376" t="str">
            <v>CAIXA INSPECAO, CONCRETO PRE MOLDADO, CIRCULAR, COM TAMPA, D = 60* CM, H= 60* CM</v>
          </cell>
          <cell r="C7376" t="str">
            <v xml:space="preserve">UN    </v>
          </cell>
          <cell r="D7376">
            <v>104.9</v>
          </cell>
        </row>
        <row r="7377">
          <cell r="A7377">
            <v>1062</v>
          </cell>
          <cell r="B7377" t="str">
            <v>CAIXA INTERNA DE MEDICAO PARA 1 MEDIDOR TRIFASICO, COM VISOR, EM CHAPA DE ACO 18 USG (PADRAO DA CONCESSIONARIA LOCAL)</v>
          </cell>
          <cell r="C7377" t="str">
            <v xml:space="preserve">UN    </v>
          </cell>
          <cell r="D7377">
            <v>95.32</v>
          </cell>
        </row>
        <row r="7378">
          <cell r="A7378">
            <v>39686</v>
          </cell>
          <cell r="B7378" t="str">
            <v>CAIXA INTERNA DE MEDICAO PARA 4 MEDIDORES MONOFASICOS, COM VISOR, EM CHAPA DE ACO 18 USG (PADRAO DA CONCESSIONARIA LOCAL)</v>
          </cell>
          <cell r="C7378" t="str">
            <v xml:space="preserve">UN    </v>
          </cell>
          <cell r="D7378">
            <v>162.59</v>
          </cell>
        </row>
        <row r="7379">
          <cell r="A7379">
            <v>39683</v>
          </cell>
          <cell r="B7379" t="str">
            <v>CAIXA INTERNA/EXTERNA DE MEDICAO PARA 1 MEDIDOR MONOFASICO, COM VISOR, EM CHAPA DE ACO 18 USG (PADRAO DA CONCESSIONARIA LOCAL)</v>
          </cell>
          <cell r="C7379" t="str">
            <v xml:space="preserve">UN    </v>
          </cell>
          <cell r="D7379">
            <v>33.06</v>
          </cell>
        </row>
        <row r="7380">
          <cell r="A7380">
            <v>1871</v>
          </cell>
          <cell r="B7380" t="str">
            <v>CAIXA OCTOGONAL DE FUNDO MOVEL, EM PVC, DE 3" X 3", PARA ELETRODUTO FLEXIVEL CORRUGADO</v>
          </cell>
          <cell r="C7380" t="str">
            <v xml:space="preserve">UN    </v>
          </cell>
          <cell r="D7380">
            <v>3.22</v>
          </cell>
        </row>
        <row r="7381">
          <cell r="A7381">
            <v>12001</v>
          </cell>
          <cell r="B7381" t="str">
            <v>CAIXA OCTOGONAL DE FUNDO MOVEL, EM PVC, DE 4" X 4", PARA ELETRODUTO FLEXIVEL CORRUGADO</v>
          </cell>
          <cell r="C7381" t="str">
            <v xml:space="preserve">UN    </v>
          </cell>
          <cell r="D7381">
            <v>4.6500000000000004</v>
          </cell>
        </row>
        <row r="7382">
          <cell r="A7382">
            <v>11882</v>
          </cell>
          <cell r="B7382" t="str">
            <v>CAIXA PARA HIDROMETRO CONCRETO PRE MOLDADO</v>
          </cell>
          <cell r="C7382" t="str">
            <v xml:space="preserve">UN    </v>
          </cell>
          <cell r="D7382">
            <v>63.57</v>
          </cell>
        </row>
        <row r="7383">
          <cell r="A7383">
            <v>39689</v>
          </cell>
          <cell r="B7383" t="str">
            <v>CAIXA PARA MEDICAO COLETIVA TIPO H, PADRAO BIFASICO OU TRIFASICO, PARA ATE 6 MEDIDORES (PADRAO DA CONCESSIONARIA LOCAL)</v>
          </cell>
          <cell r="C7383" t="str">
            <v xml:space="preserve">UN    </v>
          </cell>
          <cell r="D7383">
            <v>2118.2199999999998</v>
          </cell>
        </row>
        <row r="7384">
          <cell r="A7384">
            <v>39688</v>
          </cell>
          <cell r="B7384" t="str">
            <v>CAIXA PARA MEDICAO COLETIVA TIPO K, PADRAO BIFASICO OU TRIFASICO, PARA ATE 2 MEDIDORES (PADRAO DA CONCESSIONARIA LOCAL)</v>
          </cell>
          <cell r="C7384" t="str">
            <v xml:space="preserve">UN    </v>
          </cell>
          <cell r="D7384">
            <v>306.08</v>
          </cell>
        </row>
        <row r="7385">
          <cell r="A7385">
            <v>1068</v>
          </cell>
          <cell r="B7385" t="str">
            <v>CAIXA PARA MEDICAO COLETIVA TIPO L, PADRAO BIFASICO OU TRIFASICO, PARA ATE 4 MEDIDORES (PADRAO DA CONCESSIONARIA LOCAL)</v>
          </cell>
          <cell r="C7385" t="str">
            <v xml:space="preserve">UN    </v>
          </cell>
          <cell r="D7385">
            <v>1278.3399999999999</v>
          </cell>
        </row>
        <row r="7386">
          <cell r="A7386">
            <v>39690</v>
          </cell>
          <cell r="B7386" t="str">
            <v>CAIXA PARA MEDICAO COLETIVA TIPO M, PADRAO BIFASICO OU TRIFASICO, PARA ATE 8 MEDIDORES (PADRAO DA CONCESSIONARIA LOCAL)</v>
          </cell>
          <cell r="C7386" t="str">
            <v xml:space="preserve">UN    </v>
          </cell>
          <cell r="D7386">
            <v>2875.48</v>
          </cell>
        </row>
        <row r="7387">
          <cell r="A7387">
            <v>39691</v>
          </cell>
          <cell r="B7387" t="str">
            <v>CAIXA PARA MEDICAO COLETIVA TIPO N, PADRAO BIFASICO OU TRIFASICO, PARA ATE 12 MEDIDORES (PADRAO DA CONCESSIONARIA LOCAL)</v>
          </cell>
          <cell r="C7387" t="str">
            <v xml:space="preserve">UN    </v>
          </cell>
          <cell r="D7387">
            <v>3214.4</v>
          </cell>
        </row>
        <row r="7388">
          <cell r="A7388">
            <v>39808</v>
          </cell>
          <cell r="B7388" t="str">
            <v>CAIXA PARA MEDIDOR MONOFASICO, EM POLICARBONATO (TERMOPLASTICO), COM DISJUNTOR</v>
          </cell>
          <cell r="C7388" t="str">
            <v xml:space="preserve">UN    </v>
          </cell>
          <cell r="D7388">
            <v>53.26</v>
          </cell>
        </row>
        <row r="7389">
          <cell r="A7389">
            <v>39809</v>
          </cell>
          <cell r="B7389" t="str">
            <v>CAIXA PARA MEDIDOR POLIFASICO, EM POLICARBONATO (TERMOPLASTICO), COM DISJUNTOR</v>
          </cell>
          <cell r="C7389" t="str">
            <v xml:space="preserve">UN    </v>
          </cell>
          <cell r="D7389">
            <v>147.04</v>
          </cell>
        </row>
        <row r="7390">
          <cell r="A7390">
            <v>11713</v>
          </cell>
          <cell r="B7390" t="str">
            <v>CAIXA SIFONADA PVC 150 X 150 X 50MM COM TAMPA CEGA QUADRADA BRANCA</v>
          </cell>
          <cell r="C7390" t="str">
            <v xml:space="preserve">UN    </v>
          </cell>
          <cell r="D7390">
            <v>23.2</v>
          </cell>
        </row>
        <row r="7391">
          <cell r="A7391">
            <v>11716</v>
          </cell>
          <cell r="B7391" t="str">
            <v>CAIXA SIFONADA PVC, 100 X 100 X 40 MM, COM GRELHA REDONDA BRANCA</v>
          </cell>
          <cell r="C7391" t="str">
            <v xml:space="preserve">UN    </v>
          </cell>
          <cell r="D7391">
            <v>9.9</v>
          </cell>
        </row>
        <row r="7392">
          <cell r="A7392">
            <v>5103</v>
          </cell>
          <cell r="B7392" t="str">
            <v>CAIXA SIFONADA PVC, 100 X 100 X 50 MM, COM GRELHA REDONDA BRANCA</v>
          </cell>
          <cell r="C7392" t="str">
            <v xml:space="preserve">UN    </v>
          </cell>
          <cell r="D7392">
            <v>10.039999999999999</v>
          </cell>
        </row>
        <row r="7393">
          <cell r="A7393">
            <v>11712</v>
          </cell>
          <cell r="B7393" t="str">
            <v>CAIXA SIFONADA PVC, 150 X 150 X 50 MM, COM GRELHA QUADRADA BRANCA (NBR 5688)</v>
          </cell>
          <cell r="C7393" t="str">
            <v xml:space="preserve">UN    </v>
          </cell>
          <cell r="D7393">
            <v>23.39</v>
          </cell>
        </row>
        <row r="7394">
          <cell r="A7394">
            <v>11717</v>
          </cell>
          <cell r="B7394" t="str">
            <v>CAIXA SIFONADA PVC, 150 X 150 X 50 MM, COM GRELHA REDONDA BRANCA</v>
          </cell>
          <cell r="C7394" t="str">
            <v xml:space="preserve">UN    </v>
          </cell>
          <cell r="D7394">
            <v>25.41</v>
          </cell>
        </row>
        <row r="7395">
          <cell r="A7395">
            <v>11714</v>
          </cell>
          <cell r="B7395" t="str">
            <v>CAIXA SIFONADA PVC, 150 X 185 X 75 MM, COM GRELHA QUADRADA BRANCA</v>
          </cell>
          <cell r="C7395" t="str">
            <v xml:space="preserve">UN    </v>
          </cell>
          <cell r="D7395">
            <v>31.62</v>
          </cell>
        </row>
        <row r="7396">
          <cell r="A7396">
            <v>11715</v>
          </cell>
          <cell r="B7396" t="str">
            <v>CAIXA SIFONADA PVC, 150 X 185 X 75 MM, COM TAMPA CEGA QUADRADA BRANCA</v>
          </cell>
          <cell r="C7396" t="str">
            <v xml:space="preserve">UN    </v>
          </cell>
          <cell r="D7396">
            <v>36.380000000000003</v>
          </cell>
        </row>
        <row r="7397">
          <cell r="A7397">
            <v>11880</v>
          </cell>
          <cell r="B7397" t="str">
            <v>CAIXA SIFONADA PVC, 250 X 230 X 75 MM, COM TAMPA E PORTA TAMPA QUADRADA BRANCA</v>
          </cell>
          <cell r="C7397" t="str">
            <v xml:space="preserve">UN    </v>
          </cell>
          <cell r="D7397">
            <v>65.400000000000006</v>
          </cell>
        </row>
        <row r="7398">
          <cell r="A7398">
            <v>1106</v>
          </cell>
          <cell r="B7398" t="str">
            <v>CAL HIDRATADA CH-I PARA ARGAMASSAS</v>
          </cell>
          <cell r="C7398" t="str">
            <v xml:space="preserve">KG    </v>
          </cell>
          <cell r="D7398">
            <v>0.64</v>
          </cell>
        </row>
        <row r="7399">
          <cell r="A7399">
            <v>11161</v>
          </cell>
          <cell r="B7399" t="str">
            <v>CAL HIDRATADA PARA PINTURA</v>
          </cell>
          <cell r="C7399" t="str">
            <v xml:space="preserve">KG    </v>
          </cell>
          <cell r="D7399">
            <v>1.06</v>
          </cell>
        </row>
        <row r="7400">
          <cell r="A7400">
            <v>1107</v>
          </cell>
          <cell r="B7400" t="str">
            <v>CAL VIRGEM COMUM PARA ARGAMASSAS (NBR 6453)</v>
          </cell>
          <cell r="C7400" t="str">
            <v xml:space="preserve">KG    </v>
          </cell>
          <cell r="D7400">
            <v>0.73</v>
          </cell>
        </row>
        <row r="7401">
          <cell r="A7401">
            <v>4758</v>
          </cell>
          <cell r="B7401" t="str">
            <v>CALAFETADOR / CALAFATE</v>
          </cell>
          <cell r="C7401" t="str">
            <v xml:space="preserve">H     </v>
          </cell>
          <cell r="D7401">
            <v>17.670000000000002</v>
          </cell>
        </row>
        <row r="7402">
          <cell r="A7402">
            <v>41080</v>
          </cell>
          <cell r="B7402" t="str">
            <v>CALAFETADOR / CALAFATE (MENSALISTA)</v>
          </cell>
          <cell r="C7402" t="str">
            <v xml:space="preserve">MES   </v>
          </cell>
          <cell r="D7402">
            <v>3129.08</v>
          </cell>
        </row>
        <row r="7403">
          <cell r="A7403">
            <v>25963</v>
          </cell>
          <cell r="B7403" t="str">
            <v>CALCARIO DOLOMITICO A (POSTO PEDREIRA/FORNECEDOR, SEM FRETE)</v>
          </cell>
          <cell r="C7403" t="str">
            <v xml:space="preserve">KG    </v>
          </cell>
          <cell r="D7403">
            <v>0.09</v>
          </cell>
        </row>
        <row r="7404">
          <cell r="A7404">
            <v>4759</v>
          </cell>
          <cell r="B7404" t="str">
            <v>CALCETEIRO</v>
          </cell>
          <cell r="C7404" t="str">
            <v xml:space="preserve">H     </v>
          </cell>
          <cell r="D7404">
            <v>10.15</v>
          </cell>
        </row>
        <row r="7405">
          <cell r="A7405">
            <v>41068</v>
          </cell>
          <cell r="B7405" t="str">
            <v>CALCETEIRO  (MENSALISTA)</v>
          </cell>
          <cell r="C7405" t="str">
            <v xml:space="preserve">MES   </v>
          </cell>
          <cell r="D7405">
            <v>1798.66</v>
          </cell>
        </row>
        <row r="7406">
          <cell r="A7406">
            <v>1108</v>
          </cell>
          <cell r="B7406" t="str">
            <v>CALHA MOLDURA AMERICANA DE CHAPA DE ACO GALVANIZADA NUM 26, CORTE 33 CM</v>
          </cell>
          <cell r="C7406" t="str">
            <v xml:space="preserve">M     </v>
          </cell>
          <cell r="D7406">
            <v>21.65</v>
          </cell>
        </row>
        <row r="7407">
          <cell r="A7407">
            <v>1117</v>
          </cell>
          <cell r="B7407" t="str">
            <v>CALHA PARA AGUA FURTADA DE CHAPA DE ACO GALVANIZADA NUM 26, CORTE 40 CM</v>
          </cell>
          <cell r="C7407" t="str">
            <v xml:space="preserve">M     </v>
          </cell>
          <cell r="D7407">
            <v>25.13</v>
          </cell>
        </row>
        <row r="7408">
          <cell r="A7408">
            <v>1118</v>
          </cell>
          <cell r="B7408" t="str">
            <v>CALHA PARA AGUA FURTADA DE CHAPA DE ACO GALVANIZADA NUM 26, CORTE 50 CM</v>
          </cell>
          <cell r="C7408" t="str">
            <v xml:space="preserve">M     </v>
          </cell>
          <cell r="D7408">
            <v>32.32</v>
          </cell>
        </row>
        <row r="7409">
          <cell r="A7409">
            <v>1110</v>
          </cell>
          <cell r="B7409" t="str">
            <v>CALHA PLATIBANDA DE CHAPA DE ACO GALVANIZADA NUM 26, CORTE 45 CM</v>
          </cell>
          <cell r="C7409" t="str">
            <v xml:space="preserve">M     </v>
          </cell>
          <cell r="D7409">
            <v>32.32</v>
          </cell>
        </row>
        <row r="7410">
          <cell r="A7410">
            <v>12618</v>
          </cell>
          <cell r="B7410" t="str">
            <v>CALHA PLUVIAL DE PVC, DIAMETRO ENTRE 119 E 170 MM, COMPRIMENTO DE 3 M, PARA DRENAGEM PREDIAL</v>
          </cell>
          <cell r="C7410" t="str">
            <v xml:space="preserve">UN    </v>
          </cell>
          <cell r="D7410">
            <v>43.89</v>
          </cell>
        </row>
        <row r="7411">
          <cell r="A7411">
            <v>40871</v>
          </cell>
          <cell r="B7411" t="str">
            <v>CALHA QUADRADA DE CHAPA DE ACO GALVANIZADA NUM 24, CORTE 100 CM (COLETADO CAIXA)</v>
          </cell>
          <cell r="C7411" t="str">
            <v xml:space="preserve">M     </v>
          </cell>
          <cell r="D7411">
            <v>73.260000000000005</v>
          </cell>
        </row>
        <row r="7412">
          <cell r="A7412">
            <v>40869</v>
          </cell>
          <cell r="B7412" t="str">
            <v>CALHA QUADRADA DE CHAPA DE ACO GALVANIZADA NUM 24, CORTE 33 CM (COLETADO CAIXA)</v>
          </cell>
          <cell r="C7412" t="str">
            <v xml:space="preserve">M     </v>
          </cell>
          <cell r="D7412">
            <v>24.06</v>
          </cell>
        </row>
        <row r="7413">
          <cell r="A7413">
            <v>40870</v>
          </cell>
          <cell r="B7413" t="str">
            <v>CALHA QUADRADA DE CHAPA DE ACO GALVANIZADA NUM 24, CORTE 50 CM (COLETADO CAIXA)</v>
          </cell>
          <cell r="C7413" t="str">
            <v xml:space="preserve">M     </v>
          </cell>
          <cell r="D7413">
            <v>36.76</v>
          </cell>
        </row>
        <row r="7414">
          <cell r="A7414">
            <v>1109</v>
          </cell>
          <cell r="B7414" t="str">
            <v>CALHA QUADRADA DE CHAPA DE ACO GALVANIZADA NUM 26, CORTE 33 CM</v>
          </cell>
          <cell r="C7414" t="str">
            <v xml:space="preserve">M     </v>
          </cell>
          <cell r="D7414">
            <v>21.54</v>
          </cell>
        </row>
        <row r="7415">
          <cell r="A7415">
            <v>1119</v>
          </cell>
          <cell r="B7415" t="str">
            <v>CALHA QUADRADA DE CHAPA DE ACO GALVANIZADA NUM 28, CORTE 25 CM</v>
          </cell>
          <cell r="C7415" t="str">
            <v xml:space="preserve">M     </v>
          </cell>
          <cell r="D7415">
            <v>16.16</v>
          </cell>
        </row>
        <row r="7416">
          <cell r="A7416">
            <v>13115</v>
          </cell>
          <cell r="B7416" t="str">
            <v>CALHA/CANALETA DE CONCRETO SIMPLES, TIPO MEIA CANA, D = 20 CM, PARA AGUA PLUVIAL</v>
          </cell>
          <cell r="C7416" t="str">
            <v xml:space="preserve">M     </v>
          </cell>
          <cell r="D7416">
            <v>24.69</v>
          </cell>
        </row>
        <row r="7417">
          <cell r="A7417">
            <v>10541</v>
          </cell>
          <cell r="B7417" t="str">
            <v>CALHA/CANALETA DE CONCRETO SIMPLES, TIPO MEIA CANA, D = 30 CM, PARA AGUA PLUVIAL</v>
          </cell>
          <cell r="C7417" t="str">
            <v xml:space="preserve">M     </v>
          </cell>
          <cell r="D7417">
            <v>28.67</v>
          </cell>
        </row>
        <row r="7418">
          <cell r="A7418">
            <v>10543</v>
          </cell>
          <cell r="B7418" t="str">
            <v>CALHA/CANALETA DE CONCRETO SIMPLES, TIPO MEIA CANA, D = 50 CM, PARA AGUA PLUVIAL</v>
          </cell>
          <cell r="C7418" t="str">
            <v xml:space="preserve">M     </v>
          </cell>
          <cell r="D7418">
            <v>55.64</v>
          </cell>
        </row>
        <row r="7419">
          <cell r="A7419">
            <v>10544</v>
          </cell>
          <cell r="B7419" t="str">
            <v>CALHA/CANALETA DE CONCRETO SIMPLES, TIPO MEIA CANA, D = 60 CM, PARA AGUA PLUVIAL</v>
          </cell>
          <cell r="C7419" t="str">
            <v xml:space="preserve">M     </v>
          </cell>
          <cell r="D7419">
            <v>66.91</v>
          </cell>
        </row>
        <row r="7420">
          <cell r="A7420">
            <v>10545</v>
          </cell>
          <cell r="B7420" t="str">
            <v>CALHA/CANALETA DE CONCRETO SIMPLES, TIPO MEIA CANA, D = 80 CM, PARA AGUA PLUVIAL</v>
          </cell>
          <cell r="C7420" t="str">
            <v xml:space="preserve">M     </v>
          </cell>
          <cell r="D7420">
            <v>102.63</v>
          </cell>
        </row>
        <row r="7421">
          <cell r="A7421">
            <v>10542</v>
          </cell>
          <cell r="B7421" t="str">
            <v>CALHA/CANALETA DE CONCRETO SIMPLES, TIPO MEIA CANA, D= 40 CM, PARA AGUA PLUVIAL</v>
          </cell>
          <cell r="C7421" t="str">
            <v xml:space="preserve">M     </v>
          </cell>
          <cell r="D7421">
            <v>39.51</v>
          </cell>
        </row>
        <row r="7422">
          <cell r="A7422">
            <v>38365</v>
          </cell>
          <cell r="B7422" t="str">
            <v>CAMADA SEPARADORA DE FILME DE POLIETILENO 20 A 25 MICRA</v>
          </cell>
          <cell r="C7422" t="str">
            <v xml:space="preserve">M2    </v>
          </cell>
          <cell r="D7422">
            <v>1.33</v>
          </cell>
        </row>
        <row r="7423">
          <cell r="A7423">
            <v>37745</v>
          </cell>
          <cell r="B7423" t="str">
            <v>CAMINHAO TOCO, PESO BRUTO TOTAL 13000 KG, CARGA UTIL MAXIMA 7925 KG, DISTANCIA ENTRE EIXOS 4,80 M, POTENCIA 189 CV (INCLUI CABINE E CHASSI, NAO INCLUI CARROCERIA)</v>
          </cell>
          <cell r="C7423" t="str">
            <v xml:space="preserve">UN    </v>
          </cell>
          <cell r="D7423">
            <v>225056.5</v>
          </cell>
        </row>
        <row r="7424">
          <cell r="A7424">
            <v>37754</v>
          </cell>
          <cell r="B7424" t="str">
            <v>CAMINHAO TOCO, PESO BRUTO TOTAL 14300 KG, CARGA UTIL MAXIMA 9590 KG, DISTANCIA ENTRE EIXOS 4,76 M, POTENCIA 185 CV (INCLUI CABINE E CHASSI, NAO INCLUI CARROCERIA)</v>
          </cell>
          <cell r="C7424" t="str">
            <v xml:space="preserve">UN    </v>
          </cell>
          <cell r="D7424">
            <v>235027.35</v>
          </cell>
        </row>
        <row r="7425">
          <cell r="A7425">
            <v>37748</v>
          </cell>
          <cell r="B7425" t="str">
            <v>CAMINHAO TOCO, PESO BRUTO TOTAL 14300 KG, CARGA UTIL MAXIMA 9710 KG, DISTANCIA ENTRE EIXOS 3,56 M, POTENCIA 185 CV (INCLUI CABINE E CHASSI, NAO INCLUI CARROCERIA)</v>
          </cell>
          <cell r="C7425" t="str">
            <v xml:space="preserve">UN    </v>
          </cell>
          <cell r="D7425">
            <v>239264.96</v>
          </cell>
        </row>
        <row r="7426">
          <cell r="A7426">
            <v>37761</v>
          </cell>
          <cell r="B7426" t="str">
            <v>CAMINHAO TOCO, PESO BRUTO TOTAL 16000 KG, CARGA UTIL MAXIMA DE 10685 KG, DISTANCIA ENTRE EIXOS 4,8M, POTENCIA 189 CV (INCLUI CABINE E CHASSI, NAO INCLUI CARROCERIA)</v>
          </cell>
          <cell r="C7426" t="str">
            <v xml:space="preserve">UN    </v>
          </cell>
          <cell r="D7426">
            <v>197992.73</v>
          </cell>
        </row>
        <row r="7427">
          <cell r="A7427">
            <v>37757</v>
          </cell>
          <cell r="B7427" t="str">
            <v>CAMINHAO TOCO, PESO BRUTO TOTAL 16000 KG, CARGA UTIL MAXIMA 10600 KG, DISTANCIA ENTRE EIXOS 4,80 M, POTENCIA 275 CV (INCLUI CABINE E CHASSI, NAO INCLUI CARROCERIA)</v>
          </cell>
          <cell r="C7427" t="str">
            <v xml:space="preserve">UN    </v>
          </cell>
          <cell r="D7427">
            <v>275622.98</v>
          </cell>
        </row>
        <row r="7428">
          <cell r="A7428">
            <v>37759</v>
          </cell>
          <cell r="B7428" t="str">
            <v>CAMINHAO TOCO, PESO BRUTO TOTAL 16000 KG, CARGA UTIL MAXIMA 10780 KG, DISTANCIA ENTRE EIXOS 3,56 M, POTENCIA 275 CV (INCLUI CABINE E CHASSI, NAO INCLUI CARROCERIA)</v>
          </cell>
          <cell r="C7428" t="str">
            <v xml:space="preserve">UN    </v>
          </cell>
          <cell r="D7428">
            <v>276691.3</v>
          </cell>
        </row>
        <row r="7429">
          <cell r="A7429">
            <v>37766</v>
          </cell>
          <cell r="B7429" t="str">
            <v>CAMINHAO TOCO, PESO BRUTO TOTAL 16000 KG, CARGA UTIL MAXIMA 11030 KG, DISTANCIA ENTRE EIXOS 3,56M, POTENCIA 186 CV (INCLUI CABINE E CHASSI, NAO INCLUI CARROCERIA)</v>
          </cell>
          <cell r="C7429" t="str">
            <v xml:space="preserve">UN    </v>
          </cell>
          <cell r="D7429">
            <v>276691.28000000003</v>
          </cell>
        </row>
        <row r="7430">
          <cell r="A7430">
            <v>37752</v>
          </cell>
          <cell r="B7430" t="str">
            <v>CAMINHAO TOCO, PESO BRUTO TOTAL 16000 KG, CARGA UTIL MAXIMA 11130 KG, DISTANCIA ENTRE EIXOS 5,36 M, POTENCIA 185 CV (INCLUI CABINE E CHASSI, NAO INCLUI CARROCERIA)</v>
          </cell>
          <cell r="C7430" t="str">
            <v xml:space="preserve">UN    </v>
          </cell>
          <cell r="D7430">
            <v>250909.5</v>
          </cell>
        </row>
        <row r="7431">
          <cell r="A7431">
            <v>37760</v>
          </cell>
          <cell r="B7431" t="str">
            <v>CAMINHAO TOCO, PESO BRUTO TOTAL 16000 KG, CARGA UTIL MAXIMA 13071 KG, DISTANCIA ENTRE EIXOS 4,80 M, POTENCIA 230 CV (INCLUI CABINE E CHASSI, NAO INCLUI CARROCERIA)</v>
          </cell>
          <cell r="C7431" t="str">
            <v xml:space="preserve">UN    </v>
          </cell>
          <cell r="D7431">
            <v>264227.71000000002</v>
          </cell>
        </row>
        <row r="7432">
          <cell r="A7432">
            <v>37765</v>
          </cell>
          <cell r="B7432" t="str">
            <v>CAMINHAO TOCO, PESO BRUTO TOTAL 8250 KG, CARGA UTIL MAXIMA 5110 KG, DISTANCIA ENTRE EIXOS 4,30 M, POTENCIA 162 CV (INCLUI CABINE E CHASSI, NAO INCLUI CARROCERIA)</v>
          </cell>
          <cell r="C7432" t="str">
            <v xml:space="preserve">UN    </v>
          </cell>
          <cell r="D7432">
            <v>184460.87</v>
          </cell>
        </row>
        <row r="7433">
          <cell r="A7433">
            <v>37746</v>
          </cell>
          <cell r="B7433" t="str">
            <v>CAMINHAO TOCO, PESO BRUTO TOTAL 9000 KG, CARGA UTIL MAXIMA 5940 KG, DISTANCIA ENTRE EIXOS 3,69 M, POTENCIA 177 CV (INCLUI CABINE E CHASSI, NAO INCLUI CARROCERIA)</v>
          </cell>
          <cell r="C7433" t="str">
            <v xml:space="preserve">UN    </v>
          </cell>
          <cell r="D7433">
            <v>202230.34</v>
          </cell>
        </row>
        <row r="7434">
          <cell r="A7434">
            <v>37750</v>
          </cell>
          <cell r="B7434" t="str">
            <v>CAMINHAO TOCO, PESO BRUTO TOTAL 9600 KG, CARGA UTIL MAXIMA 6110 KG, DISTANCIA ENTRE EIXOS 3,70 M, POTENCIA 156 CV (INCLUI CABINE E CHASSI, NAO INCLUI CARROCERIA)</v>
          </cell>
          <cell r="C7434" t="str">
            <v xml:space="preserve">UN    </v>
          </cell>
          <cell r="D7434">
            <v>201518.15</v>
          </cell>
        </row>
        <row r="7435">
          <cell r="A7435">
            <v>37753</v>
          </cell>
          <cell r="B7435" t="str">
            <v>CAMINHAO TOCO, PESO BRUTO TOTAL 9600 KG, CARGA UTIL MAXIMA 6200 KG, DISTANCIA ENTRE EIXOS 3,10 M, POTENCIA 156 CV (INCLUI CABINE E CHASSI, NAO INCLUI CARROCERIA)</v>
          </cell>
          <cell r="C7435" t="str">
            <v xml:space="preserve">UN    </v>
          </cell>
          <cell r="D7435">
            <v>200805.94</v>
          </cell>
        </row>
        <row r="7436">
          <cell r="A7436">
            <v>37756</v>
          </cell>
          <cell r="B7436" t="str">
            <v>CAMINHAO TOCO, PESO BRUTO TOTAL 9700 KG, CARGA UTIL MAXIMA 6360 KG, DISTANCIA ENTRE EIXOS 4,30 M, POTENCIA 160 CV (INCLUI CABINE E CHASSI, NAO INCLUI CARROCERIA)</v>
          </cell>
          <cell r="C7436" t="str">
            <v xml:space="preserve">UN    </v>
          </cell>
          <cell r="D7436">
            <v>197992.73</v>
          </cell>
        </row>
        <row r="7437">
          <cell r="A7437">
            <v>37755</v>
          </cell>
          <cell r="B7437" t="str">
            <v>CAMINHAO TRUCADO, PESO BRUTO TOTAL 22000 KG, CARGA UTIL MAXIMA 15350 KG, DISTANCIA ENTRE EIXOS 5,17 M, POTENCIA 238 CV (INCLUI CABINE E CHASSI, NAO INCLUI CARROCERIA)</v>
          </cell>
          <cell r="C7437" t="str">
            <v xml:space="preserve">UN    </v>
          </cell>
          <cell r="D7437">
            <v>287730.45</v>
          </cell>
        </row>
        <row r="7438">
          <cell r="A7438">
            <v>37758</v>
          </cell>
          <cell r="B7438" t="str">
            <v>CAMINHAO TRUCADO, PESO BRUTO TOTAL 23000 KG, CARGA UTIL MAXIMA 15378 KG, DISTANCIA ENTRE EIXOS 4,80 M, POTENCIA 326 CV (INCLUI CABINE E CHASSI, NAO INCLUI CARROCERIA)</v>
          </cell>
          <cell r="C7438" t="str">
            <v xml:space="preserve">UN    </v>
          </cell>
          <cell r="D7438">
            <v>324765.08</v>
          </cell>
        </row>
        <row r="7439">
          <cell r="A7439">
            <v>37747</v>
          </cell>
          <cell r="B7439" t="str">
            <v>CAMINHAO TRUCADO, PESO BRUTO TOTAL 23000 KG, CARGA UTIL MAXIMA 15935 KG, DISTANCIA ENTRE EIXOS 4,80 M, POTENCIA 230 CV (INCLUI CABINE E CHASSI, NAO INCLUI CARROCERIA)</v>
          </cell>
          <cell r="C7439" t="str">
            <v xml:space="preserve">UN    </v>
          </cell>
          <cell r="D7439">
            <v>292217.34000000003</v>
          </cell>
        </row>
        <row r="7440">
          <cell r="A7440">
            <v>37767</v>
          </cell>
          <cell r="B7440" t="str">
            <v>CAMINHAO TRUCADO, PESO BRUTO TOTAL 23000 KG, CARGA UTIL MAXIMA 15940 KG, DISTANCIA ENTRE EIXOS 3,60 M, POTENCIA 286 CV (INCLUI CABINE E CHASSI, NAO INCLUI CARROCERIA)</v>
          </cell>
          <cell r="C7440" t="str">
            <v xml:space="preserve">UN    </v>
          </cell>
          <cell r="D7440">
            <v>308384.38</v>
          </cell>
        </row>
        <row r="7441">
          <cell r="A7441">
            <v>37751</v>
          </cell>
          <cell r="B7441" t="str">
            <v>CAMINHAO TRUCADO, PESO BRUTO TOTAL 23000 KG, CARGA UTIL MAXIMA 16190 KG, DISTANCIA ENTRE EIXOS 3,60 M, POTENCIA 286 CV (INCLUI CABINE E CHASSI, NAO INCLUI CARROCERIA)</v>
          </cell>
          <cell r="C7441" t="str">
            <v xml:space="preserve">UN    </v>
          </cell>
          <cell r="D7441">
            <v>308384.38</v>
          </cell>
        </row>
        <row r="7442">
          <cell r="A7442">
            <v>37749</v>
          </cell>
          <cell r="B7442" t="str">
            <v>CAMINHAO TRUCADO, PESO BRUTO TOTAL 23000 KG, CARGA UTIL MAXIMA 16360 KG, CABINE ESTENDIDA, DISTANCIA ENTRE EIXOS 3,56 M, POTENCIA 275 CV (INCLUI CABINE E CHASSI, NAO INCLUI CARROCERIA)</v>
          </cell>
          <cell r="C7442" t="str">
            <v xml:space="preserve">UN    </v>
          </cell>
          <cell r="D7442">
            <v>304823.36</v>
          </cell>
        </row>
        <row r="7443">
          <cell r="A7443">
            <v>13617</v>
          </cell>
          <cell r="B7443" t="str">
            <v>CAMINHONETE CABINE SIMPLES COM MOTOR 1.6 FLEX, CAMBIO  MANUAL, POTENCIA 101/104 CV, 2 PORTAS</v>
          </cell>
          <cell r="C7443" t="str">
            <v xml:space="preserve">UN    </v>
          </cell>
          <cell r="D7443">
            <v>47268.53</v>
          </cell>
        </row>
        <row r="7444">
          <cell r="A7444">
            <v>1159</v>
          </cell>
          <cell r="B7444" t="str">
            <v>CAMINHONETE COM MOTOR A DIESEL, POTENCIA 180 CV, CABINE DUPLA, 4X4</v>
          </cell>
          <cell r="C7444" t="str">
            <v xml:space="preserve">UN    </v>
          </cell>
          <cell r="D7444">
            <v>154995.87</v>
          </cell>
        </row>
        <row r="7445">
          <cell r="A7445">
            <v>12114</v>
          </cell>
          <cell r="B7445" t="str">
            <v>CAMPAINHA ALTA POTENCIA 110V / 220V, DIAMETRO 150 MM</v>
          </cell>
          <cell r="C7445" t="str">
            <v xml:space="preserve">UN    </v>
          </cell>
          <cell r="D7445">
            <v>92.75</v>
          </cell>
        </row>
        <row r="7446">
          <cell r="A7446">
            <v>38106</v>
          </cell>
          <cell r="B7446" t="str">
            <v>CAMPAINHA CIGARRA 127 V / 220 V (APENAS MODULO)</v>
          </cell>
          <cell r="C7446" t="str">
            <v xml:space="preserve">UN    </v>
          </cell>
          <cell r="D7446">
            <v>12.6</v>
          </cell>
        </row>
        <row r="7447">
          <cell r="A7447">
            <v>38085</v>
          </cell>
          <cell r="B7447" t="str">
            <v>CAMPAINHA CIGARRA 127 V / 220 V, CONJUNTO MONTADO PARA EMBUTIR 4" X 2" (PLACA + SUPORTE + MODULO)</v>
          </cell>
          <cell r="C7447" t="str">
            <v xml:space="preserve">UN    </v>
          </cell>
          <cell r="D7447">
            <v>14.89</v>
          </cell>
        </row>
        <row r="7448">
          <cell r="A7448">
            <v>38599</v>
          </cell>
          <cell r="B7448" t="str">
            <v>CANALETA CONCRETO ESTRUTURAL 14 X 19 X 29 CM, FBK 14 MPA (NBR 6136)</v>
          </cell>
          <cell r="C7448" t="str">
            <v xml:space="preserve">UN    </v>
          </cell>
          <cell r="D7448">
            <v>2.39</v>
          </cell>
        </row>
        <row r="7449">
          <cell r="A7449">
            <v>38596</v>
          </cell>
          <cell r="B7449" t="str">
            <v>CANALETA CONCRETO ESTRUTURAL 14 X 19 X 29 CM, FBK 4,5 MPA (NBR 6136)</v>
          </cell>
          <cell r="C7449" t="str">
            <v xml:space="preserve">UN    </v>
          </cell>
          <cell r="D7449">
            <v>1.63</v>
          </cell>
        </row>
        <row r="7450">
          <cell r="A7450">
            <v>38600</v>
          </cell>
          <cell r="B7450" t="str">
            <v>CANALETA CONCRETO ESTRUTURAL 14 X 19 X 39 CM, FBK 14 MPA (NBR 6136)</v>
          </cell>
          <cell r="C7450" t="str">
            <v xml:space="preserve">UN    </v>
          </cell>
          <cell r="D7450">
            <v>2.81</v>
          </cell>
        </row>
        <row r="7451">
          <cell r="A7451">
            <v>38597</v>
          </cell>
          <cell r="B7451" t="str">
            <v>CANALETA CONCRETO ESTRUTURAL 14 X 19 X 39 CM, FBK 4,5 MPA (NBR 6136)</v>
          </cell>
          <cell r="C7451" t="str">
            <v xml:space="preserve">UN    </v>
          </cell>
          <cell r="D7451">
            <v>1.99</v>
          </cell>
        </row>
        <row r="7452">
          <cell r="A7452">
            <v>659</v>
          </cell>
          <cell r="B7452" t="str">
            <v>CANALETA CONCRETO 14 X 19 X 19 CM (CLASSE C - NBR 6136)</v>
          </cell>
          <cell r="C7452" t="str">
            <v xml:space="preserve">UN    </v>
          </cell>
          <cell r="D7452">
            <v>0.97</v>
          </cell>
        </row>
        <row r="7453">
          <cell r="A7453">
            <v>660</v>
          </cell>
          <cell r="B7453" t="str">
            <v>CANALETA CONCRETO 19 X 19 X 19 CM (CLASSE C - NBR 6136)</v>
          </cell>
          <cell r="C7453" t="str">
            <v xml:space="preserve">UN    </v>
          </cell>
          <cell r="D7453">
            <v>1.42</v>
          </cell>
        </row>
        <row r="7454">
          <cell r="A7454">
            <v>658</v>
          </cell>
          <cell r="B7454" t="str">
            <v>CANALETA CONCRETO 9 X 19 X 19 CM (CLASSE C - NBR 6136)</v>
          </cell>
          <cell r="C7454" t="str">
            <v xml:space="preserve">UN    </v>
          </cell>
          <cell r="D7454">
            <v>0.78</v>
          </cell>
        </row>
        <row r="7455">
          <cell r="A7455">
            <v>38548</v>
          </cell>
          <cell r="B7455" t="str">
            <v>CANALETA ESTRUTURAL CERAMICA, 14 X 19 X 19 CM, 6,0 MPA (NBR 15270)</v>
          </cell>
          <cell r="C7455" t="str">
            <v xml:space="preserve">UN    </v>
          </cell>
          <cell r="D7455">
            <v>0.88</v>
          </cell>
        </row>
        <row r="7456">
          <cell r="A7456">
            <v>34647</v>
          </cell>
          <cell r="B7456" t="str">
            <v>CANALETA ESTRUTURAL CERAMICA, 14 X 19 X 29 CM, 4,0 MPA (NBR 15270)</v>
          </cell>
          <cell r="C7456" t="str">
            <v xml:space="preserve">UN    </v>
          </cell>
          <cell r="D7456">
            <v>1.52</v>
          </cell>
        </row>
        <row r="7457">
          <cell r="A7457">
            <v>34649</v>
          </cell>
          <cell r="B7457" t="str">
            <v>CANALETA ESTRUTURAL CERAMICA, 14 X 19 X 29 CM, 6,0 MPA (NBR 15270)</v>
          </cell>
          <cell r="C7457" t="str">
            <v xml:space="preserve">UN    </v>
          </cell>
          <cell r="D7457">
            <v>1.57</v>
          </cell>
        </row>
        <row r="7458">
          <cell r="A7458">
            <v>34652</v>
          </cell>
          <cell r="B7458" t="str">
            <v>CANALETA ESTRUTURAL CERAMICA, 14 X 19 X 39 CM, 4,0 MPA (NBR 15270)</v>
          </cell>
          <cell r="C7458" t="str">
            <v xml:space="preserve">UN    </v>
          </cell>
          <cell r="D7458">
            <v>2.14</v>
          </cell>
        </row>
        <row r="7459">
          <cell r="A7459">
            <v>34655</v>
          </cell>
          <cell r="B7459" t="str">
            <v>CANALETA ESTRUTURAL CERAMICA, 14 X 19 X 39 CM, 6,0 MPA (NBR 15270)</v>
          </cell>
          <cell r="C7459" t="str">
            <v xml:space="preserve">UN    </v>
          </cell>
          <cell r="D7459">
            <v>2.0699999999999998</v>
          </cell>
        </row>
        <row r="7460">
          <cell r="A7460">
            <v>40607</v>
          </cell>
          <cell r="B7460" t="str">
            <v>CANOPLA ACABAMENTO CROMADO PARA INSTALACAO DE SPRINKLER, SOB FORRO, 15 MM</v>
          </cell>
          <cell r="C7460" t="str">
            <v xml:space="preserve">UN    </v>
          </cell>
          <cell r="D7460">
            <v>3.59</v>
          </cell>
        </row>
        <row r="7461">
          <cell r="A7461">
            <v>585</v>
          </cell>
          <cell r="B7461" t="str">
            <v>CANTONEIRA "U" ALUMINIO ABAS IGUAIS 1 ", E = 3/32 "</v>
          </cell>
          <cell r="C7461" t="str">
            <v xml:space="preserve">KG    </v>
          </cell>
          <cell r="D7461">
            <v>28.56</v>
          </cell>
        </row>
        <row r="7462">
          <cell r="A7462">
            <v>4777</v>
          </cell>
          <cell r="B7462" t="str">
            <v>CANTONEIRA ACO ABAS IGUAIS (QUALQUER BITOLA), ESPESSURA ENTRE 1/8" E 1/4"</v>
          </cell>
          <cell r="C7462" t="str">
            <v xml:space="preserve">KG    </v>
          </cell>
          <cell r="D7462">
            <v>4.6100000000000003</v>
          </cell>
        </row>
        <row r="7463">
          <cell r="A7463">
            <v>587</v>
          </cell>
          <cell r="B7463" t="str">
            <v>CANTONEIRA ALUMINIO ABAS DESIGUAIS 1" X 3/4 ", E = 1/8 "</v>
          </cell>
          <cell r="C7463" t="str">
            <v xml:space="preserve">KG    </v>
          </cell>
          <cell r="D7463">
            <v>30.61</v>
          </cell>
        </row>
        <row r="7464">
          <cell r="A7464">
            <v>590</v>
          </cell>
          <cell r="B7464" t="str">
            <v>CANTONEIRA ALUMINIO ABAS DESIGUAIS 2 1/2" X 1/2 ", E = 3/16 "</v>
          </cell>
          <cell r="C7464" t="str">
            <v xml:space="preserve">KG    </v>
          </cell>
          <cell r="D7464">
            <v>29.58</v>
          </cell>
        </row>
        <row r="7465">
          <cell r="A7465">
            <v>592</v>
          </cell>
          <cell r="B7465" t="str">
            <v>CANTONEIRA ALUMINIO ABAS IGUAIS 1 ", E = 1/8 ", 25,40 X 3,17 MM (0,408 KG/M)</v>
          </cell>
          <cell r="C7465" t="str">
            <v xml:space="preserve">KG    </v>
          </cell>
          <cell r="D7465">
            <v>30.61</v>
          </cell>
        </row>
        <row r="7466">
          <cell r="A7466">
            <v>586</v>
          </cell>
          <cell r="B7466" t="str">
            <v>CANTONEIRA ALUMINIO ABAS IGUAIS 1 ", E = 3 /16 "</v>
          </cell>
          <cell r="C7466" t="str">
            <v xml:space="preserve">M     </v>
          </cell>
          <cell r="D7466">
            <v>17.989999999999998</v>
          </cell>
        </row>
        <row r="7467">
          <cell r="A7467">
            <v>591</v>
          </cell>
          <cell r="B7467" t="str">
            <v>CANTONEIRA ALUMINIO ABAS IGUAIS 1 1/2 ", E = 3/16 "</v>
          </cell>
          <cell r="C7467" t="str">
            <v xml:space="preserve">KG    </v>
          </cell>
          <cell r="D7467">
            <v>28.56</v>
          </cell>
        </row>
        <row r="7468">
          <cell r="A7468">
            <v>588</v>
          </cell>
          <cell r="B7468" t="str">
            <v>CANTONEIRA ALUMINIO ABAS IGUAIS 1 1/4 ", E = 3/16 "</v>
          </cell>
          <cell r="C7468" t="str">
            <v xml:space="preserve">M     </v>
          </cell>
          <cell r="D7468">
            <v>28.46</v>
          </cell>
        </row>
        <row r="7469">
          <cell r="A7469">
            <v>589</v>
          </cell>
          <cell r="B7469" t="str">
            <v>CANTONEIRA ALUMINIO ABAS IGUAIS 2 ", E = 1/4 "</v>
          </cell>
          <cell r="C7469" t="str">
            <v xml:space="preserve">M     </v>
          </cell>
          <cell r="D7469">
            <v>48.11</v>
          </cell>
        </row>
        <row r="7470">
          <cell r="A7470">
            <v>584</v>
          </cell>
          <cell r="B7470" t="str">
            <v>CANTONEIRA ALUMINIO ABAS IGUAIS 2 ", E = 1/8 "</v>
          </cell>
          <cell r="C7470" t="str">
            <v xml:space="preserve">M     </v>
          </cell>
          <cell r="D7470">
            <v>30.4</v>
          </cell>
        </row>
        <row r="7471">
          <cell r="A7471">
            <v>4912</v>
          </cell>
          <cell r="B7471" t="str">
            <v>CANTONEIRA DE ACO 3 "  X  3 "  X  1/4 "</v>
          </cell>
          <cell r="C7471" t="str">
            <v xml:space="preserve">KG    </v>
          </cell>
          <cell r="D7471">
            <v>5.35</v>
          </cell>
        </row>
        <row r="7472">
          <cell r="A7472">
            <v>574</v>
          </cell>
          <cell r="B7472" t="str">
            <v>CANTONEIRA FERRO GALVANIZADO DE ABAS IGUAIS, 1 1/2" X 1/4" (L X E), 3,40 KG/M</v>
          </cell>
          <cell r="C7472" t="str">
            <v xml:space="preserve">M     </v>
          </cell>
          <cell r="D7472">
            <v>17</v>
          </cell>
        </row>
        <row r="7473">
          <cell r="A7473">
            <v>567</v>
          </cell>
          <cell r="B7473" t="str">
            <v>CANTONEIRA FERRO GALVANIZADO DE ABAS IGUAIS, 1" X 1/8" (L X E) , 1,20KG/M</v>
          </cell>
          <cell r="C7473" t="str">
            <v xml:space="preserve">M     </v>
          </cell>
          <cell r="D7473">
            <v>6.3</v>
          </cell>
        </row>
        <row r="7474">
          <cell r="A7474">
            <v>568</v>
          </cell>
          <cell r="B7474" t="str">
            <v>CANTONEIRA FERRO GALVANIZADO DE ABAS IGUAIS, 2" X 3/8" (L X E), 6,9 KG/M</v>
          </cell>
          <cell r="C7474" t="str">
            <v xml:space="preserve">M     </v>
          </cell>
          <cell r="D7474">
            <v>38.14</v>
          </cell>
        </row>
        <row r="7475">
          <cell r="A7475">
            <v>569</v>
          </cell>
          <cell r="B7475" t="str">
            <v>CANTONEIRA FERRO GALVANIZADO DE ABAS IGUAIS, 3/4" X 1/8" (L X E)</v>
          </cell>
          <cell r="C7475" t="str">
            <v xml:space="preserve">KG    </v>
          </cell>
          <cell r="D7475">
            <v>5.3</v>
          </cell>
        </row>
        <row r="7476">
          <cell r="A7476">
            <v>1165</v>
          </cell>
          <cell r="B7476" t="str">
            <v>CAP OU TAMPAO DE FERRO GALVANIZADO, COM ROSCA BSP, DE 1 1/2"</v>
          </cell>
          <cell r="C7476" t="str">
            <v xml:space="preserve">UN    </v>
          </cell>
          <cell r="D7476">
            <v>11.41</v>
          </cell>
        </row>
        <row r="7477">
          <cell r="A7477">
            <v>1164</v>
          </cell>
          <cell r="B7477" t="str">
            <v>CAP OU TAMPAO DE FERRO GALVANIZADO, COM ROSCA BSP, DE 1 1/4"</v>
          </cell>
          <cell r="C7477" t="str">
            <v xml:space="preserve">UN    </v>
          </cell>
          <cell r="D7477">
            <v>9.24</v>
          </cell>
        </row>
        <row r="7478">
          <cell r="A7478">
            <v>1162</v>
          </cell>
          <cell r="B7478" t="str">
            <v>CAP OU TAMPAO DE FERRO GALVANIZADO, COM ROSCA BSP, DE 1/2"</v>
          </cell>
          <cell r="C7478" t="str">
            <v xml:space="preserve">UN    </v>
          </cell>
          <cell r="D7478">
            <v>3.21</v>
          </cell>
        </row>
        <row r="7479">
          <cell r="A7479">
            <v>12395</v>
          </cell>
          <cell r="B7479" t="str">
            <v>CAP OU TAMPAO DE FERRO GALVANIZADO, COM ROSCA BSP, DE 1/4"</v>
          </cell>
          <cell r="C7479" t="str">
            <v xml:space="preserve">UN    </v>
          </cell>
          <cell r="D7479">
            <v>3.12</v>
          </cell>
        </row>
        <row r="7480">
          <cell r="A7480">
            <v>1170</v>
          </cell>
          <cell r="B7480" t="str">
            <v>CAP OU TAMPAO DE FERRO GALVANIZADO, COM ROSCA BSP, DE 1"</v>
          </cell>
          <cell r="C7480" t="str">
            <v xml:space="preserve">UN    </v>
          </cell>
          <cell r="D7480">
            <v>6.05</v>
          </cell>
        </row>
        <row r="7481">
          <cell r="A7481">
            <v>1169</v>
          </cell>
          <cell r="B7481" t="str">
            <v>CAP OU TAMPAO DE FERRO GALVANIZADO, COM ROSCA BSP, DE 2 1/2"</v>
          </cell>
          <cell r="C7481" t="str">
            <v xml:space="preserve">UN    </v>
          </cell>
          <cell r="D7481">
            <v>29.72</v>
          </cell>
        </row>
        <row r="7482">
          <cell r="A7482">
            <v>1166</v>
          </cell>
          <cell r="B7482" t="str">
            <v>CAP OU TAMPAO DE FERRO GALVANIZADO, COM ROSCA BSP, DE 2"</v>
          </cell>
          <cell r="C7482" t="str">
            <v xml:space="preserve">UN    </v>
          </cell>
          <cell r="D7482">
            <v>16.48</v>
          </cell>
        </row>
        <row r="7483">
          <cell r="A7483">
            <v>1163</v>
          </cell>
          <cell r="B7483" t="str">
            <v>CAP OU TAMPAO DE FERRO GALVANIZADO, COM ROSCA BSP, DE 3/4"</v>
          </cell>
          <cell r="C7483" t="str">
            <v xml:space="preserve">UN    </v>
          </cell>
          <cell r="D7483">
            <v>4.1500000000000004</v>
          </cell>
        </row>
        <row r="7484">
          <cell r="A7484">
            <v>12396</v>
          </cell>
          <cell r="B7484" t="str">
            <v>CAP OU TAMPAO DE FERRO GALVANIZADO, COM ROSCA BSP, DE 3/8"</v>
          </cell>
          <cell r="C7484" t="str">
            <v xml:space="preserve">UN    </v>
          </cell>
          <cell r="D7484">
            <v>3.12</v>
          </cell>
        </row>
        <row r="7485">
          <cell r="A7485">
            <v>1168</v>
          </cell>
          <cell r="B7485" t="str">
            <v>CAP OU TAMPAO DE FERRO GALVANIZADO, COM ROSCA BSP, DE 3"</v>
          </cell>
          <cell r="C7485" t="str">
            <v xml:space="preserve">UN    </v>
          </cell>
          <cell r="D7485">
            <v>42.37</v>
          </cell>
        </row>
        <row r="7486">
          <cell r="A7486">
            <v>1167</v>
          </cell>
          <cell r="B7486" t="str">
            <v>CAP OU TAMPAO DE FERRO GALVANIZADO, COM ROSCA BSP, DE 4"</v>
          </cell>
          <cell r="C7486" t="str">
            <v xml:space="preserve">UN    </v>
          </cell>
          <cell r="D7486">
            <v>70.88</v>
          </cell>
        </row>
        <row r="7487">
          <cell r="A7487">
            <v>36331</v>
          </cell>
          <cell r="B7487" t="str">
            <v>CAP PPR DN 20 MM, PARA AGUA QUENTE PREDIAL</v>
          </cell>
          <cell r="C7487" t="str">
            <v xml:space="preserve">UN    </v>
          </cell>
          <cell r="D7487">
            <v>0.96</v>
          </cell>
        </row>
        <row r="7488">
          <cell r="A7488">
            <v>36346</v>
          </cell>
          <cell r="B7488" t="str">
            <v>CAP PPR DN 25 MM, PARA AGUA QUENTE PREDIAL</v>
          </cell>
          <cell r="C7488" t="str">
            <v xml:space="preserve">UN    </v>
          </cell>
          <cell r="D7488">
            <v>1.66</v>
          </cell>
        </row>
        <row r="7489">
          <cell r="A7489">
            <v>1210</v>
          </cell>
          <cell r="B7489" t="str">
            <v>CAP PVC, ROSCAVEL, 1 1/2",  AGUA FRIA PREDIAL</v>
          </cell>
          <cell r="C7489" t="str">
            <v xml:space="preserve">UN    </v>
          </cell>
          <cell r="D7489">
            <v>8.08</v>
          </cell>
        </row>
        <row r="7490">
          <cell r="A7490">
            <v>1203</v>
          </cell>
          <cell r="B7490" t="str">
            <v>CAP PVC, ROSCAVEL, 1 1/4",  AGUA FRIA PREDIAL</v>
          </cell>
          <cell r="C7490" t="str">
            <v xml:space="preserve">UN    </v>
          </cell>
          <cell r="D7490">
            <v>7.83</v>
          </cell>
        </row>
        <row r="7491">
          <cell r="A7491">
            <v>1197</v>
          </cell>
          <cell r="B7491" t="str">
            <v>CAP PVC, ROSCAVEL, 1/2", PARA AGUA FRIA PREDIAL</v>
          </cell>
          <cell r="C7491" t="str">
            <v xml:space="preserve">UN    </v>
          </cell>
          <cell r="D7491">
            <v>1</v>
          </cell>
        </row>
        <row r="7492">
          <cell r="A7492">
            <v>1202</v>
          </cell>
          <cell r="B7492" t="str">
            <v>CAP PVC, ROSCAVEL, 1",  PARA AGUA FRIA PREDIAL</v>
          </cell>
          <cell r="C7492" t="str">
            <v xml:space="preserve">UN    </v>
          </cell>
          <cell r="D7492">
            <v>2.69</v>
          </cell>
        </row>
        <row r="7493">
          <cell r="A7493">
            <v>1188</v>
          </cell>
          <cell r="B7493" t="str">
            <v>CAP PVC, ROSCAVEL, 2 1/2",  AGUA FRIA PREDIAL</v>
          </cell>
          <cell r="C7493" t="str">
            <v xml:space="preserve">UN    </v>
          </cell>
          <cell r="D7493">
            <v>15.92</v>
          </cell>
        </row>
        <row r="7494">
          <cell r="A7494">
            <v>1211</v>
          </cell>
          <cell r="B7494" t="str">
            <v>CAP PVC, ROSCAVEL, 2",  AGUA FRIA PREDIAL</v>
          </cell>
          <cell r="C7494" t="str">
            <v xml:space="preserve">UN    </v>
          </cell>
          <cell r="D7494">
            <v>8.2200000000000006</v>
          </cell>
        </row>
        <row r="7495">
          <cell r="A7495">
            <v>1198</v>
          </cell>
          <cell r="B7495" t="str">
            <v>CAP PVC, ROSCAVEL, 3/4",  PARA AGUA FRIA PREDIAL</v>
          </cell>
          <cell r="C7495" t="str">
            <v xml:space="preserve">UN    </v>
          </cell>
          <cell r="D7495">
            <v>1.48</v>
          </cell>
        </row>
        <row r="7496">
          <cell r="A7496">
            <v>1199</v>
          </cell>
          <cell r="B7496" t="str">
            <v>CAP PVC, ROSCAVEL, 3",  AGUA FRIA PREDIAL</v>
          </cell>
          <cell r="C7496" t="str">
            <v xml:space="preserve">UN    </v>
          </cell>
          <cell r="D7496">
            <v>20.8</v>
          </cell>
        </row>
        <row r="7497">
          <cell r="A7497">
            <v>20088</v>
          </cell>
          <cell r="B7497" t="str">
            <v>CAP PVC, SERIE R, DN 100 MM, PARA ESGOTO PREDIAL</v>
          </cell>
          <cell r="C7497" t="str">
            <v xml:space="preserve">UN    </v>
          </cell>
          <cell r="D7497">
            <v>8.74</v>
          </cell>
        </row>
        <row r="7498">
          <cell r="A7498">
            <v>20089</v>
          </cell>
          <cell r="B7498" t="str">
            <v>CAP PVC, SERIE R, DN 150 MM, PARA ESGOTO PREDIAL</v>
          </cell>
          <cell r="C7498" t="str">
            <v xml:space="preserve">UN    </v>
          </cell>
          <cell r="D7498">
            <v>41.66</v>
          </cell>
        </row>
        <row r="7499">
          <cell r="A7499">
            <v>20087</v>
          </cell>
          <cell r="B7499" t="str">
            <v>CAP PVC, SERIE R, DN 75 MM, PARA ESGOTO PREDIAL</v>
          </cell>
          <cell r="C7499" t="str">
            <v xml:space="preserve">UN    </v>
          </cell>
          <cell r="D7499">
            <v>6.29</v>
          </cell>
        </row>
        <row r="7500">
          <cell r="A7500">
            <v>1200</v>
          </cell>
          <cell r="B7500" t="str">
            <v>CAP PVC, SOLDAVEL, DN 100 MM, SERIE NORMAL, PARA ESGOTO PREDIAL</v>
          </cell>
          <cell r="C7500" t="str">
            <v xml:space="preserve">UN    </v>
          </cell>
          <cell r="D7500">
            <v>5.1100000000000003</v>
          </cell>
        </row>
        <row r="7501">
          <cell r="A7501">
            <v>12909</v>
          </cell>
          <cell r="B7501" t="str">
            <v>CAP PVC, SOLDAVEL, DN 50 MM, SERIE NORMAL, PARA ESGOTO PREDIAL</v>
          </cell>
          <cell r="C7501" t="str">
            <v xml:space="preserve">UN    </v>
          </cell>
          <cell r="D7501">
            <v>2.31</v>
          </cell>
        </row>
        <row r="7502">
          <cell r="A7502">
            <v>12910</v>
          </cell>
          <cell r="B7502" t="str">
            <v>CAP PVC, SOLDAVEL, DN 75 MM, SERIE NORMAL, PARA ESGOTO PREDIAL</v>
          </cell>
          <cell r="C7502" t="str">
            <v xml:space="preserve">UN    </v>
          </cell>
          <cell r="D7502">
            <v>3.86</v>
          </cell>
        </row>
        <row r="7503">
          <cell r="A7503">
            <v>1184</v>
          </cell>
          <cell r="B7503" t="str">
            <v>CAP PVC, SOLDAVEL, 110 MM, PARA AGUA FRIA PREDIAL</v>
          </cell>
          <cell r="C7503" t="str">
            <v xml:space="preserve">UN    </v>
          </cell>
          <cell r="D7503">
            <v>51.14</v>
          </cell>
        </row>
        <row r="7504">
          <cell r="A7504">
            <v>1191</v>
          </cell>
          <cell r="B7504" t="str">
            <v>CAP PVC, SOLDAVEL, 20 MM, PARA AGUA FRIA PREDIAL</v>
          </cell>
          <cell r="C7504" t="str">
            <v xml:space="preserve">UN    </v>
          </cell>
          <cell r="D7504">
            <v>0.72</v>
          </cell>
        </row>
        <row r="7505">
          <cell r="A7505">
            <v>1185</v>
          </cell>
          <cell r="B7505" t="str">
            <v>CAP PVC, SOLDAVEL, 25 MM, PARA AGUA FRIA PREDIAL</v>
          </cell>
          <cell r="C7505" t="str">
            <v xml:space="preserve">UN    </v>
          </cell>
          <cell r="D7505">
            <v>0.83</v>
          </cell>
        </row>
        <row r="7506">
          <cell r="A7506">
            <v>1189</v>
          </cell>
          <cell r="B7506" t="str">
            <v>CAP PVC, SOLDAVEL, 32 MM, PARA AGUA FRIA PREDIAL</v>
          </cell>
          <cell r="C7506" t="str">
            <v xml:space="preserve">UN    </v>
          </cell>
          <cell r="D7506">
            <v>1.44</v>
          </cell>
        </row>
        <row r="7507">
          <cell r="A7507">
            <v>1193</v>
          </cell>
          <cell r="B7507" t="str">
            <v>CAP PVC, SOLDAVEL, 40 MM, PARA AGUA FRIA PREDIAL</v>
          </cell>
          <cell r="C7507" t="str">
            <v xml:space="preserve">UN    </v>
          </cell>
          <cell r="D7507">
            <v>2.77</v>
          </cell>
        </row>
        <row r="7508">
          <cell r="A7508">
            <v>1194</v>
          </cell>
          <cell r="B7508" t="str">
            <v>CAP PVC, SOLDAVEL, 50 MM, PARA AGUA FRIA PREDIAL</v>
          </cell>
          <cell r="C7508" t="str">
            <v xml:space="preserve">UN    </v>
          </cell>
          <cell r="D7508">
            <v>5.24</v>
          </cell>
        </row>
        <row r="7509">
          <cell r="A7509">
            <v>1195</v>
          </cell>
          <cell r="B7509" t="str">
            <v>CAP PVC, SOLDAVEL, 60 MM, PARA AGUA FRIA PREDIAL</v>
          </cell>
          <cell r="C7509" t="str">
            <v xml:space="preserve">UN    </v>
          </cell>
          <cell r="D7509">
            <v>7.88</v>
          </cell>
        </row>
        <row r="7510">
          <cell r="A7510">
            <v>1204</v>
          </cell>
          <cell r="B7510" t="str">
            <v>CAP PVC, SOLDAVEL, 75 MM, PARA AGUA FRIA PREDIAL</v>
          </cell>
          <cell r="C7510" t="str">
            <v xml:space="preserve">UN    </v>
          </cell>
          <cell r="D7510">
            <v>14.34</v>
          </cell>
        </row>
        <row r="7511">
          <cell r="A7511">
            <v>1205</v>
          </cell>
          <cell r="B7511" t="str">
            <v>CAP PVC, SOLDAVEL, 85 MM, PARA AGUA FRIA PREDIAL</v>
          </cell>
          <cell r="C7511" t="str">
            <v xml:space="preserve">UN    </v>
          </cell>
          <cell r="D7511">
            <v>34.020000000000003</v>
          </cell>
        </row>
        <row r="7512">
          <cell r="A7512">
            <v>1207</v>
          </cell>
          <cell r="B7512" t="str">
            <v>CAP, PVC PBA, JE, DN 100 / DE 110 MM,  PARA REDE DE AGUA (NBR 10351)</v>
          </cell>
          <cell r="C7512" t="str">
            <v xml:space="preserve">UN    </v>
          </cell>
          <cell r="D7512">
            <v>25.83</v>
          </cell>
        </row>
        <row r="7513">
          <cell r="A7513">
            <v>1206</v>
          </cell>
          <cell r="B7513" t="str">
            <v>CAP, PVC PBA, JE, DN 50 / DE 60 MM,  PARA REDE DE AGUA (NBR 10351)</v>
          </cell>
          <cell r="C7513" t="str">
            <v xml:space="preserve">UN    </v>
          </cell>
          <cell r="D7513">
            <v>6.48</v>
          </cell>
        </row>
        <row r="7514">
          <cell r="A7514">
            <v>1183</v>
          </cell>
          <cell r="B7514" t="str">
            <v>CAP, PVC PBA, JE, DN 75 / DE 85 MM,  PARA REDE DE AGUA (NBR 10351)</v>
          </cell>
          <cell r="C7514" t="str">
            <v xml:space="preserve">UN    </v>
          </cell>
          <cell r="D7514">
            <v>16.87</v>
          </cell>
        </row>
        <row r="7515">
          <cell r="A7515">
            <v>42685</v>
          </cell>
          <cell r="B7515" t="str">
            <v>CAP, PVC, JE, OCRE, DN 150 MM (CONEXAO PARA TUBO COLETOR DE ESGOTO)</v>
          </cell>
          <cell r="C7515" t="str">
            <v xml:space="preserve">UN    </v>
          </cell>
          <cell r="D7515">
            <v>34.96</v>
          </cell>
        </row>
        <row r="7516">
          <cell r="A7516">
            <v>42686</v>
          </cell>
          <cell r="B7516" t="str">
            <v>CAP, PVC, JE, OCRE, DN 200 MM (CONEXAO PARA TUBO COLETOR DE ESGOTO)</v>
          </cell>
          <cell r="C7516" t="str">
            <v xml:space="preserve">UN    </v>
          </cell>
          <cell r="D7516">
            <v>54.43</v>
          </cell>
        </row>
        <row r="7517">
          <cell r="A7517">
            <v>12894</v>
          </cell>
          <cell r="B7517" t="str">
            <v>CAPA PARA CHUVA EM PVC COM FORRO DE POLIESTER, COM CAPUZ (AMARELA OU AZUL)</v>
          </cell>
          <cell r="C7517" t="str">
            <v xml:space="preserve">UN    </v>
          </cell>
          <cell r="D7517">
            <v>12.74</v>
          </cell>
        </row>
        <row r="7518">
          <cell r="A7518">
            <v>12895</v>
          </cell>
          <cell r="B7518" t="str">
            <v>CAPACETE DE SEGURANCA ABA FRONTAL COM SUSPENSAO DE POLIETILENO, SEM JUGULAR (CLASSE B)</v>
          </cell>
          <cell r="C7518" t="str">
            <v xml:space="preserve">UN    </v>
          </cell>
          <cell r="D7518">
            <v>9.8000000000000007</v>
          </cell>
        </row>
        <row r="7519">
          <cell r="A7519">
            <v>1631</v>
          </cell>
          <cell r="B7519" t="str">
            <v>CAPACITOR TRIFASICO, POTENCIA 2,5 KVAR, TENSAO 220 V, FORNECIDO COM CAPA PROTETORA, RESISTOR INTERNO A UNIDADE CAPACITIVA</v>
          </cell>
          <cell r="C7519" t="str">
            <v xml:space="preserve">UN    </v>
          </cell>
          <cell r="D7519">
            <v>173.03</v>
          </cell>
        </row>
        <row r="7520">
          <cell r="A7520">
            <v>1633</v>
          </cell>
          <cell r="B7520" t="str">
            <v>CAPACITOR TRIFASICO, POTENCIA 5 KVAR, TENSAO 220 V, FORNECIDO COM CAPA PROTETORA, RESISTOR INTERNO A UNIDADE CAPACITIVA</v>
          </cell>
          <cell r="C7520" t="str">
            <v xml:space="preserve">UN    </v>
          </cell>
          <cell r="D7520">
            <v>293.99</v>
          </cell>
        </row>
        <row r="7521">
          <cell r="A7521">
            <v>10818</v>
          </cell>
          <cell r="B7521" t="str">
            <v>CAPIM BRAQUIARIA DECUMBENS/ BRAQUIARINHA, VC *70*% MINIMO</v>
          </cell>
          <cell r="C7521" t="str">
            <v xml:space="preserve">KG    </v>
          </cell>
          <cell r="D7521">
            <v>22.83</v>
          </cell>
        </row>
        <row r="7522">
          <cell r="A7522">
            <v>39359</v>
          </cell>
          <cell r="B7522" t="str">
            <v>CARENAGEM /TAMPA, EM PLASTICO, COR BRANCA, UTILIZADO EM KIT CHASSI METALICO PARA INSTALACAO HIDRAULICA DE CUBA SIMPLES SEM MAQUINA DE LAVAR ROUPA, LARGURA *355* MM X ALTURA *670* MM (COM FUROS E DEMAIS ENCAIXES)</v>
          </cell>
          <cell r="C7522" t="str">
            <v xml:space="preserve">UN    </v>
          </cell>
          <cell r="D7522">
            <v>19.86</v>
          </cell>
        </row>
        <row r="7523">
          <cell r="A7523">
            <v>39360</v>
          </cell>
          <cell r="B7523" t="str">
            <v>CARENAGEM /TAMPA, EM PLASTICO, COR BRANCA, UTILIZADO EM KIT CHASSI METALICO PARA INSTALACAO HIDRAULICA DE TANQUE COM MAQUINA DE LAVAR ROUPA, LARGURA *360* MM X ALTURA *470* MM (COM FUROS E DEMAIS ENCAIXES)</v>
          </cell>
          <cell r="C7523" t="str">
            <v xml:space="preserve">UN    </v>
          </cell>
          <cell r="D7523">
            <v>18.05</v>
          </cell>
        </row>
        <row r="7524">
          <cell r="A7524">
            <v>10710</v>
          </cell>
          <cell r="B7524" t="str">
            <v>CARPETE DE NYLON EM MANTA PARA TRAFEGO COMERCIAL PESADO, E = 6 A 7 MM (INSTALADO)</v>
          </cell>
          <cell r="C7524" t="str">
            <v xml:space="preserve">M2    </v>
          </cell>
          <cell r="D7524">
            <v>85.5</v>
          </cell>
        </row>
        <row r="7525">
          <cell r="A7525">
            <v>10709</v>
          </cell>
          <cell r="B7525" t="str">
            <v>CARPETE DE NYLON EM MANTA PARA TRAFEGO COMERCIAL PESADO, E = 9 A 10 MM (INSTALADO)</v>
          </cell>
          <cell r="C7525" t="str">
            <v xml:space="preserve">M2    </v>
          </cell>
          <cell r="D7525">
            <v>105.04</v>
          </cell>
        </row>
        <row r="7526">
          <cell r="A7526">
            <v>39636</v>
          </cell>
          <cell r="B7526" t="str">
            <v>CARPETE DE NYLON EM PLACAS 50 X 50 CM PARA TRAFEGO COMERCIAL PESADO, E = 6,5 MM (INSTALADO)</v>
          </cell>
          <cell r="C7526" t="str">
            <v xml:space="preserve">M2    </v>
          </cell>
          <cell r="D7526">
            <v>107.26</v>
          </cell>
        </row>
        <row r="7527">
          <cell r="A7527">
            <v>10708</v>
          </cell>
          <cell r="B7527" t="str">
            <v>CARPETE DE POLIESTER EM MANTA PARA TRAFEGO COMERCIAL PESADO, E = 4 A 5 MM (INSTALADO)</v>
          </cell>
          <cell r="C7527" t="str">
            <v xml:space="preserve">M2    </v>
          </cell>
          <cell r="D7527">
            <v>33.1</v>
          </cell>
        </row>
        <row r="7528">
          <cell r="A7528">
            <v>39635</v>
          </cell>
          <cell r="B7528" t="str">
            <v>CARPETE DE POLIPROPILENO EM MANTA PARA TRAFEGO COMERCIAL MEDIO, E = 5 A 6 MM (INSTALADO)</v>
          </cell>
          <cell r="C7528" t="str">
            <v xml:space="preserve">M2    </v>
          </cell>
          <cell r="D7528">
            <v>56.35</v>
          </cell>
        </row>
        <row r="7529">
          <cell r="A7529">
            <v>6117</v>
          </cell>
          <cell r="B7529" t="str">
            <v>CARPINTEIRO AUXILIAR</v>
          </cell>
          <cell r="C7529" t="str">
            <v xml:space="preserve">H     </v>
          </cell>
          <cell r="D7529">
            <v>11.43</v>
          </cell>
        </row>
        <row r="7530">
          <cell r="A7530">
            <v>40913</v>
          </cell>
          <cell r="B7530" t="str">
            <v>CARPINTEIRO AUXILIAR (MENSALISTA)</v>
          </cell>
          <cell r="C7530" t="str">
            <v xml:space="preserve">MES   </v>
          </cell>
          <cell r="D7530">
            <v>2023.59</v>
          </cell>
        </row>
        <row r="7531">
          <cell r="A7531">
            <v>1214</v>
          </cell>
          <cell r="B7531" t="str">
            <v>CARPINTEIRO DE ESQUADRIAS</v>
          </cell>
          <cell r="C7531" t="str">
            <v xml:space="preserve">H     </v>
          </cell>
          <cell r="D7531">
            <v>12.75</v>
          </cell>
        </row>
        <row r="7532">
          <cell r="A7532">
            <v>40915</v>
          </cell>
          <cell r="B7532" t="str">
            <v>CARPINTEIRO DE ESQUADRIAS (MENSALISTA)</v>
          </cell>
          <cell r="C7532" t="str">
            <v xml:space="preserve">MES   </v>
          </cell>
          <cell r="D7532">
            <v>2258.89</v>
          </cell>
        </row>
        <row r="7533">
          <cell r="A7533">
            <v>1213</v>
          </cell>
          <cell r="B7533" t="str">
            <v>CARPINTEIRO DE FORMAS</v>
          </cell>
          <cell r="C7533" t="str">
            <v xml:space="preserve">H     </v>
          </cell>
          <cell r="D7533">
            <v>14.51</v>
          </cell>
        </row>
        <row r="7534">
          <cell r="A7534">
            <v>40914</v>
          </cell>
          <cell r="B7534" t="str">
            <v>CARPINTEIRO DE FORMAS (MENSALISTA)</v>
          </cell>
          <cell r="C7534" t="str">
            <v xml:space="preserve">MES   </v>
          </cell>
          <cell r="D7534">
            <v>2568.4899999999998</v>
          </cell>
        </row>
        <row r="7535">
          <cell r="A7535">
            <v>5091</v>
          </cell>
          <cell r="B7535" t="str">
            <v>CARRANCA PARA JANELA VENEZIANA DE ABRIR, EM LATAO CROMADO, SIMPLES, PARA APARAFUSAR NA PAREDE</v>
          </cell>
          <cell r="C7535" t="str">
            <v xml:space="preserve">UN    </v>
          </cell>
          <cell r="D7535">
            <v>14.64</v>
          </cell>
        </row>
        <row r="7536">
          <cell r="A7536">
            <v>14615</v>
          </cell>
          <cell r="B7536" t="str">
            <v>CARRINHO COM 2 PNEUS PARA TRANSPORTAR TUBO CONCRETO, ALTURA ATE 1,0 M E DIAMETRO ATE 1000MM, COM ESTRUTURA EM PERFIL OU TUBO METALICO</v>
          </cell>
          <cell r="C7536" t="str">
            <v xml:space="preserve">UN    </v>
          </cell>
          <cell r="D7536">
            <v>3898.01</v>
          </cell>
        </row>
        <row r="7537">
          <cell r="A7537">
            <v>2711</v>
          </cell>
          <cell r="B7537" t="str">
            <v>CARRINHO DE MAO DE ACO CAPACIDADE 50 A 60 L, PNEU COM CAMARA</v>
          </cell>
          <cell r="C7537" t="str">
            <v xml:space="preserve">UN    </v>
          </cell>
          <cell r="D7537">
            <v>123.93</v>
          </cell>
        </row>
        <row r="7538">
          <cell r="A7538">
            <v>37727</v>
          </cell>
          <cell r="B7538" t="str">
            <v>CARROCERIA FIXA ABERTA DE MADEIRA PARA TRANSPORTE GERAL DE CARGA SECA DIMENSOES APROXIMADAS 2,25 X 4,10 X 0,50 M (INCLUI MONTAGEM, NAO INCLUI CAMINHAO)</v>
          </cell>
          <cell r="C7538" t="str">
            <v xml:space="preserve">UN    </v>
          </cell>
          <cell r="D7538">
            <v>8000</v>
          </cell>
        </row>
        <row r="7539">
          <cell r="A7539">
            <v>37728</v>
          </cell>
          <cell r="B7539" t="str">
            <v>CARROCERIA FIXA ABERTA DE MADEIRA PARA TRANSPORTE GERAL DE CARGA SECA DIMENSOES APROXIMADAS 2,5 X 5,5 X 0,50 M (INCLUI MONTAGEM, NAO INCLUI CAMINHAO)</v>
          </cell>
          <cell r="C7539" t="str">
            <v xml:space="preserve">UN    </v>
          </cell>
          <cell r="D7539">
            <v>10853.14</v>
          </cell>
        </row>
        <row r="7540">
          <cell r="A7540">
            <v>37729</v>
          </cell>
          <cell r="B7540" t="str">
            <v>CARROCERIA FIXA ABERTA DE MADEIRA PARA TRANSPORTE GERAL DE CARGA SECA DIMENSOES APROXIMADAS 2,5 X 6,00 X 0,50 M (INCLUI MONTAGEM, NAO INCLUI CAMINHAO)</v>
          </cell>
          <cell r="C7540" t="str">
            <v xml:space="preserve">UN    </v>
          </cell>
          <cell r="D7540">
            <v>11748.25</v>
          </cell>
        </row>
        <row r="7541">
          <cell r="A7541">
            <v>37730</v>
          </cell>
          <cell r="B7541" t="str">
            <v>CARROCERIA FIXA ABERTA DE MADEIRA PARA TRANSPORTE GERAL DE CARGA SECA DIMENSOES APROXIMADAS 2,5 X 6,5 X 0,50 M (INCLUI MONTAGEM, NAO INCLUI CAMINHAO)</v>
          </cell>
          <cell r="C7541" t="str">
            <v xml:space="preserve">UN    </v>
          </cell>
          <cell r="D7541">
            <v>12643.35</v>
          </cell>
        </row>
        <row r="7542">
          <cell r="A7542">
            <v>37731</v>
          </cell>
          <cell r="B7542" t="str">
            <v>CARROCERIA FIXA ABERTA DE MADEIRA PARA TRANSPORTE GERAL DE CARGA SECA DIMENSOES APROXIMADAS 2,5 X 7,00 X 0,50 M (INCLUI MONTAGEM, NAO INCLUI CAMINHAO)</v>
          </cell>
          <cell r="C7542" t="str">
            <v xml:space="preserve">UN    </v>
          </cell>
          <cell r="D7542">
            <v>13538.46</v>
          </cell>
        </row>
        <row r="7543">
          <cell r="A7543">
            <v>37732</v>
          </cell>
          <cell r="B7543" t="str">
            <v>CARROCERIA FIXA ABERTA DE MADEIRA PARA TRANSPORTE GERAL DE CARGA SECA DIMENSOES APROXIMADAS 2,5 X 7,5 X 0,50 M (INCLUI MONTAGEM, NAO INCLUI CAMINHAO)</v>
          </cell>
          <cell r="C7543" t="str">
            <v xml:space="preserve">UN    </v>
          </cell>
          <cell r="D7543">
            <v>15440.55</v>
          </cell>
        </row>
        <row r="7544">
          <cell r="A7544">
            <v>42250</v>
          </cell>
          <cell r="B7544" t="str">
            <v>CARVAO ANTRACITO PARA FILTRO, GRAO VARIANDO DE 0,8 ATE 1,1 MM, COEFICIENTE DE UNIFORMIDADE MENOR QUE 1,7 MM</v>
          </cell>
          <cell r="C7544" t="str">
            <v xml:space="preserve">T     </v>
          </cell>
          <cell r="D7544">
            <v>1883.72</v>
          </cell>
        </row>
        <row r="7545">
          <cell r="A7545">
            <v>42256</v>
          </cell>
          <cell r="B7545" t="str">
            <v>CARVAO ANTRACITO PARA FILTRO, GRAO VARIANDO DE 0,8 ATE 1,1 MM, COEFICIENTE DE UNIFORMIDADE MENOR QUE 1,7 MM (DISTRIBUIDOR)</v>
          </cell>
          <cell r="C7545" t="str">
            <v xml:space="preserve">KG    </v>
          </cell>
          <cell r="D7545">
            <v>3.95</v>
          </cell>
        </row>
        <row r="7546">
          <cell r="A7546">
            <v>4743</v>
          </cell>
          <cell r="B7546" t="str">
            <v>CASCALHO DE CAVA</v>
          </cell>
          <cell r="C7546" t="str">
            <v xml:space="preserve">M3    </v>
          </cell>
          <cell r="D7546">
            <v>32.67</v>
          </cell>
        </row>
        <row r="7547">
          <cell r="A7547">
            <v>4744</v>
          </cell>
          <cell r="B7547" t="str">
            <v>CASCALHO DE RIO</v>
          </cell>
          <cell r="C7547" t="str">
            <v xml:space="preserve">M3    </v>
          </cell>
          <cell r="D7547">
            <v>42.7</v>
          </cell>
        </row>
        <row r="7548">
          <cell r="A7548">
            <v>4745</v>
          </cell>
          <cell r="B7548" t="str">
            <v>CASCALHO LAVADO</v>
          </cell>
          <cell r="C7548" t="str">
            <v xml:space="preserve">M3    </v>
          </cell>
          <cell r="D7548">
            <v>57.21</v>
          </cell>
        </row>
        <row r="7549">
          <cell r="A7549">
            <v>36496</v>
          </cell>
          <cell r="B7549" t="str">
            <v>CAVALETE PARA TALHA COM ESTRUTURA EM TUBO METALICO ALTURA MINIMA 3,2 M EQUIPADO COM RODAS DE BORRACHA PARA MOVIMENTACAO DE TUBOS DE CONCRETO NA CENTRAL DE PREMOLDADOS COM CAPACIDADE DE CARGA DE 3 TONELADAS</v>
          </cell>
          <cell r="C7549" t="str">
            <v xml:space="preserve">UN    </v>
          </cell>
          <cell r="D7549">
            <v>9896.9699999999993</v>
          </cell>
        </row>
        <row r="7550">
          <cell r="A7550">
            <v>10630</v>
          </cell>
          <cell r="B7550" t="str">
            <v>CAVALO MECANICO TRACAO 4X2, PESO BRUTO TOTAL COMBINADO 49000 KG, CAPACIDADE MAXIMA DE TRACAO *66000* KG, POTENCIA *360* CV (INCLUI CABINE E CHASSI, NAO INCLUI SEMIRREBOQUE)</v>
          </cell>
          <cell r="C7550" t="str">
            <v xml:space="preserve">UN    </v>
          </cell>
          <cell r="D7550">
            <v>398254.68</v>
          </cell>
        </row>
        <row r="7551">
          <cell r="A7551">
            <v>37762</v>
          </cell>
          <cell r="B7551" t="str">
            <v>CAVALO MECANICO TRACAO 4X2, PESO BRUTO TOTAL 16000 KG, CAPACIDADE MAXIMA DE TRACAO *36000* KG, DISTANCIA ENTRE EIXOS *3,56* M, POTENCIA *286* CV (INCLUI CABINE E CHASSI, NAO INCLUI SEMIRREBOQUE)</v>
          </cell>
          <cell r="C7551" t="str">
            <v xml:space="preserve">UN    </v>
          </cell>
          <cell r="D7551">
            <v>341558.77</v>
          </cell>
        </row>
        <row r="7552">
          <cell r="A7552">
            <v>37763</v>
          </cell>
          <cell r="B7552" t="str">
            <v>CAVALO MECANICO TRACAO 4X2, PESO BRUTO TOTAL 16000 KG, CAPACIDADE MAXIMA DE TRACAO *45000* KG, DISTANCIA ENTRE EIXOS *3,56* M, POTENCIA *330* CV (INCLUI CABINE E CHASSI, NAO INCLUI SEMIRREBOQUE)</v>
          </cell>
          <cell r="C7552" t="str">
            <v xml:space="preserve">UN    </v>
          </cell>
          <cell r="D7552">
            <v>345707.2</v>
          </cell>
        </row>
        <row r="7553">
          <cell r="A7553">
            <v>41992</v>
          </cell>
          <cell r="B7553" t="str">
            <v>CAVALO MECANICO TRACAO 4X2, PESO BRUTO TOTAL 16000 KG, CAPACIDADE MAXIMA DE TRACAO *80000* KG, POTENCIA *380* CV (INCLUI CABINE E CHASSI, NAO INCLUI SEMIRREBOQUE)</v>
          </cell>
          <cell r="C7553" t="str">
            <v xml:space="preserve">UN    </v>
          </cell>
          <cell r="D7553">
            <v>393000</v>
          </cell>
        </row>
        <row r="7554">
          <cell r="A7554">
            <v>13215</v>
          </cell>
          <cell r="B7554" t="str">
            <v>CAVALO MECANICO TRACAO 6X2, PESO BRUTO TOTAL COMBINADO 56000 KG, CAPACIDADE MAXIMA DE TRACAO *66000* KG, POTENCIA *360* CV (INCLUI CABINE E CHASSI, NAO INCLUI SEMIRREBOQUE)</v>
          </cell>
          <cell r="C7554" t="str">
            <v xml:space="preserve">UN    </v>
          </cell>
          <cell r="D7554">
            <v>481915.85</v>
          </cell>
        </row>
        <row r="7555">
          <cell r="A7555">
            <v>4235</v>
          </cell>
          <cell r="B7555" t="str">
            <v>CAVOUQUEIRO OU OPERADOR DE PERFURATRIZ / ROMPEDOR</v>
          </cell>
          <cell r="C7555" t="str">
            <v xml:space="preserve">H     </v>
          </cell>
          <cell r="D7555">
            <v>11.03</v>
          </cell>
        </row>
        <row r="7556">
          <cell r="A7556">
            <v>40976</v>
          </cell>
          <cell r="B7556" t="str">
            <v>CAVOUQUEIRO OU OPERADOR DE PERFURATRIZ / ROMPEDOR (MENSALISTA)</v>
          </cell>
          <cell r="C7556" t="str">
            <v xml:space="preserve">MES   </v>
          </cell>
          <cell r="D7556">
            <v>1953.48</v>
          </cell>
        </row>
        <row r="7557">
          <cell r="A7557">
            <v>39013</v>
          </cell>
          <cell r="B7557" t="str">
            <v>CENTRALIZADOR DE BARRA DE ACO (CHUMBADOR TIPO CARAMBOLA), PARA ACO ATE 20 MM</v>
          </cell>
          <cell r="C7557" t="str">
            <v xml:space="preserve">UN    </v>
          </cell>
          <cell r="D7557">
            <v>1.01</v>
          </cell>
        </row>
        <row r="7558">
          <cell r="A7558">
            <v>41967</v>
          </cell>
          <cell r="B7558" t="str">
            <v>CERA  LIQUIDA</v>
          </cell>
          <cell r="C7558" t="str">
            <v xml:space="preserve">L     </v>
          </cell>
          <cell r="D7558">
            <v>8.5299999999999994</v>
          </cell>
        </row>
        <row r="7559">
          <cell r="A7559">
            <v>12760</v>
          </cell>
          <cell r="B7559" t="str">
            <v>CHAPA ACO INOX AISI 304 NUMERO 4 (E = 6 MM), ACABAMENTO NUMERO 1 (LAMINADO A QUENTE, FOSCO)</v>
          </cell>
          <cell r="C7559" t="str">
            <v xml:space="preserve">M2    </v>
          </cell>
          <cell r="D7559">
            <v>929.81</v>
          </cell>
        </row>
        <row r="7560">
          <cell r="A7560">
            <v>12759</v>
          </cell>
          <cell r="B7560" t="str">
            <v>CHAPA ACO INOX AISI 304 NUMERO 9 (E = 4 MM), ACABAMENTO NUMERO 1 (LAMINADO A QUENTE, FOSCO)</v>
          </cell>
          <cell r="C7560" t="str">
            <v xml:space="preserve">M2    </v>
          </cell>
          <cell r="D7560">
            <v>619.87</v>
          </cell>
        </row>
        <row r="7561">
          <cell r="A7561">
            <v>40424</v>
          </cell>
          <cell r="B7561" t="str">
            <v>CHAPA DE ACO CARBONO LAMINADO A QUENTE, QUALIDADE ESTRUTURAL, BITOLA 3/16", E =4,75 MM (37,29 KG/M2)</v>
          </cell>
          <cell r="C7561" t="str">
            <v xml:space="preserve">KG    </v>
          </cell>
          <cell r="D7561">
            <v>5.19</v>
          </cell>
        </row>
        <row r="7562">
          <cell r="A7562">
            <v>1325</v>
          </cell>
          <cell r="B7562" t="str">
            <v>CHAPA DE ACO FINA A FRIO BITOLA MSG 20, E = 0,90 MM (7,20 KG/M2)</v>
          </cell>
          <cell r="C7562" t="str">
            <v xml:space="preserve">KG    </v>
          </cell>
          <cell r="D7562">
            <v>6.33</v>
          </cell>
        </row>
        <row r="7563">
          <cell r="A7563">
            <v>1327</v>
          </cell>
          <cell r="B7563" t="str">
            <v>CHAPA DE ACO FINA A FRIO BITOLA MSG 24, E = 0,60 MM (4,80 KG/M2)</v>
          </cell>
          <cell r="C7563" t="str">
            <v xml:space="preserve">KG    </v>
          </cell>
          <cell r="D7563">
            <v>5.67</v>
          </cell>
        </row>
        <row r="7564">
          <cell r="A7564">
            <v>1328</v>
          </cell>
          <cell r="B7564" t="str">
            <v>CHAPA DE ACO FINA A FRIO BITOLA MSG 26, E = 0,45 MM (3,60 KG/M2)</v>
          </cell>
          <cell r="C7564" t="str">
            <v xml:space="preserve">KG    </v>
          </cell>
          <cell r="D7564">
            <v>5.93</v>
          </cell>
        </row>
        <row r="7565">
          <cell r="A7565">
            <v>1321</v>
          </cell>
          <cell r="B7565" t="str">
            <v>CHAPA DE ACO FINA A QUENTE BITOLA MSG 13, E = 2,25 MM (18,00 KG/M2)</v>
          </cell>
          <cell r="C7565" t="str">
            <v xml:space="preserve">KG    </v>
          </cell>
          <cell r="D7565">
            <v>6.35</v>
          </cell>
        </row>
        <row r="7566">
          <cell r="A7566">
            <v>1318</v>
          </cell>
          <cell r="B7566" t="str">
            <v>CHAPA DE ACO FINA A QUENTE BITOLA MSG 14, E = 2,00 MM (16,0 KG/M2)</v>
          </cell>
          <cell r="C7566" t="str">
            <v xml:space="preserve">KG    </v>
          </cell>
          <cell r="D7566">
            <v>6.11</v>
          </cell>
        </row>
        <row r="7567">
          <cell r="A7567">
            <v>1322</v>
          </cell>
          <cell r="B7567" t="str">
            <v>CHAPA DE ACO FINA A QUENTE BITOLA MSG 16, E = 1,50 MM (12,00 KG/M2)</v>
          </cell>
          <cell r="C7567" t="str">
            <v xml:space="preserve">KG    </v>
          </cell>
          <cell r="D7567">
            <v>6.74</v>
          </cell>
        </row>
        <row r="7568">
          <cell r="A7568">
            <v>1323</v>
          </cell>
          <cell r="B7568" t="str">
            <v>CHAPA DE ACO FINA A QUENTE BITOLA MSG 18, E = 1,20 MM (9,60 KG/M2)</v>
          </cell>
          <cell r="C7568" t="str">
            <v xml:space="preserve">KG    </v>
          </cell>
          <cell r="D7568">
            <v>6.59</v>
          </cell>
        </row>
        <row r="7569">
          <cell r="A7569">
            <v>1319</v>
          </cell>
          <cell r="B7569" t="str">
            <v>CHAPA DE ACO FINA A QUENTE BITOLA MSG 3/16 ", E = 4,75 MM (38,00 KG/M2)</v>
          </cell>
          <cell r="C7569" t="str">
            <v xml:space="preserve">KG    </v>
          </cell>
          <cell r="D7569">
            <v>5.83</v>
          </cell>
        </row>
        <row r="7570">
          <cell r="A7570">
            <v>11026</v>
          </cell>
          <cell r="B7570" t="str">
            <v>CHAPA DE ACO GALVANIZADA BITOLA GSG 14, E = 1,95 MM (15,60 KG/M2)</v>
          </cell>
          <cell r="C7570" t="str">
            <v xml:space="preserve">KG    </v>
          </cell>
          <cell r="D7570">
            <v>7.81</v>
          </cell>
        </row>
        <row r="7571">
          <cell r="A7571">
            <v>11027</v>
          </cell>
          <cell r="B7571" t="str">
            <v>CHAPA DE ACO GALVANIZADA BITOLA GSG 16, E = 1,55 MM (12,40 KG/M2)</v>
          </cell>
          <cell r="C7571" t="str">
            <v xml:space="preserve">KG    </v>
          </cell>
          <cell r="D7571">
            <v>8.2899999999999991</v>
          </cell>
        </row>
        <row r="7572">
          <cell r="A7572">
            <v>11046</v>
          </cell>
          <cell r="B7572" t="str">
            <v>CHAPA DE ACO GALVANIZADA BITOLA GSG 18, E = 1,25 MM (10,00 KG/M2)</v>
          </cell>
          <cell r="C7572" t="str">
            <v xml:space="preserve">KG    </v>
          </cell>
          <cell r="D7572">
            <v>8.0500000000000007</v>
          </cell>
        </row>
        <row r="7573">
          <cell r="A7573">
            <v>11047</v>
          </cell>
          <cell r="B7573" t="str">
            <v>CHAPA DE ACO GALVANIZADA BITOLA GSG 19, E = 1,11 MM (8,88 KG/M2)</v>
          </cell>
          <cell r="C7573" t="str">
            <v xml:space="preserve">KG    </v>
          </cell>
          <cell r="D7573">
            <v>6.08</v>
          </cell>
        </row>
        <row r="7574">
          <cell r="A7574">
            <v>39630</v>
          </cell>
          <cell r="B7574" t="str">
            <v>CHAPA DE ACO GALVANIZADA BITOLA GSG 20, E = 0,95 MM (7,60 KG/M2)</v>
          </cell>
          <cell r="C7574" t="str">
            <v xml:space="preserve">M2    </v>
          </cell>
          <cell r="D7574">
            <v>56.53</v>
          </cell>
        </row>
        <row r="7575">
          <cell r="A7575">
            <v>11049</v>
          </cell>
          <cell r="B7575" t="str">
            <v>CHAPA DE ACO GALVANIZADA BITOLA GSG 22, E = 0,80 MM (6,40 KG/M2)</v>
          </cell>
          <cell r="C7575" t="str">
            <v xml:space="preserve">KG    </v>
          </cell>
          <cell r="D7575">
            <v>7.5</v>
          </cell>
        </row>
        <row r="7576">
          <cell r="A7576">
            <v>39632</v>
          </cell>
          <cell r="B7576" t="str">
            <v>CHAPA DE ACO GALVANIZADA BITOLA GSG 24, E = 0,65 MM (5,20 KG/M2)</v>
          </cell>
          <cell r="C7576" t="str">
            <v xml:space="preserve">M2    </v>
          </cell>
          <cell r="D7576">
            <v>39.450000000000003</v>
          </cell>
        </row>
        <row r="7577">
          <cell r="A7577">
            <v>11051</v>
          </cell>
          <cell r="B7577" t="str">
            <v>CHAPA DE ACO GALVANIZADA BITOLA GSG 26, E = 0,50 MM (4,00 KG/M2)</v>
          </cell>
          <cell r="C7577" t="str">
            <v xml:space="preserve">KG    </v>
          </cell>
          <cell r="D7577">
            <v>8.06</v>
          </cell>
        </row>
        <row r="7578">
          <cell r="A7578">
            <v>11061</v>
          </cell>
          <cell r="B7578" t="str">
            <v>CHAPA DE ACO GALVANIZADA BITOLA GSG 30, E = 0,35 MM (2,80 KG/M2)</v>
          </cell>
          <cell r="C7578" t="str">
            <v xml:space="preserve">KG    </v>
          </cell>
          <cell r="D7578">
            <v>5.63</v>
          </cell>
        </row>
        <row r="7579">
          <cell r="A7579">
            <v>1336</v>
          </cell>
          <cell r="B7579" t="str">
            <v>CHAPA DE ACO GROSSA, ASTM A36, E = 1 " (25,40 MM) 199,18 KG/M2</v>
          </cell>
          <cell r="C7579" t="str">
            <v xml:space="preserve">M2    </v>
          </cell>
          <cell r="D7579">
            <v>1508.37</v>
          </cell>
        </row>
        <row r="7580">
          <cell r="A7580">
            <v>1333</v>
          </cell>
          <cell r="B7580" t="str">
            <v>CHAPA DE ACO GROSSA, ASTM A36, E = 1/2 " (12,70 MM) 99,59 KG/M2</v>
          </cell>
          <cell r="C7580" t="str">
            <v xml:space="preserve">KG    </v>
          </cell>
          <cell r="D7580">
            <v>5.86</v>
          </cell>
        </row>
        <row r="7581">
          <cell r="A7581">
            <v>1330</v>
          </cell>
          <cell r="B7581" t="str">
            <v>CHAPA DE ACO GROSSA, ASTM A36, E = 1/4 " (6,35 MM) 49,79 KG/M2</v>
          </cell>
          <cell r="C7581" t="str">
            <v xml:space="preserve">KG    </v>
          </cell>
          <cell r="D7581">
            <v>6.01</v>
          </cell>
        </row>
        <row r="7582">
          <cell r="A7582">
            <v>10957</v>
          </cell>
          <cell r="B7582" t="str">
            <v>CHAPA DE ACO GROSSA, ASTM A36, E = 3/4 " (19,05 MM) 149,39 KG/M2</v>
          </cell>
          <cell r="C7582" t="str">
            <v xml:space="preserve">KG    </v>
          </cell>
          <cell r="D7582">
            <v>7.5</v>
          </cell>
        </row>
        <row r="7583">
          <cell r="A7583">
            <v>1332</v>
          </cell>
          <cell r="B7583" t="str">
            <v>CHAPA DE ACO GROSSA, ASTM A36, E = 3/8 " (9,53 MM) 74,69 KG/M2</v>
          </cell>
          <cell r="C7583" t="str">
            <v xml:space="preserve">KG    </v>
          </cell>
          <cell r="D7583">
            <v>6.25</v>
          </cell>
        </row>
        <row r="7584">
          <cell r="A7584">
            <v>1334</v>
          </cell>
          <cell r="B7584" t="str">
            <v>CHAPA DE ACO GROSSA, ASTM A36, E = 5/8 " (15,88 MM) 124,49 KG/M2</v>
          </cell>
          <cell r="C7584" t="str">
            <v xml:space="preserve">KG    </v>
          </cell>
          <cell r="D7584">
            <v>6.92</v>
          </cell>
        </row>
        <row r="7585">
          <cell r="A7585">
            <v>1335</v>
          </cell>
          <cell r="B7585" t="str">
            <v>CHAPA DE ACO GROSSA, ASTM A36, E = 7/8 " (22,23 MM) 174,28 KG/M2</v>
          </cell>
          <cell r="C7585" t="str">
            <v xml:space="preserve">KG    </v>
          </cell>
          <cell r="D7585">
            <v>7.02</v>
          </cell>
        </row>
        <row r="7586">
          <cell r="A7586">
            <v>40425</v>
          </cell>
          <cell r="B7586" t="str">
            <v>CHAPA DE ACO GROSSA, SAE 1020, BITOLA 1/4", E = 6,35 MM (49,85 KG/M2)</v>
          </cell>
          <cell r="C7586" t="str">
            <v xml:space="preserve">KG    </v>
          </cell>
          <cell r="D7586">
            <v>5.22</v>
          </cell>
        </row>
        <row r="7587">
          <cell r="A7587">
            <v>1337</v>
          </cell>
          <cell r="B7587" t="str">
            <v>CHAPA DE ACO XADREZ PARA PISOS, E = 1/4 " (6,30 MM) 54,53 KG/M2</v>
          </cell>
          <cell r="C7587" t="str">
            <v xml:space="preserve">KG    </v>
          </cell>
          <cell r="D7587">
            <v>7.39</v>
          </cell>
        </row>
        <row r="7588">
          <cell r="A7588">
            <v>11122</v>
          </cell>
          <cell r="B7588" t="str">
            <v>CHAPA DE ALUMINIO, E = 3 MM, L = 1000 MM - 8,10 KG/M2 (LIGA 1200 - H14)</v>
          </cell>
          <cell r="C7588" t="str">
            <v xml:space="preserve">KG    </v>
          </cell>
          <cell r="D7588">
            <v>22.6</v>
          </cell>
        </row>
        <row r="7589">
          <cell r="A7589">
            <v>11123</v>
          </cell>
          <cell r="B7589" t="str">
            <v>CHAPA DE ALUMINIO, E = 4 MM, L = 1000 MM - 10,8 KG/M2 (LIGA 1200 - H14)</v>
          </cell>
          <cell r="C7589" t="str">
            <v xml:space="preserve">KG    </v>
          </cell>
          <cell r="D7589">
            <v>22.6</v>
          </cell>
        </row>
        <row r="7590">
          <cell r="A7590">
            <v>11125</v>
          </cell>
          <cell r="B7590" t="str">
            <v>CHAPA DE ALUMINIO, E = 5 MM, L = 1060 MM - 13,5 KG/M2 (LIGA 1200 - H14)</v>
          </cell>
          <cell r="C7590" t="str">
            <v xml:space="preserve">KG    </v>
          </cell>
          <cell r="D7590">
            <v>22.6</v>
          </cell>
        </row>
        <row r="7591">
          <cell r="A7591">
            <v>39416</v>
          </cell>
          <cell r="B7591" t="str">
            <v>CHAPA DE GESSO ACARTONADO, RESISTENTE A UMIDADE (RU), COR VERDE, E = 12,5 MM, 1200 X 1800 MM (L X C)</v>
          </cell>
          <cell r="C7591" t="str">
            <v xml:space="preserve">M2    </v>
          </cell>
          <cell r="D7591">
            <v>29.41</v>
          </cell>
        </row>
        <row r="7592">
          <cell r="A7592">
            <v>39417</v>
          </cell>
          <cell r="B7592" t="str">
            <v>CHAPA DE GESSO ACARTONADO, RESISTENTE A UMIDADE (RU), COR VERDE, E = 12,5 MM, 1200 X 2400 MM (L X C)</v>
          </cell>
          <cell r="C7592" t="str">
            <v xml:space="preserve">M2    </v>
          </cell>
          <cell r="D7592">
            <v>30.83</v>
          </cell>
        </row>
        <row r="7593">
          <cell r="A7593">
            <v>39414</v>
          </cell>
          <cell r="B7593" t="str">
            <v>CHAPA DE GESSO ACARTONADO, RESISTENTE AO FOGO (RF), COR ROSA, E = 12,5 MM, 1200 X 1800 MM (L X C)</v>
          </cell>
          <cell r="C7593" t="str">
            <v xml:space="preserve">M2    </v>
          </cell>
          <cell r="D7593">
            <v>27.62</v>
          </cell>
        </row>
        <row r="7594">
          <cell r="A7594">
            <v>39415</v>
          </cell>
          <cell r="B7594" t="str">
            <v>CHAPA DE GESSO ACARTONADO, RESISTENTE AO FOGO (RF), COR ROSA, E = 12,5 MM, 1200 X 2400 MM (L X C)</v>
          </cell>
          <cell r="C7594" t="str">
            <v xml:space="preserve">M2    </v>
          </cell>
          <cell r="D7594">
            <v>29.27</v>
          </cell>
        </row>
        <row r="7595">
          <cell r="A7595">
            <v>39412</v>
          </cell>
          <cell r="B7595" t="str">
            <v>CHAPA DE GESSO ACARTONADO, STANDARD (ST), COR BRANCA, E = 12,5 MM, 1200 X 1800 MM (L X C)</v>
          </cell>
          <cell r="C7595" t="str">
            <v xml:space="preserve">M2    </v>
          </cell>
          <cell r="D7595">
            <v>20.8</v>
          </cell>
        </row>
        <row r="7596">
          <cell r="A7596">
            <v>39413</v>
          </cell>
          <cell r="B7596" t="str">
            <v>CHAPA DE GESSO ACARTONADO, STANDARD (ST), COR BRANCA, E = 12,5 MM, 1200 X 2400 MM (L X C)</v>
          </cell>
          <cell r="C7596" t="str">
            <v xml:space="preserve">M2    </v>
          </cell>
          <cell r="D7596">
            <v>20.6</v>
          </cell>
        </row>
        <row r="7597">
          <cell r="A7597">
            <v>1338</v>
          </cell>
          <cell r="B7597" t="str">
            <v>CHAPA DE LAMINADO MELAMINICO, LISO BRILHANTE, DE *1,25 X 3,08* M, E = 0,8 MM</v>
          </cell>
          <cell r="C7597" t="str">
            <v xml:space="preserve">M2    </v>
          </cell>
          <cell r="D7597">
            <v>29.3</v>
          </cell>
        </row>
        <row r="7598">
          <cell r="A7598">
            <v>1340</v>
          </cell>
          <cell r="B7598" t="str">
            <v>CHAPA DE LAMINADO MELAMINICO, LISO FOSCO, DE *1,25 X 3,08* M, E = 0,8 MM</v>
          </cell>
          <cell r="C7598" t="str">
            <v xml:space="preserve">M2    </v>
          </cell>
          <cell r="D7598">
            <v>33.869999999999997</v>
          </cell>
        </row>
        <row r="7599">
          <cell r="A7599">
            <v>1341</v>
          </cell>
          <cell r="B7599" t="str">
            <v>CHAPA DE LAMINADO MELAMINICO, TEXTURIZADO, DE *1,25 X 3,08* M, E = 0,8 MM</v>
          </cell>
          <cell r="C7599" t="str">
            <v xml:space="preserve">M2    </v>
          </cell>
          <cell r="D7599">
            <v>32.619999999999997</v>
          </cell>
        </row>
        <row r="7600">
          <cell r="A7600">
            <v>1364</v>
          </cell>
          <cell r="B7600" t="str">
            <v>CHAPA DE MADEIRA COMPENSADA DE PINUS, VIROLA OU EQUIVALENTE, DE *2,2 X 1,6* M, E = 10 MM</v>
          </cell>
          <cell r="C7600" t="str">
            <v xml:space="preserve">M2    </v>
          </cell>
          <cell r="D7600">
            <v>21.13</v>
          </cell>
        </row>
        <row r="7601">
          <cell r="A7601">
            <v>1361</v>
          </cell>
          <cell r="B7601" t="str">
            <v>CHAPA DE MADEIRA COMPENSADA DE PINUS, VIROLA OU EQUIVALENTE, DE *2,2 X 1,6* M, E = 12 MM</v>
          </cell>
          <cell r="C7601" t="str">
            <v xml:space="preserve">UN    </v>
          </cell>
          <cell r="D7601">
            <v>88.14</v>
          </cell>
        </row>
        <row r="7602">
          <cell r="A7602">
            <v>1362</v>
          </cell>
          <cell r="B7602" t="str">
            <v>CHAPA DE MADEIRA COMPENSADA DE PINUS, VIROLA OU EQUIVALENTE, DE *2,2 X 1,6* M, E = 15 MM</v>
          </cell>
          <cell r="C7602" t="str">
            <v xml:space="preserve">M2    </v>
          </cell>
          <cell r="D7602">
            <v>29.42</v>
          </cell>
        </row>
        <row r="7603">
          <cell r="A7603">
            <v>11131</v>
          </cell>
          <cell r="B7603" t="str">
            <v>CHAPA DE MADEIRA COMPENSADA DE PINUS, VIROLA OU EQUIVALENTE, DE *2,2 X 1,6* M, E = 20 MM</v>
          </cell>
          <cell r="C7603" t="str">
            <v xml:space="preserve">M2    </v>
          </cell>
          <cell r="D7603">
            <v>37.65</v>
          </cell>
        </row>
        <row r="7604">
          <cell r="A7604">
            <v>11132</v>
          </cell>
          <cell r="B7604" t="str">
            <v>CHAPA DE MADEIRA COMPENSADA DE PINUS, VIROLA OU EQUIVALENTE, DE *2,2 X 1,6* M, E = 25 MM</v>
          </cell>
          <cell r="C7604" t="str">
            <v xml:space="preserve">M2    </v>
          </cell>
          <cell r="D7604">
            <v>44.52</v>
          </cell>
        </row>
        <row r="7605">
          <cell r="A7605">
            <v>1363</v>
          </cell>
          <cell r="B7605" t="str">
            <v>CHAPA DE MADEIRA COMPENSADA DE PINUS, VIROLA OU EQUIVALENTE, DE *2,2 X 1,6* M, E = 6 MM</v>
          </cell>
          <cell r="C7605" t="str">
            <v xml:space="preserve">M2    </v>
          </cell>
          <cell r="D7605">
            <v>14.97</v>
          </cell>
        </row>
        <row r="7606">
          <cell r="A7606">
            <v>11130</v>
          </cell>
          <cell r="B7606" t="str">
            <v>CHAPA DE MADEIRA COMPENSADA DE PINUS, VIROLA OU EQUIVALENTE, DE *2,2 X 1,6* M, E = 8 MM</v>
          </cell>
          <cell r="C7606" t="str">
            <v xml:space="preserve">M2    </v>
          </cell>
          <cell r="D7606">
            <v>18.96</v>
          </cell>
        </row>
        <row r="7607">
          <cell r="A7607">
            <v>11134</v>
          </cell>
          <cell r="B7607" t="str">
            <v>CHAPA DE MADEIRA COMPENSADA NAVAL (COM COLA FENOLICA), E = 10 MM, DE *1,60 X 2,20* M</v>
          </cell>
          <cell r="C7607" t="str">
            <v xml:space="preserve">M2    </v>
          </cell>
          <cell r="D7607">
            <v>31.69</v>
          </cell>
        </row>
        <row r="7608">
          <cell r="A7608">
            <v>11135</v>
          </cell>
          <cell r="B7608" t="str">
            <v>CHAPA DE MADEIRA COMPENSADA NAVAL (COM COLA FENOLICA), E = 12 MM, DE *1,60 X 2,20* M</v>
          </cell>
          <cell r="C7608" t="str">
            <v xml:space="preserve">M2    </v>
          </cell>
          <cell r="D7608">
            <v>38.630000000000003</v>
          </cell>
        </row>
        <row r="7609">
          <cell r="A7609">
            <v>11136</v>
          </cell>
          <cell r="B7609" t="str">
            <v>CHAPA DE MADEIRA COMPENSADA NAVAL (COM COLA FENOLICA), E = 15 MM, DE *1,60 X 2,20* M</v>
          </cell>
          <cell r="C7609" t="str">
            <v xml:space="preserve">M2    </v>
          </cell>
          <cell r="D7609">
            <v>41.78</v>
          </cell>
        </row>
        <row r="7610">
          <cell r="A7610">
            <v>34743</v>
          </cell>
          <cell r="B7610" t="str">
            <v>CHAPA DE MADEIRA COMPENSADA NAVAL (COM COLA FENOLICA), E = 18 MM, DE *1,60 X 2,20* M</v>
          </cell>
          <cell r="C7610" t="str">
            <v xml:space="preserve">M2    </v>
          </cell>
          <cell r="D7610">
            <v>53.19</v>
          </cell>
        </row>
        <row r="7611">
          <cell r="A7611">
            <v>11137</v>
          </cell>
          <cell r="B7611" t="str">
            <v>CHAPA DE MADEIRA COMPENSADA NAVAL (COM COLA FENOLICA), E = 20 MM, DE *1,60 X 2,20* M</v>
          </cell>
          <cell r="C7611" t="str">
            <v xml:space="preserve">M2    </v>
          </cell>
          <cell r="D7611">
            <v>59.32</v>
          </cell>
        </row>
        <row r="7612">
          <cell r="A7612">
            <v>34745</v>
          </cell>
          <cell r="B7612" t="str">
            <v>CHAPA DE MADEIRA COMPENSADA NAVAL (COM COLA FENOLICA), E = 25 MM, DE *1,60 X 2,20* M</v>
          </cell>
          <cell r="C7612" t="str">
            <v xml:space="preserve">M2    </v>
          </cell>
          <cell r="D7612">
            <v>67.599999999999994</v>
          </cell>
        </row>
        <row r="7613">
          <cell r="A7613">
            <v>34746</v>
          </cell>
          <cell r="B7613" t="str">
            <v>CHAPA DE MADEIRA COMPENSADA NAVAL (COM COLA FENOLICA), E = 4 MM, DE *1,60 X 2,20* M</v>
          </cell>
          <cell r="C7613" t="str">
            <v xml:space="preserve">M2    </v>
          </cell>
          <cell r="D7613">
            <v>17.41</v>
          </cell>
        </row>
        <row r="7614">
          <cell r="A7614">
            <v>1360</v>
          </cell>
          <cell r="B7614" t="str">
            <v>CHAPA DE MADEIRA COMPENSADA NAVAL (COM COLA FENOLICA), E = 6 MM, DE *1,60 X 2,20* M</v>
          </cell>
          <cell r="C7614" t="str">
            <v xml:space="preserve">M2    </v>
          </cell>
          <cell r="D7614">
            <v>21.5</v>
          </cell>
        </row>
        <row r="7615">
          <cell r="A7615">
            <v>1346</v>
          </cell>
          <cell r="B7615" t="str">
            <v>CHAPA DE MADEIRA COMPENSADA PLASTIFICADA PARA FORMA DE CONCRETO, DE 2,20 x 1,10 M, E = 10 MM</v>
          </cell>
          <cell r="C7615" t="str">
            <v xml:space="preserve">M2    </v>
          </cell>
          <cell r="D7615">
            <v>17.63</v>
          </cell>
        </row>
        <row r="7616">
          <cell r="A7616">
            <v>1345</v>
          </cell>
          <cell r="B7616" t="str">
            <v>CHAPA DE MADEIRA COMPENSADA PLASTIFICADA PARA FORMA DE CONCRETO, DE 2,20 x 1,10 M, E = 18 MM</v>
          </cell>
          <cell r="C7616" t="str">
            <v xml:space="preserve">M2    </v>
          </cell>
          <cell r="D7616">
            <v>28.57</v>
          </cell>
        </row>
        <row r="7617">
          <cell r="A7617">
            <v>1344</v>
          </cell>
          <cell r="B7617" t="str">
            <v>CHAPA DE MADEIRA COMPENSADA PLASTIFICADA PARA FORMA DE CONCRETO, DE 2,20 x 1,10 M, E = 6 MM</v>
          </cell>
          <cell r="C7617" t="str">
            <v xml:space="preserve">UN    </v>
          </cell>
          <cell r="D7617">
            <v>30.72</v>
          </cell>
        </row>
        <row r="7618">
          <cell r="A7618">
            <v>1342</v>
          </cell>
          <cell r="B7618" t="str">
            <v>CHAPA DE MADEIRA COMPENSADA PLASTIFICADA PARA FORMA DE CONCRETO, DE 2,20 X 1,10 m, E = 14 MM</v>
          </cell>
          <cell r="C7618" t="str">
            <v xml:space="preserve">UN    </v>
          </cell>
          <cell r="D7618">
            <v>54.31</v>
          </cell>
        </row>
        <row r="7619">
          <cell r="A7619">
            <v>1347</v>
          </cell>
          <cell r="B7619" t="str">
            <v>CHAPA DE MADEIRA COMPENSADA PLASTIFICADA PARA FORMA DE CONCRETO, DE 2,20 X 1,10 M, E = 12 MM</v>
          </cell>
          <cell r="C7619" t="str">
            <v xml:space="preserve">M2    </v>
          </cell>
          <cell r="D7619">
            <v>21.07</v>
          </cell>
        </row>
        <row r="7620">
          <cell r="A7620">
            <v>1349</v>
          </cell>
          <cell r="B7620" t="str">
            <v>CHAPA DE MADEIRA COMPENSADA PLASTIFICADA PARA FORMA DE CONCRETO, DE 2,20 X 1,10 M, E = 20 MM</v>
          </cell>
          <cell r="C7620" t="str">
            <v xml:space="preserve">UN    </v>
          </cell>
          <cell r="D7620">
            <v>77.45</v>
          </cell>
        </row>
        <row r="7621">
          <cell r="A7621">
            <v>1350</v>
          </cell>
          <cell r="B7621" t="str">
            <v>CHAPA DE MADEIRA COMPENSADA RESINADA PARA FORMA DE CONCRETO, DE *2,2 X 1,1* M, E = 10 MM</v>
          </cell>
          <cell r="C7621" t="str">
            <v xml:space="preserve">UN    </v>
          </cell>
          <cell r="D7621">
            <v>33</v>
          </cell>
        </row>
        <row r="7622">
          <cell r="A7622">
            <v>1357</v>
          </cell>
          <cell r="B7622" t="str">
            <v>CHAPA DE MADEIRA COMPENSADA RESINADA PARA FORMA DE CONCRETO, DE *2,2 X 1,1* M, E = 12 MM</v>
          </cell>
          <cell r="C7622" t="str">
            <v xml:space="preserve">UN    </v>
          </cell>
          <cell r="D7622">
            <v>42.04</v>
          </cell>
        </row>
        <row r="7623">
          <cell r="A7623">
            <v>1355</v>
          </cell>
          <cell r="B7623" t="str">
            <v>CHAPA DE MADEIRA COMPENSADA RESINADA PARA FORMA DE CONCRETO, DE *2,2 X 1,1* M, E = 14 MM</v>
          </cell>
          <cell r="C7623" t="str">
            <v xml:space="preserve">M2    </v>
          </cell>
          <cell r="D7623">
            <v>19.34</v>
          </cell>
        </row>
        <row r="7624">
          <cell r="A7624">
            <v>1358</v>
          </cell>
          <cell r="B7624" t="str">
            <v>CHAPA DE MADEIRA COMPENSADA RESINADA PARA FORMA DE CONCRETO, DE *2,2 X 1,1* M, E = 17 MM</v>
          </cell>
          <cell r="C7624" t="str">
            <v xml:space="preserve">M2    </v>
          </cell>
          <cell r="D7624">
            <v>22.41</v>
          </cell>
        </row>
        <row r="7625">
          <cell r="A7625">
            <v>1359</v>
          </cell>
          <cell r="B7625" t="str">
            <v>CHAPA DE MADEIRA COMPENSADA RESINADA PARA FORMA DE CONCRETO, DE *2,2 X 1,1* M, E = 20 MM</v>
          </cell>
          <cell r="C7625" t="str">
            <v xml:space="preserve">UN    </v>
          </cell>
          <cell r="D7625">
            <v>64.94</v>
          </cell>
        </row>
        <row r="7626">
          <cell r="A7626">
            <v>1351</v>
          </cell>
          <cell r="B7626" t="str">
            <v>CHAPA DE MADEIRA COMPENSADA RESINADA PARA FORMA DE CONCRETO, DE *2,2 X 1,1* M, E = 6 MM</v>
          </cell>
          <cell r="C7626" t="str">
            <v xml:space="preserve">UN    </v>
          </cell>
          <cell r="D7626">
            <v>20.93</v>
          </cell>
        </row>
        <row r="7627">
          <cell r="A7627">
            <v>34659</v>
          </cell>
          <cell r="B7627" t="str">
            <v>CHAPA DE MDF BRANCO LISO 1 FACE, E = 12 MM, DE *2,75 X 1,85* M</v>
          </cell>
          <cell r="C7627" t="str">
            <v xml:space="preserve">M2    </v>
          </cell>
          <cell r="D7627">
            <v>29.71</v>
          </cell>
        </row>
        <row r="7628">
          <cell r="A7628">
            <v>34514</v>
          </cell>
          <cell r="B7628" t="str">
            <v>CHAPA DE MDF BRANCO LISO 1 FACE, E = 15 MM, DE *2,75 X 1,85* M</v>
          </cell>
          <cell r="C7628" t="str">
            <v xml:space="preserve">M2    </v>
          </cell>
          <cell r="D7628">
            <v>32.909999999999997</v>
          </cell>
        </row>
        <row r="7629">
          <cell r="A7629">
            <v>34660</v>
          </cell>
          <cell r="B7629" t="str">
            <v>CHAPA DE MDF BRANCO LISO 1 FACE, E = 18 MM, DE *2,75 X 1,85* M</v>
          </cell>
          <cell r="C7629" t="str">
            <v xml:space="preserve">M2    </v>
          </cell>
          <cell r="D7629">
            <v>41.76</v>
          </cell>
        </row>
        <row r="7630">
          <cell r="A7630">
            <v>34661</v>
          </cell>
          <cell r="B7630" t="str">
            <v>CHAPA DE MDF BRANCO LISO 1 FACE, E = 25 MM, DE *2,75 X 1,85* M</v>
          </cell>
          <cell r="C7630" t="str">
            <v xml:space="preserve">M2    </v>
          </cell>
          <cell r="D7630">
            <v>59.98</v>
          </cell>
        </row>
        <row r="7631">
          <cell r="A7631">
            <v>34667</v>
          </cell>
          <cell r="B7631" t="str">
            <v>CHAPA DE MDF BRANCO LISO 1 FACE, E = 6 MM, DE *2,75 X 1,85* M</v>
          </cell>
          <cell r="C7631" t="str">
            <v xml:space="preserve">M2    </v>
          </cell>
          <cell r="D7631">
            <v>21.72</v>
          </cell>
        </row>
        <row r="7632">
          <cell r="A7632">
            <v>34668</v>
          </cell>
          <cell r="B7632" t="str">
            <v>CHAPA DE MDF BRANCO LISO 1 FACE, E = 9 MM, DE *2,75 X 1,85* M</v>
          </cell>
          <cell r="C7632" t="str">
            <v xml:space="preserve">M2    </v>
          </cell>
          <cell r="D7632">
            <v>28.38</v>
          </cell>
        </row>
        <row r="7633">
          <cell r="A7633">
            <v>34741</v>
          </cell>
          <cell r="B7633" t="str">
            <v>CHAPA DE MDF BRANCO LISO 2 FACES, E = 12 MM, DE *2,75 X 1,85* M</v>
          </cell>
          <cell r="C7633" t="str">
            <v xml:space="preserve">M2    </v>
          </cell>
          <cell r="D7633">
            <v>31.23</v>
          </cell>
        </row>
        <row r="7634">
          <cell r="A7634">
            <v>34664</v>
          </cell>
          <cell r="B7634" t="str">
            <v>CHAPA DE MDF BRANCO LISO 2 FACES, E = 15 MM, DE *2,75 X 1,85* M</v>
          </cell>
          <cell r="C7634" t="str">
            <v xml:space="preserve">M2    </v>
          </cell>
          <cell r="D7634">
            <v>34.08</v>
          </cell>
        </row>
        <row r="7635">
          <cell r="A7635">
            <v>34665</v>
          </cell>
          <cell r="B7635" t="str">
            <v>CHAPA DE MDF BRANCO LISO 2 FACES, E = 18 MM, DE *2,75 X 1,85* M</v>
          </cell>
          <cell r="C7635" t="str">
            <v xml:space="preserve">M2    </v>
          </cell>
          <cell r="D7635">
            <v>42.31</v>
          </cell>
        </row>
        <row r="7636">
          <cell r="A7636">
            <v>34666</v>
          </cell>
          <cell r="B7636" t="str">
            <v>CHAPA DE MDF BRANCO LISO 2 FACES, E = 25 MM, DE *2,75 X 1,85* M</v>
          </cell>
          <cell r="C7636" t="str">
            <v xml:space="preserve">M2    </v>
          </cell>
          <cell r="D7636">
            <v>63.91</v>
          </cell>
        </row>
        <row r="7637">
          <cell r="A7637">
            <v>34669</v>
          </cell>
          <cell r="B7637" t="str">
            <v>CHAPA DE MDF BRANCO LISO 2 FACES, E = 6 MM, DE *2,75 X 1,85* M</v>
          </cell>
          <cell r="C7637" t="str">
            <v xml:space="preserve">M2    </v>
          </cell>
          <cell r="D7637">
            <v>23.43</v>
          </cell>
        </row>
        <row r="7638">
          <cell r="A7638">
            <v>34670</v>
          </cell>
          <cell r="B7638" t="str">
            <v>CHAPA DE MDF BRANCO LISO 2 FACES, E = 9 MM, DE *2,75 X 1,85* M</v>
          </cell>
          <cell r="C7638" t="str">
            <v xml:space="preserve">M2    </v>
          </cell>
          <cell r="D7638">
            <v>28.66</v>
          </cell>
        </row>
        <row r="7639">
          <cell r="A7639">
            <v>34671</v>
          </cell>
          <cell r="B7639" t="str">
            <v>CHAPA DE MDF CRU, E = 12 MM, DE *2,75 X 1,85* M</v>
          </cell>
          <cell r="C7639" t="str">
            <v xml:space="preserve">M2    </v>
          </cell>
          <cell r="D7639">
            <v>23.92</v>
          </cell>
        </row>
        <row r="7640">
          <cell r="A7640">
            <v>34672</v>
          </cell>
          <cell r="B7640" t="str">
            <v>CHAPA DE MDF CRU, E = 15 MM, DE *2,75 X 1,85* M</v>
          </cell>
          <cell r="C7640" t="str">
            <v xml:space="preserve">M2    </v>
          </cell>
          <cell r="D7640">
            <v>25.22</v>
          </cell>
        </row>
        <row r="7641">
          <cell r="A7641">
            <v>34673</v>
          </cell>
          <cell r="B7641" t="str">
            <v>CHAPA DE MDF CRU, E = 18 MM, DE *2,75 X 1,85* M</v>
          </cell>
          <cell r="C7641" t="str">
            <v xml:space="preserve">M2    </v>
          </cell>
          <cell r="D7641">
            <v>30.78</v>
          </cell>
        </row>
        <row r="7642">
          <cell r="A7642">
            <v>34674</v>
          </cell>
          <cell r="B7642" t="str">
            <v>CHAPA DE MDF CRU, E = 20 MM, DE *2,75 X 1,85* M</v>
          </cell>
          <cell r="C7642" t="str">
            <v xml:space="preserve">M2    </v>
          </cell>
          <cell r="D7642">
            <v>40.92</v>
          </cell>
        </row>
        <row r="7643">
          <cell r="A7643">
            <v>34675</v>
          </cell>
          <cell r="B7643" t="str">
            <v>CHAPA DE MDF CRU, E = 25 MM, DE *2,75 X 1,85* M</v>
          </cell>
          <cell r="C7643" t="str">
            <v xml:space="preserve">M2    </v>
          </cell>
          <cell r="D7643">
            <v>49.89</v>
          </cell>
        </row>
        <row r="7644">
          <cell r="A7644">
            <v>34676</v>
          </cell>
          <cell r="B7644" t="str">
            <v>CHAPA DE MDF CRU, E = 6 MM, DE *2,75 X 1,85* M</v>
          </cell>
          <cell r="C7644" t="str">
            <v xml:space="preserve">M2    </v>
          </cell>
          <cell r="D7644">
            <v>14.36</v>
          </cell>
        </row>
        <row r="7645">
          <cell r="A7645">
            <v>34677</v>
          </cell>
          <cell r="B7645" t="str">
            <v>CHAPA DE MDF CRU, E = 9 MM, DE *2,75 X 1,85* M</v>
          </cell>
          <cell r="C7645" t="str">
            <v xml:space="preserve">M2    </v>
          </cell>
          <cell r="D7645">
            <v>19.309999999999999</v>
          </cell>
        </row>
        <row r="7646">
          <cell r="A7646">
            <v>40623</v>
          </cell>
          <cell r="B7646" t="str">
            <v>CHAPA PARA EMENDA DE VIGA, EM ACO GROSSO, QUALIDADE ESTRUTURAL, BITOLA 3/16 ", E= 4,75 MM, 4 FUROS, LARGURA 45 MM, COMPRIMENTO 500 MM</v>
          </cell>
          <cell r="C7646" t="str">
            <v xml:space="preserve">PAR   </v>
          </cell>
          <cell r="D7646">
            <v>32.96</v>
          </cell>
        </row>
        <row r="7647">
          <cell r="A7647">
            <v>11112</v>
          </cell>
          <cell r="B7647" t="str">
            <v>CHAPA/BOBINA ALUMINIO, E = 0,5 MM, L = 300 MM - 0,41 KG/M (LIGA 1200 - H14)</v>
          </cell>
          <cell r="C7647" t="str">
            <v xml:space="preserve">KG    </v>
          </cell>
          <cell r="D7647">
            <v>22.6</v>
          </cell>
        </row>
        <row r="7648">
          <cell r="A7648">
            <v>11115</v>
          </cell>
          <cell r="B7648" t="str">
            <v>CHAPA/BOBINA ALUMINIO, E = 0,8 MM, L = 1000 MM - 2,16 KG/M (LIGA 1200 - H14)</v>
          </cell>
          <cell r="C7648" t="str">
            <v xml:space="preserve">M     </v>
          </cell>
          <cell r="D7648">
            <v>10.46</v>
          </cell>
        </row>
        <row r="7649">
          <cell r="A7649">
            <v>11113</v>
          </cell>
          <cell r="B7649" t="str">
            <v>CHAPA/BOBINA ALUMINIO, E = 0,8 MM, L = 500 MM - 1,08 KG/M (LIGA 1200 - H14)</v>
          </cell>
          <cell r="C7649" t="str">
            <v xml:space="preserve">KG    </v>
          </cell>
          <cell r="D7649">
            <v>22.6</v>
          </cell>
        </row>
        <row r="7650">
          <cell r="A7650">
            <v>11114</v>
          </cell>
          <cell r="B7650" t="str">
            <v>CHAPA/BOBINA ALUMINIO, E = 0,8 MM, L = 600 MM - 1,30 KG/M (LIGA 1200 - H14)</v>
          </cell>
          <cell r="C7650" t="str">
            <v xml:space="preserve">M     </v>
          </cell>
          <cell r="D7650">
            <v>17.38</v>
          </cell>
        </row>
        <row r="7651">
          <cell r="A7651">
            <v>12083</v>
          </cell>
          <cell r="B7651" t="str">
            <v>CHAVE BLINDADA TRIPOLAR PARA MOTORES, DO TIPO FACA, COM PORTA FUSIVEL DO TIPO CARTUCHO, CORRENTE NOMINAL DE 100 A, TENSAO NOMINAL DE 250 V</v>
          </cell>
          <cell r="C7651" t="str">
            <v xml:space="preserve">UN    </v>
          </cell>
          <cell r="D7651">
            <v>619.39</v>
          </cell>
        </row>
        <row r="7652">
          <cell r="A7652">
            <v>12081</v>
          </cell>
          <cell r="B7652" t="str">
            <v>CHAVE BLINDADA TRIPOLAR PARA MOTORES, DO TIPO FACA, COM PORTA FUSIVEL DO TIPO CARTUCHO, CORRENTE NOMINAL DE 30 A, TENSAO NOMINAL DE 250 V</v>
          </cell>
          <cell r="C7652" t="str">
            <v xml:space="preserve">UN    </v>
          </cell>
          <cell r="D7652">
            <v>209.46</v>
          </cell>
        </row>
        <row r="7653">
          <cell r="A7653">
            <v>12082</v>
          </cell>
          <cell r="B7653" t="str">
            <v>CHAVE BLINDADA TRIPOLAR PARA MOTORES, DO TIPO FACA, COM PORTA FUSIVEL DO TIPO CARTUCHO, CORRENTE NOMINAL DE 60 A, TENSAO NOMINAL DE 250 V</v>
          </cell>
          <cell r="C7653" t="str">
            <v xml:space="preserve">UN    </v>
          </cell>
          <cell r="D7653">
            <v>329.19</v>
          </cell>
        </row>
        <row r="7654">
          <cell r="A7654">
            <v>13354</v>
          </cell>
          <cell r="B7654" t="str">
            <v>CHAVE DE PARTIDA DIRETA TRIFASICA, COM CAIXA TERMOPLASTICA, COM FUSIVEL DE 25 A, PARA MOTOR COM POTENCIA DE 7,5 CV E TENSAO DE 380 V</v>
          </cell>
          <cell r="C7654" t="str">
            <v xml:space="preserve">UN    </v>
          </cell>
          <cell r="D7654">
            <v>491.65</v>
          </cell>
        </row>
        <row r="7655">
          <cell r="A7655">
            <v>14057</v>
          </cell>
          <cell r="B7655" t="str">
            <v>CHAVE DE PARTIDA DIRETA TRIFASICA, COM CAIXA TERMOPLASTICA, COM FUSIVEL DE 35 A, PARA MOTOR COM POTENCIA DE 5 CV E TENSAO DE 220 V</v>
          </cell>
          <cell r="C7655" t="str">
            <v xml:space="preserve">UN    </v>
          </cell>
          <cell r="D7655">
            <v>274.5</v>
          </cell>
        </row>
        <row r="7656">
          <cell r="A7656">
            <v>14058</v>
          </cell>
          <cell r="B7656" t="str">
            <v>CHAVE DE PARTIDA DIRETA TRIFASICA, COM CAIXA TERMOPLASTICA, COM FUSIVEL DE 63 A, PARA MOTOR COM POTENCIA DE 10 CV E TENSAO DE 220 V</v>
          </cell>
          <cell r="C7656" t="str">
            <v xml:space="preserve">UN    </v>
          </cell>
          <cell r="D7656">
            <v>433.01</v>
          </cell>
        </row>
        <row r="7657">
          <cell r="A7657">
            <v>20971</v>
          </cell>
          <cell r="B7657" t="str">
            <v>CHAVE DUPLA PARA CONEXOES TIPO STORZ, ENGATE RAPIDO 1 1/2" X 2 1/2", EM LATAO, PARA INSTALACAO PREDIAL COMBATE A INCENDIO</v>
          </cell>
          <cell r="C7657" t="str">
            <v xml:space="preserve">UN    </v>
          </cell>
          <cell r="D7657">
            <v>8.86</v>
          </cell>
        </row>
        <row r="7658">
          <cell r="A7658">
            <v>5047</v>
          </cell>
          <cell r="B7658" t="str">
            <v>CHAVE FUSIVEL PARA REDES DE DISTRIBUICAO, TENSAO DE 15,0 KV, CORRENTE NOMINAL DO PORTA FUSIVEL DE 100 A, CAPACIDADE DE INTERRUPCAO SIMETRICA DE 7,10 KA, CAPACIDADE DE INTERRUPCAO ASSIMETRICA 10,00 KA</v>
          </cell>
          <cell r="C7658" t="str">
            <v xml:space="preserve">UN    </v>
          </cell>
          <cell r="D7658">
            <v>295.01</v>
          </cell>
        </row>
        <row r="7659">
          <cell r="A7659">
            <v>13369</v>
          </cell>
          <cell r="B7659" t="str">
            <v>CHAVE SECCIONADORA-FUSIVEL BLINDADA TRIPOLAR, ABERTURA COM CARGA, PARA FUSIVEL NH00, CORRENTE NOMINAL DE 160 A, TENSAO DE 500 V</v>
          </cell>
          <cell r="C7659" t="str">
            <v xml:space="preserve">UN    </v>
          </cell>
          <cell r="D7659">
            <v>320.02</v>
          </cell>
        </row>
        <row r="7660">
          <cell r="A7660">
            <v>13370</v>
          </cell>
          <cell r="B7660" t="str">
            <v>CHAVE SECCIONADORA-FUSIVEL BLINDADA TRIPOLAR, ABERTURA COM CARGA, PARA FUSIVEL NH01, CORRENTE NOMINAL DE 250 A, TENSAO DE 500 V</v>
          </cell>
          <cell r="C7660" t="str">
            <v xml:space="preserve">UN    </v>
          </cell>
          <cell r="D7660">
            <v>443.61</v>
          </cell>
        </row>
        <row r="7661">
          <cell r="A7661">
            <v>13279</v>
          </cell>
          <cell r="B7661" t="str">
            <v>CHUMBADOR DE ACO TIPO PARABOLT, * 5/8" X 200* MM,  COM PORCA E ARRUELA</v>
          </cell>
          <cell r="C7661" t="str">
            <v xml:space="preserve">KG    </v>
          </cell>
          <cell r="D7661">
            <v>12.43</v>
          </cell>
        </row>
        <row r="7662">
          <cell r="A7662">
            <v>11977</v>
          </cell>
          <cell r="B7662" t="str">
            <v>CHUMBADOR DE ACO, DIAMETRO 1/2", COMPRIMENTO 75 MM</v>
          </cell>
          <cell r="C7662" t="str">
            <v xml:space="preserve">UN    </v>
          </cell>
          <cell r="D7662">
            <v>6.44</v>
          </cell>
        </row>
        <row r="7663">
          <cell r="A7663">
            <v>11975</v>
          </cell>
          <cell r="B7663" t="str">
            <v>CHUMBADOR DE ACO, DIAMETRO 5/8", COMPRIMENTO 6", COM PORCA</v>
          </cell>
          <cell r="C7663" t="str">
            <v xml:space="preserve">UN    </v>
          </cell>
          <cell r="D7663">
            <v>14.11</v>
          </cell>
        </row>
        <row r="7664">
          <cell r="A7664">
            <v>39746</v>
          </cell>
          <cell r="B7664" t="str">
            <v>CHUMBADOR DE ACO, 1" X 600 MM, PARA POSTES DE ACO COM BASE, INCLUSO PORCA E ARRUELA</v>
          </cell>
          <cell r="C7664" t="str">
            <v xml:space="preserve">UN    </v>
          </cell>
          <cell r="D7664">
            <v>157.1</v>
          </cell>
        </row>
        <row r="7665">
          <cell r="A7665">
            <v>11976</v>
          </cell>
          <cell r="B7665" t="str">
            <v>CHUMBADOR, DIAMETRO 1/4" COM PARAFUSO 1/4" X 40 MM</v>
          </cell>
          <cell r="C7665" t="str">
            <v xml:space="preserve">UN    </v>
          </cell>
          <cell r="D7665">
            <v>0.72</v>
          </cell>
        </row>
        <row r="7666">
          <cell r="A7666">
            <v>1368</v>
          </cell>
          <cell r="B7666" t="str">
            <v>CHUVEIRO COMUM EM PLASTICO BRANCO, COM CANO, 3 TEMPERATURAS, 5500 W (110/220 V)</v>
          </cell>
          <cell r="C7666" t="str">
            <v xml:space="preserve">UN    </v>
          </cell>
          <cell r="D7666">
            <v>53.25</v>
          </cell>
        </row>
        <row r="7667">
          <cell r="A7667">
            <v>1367</v>
          </cell>
          <cell r="B7667" t="str">
            <v>CHUVEIRO COMUM EM PLASTICO CROMADO, COM CANO, 4 TEMPERATURAS (110/220 V)</v>
          </cell>
          <cell r="C7667" t="str">
            <v xml:space="preserve">UN    </v>
          </cell>
          <cell r="D7667">
            <v>172.24</v>
          </cell>
        </row>
        <row r="7668">
          <cell r="A7668">
            <v>7608</v>
          </cell>
          <cell r="B7668" t="str">
            <v>CHUVEIRO PLASTICO BRANCO SIMPLES 5 '' PARA ACOPLAR EM HASTE 1/2 ", AGUA FRIA</v>
          </cell>
          <cell r="C7668" t="str">
            <v xml:space="preserve">UN    </v>
          </cell>
          <cell r="D7668">
            <v>4.0199999999999996</v>
          </cell>
        </row>
        <row r="7669">
          <cell r="A7669">
            <v>41900</v>
          </cell>
          <cell r="B7669" t="str">
            <v>CIMENTO ASFALTICO DE PETROLEO A GRANEL (CAP) 30/45 (COLETADO CAIXA NA ANP ACRESCIDO DE ICMS)</v>
          </cell>
          <cell r="C7669" t="str">
            <v xml:space="preserve">KG    </v>
          </cell>
          <cell r="D7669">
            <v>3.22</v>
          </cell>
        </row>
        <row r="7670">
          <cell r="A7670">
            <v>41899</v>
          </cell>
          <cell r="B7670" t="str">
            <v>CIMENTO ASFALTICO DE PETROLEO A GRANEL (CAP) 50/70 (COLETADO CAIXA NA ANP ACRESCIDO DE ICMS)</v>
          </cell>
          <cell r="C7670" t="str">
            <v xml:space="preserve">T     </v>
          </cell>
          <cell r="D7670">
            <v>3362.91</v>
          </cell>
        </row>
        <row r="7671">
          <cell r="A7671">
            <v>1380</v>
          </cell>
          <cell r="B7671" t="str">
            <v>CIMENTO BRANCO</v>
          </cell>
          <cell r="C7671" t="str">
            <v xml:space="preserve">KG    </v>
          </cell>
          <cell r="D7671">
            <v>2.2000000000000002</v>
          </cell>
        </row>
        <row r="7672">
          <cell r="A7672">
            <v>1375</v>
          </cell>
          <cell r="B7672" t="str">
            <v>CIMENTO IMPERMEABILIZANTE DE PEGA ULTRARRAPIDA PARA TAMPONAMENTOS</v>
          </cell>
          <cell r="C7672" t="str">
            <v xml:space="preserve">KG    </v>
          </cell>
          <cell r="D7672">
            <v>9.07</v>
          </cell>
        </row>
        <row r="7673">
          <cell r="A7673">
            <v>1379</v>
          </cell>
          <cell r="B7673" t="str">
            <v>CIMENTO PORTLAND COMPOSTO CP II-32</v>
          </cell>
          <cell r="C7673" t="str">
            <v xml:space="preserve">KG    </v>
          </cell>
          <cell r="D7673">
            <v>0.37</v>
          </cell>
        </row>
        <row r="7674">
          <cell r="A7674">
            <v>10511</v>
          </cell>
          <cell r="B7674" t="str">
            <v>CIMENTO PORTLAND COMPOSTO CP II-32 (SACO DE 50 KG)</v>
          </cell>
          <cell r="C7674" t="str">
            <v xml:space="preserve">50KG  </v>
          </cell>
          <cell r="D7674">
            <v>18.75</v>
          </cell>
        </row>
        <row r="7675">
          <cell r="A7675">
            <v>13284</v>
          </cell>
          <cell r="B7675" t="str">
            <v>CIMENTO PORTLAND DE ALTO FORNO (AF) CP III-32</v>
          </cell>
          <cell r="C7675" t="str">
            <v xml:space="preserve">KG    </v>
          </cell>
          <cell r="D7675">
            <v>0.31</v>
          </cell>
        </row>
        <row r="7676">
          <cell r="A7676">
            <v>25974</v>
          </cell>
          <cell r="B7676" t="str">
            <v>CIMENTO PORTLAND ESTRUTURAL BRANCO CPB-32</v>
          </cell>
          <cell r="C7676" t="str">
            <v xml:space="preserve">KG    </v>
          </cell>
          <cell r="D7676">
            <v>1.25</v>
          </cell>
        </row>
        <row r="7677">
          <cell r="A7677">
            <v>1382</v>
          </cell>
          <cell r="B7677" t="str">
            <v>CIMENTO PORTLAND POZOLANICO CP IV- 32</v>
          </cell>
          <cell r="C7677" t="str">
            <v xml:space="preserve">50KG  </v>
          </cell>
          <cell r="D7677">
            <v>18.059999999999999</v>
          </cell>
        </row>
        <row r="7678">
          <cell r="A7678">
            <v>34753</v>
          </cell>
          <cell r="B7678" t="str">
            <v>CIMENTO PORTLAND POZOLANICO CP IV-32</v>
          </cell>
          <cell r="C7678" t="str">
            <v xml:space="preserve">KG    </v>
          </cell>
          <cell r="D7678">
            <v>0.36</v>
          </cell>
        </row>
        <row r="7679">
          <cell r="A7679">
            <v>420</v>
          </cell>
          <cell r="B7679" t="str">
            <v>CINTA CIRCULAR EM ACO GALVANIZADO DE 150 MM DE DIAMETRO PARA FIXACAO DE CAIXA MEDICAO, INCLUI PARAFUSOS E PORCAS</v>
          </cell>
          <cell r="C7679" t="str">
            <v xml:space="preserve">UN    </v>
          </cell>
          <cell r="D7679">
            <v>20.75</v>
          </cell>
        </row>
        <row r="7680">
          <cell r="A7680">
            <v>12327</v>
          </cell>
          <cell r="B7680" t="str">
            <v>CINTA CIRCULAR EM ACO GALVANIZADO DE 210 MM DE DIAMETRO PARA INSTALACAO DE TRANSFORMADOR EM POSTE DE CONCRETO</v>
          </cell>
          <cell r="C7680" t="str">
            <v xml:space="preserve">UN    </v>
          </cell>
          <cell r="D7680">
            <v>24.72</v>
          </cell>
        </row>
        <row r="7681">
          <cell r="A7681">
            <v>36148</v>
          </cell>
          <cell r="B7681" t="str">
            <v>CINTURAO DE SEGURANCA TIPO PARAQUEDISTA, FIVELA EM ACO, AJUSTE NO SUSPENSARIO, CINTURA E PERNAS</v>
          </cell>
          <cell r="C7681" t="str">
            <v xml:space="preserve">UN    </v>
          </cell>
          <cell r="D7681">
            <v>47.04</v>
          </cell>
        </row>
        <row r="7682">
          <cell r="A7682">
            <v>12329</v>
          </cell>
          <cell r="B7682" t="str">
            <v>COBRE ELETROLITICO EM BARRA OU CHAPA</v>
          </cell>
          <cell r="C7682" t="str">
            <v xml:space="preserve">KG    </v>
          </cell>
          <cell r="D7682">
            <v>62.55</v>
          </cell>
        </row>
        <row r="7683">
          <cell r="A7683">
            <v>1339</v>
          </cell>
          <cell r="B7683" t="str">
            <v>COLA A BASE DE RESINA SINTETICA PARA CHAPA DE LAMINADO MELAMINICO</v>
          </cell>
          <cell r="C7683" t="str">
            <v xml:space="preserve">KG    </v>
          </cell>
          <cell r="D7683">
            <v>29.37</v>
          </cell>
        </row>
        <row r="7684">
          <cell r="A7684">
            <v>11849</v>
          </cell>
          <cell r="B7684" t="str">
            <v>COLA BRANCA BASE PVA</v>
          </cell>
          <cell r="C7684" t="str">
            <v xml:space="preserve">L     </v>
          </cell>
          <cell r="D7684">
            <v>16.600000000000001</v>
          </cell>
        </row>
        <row r="7685">
          <cell r="A7685">
            <v>37418</v>
          </cell>
          <cell r="B7685" t="str">
            <v>COLAR DE TOMADA EM POLIPROPILENO, PP, COM PARAFUSOS, PARA PEAD, 63 X 1/2" - LIGACAO PREDIAL DE AGUA</v>
          </cell>
          <cell r="C7685" t="str">
            <v xml:space="preserve">UN    </v>
          </cell>
          <cell r="D7685">
            <v>15.12</v>
          </cell>
        </row>
        <row r="7686">
          <cell r="A7686">
            <v>37419</v>
          </cell>
          <cell r="B7686" t="str">
            <v>COLAR DE TOMADA EM POLIPROPILENO, PP, COM PARAFUSOS, PARA PEAD, 63 X 3/4" - LIGACAO PREDIAL DE AGUA</v>
          </cell>
          <cell r="C7686" t="str">
            <v xml:space="preserve">UN    </v>
          </cell>
          <cell r="D7686">
            <v>15.53</v>
          </cell>
        </row>
        <row r="7687">
          <cell r="A7687">
            <v>1427</v>
          </cell>
          <cell r="B7687" t="str">
            <v>COLAR TOMADA PVC, COM TRAVAS, SAIDA COM ROSCA, DE 110 MM X 1/2" OU 110 MM X 3/4", PARA LIGACAO PREDIAL DE AGUA</v>
          </cell>
          <cell r="C7687" t="str">
            <v xml:space="preserve">UN    </v>
          </cell>
          <cell r="D7687">
            <v>15.19</v>
          </cell>
        </row>
        <row r="7688">
          <cell r="A7688">
            <v>1402</v>
          </cell>
          <cell r="B7688" t="str">
            <v>COLAR TOMADA PVC, COM TRAVAS, SAIDA COM ROSCA, DE 32 MM X 1/2" OU 32 MM X 3/4", PARA LIGACAO PREDIAL DE AGUA</v>
          </cell>
          <cell r="C7688" t="str">
            <v xml:space="preserve">UN    </v>
          </cell>
          <cell r="D7688">
            <v>5.26</v>
          </cell>
        </row>
        <row r="7689">
          <cell r="A7689">
            <v>1420</v>
          </cell>
          <cell r="B7689" t="str">
            <v>COLAR TOMADA PVC, COM TRAVAS, SAIDA COM ROSCA, DE 40 MM X 1/2" OU 40 MM X 3/4", PARA LIGACAO PREDIAL DE AGUA</v>
          </cell>
          <cell r="C7689" t="str">
            <v xml:space="preserve">UN    </v>
          </cell>
          <cell r="D7689">
            <v>6.76</v>
          </cell>
        </row>
        <row r="7690">
          <cell r="A7690">
            <v>1419</v>
          </cell>
          <cell r="B7690" t="str">
            <v>COLAR TOMADA PVC, COM TRAVAS, SAIDA COM ROSCA, DE 50 MM X 1/2" OU 50 MM X 3/4", PARA LIGACAO PREDIAL DE AGUA</v>
          </cell>
          <cell r="C7690" t="str">
            <v xml:space="preserve">UN    </v>
          </cell>
          <cell r="D7690">
            <v>8.16</v>
          </cell>
        </row>
        <row r="7691">
          <cell r="A7691">
            <v>1414</v>
          </cell>
          <cell r="B7691" t="str">
            <v>COLAR TOMADA PVC, COM TRAVAS, SAIDA COM ROSCA, DE 60 MM X 1/2" OU 60 MM X 3/4", PARA LIGACAO PREDIAL DE AGUA</v>
          </cell>
          <cell r="C7691" t="str">
            <v xml:space="preserve">UN    </v>
          </cell>
          <cell r="D7691">
            <v>7.99</v>
          </cell>
        </row>
        <row r="7692">
          <cell r="A7692">
            <v>1413</v>
          </cell>
          <cell r="B7692" t="str">
            <v>COLAR TOMADA PVC, COM TRAVAS, SAIDA COM ROSCA, DE 75 MM X 1/2" OU 75 MM X 3/4", PARA LIGACAO PREDIAL DE AGUA</v>
          </cell>
          <cell r="C7692" t="str">
            <v xml:space="preserve">UN    </v>
          </cell>
          <cell r="D7692">
            <v>11.8</v>
          </cell>
        </row>
        <row r="7693">
          <cell r="A7693">
            <v>1412</v>
          </cell>
          <cell r="B7693" t="str">
            <v>COLAR TOMADA PVC, COM TRAVAS, SAIDA COM ROSCA, DE 85 MM X 1/2" OU 85 MM X 3/4", PARA LIGACAO PREDIAL DE AGUA</v>
          </cell>
          <cell r="C7693" t="str">
            <v xml:space="preserve">UN    </v>
          </cell>
          <cell r="D7693">
            <v>10</v>
          </cell>
        </row>
        <row r="7694">
          <cell r="A7694">
            <v>1411</v>
          </cell>
          <cell r="B7694" t="str">
            <v>COLAR TOMADA PVC, COM TRAVAS, SAIDA ROSCAVEL COM BUCHA DE LATAO, DE 110 MM X 1/2" OU 110 MM X 3/4", PARA LIGACAO PREDIAL DE AGUA</v>
          </cell>
          <cell r="C7694" t="str">
            <v xml:space="preserve">UN    </v>
          </cell>
          <cell r="D7694">
            <v>18.190000000000001</v>
          </cell>
        </row>
        <row r="7695">
          <cell r="A7695">
            <v>1406</v>
          </cell>
          <cell r="B7695" t="str">
            <v>COLAR TOMADA PVC, COM TRAVAS, SAIDA ROSCAVEL COM BUCHA DE LATAO, DE 60 MM X 1/2" OU 60 MM X 3/4", PARA LIGACAO PREDIAL DE AGUA</v>
          </cell>
          <cell r="C7695" t="str">
            <v xml:space="preserve">UN    </v>
          </cell>
          <cell r="D7695">
            <v>12.06</v>
          </cell>
        </row>
        <row r="7696">
          <cell r="A7696">
            <v>1407</v>
          </cell>
          <cell r="B7696" t="str">
            <v>COLAR TOMADA PVC, COM TRAVAS, SAIDA ROSCAVEL COM BUCHA DE LATAO, DE 75 MM X 1/2" OU 75 MM X 3/4", PARA LIGACAO PREDIAL DE AGUA</v>
          </cell>
          <cell r="C7696" t="str">
            <v xml:space="preserve">UN    </v>
          </cell>
          <cell r="D7696">
            <v>15.04</v>
          </cell>
        </row>
        <row r="7697">
          <cell r="A7697">
            <v>1404</v>
          </cell>
          <cell r="B7697" t="str">
            <v>COLAR TOMADA PVC, COM TRAVAS, SAIDA ROSCAVEL COM BUCHA DE LATAO, DE 85 MM X 1/2" OU 85 MM X 3/4", PARA LIGACAO PREDIAL DE AGUA</v>
          </cell>
          <cell r="C7697" t="str">
            <v xml:space="preserve">UN    </v>
          </cell>
          <cell r="D7697">
            <v>15.99</v>
          </cell>
        </row>
        <row r="7698">
          <cell r="A7698">
            <v>11281</v>
          </cell>
          <cell r="B7698" t="str">
            <v>COMPACTADOR DE SOLO A PERCUSSAO (SOQUETE), COM MOTOR GASOLINA DE 4 TEMPOS, PESO ENTRE 55 E 65 KG, FORCA DE IMPACTO DE 1.000 A 1.500 KGF, FREQUENCIA DE 600 A 700 GOLPES POR MINUTO, VELOCIDADE DE TRABALHO ENTRE 10 E 15 M/MIN, POTENCIA ENTRE 2,00 E 3,00 HP</v>
          </cell>
          <cell r="C7698" t="str">
            <v xml:space="preserve">UN    </v>
          </cell>
          <cell r="D7698">
            <v>15000</v>
          </cell>
        </row>
        <row r="7699">
          <cell r="A7699">
            <v>40699</v>
          </cell>
          <cell r="B769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99" t="str">
            <v xml:space="preserve">UN    </v>
          </cell>
          <cell r="D7699">
            <v>8402.58</v>
          </cell>
        </row>
        <row r="7700">
          <cell r="A7700">
            <v>40701</v>
          </cell>
          <cell r="B770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00" t="str">
            <v xml:space="preserve">UN    </v>
          </cell>
          <cell r="D7700">
            <v>148569.23000000001</v>
          </cell>
        </row>
        <row r="7701">
          <cell r="A7701">
            <v>1442</v>
          </cell>
          <cell r="B7701"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01" t="str">
            <v xml:space="preserve">UN    </v>
          </cell>
          <cell r="D7701">
            <v>12592.39</v>
          </cell>
        </row>
        <row r="7702">
          <cell r="A7702">
            <v>13457</v>
          </cell>
          <cell r="B7702"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02" t="str">
            <v xml:space="preserve">UN    </v>
          </cell>
          <cell r="D7702">
            <v>10869.56</v>
          </cell>
        </row>
        <row r="7703">
          <cell r="A7703">
            <v>40700</v>
          </cell>
          <cell r="B7703"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03" t="str">
            <v xml:space="preserve">UN    </v>
          </cell>
          <cell r="D7703">
            <v>19560.12</v>
          </cell>
        </row>
        <row r="7704">
          <cell r="A7704">
            <v>13458</v>
          </cell>
          <cell r="B7704" t="str">
            <v>COMPACTADOR DE SOLOS DE PERCURSAO (SOQUETE) COM MOTOR A GASOLINA 4 TEMPOS DE 4 HP (4 CV)</v>
          </cell>
          <cell r="C7704" t="str">
            <v xml:space="preserve">UN    </v>
          </cell>
          <cell r="D7704">
            <v>18586.95</v>
          </cell>
        </row>
        <row r="7705">
          <cell r="A7705">
            <v>36524</v>
          </cell>
          <cell r="B7705" t="str">
            <v>COMPRESSOR DE AR ESTACIONARIO, VAZAO 620 PCM, PRESSAO EFETIVA DE TRABALHO 109 PSI, MOTOR ELETRICO, POTENCIA 127 CV</v>
          </cell>
          <cell r="C7705" t="str">
            <v xml:space="preserve">UN    </v>
          </cell>
          <cell r="D7705">
            <v>71727.460000000006</v>
          </cell>
        </row>
        <row r="7706">
          <cell r="A7706">
            <v>36526</v>
          </cell>
          <cell r="B7706" t="str">
            <v>COMPRESSOR DE AR REBOCAVEL VAZAO 400 PCM, PRESSAO EFETIVA DE TRABALHO 102 PSI, MOTOR DIESEL, POTENCIA 110 CV</v>
          </cell>
          <cell r="C7706" t="str">
            <v xml:space="preserve">UN    </v>
          </cell>
          <cell r="D7706">
            <v>57800.91</v>
          </cell>
        </row>
        <row r="7707">
          <cell r="A7707">
            <v>36523</v>
          </cell>
          <cell r="B7707" t="str">
            <v>COMPRESSOR DE AR REBOCAVEL VAZAO 748 PCM, PRESSAO EFETIVA DE TRABALHO 102 PSI, MOTOR DIESEL, POTENCIA 210 CV</v>
          </cell>
          <cell r="C7707" t="str">
            <v xml:space="preserve">UN    </v>
          </cell>
          <cell r="D7707">
            <v>123743.95</v>
          </cell>
        </row>
        <row r="7708">
          <cell r="A7708">
            <v>36527</v>
          </cell>
          <cell r="B7708" t="str">
            <v>COMPRESSOR DE AR REBOCAVEL VAZAO 860 PCM, PRESSAO EFETIVA DE TRABALHO 102 PSI, MOTOR DIESEL, POTENCIA 250 CV</v>
          </cell>
          <cell r="C7708" t="str">
            <v xml:space="preserve">UN    </v>
          </cell>
          <cell r="D7708">
            <v>134411.42000000001</v>
          </cell>
        </row>
        <row r="7709">
          <cell r="A7709">
            <v>13803</v>
          </cell>
          <cell r="B7709" t="str">
            <v>COMPRESSOR DE AR REBOCAVEL, VAZAO *89* PCM, PRESSAO EFETIVA DE TRABALHO *102* PSI, MOTOR DIESEL, POTENCIA *20* CV</v>
          </cell>
          <cell r="C7709" t="str">
            <v xml:space="preserve">UN    </v>
          </cell>
          <cell r="D7709">
            <v>48602</v>
          </cell>
        </row>
        <row r="7710">
          <cell r="A7710">
            <v>38642</v>
          </cell>
          <cell r="B7710" t="str">
            <v>COMPRESSOR DE AR REBOCAVEL, VAZAO 152 PCM, PRESSAO EFETIVA DE TRABALHO 102 PSI, MOTOR DIESEL, POTENCIA 31,5 KW</v>
          </cell>
          <cell r="C7710" t="str">
            <v xml:space="preserve">UN    </v>
          </cell>
          <cell r="D7710">
            <v>31294.42</v>
          </cell>
        </row>
        <row r="7711">
          <cell r="A7711">
            <v>36522</v>
          </cell>
          <cell r="B7711" t="str">
            <v>COMPRESSOR DE AR REBOCAVEL, VAZAO 189 PCM, PRESSAO EFETIVA DE TRABALHO 102 PSI, MOTOR DIESEL, POTENCIA 63 CV</v>
          </cell>
          <cell r="C7711" t="str">
            <v xml:space="preserve">UN    </v>
          </cell>
          <cell r="D7711">
            <v>36395.040000000001</v>
          </cell>
        </row>
        <row r="7712">
          <cell r="A7712">
            <v>36525</v>
          </cell>
          <cell r="B7712" t="str">
            <v>COMPRESSOR DE AR REBOCAVEL, VAZAO 250 PCM, PRESSAO EFETIVA DE TRABALHO 102 PSI, MOTOR DIESEL, POTENCIA 81 CV</v>
          </cell>
          <cell r="C7712" t="str">
            <v xml:space="preserve">UN    </v>
          </cell>
          <cell r="D7712">
            <v>48741.46</v>
          </cell>
        </row>
        <row r="7713">
          <cell r="A7713">
            <v>41991</v>
          </cell>
          <cell r="B7713" t="str">
            <v>COMPRESSOR DE AR, VAZAO DE 10 PCM, RESERVATORIO 100 L, PRESSAO DE TRABALHO ENTRE 6,9 E 9,7 BAR,  POTENCIA 2 HP, TENSAO 110/220 V (COLETADO CAIXA)</v>
          </cell>
          <cell r="C7713" t="str">
            <v xml:space="preserve">UN    </v>
          </cell>
          <cell r="D7713">
            <v>1801.06</v>
          </cell>
        </row>
        <row r="7714">
          <cell r="A7714">
            <v>34348</v>
          </cell>
          <cell r="B7714" t="str">
            <v>CONCERTINA CLIPADA (DUPLA) EM ACO GALVANIZADO DE ALTA RESISTENCIA, COM ESPIRAL DE 300 MM, D = 2,76 MM</v>
          </cell>
          <cell r="C7714" t="str">
            <v xml:space="preserve">M     </v>
          </cell>
          <cell r="D7714">
            <v>27.99</v>
          </cell>
        </row>
        <row r="7715">
          <cell r="A7715">
            <v>34347</v>
          </cell>
          <cell r="B7715" t="str">
            <v>CONCERTINA SIMPLES EM ACO GALVANIZADO DE ALTA RESISTENCIA, COM ESPIRAL DE 300 MM, D = 2,76 MM</v>
          </cell>
          <cell r="C7715" t="str">
            <v xml:space="preserve">M     </v>
          </cell>
          <cell r="D7715">
            <v>14.46</v>
          </cell>
        </row>
        <row r="7716">
          <cell r="A7716">
            <v>11146</v>
          </cell>
          <cell r="B7716" t="str">
            <v>CONCRETO AUTOADENSAVEL (CAA) CLASSE DE RESISTENCIA C15, ESPALHAMENTO SF2, INCLUI SERVICO DE BOMBEAMENTO (NBR 15823)</v>
          </cell>
          <cell r="C7716" t="str">
            <v xml:space="preserve">M3    </v>
          </cell>
          <cell r="D7716">
            <v>278.05</v>
          </cell>
        </row>
        <row r="7717">
          <cell r="A7717">
            <v>11147</v>
          </cell>
          <cell r="B7717" t="str">
            <v>CONCRETO AUTOADENSAVEL (CAA) CLASSE DE RESISTENCIA C20, ESPALHAMENTO SF2, INCLUI SERVICO DE BOMBEAMENTO (NBR 15823)</v>
          </cell>
          <cell r="C7717" t="str">
            <v xml:space="preserve">M3    </v>
          </cell>
          <cell r="D7717">
            <v>288.35000000000002</v>
          </cell>
        </row>
        <row r="7718">
          <cell r="A7718">
            <v>34872</v>
          </cell>
          <cell r="B7718" t="str">
            <v>CONCRETO AUTOADENSAVEL (CAA) CLASSE DE RESISTENCIA C25, ESPALHAMENTO SF2, INCLUI SERVICO DE BOMBEAMENTO (NBR 15823)</v>
          </cell>
          <cell r="C7718" t="str">
            <v xml:space="preserve">M3    </v>
          </cell>
          <cell r="D7718">
            <v>298.64</v>
          </cell>
        </row>
        <row r="7719">
          <cell r="A7719">
            <v>34491</v>
          </cell>
          <cell r="B7719" t="str">
            <v>CONCRETO AUTOADENSAVEL (CAA) CLASSE DE RESISTENCIA C30, ESPALHAMENTO SF2, INCLUI SERVICO DE BOMBEAMENTO (NBR 15823)</v>
          </cell>
          <cell r="C7719" t="str">
            <v xml:space="preserve">M3    </v>
          </cell>
          <cell r="D7719">
            <v>304.69</v>
          </cell>
        </row>
        <row r="7720">
          <cell r="A7720">
            <v>34770</v>
          </cell>
          <cell r="B7720" t="str">
            <v>CONCRETO BETUMINOSO USINADO A QUENTE (CBUQ) PARA PAVIMENTACAO ASFALTICA, PADRAO DNIT, FAIXA C, COM CAP 30/45 - AQUISICAO POSTO USINA</v>
          </cell>
          <cell r="C7720" t="str">
            <v xml:space="preserve">T     </v>
          </cell>
          <cell r="D7720">
            <v>338.67</v>
          </cell>
        </row>
        <row r="7721">
          <cell r="A7721">
            <v>1518</v>
          </cell>
          <cell r="B7721" t="str">
            <v>CONCRETO BETUMINOSO USINADO A QUENTE (CBUQ) PARA PAVIMENTACAO ASFALTICA, PADRAO DNIT, FAIXA C, COM CAP 50/70 - AQUISICAO POSTO USINA</v>
          </cell>
          <cell r="C7721" t="str">
            <v xml:space="preserve">T     </v>
          </cell>
          <cell r="D7721">
            <v>365.5</v>
          </cell>
        </row>
        <row r="7722">
          <cell r="A7722">
            <v>41965</v>
          </cell>
          <cell r="B7722" t="str">
            <v>CONCRETO BETUMINOSO USINADO A QUENTE (CBUQ) PARA PAVIMENTACAO ASFALTICA, PADRAO DNIT, PARA BINDER, COM CAP 50/70 - AQUISICAO POSTO USINA</v>
          </cell>
          <cell r="C7722" t="str">
            <v xml:space="preserve">T     </v>
          </cell>
          <cell r="D7722">
            <v>354.09</v>
          </cell>
        </row>
        <row r="7723">
          <cell r="A7723">
            <v>34492</v>
          </cell>
          <cell r="B7723" t="str">
            <v>CONCRETO USINADO BOMBEAVEL, CLASSE DE RESISTENCIA C20, COM BRITA 0 E 1, SLUMP = 100 +/- 20 MM, EXCLUI SERVICO DE BOMBEAMENTO (NBR 8953)</v>
          </cell>
          <cell r="C7723" t="str">
            <v xml:space="preserve">M3    </v>
          </cell>
          <cell r="D7723">
            <v>252.3</v>
          </cell>
        </row>
        <row r="7724">
          <cell r="A7724">
            <v>1524</v>
          </cell>
          <cell r="B7724" t="str">
            <v>CONCRETO USINADO BOMBEAVEL, CLASSE DE RESISTENCIA C20, COM BRITA 0 E 1, SLUMP = 100 +/- 20 MM, INCLUI SERVICO DE BOMBEAMENTO (NBR 8953)</v>
          </cell>
          <cell r="C7724" t="str">
            <v xml:space="preserve">M3    </v>
          </cell>
          <cell r="D7724">
            <v>293.5</v>
          </cell>
        </row>
        <row r="7725">
          <cell r="A7725">
            <v>38404</v>
          </cell>
          <cell r="B7725" t="str">
            <v>CONCRETO USINADO BOMBEAVEL, CLASSE DE RESISTENCIA C20, COM BRITA 0 E 1, SLUMP = 130 +/- 20 MM, EXCLUI SERVICO DE BOMBEAMENTO (NBR 8953)</v>
          </cell>
          <cell r="C7725" t="str">
            <v xml:space="preserve">M3    </v>
          </cell>
          <cell r="D7725">
            <v>309.77999999999997</v>
          </cell>
        </row>
        <row r="7726">
          <cell r="A7726">
            <v>39849</v>
          </cell>
          <cell r="B7726" t="str">
            <v>CONCRETO USINADO BOMBEAVEL, CLASSE DE RESISTENCIA C20, COM BRITA 0 E 1, SLUMP = 190 +/- 20 MM, INCLUI SERVICO DE BOMBEAMENTO (NBR 8953)</v>
          </cell>
          <cell r="C7726" t="str">
            <v xml:space="preserve">M3    </v>
          </cell>
          <cell r="D7726">
            <v>309.11</v>
          </cell>
        </row>
        <row r="7727">
          <cell r="A7727">
            <v>38464</v>
          </cell>
          <cell r="B7727" t="str">
            <v>CONCRETO USINADO BOMBEAVEL, CLASSE DE RESISTENCIA C20, COM BRITA 0, SLUMP = 220 +/- 20 MM, INCLUI SERVICO DE BOMBEAMENTO (NBR 8953)</v>
          </cell>
          <cell r="C7727" t="str">
            <v xml:space="preserve">M3    </v>
          </cell>
          <cell r="D7727">
            <v>374.21</v>
          </cell>
        </row>
        <row r="7728">
          <cell r="A7728">
            <v>34493</v>
          </cell>
          <cell r="B7728" t="str">
            <v>CONCRETO USINADO BOMBEAVEL, CLASSE DE RESISTENCIA C25, COM BRITA 0 E 1, SLUMP = 100 +/- 20 MM, EXCLUI SERVICO DE BOMBEAMENTO (NBR 8953)</v>
          </cell>
          <cell r="C7728" t="str">
            <v xml:space="preserve">M3    </v>
          </cell>
          <cell r="D7728">
            <v>262.08999999999997</v>
          </cell>
        </row>
        <row r="7729">
          <cell r="A7729">
            <v>1527</v>
          </cell>
          <cell r="B7729" t="str">
            <v>CONCRETO USINADO BOMBEAVEL, CLASSE DE RESISTENCIA C25, COM BRITA 0 E 1, SLUMP = 100 +/- 20 MM, INCLUI SERVICO DE BOMBEAMENTO (NBR 8953)</v>
          </cell>
          <cell r="C7729" t="str">
            <v xml:space="preserve">M3    </v>
          </cell>
          <cell r="D7729">
            <v>305.85000000000002</v>
          </cell>
        </row>
        <row r="7730">
          <cell r="A7730">
            <v>38405</v>
          </cell>
          <cell r="B7730" t="str">
            <v>CONCRETO USINADO BOMBEAVEL, CLASSE DE RESISTENCIA C25, COM BRITA 0 E 1, SLUMP = 130 +/- 20 MM, EXCLUI SERVICO DE BOMBEAMENTO (NBR 8953)</v>
          </cell>
          <cell r="C7730" t="str">
            <v xml:space="preserve">M3    </v>
          </cell>
          <cell r="D7730">
            <v>328.36</v>
          </cell>
        </row>
        <row r="7731">
          <cell r="A7731">
            <v>38408</v>
          </cell>
          <cell r="B7731" t="str">
            <v>CONCRETO USINADO BOMBEAVEL, CLASSE DE RESISTENCIA C25, COM BRITA 0 E 1, SLUMP = 190 +/- 20 MM, EXCLUI SERVICO DE BOMBEAMENTO (NBR 8953)</v>
          </cell>
          <cell r="C7731" t="str">
            <v xml:space="preserve">M3    </v>
          </cell>
          <cell r="D7731">
            <v>341.45</v>
          </cell>
        </row>
        <row r="7732">
          <cell r="A7732">
            <v>34494</v>
          </cell>
          <cell r="B7732" t="str">
            <v>CONCRETO USINADO BOMBEAVEL, CLASSE DE RESISTENCIA C30, COM BRITA 0 E 1, SLUMP = 100 +/- 20 MM, EXCLUI SERVICO DE BOMBEAMENTO (NBR 8953)</v>
          </cell>
          <cell r="C7732" t="str">
            <v xml:space="preserve">M3    </v>
          </cell>
          <cell r="D7732">
            <v>273.72000000000003</v>
          </cell>
        </row>
        <row r="7733">
          <cell r="A7733">
            <v>1525</v>
          </cell>
          <cell r="B7733" t="str">
            <v>CONCRETO USINADO BOMBEAVEL, CLASSE DE RESISTENCIA C30, COM BRITA 0 E 1, SLUMP = 100 +/- 20 MM, INCLUI SERVICO DE BOMBEAMENTO (NBR 8953)</v>
          </cell>
          <cell r="C7733" t="str">
            <v xml:space="preserve">M3    </v>
          </cell>
          <cell r="D7733">
            <v>316.14999999999998</v>
          </cell>
        </row>
        <row r="7734">
          <cell r="A7734">
            <v>38406</v>
          </cell>
          <cell r="B7734" t="str">
            <v>CONCRETO USINADO BOMBEAVEL, CLASSE DE RESISTENCIA C30, COM BRITA 0 E 1, SLUMP = 130 +/- 20 MM, EXCLUI SERVICO DE BOMBEAMENTO (NBR 8953)</v>
          </cell>
          <cell r="C7734" t="str">
            <v xml:space="preserve">M3    </v>
          </cell>
          <cell r="D7734">
            <v>345.01</v>
          </cell>
        </row>
        <row r="7735">
          <cell r="A7735">
            <v>38409</v>
          </cell>
          <cell r="B7735" t="str">
            <v>CONCRETO USINADO BOMBEAVEL, CLASSE DE RESISTENCIA C30, COM BRITA 0 E 1, SLUMP = 190 +/- 20 MM, EXCLUI SERVICO DE BOMBEAMENTO (NBR 8953)</v>
          </cell>
          <cell r="C7735" t="str">
            <v xml:space="preserve">M3    </v>
          </cell>
          <cell r="D7735">
            <v>368.05</v>
          </cell>
        </row>
        <row r="7736">
          <cell r="A7736">
            <v>34495</v>
          </cell>
          <cell r="B7736" t="str">
            <v>CONCRETO USINADO BOMBEAVEL, CLASSE DE RESISTENCIA C35, COM BRITA 0 E 1, SLUMP = 100 +/- 20 MM, EXCLUI SERVICO DE BOMBEAMENTO (NBR 8953)</v>
          </cell>
          <cell r="C7736" t="str">
            <v xml:space="preserve">M3    </v>
          </cell>
          <cell r="D7736">
            <v>285.41000000000003</v>
          </cell>
        </row>
        <row r="7737">
          <cell r="A7737">
            <v>11145</v>
          </cell>
          <cell r="B7737" t="str">
            <v>CONCRETO USINADO BOMBEAVEL, CLASSE DE RESISTENCIA C35, COM BRITA 0 E 1, SLUMP = 100 +/- 20 MM, INCLUI SERVICO DE BOMBEAMENTO (NBR 8953)</v>
          </cell>
          <cell r="C7737" t="str">
            <v xml:space="preserve">M3    </v>
          </cell>
          <cell r="D7737">
            <v>327.48</v>
          </cell>
        </row>
        <row r="7738">
          <cell r="A7738">
            <v>34496</v>
          </cell>
          <cell r="B7738" t="str">
            <v>CONCRETO USINADO BOMBEAVEL, CLASSE DE RESISTENCIA C40, COM BRITA 0 E 1, SLUMP = 100 +/- 20 MM, EXCLUI SERVICO DE BOMBEAMENTO (NBR 8953)</v>
          </cell>
          <cell r="C7738" t="str">
            <v xml:space="preserve">M3    </v>
          </cell>
          <cell r="D7738">
            <v>298.13</v>
          </cell>
        </row>
        <row r="7739">
          <cell r="A7739">
            <v>34479</v>
          </cell>
          <cell r="B7739" t="str">
            <v>CONCRETO USINADO BOMBEAVEL, CLASSE DE RESISTENCIA C40, COM BRITA 0 E 1, SLUMP = 100 +/- 20 MM, INCLUI SERVICO DE BOMBEAMENTO (NBR 8953)</v>
          </cell>
          <cell r="C7739" t="str">
            <v xml:space="preserve">M3    </v>
          </cell>
          <cell r="D7739">
            <v>339.84</v>
          </cell>
        </row>
        <row r="7740">
          <cell r="A7740">
            <v>34481</v>
          </cell>
          <cell r="B7740" t="str">
            <v>CONCRETO USINADO BOMBEAVEL, CLASSE DE RESISTENCIA C45, COM BRITA 0 E 1, SLUMP = 100 +/- 20 MM, INCLUI SERVICO DE BOMBEAMENTO (NBR 8953)</v>
          </cell>
          <cell r="C7740" t="str">
            <v xml:space="preserve">M3    </v>
          </cell>
          <cell r="D7740">
            <v>382.06</v>
          </cell>
        </row>
        <row r="7741">
          <cell r="A7741">
            <v>34483</v>
          </cell>
          <cell r="B7741" t="str">
            <v>CONCRETO USINADO BOMBEAVEL, CLASSE DE RESISTENCIA C50, COM BRITA 0 E 1, SLUMP = 100 +/- 20 MM, INCLUI SERVICO DE BOMBEAMENTO (NBR 8953)</v>
          </cell>
          <cell r="C7741" t="str">
            <v xml:space="preserve">M3    </v>
          </cell>
          <cell r="D7741">
            <v>453.12</v>
          </cell>
        </row>
        <row r="7742">
          <cell r="A7742">
            <v>34485</v>
          </cell>
          <cell r="B7742" t="str">
            <v>CONCRETO USINADO BOMBEAVEL, CLASSE DE RESISTENCIA C60, COM BRITA 0 E 1, SLUMP = 100 +/- 20 MM, INCLUI SERVICO DE BOMBEAMENTO (NBR 8953)</v>
          </cell>
          <cell r="C7742" t="str">
            <v xml:space="preserve">M3    </v>
          </cell>
          <cell r="D7742">
            <v>581.85</v>
          </cell>
        </row>
        <row r="7743">
          <cell r="A7743">
            <v>34497</v>
          </cell>
          <cell r="B7743" t="str">
            <v>CONCRETO USINADO BOMBEAVEL, CLASSE DE RESISTENCIA C80, COM BRITA 0 E 1, SLUMP = 100 +/- 20 MM, EXCLUI SERVICO DE BOMBEAMENTO (NBR 8953)</v>
          </cell>
          <cell r="C7743" t="str">
            <v xml:space="preserve">M3    </v>
          </cell>
          <cell r="D7743">
            <v>803.26</v>
          </cell>
        </row>
        <row r="7744">
          <cell r="A7744">
            <v>14041</v>
          </cell>
          <cell r="B7744" t="str">
            <v>CONCRETO USINADO CONVENCIONAL (NAO BOMBEAVEL) CLASSE DE RESISTENCIA C10, COM BRITA 1 E 2, SLUMP = 80 MM +/- 10 MM (NBR 8953)</v>
          </cell>
          <cell r="C7744" t="str">
            <v xml:space="preserve">M3    </v>
          </cell>
          <cell r="D7744">
            <v>251.75</v>
          </cell>
        </row>
        <row r="7745">
          <cell r="A7745">
            <v>1523</v>
          </cell>
          <cell r="B7745" t="str">
            <v>CONCRETO USINADO CONVENCIONAL (NAO BOMBEAVEL) CLASSE DE RESISTENCIA C15, COM BRITA 1 E 2, SLUMP = 80 MM +/- 10 MM (NBR 8953)</v>
          </cell>
          <cell r="C7745" t="str">
            <v xml:space="preserve">M3    </v>
          </cell>
          <cell r="D7745">
            <v>254.15</v>
          </cell>
        </row>
        <row r="7746">
          <cell r="A7746">
            <v>14052</v>
          </cell>
          <cell r="B7746" t="str">
            <v>CONDULETE DE ALUMINIO TIPO B, PARA ELETRODUTO ROSCAVEL DE 1/2", COM TAMPA CEGA</v>
          </cell>
          <cell r="C7746" t="str">
            <v xml:space="preserve">UN    </v>
          </cell>
          <cell r="D7746">
            <v>7.49</v>
          </cell>
        </row>
        <row r="7747">
          <cell r="A7747">
            <v>14054</v>
          </cell>
          <cell r="B7747" t="str">
            <v>CONDULETE DE ALUMINIO TIPO B, PARA ELETRODUTO ROSCAVEL DE 1", COM TAMPA CEGA</v>
          </cell>
          <cell r="C7747" t="str">
            <v xml:space="preserve">UN    </v>
          </cell>
          <cell r="D7747">
            <v>9.74</v>
          </cell>
        </row>
        <row r="7748">
          <cell r="A7748">
            <v>14053</v>
          </cell>
          <cell r="B7748" t="str">
            <v>CONDULETE DE ALUMINIO TIPO B, PARA ELETRODUTO ROSCAVEL DE 3/4", COM TAMPA CEGA</v>
          </cell>
          <cell r="C7748" t="str">
            <v xml:space="preserve">UN    </v>
          </cell>
          <cell r="D7748">
            <v>7.6</v>
          </cell>
        </row>
        <row r="7749">
          <cell r="A7749">
            <v>2558</v>
          </cell>
          <cell r="B7749" t="str">
            <v>CONDULETE DE ALUMINIO TIPO C, PARA ELETRODUTO ROSCAVEL DE 1/2", COM TAMPA CEGA</v>
          </cell>
          <cell r="C7749" t="str">
            <v xml:space="preserve">UN    </v>
          </cell>
          <cell r="D7749">
            <v>5.72</v>
          </cell>
        </row>
        <row r="7750">
          <cell r="A7750">
            <v>2560</v>
          </cell>
          <cell r="B7750" t="str">
            <v>CONDULETE DE ALUMINIO TIPO C, PARA ELETRODUTO ROSCAVEL DE 1", COM TAMPA CEGA</v>
          </cell>
          <cell r="C7750" t="str">
            <v xml:space="preserve">UN    </v>
          </cell>
          <cell r="D7750">
            <v>10.08</v>
          </cell>
        </row>
        <row r="7751">
          <cell r="A7751">
            <v>2559</v>
          </cell>
          <cell r="B7751" t="str">
            <v>CONDULETE DE ALUMINIO TIPO C, PARA ELETRODUTO ROSCAVEL DE 3/4", COM TAMPA CEGA</v>
          </cell>
          <cell r="C7751" t="str">
            <v xml:space="preserve">UN    </v>
          </cell>
          <cell r="D7751">
            <v>8.06</v>
          </cell>
        </row>
        <row r="7752">
          <cell r="A7752">
            <v>2592</v>
          </cell>
          <cell r="B7752" t="str">
            <v>CONDULETE DE ALUMINIO TIPO C, PARA ELETRODUTO ROSCAVEL DE 4", COM TAMPA CEGA</v>
          </cell>
          <cell r="C7752" t="str">
            <v xml:space="preserve">UN    </v>
          </cell>
          <cell r="D7752">
            <v>133.61000000000001</v>
          </cell>
        </row>
        <row r="7753">
          <cell r="A7753">
            <v>2566</v>
          </cell>
          <cell r="B7753" t="str">
            <v>CONDULETE DE ALUMINIO TIPO E, PARA ELETRODUTO ROSCAVEL DE 1  1/4", COM TAMPA CEGA</v>
          </cell>
          <cell r="C7753" t="str">
            <v xml:space="preserve">UN    </v>
          </cell>
          <cell r="D7753">
            <v>13.44</v>
          </cell>
        </row>
        <row r="7754">
          <cell r="A7754">
            <v>2589</v>
          </cell>
          <cell r="B7754" t="str">
            <v>CONDULETE DE ALUMINIO TIPO E, PARA ELETRODUTO ROSCAVEL DE 1 1/2", COM TAMPA CEGA</v>
          </cell>
          <cell r="C7754" t="str">
            <v xml:space="preserve">UN    </v>
          </cell>
          <cell r="D7754">
            <v>17.87</v>
          </cell>
        </row>
        <row r="7755">
          <cell r="A7755">
            <v>2591</v>
          </cell>
          <cell r="B7755" t="str">
            <v>CONDULETE DE ALUMINIO TIPO E, PARA ELETRODUTO ROSCAVEL DE 1/2", COM TAMPA CEGA</v>
          </cell>
          <cell r="C7755" t="str">
            <v xml:space="preserve">UN    </v>
          </cell>
          <cell r="D7755">
            <v>6.52</v>
          </cell>
        </row>
        <row r="7756">
          <cell r="A7756">
            <v>2590</v>
          </cell>
          <cell r="B7756" t="str">
            <v>CONDULETE DE ALUMINIO TIPO E, PARA ELETRODUTO ROSCAVEL DE 1", COM TAMPA CEGA</v>
          </cell>
          <cell r="C7756" t="str">
            <v xml:space="preserve">UN    </v>
          </cell>
          <cell r="D7756">
            <v>10.96</v>
          </cell>
        </row>
        <row r="7757">
          <cell r="A7757">
            <v>2567</v>
          </cell>
          <cell r="B7757" t="str">
            <v>CONDULETE DE ALUMINIO TIPO E, PARA ELETRODUTO ROSCAVEL DE 2", COM TAMPA CEGA</v>
          </cell>
          <cell r="C7757" t="str">
            <v xml:space="preserve">UN    </v>
          </cell>
          <cell r="D7757">
            <v>26.21</v>
          </cell>
        </row>
        <row r="7758">
          <cell r="A7758">
            <v>2565</v>
          </cell>
          <cell r="B7758" t="str">
            <v>CONDULETE DE ALUMINIO TIPO E, PARA ELETRODUTO ROSCAVEL DE 3/4", COM TAMPA CEGA</v>
          </cell>
          <cell r="C7758" t="str">
            <v xml:space="preserve">UN    </v>
          </cell>
          <cell r="D7758">
            <v>6.53</v>
          </cell>
        </row>
        <row r="7759">
          <cell r="A7759">
            <v>2568</v>
          </cell>
          <cell r="B7759" t="str">
            <v>CONDULETE DE ALUMINIO TIPO E, PARA ELETRODUTO ROSCAVEL DE 3", COM TAMPA CEGA</v>
          </cell>
          <cell r="C7759" t="str">
            <v xml:space="preserve">UN    </v>
          </cell>
          <cell r="D7759">
            <v>72.8</v>
          </cell>
        </row>
        <row r="7760">
          <cell r="A7760">
            <v>2594</v>
          </cell>
          <cell r="B7760" t="str">
            <v>CONDULETE DE ALUMINIO TIPO E, PARA ELETRODUTO ROSCAVEL DE 4", COM TAMPA CEGA</v>
          </cell>
          <cell r="C7760" t="str">
            <v xml:space="preserve">UN    </v>
          </cell>
          <cell r="D7760">
            <v>121.27</v>
          </cell>
        </row>
        <row r="7761">
          <cell r="A7761">
            <v>2587</v>
          </cell>
          <cell r="B7761" t="str">
            <v>CONDULETE DE ALUMINIO TIPO LR, PARA ELETRODUTO ROSCAVEL DE 1 1/2", COM TAMPA CEGA</v>
          </cell>
          <cell r="C7761" t="str">
            <v xml:space="preserve">UN    </v>
          </cell>
          <cell r="D7761">
            <v>20.67</v>
          </cell>
        </row>
        <row r="7762">
          <cell r="A7762">
            <v>2588</v>
          </cell>
          <cell r="B7762" t="str">
            <v>CONDULETE DE ALUMINIO TIPO LR, PARA ELETRODUTO ROSCAVEL DE 1 1/4", COM TAMPA CEGA</v>
          </cell>
          <cell r="C7762" t="str">
            <v xml:space="preserve">UN    </v>
          </cell>
          <cell r="D7762">
            <v>16.41</v>
          </cell>
        </row>
        <row r="7763">
          <cell r="A7763">
            <v>2569</v>
          </cell>
          <cell r="B7763" t="str">
            <v>CONDULETE DE ALUMINIO TIPO LR, PARA ELETRODUTO ROSCAVEL DE 1/2", COM TAMPA CEGA</v>
          </cell>
          <cell r="C7763" t="str">
            <v xml:space="preserve">UN    </v>
          </cell>
          <cell r="D7763">
            <v>6.32</v>
          </cell>
        </row>
        <row r="7764">
          <cell r="A7764">
            <v>2570</v>
          </cell>
          <cell r="B7764" t="str">
            <v>CONDULETE DE ALUMINIO TIPO LR, PARA ELETRODUTO ROSCAVEL DE 1", COM TAMPA CEGA</v>
          </cell>
          <cell r="C7764" t="str">
            <v xml:space="preserve">UN    </v>
          </cell>
          <cell r="D7764">
            <v>10.6</v>
          </cell>
        </row>
        <row r="7765">
          <cell r="A7765">
            <v>2571</v>
          </cell>
          <cell r="B7765" t="str">
            <v>CONDULETE DE ALUMINIO TIPO LR, PARA ELETRODUTO ROSCAVEL DE 2", COM TAMPA CEGA</v>
          </cell>
          <cell r="C7765" t="str">
            <v xml:space="preserve">UN    </v>
          </cell>
          <cell r="D7765">
            <v>31.48</v>
          </cell>
        </row>
        <row r="7766">
          <cell r="A7766">
            <v>2593</v>
          </cell>
          <cell r="B7766" t="str">
            <v>CONDULETE DE ALUMINIO TIPO LR, PARA ELETRODUTO ROSCAVEL DE 3/4", COM TAMPA CEGA</v>
          </cell>
          <cell r="C7766" t="str">
            <v xml:space="preserve">UN    </v>
          </cell>
          <cell r="D7766">
            <v>6.74</v>
          </cell>
        </row>
        <row r="7767">
          <cell r="A7767">
            <v>2572</v>
          </cell>
          <cell r="B7767" t="str">
            <v>CONDULETE DE ALUMINIO TIPO LR, PARA ELETRODUTO ROSCAVEL DE 3", COM TAMPA CEGA</v>
          </cell>
          <cell r="C7767" t="str">
            <v xml:space="preserve">UN    </v>
          </cell>
          <cell r="D7767">
            <v>93.09</v>
          </cell>
        </row>
        <row r="7768">
          <cell r="A7768">
            <v>2595</v>
          </cell>
          <cell r="B7768" t="str">
            <v>CONDULETE DE ALUMINIO TIPO LR, PARA ELETRODUTO ROSCAVEL DE 4", COM TAMPA CEGA</v>
          </cell>
          <cell r="C7768" t="str">
            <v xml:space="preserve">UN    </v>
          </cell>
          <cell r="D7768">
            <v>145.24</v>
          </cell>
        </row>
        <row r="7769">
          <cell r="A7769">
            <v>2576</v>
          </cell>
          <cell r="B7769" t="str">
            <v>CONDULETE DE ALUMINIO TIPO T, PARA ELETRODUTO ROSCAVEL DE 1 1/2", COM TAMPA CEGA</v>
          </cell>
          <cell r="C7769" t="str">
            <v xml:space="preserve">UN    </v>
          </cell>
          <cell r="D7769">
            <v>24.76</v>
          </cell>
        </row>
        <row r="7770">
          <cell r="A7770">
            <v>2575</v>
          </cell>
          <cell r="B7770" t="str">
            <v>CONDULETE DE ALUMINIO TIPO T, PARA ELETRODUTO ROSCAVEL DE 1 1/4", COM TAMPA CEGA</v>
          </cell>
          <cell r="C7770" t="str">
            <v xml:space="preserve">UN    </v>
          </cell>
          <cell r="D7770">
            <v>18.61</v>
          </cell>
        </row>
        <row r="7771">
          <cell r="A7771">
            <v>2573</v>
          </cell>
          <cell r="B7771" t="str">
            <v>CONDULETE DE ALUMINIO TIPO T, PARA ELETRODUTO ROSCAVEL DE 1/2", COM TAMPA CEGA</v>
          </cell>
          <cell r="C7771" t="str">
            <v xml:space="preserve">UN    </v>
          </cell>
          <cell r="D7771">
            <v>7.73</v>
          </cell>
        </row>
        <row r="7772">
          <cell r="A7772">
            <v>2586</v>
          </cell>
          <cell r="B7772" t="str">
            <v>CONDULETE DE ALUMINIO TIPO T, PARA ELETRODUTO ROSCAVEL DE 1", COM TAMPA CEGA</v>
          </cell>
          <cell r="C7772" t="str">
            <v xml:space="preserve">UN    </v>
          </cell>
          <cell r="D7772">
            <v>12.53</v>
          </cell>
        </row>
        <row r="7773">
          <cell r="A7773">
            <v>2577</v>
          </cell>
          <cell r="B7773" t="str">
            <v>CONDULETE DE ALUMINIO TIPO T, PARA ELETRODUTO ROSCAVEL DE 2", COM TAMPA CEGA</v>
          </cell>
          <cell r="C7773" t="str">
            <v xml:space="preserve">UN    </v>
          </cell>
          <cell r="D7773">
            <v>33.549999999999997</v>
          </cell>
        </row>
        <row r="7774">
          <cell r="A7774">
            <v>2574</v>
          </cell>
          <cell r="B7774" t="str">
            <v>CONDULETE DE ALUMINIO TIPO T, PARA ELETRODUTO ROSCAVEL DE 3/4", COM TAMPA CEGA</v>
          </cell>
          <cell r="C7774" t="str">
            <v xml:space="preserve">UN    </v>
          </cell>
          <cell r="D7774">
            <v>7.78</v>
          </cell>
        </row>
        <row r="7775">
          <cell r="A7775">
            <v>2578</v>
          </cell>
          <cell r="B7775" t="str">
            <v>CONDULETE DE ALUMINIO TIPO T, PARA ELETRODUTO ROSCAVEL DE 3", COM TAMPA CEGA</v>
          </cell>
          <cell r="C7775" t="str">
            <v xml:space="preserve">UN    </v>
          </cell>
          <cell r="D7775">
            <v>104.75</v>
          </cell>
        </row>
        <row r="7776">
          <cell r="A7776">
            <v>2585</v>
          </cell>
          <cell r="B7776" t="str">
            <v>CONDULETE DE ALUMINIO TIPO T, PARA ELETRODUTO ROSCAVEL DE 4", COM TAMPA CEGA</v>
          </cell>
          <cell r="C7776" t="str">
            <v xml:space="preserve">UN    </v>
          </cell>
          <cell r="D7776">
            <v>143.74</v>
          </cell>
        </row>
        <row r="7777">
          <cell r="A7777">
            <v>12008</v>
          </cell>
          <cell r="B7777" t="str">
            <v>CONDULETE DE ALUMINIO TIPO TB, PARA ELETRODUTO ROSCAVEL DE 3", COM TAMPA CEGA</v>
          </cell>
          <cell r="C7777" t="str">
            <v xml:space="preserve">UN    </v>
          </cell>
          <cell r="D7777">
            <v>77.12</v>
          </cell>
        </row>
        <row r="7778">
          <cell r="A7778">
            <v>2582</v>
          </cell>
          <cell r="B7778" t="str">
            <v>CONDULETE DE ALUMINIO TIPO X, PARA ELETRODUTO ROSCAVEL DE 1 1/2", COM TAMPA CEGA</v>
          </cell>
          <cell r="C7778" t="str">
            <v xml:space="preserve">UN    </v>
          </cell>
          <cell r="D7778">
            <v>22.96</v>
          </cell>
        </row>
        <row r="7779">
          <cell r="A7779">
            <v>2597</v>
          </cell>
          <cell r="B7779" t="str">
            <v>CONDULETE DE ALUMINIO TIPO X, PARA ELETRODUTO ROSCAVEL DE 1 1/4", COM TAMPA CEGA</v>
          </cell>
          <cell r="C7779" t="str">
            <v xml:space="preserve">UN    </v>
          </cell>
          <cell r="D7779">
            <v>19.68</v>
          </cell>
        </row>
        <row r="7780">
          <cell r="A7780">
            <v>2579</v>
          </cell>
          <cell r="B7780" t="str">
            <v>CONDULETE DE ALUMINIO TIPO X, PARA ELETRODUTO ROSCAVEL DE 1/2", COM TAMPA CEGA</v>
          </cell>
          <cell r="C7780" t="str">
            <v xml:space="preserve">UN    </v>
          </cell>
          <cell r="D7780">
            <v>9.3699999999999992</v>
          </cell>
        </row>
        <row r="7781">
          <cell r="A7781">
            <v>2581</v>
          </cell>
          <cell r="B7781" t="str">
            <v>CONDULETE DE ALUMINIO TIPO X, PARA ELETRODUTO ROSCAVEL DE 1", COM TAMPA CEGA</v>
          </cell>
          <cell r="C7781" t="str">
            <v xml:space="preserve">UN    </v>
          </cell>
          <cell r="D7781">
            <v>11.99</v>
          </cell>
        </row>
        <row r="7782">
          <cell r="A7782">
            <v>2596</v>
          </cell>
          <cell r="B7782" t="str">
            <v>CONDULETE DE ALUMINIO TIPO X, PARA ELETRODUTO ROSCAVEL DE 2", COM TAMPA CEGA</v>
          </cell>
          <cell r="C7782" t="str">
            <v xml:space="preserve">UN    </v>
          </cell>
          <cell r="D7782">
            <v>35.46</v>
          </cell>
        </row>
        <row r="7783">
          <cell r="A7783">
            <v>2580</v>
          </cell>
          <cell r="B7783" t="str">
            <v>CONDULETE DE ALUMINIO TIPO X, PARA ELETRODUTO ROSCAVEL DE 3/4", COM TAMPA CEGA</v>
          </cell>
          <cell r="C7783" t="str">
            <v xml:space="preserve">UN    </v>
          </cell>
          <cell r="D7783">
            <v>10.27</v>
          </cell>
        </row>
        <row r="7784">
          <cell r="A7784">
            <v>2583</v>
          </cell>
          <cell r="B7784" t="str">
            <v>CONDULETE DE ALUMINIO TIPO X, PARA ELETRODUTO ROSCAVEL DE 3", COM TAMPA CEGA</v>
          </cell>
          <cell r="C7784" t="str">
            <v xml:space="preserve">UN    </v>
          </cell>
          <cell r="D7784">
            <v>86.26</v>
          </cell>
        </row>
        <row r="7785">
          <cell r="A7785">
            <v>2584</v>
          </cell>
          <cell r="B7785" t="str">
            <v>CONDULETE DE ALUMINIO TIPO X, PARA ELETRODUTO ROSCAVEL DE 4", COM TAMPA CEGA</v>
          </cell>
          <cell r="C7785" t="str">
            <v xml:space="preserve">UN    </v>
          </cell>
          <cell r="D7785">
            <v>143.59</v>
          </cell>
        </row>
        <row r="7786">
          <cell r="A7786">
            <v>12010</v>
          </cell>
          <cell r="B7786" t="str">
            <v>CONDULETE EM PVC, TIPO "B", SEM TAMPA, DE 1/2" OU 3/4"</v>
          </cell>
          <cell r="C7786" t="str">
            <v xml:space="preserve">UN    </v>
          </cell>
          <cell r="D7786">
            <v>7.57</v>
          </cell>
        </row>
        <row r="7787">
          <cell r="A7787">
            <v>39329</v>
          </cell>
          <cell r="B7787" t="str">
            <v>CONDULETE EM PVC, TIPO "B", SEM TAMPA, DE 1"</v>
          </cell>
          <cell r="C7787" t="str">
            <v xml:space="preserve">UN    </v>
          </cell>
          <cell r="D7787">
            <v>7.91</v>
          </cell>
        </row>
        <row r="7788">
          <cell r="A7788">
            <v>39330</v>
          </cell>
          <cell r="B7788" t="str">
            <v>CONDULETE EM PVC, TIPO "C", SEM TAMPA, DE 1/2"</v>
          </cell>
          <cell r="C7788" t="str">
            <v xml:space="preserve">UN    </v>
          </cell>
          <cell r="D7788">
            <v>8.32</v>
          </cell>
        </row>
        <row r="7789">
          <cell r="A7789">
            <v>39332</v>
          </cell>
          <cell r="B7789" t="str">
            <v>CONDULETE EM PVC, TIPO "C", SEM TAMPA, DE 1"</v>
          </cell>
          <cell r="C7789" t="str">
            <v xml:space="preserve">UN    </v>
          </cell>
          <cell r="D7789">
            <v>9.3000000000000007</v>
          </cell>
        </row>
        <row r="7790">
          <cell r="A7790">
            <v>39331</v>
          </cell>
          <cell r="B7790" t="str">
            <v>CONDULETE EM PVC, TIPO "C", SEM TAMPA, DE 3/4"</v>
          </cell>
          <cell r="C7790" t="str">
            <v xml:space="preserve">UN    </v>
          </cell>
          <cell r="D7790">
            <v>7.41</v>
          </cell>
        </row>
        <row r="7791">
          <cell r="A7791">
            <v>39333</v>
          </cell>
          <cell r="B7791" t="str">
            <v>CONDULETE EM PVC, TIPO "E", SEM TAMPA, DE 1/2"</v>
          </cell>
          <cell r="C7791" t="str">
            <v xml:space="preserve">UN    </v>
          </cell>
          <cell r="D7791">
            <v>7.22</v>
          </cell>
        </row>
        <row r="7792">
          <cell r="A7792">
            <v>39335</v>
          </cell>
          <cell r="B7792" t="str">
            <v>CONDULETE EM PVC, TIPO "E", SEM TAMPA, DE 1"</v>
          </cell>
          <cell r="C7792" t="str">
            <v xml:space="preserve">UN    </v>
          </cell>
          <cell r="D7792">
            <v>8.35</v>
          </cell>
        </row>
        <row r="7793">
          <cell r="A7793">
            <v>39334</v>
          </cell>
          <cell r="B7793" t="str">
            <v>CONDULETE EM PVC, TIPO "E", SEM TAMPA, DE 3/4"</v>
          </cell>
          <cell r="C7793" t="str">
            <v xml:space="preserve">UN    </v>
          </cell>
          <cell r="D7793">
            <v>6.64</v>
          </cell>
        </row>
        <row r="7794">
          <cell r="A7794">
            <v>12016</v>
          </cell>
          <cell r="B7794" t="str">
            <v>CONDULETE EM PVC, TIPO "LB", SEM TAMPA, DE 1/2" OU 3/4"</v>
          </cell>
          <cell r="C7794" t="str">
            <v xml:space="preserve">UN    </v>
          </cell>
          <cell r="D7794">
            <v>8.34</v>
          </cell>
        </row>
        <row r="7795">
          <cell r="A7795">
            <v>12015</v>
          </cell>
          <cell r="B7795" t="str">
            <v>CONDULETE EM PVC, TIPO "LB", SEM TAMPA, DE 1"</v>
          </cell>
          <cell r="C7795" t="str">
            <v xml:space="preserve">UN    </v>
          </cell>
          <cell r="D7795">
            <v>9.6999999999999993</v>
          </cell>
        </row>
        <row r="7796">
          <cell r="A7796">
            <v>12020</v>
          </cell>
          <cell r="B7796" t="str">
            <v>CONDULETE EM PVC, TIPO "LL", SEM TAMPA, DE 1/2" OU 3/4"</v>
          </cell>
          <cell r="C7796" t="str">
            <v xml:space="preserve">UN    </v>
          </cell>
          <cell r="D7796">
            <v>8.34</v>
          </cell>
        </row>
        <row r="7797">
          <cell r="A7797">
            <v>12019</v>
          </cell>
          <cell r="B7797" t="str">
            <v>CONDULETE EM PVC, TIPO "LL", SEM TAMPA, DE 1"</v>
          </cell>
          <cell r="C7797" t="str">
            <v xml:space="preserve">UN    </v>
          </cell>
          <cell r="D7797">
            <v>9.6999999999999993</v>
          </cell>
        </row>
        <row r="7798">
          <cell r="A7798">
            <v>39336</v>
          </cell>
          <cell r="B7798" t="str">
            <v>CONDULETE EM PVC, TIPO "LR", SEM TAMPA, DE 1/2"</v>
          </cell>
          <cell r="C7798" t="str">
            <v xml:space="preserve">UN    </v>
          </cell>
          <cell r="D7798">
            <v>8.32</v>
          </cell>
        </row>
        <row r="7799">
          <cell r="A7799">
            <v>39338</v>
          </cell>
          <cell r="B7799" t="str">
            <v>CONDULETE EM PVC, TIPO "LR", SEM TAMPA, DE 1"</v>
          </cell>
          <cell r="C7799" t="str">
            <v xml:space="preserve">UN    </v>
          </cell>
          <cell r="D7799">
            <v>9.3000000000000007</v>
          </cell>
        </row>
        <row r="7800">
          <cell r="A7800">
            <v>39337</v>
          </cell>
          <cell r="B7800" t="str">
            <v>CONDULETE EM PVC, TIPO "LR", SEM TAMPA, DE 3/4"</v>
          </cell>
          <cell r="C7800" t="str">
            <v xml:space="preserve">UN    </v>
          </cell>
          <cell r="D7800">
            <v>7.41</v>
          </cell>
        </row>
        <row r="7801">
          <cell r="A7801">
            <v>39341</v>
          </cell>
          <cell r="B7801" t="str">
            <v>CONDULETE EM PVC, TIPO "T", SEM TAMPA, DE 1"</v>
          </cell>
          <cell r="C7801" t="str">
            <v xml:space="preserve">UN    </v>
          </cell>
          <cell r="D7801">
            <v>12.13</v>
          </cell>
        </row>
        <row r="7802">
          <cell r="A7802">
            <v>39340</v>
          </cell>
          <cell r="B7802" t="str">
            <v>CONDULETE EM PVC, TIPO "T", SEM TAMPA, DE 3/4"</v>
          </cell>
          <cell r="C7802" t="str">
            <v xml:space="preserve">UN    </v>
          </cell>
          <cell r="D7802">
            <v>8.9</v>
          </cell>
        </row>
        <row r="7803">
          <cell r="A7803">
            <v>12025</v>
          </cell>
          <cell r="B7803" t="str">
            <v>CONDULETE EM PVC, TIPO "TB", SEM TAMPA, DE 1/2" OU 3/4"</v>
          </cell>
          <cell r="C7803" t="str">
            <v xml:space="preserve">UN    </v>
          </cell>
          <cell r="D7803">
            <v>9.1999999999999993</v>
          </cell>
        </row>
        <row r="7804">
          <cell r="A7804">
            <v>39342</v>
          </cell>
          <cell r="B7804" t="str">
            <v>CONDULETE EM PVC, TIPO "TB", SEM TAMPA, DE 1"</v>
          </cell>
          <cell r="C7804" t="str">
            <v xml:space="preserve">UN    </v>
          </cell>
          <cell r="D7804">
            <v>12.13</v>
          </cell>
        </row>
        <row r="7805">
          <cell r="A7805">
            <v>39343</v>
          </cell>
          <cell r="B7805" t="str">
            <v>CONDULETE EM PVC, TIPO "X", SEM TAMPA, DE 1/2"</v>
          </cell>
          <cell r="C7805" t="str">
            <v xml:space="preserve">UN    </v>
          </cell>
          <cell r="D7805">
            <v>10.24</v>
          </cell>
        </row>
        <row r="7806">
          <cell r="A7806">
            <v>39345</v>
          </cell>
          <cell r="B7806" t="str">
            <v>CONDULETE EM PVC, TIPO "X", SEM TAMPA, DE 1"</v>
          </cell>
          <cell r="C7806" t="str">
            <v xml:space="preserve">UN    </v>
          </cell>
          <cell r="D7806">
            <v>13.86</v>
          </cell>
        </row>
        <row r="7807">
          <cell r="A7807">
            <v>39344</v>
          </cell>
          <cell r="B7807" t="str">
            <v>CONDULETE EM PVC, TIPO "X", SEM TAMPA, DE 3/4"</v>
          </cell>
          <cell r="C7807" t="str">
            <v xml:space="preserve">UN    </v>
          </cell>
          <cell r="D7807">
            <v>9.9</v>
          </cell>
        </row>
        <row r="7808">
          <cell r="A7808">
            <v>12623</v>
          </cell>
          <cell r="B7808" t="str">
            <v>CONDUTOR PLUVIAL, PVC, CIRCULAR, DIAMETRO ENTRE 80 E 100 MM, PARA DRENAGEM PREDIAL</v>
          </cell>
          <cell r="C7808" t="str">
            <v xml:space="preserve">M     </v>
          </cell>
          <cell r="D7808">
            <v>11.43</v>
          </cell>
        </row>
        <row r="7809">
          <cell r="A7809">
            <v>34498</v>
          </cell>
          <cell r="B7809" t="str">
            <v>CONE DE SINALIZACAO EM PVC FLEXIVEL, H = 70 / 76 CM (NBR 15071)</v>
          </cell>
          <cell r="C7809" t="str">
            <v xml:space="preserve">UN    </v>
          </cell>
          <cell r="D7809">
            <v>89.44</v>
          </cell>
        </row>
        <row r="7810">
          <cell r="A7810">
            <v>13244</v>
          </cell>
          <cell r="B7810" t="str">
            <v>CONE DE SINALIZACAO EM PVC RIGIDO COM FAIXA REFLETIVA, H = 70 / 76 CM</v>
          </cell>
          <cell r="C7810" t="str">
            <v xml:space="preserve">UN    </v>
          </cell>
          <cell r="D7810">
            <v>37.65</v>
          </cell>
        </row>
        <row r="7811">
          <cell r="A7811">
            <v>38998</v>
          </cell>
          <cell r="B7811" t="str">
            <v>CONECTOR / ADAPTADOR FEMEA, COM INSERTO METALICO, PPR, DN 25 MM X 1/2", PARA AGUA QUENTE E FRIA PREDIAL</v>
          </cell>
          <cell r="C7811" t="str">
            <v xml:space="preserve">UN    </v>
          </cell>
          <cell r="D7811">
            <v>7.02</v>
          </cell>
        </row>
        <row r="7812">
          <cell r="A7812">
            <v>38999</v>
          </cell>
          <cell r="B7812" t="str">
            <v>CONECTOR / ADAPTADOR FEMEA, COM INSERTO METALICO, PPR, DN 32 MM X 3/4", PARA AGUA QUENTE E FRIA PREDIAL</v>
          </cell>
          <cell r="C7812" t="str">
            <v xml:space="preserve">UN    </v>
          </cell>
          <cell r="D7812">
            <v>11.61</v>
          </cell>
        </row>
        <row r="7813">
          <cell r="A7813">
            <v>38996</v>
          </cell>
          <cell r="B7813" t="str">
            <v>CONECTOR / ADAPTADOR MACHO, COM INSERTO METALICO, PPR, DN 25 MM X 1/2", PARA AGUA QUENTE E FRIA PREDIAL</v>
          </cell>
          <cell r="C7813" t="str">
            <v xml:space="preserve">UN    </v>
          </cell>
          <cell r="D7813">
            <v>10.14</v>
          </cell>
        </row>
        <row r="7814">
          <cell r="A7814">
            <v>38997</v>
          </cell>
          <cell r="B7814" t="str">
            <v>CONECTOR / ADAPTADOR MACHO, COM INSERTO METALICO, PPR, DN 32 MM X 3/4", PARA AGUA QUENTE E FRIA PREDIAL</v>
          </cell>
          <cell r="C7814" t="str">
            <v xml:space="preserve">UN    </v>
          </cell>
          <cell r="D7814">
            <v>16.41</v>
          </cell>
        </row>
        <row r="7815">
          <cell r="A7815">
            <v>39862</v>
          </cell>
          <cell r="B7815" t="str">
            <v>CONECTOR BRONZE/LATAO (REF 603) SEM ANEL DE SOLDA, BOLSA X ROSCA F, 15 MM X 1/2"</v>
          </cell>
          <cell r="C7815" t="str">
            <v xml:space="preserve">UN    </v>
          </cell>
          <cell r="D7815">
            <v>7.4</v>
          </cell>
        </row>
        <row r="7816">
          <cell r="A7816">
            <v>39863</v>
          </cell>
          <cell r="B7816" t="str">
            <v>CONECTOR BRONZE/LATAO (REF 603) SEM ANEL DE SOLDA, BOLSA X ROSCA F, 22 MM X 1/2"</v>
          </cell>
          <cell r="C7816" t="str">
            <v xml:space="preserve">UN    </v>
          </cell>
          <cell r="D7816">
            <v>7.51</v>
          </cell>
        </row>
        <row r="7817">
          <cell r="A7817">
            <v>39864</v>
          </cell>
          <cell r="B7817" t="str">
            <v>CONECTOR BRONZE/LATAO (REF 603) SEM ANEL DE SOLDA, BOLSA X ROSCA F, 22 MM X 3/4"</v>
          </cell>
          <cell r="C7817" t="str">
            <v xml:space="preserve">UN    </v>
          </cell>
          <cell r="D7817">
            <v>9.32</v>
          </cell>
        </row>
        <row r="7818">
          <cell r="A7818">
            <v>39865</v>
          </cell>
          <cell r="B7818" t="str">
            <v>CONECTOR BRONZE/LATAO (REF 603) SEM ANEL DE SOLDA, BOLSA X ROSCA F, 28 MM X 1/2"</v>
          </cell>
          <cell r="C7818" t="str">
            <v xml:space="preserve">UN    </v>
          </cell>
          <cell r="D7818">
            <v>13.13</v>
          </cell>
        </row>
        <row r="7819">
          <cell r="A7819">
            <v>2517</v>
          </cell>
          <cell r="B7819" t="str">
            <v>CONECTOR CURVO 90 GRAUS DE ALUMINIO, BITOLA 1 1/2", PARA ADAPTAR ENTRADA DE ELETRODUTO METALICO FLEXIVEL EM QUADROS</v>
          </cell>
          <cell r="C7819" t="str">
            <v xml:space="preserve">UN    </v>
          </cell>
          <cell r="D7819">
            <v>14.3</v>
          </cell>
        </row>
        <row r="7820">
          <cell r="A7820">
            <v>2522</v>
          </cell>
          <cell r="B7820" t="str">
            <v>CONECTOR CURVO 90 GRAUS DE ALUMINIO, BITOLA 1 1/4", PARA ADAPTAR ENTRADA DE ELETRODUTO METALICO FLEXIVEL EM QUADROS</v>
          </cell>
          <cell r="C7820" t="str">
            <v xml:space="preserve">UN    </v>
          </cell>
          <cell r="D7820">
            <v>9.24</v>
          </cell>
        </row>
        <row r="7821">
          <cell r="A7821">
            <v>2548</v>
          </cell>
          <cell r="B7821" t="str">
            <v>CONECTOR CURVO 90 GRAUS DE ALUMINIO, BITOLA 1/2", PARA ADAPTAR ENTRADA DE ELETRODUTO METALICO FLEXIVEL EM QUADROS</v>
          </cell>
          <cell r="C7821" t="str">
            <v xml:space="preserve">UN    </v>
          </cell>
          <cell r="D7821">
            <v>5.68</v>
          </cell>
        </row>
        <row r="7822">
          <cell r="A7822">
            <v>2516</v>
          </cell>
          <cell r="B7822" t="str">
            <v>CONECTOR CURVO 90 GRAUS DE ALUMINIO, BITOLA 1", PARA ADAPTAR ENTRADA DE ELETRODUTO METALICO FLEXIVEL EM QUADROS</v>
          </cell>
          <cell r="C7822" t="str">
            <v xml:space="preserve">UN    </v>
          </cell>
          <cell r="D7822">
            <v>7.42</v>
          </cell>
        </row>
        <row r="7823">
          <cell r="A7823">
            <v>2518</v>
          </cell>
          <cell r="B7823" t="str">
            <v>CONECTOR CURVO 90 GRAUS DE ALUMINIO, BITOLA 2 1/2", PARA ADAPTAR ENTRADA DE ELETRODUTO METALICO FLEXIVEL EM QUADROS</v>
          </cell>
          <cell r="C7823" t="str">
            <v xml:space="preserve">UN    </v>
          </cell>
          <cell r="D7823">
            <v>68.099999999999994</v>
          </cell>
        </row>
        <row r="7824">
          <cell r="A7824">
            <v>2521</v>
          </cell>
          <cell r="B7824" t="str">
            <v>CONECTOR CURVO 90 GRAUS DE ALUMINIO, BITOLA 2", PARA ADAPTAR ENTRADA DE ELETRODUTO METALICO FLEXIVEL EM QUADROS</v>
          </cell>
          <cell r="C7824" t="str">
            <v xml:space="preserve">UN    </v>
          </cell>
          <cell r="D7824">
            <v>28.99</v>
          </cell>
        </row>
        <row r="7825">
          <cell r="A7825">
            <v>2515</v>
          </cell>
          <cell r="B7825" t="str">
            <v>CONECTOR CURVO 90 GRAUS DE ALUMINIO, BITOLA 3/4", PARA ADAPTAR ENTRADA DE ELETRODUTO METALICO FLEXIVEL EM QUADROS</v>
          </cell>
          <cell r="C7825" t="str">
            <v xml:space="preserve">UN    </v>
          </cell>
          <cell r="D7825">
            <v>6.18</v>
          </cell>
        </row>
        <row r="7826">
          <cell r="A7826">
            <v>2519</v>
          </cell>
          <cell r="B7826" t="str">
            <v>CONECTOR CURVO 90 GRAUS DE ALUMINIO, BITOLA 3", PARA ADAPTAR ENTRADA DE ELETRODUTO METALICO FLEXIVEL EM QUADROS</v>
          </cell>
          <cell r="C7826" t="str">
            <v xml:space="preserve">UN    </v>
          </cell>
          <cell r="D7826">
            <v>82.11</v>
          </cell>
        </row>
        <row r="7827">
          <cell r="A7827">
            <v>2520</v>
          </cell>
          <cell r="B7827" t="str">
            <v>CONECTOR CURVO 90 GRAUS DE ALUMINIO, BITOLA 4", PARA ADAPTAR ENTRADA DE ELETRODUTO METALICO FLEXIVEL EM QUADROS</v>
          </cell>
          <cell r="C7827" t="str">
            <v xml:space="preserve">UN    </v>
          </cell>
          <cell r="D7827">
            <v>151.13</v>
          </cell>
        </row>
        <row r="7828">
          <cell r="A7828">
            <v>1602</v>
          </cell>
          <cell r="B7828" t="str">
            <v>CONECTOR DE ALUMINIO TIPO PRENSA CABO, BITOLA 1 1/2", PARA CABOS DE DIAMETRO DE 37 A 40 MM</v>
          </cell>
          <cell r="C7828" t="str">
            <v xml:space="preserve">UN    </v>
          </cell>
          <cell r="D7828">
            <v>30.05</v>
          </cell>
        </row>
        <row r="7829">
          <cell r="A7829">
            <v>1601</v>
          </cell>
          <cell r="B7829" t="str">
            <v>CONECTOR DE ALUMINIO TIPO PRENSA CABO, BITOLA 1 1/4", PARA CABOS DE DIAMETRO DE 31 A 34 MM</v>
          </cell>
          <cell r="C7829" t="str">
            <v xml:space="preserve">UN    </v>
          </cell>
          <cell r="D7829">
            <v>26.78</v>
          </cell>
        </row>
        <row r="7830">
          <cell r="A7830">
            <v>1598</v>
          </cell>
          <cell r="B7830" t="str">
            <v>CONECTOR DE ALUMINIO TIPO PRENSA CABO, BITOLA 1/2", PARA CABOS DE DIAMETRO DE 12,5 A 15 MM</v>
          </cell>
          <cell r="C7830" t="str">
            <v xml:space="preserve">UN    </v>
          </cell>
          <cell r="D7830">
            <v>7.92</v>
          </cell>
        </row>
        <row r="7831">
          <cell r="A7831">
            <v>1600</v>
          </cell>
          <cell r="B7831" t="str">
            <v>CONECTOR DE ALUMINIO TIPO PRENSA CABO, BITOLA 1", PARA CABOS DE DIAMETRO DE 22,5 A 25 MM</v>
          </cell>
          <cell r="C7831" t="str">
            <v xml:space="preserve">UN    </v>
          </cell>
          <cell r="D7831">
            <v>11.7</v>
          </cell>
        </row>
        <row r="7832">
          <cell r="A7832">
            <v>1603</v>
          </cell>
          <cell r="B7832" t="str">
            <v>CONECTOR DE ALUMINIO TIPO PRENSA CABO, BITOLA 2", PARA CABOS DE DIAMETRO DE 47,5 A 50 MM</v>
          </cell>
          <cell r="C7832" t="str">
            <v xml:space="preserve">UN    </v>
          </cell>
          <cell r="D7832">
            <v>45.37</v>
          </cell>
        </row>
        <row r="7833">
          <cell r="A7833">
            <v>1599</v>
          </cell>
          <cell r="B7833" t="str">
            <v>CONECTOR DE ALUMINIO TIPO PRENSA CABO, BITOLA 3/4", PARA CABOS DE DIAMETRO DE 17,5 A 20 MM</v>
          </cell>
          <cell r="C7833" t="str">
            <v xml:space="preserve">UN    </v>
          </cell>
          <cell r="D7833">
            <v>9.19</v>
          </cell>
        </row>
        <row r="7834">
          <cell r="A7834">
            <v>1597</v>
          </cell>
          <cell r="B7834" t="str">
            <v>CONECTOR DE ALUMINIO TIPO PRENSA CABO, BITOLA 3/8", PARA CABOS DE DIAMETRO DE 9 A 10 MM</v>
          </cell>
          <cell r="C7834" t="str">
            <v xml:space="preserve">UN    </v>
          </cell>
          <cell r="D7834">
            <v>7.45</v>
          </cell>
        </row>
        <row r="7835">
          <cell r="A7835">
            <v>39600</v>
          </cell>
          <cell r="B7835" t="str">
            <v>CONECTOR FEMEA RJ - 45, CATEGORIA 5 E</v>
          </cell>
          <cell r="C7835" t="str">
            <v xml:space="preserve">UN    </v>
          </cell>
          <cell r="D7835">
            <v>9.16</v>
          </cell>
        </row>
        <row r="7836">
          <cell r="A7836">
            <v>39601</v>
          </cell>
          <cell r="B7836" t="str">
            <v>CONECTOR FEMEA RJ - 45, CATEGORIA 6</v>
          </cell>
          <cell r="C7836" t="str">
            <v xml:space="preserve">UN    </v>
          </cell>
          <cell r="D7836">
            <v>15.94</v>
          </cell>
        </row>
        <row r="7837">
          <cell r="A7837">
            <v>39602</v>
          </cell>
          <cell r="B7837" t="str">
            <v>CONECTOR MACHO RJ - 45, CATEGORIA 5 E</v>
          </cell>
          <cell r="C7837" t="str">
            <v xml:space="preserve">UN    </v>
          </cell>
          <cell r="D7837">
            <v>1.05</v>
          </cell>
        </row>
        <row r="7838">
          <cell r="A7838">
            <v>39603</v>
          </cell>
          <cell r="B7838" t="str">
            <v>CONECTOR MACHO RJ - 45, CATEGORIA 6</v>
          </cell>
          <cell r="C7838" t="str">
            <v xml:space="preserve">UN    </v>
          </cell>
          <cell r="D7838">
            <v>1.79</v>
          </cell>
        </row>
        <row r="7839">
          <cell r="A7839">
            <v>11821</v>
          </cell>
          <cell r="B7839" t="str">
            <v>CONECTOR METALICO TIPO PARAFUSO FENDIDO (SPLIT BOLT), COM SEPARADOR DE CABOS BIMETALICOS, PARA CABOS ATE 25 MM2</v>
          </cell>
          <cell r="C7839" t="str">
            <v xml:space="preserve">UN    </v>
          </cell>
          <cell r="D7839">
            <v>6.12</v>
          </cell>
        </row>
        <row r="7840">
          <cell r="A7840">
            <v>1562</v>
          </cell>
          <cell r="B7840" t="str">
            <v>CONECTOR METALICO TIPO PARAFUSO FENDIDO (SPLIT BOLT), COM SEPARADOR DE CABOS BIMETALICOS, PARA CABOS ATE 50 MM2</v>
          </cell>
          <cell r="C7840" t="str">
            <v xml:space="preserve">UN    </v>
          </cell>
          <cell r="D7840">
            <v>10.02</v>
          </cell>
        </row>
        <row r="7841">
          <cell r="A7841">
            <v>1563</v>
          </cell>
          <cell r="B7841" t="str">
            <v>CONECTOR METALICO TIPO PARAFUSO FENDIDO (SPLIT BOLT), COM SEPARADOR DE CABOS BIMETALICOS, PARA CABOS ATE 70 MM2</v>
          </cell>
          <cell r="C7841" t="str">
            <v xml:space="preserve">UN    </v>
          </cell>
          <cell r="D7841">
            <v>13.45</v>
          </cell>
        </row>
        <row r="7842">
          <cell r="A7842">
            <v>11856</v>
          </cell>
          <cell r="B7842" t="str">
            <v>CONECTOR METALICO TIPO PARAFUSO FENDIDO (SPLIT BOLT), PARA CABOS ATE 10 MM2</v>
          </cell>
          <cell r="C7842" t="str">
            <v xml:space="preserve">UN    </v>
          </cell>
          <cell r="D7842">
            <v>4.01</v>
          </cell>
        </row>
        <row r="7843">
          <cell r="A7843">
            <v>11857</v>
          </cell>
          <cell r="B7843" t="str">
            <v>CONECTOR METALICO TIPO PARAFUSO FENDIDO (SPLIT BOLT), PARA CABOS ATE 120 MM2</v>
          </cell>
          <cell r="C7843" t="str">
            <v xml:space="preserve">UN    </v>
          </cell>
          <cell r="D7843">
            <v>21.1</v>
          </cell>
        </row>
        <row r="7844">
          <cell r="A7844">
            <v>11858</v>
          </cell>
          <cell r="B7844" t="str">
            <v>CONECTOR METALICO TIPO PARAFUSO FENDIDO (SPLIT BOLT), PARA CABOS ATE 150 MM2</v>
          </cell>
          <cell r="C7844" t="str">
            <v xml:space="preserve">UN    </v>
          </cell>
          <cell r="D7844">
            <v>26.19</v>
          </cell>
        </row>
        <row r="7845">
          <cell r="A7845">
            <v>1539</v>
          </cell>
          <cell r="B7845" t="str">
            <v>CONECTOR METALICO TIPO PARAFUSO FENDIDO (SPLIT BOLT), PARA CABOS ATE 16 MM2</v>
          </cell>
          <cell r="C7845" t="str">
            <v xml:space="preserve">UN    </v>
          </cell>
          <cell r="D7845">
            <v>4.71</v>
          </cell>
        </row>
        <row r="7846">
          <cell r="A7846">
            <v>11859</v>
          </cell>
          <cell r="B7846" t="str">
            <v>CONECTOR METALICO TIPO PARAFUSO FENDIDO (SPLIT BOLT), PARA CABOS ATE 185 MM2</v>
          </cell>
          <cell r="C7846" t="str">
            <v xml:space="preserve">UN    </v>
          </cell>
          <cell r="D7846">
            <v>35.630000000000003</v>
          </cell>
        </row>
        <row r="7847">
          <cell r="A7847">
            <v>1550</v>
          </cell>
          <cell r="B7847" t="str">
            <v>CONECTOR METALICO TIPO PARAFUSO FENDIDO (SPLIT BOLT), PARA CABOS ATE 25 MM2</v>
          </cell>
          <cell r="C7847" t="str">
            <v xml:space="preserve">UN    </v>
          </cell>
          <cell r="D7847">
            <v>4.97</v>
          </cell>
        </row>
        <row r="7848">
          <cell r="A7848">
            <v>11854</v>
          </cell>
          <cell r="B7848" t="str">
            <v>CONECTOR METALICO TIPO PARAFUSO FENDIDO (SPLIT BOLT), PARA CABOS ATE 35 MM2</v>
          </cell>
          <cell r="C7848" t="str">
            <v xml:space="preserve">UN    </v>
          </cell>
          <cell r="D7848">
            <v>6.21</v>
          </cell>
        </row>
        <row r="7849">
          <cell r="A7849">
            <v>11862</v>
          </cell>
          <cell r="B7849" t="str">
            <v>CONECTOR METALICO TIPO PARAFUSO FENDIDO (SPLIT BOLT), PARA CABOS ATE 50 MM2</v>
          </cell>
          <cell r="C7849" t="str">
            <v xml:space="preserve">UN    </v>
          </cell>
          <cell r="D7849">
            <v>8.7100000000000009</v>
          </cell>
        </row>
        <row r="7850">
          <cell r="A7850">
            <v>11863</v>
          </cell>
          <cell r="B7850" t="str">
            <v>CONECTOR METALICO TIPO PARAFUSO FENDIDO (SPLIT BOLT), PARA CABOS ATE 6 MM2</v>
          </cell>
          <cell r="C7850" t="str">
            <v xml:space="preserve">UN    </v>
          </cell>
          <cell r="D7850">
            <v>3.52</v>
          </cell>
        </row>
        <row r="7851">
          <cell r="A7851">
            <v>11855</v>
          </cell>
          <cell r="B7851" t="str">
            <v>CONECTOR METALICO TIPO PARAFUSO FENDIDO (SPLIT BOLT), PARA CABOS ATE 70 MM2</v>
          </cell>
          <cell r="C7851" t="str">
            <v xml:space="preserve">UN    </v>
          </cell>
          <cell r="D7851">
            <v>13</v>
          </cell>
        </row>
        <row r="7852">
          <cell r="A7852">
            <v>11864</v>
          </cell>
          <cell r="B7852" t="str">
            <v>CONECTOR METALICO TIPO PARAFUSO FENDIDO (SPLIT BOLT), PARA CABOS ATE 95 MM2</v>
          </cell>
          <cell r="C7852" t="str">
            <v xml:space="preserve">UN    </v>
          </cell>
          <cell r="D7852">
            <v>19.66</v>
          </cell>
        </row>
        <row r="7853">
          <cell r="A7853">
            <v>2527</v>
          </cell>
          <cell r="B7853" t="str">
            <v>CONECTOR RETO DE ALUMINIO PARA ELETRODUTO DE 1 1/2", PARA ADAPTAR ENTRADA DE ELETRODUTO METALICO FLEXIVEL EM QUADROS</v>
          </cell>
          <cell r="C7853" t="str">
            <v xml:space="preserve">UN    </v>
          </cell>
          <cell r="D7853">
            <v>5.12</v>
          </cell>
        </row>
        <row r="7854">
          <cell r="A7854">
            <v>2526</v>
          </cell>
          <cell r="B7854" t="str">
            <v>CONECTOR RETO DE ALUMINIO PARA ELETRODUTO DE 1 1/4", PARA ADAPTAR ENTRADA DE ELETRODUTO METALICO FLEXIVEL EM QUADROS</v>
          </cell>
          <cell r="C7854" t="str">
            <v xml:space="preserve">UN    </v>
          </cell>
          <cell r="D7854">
            <v>3.28</v>
          </cell>
        </row>
        <row r="7855">
          <cell r="A7855">
            <v>2487</v>
          </cell>
          <cell r="B7855" t="str">
            <v>CONECTOR RETO DE ALUMINIO PARA ELETRODUTO DE 1/2", PARA ADAPTAR ENTRADA DE ELETRODUTO METALICO FLEXIVEL EM QUADROS</v>
          </cell>
          <cell r="C7855" t="str">
            <v xml:space="preserve">UN    </v>
          </cell>
          <cell r="D7855">
            <v>1.1200000000000001</v>
          </cell>
        </row>
        <row r="7856">
          <cell r="A7856">
            <v>2483</v>
          </cell>
          <cell r="B7856" t="str">
            <v>CONECTOR RETO DE ALUMINIO PARA ELETRODUTO DE 1", PARA ADAPTAR ENTRADA DE ELETRODUTO METALICO FLEXIVEL EM QUADROS</v>
          </cell>
          <cell r="C7856" t="str">
            <v xml:space="preserve">UN    </v>
          </cell>
          <cell r="D7856">
            <v>2.33</v>
          </cell>
        </row>
        <row r="7857">
          <cell r="A7857">
            <v>2528</v>
          </cell>
          <cell r="B7857" t="str">
            <v>CONECTOR RETO DE ALUMINIO PARA ELETRODUTO DE 2 1/2", PARA ADAPTAR ENTRADA DE ELETRODUTO METALICO FLEXIVEL EM QUADROS</v>
          </cell>
          <cell r="C7857" t="str">
            <v xml:space="preserve">UN    </v>
          </cell>
          <cell r="D7857">
            <v>12.88</v>
          </cell>
        </row>
        <row r="7858">
          <cell r="A7858">
            <v>2489</v>
          </cell>
          <cell r="B7858" t="str">
            <v>CONECTOR RETO DE ALUMINIO PARA ELETRODUTO DE 2", PARA ADAPTAR ENTRADA DE ELETRODUTO METALICO FLEXIVEL EM QUADROS</v>
          </cell>
          <cell r="C7858" t="str">
            <v xml:space="preserve">UN    </v>
          </cell>
          <cell r="D7858">
            <v>5.67</v>
          </cell>
        </row>
        <row r="7859">
          <cell r="A7859">
            <v>2488</v>
          </cell>
          <cell r="B7859" t="str">
            <v>CONECTOR RETO DE ALUMINIO PARA ELETRODUTO DE 3/4", PARA ADAPTAR ENTRADA DE ELETRODUTO METALICO FLEXIVEL EM QUADROS</v>
          </cell>
          <cell r="C7859" t="str">
            <v xml:space="preserve">UN    </v>
          </cell>
          <cell r="D7859">
            <v>1.31</v>
          </cell>
        </row>
        <row r="7860">
          <cell r="A7860">
            <v>2484</v>
          </cell>
          <cell r="B7860" t="str">
            <v>CONECTOR RETO DE ALUMINIO PARA ELETRODUTO DE 3", PARA ADAPTAR ENTRADA DE ELETRODUTO METALICO FLEXIVEL EM QUADROS</v>
          </cell>
          <cell r="C7860" t="str">
            <v xml:space="preserve">UN    </v>
          </cell>
          <cell r="D7860">
            <v>18.71</v>
          </cell>
        </row>
        <row r="7861">
          <cell r="A7861">
            <v>2485</v>
          </cell>
          <cell r="B7861" t="str">
            <v>CONECTOR RETO DE ALUMINIO PARA ELETRODUTO DE 4", PARA ADAPTAR ENTRADA DE ELETRODUTO METALICO FLEXIVEL EM QUADROS</v>
          </cell>
          <cell r="C7861" t="str">
            <v xml:space="preserve">UN    </v>
          </cell>
          <cell r="D7861">
            <v>29.33</v>
          </cell>
        </row>
        <row r="7862">
          <cell r="A7862">
            <v>38005</v>
          </cell>
          <cell r="B7862" t="str">
            <v>CONECTOR, CPVC, SOLDAVEL, 15 MM X 1/2", PARA AGUA QUENTE</v>
          </cell>
          <cell r="C7862" t="str">
            <v xml:space="preserve">UN    </v>
          </cell>
          <cell r="D7862">
            <v>12.87</v>
          </cell>
        </row>
        <row r="7863">
          <cell r="A7863">
            <v>38006</v>
          </cell>
          <cell r="B7863" t="str">
            <v>CONECTOR, CPVC, SOLDAVEL, 22 MM X 1/2", PARA AGUA QUENTE</v>
          </cell>
          <cell r="C7863" t="str">
            <v xml:space="preserve">UN    </v>
          </cell>
          <cell r="D7863">
            <v>15.79</v>
          </cell>
        </row>
        <row r="7864">
          <cell r="A7864">
            <v>38428</v>
          </cell>
          <cell r="B7864" t="str">
            <v>CONECTOR, CPVC, SOLDAVEL, 22 MM X 3/4", PARA AGUA QUENTE</v>
          </cell>
          <cell r="C7864" t="str">
            <v xml:space="preserve">UN    </v>
          </cell>
          <cell r="D7864">
            <v>14.79</v>
          </cell>
        </row>
        <row r="7865">
          <cell r="A7865">
            <v>38007</v>
          </cell>
          <cell r="B7865" t="str">
            <v>CONECTOR, CPVC, SOLDAVEL, 28 MM X 1", PARA AGUA QUENTE</v>
          </cell>
          <cell r="C7865" t="str">
            <v xml:space="preserve">UN    </v>
          </cell>
          <cell r="D7865">
            <v>24.17</v>
          </cell>
        </row>
        <row r="7866">
          <cell r="A7866">
            <v>38008</v>
          </cell>
          <cell r="B7866" t="str">
            <v>CONECTOR, CPVC, SOLDAVEL, 35 MM X 1 1/4", PARA AGUA QUENTE</v>
          </cell>
          <cell r="C7866" t="str">
            <v xml:space="preserve">UN    </v>
          </cell>
          <cell r="D7866">
            <v>97.35</v>
          </cell>
        </row>
        <row r="7867">
          <cell r="A7867">
            <v>38009</v>
          </cell>
          <cell r="B7867" t="str">
            <v>CONECTOR, CPVC, SOLDAVEL, 42 MM X 1 1/2", PARA AGUA QUENTE</v>
          </cell>
          <cell r="C7867" t="str">
            <v xml:space="preserve">UN    </v>
          </cell>
          <cell r="D7867">
            <v>118.98</v>
          </cell>
        </row>
        <row r="7868">
          <cell r="A7868">
            <v>39279</v>
          </cell>
          <cell r="B7868" t="str">
            <v>CONEXAO FIXA, ROSCA FEMEA, EM PLASTICO, DN 16 MM X 1/2", PARA CONEXAO COM CRIMPAGEM EM TUBO PEX</v>
          </cell>
          <cell r="C7868" t="str">
            <v xml:space="preserve">UN    </v>
          </cell>
          <cell r="D7868">
            <v>8.82</v>
          </cell>
        </row>
        <row r="7869">
          <cell r="A7869">
            <v>38845</v>
          </cell>
          <cell r="B7869" t="str">
            <v>CONEXAO FIXA, ROSCA FEMEA, EM PLASTICO, DN 16 MM X 3/4", PARA CONEXAO COM CRIMPAGEM EM TUBO PEX</v>
          </cell>
          <cell r="C7869" t="str">
            <v xml:space="preserve">UN    </v>
          </cell>
          <cell r="D7869">
            <v>12.77</v>
          </cell>
        </row>
        <row r="7870">
          <cell r="A7870">
            <v>39280</v>
          </cell>
          <cell r="B7870" t="str">
            <v>CONEXAO FIXA, ROSCA FEMEA, EM PLASTICO, DN 20 MM X 1/2", PARA CONEXAO COM CRIMPAGEM EM TUBO PEX</v>
          </cell>
          <cell r="C7870" t="str">
            <v xml:space="preserve">UN    </v>
          </cell>
          <cell r="D7870">
            <v>11.44</v>
          </cell>
        </row>
        <row r="7871">
          <cell r="A7871">
            <v>39281</v>
          </cell>
          <cell r="B7871" t="str">
            <v>CONEXAO FIXA, ROSCA FEMEA, EM PLASTICO, DN 20 MM X 3/4", PARA CONEXAO COM CRIMPAGEM EM TUBO PEX</v>
          </cell>
          <cell r="C7871" t="str">
            <v xml:space="preserve">UN    </v>
          </cell>
          <cell r="D7871">
            <v>15.07</v>
          </cell>
        </row>
        <row r="7872">
          <cell r="A7872">
            <v>38849</v>
          </cell>
          <cell r="B7872" t="str">
            <v>CONEXAO FIXA, ROSCA FEMEA, EM PLASTICO, DN 25 MM X 1/2", PARA CONEXAO COM CRIMPAGEM EM TUBO PEX</v>
          </cell>
          <cell r="C7872" t="str">
            <v xml:space="preserve">UN    </v>
          </cell>
          <cell r="D7872">
            <v>12.91</v>
          </cell>
        </row>
        <row r="7873">
          <cell r="A7873">
            <v>39282</v>
          </cell>
          <cell r="B7873" t="str">
            <v>CONEXAO FIXA, ROSCA FEMEA, EM PLASTICO, DN 25 MM X 3/4", PARA CONEXAO COM CRIMPAGEM EM TUBO PEX</v>
          </cell>
          <cell r="C7873" t="str">
            <v xml:space="preserve">UN    </v>
          </cell>
          <cell r="D7873">
            <v>15.43</v>
          </cell>
        </row>
        <row r="7874">
          <cell r="A7874">
            <v>38852</v>
          </cell>
          <cell r="B7874" t="str">
            <v>CONEXAO FIXA, ROSCA FEMEA, EM PLASTICO, DN 32 MM X 3/4", PARA CONEXAO COM CRIMPAGEM EM TUBO PEX</v>
          </cell>
          <cell r="C7874" t="str">
            <v xml:space="preserve">UN    </v>
          </cell>
          <cell r="D7874">
            <v>20.99</v>
          </cell>
        </row>
        <row r="7875">
          <cell r="A7875">
            <v>38844</v>
          </cell>
          <cell r="B7875" t="str">
            <v>CONEXAO FIXA, ROSCA FEMEA, METALICA, COM ANEL DESLIZANTE, DN 16 MM X 1/2", PARA TUBO PEX</v>
          </cell>
          <cell r="C7875" t="str">
            <v xml:space="preserve">UN    </v>
          </cell>
          <cell r="D7875">
            <v>6.45</v>
          </cell>
        </row>
        <row r="7876">
          <cell r="A7876">
            <v>38846</v>
          </cell>
          <cell r="B7876" t="str">
            <v>CONEXAO FIXA, ROSCA FEMEA, METALICA, COM ANEL DESLIZANTE, DN 20 MM X 1/2", PARA TUBO PEX</v>
          </cell>
          <cell r="C7876" t="str">
            <v xml:space="preserve">UN    </v>
          </cell>
          <cell r="D7876">
            <v>7.05</v>
          </cell>
        </row>
        <row r="7877">
          <cell r="A7877">
            <v>38847</v>
          </cell>
          <cell r="B7877" t="str">
            <v>CONEXAO FIXA, ROSCA FEMEA, METALICA, COM ANEL DESLIZANTE, DN 20 MM X 3/4", PARA TUBO PEX</v>
          </cell>
          <cell r="C7877" t="str">
            <v xml:space="preserve">UN    </v>
          </cell>
          <cell r="D7877">
            <v>8.68</v>
          </cell>
        </row>
        <row r="7878">
          <cell r="A7878">
            <v>38850</v>
          </cell>
          <cell r="B7878" t="str">
            <v>CONEXAO FIXA, ROSCA FEMEA, METALICA, COM ANEL DESLIZANTE, DN 25 MM X 1", PARA TUBO PEX</v>
          </cell>
          <cell r="C7878" t="str">
            <v xml:space="preserve">UN    </v>
          </cell>
          <cell r="D7878">
            <v>12.06</v>
          </cell>
        </row>
        <row r="7879">
          <cell r="A7879">
            <v>38848</v>
          </cell>
          <cell r="B7879" t="str">
            <v>CONEXAO FIXA, ROSCA FEMEA, METALICA, COM ANEL DESLIZANTE, DN 25 MM X 3/4", PARA TUBO PEX</v>
          </cell>
          <cell r="C7879" t="str">
            <v xml:space="preserve">UN    </v>
          </cell>
          <cell r="D7879">
            <v>10.09</v>
          </cell>
        </row>
        <row r="7880">
          <cell r="A7880">
            <v>38851</v>
          </cell>
          <cell r="B7880" t="str">
            <v>CONEXAO FIXA, ROSCA FEMEA, METALICA, COM ANEL DESLIZANTE, DN 32 MM X 1", PARA TUBO PEX</v>
          </cell>
          <cell r="C7880" t="str">
            <v xml:space="preserve">UN    </v>
          </cell>
          <cell r="D7880">
            <v>18.34</v>
          </cell>
        </row>
        <row r="7881">
          <cell r="A7881">
            <v>38860</v>
          </cell>
          <cell r="B7881" t="str">
            <v>CONEXAO FIXA, ROSCA MACHO, METALICA, PARA TUBO PEX, DN 16 MM X 1/2"</v>
          </cell>
          <cell r="C7881" t="str">
            <v xml:space="preserve">UN    </v>
          </cell>
          <cell r="D7881">
            <v>5.18</v>
          </cell>
        </row>
        <row r="7882">
          <cell r="A7882">
            <v>38861</v>
          </cell>
          <cell r="B7882" t="str">
            <v>CONEXAO FIXA, ROSCA MACHO, METALICA, PARA TUBO PEX, DN 16 MM X 3/4"</v>
          </cell>
          <cell r="C7882" t="str">
            <v xml:space="preserve">UN    </v>
          </cell>
          <cell r="D7882">
            <v>6.97</v>
          </cell>
        </row>
        <row r="7883">
          <cell r="A7883">
            <v>38862</v>
          </cell>
          <cell r="B7883" t="str">
            <v>CONEXAO FIXA, ROSCA MACHO, METALICA, PARA TUBO PEX, DN 20 MM X 1/2"</v>
          </cell>
          <cell r="C7883" t="str">
            <v xml:space="preserve">UN    </v>
          </cell>
          <cell r="D7883">
            <v>5.88</v>
          </cell>
        </row>
        <row r="7884">
          <cell r="A7884">
            <v>38863</v>
          </cell>
          <cell r="B7884" t="str">
            <v>CONEXAO FIXA, ROSCA MACHO, METALICA, PARA TUBO PEX, DN 20 MM X 3/4"</v>
          </cell>
          <cell r="C7884" t="str">
            <v xml:space="preserve">UN    </v>
          </cell>
          <cell r="D7884">
            <v>6.75</v>
          </cell>
        </row>
        <row r="7885">
          <cell r="A7885">
            <v>38865</v>
          </cell>
          <cell r="B7885" t="str">
            <v>CONEXAO FIXA, ROSCA MACHO, METALICA, PARA TUBO PEX, DN 25 MM X 1/2"</v>
          </cell>
          <cell r="C7885" t="str">
            <v xml:space="preserve">UN    </v>
          </cell>
          <cell r="D7885">
            <v>9.17</v>
          </cell>
        </row>
        <row r="7886">
          <cell r="A7886">
            <v>38864</v>
          </cell>
          <cell r="B7886" t="str">
            <v>CONEXAO FIXA, ROSCA MACHO, METALICA, PARA TUBO PEX, DN 25 MM X 1"</v>
          </cell>
          <cell r="C7886" t="str">
            <v xml:space="preserve">UN    </v>
          </cell>
          <cell r="D7886">
            <v>14.02</v>
          </cell>
        </row>
        <row r="7887">
          <cell r="A7887">
            <v>38866</v>
          </cell>
          <cell r="B7887" t="str">
            <v>CONEXAO FIXA, ROSCA MACHO, METALICA, PARA TUBO PEX, DN 25 MM X 3/4"</v>
          </cell>
          <cell r="C7887" t="str">
            <v xml:space="preserve">UN    </v>
          </cell>
          <cell r="D7887">
            <v>9.8699999999999992</v>
          </cell>
        </row>
        <row r="7888">
          <cell r="A7888">
            <v>38868</v>
          </cell>
          <cell r="B7888" t="str">
            <v>CONEXAO FIXA, ROSCA MACHO, METALICA, PARA TUBO PEX, DN 32 MM X 1"</v>
          </cell>
          <cell r="C7888" t="str">
            <v xml:space="preserve">UN    </v>
          </cell>
          <cell r="D7888">
            <v>16.45</v>
          </cell>
        </row>
        <row r="7889">
          <cell r="A7889">
            <v>38853</v>
          </cell>
          <cell r="B7889" t="str">
            <v>CONEXAO MOVEL, ROSCA FEMEA, METALICA, COM ANEL DESLIZANTE, PARA TUBO PEX, DN 16 MM X 1/2"</v>
          </cell>
          <cell r="C7889" t="str">
            <v xml:space="preserve">UN    </v>
          </cell>
          <cell r="D7889">
            <v>5.31</v>
          </cell>
        </row>
        <row r="7890">
          <cell r="A7890">
            <v>38854</v>
          </cell>
          <cell r="B7890" t="str">
            <v>CONEXAO MOVEL, ROSCA FEMEA, METALICA, COM ANEL DESLIZANTE, PARA TUBO PEX, DN 16 MM X 3/4"</v>
          </cell>
          <cell r="C7890" t="str">
            <v xml:space="preserve">UN    </v>
          </cell>
          <cell r="D7890">
            <v>7.27</v>
          </cell>
        </row>
        <row r="7891">
          <cell r="A7891">
            <v>38855</v>
          </cell>
          <cell r="B7891" t="str">
            <v>CONEXAO MOVEL, ROSCA FEMEA, METALICA, COM ANEL DESLIZANTE, PARA TUBO PEX, DN 20 MM X 1/2"</v>
          </cell>
          <cell r="C7891" t="str">
            <v xml:space="preserve">UN    </v>
          </cell>
          <cell r="D7891">
            <v>5.39</v>
          </cell>
        </row>
        <row r="7892">
          <cell r="A7892">
            <v>38856</v>
          </cell>
          <cell r="B7892" t="str">
            <v>CONEXAO MOVEL, ROSCA FEMEA, METALICA, COM ANEL DESLIZANTE, PARA TUBO PEX, DN 20 MM X 3/4"</v>
          </cell>
          <cell r="C7892" t="str">
            <v xml:space="preserve">UN    </v>
          </cell>
          <cell r="D7892">
            <v>8.65</v>
          </cell>
        </row>
        <row r="7893">
          <cell r="A7893">
            <v>38857</v>
          </cell>
          <cell r="B7893" t="str">
            <v>CONEXAO MOVEL, ROSCA FEMEA, METALICA, COM ANEL DESLIZANTE, PARA TUBO PEX, DN 25 MM X 1"</v>
          </cell>
          <cell r="C7893" t="str">
            <v xml:space="preserve">UN    </v>
          </cell>
          <cell r="D7893">
            <v>11.45</v>
          </cell>
        </row>
        <row r="7894">
          <cell r="A7894">
            <v>38858</v>
          </cell>
          <cell r="B7894" t="str">
            <v>CONEXAO MOVEL, ROSCA FEMEA, METALICA, COM ANEL DESLIZANTE, PARA TUBO PEX, DN 25 MM X 3/4"</v>
          </cell>
          <cell r="C7894" t="str">
            <v xml:space="preserve">UN    </v>
          </cell>
          <cell r="D7894">
            <v>10.41</v>
          </cell>
        </row>
        <row r="7895">
          <cell r="A7895">
            <v>38859</v>
          </cell>
          <cell r="B7895" t="str">
            <v>CONEXAO MOVEL, ROSCA FEMEA, METALICA, COM ANEL DESLIZANTE, PARA TUBO PEX, DN 32 MM X 1"</v>
          </cell>
          <cell r="C7895" t="str">
            <v xml:space="preserve">UN    </v>
          </cell>
          <cell r="D7895">
            <v>16.86</v>
          </cell>
        </row>
        <row r="7896">
          <cell r="A7896">
            <v>1607</v>
          </cell>
          <cell r="B7896" t="str">
            <v>CONJUNTO ARRUELAS DE VEDACAO 5/16" PARA TELHA FIBROCIMENTO (UMA ARRUELA METALICA E UMA ARRUELA PVC - CONICAS)</v>
          </cell>
          <cell r="C7896" t="str">
            <v xml:space="preserve">CJ    </v>
          </cell>
          <cell r="D7896">
            <v>0.14000000000000001</v>
          </cell>
        </row>
        <row r="7897">
          <cell r="A7897">
            <v>11467</v>
          </cell>
          <cell r="B7897" t="str">
            <v>CONJUNTO DE FECHADURA DE SOBREPOR EM FERRO PINTADO, SEM MACANETA, COM CHAVE GRANDE (SEM CILINDRO) - TIPO CAIXAO - COMPLETA</v>
          </cell>
          <cell r="C7897" t="str">
            <v xml:space="preserve">UN    </v>
          </cell>
          <cell r="D7897">
            <v>12.03</v>
          </cell>
        </row>
        <row r="7898">
          <cell r="A7898">
            <v>38169</v>
          </cell>
          <cell r="B7898" t="str">
            <v>CONJUNTO DE FERRAGENS PIVO, PARA PORTA PIVOTANTE DE ATE 100 KG, REGULAVEL COM ESFERA , CROMADO - SUPERIOR E INFERIOR - COMPLETO</v>
          </cell>
          <cell r="C7898" t="str">
            <v xml:space="preserve">CJ    </v>
          </cell>
          <cell r="D7898">
            <v>59.28</v>
          </cell>
        </row>
        <row r="7899">
          <cell r="A7899">
            <v>6142</v>
          </cell>
          <cell r="B7899" t="str">
            <v>CONJUNTO DE LIGACAO PARA BACIA SANITARIA AJUSTAVEL, EM PLASTICO BRANCO, COM TUBO, CANOPLA E ESPUDE</v>
          </cell>
          <cell r="C7899" t="str">
            <v xml:space="preserve">UN    </v>
          </cell>
          <cell r="D7899">
            <v>5.65</v>
          </cell>
        </row>
        <row r="7900">
          <cell r="A7900">
            <v>11686</v>
          </cell>
          <cell r="B7900" t="str">
            <v>CONJUNTO DE LIGACAO PARA BACIA SANITARIA EM PLASTICO BRANCO COM TUBO, CANOPLA E ANEL DE EXPANSAO (TUBO 1.1/2 '' X 20 CM)</v>
          </cell>
          <cell r="C7900" t="str">
            <v xml:space="preserve">UN    </v>
          </cell>
          <cell r="D7900">
            <v>7.85</v>
          </cell>
        </row>
        <row r="7901">
          <cell r="A7901">
            <v>37598</v>
          </cell>
          <cell r="B7901" t="str">
            <v>CONJUNTO MONTADO ESTOPIM COM ESPOLETA COMUM NUMERO 8, COM CABECA ACENDEDORA, 1,5 M</v>
          </cell>
          <cell r="C7901" t="str">
            <v xml:space="preserve">UN    </v>
          </cell>
          <cell r="D7901">
            <v>18.11</v>
          </cell>
        </row>
        <row r="7902">
          <cell r="A7902">
            <v>25398</v>
          </cell>
          <cell r="B7902" t="str">
            <v>CONJUNTO PARA FUTSAL COM TRAVES OFICIAIS DE 3,00 X 2,00 M EM TUBO DE ACO GALVANIZADO 3" COM REQUADRO EM TUBO DE 1", PINTURA EM PRIMER COM TINTA ESMALTE SINTETICO E REDES DE POLIETILENO FIO 4 MM</v>
          </cell>
          <cell r="C7902" t="str">
            <v xml:space="preserve">UN    </v>
          </cell>
          <cell r="D7902">
            <v>2541.17</v>
          </cell>
        </row>
        <row r="7903">
          <cell r="A7903">
            <v>25399</v>
          </cell>
          <cell r="B7903" t="str">
            <v>CONJUNTO PARA QUADRA DE  VOLEI COM POSTES EM TUBO DE ACO GALVANIZADO 3", H = *255* CM, PINTURA EM TINTA ESMALTE SINTETICO, REDE DE NYLON COM 2 MM, MALHA 10 X 10 CM E ANTENAS OFICIAIS EM FIBRA DE VIDRO</v>
          </cell>
          <cell r="C7903" t="str">
            <v xml:space="preserve">UN    </v>
          </cell>
          <cell r="D7903">
            <v>1542.71</v>
          </cell>
        </row>
        <row r="7904">
          <cell r="A7904">
            <v>10667</v>
          </cell>
          <cell r="B7904" t="str">
            <v>CONTAINER ALMOXARIFADO, DE *2,40* X *6,00* M, PADRAO SIMPLES, SEM REVESTIMENTO E SEM DIVISORIAS INTERNOS E SEM SANITARIO, PARA USO EM CANTEIRO DE OBRAS</v>
          </cell>
          <cell r="C7904" t="str">
            <v xml:space="preserve">UN    </v>
          </cell>
          <cell r="D7904">
            <v>10343.5</v>
          </cell>
        </row>
        <row r="7905">
          <cell r="A7905">
            <v>1613</v>
          </cell>
          <cell r="B7905" t="str">
            <v>CONTATOR TRIPOLAR, CORRENTE DE *110* A, TENSAO NOMINAL DE *500* V, CATEGORIA AC-2 E AC-3</v>
          </cell>
          <cell r="C7905" t="str">
            <v xml:space="preserve">UN    </v>
          </cell>
          <cell r="D7905">
            <v>1736.64</v>
          </cell>
        </row>
        <row r="7906">
          <cell r="A7906">
            <v>1626</v>
          </cell>
          <cell r="B7906" t="str">
            <v>CONTATOR TRIPOLAR, CORRENTE DE *185* A, TENSAO NOMINAL DE *500* V, CATEGORIA AC-2 E AC-3</v>
          </cell>
          <cell r="C7906" t="str">
            <v xml:space="preserve">UN    </v>
          </cell>
          <cell r="D7906">
            <v>2597.36</v>
          </cell>
        </row>
        <row r="7907">
          <cell r="A7907">
            <v>1625</v>
          </cell>
          <cell r="B7907" t="str">
            <v>CONTATOR TRIPOLAR, CORRENTE DE *22* A, TENSAO NOMINAL DE *500* V, CATEGORIA AC-2 E AC-3</v>
          </cell>
          <cell r="C7907" t="str">
            <v xml:space="preserve">UN    </v>
          </cell>
          <cell r="D7907">
            <v>181.41</v>
          </cell>
        </row>
        <row r="7908">
          <cell r="A7908">
            <v>1622</v>
          </cell>
          <cell r="B7908" t="str">
            <v>CONTATOR TRIPOLAR, CORRENTE DE *265* A, TENSAO NOMINAL DE *500* V, CATEGORIA AC-2 E AC-3</v>
          </cell>
          <cell r="C7908" t="str">
            <v xml:space="preserve">UN    </v>
          </cell>
          <cell r="D7908">
            <v>5861.19</v>
          </cell>
        </row>
        <row r="7909">
          <cell r="A7909">
            <v>1620</v>
          </cell>
          <cell r="B7909" t="str">
            <v>CONTATOR TRIPOLAR, CORRENTE DE *38* A, TENSAO NOMINAL DE *500* V, CATEGORIA AC-2 E AC-3</v>
          </cell>
          <cell r="C7909" t="str">
            <v xml:space="preserve">UN    </v>
          </cell>
          <cell r="D7909">
            <v>382.16</v>
          </cell>
        </row>
        <row r="7910">
          <cell r="A7910">
            <v>1629</v>
          </cell>
          <cell r="B7910" t="str">
            <v>CONTATOR TRIPOLAR, CORRENTE DE *500* A, TENSAO NOMINAL DE *500* V, CATEGORIA AC-2 E AC-3</v>
          </cell>
          <cell r="C7910" t="str">
            <v xml:space="preserve">UN    </v>
          </cell>
          <cell r="D7910">
            <v>14264.73</v>
          </cell>
        </row>
        <row r="7911">
          <cell r="A7911">
            <v>1627</v>
          </cell>
          <cell r="B7911" t="str">
            <v>CONTATOR TRIPOLAR, CORRENTE DE *65* A, TENSAO NOMINAL DE *500* V, CATEGORIA AC-2 E AC-3</v>
          </cell>
          <cell r="C7911" t="str">
            <v xml:space="preserve">UN    </v>
          </cell>
          <cell r="D7911">
            <v>730.48</v>
          </cell>
        </row>
        <row r="7912">
          <cell r="A7912">
            <v>1623</v>
          </cell>
          <cell r="B7912" t="str">
            <v>CONTATOR TRIPOLAR, CORRENTE DE 12 A, TENSAO NOMINAL DE *500* V, CATEGORIA AC-2 E AC-3</v>
          </cell>
          <cell r="C7912" t="str">
            <v xml:space="preserve">UN    </v>
          </cell>
          <cell r="D7912">
            <v>147.94999999999999</v>
          </cell>
        </row>
        <row r="7913">
          <cell r="A7913">
            <v>1619</v>
          </cell>
          <cell r="B7913" t="str">
            <v>CONTATOR TRIPOLAR, CORRENTE DE 25 A, TENSAO NOMINAL DE *500* V, CATEGORIA AC-2 E AC-3</v>
          </cell>
          <cell r="C7913" t="str">
            <v xml:space="preserve">UN    </v>
          </cell>
          <cell r="D7913">
            <v>203.52</v>
          </cell>
        </row>
        <row r="7914">
          <cell r="A7914">
            <v>1630</v>
          </cell>
          <cell r="B7914" t="str">
            <v>CONTATOR TRIPOLAR, CORRENTE DE 250 A, TENSAO NOMINAL DE *500* V, PARA ACIONAMENTO DE CAPACITORES</v>
          </cell>
          <cell r="C7914" t="str">
            <v xml:space="preserve">UN    </v>
          </cell>
          <cell r="D7914">
            <v>4481</v>
          </cell>
        </row>
        <row r="7915">
          <cell r="A7915">
            <v>1616</v>
          </cell>
          <cell r="B7915" t="str">
            <v>CONTATOR TRIPOLAR, CORRENTE DE 300 A, TENSAO NOMINAL DE *500* V, CATEGORIA AC-2 E AC-3</v>
          </cell>
          <cell r="C7915" t="str">
            <v xml:space="preserve">UN    </v>
          </cell>
          <cell r="D7915">
            <v>6891.85</v>
          </cell>
        </row>
        <row r="7916">
          <cell r="A7916">
            <v>1614</v>
          </cell>
          <cell r="B7916" t="str">
            <v>CONTATOR TRIPOLAR, CORRENTE DE 32 A, TENSAO NOMINAL DE *500* V, CATEGORIA AC-2 E AC-3</v>
          </cell>
          <cell r="C7916" t="str">
            <v xml:space="preserve">UN    </v>
          </cell>
          <cell r="D7916">
            <v>314.98</v>
          </cell>
        </row>
        <row r="7917">
          <cell r="A7917">
            <v>1617</v>
          </cell>
          <cell r="B7917" t="str">
            <v>CONTATOR TRIPOLAR, CORRENTE DE 400 A, TENSAO NOMINAL DE *500* V, CATEGORIA AC-2 E AC-3</v>
          </cell>
          <cell r="C7917" t="str">
            <v xml:space="preserve">UN    </v>
          </cell>
          <cell r="D7917">
            <v>8227.3799999999992</v>
          </cell>
        </row>
        <row r="7918">
          <cell r="A7918">
            <v>1621</v>
          </cell>
          <cell r="B7918" t="str">
            <v>CONTATOR TRIPOLAR, CORRENTE DE 45 A, TENSAO NOMINAL DE *500* V, CATEGORIA AC-2 E AC-3</v>
          </cell>
          <cell r="C7918" t="str">
            <v xml:space="preserve">UN    </v>
          </cell>
          <cell r="D7918">
            <v>563.34</v>
          </cell>
        </row>
        <row r="7919">
          <cell r="A7919">
            <v>1624</v>
          </cell>
          <cell r="B7919" t="str">
            <v>CONTATOR TRIPOLAR, CORRENTE DE 630 A, TENSAO NOMINAL DE *500* V, CATEGORIA AC-2 E AC-3</v>
          </cell>
          <cell r="C7919" t="str">
            <v xml:space="preserve">UN    </v>
          </cell>
          <cell r="D7919">
            <v>20223.3</v>
          </cell>
        </row>
        <row r="7920">
          <cell r="A7920">
            <v>1615</v>
          </cell>
          <cell r="B7920" t="str">
            <v>CONTATOR TRIPOLAR, CORRENTE DE 75 A, TENSAO NOMINAL DE *500* V, CATEGORIA AC-2 E AC-3</v>
          </cell>
          <cell r="C7920" t="str">
            <v xml:space="preserve">UN    </v>
          </cell>
          <cell r="D7920">
            <v>1057.8599999999999</v>
          </cell>
        </row>
        <row r="7921">
          <cell r="A7921">
            <v>1612</v>
          </cell>
          <cell r="B7921" t="str">
            <v>CONTATOR TRIPOLAR, CORRENTE DE 9 A, TENSAO NOMINAL DE *500* V, CATEGORIA AC-2 E AC-3</v>
          </cell>
          <cell r="C7921" t="str">
            <v xml:space="preserve">UN    </v>
          </cell>
          <cell r="D7921">
            <v>139.33000000000001</v>
          </cell>
        </row>
        <row r="7922">
          <cell r="A7922">
            <v>1618</v>
          </cell>
          <cell r="B7922" t="str">
            <v>CONTATOR TRIPOLAR, CORRENTE DE 95 A, TENSAO NOMINAL DE *500* V, CATEGORIA AC-2 E AC-3</v>
          </cell>
          <cell r="C7922" t="str">
            <v xml:space="preserve">UN    </v>
          </cell>
          <cell r="D7922">
            <v>1453.65</v>
          </cell>
        </row>
        <row r="7923">
          <cell r="A7923">
            <v>14211</v>
          </cell>
          <cell r="B7923" t="str">
            <v>CONTRA-PORCA SEXTAVADA, DIAMETRO NOMINAL 1 3/8", ALTURA 35 MM</v>
          </cell>
          <cell r="C7923" t="str">
            <v xml:space="preserve">UN    </v>
          </cell>
          <cell r="D7923">
            <v>26.9</v>
          </cell>
        </row>
        <row r="7924">
          <cell r="A7924">
            <v>34500</v>
          </cell>
          <cell r="B7924" t="str">
            <v>COORDENADOR / GERENTE DE OBRA</v>
          </cell>
          <cell r="C7924" t="str">
            <v xml:space="preserve">H     </v>
          </cell>
          <cell r="D7924">
            <v>106.29</v>
          </cell>
        </row>
        <row r="7925">
          <cell r="A7925">
            <v>40934</v>
          </cell>
          <cell r="B7925" t="str">
            <v>COORDENADOR / GERENTE DE OBRA (MENSALISTA)</v>
          </cell>
          <cell r="C7925" t="str">
            <v xml:space="preserve">MES   </v>
          </cell>
          <cell r="D7925">
            <v>18806.349999999999</v>
          </cell>
        </row>
        <row r="7926">
          <cell r="A7926">
            <v>5328</v>
          </cell>
          <cell r="B7926" t="str">
            <v>CORANTE LIQUIDO PARA TINTA PVA, BISNAGA 50 ML</v>
          </cell>
          <cell r="C7926" t="str">
            <v xml:space="preserve">UN    </v>
          </cell>
          <cell r="D7926">
            <v>5.08</v>
          </cell>
        </row>
        <row r="7927">
          <cell r="A7927">
            <v>38200</v>
          </cell>
          <cell r="B7927" t="str">
            <v>CORDA DE POLIAMIDA 12 MM TIPO BOMBEIRO, PARA TRABALHO EM ALTURA</v>
          </cell>
          <cell r="C7927" t="str">
            <v xml:space="preserve">100M  </v>
          </cell>
          <cell r="D7927">
            <v>418.29</v>
          </cell>
        </row>
        <row r="7928">
          <cell r="A7928">
            <v>39269</v>
          </cell>
          <cell r="B7928" t="str">
            <v>CORDAO DE COBRE, FLEXIVEL, TORCIDO, CLASSE 4 OU 5, ISOLACAO EM PVC/D, 300 V, 2 CONDUTORES DE 0,5 MM2</v>
          </cell>
          <cell r="C7928" t="str">
            <v xml:space="preserve">M     </v>
          </cell>
          <cell r="D7928">
            <v>0.62</v>
          </cell>
        </row>
        <row r="7929">
          <cell r="A7929">
            <v>11889</v>
          </cell>
          <cell r="B7929" t="str">
            <v>CORDAO DE COBRE, FLEXIVEL, TORCIDO, CLASSE 4 OU 5, ISOLACAO EM PVC/D, 300 V, 2 CONDUTORES DE 0,75 MM2</v>
          </cell>
          <cell r="C7929" t="str">
            <v xml:space="preserve">M     </v>
          </cell>
          <cell r="D7929">
            <v>0.87</v>
          </cell>
        </row>
        <row r="7930">
          <cell r="A7930">
            <v>39270</v>
          </cell>
          <cell r="B7930" t="str">
            <v>CORDAO DE COBRE, FLEXIVEL, TORCIDO, CLASSE 4 OU 5, ISOLACAO EM PVC/D, 300 V, 2 CONDUTORES DE 1,0 MM2</v>
          </cell>
          <cell r="C7930" t="str">
            <v xml:space="preserve">M     </v>
          </cell>
          <cell r="D7930">
            <v>1.04</v>
          </cell>
        </row>
        <row r="7931">
          <cell r="A7931">
            <v>11890</v>
          </cell>
          <cell r="B7931" t="str">
            <v>CORDAO DE COBRE, FLEXIVEL, TORCIDO, CLASSE 4 OU 5, ISOLACAO EM PVC/D, 300 V, 2 CONDUTORES DE 1,5 MM2</v>
          </cell>
          <cell r="C7931" t="str">
            <v xml:space="preserve">M     </v>
          </cell>
          <cell r="D7931">
            <v>1.35</v>
          </cell>
        </row>
        <row r="7932">
          <cell r="A7932">
            <v>11891</v>
          </cell>
          <cell r="B7932" t="str">
            <v>CORDAO DE COBRE, FLEXIVEL, TORCIDO, CLASSE 4 OU 5, ISOLACAO EM PVC/D, 300 V, 2 CONDUTORES DE 2,5 MM2</v>
          </cell>
          <cell r="C7932" t="str">
            <v xml:space="preserve">M     </v>
          </cell>
          <cell r="D7932">
            <v>2.23</v>
          </cell>
        </row>
        <row r="7933">
          <cell r="A7933">
            <v>11892</v>
          </cell>
          <cell r="B7933" t="str">
            <v>CORDAO DE COBRE, FLEXIVEL, TORCIDO, CLASSE 4 OU 5, ISOLACAO EM PVC/D, 300 V, 2 CONDUTORES DE 4 MM2</v>
          </cell>
          <cell r="C7933" t="str">
            <v xml:space="preserve">M     </v>
          </cell>
          <cell r="D7933">
            <v>3.44</v>
          </cell>
        </row>
        <row r="7934">
          <cell r="A7934">
            <v>37601</v>
          </cell>
          <cell r="B7934" t="str">
            <v>CORDEL DETONANTE, NP 05 G/M</v>
          </cell>
          <cell r="C7934" t="str">
            <v xml:space="preserve">M     </v>
          </cell>
          <cell r="D7934">
            <v>4.0199999999999996</v>
          </cell>
        </row>
        <row r="7935">
          <cell r="A7935">
            <v>1634</v>
          </cell>
          <cell r="B7935" t="str">
            <v>CORDEL DETONANTE, NP 10 G/M</v>
          </cell>
          <cell r="C7935" t="str">
            <v xml:space="preserve">M     </v>
          </cell>
          <cell r="D7935">
            <v>4.1500000000000004</v>
          </cell>
        </row>
        <row r="7936">
          <cell r="A7936">
            <v>5086</v>
          </cell>
          <cell r="B7936" t="str">
            <v>CORRENTE DE ELO CURTO COMUM, SOLDADA, GALVANIZADA, ESPESSURA DO ELO = 1/2" (12,5 MM)</v>
          </cell>
          <cell r="C7936" t="str">
            <v xml:space="preserve">KG    </v>
          </cell>
          <cell r="D7936">
            <v>24.54</v>
          </cell>
        </row>
        <row r="7937">
          <cell r="A7937">
            <v>11280</v>
          </cell>
          <cell r="B7937" t="str">
            <v>CORTADEIRA DE PISO DE CONCRETO E ASFALTO, PARA DISCO PADRAO DE DIAMETRO 350 MM (14") OU 450 MM (18") , MOTOR A GASOLINA, POTENCIA 13 HP, SEM DISCO</v>
          </cell>
          <cell r="C7937" t="str">
            <v xml:space="preserve">UN    </v>
          </cell>
          <cell r="D7937">
            <v>7805.79</v>
          </cell>
        </row>
        <row r="7938">
          <cell r="A7938">
            <v>40519</v>
          </cell>
          <cell r="B7938" t="str">
            <v>CORTADEIRA HIDRAULICA DE VERGALHAO, PARA ACO DE DIAMETRO ATE 50 MM, MOTOR ELETRICO TRIFASICO, POTENCIA DE 5,5 HP A 7,5 HP</v>
          </cell>
          <cell r="C7938" t="str">
            <v xml:space="preserve">UN    </v>
          </cell>
          <cell r="D7938">
            <v>64348.27</v>
          </cell>
        </row>
        <row r="7939">
          <cell r="A7939">
            <v>39869</v>
          </cell>
          <cell r="B7939" t="str">
            <v>COTOVELO BRONZE/LATAO (REF 707-3) SEM ANEL DE SOLDA, BOLSA X ROSCA F, 15MM X 1/2"</v>
          </cell>
          <cell r="C7939" t="str">
            <v xml:space="preserve">UN    </v>
          </cell>
          <cell r="D7939">
            <v>7.35</v>
          </cell>
        </row>
        <row r="7940">
          <cell r="A7940">
            <v>39870</v>
          </cell>
          <cell r="B7940" t="str">
            <v>COTOVELO BRONZE/LATAO (REF 707-3) SEM ANEL DE SOLDA, BOLSA X ROSCA F, 22MM X 1/2"</v>
          </cell>
          <cell r="C7940" t="str">
            <v xml:space="preserve">UN    </v>
          </cell>
          <cell r="D7940">
            <v>11.25</v>
          </cell>
        </row>
        <row r="7941">
          <cell r="A7941">
            <v>39871</v>
          </cell>
          <cell r="B7941" t="str">
            <v>COTOVELO BRONZE/LATAO (REF 707-3) SEM ANEL DE SOLDA, BOLSA X ROSCA F, 22MM X 3/4"</v>
          </cell>
          <cell r="C7941" t="str">
            <v xml:space="preserve">UN    </v>
          </cell>
          <cell r="D7941">
            <v>12.61</v>
          </cell>
        </row>
        <row r="7942">
          <cell r="A7942">
            <v>12722</v>
          </cell>
          <cell r="B7942" t="str">
            <v>COTOVELO DE COBRE 90 GRAUS (REF 607) SEM ANEL DE SOLDA, BOLSA X BOLSA, 104 MM</v>
          </cell>
          <cell r="C7942" t="str">
            <v xml:space="preserve">UN    </v>
          </cell>
          <cell r="D7942">
            <v>421.94</v>
          </cell>
        </row>
        <row r="7943">
          <cell r="A7943">
            <v>12714</v>
          </cell>
          <cell r="B7943" t="str">
            <v>COTOVELO DE COBRE 90 GRAUS (REF 607) SEM ANEL DE SOLDA, BOLSA X BOLSA, 15 MM</v>
          </cell>
          <cell r="C7943" t="str">
            <v xml:space="preserve">UN    </v>
          </cell>
          <cell r="D7943">
            <v>2.75</v>
          </cell>
        </row>
        <row r="7944">
          <cell r="A7944">
            <v>12715</v>
          </cell>
          <cell r="B7944" t="str">
            <v>COTOVELO DE COBRE 90 GRAUS (REF 607) SEM ANEL DE SOLDA, BOLSA X BOLSA, 22 MM</v>
          </cell>
          <cell r="C7944" t="str">
            <v xml:space="preserve">UN    </v>
          </cell>
          <cell r="D7944">
            <v>6.21</v>
          </cell>
        </row>
        <row r="7945">
          <cell r="A7945">
            <v>12716</v>
          </cell>
          <cell r="B7945" t="str">
            <v>COTOVELO DE COBRE 90 GRAUS (REF 607) SEM ANEL DE SOLDA, BOLSA X BOLSA, 28 MM</v>
          </cell>
          <cell r="C7945" t="str">
            <v xml:space="preserve">UN    </v>
          </cell>
          <cell r="D7945">
            <v>10.68</v>
          </cell>
        </row>
        <row r="7946">
          <cell r="A7946">
            <v>12717</v>
          </cell>
          <cell r="B7946" t="str">
            <v>COTOVELO DE COBRE 90 GRAUS (REF 607) SEM ANEL DE SOLDA, BOLSA X BOLSA, 35 MM</v>
          </cell>
          <cell r="C7946" t="str">
            <v xml:space="preserve">UN    </v>
          </cell>
          <cell r="D7946">
            <v>20.99</v>
          </cell>
        </row>
        <row r="7947">
          <cell r="A7947">
            <v>12718</v>
          </cell>
          <cell r="B7947" t="str">
            <v>COTOVELO DE COBRE 90 GRAUS (REF 607) SEM ANEL DE SOLDA, BOLSA X BOLSA, 42 MM</v>
          </cell>
          <cell r="C7947" t="str">
            <v xml:space="preserve">UN    </v>
          </cell>
          <cell r="D7947">
            <v>32.21</v>
          </cell>
        </row>
        <row r="7948">
          <cell r="A7948">
            <v>12719</v>
          </cell>
          <cell r="B7948" t="str">
            <v>COTOVELO DE COBRE 90 GRAUS (REF 607) SEM ANEL DE SOLDA, BOLSA X BOLSA, 54 MM</v>
          </cell>
          <cell r="C7948" t="str">
            <v xml:space="preserve">UN    </v>
          </cell>
          <cell r="D7948">
            <v>51.14</v>
          </cell>
        </row>
        <row r="7949">
          <cell r="A7949">
            <v>12720</v>
          </cell>
          <cell r="B7949" t="str">
            <v>COTOVELO DE COBRE 90 GRAUS (REF 607) SEM ANEL DE SOLDA, BOLSA X BOLSA, 66 MM</v>
          </cell>
          <cell r="C7949" t="str">
            <v xml:space="preserve">UN    </v>
          </cell>
          <cell r="D7949">
            <v>178.07</v>
          </cell>
        </row>
        <row r="7950">
          <cell r="A7950">
            <v>12721</v>
          </cell>
          <cell r="B7950" t="str">
            <v>COTOVELO DE COBRE 90 GRAUS (REF 607) SEM ANEL DE SOLDA, BOLSA X BOLSA, 79 MM</v>
          </cell>
          <cell r="C7950" t="str">
            <v xml:space="preserve">UN    </v>
          </cell>
          <cell r="D7950">
            <v>170.76</v>
          </cell>
        </row>
        <row r="7951">
          <cell r="A7951">
            <v>3468</v>
          </cell>
          <cell r="B7951" t="str">
            <v>COTOVELO DE REDUCAO 90 GRAUS DE FERRO GALVANIZADO, COM ROSCA BSP, DE 1 1/2" X 1"</v>
          </cell>
          <cell r="C7951" t="str">
            <v xml:space="preserve">UN    </v>
          </cell>
          <cell r="D7951">
            <v>25.24</v>
          </cell>
        </row>
        <row r="7952">
          <cell r="A7952">
            <v>3465</v>
          </cell>
          <cell r="B7952" t="str">
            <v>COTOVELO DE REDUCAO 90 GRAUS DE FERRO GALVANIZADO, COM ROSCA BSP, DE 1 1/2" X 3/4"</v>
          </cell>
          <cell r="C7952" t="str">
            <v xml:space="preserve">UN    </v>
          </cell>
          <cell r="D7952">
            <v>25.23</v>
          </cell>
        </row>
        <row r="7953">
          <cell r="A7953">
            <v>12403</v>
          </cell>
          <cell r="B7953" t="str">
            <v>COTOVELO DE REDUCAO 90 GRAUS DE FERRO GALVANIZADO, COM ROSCA BSP, DE 1 1/4" X 1"</v>
          </cell>
          <cell r="C7953" t="str">
            <v xml:space="preserve">UN    </v>
          </cell>
          <cell r="D7953">
            <v>17.98</v>
          </cell>
        </row>
        <row r="7954">
          <cell r="A7954">
            <v>3463</v>
          </cell>
          <cell r="B7954" t="str">
            <v>COTOVELO DE REDUCAO 90 GRAUS DE FERRO GALVANIZADO, COM ROSCA BSP, DE 1" X 1/2"</v>
          </cell>
          <cell r="C7954" t="str">
            <v xml:space="preserve">UN    </v>
          </cell>
          <cell r="D7954">
            <v>10.5</v>
          </cell>
        </row>
        <row r="7955">
          <cell r="A7955">
            <v>3464</v>
          </cell>
          <cell r="B7955" t="str">
            <v>COTOVELO DE REDUCAO 90 GRAUS DE FERRO GALVANIZADO, COM ROSCA BSP, DE 1" X 3/4"</v>
          </cell>
          <cell r="C7955" t="str">
            <v xml:space="preserve">UN    </v>
          </cell>
          <cell r="D7955">
            <v>10.5</v>
          </cell>
        </row>
        <row r="7956">
          <cell r="A7956">
            <v>3466</v>
          </cell>
          <cell r="B7956" t="str">
            <v>COTOVELO DE REDUCAO 90 GRAUS DE FERRO GALVANIZADO, COM ROSCA BSP, DE 2 1/2" X 2"</v>
          </cell>
          <cell r="C7956" t="str">
            <v xml:space="preserve">UN    </v>
          </cell>
          <cell r="D7956">
            <v>64.09</v>
          </cell>
        </row>
        <row r="7957">
          <cell r="A7957">
            <v>3467</v>
          </cell>
          <cell r="B7957" t="str">
            <v>COTOVELO DE REDUCAO 90 GRAUS DE FERRO GALVANIZADO, COM ROSCA BSP, DE 2" X 1 1/2"</v>
          </cell>
          <cell r="C7957" t="str">
            <v xml:space="preserve">UN    </v>
          </cell>
          <cell r="D7957">
            <v>36.19</v>
          </cell>
        </row>
        <row r="7958">
          <cell r="A7958">
            <v>3462</v>
          </cell>
          <cell r="B7958" t="str">
            <v>COTOVELO DE REDUCAO 90 GRAUS DE FERRO GALVANIZADO, COM ROSCA BSP, DE 3/4" X 1/2"</v>
          </cell>
          <cell r="C7958" t="str">
            <v xml:space="preserve">UN    </v>
          </cell>
          <cell r="D7958">
            <v>6.93</v>
          </cell>
        </row>
        <row r="7959">
          <cell r="A7959">
            <v>3446</v>
          </cell>
          <cell r="B7959" t="str">
            <v>COTOVELO 45 GRAUS DE FERRO GALVANIZADO, COM ROSCA BSP, DE 1 1/2"</v>
          </cell>
          <cell r="C7959" t="str">
            <v xml:space="preserve">UN    </v>
          </cell>
          <cell r="D7959">
            <v>21.34</v>
          </cell>
        </row>
        <row r="7960">
          <cell r="A7960">
            <v>3445</v>
          </cell>
          <cell r="B7960" t="str">
            <v>COTOVELO 45 GRAUS DE FERRO GALVANIZADO, COM ROSCA BSP, DE 1 1/4"</v>
          </cell>
          <cell r="C7960" t="str">
            <v xml:space="preserve">UN    </v>
          </cell>
          <cell r="D7960">
            <v>17.420000000000002</v>
          </cell>
        </row>
        <row r="7961">
          <cell r="A7961">
            <v>3441</v>
          </cell>
          <cell r="B7961" t="str">
            <v>COTOVELO 45 GRAUS DE FERRO GALVANIZADO, COM ROSCA BSP, DE 1/2"</v>
          </cell>
          <cell r="C7961" t="str">
            <v xml:space="preserve">UN    </v>
          </cell>
          <cell r="D7961">
            <v>4.91</v>
          </cell>
        </row>
        <row r="7962">
          <cell r="A7962">
            <v>3444</v>
          </cell>
          <cell r="B7962" t="str">
            <v>COTOVELO 45 GRAUS DE FERRO GALVANIZADO, COM ROSCA BSP, DE 1"</v>
          </cell>
          <cell r="C7962" t="str">
            <v xml:space="preserve">UN    </v>
          </cell>
          <cell r="D7962">
            <v>10.72</v>
          </cell>
        </row>
        <row r="7963">
          <cell r="A7963">
            <v>12402</v>
          </cell>
          <cell r="B7963" t="str">
            <v>COTOVELO 45 GRAUS DE FERRO GALVANIZADO, COM ROSCA BSP, DE 2 1/2"</v>
          </cell>
          <cell r="C7963" t="str">
            <v xml:space="preserve">UN    </v>
          </cell>
          <cell r="D7963">
            <v>59.98</v>
          </cell>
        </row>
        <row r="7964">
          <cell r="A7964">
            <v>3447</v>
          </cell>
          <cell r="B7964" t="str">
            <v>COTOVELO 45 GRAUS DE FERRO GALVANIZADO, COM ROSCA BSP, DE 2"</v>
          </cell>
          <cell r="C7964" t="str">
            <v xml:space="preserve">UN    </v>
          </cell>
          <cell r="D7964">
            <v>31.03</v>
          </cell>
        </row>
        <row r="7965">
          <cell r="A7965">
            <v>3442</v>
          </cell>
          <cell r="B7965" t="str">
            <v>COTOVELO 45 GRAUS DE FERRO GALVANIZADO, COM ROSCA BSP, DE 3/4"</v>
          </cell>
          <cell r="C7965" t="str">
            <v xml:space="preserve">UN    </v>
          </cell>
          <cell r="D7965">
            <v>7.35</v>
          </cell>
        </row>
        <row r="7966">
          <cell r="A7966">
            <v>3448</v>
          </cell>
          <cell r="B7966" t="str">
            <v>COTOVELO 45 GRAUS DE FERRO GALVANIZADO, COM ROSCA BSP, DE 3"</v>
          </cell>
          <cell r="C7966" t="str">
            <v xml:space="preserve">UN    </v>
          </cell>
          <cell r="D7966">
            <v>87.69</v>
          </cell>
        </row>
        <row r="7967">
          <cell r="A7967">
            <v>3449</v>
          </cell>
          <cell r="B7967" t="str">
            <v>COTOVELO 45 GRAUS DE FERRO GALVANIZADO, COM ROSCA BSP, DE 4"</v>
          </cell>
          <cell r="C7967" t="str">
            <v xml:space="preserve">UN    </v>
          </cell>
          <cell r="D7967">
            <v>153.65</v>
          </cell>
        </row>
        <row r="7968">
          <cell r="A7968">
            <v>37438</v>
          </cell>
          <cell r="B7968" t="str">
            <v>COTOVELO 45 GRAUS, PEAD PE 100, DE 125 MM, PARA ELETROFUSAO</v>
          </cell>
          <cell r="C7968" t="str">
            <v xml:space="preserve">UN    </v>
          </cell>
          <cell r="D7968">
            <v>146.47999999999999</v>
          </cell>
        </row>
        <row r="7969">
          <cell r="A7969">
            <v>37439</v>
          </cell>
          <cell r="B7969" t="str">
            <v>COTOVELO 45 GRAUS, PEAD PE 100, DE 200 MM, PARA ELETROFUSAO</v>
          </cell>
          <cell r="C7969" t="str">
            <v xml:space="preserve">UN    </v>
          </cell>
          <cell r="D7969">
            <v>957.71</v>
          </cell>
        </row>
        <row r="7970">
          <cell r="A7970">
            <v>37435</v>
          </cell>
          <cell r="B7970" t="str">
            <v>COTOVELO 45 GRAUS, PEAD PE 100, DE 32 MM, PARA ELETROFUSAO</v>
          </cell>
          <cell r="C7970" t="str">
            <v xml:space="preserve">UN    </v>
          </cell>
          <cell r="D7970">
            <v>17.21</v>
          </cell>
        </row>
        <row r="7971">
          <cell r="A7971">
            <v>37436</v>
          </cell>
          <cell r="B7971" t="str">
            <v>COTOVELO 45 GRAUS, PEAD PE 100, DE 40 MM, PARA ELETROFUSAO</v>
          </cell>
          <cell r="C7971" t="str">
            <v xml:space="preserve">UN    </v>
          </cell>
          <cell r="D7971">
            <v>20.309999999999999</v>
          </cell>
        </row>
        <row r="7972">
          <cell r="A7972">
            <v>37437</v>
          </cell>
          <cell r="B7972" t="str">
            <v>COTOVELO 45 GRAUS, PEAD PE 100, DE 63 MM, PARA ELETROFUSAO</v>
          </cell>
          <cell r="C7972" t="str">
            <v xml:space="preserve">UN    </v>
          </cell>
          <cell r="D7972">
            <v>29.38</v>
          </cell>
        </row>
        <row r="7973">
          <cell r="A7973">
            <v>3473</v>
          </cell>
          <cell r="B7973" t="str">
            <v>COTOVELO 90 GRAUS DE FERRO GALVANIZADO, COM ROSCA BSP MACHO/FEMEA, DE 1 1/2"</v>
          </cell>
          <cell r="C7973" t="str">
            <v xml:space="preserve">UN    </v>
          </cell>
          <cell r="D7973">
            <v>24.12</v>
          </cell>
        </row>
        <row r="7974">
          <cell r="A7974">
            <v>3474</v>
          </cell>
          <cell r="B7974" t="str">
            <v>COTOVELO 90 GRAUS DE FERRO GALVANIZADO, COM ROSCA BSP MACHO/FEMEA, DE 1 1/4"</v>
          </cell>
          <cell r="C7974" t="str">
            <v xml:space="preserve">UN    </v>
          </cell>
          <cell r="D7974">
            <v>19.88</v>
          </cell>
        </row>
        <row r="7975">
          <cell r="A7975">
            <v>3450</v>
          </cell>
          <cell r="B7975" t="str">
            <v>COTOVELO 90 GRAUS DE FERRO GALVANIZADO, COM ROSCA BSP MACHO/FEMEA, DE 1/2"</v>
          </cell>
          <cell r="C7975" t="str">
            <v xml:space="preserve">UN    </v>
          </cell>
          <cell r="D7975">
            <v>5.76</v>
          </cell>
        </row>
        <row r="7976">
          <cell r="A7976">
            <v>3443</v>
          </cell>
          <cell r="B7976" t="str">
            <v>COTOVELO 90 GRAUS DE FERRO GALVANIZADO, COM ROSCA BSP MACHO/FEMEA, DE 1"</v>
          </cell>
          <cell r="C7976" t="str">
            <v xml:space="preserve">UN    </v>
          </cell>
          <cell r="D7976">
            <v>12.37</v>
          </cell>
        </row>
        <row r="7977">
          <cell r="A7977">
            <v>3453</v>
          </cell>
          <cell r="B7977" t="str">
            <v>COTOVELO 90 GRAUS DE FERRO GALVANIZADO, COM ROSCA BSP MACHO/FEMEA, DE 2 1/2"</v>
          </cell>
          <cell r="C7977" t="str">
            <v xml:space="preserve">UN    </v>
          </cell>
          <cell r="D7977">
            <v>70.42</v>
          </cell>
        </row>
        <row r="7978">
          <cell r="A7978">
            <v>3452</v>
          </cell>
          <cell r="B7978" t="str">
            <v>COTOVELO 90 GRAUS DE FERRO GALVANIZADO, COM ROSCA BSP MACHO/FEMEA, DE 2"</v>
          </cell>
          <cell r="C7978" t="str">
            <v xml:space="preserve">UN    </v>
          </cell>
          <cell r="D7978">
            <v>34.76</v>
          </cell>
        </row>
        <row r="7979">
          <cell r="A7979">
            <v>3451</v>
          </cell>
          <cell r="B7979" t="str">
            <v>COTOVELO 90 GRAUS DE FERRO GALVANIZADO, COM ROSCA BSP MACHO/FEMEA, DE 3/4"</v>
          </cell>
          <cell r="C7979" t="str">
            <v xml:space="preserve">UN    </v>
          </cell>
          <cell r="D7979">
            <v>6.89</v>
          </cell>
        </row>
        <row r="7980">
          <cell r="A7980">
            <v>3454</v>
          </cell>
          <cell r="B7980" t="str">
            <v>COTOVELO 90 GRAUS DE FERRO GALVANIZADO, COM ROSCA BSP MACHO/FEMEA, DE 3"</v>
          </cell>
          <cell r="C7980" t="str">
            <v xml:space="preserve">UN    </v>
          </cell>
          <cell r="D7980">
            <v>107.1</v>
          </cell>
        </row>
        <row r="7981">
          <cell r="A7981">
            <v>3458</v>
          </cell>
          <cell r="B7981" t="str">
            <v>COTOVELO 90 GRAUS DE FERRO GALVANIZADO, COM ROSCA BSP, DE 1 1/2"</v>
          </cell>
          <cell r="C7981" t="str">
            <v xml:space="preserve">UN    </v>
          </cell>
          <cell r="D7981">
            <v>19.329999999999998</v>
          </cell>
        </row>
        <row r="7982">
          <cell r="A7982">
            <v>3457</v>
          </cell>
          <cell r="B7982" t="str">
            <v>COTOVELO 90 GRAUS DE FERRO GALVANIZADO, COM ROSCA BSP, DE 1 1/4"</v>
          </cell>
          <cell r="C7982" t="str">
            <v xml:space="preserve">UN    </v>
          </cell>
          <cell r="D7982">
            <v>14.51</v>
          </cell>
        </row>
        <row r="7983">
          <cell r="A7983">
            <v>3455</v>
          </cell>
          <cell r="B7983" t="str">
            <v>COTOVELO 90 GRAUS DE FERRO GALVANIZADO, COM ROSCA BSP, DE 1/2"</v>
          </cell>
          <cell r="C7983" t="str">
            <v xml:space="preserve">UN    </v>
          </cell>
          <cell r="D7983">
            <v>4.12</v>
          </cell>
        </row>
        <row r="7984">
          <cell r="A7984">
            <v>3472</v>
          </cell>
          <cell r="B7984" t="str">
            <v>COTOVELO 90 GRAUS DE FERRO GALVANIZADO, COM ROSCA BSP, DE 1"</v>
          </cell>
          <cell r="C7984" t="str">
            <v xml:space="preserve">UN    </v>
          </cell>
          <cell r="D7984">
            <v>9.26</v>
          </cell>
        </row>
        <row r="7985">
          <cell r="A7985">
            <v>3470</v>
          </cell>
          <cell r="B7985" t="str">
            <v>COTOVELO 90 GRAUS DE FERRO GALVANIZADO, COM ROSCA BSP, DE 2 1/2"</v>
          </cell>
          <cell r="C7985" t="str">
            <v xml:space="preserve">UN    </v>
          </cell>
          <cell r="D7985">
            <v>54</v>
          </cell>
        </row>
        <row r="7986">
          <cell r="A7986">
            <v>3471</v>
          </cell>
          <cell r="B7986" t="str">
            <v>COTOVELO 90 GRAUS DE FERRO GALVANIZADO, COM ROSCA BSP, DE 2"</v>
          </cell>
          <cell r="C7986" t="str">
            <v xml:space="preserve">UN    </v>
          </cell>
          <cell r="D7986">
            <v>29.67</v>
          </cell>
        </row>
        <row r="7987">
          <cell r="A7987">
            <v>3456</v>
          </cell>
          <cell r="B7987" t="str">
            <v>COTOVELO 90 GRAUS DE FERRO GALVANIZADO, COM ROSCA BSP, DE 3/4"</v>
          </cell>
          <cell r="C7987" t="str">
            <v xml:space="preserve">UN    </v>
          </cell>
          <cell r="D7987">
            <v>6.17</v>
          </cell>
        </row>
        <row r="7988">
          <cell r="A7988">
            <v>3459</v>
          </cell>
          <cell r="B7988" t="str">
            <v>COTOVELO 90 GRAUS DE FERRO GALVANIZADO, COM ROSCA BSP, DE 3"</v>
          </cell>
          <cell r="C7988" t="str">
            <v xml:space="preserve">UN    </v>
          </cell>
          <cell r="D7988">
            <v>76.16</v>
          </cell>
        </row>
        <row r="7989">
          <cell r="A7989">
            <v>3469</v>
          </cell>
          <cell r="B7989" t="str">
            <v>COTOVELO 90 GRAUS DE FERRO GALVANIZADO, COM ROSCA BSP, DE 4"</v>
          </cell>
          <cell r="C7989" t="str">
            <v xml:space="preserve">UN    </v>
          </cell>
          <cell r="D7989">
            <v>144.84</v>
          </cell>
        </row>
        <row r="7990">
          <cell r="A7990">
            <v>3460</v>
          </cell>
          <cell r="B7990" t="str">
            <v>COTOVELO 90 GRAUS DE FERRO GALVANIZADO, COM ROSCA BSP, DE 5"</v>
          </cell>
          <cell r="C7990" t="str">
            <v xml:space="preserve">UN    </v>
          </cell>
          <cell r="D7990">
            <v>211.35</v>
          </cell>
        </row>
        <row r="7991">
          <cell r="A7991">
            <v>3461</v>
          </cell>
          <cell r="B7991" t="str">
            <v>COTOVELO 90 GRAUS DE FERRO GALVANIZADO, COM ROSCA BSP, DE 6"</v>
          </cell>
          <cell r="C7991" t="str">
            <v xml:space="preserve">UN    </v>
          </cell>
          <cell r="D7991">
            <v>540.19000000000005</v>
          </cell>
        </row>
        <row r="7992">
          <cell r="A7992">
            <v>37433</v>
          </cell>
          <cell r="B7992" t="str">
            <v>COTOVELO 90 GRAUS, PEAD PE 100, DE 125 MM, PARA ELETROFUSAO</v>
          </cell>
          <cell r="C7992" t="str">
            <v xml:space="preserve">UN    </v>
          </cell>
          <cell r="D7992">
            <v>146.47999999999999</v>
          </cell>
        </row>
        <row r="7993">
          <cell r="A7993">
            <v>37430</v>
          </cell>
          <cell r="B7993" t="str">
            <v>COTOVELO 90 GRAUS, PEAD PE 100, DE 20 MM, PARA ELETROFUSAO</v>
          </cell>
          <cell r="C7993" t="str">
            <v xml:space="preserve">UN    </v>
          </cell>
          <cell r="D7993">
            <v>18.350000000000001</v>
          </cell>
        </row>
        <row r="7994">
          <cell r="A7994">
            <v>37434</v>
          </cell>
          <cell r="B7994" t="str">
            <v>COTOVELO 90 GRAUS, PEAD PE 100, DE 200 MM, PARA ELETROFUSAO</v>
          </cell>
          <cell r="C7994" t="str">
            <v xml:space="preserve">UN    </v>
          </cell>
          <cell r="D7994">
            <v>1365.83</v>
          </cell>
        </row>
        <row r="7995">
          <cell r="A7995">
            <v>37431</v>
          </cell>
          <cell r="B7995" t="str">
            <v>COTOVELO 90 GRAUS, PEAD PE 100, DE 32 MM, PARA ELETROFUSAO</v>
          </cell>
          <cell r="C7995" t="str">
            <v xml:space="preserve">UN    </v>
          </cell>
          <cell r="D7995">
            <v>24.9</v>
          </cell>
        </row>
        <row r="7996">
          <cell r="A7996">
            <v>37432</v>
          </cell>
          <cell r="B7996" t="str">
            <v>COTOVELO 90 GRAUS, PEAD PE 100, DE 63 MM, PARA ELETROFUSAO</v>
          </cell>
          <cell r="C7996" t="str">
            <v xml:space="preserve">UN    </v>
          </cell>
          <cell r="D7996">
            <v>45.93</v>
          </cell>
        </row>
        <row r="7997">
          <cell r="A7997">
            <v>37413</v>
          </cell>
          <cell r="B7997" t="str">
            <v>COTOVELO/JOELHO COM ADAPTADOR, 90 GRAUS, EM POLIPROPILENO, PN 16, PARA TUBOS PEAD, 20 MM X 1/2" - LIGACAO PREDIAL DE AGUA</v>
          </cell>
          <cell r="C7997" t="str">
            <v xml:space="preserve">UN    </v>
          </cell>
          <cell r="D7997">
            <v>3.46</v>
          </cell>
        </row>
        <row r="7998">
          <cell r="A7998">
            <v>37414</v>
          </cell>
          <cell r="B7998" t="str">
            <v>COTOVELO/JOELHO COM ADAPTADOR, 90 GRAUS, EM POLIPROPILENO, PN 16, PARA TUBOS PEAD, 20 MM X 3/4" - LIGACAO PREDIAL DE AGUA</v>
          </cell>
          <cell r="C7998" t="str">
            <v xml:space="preserve">UN    </v>
          </cell>
          <cell r="D7998">
            <v>3.93</v>
          </cell>
        </row>
        <row r="7999">
          <cell r="A7999">
            <v>37415</v>
          </cell>
          <cell r="B7999" t="str">
            <v>COTOVELO/JOELHO COM ADAPTADOR, 90 GRAUS, EM POLIPROPILENO, PN 16, PARA TUBOS PEAD, 32 MM X 1" - LIGACAO PREDIAL DE AGUA</v>
          </cell>
          <cell r="C7999" t="str">
            <v xml:space="preserve">UN    </v>
          </cell>
          <cell r="D7999">
            <v>7.15</v>
          </cell>
        </row>
        <row r="8000">
          <cell r="A8000">
            <v>37416</v>
          </cell>
          <cell r="B8000" t="str">
            <v>COTOVELO/JOELHO 90 GRAUS, EM POLIPROPILENO, PN 16, PARA TUBOS PEAD, 20 X 20 MM - LIGACAO PREDIAL DE AGUA</v>
          </cell>
          <cell r="C8000" t="str">
            <v xml:space="preserve">UN    </v>
          </cell>
          <cell r="D8000">
            <v>3.24</v>
          </cell>
        </row>
        <row r="8001">
          <cell r="A8001">
            <v>37417</v>
          </cell>
          <cell r="B8001" t="str">
            <v>COTOVELO/JOELHO 90 GRAUS, EM POLIPROPILENO, PN 16, PARA TUBOS PEAD, 32 X 32 MM - LIGACAO PREDIAL DE AGUA</v>
          </cell>
          <cell r="C8001" t="str">
            <v xml:space="preserve">UN    </v>
          </cell>
          <cell r="D8001">
            <v>4.66</v>
          </cell>
        </row>
        <row r="8002">
          <cell r="A8002">
            <v>3112</v>
          </cell>
          <cell r="B8002" t="str">
            <v>CREMONA COM CASTANHA BIPARTIDA, COM VARA DE 1.20 M, EM LATAO CROMADO, PARA PORTAS E JANELAS - COMPLETA</v>
          </cell>
          <cell r="C8002" t="str">
            <v xml:space="preserve">CJ    </v>
          </cell>
          <cell r="D8002">
            <v>49.58</v>
          </cell>
        </row>
        <row r="8003">
          <cell r="A8003">
            <v>3113</v>
          </cell>
          <cell r="B8003" t="str">
            <v>CREMONA COM CASTANHA BIPARTIDA, COM VARA DE 1.50 M, EM LATAO CROMADO, PARA PORTAS E JANELAS - COMPLETA</v>
          </cell>
          <cell r="C8003" t="str">
            <v xml:space="preserve">CJ    </v>
          </cell>
          <cell r="D8003">
            <v>57.12</v>
          </cell>
        </row>
        <row r="8004">
          <cell r="A8004">
            <v>3114</v>
          </cell>
          <cell r="B8004" t="str">
            <v>CREMONA LATAO CROMADO, COM CASTANHA BIPARTIDA E PRESILHAS, MEDIDAS APROXIMADAS DE 113 X 40 X 35 MM (NAO INCL VARA FERRO)</v>
          </cell>
          <cell r="C8004" t="str">
            <v xml:space="preserve">UN    </v>
          </cell>
          <cell r="D8004">
            <v>25.81</v>
          </cell>
        </row>
        <row r="8005">
          <cell r="A8005">
            <v>34519</v>
          </cell>
          <cell r="B8005" t="str">
            <v>CRUZETA DE CONCRETO LEVE, COMP. 2000 MM SECAO, 90 X 90 MM</v>
          </cell>
          <cell r="C8005" t="str">
            <v xml:space="preserve">UN    </v>
          </cell>
          <cell r="D8005">
            <v>73.16</v>
          </cell>
        </row>
        <row r="8006">
          <cell r="A8006">
            <v>10510</v>
          </cell>
          <cell r="B8006" t="str">
            <v>CRUZETA DE EUCALIPTO TRATADO, OU EQUIVALENTE DA REGIAO, *2,4* M, SECAO *9 X 11,5* CM</v>
          </cell>
          <cell r="C8006" t="str">
            <v xml:space="preserve">UN    </v>
          </cell>
          <cell r="D8006">
            <v>54.78</v>
          </cell>
        </row>
        <row r="8007">
          <cell r="A8007">
            <v>1649</v>
          </cell>
          <cell r="B8007" t="str">
            <v>CRUZETA DE FERRO GALVANIZADO, COM ROSCA BSP, DE 1 1/2"</v>
          </cell>
          <cell r="C8007" t="str">
            <v xml:space="preserve">UN    </v>
          </cell>
          <cell r="D8007">
            <v>45.6</v>
          </cell>
        </row>
        <row r="8008">
          <cell r="A8008">
            <v>1653</v>
          </cell>
          <cell r="B8008" t="str">
            <v>CRUZETA DE FERRO GALVANIZADO, COM ROSCA BSP, DE 1 1/4"</v>
          </cell>
          <cell r="C8008" t="str">
            <v xml:space="preserve">UN    </v>
          </cell>
          <cell r="D8008">
            <v>35.72</v>
          </cell>
        </row>
        <row r="8009">
          <cell r="A8009">
            <v>1647</v>
          </cell>
          <cell r="B8009" t="str">
            <v>CRUZETA DE FERRO GALVANIZADO, COM ROSCA BSP, DE 1/2"</v>
          </cell>
          <cell r="C8009" t="str">
            <v xml:space="preserve">UN    </v>
          </cell>
          <cell r="D8009">
            <v>12.79</v>
          </cell>
        </row>
        <row r="8010">
          <cell r="A8010">
            <v>1648</v>
          </cell>
          <cell r="B8010" t="str">
            <v>CRUZETA DE FERRO GALVANIZADO, COM ROSCA BSP, DE 1"</v>
          </cell>
          <cell r="C8010" t="str">
            <v xml:space="preserve">UN    </v>
          </cell>
          <cell r="D8010">
            <v>24.56</v>
          </cell>
        </row>
        <row r="8011">
          <cell r="A8011">
            <v>1651</v>
          </cell>
          <cell r="B8011" t="str">
            <v>CRUZETA DE FERRO GALVANIZADO, COM ROSCA BSP, DE 2 1/2"</v>
          </cell>
          <cell r="C8011" t="str">
            <v xml:space="preserve">UN    </v>
          </cell>
          <cell r="D8011">
            <v>113.94</v>
          </cell>
        </row>
        <row r="8012">
          <cell r="A8012">
            <v>1650</v>
          </cell>
          <cell r="B8012" t="str">
            <v>CRUZETA DE FERRO GALVANIZADO, COM ROSCA BSP, DE 2"</v>
          </cell>
          <cell r="C8012" t="str">
            <v xml:space="preserve">UN    </v>
          </cell>
          <cell r="D8012">
            <v>62.98</v>
          </cell>
        </row>
        <row r="8013">
          <cell r="A8013">
            <v>1654</v>
          </cell>
          <cell r="B8013" t="str">
            <v>CRUZETA DE FERRO GALVANIZADO, COM ROSCA BSP, DE 3/4"</v>
          </cell>
          <cell r="C8013" t="str">
            <v xml:space="preserve">UN    </v>
          </cell>
          <cell r="D8013">
            <v>17.55</v>
          </cell>
        </row>
        <row r="8014">
          <cell r="A8014">
            <v>1652</v>
          </cell>
          <cell r="B8014" t="str">
            <v>CRUZETA DE FERRO GALVANIZADO, COM ROSCA BSP, DE 3"</v>
          </cell>
          <cell r="C8014" t="str">
            <v xml:space="preserve">UN    </v>
          </cell>
          <cell r="D8014">
            <v>163.53</v>
          </cell>
        </row>
        <row r="8015">
          <cell r="A8015">
            <v>1747</v>
          </cell>
          <cell r="B8015" t="str">
            <v>CUBA ACO INOX (AISI 304) DE EMBUTIR COM VALVULA DE 3 1/2 ", DE *56 X 33 X 12* CM</v>
          </cell>
          <cell r="C8015" t="str">
            <v xml:space="preserve">UN    </v>
          </cell>
          <cell r="D8015">
            <v>127.55</v>
          </cell>
        </row>
        <row r="8016">
          <cell r="A8016">
            <v>1744</v>
          </cell>
          <cell r="B8016" t="str">
            <v>CUBA ACO INOX (AISI 304) DE EMBUTIR COM VALVULA 3 1/2 ", DE *40 X 34 X 12* CM</v>
          </cell>
          <cell r="C8016" t="str">
            <v xml:space="preserve">UN    </v>
          </cell>
          <cell r="D8016">
            <v>88.34</v>
          </cell>
        </row>
        <row r="8017">
          <cell r="A8017">
            <v>1743</v>
          </cell>
          <cell r="B8017" t="str">
            <v>CUBA ACO INOX (AISI 304) DE EMBUTIR COM VALVULA 3 1/2 ", DE *46 X 30 X 12* CM</v>
          </cell>
          <cell r="C8017" t="str">
            <v xml:space="preserve">UN    </v>
          </cell>
          <cell r="D8017">
            <v>116.01</v>
          </cell>
        </row>
        <row r="8018">
          <cell r="A8018">
            <v>7241</v>
          </cell>
          <cell r="B8018" t="str">
            <v>CUMEEIRA ALUMINIO ONDULADA, COMPRIMENTO = *1,12* M, E = 0,8 MM</v>
          </cell>
          <cell r="C8018" t="str">
            <v xml:space="preserve">M2    </v>
          </cell>
          <cell r="D8018">
            <v>52.59</v>
          </cell>
        </row>
        <row r="8019">
          <cell r="A8019">
            <v>39640</v>
          </cell>
          <cell r="B8019" t="str">
            <v>CUMEEIRA ARTICULADA (ABA INFERIOR) PARA TELHA ONDULADA DE FIBROCIMENTO E = 4 MM, ABA *330* MM, COMPRIMENTO 500 MM (SEM AMIANTO)</v>
          </cell>
          <cell r="C8019" t="str">
            <v xml:space="preserve">UN    </v>
          </cell>
          <cell r="D8019">
            <v>5.17</v>
          </cell>
        </row>
        <row r="8020">
          <cell r="A8020">
            <v>11013</v>
          </cell>
          <cell r="B8020" t="str">
            <v>CUMEEIRA ARTICULADA (ABA INTERNA INFERIOR OU EXTERNA SUPERIOR) PARA TELHA ESTRUTURAL DE FIBROCIMENTO, 1 ABA, E = 6 MM (SEM AMIANTO)</v>
          </cell>
          <cell r="C8020" t="str">
            <v xml:space="preserve">UN    </v>
          </cell>
          <cell r="D8020">
            <v>10.65</v>
          </cell>
        </row>
        <row r="8021">
          <cell r="A8021">
            <v>11017</v>
          </cell>
          <cell r="B8021" t="str">
            <v>CUMEEIRA ARTICULADA (ABA SUPERIOR) PARA TELHA ONDULADA DE FIBROCIMENTO E = 4 MM, ABA *330* MM, COMPRIMENTO 500 MM (SEM AMIANTO)</v>
          </cell>
          <cell r="C8021" t="str">
            <v xml:space="preserve">UN    </v>
          </cell>
          <cell r="D8021">
            <v>4.54</v>
          </cell>
        </row>
        <row r="8022">
          <cell r="A8022">
            <v>20236</v>
          </cell>
          <cell r="B8022" t="str">
            <v>CUMEEIRA ARTICULADA (PAR) PARA TELHA ONDULADA DE FIBROCIMENTO, E = 6 MM, ABA 350 MM, COMPRIMENTO 1100 MM (SEM AMIANTO)</v>
          </cell>
          <cell r="C8022" t="str">
            <v xml:space="preserve">UN    </v>
          </cell>
          <cell r="D8022">
            <v>20.02</v>
          </cell>
        </row>
        <row r="8023">
          <cell r="A8023">
            <v>7215</v>
          </cell>
          <cell r="B8023" t="str">
            <v>CUMEEIRA NORMAL PARA TELHA ESTRUTURAL DE FIBROCIMENTO 1 ABA, E = 6 MM, COMPRIMENTO 608 MM (SEM AMIANTO)</v>
          </cell>
          <cell r="C8023" t="str">
            <v xml:space="preserve">UN    </v>
          </cell>
          <cell r="D8023">
            <v>17.14</v>
          </cell>
        </row>
        <row r="8024">
          <cell r="A8024">
            <v>7216</v>
          </cell>
          <cell r="B8024" t="str">
            <v>CUMEEIRA NORMAL PARA TELHA ESTRUTURAL DE FIBROCIMENTO 2 ABAS, E = 6 MM, DE 1050 X 935 MM (SEM AMIANTO)</v>
          </cell>
          <cell r="C8024" t="str">
            <v xml:space="preserve">UN    </v>
          </cell>
          <cell r="D8024">
            <v>71.650000000000006</v>
          </cell>
        </row>
        <row r="8025">
          <cell r="A8025">
            <v>20235</v>
          </cell>
          <cell r="B8025" t="str">
            <v>CUMEEIRA NORMAL PARA TELHA ONDULADA DE FIBROCIMENTO, E = 6 MM, ABA 300 MM, COMPRIMENTO 1100 MM (SEM AMIANTO)</v>
          </cell>
          <cell r="C8025" t="str">
            <v xml:space="preserve">UN    </v>
          </cell>
          <cell r="D8025">
            <v>36.229999999999997</v>
          </cell>
        </row>
        <row r="8026">
          <cell r="A8026">
            <v>7181</v>
          </cell>
          <cell r="B8026" t="str">
            <v>CUMEEIRA PARA TELHA CERAMICA, COMPRIMENTO DE *41* CM, RENDIMENTO DE *3* TELHAS/M</v>
          </cell>
          <cell r="C8026" t="str">
            <v xml:space="preserve">UN    </v>
          </cell>
          <cell r="D8026">
            <v>2.39</v>
          </cell>
        </row>
        <row r="8027">
          <cell r="A8027">
            <v>40866</v>
          </cell>
          <cell r="B8027" t="str">
            <v>CUMEEIRA PARA TELHA DE CONCRETO, PARA 2 AGUAS DE TELHADO, COR CINZA, RENDIMENTO DE *3* TELHAS/M (COLETADO CAIXA)</v>
          </cell>
          <cell r="C8027" t="str">
            <v xml:space="preserve">UN    </v>
          </cell>
          <cell r="D8027">
            <v>4.9800000000000004</v>
          </cell>
        </row>
        <row r="8028">
          <cell r="A8028">
            <v>7214</v>
          </cell>
          <cell r="B8028" t="str">
            <v>CUMEEIRA SHED PARA TELHA ONDULADA DE FIBROCIMENTO, E = 6 MM, ABA 280 MM, COMPRIMENTO 1100 MM (SEM AMIANTO)</v>
          </cell>
          <cell r="C8028" t="str">
            <v xml:space="preserve">UN    </v>
          </cell>
          <cell r="D8028">
            <v>24.55</v>
          </cell>
        </row>
        <row r="8029">
          <cell r="A8029">
            <v>7219</v>
          </cell>
          <cell r="B8029" t="str">
            <v>CUMEEIRA UNIVERSAL PARA TELHA ONDULADA DE FIBROCIMENTO, E = 6 MM, ABA 210 MM, COMPRIMENTO 1100 MM (SEM AMIANTO)</v>
          </cell>
          <cell r="C8029" t="str">
            <v xml:space="preserve">UN    </v>
          </cell>
          <cell r="D8029">
            <v>25.41</v>
          </cell>
        </row>
        <row r="8030">
          <cell r="A8030">
            <v>37972</v>
          </cell>
          <cell r="B8030" t="str">
            <v>CURVA CPVC, 90 GRAUS, SOLDAVEL, 22 MM, PARA AGUA QUENTE</v>
          </cell>
          <cell r="C8030" t="str">
            <v xml:space="preserve">UN    </v>
          </cell>
          <cell r="D8030">
            <v>4.6100000000000003</v>
          </cell>
        </row>
        <row r="8031">
          <cell r="A8031">
            <v>37973</v>
          </cell>
          <cell r="B8031" t="str">
            <v>CURVA CPVC, 90 GRAUS, SOLDAVEL, 28 MM, PARA AGUA QUENTE</v>
          </cell>
          <cell r="C8031" t="str">
            <v xml:space="preserve">UN    </v>
          </cell>
          <cell r="D8031">
            <v>7.38</v>
          </cell>
        </row>
        <row r="8032">
          <cell r="A8032">
            <v>37971</v>
          </cell>
          <cell r="B8032" t="str">
            <v>CURVA CPVC, 90 GRAUS, SOLDAVEL,15 MM, PARA AGUA QUENTE</v>
          </cell>
          <cell r="C8032" t="str">
            <v xml:space="preserve">UN    </v>
          </cell>
          <cell r="D8032">
            <v>2.77</v>
          </cell>
        </row>
        <row r="8033">
          <cell r="A8033">
            <v>20094</v>
          </cell>
          <cell r="B8033" t="str">
            <v>CURVA CURTA PVC, PB, JE, 45 GRAUS, DN 100 MM, PARA REDE COLETORA ESGOTO (NBR 10569)</v>
          </cell>
          <cell r="C8033" t="str">
            <v xml:space="preserve">UN    </v>
          </cell>
          <cell r="D8033">
            <v>11.3</v>
          </cell>
        </row>
        <row r="8034">
          <cell r="A8034">
            <v>20095</v>
          </cell>
          <cell r="B8034" t="str">
            <v>CURVA CURTA PVC, PB, JE, 90 GRAUS, DN 100 MM, PARA REDE COLETORA ESGOTO (NBR 10569)</v>
          </cell>
          <cell r="C8034" t="str">
            <v xml:space="preserve">UN    </v>
          </cell>
          <cell r="D8034">
            <v>14.39</v>
          </cell>
        </row>
        <row r="8035">
          <cell r="A8035">
            <v>1954</v>
          </cell>
          <cell r="B8035" t="str">
            <v>CURVA DE PVC 45 GRAUS, SOLDAVEL, 110 MM, PARA AGUA FRIA PREDIAL (NBR 5648)</v>
          </cell>
          <cell r="C8035" t="str">
            <v xml:space="preserve">UN    </v>
          </cell>
          <cell r="D8035">
            <v>91.21</v>
          </cell>
        </row>
        <row r="8036">
          <cell r="A8036">
            <v>1926</v>
          </cell>
          <cell r="B8036" t="str">
            <v>CURVA DE PVC 45 GRAUS, SOLDAVEL, 20 MM, PARA AGUA FRIA PREDIAL (NBR 5648)</v>
          </cell>
          <cell r="C8036" t="str">
            <v xml:space="preserve">UN    </v>
          </cell>
          <cell r="D8036">
            <v>1.2</v>
          </cell>
        </row>
        <row r="8037">
          <cell r="A8037">
            <v>1927</v>
          </cell>
          <cell r="B8037" t="str">
            <v>CURVA DE PVC 45 GRAUS, SOLDAVEL, 25 MM, PARA AGUA FRIA PREDIAL (NBR 5648)</v>
          </cell>
          <cell r="C8037" t="str">
            <v xml:space="preserve">UN    </v>
          </cell>
          <cell r="D8037">
            <v>1.59</v>
          </cell>
        </row>
        <row r="8038">
          <cell r="A8038">
            <v>1923</v>
          </cell>
          <cell r="B8038" t="str">
            <v>CURVA DE PVC 45 GRAUS, SOLDAVEL, 32 MM, PARA AGUA FRIA PREDIAL (NBR 5648)</v>
          </cell>
          <cell r="C8038" t="str">
            <v xml:space="preserve">UN    </v>
          </cell>
          <cell r="D8038">
            <v>2.6</v>
          </cell>
        </row>
        <row r="8039">
          <cell r="A8039">
            <v>1929</v>
          </cell>
          <cell r="B8039" t="str">
            <v>CURVA DE PVC 45 GRAUS, SOLDAVEL, 40 MM, PARA AGUA FRIA PREDIAL (NBR 5648)</v>
          </cell>
          <cell r="C8039" t="str">
            <v xml:space="preserve">UN    </v>
          </cell>
          <cell r="D8039">
            <v>4.26</v>
          </cell>
        </row>
        <row r="8040">
          <cell r="A8040">
            <v>1930</v>
          </cell>
          <cell r="B8040" t="str">
            <v>CURVA DE PVC 45 GRAUS, SOLDAVEL, 50 MM, PARA AGUA FRIA PREDIAL (NBR 5648)</v>
          </cell>
          <cell r="C8040" t="str">
            <v xml:space="preserve">UN    </v>
          </cell>
          <cell r="D8040">
            <v>8.26</v>
          </cell>
        </row>
        <row r="8041">
          <cell r="A8041">
            <v>1924</v>
          </cell>
          <cell r="B8041" t="str">
            <v>CURVA DE PVC 45 GRAUS, SOLDAVEL, 60 MM, PARA AGUA FRIA PREDIAL (NBR 5648)</v>
          </cell>
          <cell r="C8041" t="str">
            <v xml:space="preserve">UN    </v>
          </cell>
          <cell r="D8041">
            <v>14.23</v>
          </cell>
        </row>
        <row r="8042">
          <cell r="A8042">
            <v>1922</v>
          </cell>
          <cell r="B8042" t="str">
            <v>CURVA DE PVC 45 GRAUS, SOLDAVEL, 75 MM, PARA AGUA FRIA PREDIAL (NBR 5648)</v>
          </cell>
          <cell r="C8042" t="str">
            <v xml:space="preserve">UN    </v>
          </cell>
          <cell r="D8042">
            <v>21.14</v>
          </cell>
        </row>
        <row r="8043">
          <cell r="A8043">
            <v>1953</v>
          </cell>
          <cell r="B8043" t="str">
            <v>CURVA DE PVC 45 GRAUS, SOLDAVEL, 85 MM, PARA AGUA FRIA PREDIAL (NBR 5648)</v>
          </cell>
          <cell r="C8043" t="str">
            <v xml:space="preserve">UN    </v>
          </cell>
          <cell r="D8043">
            <v>36.950000000000003</v>
          </cell>
        </row>
        <row r="8044">
          <cell r="A8044">
            <v>1962</v>
          </cell>
          <cell r="B8044" t="str">
            <v>CURVA DE PVC 90 GRAUS, SOLDAVEL, 110 MM, PARA AGUA FRIA PREDIAL (NBR 5648)</v>
          </cell>
          <cell r="C8044" t="str">
            <v xml:space="preserve">UN    </v>
          </cell>
          <cell r="D8044">
            <v>120.9</v>
          </cell>
        </row>
        <row r="8045">
          <cell r="A8045">
            <v>1955</v>
          </cell>
          <cell r="B8045" t="str">
            <v>CURVA DE PVC 90 GRAUS, SOLDAVEL, 20 MM, PARA AGUA FRIA PREDIAL (NBR 5648)</v>
          </cell>
          <cell r="C8045" t="str">
            <v xml:space="preserve">UN    </v>
          </cell>
          <cell r="D8045">
            <v>1.59</v>
          </cell>
        </row>
        <row r="8046">
          <cell r="A8046">
            <v>1956</v>
          </cell>
          <cell r="B8046" t="str">
            <v>CURVA DE PVC 90 GRAUS, SOLDAVEL, 25 MM, PARA AGUA FRIA PREDIAL (NBR 5648)</v>
          </cell>
          <cell r="C8046" t="str">
            <v xml:space="preserve">UN    </v>
          </cell>
          <cell r="D8046">
            <v>2.06</v>
          </cell>
        </row>
        <row r="8047">
          <cell r="A8047">
            <v>1957</v>
          </cell>
          <cell r="B8047" t="str">
            <v>CURVA DE PVC 90 GRAUS, SOLDAVEL, 32 MM, PARA AGUA FRIA PREDIAL (NBR 5648)</v>
          </cell>
          <cell r="C8047" t="str">
            <v xml:space="preserve">UN    </v>
          </cell>
          <cell r="D8047">
            <v>4.68</v>
          </cell>
        </row>
        <row r="8048">
          <cell r="A8048">
            <v>1958</v>
          </cell>
          <cell r="B8048" t="str">
            <v>CURVA DE PVC 90 GRAUS, SOLDAVEL, 40 MM, PARA AGUA FRIA PREDIAL (NBR 5648)</v>
          </cell>
          <cell r="C8048" t="str">
            <v xml:space="preserve">UN    </v>
          </cell>
          <cell r="D8048">
            <v>8.32</v>
          </cell>
        </row>
        <row r="8049">
          <cell r="A8049">
            <v>1959</v>
          </cell>
          <cell r="B8049" t="str">
            <v>CURVA DE PVC 90 GRAUS, SOLDAVEL, 50 MM, PARA AGUA FRIA PREDIAL (NBR 5648)</v>
          </cell>
          <cell r="C8049" t="str">
            <v xml:space="preserve">UN    </v>
          </cell>
          <cell r="D8049">
            <v>10.14</v>
          </cell>
        </row>
        <row r="8050">
          <cell r="A8050">
            <v>1925</v>
          </cell>
          <cell r="B8050" t="str">
            <v>CURVA DE PVC 90 GRAUS, SOLDAVEL, 60 MM, PARA AGUA FRIA PREDIAL (NBR 5648)</v>
          </cell>
          <cell r="C8050" t="str">
            <v xml:space="preserve">UN    </v>
          </cell>
          <cell r="D8050">
            <v>25.07</v>
          </cell>
        </row>
        <row r="8051">
          <cell r="A8051">
            <v>1960</v>
          </cell>
          <cell r="B8051" t="str">
            <v>CURVA DE PVC 90 GRAUS, SOLDAVEL, 75 MM, PARA AGUA FRIA PREDIAL (NBR 5648)</v>
          </cell>
          <cell r="C8051" t="str">
            <v xml:space="preserve">UN    </v>
          </cell>
          <cell r="D8051">
            <v>35.64</v>
          </cell>
        </row>
        <row r="8052">
          <cell r="A8052">
            <v>1961</v>
          </cell>
          <cell r="B8052" t="str">
            <v>CURVA DE PVC 90 GRAUS, SOLDAVEL, 85 MM, PARA AGUA FRIA PREDIAL (NBR 5648)</v>
          </cell>
          <cell r="C8052" t="str">
            <v xml:space="preserve">UN    </v>
          </cell>
          <cell r="D8052">
            <v>51.21</v>
          </cell>
        </row>
        <row r="8053">
          <cell r="A8053">
            <v>38426</v>
          </cell>
          <cell r="B8053" t="str">
            <v>CURVA DE PVC, 45 GRAUS, SERIE R, DN 100 MM, PARA ESGOTO PREDIAL</v>
          </cell>
          <cell r="C8053" t="str">
            <v xml:space="preserve">UN    </v>
          </cell>
          <cell r="D8053">
            <v>14.31</v>
          </cell>
        </row>
        <row r="8054">
          <cell r="A8054">
            <v>38423</v>
          </cell>
          <cell r="B8054" t="str">
            <v>CURVA DE PVC, 90 GRAUS, SERIE R, DN 100 MM, PARA ESGOTO PREDIAL</v>
          </cell>
          <cell r="C8054" t="str">
            <v xml:space="preserve">UN    </v>
          </cell>
          <cell r="D8054">
            <v>32.46</v>
          </cell>
        </row>
        <row r="8055">
          <cell r="A8055">
            <v>38421</v>
          </cell>
          <cell r="B8055" t="str">
            <v>CURVA DE PVC, 90 GRAUS, SERIE R, DN 50 MM, PARA ESGOTO PREDIAL</v>
          </cell>
          <cell r="C8055" t="str">
            <v xml:space="preserve">UN    </v>
          </cell>
          <cell r="D8055">
            <v>15.32</v>
          </cell>
        </row>
        <row r="8056">
          <cell r="A8056">
            <v>38422</v>
          </cell>
          <cell r="B8056" t="str">
            <v>CURVA DE PVC, 90 GRAUS, SERIE R, DN 75 MM, PARA ESGOTO PREDIAL</v>
          </cell>
          <cell r="C8056" t="str">
            <v xml:space="preserve">UN    </v>
          </cell>
          <cell r="D8056">
            <v>22.4</v>
          </cell>
        </row>
        <row r="8057">
          <cell r="A8057">
            <v>39866</v>
          </cell>
          <cell r="B8057" t="str">
            <v>CURVA DE TRANSPOSICAO BRONZE/LATAO (REF 736) SEM ANEL DE SOLDA, BOLSA X BOLSA, 15 MM</v>
          </cell>
          <cell r="C8057" t="str">
            <v xml:space="preserve">UN    </v>
          </cell>
          <cell r="D8057">
            <v>9.74</v>
          </cell>
        </row>
        <row r="8058">
          <cell r="A8058">
            <v>39867</v>
          </cell>
          <cell r="B8058" t="str">
            <v>CURVA DE TRANSPOSICAO BRONZE/LATAO (REF 736) SEM ANEL DE SOLDA, BOLSA X BOLSA, 22 MM</v>
          </cell>
          <cell r="C8058" t="str">
            <v xml:space="preserve">UN    </v>
          </cell>
          <cell r="D8058">
            <v>21.65</v>
          </cell>
        </row>
        <row r="8059">
          <cell r="A8059">
            <v>39868</v>
          </cell>
          <cell r="B8059" t="str">
            <v>CURVA DE TRANSPOSICAO BRONZE/LATAO (REF 736) SEM ANEL DE SOLDA, BOLSA X BOLSA, 28 MM</v>
          </cell>
          <cell r="C8059" t="str">
            <v xml:space="preserve">UN    </v>
          </cell>
          <cell r="D8059">
            <v>39.01</v>
          </cell>
        </row>
        <row r="8060">
          <cell r="A8060">
            <v>37999</v>
          </cell>
          <cell r="B8060" t="str">
            <v>CURVA DE TRANSPOSICAO, CPVC, SOLDAVEL, 15 MM</v>
          </cell>
          <cell r="C8060" t="str">
            <v xml:space="preserve">UN    </v>
          </cell>
          <cell r="D8060">
            <v>4.42</v>
          </cell>
        </row>
        <row r="8061">
          <cell r="A8061">
            <v>38000</v>
          </cell>
          <cell r="B8061" t="str">
            <v>CURVA DE TRANSPOSICAO, CPVC, SOLDAVEL, 22 MM</v>
          </cell>
          <cell r="C8061" t="str">
            <v xml:space="preserve">UN    </v>
          </cell>
          <cell r="D8061">
            <v>5.85</v>
          </cell>
        </row>
        <row r="8062">
          <cell r="A8062">
            <v>38129</v>
          </cell>
          <cell r="B8062" t="str">
            <v>CURVA DE TRANSPOSICAO, PVC SOLDAVEL, 20 MM, PARA AGUA FRIA PREDIAL</v>
          </cell>
          <cell r="C8062" t="str">
            <v xml:space="preserve">UN    </v>
          </cell>
          <cell r="D8062">
            <v>2.77</v>
          </cell>
        </row>
        <row r="8063">
          <cell r="A8063">
            <v>38025</v>
          </cell>
          <cell r="B8063" t="str">
            <v>CURVA DE TRANSPOSICAO, PVC, SOLDAVEL, 25 MM, PARA AGUA FRIA PREDIAL</v>
          </cell>
          <cell r="C8063" t="str">
            <v xml:space="preserve">UN    </v>
          </cell>
          <cell r="D8063">
            <v>4.63</v>
          </cell>
        </row>
        <row r="8064">
          <cell r="A8064">
            <v>38026</v>
          </cell>
          <cell r="B8064" t="str">
            <v>CURVA DE TRANSPOSICAO, PVC, SOLDAVEL, 32 MM, PARA AGUA FRIA PREDIAL</v>
          </cell>
          <cell r="C8064" t="str">
            <v xml:space="preserve">UN    </v>
          </cell>
          <cell r="D8064">
            <v>12.39</v>
          </cell>
        </row>
        <row r="8065">
          <cell r="A8065">
            <v>1858</v>
          </cell>
          <cell r="B8065" t="str">
            <v>CURVA LONGA PVC, PB, JE, 45 GRAUS, DN 100 MM, PARA REDE COLETORA ESGOTO (NBR 10569)</v>
          </cell>
          <cell r="C8065" t="str">
            <v xml:space="preserve">UN    </v>
          </cell>
          <cell r="D8065">
            <v>15.82</v>
          </cell>
        </row>
        <row r="8066">
          <cell r="A8066">
            <v>1844</v>
          </cell>
          <cell r="B8066" t="str">
            <v>CURVA LONGA PVC, PB, JE, 45 GRAUS, DN 150 MM, PARA REDE COLETORA ESGOTO (NBR 10569)</v>
          </cell>
          <cell r="C8066" t="str">
            <v xml:space="preserve">UN    </v>
          </cell>
          <cell r="D8066">
            <v>58.33</v>
          </cell>
        </row>
        <row r="8067">
          <cell r="A8067">
            <v>1863</v>
          </cell>
          <cell r="B8067" t="str">
            <v>CURVA LONGA PVC, PB, JE, 90 GRAUS, DN 100 MM, PARA REDE COLETORA ESGOTO (NBR 10569)</v>
          </cell>
          <cell r="C8067" t="str">
            <v xml:space="preserve">UN    </v>
          </cell>
          <cell r="D8067">
            <v>22.96</v>
          </cell>
        </row>
        <row r="8068">
          <cell r="A8068">
            <v>1865</v>
          </cell>
          <cell r="B8068" t="str">
            <v>CURVA LONGA PVC, PB, JE, 90 GRAUS, DN 150 MM, PARA REDE COLETORA ESGOTO (NBR 10569)</v>
          </cell>
          <cell r="C8068" t="str">
            <v xml:space="preserve">UN    </v>
          </cell>
          <cell r="D8068">
            <v>83.77</v>
          </cell>
        </row>
        <row r="8069">
          <cell r="A8069">
            <v>36355</v>
          </cell>
          <cell r="B8069" t="str">
            <v>CURVA PPR 90 GRAUS, DN 20 MM, PARA AGUA QUENTE PREDIAL</v>
          </cell>
          <cell r="C8069" t="str">
            <v xml:space="preserve">UN    </v>
          </cell>
          <cell r="D8069">
            <v>3.88</v>
          </cell>
        </row>
        <row r="8070">
          <cell r="A8070">
            <v>36356</v>
          </cell>
          <cell r="B8070" t="str">
            <v>CURVA PPR 90 GRAUS, DN 25 MM, PARA AGUA QUENTE PREDIAL</v>
          </cell>
          <cell r="C8070" t="str">
            <v xml:space="preserve">UN    </v>
          </cell>
          <cell r="D8070">
            <v>6.52</v>
          </cell>
        </row>
        <row r="8071">
          <cell r="A8071">
            <v>1932</v>
          </cell>
          <cell r="B8071" t="str">
            <v>CURVA PVC CURTA 90 G, DN 50 MM, PARA ESGOTO PREDIAL</v>
          </cell>
          <cell r="C8071" t="str">
            <v xml:space="preserve">UN    </v>
          </cell>
          <cell r="D8071">
            <v>5.53</v>
          </cell>
        </row>
        <row r="8072">
          <cell r="A8072">
            <v>1933</v>
          </cell>
          <cell r="B8072" t="str">
            <v>CURVA PVC CURTA 90 GRAUS, DN 40 MM, PARA ESGOTO PREDIAL</v>
          </cell>
          <cell r="C8072" t="str">
            <v xml:space="preserve">UN    </v>
          </cell>
          <cell r="D8072">
            <v>2.4300000000000002</v>
          </cell>
        </row>
        <row r="8073">
          <cell r="A8073">
            <v>1951</v>
          </cell>
          <cell r="B8073" t="str">
            <v>CURVA PVC CURTA 90 GRAUS, DN 75 MM, PARA ESGOTO PREDIAL</v>
          </cell>
          <cell r="C8073" t="str">
            <v xml:space="preserve">UN    </v>
          </cell>
          <cell r="D8073">
            <v>10.82</v>
          </cell>
        </row>
        <row r="8074">
          <cell r="A8074">
            <v>1966</v>
          </cell>
          <cell r="B8074" t="str">
            <v>CURVA PVC CURTA 90 GRAUS, 100 MM, PARA ESGOTO PREDIAL</v>
          </cell>
          <cell r="C8074" t="str">
            <v xml:space="preserve">UN    </v>
          </cell>
          <cell r="D8074">
            <v>12.44</v>
          </cell>
        </row>
        <row r="8075">
          <cell r="A8075">
            <v>1952</v>
          </cell>
          <cell r="B8075" t="str">
            <v>CURVA PVC LEVE, 90 GRAUS, COM PONTA E BOLSA LISA, DN 150 MM</v>
          </cell>
          <cell r="C8075" t="str">
            <v xml:space="preserve">UN    </v>
          </cell>
          <cell r="D8075">
            <v>46.74</v>
          </cell>
        </row>
        <row r="8076">
          <cell r="A8076">
            <v>20104</v>
          </cell>
          <cell r="B8076" t="str">
            <v>CURVA PVC LEVE, 90 GRAUS, COM PONTA E BOLSA LISA, DN 250 MM</v>
          </cell>
          <cell r="C8076" t="str">
            <v xml:space="preserve">UN    </v>
          </cell>
          <cell r="D8076">
            <v>345.39</v>
          </cell>
        </row>
        <row r="8077">
          <cell r="A8077">
            <v>20105</v>
          </cell>
          <cell r="B8077" t="str">
            <v>CURVA PVC LEVE, 90 GRAUS, COM PONTA E BOLSA LISA, DN 300 MM</v>
          </cell>
          <cell r="C8077" t="str">
            <v xml:space="preserve">UN    </v>
          </cell>
          <cell r="D8077">
            <v>537.98</v>
          </cell>
        </row>
        <row r="8078">
          <cell r="A8078">
            <v>1965</v>
          </cell>
          <cell r="B8078" t="str">
            <v>CURVA PVC LONGA 45 GRAUS, 100 MM, PARA ESGOTO PREDIAL</v>
          </cell>
          <cell r="C8078" t="str">
            <v xml:space="preserve">UN    </v>
          </cell>
          <cell r="D8078">
            <v>25.23</v>
          </cell>
        </row>
        <row r="8079">
          <cell r="A8079">
            <v>10765</v>
          </cell>
          <cell r="B8079" t="str">
            <v>CURVA PVC LONGA 45G, DN 50 MM, PARA ESGOTO PREDIAL</v>
          </cell>
          <cell r="C8079" t="str">
            <v xml:space="preserve">UN    </v>
          </cell>
          <cell r="D8079">
            <v>6.37</v>
          </cell>
        </row>
        <row r="8080">
          <cell r="A8080">
            <v>10767</v>
          </cell>
          <cell r="B8080" t="str">
            <v>CURVA PVC LONGA 45G, DN 75 MM, PARA ESGOTO PREDIAL</v>
          </cell>
          <cell r="C8080" t="str">
            <v xml:space="preserve">UN    </v>
          </cell>
          <cell r="D8080">
            <v>20.9</v>
          </cell>
        </row>
        <row r="8081">
          <cell r="A8081">
            <v>1970</v>
          </cell>
          <cell r="B8081" t="str">
            <v>CURVA PVC LONGA 90 GRAUS, 100 MM, PARA ESGOTO PREDIAL</v>
          </cell>
          <cell r="C8081" t="str">
            <v xml:space="preserve">UN    </v>
          </cell>
          <cell r="D8081">
            <v>26.19</v>
          </cell>
        </row>
        <row r="8082">
          <cell r="A8082">
            <v>1967</v>
          </cell>
          <cell r="B8082" t="str">
            <v>CURVA PVC LONGA 90 GRAUS, 40 MM, PARA ESGOTO PREDIAL</v>
          </cell>
          <cell r="C8082" t="str">
            <v xml:space="preserve">UN    </v>
          </cell>
          <cell r="D8082">
            <v>2.91</v>
          </cell>
        </row>
        <row r="8083">
          <cell r="A8083">
            <v>1968</v>
          </cell>
          <cell r="B8083" t="str">
            <v>CURVA PVC LONGA 90 GRAUS, 50 MM, PARA ESGOTO PREDIAL</v>
          </cell>
          <cell r="C8083" t="str">
            <v xml:space="preserve">UN    </v>
          </cell>
          <cell r="D8083">
            <v>6.1</v>
          </cell>
        </row>
        <row r="8084">
          <cell r="A8084">
            <v>1969</v>
          </cell>
          <cell r="B8084" t="str">
            <v>CURVA PVC LONGA 90 GRAUS, 75 MM, PARA ESGOTO PREDIAL</v>
          </cell>
          <cell r="C8084" t="str">
            <v xml:space="preserve">UN    </v>
          </cell>
          <cell r="D8084">
            <v>17.96</v>
          </cell>
        </row>
        <row r="8085">
          <cell r="A8085">
            <v>1839</v>
          </cell>
          <cell r="B8085" t="str">
            <v>CURVA PVC PBA, JE, PB, 22 GRAUS, DN 100 / DE 110 MM, PARA REDE AGUA (NBR 10351)</v>
          </cell>
          <cell r="C8085" t="str">
            <v xml:space="preserve">UN    </v>
          </cell>
          <cell r="D8085">
            <v>108.88</v>
          </cell>
        </row>
        <row r="8086">
          <cell r="A8086">
            <v>1835</v>
          </cell>
          <cell r="B8086" t="str">
            <v>CURVA PVC PBA, JE, PB, 22 GRAUS, DN 50 / DE 60 MM, PARA REDE AGUA (NBR 10351)</v>
          </cell>
          <cell r="C8086" t="str">
            <v xml:space="preserve">UN    </v>
          </cell>
          <cell r="D8086">
            <v>23.15</v>
          </cell>
        </row>
        <row r="8087">
          <cell r="A8087">
            <v>1823</v>
          </cell>
          <cell r="B8087" t="str">
            <v>CURVA PVC PBA, JE, PB, 22 GRAUS, DN 75 / DE 85 MM, PARA REDE AGUA (NBR 10351)</v>
          </cell>
          <cell r="C8087" t="str">
            <v xml:space="preserve">UN    </v>
          </cell>
          <cell r="D8087">
            <v>44.76</v>
          </cell>
        </row>
        <row r="8088">
          <cell r="A8088">
            <v>1827</v>
          </cell>
          <cell r="B8088" t="str">
            <v>CURVA PVC PBA, JE, PB, 45 GRAUS, DN 100 / DE 110 MM, PARA REDE AGUA (NBR 10351)</v>
          </cell>
          <cell r="C8088" t="str">
            <v xml:space="preserve">UN    </v>
          </cell>
          <cell r="D8088">
            <v>107.82</v>
          </cell>
        </row>
        <row r="8089">
          <cell r="A8089">
            <v>1831</v>
          </cell>
          <cell r="B8089" t="str">
            <v>CURVA PVC PBA, JE, PB, 45 GRAUS, DN 50 / DE 60 MM, PARA REDE AGUA (NBR 10351)</v>
          </cell>
          <cell r="C8089" t="str">
            <v xml:space="preserve">UN    </v>
          </cell>
          <cell r="D8089">
            <v>23.54</v>
          </cell>
        </row>
        <row r="8090">
          <cell r="A8090">
            <v>1825</v>
          </cell>
          <cell r="B8090" t="str">
            <v>CURVA PVC PBA, JE, PB, 45 GRAUS, DN 75 / DE 85 MM, PARA REDE AGUA (NBR 10351)</v>
          </cell>
          <cell r="C8090" t="str">
            <v xml:space="preserve">UN    </v>
          </cell>
          <cell r="D8090">
            <v>58.09</v>
          </cell>
        </row>
        <row r="8091">
          <cell r="A8091">
            <v>1828</v>
          </cell>
          <cell r="B8091" t="str">
            <v>CURVA PVC PBA, JE, PB, 90 GRAUS, DN 100 / DE 110 MM, PARA REDE AGUA (NBR 10351)</v>
          </cell>
          <cell r="C8091" t="str">
            <v xml:space="preserve">UN    </v>
          </cell>
          <cell r="D8091">
            <v>131.58000000000001</v>
          </cell>
        </row>
        <row r="8092">
          <cell r="A8092">
            <v>1845</v>
          </cell>
          <cell r="B8092" t="str">
            <v>CURVA PVC PBA, JE, PB, 90 GRAUS, DN 50 / DE 60 MM, PARA REDE AGUA (NBR 10351)</v>
          </cell>
          <cell r="C8092" t="str">
            <v xml:space="preserve">UN    </v>
          </cell>
          <cell r="D8092">
            <v>29.5</v>
          </cell>
        </row>
        <row r="8093">
          <cell r="A8093">
            <v>1824</v>
          </cell>
          <cell r="B8093" t="str">
            <v>CURVA PVC PBA, JE, PB, 90 GRAUS, DN 75 / DE 85 MM, PARA REDE AGUA (NBR 10351)</v>
          </cell>
          <cell r="C8093" t="str">
            <v xml:space="preserve">UN    </v>
          </cell>
          <cell r="D8093">
            <v>69.64</v>
          </cell>
        </row>
        <row r="8094">
          <cell r="A8094">
            <v>1941</v>
          </cell>
          <cell r="B8094" t="str">
            <v>CURVA PVC 90 GRAUS, ROSCAVEL, 1 1/2",  AGUA FRIA PREDIAL</v>
          </cell>
          <cell r="C8094" t="str">
            <v xml:space="preserve">UN    </v>
          </cell>
          <cell r="D8094">
            <v>17.87</v>
          </cell>
        </row>
        <row r="8095">
          <cell r="A8095">
            <v>1940</v>
          </cell>
          <cell r="B8095" t="str">
            <v>CURVA PVC 90 GRAUS, ROSCAVEL, 1 1/4",  AGUA FRIA PREDIAL</v>
          </cell>
          <cell r="C8095" t="str">
            <v xml:space="preserve">UN    </v>
          </cell>
          <cell r="D8095">
            <v>13.5</v>
          </cell>
        </row>
        <row r="8096">
          <cell r="A8096">
            <v>1937</v>
          </cell>
          <cell r="B8096" t="str">
            <v>CURVA PVC 90 GRAUS, ROSCAVEL, 1/2",  AGUA FRIA PREDIAL</v>
          </cell>
          <cell r="C8096" t="str">
            <v xml:space="preserve">UN    </v>
          </cell>
          <cell r="D8096">
            <v>2.8</v>
          </cell>
        </row>
        <row r="8097">
          <cell r="A8097">
            <v>1939</v>
          </cell>
          <cell r="B8097" t="str">
            <v>CURVA PVC 90 GRAUS, ROSCAVEL, 1",  AGUA FRIA PREDIAL</v>
          </cell>
          <cell r="C8097" t="str">
            <v xml:space="preserve">UN    </v>
          </cell>
          <cell r="D8097">
            <v>5.55</v>
          </cell>
        </row>
        <row r="8098">
          <cell r="A8098">
            <v>1942</v>
          </cell>
          <cell r="B8098" t="str">
            <v>CURVA PVC 90 GRAUS, ROSCAVEL, 2",  AGUA FRIA PREDIAL</v>
          </cell>
          <cell r="C8098" t="str">
            <v xml:space="preserve">UN    </v>
          </cell>
          <cell r="D8098">
            <v>25.5</v>
          </cell>
        </row>
        <row r="8099">
          <cell r="A8099">
            <v>1938</v>
          </cell>
          <cell r="B8099" t="str">
            <v>CURVA PVC 90 GRAUS, ROSCAVEL, 3/4",  AGUA FRIA PREDIAL</v>
          </cell>
          <cell r="C8099" t="str">
            <v xml:space="preserve">UN    </v>
          </cell>
          <cell r="D8099">
            <v>3.55</v>
          </cell>
        </row>
        <row r="8100">
          <cell r="A8100">
            <v>42692</v>
          </cell>
          <cell r="B8100" t="str">
            <v>CURVA PVC, BB, JE, 45 GRAUS, DN 200 MM, PARA TUBO CORRUGADO E/OU LISO, REDE COLETORA ESGOTO (NBR 10569)</v>
          </cell>
          <cell r="C8100" t="str">
            <v xml:space="preserve">UN    </v>
          </cell>
          <cell r="D8100">
            <v>185.86</v>
          </cell>
        </row>
        <row r="8101">
          <cell r="A8101">
            <v>42693</v>
          </cell>
          <cell r="B8101" t="str">
            <v>CURVA PVC, BB, JE, 45 GRAUS, DN 250 MM, PARA TUBO CORRUGADO E/OU LISO, REDE COLETORA ESGOTO (NBR 10569)</v>
          </cell>
          <cell r="C8101" t="str">
            <v xml:space="preserve">UN    </v>
          </cell>
          <cell r="D8101">
            <v>305.72000000000003</v>
          </cell>
        </row>
        <row r="8102">
          <cell r="A8102">
            <v>42695</v>
          </cell>
          <cell r="B8102" t="str">
            <v>CURVA PVC, BB, JE, 90 GRAUS, DN 200 MM, PARA TUBO CORRUGADO E/OU LISO, REDE COLETORA ESGOTO (NBR 10569)</v>
          </cell>
          <cell r="C8102" t="str">
            <v xml:space="preserve">UN    </v>
          </cell>
          <cell r="D8102">
            <v>232.46</v>
          </cell>
        </row>
        <row r="8103">
          <cell r="A8103">
            <v>42694</v>
          </cell>
          <cell r="B8103" t="str">
            <v>CURVA PVC, BB, JE, 90 GRAUS, DN 250 MM, PARA TUBO CORRUGADO E/OU LISO, REDE COLETORA ESGOTO (NBR 10569)</v>
          </cell>
          <cell r="C8103" t="str">
            <v xml:space="preserve">UN    </v>
          </cell>
          <cell r="D8103">
            <v>343.66</v>
          </cell>
        </row>
        <row r="8104">
          <cell r="A8104">
            <v>20097</v>
          </cell>
          <cell r="B8104" t="str">
            <v>CURVA PVC, SERIE R, 87.30 GRAUS, CURTA, 100 MM, PARA ESGOTO PREDIAL (PARA PE-DE-COLUNA)</v>
          </cell>
          <cell r="C8104" t="str">
            <v xml:space="preserve">UN    </v>
          </cell>
          <cell r="D8104">
            <v>24.74</v>
          </cell>
        </row>
        <row r="8105">
          <cell r="A8105">
            <v>20098</v>
          </cell>
          <cell r="B8105" t="str">
            <v>CURVA PVC, SERIE R, 87.30 GRAUS, CURTA, 150 MM, PARA ESGOTO PREDIAL (PARA PE-DE-COLUNA)</v>
          </cell>
          <cell r="C8105" t="str">
            <v xml:space="preserve">UN    </v>
          </cell>
          <cell r="D8105">
            <v>83.43</v>
          </cell>
        </row>
        <row r="8106">
          <cell r="A8106">
            <v>20096</v>
          </cell>
          <cell r="B8106" t="str">
            <v>CURVA PVC, SERIE R, 87.30 GRAUS, CURTA, 75 MM, PARA ESGOTO PREDIAL (PARA PE-DE-COLUNA)</v>
          </cell>
          <cell r="C8106" t="str">
            <v xml:space="preserve">UN    </v>
          </cell>
          <cell r="D8106">
            <v>16.190000000000001</v>
          </cell>
        </row>
        <row r="8107">
          <cell r="A8107">
            <v>1964</v>
          </cell>
          <cell r="B8107" t="str">
            <v>CURVA PVC, 45 GRAUS, CURTA, PB, DN 100 MM, PARA ESGOTO PREDIAL</v>
          </cell>
          <cell r="C8107" t="str">
            <v xml:space="preserve">UN    </v>
          </cell>
          <cell r="D8107">
            <v>14.96</v>
          </cell>
        </row>
        <row r="8108">
          <cell r="A8108">
            <v>1880</v>
          </cell>
          <cell r="B8108" t="str">
            <v>CURVA 135 GRAUS, DE PVC RIGIDO ROSCAVEL, DE 1", PARA ELETRODUTO</v>
          </cell>
          <cell r="C8108" t="str">
            <v xml:space="preserve">UN    </v>
          </cell>
          <cell r="D8108">
            <v>2.4700000000000002</v>
          </cell>
        </row>
        <row r="8109">
          <cell r="A8109">
            <v>39274</v>
          </cell>
          <cell r="B8109" t="str">
            <v>CURVA 135 GRAUS, DE PVC RIGIDO ROSCAVEL, DE 3/4", PARA ELETRODUTO</v>
          </cell>
          <cell r="C8109" t="str">
            <v xml:space="preserve">UN    </v>
          </cell>
          <cell r="D8109">
            <v>1.92</v>
          </cell>
        </row>
        <row r="8110">
          <cell r="A8110">
            <v>2628</v>
          </cell>
          <cell r="B8110" t="str">
            <v>CURVA 135 GRAUS, PARA ELETRODUTO, EM ACO GALVANIZADO ELETROLITICO, DIAMETRO DE 100 MM (4")</v>
          </cell>
          <cell r="C8110" t="str">
            <v xml:space="preserve">UN    </v>
          </cell>
          <cell r="D8110">
            <v>126.38</v>
          </cell>
        </row>
        <row r="8111">
          <cell r="A8111">
            <v>2622</v>
          </cell>
          <cell r="B8111" t="str">
            <v>CURVA 135 GRAUS, PARA ELETRODUTO, EM ACO GALVANIZADO ELETROLITICO, DIAMETRO DE 15 MM (1/2")</v>
          </cell>
          <cell r="C8111" t="str">
            <v xml:space="preserve">UN    </v>
          </cell>
          <cell r="D8111">
            <v>3</v>
          </cell>
        </row>
        <row r="8112">
          <cell r="A8112">
            <v>2623</v>
          </cell>
          <cell r="B8112" t="str">
            <v>CURVA 135 GRAUS, PARA ELETRODUTO, EM ACO GALVANIZADO ELETROLITICO, DIAMETRO DE 20 MM (3/4")</v>
          </cell>
          <cell r="C8112" t="str">
            <v xml:space="preserve">UN    </v>
          </cell>
          <cell r="D8112">
            <v>3.61</v>
          </cell>
        </row>
        <row r="8113">
          <cell r="A8113">
            <v>2624</v>
          </cell>
          <cell r="B8113" t="str">
            <v>CURVA 135 GRAUS, PARA ELETRODUTO, EM ACO GALVANIZADO ELETROLITICO, DIAMETRO DE 25 MM (1")</v>
          </cell>
          <cell r="C8113" t="str">
            <v xml:space="preserve">UN    </v>
          </cell>
          <cell r="D8113">
            <v>5.74</v>
          </cell>
        </row>
        <row r="8114">
          <cell r="A8114">
            <v>2625</v>
          </cell>
          <cell r="B8114" t="str">
            <v>CURVA 135 GRAUS, PARA ELETRODUTO, EM ACO GALVANIZADO ELETROLITICO, DIAMETRO DE 32 MM (1 1/4")</v>
          </cell>
          <cell r="C8114" t="str">
            <v xml:space="preserve">UN    </v>
          </cell>
          <cell r="D8114">
            <v>12.12</v>
          </cell>
        </row>
        <row r="8115">
          <cell r="A8115">
            <v>2626</v>
          </cell>
          <cell r="B8115" t="str">
            <v>CURVA 135 GRAUS, PARA ELETRODUTO, EM ACO GALVANIZADO ELETROLITICO, DIAMETRO DE 40 MM (1 1/2")</v>
          </cell>
          <cell r="C8115" t="str">
            <v xml:space="preserve">UN    </v>
          </cell>
          <cell r="D8115">
            <v>17.77</v>
          </cell>
        </row>
        <row r="8116">
          <cell r="A8116">
            <v>2630</v>
          </cell>
          <cell r="B8116" t="str">
            <v>CURVA 135 GRAUS, PARA ELETRODUTO, EM ACO GALVANIZADO ELETROLITICO, DIAMETRO DE 50 MM (2")</v>
          </cell>
          <cell r="C8116" t="str">
            <v xml:space="preserve">UN    </v>
          </cell>
          <cell r="D8116">
            <v>27.02</v>
          </cell>
        </row>
        <row r="8117">
          <cell r="A8117">
            <v>2627</v>
          </cell>
          <cell r="B8117" t="str">
            <v>CURVA 135 GRAUS, PARA ELETRODUTO, EM ACO GALVANIZADO ELETROLITICO, DIAMETRO DE 65 MM (2 1/2")</v>
          </cell>
          <cell r="C8117" t="str">
            <v xml:space="preserve">UN    </v>
          </cell>
          <cell r="D8117">
            <v>47.6</v>
          </cell>
        </row>
        <row r="8118">
          <cell r="A8118">
            <v>2629</v>
          </cell>
          <cell r="B8118" t="str">
            <v>CURVA 135 GRAUS, PARA ELETRODUTO, EM ACO GALVANIZADO ELETROLITICO, DIAMETRO DE 80 MM (3")</v>
          </cell>
          <cell r="C8118" t="str">
            <v xml:space="preserve">UN    </v>
          </cell>
          <cell r="D8118">
            <v>64.38</v>
          </cell>
        </row>
        <row r="8119">
          <cell r="A8119">
            <v>12033</v>
          </cell>
          <cell r="B8119" t="str">
            <v>CURVA 180 GRAUS, DE PVC RIGIDO ROSCAVEL, DE 1 1/2", PARA ELETRODUTO</v>
          </cell>
          <cell r="C8119" t="str">
            <v xml:space="preserve">UN    </v>
          </cell>
          <cell r="D8119">
            <v>7.9</v>
          </cell>
        </row>
        <row r="8120">
          <cell r="A8120">
            <v>40408</v>
          </cell>
          <cell r="B8120" t="str">
            <v>CURVA 180 GRAUS, DE PVC RIGIDO ROSCAVEL, DE 1 1/4", PARA ELETRODUTO</v>
          </cell>
          <cell r="C8120" t="str">
            <v xml:space="preserve">UN    </v>
          </cell>
          <cell r="D8120">
            <v>5.19</v>
          </cell>
        </row>
        <row r="8121">
          <cell r="A8121">
            <v>40409</v>
          </cell>
          <cell r="B8121" t="str">
            <v>CURVA 180 GRAUS, DE PVC RIGIDO ROSCAVEL, DE 1/2", PARA ELETRODUTO</v>
          </cell>
          <cell r="C8121" t="str">
            <v xml:space="preserve">UN    </v>
          </cell>
          <cell r="D8121">
            <v>1.83</v>
          </cell>
        </row>
        <row r="8122">
          <cell r="A8122">
            <v>39276</v>
          </cell>
          <cell r="B8122" t="str">
            <v>CURVA 180 GRAUS, DE PVC RIGIDO ROSCAVEL, DE 1", PARA ELETRODUTO</v>
          </cell>
          <cell r="C8122" t="str">
            <v xml:space="preserve">UN    </v>
          </cell>
          <cell r="D8122">
            <v>4.68</v>
          </cell>
        </row>
        <row r="8123">
          <cell r="A8123">
            <v>39277</v>
          </cell>
          <cell r="B8123" t="str">
            <v>CURVA 180 GRAUS, DE PVC RIGIDO ROSCAVEL, DE 2", PARA ELETRODUTO</v>
          </cell>
          <cell r="C8123" t="str">
            <v xml:space="preserve">UN    </v>
          </cell>
          <cell r="D8123">
            <v>12.63</v>
          </cell>
        </row>
        <row r="8124">
          <cell r="A8124">
            <v>12034</v>
          </cell>
          <cell r="B8124" t="str">
            <v>CURVA 180 GRAUS, DE PVC RIGIDO ROSCAVEL, DE 3/4", PARA ELETRODUTO</v>
          </cell>
          <cell r="C8124" t="str">
            <v xml:space="preserve">UN    </v>
          </cell>
          <cell r="D8124">
            <v>3.58</v>
          </cell>
        </row>
        <row r="8125">
          <cell r="A8125">
            <v>39879</v>
          </cell>
          <cell r="B8125" t="str">
            <v>CURVA 45 GRAUS DE COBRE (REF 606) SEM ANEL DE SOLDA, BOLSA X BOLSA, 15 MM</v>
          </cell>
          <cell r="C8125" t="str">
            <v xml:space="preserve">UN    </v>
          </cell>
          <cell r="D8125">
            <v>2.73</v>
          </cell>
        </row>
        <row r="8126">
          <cell r="A8126">
            <v>39880</v>
          </cell>
          <cell r="B8126" t="str">
            <v>CURVA 45 GRAUS DE COBRE (REF 606) SEM ANEL DE SOLDA, BOLSA X BOLSA, 22 MM</v>
          </cell>
          <cell r="C8126" t="str">
            <v xml:space="preserve">UN    </v>
          </cell>
          <cell r="D8126">
            <v>6.06</v>
          </cell>
        </row>
        <row r="8127">
          <cell r="A8127">
            <v>39881</v>
          </cell>
          <cell r="B8127" t="str">
            <v>CURVA 45 GRAUS DE COBRE (REF 606) SEM ANEL DE SOLDA, BOLSA X BOLSA, 28 MM</v>
          </cell>
          <cell r="C8127" t="str">
            <v xml:space="preserve">UN    </v>
          </cell>
          <cell r="D8127">
            <v>9.73</v>
          </cell>
        </row>
        <row r="8128">
          <cell r="A8128">
            <v>39882</v>
          </cell>
          <cell r="B8128" t="str">
            <v>CURVA 45 GRAUS DE COBRE (REF 606) SEM ANEL DE SOLDA, BOLSA X BOLSA, 35 MM</v>
          </cell>
          <cell r="C8128" t="str">
            <v xml:space="preserve">UN    </v>
          </cell>
          <cell r="D8128">
            <v>25.63</v>
          </cell>
        </row>
        <row r="8129">
          <cell r="A8129">
            <v>39883</v>
          </cell>
          <cell r="B8129" t="str">
            <v>CURVA 45 GRAUS DE COBRE (REF 606) SEM ANEL DE SOLDA, BOLSA X BOLSA, 42 MM</v>
          </cell>
          <cell r="C8129" t="str">
            <v xml:space="preserve">UN    </v>
          </cell>
          <cell r="D8129">
            <v>40.93</v>
          </cell>
        </row>
        <row r="8130">
          <cell r="A8130">
            <v>39884</v>
          </cell>
          <cell r="B8130" t="str">
            <v>CURVA 45 GRAUS DE COBRE (REF 606) SEM ANEL DE SOLDA, BOLSA X BOLSA, 54 MM</v>
          </cell>
          <cell r="C8130" t="str">
            <v xml:space="preserve">UN    </v>
          </cell>
          <cell r="D8130">
            <v>60.8</v>
          </cell>
        </row>
        <row r="8131">
          <cell r="A8131">
            <v>39885</v>
          </cell>
          <cell r="B8131" t="str">
            <v>CURVA 45 GRAUS DE COBRE (REF 606) SEM ANEL DE SOLDA, BOLSA X BOLSA, 66 MM</v>
          </cell>
          <cell r="C8131" t="str">
            <v xml:space="preserve">UN    </v>
          </cell>
          <cell r="D8131">
            <v>144.49</v>
          </cell>
        </row>
        <row r="8132">
          <cell r="A8132">
            <v>1777</v>
          </cell>
          <cell r="B8132" t="str">
            <v>CURVA 45 GRAUS DE FERRO GALVANIZADO, COM ROSCA BSP FEMEA, DE 1 1/2"</v>
          </cell>
          <cell r="C8132" t="str">
            <v xml:space="preserve">UN    </v>
          </cell>
          <cell r="D8132">
            <v>49.17</v>
          </cell>
        </row>
        <row r="8133">
          <cell r="A8133">
            <v>1819</v>
          </cell>
          <cell r="B8133" t="str">
            <v>CURVA 45 GRAUS DE FERRO GALVANIZADO, COM ROSCA BSP FEMEA, DE 1 1/4"</v>
          </cell>
          <cell r="C8133" t="str">
            <v xml:space="preserve">UN    </v>
          </cell>
          <cell r="D8133">
            <v>35.770000000000003</v>
          </cell>
        </row>
        <row r="8134">
          <cell r="A8134">
            <v>1775</v>
          </cell>
          <cell r="B8134" t="str">
            <v>CURVA 45 GRAUS DE FERRO GALVANIZADO, COM ROSCA BSP FEMEA, DE 1/2"</v>
          </cell>
          <cell r="C8134" t="str">
            <v xml:space="preserve">UN    </v>
          </cell>
          <cell r="D8134">
            <v>10.7</v>
          </cell>
        </row>
        <row r="8135">
          <cell r="A8135">
            <v>1776</v>
          </cell>
          <cell r="B8135" t="str">
            <v>CURVA 45 GRAUS DE FERRO GALVANIZADO, COM ROSCA BSP FEMEA, DE 1"</v>
          </cell>
          <cell r="C8135" t="str">
            <v xml:space="preserve">UN    </v>
          </cell>
          <cell r="D8135">
            <v>29.1</v>
          </cell>
        </row>
        <row r="8136">
          <cell r="A8136">
            <v>1778</v>
          </cell>
          <cell r="B8136" t="str">
            <v>CURVA 45 GRAUS DE FERRO GALVANIZADO, COM ROSCA BSP FEMEA, DE 2 1/2"</v>
          </cell>
          <cell r="C8136" t="str">
            <v xml:space="preserve">UN    </v>
          </cell>
          <cell r="D8136">
            <v>119.02</v>
          </cell>
        </row>
        <row r="8137">
          <cell r="A8137">
            <v>1818</v>
          </cell>
          <cell r="B8137" t="str">
            <v>CURVA 45 GRAUS DE FERRO GALVANIZADO, COM ROSCA BSP FEMEA, DE 2"</v>
          </cell>
          <cell r="C8137" t="str">
            <v xml:space="preserve">UN    </v>
          </cell>
          <cell r="D8137">
            <v>79</v>
          </cell>
        </row>
        <row r="8138">
          <cell r="A8138">
            <v>1820</v>
          </cell>
          <cell r="B8138" t="str">
            <v>CURVA 45 GRAUS DE FERRO GALVANIZADO, COM ROSCA BSP FEMEA, DE 3/4"</v>
          </cell>
          <cell r="C8138" t="str">
            <v xml:space="preserve">UN    </v>
          </cell>
          <cell r="D8138">
            <v>15.45</v>
          </cell>
        </row>
        <row r="8139">
          <cell r="A8139">
            <v>1779</v>
          </cell>
          <cell r="B8139" t="str">
            <v>CURVA 45 GRAUS DE FERRO GALVANIZADO, COM ROSCA BSP FEMEA, DE 3"</v>
          </cell>
          <cell r="C8139" t="str">
            <v xml:space="preserve">UN    </v>
          </cell>
          <cell r="D8139">
            <v>173.09</v>
          </cell>
        </row>
        <row r="8140">
          <cell r="A8140">
            <v>1780</v>
          </cell>
          <cell r="B8140" t="str">
            <v>CURVA 45 GRAUS DE FERRO GALVANIZADO, COM ROSCA BSP FEMEA, DE 4"</v>
          </cell>
          <cell r="C8140" t="str">
            <v xml:space="preserve">UN    </v>
          </cell>
          <cell r="D8140">
            <v>356.84</v>
          </cell>
        </row>
        <row r="8141">
          <cell r="A8141">
            <v>1783</v>
          </cell>
          <cell r="B8141" t="str">
            <v>CURVA 45 GRAUS DE FERRO GALVANIZADO, COM ROSCA BSP MACHO/FEMEA, DE 1 1/2"</v>
          </cell>
          <cell r="C8141" t="str">
            <v xml:space="preserve">UN    </v>
          </cell>
          <cell r="D8141">
            <v>37.729999999999997</v>
          </cell>
        </row>
        <row r="8142">
          <cell r="A8142">
            <v>1782</v>
          </cell>
          <cell r="B8142" t="str">
            <v>CURVA 45 GRAUS DE FERRO GALVANIZADO, COM ROSCA BSP MACHO/FEMEA, DE 1 1/4"</v>
          </cell>
          <cell r="C8142" t="str">
            <v xml:space="preserve">UN    </v>
          </cell>
          <cell r="D8142">
            <v>29.83</v>
          </cell>
        </row>
        <row r="8143">
          <cell r="A8143">
            <v>1817</v>
          </cell>
          <cell r="B8143" t="str">
            <v>CURVA 45 GRAUS DE FERRO GALVANIZADO, COM ROSCA BSP MACHO/FEMEA, DE 1/2"</v>
          </cell>
          <cell r="C8143" t="str">
            <v xml:space="preserve">UN    </v>
          </cell>
          <cell r="D8143">
            <v>8.89</v>
          </cell>
        </row>
        <row r="8144">
          <cell r="A8144">
            <v>1781</v>
          </cell>
          <cell r="B8144" t="str">
            <v>CURVA 45 GRAUS DE FERRO GALVANIZADO, COM ROSCA BSP MACHO/FEMEA, DE 1"</v>
          </cell>
          <cell r="C8144" t="str">
            <v xml:space="preserve">UN    </v>
          </cell>
          <cell r="D8144">
            <v>19.43</v>
          </cell>
        </row>
        <row r="8145">
          <cell r="A8145">
            <v>1784</v>
          </cell>
          <cell r="B8145" t="str">
            <v>CURVA 45 GRAUS DE FERRO GALVANIZADO, COM ROSCA BSP MACHO/FEMEA, DE 2 1/2"</v>
          </cell>
          <cell r="C8145" t="str">
            <v xml:space="preserve">UN    </v>
          </cell>
          <cell r="D8145">
            <v>106.54</v>
          </cell>
        </row>
        <row r="8146">
          <cell r="A8146">
            <v>1810</v>
          </cell>
          <cell r="B8146" t="str">
            <v>CURVA 45 GRAUS DE FERRO GALVANIZADO, COM ROSCA BSP MACHO/FEMEA, DE 2"</v>
          </cell>
          <cell r="C8146" t="str">
            <v xml:space="preserve">UN    </v>
          </cell>
          <cell r="D8146">
            <v>59.09</v>
          </cell>
        </row>
        <row r="8147">
          <cell r="A8147">
            <v>1811</v>
          </cell>
          <cell r="B8147" t="str">
            <v>CURVA 45 GRAUS DE FERRO GALVANIZADO, COM ROSCA BSP MACHO/FEMEA, DE 3/4"</v>
          </cell>
          <cell r="C8147" t="str">
            <v xml:space="preserve">UN    </v>
          </cell>
          <cell r="D8147">
            <v>12.78</v>
          </cell>
        </row>
        <row r="8148">
          <cell r="A8148">
            <v>1812</v>
          </cell>
          <cell r="B8148" t="str">
            <v>CURVA 45 GRAUS DE FERRO GALVANIZADO, COM ROSCA BSP MACHO/FEMEA, DE 3"</v>
          </cell>
          <cell r="C8148" t="str">
            <v xml:space="preserve">UN    </v>
          </cell>
          <cell r="D8148">
            <v>149.16999999999999</v>
          </cell>
        </row>
        <row r="8149">
          <cell r="A8149">
            <v>40386</v>
          </cell>
          <cell r="B8149" t="str">
            <v>CURVA 45 GRAUS EM ACO CARBONO, SOLDAVEL, PRESSAO 3.000 LBS, DN 1 1/2"</v>
          </cell>
          <cell r="C8149" t="str">
            <v xml:space="preserve">UN    </v>
          </cell>
          <cell r="D8149">
            <v>41.43</v>
          </cell>
        </row>
        <row r="8150">
          <cell r="A8150">
            <v>40384</v>
          </cell>
          <cell r="B8150" t="str">
            <v>CURVA 45 GRAUS EM ACO CARBONO, SOLDAVEL, PRESSAO 3.000 LBS, DN 1 1/4"</v>
          </cell>
          <cell r="C8150" t="str">
            <v xml:space="preserve">UN    </v>
          </cell>
          <cell r="D8150">
            <v>28.37</v>
          </cell>
        </row>
        <row r="8151">
          <cell r="A8151">
            <v>40379</v>
          </cell>
          <cell r="B8151" t="str">
            <v>CURVA 45 GRAUS EM ACO CARBONO, SOLDAVEL, PRESSAO 3.000 LBS, DN 1/2"</v>
          </cell>
          <cell r="C8151" t="str">
            <v xml:space="preserve">UN    </v>
          </cell>
          <cell r="D8151">
            <v>9.8000000000000007</v>
          </cell>
        </row>
        <row r="8152">
          <cell r="A8152">
            <v>40423</v>
          </cell>
          <cell r="B8152" t="str">
            <v>CURVA 45 GRAUS EM ACO CARBONO, SOLDAVEL, PRESSAO 3.000 LBS, DN 1"</v>
          </cell>
          <cell r="C8152" t="str">
            <v xml:space="preserve">UN    </v>
          </cell>
          <cell r="D8152">
            <v>18.559999999999999</v>
          </cell>
        </row>
        <row r="8153">
          <cell r="A8153">
            <v>40389</v>
          </cell>
          <cell r="B8153" t="str">
            <v>CURVA 45 GRAUS EM ACO CARBONO, SOLDAVEL, PRESSAO 3.000 LBS, DN 2 1/2"</v>
          </cell>
          <cell r="C8153" t="str">
            <v xml:space="preserve">UN    </v>
          </cell>
          <cell r="D8153">
            <v>117.69</v>
          </cell>
        </row>
        <row r="8154">
          <cell r="A8154">
            <v>40388</v>
          </cell>
          <cell r="B8154" t="str">
            <v>CURVA 45 GRAUS EM ACO CARBONO, SOLDAVEL, PRESSAO 3.000 LBS, DN 2"</v>
          </cell>
          <cell r="C8154" t="str">
            <v xml:space="preserve">UN    </v>
          </cell>
          <cell r="D8154">
            <v>58.91</v>
          </cell>
        </row>
        <row r="8155">
          <cell r="A8155">
            <v>40381</v>
          </cell>
          <cell r="B8155" t="str">
            <v>CURVA 45 GRAUS EM ACO CARBONO, SOLDAVEL, PRESSAO 3.000 LBS, DN 3/4"</v>
          </cell>
          <cell r="C8155" t="str">
            <v xml:space="preserve">UN    </v>
          </cell>
          <cell r="D8155">
            <v>13.07</v>
          </cell>
        </row>
        <row r="8156">
          <cell r="A8156">
            <v>40391</v>
          </cell>
          <cell r="B8156" t="str">
            <v>CURVA 45 GRAUS EM ACO CARBONO, SOLDAVEL, PRESSAO 3.000 LBS, DN 3"</v>
          </cell>
          <cell r="C8156" t="str">
            <v xml:space="preserve">UN    </v>
          </cell>
          <cell r="D8156">
            <v>305.48</v>
          </cell>
        </row>
        <row r="8157">
          <cell r="A8157">
            <v>40414</v>
          </cell>
          <cell r="B8157" t="str">
            <v>CURVA 45 GRAUS RANHURADA EM FERRO FUNDIDO, DN 50 MM (2")</v>
          </cell>
          <cell r="C8157" t="str">
            <v xml:space="preserve">UN    </v>
          </cell>
          <cell r="D8157">
            <v>12.31</v>
          </cell>
        </row>
        <row r="8158">
          <cell r="A8158">
            <v>40416</v>
          </cell>
          <cell r="B8158" t="str">
            <v>CURVA 45 GRAUS RANHURADA EM FERRO FUNDIDO, DN 65 MM (2 1/2")</v>
          </cell>
          <cell r="C8158" t="str">
            <v xml:space="preserve">UN    </v>
          </cell>
          <cell r="D8158">
            <v>17.010000000000002</v>
          </cell>
        </row>
        <row r="8159">
          <cell r="A8159">
            <v>40418</v>
          </cell>
          <cell r="B8159" t="str">
            <v>CURVA 45 GRAUS RANHURADA EM FERRO FUNDIDO, DN 80 MM (3")</v>
          </cell>
          <cell r="C8159" t="str">
            <v xml:space="preserve">UN    </v>
          </cell>
          <cell r="D8159">
            <v>20.29</v>
          </cell>
        </row>
        <row r="8160">
          <cell r="A8160">
            <v>2615</v>
          </cell>
          <cell r="B8160" t="str">
            <v>CURVA 45 GRAUS, PARA ELETRODUTO, EM ACO GALVANIZADO ELETROLITICO, DIAMETRO DE 100 MM (4")</v>
          </cell>
          <cell r="C8160" t="str">
            <v xml:space="preserve">UN    </v>
          </cell>
          <cell r="D8160">
            <v>83.95</v>
          </cell>
        </row>
        <row r="8161">
          <cell r="A8161">
            <v>2635</v>
          </cell>
          <cell r="B8161" t="str">
            <v>CURVA 45 GRAUS, PARA ELETRODUTO, EM ACO GALVANIZADO ELETROLITICO, DIAMETRO DE 15 MM (1/2")</v>
          </cell>
          <cell r="C8161" t="str">
            <v xml:space="preserve">UN    </v>
          </cell>
          <cell r="D8161">
            <v>2.5</v>
          </cell>
        </row>
        <row r="8162">
          <cell r="A8162">
            <v>2609</v>
          </cell>
          <cell r="B8162" t="str">
            <v>CURVA 45 GRAUS, PARA ELETRODUTO, EM ACO GALVANIZADO ELETROLITICO, DIAMETRO DE 20 MM (3/4")</v>
          </cell>
          <cell r="C8162" t="str">
            <v xml:space="preserve">UN    </v>
          </cell>
          <cell r="D8162">
            <v>2.82</v>
          </cell>
        </row>
        <row r="8163">
          <cell r="A8163">
            <v>2634</v>
          </cell>
          <cell r="B8163" t="str">
            <v>CURVA 45 GRAUS, PARA ELETRODUTO, EM ACO GALVANIZADO ELETROLITICO, DIAMETRO DE 25 MM (1")</v>
          </cell>
          <cell r="C8163" t="str">
            <v xml:space="preserve">UN    </v>
          </cell>
          <cell r="D8163">
            <v>3.7</v>
          </cell>
        </row>
        <row r="8164">
          <cell r="A8164">
            <v>2611</v>
          </cell>
          <cell r="B8164" t="str">
            <v>CURVA 45 GRAUS, PARA ELETRODUTO, EM ACO GALVANIZADO ELETROLITICO, DIAMETRO DE 40 MM (1 1/2")</v>
          </cell>
          <cell r="C8164" t="str">
            <v xml:space="preserve">UN    </v>
          </cell>
          <cell r="D8164">
            <v>10.43</v>
          </cell>
        </row>
        <row r="8165">
          <cell r="A8165">
            <v>2612</v>
          </cell>
          <cell r="B8165" t="str">
            <v>CURVA 45 GRAUS, PARA ELETRODUTO, EM ACO GALVANIZADO ELETROLITICO, DIAMETRO DE 50 MM (2")</v>
          </cell>
          <cell r="C8165" t="str">
            <v xml:space="preserve">UN    </v>
          </cell>
          <cell r="D8165">
            <v>15.18</v>
          </cell>
        </row>
        <row r="8166">
          <cell r="A8166">
            <v>2613</v>
          </cell>
          <cell r="B8166" t="str">
            <v>CURVA 45 GRAUS, PARA ELETRODUTO, EM ACO GALVANIZADO ELETROLITICO, DIAMETRO DE 65 MM (2 1/2")</v>
          </cell>
          <cell r="C8166" t="str">
            <v xml:space="preserve">UN    </v>
          </cell>
          <cell r="D8166">
            <v>36.64</v>
          </cell>
        </row>
        <row r="8167">
          <cell r="A8167">
            <v>2614</v>
          </cell>
          <cell r="B8167" t="str">
            <v>CURVA 45 GRAUS, PARA ELETRODUTO, EM ACO GALVANIZADO ELETROLITICO, DIAMETRO DE 80 MM (3")</v>
          </cell>
          <cell r="C8167" t="str">
            <v xml:space="preserve">UN    </v>
          </cell>
          <cell r="D8167">
            <v>50.96</v>
          </cell>
        </row>
        <row r="8168">
          <cell r="A8168">
            <v>34359</v>
          </cell>
          <cell r="B8168" t="str">
            <v>CURVA 90 GRAUS DE BARRA CHATA EM ALUMINIO 3/4 " X 1/4 " X 300 MM</v>
          </cell>
          <cell r="C8168" t="str">
            <v xml:space="preserve">UN    </v>
          </cell>
          <cell r="D8168">
            <v>9.08</v>
          </cell>
        </row>
        <row r="8169">
          <cell r="A8169">
            <v>1789</v>
          </cell>
          <cell r="B8169" t="str">
            <v>CURVA 90 GRAUS DE FERRO GALVANIZADO, COM ROSCA BSP FEMEA, DE 1 1/2"</v>
          </cell>
          <cell r="C8169" t="str">
            <v xml:space="preserve">UN    </v>
          </cell>
          <cell r="D8169">
            <v>47.19</v>
          </cell>
        </row>
        <row r="8170">
          <cell r="A8170">
            <v>1788</v>
          </cell>
          <cell r="B8170" t="str">
            <v>CURVA 90 GRAUS DE FERRO GALVANIZADO, COM ROSCA BSP FEMEA, DE 1 1/4"</v>
          </cell>
          <cell r="C8170" t="str">
            <v xml:space="preserve">UN    </v>
          </cell>
          <cell r="D8170">
            <v>37.83</v>
          </cell>
        </row>
        <row r="8171">
          <cell r="A8171">
            <v>1786</v>
          </cell>
          <cell r="B8171" t="str">
            <v>CURVA 90 GRAUS DE FERRO GALVANIZADO, COM ROSCA BSP FEMEA, DE 1/2"</v>
          </cell>
          <cell r="C8171" t="str">
            <v xml:space="preserve">UN    </v>
          </cell>
          <cell r="D8171">
            <v>9.39</v>
          </cell>
        </row>
        <row r="8172">
          <cell r="A8172">
            <v>1787</v>
          </cell>
          <cell r="B8172" t="str">
            <v>CURVA 90 GRAUS DE FERRO GALVANIZADO, COM ROSCA BSP FEMEA, DE 1"</v>
          </cell>
          <cell r="C8172" t="str">
            <v xml:space="preserve">UN    </v>
          </cell>
          <cell r="D8172">
            <v>22.49</v>
          </cell>
        </row>
        <row r="8173">
          <cell r="A8173">
            <v>1791</v>
          </cell>
          <cell r="B8173" t="str">
            <v>CURVA 90 GRAUS DE FERRO GALVANIZADO, COM ROSCA BSP FEMEA, DE 2 1/2"</v>
          </cell>
          <cell r="C8173" t="str">
            <v xml:space="preserve">UN    </v>
          </cell>
          <cell r="D8173">
            <v>136.38999999999999</v>
          </cell>
        </row>
        <row r="8174">
          <cell r="A8174">
            <v>1790</v>
          </cell>
          <cell r="B8174" t="str">
            <v>CURVA 90 GRAUS DE FERRO GALVANIZADO, COM ROSCA BSP FEMEA, DE 2"</v>
          </cell>
          <cell r="C8174" t="str">
            <v xml:space="preserve">UN    </v>
          </cell>
          <cell r="D8174">
            <v>78.59</v>
          </cell>
        </row>
        <row r="8175">
          <cell r="A8175">
            <v>1813</v>
          </cell>
          <cell r="B8175" t="str">
            <v>CURVA 90 GRAUS DE FERRO GALVANIZADO, COM ROSCA BSP FEMEA, DE 3/4"</v>
          </cell>
          <cell r="C8175" t="str">
            <v xml:space="preserve">UN    </v>
          </cell>
          <cell r="D8175">
            <v>14.9</v>
          </cell>
        </row>
        <row r="8176">
          <cell r="A8176">
            <v>1792</v>
          </cell>
          <cell r="B8176" t="str">
            <v>CURVA 90 GRAUS DE FERRO GALVANIZADO, COM ROSCA BSP FEMEA, DE 3"</v>
          </cell>
          <cell r="C8176" t="str">
            <v xml:space="preserve">UN    </v>
          </cell>
          <cell r="D8176">
            <v>184.1</v>
          </cell>
        </row>
        <row r="8177">
          <cell r="A8177">
            <v>1793</v>
          </cell>
          <cell r="B8177" t="str">
            <v>CURVA 90 GRAUS DE FERRO GALVANIZADO, COM ROSCA BSP FEMEA, DE 4"</v>
          </cell>
          <cell r="C8177" t="str">
            <v xml:space="preserve">UN    </v>
          </cell>
          <cell r="D8177">
            <v>372.01</v>
          </cell>
        </row>
        <row r="8178">
          <cell r="A8178">
            <v>1809</v>
          </cell>
          <cell r="B8178" t="str">
            <v>CURVA 90 GRAUS DE FERRO GALVANIZADO, COM ROSCA BSP MACHO/FEMEA, DE 1 1/2"</v>
          </cell>
          <cell r="C8178" t="str">
            <v xml:space="preserve">UN    </v>
          </cell>
          <cell r="D8178">
            <v>44.24</v>
          </cell>
        </row>
        <row r="8179">
          <cell r="A8179">
            <v>1814</v>
          </cell>
          <cell r="B8179" t="str">
            <v>CURVA 90 GRAUS DE FERRO GALVANIZADO, COM ROSCA BSP MACHO/FEMEA, DE 1 1/4"</v>
          </cell>
          <cell r="C8179" t="str">
            <v xml:space="preserve">UN    </v>
          </cell>
          <cell r="D8179">
            <v>36.340000000000003</v>
          </cell>
        </row>
        <row r="8180">
          <cell r="A8180">
            <v>1803</v>
          </cell>
          <cell r="B8180" t="str">
            <v>CURVA 90 GRAUS DE FERRO GALVANIZADO, COM ROSCA BSP MACHO/FEMEA, DE 1/2"</v>
          </cell>
          <cell r="C8180" t="str">
            <v xml:space="preserve">UN    </v>
          </cell>
          <cell r="D8180">
            <v>9.18</v>
          </cell>
        </row>
        <row r="8181">
          <cell r="A8181">
            <v>1805</v>
          </cell>
          <cell r="B8181" t="str">
            <v>CURVA 90 GRAUS DE FERRO GALVANIZADO, COM ROSCA BSP MACHO/FEMEA, DE 1"</v>
          </cell>
          <cell r="C8181" t="str">
            <v xml:space="preserve">UN    </v>
          </cell>
          <cell r="D8181">
            <v>21.09</v>
          </cell>
        </row>
        <row r="8182">
          <cell r="A8182">
            <v>1821</v>
          </cell>
          <cell r="B8182" t="str">
            <v>CURVA 90 GRAUS DE FERRO GALVANIZADO, COM ROSCA BSP MACHO/FEMEA, DE 2 1/2"</v>
          </cell>
          <cell r="C8182" t="str">
            <v xml:space="preserve">UN    </v>
          </cell>
          <cell r="D8182">
            <v>124.61</v>
          </cell>
        </row>
        <row r="8183">
          <cell r="A8183">
            <v>1806</v>
          </cell>
          <cell r="B8183" t="str">
            <v>CURVA 90 GRAUS DE FERRO GALVANIZADO, COM ROSCA BSP MACHO/FEMEA, DE 2"</v>
          </cell>
          <cell r="C8183" t="str">
            <v xml:space="preserve">UN    </v>
          </cell>
          <cell r="D8183">
            <v>74.17</v>
          </cell>
        </row>
        <row r="8184">
          <cell r="A8184">
            <v>1804</v>
          </cell>
          <cell r="B8184" t="str">
            <v>CURVA 90 GRAUS DE FERRO GALVANIZADO, COM ROSCA BSP MACHO/FEMEA, DE 3/4"</v>
          </cell>
          <cell r="C8184" t="str">
            <v xml:space="preserve">UN    </v>
          </cell>
          <cell r="D8184">
            <v>13.07</v>
          </cell>
        </row>
        <row r="8185">
          <cell r="A8185">
            <v>1807</v>
          </cell>
          <cell r="B8185" t="str">
            <v>CURVA 90 GRAUS DE FERRO GALVANIZADO, COM ROSCA BSP MACHO/FEMEA, DE 3"</v>
          </cell>
          <cell r="C8185" t="str">
            <v xml:space="preserve">UN    </v>
          </cell>
          <cell r="D8185">
            <v>178.21</v>
          </cell>
        </row>
        <row r="8186">
          <cell r="A8186">
            <v>1808</v>
          </cell>
          <cell r="B8186" t="str">
            <v>CURVA 90 GRAUS DE FERRO GALVANIZADO, COM ROSCA BSP MACHO/FEMEA, DE 4"</v>
          </cell>
          <cell r="C8186" t="str">
            <v xml:space="preserve">UN    </v>
          </cell>
          <cell r="D8186">
            <v>357.29</v>
          </cell>
        </row>
        <row r="8187">
          <cell r="A8187">
            <v>1797</v>
          </cell>
          <cell r="B8187" t="str">
            <v>CURVA 90 GRAUS DE FERRO GALVANIZADO, COM ROSCA BSP MACHO, DE 1 1/2"</v>
          </cell>
          <cell r="C8187" t="str">
            <v xml:space="preserve">UN    </v>
          </cell>
          <cell r="D8187">
            <v>53.58</v>
          </cell>
        </row>
        <row r="8188">
          <cell r="A8188">
            <v>1796</v>
          </cell>
          <cell r="B8188" t="str">
            <v>CURVA 90 GRAUS DE FERRO GALVANIZADO, COM ROSCA BSP MACHO, DE 1 1/4"</v>
          </cell>
          <cell r="C8188" t="str">
            <v xml:space="preserve">UN    </v>
          </cell>
          <cell r="D8188">
            <v>41.1</v>
          </cell>
        </row>
        <row r="8189">
          <cell r="A8189">
            <v>1794</v>
          </cell>
          <cell r="B8189" t="str">
            <v>CURVA 90 GRAUS DE FERRO GALVANIZADO, COM ROSCA BSP MACHO, DE 1/2"</v>
          </cell>
          <cell r="C8189" t="str">
            <v xml:space="preserve">UN    </v>
          </cell>
          <cell r="D8189">
            <v>9.81</v>
          </cell>
        </row>
        <row r="8190">
          <cell r="A8190">
            <v>1816</v>
          </cell>
          <cell r="B8190" t="str">
            <v>CURVA 90 GRAUS DE FERRO GALVANIZADO, COM ROSCA BSP MACHO, DE 1"</v>
          </cell>
          <cell r="C8190" t="str">
            <v xml:space="preserve">UN    </v>
          </cell>
          <cell r="D8190">
            <v>22.12</v>
          </cell>
        </row>
        <row r="8191">
          <cell r="A8191">
            <v>1815</v>
          </cell>
          <cell r="B8191" t="str">
            <v>CURVA 90 GRAUS DE FERRO GALVANIZADO, COM ROSCA BSP MACHO, DE 2 1/2"</v>
          </cell>
          <cell r="C8191" t="str">
            <v xml:space="preserve">UN    </v>
          </cell>
          <cell r="D8191">
            <v>169.9</v>
          </cell>
        </row>
        <row r="8192">
          <cell r="A8192">
            <v>1798</v>
          </cell>
          <cell r="B8192" t="str">
            <v>CURVA 90 GRAUS DE FERRO GALVANIZADO, COM ROSCA BSP MACHO, DE 2"</v>
          </cell>
          <cell r="C8192" t="str">
            <v xml:space="preserve">UN    </v>
          </cell>
          <cell r="D8192">
            <v>76.02</v>
          </cell>
        </row>
        <row r="8193">
          <cell r="A8193">
            <v>1795</v>
          </cell>
          <cell r="B8193" t="str">
            <v>CURVA 90 GRAUS DE FERRO GALVANIZADO, COM ROSCA BSP MACHO, DE 3/4"</v>
          </cell>
          <cell r="C8193" t="str">
            <v xml:space="preserve">UN    </v>
          </cell>
          <cell r="D8193">
            <v>13.59</v>
          </cell>
        </row>
        <row r="8194">
          <cell r="A8194">
            <v>1799</v>
          </cell>
          <cell r="B8194" t="str">
            <v>CURVA 90 GRAUS DE FERRO GALVANIZADO, COM ROSCA BSP MACHO, DE 3"</v>
          </cell>
          <cell r="C8194" t="str">
            <v xml:space="preserve">UN    </v>
          </cell>
          <cell r="D8194">
            <v>221.28</v>
          </cell>
        </row>
        <row r="8195">
          <cell r="A8195">
            <v>1800</v>
          </cell>
          <cell r="B8195" t="str">
            <v>CURVA 90 GRAUS DE FERRO GALVANIZADO, COM ROSCA BSP MACHO, DE 4"</v>
          </cell>
          <cell r="C8195" t="str">
            <v xml:space="preserve">UN    </v>
          </cell>
          <cell r="D8195">
            <v>422.47</v>
          </cell>
        </row>
        <row r="8196">
          <cell r="A8196">
            <v>1802</v>
          </cell>
          <cell r="B8196" t="str">
            <v>CURVA 90 GRAUS DE FERRO GALVANIZADO, COM ROSCA BSP MACHO, DE 6"</v>
          </cell>
          <cell r="C8196" t="str">
            <v xml:space="preserve">UN    </v>
          </cell>
          <cell r="D8196">
            <v>1056.77</v>
          </cell>
        </row>
        <row r="8197">
          <cell r="A8197">
            <v>40385</v>
          </cell>
          <cell r="B8197" t="str">
            <v>CURVA 90 GRAUS EM ACO CARBONO, RAIO CURTO, SOLDAVEL, PRESSAO 3.000 LBS, DN 1 1/2"</v>
          </cell>
          <cell r="C8197" t="str">
            <v xml:space="preserve">UN    </v>
          </cell>
          <cell r="D8197">
            <v>41.43</v>
          </cell>
        </row>
        <row r="8198">
          <cell r="A8198">
            <v>40383</v>
          </cell>
          <cell r="B8198" t="str">
            <v>CURVA 90 GRAUS EM ACO CARBONO, RAIO CURTO, SOLDAVEL, PRESSAO 3.000 LBS, DN 1 1/4"</v>
          </cell>
          <cell r="C8198" t="str">
            <v xml:space="preserve">UN    </v>
          </cell>
          <cell r="D8198">
            <v>28.37</v>
          </cell>
        </row>
        <row r="8199">
          <cell r="A8199">
            <v>40378</v>
          </cell>
          <cell r="B8199" t="str">
            <v>CURVA 90 GRAUS EM ACO CARBONO, RAIO CURTO, SOLDAVEL, PRESSAO 3.000 LBS, DN 1/2"</v>
          </cell>
          <cell r="C8199" t="str">
            <v xml:space="preserve">UN    </v>
          </cell>
          <cell r="D8199">
            <v>9.8000000000000007</v>
          </cell>
        </row>
        <row r="8200">
          <cell r="A8200">
            <v>40382</v>
          </cell>
          <cell r="B8200" t="str">
            <v>CURVA 90 GRAUS EM ACO CARBONO, RAIO CURTO, SOLDAVEL, PRESSAO 3.000 LBS, DN 1"</v>
          </cell>
          <cell r="C8200" t="str">
            <v xml:space="preserve">UN    </v>
          </cell>
          <cell r="D8200">
            <v>18.559999999999999</v>
          </cell>
        </row>
        <row r="8201">
          <cell r="A8201">
            <v>40422</v>
          </cell>
          <cell r="B8201" t="str">
            <v>CURVA 90 GRAUS EM ACO CARBONO, RAIO CURTO, SOLDAVEL, PRESSAO 3.000 LBS, DN 2 1/2"</v>
          </cell>
          <cell r="C8201" t="str">
            <v xml:space="preserve">UN    </v>
          </cell>
          <cell r="D8201">
            <v>126.43</v>
          </cell>
        </row>
        <row r="8202">
          <cell r="A8202">
            <v>40387</v>
          </cell>
          <cell r="B8202" t="str">
            <v>CURVA 90 GRAUS EM ACO CARBONO, RAIO CURTO, SOLDAVEL, PRESSAO 3.000 LBS, DN 2"</v>
          </cell>
          <cell r="C8202" t="str">
            <v xml:space="preserve">UN    </v>
          </cell>
          <cell r="D8202">
            <v>64.37</v>
          </cell>
        </row>
        <row r="8203">
          <cell r="A8203">
            <v>40380</v>
          </cell>
          <cell r="B8203" t="str">
            <v>CURVA 90 GRAUS EM ACO CARBONO, RAIO CURTO, SOLDAVEL, PRESSAO 3.000 LBS, DN 3/4"</v>
          </cell>
          <cell r="C8203" t="str">
            <v xml:space="preserve">UN    </v>
          </cell>
          <cell r="D8203">
            <v>13.07</v>
          </cell>
        </row>
        <row r="8204">
          <cell r="A8204">
            <v>40390</v>
          </cell>
          <cell r="B8204" t="str">
            <v>CURVA 90 GRAUS EM ACO CARBONO, RAIO CURTO, SOLDAVEL, PRESSAO 3.000 LBS, DN 3"</v>
          </cell>
          <cell r="C8204" t="str">
            <v xml:space="preserve">UN    </v>
          </cell>
          <cell r="D8204">
            <v>266.27999999999997</v>
          </cell>
        </row>
        <row r="8205">
          <cell r="A8205">
            <v>40413</v>
          </cell>
          <cell r="B8205" t="str">
            <v>CURVA 90 GRAUS RANHURADA EM FERRO FUNDIDO, DN 50 MM (2")</v>
          </cell>
          <cell r="C8205" t="str">
            <v xml:space="preserve">UN    </v>
          </cell>
          <cell r="D8205">
            <v>13.37</v>
          </cell>
        </row>
        <row r="8206">
          <cell r="A8206">
            <v>40415</v>
          </cell>
          <cell r="B8206" t="str">
            <v>CURVA 90 GRAUS RANHURADA EM FERRO FUNDIDO, DN 65 MM (2 1/2")</v>
          </cell>
          <cell r="C8206" t="str">
            <v xml:space="preserve">UN    </v>
          </cell>
          <cell r="D8206">
            <v>19.05</v>
          </cell>
        </row>
        <row r="8207">
          <cell r="A8207">
            <v>40417</v>
          </cell>
          <cell r="B8207" t="str">
            <v>CURVA 90 GRAUS RANHURADA EM FERRO FUNDIDO, DN 80 MM (3")</v>
          </cell>
          <cell r="C8207" t="str">
            <v xml:space="preserve">UN    </v>
          </cell>
          <cell r="D8207">
            <v>22.48</v>
          </cell>
        </row>
        <row r="8208">
          <cell r="A8208">
            <v>39271</v>
          </cell>
          <cell r="B8208" t="str">
            <v>CURVA 90 GRAUS, CURTA, DE PVC RIGIDO ROSCAVEL, DE 1/2", PARA ELETRODUTO</v>
          </cell>
          <cell r="C8208" t="str">
            <v xml:space="preserve">UN    </v>
          </cell>
          <cell r="D8208">
            <v>1.59</v>
          </cell>
        </row>
        <row r="8209">
          <cell r="A8209">
            <v>39273</v>
          </cell>
          <cell r="B8209" t="str">
            <v>CURVA 90 GRAUS, CURTA, DE PVC RIGIDO ROSCAVEL, DE 1", PARA ELETRODUTO</v>
          </cell>
          <cell r="C8209" t="str">
            <v xml:space="preserve">UN    </v>
          </cell>
          <cell r="D8209">
            <v>2.7</v>
          </cell>
        </row>
        <row r="8210">
          <cell r="A8210">
            <v>39272</v>
          </cell>
          <cell r="B8210" t="str">
            <v>CURVA 90 GRAUS, CURTA, DE PVC RIGIDO ROSCAVEL, DE 3/4", PARA ELETRODUTO</v>
          </cell>
          <cell r="C8210" t="str">
            <v xml:space="preserve">UN    </v>
          </cell>
          <cell r="D8210">
            <v>1.95</v>
          </cell>
        </row>
        <row r="8211">
          <cell r="A8211">
            <v>1875</v>
          </cell>
          <cell r="B8211" t="str">
            <v>CURVA 90 GRAUS, LONGA, DE PVC RIGIDO ROSCAVEL, DE 1 1/2", PARA ELETRODUTO</v>
          </cell>
          <cell r="C8211" t="str">
            <v xml:space="preserve">UN    </v>
          </cell>
          <cell r="D8211">
            <v>4.32</v>
          </cell>
        </row>
        <row r="8212">
          <cell r="A8212">
            <v>1874</v>
          </cell>
          <cell r="B8212" t="str">
            <v>CURVA 90 GRAUS, LONGA, DE PVC RIGIDO ROSCAVEL, DE 1 1/4", PARA ELETRODUTO</v>
          </cell>
          <cell r="C8212" t="str">
            <v xml:space="preserve">UN    </v>
          </cell>
          <cell r="D8212">
            <v>3.57</v>
          </cell>
        </row>
        <row r="8213">
          <cell r="A8213">
            <v>1870</v>
          </cell>
          <cell r="B8213" t="str">
            <v>CURVA 90 GRAUS, LONGA, DE PVC RIGIDO ROSCAVEL, DE 1/2", PARA ELETRODUTO</v>
          </cell>
          <cell r="C8213" t="str">
            <v xml:space="preserve">UN    </v>
          </cell>
          <cell r="D8213">
            <v>2.06</v>
          </cell>
        </row>
        <row r="8214">
          <cell r="A8214">
            <v>1884</v>
          </cell>
          <cell r="B8214" t="str">
            <v>CURVA 90 GRAUS, LONGA, DE PVC RIGIDO ROSCAVEL, DE 1", PARA ELETRODUTO</v>
          </cell>
          <cell r="C8214" t="str">
            <v xml:space="preserve">UN    </v>
          </cell>
          <cell r="D8214">
            <v>3.16</v>
          </cell>
        </row>
        <row r="8215">
          <cell r="A8215">
            <v>1887</v>
          </cell>
          <cell r="B8215" t="str">
            <v>CURVA 90 GRAUS, LONGA, DE PVC RIGIDO ROSCAVEL, DE 2 1/2", PARA ELETRODUTO</v>
          </cell>
          <cell r="C8215" t="str">
            <v xml:space="preserve">UN    </v>
          </cell>
          <cell r="D8215">
            <v>17.91</v>
          </cell>
        </row>
        <row r="8216">
          <cell r="A8216">
            <v>1876</v>
          </cell>
          <cell r="B8216" t="str">
            <v>CURVA 90 GRAUS, LONGA, DE PVC RIGIDO ROSCAVEL, DE 2", PARA ELETRODUTO</v>
          </cell>
          <cell r="C8216" t="str">
            <v xml:space="preserve">UN    </v>
          </cell>
          <cell r="D8216">
            <v>7.02</v>
          </cell>
        </row>
        <row r="8217">
          <cell r="A8217">
            <v>1879</v>
          </cell>
          <cell r="B8217" t="str">
            <v>CURVA 90 GRAUS, LONGA, DE PVC RIGIDO ROSCAVEL, DE 3/4", PARA ELETRODUTO</v>
          </cell>
          <cell r="C8217" t="str">
            <v xml:space="preserve">UN    </v>
          </cell>
          <cell r="D8217">
            <v>2.08</v>
          </cell>
        </row>
        <row r="8218">
          <cell r="A8218">
            <v>1877</v>
          </cell>
          <cell r="B8218" t="str">
            <v>CURVA 90 GRAUS, LONGA, DE PVC RIGIDO ROSCAVEL, DE 3", PARA ELETRODUTO</v>
          </cell>
          <cell r="C8218" t="str">
            <v xml:space="preserve">UN    </v>
          </cell>
          <cell r="D8218">
            <v>17.93</v>
          </cell>
        </row>
        <row r="8219">
          <cell r="A8219">
            <v>1878</v>
          </cell>
          <cell r="B8219" t="str">
            <v>CURVA 90 GRAUS, LONGA, DE PVC RIGIDO ROSCAVEL, DE 4", PARA ELETRODUTO</v>
          </cell>
          <cell r="C8219" t="str">
            <v xml:space="preserve">UN    </v>
          </cell>
          <cell r="D8219">
            <v>36.03</v>
          </cell>
        </row>
        <row r="8220">
          <cell r="A8220">
            <v>2621</v>
          </cell>
          <cell r="B8220" t="str">
            <v>CURVA 90 GRAUS, PARA ELETRODUTO, EM ACO GALVANIZADO ELETROLITICO, DIAMETRO DE 100 MM (4")</v>
          </cell>
          <cell r="C8220" t="str">
            <v xml:space="preserve">UN    </v>
          </cell>
          <cell r="D8220">
            <v>89.29</v>
          </cell>
        </row>
        <row r="8221">
          <cell r="A8221">
            <v>2616</v>
          </cell>
          <cell r="B8221" t="str">
            <v>CURVA 90 GRAUS, PARA ELETRODUTO, EM ACO GALVANIZADO ELETROLITICO, DIAMETRO DE 15 MM (1/2")</v>
          </cell>
          <cell r="C8221" t="str">
            <v xml:space="preserve">UN    </v>
          </cell>
          <cell r="D8221">
            <v>2.52</v>
          </cell>
        </row>
        <row r="8222">
          <cell r="A8222">
            <v>2633</v>
          </cell>
          <cell r="B8222" t="str">
            <v>CURVA 90 GRAUS, PARA ELETRODUTO, EM ACO GALVANIZADO ELETROLITICO, DIAMETRO DE 20 MM (3/4")</v>
          </cell>
          <cell r="C8222" t="str">
            <v xml:space="preserve">UN    </v>
          </cell>
          <cell r="D8222">
            <v>2.86</v>
          </cell>
        </row>
        <row r="8223">
          <cell r="A8223">
            <v>2617</v>
          </cell>
          <cell r="B8223" t="str">
            <v>CURVA 90 GRAUS, PARA ELETRODUTO, EM ACO GALVANIZADO ELETROLITICO, DIAMETRO DE 25 MM (1")</v>
          </cell>
          <cell r="C8223" t="str">
            <v xml:space="preserve">UN    </v>
          </cell>
          <cell r="D8223">
            <v>3.88</v>
          </cell>
        </row>
        <row r="8224">
          <cell r="A8224">
            <v>2618</v>
          </cell>
          <cell r="B8224" t="str">
            <v>CURVA 90 GRAUS, PARA ELETRODUTO, EM ACO GALVANIZADO ELETROLITICO, DIAMETRO DE 32 MM (1 1/4")</v>
          </cell>
          <cell r="C8224" t="str">
            <v xml:space="preserve">UN    </v>
          </cell>
          <cell r="D8224">
            <v>8.84</v>
          </cell>
        </row>
        <row r="8225">
          <cell r="A8225">
            <v>2632</v>
          </cell>
          <cell r="B8225" t="str">
            <v>CURVA 90 GRAUS, PARA ELETRODUTO, EM ACO GALVANIZADO ELETROLITICO, DIAMETRO DE 40 MM (1 1/2")</v>
          </cell>
          <cell r="C8225" t="str">
            <v xml:space="preserve">UN    </v>
          </cell>
          <cell r="D8225">
            <v>10.79</v>
          </cell>
        </row>
        <row r="8226">
          <cell r="A8226">
            <v>2631</v>
          </cell>
          <cell r="B8226" t="str">
            <v>CURVA 90 GRAUS, PARA ELETRODUTO, EM ACO GALVANIZADO ELETROLITICO, DIAMETRO DE 50 MM (2")</v>
          </cell>
          <cell r="C8226" t="str">
            <v xml:space="preserve">UN    </v>
          </cell>
          <cell r="D8226">
            <v>15.84</v>
          </cell>
        </row>
        <row r="8227">
          <cell r="A8227">
            <v>2619</v>
          </cell>
          <cell r="B8227" t="str">
            <v>CURVA 90 GRAUS, PARA ELETRODUTO, EM ACO GALVANIZADO ELETROLITICO, DIAMETRO DE 65 MM (2 1/2")</v>
          </cell>
          <cell r="C8227" t="str">
            <v xml:space="preserve">UN    </v>
          </cell>
          <cell r="D8227">
            <v>40.1</v>
          </cell>
        </row>
        <row r="8228">
          <cell r="A8228">
            <v>2620</v>
          </cell>
          <cell r="B8228" t="str">
            <v>CURVA 90 GRAUS, PARA ELETRODUTO, EM ACO GALVANIZADO ELETROLITICO, DIAMETRO DE 80 MM (3")</v>
          </cell>
          <cell r="C8228" t="str">
            <v xml:space="preserve">UN    </v>
          </cell>
          <cell r="D8228">
            <v>52.65</v>
          </cell>
        </row>
        <row r="8229">
          <cell r="A8229">
            <v>25968</v>
          </cell>
          <cell r="B8229" t="str">
            <v>DENTE PARA FRESADORA</v>
          </cell>
          <cell r="C8229" t="str">
            <v xml:space="preserve">UN    </v>
          </cell>
          <cell r="D8229">
            <v>34.42</v>
          </cell>
        </row>
        <row r="8230">
          <cell r="A8230">
            <v>38369</v>
          </cell>
          <cell r="B8230" t="str">
            <v>DESEMPENADEIRA DE ACO DENTADA 12 X *25* CM, DENTES 8 X 8 MM, CABO FECHADO DE MADEIRA</v>
          </cell>
          <cell r="C8230" t="str">
            <v xml:space="preserve">UN    </v>
          </cell>
          <cell r="D8230">
            <v>12.4</v>
          </cell>
        </row>
        <row r="8231">
          <cell r="A8231">
            <v>38370</v>
          </cell>
          <cell r="B8231" t="str">
            <v>DESEMPENADEIRA DE ACO LISA 12 X *25* CM COM CABO FECHADO DE MADEIRA</v>
          </cell>
          <cell r="C8231" t="str">
            <v xml:space="preserve">UN    </v>
          </cell>
          <cell r="D8231">
            <v>12.4</v>
          </cell>
        </row>
        <row r="8232">
          <cell r="A8232">
            <v>38372</v>
          </cell>
          <cell r="B8232" t="str">
            <v>DESEMPENADEIRA PLASTICA LISA *14 X 27* CM</v>
          </cell>
          <cell r="C8232" t="str">
            <v xml:space="preserve">UN    </v>
          </cell>
          <cell r="D8232">
            <v>15.22</v>
          </cell>
        </row>
        <row r="8233">
          <cell r="A8233">
            <v>2357</v>
          </cell>
          <cell r="B8233" t="str">
            <v>DESENHISTA COPISTA</v>
          </cell>
          <cell r="C8233" t="str">
            <v xml:space="preserve">H     </v>
          </cell>
          <cell r="D8233">
            <v>35.840000000000003</v>
          </cell>
        </row>
        <row r="8234">
          <cell r="A8234">
            <v>40806</v>
          </cell>
          <cell r="B8234" t="str">
            <v>DESENHISTA COPISTA (MENSALISTA)</v>
          </cell>
          <cell r="C8234" t="str">
            <v xml:space="preserve">MES   </v>
          </cell>
          <cell r="D8234">
            <v>4186.01</v>
          </cell>
        </row>
        <row r="8235">
          <cell r="A8235">
            <v>2355</v>
          </cell>
          <cell r="B8235" t="str">
            <v>DESENHISTA DETALHISTA</v>
          </cell>
          <cell r="C8235" t="str">
            <v xml:space="preserve">H     </v>
          </cell>
          <cell r="D8235">
            <v>49.59</v>
          </cell>
        </row>
        <row r="8236">
          <cell r="A8236">
            <v>40805</v>
          </cell>
          <cell r="B8236" t="str">
            <v>DESENHISTA DETALHISTA (MENSALISTA)</v>
          </cell>
          <cell r="C8236" t="str">
            <v xml:space="preserve">MES   </v>
          </cell>
          <cell r="D8236">
            <v>5789.79</v>
          </cell>
        </row>
        <row r="8237">
          <cell r="A8237">
            <v>2358</v>
          </cell>
          <cell r="B8237" t="str">
            <v>DESENHISTA PROJETISTA</v>
          </cell>
          <cell r="C8237" t="str">
            <v xml:space="preserve">H     </v>
          </cell>
          <cell r="D8237">
            <v>49.08</v>
          </cell>
        </row>
        <row r="8238">
          <cell r="A8238">
            <v>40807</v>
          </cell>
          <cell r="B8238" t="str">
            <v>DESENHISTA PROJETISTA (MENSALISTA)</v>
          </cell>
          <cell r="C8238" t="str">
            <v xml:space="preserve">MES   </v>
          </cell>
          <cell r="D8238">
            <v>5730.24</v>
          </cell>
        </row>
        <row r="8239">
          <cell r="A8239">
            <v>2359</v>
          </cell>
          <cell r="B8239" t="str">
            <v>DESENHISTA TECNICO AUXILIAR</v>
          </cell>
          <cell r="C8239" t="str">
            <v xml:space="preserve">H     </v>
          </cell>
          <cell r="D8239">
            <v>43.64</v>
          </cell>
        </row>
        <row r="8240">
          <cell r="A8240">
            <v>40808</v>
          </cell>
          <cell r="B8240" t="str">
            <v>DESENHISTA TECNICO AUXILIAR (MENSALISTA)</v>
          </cell>
          <cell r="C8240" t="str">
            <v xml:space="preserve">MES   </v>
          </cell>
          <cell r="D8240">
            <v>5095.0200000000004</v>
          </cell>
        </row>
        <row r="8241">
          <cell r="A8241">
            <v>39397</v>
          </cell>
          <cell r="B8241" t="str">
            <v>DESMOLDANTE PARA FORMAS METALICAS A BASE DE OLEO VEGETAL</v>
          </cell>
          <cell r="C8241" t="str">
            <v xml:space="preserve">L     </v>
          </cell>
          <cell r="D8241">
            <v>11.31</v>
          </cell>
        </row>
        <row r="8242">
          <cell r="A8242">
            <v>2692</v>
          </cell>
          <cell r="B8242" t="str">
            <v>DESMOLDANTE PROTETOR PARA FORMAS DE MADEIRA, DE BASE OLEOSA EMULSIONADA EM AGUA</v>
          </cell>
          <cell r="C8242" t="str">
            <v xml:space="preserve">L     </v>
          </cell>
          <cell r="D8242">
            <v>5.36</v>
          </cell>
        </row>
        <row r="8243">
          <cell r="A8243">
            <v>6</v>
          </cell>
          <cell r="B8243" t="str">
            <v>DETERGENTE AMONIACO (AMONIA DILUIDA)</v>
          </cell>
          <cell r="C8243" t="str">
            <v xml:space="preserve">L     </v>
          </cell>
          <cell r="D8243">
            <v>4.1100000000000003</v>
          </cell>
        </row>
        <row r="8244">
          <cell r="A8244">
            <v>5330</v>
          </cell>
          <cell r="B8244" t="str">
            <v>DILUENTE EPOXI</v>
          </cell>
          <cell r="C8244" t="str">
            <v xml:space="preserve">L     </v>
          </cell>
          <cell r="D8244">
            <v>43.06</v>
          </cell>
        </row>
        <row r="8245">
          <cell r="A8245">
            <v>26017</v>
          </cell>
          <cell r="B8245" t="str">
            <v>DISCO DE BORRACHA PARA LIXADEIRA RIGIDO 7 " COM ARRUELA CENTRAL</v>
          </cell>
          <cell r="C8245" t="str">
            <v xml:space="preserve">UN    </v>
          </cell>
          <cell r="D8245">
            <v>36.200000000000003</v>
          </cell>
        </row>
        <row r="8246">
          <cell r="A8246">
            <v>25931</v>
          </cell>
          <cell r="B8246" t="str">
            <v>DISCO DE CORTE DIAMANTADO SEGMENTADO DIAMETRO DE 180 MM PARA ESMERILHADEIRA 7 "</v>
          </cell>
          <cell r="C8246" t="str">
            <v xml:space="preserve">UN    </v>
          </cell>
          <cell r="D8246">
            <v>115.05</v>
          </cell>
        </row>
        <row r="8247">
          <cell r="A8247">
            <v>38140</v>
          </cell>
          <cell r="B8247" t="str">
            <v>DISCO DE CORTE DIAMANTADO SEGMENTADO PARA CONCRETO, DIAMETRO DE 110 MM, FURO DE 20 MM</v>
          </cell>
          <cell r="C8247" t="str">
            <v xml:space="preserve">UN    </v>
          </cell>
          <cell r="D8247">
            <v>27.9</v>
          </cell>
        </row>
        <row r="8248">
          <cell r="A8248">
            <v>13887</v>
          </cell>
          <cell r="B8248" t="str">
            <v>DISCO DE CORTE DIAMANTADO SEGMENTADO PARA CONCRETO, DIAMETRO DE 350 MM, FURO DE 1 " (14 X 1 ")</v>
          </cell>
          <cell r="C8248" t="str">
            <v xml:space="preserve">UN    </v>
          </cell>
          <cell r="D8248">
            <v>660.55</v>
          </cell>
        </row>
        <row r="8249">
          <cell r="A8249">
            <v>26018</v>
          </cell>
          <cell r="B8249" t="str">
            <v>DISCO DE CORTE PARA METAL COM DUAS TELAS 12 X 1/8 X 3/4 " (300 X 3,2 X 19,05 MM)</v>
          </cell>
          <cell r="C8249" t="str">
            <v xml:space="preserve">UN    </v>
          </cell>
          <cell r="D8249">
            <v>29.4</v>
          </cell>
        </row>
        <row r="8250">
          <cell r="A8250">
            <v>26019</v>
          </cell>
          <cell r="B8250" t="str">
            <v>DISCO DE DESBASTE PARA METAL FERROSO EM GERAL, COM TRES TELAS,  9 X 1/4 X 7/8 " (228,6 X 6,4 X 22,2 MM)</v>
          </cell>
          <cell r="C8250" t="str">
            <v xml:space="preserve">UN    </v>
          </cell>
          <cell r="D8250">
            <v>27.77</v>
          </cell>
        </row>
        <row r="8251">
          <cell r="A8251">
            <v>26020</v>
          </cell>
          <cell r="B8251" t="str">
            <v>DISCO DE LIXA PARA METAL, DIAMETRO = 180 MM, GRAO 120</v>
          </cell>
          <cell r="C8251" t="str">
            <v xml:space="preserve">UN    </v>
          </cell>
          <cell r="D8251">
            <v>7.24</v>
          </cell>
        </row>
        <row r="8252">
          <cell r="A8252">
            <v>34544</v>
          </cell>
          <cell r="B8252" t="str">
            <v>DISJUNTOR  TERMOMAGNETICO TRIPOLAR 3 X 400 A / ICC - 25 KA</v>
          </cell>
          <cell r="C8252" t="str">
            <v xml:space="preserve">UN    </v>
          </cell>
          <cell r="D8252">
            <v>1509.28</v>
          </cell>
        </row>
        <row r="8253">
          <cell r="A8253">
            <v>34729</v>
          </cell>
          <cell r="B8253" t="str">
            <v>DISJUNTOR TERMICO E MAGNETICO AJUSTAVEIS, TRIPOLAR DE 100 ATE 250A, CAPACIDADE DE INTERRUPCAO DE 35KA</v>
          </cell>
          <cell r="C8253" t="str">
            <v xml:space="preserve">UN    </v>
          </cell>
          <cell r="D8253">
            <v>1187.29</v>
          </cell>
        </row>
        <row r="8254">
          <cell r="A8254">
            <v>34734</v>
          </cell>
          <cell r="B8254" t="str">
            <v>DISJUNTOR TERMICO E MAGNETICO AJUSTAVEIS, TRIPOLAR DE 300 ATE 400A, CAPACIDADE DE INTERRUPCAO DE 35KA</v>
          </cell>
          <cell r="C8254" t="str">
            <v xml:space="preserve">UN    </v>
          </cell>
          <cell r="D8254">
            <v>1838.3</v>
          </cell>
        </row>
        <row r="8255">
          <cell r="A8255">
            <v>34738</v>
          </cell>
          <cell r="B8255" t="str">
            <v>DISJUNTOR TERMICO E MAGNETICO AJUSTAVEIS, TRIPOLAR DE 450 ATE 600A, CAPACIDADE DE INTERRUPCAO DE 35KA</v>
          </cell>
          <cell r="C8255" t="str">
            <v xml:space="preserve">UN    </v>
          </cell>
          <cell r="D8255">
            <v>4294.84</v>
          </cell>
        </row>
        <row r="8256">
          <cell r="A8256">
            <v>2391</v>
          </cell>
          <cell r="B8256" t="str">
            <v>DISJUNTOR TERMOMAGNETICO TRIPOLAR 125A</v>
          </cell>
          <cell r="C8256" t="str">
            <v xml:space="preserve">UN    </v>
          </cell>
          <cell r="D8256">
            <v>349.31</v>
          </cell>
        </row>
        <row r="8257">
          <cell r="A8257">
            <v>2374</v>
          </cell>
          <cell r="B8257" t="str">
            <v>DISJUNTOR TERMOMAGNETICO TRIPOLAR 150 A / 600 V, TIPO FXD / ICC - 35 KA</v>
          </cell>
          <cell r="C8257" t="str">
            <v xml:space="preserve">UN    </v>
          </cell>
          <cell r="D8257">
            <v>396.28</v>
          </cell>
        </row>
        <row r="8258">
          <cell r="A8258">
            <v>2377</v>
          </cell>
          <cell r="B8258" t="str">
            <v>DISJUNTOR TERMOMAGNETICO TRIPOLAR 200 A / 600 V, TIPO FXD / ICC - 35 KA</v>
          </cell>
          <cell r="C8258" t="str">
            <v xml:space="preserve">UN    </v>
          </cell>
          <cell r="D8258">
            <v>556.14</v>
          </cell>
        </row>
        <row r="8259">
          <cell r="A8259">
            <v>2393</v>
          </cell>
          <cell r="B8259" t="str">
            <v>DISJUNTOR TERMOMAGNETICO TRIPOLAR 250 A / 600 V, TIPO FXD</v>
          </cell>
          <cell r="C8259" t="str">
            <v xml:space="preserve">UN    </v>
          </cell>
          <cell r="D8259">
            <v>931.33</v>
          </cell>
        </row>
        <row r="8260">
          <cell r="A8260">
            <v>34705</v>
          </cell>
          <cell r="B8260" t="str">
            <v>DISJUNTOR TERMOMAGNETICO TRIPOLAR 3  X 250 A/ICC - 25 KA</v>
          </cell>
          <cell r="C8260" t="str">
            <v xml:space="preserve">UN    </v>
          </cell>
          <cell r="D8260">
            <v>814.59</v>
          </cell>
        </row>
        <row r="8261">
          <cell r="A8261">
            <v>34707</v>
          </cell>
          <cell r="B8261" t="str">
            <v>DISJUNTOR TERMOMAGNETICO TRIPOLAR 3 X 350 A/ICC - 25 KA</v>
          </cell>
          <cell r="C8261" t="str">
            <v xml:space="preserve">UN    </v>
          </cell>
          <cell r="D8261">
            <v>1509.44</v>
          </cell>
        </row>
        <row r="8262">
          <cell r="A8262">
            <v>2378</v>
          </cell>
          <cell r="B8262" t="str">
            <v>DISJUNTOR TERMOMAGNETICO TRIPOLAR 300 A / 600 V, TIPO JXD / ICC - 40 KA</v>
          </cell>
          <cell r="C8262" t="str">
            <v xml:space="preserve">UN    </v>
          </cell>
          <cell r="D8262">
            <v>1279.31</v>
          </cell>
        </row>
        <row r="8263">
          <cell r="A8263">
            <v>2379</v>
          </cell>
          <cell r="B8263" t="str">
            <v>DISJUNTOR TERMOMAGNETICO TRIPOLAR 400 A / 600 V, TIPO JXD / ICC - 40 KA</v>
          </cell>
          <cell r="C8263" t="str">
            <v xml:space="preserve">UN    </v>
          </cell>
          <cell r="D8263">
            <v>1279.31</v>
          </cell>
        </row>
        <row r="8264">
          <cell r="A8264">
            <v>2376</v>
          </cell>
          <cell r="B8264" t="str">
            <v>DISJUNTOR TERMOMAGNETICO TRIPOLAR 600 A / 600 V, TIPO LXD / ICC - 40 KA</v>
          </cell>
          <cell r="C8264" t="str">
            <v xml:space="preserve">UN    </v>
          </cell>
          <cell r="D8264">
            <v>2107.02</v>
          </cell>
        </row>
        <row r="8265">
          <cell r="A8265">
            <v>2394</v>
          </cell>
          <cell r="B8265" t="str">
            <v>DISJUNTOR TERMOMAGNETICO TRIPOLAR 800 A / 600 V, TIPO LMXD</v>
          </cell>
          <cell r="C8265" t="str">
            <v xml:space="preserve">UN    </v>
          </cell>
          <cell r="D8265">
            <v>4504.42</v>
          </cell>
        </row>
        <row r="8266">
          <cell r="A8266">
            <v>34686</v>
          </cell>
          <cell r="B8266" t="str">
            <v>DISJUNTOR TIPO DIN / IEC, MONOPOLAR DE 40  ATE 50A</v>
          </cell>
          <cell r="C8266" t="str">
            <v xml:space="preserve">UN    </v>
          </cell>
          <cell r="D8266">
            <v>13.52</v>
          </cell>
        </row>
        <row r="8267">
          <cell r="A8267">
            <v>34616</v>
          </cell>
          <cell r="B8267" t="str">
            <v>DISJUNTOR TIPO DIN/IEC, BIPOLAR DE 6 ATE 32A</v>
          </cell>
          <cell r="C8267" t="str">
            <v xml:space="preserve">UN    </v>
          </cell>
          <cell r="D8267">
            <v>52.27</v>
          </cell>
        </row>
        <row r="8268">
          <cell r="A8268">
            <v>34623</v>
          </cell>
          <cell r="B8268" t="str">
            <v>DISJUNTOR TIPO DIN/IEC, BIPOLAR 40 ATE 50A</v>
          </cell>
          <cell r="C8268" t="str">
            <v xml:space="preserve">UN    </v>
          </cell>
          <cell r="D8268">
            <v>51.47</v>
          </cell>
        </row>
        <row r="8269">
          <cell r="A8269">
            <v>34628</v>
          </cell>
          <cell r="B8269" t="str">
            <v>DISJUNTOR TIPO DIN/IEC, BIPOLAR 63 A</v>
          </cell>
          <cell r="C8269" t="str">
            <v xml:space="preserve">UN    </v>
          </cell>
          <cell r="D8269">
            <v>73.72</v>
          </cell>
        </row>
        <row r="8270">
          <cell r="A8270">
            <v>34653</v>
          </cell>
          <cell r="B8270" t="str">
            <v>DISJUNTOR TIPO DIN/IEC, MONOPOLAR DE 6  ATE  32A</v>
          </cell>
          <cell r="C8270" t="str">
            <v xml:space="preserve">UN    </v>
          </cell>
          <cell r="D8270">
            <v>9.1199999999999992</v>
          </cell>
        </row>
        <row r="8271">
          <cell r="A8271">
            <v>34688</v>
          </cell>
          <cell r="B8271" t="str">
            <v>DISJUNTOR TIPO DIN/IEC, MONOPOLAR DE 63 A</v>
          </cell>
          <cell r="C8271" t="str">
            <v xml:space="preserve">UN    </v>
          </cell>
          <cell r="D8271">
            <v>16.52</v>
          </cell>
        </row>
        <row r="8272">
          <cell r="A8272">
            <v>34709</v>
          </cell>
          <cell r="B8272" t="str">
            <v>DISJUNTOR TIPO DIN/IEC, TRIPOLAR DE 10 ATE 50A</v>
          </cell>
          <cell r="C8272" t="str">
            <v xml:space="preserve">UN    </v>
          </cell>
          <cell r="D8272">
            <v>64.040000000000006</v>
          </cell>
        </row>
        <row r="8273">
          <cell r="A8273">
            <v>34714</v>
          </cell>
          <cell r="B8273" t="str">
            <v>DISJUNTOR TIPO DIN/IEC, TRIPOLAR 63 A</v>
          </cell>
          <cell r="C8273" t="str">
            <v xml:space="preserve">UN    </v>
          </cell>
          <cell r="D8273">
            <v>76.48</v>
          </cell>
        </row>
        <row r="8274">
          <cell r="A8274">
            <v>2388</v>
          </cell>
          <cell r="B8274" t="str">
            <v>DISJUNTOR TIPO NEMA, BIPOLAR 10  ATE  50 A, TENSAO MAXIMA 415 V</v>
          </cell>
          <cell r="C8274" t="str">
            <v xml:space="preserve">UN    </v>
          </cell>
          <cell r="D8274">
            <v>63.56</v>
          </cell>
        </row>
        <row r="8275">
          <cell r="A8275">
            <v>34606</v>
          </cell>
          <cell r="B8275" t="str">
            <v>DISJUNTOR TIPO NEMA, BIPOLAR 60 ATE 100A, TENSAO MAXIMA 415 V</v>
          </cell>
          <cell r="C8275" t="str">
            <v xml:space="preserve">UN    </v>
          </cell>
          <cell r="D8275">
            <v>97.49</v>
          </cell>
        </row>
        <row r="8276">
          <cell r="A8276">
            <v>34689</v>
          </cell>
          <cell r="B8276" t="str">
            <v>DISJUNTOR TIPO NEMA, MONOPOLAR DE 60 ATE 70A, TENSAO MAXIMA DE 240 V</v>
          </cell>
          <cell r="C8276" t="str">
            <v xml:space="preserve">UN    </v>
          </cell>
          <cell r="D8276">
            <v>31.04</v>
          </cell>
        </row>
        <row r="8277">
          <cell r="A8277">
            <v>2370</v>
          </cell>
          <cell r="B8277" t="str">
            <v>DISJUNTOR TIPO NEMA, MONOPOLAR 10 ATE 30A, TENSAO MAXIMA DE 240 V</v>
          </cell>
          <cell r="C8277" t="str">
            <v xml:space="preserve">UN    </v>
          </cell>
          <cell r="D8277">
            <v>11.81</v>
          </cell>
        </row>
        <row r="8278">
          <cell r="A8278">
            <v>2386</v>
          </cell>
          <cell r="B8278" t="str">
            <v>DISJUNTOR TIPO NEMA, MONOPOLAR 35  ATE  50 A, TENSAO MAXIMA DE 240 V</v>
          </cell>
          <cell r="C8278" t="str">
            <v xml:space="preserve">UN    </v>
          </cell>
          <cell r="D8278">
            <v>19.809999999999999</v>
          </cell>
        </row>
        <row r="8279">
          <cell r="A8279">
            <v>2392</v>
          </cell>
          <cell r="B8279" t="str">
            <v>DISJUNTOR TIPO NEMA, TRIPOLAR 10  ATE  50A, TENSAO MAXIMA DE 415 V</v>
          </cell>
          <cell r="C8279" t="str">
            <v xml:space="preserve">UN    </v>
          </cell>
          <cell r="D8279">
            <v>79.28</v>
          </cell>
        </row>
        <row r="8280">
          <cell r="A8280">
            <v>2373</v>
          </cell>
          <cell r="B8280" t="str">
            <v>DISJUNTOR TIPO NEMA, TRIPOLAR 60 ATE 100 A, TENSAO MAXIMA DE 415 V</v>
          </cell>
          <cell r="C8280" t="str">
            <v xml:space="preserve">UN    </v>
          </cell>
          <cell r="D8280">
            <v>111.69</v>
          </cell>
        </row>
        <row r="8281">
          <cell r="A8281">
            <v>39465</v>
          </cell>
          <cell r="B8281" t="str">
            <v>DISPOSITIVO DPS CLASSE II, 1 POLO, TENSAO MAXIMA DE 175 V, CORRENTE MAXIMA DE *20* KA (TIPO AC)</v>
          </cell>
          <cell r="C8281" t="str">
            <v xml:space="preserve">UN    </v>
          </cell>
          <cell r="D8281">
            <v>68.23</v>
          </cell>
        </row>
        <row r="8282">
          <cell r="A8282">
            <v>39466</v>
          </cell>
          <cell r="B8282" t="str">
            <v>DISPOSITIVO DPS CLASSE II, 1 POLO, TENSAO MAXIMA DE 175 V, CORRENTE MAXIMA DE *30* KA (TIPO AC)</v>
          </cell>
          <cell r="C8282" t="str">
            <v xml:space="preserve">UN    </v>
          </cell>
          <cell r="D8282">
            <v>76.760000000000005</v>
          </cell>
        </row>
        <row r="8283">
          <cell r="A8283">
            <v>39467</v>
          </cell>
          <cell r="B8283" t="str">
            <v>DISPOSITIVO DPS CLASSE II, 1 POLO, TENSAO MAXIMA DE 175 V, CORRENTE MAXIMA DE *45* KA (TIPO AC)</v>
          </cell>
          <cell r="C8283" t="str">
            <v xml:space="preserve">UN    </v>
          </cell>
          <cell r="D8283">
            <v>98.19</v>
          </cell>
        </row>
        <row r="8284">
          <cell r="A8284">
            <v>39468</v>
          </cell>
          <cell r="B8284" t="str">
            <v>DISPOSITIVO DPS CLASSE II, 1 POLO, TENSAO MAXIMA DE 175 V, CORRENTE MAXIMA DE *90* KA (TIPO AC)</v>
          </cell>
          <cell r="C8284" t="str">
            <v xml:space="preserve">UN    </v>
          </cell>
          <cell r="D8284">
            <v>174.53</v>
          </cell>
        </row>
        <row r="8285">
          <cell r="A8285">
            <v>39469</v>
          </cell>
          <cell r="B8285" t="str">
            <v>DISPOSITIVO DPS CLASSE II, 1 POLO, TENSAO MAXIMA DE 275 V, CORRENTE MAXIMA DE *20* KA (TIPO AC)</v>
          </cell>
          <cell r="C8285" t="str">
            <v xml:space="preserve">UN    </v>
          </cell>
          <cell r="D8285">
            <v>71.09</v>
          </cell>
        </row>
        <row r="8286">
          <cell r="A8286">
            <v>39470</v>
          </cell>
          <cell r="B8286" t="str">
            <v>DISPOSITIVO DPS CLASSE II, 1 POLO, TENSAO MAXIMA DE 275 V, CORRENTE MAXIMA DE *30* KA (TIPO AC)</v>
          </cell>
          <cell r="C8286" t="str">
            <v xml:space="preserve">UN    </v>
          </cell>
          <cell r="D8286">
            <v>87.35</v>
          </cell>
        </row>
        <row r="8287">
          <cell r="A8287">
            <v>39471</v>
          </cell>
          <cell r="B8287" t="str">
            <v>DISPOSITIVO DPS CLASSE II, 1 POLO, TENSAO MAXIMA DE 275 V, CORRENTE MAXIMA DE *45* KA (TIPO AC)</v>
          </cell>
          <cell r="C8287" t="str">
            <v xml:space="preserve">UN    </v>
          </cell>
          <cell r="D8287">
            <v>104.97</v>
          </cell>
        </row>
        <row r="8288">
          <cell r="A8288">
            <v>39472</v>
          </cell>
          <cell r="B8288" t="str">
            <v>DISPOSITIVO DPS CLASSE II, 1 POLO, TENSAO MAXIMA DE 275 V, CORRENTE MAXIMA DE *90* KA (TIPO AC)</v>
          </cell>
          <cell r="C8288" t="str">
            <v xml:space="preserve">UN    </v>
          </cell>
          <cell r="D8288">
            <v>182.39</v>
          </cell>
        </row>
        <row r="8289">
          <cell r="A8289">
            <v>39473</v>
          </cell>
          <cell r="B8289" t="str">
            <v>DISPOSITIVO DPS CLASSE II, 1 POLO, TENSAO MAXIMA DE 385 V, CORRENTE MAXIMA DE *20* KA (TIPO AC)</v>
          </cell>
          <cell r="C8289" t="str">
            <v xml:space="preserve">UN    </v>
          </cell>
          <cell r="D8289">
            <v>117.83</v>
          </cell>
        </row>
        <row r="8290">
          <cell r="A8290">
            <v>39474</v>
          </cell>
          <cell r="B8290" t="str">
            <v>DISPOSITIVO DPS CLASSE II, 1 POLO, TENSAO MAXIMA DE 385 V, CORRENTE MAXIMA DE *30* KA (TIPO AC)</v>
          </cell>
          <cell r="C8290" t="str">
            <v xml:space="preserve">UN    </v>
          </cell>
          <cell r="D8290">
            <v>125.61</v>
          </cell>
        </row>
        <row r="8291">
          <cell r="A8291">
            <v>39475</v>
          </cell>
          <cell r="B8291" t="str">
            <v>DISPOSITIVO DPS CLASSE II, 1 POLO, TENSAO MAXIMA DE 385 V, CORRENTE MAXIMA DE *45* KA (TIPO AC)</v>
          </cell>
          <cell r="C8291" t="str">
            <v xml:space="preserve">UN    </v>
          </cell>
          <cell r="D8291">
            <v>142.52000000000001</v>
          </cell>
        </row>
        <row r="8292">
          <cell r="A8292">
            <v>39476</v>
          </cell>
          <cell r="B8292" t="str">
            <v>DISPOSITIVO DPS CLASSE II, 1 POLO, TENSAO MAXIMA DE 385 V, CORRENTE MAXIMA DE *90* KA (TIPO AC)</v>
          </cell>
          <cell r="C8292" t="str">
            <v xml:space="preserve">UN    </v>
          </cell>
          <cell r="D8292">
            <v>268.27999999999997</v>
          </cell>
        </row>
        <row r="8293">
          <cell r="A8293">
            <v>39477</v>
          </cell>
          <cell r="B8293" t="str">
            <v>DISPOSITIVO DPS CLASSE II, 1 POLO, TENSAO MAXIMA DE 460 V, CORRENTE MAXIMA DE *20* KA (TIPO AC)</v>
          </cell>
          <cell r="C8293" t="str">
            <v xml:space="preserve">UN    </v>
          </cell>
          <cell r="D8293">
            <v>131.44999999999999</v>
          </cell>
        </row>
        <row r="8294">
          <cell r="A8294">
            <v>39478</v>
          </cell>
          <cell r="B8294" t="str">
            <v>DISPOSITIVO DPS CLASSE II, 1 POLO, TENSAO MAXIMA DE 460 V, CORRENTE MAXIMA DE *30* KA (TIPO AC)</v>
          </cell>
          <cell r="C8294" t="str">
            <v xml:space="preserve">UN    </v>
          </cell>
          <cell r="D8294">
            <v>135.51</v>
          </cell>
        </row>
        <row r="8295">
          <cell r="A8295">
            <v>39479</v>
          </cell>
          <cell r="B8295" t="str">
            <v>DISPOSITIVO DPS CLASSE II, 1 POLO, TENSAO MAXIMA DE 460 V, CORRENTE MAXIMA DE *45* KA (TIPO AC)</v>
          </cell>
          <cell r="C8295" t="str">
            <v xml:space="preserve">UN    </v>
          </cell>
          <cell r="D8295">
            <v>159.66999999999999</v>
          </cell>
        </row>
        <row r="8296">
          <cell r="A8296">
            <v>39480</v>
          </cell>
          <cell r="B8296" t="str">
            <v>DISPOSITIVO DPS CLASSE II, 1 POLO, TENSAO MAXIMA DE 460 V, CORRENTE MAXIMA DE *90* KA (TIPO AC)</v>
          </cell>
          <cell r="C8296" t="str">
            <v xml:space="preserve">UN    </v>
          </cell>
          <cell r="D8296">
            <v>329.47</v>
          </cell>
        </row>
        <row r="8297">
          <cell r="A8297">
            <v>39459</v>
          </cell>
          <cell r="B8297" t="str">
            <v>DISPOSITIVO DR, 2 POLOS, SENSIBILIDADE DE 30 MA, CORRENTE DE 100 A, TIPO AC</v>
          </cell>
          <cell r="C8297" t="str">
            <v xml:space="preserve">UN    </v>
          </cell>
          <cell r="D8297">
            <v>279.64</v>
          </cell>
        </row>
        <row r="8298">
          <cell r="A8298">
            <v>39445</v>
          </cell>
          <cell r="B8298" t="str">
            <v>DISPOSITIVO DR, 2 POLOS, SENSIBILIDADE DE 30 MA, CORRENTE DE 25 A, TIPO AC</v>
          </cell>
          <cell r="C8298" t="str">
            <v xml:space="preserve">UN    </v>
          </cell>
          <cell r="D8298">
            <v>140.4</v>
          </cell>
        </row>
        <row r="8299">
          <cell r="A8299">
            <v>39446</v>
          </cell>
          <cell r="B8299" t="str">
            <v>DISPOSITIVO DR, 2 POLOS, SENSIBILIDADE DE 30 MA, CORRENTE DE 40 A, TIPO AC</v>
          </cell>
          <cell r="C8299" t="str">
            <v xml:space="preserve">UN    </v>
          </cell>
          <cell r="D8299">
            <v>142.9</v>
          </cell>
        </row>
        <row r="8300">
          <cell r="A8300">
            <v>39447</v>
          </cell>
          <cell r="B8300" t="str">
            <v>DISPOSITIVO DR, 2 POLOS, SENSIBILIDADE DE 30 MA, CORRENTE DE 63 A, TIPO AC</v>
          </cell>
          <cell r="C8300" t="str">
            <v xml:space="preserve">UN    </v>
          </cell>
          <cell r="D8300">
            <v>152.82</v>
          </cell>
        </row>
        <row r="8301">
          <cell r="A8301">
            <v>39448</v>
          </cell>
          <cell r="B8301" t="str">
            <v>DISPOSITIVO DR, 2 POLOS, SENSIBILIDADE DE 30 MA, CORRENTE DE 80 A, TIPO AC</v>
          </cell>
          <cell r="C8301" t="str">
            <v xml:space="preserve">UN    </v>
          </cell>
          <cell r="D8301">
            <v>260.58</v>
          </cell>
        </row>
        <row r="8302">
          <cell r="A8302">
            <v>39450</v>
          </cell>
          <cell r="B8302" t="str">
            <v>DISPOSITIVO DR, 2 POLOS, SENSIBILIDADE DE 300 MA, CORRENTE DE 25 A, TIPO AC</v>
          </cell>
          <cell r="C8302" t="str">
            <v xml:space="preserve">UN    </v>
          </cell>
          <cell r="D8302">
            <v>158.97999999999999</v>
          </cell>
        </row>
        <row r="8303">
          <cell r="A8303">
            <v>39451</v>
          </cell>
          <cell r="B8303" t="str">
            <v>DISPOSITIVO DR, 2 POLOS, SENSIBILIDADE DE 300 MA, CORRENTE DE 40 A, TIPO AC</v>
          </cell>
          <cell r="C8303" t="str">
            <v xml:space="preserve">UN    </v>
          </cell>
          <cell r="D8303">
            <v>173.41</v>
          </cell>
        </row>
        <row r="8304">
          <cell r="A8304">
            <v>39452</v>
          </cell>
          <cell r="B8304" t="str">
            <v>DISPOSITIVO DR, 2 POLOS, SENSIBILIDADE DE 300 MA, CORRENTE DE 63 A, TIPO AC</v>
          </cell>
          <cell r="C8304" t="str">
            <v xml:space="preserve">UN    </v>
          </cell>
          <cell r="D8304">
            <v>174.44</v>
          </cell>
        </row>
        <row r="8305">
          <cell r="A8305">
            <v>39523</v>
          </cell>
          <cell r="B8305" t="str">
            <v>DISPOSITIVO DR, 2 POLOS, SENSIBILIDADE DE 300 MA, CORRENTE DE 80 A, TIPO  AC</v>
          </cell>
          <cell r="C8305" t="str">
            <v xml:space="preserve">UN    </v>
          </cell>
          <cell r="D8305">
            <v>291.93</v>
          </cell>
        </row>
        <row r="8306">
          <cell r="A8306">
            <v>39449</v>
          </cell>
          <cell r="B8306" t="str">
            <v>DISPOSITIVO DR, 4 POLOS, SENSIBILIDADE DE 30 MA, CORRENTE DE 100 A, TIPO AC</v>
          </cell>
          <cell r="C8306" t="str">
            <v xml:space="preserve">UN    </v>
          </cell>
          <cell r="D8306">
            <v>323.29000000000002</v>
          </cell>
        </row>
        <row r="8307">
          <cell r="A8307">
            <v>39455</v>
          </cell>
          <cell r="B8307" t="str">
            <v>DISPOSITIVO DR, 4 POLOS, SENSIBILIDADE DE 30 MA, CORRENTE DE 25 A, TIPO AC</v>
          </cell>
          <cell r="C8307" t="str">
            <v xml:space="preserve">UN    </v>
          </cell>
          <cell r="D8307">
            <v>159.97</v>
          </cell>
        </row>
        <row r="8308">
          <cell r="A8308">
            <v>39456</v>
          </cell>
          <cell r="B8308" t="str">
            <v>DISPOSITIVO DR, 4 POLOS, SENSIBILIDADE DE 30 MA, CORRENTE DE 40 A, TIPO AC</v>
          </cell>
          <cell r="C8308" t="str">
            <v xml:space="preserve">UN    </v>
          </cell>
          <cell r="D8308">
            <v>160.09</v>
          </cell>
        </row>
        <row r="8309">
          <cell r="A8309">
            <v>39457</v>
          </cell>
          <cell r="B8309" t="str">
            <v>DISPOSITIVO DR, 4 POLOS, SENSIBILIDADE DE 30 MA, CORRENTE DE 63 A, TIPO AC</v>
          </cell>
          <cell r="C8309" t="str">
            <v xml:space="preserve">UN    </v>
          </cell>
          <cell r="D8309">
            <v>174.52</v>
          </cell>
        </row>
        <row r="8310">
          <cell r="A8310">
            <v>39458</v>
          </cell>
          <cell r="B8310" t="str">
            <v>DISPOSITIVO DR, 4 POLOS, SENSIBILIDADE DE 30 MA, CORRENTE DE 80 A, TIPO AC</v>
          </cell>
          <cell r="C8310" t="str">
            <v xml:space="preserve">UN    </v>
          </cell>
          <cell r="D8310">
            <v>325.67</v>
          </cell>
        </row>
        <row r="8311">
          <cell r="A8311">
            <v>39464</v>
          </cell>
          <cell r="B8311" t="str">
            <v>DISPOSITIVO DR, 4 POLOS, SENSIBILIDADE DE 300 MA, CORRENTE DE 100 A, TIPO AC</v>
          </cell>
          <cell r="C8311" t="str">
            <v xml:space="preserve">UN    </v>
          </cell>
          <cell r="D8311">
            <v>523.70000000000005</v>
          </cell>
        </row>
        <row r="8312">
          <cell r="A8312">
            <v>39460</v>
          </cell>
          <cell r="B8312" t="str">
            <v>DISPOSITIVO DR, 4 POLOS, SENSIBILIDADE DE 300 MA, CORRENTE DE 25 A, TIPO AC</v>
          </cell>
          <cell r="C8312" t="str">
            <v xml:space="preserve">UN    </v>
          </cell>
          <cell r="D8312">
            <v>198.63</v>
          </cell>
        </row>
        <row r="8313">
          <cell r="A8313">
            <v>39461</v>
          </cell>
          <cell r="B8313" t="str">
            <v>DISPOSITIVO DR, 4 POLOS, SENSIBILIDADE DE 300 MA, CORRENTE DE 40 A, TIPO AC</v>
          </cell>
          <cell r="C8313" t="str">
            <v xml:space="preserve">UN    </v>
          </cell>
          <cell r="D8313">
            <v>232.74</v>
          </cell>
        </row>
        <row r="8314">
          <cell r="A8314">
            <v>39462</v>
          </cell>
          <cell r="B8314" t="str">
            <v>DISPOSITIVO DR, 4 POLOS, SENSIBILIDADE DE 300 MA, CORRENTE DE 63 A, TIPO AC</v>
          </cell>
          <cell r="C8314" t="str">
            <v xml:space="preserve">UN    </v>
          </cell>
          <cell r="D8314">
            <v>224.31</v>
          </cell>
        </row>
        <row r="8315">
          <cell r="A8315">
            <v>39463</v>
          </cell>
          <cell r="B8315" t="str">
            <v>DISPOSITIVO DR, 4 POLOS, SENSIBILIDADE DE 300 MA, CORRENTE DE 80 A, TIPO AC</v>
          </cell>
          <cell r="C8315" t="str">
            <v xml:space="preserve">UN    </v>
          </cell>
          <cell r="D8315">
            <v>519.64</v>
          </cell>
        </row>
        <row r="8316">
          <cell r="A8316">
            <v>26039</v>
          </cell>
          <cell r="B8316" t="str">
            <v>DISTRIBUIDOR DE AGREGADOS AUTOPROPELIDO, CAP 3 M3, A DIESEL, 6 CC, 176 CV</v>
          </cell>
          <cell r="C8316" t="str">
            <v xml:space="preserve">UN    </v>
          </cell>
          <cell r="D8316">
            <v>249588.52</v>
          </cell>
        </row>
        <row r="8317">
          <cell r="A8317">
            <v>2401</v>
          </cell>
          <cell r="B8317" t="str">
            <v>DISTRIBUIDOR DE AGREGADOS REBOCAVEL, CAPACIDADE 1,9 M3, LARGURA DE TRABALHO 3,66 M</v>
          </cell>
          <cell r="C8317" t="str">
            <v xml:space="preserve">UN    </v>
          </cell>
          <cell r="D8317">
            <v>57408.12</v>
          </cell>
        </row>
        <row r="8318">
          <cell r="A8318">
            <v>38870</v>
          </cell>
          <cell r="B8318" t="str">
            <v>DISTRIBUIDOR METALICO, COM ROSCA, 2 SAIDAS, DN 1" X 1/2", PARA CONEXAO COM ANEL DESLIZANTE EM TUBO PEX</v>
          </cell>
          <cell r="C8318" t="str">
            <v xml:space="preserve">UN    </v>
          </cell>
          <cell r="D8318">
            <v>30.18</v>
          </cell>
        </row>
        <row r="8319">
          <cell r="A8319">
            <v>38869</v>
          </cell>
          <cell r="B8319" t="str">
            <v>DISTRIBUIDOR METALICO, COM ROSCA, 2 SAIDAS, DN 3/4" X 1/2", PARA CONEXAO COM ANEL DESLIZANTE EM TUBO PEX</v>
          </cell>
          <cell r="C8319" t="str">
            <v xml:space="preserve">UN    </v>
          </cell>
          <cell r="D8319">
            <v>26.62</v>
          </cell>
        </row>
        <row r="8320">
          <cell r="A8320">
            <v>38872</v>
          </cell>
          <cell r="B8320" t="str">
            <v>DISTRIBUIDOR METALICO, COM ROSCA, 3 SAIDAS, DN 1" X 1/2", PARA CONEXAO COM ANEL DESLIZANTE EM TUBO PEX</v>
          </cell>
          <cell r="C8320" t="str">
            <v xml:space="preserve">UN    </v>
          </cell>
          <cell r="D8320">
            <v>41.23</v>
          </cell>
        </row>
        <row r="8321">
          <cell r="A8321">
            <v>38871</v>
          </cell>
          <cell r="B8321" t="str">
            <v>DISTRIBUIDOR METALICO, COM ROSCA, 3 SAIDAS, DN 3/4" X 1/2", PARA CONEXAO COM ANEL DESLIZANTE EM TUBO PEX</v>
          </cell>
          <cell r="C8321" t="str">
            <v xml:space="preserve">UN    </v>
          </cell>
          <cell r="D8321">
            <v>33.159999999999997</v>
          </cell>
        </row>
        <row r="8322">
          <cell r="A8322">
            <v>39283</v>
          </cell>
          <cell r="B8322" t="str">
            <v>DISTRIBUIDOR, PLASTICO, 2 SAIDAS, DN 32 X 16 MM, PARA CONEXAO COM CRIMPAGEM EM TUBO PEX</v>
          </cell>
          <cell r="C8322" t="str">
            <v xml:space="preserve">UN    </v>
          </cell>
          <cell r="D8322">
            <v>103.3</v>
          </cell>
        </row>
        <row r="8323">
          <cell r="A8323">
            <v>39284</v>
          </cell>
          <cell r="B8323" t="str">
            <v>DISTRIBUIDOR, PLASTICO, 2 SAIDAS, DN 32 X 20 MM, PARA CONEXAO COM CRIMPAGEM EM TUBO PEX</v>
          </cell>
          <cell r="C8323" t="str">
            <v xml:space="preserve">UN    </v>
          </cell>
          <cell r="D8323">
            <v>111.94</v>
          </cell>
        </row>
        <row r="8324">
          <cell r="A8324">
            <v>39285</v>
          </cell>
          <cell r="B8324" t="str">
            <v>DISTRIBUIDOR, PLASTICO, 2 SAIDAS, DN 32 X 25 MM, PARA CONEXAO COM CRIMPAGEM EM TUBO PEX</v>
          </cell>
          <cell r="C8324" t="str">
            <v xml:space="preserve">UN    </v>
          </cell>
          <cell r="D8324">
            <v>113.55</v>
          </cell>
        </row>
        <row r="8325">
          <cell r="A8325">
            <v>39286</v>
          </cell>
          <cell r="B8325" t="str">
            <v>DISTRIBUIDOR, PLASTICO, 3 SAIDAS, DN 32 X 16 MM, PARA CONEXAO COM CRIMPAGEM EM TUBO PEX</v>
          </cell>
          <cell r="C8325" t="str">
            <v xml:space="preserve">UN    </v>
          </cell>
          <cell r="D8325">
            <v>111.08</v>
          </cell>
        </row>
        <row r="8326">
          <cell r="A8326">
            <v>39287</v>
          </cell>
          <cell r="B8326" t="str">
            <v>DISTRIBUIDOR, PLASTICO, 3 SAIDAS, DN 32 X 20 MM, PARA CONEXAO COM CRIMPAGEM EM TUBO PEX</v>
          </cell>
          <cell r="C8326" t="str">
            <v xml:space="preserve">UN    </v>
          </cell>
          <cell r="D8326">
            <v>130.43</v>
          </cell>
        </row>
        <row r="8327">
          <cell r="A8327">
            <v>39288</v>
          </cell>
          <cell r="B8327" t="str">
            <v>DISTRIBUIDOR, PLASTICO, 3 SAIDAS, DN 32 X 25 MM, PARA CONEXAO COM CRIMPAGEM EM TUBO PEX</v>
          </cell>
          <cell r="C8327" t="str">
            <v xml:space="preserve">UN    </v>
          </cell>
          <cell r="D8327">
            <v>139.19999999999999</v>
          </cell>
        </row>
        <row r="8328">
          <cell r="A8328">
            <v>2414</v>
          </cell>
          <cell r="B8328" t="str">
            <v>DIVISORIA (N2) PAINEL/VIDRO - PAINEL C/ MSO/COMEIA E=35MM - MONTANTE/RODAPE DUPLO ACO GALV PINTADO - COLOCADA</v>
          </cell>
          <cell r="C8328" t="str">
            <v xml:space="preserve">M2    </v>
          </cell>
          <cell r="D8328">
            <v>92.19</v>
          </cell>
        </row>
        <row r="8329">
          <cell r="A8329">
            <v>2413</v>
          </cell>
          <cell r="B8329" t="str">
            <v>DIVISORIA (N2) PAINEL/VIDRO - PAINEL C/ MSO/COMEIA E=35MM - PERFIS SIMPLES ACO GALV PINTADO - COLOCADA</v>
          </cell>
          <cell r="C8329" t="str">
            <v xml:space="preserve">M2    </v>
          </cell>
          <cell r="D8329">
            <v>88.69</v>
          </cell>
        </row>
        <row r="8330">
          <cell r="A8330">
            <v>2405</v>
          </cell>
          <cell r="B8330" t="str">
            <v>DIVISORIA (N2) PAINEL/VIDRO - PAINEL MSO/COMEIA E=35MM - MONTANTE/RODAPE DUPLO ALUMINIO ANOD NAT - COLOCADA</v>
          </cell>
          <cell r="C8330" t="str">
            <v xml:space="preserve">M2    </v>
          </cell>
          <cell r="D8330">
            <v>103.23</v>
          </cell>
        </row>
        <row r="8331">
          <cell r="A8331">
            <v>13361</v>
          </cell>
          <cell r="B8331" t="str">
            <v>DIVISORIA (N2) PAINEL/VIDRO - PAINEL MSO/COMEIA E=35MM - PERFIS SIMPLES ALUMINIO ANOD NAT - COLOCADA</v>
          </cell>
          <cell r="C8331" t="str">
            <v xml:space="preserve">M2    </v>
          </cell>
          <cell r="D8331">
            <v>86.35</v>
          </cell>
        </row>
        <row r="8332">
          <cell r="A8332">
            <v>11987</v>
          </cell>
          <cell r="B8332" t="str">
            <v>DIVISORIA (N2) PAINEL/VIDRO - PAINEL VERMICULITA E=35MM - PERFIS SIMPLES ALUMINIO ANOD NATURAL - COLOCADA</v>
          </cell>
          <cell r="C8332" t="str">
            <v xml:space="preserve">M2    </v>
          </cell>
          <cell r="D8332">
            <v>231.06</v>
          </cell>
        </row>
        <row r="8333">
          <cell r="A8333">
            <v>2416</v>
          </cell>
          <cell r="B8333" t="str">
            <v>DIVISORIA (N3) PAINEL/VIDRO/PAINEL MSO/COMEIA E=35MM - MONTANTE/RODAPE DUPLO ACO GALV PINTADO - COLOCADA</v>
          </cell>
          <cell r="C8333" t="str">
            <v xml:space="preserve">M2    </v>
          </cell>
          <cell r="D8333">
            <v>102.22</v>
          </cell>
        </row>
        <row r="8334">
          <cell r="A8334">
            <v>2412</v>
          </cell>
          <cell r="B8334" t="str">
            <v>DIVISORIA (N3) PAINEL/VIDRO/PAINEL MSO/COMEIA E=35MM - MONTANTE/RODAPE DUPLO ALUMINIO ANOD NAT - COLOCADA</v>
          </cell>
          <cell r="C8334" t="str">
            <v xml:space="preserve">M2    </v>
          </cell>
          <cell r="D8334">
            <v>98.72</v>
          </cell>
        </row>
        <row r="8335">
          <cell r="A8335">
            <v>2411</v>
          </cell>
          <cell r="B8335" t="str">
            <v>DIVISORIA (N3) PAINEL/VIDRO/PAINEL MSO/COMEIA E=35MM - PERFIS SIMPLES ACO GALV PINTADO - COLOCADA</v>
          </cell>
          <cell r="C8335" t="str">
            <v xml:space="preserve">M2    </v>
          </cell>
          <cell r="D8335">
            <v>86.35</v>
          </cell>
        </row>
        <row r="8336">
          <cell r="A8336">
            <v>2406</v>
          </cell>
          <cell r="B8336" t="str">
            <v>DIVISORIA (N3) PAINEL/VIDRO/PAINEL MSO/COMEIA E=35MM - PERFIS SIMPLES ALUMINIO ANOD NAT - COLOCADA</v>
          </cell>
          <cell r="C8336" t="str">
            <v xml:space="preserve">M2    </v>
          </cell>
          <cell r="D8336">
            <v>84.02</v>
          </cell>
        </row>
        <row r="8337">
          <cell r="A8337">
            <v>10571</v>
          </cell>
          <cell r="B8337" t="str">
            <v>DIVISORIA (N3) PAINEL/VIDRO/PAINEL VERMICULITA E=35MM - MONTANTE/RODAPE DUPLO ALUMINIO ANOD NATURAL - COLOCADA</v>
          </cell>
          <cell r="C8337" t="str">
            <v xml:space="preserve">M2    </v>
          </cell>
          <cell r="D8337">
            <v>205.39</v>
          </cell>
        </row>
        <row r="8338">
          <cell r="A8338">
            <v>11985</v>
          </cell>
          <cell r="B8338" t="str">
            <v>DIVISORIA (N3) PAINEL/VIDRO/PAINEL VERMICULITA E=35MM - MONTANTE/RODAPE PERFIL DUPLO ACO GALV PINTADO - COLOCADA</v>
          </cell>
          <cell r="C8338" t="str">
            <v xml:space="preserve">M2    </v>
          </cell>
          <cell r="D8338">
            <v>198.38</v>
          </cell>
        </row>
        <row r="8339">
          <cell r="A8339">
            <v>2410</v>
          </cell>
          <cell r="B8339" t="str">
            <v>DIVISORIA CEGA (N1) - PAINEL MSO/COMEIA E=35MM - MONTANTE/RODAPE DUPLO   ACO GALV PINTADO - COLOCADA</v>
          </cell>
          <cell r="C8339" t="str">
            <v xml:space="preserve">M2    </v>
          </cell>
          <cell r="D8339">
            <v>87.52</v>
          </cell>
        </row>
        <row r="8340">
          <cell r="A8340">
            <v>2417</v>
          </cell>
          <cell r="B8340" t="str">
            <v>DIVISORIA CEGA (N1) - PAINEL MSO/COMEIA E=35MM - MONTANTE/RODAPE DUPLO ALUMINIO ANOD NAT - COLOCADA</v>
          </cell>
          <cell r="C8340" t="str">
            <v xml:space="preserve">M2    </v>
          </cell>
          <cell r="D8340">
            <v>93.36</v>
          </cell>
        </row>
        <row r="8341">
          <cell r="A8341">
            <v>2415</v>
          </cell>
          <cell r="B8341" t="str">
            <v>DIVISORIA CEGA (N1) - PAINEL MSO/COMEIA E=35MM - PERFIS SIMPLES ACO GALV PINTADO   - COLOCADA</v>
          </cell>
          <cell r="C8341" t="str">
            <v xml:space="preserve">M2    </v>
          </cell>
          <cell r="D8341">
            <v>74.680000000000007</v>
          </cell>
        </row>
        <row r="8342">
          <cell r="A8342">
            <v>13360</v>
          </cell>
          <cell r="B8342" t="str">
            <v>DIVISORIA CEGA (N1) - PAINEL MSO/COMEIA E=35MM - PERFIS SIMPLES ALUMINIO ANOD NAT - COLOCADA</v>
          </cell>
          <cell r="C8342" t="str">
            <v xml:space="preserve">M2    </v>
          </cell>
          <cell r="D8342">
            <v>74.680000000000007</v>
          </cell>
        </row>
        <row r="8343">
          <cell r="A8343">
            <v>11983</v>
          </cell>
          <cell r="B8343" t="str">
            <v>DIVISORIA CEGA (N1) - PAINEL VERMICULITA E=35MM - MONTANTE/RODAPE PERFIS SIMPLES ACO GALV PINTADO - COLOCADA</v>
          </cell>
          <cell r="C8343" t="str">
            <v xml:space="preserve">M2    </v>
          </cell>
          <cell r="D8343">
            <v>182.05</v>
          </cell>
        </row>
        <row r="8344">
          <cell r="A8344">
            <v>11986</v>
          </cell>
          <cell r="B8344" t="str">
            <v>DIVISORIA CEGA (N1) - PAINEL VERMICULITA E=35MM - PERFIS SIMPLES ALUMINIO ANOD NATURAL - COLOCADA</v>
          </cell>
          <cell r="C8344" t="str">
            <v xml:space="preserve">M2    </v>
          </cell>
          <cell r="D8344">
            <v>221.73</v>
          </cell>
        </row>
        <row r="8345">
          <cell r="A8345">
            <v>25976</v>
          </cell>
          <cell r="B8345" t="str">
            <v>DIVISORIA EM GRANITO, COM DUAS FACES POLIDAS, TIPO ANDORINHA/ QUARTZ/ CASTELO/ CORUMBA OU OUTROS EQUIVALENTES DA REGIAO, E=  *3,0* CM</v>
          </cell>
          <cell r="C8345" t="str">
            <v xml:space="preserve">M2    </v>
          </cell>
          <cell r="D8345">
            <v>468.42</v>
          </cell>
        </row>
        <row r="8346">
          <cell r="A8346">
            <v>10629</v>
          </cell>
          <cell r="B8346" t="str">
            <v>DIVISORIA EM MARMORE, COM DUAS FACES POLIDAS, BRANCO COMUM, E=  *3,0* CM</v>
          </cell>
          <cell r="C8346" t="str">
            <v xml:space="preserve">M2    </v>
          </cell>
          <cell r="D8346">
            <v>419.18</v>
          </cell>
        </row>
        <row r="8347">
          <cell r="A8347">
            <v>10698</v>
          </cell>
          <cell r="B8347" t="str">
            <v>DIVISORIA, PLACA  PRE-MOLDADA EM GRANILITE, MARMORITE OU GRANITINA,  E = *3 CM</v>
          </cell>
          <cell r="C8347" t="str">
            <v xml:space="preserve">M2    </v>
          </cell>
          <cell r="D8347">
            <v>105.21</v>
          </cell>
        </row>
        <row r="8348">
          <cell r="A8348">
            <v>40521</v>
          </cell>
          <cell r="B8348" t="str">
            <v>DOBRADEIRA ELETROMECANICA DE VERGALHAO, PARA ACO DE DIAMETRO ATE 1 1/2 "Â, MOTOR ELETRICO TRIFASICO, POTENCIA DE 3 HP ATE 5 HP</v>
          </cell>
          <cell r="C8348" t="str">
            <v xml:space="preserve">UN    </v>
          </cell>
          <cell r="D8348">
            <v>68198.820000000007</v>
          </cell>
        </row>
        <row r="8349">
          <cell r="A8349">
            <v>2432</v>
          </cell>
          <cell r="B8349" t="str">
            <v>DOBRADICA EM ACO/FERRO, 3 1/2" X  3", E= 1,9  A 2 MM, COM ANEL,  CROMADO OU ZINCADO, TAMPA BOLA, COM PARAFUSOS</v>
          </cell>
          <cell r="C8349" t="str">
            <v xml:space="preserve">UN    </v>
          </cell>
          <cell r="D8349">
            <v>35.549999999999997</v>
          </cell>
        </row>
        <row r="8350">
          <cell r="A8350">
            <v>2418</v>
          </cell>
          <cell r="B8350" t="str">
            <v>DOBRADICA EM ACO/FERRO, 3" X 2 1/2", E= 1,2 A 1,8 MM, SEM ANEL,  CROMADO OU ZINCADO, TAMPA BOLA, COM PARAFUSOS</v>
          </cell>
          <cell r="C8350" t="str">
            <v xml:space="preserve">UN    </v>
          </cell>
          <cell r="D8350">
            <v>16.489999999999998</v>
          </cell>
        </row>
        <row r="8351">
          <cell r="A8351">
            <v>2433</v>
          </cell>
          <cell r="B8351" t="str">
            <v>DOBRADICA EM ACO/FERRO, 3" X 2 1/2", E= 1,2 A 1,8 MM, SEM ANEL,  CROMADO OU ZINCADO, TAMPA CHATA, COM PARAFUSOS</v>
          </cell>
          <cell r="C8351" t="str">
            <v xml:space="preserve">UN    </v>
          </cell>
          <cell r="D8351">
            <v>12.04</v>
          </cell>
        </row>
        <row r="8352">
          <cell r="A8352">
            <v>2420</v>
          </cell>
          <cell r="B8352" t="str">
            <v>DOBRADICA EM ACO/FERRO, 3" X 2 1/2", E= 1,9 A 2 MM, SEM ANEL,  CROMADO OU ZINCADO, TAMPA BOLA, COM PARAFUSOS</v>
          </cell>
          <cell r="C8352" t="str">
            <v xml:space="preserve">UN    </v>
          </cell>
          <cell r="D8352">
            <v>20.68</v>
          </cell>
        </row>
        <row r="8353">
          <cell r="A8353">
            <v>2421</v>
          </cell>
          <cell r="B8353" t="str">
            <v>DOBRADICA EM ACO/FERRO, 4" X 3", E= 2,2 A 3,0 MM, COM ANEL, CROMADO OU ZINCADO,TAMPA BOLA, COM PARAFUSOS</v>
          </cell>
          <cell r="C8353" t="str">
            <v xml:space="preserve">UN    </v>
          </cell>
          <cell r="D8353">
            <v>45.12</v>
          </cell>
        </row>
        <row r="8354">
          <cell r="A8354">
            <v>11447</v>
          </cell>
          <cell r="B8354" t="str">
            <v>DOBRADICA EM LATAO, 3 " X 2 1/2 ", E= 1,9 A 2 MM, COM ANEL, CROMADO, TAMPA BOLA, COM PARAFUSOS</v>
          </cell>
          <cell r="C8354" t="str">
            <v xml:space="preserve">UN    </v>
          </cell>
          <cell r="D8354">
            <v>40.869999999999997</v>
          </cell>
        </row>
        <row r="8355">
          <cell r="A8355">
            <v>2429</v>
          </cell>
          <cell r="B8355" t="str">
            <v>DOBRADICA EM LATAO, 4" X 3", E= 2,2 A 3,0 MM, COM ANEL,  TAMPA BOLA, COM PARAFUSOS</v>
          </cell>
          <cell r="C8355" t="str">
            <v xml:space="preserve">UN    </v>
          </cell>
          <cell r="D8355">
            <v>103.45</v>
          </cell>
        </row>
        <row r="8356">
          <cell r="A8356">
            <v>11449</v>
          </cell>
          <cell r="B8356" t="str">
            <v>DOBRADICA TIPO PIANO EM ACO/FERRO, 1'' X 3 M, GALVANIZADO, COM PARAFUSOS</v>
          </cell>
          <cell r="C8356" t="str">
            <v xml:space="preserve">UN    </v>
          </cell>
          <cell r="D8356">
            <v>111.44</v>
          </cell>
        </row>
        <row r="8357">
          <cell r="A8357">
            <v>11451</v>
          </cell>
          <cell r="B8357" t="str">
            <v>DOBRADICA TIPO VAI-E-VEM EM ACO/FERRO, TAMANHO 3'', GALVANIZADO, COM PARAFUSOS</v>
          </cell>
          <cell r="C8357" t="str">
            <v xml:space="preserve">UN    </v>
          </cell>
          <cell r="D8357">
            <v>109.57</v>
          </cell>
        </row>
        <row r="8358">
          <cell r="A8358">
            <v>11116</v>
          </cell>
          <cell r="B8358" t="str">
            <v>DOMOS INDIVIDUAL EM ACRILICO BRANCO *95 X 95* CM, SEM INSTALACAO</v>
          </cell>
          <cell r="C8358" t="str">
            <v xml:space="preserve">UN    </v>
          </cell>
          <cell r="D8358">
            <v>444.59</v>
          </cell>
        </row>
        <row r="8359">
          <cell r="A8359">
            <v>38411</v>
          </cell>
          <cell r="B8359" t="str">
            <v>DOSADOR DE AREIA, CAPACIDADE DE *26* LITROS</v>
          </cell>
          <cell r="C8359" t="str">
            <v xml:space="preserve">UN    </v>
          </cell>
          <cell r="D8359">
            <v>1018.77</v>
          </cell>
        </row>
        <row r="8360">
          <cell r="A8360">
            <v>1370</v>
          </cell>
          <cell r="B8360" t="str">
            <v>DUCHA HIGIENICA PLASTICA COM REGISTRO METALICO 1/2 "</v>
          </cell>
          <cell r="C8360" t="str">
            <v xml:space="preserve">UN    </v>
          </cell>
          <cell r="D8360">
            <v>72.510000000000005</v>
          </cell>
        </row>
        <row r="8361">
          <cell r="A8361">
            <v>38189</v>
          </cell>
          <cell r="B8361" t="str">
            <v>DUCHA METALICA DE PAREDE, ARTICULAVEL, COM BRACO/CANO, SEM DESVIADOR</v>
          </cell>
          <cell r="C8361" t="str">
            <v xml:space="preserve">UN    </v>
          </cell>
          <cell r="D8361">
            <v>137.58000000000001</v>
          </cell>
        </row>
        <row r="8362">
          <cell r="A8362">
            <v>38190</v>
          </cell>
          <cell r="B8362" t="str">
            <v>DUCHA METALICA DE PAREDE, ARTICULAVEL, COM DESVIADOR E DUCHA MANUAL</v>
          </cell>
          <cell r="C8362" t="str">
            <v xml:space="preserve">UN    </v>
          </cell>
          <cell r="D8362">
            <v>309.38</v>
          </cell>
        </row>
        <row r="8363">
          <cell r="A8363">
            <v>36516</v>
          </cell>
          <cell r="B8363" t="str">
            <v>DUMPER COM CAPACIDADE DE CARGA DE 1700 KG, PARTIDA ELETRICA, MOTOR DIESEL COM POTENCIA DE 16 CV</v>
          </cell>
          <cell r="C8363" t="str">
            <v xml:space="preserve">UN    </v>
          </cell>
          <cell r="D8363">
            <v>70872.509999999995</v>
          </cell>
        </row>
        <row r="8364">
          <cell r="A8364">
            <v>34777</v>
          </cell>
          <cell r="B8364" t="str">
            <v>ELEMENTO VAZADO CERAMICO 25 X 18 X 7 CM</v>
          </cell>
          <cell r="C8364" t="str">
            <v xml:space="preserve">UN    </v>
          </cell>
          <cell r="D8364">
            <v>1.24</v>
          </cell>
        </row>
        <row r="8365">
          <cell r="A8365">
            <v>7273</v>
          </cell>
          <cell r="B8365" t="str">
            <v>ELEMENTO VAZADO CERAMICO 7 X 20 X 20 CM</v>
          </cell>
          <cell r="C8365" t="str">
            <v xml:space="preserve">UN    </v>
          </cell>
          <cell r="D8365">
            <v>2.0299999999999998</v>
          </cell>
        </row>
        <row r="8366">
          <cell r="A8366">
            <v>7272</v>
          </cell>
          <cell r="B8366" t="str">
            <v>ELEMENTO VAZADO CERAMICO 9 X 20 X 20 CM</v>
          </cell>
          <cell r="C8366" t="str">
            <v xml:space="preserve">UN    </v>
          </cell>
          <cell r="D8366">
            <v>2.83</v>
          </cell>
        </row>
        <row r="8367">
          <cell r="A8367">
            <v>10605</v>
          </cell>
          <cell r="B8367" t="str">
            <v>ELEMENTO VAZADO DE CONCRETO, QUADRICULADO, 1 FURO *10 X 10 X 10* CM</v>
          </cell>
          <cell r="C8367" t="str">
            <v xml:space="preserve">UN    </v>
          </cell>
          <cell r="D8367">
            <v>1.38</v>
          </cell>
        </row>
        <row r="8368">
          <cell r="A8368">
            <v>10604</v>
          </cell>
          <cell r="B8368" t="str">
            <v>ELEMENTO VAZADO DE CONCRETO, QUADRICULADO, 1 FURO *20 X 10 X 7* CM</v>
          </cell>
          <cell r="C8368" t="str">
            <v xml:space="preserve">UN    </v>
          </cell>
          <cell r="D8368">
            <v>2.75</v>
          </cell>
        </row>
        <row r="8369">
          <cell r="A8369">
            <v>672</v>
          </cell>
          <cell r="B8369" t="str">
            <v>ELEMENTO VAZADO DE CONCRETO, QUADRICULADO, 1 FURO *20 X 20 X 6,5* CM</v>
          </cell>
          <cell r="C8369" t="str">
            <v xml:space="preserve">UN    </v>
          </cell>
          <cell r="D8369">
            <v>2.78</v>
          </cell>
        </row>
        <row r="8370">
          <cell r="A8370">
            <v>668</v>
          </cell>
          <cell r="B8370" t="str">
            <v>ELEMENTO VAZADO DE CONCRETO, QUADRICULADO, 16 FUROS *29 X 29 X 6* CM</v>
          </cell>
          <cell r="C8370" t="str">
            <v xml:space="preserve">UN    </v>
          </cell>
          <cell r="D8370">
            <v>4.38</v>
          </cell>
        </row>
        <row r="8371">
          <cell r="A8371">
            <v>10578</v>
          </cell>
          <cell r="B8371" t="str">
            <v>ELEMENTO VAZADO DE CONCRETO, QUADRICULADO, 16 FUROS *33 X 33 X 10* CM</v>
          </cell>
          <cell r="C8371" t="str">
            <v xml:space="preserve">UN    </v>
          </cell>
          <cell r="D8371">
            <v>7.64</v>
          </cell>
        </row>
        <row r="8372">
          <cell r="A8372">
            <v>666</v>
          </cell>
          <cell r="B8372" t="str">
            <v>ELEMENTO VAZADO DE CONCRETO, QUADRICULADO, 16 FUROS *40 X 40 X 7* CM</v>
          </cell>
          <cell r="C8372" t="str">
            <v xml:space="preserve">UN    </v>
          </cell>
          <cell r="D8372">
            <v>7.58</v>
          </cell>
        </row>
        <row r="8373">
          <cell r="A8373">
            <v>665</v>
          </cell>
          <cell r="B8373" t="str">
            <v>ELEMENTO VAZADO DE CONCRETO, QUADRICULADO, 16 FUROS *50 X 50 X 7* CM</v>
          </cell>
          <cell r="C8373" t="str">
            <v xml:space="preserve">UN    </v>
          </cell>
          <cell r="D8373">
            <v>14.2</v>
          </cell>
        </row>
        <row r="8374">
          <cell r="A8374">
            <v>10577</v>
          </cell>
          <cell r="B8374" t="str">
            <v>ELEMENTO VAZADO DE CONCRETO, QUADRICULADO, 25 FUROS *50 X 50 X 5* CM</v>
          </cell>
          <cell r="C8374" t="str">
            <v xml:space="preserve">UN    </v>
          </cell>
          <cell r="D8374">
            <v>11.12</v>
          </cell>
        </row>
        <row r="8375">
          <cell r="A8375">
            <v>10583</v>
          </cell>
          <cell r="B8375" t="str">
            <v>ELEMENTO VAZADO DE CONCRETO, VENEZIANA *39 X 22 X 15* CM</v>
          </cell>
          <cell r="C8375" t="str">
            <v xml:space="preserve">UN    </v>
          </cell>
          <cell r="D8375">
            <v>6.23</v>
          </cell>
        </row>
        <row r="8376">
          <cell r="A8376">
            <v>10579</v>
          </cell>
          <cell r="B8376" t="str">
            <v>ELEMENTO VAZADO DE CONCRETO, VENEZIANA *39 X 29 X 10* CM</v>
          </cell>
          <cell r="C8376" t="str">
            <v xml:space="preserve">UN    </v>
          </cell>
          <cell r="D8376">
            <v>10.17</v>
          </cell>
        </row>
        <row r="8377">
          <cell r="A8377">
            <v>10582</v>
          </cell>
          <cell r="B8377" t="str">
            <v>ELEMENTO VAZADO DE CONCRETO, VENEZIANA *40 X 10 X 10* CM</v>
          </cell>
          <cell r="C8377" t="str">
            <v xml:space="preserve">UN    </v>
          </cell>
          <cell r="D8377">
            <v>3.56</v>
          </cell>
        </row>
        <row r="8378">
          <cell r="A8378">
            <v>2436</v>
          </cell>
          <cell r="B8378" t="str">
            <v>ELETRICISTA</v>
          </cell>
          <cell r="C8378" t="str">
            <v xml:space="preserve">H     </v>
          </cell>
          <cell r="D8378">
            <v>14.51</v>
          </cell>
        </row>
        <row r="8379">
          <cell r="A8379">
            <v>40918</v>
          </cell>
          <cell r="B8379" t="str">
            <v>ELETRICISTA (MENSALISTA)</v>
          </cell>
          <cell r="C8379" t="str">
            <v xml:space="preserve">MES   </v>
          </cell>
          <cell r="D8379">
            <v>2568.4899999999998</v>
          </cell>
        </row>
        <row r="8380">
          <cell r="A8380">
            <v>2439</v>
          </cell>
          <cell r="B8380" t="str">
            <v>ELETRICISTA DE MANUTENCAO INDUSTRIAL</v>
          </cell>
          <cell r="C8380" t="str">
            <v xml:space="preserve">H     </v>
          </cell>
          <cell r="D8380">
            <v>14.61</v>
          </cell>
        </row>
        <row r="8381">
          <cell r="A8381">
            <v>40923</v>
          </cell>
          <cell r="B8381" t="str">
            <v>ELETRICISTA DE MANUTENCAO INDUSTRIAL (MENSALISTA)</v>
          </cell>
          <cell r="C8381" t="str">
            <v xml:space="preserve">MES   </v>
          </cell>
          <cell r="D8381">
            <v>2585.91</v>
          </cell>
        </row>
        <row r="8382">
          <cell r="A8382">
            <v>10998</v>
          </cell>
          <cell r="B8382" t="str">
            <v>ELETRODO REVESTIDO AWS - E-6010, DIAMETRO IGUAL A 4,00 MM</v>
          </cell>
          <cell r="C8382" t="str">
            <v xml:space="preserve">KG    </v>
          </cell>
          <cell r="D8382">
            <v>26.96</v>
          </cell>
        </row>
        <row r="8383">
          <cell r="A8383">
            <v>11002</v>
          </cell>
          <cell r="B8383" t="str">
            <v>ELETRODO REVESTIDO AWS - E6013, DIAMETRO IGUAL A 2,50 MM</v>
          </cell>
          <cell r="C8383" t="str">
            <v xml:space="preserve">KG    </v>
          </cell>
          <cell r="D8383">
            <v>24.7</v>
          </cell>
        </row>
        <row r="8384">
          <cell r="A8384">
            <v>10999</v>
          </cell>
          <cell r="B8384" t="str">
            <v>ELETRODO REVESTIDO AWS - E6013, DIAMETRO IGUAL A 4,00 MM</v>
          </cell>
          <cell r="C8384" t="str">
            <v xml:space="preserve">KG    </v>
          </cell>
          <cell r="D8384">
            <v>23.73</v>
          </cell>
        </row>
        <row r="8385">
          <cell r="A8385">
            <v>10997</v>
          </cell>
          <cell r="B8385" t="str">
            <v>ELETRODO REVESTIDO AWS - E7018, DIAMETRO IGUAL A 4,00 MM</v>
          </cell>
          <cell r="C8385" t="str">
            <v xml:space="preserve">KG    </v>
          </cell>
          <cell r="D8385">
            <v>25.72</v>
          </cell>
        </row>
        <row r="8386">
          <cell r="A8386">
            <v>2685</v>
          </cell>
          <cell r="B8386" t="str">
            <v>ELETRODUTO DE PVC RIGIDO ROSCAVEL DE 1 ", SEM LUVA</v>
          </cell>
          <cell r="C8386" t="str">
            <v xml:space="preserve">M     </v>
          </cell>
          <cell r="D8386">
            <v>4.1399999999999997</v>
          </cell>
        </row>
        <row r="8387">
          <cell r="A8387">
            <v>2680</v>
          </cell>
          <cell r="B8387" t="str">
            <v>ELETRODUTO DE PVC RIGIDO ROSCAVEL DE 1 1/2 ", SEM LUVA</v>
          </cell>
          <cell r="C8387" t="str">
            <v xml:space="preserve">M     </v>
          </cell>
          <cell r="D8387">
            <v>6.06</v>
          </cell>
        </row>
        <row r="8388">
          <cell r="A8388">
            <v>2684</v>
          </cell>
          <cell r="B8388" t="str">
            <v>ELETRODUTO DE PVC RIGIDO ROSCAVEL DE 1 1/4 ", SEM LUVA</v>
          </cell>
          <cell r="C8388" t="str">
            <v xml:space="preserve">M     </v>
          </cell>
          <cell r="D8388">
            <v>5.51</v>
          </cell>
        </row>
        <row r="8389">
          <cell r="A8389">
            <v>2673</v>
          </cell>
          <cell r="B8389" t="str">
            <v>ELETRODUTO DE PVC RIGIDO ROSCAVEL DE 1/2 ", SEM LUVA</v>
          </cell>
          <cell r="C8389" t="str">
            <v xml:space="preserve">M     </v>
          </cell>
          <cell r="D8389">
            <v>2.13</v>
          </cell>
        </row>
        <row r="8390">
          <cell r="A8390">
            <v>2681</v>
          </cell>
          <cell r="B8390" t="str">
            <v>ELETRODUTO DE PVC RIGIDO ROSCAVEL DE 2 ", SEM LUVA</v>
          </cell>
          <cell r="C8390" t="str">
            <v xml:space="preserve">M     </v>
          </cell>
          <cell r="D8390">
            <v>9.91</v>
          </cell>
        </row>
        <row r="8391">
          <cell r="A8391">
            <v>2682</v>
          </cell>
          <cell r="B8391" t="str">
            <v>ELETRODUTO DE PVC RIGIDO ROSCAVEL DE 2 1/2 ", SEM LUVA</v>
          </cell>
          <cell r="C8391" t="str">
            <v xml:space="preserve">M     </v>
          </cell>
          <cell r="D8391">
            <v>14.46</v>
          </cell>
        </row>
        <row r="8392">
          <cell r="A8392">
            <v>2686</v>
          </cell>
          <cell r="B8392" t="str">
            <v>ELETRODUTO DE PVC RIGIDO ROSCAVEL DE 3 ", SEM LUVA</v>
          </cell>
          <cell r="C8392" t="str">
            <v xml:space="preserve">M     </v>
          </cell>
          <cell r="D8392">
            <v>18.13</v>
          </cell>
        </row>
        <row r="8393">
          <cell r="A8393">
            <v>2674</v>
          </cell>
          <cell r="B8393" t="str">
            <v>ELETRODUTO DE PVC RIGIDO ROSCAVEL DE 3/4 ", SEM LUVA</v>
          </cell>
          <cell r="C8393" t="str">
            <v xml:space="preserve">M     </v>
          </cell>
          <cell r="D8393">
            <v>2.65</v>
          </cell>
        </row>
        <row r="8394">
          <cell r="A8394">
            <v>2683</v>
          </cell>
          <cell r="B8394" t="str">
            <v>ELETRODUTO DE PVC RIGIDO ROSCAVEL DE 4 ", SEM LUVA</v>
          </cell>
          <cell r="C8394" t="str">
            <v xml:space="preserve">M     </v>
          </cell>
          <cell r="D8394">
            <v>28.57</v>
          </cell>
        </row>
        <row r="8395">
          <cell r="A8395">
            <v>2676</v>
          </cell>
          <cell r="B8395" t="str">
            <v>ELETRODUTO DE PVC RIGIDO SOLDAVEL, CLASSE B, DE 20 MM</v>
          </cell>
          <cell r="C8395" t="str">
            <v xml:space="preserve">M     </v>
          </cell>
          <cell r="D8395">
            <v>1.24</v>
          </cell>
        </row>
        <row r="8396">
          <cell r="A8396">
            <v>2678</v>
          </cell>
          <cell r="B8396" t="str">
            <v>ELETRODUTO DE PVC RIGIDO SOLDAVEL, CLASSE B, DE 25 MM</v>
          </cell>
          <cell r="C8396" t="str">
            <v xml:space="preserve">M     </v>
          </cell>
          <cell r="D8396">
            <v>1.55</v>
          </cell>
        </row>
        <row r="8397">
          <cell r="A8397">
            <v>2679</v>
          </cell>
          <cell r="B8397" t="str">
            <v>ELETRODUTO DE PVC RIGIDO SOLDAVEL, CLASSE B, DE 32 MM</v>
          </cell>
          <cell r="C8397" t="str">
            <v xml:space="preserve">M     </v>
          </cell>
          <cell r="D8397">
            <v>2.39</v>
          </cell>
        </row>
        <row r="8398">
          <cell r="A8398">
            <v>12070</v>
          </cell>
          <cell r="B8398" t="str">
            <v>ELETRODUTO DE PVC RIGIDO SOLDAVEL, CLASSE B, DE 40 MM</v>
          </cell>
          <cell r="C8398" t="str">
            <v xml:space="preserve">M     </v>
          </cell>
          <cell r="D8398">
            <v>3.33</v>
          </cell>
        </row>
        <row r="8399">
          <cell r="A8399">
            <v>2675</v>
          </cell>
          <cell r="B8399" t="str">
            <v>ELETRODUTO DE PVC RIGIDO SOLDAVEL, CLASSE B, DE 50 MM</v>
          </cell>
          <cell r="C8399" t="str">
            <v xml:space="preserve">M     </v>
          </cell>
          <cell r="D8399">
            <v>4.32</v>
          </cell>
        </row>
        <row r="8400">
          <cell r="A8400">
            <v>12067</v>
          </cell>
          <cell r="B8400" t="str">
            <v>ELETRODUTO DE PVC RIGIDO SOLDAVEL, CLASSE B, DE 60 MM</v>
          </cell>
          <cell r="C8400" t="str">
            <v xml:space="preserve">M     </v>
          </cell>
          <cell r="D8400">
            <v>5.87</v>
          </cell>
        </row>
        <row r="8401">
          <cell r="A8401">
            <v>40401</v>
          </cell>
          <cell r="B8401" t="str">
            <v>ELETRODUTO FLEXIVEL PLANO EM PEAD, COR PRETA E LARANJA,  DIAMETRO 32 MM</v>
          </cell>
          <cell r="C8401" t="str">
            <v xml:space="preserve">M     </v>
          </cell>
          <cell r="D8401">
            <v>2.13</v>
          </cell>
        </row>
        <row r="8402">
          <cell r="A8402">
            <v>40402</v>
          </cell>
          <cell r="B8402" t="str">
            <v>ELETRODUTO FLEXIVEL PLANO EM PEAD, COR PRETA E LARANJA,  DIAMETRO 40 MM</v>
          </cell>
          <cell r="C8402" t="str">
            <v xml:space="preserve">M     </v>
          </cell>
          <cell r="D8402">
            <v>2.74</v>
          </cell>
        </row>
        <row r="8403">
          <cell r="A8403">
            <v>40400</v>
          </cell>
          <cell r="B8403" t="str">
            <v>ELETRODUTO FLEXIVEL PLANO EM PEAD, COR PRETA E LARANJA, DIAMETRO 25 MM</v>
          </cell>
          <cell r="C8403" t="str">
            <v xml:space="preserve">M     </v>
          </cell>
          <cell r="D8403">
            <v>1.45</v>
          </cell>
        </row>
        <row r="8404">
          <cell r="A8404">
            <v>2504</v>
          </cell>
          <cell r="B8404" t="str">
            <v>ELETRODUTO FLEXIVEL, EM ACO GALVANIZADO, REVESTIDO EXTERNAMENTE COM PVC PRETO, DIAMETRO EXTERNO DE 25 MM (3/4"), TIPO SEALTUBO</v>
          </cell>
          <cell r="C8404" t="str">
            <v xml:space="preserve">M     </v>
          </cell>
          <cell r="D8404">
            <v>6.49</v>
          </cell>
        </row>
        <row r="8405">
          <cell r="A8405">
            <v>2501</v>
          </cell>
          <cell r="B8405" t="str">
            <v>ELETRODUTO FLEXIVEL, EM ACO GALVANIZADO, REVESTIDO EXTERNAMENTE COM PVC PRETO, DIAMETRO EXTERNO DE 32 MM (1"), TIPO SEALTUBO</v>
          </cell>
          <cell r="C8405" t="str">
            <v xml:space="preserve">M     </v>
          </cell>
          <cell r="D8405">
            <v>8.51</v>
          </cell>
        </row>
        <row r="8406">
          <cell r="A8406">
            <v>2502</v>
          </cell>
          <cell r="B8406" t="str">
            <v>ELETRODUTO FLEXIVEL, EM ACO GALVANIZADO, REVESTIDO EXTERNAMENTE COM PVC PRETO, DIAMETRO EXTERNO DE 40 MM (1 1/4"), TIPO SEALTUBO</v>
          </cell>
          <cell r="C8406" t="str">
            <v xml:space="preserve">M     </v>
          </cell>
          <cell r="D8406">
            <v>12.84</v>
          </cell>
        </row>
        <row r="8407">
          <cell r="A8407">
            <v>2503</v>
          </cell>
          <cell r="B8407" t="str">
            <v>ELETRODUTO FLEXIVEL, EM ACO GALVANIZADO, REVESTIDO EXTERNAMENTE COM PVC PRETO, DIAMETRO EXTERNO DE 50 MM( 1 1/2"), TIPO SEALTUBO</v>
          </cell>
          <cell r="C8407" t="str">
            <v xml:space="preserve">M     </v>
          </cell>
          <cell r="D8407">
            <v>16.53</v>
          </cell>
        </row>
        <row r="8408">
          <cell r="A8408">
            <v>2500</v>
          </cell>
          <cell r="B8408" t="str">
            <v>ELETRODUTO FLEXIVEL, EM ACO GALVANIZADO, REVESTIDO EXTERNAMENTE COM PVC PRETO, DIAMETRO EXTERNO DE 60 MM (2"), TIPO SEALTUBO</v>
          </cell>
          <cell r="C8408" t="str">
            <v xml:space="preserve">M     </v>
          </cell>
          <cell r="D8408">
            <v>22.02</v>
          </cell>
        </row>
        <row r="8409">
          <cell r="A8409">
            <v>2505</v>
          </cell>
          <cell r="B8409" t="str">
            <v>ELETRODUTO FLEXIVEL, EM ACO GALVANIZADO, REVESTIDO EXTERNAMENTE COM PVC PRETO, DIAMETRO EXTERNO DE 75 MM (2 1/2"), TIPO SEALTUBO</v>
          </cell>
          <cell r="C8409" t="str">
            <v xml:space="preserve">M     </v>
          </cell>
          <cell r="D8409">
            <v>34.31</v>
          </cell>
        </row>
        <row r="8410">
          <cell r="A8410">
            <v>12056</v>
          </cell>
          <cell r="B8410" t="str">
            <v>ELETRODUTO FLEXIVEL, EM ACO, TIPO CONDUITE, DIAMETRO DE 1 1/2"</v>
          </cell>
          <cell r="C8410" t="str">
            <v xml:space="preserve">M     </v>
          </cell>
          <cell r="D8410">
            <v>13.86</v>
          </cell>
        </row>
        <row r="8411">
          <cell r="A8411">
            <v>12057</v>
          </cell>
          <cell r="B8411" t="str">
            <v>ELETRODUTO FLEXIVEL, EM ACO, TIPO CONDUITE, DIAMETRO DE 1 1/4"</v>
          </cell>
          <cell r="C8411" t="str">
            <v xml:space="preserve">M     </v>
          </cell>
          <cell r="D8411">
            <v>11.77</v>
          </cell>
        </row>
        <row r="8412">
          <cell r="A8412">
            <v>12059</v>
          </cell>
          <cell r="B8412" t="str">
            <v>ELETRODUTO FLEXIVEL, EM ACO, TIPO CONDUITE, DIAMETRO DE 1/2"</v>
          </cell>
          <cell r="C8412" t="str">
            <v xml:space="preserve">M     </v>
          </cell>
          <cell r="D8412">
            <v>4.13</v>
          </cell>
        </row>
        <row r="8413">
          <cell r="A8413">
            <v>12058</v>
          </cell>
          <cell r="B8413" t="str">
            <v>ELETRODUTO FLEXIVEL, EM ACO, TIPO CONDUITE, DIAMETRO DE 1"</v>
          </cell>
          <cell r="C8413" t="str">
            <v xml:space="preserve">M     </v>
          </cell>
          <cell r="D8413">
            <v>7.34</v>
          </cell>
        </row>
        <row r="8414">
          <cell r="A8414">
            <v>12060</v>
          </cell>
          <cell r="B8414" t="str">
            <v>ELETRODUTO FLEXIVEL, EM ACO, TIPO CONDUITE, DIAMETRO DE 2 1/2"</v>
          </cell>
          <cell r="C8414" t="str">
            <v xml:space="preserve">M     </v>
          </cell>
          <cell r="D8414">
            <v>30.6</v>
          </cell>
        </row>
        <row r="8415">
          <cell r="A8415">
            <v>12061</v>
          </cell>
          <cell r="B8415" t="str">
            <v>ELETRODUTO FLEXIVEL, EM ACO, TIPO CONDUITE, DIAMETRO DE 2"</v>
          </cell>
          <cell r="C8415" t="str">
            <v xml:space="preserve">M     </v>
          </cell>
          <cell r="D8415">
            <v>18.68</v>
          </cell>
        </row>
        <row r="8416">
          <cell r="A8416">
            <v>12062</v>
          </cell>
          <cell r="B8416" t="str">
            <v>ELETRODUTO FLEXIVEL, EM ACO, TIPO CONDUITE, DIAMETRO DE 3"</v>
          </cell>
          <cell r="C8416" t="str">
            <v xml:space="preserve">M     </v>
          </cell>
          <cell r="D8416">
            <v>34.450000000000003</v>
          </cell>
        </row>
        <row r="8417">
          <cell r="A8417">
            <v>21137</v>
          </cell>
          <cell r="B8417" t="str">
            <v>ELETRODUTO METALICO FLEXIVEL REVESTIDO COM PVC PRETO, DIAMETRO EXTERNO DE 15 MM (3/8"), TIPO COPEX</v>
          </cell>
          <cell r="C8417" t="str">
            <v xml:space="preserve">M     </v>
          </cell>
          <cell r="D8417">
            <v>5.98</v>
          </cell>
        </row>
        <row r="8418">
          <cell r="A8418">
            <v>2687</v>
          </cell>
          <cell r="B8418" t="str">
            <v>ELETRODUTO PVC FLEXIVEL CORRUGADO, COR AMARELA, DE 16 MM</v>
          </cell>
          <cell r="C8418" t="str">
            <v xml:space="preserve">M     </v>
          </cell>
          <cell r="D8418">
            <v>1.08</v>
          </cell>
        </row>
        <row r="8419">
          <cell r="A8419">
            <v>2689</v>
          </cell>
          <cell r="B8419" t="str">
            <v>ELETRODUTO PVC FLEXIVEL CORRUGADO, COR AMARELA, DE 20 MM</v>
          </cell>
          <cell r="C8419" t="str">
            <v xml:space="preserve">M     </v>
          </cell>
          <cell r="D8419">
            <v>1.28</v>
          </cell>
        </row>
        <row r="8420">
          <cell r="A8420">
            <v>2688</v>
          </cell>
          <cell r="B8420" t="str">
            <v>ELETRODUTO PVC FLEXIVEL CORRUGADO, COR AMARELA, DE 25 MM</v>
          </cell>
          <cell r="C8420" t="str">
            <v xml:space="preserve">M     </v>
          </cell>
          <cell r="D8420">
            <v>1.39</v>
          </cell>
        </row>
        <row r="8421">
          <cell r="A8421">
            <v>2690</v>
          </cell>
          <cell r="B8421" t="str">
            <v>ELETRODUTO PVC FLEXIVEL CORRUGADO, COR AMARELA, DE 32 MM</v>
          </cell>
          <cell r="C8421" t="str">
            <v xml:space="preserve">M     </v>
          </cell>
          <cell r="D8421">
            <v>2.38</v>
          </cell>
        </row>
        <row r="8422">
          <cell r="A8422">
            <v>39243</v>
          </cell>
          <cell r="B8422" t="str">
            <v>ELETRODUTO PVC FLEXIVEL CORRUGADO, REFORCADO, COR LARANJA, DE 20 MM, PARA LAJES E PISOS</v>
          </cell>
          <cell r="C8422" t="str">
            <v xml:space="preserve">M     </v>
          </cell>
          <cell r="D8422">
            <v>1.57</v>
          </cell>
        </row>
        <row r="8423">
          <cell r="A8423">
            <v>39244</v>
          </cell>
          <cell r="B8423" t="str">
            <v>ELETRODUTO PVC FLEXIVEL CORRUGADO, REFORCADO, COR LARANJA, DE 25 MM, PARA LAJES E PISOS</v>
          </cell>
          <cell r="C8423" t="str">
            <v xml:space="preserve">M     </v>
          </cell>
          <cell r="D8423">
            <v>2.12</v>
          </cell>
        </row>
        <row r="8424">
          <cell r="A8424">
            <v>39245</v>
          </cell>
          <cell r="B8424" t="str">
            <v>ELETRODUTO PVC FLEXIVEL CORRUGADO, REFORCADO, COR LARANJA, DE 32 MM, PARA LAJES E PISOS</v>
          </cell>
          <cell r="C8424" t="str">
            <v xml:space="preserve">M     </v>
          </cell>
          <cell r="D8424">
            <v>4.09</v>
          </cell>
        </row>
        <row r="8425">
          <cell r="A8425">
            <v>39254</v>
          </cell>
          <cell r="B8425" t="str">
            <v>ELETRODUTO/CONDULETE DE PVC RIGIDO, LISO, COR CINZA, DE 1/2", PARA INSTALACOES APARENTES (NBR 5410)</v>
          </cell>
          <cell r="C8425" t="str">
            <v xml:space="preserve">M     </v>
          </cell>
          <cell r="D8425">
            <v>6.11</v>
          </cell>
        </row>
        <row r="8426">
          <cell r="A8426">
            <v>39255</v>
          </cell>
          <cell r="B8426" t="str">
            <v>ELETRODUTO/CONDULETE DE PVC RIGIDO, LISO, COR CINZA, DE 1", PARA INSTALACOES APARENTES (NBR 5410)</v>
          </cell>
          <cell r="C8426" t="str">
            <v xml:space="preserve">M     </v>
          </cell>
          <cell r="D8426">
            <v>11.32</v>
          </cell>
        </row>
        <row r="8427">
          <cell r="A8427">
            <v>39253</v>
          </cell>
          <cell r="B8427" t="str">
            <v>ELETRODUTO/CONDULETE DE PVC RIGIDO, LISO, COR CINZA, DE 3/4", PARA INSTALACOES APARENTES (NBR 5410)</v>
          </cell>
          <cell r="C8427" t="str">
            <v xml:space="preserve">M     </v>
          </cell>
          <cell r="D8427">
            <v>7.79</v>
          </cell>
        </row>
        <row r="8428">
          <cell r="A8428">
            <v>2446</v>
          </cell>
          <cell r="B8428" t="str">
            <v>ELETRODUTO/DUTO PEAD FLEXIVEL PAREDE SIMPLES, CORRUGACAO HELICOIDAL, COR PRETA, SEM ROSCA, DE 2",  PARA CABEAMENTO SUBTERRANEO (NBR 15715)</v>
          </cell>
          <cell r="C8428" t="str">
            <v xml:space="preserve">M     </v>
          </cell>
          <cell r="D8428">
            <v>5.33</v>
          </cell>
        </row>
        <row r="8429">
          <cell r="A8429">
            <v>2442</v>
          </cell>
          <cell r="B8429" t="str">
            <v>ELETRODUTO/DUTO PEAD FLEXIVEL PAREDE SIMPLES, CORRUGACAO HELICOIDAL, COR PRETA, SEM ROSCA, DE 3",  PARA CABEAMENTO SUBTERRANEO (NBR 15715)</v>
          </cell>
          <cell r="C8429" t="str">
            <v xml:space="preserve">M     </v>
          </cell>
          <cell r="D8429">
            <v>7.46</v>
          </cell>
        </row>
        <row r="8430">
          <cell r="A8430">
            <v>39246</v>
          </cell>
          <cell r="B8430" t="str">
            <v>ELETRODUTODUTO PEAD FLEXIVEL PAREDE SIMPLES, CORRUGACAO HELICOIDAL, COR PRETA, SEM ROSCA, DE 1 1/2",  PARA CABEAMENTO SUBTERRANEO (NBR 15715)</v>
          </cell>
          <cell r="C8430" t="str">
            <v xml:space="preserve">M     </v>
          </cell>
          <cell r="D8430">
            <v>3.71</v>
          </cell>
        </row>
        <row r="8431">
          <cell r="A8431">
            <v>39247</v>
          </cell>
          <cell r="B8431" t="str">
            <v>ELETRODUTODUTO PEAD FLEXIVEL PAREDE SIMPLES, CORRUGACAO HELICOIDAL, COR PRETA, SEM ROSCA, DE 1 1/4",  PARA CABEAMENTO SUBTERRANEO (NBR 15715)</v>
          </cell>
          <cell r="C8431" t="str">
            <v xml:space="preserve">M     </v>
          </cell>
          <cell r="D8431">
            <v>3.23</v>
          </cell>
        </row>
        <row r="8432">
          <cell r="A8432">
            <v>39248</v>
          </cell>
          <cell r="B8432" t="str">
            <v>ELETRODUTODUTO PEAD FLEXIVEL PAREDE SIMPLES, CORRUGACAO HELICOIDAL, COR PRETA, SEM ROSCA, DE 4",  PARA CABEAMENTO SUBTERRANEO (NBR 15715)</v>
          </cell>
          <cell r="C8432" t="str">
            <v xml:space="preserve">M     </v>
          </cell>
          <cell r="D8432">
            <v>10.4</v>
          </cell>
        </row>
        <row r="8433">
          <cell r="A8433">
            <v>2438</v>
          </cell>
          <cell r="B8433" t="str">
            <v>ELETROTECNICO</v>
          </cell>
          <cell r="C8433" t="str">
            <v xml:space="preserve">H     </v>
          </cell>
          <cell r="D8433">
            <v>16.62</v>
          </cell>
        </row>
        <row r="8434">
          <cell r="A8434">
            <v>40922</v>
          </cell>
          <cell r="B8434" t="str">
            <v>ELETROTECNICO (MENSALISTA)</v>
          </cell>
          <cell r="C8434" t="str">
            <v xml:space="preserve">MES   </v>
          </cell>
          <cell r="D8434">
            <v>2943.05</v>
          </cell>
        </row>
        <row r="8435">
          <cell r="A8435">
            <v>36486</v>
          </cell>
          <cell r="B8435" t="str">
            <v>ELEVADOR DE CARGA A CABO, CABINE SEMI FECHADA 2,0 X 1,5 X 2,0 M, CAPACIDADE DE CARGA 1000 KG, TORRE  2,38 X 2,21 X 15 M, GUINCHO DE EMBREAGEM, FREIO DE SEGURANCA, LIMITADOR DE VELOCIDADE E CANCELA</v>
          </cell>
          <cell r="C8435" t="str">
            <v xml:space="preserve">UN    </v>
          </cell>
          <cell r="D8435">
            <v>35283.33</v>
          </cell>
        </row>
        <row r="8436">
          <cell r="A8436">
            <v>37777</v>
          </cell>
          <cell r="B8436" t="str">
            <v>ELEVADOR DE CREMALHEIRA CABINE FECHADA 1,5 X 2,5 X 2,35 M (UMA POR TORRE), CAPACIDADE DE CARGA 1200 KG (15 PESSOAS), TORRE  24 M (16 MODULOS), FREIO DE SEGURANCA, LIMITADOR DE CARGA</v>
          </cell>
          <cell r="C8436" t="str">
            <v xml:space="preserve">UN    </v>
          </cell>
          <cell r="D8436">
            <v>166113.26</v>
          </cell>
        </row>
        <row r="8437">
          <cell r="A8437">
            <v>12624</v>
          </cell>
          <cell r="B8437" t="str">
            <v>EMENDA PARA CALHA PLUVIAL, PVC, DIAMETRO ENTRE 119 E 170 MM, PARA DRENAGEM PREDIAL</v>
          </cell>
          <cell r="C8437" t="str">
            <v xml:space="preserve">UN    </v>
          </cell>
          <cell r="D8437">
            <v>10.98</v>
          </cell>
        </row>
        <row r="8438">
          <cell r="A8438">
            <v>10638</v>
          </cell>
          <cell r="B8438" t="str">
            <v>EMPILHADEIRA SOBRE PNEUS COM TORRE DE TRES ESTAGIOS, 4,70M DE ELEVACAO, C/ DESLOCADOR LATERAL DOS GARFOS, MOTOR GLP 4.3L, CAPACIDADE NOMINAL DE CARGA DE 6T</v>
          </cell>
          <cell r="C8438" t="str">
            <v xml:space="preserve">UN    </v>
          </cell>
          <cell r="D8438">
            <v>402049.99</v>
          </cell>
        </row>
        <row r="8439">
          <cell r="A8439">
            <v>10635</v>
          </cell>
          <cell r="B8439" t="str">
            <v>EMPILHADEIRA SOBRE PNEUS COM TORRE DE TRES ESTAGIOS, 4,80M DE ELEVACAO, C/ DESLOCADOR LATERAL DOS GARFOS, MOTOR GLP 2.2L, CAPACIDADE NOMINAL DE CARGA DE 3T</v>
          </cell>
          <cell r="C8439" t="str">
            <v xml:space="preserve">UN    </v>
          </cell>
          <cell r="D8439">
            <v>138968.92000000001</v>
          </cell>
        </row>
        <row r="8440">
          <cell r="A8440">
            <v>10634</v>
          </cell>
          <cell r="B8440" t="str">
            <v>EMPILHADEIRA SOBRE PNEUS COM TORRE DE TRES ESTAGIOS, 4,80M DE ELEVACAO, C/ DESLOCADOR LATERAL DOS GARFOS, MOTOR GLP 2.4L, CAPACIDADE NOMINAL DE CARGA DE 2,5T</v>
          </cell>
          <cell r="C8440" t="str">
            <v xml:space="preserve">UN    </v>
          </cell>
          <cell r="D8440">
            <v>119000</v>
          </cell>
        </row>
        <row r="8441">
          <cell r="A8441">
            <v>10636</v>
          </cell>
          <cell r="B8441" t="str">
            <v>EMPILHADEIRA SOBRE PNEUS COM TORRE DE TRES ESTAGIOS, 4,80M DE ELEVACAO, C/ DESLOCADOR LATERAL DOS GARFOS, MOTOR GLP 4.3L, CAPACIDADE NOMINAL DE CARGA DE 4T</v>
          </cell>
          <cell r="C8441" t="str">
            <v xml:space="preserve">UN    </v>
          </cell>
          <cell r="D8441">
            <v>262067.14</v>
          </cell>
        </row>
        <row r="8442">
          <cell r="A8442">
            <v>10637</v>
          </cell>
          <cell r="B8442" t="str">
            <v>EMPILHADEIRA SOBRE PNEUS COM TORRE DE TRES ESTAGIOS, 4,80M DE ELEVACAO, C/ DESLOCADOR LATERAL DOS GARFOS, MOTOR GLP 4.3L, CAPACIDADE NOMINAL DE CARGA DE 5T</v>
          </cell>
          <cell r="C8442" t="str">
            <v xml:space="preserve">UN    </v>
          </cell>
          <cell r="D8442">
            <v>274124.99</v>
          </cell>
        </row>
        <row r="8443">
          <cell r="A8443">
            <v>517</v>
          </cell>
          <cell r="B8443" t="str">
            <v>EMULSAO ASFALTICA ANIONICA</v>
          </cell>
          <cell r="C8443" t="str">
            <v xml:space="preserve">L     </v>
          </cell>
          <cell r="D8443">
            <v>6.75</v>
          </cell>
        </row>
        <row r="8444">
          <cell r="A8444">
            <v>41904</v>
          </cell>
          <cell r="B8444" t="str">
            <v>EMULSAO ASFALTICA CATIONICA RL-1C PARA USO EM PAVIMENTACAO ASFALTICA (COLETADO CAIXA NA ANP ACRESCIDO DE ICMS)</v>
          </cell>
          <cell r="C8444" t="str">
            <v xml:space="preserve">T     </v>
          </cell>
          <cell r="D8444">
            <v>2402.62</v>
          </cell>
        </row>
        <row r="8445">
          <cell r="A8445">
            <v>41905</v>
          </cell>
          <cell r="B8445" t="str">
            <v>EMULSAO ASFALTICA CATIONICA RR-1C PARA USO EM PAVIMENTACAO ASFALTICA (COLETADO CAIXA NA ANP ACRESCIDO DE ICMS)</v>
          </cell>
          <cell r="C8445" t="str">
            <v xml:space="preserve">KG    </v>
          </cell>
          <cell r="D8445">
            <v>2.34</v>
          </cell>
        </row>
        <row r="8446">
          <cell r="A8446">
            <v>41903</v>
          </cell>
          <cell r="B8446" t="str">
            <v>EMULSAO ASFALTICA CATIONICA RR-2C PARA USO EM PAVIMENTACAO ASFALTICA (COLETADO CAIXA NA ANP ACRESCIDO DE ICMS)</v>
          </cell>
          <cell r="C8446" t="str">
            <v xml:space="preserve">KG    </v>
          </cell>
          <cell r="D8446">
            <v>2.82</v>
          </cell>
        </row>
        <row r="8447">
          <cell r="A8447">
            <v>37534</v>
          </cell>
          <cell r="B8447" t="str">
            <v>EMULSAO EXPLOSIVA EM CARTUCHOS DE 1" X 12", DENSIDADE 1.15 G/CM3, INICIACAO ESPOLETA N. 8 / CORDEL</v>
          </cell>
          <cell r="C8447" t="str">
            <v xml:space="preserve">KG    </v>
          </cell>
          <cell r="D8447">
            <v>15.85</v>
          </cell>
        </row>
        <row r="8448">
          <cell r="A8448">
            <v>37535</v>
          </cell>
          <cell r="B8448" t="str">
            <v>EMULSAO EXPLOSIVA EM CARTUCHOS DE 1" X 24", DENSIDADE 1.15 G/CM3, INICIACAO ESPOLETA N. 8 / CORDEL</v>
          </cell>
          <cell r="C8448" t="str">
            <v xml:space="preserve">KG    </v>
          </cell>
          <cell r="D8448">
            <v>15.85</v>
          </cell>
        </row>
        <row r="8449">
          <cell r="A8449">
            <v>37533</v>
          </cell>
          <cell r="B8449" t="str">
            <v>EMULSAO EXPLOSIVA EM CARTUCHOS DE 1" X 8", DENSIDADE 1.15 G/CM3, INICIACAO ESPOLETA N. 8 / CORDEL</v>
          </cell>
          <cell r="C8449" t="str">
            <v xml:space="preserve">KG    </v>
          </cell>
          <cell r="D8449">
            <v>15.85</v>
          </cell>
        </row>
        <row r="8450">
          <cell r="A8450">
            <v>37537</v>
          </cell>
          <cell r="B8450" t="str">
            <v>EMULSAO EXPLOSIVA EM CARTUCHOS DE 2 1/2" X 24", DENSIDADE 1.15 G/CM3, INICIACAO ESPOLETA N. 8 / CORDEL</v>
          </cell>
          <cell r="C8450" t="str">
            <v xml:space="preserve">KG    </v>
          </cell>
          <cell r="D8450">
            <v>12</v>
          </cell>
        </row>
        <row r="8451">
          <cell r="A8451">
            <v>37536</v>
          </cell>
          <cell r="B8451" t="str">
            <v>EMULSAO EXPLOSIVA EM CARTUCHOS DE 2 1/4" X 24", DENSIDADE 1.15 G/CM3, INICIACAO ESPOLETA N. 8 / CORDEL</v>
          </cell>
          <cell r="C8451" t="str">
            <v xml:space="preserve">KG    </v>
          </cell>
          <cell r="D8451">
            <v>12</v>
          </cell>
        </row>
        <row r="8452">
          <cell r="A8452">
            <v>37532</v>
          </cell>
          <cell r="B8452" t="str">
            <v>EMULSAO EXPLOSIVA EM CARTUCHOS DE 2" X 24", DENSIDADE 1.15 G/CM3, INICIACAO ESPOLETA N. 8 / CORDEL</v>
          </cell>
          <cell r="C8452" t="str">
            <v xml:space="preserve">KG    </v>
          </cell>
          <cell r="D8452">
            <v>12</v>
          </cell>
        </row>
        <row r="8453">
          <cell r="A8453">
            <v>2696</v>
          </cell>
          <cell r="B8453" t="str">
            <v>ENCANADOR OU BOMBEIRO HIDRAULICO</v>
          </cell>
          <cell r="C8453" t="str">
            <v xml:space="preserve">H     </v>
          </cell>
          <cell r="D8453">
            <v>14.51</v>
          </cell>
        </row>
        <row r="8454">
          <cell r="A8454">
            <v>40928</v>
          </cell>
          <cell r="B8454" t="str">
            <v>ENCANADOR OU BOMBEIRO HIDRAULICO (MENSALISTA)</v>
          </cell>
          <cell r="C8454" t="str">
            <v xml:space="preserve">MES   </v>
          </cell>
          <cell r="D8454">
            <v>2568.4899999999998</v>
          </cell>
        </row>
        <row r="8455">
          <cell r="A8455">
            <v>4083</v>
          </cell>
          <cell r="B8455" t="str">
            <v>ENCARREGADO GERAL DE OBRAS</v>
          </cell>
          <cell r="C8455" t="str">
            <v xml:space="preserve">H     </v>
          </cell>
          <cell r="D8455">
            <v>28.02</v>
          </cell>
        </row>
        <row r="8456">
          <cell r="A8456">
            <v>40818</v>
          </cell>
          <cell r="B8456" t="str">
            <v>ENCARREGADO GERAL DE OBRAS (MENSALISTA)</v>
          </cell>
          <cell r="C8456" t="str">
            <v xml:space="preserve">MES   </v>
          </cell>
          <cell r="D8456">
            <v>4957.3100000000004</v>
          </cell>
        </row>
        <row r="8457">
          <cell r="A8457">
            <v>2705</v>
          </cell>
          <cell r="B8457" t="str">
            <v>ENERGIA ELETRICA ATE 2000 KWH INDUSTRIAL, SEM DEMANDA</v>
          </cell>
          <cell r="C8457" t="str">
            <v xml:space="preserve">KW/H  </v>
          </cell>
          <cell r="D8457">
            <v>0.85</v>
          </cell>
        </row>
        <row r="8458">
          <cell r="A8458">
            <v>14250</v>
          </cell>
          <cell r="B8458" t="str">
            <v>ENERGIA ELETRICA COMERCIAL, BAIXA TENSAO, RELATIVA AO CONSUMO DE ATE 100 KWH, INCLUINDO ICMS, PIS/PASEP E COFINS</v>
          </cell>
          <cell r="C8458" t="str">
            <v xml:space="preserve">KW/H  </v>
          </cell>
          <cell r="D8458">
            <v>0.87</v>
          </cell>
        </row>
        <row r="8459">
          <cell r="A8459">
            <v>11683</v>
          </cell>
          <cell r="B8459" t="str">
            <v>ENGATE / RABICHO FLEXIVEL INOX 1/2 " X 30 CM</v>
          </cell>
          <cell r="C8459" t="str">
            <v xml:space="preserve">UN    </v>
          </cell>
          <cell r="D8459">
            <v>24.33</v>
          </cell>
        </row>
        <row r="8460">
          <cell r="A8460">
            <v>11684</v>
          </cell>
          <cell r="B8460" t="str">
            <v>ENGATE / RABICHO FLEXIVEL INOX 1/2 " X 40 CM</v>
          </cell>
          <cell r="C8460" t="str">
            <v xml:space="preserve">UN    </v>
          </cell>
          <cell r="D8460">
            <v>26.63</v>
          </cell>
        </row>
        <row r="8461">
          <cell r="A8461">
            <v>6141</v>
          </cell>
          <cell r="B8461" t="str">
            <v>ENGATE/RABICHO FLEXIVEL PLASTICO (PVC OU ABS) BRANCO 1/2 " X 30 CM</v>
          </cell>
          <cell r="C8461" t="str">
            <v xml:space="preserve">UN    </v>
          </cell>
          <cell r="D8461">
            <v>3.13</v>
          </cell>
        </row>
        <row r="8462">
          <cell r="A8462">
            <v>11681</v>
          </cell>
          <cell r="B8462" t="str">
            <v>ENGATE/RABICHO FLEXIVEL PLASTICO (PVC OU ABS) BRANCO 1/2 " X 40 CM</v>
          </cell>
          <cell r="C8462" t="str">
            <v xml:space="preserve">UN    </v>
          </cell>
          <cell r="D8462">
            <v>5.58</v>
          </cell>
        </row>
        <row r="8463">
          <cell r="A8463">
            <v>2706</v>
          </cell>
          <cell r="B8463" t="str">
            <v>ENGENHEIRO CIVIL DE OBRA JUNIOR</v>
          </cell>
          <cell r="C8463" t="str">
            <v xml:space="preserve">H     </v>
          </cell>
          <cell r="D8463">
            <v>72.510000000000005</v>
          </cell>
        </row>
        <row r="8464">
          <cell r="A8464">
            <v>40811</v>
          </cell>
          <cell r="B8464" t="str">
            <v>ENGENHEIRO CIVIL DE OBRA JUNIOR (MENSALISTA)</v>
          </cell>
          <cell r="C8464" t="str">
            <v xml:space="preserve">MES   </v>
          </cell>
          <cell r="D8464">
            <v>12829.14</v>
          </cell>
        </row>
        <row r="8465">
          <cell r="A8465">
            <v>2707</v>
          </cell>
          <cell r="B8465" t="str">
            <v>ENGENHEIRO CIVIL DE OBRA PLENO</v>
          </cell>
          <cell r="C8465" t="str">
            <v xml:space="preserve">H     </v>
          </cell>
          <cell r="D8465">
            <v>82.52</v>
          </cell>
        </row>
        <row r="8466">
          <cell r="A8466">
            <v>40813</v>
          </cell>
          <cell r="B8466" t="str">
            <v>ENGENHEIRO CIVIL DE OBRA PLENO (MENSALISTA)</v>
          </cell>
          <cell r="C8466" t="str">
            <v xml:space="preserve">MES   </v>
          </cell>
          <cell r="D8466">
            <v>14602.2</v>
          </cell>
        </row>
        <row r="8467">
          <cell r="A8467">
            <v>2708</v>
          </cell>
          <cell r="B8467" t="str">
            <v>ENGENHEIRO CIVIL DE OBRA SENIOR</v>
          </cell>
          <cell r="C8467" t="str">
            <v xml:space="preserve">H     </v>
          </cell>
          <cell r="D8467">
            <v>112.81</v>
          </cell>
        </row>
        <row r="8468">
          <cell r="A8468">
            <v>40814</v>
          </cell>
          <cell r="B8468" t="str">
            <v>ENGENHEIRO CIVIL DE OBRA SENIOR (MENSALISTA)</v>
          </cell>
          <cell r="C8468" t="str">
            <v xml:space="preserve">MES   </v>
          </cell>
          <cell r="D8468">
            <v>19960.810000000001</v>
          </cell>
        </row>
        <row r="8469">
          <cell r="A8469">
            <v>34779</v>
          </cell>
          <cell r="B8469" t="str">
            <v>ENGENHEIRO CIVIL JUNIOR</v>
          </cell>
          <cell r="C8469" t="str">
            <v xml:space="preserve">H     </v>
          </cell>
          <cell r="D8469">
            <v>73.56</v>
          </cell>
        </row>
        <row r="8470">
          <cell r="A8470">
            <v>40936</v>
          </cell>
          <cell r="B8470" t="str">
            <v>ENGENHEIRO CIVIL JUNIOR (MENSALISTA)</v>
          </cell>
          <cell r="C8470" t="str">
            <v xml:space="preserve">MES   </v>
          </cell>
          <cell r="D8470">
            <v>13016.29</v>
          </cell>
        </row>
        <row r="8471">
          <cell r="A8471">
            <v>34780</v>
          </cell>
          <cell r="B8471" t="str">
            <v>ENGENHEIRO CIVIL PLENO</v>
          </cell>
          <cell r="C8471" t="str">
            <v xml:space="preserve">H     </v>
          </cell>
          <cell r="D8471">
            <v>82.99</v>
          </cell>
        </row>
        <row r="8472">
          <cell r="A8472">
            <v>40937</v>
          </cell>
          <cell r="B8472" t="str">
            <v>ENGENHEIRO CIVIL PLENO (MENSALISTA)</v>
          </cell>
          <cell r="C8472" t="str">
            <v xml:space="preserve">MES   </v>
          </cell>
          <cell r="D8472">
            <v>14684.94</v>
          </cell>
        </row>
        <row r="8473">
          <cell r="A8473">
            <v>34782</v>
          </cell>
          <cell r="B8473" t="str">
            <v>ENGENHEIRO CIVIL SENIOR</v>
          </cell>
          <cell r="C8473" t="str">
            <v xml:space="preserve">H     </v>
          </cell>
          <cell r="D8473">
            <v>113.73</v>
          </cell>
        </row>
        <row r="8474">
          <cell r="A8474">
            <v>40938</v>
          </cell>
          <cell r="B8474" t="str">
            <v>ENGENHEIRO CIVIL SENIOR (MENSALISTA)</v>
          </cell>
          <cell r="C8474" t="str">
            <v xml:space="preserve">MES   </v>
          </cell>
          <cell r="D8474">
            <v>20124.32</v>
          </cell>
        </row>
        <row r="8475">
          <cell r="A8475">
            <v>34783</v>
          </cell>
          <cell r="B8475" t="str">
            <v>ENGENHEIRO ELETRICISTA</v>
          </cell>
          <cell r="C8475" t="str">
            <v xml:space="preserve">H     </v>
          </cell>
          <cell r="D8475">
            <v>72.599999999999994</v>
          </cell>
        </row>
        <row r="8476">
          <cell r="A8476">
            <v>40939</v>
          </cell>
          <cell r="B8476" t="str">
            <v>ENGENHEIRO ELETRICISTA (MENSALISTA)</v>
          </cell>
          <cell r="C8476" t="str">
            <v xml:space="preserve">MES   </v>
          </cell>
          <cell r="D8476">
            <v>12846.29</v>
          </cell>
        </row>
        <row r="8477">
          <cell r="A8477">
            <v>34785</v>
          </cell>
          <cell r="B8477" t="str">
            <v>ENGENHEIRO SANITARISTA</v>
          </cell>
          <cell r="C8477" t="str">
            <v xml:space="preserve">H     </v>
          </cell>
          <cell r="D8477">
            <v>56.79</v>
          </cell>
        </row>
        <row r="8478">
          <cell r="A8478">
            <v>40940</v>
          </cell>
          <cell r="B8478" t="str">
            <v>ENGENHEIRO SANITARISTA (MENSALISTA)</v>
          </cell>
          <cell r="C8478" t="str">
            <v xml:space="preserve">MES   </v>
          </cell>
          <cell r="D8478">
            <v>10050.620000000001</v>
          </cell>
        </row>
        <row r="8479">
          <cell r="A8479">
            <v>38403</v>
          </cell>
          <cell r="B8479" t="str">
            <v>ENXADA ESTREITA *25 X 23* CM COM CABO</v>
          </cell>
          <cell r="C8479" t="str">
            <v xml:space="preserve">UN    </v>
          </cell>
          <cell r="D8479">
            <v>30.7</v>
          </cell>
        </row>
        <row r="8480">
          <cell r="A8480">
            <v>37774</v>
          </cell>
          <cell r="B8480" t="str">
            <v>EQUIPAMENTO DE LIMPEZA COMBINADO (VACUO/ALTA PRESSAO) 95% VACUO, TANQUE 7000 L, BOMBA 140 KGF/CM2 66 L/MIN COM MOTOR INDEPENDENTE A DIESEL DE 60 CV (INCLUI MONTAGEM, NAO INCLUI CAMINHAO)</v>
          </cell>
          <cell r="C8480" t="str">
            <v xml:space="preserve">UN    </v>
          </cell>
          <cell r="D8480">
            <v>182372.45</v>
          </cell>
        </row>
        <row r="8481">
          <cell r="A8481">
            <v>38630</v>
          </cell>
          <cell r="B8481" t="str">
            <v>EQUIPAMENTO PARA DEMARCACAO DE FAIXAS DE TRAFEGO A FRIO, A SER MONTADO SOBRE CAMINHAO DE PBT MINIMO DE 9 T E DISTANCIA MINIMA ENTRE EIXOS DE 4,3 M, CAPACIDADE PARA 800 L DE TINTA (INCLUI MONTAGEM, NAO INCLUI CAMINHAO)</v>
          </cell>
          <cell r="C8481" t="str">
            <v xml:space="preserve">UN    </v>
          </cell>
          <cell r="D8481">
            <v>818750</v>
          </cell>
        </row>
        <row r="8482">
          <cell r="A8482">
            <v>38629</v>
          </cell>
          <cell r="B8482" t="str">
            <v>EQUIPAMENTO PARA DEMARCACAO DE FAIXAS DE TRAFEGO A QUENTE, A SER MONTADO SOBRE CAMINHAO DE PBT MINIMO DE 17 T E DISTANCIA MINIMA ENTRE EIXOS DE 5,2 M, CAPACIDADE PARA 1.000 KG DE MATERIAL TERMOPLASTICO (INCLUI MONTAGEM, NAO INCLUI CAMINHAO E NEM COMPRESSOR DE AR)</v>
          </cell>
          <cell r="C8482" t="str">
            <v xml:space="preserve">UN    </v>
          </cell>
          <cell r="D8482">
            <v>1218750</v>
          </cell>
        </row>
        <row r="8483">
          <cell r="A8483">
            <v>38476</v>
          </cell>
          <cell r="B8483" t="str">
            <v>ESCADA DUPLA DE ABRIR EM ALUMINIO, MODELO PINTOR, 8 DEGRAUS</v>
          </cell>
          <cell r="C8483" t="str">
            <v xml:space="preserve">UN    </v>
          </cell>
          <cell r="D8483">
            <v>230.74</v>
          </cell>
        </row>
        <row r="8484">
          <cell r="A8484">
            <v>38477</v>
          </cell>
          <cell r="B8484" t="str">
            <v>ESCADA EXTENSIVEL EM ALUMINIO COM 6,00 M ESTENDIDA</v>
          </cell>
          <cell r="C8484" t="str">
            <v xml:space="preserve">UN    </v>
          </cell>
          <cell r="D8484">
            <v>653.45000000000005</v>
          </cell>
        </row>
        <row r="8485">
          <cell r="A8485">
            <v>40635</v>
          </cell>
          <cell r="B8485" t="str">
            <v>ESCAVADEIRA HIDRAULICA SOBRE ESTEIRA, COM GARRA GIRATORIA DE MANDIBULAS, PESO OPERACIONAL ENTRE 22,00 E 25,50 TON, POTENCIA LIQUIDA ENTRE 150 E 160 HP</v>
          </cell>
          <cell r="C8485" t="str">
            <v xml:space="preserve">UN    </v>
          </cell>
          <cell r="D8485">
            <v>451424.05</v>
          </cell>
        </row>
        <row r="8486">
          <cell r="A8486">
            <v>36483</v>
          </cell>
          <cell r="B8486" t="str">
            <v>ESCAVADEIRA HIDRAULICA SOBRE ESTEIRAS CACAMBA 0,40 A 1,20 M3, PESO OPERACIONAL 21,19 T, POTENCIA LIQUIDA 173 HP</v>
          </cell>
          <cell r="C8486" t="str">
            <v xml:space="preserve">UN    </v>
          </cell>
          <cell r="D8486">
            <v>409062.5</v>
          </cell>
        </row>
        <row r="8487">
          <cell r="A8487">
            <v>14525</v>
          </cell>
          <cell r="B8487" t="str">
            <v>ESCAVADEIRA HIDRAULICA SOBRE ESTEIRAS COM CACAMBA DE 1,20 M3, PESO OPERACIONAL 21 T, POTENCIA BRUTA 155 HP</v>
          </cell>
          <cell r="C8487" t="str">
            <v xml:space="preserve">UN    </v>
          </cell>
          <cell r="D8487">
            <v>428312.5</v>
          </cell>
        </row>
        <row r="8488">
          <cell r="A8488">
            <v>36482</v>
          </cell>
          <cell r="B8488" t="str">
            <v>ESCAVADEIRA HIDRAULICA SOBRE ESTEIRAS, CACAMBA  0,80 M3, PESO OPERACIONAL 17,8 T, POTENCIA LIQUIDA 110 HP</v>
          </cell>
          <cell r="C8488" t="str">
            <v xml:space="preserve">UN    </v>
          </cell>
          <cell r="D8488">
            <v>367337.62</v>
          </cell>
        </row>
        <row r="8489">
          <cell r="A8489">
            <v>36408</v>
          </cell>
          <cell r="B8489" t="str">
            <v>ESCAVADEIRA HIDRAULICA SOBRE ESTEIRAS, CACAMBA 0,4 A 1,70 M3, PESO OPERACIONAL 23,2 T, POTENCIA BRUTA 183 HP</v>
          </cell>
          <cell r="C8489" t="str">
            <v xml:space="preserve">UN    </v>
          </cell>
          <cell r="D8489">
            <v>438900</v>
          </cell>
        </row>
        <row r="8490">
          <cell r="A8490">
            <v>2723</v>
          </cell>
          <cell r="B8490" t="str">
            <v>ESCAVADEIRA HIDRAULICA SOBRE ESTEIRAS, CACAMBA 0,62M3, PESO OPERACIONAL 12,61T, POTENCIA LIQUIDA 95HP</v>
          </cell>
          <cell r="C8490" t="str">
            <v xml:space="preserve">UN    </v>
          </cell>
          <cell r="D8490">
            <v>336875</v>
          </cell>
        </row>
        <row r="8491">
          <cell r="A8491">
            <v>36481</v>
          </cell>
          <cell r="B8491" t="str">
            <v>ESCAVADEIRA HIDRAULICA SOBRE ESTEIRAS, CACAMBA 0,80 A 1,30 M3, PESO OPERACIONAL 22,18 T, POTENCIA LIQUIDA 170 HP</v>
          </cell>
          <cell r="C8491" t="str">
            <v xml:space="preserve">UN    </v>
          </cell>
          <cell r="D8491">
            <v>401843.75</v>
          </cell>
        </row>
        <row r="8492">
          <cell r="A8492">
            <v>10685</v>
          </cell>
          <cell r="B8492" t="str">
            <v>ESCAVADEIRA HIDRAULICA SOBRE ESTEIRAS, CACAMBA 0,80M3, PESO OPERACIONAL 17T, POTENCIA BRUTA 111HP</v>
          </cell>
          <cell r="C8492" t="str">
            <v xml:space="preserve">UN    </v>
          </cell>
          <cell r="D8492">
            <v>385000</v>
          </cell>
        </row>
        <row r="8493">
          <cell r="A8493">
            <v>40636</v>
          </cell>
          <cell r="B8493" t="str">
            <v>ESCAVADEIRA HIDRAULICA SOBRE ESTEIRAS, CAPACIDADE DA CACAMBA ENTRE 1,20 E 1,50 M3, PESO OPERACIONAL ENTRE 20,00 E 22,00 TON, POTENCIA LIQUIDA ENTRE 150 E 155 HP, EQUIPADA COM CLAMSHELL</v>
          </cell>
          <cell r="C8493" t="str">
            <v xml:space="preserve">UN    </v>
          </cell>
          <cell r="D8493">
            <v>434580.3</v>
          </cell>
        </row>
        <row r="8494">
          <cell r="A8494">
            <v>4111</v>
          </cell>
          <cell r="B8494" t="str">
            <v>ESCORA PRE-MOLDADA EM CONCRETO, *10 X 10* CM, H = 2,30M</v>
          </cell>
          <cell r="C8494" t="str">
            <v xml:space="preserve">UN    </v>
          </cell>
          <cell r="D8494">
            <v>28.73</v>
          </cell>
        </row>
        <row r="8495">
          <cell r="A8495">
            <v>26021</v>
          </cell>
          <cell r="B8495" t="str">
            <v>ESCOVA CIRCULAR EM ACO LATONADO, 6 X 1 " (DIAMETRO X ESPESSURA), FURO DE 1 1/4 ", FIO ONDULADO *0,30* MM</v>
          </cell>
          <cell r="C8495" t="str">
            <v xml:space="preserve">UN    </v>
          </cell>
          <cell r="D8495">
            <v>66.84</v>
          </cell>
        </row>
        <row r="8496">
          <cell r="A8496">
            <v>12</v>
          </cell>
          <cell r="B8496" t="str">
            <v>ESCOVA DE ACO, COM CABO, *4  X 15* FILEIRAS DE CERDAS</v>
          </cell>
          <cell r="C8496" t="str">
            <v xml:space="preserve">UN    </v>
          </cell>
          <cell r="D8496">
            <v>7.25</v>
          </cell>
        </row>
        <row r="8497">
          <cell r="A8497">
            <v>37554</v>
          </cell>
          <cell r="B8497" t="str">
            <v>ESGUICHO JATO REGULAVEL, TIPO ELKHART, ENGATE RAPIDO 1 1/2", PARA COMBATE A INCENDIO</v>
          </cell>
          <cell r="C8497" t="str">
            <v xml:space="preserve">UN    </v>
          </cell>
          <cell r="D8497">
            <v>109.27</v>
          </cell>
        </row>
        <row r="8498">
          <cell r="A8498">
            <v>37555</v>
          </cell>
          <cell r="B8498" t="str">
            <v>ESGUICHO JATO REGULAVEL, TIPO ELKHART, ENGATE RAPIDO 2 1/2", PARA COMBATE A INCENDIO</v>
          </cell>
          <cell r="C8498" t="str">
            <v xml:space="preserve">UN    </v>
          </cell>
          <cell r="D8498">
            <v>132.91999999999999</v>
          </cell>
        </row>
        <row r="8499">
          <cell r="A8499">
            <v>10902</v>
          </cell>
          <cell r="B8499" t="str">
            <v>ESGUICHO TIPO JATO SOLIDO, EM LATAO, ENGATE RAPIDO 1 1/2" X 13 MM, PARA MANGUEIRA EM INSTALACAO PREDIAL COMBATE A INCENDIO</v>
          </cell>
          <cell r="C8499" t="str">
            <v xml:space="preserve">UN    </v>
          </cell>
          <cell r="D8499">
            <v>33.35</v>
          </cell>
        </row>
        <row r="8500">
          <cell r="A8500">
            <v>20965</v>
          </cell>
          <cell r="B8500" t="str">
            <v>ESGUICHO TIPO JATO SOLIDO, EM LATAO, ENGATE RAPIDO 1 1/2" X 16 MM, PARA MANGUEIRA EM INSTALACAO PREDIAL COMBATE A INCENDIO</v>
          </cell>
          <cell r="C8500" t="str">
            <v xml:space="preserve">UN    </v>
          </cell>
          <cell r="D8500">
            <v>33.659999999999997</v>
          </cell>
        </row>
        <row r="8501">
          <cell r="A8501">
            <v>20966</v>
          </cell>
          <cell r="B8501" t="str">
            <v>ESGUICHO TIPO JATO SOLIDO, EM LATAO, ENGATE RAPIDO 1 1/2" X 19 MM, PARA MANGUEIRA EM INSTALACAO PREDIAL COMBATE A INCENDIO</v>
          </cell>
          <cell r="C8501" t="str">
            <v xml:space="preserve">UN    </v>
          </cell>
          <cell r="D8501">
            <v>36.24</v>
          </cell>
        </row>
        <row r="8502">
          <cell r="A8502">
            <v>10903</v>
          </cell>
          <cell r="B8502" t="str">
            <v>ESGUICHO TIPO JATO SOLIDO, EM LATAO, ENGATE RAPIDO 2 1/2" X 13 MM, PARA MANGUEIRA EM INSTALACAO PREDIAL COMBATE A INCENDIO</v>
          </cell>
          <cell r="C8502" t="str">
            <v xml:space="preserve">UN    </v>
          </cell>
          <cell r="D8502">
            <v>54.94</v>
          </cell>
        </row>
        <row r="8503">
          <cell r="A8503">
            <v>20967</v>
          </cell>
          <cell r="B8503" t="str">
            <v>ESGUICHO TIPO JATO SOLIDO, EM LATAO, ENGATE RAPIDO 2 1/2" X 16 MM, PARA MANGUEIRA EM INSTALACAO PREDIAL COMBATE A INCENDIO</v>
          </cell>
          <cell r="C8503" t="str">
            <v xml:space="preserve">UN    </v>
          </cell>
          <cell r="D8503">
            <v>54.94</v>
          </cell>
        </row>
        <row r="8504">
          <cell r="A8504">
            <v>20968</v>
          </cell>
          <cell r="B8504" t="str">
            <v>ESGUICHO TIPO JATO SOLIDO, EM LATAO, ENGATE RAPIDO 2 1/2" X 19 MM, PARA MANGUEIRA EM INSTALACAO PREDIAL COMBATE A INCENDIO</v>
          </cell>
          <cell r="C8504" t="str">
            <v xml:space="preserve">UN    </v>
          </cell>
          <cell r="D8504">
            <v>60.26</v>
          </cell>
        </row>
        <row r="8505">
          <cell r="A8505">
            <v>11359</v>
          </cell>
          <cell r="B8505" t="str">
            <v>ESMERILHADEIRA ANGULAR ELETRICA, DIAMETRO DO DISCO 7 '' (180 MM), ROTACAO 8500 RPM, POTENCIA 2400 W</v>
          </cell>
          <cell r="C8505" t="str">
            <v xml:space="preserve">UN    </v>
          </cell>
          <cell r="D8505">
            <v>565</v>
          </cell>
        </row>
        <row r="8506">
          <cell r="A8506">
            <v>39017</v>
          </cell>
          <cell r="B8506" t="str">
            <v>ESPACADOR / DISTANCIADOR CIRCULAR COM ENTRADA LATERAL, EM PLASTICO, PARA VERGALHAO *4,2 A 12,5* MM, COBRIMENTO 20 MM</v>
          </cell>
          <cell r="C8506" t="str">
            <v xml:space="preserve">UN    </v>
          </cell>
          <cell r="D8506">
            <v>0.15</v>
          </cell>
        </row>
        <row r="8507">
          <cell r="A8507">
            <v>39315</v>
          </cell>
          <cell r="B8507" t="str">
            <v>ESPACADOR / DISTANCIADOR TIPO GARRA DUPLA, EM PLASTICO, COBRIMENTO *20* MM, PARA FERRAGENS DE LAJES E FUNDO DE VIGAS</v>
          </cell>
          <cell r="C8507" t="str">
            <v xml:space="preserve">UN    </v>
          </cell>
          <cell r="D8507">
            <v>0.24</v>
          </cell>
        </row>
        <row r="8508">
          <cell r="A8508">
            <v>39016</v>
          </cell>
          <cell r="B8508" t="str">
            <v>ESPACADOR / DISTANCIADOR TIPO PINO EM PLASTICO, PARA VERGALHAO ATE 10 MM, PARA APOIO DE ARMADURA</v>
          </cell>
          <cell r="C8508" t="str">
            <v xml:space="preserve">UN    </v>
          </cell>
          <cell r="D8508">
            <v>0.24</v>
          </cell>
        </row>
        <row r="8509">
          <cell r="A8509">
            <v>40432</v>
          </cell>
          <cell r="B8509" t="str">
            <v>ESPACADOR / SEPARADOR DE BARRA , METALICO, TIPO CARAMBOLA, PARA TIRANTES, 25 X 84 MM</v>
          </cell>
          <cell r="C8509" t="str">
            <v xml:space="preserve">UN    </v>
          </cell>
          <cell r="D8509">
            <v>1.88</v>
          </cell>
        </row>
        <row r="8510">
          <cell r="A8510">
            <v>39481</v>
          </cell>
          <cell r="B8510" t="str">
            <v>ESPACADOR OU DISTANCIADOR, EM PLASTICO, TIPO APOIO DE CORDOALHA (CARANGUEJO), PARA ARMADURA NEGATIVA E PROTENSAO, COBRIMENTO 50 MM</v>
          </cell>
          <cell r="C8510" t="str">
            <v xml:space="preserve">UN    </v>
          </cell>
          <cell r="D8510">
            <v>1.18</v>
          </cell>
        </row>
        <row r="8511">
          <cell r="A8511">
            <v>40433</v>
          </cell>
          <cell r="B8511" t="str">
            <v>ESPACADOR/SEPARADOR DE CORDOALHA TIPO DISCO 12 FUROS DE 14 MM, PARA TIRANTES</v>
          </cell>
          <cell r="C8511" t="str">
            <v xml:space="preserve">UN    </v>
          </cell>
          <cell r="D8511">
            <v>1.04</v>
          </cell>
        </row>
        <row r="8512">
          <cell r="A8512">
            <v>20219</v>
          </cell>
          <cell r="B8512" t="str">
            <v>ESPARGIDOR DE ASFALTO PRESSURIZADO, REBOCAVEL, TANQUE DE 2500 L, PNEUMATICO,  COM MOTOR A GASOLINA 3,4HP</v>
          </cell>
          <cell r="C8512" t="str">
            <v xml:space="preserve">UN    </v>
          </cell>
          <cell r="D8512">
            <v>74000</v>
          </cell>
        </row>
        <row r="8513">
          <cell r="A8513">
            <v>36484</v>
          </cell>
          <cell r="B8513" t="str">
            <v>ESPARGIDOR DE ASFALTO PRESSURIZADO, TANQUE 6 M3 COM ISOLACAO TERMICA, AQUECIDO COM 2 MACARICOS, COM BARRA ESPARGIDORA 3,60 M, A SER MONTADO SOBRE CAMINHAO</v>
          </cell>
          <cell r="C8513" t="str">
            <v xml:space="preserve">UN    </v>
          </cell>
          <cell r="D8513">
            <v>157088.51999999999</v>
          </cell>
        </row>
        <row r="8514">
          <cell r="A8514">
            <v>38367</v>
          </cell>
          <cell r="B8514" t="str">
            <v>ESPATULA DE ACO INOX COM CABO DE MADEIRA, LARGURA 8 CM</v>
          </cell>
          <cell r="C8514" t="str">
            <v xml:space="preserve">UN    </v>
          </cell>
          <cell r="D8514">
            <v>12.39</v>
          </cell>
        </row>
        <row r="8515">
          <cell r="A8515">
            <v>38368</v>
          </cell>
          <cell r="B8515" t="str">
            <v>ESPATULA DE PLASTICO LISA, LARGURA 10 CM</v>
          </cell>
          <cell r="C8515" t="str">
            <v xml:space="preserve">UN    </v>
          </cell>
          <cell r="D8515">
            <v>5.92</v>
          </cell>
        </row>
        <row r="8516">
          <cell r="A8516">
            <v>38091</v>
          </cell>
          <cell r="B8516" t="str">
            <v>ESPELHO / PLACA CEGA 4" X 2", PARA INSTALACAO DE TOMADAS E INTERRUPTORES</v>
          </cell>
          <cell r="C8516" t="str">
            <v xml:space="preserve">UN    </v>
          </cell>
          <cell r="D8516">
            <v>1.66</v>
          </cell>
        </row>
        <row r="8517">
          <cell r="A8517">
            <v>38095</v>
          </cell>
          <cell r="B8517" t="str">
            <v>ESPELHO / PLACA CEGA 4" X 4", PARA INSTALACAO DE TOMADAS E INTERRUPTORES</v>
          </cell>
          <cell r="C8517" t="str">
            <v xml:space="preserve">UN    </v>
          </cell>
          <cell r="D8517">
            <v>3.51</v>
          </cell>
        </row>
        <row r="8518">
          <cell r="A8518">
            <v>38092</v>
          </cell>
          <cell r="B8518" t="str">
            <v>ESPELHO / PLACA DE 1 POSTO 4" X 2", PARA INSTALACAO DE TOMADAS E INTERRUPTORES</v>
          </cell>
          <cell r="C8518" t="str">
            <v xml:space="preserve">UN    </v>
          </cell>
          <cell r="D8518">
            <v>1.57</v>
          </cell>
        </row>
        <row r="8519">
          <cell r="A8519">
            <v>38093</v>
          </cell>
          <cell r="B8519" t="str">
            <v>ESPELHO / PLACA DE 2 POSTOS 4" X 2", PARA INSTALACAO DE TOMADAS E INTERRUPTORES</v>
          </cell>
          <cell r="C8519" t="str">
            <v xml:space="preserve">UN    </v>
          </cell>
          <cell r="D8519">
            <v>1.62</v>
          </cell>
        </row>
        <row r="8520">
          <cell r="A8520">
            <v>38096</v>
          </cell>
          <cell r="B8520" t="str">
            <v>ESPELHO / PLACA DE 2 POSTOS 4" X 4", PARA INSTALACAO DE TOMADAS E INTERRUPTORES</v>
          </cell>
          <cell r="C8520" t="str">
            <v xml:space="preserve">UN    </v>
          </cell>
          <cell r="D8520">
            <v>3.77</v>
          </cell>
        </row>
        <row r="8521">
          <cell r="A8521">
            <v>38094</v>
          </cell>
          <cell r="B8521" t="str">
            <v>ESPELHO / PLACA DE 3 POSTOS 4" X 2", PARA INSTALACAO DE TOMADAS E INTERRUPTORES</v>
          </cell>
          <cell r="C8521" t="str">
            <v xml:space="preserve">UN    </v>
          </cell>
          <cell r="D8521">
            <v>1.99</v>
          </cell>
        </row>
        <row r="8522">
          <cell r="A8522">
            <v>38097</v>
          </cell>
          <cell r="B8522" t="str">
            <v>ESPELHO / PLACA DE 4 POSTOS 4" X 4", PARA INSTALACAO DE TOMADAS E INTERRUPTORES</v>
          </cell>
          <cell r="C8522" t="str">
            <v xml:space="preserve">UN    </v>
          </cell>
          <cell r="D8522">
            <v>4.05</v>
          </cell>
        </row>
        <row r="8523">
          <cell r="A8523">
            <v>38098</v>
          </cell>
          <cell r="B8523" t="str">
            <v>ESPELHO / PLACA DE 6 POSTOS 4" X 4", PARA INSTALACAO DE TOMADAS E INTERRUPTORES</v>
          </cell>
          <cell r="C8523" t="str">
            <v xml:space="preserve">UN    </v>
          </cell>
          <cell r="D8523">
            <v>4.05</v>
          </cell>
        </row>
        <row r="8524">
          <cell r="A8524">
            <v>11186</v>
          </cell>
          <cell r="B8524" t="str">
            <v>ESPELHO CRISTAL E = 4 MM</v>
          </cell>
          <cell r="C8524" t="str">
            <v xml:space="preserve">M2    </v>
          </cell>
          <cell r="D8524">
            <v>267.55</v>
          </cell>
        </row>
        <row r="8525">
          <cell r="A8525">
            <v>11558</v>
          </cell>
          <cell r="B8525" t="str">
            <v>ESPELHO, RETO OU CURVO, EM LATAO CROMADO, ESPESSURA ATE 6 MM, LARGURA *40*MM, ALTURA *180*MM - PARA FECHADURA DE EMBUTIR</v>
          </cell>
          <cell r="C8525" t="str">
            <v xml:space="preserve">PAR   </v>
          </cell>
          <cell r="D8525">
            <v>10.75</v>
          </cell>
        </row>
        <row r="8526">
          <cell r="A8526">
            <v>11557</v>
          </cell>
          <cell r="B8526" t="str">
            <v>ESPELHO, RETO OU CURVO, EM LATAO CROMADO, ESPESSURA MINIMA 6 MM, LARGURA *43*MM, ALTURA *230*MM - PARA FECHADURA DE EMBUTIR</v>
          </cell>
          <cell r="C8526" t="str">
            <v xml:space="preserve">PAR   </v>
          </cell>
          <cell r="D8526">
            <v>27.22</v>
          </cell>
        </row>
        <row r="8527">
          <cell r="A8527">
            <v>2759</v>
          </cell>
          <cell r="B8527" t="str">
            <v>ESPOLETA SIMPLES N 8.</v>
          </cell>
          <cell r="C8527" t="str">
            <v xml:space="preserve">UN    </v>
          </cell>
          <cell r="D8527">
            <v>4.5999999999999996</v>
          </cell>
        </row>
        <row r="8528">
          <cell r="A8528">
            <v>38124</v>
          </cell>
          <cell r="B8528" t="str">
            <v>ESPUMA EXPANSIVA DE POLIURETANO, APLICACAO MANUAL - 500 ML</v>
          </cell>
          <cell r="C8528" t="str">
            <v xml:space="preserve">UN    </v>
          </cell>
          <cell r="D8528">
            <v>23.75</v>
          </cell>
        </row>
        <row r="8529">
          <cell r="A8529">
            <v>38380</v>
          </cell>
          <cell r="B8529" t="str">
            <v>ESQUADRO DE ACO 12 " (300 MM), CABO DE ALUMINIO</v>
          </cell>
          <cell r="C8529" t="str">
            <v xml:space="preserve">UN    </v>
          </cell>
          <cell r="D8529">
            <v>19.690000000000001</v>
          </cell>
        </row>
        <row r="8530">
          <cell r="A8530">
            <v>20059</v>
          </cell>
          <cell r="B8530" t="str">
            <v>ESQUADRO INTERNO OU EXTERNO PARA CALHA PLUVIAL, PVC, DIAMETRO ENTRE 119 E 170 MM, PARA DRENAGEM PREDIAL</v>
          </cell>
          <cell r="C8530" t="str">
            <v xml:space="preserve">UN    </v>
          </cell>
          <cell r="D8530">
            <v>15.57</v>
          </cell>
        </row>
        <row r="8531">
          <cell r="A8531">
            <v>42429</v>
          </cell>
          <cell r="B8531" t="str">
            <v>ESQUI TRIPLO, EM TUBO DE ACO CARBONO, PINTURA NO PROCESSO ELETROSTATICO - EQUIPAMENTO DE GINASTICA PARA ACADEMIA AO AR LIVRE / ACADEMIA DA TERCEIRA IDADE - ATI</v>
          </cell>
          <cell r="C8531" t="str">
            <v xml:space="preserve">UN    </v>
          </cell>
          <cell r="D8531">
            <v>3422.44</v>
          </cell>
        </row>
        <row r="8532">
          <cell r="A8532">
            <v>38538</v>
          </cell>
          <cell r="B8532" t="str">
            <v>ESTACA PRE-MOLDADA MACICA DE CONCRETO VIBRADO ARMADO, PARA CARGA DE 25 T, SECAO QUADRADA DE *16 X 16*, COM ANEL METALICO INCORPORADO A PECA (SOMENTE FORNECIMENTO)</v>
          </cell>
          <cell r="C8532" t="str">
            <v xml:space="preserve">M     </v>
          </cell>
          <cell r="D8532">
            <v>35</v>
          </cell>
        </row>
        <row r="8533">
          <cell r="A8533">
            <v>38539</v>
          </cell>
          <cell r="B8533" t="str">
            <v>ESTACA PRE-MOLDADA MACICA DE CONCRETO VIBRADO ARMADO, PARA CARGA DE 50 T, SECAO QUADRADA, COM ANEL METALICO INCORPORADO A PECA (SOMENTE FORNECIMENTO)</v>
          </cell>
          <cell r="C8533" t="str">
            <v xml:space="preserve">M     </v>
          </cell>
          <cell r="D8533">
            <v>47.59</v>
          </cell>
        </row>
        <row r="8534">
          <cell r="A8534">
            <v>38540</v>
          </cell>
          <cell r="B8534" t="str">
            <v>ESTACA PRE-MOLDADA VAZADA DE CONCRETO CENTRIFUGADO, PARA CARGA DE 100 T, SECAO CIRCULAR, COM ANEL METALICO INCORPORADO A PECA (SOMENTE FORNECIMENTO)</v>
          </cell>
          <cell r="C8534" t="str">
            <v xml:space="preserve">M     </v>
          </cell>
          <cell r="D8534">
            <v>121.97</v>
          </cell>
        </row>
        <row r="8535">
          <cell r="A8535">
            <v>38384</v>
          </cell>
          <cell r="B8535" t="str">
            <v>ESTILETE DE METAL, LAMINA 18 MM</v>
          </cell>
          <cell r="C8535" t="str">
            <v xml:space="preserve">UN    </v>
          </cell>
          <cell r="D8535">
            <v>15.34</v>
          </cell>
        </row>
        <row r="8536">
          <cell r="A8536">
            <v>13</v>
          </cell>
          <cell r="B8536" t="str">
            <v>ESTOPA</v>
          </cell>
          <cell r="C8536" t="str">
            <v xml:space="preserve">KG    </v>
          </cell>
          <cell r="D8536">
            <v>11.16</v>
          </cell>
        </row>
        <row r="8537">
          <cell r="A8537">
            <v>2762</v>
          </cell>
          <cell r="B8537" t="str">
            <v>ESTOPIM SIMPLES</v>
          </cell>
          <cell r="C8537" t="str">
            <v xml:space="preserve">M     </v>
          </cell>
          <cell r="D8537">
            <v>5.75</v>
          </cell>
        </row>
        <row r="8538">
          <cell r="A8538">
            <v>21142</v>
          </cell>
          <cell r="B8538" t="str">
            <v>ESTRIBO COM PARAFUSO EM CHAPA DE FERRO FUNDIDO DE 2" X 3/16" X 35 CM, SECAO "U", PARA MADEIRAMENTO DE TELHADO</v>
          </cell>
          <cell r="C8538" t="str">
            <v xml:space="preserve">UN    </v>
          </cell>
          <cell r="D8538">
            <v>17.670000000000002</v>
          </cell>
        </row>
        <row r="8539">
          <cell r="A8539">
            <v>12865</v>
          </cell>
          <cell r="B8539" t="str">
            <v>ESTUCADOR</v>
          </cell>
          <cell r="C8539" t="str">
            <v xml:space="preserve">H     </v>
          </cell>
          <cell r="D8539">
            <v>15.21</v>
          </cell>
        </row>
        <row r="8540">
          <cell r="A8540">
            <v>41074</v>
          </cell>
          <cell r="B8540" t="str">
            <v>ESTUCADOR (MENSALISTA)</v>
          </cell>
          <cell r="C8540" t="str">
            <v xml:space="preserve">MES   </v>
          </cell>
          <cell r="D8540">
            <v>2694.88</v>
          </cell>
        </row>
        <row r="8541">
          <cell r="A8541">
            <v>4223</v>
          </cell>
          <cell r="B8541" t="str">
            <v>ETANOL</v>
          </cell>
          <cell r="C8541" t="str">
            <v xml:space="preserve">L     </v>
          </cell>
          <cell r="D8541">
            <v>3.14</v>
          </cell>
        </row>
        <row r="8542">
          <cell r="A8542">
            <v>37372</v>
          </cell>
          <cell r="B8542" t="str">
            <v>EXAMES - HORISTA (COLETADO CAIXA)</v>
          </cell>
          <cell r="C8542" t="str">
            <v xml:space="preserve">H     </v>
          </cell>
          <cell r="D8542">
            <v>0.34</v>
          </cell>
        </row>
        <row r="8543">
          <cell r="A8543">
            <v>40863</v>
          </cell>
          <cell r="B8543" t="str">
            <v>EXAMES - MENSALISTA (COLETADO CAIXA)</v>
          </cell>
          <cell r="C8543" t="str">
            <v xml:space="preserve">MES   </v>
          </cell>
          <cell r="D8543">
            <v>63.58</v>
          </cell>
        </row>
        <row r="8544">
          <cell r="A8544">
            <v>38475</v>
          </cell>
          <cell r="B8544" t="str">
            <v>EXTENSAO DE SOLDA 201 ACETILENO, E = *1,5 A 2,5* MM</v>
          </cell>
          <cell r="C8544" t="str">
            <v xml:space="preserve">UN    </v>
          </cell>
          <cell r="D8544">
            <v>16.98</v>
          </cell>
        </row>
        <row r="8545">
          <cell r="A8545">
            <v>38474</v>
          </cell>
          <cell r="B8545" t="str">
            <v>EXTENSAO DE SOLDA 201 GLP, E = *2,5 A 4,0* MM</v>
          </cell>
          <cell r="C8545" t="str">
            <v xml:space="preserve">UN    </v>
          </cell>
          <cell r="D8545">
            <v>20.99</v>
          </cell>
        </row>
        <row r="8546">
          <cell r="A8546">
            <v>10886</v>
          </cell>
          <cell r="B8546" t="str">
            <v>EXTINTOR DE INCENDIO PORTATIL COM CARGA DE AGUA PRESSURIZADA DE 10 L, CLASSE A</v>
          </cell>
          <cell r="C8546" t="str">
            <v xml:space="preserve">UN    </v>
          </cell>
          <cell r="D8546">
            <v>135.62</v>
          </cell>
        </row>
        <row r="8547">
          <cell r="A8547">
            <v>10888</v>
          </cell>
          <cell r="B8547" t="str">
            <v>EXTINTOR DE INCENDIO PORTATIL COM CARGA DE GAS CARBONICO CO2 DE 4 KG, CLASSE BC</v>
          </cell>
          <cell r="C8547" t="str">
            <v xml:space="preserve">UN    </v>
          </cell>
          <cell r="D8547">
            <v>429.23</v>
          </cell>
        </row>
        <row r="8548">
          <cell r="A8548">
            <v>10889</v>
          </cell>
          <cell r="B8548" t="str">
            <v>EXTINTOR DE INCENDIO PORTATIL COM CARGA DE GAS CARBONICO CO2 DE 6 KG, CLASSE BC</v>
          </cell>
          <cell r="C8548" t="str">
            <v xml:space="preserve">UN    </v>
          </cell>
          <cell r="D8548">
            <v>465</v>
          </cell>
        </row>
        <row r="8549">
          <cell r="A8549">
            <v>10890</v>
          </cell>
          <cell r="B8549" t="str">
            <v>EXTINTOR DE INCENDIO PORTATIL COM CARGA DE PO QUIMICO SECO (PQS) DE 12 KG, CLASSE BC</v>
          </cell>
          <cell r="C8549" t="str">
            <v xml:space="preserve">UN    </v>
          </cell>
          <cell r="D8549">
            <v>214.61</v>
          </cell>
        </row>
        <row r="8550">
          <cell r="A8550">
            <v>10891</v>
          </cell>
          <cell r="B8550" t="str">
            <v>EXTINTOR DE INCENDIO PORTATIL COM CARGA DE PO QUIMICO SECO (PQS) DE 4 KG, CLASSE BC</v>
          </cell>
          <cell r="C8550" t="str">
            <v xml:space="preserve">UN    </v>
          </cell>
          <cell r="D8550">
            <v>131.15</v>
          </cell>
        </row>
        <row r="8551">
          <cell r="A8551">
            <v>10892</v>
          </cell>
          <cell r="B8551" t="str">
            <v>EXTINTOR DE INCENDIO PORTATIL COM CARGA DE PO QUIMICO SECO (PQS) DE 6 KG, CLASSE BC</v>
          </cell>
          <cell r="C8551" t="str">
            <v xml:space="preserve">UN    </v>
          </cell>
          <cell r="D8551">
            <v>155</v>
          </cell>
        </row>
        <row r="8552">
          <cell r="A8552">
            <v>20977</v>
          </cell>
          <cell r="B8552" t="str">
            <v>EXTINTOR DE INCENDIO PORTATIL COM CARGA DE PO QUIMICO SECO (PQS) DE 8 KG, CLASSE BC</v>
          </cell>
          <cell r="C8552" t="str">
            <v xml:space="preserve">UN    </v>
          </cell>
          <cell r="D8552">
            <v>184.8</v>
          </cell>
        </row>
        <row r="8553">
          <cell r="A8553">
            <v>3073</v>
          </cell>
          <cell r="B8553" t="str">
            <v>EXTREMIDADE PVC PBA, BF, JE, DN 100/ DE 110 MM (NBR 10351)</v>
          </cell>
          <cell r="C8553" t="str">
            <v xml:space="preserve">UN    </v>
          </cell>
          <cell r="D8553">
            <v>158.59</v>
          </cell>
        </row>
        <row r="8554">
          <cell r="A8554">
            <v>3068</v>
          </cell>
          <cell r="B8554" t="str">
            <v>EXTREMIDADE PVC PBA, BF, JE, DN 50 / DE 60 MM (NBR 10351)</v>
          </cell>
          <cell r="C8554" t="str">
            <v xml:space="preserve">UN    </v>
          </cell>
          <cell r="D8554">
            <v>31.7</v>
          </cell>
        </row>
        <row r="8555">
          <cell r="A8555">
            <v>3074</v>
          </cell>
          <cell r="B8555" t="str">
            <v>EXTREMIDADE PVC PBA, BF, JE, DN 75/ DE 85 MM (NBR 10351)</v>
          </cell>
          <cell r="C8555" t="str">
            <v xml:space="preserve">UN    </v>
          </cell>
          <cell r="D8555">
            <v>100.12</v>
          </cell>
        </row>
        <row r="8556">
          <cell r="A8556">
            <v>3076</v>
          </cell>
          <cell r="B8556" t="str">
            <v>EXTREMIDADE PVC PBA, PF, JE, DN 100 / DE 110 MM (NBR 10351)</v>
          </cell>
          <cell r="C8556" t="str">
            <v xml:space="preserve">UN    </v>
          </cell>
          <cell r="D8556">
            <v>130.38</v>
          </cell>
        </row>
        <row r="8557">
          <cell r="A8557">
            <v>3072</v>
          </cell>
          <cell r="B8557" t="str">
            <v>EXTREMIDADE PVC PBA, PF, JE, DN 50/ DE 60 MM (NBR 10351)</v>
          </cell>
          <cell r="C8557" t="str">
            <v xml:space="preserve">UN    </v>
          </cell>
          <cell r="D8557">
            <v>32.840000000000003</v>
          </cell>
        </row>
        <row r="8558">
          <cell r="A8558">
            <v>3075</v>
          </cell>
          <cell r="B8558" t="str">
            <v>EXTREMIDADE PVC PBA, PF, JE, DN 75 / DE 85 MM (NBR 10351)</v>
          </cell>
          <cell r="C8558" t="str">
            <v xml:space="preserve">UN    </v>
          </cell>
          <cell r="D8558">
            <v>82.39</v>
          </cell>
        </row>
        <row r="8559">
          <cell r="A8559">
            <v>10780</v>
          </cell>
          <cell r="B8559" t="str">
            <v>EXTREMIDADE/TUBETE PARA HIDROMETRO PVC, COM ROSCA, CURTA, COM BUCHA LATAO, 1/2"</v>
          </cell>
          <cell r="C8559" t="str">
            <v xml:space="preserve">UN    </v>
          </cell>
          <cell r="D8559">
            <v>6.96</v>
          </cell>
        </row>
        <row r="8560">
          <cell r="A8560">
            <v>10781</v>
          </cell>
          <cell r="B8560" t="str">
            <v>EXTREMIDADE/TUBETE PARA HIDROMETRO PVC, COM ROSCA, CURTA, COM BUCHA LATAO, 3/4"</v>
          </cell>
          <cell r="C8560" t="str">
            <v xml:space="preserve">UN    </v>
          </cell>
          <cell r="D8560">
            <v>11.17</v>
          </cell>
        </row>
        <row r="8561">
          <cell r="A8561">
            <v>20106</v>
          </cell>
          <cell r="B8561" t="str">
            <v>EXTREMIDADE/TUBETE PARA HIDROMETRO PVC, COM ROSCA, CURTA, SEM BUCHA LATAO, 1/2"</v>
          </cell>
          <cell r="C8561" t="str">
            <v xml:space="preserve">UN    </v>
          </cell>
          <cell r="D8561">
            <v>3.68</v>
          </cell>
        </row>
        <row r="8562">
          <cell r="A8562">
            <v>20107</v>
          </cell>
          <cell r="B8562" t="str">
            <v>EXTREMIDADE/TUBETE PARA HIDROMETRO PVC, COM ROSCA, CURTA, SEM BUCHA LATAO, 3/4"</v>
          </cell>
          <cell r="C8562" t="str">
            <v xml:space="preserve">UN    </v>
          </cell>
          <cell r="D8562">
            <v>4.21</v>
          </cell>
        </row>
        <row r="8563">
          <cell r="A8563">
            <v>20108</v>
          </cell>
          <cell r="B8563" t="str">
            <v>EXTREMIDADE/TUBETE PARA HIDROMETRO PVC, COM ROSCA, LONGA, SEM BUCHA LATAO, 1/2"</v>
          </cell>
          <cell r="C8563" t="str">
            <v xml:space="preserve">UN    </v>
          </cell>
          <cell r="D8563">
            <v>5.57</v>
          </cell>
        </row>
        <row r="8564">
          <cell r="A8564">
            <v>20109</v>
          </cell>
          <cell r="B8564" t="str">
            <v>EXTREMIDADE/TUBETE PARA HIDROMETRO PVC, COM ROSCA, LONGA, SEM BUCHA LATAO, 3/4"</v>
          </cell>
          <cell r="C8564" t="str">
            <v xml:space="preserve">UN    </v>
          </cell>
          <cell r="D8564">
            <v>6.96</v>
          </cell>
        </row>
        <row r="8565">
          <cell r="A8565">
            <v>34795</v>
          </cell>
          <cell r="B8565" t="str">
            <v>FAIXA / FILETE / LISTELO EM CERAMICA, DECORADA, *8 X 30* CM (L X C)</v>
          </cell>
          <cell r="C8565" t="str">
            <v xml:space="preserve">M2    </v>
          </cell>
          <cell r="D8565">
            <v>242.02</v>
          </cell>
        </row>
        <row r="8566">
          <cell r="A8566">
            <v>34796</v>
          </cell>
          <cell r="B8566" t="str">
            <v>FAIXA / FILETE / LISTELO EM CERAMICA, LISO OU CORDAO, BRANCO, *2 X 30* CM (L X C)</v>
          </cell>
          <cell r="C8566" t="str">
            <v xml:space="preserve">M     </v>
          </cell>
          <cell r="D8566">
            <v>10.62</v>
          </cell>
        </row>
        <row r="8567">
          <cell r="A8567">
            <v>11474</v>
          </cell>
          <cell r="B8567" t="str">
            <v>FECHADURA AUXILIAR DE EMBUTIR PARA PORTA DE ARMARIO DE MADEIRA, CROMADA, CHAVE TIPO GORGES, CAIXA COM LINGUETA, CHAPA TESTA E CONTRA CHAPA</v>
          </cell>
          <cell r="C8567" t="str">
            <v xml:space="preserve">UN    </v>
          </cell>
          <cell r="D8567">
            <v>26.1</v>
          </cell>
        </row>
        <row r="8568">
          <cell r="A8568">
            <v>11470</v>
          </cell>
          <cell r="B8568" t="str">
            <v>FECHADURA AUXILIAR DE EMBUTIR PARA PORTA DE ARMARIO, CROMADA, CAIXA COM CILINDRO REDONDO, CHAPA TESTA E LINGUETA</v>
          </cell>
          <cell r="C8568" t="str">
            <v xml:space="preserve">UN    </v>
          </cell>
          <cell r="D8568">
            <v>17.09</v>
          </cell>
        </row>
        <row r="8569">
          <cell r="A8569">
            <v>11480</v>
          </cell>
          <cell r="B8569" t="str">
            <v>FECHADURA AUXILIAR SEGURANCA, DE EMBUTIR, REFORCADA, MAQUINA DE 40 A 55 MM, COM CILINDRO, CROMADA, PARA PORTA EXTERNA - COMPLETA</v>
          </cell>
          <cell r="C8569" t="str">
            <v xml:space="preserve">CJ    </v>
          </cell>
          <cell r="D8569">
            <v>42.68</v>
          </cell>
        </row>
        <row r="8570">
          <cell r="A8570">
            <v>38154</v>
          </cell>
          <cell r="B8570" t="str">
            <v>FECHADURA AUXILIAR TRAVA DE SEGURANCA SIMPLES, CROMADA, MAQUINA *40* MM, INCLUI CHAVE TETRA E ROSETA REDONDA - COMPLETA</v>
          </cell>
          <cell r="C8570" t="str">
            <v xml:space="preserve">CJ    </v>
          </cell>
          <cell r="D8570">
            <v>26.72</v>
          </cell>
        </row>
        <row r="8571">
          <cell r="A8571">
            <v>11482</v>
          </cell>
          <cell r="B8571" t="str">
            <v>FECHADURA BICO DE PAPAGAIO, MAQUINA *45* MM, CROMADA, COM CHAVE TIPO GORGES BIPARTIDA, PARA PORTA DE CORRER INTERNA - COMPLETA</v>
          </cell>
          <cell r="C8571" t="str">
            <v xml:space="preserve">CJ    </v>
          </cell>
          <cell r="D8571">
            <v>38.770000000000003</v>
          </cell>
        </row>
        <row r="8572">
          <cell r="A8572">
            <v>3084</v>
          </cell>
          <cell r="B8572" t="str">
            <v>FECHADURA BICO DE PAPAGAIO, MAQUINA *45* MM, CROMADA, COM CILINDRO, PARA PORTA DE CORRER EXTERNA - COMPLETA</v>
          </cell>
          <cell r="C8572" t="str">
            <v xml:space="preserve">CJ    </v>
          </cell>
          <cell r="D8572">
            <v>49.84</v>
          </cell>
        </row>
        <row r="8573">
          <cell r="A8573">
            <v>3103</v>
          </cell>
          <cell r="B8573" t="str">
            <v>FECHADURA C/ CILINDRO LATAO CROMADO P/ PORTA VIDRO TP AROUCA 2171-L OU EQUIV</v>
          </cell>
          <cell r="C8573" t="str">
            <v xml:space="preserve">UN    </v>
          </cell>
          <cell r="D8573">
            <v>44.55</v>
          </cell>
        </row>
        <row r="8574">
          <cell r="A8574">
            <v>11481</v>
          </cell>
          <cell r="B8574" t="str">
            <v>FECHADURA DE EMBUTIR PARA PORTA DE BANHEIRO, CHAVE TIPO TRANQUETA, MAQUINA 40 MM, SEM MACANETA, SEM ESPELHO (SOMENTE MAQUINA) - NIVEL SEGURANCA MEDIO</v>
          </cell>
          <cell r="C8574" t="str">
            <v xml:space="preserve">UN    </v>
          </cell>
          <cell r="D8574">
            <v>13.44</v>
          </cell>
        </row>
        <row r="8575">
          <cell r="A8575">
            <v>3097</v>
          </cell>
          <cell r="B8575" t="str">
            <v>FECHADURA DE EMBUTIR PARA PORTA DE BANHEIRO, TIPO TRANQUETA, MAQUINA 40 MM, MACANETAS ALAVANCA E ROSETAS REDONDAS EM METAL CROMADO - NIVEL SEGURANCA MEDIO - COMPLETA</v>
          </cell>
          <cell r="C8575" t="str">
            <v xml:space="preserve">CJ    </v>
          </cell>
          <cell r="D8575">
            <v>27.61</v>
          </cell>
        </row>
        <row r="8576">
          <cell r="A8576">
            <v>38153</v>
          </cell>
          <cell r="B8576" t="str">
            <v>FECHADURA DE EMBUTIR PARA PORTA DE BANHEIRO, TIPO TRANQUETA, MAQUINA 40 MM, MACANETAS ALAVANCA, ESPELHO EM METAL CROMADO - NIVEL SEGURANCA MEDIO - COMPLETA</v>
          </cell>
          <cell r="C8576" t="str">
            <v xml:space="preserve">CJ    </v>
          </cell>
          <cell r="D8576">
            <v>25.32</v>
          </cell>
        </row>
        <row r="8577">
          <cell r="A8577">
            <v>3099</v>
          </cell>
          <cell r="B8577" t="str">
            <v>FECHADURA DE EMBUTIR PARA PORTA DE BANHEIRO, TIPO TRANQUETA, MAQUINA 55 MM, MACANETAS ALAVANCA E ROSETAS REDONDAS EM METAL CROMADO - NIVEL SEGURANCA MEDIO - COMPLETA</v>
          </cell>
          <cell r="C8577" t="str">
            <v xml:space="preserve">CJ    </v>
          </cell>
          <cell r="D8577">
            <v>44.16</v>
          </cell>
        </row>
        <row r="8578">
          <cell r="A8578">
            <v>3080</v>
          </cell>
          <cell r="B8578" t="str">
            <v>FECHADURA DE EMBUTIR PARA PORTA EXTERNA / ENTRADA, MAQUINA 40 MM, COM CILINDRO, MACANETA ALAVANCA E ESPELHO EM METAL CROMADO - NIVEL SEGURANCA MEDIO - COMPLETA</v>
          </cell>
          <cell r="C8578" t="str">
            <v xml:space="preserve">CJ    </v>
          </cell>
          <cell r="D8578">
            <v>36.9</v>
          </cell>
        </row>
        <row r="8579">
          <cell r="A8579">
            <v>3081</v>
          </cell>
          <cell r="B8579" t="str">
            <v>FECHADURA DE EMBUTIR PARA PORTA EXTERNA / ENTRADA, MAQUINA 55 MM, COM CILINDRO, MACANETA ALAVANCA E ESPELHO EM METAL CROMADO - NIVEL SEGURANCA MEDIO - COMPLETA</v>
          </cell>
          <cell r="C8579" t="str">
            <v xml:space="preserve">CJ    </v>
          </cell>
          <cell r="D8579">
            <v>55.84</v>
          </cell>
        </row>
        <row r="8580">
          <cell r="A8580">
            <v>38151</v>
          </cell>
          <cell r="B8580" t="str">
            <v>FECHADURA DE EMBUTIR PARA PORTA EXTERNA, MAQUINA 40 MM, COM CILINDRO, MACANETA ALAVANCA E ROSETA REDONDA EM METAL CROMADO - NIVEL DE SEGURANCA MEDIO - COMPLETA</v>
          </cell>
          <cell r="C8580" t="str">
            <v xml:space="preserve">CJ    </v>
          </cell>
          <cell r="D8580">
            <v>34.96</v>
          </cell>
        </row>
        <row r="8581">
          <cell r="A8581">
            <v>11479</v>
          </cell>
          <cell r="B8581" t="str">
            <v>FECHADURA DE EMBUTIR PARA PORTA EXTERNA, MAQUINA 40 MM, SEM MACANETA, SEM ESPELHO (SOMENTE MAQUINA) - NIVEL DE SEGURANCA MEDIO</v>
          </cell>
          <cell r="C8581" t="str">
            <v xml:space="preserve">UN    </v>
          </cell>
          <cell r="D8581">
            <v>20.329999999999998</v>
          </cell>
        </row>
        <row r="8582">
          <cell r="A8582">
            <v>38152</v>
          </cell>
          <cell r="B8582" t="str">
            <v>FECHADURA DE EMBUTIR PARA PORTA EXTERNA, MAQUINA 55 MM, COM CILINDRO, MACANETA ALAVANCA E ROSETA REDONDA EM METAL CROMADO - NIVEL DE SEGURANCA MEDIO - COMPLETA</v>
          </cell>
          <cell r="C8582" t="str">
            <v xml:space="preserve">CJ    </v>
          </cell>
          <cell r="D8582">
            <v>50.6</v>
          </cell>
        </row>
        <row r="8583">
          <cell r="A8583">
            <v>11478</v>
          </cell>
          <cell r="B8583" t="str">
            <v>FECHADURA DE EMBUTIR PARA PORTA EXTERNA, MAQUINA 55 MM, SEM ESPELHO, SEM MACANETA (SOMENTE MAQUINA) - NIVEL DE SEGURANCA MEDIO</v>
          </cell>
          <cell r="C8583" t="str">
            <v xml:space="preserve">UN    </v>
          </cell>
          <cell r="D8583">
            <v>35.659999999999997</v>
          </cell>
        </row>
        <row r="8584">
          <cell r="A8584">
            <v>3090</v>
          </cell>
          <cell r="B8584" t="str">
            <v>FECHADURA DE EMBUTIR PARA PORTA INTERNA, TIPO GORGES (CHAVE GRANDE), MAQUINA 40 MM, MACANETA ALAVANCA E ESPELHO EM METAL CROMADO - NIVEL SEGURANCA MEDIO - COMPLETA</v>
          </cell>
          <cell r="C8584" t="str">
            <v xml:space="preserve">CJ    </v>
          </cell>
          <cell r="D8584">
            <v>29.83</v>
          </cell>
        </row>
        <row r="8585">
          <cell r="A8585">
            <v>3093</v>
          </cell>
          <cell r="B8585" t="str">
            <v>FECHADURA DE EMBUTIR PARA PORTA INTERNA, TIPO GORGES (CHAVE GRANDE), MAQUINA 55 MM, MACANETAS ALAVANCA E ROSETAS REDONDAS EM METAL CROMADO - NIVEL SEGURANCA MEDIO - COMPLETA</v>
          </cell>
          <cell r="C8585" t="str">
            <v xml:space="preserve">CJ    </v>
          </cell>
          <cell r="D8585">
            <v>49.58</v>
          </cell>
        </row>
        <row r="8586">
          <cell r="A8586">
            <v>11476</v>
          </cell>
          <cell r="B8586" t="str">
            <v>FECHADURA DE EMBUTIR PARA PORTA INTERNA, TIPO GORGES, MAQUINA 55 MM (SOMENTE MAQUINA, SEM ESPELHO E SEM MACANETA) - NIVEL DE SEGURANCA MEDIO</v>
          </cell>
          <cell r="C8586" t="str">
            <v xml:space="preserve">UN    </v>
          </cell>
          <cell r="D8586">
            <v>21.37</v>
          </cell>
        </row>
        <row r="8587">
          <cell r="A8587">
            <v>3082</v>
          </cell>
          <cell r="B8587" t="str">
            <v>FECHADURA DE SOBREPOR EM FERRO PINTADO, COM MACANETA ALAVANCA, CHAVE GRANDE - COMPLETA</v>
          </cell>
          <cell r="C8587" t="str">
            <v xml:space="preserve">CJ    </v>
          </cell>
          <cell r="D8587">
            <v>34.51</v>
          </cell>
        </row>
        <row r="8588">
          <cell r="A8588">
            <v>11484</v>
          </cell>
          <cell r="B8588" t="str">
            <v>FECHADURA DE SOBREPOR PARA PORTAO, CAIXA *100* MM, COM CILINDRO, CHAVE SIMPLES, TRINCO LATERAL, EM  LATAO OU ACO CROMADO OU POLIDO, COM OU SEM PINTURA - COMPLETA</v>
          </cell>
          <cell r="C8588" t="str">
            <v xml:space="preserve">UN    </v>
          </cell>
          <cell r="D8588">
            <v>24.62</v>
          </cell>
        </row>
        <row r="8589">
          <cell r="A8589">
            <v>38155</v>
          </cell>
          <cell r="B8589" t="str">
            <v>FECHADURA DE SOBREPOR PARA PORTAO, COM CHAVE TETRA, CAIXA *100* MM, TRINCO LATERAL, EM LATAO OU ACO CROMADO, PINTADO - COMPLETA</v>
          </cell>
          <cell r="C8589" t="str">
            <v xml:space="preserve">UN    </v>
          </cell>
          <cell r="D8589">
            <v>33.57</v>
          </cell>
        </row>
        <row r="8590">
          <cell r="A8590">
            <v>11468</v>
          </cell>
          <cell r="B8590" t="str">
            <v>FECHADURA DE SOBREPOR, CROMADA, COM CILINDRO REDONDO, PARA ARMARIO E GAVETA DE MADEIRA, COM PORTA DE APROXIMADAMENTE 20 MM</v>
          </cell>
          <cell r="C8590" t="str">
            <v xml:space="preserve">UN    </v>
          </cell>
          <cell r="D8590">
            <v>7.53</v>
          </cell>
        </row>
        <row r="8591">
          <cell r="A8591">
            <v>11469</v>
          </cell>
          <cell r="B8591" t="str">
            <v>FECHADURA TRADICIONAL DE EMBUTIR, CROMADA, COM CILINDRO, PARA GAVETAS E MOVEIS DE MADEIRA - COM ABINHAS LATERAIS CURVAS, CHAVES COM PROTECAO PLASTICA</v>
          </cell>
          <cell r="C8591" t="str">
            <v xml:space="preserve">UN    </v>
          </cell>
          <cell r="D8591">
            <v>8.99</v>
          </cell>
        </row>
        <row r="8592">
          <cell r="A8592">
            <v>11477</v>
          </cell>
          <cell r="B8592" t="str">
            <v>FECHADURA TUBULAR CROMADA, MACANETA DIAMETRO *30* MM, CILINDRO CENTRAL COM CHAVE EXTERNA E BOTAO INTERNO, MAQUINA *70* MM - COMPLETA</v>
          </cell>
          <cell r="C8592" t="str">
            <v xml:space="preserve">CJ    </v>
          </cell>
          <cell r="D8592">
            <v>40.89</v>
          </cell>
        </row>
        <row r="8593">
          <cell r="A8593">
            <v>40311</v>
          </cell>
          <cell r="B8593" t="str">
            <v>FECHADURA TUBULAR, ACABAMENTO CROMADO, DISTANCIA DE BROCA 90 MM, CILINDRO CENTRAL COM CHAVE EXTERNA E BOTAO INTERNO, MACANETA FORMATO TULIPA/TACA/BOLA - COMPLETA</v>
          </cell>
          <cell r="C8593" t="str">
            <v xml:space="preserve">CJ    </v>
          </cell>
          <cell r="D8593">
            <v>39.49</v>
          </cell>
        </row>
        <row r="8594">
          <cell r="A8594">
            <v>38165</v>
          </cell>
          <cell r="B8594" t="str">
            <v>FECHO / FECHADURA COM PUXADOR CONCHA, COM TRANCA TIPO TRAVA, PARA JANELA / PORTA DE CORRER (INCLUI TESTA, FECHADURA, PUXADOR) - COMPLETA</v>
          </cell>
          <cell r="C8594" t="str">
            <v xml:space="preserve">CJ    </v>
          </cell>
          <cell r="D8594">
            <v>51.73</v>
          </cell>
        </row>
        <row r="8595">
          <cell r="A8595">
            <v>3096</v>
          </cell>
          <cell r="B8595" t="str">
            <v>FECHO / FECHADURA CONCHA COM ALAVANCA / TRAVA, DE EMBUTIR, PARA PORTA OU JANELA DE CORRER EM LATAO OU ACO INOX - COMPLETO</v>
          </cell>
          <cell r="C8595" t="str">
            <v xml:space="preserve">CJ    </v>
          </cell>
          <cell r="D8595">
            <v>22.7</v>
          </cell>
        </row>
        <row r="8596">
          <cell r="A8596">
            <v>11456</v>
          </cell>
          <cell r="B8596" t="str">
            <v>FECHO / TRINCO / FERROLHO FIO REDONDO, DE SOBREPOR, 12", EM ACO GALVANIZADO / ZINCADO</v>
          </cell>
          <cell r="C8596" t="str">
            <v xml:space="preserve">UN    </v>
          </cell>
          <cell r="D8596">
            <v>11.46</v>
          </cell>
        </row>
        <row r="8597">
          <cell r="A8597">
            <v>3119</v>
          </cell>
          <cell r="B8597" t="str">
            <v>FECHO / TRINCO / FERROLHO FIO REDONDO, DE SOBREPOR, 2", EM ACO GALVANIZADO / ZINCADO</v>
          </cell>
          <cell r="C8597" t="str">
            <v xml:space="preserve">UN    </v>
          </cell>
          <cell r="D8597">
            <v>1.7</v>
          </cell>
        </row>
        <row r="8598">
          <cell r="A8598">
            <v>3122</v>
          </cell>
          <cell r="B8598" t="str">
            <v>FECHO / TRINCO / FERROLHO FIO REDONDO, DE SOBREPOR, 4", EM ACO GALVANIZADO / ZINCADO</v>
          </cell>
          <cell r="C8598" t="str">
            <v xml:space="preserve">UN    </v>
          </cell>
          <cell r="D8598">
            <v>2.39</v>
          </cell>
        </row>
        <row r="8599">
          <cell r="A8599">
            <v>3121</v>
          </cell>
          <cell r="B8599" t="str">
            <v>FECHO / TRINCO / FERROLHO FIO REDONDO, DE SOBREPOR, 5", EM ACO GALVANIZADO / ZINCADO</v>
          </cell>
          <cell r="C8599" t="str">
            <v xml:space="preserve">UN    </v>
          </cell>
          <cell r="D8599">
            <v>3.71</v>
          </cell>
        </row>
        <row r="8600">
          <cell r="A8600">
            <v>3120</v>
          </cell>
          <cell r="B8600" t="str">
            <v>FECHO / TRINCO / FERROLHO FIO REDONDO, DE SOBREPOR, 6", EM ACO GALVANIZADO / ZINCADO</v>
          </cell>
          <cell r="C8600" t="str">
            <v xml:space="preserve">UN    </v>
          </cell>
          <cell r="D8600">
            <v>5.86</v>
          </cell>
        </row>
        <row r="8601">
          <cell r="A8601">
            <v>11455</v>
          </cell>
          <cell r="B8601" t="str">
            <v>FECHO / TRINCO / FERROLHO FIO REDONDO, DE SOBREPOR, 8", EM ACO GALVANIZADO / ZINCADO</v>
          </cell>
          <cell r="C8601" t="str">
            <v xml:space="preserve">UN    </v>
          </cell>
          <cell r="D8601">
            <v>8.2100000000000009</v>
          </cell>
        </row>
        <row r="8602">
          <cell r="A8602">
            <v>3111</v>
          </cell>
          <cell r="B8602" t="str">
            <v>FECHO DE EMBUTIR, TIPO UNHA, COMANDO COM ALAVANCA, EM ACO CROMADO, 22 CM, PARA PORTAS E JANELAS - INCLUI PARAFUSOS</v>
          </cell>
          <cell r="C8602" t="str">
            <v xml:space="preserve">UN    </v>
          </cell>
          <cell r="D8602">
            <v>19.66</v>
          </cell>
        </row>
        <row r="8603">
          <cell r="A8603">
            <v>3108</v>
          </cell>
          <cell r="B8603" t="str">
            <v>FECHO DE EMBUTIR, TIPO UNHA, COMANDO COM ALAVANCA, EM LATAO CROMADO, 22 CM, PARA PORTAS E JANELAS - INCLUI PARAFUSOS</v>
          </cell>
          <cell r="C8603" t="str">
            <v xml:space="preserve">UN    </v>
          </cell>
          <cell r="D8603">
            <v>20.63</v>
          </cell>
        </row>
        <row r="8604">
          <cell r="A8604">
            <v>3105</v>
          </cell>
          <cell r="B8604" t="str">
            <v>FECHO DE EMBUTIR, TIPO UNHA, COMANDO COM ALAVANCA, EM LATAO CROMADO, 40 CM, PARA PORTAS E JANELAS - INCLUI PARAFUSOS</v>
          </cell>
          <cell r="C8604" t="str">
            <v xml:space="preserve">UN    </v>
          </cell>
          <cell r="D8604">
            <v>32.049999999999997</v>
          </cell>
        </row>
        <row r="8605">
          <cell r="A8605">
            <v>38178</v>
          </cell>
          <cell r="B8605" t="str">
            <v>FECHO DE EMBUTIR, TIPO UNHA, COMANDO DESLIZANTE, COM TRAVA, 120 MM, EM LATAO CROMADO</v>
          </cell>
          <cell r="C8605" t="str">
            <v xml:space="preserve">UN    </v>
          </cell>
          <cell r="D8605">
            <v>20.94</v>
          </cell>
        </row>
        <row r="8606">
          <cell r="A8606">
            <v>11458</v>
          </cell>
          <cell r="B8606" t="str">
            <v>FECHO DE SEGURANCA, TIPO BATOM, EM LATAO / ZAMAC, CROMADO, PARA PORTAS E JANELAS - INCLUI PARAFUSOS</v>
          </cell>
          <cell r="C8606" t="str">
            <v xml:space="preserve">UN    </v>
          </cell>
          <cell r="D8606">
            <v>18.350000000000001</v>
          </cell>
        </row>
        <row r="8607">
          <cell r="A8607">
            <v>42481</v>
          </cell>
          <cell r="B8607" t="str">
            <v>FELTRO EM LA DE ROCHA, 1 FACE REVESTIDA COM PAPEL ALUMINIZADO, EM ROLO, DENSIDADE = 32 KG/M3, E=*50* MM (COLETADO CAIXA)</v>
          </cell>
          <cell r="C8607" t="str">
            <v xml:space="preserve">M2    </v>
          </cell>
          <cell r="D8607">
            <v>14.04</v>
          </cell>
        </row>
        <row r="8608">
          <cell r="A8608">
            <v>11461</v>
          </cell>
          <cell r="B8608" t="str">
            <v>FERROLHO / FECHO CHATO, DE SOBREPOR, EM FERRO ZINCADO, REFORCADO, 5", COM PORTA CADEADO, PARA PORTAO, PORTA E JANELA - INCLUI PARAFUSOS</v>
          </cell>
          <cell r="C8608" t="str">
            <v xml:space="preserve">UN    </v>
          </cell>
          <cell r="D8608">
            <v>4.6500000000000004</v>
          </cell>
        </row>
        <row r="8609">
          <cell r="A8609">
            <v>3106</v>
          </cell>
          <cell r="B8609" t="str">
            <v>FERROLHO / FECHO CHATO, DE SOBREPOR, EM FERRO ZINCADO, REFORCADO, 6", COM PORTA CADEADO, PARA PORTAO, PORTA E JANELA - INCLUI PARAFUSOS</v>
          </cell>
          <cell r="C8609" t="str">
            <v xml:space="preserve">UN    </v>
          </cell>
          <cell r="D8609">
            <v>3.54</v>
          </cell>
        </row>
        <row r="8610">
          <cell r="A8610">
            <v>3107</v>
          </cell>
          <cell r="B8610" t="str">
            <v>FERROLHO / FECHO CHATO, EM FERRO ZINCADO, LEVE, 3", COM PORTA CADEADO, PARA PORTAO, PORTA E JANELA - INCLUI PARAFUSOS</v>
          </cell>
          <cell r="C8610" t="str">
            <v xml:space="preserve">UN    </v>
          </cell>
          <cell r="D8610">
            <v>2.98</v>
          </cell>
        </row>
        <row r="8611">
          <cell r="A8611">
            <v>25951</v>
          </cell>
          <cell r="B8611" t="str">
            <v>FERTILIZANTE NPK - 10:10:10</v>
          </cell>
          <cell r="C8611" t="str">
            <v xml:space="preserve">KG    </v>
          </cell>
          <cell r="D8611">
            <v>1.71</v>
          </cell>
        </row>
        <row r="8612">
          <cell r="A8612">
            <v>3123</v>
          </cell>
          <cell r="B8612" t="str">
            <v>FERTILIZANTE NPK - 4: 14: 8</v>
          </cell>
          <cell r="C8612" t="str">
            <v xml:space="preserve">KG    </v>
          </cell>
          <cell r="D8612">
            <v>1.6</v>
          </cell>
        </row>
        <row r="8613">
          <cell r="A8613">
            <v>38125</v>
          </cell>
          <cell r="B8613" t="str">
            <v>FERTILIZANTE ORGANICO COMPOSTO, CLASSE A</v>
          </cell>
          <cell r="C8613" t="str">
            <v xml:space="preserve">KG    </v>
          </cell>
          <cell r="D8613">
            <v>0.68</v>
          </cell>
        </row>
        <row r="8614">
          <cell r="A8614">
            <v>39014</v>
          </cell>
          <cell r="B8614" t="str">
            <v>FIBRA DE ACO PARA REFORCO DO CONCRETO, SOLTA, TIPO A-I, FATOR DE FORMA *50* L / D, COMPRIMENTO DE *30* MM E RESISTENCIA A TRACAO DO ACO MAIOR 1000 MPA</v>
          </cell>
          <cell r="C8614" t="str">
            <v xml:space="preserve">KG    </v>
          </cell>
          <cell r="D8614">
            <v>12.23</v>
          </cell>
        </row>
        <row r="8615">
          <cell r="A8615">
            <v>11894</v>
          </cell>
          <cell r="B8615" t="str">
            <v>FILTRO ANAEROBIO CILINDRICO CONCRETO PRE MOLDADO 1,20 X 1,50 (DIAMETROXALTURA) PARA 4 A 5 CONTRIBUINTES (NBR 13969)</v>
          </cell>
          <cell r="C8615" t="str">
            <v xml:space="preserve">UN    </v>
          </cell>
          <cell r="D8615">
            <v>549.49</v>
          </cell>
        </row>
        <row r="8616">
          <cell r="A8616">
            <v>39365</v>
          </cell>
          <cell r="B8616" t="str">
            <v>FILTRO ANAEROBIO, EM POLIETILENO DE ALTA DENSIDADE (PEAD), CAPACIDADE *1100* LITROS (NBR 13969)</v>
          </cell>
          <cell r="C8616" t="str">
            <v xml:space="preserve">UN    </v>
          </cell>
          <cell r="D8616">
            <v>904.64</v>
          </cell>
        </row>
        <row r="8617">
          <cell r="A8617">
            <v>39366</v>
          </cell>
          <cell r="B8617" t="str">
            <v>FILTRO ANAEROBIO, EM POLIETILENO DE ALTA DENSIDADE (PEAD), CAPACIDADE *2800* LITROS (NBR 13969)</v>
          </cell>
          <cell r="C8617" t="str">
            <v xml:space="preserve">UN    </v>
          </cell>
          <cell r="D8617">
            <v>2316.2600000000002</v>
          </cell>
        </row>
        <row r="8618">
          <cell r="A8618">
            <v>39367</v>
          </cell>
          <cell r="B8618" t="str">
            <v>FILTRO ANAEROBIO, EM POLIETILENO DE ALTA DENSIDADE (PEAD), CAPACIDADE *5000* LITROS (NBR 13969)</v>
          </cell>
          <cell r="C8618" t="str">
            <v xml:space="preserve">UN    </v>
          </cell>
          <cell r="D8618">
            <v>3165.9</v>
          </cell>
        </row>
        <row r="8619">
          <cell r="A8619">
            <v>37394</v>
          </cell>
          <cell r="B8619" t="str">
            <v>FINCAPINO CURTO CALIBRE 22 VERMELHO, CARGA MEDIA (ACAO DIRETA)</v>
          </cell>
          <cell r="C8619" t="str">
            <v xml:space="preserve">CENTO </v>
          </cell>
          <cell r="D8619">
            <v>43.53</v>
          </cell>
        </row>
        <row r="8620">
          <cell r="A8620">
            <v>14146</v>
          </cell>
          <cell r="B8620" t="str">
            <v>FINCAPINO LONGO CALIBRE 22, CARGA FORTE (ACAO DIRETA)</v>
          </cell>
          <cell r="C8620" t="str">
            <v xml:space="preserve">CENTO </v>
          </cell>
          <cell r="D8620">
            <v>70</v>
          </cell>
        </row>
        <row r="8621">
          <cell r="A8621">
            <v>38134</v>
          </cell>
          <cell r="B8621" t="str">
            <v>FIO COBRE NU DE 150 A 500 MM2, PARA TENSOES DE ATE 600 V</v>
          </cell>
          <cell r="C8621" t="str">
            <v xml:space="preserve">KG    </v>
          </cell>
          <cell r="D8621">
            <v>44.32</v>
          </cell>
        </row>
        <row r="8622">
          <cell r="A8622">
            <v>38132</v>
          </cell>
          <cell r="B8622" t="str">
            <v>FIO COBRE NU DE 16 A 35 MM2, PARA TENSOES DE ATE 600 V</v>
          </cell>
          <cell r="C8622" t="str">
            <v xml:space="preserve">KG    </v>
          </cell>
          <cell r="D8622">
            <v>45.2</v>
          </cell>
        </row>
        <row r="8623">
          <cell r="A8623">
            <v>38133</v>
          </cell>
          <cell r="B8623" t="str">
            <v>FIO COBRE NU DE 50 A 120 MM2, PARA TENSOES DE ATE 600 V</v>
          </cell>
          <cell r="C8623" t="str">
            <v xml:space="preserve">KG    </v>
          </cell>
          <cell r="D8623">
            <v>43.72</v>
          </cell>
        </row>
        <row r="8624">
          <cell r="A8624">
            <v>938</v>
          </cell>
          <cell r="B8624" t="str">
            <v>FIO DE COBRE, SOLIDO, CLASSE 1, ISOLACAO EM PVC/A, ANTICHAMA BWF-B, 450/750V, SECAO NOMINAL 1,5 MM2</v>
          </cell>
          <cell r="C8624" t="str">
            <v xml:space="preserve">M     </v>
          </cell>
          <cell r="D8624">
            <v>0.67</v>
          </cell>
        </row>
        <row r="8625">
          <cell r="A8625">
            <v>937</v>
          </cell>
          <cell r="B8625" t="str">
            <v>FIO DE COBRE, SOLIDO, CLASSE 1, ISOLACAO EM PVC/A, ANTICHAMA BWF-B, 450/750V, SECAO NOMINAL 10 MM2</v>
          </cell>
          <cell r="C8625" t="str">
            <v xml:space="preserve">M     </v>
          </cell>
          <cell r="D8625">
            <v>4.13</v>
          </cell>
        </row>
        <row r="8626">
          <cell r="A8626">
            <v>939</v>
          </cell>
          <cell r="B8626" t="str">
            <v>FIO DE COBRE, SOLIDO, CLASSE 1, ISOLACAO EM PVC/A, ANTICHAMA BWF-B, 450/750V, SECAO NOMINAL 2,5 MM2</v>
          </cell>
          <cell r="C8626" t="str">
            <v xml:space="preserve">M     </v>
          </cell>
          <cell r="D8626">
            <v>1.07</v>
          </cell>
        </row>
        <row r="8627">
          <cell r="A8627">
            <v>944</v>
          </cell>
          <cell r="B8627" t="str">
            <v>FIO DE COBRE, SOLIDO, CLASSE 1, ISOLACAO EM PVC/A, ANTICHAMA BWF-B, 450/750V, SECAO NOMINAL 4 MM2</v>
          </cell>
          <cell r="C8627" t="str">
            <v xml:space="preserve">M     </v>
          </cell>
          <cell r="D8627">
            <v>1.83</v>
          </cell>
        </row>
        <row r="8628">
          <cell r="A8628">
            <v>940</v>
          </cell>
          <cell r="B8628" t="str">
            <v>FIO DE COBRE, SOLIDO, CLASSE 1, ISOLACAO EM PVC/A, ANTICHAMA BWF-B, 450/750V, SECAO NOMINAL 6 MM2</v>
          </cell>
          <cell r="C8628" t="str">
            <v xml:space="preserve">M     </v>
          </cell>
          <cell r="D8628">
            <v>2.5299999999999998</v>
          </cell>
        </row>
        <row r="8629">
          <cell r="A8629">
            <v>936</v>
          </cell>
          <cell r="B8629" t="str">
            <v>FIO TELEFONICO EXTERNO (FE) EM ACO COBREADO, ISOLACAO EM PEAD OU PVC ANTI-CHAMA, 2 CONDUTORES</v>
          </cell>
          <cell r="C8629" t="str">
            <v xml:space="preserve">M     </v>
          </cell>
          <cell r="D8629">
            <v>0.92</v>
          </cell>
        </row>
        <row r="8630">
          <cell r="A8630">
            <v>935</v>
          </cell>
          <cell r="B8630" t="str">
            <v>FIO TELEFONICO INTERNO (FI) EM COBRE ESTANHADO, ISOLACAO EM PVC ANTICHAMA, 2 CONDUTORES DE 0,6 MM (NBR 9115:2005)</v>
          </cell>
          <cell r="C8630" t="str">
            <v xml:space="preserve">M     </v>
          </cell>
          <cell r="D8630">
            <v>0.7</v>
          </cell>
        </row>
        <row r="8631">
          <cell r="A8631">
            <v>406</v>
          </cell>
          <cell r="B8631" t="str">
            <v>FITA ACO INOX PARA CINTAR POSTE, L = 19 MM, E = 0,5 MM (ROLO DE 30M)</v>
          </cell>
          <cell r="C8631" t="str">
            <v xml:space="preserve">UN    </v>
          </cell>
          <cell r="D8631">
            <v>55.11</v>
          </cell>
        </row>
        <row r="8632">
          <cell r="A8632">
            <v>42529</v>
          </cell>
          <cell r="B8632" t="str">
            <v>FITA ADESIVA ALUMINIZADA, PARA INSTALACAO DE MANTAS DE SUBCOBERTURA,  L = *5* CM</v>
          </cell>
          <cell r="C8632" t="str">
            <v xml:space="preserve">M     </v>
          </cell>
          <cell r="D8632">
            <v>1.04</v>
          </cell>
        </row>
        <row r="8633">
          <cell r="A8633">
            <v>39634</v>
          </cell>
          <cell r="B8633" t="str">
            <v>FITA ADESIVA ANTICORROSIVA DE PVC FLEXIVEL, COR PRETA, PARA PROTECAO TUBULACAO, 50 MM X 30 M (L X C), E= *0,25* MM</v>
          </cell>
          <cell r="C8633" t="str">
            <v xml:space="preserve">M     </v>
          </cell>
          <cell r="D8633">
            <v>5.94</v>
          </cell>
        </row>
        <row r="8634">
          <cell r="A8634">
            <v>39701</v>
          </cell>
          <cell r="B8634" t="str">
            <v>FITA ADESIVA ASFALTICA ALUMINIZADA MULTIUSO, L = 10 CM, ROLO DE 10 M</v>
          </cell>
          <cell r="C8634" t="str">
            <v xml:space="preserve">UN    </v>
          </cell>
          <cell r="D8634">
            <v>61.93</v>
          </cell>
        </row>
        <row r="8635">
          <cell r="A8635">
            <v>12815</v>
          </cell>
          <cell r="B8635" t="str">
            <v>FITA CREPE ROLO DE 25 MM X 50 M</v>
          </cell>
          <cell r="C8635" t="str">
            <v xml:space="preserve">UN    </v>
          </cell>
          <cell r="D8635">
            <v>6.75</v>
          </cell>
        </row>
        <row r="8636">
          <cell r="A8636">
            <v>407</v>
          </cell>
          <cell r="B8636" t="str">
            <v>FITA DE ALUMINIO PARA PROTECAO DO CONDUTOR LARGURA 10 MM</v>
          </cell>
          <cell r="C8636" t="str">
            <v xml:space="preserve">KG    </v>
          </cell>
          <cell r="D8636">
            <v>48.97</v>
          </cell>
        </row>
        <row r="8637">
          <cell r="A8637">
            <v>39431</v>
          </cell>
          <cell r="B8637" t="str">
            <v>FITA DE PAPEL MICROPERFURADO, 50 X 150 MM, PARA TRATAMENTO DE JUNTAS DE CHAPA DE GESSO PARA DRYWALL</v>
          </cell>
          <cell r="C8637" t="str">
            <v xml:space="preserve">M     </v>
          </cell>
          <cell r="D8637">
            <v>0.23</v>
          </cell>
        </row>
        <row r="8638">
          <cell r="A8638">
            <v>39432</v>
          </cell>
          <cell r="B8638" t="str">
            <v>FITA DE PAPEL REFORCADA COM LAMINA DE METAL PARA REFORCO DE CANTOS DE CHAPA DE GESSO PARA DRYWALL</v>
          </cell>
          <cell r="C8638" t="str">
            <v xml:space="preserve">M     </v>
          </cell>
          <cell r="D8638">
            <v>3.05</v>
          </cell>
        </row>
        <row r="8639">
          <cell r="A8639">
            <v>20111</v>
          </cell>
          <cell r="B8639" t="str">
            <v>FITA ISOLANTE ADESIVA ANTICHAMA, USO ATE 750 V, EM ROLO DE 19 MM X 20 M</v>
          </cell>
          <cell r="C8639" t="str">
            <v xml:space="preserve">UN    </v>
          </cell>
          <cell r="D8639">
            <v>7.23</v>
          </cell>
        </row>
        <row r="8640">
          <cell r="A8640">
            <v>21127</v>
          </cell>
          <cell r="B8640" t="str">
            <v>FITA ISOLANTE ADESIVA ANTICHAMA, USO ATE 750 V, EM ROLO DE 19 MM X 5 M</v>
          </cell>
          <cell r="C8640" t="str">
            <v xml:space="preserve">UN    </v>
          </cell>
          <cell r="D8640">
            <v>2.73</v>
          </cell>
        </row>
        <row r="8641">
          <cell r="A8641">
            <v>404</v>
          </cell>
          <cell r="B8641" t="str">
            <v>FITA ISOLANTE DE BORRACHA AUTOFUSAO, USO ATE 69 KV (ALTA TENSAO)</v>
          </cell>
          <cell r="C8641" t="str">
            <v xml:space="preserve">M     </v>
          </cell>
          <cell r="D8641">
            <v>0.98</v>
          </cell>
        </row>
        <row r="8642">
          <cell r="A8642">
            <v>14151</v>
          </cell>
          <cell r="B8642" t="str">
            <v>FITA METALICA GRAVADA, L = 17 MM, ROLO DE 25 M, CARGA RECOMENDADA = *120* KGF</v>
          </cell>
          <cell r="C8642" t="str">
            <v xml:space="preserve">UN    </v>
          </cell>
          <cell r="D8642">
            <v>50.31</v>
          </cell>
        </row>
        <row r="8643">
          <cell r="A8643">
            <v>14153</v>
          </cell>
          <cell r="B8643" t="str">
            <v>FITA METALICA PERFURADA, L = *18* MM, ROLO DE 30 M, CARGA RECOMENDADA = *30* KGF</v>
          </cell>
          <cell r="C8643" t="str">
            <v xml:space="preserve">UN    </v>
          </cell>
          <cell r="D8643">
            <v>56.87</v>
          </cell>
        </row>
        <row r="8644">
          <cell r="A8644">
            <v>14152</v>
          </cell>
          <cell r="B8644" t="str">
            <v>FITA METALICA PERFURADA, L = 17 MM, ROLO DE 30 M, CARGA RECOMENDADA = *19* KGF</v>
          </cell>
          <cell r="C8644" t="str">
            <v xml:space="preserve">UN    </v>
          </cell>
          <cell r="D8644">
            <v>43.66</v>
          </cell>
        </row>
        <row r="8645">
          <cell r="A8645">
            <v>14154</v>
          </cell>
          <cell r="B8645" t="str">
            <v>FITA METALICA PERFURADA, L = 25 MM, ROLO DE 30 M, CARGA RECOMENDADA = *222,5* KGF</v>
          </cell>
          <cell r="C8645" t="str">
            <v xml:space="preserve">UN    </v>
          </cell>
          <cell r="D8645">
            <v>152.81</v>
          </cell>
        </row>
        <row r="8646">
          <cell r="A8646">
            <v>42015</v>
          </cell>
          <cell r="B8646" t="str">
            <v>FITA PLASTICA ZEBRADA PARA DEMARCACAO DE AREAS, LARGURA = 7 CM, SEM ADESIVO (COLETADO CAIXA)</v>
          </cell>
          <cell r="C8646" t="str">
            <v xml:space="preserve">M     </v>
          </cell>
          <cell r="D8646">
            <v>7.0000000000000007E-2</v>
          </cell>
        </row>
        <row r="8647">
          <cell r="A8647">
            <v>3146</v>
          </cell>
          <cell r="B8647" t="str">
            <v>FITA VEDA ROSCA EM ROLOS DE 18 MM X 10 M (L X C)</v>
          </cell>
          <cell r="C8647" t="str">
            <v xml:space="preserve">UN    </v>
          </cell>
          <cell r="D8647">
            <v>3.05</v>
          </cell>
        </row>
        <row r="8648">
          <cell r="A8648">
            <v>3143</v>
          </cell>
          <cell r="B8648" t="str">
            <v>FITA VEDA ROSCA EM ROLOS DE 18 MM X 25 M (L X C)</v>
          </cell>
          <cell r="C8648" t="str">
            <v xml:space="preserve">UN    </v>
          </cell>
          <cell r="D8648">
            <v>6.93</v>
          </cell>
        </row>
        <row r="8649">
          <cell r="A8649">
            <v>3148</v>
          </cell>
          <cell r="B8649" t="str">
            <v>FITA VEDA ROSCA EM ROLOS DE 18 MM X 50 M (L X C)</v>
          </cell>
          <cell r="C8649" t="str">
            <v xml:space="preserve">UN    </v>
          </cell>
          <cell r="D8649">
            <v>11.24</v>
          </cell>
        </row>
        <row r="8650">
          <cell r="A8650">
            <v>4310</v>
          </cell>
          <cell r="B8650" t="str">
            <v>FIXADOR DE ABA AUTOTRAVANTE PARA TELHA DE FIBROCIMENTO, TIPO CANALETE 90 OU KALHETAO</v>
          </cell>
          <cell r="C8650" t="str">
            <v xml:space="preserve">UN    </v>
          </cell>
          <cell r="D8650">
            <v>1.69</v>
          </cell>
        </row>
        <row r="8651">
          <cell r="A8651">
            <v>4311</v>
          </cell>
          <cell r="B8651" t="str">
            <v>FIXADOR DE ABA SIMPLES PARA TELHA DE FIBROCIMENTO, TIPO CANALETA 49 OU KALHETA</v>
          </cell>
          <cell r="C8651" t="str">
            <v xml:space="preserve">UN    </v>
          </cell>
          <cell r="D8651">
            <v>1.19</v>
          </cell>
        </row>
        <row r="8652">
          <cell r="A8652">
            <v>4312</v>
          </cell>
          <cell r="B8652" t="str">
            <v>FIXADOR DE ABA SIMPLES PARA TELHA DE FIBROCIMENTO, TIPO CANALETA 90 OU KALHETAO</v>
          </cell>
          <cell r="C8652" t="str">
            <v xml:space="preserve">UN    </v>
          </cell>
          <cell r="D8652">
            <v>1.66</v>
          </cell>
        </row>
        <row r="8653">
          <cell r="A8653">
            <v>11162</v>
          </cell>
          <cell r="B8653" t="str">
            <v>FIXADOR DE CAL (SACHE 150 ML)</v>
          </cell>
          <cell r="C8653" t="str">
            <v xml:space="preserve">UN    </v>
          </cell>
          <cell r="D8653">
            <v>1.36</v>
          </cell>
        </row>
        <row r="8654">
          <cell r="A8654">
            <v>13261</v>
          </cell>
          <cell r="B8654" t="str">
            <v>FLANELA *30 X 40* CM</v>
          </cell>
          <cell r="C8654" t="str">
            <v xml:space="preserve">UN    </v>
          </cell>
          <cell r="D8654">
            <v>1.71</v>
          </cell>
        </row>
        <row r="8655">
          <cell r="A8655">
            <v>3255</v>
          </cell>
          <cell r="B8655" t="str">
            <v>FLANGE PVC, ROSCAVEL SEXTAVADO SEM FUROS 3/4"</v>
          </cell>
          <cell r="C8655" t="str">
            <v xml:space="preserve">UN    </v>
          </cell>
          <cell r="D8655">
            <v>5.0999999999999996</v>
          </cell>
        </row>
        <row r="8656">
          <cell r="A8656">
            <v>3254</v>
          </cell>
          <cell r="B8656" t="str">
            <v>FLANGE PVC, ROSCAVEL, SEXTAVADO, SEM FUROS 3"</v>
          </cell>
          <cell r="C8656" t="str">
            <v xml:space="preserve">UN    </v>
          </cell>
          <cell r="D8656">
            <v>82.79</v>
          </cell>
        </row>
        <row r="8657">
          <cell r="A8657">
            <v>3259</v>
          </cell>
          <cell r="B8657" t="str">
            <v>FLANGE PVC, ROSCAVEL, SEXTAVADO, SEM FUROS, 1 1/2"</v>
          </cell>
          <cell r="C8657" t="str">
            <v xml:space="preserve">UN    </v>
          </cell>
          <cell r="D8657">
            <v>9.9499999999999993</v>
          </cell>
        </row>
        <row r="8658">
          <cell r="A8658">
            <v>3258</v>
          </cell>
          <cell r="B8658" t="str">
            <v>FLANGE PVC, ROSCAVEL, SEXTAVADO, SEM FUROS, 1 1/4"</v>
          </cell>
          <cell r="C8658" t="str">
            <v xml:space="preserve">UN    </v>
          </cell>
          <cell r="D8658">
            <v>6.01</v>
          </cell>
        </row>
        <row r="8659">
          <cell r="A8659">
            <v>3251</v>
          </cell>
          <cell r="B8659" t="str">
            <v>FLANGE PVC, ROSCAVEL, SEXTAVADO, SEM FUROS, 1/2"</v>
          </cell>
          <cell r="C8659" t="str">
            <v xml:space="preserve">UN    </v>
          </cell>
          <cell r="D8659">
            <v>3.54</v>
          </cell>
        </row>
        <row r="8660">
          <cell r="A8660">
            <v>3256</v>
          </cell>
          <cell r="B8660" t="str">
            <v>FLANGE PVC, ROSCAVEL, SEXTAVADO, SEM FUROS, 1"</v>
          </cell>
          <cell r="C8660" t="str">
            <v xml:space="preserve">UN    </v>
          </cell>
          <cell r="D8660">
            <v>6.71</v>
          </cell>
        </row>
        <row r="8661">
          <cell r="A8661">
            <v>3261</v>
          </cell>
          <cell r="B8661" t="str">
            <v>FLANGE PVC, ROSCAVEL, SEXTAVADO, SEM FUROS, 2 1/2"</v>
          </cell>
          <cell r="C8661" t="str">
            <v xml:space="preserve">UN    </v>
          </cell>
          <cell r="D8661">
            <v>73.22</v>
          </cell>
        </row>
        <row r="8662">
          <cell r="A8662">
            <v>3260</v>
          </cell>
          <cell r="B8662" t="str">
            <v>FLANGE PVC, ROSCAVEL, SEXTAVADO, SEM FUROS, 2"</v>
          </cell>
          <cell r="C8662" t="str">
            <v xml:space="preserve">UN    </v>
          </cell>
          <cell r="D8662">
            <v>12.58</v>
          </cell>
        </row>
        <row r="8663">
          <cell r="A8663">
            <v>3272</v>
          </cell>
          <cell r="B8663" t="str">
            <v>FLANGE SEXTAVADO DE FERRO GALVANIZADO, COM ROSCA BSP, DE 1 1/2"</v>
          </cell>
          <cell r="C8663" t="str">
            <v xml:space="preserve">UN    </v>
          </cell>
          <cell r="D8663">
            <v>31.44</v>
          </cell>
        </row>
        <row r="8664">
          <cell r="A8664">
            <v>3265</v>
          </cell>
          <cell r="B8664" t="str">
            <v>FLANGE SEXTAVADO DE FERRO GALVANIZADO, COM ROSCA BSP, DE 1 1/4"</v>
          </cell>
          <cell r="C8664" t="str">
            <v xml:space="preserve">UN    </v>
          </cell>
          <cell r="D8664">
            <v>24.98</v>
          </cell>
        </row>
        <row r="8665">
          <cell r="A8665">
            <v>3262</v>
          </cell>
          <cell r="B8665" t="str">
            <v>FLANGE SEXTAVADO DE FERRO GALVANIZADO, COM ROSCA BSP, DE 1/2"</v>
          </cell>
          <cell r="C8665" t="str">
            <v xml:space="preserve">UN    </v>
          </cell>
          <cell r="D8665">
            <v>10.93</v>
          </cell>
        </row>
        <row r="8666">
          <cell r="A8666">
            <v>3264</v>
          </cell>
          <cell r="B8666" t="str">
            <v>FLANGE SEXTAVADO DE FERRO GALVANIZADO, COM ROSCA BSP, DE 1"</v>
          </cell>
          <cell r="C8666" t="str">
            <v xml:space="preserve">UN    </v>
          </cell>
          <cell r="D8666">
            <v>17.96</v>
          </cell>
        </row>
        <row r="8667">
          <cell r="A8667">
            <v>3267</v>
          </cell>
          <cell r="B8667" t="str">
            <v>FLANGE SEXTAVADO DE FERRO GALVANIZADO, COM ROSCA BSP, DE 2 1/2"</v>
          </cell>
          <cell r="C8667" t="str">
            <v xml:space="preserve">UN    </v>
          </cell>
          <cell r="D8667">
            <v>58.66</v>
          </cell>
        </row>
        <row r="8668">
          <cell r="A8668">
            <v>3266</v>
          </cell>
          <cell r="B8668" t="str">
            <v>FLANGE SEXTAVADO DE FERRO GALVANIZADO, COM ROSCA BSP, DE 2"</v>
          </cell>
          <cell r="C8668" t="str">
            <v xml:space="preserve">UN    </v>
          </cell>
          <cell r="D8668">
            <v>37.32</v>
          </cell>
        </row>
        <row r="8669">
          <cell r="A8669">
            <v>3263</v>
          </cell>
          <cell r="B8669" t="str">
            <v>FLANGE SEXTAVADO DE FERRO GALVANIZADO, COM ROSCA BSP, DE 3/4"</v>
          </cell>
          <cell r="C8669" t="str">
            <v xml:space="preserve">UN    </v>
          </cell>
          <cell r="D8669">
            <v>14.93</v>
          </cell>
        </row>
        <row r="8670">
          <cell r="A8670">
            <v>3268</v>
          </cell>
          <cell r="B8670" t="str">
            <v>FLANGE SEXTAVADO DE FERRO GALVANIZADO, COM ROSCA BSP, DE 3"</v>
          </cell>
          <cell r="C8670" t="str">
            <v xml:space="preserve">UN    </v>
          </cell>
          <cell r="D8670">
            <v>79.319999999999993</v>
          </cell>
        </row>
        <row r="8671">
          <cell r="A8671">
            <v>3271</v>
          </cell>
          <cell r="B8671" t="str">
            <v>FLANGE SEXTAVADO DE FERRO GALVANIZADO, COM ROSCA BSP, DE 4"</v>
          </cell>
          <cell r="C8671" t="str">
            <v xml:space="preserve">UN    </v>
          </cell>
          <cell r="D8671">
            <v>117.26</v>
          </cell>
        </row>
        <row r="8672">
          <cell r="A8672">
            <v>3270</v>
          </cell>
          <cell r="B8672" t="str">
            <v>FLANGE SEXTAVADO DE FERRO GALVANIZADO, COM ROSCA BSP, DE 6"</v>
          </cell>
          <cell r="C8672" t="str">
            <v xml:space="preserve">UN    </v>
          </cell>
          <cell r="D8672">
            <v>197.01</v>
          </cell>
        </row>
        <row r="8673">
          <cell r="A8673">
            <v>3275</v>
          </cell>
          <cell r="B8673" t="str">
            <v>FORRO COMPOSTO POR PAINEIS DE LA DE VIDRO, REVESTIDOS EM PVC MICROPERFURADO, DE *1250 X 625* MM, ESPESSURA 15 MM (COM COLOCACAO)</v>
          </cell>
          <cell r="C8673" t="str">
            <v xml:space="preserve">M2    </v>
          </cell>
          <cell r="D8673">
            <v>63.72</v>
          </cell>
        </row>
        <row r="8674">
          <cell r="A8674">
            <v>39512</v>
          </cell>
          <cell r="B8674" t="str">
            <v>FORRO DE FIBRA MINERAL EM PLACAS DE 1250 X 625 MM, E = 15 MM, BORDA RETA, COM PINTURA ANTIMOFO, APOIADO EM PERFIL DE ACO GALVANIZADO COM 24 MM DE BASE - INSTALADO</v>
          </cell>
          <cell r="C8674" t="str">
            <v xml:space="preserve">M2    </v>
          </cell>
          <cell r="D8674">
            <v>83.96</v>
          </cell>
        </row>
        <row r="8675">
          <cell r="A8675">
            <v>39511</v>
          </cell>
          <cell r="B8675" t="str">
            <v>FORRO DE FIBRA MINERAL EM PLACAS DE 625 X 625 MM, E = 15 MM, BORDA RETA, COM PINTURA ANTIMOFO, APOIADO EM PERFIL DE ACO GALVANIZADO COM 24 MM DE BASE - INSTALADO</v>
          </cell>
          <cell r="C8675" t="str">
            <v xml:space="preserve">M2    </v>
          </cell>
          <cell r="D8675">
            <v>91.58</v>
          </cell>
        </row>
        <row r="8676">
          <cell r="A8676">
            <v>39513</v>
          </cell>
          <cell r="B8676" t="str">
            <v>FORRO DE FIBRA MINERAL EM PLACAS DE 625 X 625 MM, E = 15/16 MM, BORDA REBAIXADA, COM PINTURA ANTIMOFO, APOIADO EM PERFIL DE ACO GALVANIZADO COM 24 MM DE BASE - INSTALADO</v>
          </cell>
          <cell r="C8676" t="str">
            <v xml:space="preserve">M2    </v>
          </cell>
          <cell r="D8676">
            <v>98.22</v>
          </cell>
        </row>
        <row r="8677">
          <cell r="A8677">
            <v>3286</v>
          </cell>
          <cell r="B8677" t="str">
            <v>FORRO DE MADEIRA CEDRINHO OU EQUIVALENTE DA REGIAO, ENCAIXE MACHO/FEMEA COM FRISO, *10 X 1* CM (SEM COLOCACAO)</v>
          </cell>
          <cell r="C8677" t="str">
            <v xml:space="preserve">M2    </v>
          </cell>
          <cell r="D8677">
            <v>52.67</v>
          </cell>
        </row>
        <row r="8678">
          <cell r="A8678">
            <v>3287</v>
          </cell>
          <cell r="B8678" t="str">
            <v>FORRO DE MADEIRA CUMARU/IPE CHAMPANHE OU EQUIVALENTE DA REGIAO, ENCAIXE MACHO/FEMEA COM FRISO, *10 X 1* CM (SEM COLOCACAO)</v>
          </cell>
          <cell r="C8678" t="str">
            <v xml:space="preserve">M2    </v>
          </cell>
          <cell r="D8678">
            <v>79.599999999999994</v>
          </cell>
        </row>
        <row r="8679">
          <cell r="A8679">
            <v>3283</v>
          </cell>
          <cell r="B8679" t="str">
            <v>FORRO DE MADEIRA PINUS OU EQUIVALENTE DA REGIAO, ENCAIXE MACHO/FEMEA COM FRISO, *10 X 1* CM (SEM COLOCACAO)</v>
          </cell>
          <cell r="C8679" t="str">
            <v xml:space="preserve">M2    </v>
          </cell>
          <cell r="D8679">
            <v>16.72</v>
          </cell>
        </row>
        <row r="8680">
          <cell r="A8680">
            <v>11587</v>
          </cell>
          <cell r="B8680" t="str">
            <v>FORRO DE PVC LISO, BRANCO, REGUA DE 10 CM, ESPESSURA DE 8 MM A 10 MM (COM COLOCACAO / SEM ESTRUTURA METALICA)</v>
          </cell>
          <cell r="C8680" t="str">
            <v xml:space="preserve">M2    </v>
          </cell>
          <cell r="D8680">
            <v>43.69</v>
          </cell>
        </row>
        <row r="8681">
          <cell r="A8681">
            <v>36225</v>
          </cell>
          <cell r="B8681" t="str">
            <v>FORRO DE PVC LISO, BRANCO, REGUA DE 20 CM, ESPESSURA DE 8 MM A 10 MM, COMPRIMENTO 6 M (SEM COLOCACAO)</v>
          </cell>
          <cell r="C8681" t="str">
            <v xml:space="preserve">M2    </v>
          </cell>
          <cell r="D8681">
            <v>17.75</v>
          </cell>
        </row>
        <row r="8682">
          <cell r="A8682">
            <v>36230</v>
          </cell>
          <cell r="B8682" t="str">
            <v>FORRO DE PVC, FRISADO, BRANCO, REGUA DE 10 CM, ESPESSURA DE 8 MM A 10 MM E COMPRIMENTO 6 M (SEM COLOCACAO)</v>
          </cell>
          <cell r="C8682" t="str">
            <v xml:space="preserve">M2    </v>
          </cell>
          <cell r="D8682">
            <v>13.04</v>
          </cell>
        </row>
        <row r="8683">
          <cell r="A8683">
            <v>36238</v>
          </cell>
          <cell r="B8683" t="str">
            <v>FORRO DE PVC, FRISADO, BRANCO, REGUA DE 20 CM, ESPESSURA DE 8 MM A 10 MM E COMPRIMENTO 6 M (SEM COLOCACAO)</v>
          </cell>
          <cell r="C8683" t="str">
            <v xml:space="preserve">M2    </v>
          </cell>
          <cell r="D8683">
            <v>12.74</v>
          </cell>
        </row>
        <row r="8684">
          <cell r="A8684">
            <v>11887</v>
          </cell>
          <cell r="B8684" t="str">
            <v>FOSSA SEPTICA CILINDRICA TIPO "IMHOFF", COM TAMPA, PARA 50 CONTRIBUINTES</v>
          </cell>
          <cell r="C8684" t="str">
            <v xml:space="preserve">UN    </v>
          </cell>
          <cell r="D8684">
            <v>2588.5300000000002</v>
          </cell>
        </row>
        <row r="8685">
          <cell r="A8685">
            <v>11883</v>
          </cell>
          <cell r="B8685" t="str">
            <v>FOSSA SEPTICA CILINDRICA, TIPO "IMHOFF", COM TAMPA, PARA 100 CONTRIBUINTES</v>
          </cell>
          <cell r="C8685" t="str">
            <v xml:space="preserve">UN    </v>
          </cell>
          <cell r="D8685">
            <v>3805.59</v>
          </cell>
        </row>
        <row r="8686">
          <cell r="A8686">
            <v>11884</v>
          </cell>
          <cell r="B8686" t="str">
            <v>FOSSA SEPTICA CILINDRICA, TIPO "IMHOFF", COM TAMPA, PARA 150 CONTRIBUINTES</v>
          </cell>
          <cell r="C8686" t="str">
            <v xml:space="preserve">UN    </v>
          </cell>
          <cell r="D8686">
            <v>4083.06</v>
          </cell>
        </row>
        <row r="8687">
          <cell r="A8687">
            <v>11885</v>
          </cell>
          <cell r="B8687" t="str">
            <v>FOSSA SEPTICA CILINDRICA, TIPO "IMHOFF", COM TAMPA, PARA 200 CONTRIBUINTES</v>
          </cell>
          <cell r="C8687" t="str">
            <v xml:space="preserve">UN    </v>
          </cell>
          <cell r="D8687">
            <v>4554</v>
          </cell>
        </row>
        <row r="8688">
          <cell r="A8688">
            <v>11886</v>
          </cell>
          <cell r="B8688" t="str">
            <v>FOSSA SEPTICA CILINDRICA, TIPO "IMHOFF", COM TAMPA, PARA 30 CONTRIBUINTES</v>
          </cell>
          <cell r="C8688" t="str">
            <v xml:space="preserve">UN    </v>
          </cell>
          <cell r="D8688">
            <v>1467.74</v>
          </cell>
        </row>
        <row r="8689">
          <cell r="A8689">
            <v>11888</v>
          </cell>
          <cell r="B8689" t="str">
            <v>FOSSA SEPTICA CILINDRICA, TIPO "IMHOFF", COM TAMPA, PARA 75 CONTRIBUINTES</v>
          </cell>
          <cell r="C8689" t="str">
            <v xml:space="preserve">UN    </v>
          </cell>
          <cell r="D8689">
            <v>3446.83</v>
          </cell>
        </row>
        <row r="8690">
          <cell r="A8690">
            <v>3277</v>
          </cell>
          <cell r="B8690" t="str">
            <v>FOSSA SEPTICA CONCRETO PRE MOLDADO PARA 10 CONTRIBUINTES - *90 X 90* CM</v>
          </cell>
          <cell r="C8690" t="str">
            <v xml:space="preserve">UN    </v>
          </cell>
          <cell r="D8690">
            <v>581.28</v>
          </cell>
        </row>
        <row r="8691">
          <cell r="A8691">
            <v>3281</v>
          </cell>
          <cell r="B8691" t="str">
            <v>FOSSA SEPTICA CONCRETO PRE MOLDADO PARA 5 CONTRIBUINTES *90 X 70* CM</v>
          </cell>
          <cell r="C8691" t="str">
            <v xml:space="preserve">UN    </v>
          </cell>
          <cell r="D8691">
            <v>481.37</v>
          </cell>
        </row>
        <row r="8692">
          <cell r="A8692">
            <v>39363</v>
          </cell>
          <cell r="B8692" t="str">
            <v>FOSSA SEPTICA, SEM FILTRO, PARA 15 A 30 CONTRIBUINTES, CILINDRICA, COM TAMPA, EM POLIETILENO DE ALTA DENSIDADE (PEAD), CAPACIDADE APROXIMADA DE 5500 LITROS (NBR 7229)</v>
          </cell>
          <cell r="C8692" t="str">
            <v xml:space="preserve">UN    </v>
          </cell>
          <cell r="D8692">
            <v>3684.95</v>
          </cell>
        </row>
        <row r="8693">
          <cell r="A8693">
            <v>39361</v>
          </cell>
          <cell r="B8693" t="str">
            <v>FOSSA SEPTICA, SEM FILTRO, PARA 4 A 7 CONTRIBUINTES, CILINDRICA,  COM TAMPA, EM POLIETILENO DE ALTA DENSIDADE (PEAD), CAPACIDADE APROXIMADA DE 1100 LITROS (NBR 7229)</v>
          </cell>
          <cell r="C8693" t="str">
            <v xml:space="preserve">UN    </v>
          </cell>
          <cell r="D8693">
            <v>947.56</v>
          </cell>
        </row>
        <row r="8694">
          <cell r="A8694">
            <v>39362</v>
          </cell>
          <cell r="B8694" t="str">
            <v>FOSSA SEPTICA, SEM FILTRO, PARA 8 A 14 CONTRIBUINTES, CILINDRICA, COM TAMPA, EM POLIETILENO DE ALTA DENSIDADE (PEAD), CAPACIDADE APROXIMADA DE 3000 LITROS (NBR 7229)</v>
          </cell>
          <cell r="C8694" t="str">
            <v xml:space="preserve">UN    </v>
          </cell>
          <cell r="D8694">
            <v>2915.88</v>
          </cell>
        </row>
        <row r="8695">
          <cell r="A8695">
            <v>39364</v>
          </cell>
          <cell r="B8695" t="str">
            <v>FOSSA SEPTICA,SEM FILTRO, PARA 40 A 52 CONTRIBUINTES, CILINDRICA, COM TAMPA, EM POLIETILENO DE ALTA DENSIDADE (PEAD), CAPACIDADE APROXIMADA DE 10000 LITROS (NBR 7229)</v>
          </cell>
          <cell r="C8695" t="str">
            <v xml:space="preserve">UN    </v>
          </cell>
          <cell r="D8695">
            <v>8422.76</v>
          </cell>
        </row>
        <row r="8696">
          <cell r="A8696">
            <v>14576</v>
          </cell>
          <cell r="B8696" t="str">
            <v>FRESADORA DE ASFALTO A FRIO SOBRE ESTEIRAS, LARG. FRESAGEM 2,00 M, POT. 410 KW/550 HP</v>
          </cell>
          <cell r="C8696" t="str">
            <v xml:space="preserve">UN    </v>
          </cell>
          <cell r="D8696">
            <v>3767814.76</v>
          </cell>
        </row>
        <row r="8697">
          <cell r="A8697">
            <v>13877</v>
          </cell>
          <cell r="B8697" t="str">
            <v>FRESADORA DE ASFALTO A FRIO SOBRE RODAS, LARG. FRESAGEM 1,00 M, POT. 155 KW/208 HP</v>
          </cell>
          <cell r="C8697" t="str">
            <v xml:space="preserve">UN    </v>
          </cell>
          <cell r="D8697">
            <v>1612945.3</v>
          </cell>
        </row>
        <row r="8698">
          <cell r="A8698">
            <v>7307</v>
          </cell>
          <cell r="B8698" t="str">
            <v>FUNDO ANTICORROSIVO PARA METAIS FERROSOS (ZARCAO)</v>
          </cell>
          <cell r="C8698" t="str">
            <v xml:space="preserve">L     </v>
          </cell>
          <cell r="D8698">
            <v>27.96</v>
          </cell>
        </row>
        <row r="8699">
          <cell r="A8699">
            <v>38122</v>
          </cell>
          <cell r="B8699" t="str">
            <v>FUNDO PREPARADOR ACRILICO BASE AGUA</v>
          </cell>
          <cell r="C8699" t="str">
            <v xml:space="preserve">L     </v>
          </cell>
          <cell r="D8699">
            <v>12.61</v>
          </cell>
        </row>
        <row r="8700">
          <cell r="A8700">
            <v>6086</v>
          </cell>
          <cell r="B8700" t="str">
            <v>FUNDO SINTETICO NIVELADOR BRANCO FOSCO PARA MADEIRA</v>
          </cell>
          <cell r="C8700" t="str">
            <v xml:space="preserve">GL    </v>
          </cell>
          <cell r="D8700">
            <v>67.56</v>
          </cell>
        </row>
        <row r="8701">
          <cell r="A8701">
            <v>38633</v>
          </cell>
          <cell r="B8701" t="str">
            <v>FURO PARA TORNEIRA OU OUTROS ACESSORIOS  EM BANCADA DE MARMORE/ GRANITO OU OUTRO TIPO DE PEDRA NATURAL</v>
          </cell>
          <cell r="C8701" t="str">
            <v xml:space="preserve">UN    </v>
          </cell>
          <cell r="D8701">
            <v>14.66</v>
          </cell>
        </row>
        <row r="8702">
          <cell r="A8702">
            <v>12344</v>
          </cell>
          <cell r="B8702" t="str">
            <v>FUSIVEL DIAZED 20 A TAMANHO DII, CAPACIDADE DE INTERRUPCAO DE 50 KA EM VCA E 8 KA EM VCC, TENSAO NOMIMNAL DE 500 V</v>
          </cell>
          <cell r="C8702" t="str">
            <v xml:space="preserve">UN    </v>
          </cell>
          <cell r="D8702">
            <v>3.58</v>
          </cell>
        </row>
        <row r="8703">
          <cell r="A8703">
            <v>12343</v>
          </cell>
          <cell r="B8703" t="str">
            <v>FUSIVEL DIAZED 35 A TAMANHO DIII, CAPACIDADE DE INTERRUPCAO DE 50 KA EM VCA E 8 KA EM VCC, TENSAO NOMIMNAL DE 500 V</v>
          </cell>
          <cell r="C8703" t="str">
            <v xml:space="preserve">UN    </v>
          </cell>
          <cell r="D8703">
            <v>5.55</v>
          </cell>
        </row>
        <row r="8704">
          <cell r="A8704">
            <v>3295</v>
          </cell>
          <cell r="B8704" t="str">
            <v>FUSIVEL NH *36* A 80 AMPERES, TAMANHO 00, CAPACIDADE DE INTERRUPCAO DE 120 KA, TENSAO NOMIMNAL DE 500 V</v>
          </cell>
          <cell r="C8704" t="str">
            <v xml:space="preserve">UN    </v>
          </cell>
          <cell r="D8704">
            <v>19.39</v>
          </cell>
        </row>
        <row r="8705">
          <cell r="A8705">
            <v>3302</v>
          </cell>
          <cell r="B8705" t="str">
            <v>FUSIVEL NH 100 A TAMANHO 00, CAPACIDADE DE INTERRUPCAO DE 120 KA, TENSAO NOMIMNAL DE 500 V</v>
          </cell>
          <cell r="C8705" t="str">
            <v xml:space="preserve">UN    </v>
          </cell>
          <cell r="D8705">
            <v>20.27</v>
          </cell>
        </row>
        <row r="8706">
          <cell r="A8706">
            <v>3297</v>
          </cell>
          <cell r="B8706" t="str">
            <v>FUSIVEL NH 125 A TAMANHO 00, CAPACIDADE DE INTERRUPCAO DE 120 KA, TENSAO NOMIMNAL DE 500 V</v>
          </cell>
          <cell r="C8706" t="str">
            <v xml:space="preserve">UN    </v>
          </cell>
          <cell r="D8706">
            <v>21.64</v>
          </cell>
        </row>
        <row r="8707">
          <cell r="A8707">
            <v>3294</v>
          </cell>
          <cell r="B8707" t="str">
            <v>FUSIVEL NH 160 A TAMANHO 00, CAPACIDADE DE INTERRUPCAO DE 120 KA, TENSAO NOMIMNAL DE 500 V</v>
          </cell>
          <cell r="C8707" t="str">
            <v xml:space="preserve">UN    </v>
          </cell>
          <cell r="D8707">
            <v>21.97</v>
          </cell>
        </row>
        <row r="8708">
          <cell r="A8708">
            <v>3292</v>
          </cell>
          <cell r="B8708" t="str">
            <v>FUSIVEL NH 20 A TAMANHO 000, CAPACIDADE DE INTERRUPCAO DE 120 KA, TENSAO NOMIMNAL DE 500 V</v>
          </cell>
          <cell r="C8708" t="str">
            <v xml:space="preserve">UN    </v>
          </cell>
          <cell r="D8708">
            <v>20.64</v>
          </cell>
        </row>
        <row r="8709">
          <cell r="A8709">
            <v>3298</v>
          </cell>
          <cell r="B8709" t="str">
            <v>FUSIVEL NH 200 A 250 AMPERES, TAMANHO 1, CAPACIDADE DE INTERRUPCAO DE 120 KA, TENSAO NOMIMNAL DE 500 V</v>
          </cell>
          <cell r="C8709" t="str">
            <v xml:space="preserve">UN    </v>
          </cell>
          <cell r="D8709">
            <v>48.37</v>
          </cell>
        </row>
        <row r="8710">
          <cell r="A8710">
            <v>11596</v>
          </cell>
          <cell r="B8710" t="str">
            <v>GABIAO  TIPO CAIXA, MALHA HEXAGONAL 8 X 10 CM (ZN/AL), FIO 2,7 MM, DIMENSOES 2,0 X 1,0 X 0,5 M (C X L X A)</v>
          </cell>
          <cell r="C8710" t="str">
            <v xml:space="preserve">UN    </v>
          </cell>
          <cell r="D8710">
            <v>237.62</v>
          </cell>
        </row>
        <row r="8711">
          <cell r="A8711">
            <v>34802</v>
          </cell>
          <cell r="B8711" t="str">
            <v>GABIAO MANTA (COLCHAO) MALHA HEXAGONAL 6 X 8 CM (ZN/AL REVESTIDO COM POLIMERO), DIMENSOES 4,0 X 2,0 X 0,17 M (C X L X A) FIO 2 MM</v>
          </cell>
          <cell r="C8711" t="str">
            <v xml:space="preserve">UN    </v>
          </cell>
          <cell r="D8711">
            <v>652.58000000000004</v>
          </cell>
        </row>
        <row r="8712">
          <cell r="A8712">
            <v>11588</v>
          </cell>
          <cell r="B8712" t="str">
            <v>GABIAO MANTA (COLCHAO) MALHA HEXAGONAL 6 X 8 CM (ZN/AL REVESTIDO COM POLIMERO), FIO 2 MM, DIMENSOES 4,0 X 2,0 X 0,23 M (C X L X A)</v>
          </cell>
          <cell r="C8712" t="str">
            <v xml:space="preserve">UN    </v>
          </cell>
          <cell r="D8712">
            <v>704.03</v>
          </cell>
        </row>
        <row r="8713">
          <cell r="A8713">
            <v>34383</v>
          </cell>
          <cell r="B8713" t="str">
            <v>GABIAO MANTA (COLCHAO) MALHA HEXAGONAL 6 X 8 CM (ZN/AL REVESTIDO COM POLIMERO), FIO 2 MM, DIMENSOES 4,0 X 2,0 X 0,3 M (C X L X A)</v>
          </cell>
          <cell r="C8713" t="str">
            <v xml:space="preserve">UN    </v>
          </cell>
          <cell r="D8713">
            <v>774.48</v>
          </cell>
        </row>
        <row r="8714">
          <cell r="A8714">
            <v>40451</v>
          </cell>
          <cell r="B8714" t="str">
            <v>GABIAO MANTA (COLCHAO) MALHA HEXAGONAL 6 X 8 CM (ZN/AL REVESTIDO COM POLIMERO), FIO 2,0 MM, DIMENSOES 5,0 X 2,0 X 0,17 M (C X L X A)</v>
          </cell>
          <cell r="C8714" t="str">
            <v xml:space="preserve">M2    </v>
          </cell>
          <cell r="D8714">
            <v>62.6</v>
          </cell>
        </row>
        <row r="8715">
          <cell r="A8715">
            <v>40453</v>
          </cell>
          <cell r="B8715" t="str">
            <v>GABIAO MANTA (COLCHAO) MALHA HEXAGONAL 6 X 8 CM (ZN/AL REVESTIDO COM POLIMERO), FIO 2,0 MM, DIMENSOES 5,0 X 2,0 X 0,23 M (C X L X A)</v>
          </cell>
          <cell r="C8715" t="str">
            <v xml:space="preserve">M2    </v>
          </cell>
          <cell r="D8715">
            <v>67.73</v>
          </cell>
        </row>
        <row r="8716">
          <cell r="A8716">
            <v>40452</v>
          </cell>
          <cell r="B8716" t="str">
            <v>GABIAO MANTA (COLCHAO) MALHA HEXAGONAL 6 X 8 CM (ZN/AL REVESTIDO COM POLIMERO), FIO 2,0 MM, DIMENSOES 5,0 X 2,0 X 0,30 M (C X L X A)</v>
          </cell>
          <cell r="C8716" t="str">
            <v xml:space="preserve">M2    </v>
          </cell>
          <cell r="D8716">
            <v>74.3</v>
          </cell>
        </row>
        <row r="8717">
          <cell r="A8717">
            <v>11594</v>
          </cell>
          <cell r="B8717" t="str">
            <v>GABIAO SACO MALHA HEXAGONAL 8 X 10 CM (ZN/AL REVESTIDO COM POLIMERO),  FIO 2,4 MM, DIMENSOES 3,0 X 0,65 M</v>
          </cell>
          <cell r="C8717" t="str">
            <v xml:space="preserve">UN    </v>
          </cell>
          <cell r="D8717">
            <v>224.39</v>
          </cell>
        </row>
        <row r="8718">
          <cell r="A8718">
            <v>3311</v>
          </cell>
          <cell r="B8718" t="str">
            <v>GABIAO SACO MALHA HEXAGONAL 8 X 10 CM (ZN/AL REVESTIDO COM POLIMERO), FIO 2,4 MM, H = 0,65 M</v>
          </cell>
          <cell r="C8718" t="str">
            <v xml:space="preserve">M3    </v>
          </cell>
          <cell r="D8718">
            <v>224.39</v>
          </cell>
        </row>
        <row r="8719">
          <cell r="A8719">
            <v>11599</v>
          </cell>
          <cell r="B8719" t="str">
            <v>GABIAO SACO MALHA HEXAGONAL 8 X 10 CM (ZN/AL), FIO 2,7 MM, DIMENSOES 4,0 X 0,65 M</v>
          </cell>
          <cell r="C8719" t="str">
            <v xml:space="preserve">UN    </v>
          </cell>
          <cell r="D8719">
            <v>298.42</v>
          </cell>
        </row>
        <row r="8720">
          <cell r="A8720">
            <v>11593</v>
          </cell>
          <cell r="B8720" t="str">
            <v>GABIAO TIPO CAIXA MALHA HEXAGONAL 8 X 10 CM (ZN/AL REVESTIDO COM POLIMERO),  FIO 2,4 MM, DIMENSOES 2,0 X 1,0 X 1,0 M (C X L X A)</v>
          </cell>
          <cell r="C8720" t="str">
            <v xml:space="preserve">UN    </v>
          </cell>
          <cell r="D8720">
            <v>418.36</v>
          </cell>
        </row>
        <row r="8721">
          <cell r="A8721">
            <v>3314</v>
          </cell>
          <cell r="B8721" t="str">
            <v>GABIAO TIPO CAIXA MALHA HEXAGONAL 8 X 10 CM (ZN/AL REVESTIDO COM POLIMERO),  FIO 2,4 MM, H = 0,50 M</v>
          </cell>
          <cell r="C8721" t="str">
            <v xml:space="preserve">M3    </v>
          </cell>
          <cell r="D8721">
            <v>299.20999999999998</v>
          </cell>
        </row>
        <row r="8722">
          <cell r="A8722">
            <v>11597</v>
          </cell>
          <cell r="B8722" t="str">
            <v>GABIAO TIPO CAIXA MALHA HEXAGONAL 8 X 10 CM (ZN/AL), FIO 2,7 MM, DIMENSOES 2,0 X 1,0 X 1,0 M (C X L X A)</v>
          </cell>
          <cell r="C8722" t="str">
            <v xml:space="preserve">UN    </v>
          </cell>
          <cell r="D8722">
            <v>347.95</v>
          </cell>
        </row>
        <row r="8723">
          <cell r="A8723">
            <v>3309</v>
          </cell>
          <cell r="B8723" t="str">
            <v>GABIAO TIPO CAIXA MALHA HEXAGONAL 8 X 10 CM (ZN/AL), FIO 2,7 MM, H = 0,50 M</v>
          </cell>
          <cell r="C8723" t="str">
            <v xml:space="preserve">M3    </v>
          </cell>
          <cell r="D8723">
            <v>237.62</v>
          </cell>
        </row>
        <row r="8724">
          <cell r="A8724">
            <v>34612</v>
          </cell>
          <cell r="B8724" t="str">
            <v>GABIAO TIPO CAIXA PARA SOLO REFORCADO, MALHA HEXAGONAL DE DUPLA TORCAO 8 X 10 CM (ZN/AL REVESTIDO COM POLIMERO), FIO 2,7 MM, DIMENSOES 2,0 X 1,0 X 0,5 M, COM CAUDA DE 3,0 M</v>
          </cell>
          <cell r="C8724" t="str">
            <v xml:space="preserve">UN    </v>
          </cell>
          <cell r="D8724">
            <v>430.35</v>
          </cell>
        </row>
        <row r="8725">
          <cell r="A8725">
            <v>34635</v>
          </cell>
          <cell r="B8725" t="str">
            <v>GABIAO TIPO CAIXA PARA SOLO REFORCADO, MALHA HEXAGONAL DE DUPLA TORCAO 8 X 10 CM (ZN/AL REVESTIDO COM POLIMERO), FIO 2,7 MM, DIMENSOES 2,0 X 1,0 X 1,0 M, COM CAUDA DE 3,0 M</v>
          </cell>
          <cell r="C8725" t="str">
            <v xml:space="preserve">UN    </v>
          </cell>
          <cell r="D8725">
            <v>553.41</v>
          </cell>
        </row>
        <row r="8726">
          <cell r="A8726">
            <v>34633</v>
          </cell>
          <cell r="B8726" t="str">
            <v>GABIAO TIPO CAIXA PARA SOLO REFORCADO, MALHA HEXAGONAL DE DUPLA TORCAO 8 X 10 CM (ZN/AL REVESTIDO COM POLIMERO), FIO 2,7 MM, DIMENSOES 2,0 X 1,0 X 1,0 M, COM CAUDA DE 4,0 M</v>
          </cell>
          <cell r="C8726" t="str">
            <v xml:space="preserve">UN    </v>
          </cell>
          <cell r="D8726">
            <v>610.01</v>
          </cell>
        </row>
        <row r="8727">
          <cell r="A8727">
            <v>40440</v>
          </cell>
          <cell r="B8727" t="str">
            <v>GABIAO TIPO CAIXA PARA SOLO REFORCADO, MALHA HEXAGONAL 8 X 10 CM (ZN/AL REVESTIDO COM POLIMERO), FIO 2,7 MM, DIMENSOES 2,0 X 1,0 X 0,5 M, COM CAUDA DE 4,0 M</v>
          </cell>
          <cell r="C8727" t="str">
            <v xml:space="preserve">M3    </v>
          </cell>
          <cell r="D8727">
            <v>311.66000000000003</v>
          </cell>
        </row>
        <row r="8728">
          <cell r="A8728">
            <v>40441</v>
          </cell>
          <cell r="B8728" t="str">
            <v>GABIAO TIPO CAIXA PARA SOLO REFORCADO, MALHA HEXAGONAL 8 X 10 CM (ZN/AL REVESTIDO COM POLIMERO), FIO 2,7 MM, DIMENSOES 2,0 X 1,0 X 1,0 M, COM CAUDA DE 4,0 M</v>
          </cell>
          <cell r="C8728" t="str">
            <v xml:space="preserve">M3    </v>
          </cell>
          <cell r="D8728">
            <v>198.98</v>
          </cell>
        </row>
        <row r="8729">
          <cell r="A8729">
            <v>40449</v>
          </cell>
          <cell r="B8729" t="str">
            <v>GABIAO TIPO CAIXA TRAPEZOIDAL, MALHA HEXAGONAL 10 X 12 CM (ZN/AL REVESTIDO COM POLIMERO) FIO 2,7 MM, FACE COM 65 GRAUS, COM GEOSSINTETICO, DIMENSOES 2,0 X 1,5 X 1,0 M (C X L X A)</v>
          </cell>
          <cell r="C8729" t="str">
            <v xml:space="preserve">M3    </v>
          </cell>
          <cell r="D8729">
            <v>167.27</v>
          </cell>
        </row>
        <row r="8730">
          <cell r="A8730">
            <v>34800</v>
          </cell>
          <cell r="B8730" t="str">
            <v>GABIAO TIPO CAIXA, MALHA HEXAGONAL 8 X 10 CM (ZN/AL REVESTIDO COM POLIMERO), FIO DE 2,4 MM, DIMENSOES 2,0 x 1,0 x 1,0 M (C X L X A)</v>
          </cell>
          <cell r="C8730" t="str">
            <v xml:space="preserve">M3    </v>
          </cell>
          <cell r="D8730">
            <v>209.18</v>
          </cell>
        </row>
        <row r="8731">
          <cell r="A8731">
            <v>11592</v>
          </cell>
          <cell r="B8731" t="str">
            <v>GABIAO TIPO CAIXA, MALHA HEXAGONAL 8 X 10 CM (ZN/AL REVESTIDO COM POLIMERO), FIO 2,4 MM, DIMENSOES 2,0 X 1,0 X 0,5 M (C X L X A)</v>
          </cell>
          <cell r="C8731" t="str">
            <v xml:space="preserve">UN    </v>
          </cell>
          <cell r="D8731">
            <v>299.20999999999998</v>
          </cell>
        </row>
        <row r="8732">
          <cell r="A8732">
            <v>40438</v>
          </cell>
          <cell r="B8732" t="str">
            <v>GABIAO TIPO CAIXA, MALHA HEXAGONAL 8 X 10 CM (ZN/AL), FIO DE 2,7 MM, DIMENSOES 2,0 X 1,0 X 1,0 M (C X L X A)</v>
          </cell>
          <cell r="C8732" t="str">
            <v xml:space="preserve">M3    </v>
          </cell>
          <cell r="D8732">
            <v>139.36000000000001</v>
          </cell>
        </row>
        <row r="8733">
          <cell r="A8733">
            <v>40436</v>
          </cell>
          <cell r="B8733" t="str">
            <v>GABIAO TIPO CAIXA, MALHA HEXAGONAL 8 X 10 CM (ZN/AL), FIO DE 2,7 MM, DIMENSOES 5,0 X 1,0 X 1,0 M (C X L X A)</v>
          </cell>
          <cell r="C8733" t="str">
            <v xml:space="preserve">M3    </v>
          </cell>
          <cell r="D8733">
            <v>173.77</v>
          </cell>
        </row>
        <row r="8734">
          <cell r="A8734">
            <v>4315</v>
          </cell>
          <cell r="B8734" t="str">
            <v>GANCHO CHATO EM FERRO GALVANIZADO,  L = 110 MM, RECOBRIMENTO = 100MM, SECAO 1/8 X 1/2" (3 MM X 12 MM), PARA FIXAR TELHA DE FIBROCIMENTO ONDULADA</v>
          </cell>
          <cell r="C8734" t="str">
            <v xml:space="preserve">UN    </v>
          </cell>
          <cell r="D8734">
            <v>1.22</v>
          </cell>
        </row>
        <row r="8735">
          <cell r="A8735">
            <v>42482</v>
          </cell>
          <cell r="B8735" t="str">
            <v>GANCHO L COM ROSCA, PARA FIXAR TELHA EM MADEIRA, 1/4" X 350 MM (COLETADO CAIXA)</v>
          </cell>
          <cell r="C8735" t="str">
            <v xml:space="preserve">UN    </v>
          </cell>
          <cell r="D8735">
            <v>1.63</v>
          </cell>
        </row>
        <row r="8736">
          <cell r="A8736">
            <v>402</v>
          </cell>
          <cell r="B8736" t="str">
            <v>GANCHO OLHAL EM ACO GALVANIZADO, ESPESSURA 16MM, ABERTURA 21MM</v>
          </cell>
          <cell r="C8736" t="str">
            <v xml:space="preserve">UN    </v>
          </cell>
          <cell r="D8736">
            <v>9.24</v>
          </cell>
        </row>
        <row r="8737">
          <cell r="A8737">
            <v>4226</v>
          </cell>
          <cell r="B8737" t="str">
            <v>GAS DE COZINHA - GLP</v>
          </cell>
          <cell r="C8737" t="str">
            <v xml:space="preserve">KG    </v>
          </cell>
          <cell r="D8737">
            <v>5.38</v>
          </cell>
        </row>
        <row r="8738">
          <cell r="A8738">
            <v>4222</v>
          </cell>
          <cell r="B8738" t="str">
            <v>GASOLINA COMUM</v>
          </cell>
          <cell r="C8738" t="str">
            <v xml:space="preserve">L     </v>
          </cell>
          <cell r="D8738">
            <v>4.7</v>
          </cell>
        </row>
        <row r="8739">
          <cell r="A8739">
            <v>34804</v>
          </cell>
          <cell r="B8739" t="str">
            <v>GEOGRELHA TECIDA COM FILAMENTOS DE POLIESTER + PVC, RESISTENCIA LONGITUDINAL: 90 KN/M, RESISTENCIA TRANSVERSAL: 30 KN/M, ALONGAMENTO = 12 POR CENTO</v>
          </cell>
          <cell r="C8739" t="str">
            <v xml:space="preserve">M2    </v>
          </cell>
          <cell r="D8739">
            <v>25.26</v>
          </cell>
        </row>
        <row r="8740">
          <cell r="A8740">
            <v>4013</v>
          </cell>
          <cell r="B8740" t="str">
            <v>GEOTEXTIL NAO TECIDO AGULHADO DE FILAMENTOS CONTINUOS 100% POLIESTER, RESITENCIA A TRACAO = 09 KN/M</v>
          </cell>
          <cell r="C8740" t="str">
            <v xml:space="preserve">M2    </v>
          </cell>
          <cell r="D8740">
            <v>4.37</v>
          </cell>
        </row>
        <row r="8741">
          <cell r="A8741">
            <v>4011</v>
          </cell>
          <cell r="B8741" t="str">
            <v>GEOTEXTIL NAO TECIDO AGULHADO DE FILAMENTOS CONTINUOS 100% POLIESTER, RESITENCIA A TRACAO = 10 KN/M</v>
          </cell>
          <cell r="C8741" t="str">
            <v xml:space="preserve">M2    </v>
          </cell>
          <cell r="D8741">
            <v>4.88</v>
          </cell>
        </row>
        <row r="8742">
          <cell r="A8742">
            <v>4021</v>
          </cell>
          <cell r="B8742" t="str">
            <v>GEOTEXTIL NAO TECIDO AGULHADO DE FILAMENTOS CONTINUOS 100% POLIESTER, RESITENCIA A TRACAO = 14 KN/M</v>
          </cell>
          <cell r="C8742" t="str">
            <v xml:space="preserve">M2    </v>
          </cell>
          <cell r="D8742">
            <v>6.08</v>
          </cell>
        </row>
        <row r="8743">
          <cell r="A8743">
            <v>4019</v>
          </cell>
          <cell r="B8743" t="str">
            <v>GEOTEXTIL NAO TECIDO AGULHADO DE FILAMENTOS CONTINUOS 100% POLIESTER, RESITENCIA A TRACAO = 16 KN/M</v>
          </cell>
          <cell r="C8743" t="str">
            <v xml:space="preserve">M2    </v>
          </cell>
          <cell r="D8743">
            <v>7.3</v>
          </cell>
        </row>
        <row r="8744">
          <cell r="A8744">
            <v>4012</v>
          </cell>
          <cell r="B8744" t="str">
            <v>GEOTEXTIL NAO TECIDO AGULHADO DE FILAMENTOS CONTINUOS 100% POLIESTER, RESITENCIA A TRACAO = 21 KN/M</v>
          </cell>
          <cell r="C8744" t="str">
            <v xml:space="preserve">M2    </v>
          </cell>
          <cell r="D8744">
            <v>9.7899999999999991</v>
          </cell>
        </row>
        <row r="8745">
          <cell r="A8745">
            <v>4020</v>
          </cell>
          <cell r="B8745" t="str">
            <v>GEOTEXTIL NAO TECIDO AGULHADO DE FILAMENTOS CONTINUOS 100% POLIESTER, RESITENCIA A TRACAO = 26 KN/M</v>
          </cell>
          <cell r="C8745" t="str">
            <v xml:space="preserve">M2    </v>
          </cell>
          <cell r="D8745">
            <v>12.25</v>
          </cell>
        </row>
        <row r="8746">
          <cell r="A8746">
            <v>4018</v>
          </cell>
          <cell r="B8746" t="str">
            <v>GEOTEXTIL NAO TECIDO AGULHADO DE FILAMENTOS CONTINUOS 100% POLIESTER, RESITENCIA A TRACAO = 31 KN/M</v>
          </cell>
          <cell r="C8746" t="str">
            <v xml:space="preserve">M2    </v>
          </cell>
          <cell r="D8746">
            <v>14.68</v>
          </cell>
        </row>
        <row r="8747">
          <cell r="A8747">
            <v>36498</v>
          </cell>
          <cell r="B8747" t="str">
            <v>GERADOR PORTATIL MONOFASICO, POTENCIA 5500 VA, MOTOR A GASOLINA, POTENCIA DO MOTOR 13 CV</v>
          </cell>
          <cell r="C8747" t="str">
            <v xml:space="preserve">UN    </v>
          </cell>
          <cell r="D8747">
            <v>2764.56</v>
          </cell>
        </row>
        <row r="8748">
          <cell r="A8748">
            <v>12872</v>
          </cell>
          <cell r="B8748" t="str">
            <v>GESSEIRO</v>
          </cell>
          <cell r="C8748" t="str">
            <v xml:space="preserve">H     </v>
          </cell>
          <cell r="D8748">
            <v>14.49</v>
          </cell>
        </row>
        <row r="8749">
          <cell r="A8749">
            <v>41075</v>
          </cell>
          <cell r="B8749" t="str">
            <v>GESSEIRO (MENSALISTA)</v>
          </cell>
          <cell r="C8749" t="str">
            <v xml:space="preserve">MES   </v>
          </cell>
          <cell r="D8749">
            <v>2568.3000000000002</v>
          </cell>
        </row>
        <row r="8750">
          <cell r="A8750">
            <v>3315</v>
          </cell>
          <cell r="B8750" t="str">
            <v>GESSO EM PO PARA REVESTIMENTOS/MOLDURAS/SANCAS</v>
          </cell>
          <cell r="C8750" t="str">
            <v xml:space="preserve">KG    </v>
          </cell>
          <cell r="D8750">
            <v>0.59</v>
          </cell>
        </row>
        <row r="8751">
          <cell r="A8751">
            <v>36870</v>
          </cell>
          <cell r="B8751" t="str">
            <v>GESSO PROJETADO</v>
          </cell>
          <cell r="C8751" t="str">
            <v xml:space="preserve">KG    </v>
          </cell>
          <cell r="D8751">
            <v>0.59</v>
          </cell>
        </row>
        <row r="8752">
          <cell r="A8752">
            <v>5092</v>
          </cell>
          <cell r="B8752" t="str">
            <v>GONZO DE EMBUTIR, EM LATAO / ZAMAC, *20 X 48* MM, PARA JANELA BASCULANTE / PIVOTANTE -  INCLUI PARAFUSOS</v>
          </cell>
          <cell r="C8752" t="str">
            <v xml:space="preserve">PAR   </v>
          </cell>
          <cell r="D8752">
            <v>13.16</v>
          </cell>
        </row>
        <row r="8753">
          <cell r="A8753">
            <v>11462</v>
          </cell>
          <cell r="B8753" t="str">
            <v>GONZO DE SOBREPOR, EM LATAO / ZAMAC, PARA JANELA PIVOTANTE - INCLUI PARAFUSOS</v>
          </cell>
          <cell r="C8753" t="str">
            <v xml:space="preserve">PAR   </v>
          </cell>
          <cell r="D8753">
            <v>13.46</v>
          </cell>
        </row>
        <row r="8754">
          <cell r="A8754">
            <v>36529</v>
          </cell>
          <cell r="B8754" t="str">
            <v>GRADE DE DISCOS COM CONTROLE REMOTO, REBOCAVEL, COM 24 DISCOS 24" X 6 MM, COM PNEUS PARA TRANSPORTE</v>
          </cell>
          <cell r="C8754" t="str">
            <v xml:space="preserve">UN    </v>
          </cell>
          <cell r="D8754">
            <v>37499.99</v>
          </cell>
        </row>
        <row r="8755">
          <cell r="A8755">
            <v>3318</v>
          </cell>
          <cell r="B8755" t="str">
            <v>GRADE DE DISCOS MECANICA 20X24" COM 20 DISCOS 24" X 6MM  COM PNEUS PARA TRANSPORTE</v>
          </cell>
          <cell r="C8755" t="str">
            <v xml:space="preserve">UN    </v>
          </cell>
          <cell r="D8755">
            <v>29400</v>
          </cell>
        </row>
        <row r="8756">
          <cell r="A8756">
            <v>38968</v>
          </cell>
          <cell r="B8756" t="str">
            <v>GRADIL *1320 X 2170* MM (A X L) EM BARRA DE ACO CHATA *25 MM X 2* MM, ENTRELACADA COM BARRA ACO REDONDA *5* MM, MALHA *65 X 132* MM, GALVANIZADO E PINTURA ELETROSTATICA, COR PRETO</v>
          </cell>
          <cell r="C8756" t="str">
            <v xml:space="preserve">M2    </v>
          </cell>
          <cell r="D8756">
            <v>328.03</v>
          </cell>
        </row>
        <row r="8757">
          <cell r="A8757">
            <v>3324</v>
          </cell>
          <cell r="B8757" t="str">
            <v>GRAMA BATATAIS EM PLACAS, SEM PLANTIO</v>
          </cell>
          <cell r="C8757" t="str">
            <v xml:space="preserve">M2    </v>
          </cell>
          <cell r="D8757">
            <v>4.96</v>
          </cell>
        </row>
        <row r="8758">
          <cell r="A8758">
            <v>3322</v>
          </cell>
          <cell r="B8758" t="str">
            <v>GRAMA ESMERALDA OU SAO CARLOS OU CURITIBANA, EM PLACAS, SEM PLANTIO</v>
          </cell>
          <cell r="C8758" t="str">
            <v xml:space="preserve">M2    </v>
          </cell>
          <cell r="D8758">
            <v>6.95</v>
          </cell>
        </row>
        <row r="8759">
          <cell r="A8759">
            <v>43390</v>
          </cell>
          <cell r="B8759"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759" t="str">
            <v xml:space="preserve">M2    </v>
          </cell>
          <cell r="D8759">
            <v>75</v>
          </cell>
        </row>
        <row r="8760">
          <cell r="A8760">
            <v>5076</v>
          </cell>
          <cell r="B8760" t="str">
            <v>GRAMPO DE ACO POLIDO 1 " X 9</v>
          </cell>
          <cell r="C8760" t="str">
            <v xml:space="preserve">KG    </v>
          </cell>
          <cell r="D8760">
            <v>9.39</v>
          </cell>
        </row>
        <row r="8761">
          <cell r="A8761">
            <v>5077</v>
          </cell>
          <cell r="B8761" t="str">
            <v>GRAMPO DE ACO POLIDO 7/8 " X 9</v>
          </cell>
          <cell r="C8761" t="str">
            <v xml:space="preserve">KG    </v>
          </cell>
          <cell r="D8761">
            <v>10.38</v>
          </cell>
        </row>
        <row r="8762">
          <cell r="A8762">
            <v>11837</v>
          </cell>
          <cell r="B8762" t="str">
            <v>GRAMPO LINHA VIVA DE LATAO ESTANHADO, DIAMETRO DO CONDUTOR PRINCIPAL DE 10 A 120 MM2, DIAMETRO DA DERIVACAO DE 10 A 70 MM2</v>
          </cell>
          <cell r="C8762" t="str">
            <v xml:space="preserve">UN    </v>
          </cell>
          <cell r="D8762">
            <v>28.54</v>
          </cell>
        </row>
        <row r="8763">
          <cell r="A8763">
            <v>38055</v>
          </cell>
          <cell r="B8763" t="str">
            <v>GRAMPO METALICO TIPO OLHAL PARA HASTE DE ATERRAMENTO DE 1/2'', CONDUTOR DE *10* A 50 MM2</v>
          </cell>
          <cell r="C8763" t="str">
            <v xml:space="preserve">UN    </v>
          </cell>
          <cell r="D8763">
            <v>2.59</v>
          </cell>
        </row>
        <row r="8764">
          <cell r="A8764">
            <v>415</v>
          </cell>
          <cell r="B8764" t="str">
            <v>GRAMPO METALICO TIPO OLHAL PARA HASTE DE ATERRAMENTO DE 1'', CONDUTOR DE *10* A 50 MM2</v>
          </cell>
          <cell r="C8764" t="str">
            <v xml:space="preserve">UN    </v>
          </cell>
          <cell r="D8764">
            <v>11.7</v>
          </cell>
        </row>
        <row r="8765">
          <cell r="A8765">
            <v>416</v>
          </cell>
          <cell r="B8765" t="str">
            <v>GRAMPO METALICO TIPO OLHAL PARA HASTE DE ATERRAMENTO DE 3/4'', CONDUTOR DE *10* A 50 MM2</v>
          </cell>
          <cell r="C8765" t="str">
            <v xml:space="preserve">UN    </v>
          </cell>
          <cell r="D8765">
            <v>4.28</v>
          </cell>
        </row>
        <row r="8766">
          <cell r="A8766">
            <v>425</v>
          </cell>
          <cell r="B8766" t="str">
            <v>GRAMPO METALICO TIPO OLHAL PARA HASTE DE ATERRAMENTO DE 5/8'', CONDUTOR DE *10* A 50 MM2</v>
          </cell>
          <cell r="C8766" t="str">
            <v xml:space="preserve">UN    </v>
          </cell>
          <cell r="D8766">
            <v>2.65</v>
          </cell>
        </row>
        <row r="8767">
          <cell r="A8767">
            <v>426</v>
          </cell>
          <cell r="B8767" t="str">
            <v>GRAMPO METALICO TIPO U PARA HASTE DE ATERRAMENTO DE ATE 3/4'', CONDUTOR DE 10 A 25 MM2</v>
          </cell>
          <cell r="C8767" t="str">
            <v xml:space="preserve">UN    </v>
          </cell>
          <cell r="D8767">
            <v>14.62</v>
          </cell>
        </row>
        <row r="8768">
          <cell r="A8768">
            <v>38056</v>
          </cell>
          <cell r="B8768" t="str">
            <v>GRAMPO METALICO TIPO U PARA HASTE DE ATERRAMENTO DE ATE 5/8'', CONDUTOR DE 10 A 25 MM2</v>
          </cell>
          <cell r="C8768" t="str">
            <v xml:space="preserve">UN    </v>
          </cell>
          <cell r="D8768">
            <v>14.28</v>
          </cell>
        </row>
        <row r="8769">
          <cell r="A8769">
            <v>1564</v>
          </cell>
          <cell r="B8769" t="str">
            <v>GRAMPO PARALELO METALICO PARA CABO DE 6 A 50 MM2, COM 2 PARAFUSOS</v>
          </cell>
          <cell r="C8769" t="str">
            <v xml:space="preserve">UN    </v>
          </cell>
          <cell r="D8769">
            <v>5.45</v>
          </cell>
        </row>
        <row r="8770">
          <cell r="A8770">
            <v>11032</v>
          </cell>
          <cell r="B8770" t="str">
            <v>GRAMPO U DE 5/8 " N8 EM FERRO GALVANIZADO</v>
          </cell>
          <cell r="C8770" t="str">
            <v xml:space="preserve">UN    </v>
          </cell>
          <cell r="D8770">
            <v>6.9</v>
          </cell>
        </row>
        <row r="8771">
          <cell r="A8771">
            <v>36786</v>
          </cell>
          <cell r="B8771" t="str">
            <v>GRANALHA DE ACO, ANGULAR (GRIT), PARA JATEAMENTO, PENEIRA 0,117 A 1,00 MM, (SAE G-40 A G-80)</v>
          </cell>
          <cell r="C8771" t="str">
            <v>SC25KG</v>
          </cell>
          <cell r="D8771">
            <v>128.38999999999999</v>
          </cell>
        </row>
        <row r="8772">
          <cell r="A8772">
            <v>36785</v>
          </cell>
          <cell r="B8772" t="str">
            <v>GRANALHA DE ACO, ANGULAR (GRIT), PARA JATEAMENTO, PENEIRA 1,41 A 1,19 MM (SAE G16)</v>
          </cell>
          <cell r="C8772" t="str">
            <v>SC25KG</v>
          </cell>
          <cell r="D8772">
            <v>111.57</v>
          </cell>
        </row>
        <row r="8773">
          <cell r="A8773">
            <v>36782</v>
          </cell>
          <cell r="B8773" t="str">
            <v>GRANALHA DE ACO, ESFERICA (SHOT), PARA JATEAMENTO, PENEIRA 0,40 A 1,00 MM (SAE S-170 A S-280)</v>
          </cell>
          <cell r="C8773" t="str">
            <v>SC25KG</v>
          </cell>
          <cell r="D8773">
            <v>133.16999999999999</v>
          </cell>
        </row>
        <row r="8774">
          <cell r="A8774">
            <v>25930</v>
          </cell>
          <cell r="B8774" t="str">
            <v>GRANALHA DE ACO, ESFERICA (SHOT), PARA JATEAMENTO, PENEIRA 1,19 A 1,00 MM (SAE S390)</v>
          </cell>
          <cell r="C8774" t="str">
            <v>SC25KG</v>
          </cell>
          <cell r="D8774">
            <v>150</v>
          </cell>
        </row>
        <row r="8775">
          <cell r="A8775">
            <v>4824</v>
          </cell>
          <cell r="B8775" t="str">
            <v>GRANILHA/ GRANA/ PEDRISCO OU AGREGADO EM MARMORE/ GRANITO/ QUARTZO E CALCARIO, PRETO, CINZA, PALHA OU BRANCO</v>
          </cell>
          <cell r="C8775" t="str">
            <v xml:space="preserve">KG    </v>
          </cell>
          <cell r="D8775">
            <v>0.39</v>
          </cell>
        </row>
        <row r="8776">
          <cell r="A8776">
            <v>11795</v>
          </cell>
          <cell r="B8776" t="str">
            <v>GRANITO PARA BANCADA, POLIDO, TIPO ANDORINHA/ QUARTZ/ CASTELO/ CORUMBA OU OUTROS EQUIVALENTES DA REGIAO, E=  *2,5* CM</v>
          </cell>
          <cell r="C8776" t="str">
            <v xml:space="preserve">M2    </v>
          </cell>
          <cell r="D8776">
            <v>422.64</v>
          </cell>
        </row>
        <row r="8777">
          <cell r="A8777">
            <v>134</v>
          </cell>
          <cell r="B8777" t="str">
            <v>GRAUTE CIMENTICIO PARA USO GERAL</v>
          </cell>
          <cell r="C8777" t="str">
            <v xml:space="preserve">KG    </v>
          </cell>
          <cell r="D8777">
            <v>1.38</v>
          </cell>
        </row>
        <row r="8778">
          <cell r="A8778">
            <v>4229</v>
          </cell>
          <cell r="B8778" t="str">
            <v>GRAXA LUBRIFICANTE</v>
          </cell>
          <cell r="C8778" t="str">
            <v xml:space="preserve">KG    </v>
          </cell>
          <cell r="D8778">
            <v>22.02</v>
          </cell>
        </row>
        <row r="8779">
          <cell r="A8779">
            <v>37402</v>
          </cell>
          <cell r="B8779" t="str">
            <v>GRELHA DE CONCRETO DE PRE-MOLDADA *15 X 75 X 52* CM (A X C X L)</v>
          </cell>
          <cell r="C8779" t="str">
            <v xml:space="preserve">UN    </v>
          </cell>
          <cell r="D8779">
            <v>41.51</v>
          </cell>
        </row>
        <row r="8780">
          <cell r="A8780">
            <v>11244</v>
          </cell>
          <cell r="B8780" t="str">
            <v>GRELHA FOFO ARTICULADA, CARGA MAXIMA 1,5 T, *300 X 1000* MM, E= *15* MM</v>
          </cell>
          <cell r="C8780" t="str">
            <v xml:space="preserve">UN    </v>
          </cell>
          <cell r="D8780">
            <v>134.08000000000001</v>
          </cell>
        </row>
        <row r="8781">
          <cell r="A8781">
            <v>11245</v>
          </cell>
          <cell r="B8781" t="str">
            <v>GRELHA FOFO SIMPLES COM REQUADRO, CARGA MAXIMA  12,5 T, *300 X 1000* MM, E= *15* MM, AREA ESTACIONAMENTO CARRO PASSEIO</v>
          </cell>
          <cell r="C8781" t="str">
            <v xml:space="preserve">UN    </v>
          </cell>
          <cell r="D8781">
            <v>185.46</v>
          </cell>
        </row>
        <row r="8782">
          <cell r="A8782">
            <v>11235</v>
          </cell>
          <cell r="B8782" t="str">
            <v>GRELHA FOFO SIMPLES COM REQUADRO, CARGA MAXIMA 1,5 T, 150 X 1000 MM, E= *15* MM</v>
          </cell>
          <cell r="C8782" t="str">
            <v xml:space="preserve">UN    </v>
          </cell>
          <cell r="D8782">
            <v>102.32</v>
          </cell>
        </row>
        <row r="8783">
          <cell r="A8783">
            <v>11236</v>
          </cell>
          <cell r="B8783" t="str">
            <v>GRELHA FOFO SIMPLES COM REQUADRO, CARGA MAXIMA 1,5 T, 200 X 1000 MM, E= *15* MM</v>
          </cell>
          <cell r="C8783" t="str">
            <v xml:space="preserve">UN    </v>
          </cell>
          <cell r="D8783">
            <v>130.03</v>
          </cell>
        </row>
        <row r="8784">
          <cell r="A8784">
            <v>11731</v>
          </cell>
          <cell r="B8784" t="str">
            <v>GRELHA PVC BRANCA QUADRADA, 150 X 150 MM</v>
          </cell>
          <cell r="C8784" t="str">
            <v xml:space="preserve">UN    </v>
          </cell>
          <cell r="D8784">
            <v>3.77</v>
          </cell>
        </row>
        <row r="8785">
          <cell r="A8785">
            <v>11732</v>
          </cell>
          <cell r="B8785" t="str">
            <v>GRELHA PVC CROMADA REDONDA, 150 MM</v>
          </cell>
          <cell r="C8785" t="str">
            <v xml:space="preserve">UN    </v>
          </cell>
          <cell r="D8785">
            <v>19.149999999999999</v>
          </cell>
        </row>
        <row r="8786">
          <cell r="A8786">
            <v>36494</v>
          </cell>
          <cell r="B8786" t="str">
            <v>GRUA ASCENCIONAL, LANCA DE 30 M, CAPACIDADE DE 1,0 T A 30 M, ALTURA ATE 39 M</v>
          </cell>
          <cell r="C8786" t="str">
            <v xml:space="preserve">UN    </v>
          </cell>
          <cell r="D8786">
            <v>362007.03</v>
          </cell>
        </row>
        <row r="8787">
          <cell r="A8787">
            <v>36493</v>
          </cell>
          <cell r="B8787" t="str">
            <v>GRUA ASCENCIONAL, LANCA DE 42 M, CAPACIDADE DE 1,5 T A 30 M, ALTURA ATE 39 M</v>
          </cell>
          <cell r="C8787" t="str">
            <v xml:space="preserve">UN    </v>
          </cell>
          <cell r="D8787">
            <v>410139.26</v>
          </cell>
        </row>
        <row r="8788">
          <cell r="A8788">
            <v>36492</v>
          </cell>
          <cell r="B8788" t="str">
            <v>GRUA ASCENCIONAL, LANCA DE 50 M, CAPACIDADE DE 2,33 T A 30 M, ALTURA ATE 48 M</v>
          </cell>
          <cell r="C8788" t="str">
            <v xml:space="preserve">UN    </v>
          </cell>
          <cell r="D8788">
            <v>761883.2</v>
          </cell>
        </row>
        <row r="8789">
          <cell r="A8789">
            <v>13333</v>
          </cell>
          <cell r="B8789" t="str">
            <v>GRUPO DE SOLDAGEM C/ GERADOR A DIESEL 60 CV PARA SOLDA ELETRICA, SOBRE 04 RODAS, COM MOTOR 4 CILINDROS</v>
          </cell>
          <cell r="C8789" t="str">
            <v xml:space="preserve">UN    </v>
          </cell>
          <cell r="D8789">
            <v>76557.070000000007</v>
          </cell>
        </row>
        <row r="8790">
          <cell r="A8790">
            <v>13533</v>
          </cell>
          <cell r="B8790" t="str">
            <v>GRUPO DE SOLDAGEM COM GERADOR A DIESEL 30 CV, PARA SOLDA ELETRICA, SOBRE DUAS RODAS</v>
          </cell>
          <cell r="C8790" t="str">
            <v xml:space="preserve">UN    </v>
          </cell>
          <cell r="D8790">
            <v>68433.509999999995</v>
          </cell>
        </row>
        <row r="8791">
          <cell r="A8791">
            <v>36499</v>
          </cell>
          <cell r="B8791" t="str">
            <v>GRUPO GERADOR A GASOLINA, POTENCIA NOMINAL 2,2 KW, TENSAO DE SAIDA 110/220 V, MOTOR POTENCIA 6,5 HP</v>
          </cell>
          <cell r="C8791" t="str">
            <v xml:space="preserve">UN    </v>
          </cell>
          <cell r="D8791">
            <v>1492.86</v>
          </cell>
        </row>
        <row r="8792">
          <cell r="A8792">
            <v>39585</v>
          </cell>
          <cell r="B8792" t="str">
            <v>GRUPO GERADOR DIESEL, COM CARENAGEM, POTENCIA STANDART ENTRE 100 E 110 KVA, VELOCIDADE DE 1800 RPM, FREQUENCIA DE 60 HZ</v>
          </cell>
          <cell r="C8792" t="str">
            <v xml:space="preserve">UN    </v>
          </cell>
          <cell r="D8792">
            <v>49432.89</v>
          </cell>
        </row>
        <row r="8793">
          <cell r="A8793">
            <v>39586</v>
          </cell>
          <cell r="B8793" t="str">
            <v>GRUPO GERADOR DIESEL, COM CARENAGEM, POTENCIA STANDART ENTRE 140 E 150 KVA, VELOCIDADE DE 1800 RPM, FREQUENCIA DE 60 HZ</v>
          </cell>
          <cell r="C8793" t="str">
            <v xml:space="preserve">UN    </v>
          </cell>
          <cell r="D8793">
            <v>57981.440000000002</v>
          </cell>
        </row>
        <row r="8794">
          <cell r="A8794">
            <v>39587</v>
          </cell>
          <cell r="B8794" t="str">
            <v>GRUPO GERADOR DIESEL, COM CARENAGEM, POTENCIA STANDART ENTRE 210 E 220 KVA, VELOCIDADE DE 1800 RPM, FREQUENCIA DE 60 HZ</v>
          </cell>
          <cell r="C8794" t="str">
            <v xml:space="preserve">UN    </v>
          </cell>
          <cell r="D8794">
            <v>70618.42</v>
          </cell>
        </row>
        <row r="8795">
          <cell r="A8795">
            <v>39588</v>
          </cell>
          <cell r="B8795" t="str">
            <v>GRUPO GERADOR DIESEL, COM CARENAGEM, POTENCIA STANDART ENTRE 250 E 260 KVA, VELOCIDADE DE 1800 RPM, FREQUENCIA DE 60 HZ</v>
          </cell>
          <cell r="C8795" t="str">
            <v xml:space="preserve">UN    </v>
          </cell>
          <cell r="D8795">
            <v>81768.7</v>
          </cell>
        </row>
        <row r="8796">
          <cell r="A8796">
            <v>39584</v>
          </cell>
          <cell r="B8796" t="str">
            <v>GRUPO GERADOR DIESEL, COM CARENAGEM, POTENCIA STANDART ENTRE 50 E 55 KVA, VELOCIDADE DE 1800 RPM, FREQUENCIA DE 60 HZ</v>
          </cell>
          <cell r="C8796" t="str">
            <v xml:space="preserve">UN    </v>
          </cell>
          <cell r="D8796">
            <v>44021.29</v>
          </cell>
        </row>
        <row r="8797">
          <cell r="A8797">
            <v>39590</v>
          </cell>
          <cell r="B8797" t="str">
            <v>GRUPO GERADOR DIESEL, SEM CARENAGEM, POTENCIA STANDART ENTRE 100 E 110 KVA, VELOCIDADE DE 1800 RPM, FREQUENCIA DE 60 HZ</v>
          </cell>
          <cell r="C8797" t="str">
            <v xml:space="preserve">UN    </v>
          </cell>
          <cell r="D8797">
            <v>42965.73</v>
          </cell>
        </row>
        <row r="8798">
          <cell r="A8798">
            <v>39592</v>
          </cell>
          <cell r="B8798" t="str">
            <v>GRUPO GERADOR DIESEL, SEM CARENAGEM, POTENCIA STANDART ENTRE 210 E 220 KVA, VELOCIDADE DE 1800 RPM, FREQUENCIA DE 60 HZ</v>
          </cell>
          <cell r="C8798" t="str">
            <v xml:space="preserve">UN    </v>
          </cell>
          <cell r="D8798">
            <v>61742.8</v>
          </cell>
        </row>
        <row r="8799">
          <cell r="A8799">
            <v>39593</v>
          </cell>
          <cell r="B8799" t="str">
            <v>GRUPO GERADOR DIESEL, SEM CARENAGEM, POTENCIA STANDART ENTRE 250 E 260 KVA, VELOCIDADE DE 1800 RPM, FREQUENCIA DE 60 HZ</v>
          </cell>
          <cell r="C8799" t="str">
            <v xml:space="preserve">UN    </v>
          </cell>
          <cell r="D8799">
            <v>70618.42</v>
          </cell>
        </row>
        <row r="8800">
          <cell r="A8800">
            <v>14254</v>
          </cell>
          <cell r="B8800" t="str">
            <v>GRUPO GERADOR DIESEL, SEM CARENAGEM, POTENCIA STANDART ENTRE 80 E 90 KVA, VELOCIDADE DE 1800 RPM, FREQUENCIA DE 60 HZ</v>
          </cell>
          <cell r="C8800" t="str">
            <v xml:space="preserve">UN    </v>
          </cell>
          <cell r="D8800">
            <v>40141</v>
          </cell>
        </row>
        <row r="8801">
          <cell r="A8801">
            <v>25987</v>
          </cell>
          <cell r="B8801" t="str">
            <v>GRUPO GERADOR ESTACIONARIO SILENCIADO, POTENCIA 50 KVA, MOTOR DIESEL</v>
          </cell>
          <cell r="C8801" t="str">
            <v xml:space="preserve">UN    </v>
          </cell>
          <cell r="D8801">
            <v>33520.93</v>
          </cell>
        </row>
        <row r="8802">
          <cell r="A8802">
            <v>25019</v>
          </cell>
          <cell r="B8802" t="str">
            <v>GRUPO GERADOR ESTACIONARIO, MOTOR DIESEL POTENCIA 170 KVA</v>
          </cell>
          <cell r="C8802" t="str">
            <v xml:space="preserve">UN    </v>
          </cell>
          <cell r="D8802">
            <v>57458.63</v>
          </cell>
        </row>
        <row r="8803">
          <cell r="A8803">
            <v>36501</v>
          </cell>
          <cell r="B8803" t="str">
            <v>GRUPO GERADOR ESTACIONARIO, POTENCIA 150 KVA, MOTOR DIESEL</v>
          </cell>
          <cell r="C8803" t="str">
            <v xml:space="preserve">UN    </v>
          </cell>
          <cell r="D8803">
            <v>51157.98</v>
          </cell>
        </row>
        <row r="8804">
          <cell r="A8804">
            <v>25986</v>
          </cell>
          <cell r="B8804" t="str">
            <v>GRUPO GERADOR ESTACIONARIO, SILENCIADO, POTENCIA 180 KVA, MOTOR DIESEL</v>
          </cell>
          <cell r="C8804" t="str">
            <v xml:space="preserve">UN    </v>
          </cell>
          <cell r="D8804">
            <v>61501.69</v>
          </cell>
        </row>
        <row r="8805">
          <cell r="A8805">
            <v>36500</v>
          </cell>
          <cell r="B8805" t="str">
            <v>GRUPO GERADOR REBOCAVEL, POTENCIA *66* KVA, MOTOR A DIESEL</v>
          </cell>
          <cell r="C8805" t="str">
            <v xml:space="preserve">UN    </v>
          </cell>
          <cell r="D8805">
            <v>36151.949999999997</v>
          </cell>
        </row>
        <row r="8806">
          <cell r="A8806">
            <v>20017</v>
          </cell>
          <cell r="B8806" t="str">
            <v>GUARNICAO/ ALIZAR/ VISTA MACICA, E= *1* CM, L= *4,5* CM, EM CEDRINHO/ ANGELIM COMERCIAL/  EUCALIPTO/ CURUPIXA/ PEROBA/ CUMARU OU EQUIVALENTE DA REGIAO</v>
          </cell>
          <cell r="C8806" t="str">
            <v xml:space="preserve">M     </v>
          </cell>
          <cell r="D8806">
            <v>2.96</v>
          </cell>
        </row>
        <row r="8807">
          <cell r="A8807">
            <v>20007</v>
          </cell>
          <cell r="B8807" t="str">
            <v>GUARNICAO/ ALIZAR/ VISTA MACICA, E= *1* CM, L= *4,5* CM, EM PINUS/ TAUARI/ VIROLA OU EQUIVALENTE DA REGIAO</v>
          </cell>
          <cell r="C8807" t="str">
            <v xml:space="preserve">M     </v>
          </cell>
          <cell r="D8807">
            <v>2.27</v>
          </cell>
        </row>
        <row r="8808">
          <cell r="A8808">
            <v>39836</v>
          </cell>
          <cell r="B8808" t="str">
            <v>GUARNICAO/ALIZAR/VISTA, E = *1,3* CM, L = *5,0* CM HASTE REGULAVEL = *35* MM, EM MDF/PVC WOOD/ POLIESTIRENO OU MADEIRA LAMINADA, PRIMER BRANCO</v>
          </cell>
          <cell r="C8808" t="str">
            <v xml:space="preserve">JG    </v>
          </cell>
          <cell r="D8808">
            <v>169.96</v>
          </cell>
        </row>
        <row r="8809">
          <cell r="A8809">
            <v>39830</v>
          </cell>
          <cell r="B8809" t="str">
            <v>GUARNICAO/ALIZAR/VISTA, E = *1,3* CM, L = *7,0* CM, EM POLIESTIRENO, BRANCO</v>
          </cell>
          <cell r="C8809" t="str">
            <v xml:space="preserve">JG    </v>
          </cell>
          <cell r="D8809">
            <v>193.84</v>
          </cell>
        </row>
        <row r="8810">
          <cell r="A8810">
            <v>39831</v>
          </cell>
          <cell r="B8810" t="str">
            <v>GUARNICAO/ALIZAR/VISTA, E = *1,5* CM, L = *5,0* CM, EM POLIESTIRENO, BRANCO</v>
          </cell>
          <cell r="C8810" t="str">
            <v xml:space="preserve">JG    </v>
          </cell>
          <cell r="D8810">
            <v>193.43</v>
          </cell>
        </row>
        <row r="8811">
          <cell r="A8811">
            <v>36888</v>
          </cell>
          <cell r="B8811" t="str">
            <v>GUARNICAO/MOLDURA DE ACABAMENTO PARA ESQUADRIA DE ALUMINIO ANODIZADO NATURAL, PARA 1 FACE</v>
          </cell>
          <cell r="C8811" t="str">
            <v xml:space="preserve">M     </v>
          </cell>
          <cell r="D8811">
            <v>7.47</v>
          </cell>
        </row>
        <row r="8812">
          <cell r="A8812">
            <v>40527</v>
          </cell>
          <cell r="B8812" t="str">
            <v>GUINCHO DE ALAVANCA MANUAL, CAPACIDADE DE 1,6 T, COM 20 M DE CABO DE ACO (AQUISICAO)</v>
          </cell>
          <cell r="C8812" t="str">
            <v xml:space="preserve">UN    </v>
          </cell>
          <cell r="D8812">
            <v>2544.27</v>
          </cell>
        </row>
        <row r="8813">
          <cell r="A8813">
            <v>36497</v>
          </cell>
          <cell r="B8813" t="str">
            <v>GUINCHO DE ALAVANCA MANUAL, CAPACIDADE 3,2 T COM 20 M DE CABO DE ACO DIAMETRO 16,3 MM</v>
          </cell>
          <cell r="C8813" t="str">
            <v xml:space="preserve">UN    </v>
          </cell>
          <cell r="D8813">
            <v>2904.56</v>
          </cell>
        </row>
        <row r="8814">
          <cell r="A8814">
            <v>36487</v>
          </cell>
          <cell r="B8814" t="str">
            <v>GUINCHO ELETRICO DE COLUNA, CAPACIDADE 400 KG, COM MOTO FREIO, MOTOR TRIFASICO DE 1,25 CV</v>
          </cell>
          <cell r="C8814" t="str">
            <v xml:space="preserve">UN    </v>
          </cell>
          <cell r="D8814">
            <v>5057.28</v>
          </cell>
        </row>
        <row r="8815">
          <cell r="A8815">
            <v>25952</v>
          </cell>
          <cell r="B8815" t="str">
            <v>GUINDASTE HIDRAULICO AUTOPROPELIDO, COM LANCA TELESCOPICA 28,80 M, CAPACIDADE MAXIMA 30 T, POTENCIA 97 KW, TRACAO 4 X 4</v>
          </cell>
          <cell r="C8815" t="str">
            <v xml:space="preserve">UN    </v>
          </cell>
          <cell r="D8815">
            <v>633024.93999999994</v>
          </cell>
        </row>
        <row r="8816">
          <cell r="A8816">
            <v>25954</v>
          </cell>
          <cell r="B8816" t="str">
            <v>GUINDASTE HIDRAULICO AUTOPROPELIDO, COM LANCA TELESCOPICA 40 M, CAPACIDADE MAXIMA 60 T, POTENCIA 260 KW, TRACAO 6 X 6</v>
          </cell>
          <cell r="C8816" t="str">
            <v xml:space="preserve">UN    </v>
          </cell>
          <cell r="D8816">
            <v>1217355.6599999999</v>
          </cell>
        </row>
        <row r="8817">
          <cell r="A8817">
            <v>25953</v>
          </cell>
          <cell r="B8817" t="str">
            <v>GUINDASTE HIDRAULICO AUTOPROPELIDO, COM LANCA TELESCOPICA 50 M, CAPACIDADE MAXIMA 100 T, POTENCIA 350 KW, TRACAO 10 X 6</v>
          </cell>
          <cell r="C8817" t="str">
            <v xml:space="preserve">UN    </v>
          </cell>
          <cell r="D8817">
            <v>2069504.62</v>
          </cell>
        </row>
        <row r="8818">
          <cell r="A8818">
            <v>37776</v>
          </cell>
          <cell r="B8818" t="str">
            <v>GUINDAUTO HIDRAULICO, CAPACIDADE MAXIMA DE CARGA 10000 KG, MOMENTO MAXIMO DE CARGA 23 TM , ALCANCE MAXIMO HORIZONTAL 11,80 M, PARA MONTAGEM SOBRE CHASSI DE CAMINHAO PBT MINIMO 15000 KG (INCLUI MONTAGEM, NAO INCLUI CAMINHAO)</v>
          </cell>
          <cell r="C8818" t="str">
            <v xml:space="preserve">UN    </v>
          </cell>
          <cell r="D8818">
            <v>126834.18</v>
          </cell>
        </row>
        <row r="8819">
          <cell r="A8819">
            <v>37775</v>
          </cell>
          <cell r="B8819" t="str">
            <v>GUINDAUTO HIDRAULICO, CAPACIDADE MAXIMA DE CARGA 14340 KG, MOMENTO MAXIMO DE CARGA 42,3 TM, ALCANCE MAXIMO HORIZONTAL 16,80 M, PARA MONTAGEM SOBRE CHASSI DE CAMINHAO PBT MINIMO 23000 KG (INCLUI MONTAGEM, NAO INCLUI CAMINHAO)</v>
          </cell>
          <cell r="C8819" t="str">
            <v xml:space="preserve">UN    </v>
          </cell>
          <cell r="D8819">
            <v>199773.43</v>
          </cell>
        </row>
        <row r="8820">
          <cell r="A8820">
            <v>36491</v>
          </cell>
          <cell r="B8820" t="str">
            <v>GUINDAUTO HIDRAULICO, CAPACIDADE MAXIMA DE CARGA 30000 KG, MOMENTO MAXIMO DE CARGA 92,2 TM , ALCANCE MAXIMO HORIZONTAL  22,00 M, PARA MONTAGEM SOBRE CHASSI DE CAMINHAO PBT MINIMO 30000 KG (INCLUI MONTAGEM, NAO INCLUI CAMINHAO)</v>
          </cell>
          <cell r="C8820" t="str">
            <v xml:space="preserve">UN    </v>
          </cell>
          <cell r="D8820">
            <v>739820.31</v>
          </cell>
        </row>
        <row r="8821">
          <cell r="A8821">
            <v>10712</v>
          </cell>
          <cell r="B8821" t="str">
            <v>GUINDAUTO HIDRAULICO, CAPACIDADE MAXIMA DE CARGA 3300 KG, MOMENTO MAXIMO DE CARGA 5,8 TM , ALCANCE MAXIMO HORIZONTAL  7,60 M, PARA MONTAGEM SOBRE CHASSI DE CAMINHAO PBT MINIMO 8000 KG (INCLUI MONTAGEM, NAO INCLUI CAMINHAO)</v>
          </cell>
          <cell r="C8821" t="str">
            <v xml:space="preserve">UN    </v>
          </cell>
          <cell r="D8821">
            <v>49943.35</v>
          </cell>
        </row>
        <row r="8822">
          <cell r="A8822">
            <v>3363</v>
          </cell>
          <cell r="B8822" t="str">
            <v>GUINDAUTO HIDRAULICO, CAPACIDADE MAXIMA DE CARGA 6200 KG, MOMENTO MAXIMO DE CARGA 11,7 TM , ALCANCE MAXIMO HORIZONTAL  9,70 M, PARA MONTAGEM SOBRE CHASSI DE CAMINHAO PBT MINIMO 13000 KG (INCLUI MONTAGEM, NAO INCLUI CAMINHAO)</v>
          </cell>
          <cell r="C8822" t="str">
            <v xml:space="preserve">UN    </v>
          </cell>
          <cell r="D8822">
            <v>70250</v>
          </cell>
        </row>
        <row r="8823">
          <cell r="A8823">
            <v>3365</v>
          </cell>
          <cell r="B8823" t="str">
            <v>GUINDAUTO HIDRAULICO, CAPACIDADE MAXIMA DE CARGA 8500 KG, MOMENTO MAXIMO DE CARGA 30,4 TM , ALCANCE MAXIMO HORIZONTAL  14,30 M, PARA MONTAGEM SOBRE CHASSI DE CAMINHAO PBT MINIMO 23000 KG (INCLUI MONTAGEM, NAO INCLUI CAMINHAO)</v>
          </cell>
          <cell r="C8823" t="str">
            <v xml:space="preserve">UN    </v>
          </cell>
          <cell r="D8823">
            <v>164209.37</v>
          </cell>
        </row>
        <row r="8824">
          <cell r="A8824">
            <v>7569</v>
          </cell>
          <cell r="B8824" t="str">
            <v>HASTE ANCORA EM ACO GALVANIZADO, DIMENSOES 16 MM X 2000 MM</v>
          </cell>
          <cell r="C8824" t="str">
            <v xml:space="preserve">UN    </v>
          </cell>
          <cell r="D8824">
            <v>43.17</v>
          </cell>
        </row>
        <row r="8825">
          <cell r="A8825">
            <v>34349</v>
          </cell>
          <cell r="B8825" t="str">
            <v>HASTE DE ACO GALVANIZADO PARA FIXACAO DE CONCERTINA 2 "/3 M</v>
          </cell>
          <cell r="C8825" t="str">
            <v xml:space="preserve">UN    </v>
          </cell>
          <cell r="D8825">
            <v>11.19</v>
          </cell>
        </row>
        <row r="8826">
          <cell r="A8826">
            <v>11991</v>
          </cell>
          <cell r="B8826" t="str">
            <v>HASTE DE ATERRAMENTO EM ACO GALVANIZADO TIPO CANTONEIRA COM 2,00 M DE COMPRIMENTO, 25 X 25 MM E CHAPA DE 3/16"</v>
          </cell>
          <cell r="C8826" t="str">
            <v xml:space="preserve">UN    </v>
          </cell>
          <cell r="D8826">
            <v>32.5</v>
          </cell>
        </row>
        <row r="8827">
          <cell r="A8827">
            <v>20062</v>
          </cell>
          <cell r="B8827" t="str">
            <v>HASTE METALICA PARA FIXACAO DE CALHA PLUVIAL,  ZINCADA, DOBRADA 90 GRAUS</v>
          </cell>
          <cell r="C8827" t="str">
            <v xml:space="preserve">UN    </v>
          </cell>
          <cell r="D8827">
            <v>13.63</v>
          </cell>
        </row>
        <row r="8828">
          <cell r="A8828">
            <v>11029</v>
          </cell>
          <cell r="B8828" t="str">
            <v>HASTE RETA PARA GANCHO DE FERRO GALVANIZADO, COM ROSCA 1/4 " X 30 CM PARA FIXACAO DE TELHA METALICA, INCLUI PORCA E ARRUELAS DE VEDACAO</v>
          </cell>
          <cell r="C8828" t="str">
            <v xml:space="preserve">CJ    </v>
          </cell>
          <cell r="D8828">
            <v>1.05</v>
          </cell>
        </row>
        <row r="8829">
          <cell r="A8829">
            <v>4316</v>
          </cell>
          <cell r="B8829" t="str">
            <v>HASTE RETA PARA GANCHO DE FERRO GALVANIZADO, COM ROSCA 1/4 " X 40 CM PARA FIXACAO DE TELHA DE FIBROCIMENTO, INCLUI PORCA SEXTAVADA DE  ZINCO</v>
          </cell>
          <cell r="C8829" t="str">
            <v xml:space="preserve">UN    </v>
          </cell>
          <cell r="D8829">
            <v>1.07</v>
          </cell>
        </row>
        <row r="8830">
          <cell r="A8830">
            <v>4313</v>
          </cell>
          <cell r="B8830" t="str">
            <v>HASTE RETA PARA GANCHO DE FERRO GALVANIZADO, COM ROSCA 5/16" X 35 CM PARA FIXACAO DE TELHA DE FIBROCIMENTO, INCLUI PORCA E ARRUELAS DE VEDACAO</v>
          </cell>
          <cell r="C8830" t="str">
            <v xml:space="preserve">CJ    </v>
          </cell>
          <cell r="D8830">
            <v>1.53</v>
          </cell>
        </row>
        <row r="8831">
          <cell r="A8831">
            <v>4317</v>
          </cell>
          <cell r="B8831" t="str">
            <v>HASTE RETA PARA GANCHO DE FERRO GALVANIZADO, COM ROSCA 5/16" X 40 CM PARA FIXACAO DE TELHA DE FIBROCIMENTO, INCLUI PORCA SEXTAVADA DE  ZINCO</v>
          </cell>
          <cell r="C8831" t="str">
            <v xml:space="preserve">UN    </v>
          </cell>
          <cell r="D8831">
            <v>1.74</v>
          </cell>
        </row>
        <row r="8832">
          <cell r="A8832">
            <v>4314</v>
          </cell>
          <cell r="B8832" t="str">
            <v>HASTE RETA PARA GANCHO DE FERRO GALVANIZADO, COM ROSCA 5/16" X 45 CM PARA FIXACAO DE TELHA DE FIBROCIMENTO, INCLUI PORCA E ARRUELAS DE VEDACAO</v>
          </cell>
          <cell r="C8832" t="str">
            <v xml:space="preserve">CJ    </v>
          </cell>
          <cell r="D8832">
            <v>2.04</v>
          </cell>
        </row>
        <row r="8833">
          <cell r="A8833">
            <v>10561</v>
          </cell>
          <cell r="B8833" t="str">
            <v>HEXAMETAFOSFATO DE SODIO</v>
          </cell>
          <cell r="C8833" t="str">
            <v xml:space="preserve">KG    </v>
          </cell>
          <cell r="D8833">
            <v>0.56000000000000005</v>
          </cell>
        </row>
        <row r="8834">
          <cell r="A8834">
            <v>10921</v>
          </cell>
          <cell r="B8834" t="str">
            <v>HIDRANTE DE COLUNA COMPLETO, EM FERRO FUNDIDO, DN = 100 MM, COM REGISTRO, CUNHA DE BORRACHA, CURVA DESSIMETRICA, EXTREMIDADE E TAMPAS (INCLUI KIT FIXACAO)</v>
          </cell>
          <cell r="C8834" t="str">
            <v xml:space="preserve">UN    </v>
          </cell>
          <cell r="D8834">
            <v>3102.5</v>
          </cell>
        </row>
        <row r="8835">
          <cell r="A8835">
            <v>10922</v>
          </cell>
          <cell r="B8835" t="str">
            <v>HIDRANTE DE COLUNA COMPLETO, EM FERRO FUNDIDO, DN = 75 MM, COM REGISTRO, CUNHA DE BORRACHA, CURVA DESSIMETRICA, EXTREMIDADE E TAMPAS (INCLUI KIT FIXACAO)</v>
          </cell>
          <cell r="C8835" t="str">
            <v xml:space="preserve">UN    </v>
          </cell>
          <cell r="D8835">
            <v>2810.16</v>
          </cell>
        </row>
        <row r="8836">
          <cell r="A8836">
            <v>10923</v>
          </cell>
          <cell r="B8836" t="str">
            <v>HIDRANTE SUBTERRANEO, EM FERRO FUNDIDO, COM CURVA CURTA E CAIXA, DN 75 MM</v>
          </cell>
          <cell r="C8836" t="str">
            <v xml:space="preserve">UN    </v>
          </cell>
          <cell r="D8836">
            <v>1660.93</v>
          </cell>
        </row>
        <row r="8837">
          <cell r="A8837">
            <v>10924</v>
          </cell>
          <cell r="B8837" t="str">
            <v>HIDRANTE SUBTERRANEO, EM FERRO FUNDIDO, COM CURVA LONGA E CAIXA, DN 75 MM</v>
          </cell>
          <cell r="C8837" t="str">
            <v xml:space="preserve">UN    </v>
          </cell>
          <cell r="D8837">
            <v>1749.28</v>
          </cell>
        </row>
        <row r="8838">
          <cell r="A8838">
            <v>37772</v>
          </cell>
          <cell r="B8838" t="str">
            <v>HIDROJATEADORA PARA DESOBSTRUCAO DE REDES E GALERIAS, TANQUE 7000 L, BOMBA TRIPLEX 120 KGF/CM2 128 L/MIN (INCLUI MONTAGEM, NAO INCLUI CAMINHAO)</v>
          </cell>
          <cell r="C8838" t="str">
            <v xml:space="preserve">UN    </v>
          </cell>
          <cell r="D8838">
            <v>110689.78</v>
          </cell>
        </row>
        <row r="8839">
          <cell r="A8839">
            <v>37771</v>
          </cell>
          <cell r="B8839" t="str">
            <v>HIDROJATEADORA PARA DESOBSTRUCAO DE REDES E GALERIAS, TANQUE 7000 L, BOMBA TRIPLEX 140 KGF/CM2 260 L/MIN ALIMENTADA POR MOTOR INDEPENDENTE A DIESEL POTENCIA 125 CV (INCLUI MONTAGEM, NAO INCLUI CAMINHAO)</v>
          </cell>
          <cell r="C8839" t="str">
            <v xml:space="preserve">UN    </v>
          </cell>
          <cell r="D8839">
            <v>117756.29</v>
          </cell>
        </row>
        <row r="8840">
          <cell r="A8840">
            <v>12770</v>
          </cell>
          <cell r="B8840" t="str">
            <v>HIDROMETRO MULTIJATO, VAZAO MAXIMA DE 10,0 M3/H, DE 1"</v>
          </cell>
          <cell r="C8840" t="str">
            <v xml:space="preserve">UN    </v>
          </cell>
          <cell r="D8840">
            <v>738.66</v>
          </cell>
        </row>
        <row r="8841">
          <cell r="A8841">
            <v>12772</v>
          </cell>
          <cell r="B8841" t="str">
            <v>HIDROMETRO MULTIJATO, VAZAO MAXIMA DE 20,0 M3/H, DE 1 1/2"</v>
          </cell>
          <cell r="C8841" t="str">
            <v xml:space="preserve">UN    </v>
          </cell>
          <cell r="D8841">
            <v>1227.6300000000001</v>
          </cell>
        </row>
        <row r="8842">
          <cell r="A8842">
            <v>12768</v>
          </cell>
          <cell r="B8842" t="str">
            <v>HIDROMETRO MULTIJATO, VAZAO MAXIMA DE 30,0 M3/H, DE 2"</v>
          </cell>
          <cell r="C8842" t="str">
            <v xml:space="preserve">UN    </v>
          </cell>
          <cell r="D8842">
            <v>1727.01</v>
          </cell>
        </row>
        <row r="8843">
          <cell r="A8843">
            <v>12775</v>
          </cell>
          <cell r="B8843" t="str">
            <v>HIDROMETRO MULTIJATO, VAZAO MAXIMA DE 7,0 M3/H, DE 1"</v>
          </cell>
          <cell r="C8843" t="str">
            <v xml:space="preserve">UN    </v>
          </cell>
          <cell r="D8843">
            <v>540.99</v>
          </cell>
        </row>
        <row r="8844">
          <cell r="A8844">
            <v>12769</v>
          </cell>
          <cell r="B8844" t="str">
            <v>HIDROMETRO UNIJATO, VAZAO MAXIMA DE 1,5 M3/H, DE 1/2"</v>
          </cell>
          <cell r="C8844" t="str">
            <v xml:space="preserve">UN    </v>
          </cell>
          <cell r="D8844">
            <v>141.49</v>
          </cell>
        </row>
        <row r="8845">
          <cell r="A8845">
            <v>12773</v>
          </cell>
          <cell r="B8845" t="str">
            <v>HIDROMETRO UNIJATO, VAZAO MAXIMA DE 3,0 M3/H, DE 1/2"</v>
          </cell>
          <cell r="C8845" t="str">
            <v xml:space="preserve">UN    </v>
          </cell>
          <cell r="D8845">
            <v>151.88999999999999</v>
          </cell>
        </row>
        <row r="8846">
          <cell r="A8846">
            <v>12774</v>
          </cell>
          <cell r="B8846" t="str">
            <v>HIDROMETRO UNIJATO, VAZAO MAXIMA DE 5,0 M3/H, DE 3/4"</v>
          </cell>
          <cell r="C8846" t="str">
            <v xml:space="preserve">UN    </v>
          </cell>
          <cell r="D8846">
            <v>187.26</v>
          </cell>
        </row>
        <row r="8847">
          <cell r="A8847">
            <v>12776</v>
          </cell>
          <cell r="B8847" t="str">
            <v>HIDROMETRO WOLTMANN, VAZAO MAXIMA DE 50,0 M3/H, DE 2"</v>
          </cell>
          <cell r="C8847" t="str">
            <v xml:space="preserve">UN    </v>
          </cell>
          <cell r="D8847">
            <v>2788.18</v>
          </cell>
        </row>
        <row r="8848">
          <cell r="A8848">
            <v>12777</v>
          </cell>
          <cell r="B8848" t="str">
            <v>HIDROMETRO WOLTMANN, VAZAO MAXIMA DE 80,0 M3/H, DE 3"</v>
          </cell>
          <cell r="C8848" t="str">
            <v xml:space="preserve">UN    </v>
          </cell>
          <cell r="D8848">
            <v>3641.28</v>
          </cell>
        </row>
        <row r="8849">
          <cell r="A8849">
            <v>3391</v>
          </cell>
          <cell r="B8849" t="str">
            <v>IGNITOR PARA LAMPADA DE VAPOR DE SODIO / VAPOR METALICO ATE 2000 W, TENSAO DE PULSO ENTRE 600 A 750 V</v>
          </cell>
          <cell r="C8849" t="str">
            <v xml:space="preserve">UN    </v>
          </cell>
          <cell r="D8849">
            <v>55.9</v>
          </cell>
        </row>
        <row r="8850">
          <cell r="A8850">
            <v>3389</v>
          </cell>
          <cell r="B8850" t="str">
            <v>IGNITOR PARA LAMPADA DE VAPOR DE SODIO / VAPOR METALICO ATE 400 W, TENSAO DE PULSO ENTRE 3000 A 4500 V</v>
          </cell>
          <cell r="C8850" t="str">
            <v xml:space="preserve">UN    </v>
          </cell>
          <cell r="D8850">
            <v>29</v>
          </cell>
        </row>
        <row r="8851">
          <cell r="A8851">
            <v>3390</v>
          </cell>
          <cell r="B8851" t="str">
            <v>IGNITOR PARA LAMPADA DE VAPOR DE SODIO / VAPOR METALICO ATE 400 W, TENSAO DE PULSO ENTRE 580 A 750 V</v>
          </cell>
          <cell r="C8851" t="str">
            <v xml:space="preserve">UN    </v>
          </cell>
          <cell r="D8851">
            <v>32.630000000000003</v>
          </cell>
        </row>
        <row r="8852">
          <cell r="A8852">
            <v>12873</v>
          </cell>
          <cell r="B8852" t="str">
            <v>IMPERMEABILIZADOR</v>
          </cell>
          <cell r="C8852" t="str">
            <v xml:space="preserve">H     </v>
          </cell>
          <cell r="D8852">
            <v>14.49</v>
          </cell>
        </row>
        <row r="8853">
          <cell r="A8853">
            <v>41076</v>
          </cell>
          <cell r="B8853" t="str">
            <v>IMPERMEABILIZADOR (MENSALISTA)</v>
          </cell>
          <cell r="C8853" t="str">
            <v xml:space="preserve">MES   </v>
          </cell>
          <cell r="D8853">
            <v>2568.3000000000002</v>
          </cell>
        </row>
        <row r="8854">
          <cell r="A8854">
            <v>140</v>
          </cell>
          <cell r="B8854" t="str">
            <v>IMPERMEABILIZANTE FLEXIVEL BRANCO DE BASE ACRILICA PARA COBERTURAS</v>
          </cell>
          <cell r="C8854" t="str">
            <v xml:space="preserve">KG    </v>
          </cell>
          <cell r="D8854">
            <v>13.69</v>
          </cell>
        </row>
        <row r="8855">
          <cell r="A8855">
            <v>151</v>
          </cell>
          <cell r="B8855" t="str">
            <v>IMPERMEABILIZANTE INCOLOR PARA TRATAMENTO DE FACHADAS E TELHAS, BASE SILICONE</v>
          </cell>
          <cell r="C8855" t="str">
            <v xml:space="preserve">L     </v>
          </cell>
          <cell r="D8855">
            <v>17.21</v>
          </cell>
        </row>
        <row r="8856">
          <cell r="A8856">
            <v>7340</v>
          </cell>
          <cell r="B8856" t="str">
            <v>IMUNIZANTE PARA MADEIRA, INCOLOR</v>
          </cell>
          <cell r="C8856" t="str">
            <v xml:space="preserve">L     </v>
          </cell>
          <cell r="D8856">
            <v>20.100000000000001</v>
          </cell>
        </row>
        <row r="8857">
          <cell r="A8857">
            <v>2701</v>
          </cell>
          <cell r="B8857" t="str">
            <v>INSTALADOR DE TUBULACOES (TUBOS/EQUIPAMENTOS)</v>
          </cell>
          <cell r="C8857" t="str">
            <v xml:space="preserve">H     </v>
          </cell>
          <cell r="D8857">
            <v>16.11</v>
          </cell>
        </row>
        <row r="8858">
          <cell r="A8858">
            <v>40929</v>
          </cell>
          <cell r="B8858" t="str">
            <v>INSTALADOR DE TUBULACOES (TUBOS/EQUIPAMENTOS) (MENSALISTA)</v>
          </cell>
          <cell r="C8858" t="str">
            <v xml:space="preserve">MES   </v>
          </cell>
          <cell r="D8858">
            <v>2852.62</v>
          </cell>
        </row>
        <row r="8859">
          <cell r="A8859">
            <v>38114</v>
          </cell>
          <cell r="B8859" t="str">
            <v>INTERRUPTOR BIPOLAR SIMPLES 10 A, 250 V (APENAS MODULO)</v>
          </cell>
          <cell r="C8859" t="str">
            <v xml:space="preserve">UN    </v>
          </cell>
          <cell r="D8859">
            <v>12.18</v>
          </cell>
        </row>
        <row r="8860">
          <cell r="A8860">
            <v>38064</v>
          </cell>
          <cell r="B8860" t="str">
            <v>INTERRUPTOR BIPOLAR 10A, 250V, CONJUNTO MONTADO PARA EMBUTIR 4" X 2" (PLACA + SUPORTE + MODULO)</v>
          </cell>
          <cell r="C8860" t="str">
            <v xml:space="preserve">UN    </v>
          </cell>
          <cell r="D8860">
            <v>13.62</v>
          </cell>
        </row>
        <row r="8861">
          <cell r="A8861">
            <v>38115</v>
          </cell>
          <cell r="B8861" t="str">
            <v>INTERRUPTOR INTERMEDIARIO 10 A, 250 V (APENAS MODULO)</v>
          </cell>
          <cell r="C8861" t="str">
            <v xml:space="preserve">UN    </v>
          </cell>
          <cell r="D8861">
            <v>13.01</v>
          </cell>
        </row>
        <row r="8862">
          <cell r="A8862">
            <v>38065</v>
          </cell>
          <cell r="B8862" t="str">
            <v>INTERRUPTOR INTERMEDIARIO 10A, 250V, CONJUNTO MONTADO PARA EMBUTIR 4" X 2" (PLACA + SUPORTE + MODULO)</v>
          </cell>
          <cell r="C8862" t="str">
            <v xml:space="preserve">UN    </v>
          </cell>
          <cell r="D8862">
            <v>19.329999999999998</v>
          </cell>
        </row>
        <row r="8863">
          <cell r="A8863">
            <v>38078</v>
          </cell>
          <cell r="B8863" t="str">
            <v>INTERRUPTOR PARALELO + TOMADA 2P+T 10A, 250V, CONJUNTO MONTADO PARA EMBUTIR 4" X 2" (PLACA + SUPORTE + MODULOS)</v>
          </cell>
          <cell r="C8863" t="str">
            <v xml:space="preserve">UN    </v>
          </cell>
          <cell r="D8863">
            <v>11.28</v>
          </cell>
        </row>
        <row r="8864">
          <cell r="A8864">
            <v>38113</v>
          </cell>
          <cell r="B8864" t="str">
            <v>INTERRUPTOR PARALELO 10A, 250V (APENAS MODULO)</v>
          </cell>
          <cell r="C8864" t="str">
            <v xml:space="preserve">UN    </v>
          </cell>
          <cell r="D8864">
            <v>6.12</v>
          </cell>
        </row>
        <row r="8865">
          <cell r="A8865">
            <v>38063</v>
          </cell>
          <cell r="B8865" t="str">
            <v>INTERRUPTOR PARALELO 10A, 250V, CONJUNTO MONTADO PARA EMBUTIR 4" X 2" (PLACA + SUPORTE + MODULO)</v>
          </cell>
          <cell r="C8865" t="str">
            <v xml:space="preserve">UN    </v>
          </cell>
          <cell r="D8865">
            <v>6.57</v>
          </cell>
        </row>
        <row r="8866">
          <cell r="A8866">
            <v>38080</v>
          </cell>
          <cell r="B8866" t="str">
            <v>INTERRUPTOR SIMPLES + INTERRUPTOR PARALELO + TOMADA 2P+T 10A, 250V, CONJUNTO MONTADO PARA EMBUTIR 4" X 2" (PLACA + SUPORTE + MODULOS)</v>
          </cell>
          <cell r="C8866" t="str">
            <v xml:space="preserve">UN    </v>
          </cell>
          <cell r="D8866">
            <v>19.59</v>
          </cell>
        </row>
        <row r="8867">
          <cell r="A8867">
            <v>38069</v>
          </cell>
          <cell r="B8867" t="str">
            <v>INTERRUPTOR SIMPLES + INTERRUPTOR PARALELO 10A, 250V, CONJUNTO MONTADO PARA EMBUTIR 4" X 2" (PLACA + SUPORTE + MODULOS)</v>
          </cell>
          <cell r="C8867" t="str">
            <v xml:space="preserve">UN    </v>
          </cell>
          <cell r="D8867">
            <v>10.71</v>
          </cell>
        </row>
        <row r="8868">
          <cell r="A8868">
            <v>38077</v>
          </cell>
          <cell r="B8868" t="str">
            <v>INTERRUPTOR SIMPLES + TOMADA 2P+T 10A, 250V, CONJUNTO MONTADO PARA EMBUTIR 4" X 2" (PLACA + SUPORTE + MODULOS)</v>
          </cell>
          <cell r="C8868" t="str">
            <v xml:space="preserve">UN    </v>
          </cell>
          <cell r="D8868">
            <v>10.47</v>
          </cell>
        </row>
        <row r="8869">
          <cell r="A8869">
            <v>38073</v>
          </cell>
          <cell r="B8869" t="str">
            <v>INTERRUPTOR SIMPLES + 2 INTERRUPTORES PARALELOS 10A, 250V, CONJUNTO MONTADO PARA EMBUTIR 4" X 2" (PLACA + SUPORTE + MODULOS)</v>
          </cell>
          <cell r="C8869" t="str">
            <v xml:space="preserve">UN    </v>
          </cell>
          <cell r="D8869">
            <v>15.95</v>
          </cell>
        </row>
        <row r="8870">
          <cell r="A8870">
            <v>38112</v>
          </cell>
          <cell r="B8870" t="str">
            <v>INTERRUPTOR SIMPLES 10A, 250V (APENAS MODULO)</v>
          </cell>
          <cell r="C8870" t="str">
            <v xml:space="preserve">UN    </v>
          </cell>
          <cell r="D8870">
            <v>4.7</v>
          </cell>
        </row>
        <row r="8871">
          <cell r="A8871">
            <v>38062</v>
          </cell>
          <cell r="B8871" t="str">
            <v>INTERRUPTOR SIMPLES 10A, 250V, CONJUNTO MONTADO PARA EMBUTIR 4" X 2" (PLACA + SUPORTE + MODULO)</v>
          </cell>
          <cell r="C8871" t="str">
            <v xml:space="preserve">UN    </v>
          </cell>
          <cell r="D8871">
            <v>4.83</v>
          </cell>
        </row>
        <row r="8872">
          <cell r="A8872">
            <v>12128</v>
          </cell>
          <cell r="B8872" t="str">
            <v>INTERRUPTOR SIMPLES 10A, 250V, CONJUNTO MONTADO PARA SOBREPOR 4" X 2" (CAIXA + MODULO)</v>
          </cell>
          <cell r="C8872" t="str">
            <v xml:space="preserve">UN    </v>
          </cell>
          <cell r="D8872">
            <v>6.45</v>
          </cell>
        </row>
        <row r="8873">
          <cell r="A8873">
            <v>12129</v>
          </cell>
          <cell r="B8873" t="str">
            <v>INTERRUPTOR SIMPLES 10A, 250V, CONJUNTO MONTADO PARA SOBREPOR 4" X 2" (CAIXA + 2 MODULOS)</v>
          </cell>
          <cell r="C8873" t="str">
            <v xml:space="preserve">UN    </v>
          </cell>
          <cell r="D8873">
            <v>8.5299999999999994</v>
          </cell>
        </row>
        <row r="8874">
          <cell r="A8874">
            <v>38081</v>
          </cell>
          <cell r="B8874" t="str">
            <v>INTERRUPTORES PARALELOS (2 MODULOS) + TOMADA 2P+T 10A, 250V, CONJUNTO MONTADO PARA EMBUTIR 4" X 2" (PLACA + SUPORTE + MODULOS)</v>
          </cell>
          <cell r="C8874" t="str">
            <v xml:space="preserve">UN    </v>
          </cell>
          <cell r="D8874">
            <v>16.61</v>
          </cell>
        </row>
        <row r="8875">
          <cell r="A8875">
            <v>38070</v>
          </cell>
          <cell r="B8875" t="str">
            <v>INTERRUPTORES PARALELOS (2 MODULOS) 10A, 250V, CONJUNTO MONTADO PARA EMBUTIR 4" X 2" (PLACA + SUPORTE + MODULOS)</v>
          </cell>
          <cell r="C8875" t="str">
            <v xml:space="preserve">UN    </v>
          </cell>
          <cell r="D8875">
            <v>11.45</v>
          </cell>
        </row>
        <row r="8876">
          <cell r="A8876">
            <v>38074</v>
          </cell>
          <cell r="B8876" t="str">
            <v>INTERRUPTORES PARALELOS (3 MODULOS) 10A, 250V, CONJUNTO MONTADO PARA EMBUTIR 4" X 2" (PLACA + SUPORTE + MODULO)</v>
          </cell>
          <cell r="C8876" t="str">
            <v xml:space="preserve">UN    </v>
          </cell>
          <cell r="D8876">
            <v>17.41</v>
          </cell>
        </row>
        <row r="8877">
          <cell r="A8877">
            <v>38079</v>
          </cell>
          <cell r="B8877" t="str">
            <v>INTERRUPTORES SIMPLES (2 MODULOS) + TOMADA 2P+T 10A, 250V, CONJUNTO MONTADO PARA EMBUTIR 4" X 2" (PLACA + SUPORTE + MODULOS)</v>
          </cell>
          <cell r="C8877" t="str">
            <v xml:space="preserve">UN    </v>
          </cell>
          <cell r="D8877">
            <v>14.94</v>
          </cell>
        </row>
        <row r="8878">
          <cell r="A8878">
            <v>38072</v>
          </cell>
          <cell r="B8878" t="str">
            <v>INTERRUPTORES SIMPLES (2 MODULOS) + 1 INTERRUPTOR PARALELO 10A, 250V, CONJUNTO MONTADO PARA EMBUTIR 4" X 2" (PLACA + SUPORTE + MODULOS)</v>
          </cell>
          <cell r="C8878" t="str">
            <v xml:space="preserve">UN    </v>
          </cell>
          <cell r="D8878">
            <v>14.36</v>
          </cell>
        </row>
        <row r="8879">
          <cell r="A8879">
            <v>38068</v>
          </cell>
          <cell r="B8879" t="str">
            <v>INTERRUPTORES SIMPLES (2 MODULOS) 10A, 250V, CONJUNTO MONTADO PARA EMBUTIR 4" X 2" (PLACA + SUPORTE + MODULOS)</v>
          </cell>
          <cell r="C8879" t="str">
            <v xml:space="preserve">UN    </v>
          </cell>
          <cell r="D8879">
            <v>9.91</v>
          </cell>
        </row>
        <row r="8880">
          <cell r="A8880">
            <v>38071</v>
          </cell>
          <cell r="B8880" t="str">
            <v>INTERRUPTORES SIMPLES (3 MODULOS) 10A, 250V, CONJUNTO MONTADO PARA EMBUTIR 4" X 2" (PLACA + SUPORTE + MODULOS)</v>
          </cell>
          <cell r="C8880" t="str">
            <v xml:space="preserve">UN    </v>
          </cell>
          <cell r="D8880">
            <v>11.85</v>
          </cell>
        </row>
        <row r="8881">
          <cell r="A8881">
            <v>38412</v>
          </cell>
          <cell r="B8881" t="str">
            <v>INVERSOR DE SOLDA MONOFASICO DE 160 A, POTENCIA DE 5400 W, TENSAO DE 220 V, TURBO VENTILADO, PROTECAO POR FUSIVEL TERMICO, PARA ELETRODOS DE 2,0 A 4,0 MM</v>
          </cell>
          <cell r="C8881" t="str">
            <v xml:space="preserve">UN    </v>
          </cell>
          <cell r="D8881">
            <v>1224.46</v>
          </cell>
        </row>
        <row r="8882">
          <cell r="A8882">
            <v>3405</v>
          </cell>
          <cell r="B8882" t="str">
            <v>ISOLADOR DE PORCELANA SUSPENSO, DISCO TIPO GARFO OLHAL, DIAMETRO DE 152 MM, PARA TENSAO DE *15* KV</v>
          </cell>
          <cell r="C8882" t="str">
            <v xml:space="preserve">UN    </v>
          </cell>
          <cell r="D8882">
            <v>100</v>
          </cell>
        </row>
        <row r="8883">
          <cell r="A8883">
            <v>3394</v>
          </cell>
          <cell r="B8883" t="str">
            <v>ISOLADOR DE PORCELANA, TIPO BUCHA, PARA TENSAO DE *15* KV</v>
          </cell>
          <cell r="C8883" t="str">
            <v xml:space="preserve">UN    </v>
          </cell>
          <cell r="D8883">
            <v>527.88</v>
          </cell>
        </row>
        <row r="8884">
          <cell r="A8884">
            <v>3393</v>
          </cell>
          <cell r="B8884" t="str">
            <v>ISOLADOR DE PORCELANA, TIPO BUCHA, PARA TENSAO DE *35* KV</v>
          </cell>
          <cell r="C8884" t="str">
            <v xml:space="preserve">UN    </v>
          </cell>
          <cell r="D8884">
            <v>898.77</v>
          </cell>
        </row>
        <row r="8885">
          <cell r="A8885">
            <v>3406</v>
          </cell>
          <cell r="B8885" t="str">
            <v>ISOLADOR DE PORCELANA, TIPO PINO MONOCORPO, PARA TENSAO DE *15* KV</v>
          </cell>
          <cell r="C8885" t="str">
            <v xml:space="preserve">UN    </v>
          </cell>
          <cell r="D8885">
            <v>30.61</v>
          </cell>
        </row>
        <row r="8886">
          <cell r="A8886">
            <v>3395</v>
          </cell>
          <cell r="B8886" t="str">
            <v>ISOLADOR DE PORCELANA, TIPO PINO MONOCORPO, PARA TENSAO DE *35* KV</v>
          </cell>
          <cell r="C8886" t="str">
            <v xml:space="preserve">UN    </v>
          </cell>
          <cell r="D8886">
            <v>129.13</v>
          </cell>
        </row>
        <row r="8887">
          <cell r="A8887">
            <v>3398</v>
          </cell>
          <cell r="B8887" t="str">
            <v>ISOLADOR DE PORCELANA, TIPO ROLDANA, DIMENSOES DE *72* X *72* MM, PARA USO EM BAIXA TENSAO</v>
          </cell>
          <cell r="C8887" t="str">
            <v xml:space="preserve">UN    </v>
          </cell>
          <cell r="D8887">
            <v>6.14</v>
          </cell>
        </row>
        <row r="8888">
          <cell r="A8888">
            <v>34379</v>
          </cell>
          <cell r="B8888" t="str">
            <v>JANELA BASCULANTE EM ALUMINIO, 100 X 100 CM (A X L), ACABAMENTO ACET OU BRILHANTE, BATENTE/REQUADRO DE 3 A 14 CM, COM VIDRO, SEM GUARNICAO/ALIZAR</v>
          </cell>
          <cell r="C8888" t="str">
            <v xml:space="preserve">UN    </v>
          </cell>
          <cell r="D8888">
            <v>227.86</v>
          </cell>
        </row>
        <row r="8889">
          <cell r="A8889">
            <v>34378</v>
          </cell>
          <cell r="B8889" t="str">
            <v>JANELA BASCULANTE EM ALUMINIO, 100 X 80 CM (A X L), ACABAMENTO ACET OU BRILHANTE, BATENTE/REQUADRO DE 3 A 14 CM, COM VIDRO, SEM GUARNICAO/ALIZAR</v>
          </cell>
          <cell r="C8889" t="str">
            <v xml:space="preserve">UN    </v>
          </cell>
          <cell r="D8889">
            <v>183.53</v>
          </cell>
        </row>
        <row r="8890">
          <cell r="A8890">
            <v>34377</v>
          </cell>
          <cell r="B8890" t="str">
            <v>JANELA BASCULANTE EM ALUMINIO, 80 X 60 CM (A X L), ACABAMENTO ACET OU BRILHANTE, BATENTE/REQUADRO DE 3 A 14 CM, COM VIDRO, SEM GUARNICAO/ALIZAR</v>
          </cell>
          <cell r="C8890" t="str">
            <v xml:space="preserve">UN    </v>
          </cell>
          <cell r="D8890">
            <v>169.25</v>
          </cell>
        </row>
        <row r="8891">
          <cell r="A8891">
            <v>581</v>
          </cell>
          <cell r="B8891" t="str">
            <v>JANELA BASCULANTE EM ALUMINIO, 80 X 60 CM (A X L), BATENTE/REQUADRO DE 3 A 14 CM, COM VIDRO, SEM GUARNICAO/ALIZAR</v>
          </cell>
          <cell r="C8891" t="str">
            <v xml:space="preserve">M2    </v>
          </cell>
          <cell r="D8891">
            <v>321.47000000000003</v>
          </cell>
        </row>
        <row r="8892">
          <cell r="A8892">
            <v>40662</v>
          </cell>
          <cell r="B8892" t="str">
            <v>JANELA BASCULANTE EM MADEIRA PINUS/ EUCALIPTO/ TAUARI/ VIROLA OU EQUIVALENTE DA REGIAO, *60 X 60*, CAIXA DO BATENTE/ MARCO E = *10* CM, 2 BASCULAS PARA VIDRO, COM FERRAGENS (SEM VIDRO, SEM GUARNICAO/ALIZAR E SEM ACABAMENTO)</v>
          </cell>
          <cell r="C8892" t="str">
            <v xml:space="preserve">UN    </v>
          </cell>
          <cell r="D8892">
            <v>185.56</v>
          </cell>
        </row>
        <row r="8893">
          <cell r="A8893">
            <v>3437</v>
          </cell>
          <cell r="B8893" t="str">
            <v>JANELA BASCULANTE EM MADEIRA PINUS/ EUCALIPTO/ TAUARI/ VIROLA OU EQUIVALENTE DA REGIAO, CAIXA DO BATENTE/ MARCO *10* CM, *2* FOLHAS BASCULANTES PARA VIDRO, COM FERRAGENS (SEM VIDRO, SEM GUARNICAO/ALIZAR E SEM ACABAMENTO)</v>
          </cell>
          <cell r="C8893" t="str">
            <v xml:space="preserve">M2    </v>
          </cell>
          <cell r="D8893">
            <v>515.45000000000005</v>
          </cell>
        </row>
        <row r="8894">
          <cell r="A8894">
            <v>11183</v>
          </cell>
          <cell r="B8894" t="str">
            <v>JANELA BASCULANTE, ACO, COM BATENTE/REQUADRO, 100 X 100 CM (SEM VIDROS)</v>
          </cell>
          <cell r="C8894" t="str">
            <v xml:space="preserve">UN    </v>
          </cell>
          <cell r="D8894">
            <v>341.25</v>
          </cell>
        </row>
        <row r="8895">
          <cell r="A8895">
            <v>11190</v>
          </cell>
          <cell r="B8895" t="str">
            <v>JANELA BASCULANTE, ACO, COM BATENTE/REQUADRO, 60 X 60 CM (SEM VIDROS)</v>
          </cell>
          <cell r="C8895" t="str">
            <v xml:space="preserve">UN    </v>
          </cell>
          <cell r="D8895">
            <v>158.30000000000001</v>
          </cell>
        </row>
        <row r="8896">
          <cell r="A8896">
            <v>615</v>
          </cell>
          <cell r="B8896" t="str">
            <v>JANELA BASCULANTE, ACO, COM BATENTE/REQUADRO, 60 X 80 CM (SEM VIDROS)</v>
          </cell>
          <cell r="C8896" t="str">
            <v xml:space="preserve">M2    </v>
          </cell>
          <cell r="D8896">
            <v>387.86</v>
          </cell>
        </row>
        <row r="8897">
          <cell r="A8897">
            <v>616</v>
          </cell>
          <cell r="B8897" t="str">
            <v>JANELA BASCULANTE, ACO, COM BATENTE/REQUADRO, 60 X 80 CM (SEM VIDROS)</v>
          </cell>
          <cell r="C8897" t="str">
            <v xml:space="preserve">UN    </v>
          </cell>
          <cell r="D8897">
            <v>186.17</v>
          </cell>
        </row>
        <row r="8898">
          <cell r="A8898">
            <v>11192</v>
          </cell>
          <cell r="B8898" t="str">
            <v>JANELA BASCULANTE, ACO, COM BATENTE/REQUADRO, 80 X 80 CM (SEM VIDROS)</v>
          </cell>
          <cell r="C8898" t="str">
            <v xml:space="preserve">UN    </v>
          </cell>
          <cell r="D8898">
            <v>291.26</v>
          </cell>
        </row>
        <row r="8899">
          <cell r="A8899">
            <v>11231</v>
          </cell>
          <cell r="B8899" t="str">
            <v>JANELA BASCULANTE, ACO, COM BATENTE/REQUADRO, 80 X 80 CM (SEM VIDROS)</v>
          </cell>
          <cell r="C8899" t="str">
            <v xml:space="preserve">M2    </v>
          </cell>
          <cell r="D8899">
            <v>455.1</v>
          </cell>
        </row>
        <row r="8900">
          <cell r="A8900">
            <v>3428</v>
          </cell>
          <cell r="B8900" t="str">
            <v>JANELA DE ABRIR EM MADEIRA IMBUIA/CEDRO ARANA/CEDRO ROSA OU EQUIVALENTE DA REGIAO, CAIXA DO BATENTE/MARCO *10* CM, 2 FOLHAS DE ABRIR TIPO VENEZIANA E 2 FOLHAS DE ABRIR PARA VIDRO, COM GUARNICAO/ALIZAR, COM FERRAGENS, (SEM VIDRO E SEM ACABAMENTO)</v>
          </cell>
          <cell r="C8900" t="str">
            <v xml:space="preserve">M2    </v>
          </cell>
          <cell r="D8900">
            <v>764.59</v>
          </cell>
        </row>
        <row r="8901">
          <cell r="A8901">
            <v>3429</v>
          </cell>
          <cell r="B8901" t="str">
            <v>JANELA DE ABRIR EM MADEIRA PINUS/EUCALIPTO/ TAUARI/ VIROLA OU EQUIVALENTE DA REGIAO, CAIXA DO BATENTE/MARCO *10* CM, 2 FOLHAS DE ABRIR TIPO VENEZIANA E 2 FOLHAS GUILHOTINA PARA VIDRO, COM FERRAGENS (SEM VIDRO,SEM GUARNICAO/ALIZAR E SEM ACABAMENTO)</v>
          </cell>
          <cell r="C8901" t="str">
            <v xml:space="preserve">M2    </v>
          </cell>
          <cell r="D8901">
            <v>436.84</v>
          </cell>
        </row>
        <row r="8902">
          <cell r="A8902">
            <v>34371</v>
          </cell>
          <cell r="B8902" t="str">
            <v>JANELA DE CORRER EM ALUMINIO, VENEZIANA, 120  X 150 CM (A X L), 3 FLS (2 VENEZIANAS E 1 VIDRO), SEM BANDEIRA, ACABAMENTO ACET OU BRILHANTE, BATENTE/REQUADRO DE 6 A 14 CM, COM VIDRO, SEM GUARNICAO/ALIZAR</v>
          </cell>
          <cell r="C8902" t="str">
            <v xml:space="preserve">UN    </v>
          </cell>
          <cell r="D8902">
            <v>619.51</v>
          </cell>
        </row>
        <row r="8903">
          <cell r="A8903">
            <v>34370</v>
          </cell>
          <cell r="B8903" t="str">
            <v>JANELA DE CORRER EM ALUMINIO, VENEZIANA, 120 X 120 CM (A X L), 3 FLS (2 VENEZIANAS E 1 VIDRO), SEM BANDEIRA, ACABAMENTO ACET OU BRILHANTE, BATENTE/REQUADRO DE 6 A 14 CM, COM VIDRO, SEM GUARNICAO/ALIZAR</v>
          </cell>
          <cell r="C8903" t="str">
            <v xml:space="preserve">UN    </v>
          </cell>
          <cell r="D8903">
            <v>513.76</v>
          </cell>
        </row>
        <row r="8904">
          <cell r="A8904">
            <v>34372</v>
          </cell>
          <cell r="B8904" t="str">
            <v>JANELA DE CORRER EM ALUMINIO, VENEZIANA, 120 X 150 CM (A X L), 6 FLS (4 VENEZIANAS E 2 VIDROS), SEM BANDEIRA, ACABAMENTO ACET OU BRILHANTE, BATENTE/REQUADRO DE 6 A 14 CM, COM VIDRO, SEM GUARNICAO/ALIZAR</v>
          </cell>
          <cell r="C8904" t="str">
            <v xml:space="preserve">UN    </v>
          </cell>
          <cell r="D8904">
            <v>714.72</v>
          </cell>
        </row>
        <row r="8905">
          <cell r="A8905">
            <v>34373</v>
          </cell>
          <cell r="B8905" t="str">
            <v>JANELA DE CORRER EM ALUMINIO, VENEZIANA, 120 X 200 CM (A X L), 6 FLS (4 VENEZIANAS E 2 VIDROS), SEM BANDEIRA, ACABAMENTO ACET OU BRILHANTE,  BATENTE/REQUADRO DE 6 A 14 CM, COM VIDRO, SEM GUARNICAO/ALIZAR</v>
          </cell>
          <cell r="C8905" t="str">
            <v xml:space="preserve">UN    </v>
          </cell>
          <cell r="D8905">
            <v>884.72</v>
          </cell>
        </row>
        <row r="8906">
          <cell r="A8906">
            <v>36896</v>
          </cell>
          <cell r="B8906" t="str">
            <v>JANELA DE CORRER EM ALUMINIO, 100 X 120 CM (A X L), 2 FLS,  SEM BANDEIRA,  ACABAMENTO ACET OU BRILHANTE, BATENTE/REQUADRO DE 6 A 14 CM, COM VIDRO, SEM GUARNICAO</v>
          </cell>
          <cell r="C8906" t="str">
            <v xml:space="preserve">UN    </v>
          </cell>
          <cell r="D8906">
            <v>294.79000000000002</v>
          </cell>
        </row>
        <row r="8907">
          <cell r="A8907">
            <v>34367</v>
          </cell>
          <cell r="B8907" t="str">
            <v>JANELA DE CORRER EM ALUMINIO, 100 X 150 CM (A X L), 2 FLS,  SEM BANDEIRA,  ACABAMENTO ACET OU BRILHANTE, BATENTE/REQUADRO DE 6 A 14 CM, COM VIDRO, SEM GUARNICAO/ALIZAR</v>
          </cell>
          <cell r="C8907" t="str">
            <v xml:space="preserve">UN    </v>
          </cell>
          <cell r="D8907">
            <v>346.27</v>
          </cell>
        </row>
        <row r="8908">
          <cell r="A8908">
            <v>36897</v>
          </cell>
          <cell r="B8908" t="str">
            <v>JANELA DE CORRER EM ALUMINIO, 100 X 150 CM (A X L), 4 FLS, SEM BANDEIRA, ACABAMENTO ACET OU BRILHANTE, BATENTE/REQUADRO DE 6 A 14 CM, COM VIDRO, SEM GUARNICAO/ALIZAR</v>
          </cell>
          <cell r="C8908" t="str">
            <v xml:space="preserve">UN    </v>
          </cell>
          <cell r="D8908">
            <v>408.33</v>
          </cell>
        </row>
        <row r="8909">
          <cell r="A8909">
            <v>36884</v>
          </cell>
          <cell r="B8909" t="str">
            <v>JANELA DE CORRER EM ALUMINIO, 100 X 150 CM (A X L), 4 FLS, SEM BANDEIRA, ACABAMENTO ACET OU BRILHANTE, BATENTE/REQUADRO DE 6 A 14 CM, COM VIDRO, SEM GUARNICAO/ALIZAR</v>
          </cell>
          <cell r="C8909" t="str">
            <v xml:space="preserve">M2    </v>
          </cell>
          <cell r="D8909">
            <v>286.79000000000002</v>
          </cell>
        </row>
        <row r="8910">
          <cell r="A8910">
            <v>597</v>
          </cell>
          <cell r="B8910" t="str">
            <v>JANELA DE CORRER EM ALUMINIO, 100 X 150 CM (A X L), 4 FLS, SEM BANDEIRA, ACABAMENTO ACET OU BRILHANTE, COM VIDRO, COM GUARNICAO PARA 1 FACE</v>
          </cell>
          <cell r="C8910" t="str">
            <v xml:space="preserve">M2    </v>
          </cell>
          <cell r="D8910">
            <v>301.60000000000002</v>
          </cell>
        </row>
        <row r="8911">
          <cell r="A8911">
            <v>34369</v>
          </cell>
          <cell r="B8911" t="str">
            <v>JANELA DE CORRER EM ALUMINIO, 100 X 200 CM, 4 FLS,  BANDEIRA COM BASCULA,  ACABAMENTO ACET OU BRILHANTE, BATENTE/REQUADRO DE 6 A 14 CM, COM VIDRO, SEM GUARNICAO/ALIZAR</v>
          </cell>
          <cell r="C8911" t="str">
            <v xml:space="preserve">UN    </v>
          </cell>
          <cell r="D8911">
            <v>483.79</v>
          </cell>
        </row>
        <row r="8912">
          <cell r="A8912">
            <v>34362</v>
          </cell>
          <cell r="B8912" t="str">
            <v>JANELA DE CORRER EM ALUMINIO, 120 X 120 CM (A X L), 2 FLS, SEM BANDEIRA, ACABAMENTO ACET OU BRILHANTE,  BATENTE/REQUADRO DE 6 A 14 CM, COM VIDRO, SEM GUARNICAO/ALIZAR</v>
          </cell>
          <cell r="C8912" t="str">
            <v xml:space="preserve">UN    </v>
          </cell>
          <cell r="D8912">
            <v>335.69</v>
          </cell>
        </row>
        <row r="8913">
          <cell r="A8913">
            <v>34363</v>
          </cell>
          <cell r="B8913" t="str">
            <v>JANELA DE CORRER EM ALUMINIO, 120 X 150 CM (A X L), 2 FLS, SEM BANDEIRA, ACABAMENTO ACET OU BRILHANTE, BATENTE/REQUADRO DE 6 A 14 CM, COM VIDRO, SEM GUARNICAO/ALIZAR</v>
          </cell>
          <cell r="C8913" t="str">
            <v xml:space="preserve">UN    </v>
          </cell>
          <cell r="D8913">
            <v>379.41</v>
          </cell>
        </row>
        <row r="8914">
          <cell r="A8914">
            <v>34364</v>
          </cell>
          <cell r="B8914" t="str">
            <v>JANELA DE CORRER EM ALUMINIO, 120 X 150 CM (A X L), 4 FLS, BANDEIRA COM BASCULA,  ACABAMENTO ACET OU BRILHANTE, BATENTE/REQUADRO DE 6 A 14 CM, COM VIDRO, SEM GUARNICAO/ALIZAR</v>
          </cell>
          <cell r="C8914" t="str">
            <v xml:space="preserve">UN    </v>
          </cell>
          <cell r="D8914">
            <v>473.21</v>
          </cell>
        </row>
        <row r="8915">
          <cell r="A8915">
            <v>34365</v>
          </cell>
          <cell r="B8915" t="str">
            <v>JANELA DE CORRER EM ALUMINIO, 120 X 200 CM (A X L), 4 FLS, BANDEIRA COM BASCULA,  ACABAMENTO ACET OU BRILHANTE, BATENTE/REQUADRO DE 6 A 14 CM, COM VIDRO, SEM GUARNICAO/ALIZAR</v>
          </cell>
          <cell r="C8915" t="str">
            <v xml:space="preserve">UN    </v>
          </cell>
          <cell r="D8915">
            <v>533.16</v>
          </cell>
        </row>
        <row r="8916">
          <cell r="A8916">
            <v>11199</v>
          </cell>
          <cell r="B8916" t="str">
            <v>JANELA DE CORRER, ACO, BATENTE/REQUADRO DE 6 A 14 CM,  COM DIVISAO HORIZ , PINT ANTICORROSIVA, SEM VIDRO, BANDEIRA COM BASCULA, 4 FLS, 120  X 150 CM (A X L)</v>
          </cell>
          <cell r="C8916" t="str">
            <v xml:space="preserve">UN    </v>
          </cell>
          <cell r="D8916">
            <v>874.26</v>
          </cell>
        </row>
        <row r="8917">
          <cell r="A8917">
            <v>34801</v>
          </cell>
          <cell r="B8917" t="str">
            <v>JANELA DE CORRER, ACO, BATENTE/REQUADRO DE 6 A 14 CM, QUADRICULADA, PINT ANTICORROSIVA, SEM VIDRO, BANDEIRA COM BASCULA, 4 FLS, 120  X 150 CM (A X L)</v>
          </cell>
          <cell r="C8917" t="str">
            <v xml:space="preserve">UN    </v>
          </cell>
          <cell r="D8917">
            <v>1096.7</v>
          </cell>
        </row>
        <row r="8918">
          <cell r="A8918">
            <v>34799</v>
          </cell>
          <cell r="B8918" t="str">
            <v>JANELA DE CORRER, ACO, BATENTE/REQUADRO DE 6 A 14 CM, QUADRICULADA, PINT ANTICORROSIVA, SEM VIDRO, BANDEIRA COM BASCULA, 4 FLS, 120  X 200 CM (A X L)</v>
          </cell>
          <cell r="C8918" t="str">
            <v xml:space="preserve">UN    </v>
          </cell>
          <cell r="D8918">
            <v>1352.46</v>
          </cell>
        </row>
        <row r="8919">
          <cell r="A8919">
            <v>622</v>
          </cell>
          <cell r="B8919" t="str">
            <v>JANELA DE CORRER, ACO, BATENTE/REQUADRO DE 6 A 14 CM, QUADRICULADA, PINT ANTICORROSIVA, SEM VIDRO, SEM BANDEIRA, 4 FLS, 100  X 120 CM (A X L)</v>
          </cell>
          <cell r="C8919" t="str">
            <v xml:space="preserve">UN    </v>
          </cell>
          <cell r="D8919">
            <v>608.88</v>
          </cell>
        </row>
        <row r="8920">
          <cell r="A8920">
            <v>34805</v>
          </cell>
          <cell r="B8920" t="str">
            <v>JANELA DE CORRER, ACO, BATENTE/REQUADRO DE 6 A 14 CM, QUADRICULADA, PINT ANTICORROSIVA, SEM VIDRO, SEM BANDEIRA, 4 FLS, 120  X 150 CM (A X L)</v>
          </cell>
          <cell r="C8920" t="str">
            <v xml:space="preserve">M2    </v>
          </cell>
          <cell r="D8920">
            <v>455.7</v>
          </cell>
        </row>
        <row r="8921">
          <cell r="A8921">
            <v>34803</v>
          </cell>
          <cell r="B8921" t="str">
            <v>JANELA DE CORRER, ACO, BATENTE/REQUADRO DE 6 A 14 CM, QUADRICULADA, PINT ANTICORROSIVA, SEM VIDRO, SEM BANDEIRA, 4 FLS, 120  X 200 CM (A X L)</v>
          </cell>
          <cell r="C8921" t="str">
            <v xml:space="preserve">UN    </v>
          </cell>
          <cell r="D8921">
            <v>551.04</v>
          </cell>
        </row>
        <row r="8922">
          <cell r="A8922">
            <v>606</v>
          </cell>
          <cell r="B8922" t="str">
            <v>JANELA DE CORRER, ACO, BATENTE/REQUADRO DE 6 A 14 CM, QUADRICULADA, PINTURA ANTICORROSIVA, SEM VIDRO, BANDEIRA COM BASCULA, 4 FLS, 120  X 150 CM (A X L)</v>
          </cell>
          <cell r="C8922" t="str">
            <v xml:space="preserve">M2    </v>
          </cell>
          <cell r="D8922">
            <v>609.28</v>
          </cell>
        </row>
        <row r="8923">
          <cell r="A8923">
            <v>11227</v>
          </cell>
          <cell r="B8923" t="str">
            <v>JANELA DE CORRER, ACO, BATENTE/REQUADRO DE 6 A 14 CM, SEM  DIVISAO, PINT ANTICORROSIVA, SEM VIDRO, BANDEIRA COM BASCULA, 4 FLS, 120  X 200 CM (A X L)</v>
          </cell>
          <cell r="C8923" t="str">
            <v xml:space="preserve">UN    </v>
          </cell>
          <cell r="D8923">
            <v>645.32000000000005</v>
          </cell>
        </row>
        <row r="8924">
          <cell r="A8924">
            <v>11193</v>
          </cell>
          <cell r="B8924" t="str">
            <v>JANELA DE CORRER, ACO, BATENTE/REQUADRO DE 6 A 14 CM, VENEZIANA, PINT ANTICORROSIVA, PINT ACABAMENTO, COM VIDRO, 6 FLS, 120  X 150 CM (A X L)</v>
          </cell>
          <cell r="C8924" t="str">
            <v xml:space="preserve">M2    </v>
          </cell>
          <cell r="D8924">
            <v>617.75</v>
          </cell>
        </row>
        <row r="8925">
          <cell r="A8925">
            <v>11194</v>
          </cell>
          <cell r="B8925" t="str">
            <v>JANELA DE CORRER, ACO, BATENTE/REQUADRO DE 6 A 14 CM, VENEZIANA, PINT ANTICORROSIVA, SEM VIDRO, 6 FLS, 120  X 150 CM (A X L)</v>
          </cell>
          <cell r="C8925" t="str">
            <v xml:space="preserve">M2    </v>
          </cell>
          <cell r="D8925">
            <v>556.21</v>
          </cell>
        </row>
        <row r="8926">
          <cell r="A8926">
            <v>605</v>
          </cell>
          <cell r="B8926" t="str">
            <v>JANELA DE CORRER, ACO, COM BATENTE/REQUADRO DE 6 A 14 CM, SEM DIVISAO, PINT ANTICORROSIVA, PINT ACABAMENTO, COM VIDRO, SEM BANDEIRA, COM GRADE, 4 FLS, 100  X 120 CM (A X L)</v>
          </cell>
          <cell r="C8926" t="str">
            <v xml:space="preserve">M2    </v>
          </cell>
          <cell r="D8926">
            <v>698.54</v>
          </cell>
        </row>
        <row r="8927">
          <cell r="A8927">
            <v>11197</v>
          </cell>
          <cell r="B8927" t="str">
            <v>JANELA DE CORRER, ACO, COM BATENTE/REQUADRO DE 6 A 14 CM, SEM DIVISAO, PINT ANTICORROSIVA, PINT ACABAMENTO, COM VIDRO, SEM BANDEIRA, 2 FLS, 120  X 150 CM (A X L)</v>
          </cell>
          <cell r="C8927" t="str">
            <v xml:space="preserve">UN    </v>
          </cell>
          <cell r="D8927">
            <v>846.01</v>
          </cell>
        </row>
        <row r="8928">
          <cell r="A8928">
            <v>40659</v>
          </cell>
          <cell r="B892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28" t="str">
            <v xml:space="preserve">M2    </v>
          </cell>
          <cell r="D8928">
            <v>729.29</v>
          </cell>
        </row>
        <row r="8929">
          <cell r="A8929">
            <v>40660</v>
          </cell>
          <cell r="B892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29" t="str">
            <v xml:space="preserve">M2    </v>
          </cell>
          <cell r="D8929">
            <v>924.29</v>
          </cell>
        </row>
        <row r="8930">
          <cell r="A8930">
            <v>40661</v>
          </cell>
          <cell r="B893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30" t="str">
            <v xml:space="preserve">M2    </v>
          </cell>
          <cell r="D8930">
            <v>568.28</v>
          </cell>
        </row>
        <row r="8931">
          <cell r="A8931">
            <v>3421</v>
          </cell>
          <cell r="B8931" t="str">
            <v>JANELA EM MADEIRA CEDRINHO/ ANGELIM COMERCIAL/ CURUPIXA/ CUMARU OU EQUIVALENTE DA REGIAO, CAIXA DO BATENTE/MARCO *10* CM, 2 FOLHAS DE ABRIR TIPO VENEZIANA E 2 FOLHAS GUILHOTINA PARA VIDRO, COM GUARNICAO/ALIZAR, COM FERRAGENS (SEM VIDRO E SEM ACABAMENTO)</v>
          </cell>
          <cell r="C8931" t="str">
            <v xml:space="preserve">M2    </v>
          </cell>
          <cell r="D8931">
            <v>572.63</v>
          </cell>
        </row>
        <row r="8932">
          <cell r="A8932">
            <v>599</v>
          </cell>
          <cell r="B8932" t="str">
            <v>JANELA FIXA EM ALUMINIO, 60  X 80 CM (A X L), BATENTE/REQUADRO DE 3 A 14 CM, COM VIDRO, SEM GUARNICAO/ALIZAR</v>
          </cell>
          <cell r="C8932" t="str">
            <v xml:space="preserve">M2    </v>
          </cell>
          <cell r="D8932">
            <v>255.64</v>
          </cell>
        </row>
        <row r="8933">
          <cell r="A8933">
            <v>34380</v>
          </cell>
          <cell r="B8933" t="str">
            <v>JANELA FIXA EM ALUMINIO, 60 X 80 CM (A X L), BATENTE/REQUADRO DE 3 A 14 CM, COM VIDRO, SEM GUARNICAO/ALIZAR</v>
          </cell>
          <cell r="C8933" t="str">
            <v xml:space="preserve">UN    </v>
          </cell>
          <cell r="D8933">
            <v>132.58000000000001</v>
          </cell>
        </row>
        <row r="8934">
          <cell r="A8934">
            <v>34381</v>
          </cell>
          <cell r="B8934" t="str">
            <v>JANELA MAXIM AR EM ALUMINIO, 80 X 60 CM (A X L), BATENTE/REQUADRO DE 4 A 14 CM, COM VIDRO, SEM GUARNICAO/ALIZAR</v>
          </cell>
          <cell r="C8934" t="str">
            <v xml:space="preserve">UN    </v>
          </cell>
          <cell r="D8934">
            <v>172.78</v>
          </cell>
        </row>
        <row r="8935">
          <cell r="A8935">
            <v>601</v>
          </cell>
          <cell r="B8935" t="str">
            <v>JANELA MAXIM AR EM ALUMINIO, 80 X 60 CM (A X L), BATENTE/REQUADRO DE 4 A 14 CM, COM VIDRO, SEM GUARNICAO/ALIZAR</v>
          </cell>
          <cell r="C8935" t="str">
            <v xml:space="preserve">M2    </v>
          </cell>
          <cell r="D8935">
            <v>344.86</v>
          </cell>
        </row>
        <row r="8936">
          <cell r="A8936">
            <v>3423</v>
          </cell>
          <cell r="B8936" t="str">
            <v>JANELA MAXIM AR EM MADEIRA CEDRINHO/ ANGELIM COMERCIAL/ CURUPIXA/ CUMARU OU EQUIVALENTE DA REGIAO, CAIXA DO BATENTE/MARCO *10* CM, 1 FOLHA  PARA VIDRO, COM GUARNICAO/ALIZAR, COM FERRAGENS, (SEM VIDRO E SEM ACABAMENTO)</v>
          </cell>
          <cell r="C8936" t="str">
            <v xml:space="preserve">M2    </v>
          </cell>
          <cell r="D8936">
            <v>807.54</v>
          </cell>
        </row>
        <row r="8937">
          <cell r="A8937">
            <v>34797</v>
          </cell>
          <cell r="B8937" t="str">
            <v>JANELA MAXIMO AR, ACO, BATENTE / REQUADRO DE 6 A 14 CM, PINT ANTICORROSIVA, SEM VIDRO, COM GRADE, 1 FL, 60  X 80 CM (A X L)</v>
          </cell>
          <cell r="C8937" t="str">
            <v xml:space="preserve">UN    </v>
          </cell>
          <cell r="D8937">
            <v>344.8</v>
          </cell>
        </row>
        <row r="8938">
          <cell r="A8938">
            <v>624</v>
          </cell>
          <cell r="B8938" t="str">
            <v>JANELA MAXIMO AR, ACO, BATENTE/REQUADRO DE 6 A 14 CM, PINT ANTICORROSIVA, SEM VIDRO, COM GRADE, 1 FL, 60  X 80 CM (A X L)</v>
          </cell>
          <cell r="C8938" t="str">
            <v xml:space="preserve">M2    </v>
          </cell>
          <cell r="D8938">
            <v>718.34</v>
          </cell>
        </row>
        <row r="8939">
          <cell r="A8939">
            <v>623</v>
          </cell>
          <cell r="B8939" t="str">
            <v>JANELA MAXIMO AR, ACO, BATENTE/REQUADRO DE 6 A 14 CM, PINT ANTICORROSIVA, SEM VIDRO, SEM GRADE, 1 FL, 60  X 80 CM (A X L)</v>
          </cell>
          <cell r="C8939" t="str">
            <v xml:space="preserve">M2    </v>
          </cell>
          <cell r="D8939">
            <v>269.74</v>
          </cell>
        </row>
        <row r="8940">
          <cell r="A8940">
            <v>25964</v>
          </cell>
          <cell r="B8940" t="str">
            <v>JARDINEIRO</v>
          </cell>
          <cell r="C8940" t="str">
            <v xml:space="preserve">H     </v>
          </cell>
          <cell r="D8940">
            <v>14.04</v>
          </cell>
        </row>
        <row r="8941">
          <cell r="A8941">
            <v>41077</v>
          </cell>
          <cell r="B8941" t="str">
            <v>JARDINEIRO (MENSALISTA)</v>
          </cell>
          <cell r="C8941" t="str">
            <v xml:space="preserve">MES   </v>
          </cell>
          <cell r="D8941">
            <v>2486.0300000000002</v>
          </cell>
        </row>
        <row r="8942">
          <cell r="A8942">
            <v>20159</v>
          </cell>
          <cell r="B8942" t="str">
            <v>JOELHO COM VISITA, PVC SERIE R, 90 GRAUS, 100 X 75 MM, PARA ESGOTO PREDIAL</v>
          </cell>
          <cell r="C8942" t="str">
            <v xml:space="preserve">UN    </v>
          </cell>
          <cell r="D8942">
            <v>30.89</v>
          </cell>
        </row>
        <row r="8943">
          <cell r="A8943">
            <v>37963</v>
          </cell>
          <cell r="B8943" t="str">
            <v>JOELHO CPVC, SOLDAVEL, 45 GRAUS, 15 MM, PARA AGUA QUENTE</v>
          </cell>
          <cell r="C8943" t="str">
            <v xml:space="preserve">UN    </v>
          </cell>
          <cell r="D8943">
            <v>2.52</v>
          </cell>
        </row>
        <row r="8944">
          <cell r="A8944">
            <v>37964</v>
          </cell>
          <cell r="B8944" t="str">
            <v>JOELHO CPVC, SOLDAVEL, 45 GRAUS, 22 MM, PARA AGUA QUENTE</v>
          </cell>
          <cell r="C8944" t="str">
            <v xml:space="preserve">UN    </v>
          </cell>
          <cell r="D8944">
            <v>4.21</v>
          </cell>
        </row>
        <row r="8945">
          <cell r="A8945">
            <v>37965</v>
          </cell>
          <cell r="B8945" t="str">
            <v>JOELHO CPVC, SOLDAVEL, 45 GRAUS, 28 MM, PARA AGUA QUENTE</v>
          </cell>
          <cell r="C8945" t="str">
            <v xml:space="preserve">UN    </v>
          </cell>
          <cell r="D8945">
            <v>6.1</v>
          </cell>
        </row>
        <row r="8946">
          <cell r="A8946">
            <v>37966</v>
          </cell>
          <cell r="B8946" t="str">
            <v>JOELHO CPVC, SOLDAVEL, 45 GRAUS, 35 MM, PARA AGUA QUENTE</v>
          </cell>
          <cell r="C8946" t="str">
            <v xml:space="preserve">UN    </v>
          </cell>
          <cell r="D8946">
            <v>11.06</v>
          </cell>
        </row>
        <row r="8947">
          <cell r="A8947">
            <v>37967</v>
          </cell>
          <cell r="B8947" t="str">
            <v>JOELHO CPVC, SOLDAVEL, 45 GRAUS, 42 MM, PARA AGUA QUENTE</v>
          </cell>
          <cell r="C8947" t="str">
            <v xml:space="preserve">UN    </v>
          </cell>
          <cell r="D8947">
            <v>17.739999999999998</v>
          </cell>
        </row>
        <row r="8948">
          <cell r="A8948">
            <v>37968</v>
          </cell>
          <cell r="B8948" t="str">
            <v>JOELHO CPVC, SOLDAVEL, 45 GRAUS, 54 MM, PARA AGUA QUENTE</v>
          </cell>
          <cell r="C8948" t="str">
            <v xml:space="preserve">UN    </v>
          </cell>
          <cell r="D8948">
            <v>38.9</v>
          </cell>
        </row>
        <row r="8949">
          <cell r="A8949">
            <v>37969</v>
          </cell>
          <cell r="B8949" t="str">
            <v>JOELHO CPVC, SOLDAVEL, 45 GRAUS, 73 MM, PARA AGUA QUENTE</v>
          </cell>
          <cell r="C8949" t="str">
            <v xml:space="preserve">UN    </v>
          </cell>
          <cell r="D8949">
            <v>103.93</v>
          </cell>
        </row>
        <row r="8950">
          <cell r="A8950">
            <v>37970</v>
          </cell>
          <cell r="B8950" t="str">
            <v>JOELHO CPVC, SOLDAVEL, 45 GRAUS, 89 MM, PARA AGUA QUENTE</v>
          </cell>
          <cell r="C8950" t="str">
            <v xml:space="preserve">UN    </v>
          </cell>
          <cell r="D8950">
            <v>121.24</v>
          </cell>
        </row>
        <row r="8951">
          <cell r="A8951">
            <v>21118</v>
          </cell>
          <cell r="B8951" t="str">
            <v>JOELHO CPVC, SOLDAVEL, 90 GRAUS, 15 MM, PARA AGUA QUENTE</v>
          </cell>
          <cell r="C8951" t="str">
            <v xml:space="preserve">UN    </v>
          </cell>
          <cell r="D8951">
            <v>1.91</v>
          </cell>
        </row>
        <row r="8952">
          <cell r="A8952">
            <v>37956</v>
          </cell>
          <cell r="B8952" t="str">
            <v>JOELHO CPVC, SOLDAVEL, 90 GRAUS, 22 MM, PARA AGUA QUENTE</v>
          </cell>
          <cell r="C8952" t="str">
            <v xml:space="preserve">UN    </v>
          </cell>
          <cell r="D8952">
            <v>3.02</v>
          </cell>
        </row>
        <row r="8953">
          <cell r="A8953">
            <v>37957</v>
          </cell>
          <cell r="B8953" t="str">
            <v>JOELHO CPVC, SOLDAVEL, 90 GRAUS, 28 MM, PARA AGUA QUENTE</v>
          </cell>
          <cell r="C8953" t="str">
            <v xml:space="preserve">UN    </v>
          </cell>
          <cell r="D8953">
            <v>6.38</v>
          </cell>
        </row>
        <row r="8954">
          <cell r="A8954">
            <v>37958</v>
          </cell>
          <cell r="B8954" t="str">
            <v>JOELHO CPVC, SOLDAVEL, 90 GRAUS, 35 MM, PARA AGUA QUENTE</v>
          </cell>
          <cell r="C8954" t="str">
            <v xml:space="preserve">UN    </v>
          </cell>
          <cell r="D8954">
            <v>11.06</v>
          </cell>
        </row>
        <row r="8955">
          <cell r="A8955">
            <v>37959</v>
          </cell>
          <cell r="B8955" t="str">
            <v>JOELHO CPVC, SOLDAVEL, 90 GRAUS, 42 MM, PARA AGUA QUENTE</v>
          </cell>
          <cell r="C8955" t="str">
            <v xml:space="preserve">UN    </v>
          </cell>
          <cell r="D8955">
            <v>17.739999999999998</v>
          </cell>
        </row>
        <row r="8956">
          <cell r="A8956">
            <v>37960</v>
          </cell>
          <cell r="B8956" t="str">
            <v>JOELHO CPVC, SOLDAVEL, 90 GRAUS, 54 MM, PARA AGUA QUENTE</v>
          </cell>
          <cell r="C8956" t="str">
            <v xml:space="preserve">UN    </v>
          </cell>
          <cell r="D8956">
            <v>38.200000000000003</v>
          </cell>
        </row>
        <row r="8957">
          <cell r="A8957">
            <v>37961</v>
          </cell>
          <cell r="B8957" t="str">
            <v>JOELHO CPVC, SOLDAVEL, 90 GRAUS, 73 MM, PARA AGUA QUENTE</v>
          </cell>
          <cell r="C8957" t="str">
            <v xml:space="preserve">UN    </v>
          </cell>
          <cell r="D8957">
            <v>101.35</v>
          </cell>
        </row>
        <row r="8958">
          <cell r="A8958">
            <v>37962</v>
          </cell>
          <cell r="B8958" t="str">
            <v>JOELHO CPVC, SOLDAVEL, 90 GRAUS, 89 MM, PARA AGUA QUENTE</v>
          </cell>
          <cell r="C8958" t="str">
            <v xml:space="preserve">UN    </v>
          </cell>
          <cell r="D8958">
            <v>117.76</v>
          </cell>
        </row>
        <row r="8959">
          <cell r="A8959">
            <v>3533</v>
          </cell>
          <cell r="B8959" t="str">
            <v>JOELHO DE REDUCAO, PVC SOLDAVEL, 90 GRAUS,  25 MM X 20 MM, PARA AGUA FRIA PREDIAL</v>
          </cell>
          <cell r="C8959" t="str">
            <v xml:space="preserve">UN    </v>
          </cell>
          <cell r="D8959">
            <v>1.52</v>
          </cell>
        </row>
        <row r="8960">
          <cell r="A8960">
            <v>3538</v>
          </cell>
          <cell r="B8960" t="str">
            <v>JOELHO DE REDUCAO, PVC SOLDAVEL, 90 GRAUS,  32 MM X 25 MM, PARA AGUA FRIA PREDIAL</v>
          </cell>
          <cell r="C8960" t="str">
            <v xml:space="preserve">UN    </v>
          </cell>
          <cell r="D8960">
            <v>2.63</v>
          </cell>
        </row>
        <row r="8961">
          <cell r="A8961">
            <v>3497</v>
          </cell>
          <cell r="B8961" t="str">
            <v>JOELHO DE REDUCAO, PVC, ROSCAVEL COM BUCHA DE LATAO, 90 GRAUS,  3/4" X 1/2", PARA AGUA FRIA PREDIAL</v>
          </cell>
          <cell r="C8961" t="str">
            <v xml:space="preserve">UN    </v>
          </cell>
          <cell r="D8961">
            <v>9.84</v>
          </cell>
        </row>
        <row r="8962">
          <cell r="A8962">
            <v>3498</v>
          </cell>
          <cell r="B8962" t="str">
            <v>JOELHO DE REDUCAO, PVC, ROSCAVEL, 90 GRAUS, 1" X 3/4", PARA AGUA FRIA PREDIAL</v>
          </cell>
          <cell r="C8962" t="str">
            <v xml:space="preserve">UN    </v>
          </cell>
          <cell r="D8962">
            <v>3.12</v>
          </cell>
        </row>
        <row r="8963">
          <cell r="A8963">
            <v>3496</v>
          </cell>
          <cell r="B8963" t="str">
            <v>JOELHO DE REDUCAO, PVC, ROSCAVEL, 90 GRAUS, 3/4" X 1/2", PARA AGUA FRIA PREDIAL</v>
          </cell>
          <cell r="C8963" t="str">
            <v xml:space="preserve">UN    </v>
          </cell>
          <cell r="D8963">
            <v>2.52</v>
          </cell>
        </row>
        <row r="8964">
          <cell r="A8964">
            <v>38429</v>
          </cell>
          <cell r="B8964" t="str">
            <v>JOELHO DE TRANSICAO, CPVC, SOLDAVEL, 90 GRAUS, 15 MM X 1/2", PARA AGUA QUENTE</v>
          </cell>
          <cell r="C8964" t="str">
            <v xml:space="preserve">UN    </v>
          </cell>
          <cell r="D8964">
            <v>6.45</v>
          </cell>
        </row>
        <row r="8965">
          <cell r="A8965">
            <v>38431</v>
          </cell>
          <cell r="B8965" t="str">
            <v>JOELHO DE TRANSICAO, CPVC, SOLDAVEL, 90 GRAUS, 22 MM X 1/2", PARA AGUA QUENTE</v>
          </cell>
          <cell r="C8965" t="str">
            <v xml:space="preserve">UN    </v>
          </cell>
          <cell r="D8965">
            <v>10.220000000000001</v>
          </cell>
        </row>
        <row r="8966">
          <cell r="A8966">
            <v>38430</v>
          </cell>
          <cell r="B8966" t="str">
            <v>JOELHO DE TRANSICAO, CPVC, SOLDAVEL, 90 GRAUS, 22 MM X 3/4", PARA AGUA QUENTE</v>
          </cell>
          <cell r="C8966" t="str">
            <v xml:space="preserve">UN    </v>
          </cell>
          <cell r="D8966">
            <v>13.06</v>
          </cell>
        </row>
        <row r="8967">
          <cell r="A8967">
            <v>36348</v>
          </cell>
          <cell r="B8967" t="str">
            <v>JOELHO PPR 45 GRAUS, SOLDAVEL,  DN 20 MM, PARA AGUA QUENTE PREDIAL</v>
          </cell>
          <cell r="C8967" t="str">
            <v xml:space="preserve">UN    </v>
          </cell>
          <cell r="D8967">
            <v>0.92</v>
          </cell>
        </row>
        <row r="8968">
          <cell r="A8968">
            <v>36349</v>
          </cell>
          <cell r="B8968" t="str">
            <v>JOELHO PPR 45 GRAUS, SOLDAVEL, DN 25 MM, PARA AGUA QUENTE PREDIAL</v>
          </cell>
          <cell r="C8968" t="str">
            <v xml:space="preserve">UN    </v>
          </cell>
          <cell r="D8968">
            <v>1.39</v>
          </cell>
        </row>
        <row r="8969">
          <cell r="A8969">
            <v>38433</v>
          </cell>
          <cell r="B8969" t="str">
            <v>JOELHO PPR, 45 GRAUS, SOLDAVEL, DN 32 MM, PARA AGUA QUENTE PREDIAL</v>
          </cell>
          <cell r="C8969" t="str">
            <v xml:space="preserve">UN    </v>
          </cell>
          <cell r="D8969">
            <v>2.57</v>
          </cell>
        </row>
        <row r="8970">
          <cell r="A8970">
            <v>38440</v>
          </cell>
          <cell r="B8970" t="str">
            <v>JOELHO PPR, 90 GRAUS, SOLDAVEL, DN 110 MM, PARA AGUA QUENTE PREDIAL</v>
          </cell>
          <cell r="C8970" t="str">
            <v xml:space="preserve">UN    </v>
          </cell>
          <cell r="D8970">
            <v>88.74</v>
          </cell>
        </row>
        <row r="8971">
          <cell r="A8971">
            <v>36359</v>
          </cell>
          <cell r="B8971" t="str">
            <v>JOELHO PPR, 90 GRAUS, SOLDAVEL, DN 20 MM, PARA AGUA QUENTE PREDIAL</v>
          </cell>
          <cell r="C8971" t="str">
            <v xml:space="preserve">UN    </v>
          </cell>
          <cell r="D8971">
            <v>1.1000000000000001</v>
          </cell>
        </row>
        <row r="8972">
          <cell r="A8972">
            <v>36360</v>
          </cell>
          <cell r="B8972" t="str">
            <v>JOELHO PPR, 90 GRAUS, SOLDAVEL, DN 25 MM, PARA AGUA QUENTE PREDIAL</v>
          </cell>
          <cell r="C8972" t="str">
            <v xml:space="preserve">UN    </v>
          </cell>
          <cell r="D8972">
            <v>1.7</v>
          </cell>
        </row>
        <row r="8973">
          <cell r="A8973">
            <v>38434</v>
          </cell>
          <cell r="B8973" t="str">
            <v>JOELHO PPR, 90 GRAUS, SOLDAVEL, DN 32 MM, PARA AGUA QUENTE PREDIAL</v>
          </cell>
          <cell r="C8973" t="str">
            <v xml:space="preserve">UN    </v>
          </cell>
          <cell r="D8973">
            <v>2.6</v>
          </cell>
        </row>
        <row r="8974">
          <cell r="A8974">
            <v>38435</v>
          </cell>
          <cell r="B8974" t="str">
            <v>JOELHO PPR, 90 GRAUS, SOLDAVEL, DN 40 MM, PARA AGUA QUENTE PREDIAL</v>
          </cell>
          <cell r="C8974" t="str">
            <v xml:space="preserve">UN    </v>
          </cell>
          <cell r="D8974">
            <v>4.95</v>
          </cell>
        </row>
        <row r="8975">
          <cell r="A8975">
            <v>38436</v>
          </cell>
          <cell r="B8975" t="str">
            <v>JOELHO PPR, 90 GRAUS, SOLDAVEL, DN 50 MM, PARA AGUA QUENTE PREDIAL</v>
          </cell>
          <cell r="C8975" t="str">
            <v xml:space="preserve">UN    </v>
          </cell>
          <cell r="D8975">
            <v>10.23</v>
          </cell>
        </row>
        <row r="8976">
          <cell r="A8976">
            <v>38437</v>
          </cell>
          <cell r="B8976" t="str">
            <v>JOELHO PPR, 90 GRAUS, SOLDAVEL, DN 63 MM, PARA AGUA QUENTE PREDIAL</v>
          </cell>
          <cell r="C8976" t="str">
            <v xml:space="preserve">UN    </v>
          </cell>
          <cell r="D8976">
            <v>15.36</v>
          </cell>
        </row>
        <row r="8977">
          <cell r="A8977">
            <v>38438</v>
          </cell>
          <cell r="B8977" t="str">
            <v>JOELHO PPR, 90 GRAUS, SOLDAVEL, DN 75 MM, PARA AGUA QUENTE PREDIAL</v>
          </cell>
          <cell r="C8977" t="str">
            <v xml:space="preserve">UN    </v>
          </cell>
          <cell r="D8977">
            <v>38.82</v>
          </cell>
        </row>
        <row r="8978">
          <cell r="A8978">
            <v>38439</v>
          </cell>
          <cell r="B8978" t="str">
            <v>JOELHO PPR, 90 GRAUS, SOLDAVEL, DN 90 MM, PARA AGUA QUENTE PREDIAL</v>
          </cell>
          <cell r="C8978" t="str">
            <v xml:space="preserve">UN    </v>
          </cell>
          <cell r="D8978">
            <v>59.17</v>
          </cell>
        </row>
        <row r="8979">
          <cell r="A8979">
            <v>10836</v>
          </cell>
          <cell r="B8979" t="str">
            <v>JOELHO PVC COM VISITA, 90 GRAUS, DN 100 X 50 MM, SERIE NORMAL, PARA ESGOTO PREDIAL</v>
          </cell>
          <cell r="C8979" t="str">
            <v xml:space="preserve">UN    </v>
          </cell>
          <cell r="D8979">
            <v>10.83</v>
          </cell>
        </row>
        <row r="8980">
          <cell r="A8980">
            <v>20128</v>
          </cell>
          <cell r="B8980" t="str">
            <v>JOELHO PVC LEVE, 45 GRAUS, DN 150 MM, PARA ESGOTO PREDIAL</v>
          </cell>
          <cell r="C8980" t="str">
            <v xml:space="preserve">UN    </v>
          </cell>
          <cell r="D8980">
            <v>31.73</v>
          </cell>
        </row>
        <row r="8981">
          <cell r="A8981">
            <v>20131</v>
          </cell>
          <cell r="B8981" t="str">
            <v>JOELHO PVC LEVE, 90 GRAUS, DN 150 MM, PARA ESGOTO PREDIAL</v>
          </cell>
          <cell r="C8981" t="str">
            <v xml:space="preserve">UN    </v>
          </cell>
          <cell r="D8981">
            <v>28.96</v>
          </cell>
        </row>
        <row r="8982">
          <cell r="A8982">
            <v>3521</v>
          </cell>
          <cell r="B8982" t="str">
            <v>JOELHO PVC,  SOLDAVEL COM ROSCA, 90 GRAUS, 20 MM X 1/2", PARA AGUA FRIA PREDIAL</v>
          </cell>
          <cell r="C8982" t="str">
            <v xml:space="preserve">UN    </v>
          </cell>
          <cell r="D8982">
            <v>1.33</v>
          </cell>
        </row>
        <row r="8983">
          <cell r="A8983">
            <v>3531</v>
          </cell>
          <cell r="B8983" t="str">
            <v>JOELHO PVC,  SOLDAVEL COM ROSCA, 90 GRAUS, 25 MM X 1/2", PARA AGUA FRIA PREDIAL</v>
          </cell>
          <cell r="C8983" t="str">
            <v xml:space="preserve">UN    </v>
          </cell>
          <cell r="D8983">
            <v>1.5</v>
          </cell>
        </row>
        <row r="8984">
          <cell r="A8984">
            <v>3522</v>
          </cell>
          <cell r="B8984" t="str">
            <v>JOELHO PVC,  SOLDAVEL COM ROSCA, 90 GRAUS, 25 MM X 3/4", PARA AGUA FRIA PREDIAL</v>
          </cell>
          <cell r="C8984" t="str">
            <v xml:space="preserve">UN    </v>
          </cell>
          <cell r="D8984">
            <v>2.23</v>
          </cell>
        </row>
        <row r="8985">
          <cell r="A8985">
            <v>3527</v>
          </cell>
          <cell r="B8985" t="str">
            <v>JOELHO PVC,  SOLDAVEL COM ROSCA, 90 GRAUS, 32 MM X 3/4", PARA AGUA FRIA PREDIAL</v>
          </cell>
          <cell r="C8985" t="str">
            <v xml:space="preserve">UN    </v>
          </cell>
          <cell r="D8985">
            <v>7.68</v>
          </cell>
        </row>
        <row r="8986">
          <cell r="A8986">
            <v>10835</v>
          </cell>
          <cell r="B8986" t="str">
            <v>JOELHO PVC, COM BOLSA E ANEL, 90 GRAUS, DN 40 X *38* MM, SERIE NORMAL, PARA ESGOTO PREDIAL</v>
          </cell>
          <cell r="C8986" t="str">
            <v xml:space="preserve">UN    </v>
          </cell>
          <cell r="D8986">
            <v>2.2599999999999998</v>
          </cell>
        </row>
        <row r="8987">
          <cell r="A8987">
            <v>3475</v>
          </cell>
          <cell r="B8987" t="str">
            <v>JOELHO PVC, ROSCAVEL, 45 GRAUS, 1/2", PARA AGUA FRIA PREDIAL</v>
          </cell>
          <cell r="C8987" t="str">
            <v xml:space="preserve">UN    </v>
          </cell>
          <cell r="D8987">
            <v>2.58</v>
          </cell>
        </row>
        <row r="8988">
          <cell r="A8988">
            <v>3485</v>
          </cell>
          <cell r="B8988" t="str">
            <v>JOELHO PVC, ROSCAVEL, 45 GRAUS, 1", PARA AGUA FRIA PREDIAL</v>
          </cell>
          <cell r="C8988" t="str">
            <v xml:space="preserve">UN    </v>
          </cell>
          <cell r="D8988">
            <v>8.25</v>
          </cell>
        </row>
        <row r="8989">
          <cell r="A8989">
            <v>3534</v>
          </cell>
          <cell r="B8989" t="str">
            <v>JOELHO PVC, ROSCAVEL, 45 GRAUS, 3/4", PARA AGUA FRIA PREDIAL</v>
          </cell>
          <cell r="C8989" t="str">
            <v xml:space="preserve">UN    </v>
          </cell>
          <cell r="D8989">
            <v>3.26</v>
          </cell>
        </row>
        <row r="8990">
          <cell r="A8990">
            <v>3543</v>
          </cell>
          <cell r="B8990" t="str">
            <v>JOELHO PVC, ROSCAVEL, 90 GRAUS, 1/2", PARA AGUA FRIA PREDIAL</v>
          </cell>
          <cell r="C8990" t="str">
            <v xml:space="preserve">UN    </v>
          </cell>
          <cell r="D8990">
            <v>1.64</v>
          </cell>
        </row>
        <row r="8991">
          <cell r="A8991">
            <v>3482</v>
          </cell>
          <cell r="B8991" t="str">
            <v>JOELHO PVC, ROSCAVEL, 90 GRAUS, 1", PARA AGUA FRIA PREDIAL</v>
          </cell>
          <cell r="C8991" t="str">
            <v xml:space="preserve">UN    </v>
          </cell>
          <cell r="D8991">
            <v>4.1399999999999997</v>
          </cell>
        </row>
        <row r="8992">
          <cell r="A8992">
            <v>3505</v>
          </cell>
          <cell r="B8992" t="str">
            <v>JOELHO PVC, ROSCAVEL, 90 GRAUS, 3/4", PARA AGUA FRIA PREDIAL</v>
          </cell>
          <cell r="C8992" t="str">
            <v xml:space="preserve">UN    </v>
          </cell>
          <cell r="D8992">
            <v>2.35</v>
          </cell>
        </row>
        <row r="8993">
          <cell r="A8993">
            <v>3516</v>
          </cell>
          <cell r="B8993" t="str">
            <v>JOELHO PVC, SOLDAVEL, BB, 45 GRAUS, DN 40 MM, PARA ESGOTO PREDIAL</v>
          </cell>
          <cell r="C8993" t="str">
            <v xml:space="preserve">UN    </v>
          </cell>
          <cell r="D8993">
            <v>0.59</v>
          </cell>
        </row>
        <row r="8994">
          <cell r="A8994">
            <v>3517</v>
          </cell>
          <cell r="B8994" t="str">
            <v>JOELHO PVC, SOLDAVEL, BB, 90 GRAUS, DN 40 MM, PARA ESGOTO PREDIAL</v>
          </cell>
          <cell r="C8994" t="str">
            <v xml:space="preserve">UN    </v>
          </cell>
          <cell r="D8994">
            <v>2.0699999999999998</v>
          </cell>
        </row>
        <row r="8995">
          <cell r="A8995">
            <v>3515</v>
          </cell>
          <cell r="B8995" t="str">
            <v>JOELHO PVC, SOLDAVEL, COM BUCHA DE LATAO, 90 GRAUS, 20 MM X 1/2", PARA AGUA FRIA PREDIAL</v>
          </cell>
          <cell r="C8995" t="str">
            <v xml:space="preserve">UN    </v>
          </cell>
          <cell r="D8995">
            <v>3.81</v>
          </cell>
        </row>
        <row r="8996">
          <cell r="A8996">
            <v>20147</v>
          </cell>
          <cell r="B8996" t="str">
            <v>JOELHO PVC, SOLDAVEL, COM BUCHA DE LATAO, 90 GRAUS, 25 MM X 1/2", PARA AGUA FRIA PREDIAL</v>
          </cell>
          <cell r="C8996" t="str">
            <v xml:space="preserve">UN    </v>
          </cell>
          <cell r="D8996">
            <v>4.0999999999999996</v>
          </cell>
        </row>
        <row r="8997">
          <cell r="A8997">
            <v>3524</v>
          </cell>
          <cell r="B8997" t="str">
            <v>JOELHO PVC, SOLDAVEL, COM BUCHA DE LATAO, 90 GRAUS, 25 MM X 3/4", PARA AGUA FRIA PREDIAL</v>
          </cell>
          <cell r="C8997" t="str">
            <v xml:space="preserve">UN    </v>
          </cell>
          <cell r="D8997">
            <v>4.8600000000000003</v>
          </cell>
        </row>
        <row r="8998">
          <cell r="A8998">
            <v>3532</v>
          </cell>
          <cell r="B8998" t="str">
            <v>JOELHO PVC, SOLDAVEL, COM BUCHA DE LATAO, 90 GRAUS, 32 MM X 3/4", PARA AGUA FRIA PREDIAL</v>
          </cell>
          <cell r="C8998" t="str">
            <v xml:space="preserve">UN    </v>
          </cell>
          <cell r="D8998">
            <v>8.89</v>
          </cell>
        </row>
        <row r="8999">
          <cell r="A8999">
            <v>3528</v>
          </cell>
          <cell r="B8999" t="str">
            <v>JOELHO PVC, SOLDAVEL, PB, 45 GRAUS, DN 100 MM, PARA ESGOTO PREDIAL</v>
          </cell>
          <cell r="C8999" t="str">
            <v xml:space="preserve">UN    </v>
          </cell>
          <cell r="D8999">
            <v>4.67</v>
          </cell>
        </row>
        <row r="9000">
          <cell r="A9000">
            <v>37952</v>
          </cell>
          <cell r="B9000" t="str">
            <v>JOELHO PVC, SOLDAVEL, PB, 45 GRAUS, DN 150 MM, PARA ESGOTO PREDIAL</v>
          </cell>
          <cell r="C9000" t="str">
            <v xml:space="preserve">UN    </v>
          </cell>
          <cell r="D9000">
            <v>33.270000000000003</v>
          </cell>
        </row>
        <row r="9001">
          <cell r="A9001">
            <v>37951</v>
          </cell>
          <cell r="B9001" t="str">
            <v>JOELHO PVC, SOLDAVEL, PB, 45 GRAUS, DN 40 MM, PARA ESGOTO PREDIAL</v>
          </cell>
          <cell r="C9001" t="str">
            <v xml:space="preserve">UN    </v>
          </cell>
          <cell r="D9001">
            <v>1.21</v>
          </cell>
        </row>
        <row r="9002">
          <cell r="A9002">
            <v>3518</v>
          </cell>
          <cell r="B9002" t="str">
            <v>JOELHO PVC, SOLDAVEL, PB, 45 GRAUS, DN 50 MM, PARA ESGOTO PREDIAL</v>
          </cell>
          <cell r="C9002" t="str">
            <v xml:space="preserve">UN    </v>
          </cell>
          <cell r="D9002">
            <v>1.77</v>
          </cell>
        </row>
        <row r="9003">
          <cell r="A9003">
            <v>3519</v>
          </cell>
          <cell r="B9003" t="str">
            <v>JOELHO PVC, SOLDAVEL, PB, 45 GRAUS, DN 75 MM, PARA ESGOTO PREDIAL</v>
          </cell>
          <cell r="C9003" t="str">
            <v xml:space="preserve">UN    </v>
          </cell>
          <cell r="D9003">
            <v>4.1900000000000004</v>
          </cell>
        </row>
        <row r="9004">
          <cell r="A9004">
            <v>3520</v>
          </cell>
          <cell r="B9004" t="str">
            <v>JOELHO PVC, SOLDAVEL, PB, 90 GRAUS, DN 100 MM, PARA ESGOTO PREDIAL</v>
          </cell>
          <cell r="C9004" t="str">
            <v xml:space="preserve">UN    </v>
          </cell>
          <cell r="D9004">
            <v>4.7</v>
          </cell>
        </row>
        <row r="9005">
          <cell r="A9005">
            <v>37950</v>
          </cell>
          <cell r="B9005" t="str">
            <v>JOELHO PVC, SOLDAVEL, PB, 90 GRAUS, DN 150 MM, PARA ESGOTO PREDIAL</v>
          </cell>
          <cell r="C9005" t="str">
            <v xml:space="preserve">UN    </v>
          </cell>
          <cell r="D9005">
            <v>28.96</v>
          </cell>
        </row>
        <row r="9006">
          <cell r="A9006">
            <v>37949</v>
          </cell>
          <cell r="B9006" t="str">
            <v>JOELHO PVC, SOLDAVEL, PB, 90 GRAUS, DN 40 MM, PARA ESGOTO PREDIAL</v>
          </cell>
          <cell r="C9006" t="str">
            <v xml:space="preserve">UN    </v>
          </cell>
          <cell r="D9006">
            <v>1.06</v>
          </cell>
        </row>
        <row r="9007">
          <cell r="A9007">
            <v>3526</v>
          </cell>
          <cell r="B9007" t="str">
            <v>JOELHO PVC, SOLDAVEL, PB, 90 GRAUS, DN 50 MM, PARA ESGOTO PREDIAL</v>
          </cell>
          <cell r="C9007" t="str">
            <v xml:space="preserve">UN    </v>
          </cell>
          <cell r="D9007">
            <v>1.42</v>
          </cell>
        </row>
        <row r="9008">
          <cell r="A9008">
            <v>3509</v>
          </cell>
          <cell r="B9008" t="str">
            <v>JOELHO PVC, SOLDAVEL, PB, 90 GRAUS, DN 75 MM, PARA ESGOTO PREDIAL</v>
          </cell>
          <cell r="C9008" t="str">
            <v xml:space="preserve">UN    </v>
          </cell>
          <cell r="D9008">
            <v>3.7</v>
          </cell>
        </row>
        <row r="9009">
          <cell r="A9009">
            <v>3530</v>
          </cell>
          <cell r="B9009" t="str">
            <v>JOELHO PVC, SOLDAVEL, 90 GRAUS, 110 MM, PARA AGUA FRIA PREDIAL</v>
          </cell>
          <cell r="C9009" t="str">
            <v xml:space="preserve">UN    </v>
          </cell>
          <cell r="D9009">
            <v>153.1</v>
          </cell>
        </row>
        <row r="9010">
          <cell r="A9010">
            <v>3542</v>
          </cell>
          <cell r="B9010" t="str">
            <v>JOELHO PVC, SOLDAVEL, 90 GRAUS, 20 MM, PARA AGUA FRIA PREDIAL</v>
          </cell>
          <cell r="C9010" t="str">
            <v xml:space="preserve">UN    </v>
          </cell>
          <cell r="D9010">
            <v>0.35</v>
          </cell>
        </row>
        <row r="9011">
          <cell r="A9011">
            <v>3529</v>
          </cell>
          <cell r="B9011" t="str">
            <v>JOELHO PVC, SOLDAVEL, 90 GRAUS, 25 MM, PARA AGUA FRIA PREDIAL</v>
          </cell>
          <cell r="C9011" t="str">
            <v xml:space="preserve">UN    </v>
          </cell>
          <cell r="D9011">
            <v>0.49</v>
          </cell>
        </row>
        <row r="9012">
          <cell r="A9012">
            <v>3536</v>
          </cell>
          <cell r="B9012" t="str">
            <v>JOELHO PVC, SOLDAVEL, 90 GRAUS, 32 MM, PARA AGUA FRIA PREDIAL</v>
          </cell>
          <cell r="C9012" t="str">
            <v xml:space="preserve">UN    </v>
          </cell>
          <cell r="D9012">
            <v>1.46</v>
          </cell>
        </row>
        <row r="9013">
          <cell r="A9013">
            <v>3535</v>
          </cell>
          <cell r="B9013" t="str">
            <v>JOELHO PVC, SOLDAVEL, 90 GRAUS, 40 MM, PARA AGUA FRIA PREDIAL</v>
          </cell>
          <cell r="C9013" t="str">
            <v xml:space="preserve">UN    </v>
          </cell>
          <cell r="D9013">
            <v>3.47</v>
          </cell>
        </row>
        <row r="9014">
          <cell r="A9014">
            <v>3540</v>
          </cell>
          <cell r="B9014" t="str">
            <v>JOELHO PVC, SOLDAVEL, 90 GRAUS, 50 MM, PARA AGUA FRIA PREDIAL</v>
          </cell>
          <cell r="C9014" t="str">
            <v xml:space="preserve">UN    </v>
          </cell>
          <cell r="D9014">
            <v>3.76</v>
          </cell>
        </row>
        <row r="9015">
          <cell r="A9015">
            <v>3539</v>
          </cell>
          <cell r="B9015" t="str">
            <v>JOELHO PVC, SOLDAVEL, 90 GRAUS, 60 MM, PARA AGUA FRIA PREDIAL</v>
          </cell>
          <cell r="C9015" t="str">
            <v xml:space="preserve">UN    </v>
          </cell>
          <cell r="D9015">
            <v>16.329999999999998</v>
          </cell>
        </row>
        <row r="9016">
          <cell r="A9016">
            <v>3513</v>
          </cell>
          <cell r="B9016" t="str">
            <v>JOELHO PVC, SOLDAVEL, 90 GRAUS, 85 MM, PARA AGUA FRIA PREDIAL</v>
          </cell>
          <cell r="C9016" t="str">
            <v xml:space="preserve">UN    </v>
          </cell>
          <cell r="D9016">
            <v>72.58</v>
          </cell>
        </row>
        <row r="9017">
          <cell r="A9017">
            <v>3492</v>
          </cell>
          <cell r="B9017" t="str">
            <v>JOELHO PVC, 45 GRAUS, ROSCAVEL,  1 1/2", AGUA FRIA PREDIAL</v>
          </cell>
          <cell r="C9017" t="str">
            <v xml:space="preserve">UN    </v>
          </cell>
          <cell r="D9017">
            <v>13.97</v>
          </cell>
        </row>
        <row r="9018">
          <cell r="A9018">
            <v>3491</v>
          </cell>
          <cell r="B9018" t="str">
            <v>JOELHO PVC, 45 GRAUS, ROSCAVEL, 1 1/4",  AGUA FRIA PREDIAL</v>
          </cell>
          <cell r="C9018" t="str">
            <v xml:space="preserve">UN    </v>
          </cell>
          <cell r="D9018">
            <v>7.96</v>
          </cell>
        </row>
        <row r="9019">
          <cell r="A9019">
            <v>3493</v>
          </cell>
          <cell r="B9019" t="str">
            <v>JOELHO PVC, 45 GRAUS, ROSCAVEL, 2", AGUA FRIA PREDIAL</v>
          </cell>
          <cell r="C9019" t="str">
            <v xml:space="preserve">UN    </v>
          </cell>
          <cell r="D9019">
            <v>19.100000000000001</v>
          </cell>
        </row>
        <row r="9020">
          <cell r="A9020">
            <v>12628</v>
          </cell>
          <cell r="B9020" t="str">
            <v>JOELHO PVC, 60 GRAUS, DIAMETRO ENTRE 80 E 100 MM, PARA DRENAGEM PLUVIAL PREDIAL</v>
          </cell>
          <cell r="C9020" t="str">
            <v xml:space="preserve">UN    </v>
          </cell>
          <cell r="D9020">
            <v>6.91</v>
          </cell>
        </row>
        <row r="9021">
          <cell r="A9021">
            <v>12629</v>
          </cell>
          <cell r="B9021" t="str">
            <v>JOELHO PVC, 90 GRAUS, DIAMETRO ENTRE 80 E 100 MM, PARA DRENAGEM PLUVIAL PREDIAL</v>
          </cell>
          <cell r="C9021" t="str">
            <v xml:space="preserve">UN    </v>
          </cell>
          <cell r="D9021">
            <v>7.49</v>
          </cell>
        </row>
        <row r="9022">
          <cell r="A9022">
            <v>3481</v>
          </cell>
          <cell r="B9022" t="str">
            <v>JOELHO PVC, 90 GRAUS, ROSCAVEL, 1 1/2",  AGUA FRIA PREDIAL</v>
          </cell>
          <cell r="C9022" t="str">
            <v xml:space="preserve">UN    </v>
          </cell>
          <cell r="D9022">
            <v>9.67</v>
          </cell>
        </row>
        <row r="9023">
          <cell r="A9023">
            <v>3510</v>
          </cell>
          <cell r="B9023" t="str">
            <v>JOELHO PVC, 90 GRAUS, ROSCAVEL, 1 1/4", AGUA FRIA PREDIAL</v>
          </cell>
          <cell r="C9023" t="str">
            <v xml:space="preserve">UN    </v>
          </cell>
          <cell r="D9023">
            <v>9.0399999999999991</v>
          </cell>
        </row>
        <row r="9024">
          <cell r="A9024">
            <v>3508</v>
          </cell>
          <cell r="B9024" t="str">
            <v>JOELHO PVC, 90 GRAUS, ROSCAVEL, 2", AGUA FRIA PREDIAL</v>
          </cell>
          <cell r="C9024" t="str">
            <v xml:space="preserve">UN    </v>
          </cell>
          <cell r="D9024">
            <v>23.64</v>
          </cell>
        </row>
        <row r="9025">
          <cell r="A9025">
            <v>38939</v>
          </cell>
          <cell r="B9025" t="str">
            <v>JOELHO ROSCA FEMEA MOVEL, METALICO, PARA CONEXAO COM ANEL DESLIZANTE EM TUBO PEX, DN 16 MM X 1/2"</v>
          </cell>
          <cell r="C9025" t="str">
            <v xml:space="preserve">UN    </v>
          </cell>
          <cell r="D9025">
            <v>10.69</v>
          </cell>
        </row>
        <row r="9026">
          <cell r="A9026">
            <v>38940</v>
          </cell>
          <cell r="B9026" t="str">
            <v>JOELHO ROSCA FEMEA MOVEL, METALICO, PARA CONEXAO COM ANEL DESLIZANTE EM TUBO PEX, DN 20 MM X 1/2"</v>
          </cell>
          <cell r="C9026" t="str">
            <v xml:space="preserve">UN    </v>
          </cell>
          <cell r="D9026">
            <v>16.309999999999999</v>
          </cell>
        </row>
        <row r="9027">
          <cell r="A9027">
            <v>38941</v>
          </cell>
          <cell r="B9027" t="str">
            <v>JOELHO ROSCA FEMEA MOVEL, METALICO, PARA CONEXAO COM ANEL DESLIZANTE EM TUBO PEX, DN 20 MM X 3/4"</v>
          </cell>
          <cell r="C9027" t="str">
            <v xml:space="preserve">UN    </v>
          </cell>
          <cell r="D9027">
            <v>19.27</v>
          </cell>
        </row>
        <row r="9028">
          <cell r="A9028">
            <v>38942</v>
          </cell>
          <cell r="B9028" t="str">
            <v>JOELHO ROSCA FEMEA MOVEL, METALICO, PARA CONEXAO COM ANEL DESLIZANTE EM TUBO PEX, DN 25 MM X 3/4"</v>
          </cell>
          <cell r="C9028" t="str">
            <v xml:space="preserve">UN    </v>
          </cell>
          <cell r="D9028">
            <v>21.59</v>
          </cell>
        </row>
        <row r="9029">
          <cell r="A9029">
            <v>38987</v>
          </cell>
          <cell r="B9029" t="str">
            <v>JOELHO 45 GRAUS, PPR, SOLDAVEL, F/ F, DN 40 MM, PARA AQUA QUENTE E FRIA PREDIAL</v>
          </cell>
          <cell r="C9029" t="str">
            <v xml:space="preserve">UN    </v>
          </cell>
          <cell r="D9029">
            <v>4.5999999999999996</v>
          </cell>
        </row>
        <row r="9030">
          <cell r="A9030">
            <v>38988</v>
          </cell>
          <cell r="B9030" t="str">
            <v>JOELHO 45 GRAUS, PPR, SOLDAVEL, F/ F, DN 50 MM, PARA AQUA QUENTE E FRIA PREDIAL</v>
          </cell>
          <cell r="C9030" t="str">
            <v xml:space="preserve">UN    </v>
          </cell>
          <cell r="D9030">
            <v>10.7</v>
          </cell>
        </row>
        <row r="9031">
          <cell r="A9031">
            <v>38989</v>
          </cell>
          <cell r="B9031" t="str">
            <v>JOELHO 45 GRAUS, PPR, SOLDAVEL, F/ F, DN 63 MM, PARA AQUA QUENTE E FRIA PREDIAL</v>
          </cell>
          <cell r="C9031" t="str">
            <v xml:space="preserve">UN    </v>
          </cell>
          <cell r="D9031">
            <v>14.21</v>
          </cell>
        </row>
        <row r="9032">
          <cell r="A9032">
            <v>38990</v>
          </cell>
          <cell r="B9032" t="str">
            <v>JOELHO 45 GRAUS, PPR, SOLDAVEL, F/ F, DN 75 MM, PARA AQUA QUENTE E FRIA PREDIAL</v>
          </cell>
          <cell r="C9032" t="str">
            <v xml:space="preserve">UN    </v>
          </cell>
          <cell r="D9032">
            <v>37.47</v>
          </cell>
        </row>
        <row r="9033">
          <cell r="A9033">
            <v>38991</v>
          </cell>
          <cell r="B9033" t="str">
            <v>JOELHO 45 GRAUS, PPR, SOLDAVEL, F/ F, DN 90 MM, PARA AQUA QUENTE E FRIA PREDIAL</v>
          </cell>
          <cell r="C9033" t="str">
            <v xml:space="preserve">UN    </v>
          </cell>
          <cell r="D9033">
            <v>75.709999999999994</v>
          </cell>
        </row>
        <row r="9034">
          <cell r="A9034">
            <v>38913</v>
          </cell>
          <cell r="B9034" t="str">
            <v>JOELHO 90 GRAUS, METALICO, PARA CONEXAO COM ANEL DESLIZANTE EM TUBO PEX, DN 16 MM</v>
          </cell>
          <cell r="C9034" t="str">
            <v xml:space="preserve">UN    </v>
          </cell>
          <cell r="D9034">
            <v>9.91</v>
          </cell>
        </row>
        <row r="9035">
          <cell r="A9035">
            <v>38914</v>
          </cell>
          <cell r="B9035" t="str">
            <v>JOELHO 90 GRAUS, METALICO, PARA CONEXAO COM ANEL DESLIZANTE EM TUBO PEX, DN 20 MM</v>
          </cell>
          <cell r="C9035" t="str">
            <v xml:space="preserve">UN    </v>
          </cell>
          <cell r="D9035">
            <v>11.5</v>
          </cell>
        </row>
        <row r="9036">
          <cell r="A9036">
            <v>38915</v>
          </cell>
          <cell r="B9036" t="str">
            <v>JOELHO 90 GRAUS, METALICO, PARA CONEXAO COM ANEL DESLIZANTE EM TUBO PEX, DN 25 MM</v>
          </cell>
          <cell r="C9036" t="str">
            <v xml:space="preserve">UN    </v>
          </cell>
          <cell r="D9036">
            <v>19.97</v>
          </cell>
        </row>
        <row r="9037">
          <cell r="A9037">
            <v>38916</v>
          </cell>
          <cell r="B9037" t="str">
            <v>JOELHO 90 GRAUS, METALICO, PARA CONEXAO COM ANEL DESLIZANTE EM TUBO PEX, DN 32 MM</v>
          </cell>
          <cell r="C9037" t="str">
            <v xml:space="preserve">UN    </v>
          </cell>
          <cell r="D9037">
            <v>26.35</v>
          </cell>
        </row>
        <row r="9038">
          <cell r="A9038">
            <v>39300</v>
          </cell>
          <cell r="B9038" t="str">
            <v>JOELHO 90 GRAUS, PLASTICO, PARA CONEXAO COM CRIMPAGEM EM TUBO PEX, DN 16 MM</v>
          </cell>
          <cell r="C9038" t="str">
            <v xml:space="preserve">UN    </v>
          </cell>
          <cell r="D9038">
            <v>8.9600000000000009</v>
          </cell>
        </row>
        <row r="9039">
          <cell r="A9039">
            <v>39301</v>
          </cell>
          <cell r="B9039" t="str">
            <v>JOELHO 90 GRAUS, PLASTICO, PARA CONEXAO COM CRIMPAGEM EM TUBO PEX, DN 20 MM</v>
          </cell>
          <cell r="C9039" t="str">
            <v xml:space="preserve">UN    </v>
          </cell>
          <cell r="D9039">
            <v>12.43</v>
          </cell>
        </row>
        <row r="9040">
          <cell r="A9040">
            <v>39302</v>
          </cell>
          <cell r="B9040" t="str">
            <v>JOELHO 90 GRAUS, PLASTICO, PARA CONEXAO COM CRIMPAGEM EM TUBO PEX, DN 25 MM</v>
          </cell>
          <cell r="C9040" t="str">
            <v xml:space="preserve">UN    </v>
          </cell>
          <cell r="D9040">
            <v>15.62</v>
          </cell>
        </row>
        <row r="9041">
          <cell r="A9041">
            <v>39303</v>
          </cell>
          <cell r="B9041" t="str">
            <v>JOELHO 90 GRAUS, PLASTICO, PARA CONEXAO COM CRIMPAGEM EM TUBO PEX, DN 32 MM</v>
          </cell>
          <cell r="C9041" t="str">
            <v xml:space="preserve">UN    </v>
          </cell>
          <cell r="D9041">
            <v>27.46</v>
          </cell>
        </row>
        <row r="9042">
          <cell r="A9042">
            <v>38923</v>
          </cell>
          <cell r="B9042" t="str">
            <v>JOELHO 90 GRAUS, ROSCA FEMEA TERMINAL, METALICO, PARA CONEXAO COM ANEL DESLIZANTE EM TUBO PEX, DN 16 MM X 1/2"</v>
          </cell>
          <cell r="C9042" t="str">
            <v xml:space="preserve">UN    </v>
          </cell>
          <cell r="D9042">
            <v>8.74</v>
          </cell>
        </row>
        <row r="9043">
          <cell r="A9043">
            <v>38925</v>
          </cell>
          <cell r="B9043" t="str">
            <v>JOELHO 90 GRAUS, ROSCA FEMEA TERMINAL, METALICO, PARA CONEXAO COM ANEL DESLIZANTE EM TUBO PEX, DN 20 MM X 1/2"</v>
          </cell>
          <cell r="C9043" t="str">
            <v xml:space="preserve">UN    </v>
          </cell>
          <cell r="D9043">
            <v>9.4</v>
          </cell>
        </row>
        <row r="9044">
          <cell r="A9044">
            <v>38926</v>
          </cell>
          <cell r="B9044" t="str">
            <v>JOELHO 90 GRAUS, ROSCA FEMEA TERMINAL, METALICO, PARA CONEXAO COM ANEL DESLIZANTE EM TUBO PEX, DN 20 MM X 3/4"</v>
          </cell>
          <cell r="C9044" t="str">
            <v xml:space="preserve">UN    </v>
          </cell>
          <cell r="D9044">
            <v>13.42</v>
          </cell>
        </row>
        <row r="9045">
          <cell r="A9045">
            <v>38927</v>
          </cell>
          <cell r="B9045" t="str">
            <v>JOELHO 90 GRAUS, ROSCA FEMEA TERMINAL, METALICO, PARA CONEXAO COM ANEL DESLIZANTE EM TUBO PEX, DN 25 MM X 3/4"</v>
          </cell>
          <cell r="C9045" t="str">
            <v xml:space="preserve">UN    </v>
          </cell>
          <cell r="D9045">
            <v>14.36</v>
          </cell>
        </row>
        <row r="9046">
          <cell r="A9046">
            <v>39304</v>
          </cell>
          <cell r="B9046" t="str">
            <v>JOELHO 90 GRAUS, ROSCA FEMEA TERMINAL, PLASTICO, PARA CONEXAO COM CRIMPAGEM EM TUBO PEX, DN 16 MM X 1/2"</v>
          </cell>
          <cell r="C9046" t="str">
            <v xml:space="preserve">UN    </v>
          </cell>
          <cell r="D9046">
            <v>11.06</v>
          </cell>
        </row>
        <row r="9047">
          <cell r="A9047">
            <v>38924</v>
          </cell>
          <cell r="B9047" t="str">
            <v>JOELHO 90 GRAUS, ROSCA FEMEA TERMINAL, PLASTICO, PARA CONEXAO COM CRIMPAGEM EM TUBO PEX, DN 16 MM X 3/4"</v>
          </cell>
          <cell r="C9047" t="str">
            <v xml:space="preserve">UN    </v>
          </cell>
          <cell r="D9047">
            <v>15.76</v>
          </cell>
        </row>
        <row r="9048">
          <cell r="A9048">
            <v>39305</v>
          </cell>
          <cell r="B9048" t="str">
            <v>JOELHO 90 GRAUS, ROSCA FEMEA TERMINAL, PLASTICO, PARA CONEXAO COM CRIMPAGEM EM TUBO PEX, DN 20 MM X 1/2"</v>
          </cell>
          <cell r="C9048" t="str">
            <v xml:space="preserve">UN    </v>
          </cell>
          <cell r="D9048">
            <v>14.48</v>
          </cell>
        </row>
        <row r="9049">
          <cell r="A9049">
            <v>39306</v>
          </cell>
          <cell r="B9049" t="str">
            <v>JOELHO 90 GRAUS, ROSCA FEMEA TERMINAL, PLASTICO, PARA CONEXAO COM CRIMPAGEM EM TUBO PEX, DN 20 MM X 3/4"</v>
          </cell>
          <cell r="C9049" t="str">
            <v xml:space="preserve">UN    </v>
          </cell>
          <cell r="D9049">
            <v>18.12</v>
          </cell>
        </row>
        <row r="9050">
          <cell r="A9050">
            <v>38928</v>
          </cell>
          <cell r="B9050" t="str">
            <v>JOELHO 90 GRAUS, ROSCA FEMEA TERMINAL, PLASTICO, PARA CONEXAO COM CRIMPAGEM EM TUBO PEX, DN 25 MM X 1/2"</v>
          </cell>
          <cell r="C9050" t="str">
            <v xml:space="preserve">UN    </v>
          </cell>
          <cell r="D9050">
            <v>15.91</v>
          </cell>
        </row>
        <row r="9051">
          <cell r="A9051">
            <v>38929</v>
          </cell>
          <cell r="B9051" t="str">
            <v>JOELHO 90 GRAUS, ROSCA FEMEA TERMINAL, PLASTICO, PARA CONEXAO COM CRIMPAGEM EM TUBO PEX, DN 25 MM X 1"</v>
          </cell>
          <cell r="C9051" t="str">
            <v xml:space="preserve">UN    </v>
          </cell>
          <cell r="D9051">
            <v>28.22</v>
          </cell>
        </row>
        <row r="9052">
          <cell r="A9052">
            <v>39307</v>
          </cell>
          <cell r="B9052" t="str">
            <v>JOELHO 90 GRAUS, ROSCA FEMEA TERMINAL, PLASTICO, PARA CONEXAO COM CRIMPAGEM EM TUBO PEX, DN 25 MM X 3/4"</v>
          </cell>
          <cell r="C9052" t="str">
            <v xml:space="preserve">UN    </v>
          </cell>
          <cell r="D9052">
            <v>20.85</v>
          </cell>
        </row>
        <row r="9053">
          <cell r="A9053">
            <v>38930</v>
          </cell>
          <cell r="B9053" t="str">
            <v>JOELHO 90 GRAUS, ROSCA FEMEA TERMINAL, PLASTICO, PARA CONEXAO COM CRIMPAGEM EM TUBO PEX, DN 32 MM X 1"</v>
          </cell>
          <cell r="C9053" t="str">
            <v xml:space="preserve">UN    </v>
          </cell>
          <cell r="D9053">
            <v>35.450000000000003</v>
          </cell>
        </row>
        <row r="9054">
          <cell r="A9054">
            <v>38931</v>
          </cell>
          <cell r="B9054" t="str">
            <v>JOELHO 90 GRAUS, ROSCA MACHO TERMINAL, METALICO, PARA CONEXAO COM ANEL DESLIZANTE EM TUBO PEX, DN 16 MM X 1/2"</v>
          </cell>
          <cell r="C9054" t="str">
            <v xml:space="preserve">UN    </v>
          </cell>
          <cell r="D9054">
            <v>8.92</v>
          </cell>
        </row>
        <row r="9055">
          <cell r="A9055">
            <v>38932</v>
          </cell>
          <cell r="B9055" t="str">
            <v>JOELHO 90 GRAUS, ROSCA MACHO TERMINAL, METALICO, PARA CONEXAO COM ANEL DESLIZANTE EM TUBO PEX, DN 20 MM X 1/2"</v>
          </cell>
          <cell r="C9055" t="str">
            <v xml:space="preserve">UN    </v>
          </cell>
          <cell r="D9055">
            <v>9.01</v>
          </cell>
        </row>
        <row r="9056">
          <cell r="A9056">
            <v>38934</v>
          </cell>
          <cell r="B9056" t="str">
            <v>JOELHO 90 GRAUS, ROSCA MACHO TERMINAL, METALICO, PARA CONEXAO COM ANEL DESLIZANTE EM TUBO PEX, DN 20 MM X 3/4"</v>
          </cell>
          <cell r="C9056" t="str">
            <v xml:space="preserve">UN    </v>
          </cell>
          <cell r="D9056">
            <v>13.32</v>
          </cell>
        </row>
        <row r="9057">
          <cell r="A9057">
            <v>38935</v>
          </cell>
          <cell r="B9057" t="str">
            <v>JOELHO 90 GRAUS, ROSCA MACHO TERMINAL, METALICO, PARA CONEXAO COM ANEL DESLIZANTE EM TUBO PEX, DN 25 MM X 3/4"</v>
          </cell>
          <cell r="C9057" t="str">
            <v xml:space="preserve">UN    </v>
          </cell>
          <cell r="D9057">
            <v>14.26</v>
          </cell>
        </row>
        <row r="9058">
          <cell r="A9058">
            <v>38936</v>
          </cell>
          <cell r="B9058" t="str">
            <v>JOELHO 90 GRAUS, ROSCA MACHO TERMINAL, PLASTICO, PARA CONEXAO COM CRIMPAGEM EM TUBO PEX, DN 25 MM X 1/2"</v>
          </cell>
          <cell r="C9058" t="str">
            <v xml:space="preserve">UN    </v>
          </cell>
          <cell r="D9058">
            <v>15.27</v>
          </cell>
        </row>
        <row r="9059">
          <cell r="A9059">
            <v>38937</v>
          </cell>
          <cell r="B9059" t="str">
            <v>JOELHO 90 GRAUS, ROSCA MACHO TERMINAL, PLASTICO, PARA CONEXAO COM CRIMPAGEM EM TUBO PEX, DN 25 MM X 1"</v>
          </cell>
          <cell r="C9059" t="str">
            <v xml:space="preserve">UN    </v>
          </cell>
          <cell r="D9059">
            <v>18.61</v>
          </cell>
        </row>
        <row r="9060">
          <cell r="A9060">
            <v>38938</v>
          </cell>
          <cell r="B9060" t="str">
            <v>JOELHO 90 GRAUS, ROSCA MACHO TERMINAL, PLASTICO, PARA CONEXAO COM CRIMPAGEM EM TUBO PEX, DN 32 MM X 1"</v>
          </cell>
          <cell r="C9060" t="str">
            <v xml:space="preserve">UN    </v>
          </cell>
          <cell r="D9060">
            <v>27.67</v>
          </cell>
        </row>
        <row r="9061">
          <cell r="A9061">
            <v>3489</v>
          </cell>
          <cell r="B9061" t="str">
            <v>JOELHO, PVC COM ROSCA E BUCHA LATAO, 90 GRAUS,  3/4", PARA AGUA FRIA PREDIAL</v>
          </cell>
          <cell r="C9061" t="str">
            <v xml:space="preserve">UN    </v>
          </cell>
          <cell r="D9061">
            <v>8.93</v>
          </cell>
        </row>
        <row r="9062">
          <cell r="A9062">
            <v>20151</v>
          </cell>
          <cell r="B9062" t="str">
            <v>JOELHO, PVC SERIE R, 45 GRAUS, DN 100 MM, PARA ESGOTO PREDIAL</v>
          </cell>
          <cell r="C9062" t="str">
            <v xml:space="preserve">UN    </v>
          </cell>
          <cell r="D9062">
            <v>13.04</v>
          </cell>
        </row>
        <row r="9063">
          <cell r="A9063">
            <v>20152</v>
          </cell>
          <cell r="B9063" t="str">
            <v>JOELHO, PVC SERIE R, 45 GRAUS, DN 150 MM, PARA ESGOTO PREDIAL</v>
          </cell>
          <cell r="C9063" t="str">
            <v xml:space="preserve">UN    </v>
          </cell>
          <cell r="D9063">
            <v>45.39</v>
          </cell>
        </row>
        <row r="9064">
          <cell r="A9064">
            <v>20148</v>
          </cell>
          <cell r="B9064" t="str">
            <v>JOELHO, PVC SERIE R, 45 GRAUS, DN 40 MM, PARA ESGOTO PREDIAL</v>
          </cell>
          <cell r="C9064" t="str">
            <v xml:space="preserve">UN    </v>
          </cell>
          <cell r="D9064">
            <v>2.59</v>
          </cell>
        </row>
        <row r="9065">
          <cell r="A9065">
            <v>20149</v>
          </cell>
          <cell r="B9065" t="str">
            <v>JOELHO, PVC SERIE R, 45 GRAUS, DN 50 MM, PARA ESGOTO PREDIAL</v>
          </cell>
          <cell r="C9065" t="str">
            <v xml:space="preserve">UN    </v>
          </cell>
          <cell r="D9065">
            <v>4.01</v>
          </cell>
        </row>
        <row r="9066">
          <cell r="A9066">
            <v>20150</v>
          </cell>
          <cell r="B9066" t="str">
            <v>JOELHO, PVC SERIE R, 45 GRAUS, DN 75 MM, PARA ESGOTO PREDIAL</v>
          </cell>
          <cell r="C9066" t="str">
            <v xml:space="preserve">UN    </v>
          </cell>
          <cell r="D9066">
            <v>9.36</v>
          </cell>
        </row>
        <row r="9067">
          <cell r="A9067">
            <v>20157</v>
          </cell>
          <cell r="B9067" t="str">
            <v>JOELHO, PVC SERIE R, 90 GRAUS, DN 100 MM, PARA ESGOTO PREDIAL</v>
          </cell>
          <cell r="C9067" t="str">
            <v xml:space="preserve">UN    </v>
          </cell>
          <cell r="D9067">
            <v>17.600000000000001</v>
          </cell>
        </row>
        <row r="9068">
          <cell r="A9068">
            <v>20158</v>
          </cell>
          <cell r="B9068" t="str">
            <v>JOELHO, PVC SERIE R, 90 GRAUS, DN 150 MM, PARA ESGOTO PREDIAL</v>
          </cell>
          <cell r="C9068" t="str">
            <v xml:space="preserve">UN    </v>
          </cell>
          <cell r="D9068">
            <v>58.47</v>
          </cell>
        </row>
        <row r="9069">
          <cell r="A9069">
            <v>20154</v>
          </cell>
          <cell r="B9069" t="str">
            <v>JOELHO, PVC SERIE R, 90 GRAUS, DN 40 MM, PARA ESGOTO PREDIAL</v>
          </cell>
          <cell r="C9069" t="str">
            <v xml:space="preserve">UN    </v>
          </cell>
          <cell r="D9069">
            <v>3.33</v>
          </cell>
        </row>
        <row r="9070">
          <cell r="A9070">
            <v>20155</v>
          </cell>
          <cell r="B9070" t="str">
            <v>JOELHO, PVC SERIE R, 90 GRAUS, DN 50 MM, PARA ESGOTO PREDIAL</v>
          </cell>
          <cell r="C9070" t="str">
            <v xml:space="preserve">UN    </v>
          </cell>
          <cell r="D9070">
            <v>4.99</v>
          </cell>
        </row>
        <row r="9071">
          <cell r="A9071">
            <v>20156</v>
          </cell>
          <cell r="B9071" t="str">
            <v>JOELHO, PVC SERIE R, 90 GRAUS, DN 75 MM, PARA ESGOTO PREDIAL</v>
          </cell>
          <cell r="C9071" t="str">
            <v xml:space="preserve">UN    </v>
          </cell>
          <cell r="D9071">
            <v>11.23</v>
          </cell>
        </row>
        <row r="9072">
          <cell r="A9072">
            <v>3512</v>
          </cell>
          <cell r="B9072" t="str">
            <v>JOELHO, PVC SOLDAVEL, 45 GRAUS, 110 MM, PARA AGUA FRIA PREDIAL</v>
          </cell>
          <cell r="C9072" t="str">
            <v xml:space="preserve">UN    </v>
          </cell>
          <cell r="D9072">
            <v>140.01</v>
          </cell>
        </row>
        <row r="9073">
          <cell r="A9073">
            <v>3499</v>
          </cell>
          <cell r="B9073" t="str">
            <v>JOELHO, PVC SOLDAVEL, 45 GRAUS, 20 MM, PARA AGUA FRIA PREDIAL</v>
          </cell>
          <cell r="C9073" t="str">
            <v xml:space="preserve">UN    </v>
          </cell>
          <cell r="D9073">
            <v>0.59</v>
          </cell>
        </row>
        <row r="9074">
          <cell r="A9074">
            <v>3500</v>
          </cell>
          <cell r="B9074" t="str">
            <v>JOELHO, PVC SOLDAVEL, 45 GRAUS, 25 MM, PARA AGUA FRIA PREDIAL</v>
          </cell>
          <cell r="C9074" t="str">
            <v xml:space="preserve">UN    </v>
          </cell>
          <cell r="D9074">
            <v>1</v>
          </cell>
        </row>
        <row r="9075">
          <cell r="A9075">
            <v>3501</v>
          </cell>
          <cell r="B9075" t="str">
            <v>JOELHO, PVC SOLDAVEL, 45 GRAUS, 32 MM, PARA AGUA FRIA PREDIAL</v>
          </cell>
          <cell r="C9075" t="str">
            <v xml:space="preserve">UN    </v>
          </cell>
          <cell r="D9075">
            <v>2.9</v>
          </cell>
        </row>
        <row r="9076">
          <cell r="A9076">
            <v>3502</v>
          </cell>
          <cell r="B9076" t="str">
            <v>JOELHO, PVC SOLDAVEL, 45 GRAUS, 40 MM, PARA AGUA FRIA PREDIAL</v>
          </cell>
          <cell r="C9076" t="str">
            <v xml:space="preserve">UN    </v>
          </cell>
          <cell r="D9076">
            <v>4.13</v>
          </cell>
        </row>
        <row r="9077">
          <cell r="A9077">
            <v>3503</v>
          </cell>
          <cell r="B9077" t="str">
            <v>JOELHO, PVC SOLDAVEL, 45 GRAUS, 50 MM, PARA AGUA FRIA PREDIAL</v>
          </cell>
          <cell r="C9077" t="str">
            <v xml:space="preserve">UN    </v>
          </cell>
          <cell r="D9077">
            <v>4.95</v>
          </cell>
        </row>
        <row r="9078">
          <cell r="A9078">
            <v>3477</v>
          </cell>
          <cell r="B9078" t="str">
            <v>JOELHO, PVC SOLDAVEL, 45 GRAUS, 60 MM, PARA AGUA FRIA PREDIAL</v>
          </cell>
          <cell r="C9078" t="str">
            <v xml:space="preserve">UN    </v>
          </cell>
          <cell r="D9078">
            <v>19.16</v>
          </cell>
        </row>
        <row r="9079">
          <cell r="A9079">
            <v>3478</v>
          </cell>
          <cell r="B9079" t="str">
            <v>JOELHO, PVC SOLDAVEL, 45 GRAUS, 75 MM, PARA AGUA FRIA PREDIAL</v>
          </cell>
          <cell r="C9079" t="str">
            <v xml:space="preserve">UN    </v>
          </cell>
          <cell r="D9079">
            <v>44.04</v>
          </cell>
        </row>
        <row r="9080">
          <cell r="A9080">
            <v>3525</v>
          </cell>
          <cell r="B9080" t="str">
            <v>JOELHO, PVC SOLDAVEL, 45 GRAUS, 85 MM, PARA AGUA FRIA PREDIAL</v>
          </cell>
          <cell r="C9080" t="str">
            <v xml:space="preserve">UN    </v>
          </cell>
          <cell r="D9080">
            <v>52.24</v>
          </cell>
        </row>
        <row r="9081">
          <cell r="A9081">
            <v>3511</v>
          </cell>
          <cell r="B9081" t="str">
            <v>JOELHO, PVC SOLDAVEL, 90 GRAUS, 75 MM, PARA AGUA FRIA PREDIAL</v>
          </cell>
          <cell r="C9081" t="str">
            <v xml:space="preserve">UN    </v>
          </cell>
          <cell r="D9081">
            <v>61.3</v>
          </cell>
        </row>
        <row r="9082">
          <cell r="A9082">
            <v>38917</v>
          </cell>
          <cell r="B9082" t="str">
            <v>JOELHO, ROSCA FEMEA, COM BASE FIXA, METALICO, PARA CONEXAO COM ANEL DESLIZANTE EM TUBO PEX, DN 16 MM X 1/2"</v>
          </cell>
          <cell r="C9082" t="str">
            <v xml:space="preserve">UN    </v>
          </cell>
          <cell r="D9082">
            <v>8.5399999999999991</v>
          </cell>
        </row>
        <row r="9083">
          <cell r="A9083">
            <v>38919</v>
          </cell>
          <cell r="B9083" t="str">
            <v>JOELHO, ROSCA FEMEA, COM BASE FIXA, METALICO, PARA CONEXAO COM ANEL DESLIZANTE EM TUBO PEX, DN 20 MM X 1/2"</v>
          </cell>
          <cell r="C9083" t="str">
            <v xml:space="preserve">UN    </v>
          </cell>
          <cell r="D9083">
            <v>12.7</v>
          </cell>
        </row>
        <row r="9084">
          <cell r="A9084">
            <v>38922</v>
          </cell>
          <cell r="B9084" t="str">
            <v>JOELHO, ROSCA FEMEA, COM BASE FIXA, METALICO, PARA CONEXAO COM ANEL DESLIZANTE EM TUBO PEX, DN 25 MM X 3/4"</v>
          </cell>
          <cell r="C9084" t="str">
            <v xml:space="preserve">UN    </v>
          </cell>
          <cell r="D9084">
            <v>16.420000000000002</v>
          </cell>
        </row>
        <row r="9085">
          <cell r="A9085">
            <v>38921</v>
          </cell>
          <cell r="B9085" t="str">
            <v>JOELHO, ROSCA FEMEA, COM BASE FIXA, PLASTICO, PARA CONEXAO COM CRIMPAGEM EM TUBO PEX, DN 25 MM X 1/2"</v>
          </cell>
          <cell r="C9085" t="str">
            <v xml:space="preserve">UN    </v>
          </cell>
          <cell r="D9085">
            <v>20.3</v>
          </cell>
        </row>
        <row r="9086">
          <cell r="A9086">
            <v>38918</v>
          </cell>
          <cell r="B9086" t="str">
            <v>JOELHO, ROSCA FEMEA, COM BASE FIXA, PLASTICO, PARA CONEXAO POR CRIMPAGEM EM TUBO PEX, DN 16 MM X 3/4"</v>
          </cell>
          <cell r="C9086" t="str">
            <v xml:space="preserve">UN    </v>
          </cell>
          <cell r="D9086">
            <v>19.29</v>
          </cell>
        </row>
        <row r="9087">
          <cell r="A9087">
            <v>38920</v>
          </cell>
          <cell r="B9087" t="str">
            <v>JOELHO, ROSCA FEMEA, COM BASE FIXA, PLASTICO, PARA CONEXAO POR CRIMPAGEM EM TUBO PEX, DN 20 MM X 3/4"</v>
          </cell>
          <cell r="C9087" t="str">
            <v xml:space="preserve">UN    </v>
          </cell>
          <cell r="D9087">
            <v>24.11</v>
          </cell>
        </row>
        <row r="9088">
          <cell r="A9088">
            <v>3104</v>
          </cell>
          <cell r="B9088" t="str">
            <v>JOGO DE FERRAGENS CROMADAS P/ PORTA DE VIDRO TEMPERADO, UMA FOLHA COMPOSTA: DOBRADICA SUPERIOR (101) E INFERIOR (103),TRINCO (502), FECHADURA (520),CONTRA FECHADURA (531),COM CAPUCHINHO</v>
          </cell>
          <cell r="C9088" t="str">
            <v xml:space="preserve">CJ    </v>
          </cell>
          <cell r="D9088">
            <v>311.89999999999998</v>
          </cell>
        </row>
        <row r="9089">
          <cell r="A9089">
            <v>12032</v>
          </cell>
          <cell r="B9089" t="str">
            <v>JOGO DE TRANQUETA E ROSETA QUADRADA DE SOBREPOR SEM FUROS, EM LATAO CROMADO, *50 X 50* MM, PARA FECHADURA DE PORTA DE BANHEIRO</v>
          </cell>
          <cell r="C9089" t="str">
            <v xml:space="preserve">JG    </v>
          </cell>
          <cell r="D9089">
            <v>40.96</v>
          </cell>
        </row>
        <row r="9090">
          <cell r="A9090">
            <v>12030</v>
          </cell>
          <cell r="B9090" t="str">
            <v>JOGO DE TRANQUETA E ROSETA REDONDA DE SOBREPOR SEM FUROS, EM LATAO CROMADO, DIAMETRO *50* MM, PARA FECHADURA DE PORTA DE BANHEIRO</v>
          </cell>
          <cell r="C9090" t="str">
            <v xml:space="preserve">JG    </v>
          </cell>
          <cell r="D9090">
            <v>38.479999999999997</v>
          </cell>
        </row>
        <row r="9091">
          <cell r="A9091">
            <v>10908</v>
          </cell>
          <cell r="B9091" t="str">
            <v>JUNCAO DE REDUCAO INVERTIDA, PVC SOLDAVEL, 100 X 50 MM, SERIE NORMAL PARA ESGOTO PREDIAL</v>
          </cell>
          <cell r="C9091" t="str">
            <v xml:space="preserve">UN    </v>
          </cell>
          <cell r="D9091">
            <v>9.85</v>
          </cell>
        </row>
        <row r="9092">
          <cell r="A9092">
            <v>10909</v>
          </cell>
          <cell r="B9092" t="str">
            <v>JUNCAO DE REDUCAO INVERTIDA, PVC SOLDAVEL, 100 X 75 MM, SERIE NORMAL PARA ESGOTO PREDIAL</v>
          </cell>
          <cell r="C9092" t="str">
            <v xml:space="preserve">UN    </v>
          </cell>
          <cell r="D9092">
            <v>15.71</v>
          </cell>
        </row>
        <row r="9093">
          <cell r="A9093">
            <v>3669</v>
          </cell>
          <cell r="B9093" t="str">
            <v>JUNCAO DE REDUCAO INVERTIDA, PVC SOLDAVEL, 75 X 50 MM, SERIE NORMAL PARA ESGOTO PREDIAL</v>
          </cell>
          <cell r="C9093" t="str">
            <v xml:space="preserve">UN    </v>
          </cell>
          <cell r="D9093">
            <v>6.73</v>
          </cell>
        </row>
        <row r="9094">
          <cell r="A9094">
            <v>20138</v>
          </cell>
          <cell r="B9094" t="str">
            <v>JUNCAO DE REDUCAO SIMPLES, COM BOLSA PARA ANEL, PVC LEVE,  150 X 100 MM, PARA ESGOTO PREDIAL</v>
          </cell>
          <cell r="C9094" t="str">
            <v xml:space="preserve">UN    </v>
          </cell>
          <cell r="D9094">
            <v>33.450000000000003</v>
          </cell>
        </row>
        <row r="9095">
          <cell r="A9095">
            <v>20139</v>
          </cell>
          <cell r="B9095" t="str">
            <v>JUNCAO DUPLA, PVC SERIE R, DN 100 X 100 X 100 MM, PARA ESGOTO PREDIAL</v>
          </cell>
          <cell r="C9095" t="str">
            <v xml:space="preserve">UN    </v>
          </cell>
          <cell r="D9095">
            <v>56.2</v>
          </cell>
        </row>
        <row r="9096">
          <cell r="A9096">
            <v>3668</v>
          </cell>
          <cell r="B9096" t="str">
            <v>JUNCAO DUPLA, PVC SOLDAVEL, DN 100 X 100 X 100 MM , SERIE NORMAL PARA ESGOTO PREDIAL</v>
          </cell>
          <cell r="C9096" t="str">
            <v xml:space="preserve">UN    </v>
          </cell>
          <cell r="D9096">
            <v>22.28</v>
          </cell>
        </row>
        <row r="9097">
          <cell r="A9097">
            <v>3656</v>
          </cell>
          <cell r="B9097" t="str">
            <v>JUNCAO DUPLA, PVC SOLDAVEL, DN 75 X 75 X 75 MM , SERIE NORMAL PARA ESGOTO PREDIAL</v>
          </cell>
          <cell r="C9097" t="str">
            <v xml:space="preserve">UN    </v>
          </cell>
          <cell r="D9097">
            <v>11.04</v>
          </cell>
        </row>
        <row r="9098">
          <cell r="A9098">
            <v>10911</v>
          </cell>
          <cell r="B9098" t="str">
            <v>JUNCAO INVERTIDA, PVC SOLDAVEL, 75 X 75 MM, SERIE NORMAL PARA ESGOTO PREDIAL</v>
          </cell>
          <cell r="C9098" t="str">
            <v xml:space="preserve">UN    </v>
          </cell>
          <cell r="D9098">
            <v>12.26</v>
          </cell>
        </row>
        <row r="9099">
          <cell r="A9099">
            <v>3654</v>
          </cell>
          <cell r="B9099" t="str">
            <v>JUNCAO PVC  ROSCAVEL, 45 GRAUS, 1/2", PARA AGUA FRIA PREDIAL</v>
          </cell>
          <cell r="C9099" t="str">
            <v xml:space="preserve">UN    </v>
          </cell>
          <cell r="D9099">
            <v>3.11</v>
          </cell>
        </row>
        <row r="9100">
          <cell r="A9100">
            <v>3664</v>
          </cell>
          <cell r="B9100" t="str">
            <v>JUNCAO PVC  ROSCAVEL, 45 GRAUS, 3/4", PARA AGUA FRIA PREDIAL</v>
          </cell>
          <cell r="C9100" t="str">
            <v xml:space="preserve">UN    </v>
          </cell>
          <cell r="D9100">
            <v>3.86</v>
          </cell>
        </row>
        <row r="9101">
          <cell r="A9101">
            <v>3657</v>
          </cell>
          <cell r="B9101" t="str">
            <v>JUNCAO PVC, 45 GRAUS, ROSCAVEL, 1 1/4", AGUA FRIA PREDIAL</v>
          </cell>
          <cell r="C9101" t="str">
            <v xml:space="preserve">UN    </v>
          </cell>
          <cell r="D9101">
            <v>4.16</v>
          </cell>
        </row>
        <row r="9102">
          <cell r="A9102">
            <v>12625</v>
          </cell>
          <cell r="B9102" t="str">
            <v>JUNCAO PVC, 60 GRAUS, CIRCULAR,  DIAMETRO ENTRE 80 E 100 MM, PARA DRENAGEM PLUVIAL PREDIAL</v>
          </cell>
          <cell r="C9102" t="str">
            <v xml:space="preserve">UN    </v>
          </cell>
          <cell r="D9102">
            <v>9.4700000000000006</v>
          </cell>
        </row>
        <row r="9103">
          <cell r="A9103">
            <v>20136</v>
          </cell>
          <cell r="B9103" t="str">
            <v>JUNCAO SIMPLES, PVC LEVE, 150 MM, PARA ESGOTO PREDIAL</v>
          </cell>
          <cell r="C9103" t="str">
            <v xml:space="preserve">UN    </v>
          </cell>
          <cell r="D9103">
            <v>75.5</v>
          </cell>
        </row>
        <row r="9104">
          <cell r="A9104">
            <v>20144</v>
          </cell>
          <cell r="B9104" t="str">
            <v>JUNCAO SIMPLES, PVC SERIE R, DN 100 X 100 MM, PARA ESGOTO PREDIAL</v>
          </cell>
          <cell r="C9104" t="str">
            <v xml:space="preserve">UN    </v>
          </cell>
          <cell r="D9104">
            <v>33.159999999999997</v>
          </cell>
        </row>
        <row r="9105">
          <cell r="A9105">
            <v>20143</v>
          </cell>
          <cell r="B9105" t="str">
            <v>JUNCAO SIMPLES, PVC SERIE R, DN 100 X 75 MM, PARA ESGOTO PREDIAL</v>
          </cell>
          <cell r="C9105" t="str">
            <v xml:space="preserve">UN    </v>
          </cell>
          <cell r="D9105">
            <v>30.97</v>
          </cell>
        </row>
        <row r="9106">
          <cell r="A9106">
            <v>20145</v>
          </cell>
          <cell r="B9106" t="str">
            <v>JUNCAO SIMPLES, PVC SERIE R, DN 150 X 100 MM, PARA ESGOTO PREDIAL</v>
          </cell>
          <cell r="C9106" t="str">
            <v xml:space="preserve">UN    </v>
          </cell>
          <cell r="D9106">
            <v>87.89</v>
          </cell>
        </row>
        <row r="9107">
          <cell r="A9107">
            <v>20146</v>
          </cell>
          <cell r="B9107" t="str">
            <v>JUNCAO SIMPLES, PVC SERIE R, DN 150 X 150 MM, PARA ESGOTO PREDIAL</v>
          </cell>
          <cell r="C9107" t="str">
            <v xml:space="preserve">UN    </v>
          </cell>
          <cell r="D9107">
            <v>99.11</v>
          </cell>
        </row>
        <row r="9108">
          <cell r="A9108">
            <v>20140</v>
          </cell>
          <cell r="B9108" t="str">
            <v>JUNCAO SIMPLES, PVC SERIE R, DN 40 X 40 MM, PARA ESGOTO PREDIAL</v>
          </cell>
          <cell r="C9108" t="str">
            <v xml:space="preserve">UN    </v>
          </cell>
          <cell r="D9108">
            <v>3.94</v>
          </cell>
        </row>
        <row r="9109">
          <cell r="A9109">
            <v>20141</v>
          </cell>
          <cell r="B9109" t="str">
            <v>JUNCAO SIMPLES, PVC SERIE R, DN 50 X 50 MM, PARA ESGOTO PREDIAL</v>
          </cell>
          <cell r="C9109" t="str">
            <v xml:space="preserve">UN    </v>
          </cell>
          <cell r="D9109">
            <v>6.92</v>
          </cell>
        </row>
        <row r="9110">
          <cell r="A9110">
            <v>20142</v>
          </cell>
          <cell r="B9110" t="str">
            <v>JUNCAO SIMPLES, PVC SERIE R, DN 75 X 75 MM, PARA ESGOTO PREDIAL</v>
          </cell>
          <cell r="C9110" t="str">
            <v xml:space="preserve">UN    </v>
          </cell>
          <cell r="D9110">
            <v>21.19</v>
          </cell>
        </row>
        <row r="9111">
          <cell r="A9111">
            <v>3659</v>
          </cell>
          <cell r="B9111" t="str">
            <v>JUNCAO SIMPLES, PVC, DN 100 X 50 MM, SERIE NORMAL PARA ESGOTO PREDIAL</v>
          </cell>
          <cell r="C9111" t="str">
            <v xml:space="preserve">UN    </v>
          </cell>
          <cell r="D9111">
            <v>9.19</v>
          </cell>
        </row>
        <row r="9112">
          <cell r="A9112">
            <v>3660</v>
          </cell>
          <cell r="B9112" t="str">
            <v>JUNCAO SIMPLES, PVC, DN 100 X 75 MM, SERIE NORMAL PARA ESGOTO PREDIAL</v>
          </cell>
          <cell r="C9112" t="str">
            <v xml:space="preserve">UN    </v>
          </cell>
          <cell r="D9112">
            <v>13.25</v>
          </cell>
        </row>
        <row r="9113">
          <cell r="A9113">
            <v>3662</v>
          </cell>
          <cell r="B9113" t="str">
            <v>JUNCAO SIMPLES, PVC, DN 50 X 50 MM, SERIE NORMAL PARA ESGOTO PREDIAL</v>
          </cell>
          <cell r="C9113" t="str">
            <v xml:space="preserve">UN    </v>
          </cell>
          <cell r="D9113">
            <v>5</v>
          </cell>
        </row>
        <row r="9114">
          <cell r="A9114">
            <v>3661</v>
          </cell>
          <cell r="B9114" t="str">
            <v>JUNCAO SIMPLES, PVC, DN 75 X 50 MM, SERIE NORMAL PARA ESGOTO PREDIAL</v>
          </cell>
          <cell r="C9114" t="str">
            <v xml:space="preserve">UN    </v>
          </cell>
          <cell r="D9114">
            <v>7.36</v>
          </cell>
        </row>
        <row r="9115">
          <cell r="A9115">
            <v>3658</v>
          </cell>
          <cell r="B9115" t="str">
            <v>JUNCAO SIMPLES, PVC, DN 75 X 75 MM, SERIE NORMAL PARA ESGOTO PREDIAL</v>
          </cell>
          <cell r="C9115" t="str">
            <v xml:space="preserve">UN    </v>
          </cell>
          <cell r="D9115">
            <v>9.3699999999999992</v>
          </cell>
        </row>
        <row r="9116">
          <cell r="A9116">
            <v>3670</v>
          </cell>
          <cell r="B9116" t="str">
            <v>JUNCAO SIMPLES, PVC, 45 GRAUS, DN 100 X 100 MM, SERIE NORMAL PARA ESGOTO PREDIAL</v>
          </cell>
          <cell r="C9116" t="str">
            <v xml:space="preserve">UN    </v>
          </cell>
          <cell r="D9116">
            <v>12.23</v>
          </cell>
        </row>
        <row r="9117">
          <cell r="A9117">
            <v>3666</v>
          </cell>
          <cell r="B9117" t="str">
            <v>JUNCAO SIMPLES, PVC, 45 GRAUS, DN 40 X 40 MM, SERIE NORMAL PARA ESGOTO PREDIAL</v>
          </cell>
          <cell r="C9117" t="str">
            <v xml:space="preserve">UN    </v>
          </cell>
          <cell r="D9117">
            <v>2.0699999999999998</v>
          </cell>
        </row>
        <row r="9118">
          <cell r="A9118">
            <v>14157</v>
          </cell>
          <cell r="B9118" t="str">
            <v>JUNCAO 2 GARRAS PARA FITA PERFURADA</v>
          </cell>
          <cell r="C9118" t="str">
            <v xml:space="preserve">UN    </v>
          </cell>
          <cell r="D9118">
            <v>1.3</v>
          </cell>
        </row>
        <row r="9119">
          <cell r="A9119">
            <v>3653</v>
          </cell>
          <cell r="B9119" t="str">
            <v>JUNCAO, PVC, 45 GRAUS, JE, BBB, DN 100 MM, PARA REDE COLETORA DE ESGOTO (NBR 10569)</v>
          </cell>
          <cell r="C9119" t="str">
            <v xml:space="preserve">UN    </v>
          </cell>
          <cell r="D9119">
            <v>46.8</v>
          </cell>
        </row>
        <row r="9120">
          <cell r="A9120">
            <v>3649</v>
          </cell>
          <cell r="B9120" t="str">
            <v>JUNCAO, PVC, 45 GRAUS, JE, BBB, DN 150 MM, PARA REDE COLETORA DE ESGOTO (NBR 10569)</v>
          </cell>
          <cell r="C9120" t="str">
            <v xml:space="preserve">UN    </v>
          </cell>
          <cell r="D9120">
            <v>96.93</v>
          </cell>
        </row>
        <row r="9121">
          <cell r="A9121">
            <v>42696</v>
          </cell>
          <cell r="B9121" t="str">
            <v>JUNCAO, PVC, 45 GRAUS, JE, BBB, DN 150 MM, PARA TUBO CORRUGADO E/OU LISO, REDE COLETORA DE ESGOTO (NBR 10569)</v>
          </cell>
          <cell r="C9121" t="str">
            <v xml:space="preserve">UN    </v>
          </cell>
          <cell r="D9121">
            <v>271.20999999999998</v>
          </cell>
        </row>
        <row r="9122">
          <cell r="A9122">
            <v>42697</v>
          </cell>
          <cell r="B9122" t="str">
            <v>JUNCAO, PVC, 45 GRAUS, JE, BBB, DN 200 MM, PARA TUBO CORRUGADO E/OU LISO, REDE COLETORA DE ESGOTO (NBR 10569)</v>
          </cell>
          <cell r="C9122" t="str">
            <v xml:space="preserve">UN    </v>
          </cell>
          <cell r="D9122">
            <v>408.45</v>
          </cell>
        </row>
        <row r="9123">
          <cell r="A9123">
            <v>42698</v>
          </cell>
          <cell r="B9123" t="str">
            <v>JUNCAO, PVC, 45 GRAUS, JE, BBB, DN 250 MM, PARA TUBO CORRUGADO E/OU LISO, REDE COLETORA DE ESGOTO (NBR 10569)</v>
          </cell>
          <cell r="C9123" t="str">
            <v xml:space="preserve">UN    </v>
          </cell>
          <cell r="D9123">
            <v>568.95000000000005</v>
          </cell>
        </row>
        <row r="9124">
          <cell r="A9124">
            <v>39875</v>
          </cell>
          <cell r="B9124" t="str">
            <v>JUNTA DE EXPANSAO BRONZE/LATAO (REF 900), PONTA X PONTA, 35 MM</v>
          </cell>
          <cell r="C9124" t="str">
            <v xml:space="preserve">UN    </v>
          </cell>
          <cell r="D9124">
            <v>346.35</v>
          </cell>
        </row>
        <row r="9125">
          <cell r="A9125">
            <v>39876</v>
          </cell>
          <cell r="B9125" t="str">
            <v>JUNTA DE EXPANSAO BRONZE/LATAO (REF 900), PONTA X PONTA, 42 MM</v>
          </cell>
          <cell r="C9125" t="str">
            <v xml:space="preserve">UN    </v>
          </cell>
          <cell r="D9125">
            <v>433.63</v>
          </cell>
        </row>
        <row r="9126">
          <cell r="A9126">
            <v>39877</v>
          </cell>
          <cell r="B9126" t="str">
            <v>JUNTA DE EXPANSAO BRONZE/LATAO (REF 900), PONTA X PONTA, 54 MM</v>
          </cell>
          <cell r="C9126" t="str">
            <v xml:space="preserve">UN    </v>
          </cell>
          <cell r="D9126">
            <v>601.42999999999995</v>
          </cell>
        </row>
        <row r="9127">
          <cell r="A9127">
            <v>39878</v>
          </cell>
          <cell r="B9127" t="str">
            <v>JUNTA DE EXPANSAO BRONZE/LATAO (REF 900), PONTA X PONTA, 66 MM</v>
          </cell>
          <cell r="C9127" t="str">
            <v xml:space="preserve">UN    </v>
          </cell>
          <cell r="D9127">
            <v>794.39</v>
          </cell>
        </row>
        <row r="9128">
          <cell r="A9128">
            <v>39872</v>
          </cell>
          <cell r="B9128" t="str">
            <v>JUNTA DE EXPANSAO DE COBRE (REF 900), PONTA X PONTA, 15 MM</v>
          </cell>
          <cell r="C9128" t="str">
            <v xml:space="preserve">UN    </v>
          </cell>
          <cell r="D9128">
            <v>237.52</v>
          </cell>
        </row>
        <row r="9129">
          <cell r="A9129">
            <v>39873</v>
          </cell>
          <cell r="B9129" t="str">
            <v>JUNTA DE EXPANSAO DE COBRE (REF 900), PONTA X PONTA, 22 MM</v>
          </cell>
          <cell r="C9129" t="str">
            <v xml:space="preserve">UN    </v>
          </cell>
          <cell r="D9129">
            <v>275.51</v>
          </cell>
        </row>
        <row r="9130">
          <cell r="A9130">
            <v>39874</v>
          </cell>
          <cell r="B9130" t="str">
            <v>JUNTA DE EXPANSAO DE COBRE (REF 900), PONTA X PONTA, 28 MM</v>
          </cell>
          <cell r="C9130" t="str">
            <v xml:space="preserve">UN    </v>
          </cell>
          <cell r="D9130">
            <v>302.61</v>
          </cell>
        </row>
        <row r="9131">
          <cell r="A9131">
            <v>3674</v>
          </cell>
          <cell r="B9131" t="str">
            <v>JUNTA DILATACAO ELASTICA PARA CONCRETO (FUGENBAND) O-12, ATE 5 MCA</v>
          </cell>
          <cell r="C9131" t="str">
            <v xml:space="preserve">M     </v>
          </cell>
          <cell r="D9131">
            <v>60.39</v>
          </cell>
        </row>
        <row r="9132">
          <cell r="A9132">
            <v>3681</v>
          </cell>
          <cell r="B9132" t="str">
            <v>JUNTA DILATACAO ELASTICA PARA CONCRETO (FUGENBAND) O-22, ATE 30 MCA</v>
          </cell>
          <cell r="C9132" t="str">
            <v xml:space="preserve">M     </v>
          </cell>
          <cell r="D9132">
            <v>89.85</v>
          </cell>
        </row>
        <row r="9133">
          <cell r="A9133">
            <v>3676</v>
          </cell>
          <cell r="B9133" t="str">
            <v>JUNTA DILATACAO ELASTICA PARA CONCRETO (FUGENBAND) O-35/10, ATE 100 MCA</v>
          </cell>
          <cell r="C9133" t="str">
            <v xml:space="preserve">M     </v>
          </cell>
          <cell r="D9133">
            <v>338.14</v>
          </cell>
        </row>
        <row r="9134">
          <cell r="A9134">
            <v>3679</v>
          </cell>
          <cell r="B9134" t="str">
            <v>JUNTA DILATACAO ELASTICA PARA CONCRETO (FUGENBAND) O-35/6, ATE 100 MCA</v>
          </cell>
          <cell r="C9134" t="str">
            <v xml:space="preserve">M     </v>
          </cell>
          <cell r="D9134">
            <v>279.75</v>
          </cell>
        </row>
        <row r="9135">
          <cell r="A9135">
            <v>3672</v>
          </cell>
          <cell r="B9135" t="str">
            <v>JUNTA PLASTICA DE DILATACAO PARA PISOS, COR CINZA, 10 X 4,5 MM (ALTURA X ESPESSURA)</v>
          </cell>
          <cell r="C9135" t="str">
            <v xml:space="preserve">M     </v>
          </cell>
          <cell r="D9135">
            <v>0.95</v>
          </cell>
        </row>
        <row r="9136">
          <cell r="A9136">
            <v>3671</v>
          </cell>
          <cell r="B9136" t="str">
            <v>JUNTA PLASTICA DE DILATACAO PARA PISOS, COR CINZA, 17 X 3 MM (ALTURA X ESPESSURA)</v>
          </cell>
          <cell r="C9136" t="str">
            <v xml:space="preserve">M     </v>
          </cell>
          <cell r="D9136">
            <v>0.9</v>
          </cell>
        </row>
        <row r="9137">
          <cell r="A9137">
            <v>3673</v>
          </cell>
          <cell r="B9137" t="str">
            <v>JUNTA PLASTICA DE DILATACAO PARA PISOS, COR CINZA, 27 X 3 MM (ALTURA X ESPESSURA)</v>
          </cell>
          <cell r="C9137" t="str">
            <v xml:space="preserve">M     </v>
          </cell>
          <cell r="D9137">
            <v>1.41</v>
          </cell>
        </row>
        <row r="9138">
          <cell r="A9138">
            <v>38394</v>
          </cell>
          <cell r="B9138" t="str">
            <v>KIT ACESSORIOS PARA COMPRESSOR DE AR, 5 PECAS (PISTOLAS PINTURA, LIMPEZA E PULVERIZACAO, CALIBRADOR E MANGUEIRA)</v>
          </cell>
          <cell r="C9138" t="str">
            <v xml:space="preserve">UN    </v>
          </cell>
          <cell r="D9138">
            <v>242.09</v>
          </cell>
        </row>
        <row r="9139">
          <cell r="A9139">
            <v>3729</v>
          </cell>
          <cell r="B9139" t="str">
            <v>KIT CAVALETE, PVC, COM REGISTRO, PARA HIDROMETRO, BITOLAS 1/2" OU 3/4" - COMPLETO</v>
          </cell>
          <cell r="C9139" t="str">
            <v xml:space="preserve">UN    </v>
          </cell>
          <cell r="D9139">
            <v>51.98</v>
          </cell>
        </row>
        <row r="9140">
          <cell r="A9140">
            <v>39357</v>
          </cell>
          <cell r="B914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40" t="str">
            <v xml:space="preserve">UN    </v>
          </cell>
          <cell r="D9140">
            <v>77.59</v>
          </cell>
        </row>
        <row r="9141">
          <cell r="A9141">
            <v>39358</v>
          </cell>
          <cell r="B914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41" t="str">
            <v xml:space="preserve">UN    </v>
          </cell>
          <cell r="D9141">
            <v>85.08</v>
          </cell>
        </row>
        <row r="9142">
          <cell r="A9142">
            <v>39356</v>
          </cell>
          <cell r="B914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42" t="str">
            <v xml:space="preserve">UN    </v>
          </cell>
          <cell r="D9142">
            <v>145.15</v>
          </cell>
        </row>
        <row r="9143">
          <cell r="A9143">
            <v>39355</v>
          </cell>
          <cell r="B914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43" t="str">
            <v xml:space="preserve">UN    </v>
          </cell>
          <cell r="D9143">
            <v>124.9</v>
          </cell>
        </row>
        <row r="9144">
          <cell r="A9144">
            <v>39353</v>
          </cell>
          <cell r="B914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44" t="str">
            <v xml:space="preserve">UN    </v>
          </cell>
          <cell r="D9144">
            <v>171.28</v>
          </cell>
        </row>
        <row r="9145">
          <cell r="A9145">
            <v>39354</v>
          </cell>
          <cell r="B914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45" t="str">
            <v xml:space="preserve">UN    </v>
          </cell>
          <cell r="D9145">
            <v>170.71</v>
          </cell>
        </row>
        <row r="9146">
          <cell r="A9146">
            <v>39398</v>
          </cell>
          <cell r="B9146" t="str">
            <v>KIT DE ACESSORIOS PARA BANHEIRO EM METAL CROMADO, 5 PECAS</v>
          </cell>
          <cell r="C9146" t="str">
            <v xml:space="preserve">UN    </v>
          </cell>
          <cell r="D9146">
            <v>55.65</v>
          </cell>
        </row>
        <row r="9147">
          <cell r="A9147">
            <v>13343</v>
          </cell>
          <cell r="B9147" t="str">
            <v>KIT DE MATERIAIS PARA BRACADEIRA PARA FIXACAO EM POSTE CIRCULAR, CONTEM TRES FIXADORES E UM ROLO DE FITA DE 3 M EM ACO CARBONO</v>
          </cell>
          <cell r="C9147" t="str">
            <v xml:space="preserve">UN    </v>
          </cell>
          <cell r="D9147">
            <v>26.79</v>
          </cell>
        </row>
        <row r="9148">
          <cell r="A9148">
            <v>12118</v>
          </cell>
          <cell r="B9148" t="str">
            <v>KIT DE PROTECAO ARSTOP PARA AR CONDICIONADO, TOMADA PADRAO 2P+T 20 A, COM DISJUNTOR UNIPOLAR DIN 20A</v>
          </cell>
          <cell r="C9148" t="str">
            <v xml:space="preserve">UN    </v>
          </cell>
          <cell r="D9148">
            <v>15.48</v>
          </cell>
        </row>
        <row r="9149">
          <cell r="A9149">
            <v>39482</v>
          </cell>
          <cell r="B9149" t="str">
            <v>KIT PORTA PRONTA DE MADEIRA, FOLHA LEVE (NBR 15930) DE 60 X 210 CM, E = *35* MM, COM MARCO EM ACO, NUCLEO COLMEIA, CAPA LISA EM HDF, ACABAMENTO MELAMINICO BRANCO (INCLUI MARCO, ALIZARES, DOBRADICAS E FECHADURA)</v>
          </cell>
          <cell r="C9149" t="str">
            <v xml:space="preserve">UN    </v>
          </cell>
          <cell r="D9149">
            <v>320.83</v>
          </cell>
        </row>
        <row r="9150">
          <cell r="A9150">
            <v>39486</v>
          </cell>
          <cell r="B9150" t="str">
            <v>KIT PORTA PRONTA DE MADEIRA, FOLHA LEVE (NBR 15930) DE 60 X 210 CM, E = 35 MM, NUCLEO COLMEIA, ESTRUTURA USINADA PARA FECHADURA, CAPA LISA EM HDF, ACABAMENTO EM PRIMER PARA PINTURA (INCLUI MARCO, ALIZARES E DOBRADICAS)</v>
          </cell>
          <cell r="C9150" t="str">
            <v xml:space="preserve">UN    </v>
          </cell>
          <cell r="D9150">
            <v>282.66000000000003</v>
          </cell>
        </row>
        <row r="9151">
          <cell r="A9151">
            <v>39483</v>
          </cell>
          <cell r="B9151" t="str">
            <v>KIT PORTA PRONTA DE MADEIRA, FOLHA LEVE (NBR 15930) DE 70 X 210 CM, E = *35* MM, COM MARCO EM ACO, NUCLEO COLMEIA, CAPA LISA EM HDF, ACABAMENTO MELAMINICO BRANCO (INCLUI MARCO, ALIZARES, DOBRADICAS E FECHADURA)</v>
          </cell>
          <cell r="C9151" t="str">
            <v xml:space="preserve">UN    </v>
          </cell>
          <cell r="D9151">
            <v>305.99</v>
          </cell>
        </row>
        <row r="9152">
          <cell r="A9152">
            <v>39487</v>
          </cell>
          <cell r="B9152" t="str">
            <v>KIT PORTA PRONTA DE MADEIRA, FOLHA LEVE (NBR 15930) DE 70 X 210 CM, E = 35 MM, NUCLEO COLMEIA, ESTRUTURA USINADA PARA FECHADURA, CAPA LISA EM HDF, ACABAMENTO EM PRIMER PARA PINTURA (INCLUI MARCO, ALIZARES E DOBRADICAS)</v>
          </cell>
          <cell r="C9152" t="str">
            <v xml:space="preserve">UN    </v>
          </cell>
          <cell r="D9152">
            <v>285.58</v>
          </cell>
        </row>
        <row r="9153">
          <cell r="A9153">
            <v>39484</v>
          </cell>
          <cell r="B9153" t="str">
            <v>KIT PORTA PRONTA DE MADEIRA, FOLHA LEVE (NBR 15930) DE 80 X 210 CM, E = *35* MM, COM MARCO EM ACO, NUCLEO COLMEIA, CAPA LISA EM HDF, ACABAMENTO MELAMINICO BRANCO (INCLUI MARCO, ALIZARES, DOBRADICAS E FECHADURA)</v>
          </cell>
          <cell r="C9153" t="str">
            <v xml:space="preserve">UN    </v>
          </cell>
          <cell r="D9153">
            <v>308.91000000000003</v>
          </cell>
        </row>
        <row r="9154">
          <cell r="A9154">
            <v>39488</v>
          </cell>
          <cell r="B9154" t="str">
            <v>KIT PORTA PRONTA DE MADEIRA, FOLHA LEVE (NBR 15930) DE 80 X 210 CM, E = 35 MM, NUCLEO COLMEIA, ESTRUTURA USINADA PARA FECHADURA, CAPA LISA EM HDF, ACABAMENTO EM PRIMER PARA PINTURA (INCLUI MARCO, ALIZARES E DOBRADICAS)</v>
          </cell>
          <cell r="C9154" t="str">
            <v xml:space="preserve">UN    </v>
          </cell>
          <cell r="D9154">
            <v>288.49</v>
          </cell>
        </row>
        <row r="9155">
          <cell r="A9155">
            <v>39485</v>
          </cell>
          <cell r="B9155" t="str">
            <v>KIT PORTA PRONTA DE MADEIRA, FOLHA LEVE (NBR 15930) DE 90 X 210 CM, E = *35* MM, COM MARCO EM ACO, NUCLEO COLMEIA, CAPA LISA EM HDF, ACABAMENTO MELAMINICO BRANCO (INCLUI MARCO, ALIZARES, DOBRADICAS E FECHADURA)</v>
          </cell>
          <cell r="C9155" t="str">
            <v xml:space="preserve">UN    </v>
          </cell>
          <cell r="D9155">
            <v>323.51</v>
          </cell>
        </row>
        <row r="9156">
          <cell r="A9156">
            <v>39489</v>
          </cell>
          <cell r="B9156" t="str">
            <v>KIT PORTA PRONTA DE MADEIRA, FOLHA LEVE (NBR 15930) DE 90 X 210 CM, E = 35 MM, NUCLEO COLMEIA, ESTRUTURA USINADA PARA FECHADURA, CAPA LISA EM HDF, ACABAMENTO EM PRIMER PARA PINTURA (INCLUI MARCO, ALIZARES E DOBRADICAS)</v>
          </cell>
          <cell r="C9156" t="str">
            <v xml:space="preserve">UN    </v>
          </cell>
          <cell r="D9156">
            <v>303.08999999999997</v>
          </cell>
        </row>
        <row r="9157">
          <cell r="A9157">
            <v>39494</v>
          </cell>
          <cell r="B9157" t="str">
            <v>KIT PORTA PRONTA DE MADEIRA, FOLHA MEDIA (NBR 15930) DE 60 X 210 CM, E = 35 MM, NUCLEO SARRAFEADO, ESTRUTURA USINADA PARA FECHADURA, CAPA LISA EM HDF, ACABAMENTO EM PRIMER PARA PINTURA (INCLUI MARCO, ALIZARES E DOBRADICAS)</v>
          </cell>
          <cell r="C9157" t="str">
            <v xml:space="preserve">UN    </v>
          </cell>
          <cell r="D9157">
            <v>309.16000000000003</v>
          </cell>
        </row>
        <row r="9158">
          <cell r="A9158">
            <v>39490</v>
          </cell>
          <cell r="B9158" t="str">
            <v>KIT PORTA PRONTA DE MADEIRA, FOLHA MEDIA (NBR 15930) DE 60 X 210 CM, E = 35 MM, NUCLEO SARRAFEADO, ESTRUTURA USINADA PARA FECHADURA, CAPA LISA EM HDF, ACABAMENTO MELAMINICO BRANCO (INCLUI MARCO, ALIZARES E DOBRADICAS)</v>
          </cell>
          <cell r="C9158" t="str">
            <v xml:space="preserve">UN    </v>
          </cell>
          <cell r="D9158">
            <v>350.46</v>
          </cell>
        </row>
        <row r="9159">
          <cell r="A9159">
            <v>39495</v>
          </cell>
          <cell r="B9159" t="str">
            <v>KIT PORTA PRONTA DE MADEIRA, FOLHA MEDIA (NBR 15930) DE 70 X 210 CM, E = 35 MM, NUCLEO SARRAFEADO, ESTRUTURA USINADA PARA FECHADURA, CAPA LISA EM HDF, ACABAMENTO EM PRIMER PARA PINTURA (INCLUI MARCO, ALIZARES E DOBRADICAS)</v>
          </cell>
          <cell r="C9159" t="str">
            <v xml:space="preserve">UN    </v>
          </cell>
          <cell r="D9159">
            <v>320.83</v>
          </cell>
        </row>
        <row r="9160">
          <cell r="A9160">
            <v>39491</v>
          </cell>
          <cell r="B9160" t="str">
            <v>KIT PORTA PRONTA DE MADEIRA, FOLHA MEDIA (NBR 15930) DE 70 X 210 CM, E = 35 MM, NUCLEO SARRAFEADO, ESTRUTURA USINADA PARA FECHADURA, CAPA LISA EM HDF, ACABAMENTO MELAMINICO BRANCO (INCLUI MARCO, ALIZARES E DOBRADICAS)</v>
          </cell>
          <cell r="C9160" t="str">
            <v xml:space="preserve">UN    </v>
          </cell>
          <cell r="D9160">
            <v>361.66</v>
          </cell>
        </row>
        <row r="9161">
          <cell r="A9161">
            <v>39496</v>
          </cell>
          <cell r="B9161" t="str">
            <v>KIT PORTA PRONTA DE MADEIRA, FOLHA MEDIA (NBR 15930) DE 80 X 210 CM, E = 35 MM, NUCLEO SARRAFEADO, ESTRUTURA USINADA PARA FECHADURA, CAPA LISA EM HDF, ACABAMENTO EM PRIMER PARA PINTURA (INCLUI MARCO, ALIZARES E DOBRADICAS)</v>
          </cell>
          <cell r="C9161" t="str">
            <v xml:space="preserve">UN    </v>
          </cell>
          <cell r="D9161">
            <v>332.38</v>
          </cell>
        </row>
        <row r="9162">
          <cell r="A9162">
            <v>39492</v>
          </cell>
          <cell r="B9162" t="str">
            <v>KIT PORTA PRONTA DE MADEIRA, FOLHA MEDIA (NBR 15930) DE 80 X 210 CM, E = 35 MM, NUCLEO SARRAFEADO, ESTRUTURA USINADA PARA FECHADURA, CAPA LISA EM HDF, ACABAMENTO MELAMINICO BRANCO (INCLUI MARCO, ALIZARES E DOBRADICAS)</v>
          </cell>
          <cell r="C9162" t="str">
            <v xml:space="preserve">UN    </v>
          </cell>
          <cell r="D9162">
            <v>363.88</v>
          </cell>
        </row>
        <row r="9163">
          <cell r="A9163">
            <v>39497</v>
          </cell>
          <cell r="B9163" t="str">
            <v>KIT PORTA PRONTA DE MADEIRA, FOLHA MEDIA (NBR 15930) DE 90 X 210 CM, E = 35 MM, NUCLEO SARRAFEADO, ESTRUTURA USINADA PARA FECHADURA, CAPA LISA EM HDF, ACABAMENTO EM PRIMER PARA PINTURA (INCLUI MARCO, ALIZARES E DOBRADICAS)</v>
          </cell>
          <cell r="C9163" t="str">
            <v xml:space="preserve">UN    </v>
          </cell>
          <cell r="D9163">
            <v>344.05</v>
          </cell>
        </row>
        <row r="9164">
          <cell r="A9164">
            <v>39493</v>
          </cell>
          <cell r="B9164" t="str">
            <v>KIT PORTA PRONTA DE MADEIRA, FOLHA MEDIA (NBR 15930) DE 90 X 210 CM, E = 35 MM, NUCLEO SARRAFEADO, ESTRUTURA USINADA PARA FECHADURA, CAPA LISA EM HDF, ACABAMENTO MELAMINICO BRANCO (INCLUI MARCO, ALIZARES E DOBRADICAS)</v>
          </cell>
          <cell r="C9164" t="str">
            <v xml:space="preserve">UN    </v>
          </cell>
          <cell r="D9164">
            <v>384.99</v>
          </cell>
        </row>
        <row r="9165">
          <cell r="A9165">
            <v>39500</v>
          </cell>
          <cell r="B9165" t="str">
            <v>KIT PORTA PRONTA DE MADEIRA, FOLHA PESADA (NBR 15930) DE 80 X 210 CM, E = 35 MM, NUCLEO SOLIDO, CAPA LISA EM HDF, ACABAMENTO MELAMINICO BRANCO (INCLUI MARCO, ALIZARES, DOBRADICAS E FECHADURA EXTERNA)</v>
          </cell>
          <cell r="C9165" t="str">
            <v xml:space="preserve">UN    </v>
          </cell>
          <cell r="D9165">
            <v>386.25</v>
          </cell>
        </row>
        <row r="9166">
          <cell r="A9166">
            <v>39498</v>
          </cell>
          <cell r="B9166" t="str">
            <v>KIT PORTA PRONTA DE MADEIRA, FOLHA PESADA (NBR 15930) DE 80 X 210 CM, E = 35 MM, NUCLEO SOLIDO, ESTRUTURA USINADA PARA FECHADURA, CAPA LISA EM HDF, ACABAMENTO EM LAMINADO NATURAL COM VERNIZ (INCLUI MARCO, ALIZARES E DOBRADICAS)</v>
          </cell>
          <cell r="C9166" t="str">
            <v xml:space="preserve">UN    </v>
          </cell>
          <cell r="D9166">
            <v>429.5</v>
          </cell>
        </row>
        <row r="9167">
          <cell r="A9167">
            <v>39501</v>
          </cell>
          <cell r="B9167" t="str">
            <v>KIT PORTA PRONTA DE MADEIRA, FOLHA PESADA (NBR 15930) DE 90 X 210 CM, E = 35 MM, NUCLEO SOLIDO, CAPA LISA EM HDF, ACABAMENTO MELAMINICO BRANCO (INCLUI MARCO, ALIZARES, DOBRADICAS E FECHADURA EXTERNA)</v>
          </cell>
          <cell r="C9167" t="str">
            <v xml:space="preserve">UN    </v>
          </cell>
          <cell r="D9167">
            <v>396.31</v>
          </cell>
        </row>
        <row r="9168">
          <cell r="A9168">
            <v>39499</v>
          </cell>
          <cell r="B9168" t="str">
            <v>KIT PORTA PRONTA DE MADEIRA, FOLHA PESADA (NBR 15930) DE 90 X 210 CM, E = 35 MM, NUCLEO SOLIDO, ESTRUTURA USINADA PARA FECHADURA, CAPA LISA EM HDF, ACABAMENTO EM LAMINADO NATURAL COM VERNIZ (INCLUI MARCO, ALIZARES E DOBRADICAS)</v>
          </cell>
          <cell r="C9168" t="str">
            <v xml:space="preserve">UN    </v>
          </cell>
          <cell r="D9168">
            <v>465.93</v>
          </cell>
        </row>
        <row r="9169">
          <cell r="A9169">
            <v>3733</v>
          </cell>
          <cell r="B9169" t="str">
            <v>LADRILHO HIDRAULICO, *20 x 20* CM, E= 2 CM, PADRAO COPACABANA, 2 CORES (PRETO E BRANCO)</v>
          </cell>
          <cell r="C9169" t="str">
            <v xml:space="preserve">M2    </v>
          </cell>
          <cell r="D9169">
            <v>30.7</v>
          </cell>
        </row>
        <row r="9170">
          <cell r="A9170">
            <v>3731</v>
          </cell>
          <cell r="B9170" t="str">
            <v>LADRILHO HIDRAULICO, *20 X 20* CM, E= 2 CM, DADOS, COR NATURAL</v>
          </cell>
          <cell r="C9170" t="str">
            <v xml:space="preserve">M2    </v>
          </cell>
          <cell r="D9170">
            <v>28.5</v>
          </cell>
        </row>
        <row r="9171">
          <cell r="A9171">
            <v>38137</v>
          </cell>
          <cell r="B9171" t="str">
            <v>LADRILHO HIDRAULICO, *20 X 20* CM, E= 2 CM, RAMPA, NATURAL</v>
          </cell>
          <cell r="C9171" t="str">
            <v xml:space="preserve">M2    </v>
          </cell>
          <cell r="D9171">
            <v>28.66</v>
          </cell>
        </row>
        <row r="9172">
          <cell r="A9172">
            <v>38135</v>
          </cell>
          <cell r="B9172" t="str">
            <v>LADRILHO HIDRAULICO, *20 X 20* CM, E= 2 CM, TATIL ALERTA OU DIRECIONAL, AMARELO</v>
          </cell>
          <cell r="C9172" t="str">
            <v xml:space="preserve">M2    </v>
          </cell>
          <cell r="D9172">
            <v>36.340000000000003</v>
          </cell>
        </row>
        <row r="9173">
          <cell r="A9173">
            <v>38138</v>
          </cell>
          <cell r="B9173" t="str">
            <v>LADRILHO HIDRAULICO, *30 X 30* CM, E= 2 CM, MILANO, NATURAL</v>
          </cell>
          <cell r="C9173" t="str">
            <v xml:space="preserve">M2    </v>
          </cell>
          <cell r="D9173">
            <v>28.15</v>
          </cell>
        </row>
        <row r="9174">
          <cell r="A9174">
            <v>3736</v>
          </cell>
          <cell r="B9174" t="str">
            <v>LAJE PRE-MOLDADA CONVENCIONAL (LAJOTAS + VIGOTAS) PARA FORRO, UNIDIRECIONAL, SOBRECARGA DE 100 KG/M2, VAO ATE 4,00 M (SEM COLOCACAO)</v>
          </cell>
          <cell r="C9174" t="str">
            <v xml:space="preserve">M2    </v>
          </cell>
          <cell r="D9174">
            <v>33</v>
          </cell>
        </row>
        <row r="9175">
          <cell r="A9175">
            <v>3741</v>
          </cell>
          <cell r="B9175" t="str">
            <v>LAJE PRE-MOLDADA CONVENCIONAL (LAJOTAS + VIGOTAS) PARA FORRO, UNIDIRECIONAL, SOBRECARGA DE 100 KG/M2, VAO ATE 4,50 M (SEM COLOCACAO)</v>
          </cell>
          <cell r="C9175" t="str">
            <v xml:space="preserve">M2    </v>
          </cell>
          <cell r="D9175">
            <v>34.4</v>
          </cell>
        </row>
        <row r="9176">
          <cell r="A9176">
            <v>3745</v>
          </cell>
          <cell r="B9176" t="str">
            <v>LAJE PRE-MOLDADA CONVENCIONAL (LAJOTAS + VIGOTAS) PARA FORRO, UNIDIRECIONAL, SOBRECARGA 100 KG/M2, VAO ATE 5,00 M (SEM COLOCACAO)</v>
          </cell>
          <cell r="C9176" t="str">
            <v xml:space="preserve">M2    </v>
          </cell>
          <cell r="D9176">
            <v>37.090000000000003</v>
          </cell>
        </row>
        <row r="9177">
          <cell r="A9177">
            <v>3743</v>
          </cell>
          <cell r="B9177" t="str">
            <v>LAJE PRE-MOLDADA CONVENCIONAL (LAJOTAS + VIGOTAS) PARA PISO, UNIDIRECIONAL, SOBRECARGA DE 200 KG/M2, VAO ATE 3,50 M (SEM COLOCACAO)</v>
          </cell>
          <cell r="C9177" t="str">
            <v xml:space="preserve">M2    </v>
          </cell>
          <cell r="D9177">
            <v>34.270000000000003</v>
          </cell>
        </row>
        <row r="9178">
          <cell r="A9178">
            <v>3744</v>
          </cell>
          <cell r="B9178" t="str">
            <v>LAJE PRE-MOLDADA CONVENCIONAL (LAJOTAS + VIGOTAS) PARA PISO, UNIDIRECIONAL, SOBRECARGA DE 200 KG/M2, VAO ATE 4,50 M (SEM COLOCACAO)</v>
          </cell>
          <cell r="C9178" t="str">
            <v xml:space="preserve">M2    </v>
          </cell>
          <cell r="D9178">
            <v>37.729999999999997</v>
          </cell>
        </row>
        <row r="9179">
          <cell r="A9179">
            <v>3739</v>
          </cell>
          <cell r="B9179" t="str">
            <v>LAJE PRE-MOLDADA CONVENCIONAL (LAJOTAS + VIGOTAS) PARA PISO, UNIDIRECIONAL, SOBRECARGA DE 200 KG/M2, VAO ATE 5,00 M (SEM COLOCACAO)</v>
          </cell>
          <cell r="C9179" t="str">
            <v xml:space="preserve">M2    </v>
          </cell>
          <cell r="D9179">
            <v>39.65</v>
          </cell>
        </row>
        <row r="9180">
          <cell r="A9180">
            <v>3737</v>
          </cell>
          <cell r="B9180" t="str">
            <v>LAJE PRE-MOLDADA CONVENCIONAL (LAJOTAS + VIGOTAS) PARA PISO, UNIDIRECIONAL, SOBRECARGA DE 350 KG/M2, VAO ATE 4,50 M (SEM COLOCACAO)</v>
          </cell>
          <cell r="C9180" t="str">
            <v xml:space="preserve">M2    </v>
          </cell>
          <cell r="D9180">
            <v>41.56</v>
          </cell>
        </row>
        <row r="9181">
          <cell r="A9181">
            <v>3738</v>
          </cell>
          <cell r="B9181" t="str">
            <v>LAJE PRE-MOLDADA CONVENCIONAL (LAJOTAS + VIGOTAS) PARA PISO, UNIDIRECIONAL, SOBRECARGA DE 350 KG/M2, VAO ATE 5,00 M (SEM COLOCACAO)</v>
          </cell>
          <cell r="C9181" t="str">
            <v xml:space="preserve">M2    </v>
          </cell>
          <cell r="D9181">
            <v>47.96</v>
          </cell>
        </row>
        <row r="9182">
          <cell r="A9182">
            <v>3747</v>
          </cell>
          <cell r="B9182" t="str">
            <v>LAJE PRE-MOLDADA CONVENCIONAL (LAJOTAS + VIGOTAS) PARA PISO, UNIDIRECIONAL, SOBRECARGA 350 KG/M2 VAO ATE 3,50 M (SEM COLOCACAO)</v>
          </cell>
          <cell r="C9182" t="str">
            <v xml:space="preserve">M2    </v>
          </cell>
          <cell r="D9182">
            <v>37.729999999999997</v>
          </cell>
        </row>
        <row r="9183">
          <cell r="A9183">
            <v>11649</v>
          </cell>
          <cell r="B9183" t="str">
            <v>LAJE PRE-MOLDADA DE TRANSICAO EXCENTRICA EM CONCRETO ARMADO, DN 1200 MM, FURO CIRCULAR DN 600 MM, ESPESSURA 12 CM</v>
          </cell>
          <cell r="C9183" t="str">
            <v xml:space="preserve">UN    </v>
          </cell>
          <cell r="D9183">
            <v>273.72000000000003</v>
          </cell>
        </row>
        <row r="9184">
          <cell r="A9184">
            <v>11650</v>
          </cell>
          <cell r="B9184" t="str">
            <v>LAJE PRE-MOLDADA DE TRANSICAO EXCENTRICA EM CONCRETO ARMADO, DN 1500 MM, FURO CIRCULAR DN 530 MM, ESPESSURA 15 CM</v>
          </cell>
          <cell r="C9184" t="str">
            <v xml:space="preserve">UN    </v>
          </cell>
          <cell r="D9184">
            <v>466.54</v>
          </cell>
        </row>
        <row r="9185">
          <cell r="A9185">
            <v>3742</v>
          </cell>
          <cell r="B9185" t="str">
            <v>LAJE PRE-MOLDADA TRELICADA (LAJOTAS + VIGOTAS) PARA FORRO, UNIDIRECIONAL, SOBRECARGA DE 100 KG/M2, VAO ATE 6,00 M (SEM COLOCACAO)</v>
          </cell>
          <cell r="C9185" t="str">
            <v xml:space="preserve">M2    </v>
          </cell>
          <cell r="D9185">
            <v>49.75</v>
          </cell>
        </row>
        <row r="9186">
          <cell r="A9186">
            <v>3746</v>
          </cell>
          <cell r="B9186" t="str">
            <v>LAJE PRE-MOLDADA TRELICADA (LAJOTAS + VIGOTAS) PARA PISO, UNIDIRECIONAL, SOBRECARGA DE 200 KG/M2, VAO ATE 6,00 M (SEM COLOCACAO)</v>
          </cell>
          <cell r="C9186" t="str">
            <v xml:space="preserve">M2    </v>
          </cell>
          <cell r="D9186">
            <v>58.09</v>
          </cell>
        </row>
        <row r="9187">
          <cell r="A9187">
            <v>13250</v>
          </cell>
          <cell r="B9187" t="str">
            <v>LAJOTA CERAMICA 20  X 30 CM PARA LAJE PRE-MOLDADA</v>
          </cell>
          <cell r="C9187" t="str">
            <v xml:space="preserve">UN    </v>
          </cell>
          <cell r="D9187">
            <v>0.49</v>
          </cell>
        </row>
        <row r="9188">
          <cell r="A9188">
            <v>11641</v>
          </cell>
          <cell r="B9188" t="str">
            <v>LAJOTA CERAMICA 20 X 30 CM PARA LAJE PRE-MOLDADA</v>
          </cell>
          <cell r="C9188" t="str">
            <v xml:space="preserve">M2    </v>
          </cell>
          <cell r="D9188">
            <v>8.23</v>
          </cell>
        </row>
        <row r="9189">
          <cell r="A9189">
            <v>21106</v>
          </cell>
          <cell r="B9189" t="str">
            <v>LAMBRIS DE ALUMINIO *0,6* KG/M</v>
          </cell>
          <cell r="C9189" t="str">
            <v xml:space="preserve">KG    </v>
          </cell>
          <cell r="D9189">
            <v>27.43</v>
          </cell>
        </row>
        <row r="9190">
          <cell r="A9190">
            <v>3755</v>
          </cell>
          <cell r="B9190" t="str">
            <v>LAMPADA DE LUZ MISTA 160 W, BASE E27 (220 V)</v>
          </cell>
          <cell r="C9190" t="str">
            <v xml:space="preserve">UN    </v>
          </cell>
          <cell r="D9190">
            <v>16.829999999999998</v>
          </cell>
        </row>
        <row r="9191">
          <cell r="A9191">
            <v>3750</v>
          </cell>
          <cell r="B9191" t="str">
            <v>LAMPADA DE LUZ MISTA 250 W, BASE E27 (220 V)</v>
          </cell>
          <cell r="C9191" t="str">
            <v xml:space="preserve">UN    </v>
          </cell>
          <cell r="D9191">
            <v>22.63</v>
          </cell>
        </row>
        <row r="9192">
          <cell r="A9192">
            <v>3756</v>
          </cell>
          <cell r="B9192" t="str">
            <v>LAMPADA DE LUZ MISTA 500 W, BASE E40 (220 V)</v>
          </cell>
          <cell r="C9192" t="str">
            <v xml:space="preserve">UN    </v>
          </cell>
          <cell r="D9192">
            <v>42.28</v>
          </cell>
        </row>
        <row r="9193">
          <cell r="A9193">
            <v>39377</v>
          </cell>
          <cell r="B9193" t="str">
            <v>LAMPADA FLUORESCENTE COMPACTA BRANCA 135 W, BASE E40 (127/220 V)</v>
          </cell>
          <cell r="C9193" t="str">
            <v xml:space="preserve">UN    </v>
          </cell>
          <cell r="D9193">
            <v>125.25</v>
          </cell>
        </row>
        <row r="9194">
          <cell r="A9194">
            <v>38191</v>
          </cell>
          <cell r="B9194" t="str">
            <v>LAMPADA FLUORESCENTE COMPACTA 2U BRANCA 15 W, BASE E27 (127/220 V)</v>
          </cell>
          <cell r="C9194" t="str">
            <v xml:space="preserve">UN    </v>
          </cell>
          <cell r="D9194">
            <v>9.32</v>
          </cell>
        </row>
        <row r="9195">
          <cell r="A9195">
            <v>39381</v>
          </cell>
          <cell r="B9195" t="str">
            <v>LAMPADA FLUORESCENTE COMPACTA 2U/3U BRANCA 9/10 W, BASE E27 (127/220 V)</v>
          </cell>
          <cell r="C9195" t="str">
            <v xml:space="preserve">UN    </v>
          </cell>
          <cell r="D9195">
            <v>8.6999999999999993</v>
          </cell>
        </row>
        <row r="9196">
          <cell r="A9196">
            <v>38780</v>
          </cell>
          <cell r="B9196" t="str">
            <v>LAMPADA FLUORESCENTE COMPACTA 3U BRANCA 20 W, BASE E27 (127/220 V)</v>
          </cell>
          <cell r="C9196" t="str">
            <v xml:space="preserve">UN    </v>
          </cell>
          <cell r="D9196">
            <v>10.64</v>
          </cell>
        </row>
        <row r="9197">
          <cell r="A9197">
            <v>38781</v>
          </cell>
          <cell r="B9197" t="str">
            <v>LAMPADA FLUORESCENTE ESPIRAL BRANCA 45 W, BASE E27 (127/220 V)</v>
          </cell>
          <cell r="C9197" t="str">
            <v xml:space="preserve">UN    </v>
          </cell>
          <cell r="D9197">
            <v>35.92</v>
          </cell>
        </row>
        <row r="9198">
          <cell r="A9198">
            <v>38192</v>
          </cell>
          <cell r="B9198" t="str">
            <v>LAMPADA FLUORESCENTE ESPIRAL BRANCA 65 W, BASE E27 (127/220 V)</v>
          </cell>
          <cell r="C9198" t="str">
            <v xml:space="preserve">UN    </v>
          </cell>
          <cell r="D9198">
            <v>65</v>
          </cell>
        </row>
        <row r="9199">
          <cell r="A9199">
            <v>3753</v>
          </cell>
          <cell r="B9199" t="str">
            <v>LAMPADA FLUORESCENTE TUBULAR T10, DE 20 OU 40 W, BIVOLT</v>
          </cell>
          <cell r="C9199" t="str">
            <v xml:space="preserve">UN    </v>
          </cell>
          <cell r="D9199">
            <v>5.69</v>
          </cell>
        </row>
        <row r="9200">
          <cell r="A9200">
            <v>38782</v>
          </cell>
          <cell r="B9200" t="str">
            <v>LAMPADA FLUORESCENTE TUBULAR T5 DE 14 W, BIVOLT</v>
          </cell>
          <cell r="C9200" t="str">
            <v xml:space="preserve">UN    </v>
          </cell>
          <cell r="D9200">
            <v>7.41</v>
          </cell>
        </row>
        <row r="9201">
          <cell r="A9201">
            <v>38778</v>
          </cell>
          <cell r="B9201" t="str">
            <v>LAMPADA FLUORESCENTE TUBULAR T8 DE 16/18 W, BIVOLT</v>
          </cell>
          <cell r="C9201" t="str">
            <v xml:space="preserve">UN    </v>
          </cell>
          <cell r="D9201">
            <v>5.56</v>
          </cell>
        </row>
        <row r="9202">
          <cell r="A9202">
            <v>38779</v>
          </cell>
          <cell r="B9202" t="str">
            <v>LAMPADA FLUORESCENTE TUBULAR T8 DE 32/36 W, BIVOLT</v>
          </cell>
          <cell r="C9202" t="str">
            <v xml:space="preserve">UN    </v>
          </cell>
          <cell r="D9202">
            <v>5.89</v>
          </cell>
        </row>
        <row r="9203">
          <cell r="A9203">
            <v>39388</v>
          </cell>
          <cell r="B9203" t="str">
            <v>LAMPADA LED TIPO DICROICA BIVOLT, LUZ BRANCA, 5 W (BASE GU10)</v>
          </cell>
          <cell r="C9203" t="str">
            <v xml:space="preserve">UN    </v>
          </cell>
          <cell r="D9203">
            <v>28.72</v>
          </cell>
        </row>
        <row r="9204">
          <cell r="A9204">
            <v>39387</v>
          </cell>
          <cell r="B9204" t="str">
            <v>LAMPADA LED TUBULAR BIVOLT 18/20 W, BASE G13</v>
          </cell>
          <cell r="C9204" t="str">
            <v xml:space="preserve">UN    </v>
          </cell>
          <cell r="D9204">
            <v>48.44</v>
          </cell>
        </row>
        <row r="9205">
          <cell r="A9205">
            <v>39386</v>
          </cell>
          <cell r="B9205" t="str">
            <v>LAMPADA LED TUBULAR BIVOLT 9/10 W, BASE G13</v>
          </cell>
          <cell r="C9205" t="str">
            <v xml:space="preserve">UN    </v>
          </cell>
          <cell r="D9205">
            <v>32.03</v>
          </cell>
        </row>
        <row r="9206">
          <cell r="A9206">
            <v>38194</v>
          </cell>
          <cell r="B9206" t="str">
            <v>LAMPADA LED 10 W BIVOLT BRANCA, FORMATO TRADICIONAL (BASE E27)</v>
          </cell>
          <cell r="C9206" t="str">
            <v xml:space="preserve">UN    </v>
          </cell>
          <cell r="D9206">
            <v>27.31</v>
          </cell>
        </row>
        <row r="9207">
          <cell r="A9207">
            <v>38193</v>
          </cell>
          <cell r="B9207" t="str">
            <v>LAMPADA LED 6 W BIVOLT BRANCA, FORMATO TRADICIONAL (BASE E27)</v>
          </cell>
          <cell r="C9207" t="str">
            <v xml:space="preserve">UN    </v>
          </cell>
          <cell r="D9207">
            <v>20.2</v>
          </cell>
        </row>
        <row r="9208">
          <cell r="A9208">
            <v>12216</v>
          </cell>
          <cell r="B9208" t="str">
            <v>LAMPADA VAPOR DE SODIO OVOIDE 150 W (BASE E40)</v>
          </cell>
          <cell r="C9208" t="str">
            <v xml:space="preserve">UN    </v>
          </cell>
          <cell r="D9208">
            <v>32.51</v>
          </cell>
        </row>
        <row r="9209">
          <cell r="A9209">
            <v>3757</v>
          </cell>
          <cell r="B9209" t="str">
            <v>LAMPADA VAPOR DE SODIO OVOIDE 250 W (BASE E40)</v>
          </cell>
          <cell r="C9209" t="str">
            <v xml:space="preserve">UN    </v>
          </cell>
          <cell r="D9209">
            <v>37.590000000000003</v>
          </cell>
        </row>
        <row r="9210">
          <cell r="A9210">
            <v>3758</v>
          </cell>
          <cell r="B9210" t="str">
            <v>LAMPADA VAPOR DE SODIO OVOIDE 400 W (BASE E40)</v>
          </cell>
          <cell r="C9210" t="str">
            <v xml:space="preserve">UN    </v>
          </cell>
          <cell r="D9210">
            <v>43.83</v>
          </cell>
        </row>
        <row r="9211">
          <cell r="A9211">
            <v>12214</v>
          </cell>
          <cell r="B9211" t="str">
            <v>LAMPADA VAPOR MERCURIO 125 W (BASE E27)</v>
          </cell>
          <cell r="C9211" t="str">
            <v xml:space="preserve">UN    </v>
          </cell>
          <cell r="D9211">
            <v>15.01</v>
          </cell>
        </row>
        <row r="9212">
          <cell r="A9212">
            <v>3749</v>
          </cell>
          <cell r="B9212" t="str">
            <v>LAMPADA VAPOR MERCURIO 250 W (BASE E40)</v>
          </cell>
          <cell r="C9212" t="str">
            <v xml:space="preserve">UN    </v>
          </cell>
          <cell r="D9212">
            <v>26.75</v>
          </cell>
        </row>
        <row r="9213">
          <cell r="A9213">
            <v>3751</v>
          </cell>
          <cell r="B9213" t="str">
            <v>LAMPADA VAPOR MERCURIO 400 W (BASE E40)</v>
          </cell>
          <cell r="C9213" t="str">
            <v xml:space="preserve">UN    </v>
          </cell>
          <cell r="D9213">
            <v>36.5</v>
          </cell>
        </row>
        <row r="9214">
          <cell r="A9214">
            <v>39376</v>
          </cell>
          <cell r="B9214" t="str">
            <v>LAMPADA VAPOR METALICO OVOIDE 150 W, BASE E27/E40</v>
          </cell>
          <cell r="C9214" t="str">
            <v xml:space="preserve">UN    </v>
          </cell>
          <cell r="D9214">
            <v>30.77</v>
          </cell>
        </row>
        <row r="9215">
          <cell r="A9215">
            <v>3752</v>
          </cell>
          <cell r="B9215" t="str">
            <v>LAMPADA VAPOR METALICO TUBULAR 400 W (BASE E40)</v>
          </cell>
          <cell r="C9215" t="str">
            <v xml:space="preserve">UN    </v>
          </cell>
          <cell r="D9215">
            <v>60.22</v>
          </cell>
        </row>
        <row r="9216">
          <cell r="A9216">
            <v>746</v>
          </cell>
          <cell r="B9216" t="str">
            <v>LAVADORA DE ALTA PRESSAO (LAVA-JATO) PARA AGUA FRIA, PRESSAO DE OPERACAO ENTRE 1400 E 1900 LIB/POL2, VAZAO MAXIMA ENTRE  400 E 700 L/H</v>
          </cell>
          <cell r="C9216" t="str">
            <v xml:space="preserve">UN    </v>
          </cell>
          <cell r="D9216">
            <v>1820</v>
          </cell>
        </row>
        <row r="9217">
          <cell r="A9217">
            <v>36521</v>
          </cell>
          <cell r="B9217" t="str">
            <v>LAVATORIO DE CANTO LOUCA BRANCA SUSPENSO *40 X 30* CM</v>
          </cell>
          <cell r="C9217" t="str">
            <v xml:space="preserve">UN    </v>
          </cell>
          <cell r="D9217">
            <v>124.38</v>
          </cell>
        </row>
        <row r="9218">
          <cell r="A9218">
            <v>36794</v>
          </cell>
          <cell r="B9218" t="str">
            <v>LAVATORIO LOUCA BRANCA COM COLUNA *44 X 35,5* CM</v>
          </cell>
          <cell r="C9218" t="str">
            <v xml:space="preserve">UN    </v>
          </cell>
          <cell r="D9218">
            <v>126.79</v>
          </cell>
        </row>
        <row r="9219">
          <cell r="A9219">
            <v>10426</v>
          </cell>
          <cell r="B9219" t="str">
            <v>LAVATORIO LOUCA BRANCA COM COLUNA *54 X 44* CM</v>
          </cell>
          <cell r="C9219" t="str">
            <v xml:space="preserve">UN    </v>
          </cell>
          <cell r="D9219">
            <v>182.61</v>
          </cell>
        </row>
        <row r="9220">
          <cell r="A9220">
            <v>10425</v>
          </cell>
          <cell r="B9220" t="str">
            <v>LAVATORIO LOUCA BRANCA SUSPENSO *40 X 30* CM</v>
          </cell>
          <cell r="C9220" t="str">
            <v xml:space="preserve">UN    </v>
          </cell>
          <cell r="D9220">
            <v>80.53</v>
          </cell>
        </row>
        <row r="9221">
          <cell r="A9221">
            <v>10431</v>
          </cell>
          <cell r="B9221" t="str">
            <v>LAVATORIO LOUCA COR COM COLUNA *54 X 44* CM</v>
          </cell>
          <cell r="C9221" t="str">
            <v xml:space="preserve">UN    </v>
          </cell>
          <cell r="D9221">
            <v>200.34</v>
          </cell>
        </row>
        <row r="9222">
          <cell r="A9222">
            <v>10429</v>
          </cell>
          <cell r="B9222" t="str">
            <v>LAVATORIO LOUCA COR SUSPENSO *40 X 30* CM</v>
          </cell>
          <cell r="C9222" t="str">
            <v xml:space="preserve">UN    </v>
          </cell>
          <cell r="D9222">
            <v>96.04</v>
          </cell>
        </row>
        <row r="9223">
          <cell r="A9223">
            <v>20269</v>
          </cell>
          <cell r="B9223" t="str">
            <v>LAVATORIO/CUBA DE EMBUTIR OVAL LOUCA BRANCA SEM LADRAO *50 X 35* CM</v>
          </cell>
          <cell r="C9223" t="str">
            <v xml:space="preserve">UN    </v>
          </cell>
          <cell r="D9223">
            <v>79.16</v>
          </cell>
        </row>
        <row r="9224">
          <cell r="A9224">
            <v>20270</v>
          </cell>
          <cell r="B9224" t="str">
            <v>LAVATORIO/CUBA DE EMBUTIR OVAL LOUCA COR SEM LADRAO *50 X 35* CM</v>
          </cell>
          <cell r="C9224" t="str">
            <v xml:space="preserve">UN    </v>
          </cell>
          <cell r="D9224">
            <v>86.19</v>
          </cell>
        </row>
        <row r="9225">
          <cell r="A9225">
            <v>11696</v>
          </cell>
          <cell r="B9225" t="str">
            <v>LAVATORIO/CUBA DE SOBREPOR OVAL PEQUENA LOUCA BRANCA SEM LADRAO *31 X 44*</v>
          </cell>
          <cell r="C9225" t="str">
            <v xml:space="preserve">UN    </v>
          </cell>
          <cell r="D9225">
            <v>125.93</v>
          </cell>
        </row>
        <row r="9226">
          <cell r="A9226">
            <v>10427</v>
          </cell>
          <cell r="B9226" t="str">
            <v>LAVATORIO/CUBA DE SOBREPOR RETANGULAR LOUCA BRANCA COM LADRAO *52 X 45* CM</v>
          </cell>
          <cell r="C9226" t="str">
            <v xml:space="preserve">UN    </v>
          </cell>
          <cell r="D9226">
            <v>225.79</v>
          </cell>
        </row>
        <row r="9227">
          <cell r="A9227">
            <v>10428</v>
          </cell>
          <cell r="B9227" t="str">
            <v>LAVATORIO/CUBA DE SOBREPOR RETANGULAR LOUCA COR COM LADRAO *52 X 45* CM</v>
          </cell>
          <cell r="C9227" t="str">
            <v xml:space="preserve">UN    </v>
          </cell>
          <cell r="D9227">
            <v>229.16</v>
          </cell>
        </row>
        <row r="9228">
          <cell r="A9228">
            <v>2354</v>
          </cell>
          <cell r="B9228" t="str">
            <v>LEITURISTA OU CADASTRISTA DE REDES DE AGUA E ESGOTO</v>
          </cell>
          <cell r="C9228" t="str">
            <v xml:space="preserve">H     </v>
          </cell>
          <cell r="D9228">
            <v>14.44</v>
          </cell>
        </row>
        <row r="9229">
          <cell r="A9229">
            <v>40932</v>
          </cell>
          <cell r="B9229" t="str">
            <v>LEITURISTA OU CADASTRISTA DE REDES DE AGUA E ESGOTO (MENSALISTA)</v>
          </cell>
          <cell r="C9229" t="str">
            <v xml:space="preserve">MES   </v>
          </cell>
          <cell r="D9229">
            <v>2557.67</v>
          </cell>
        </row>
        <row r="9230">
          <cell r="A9230">
            <v>10853</v>
          </cell>
          <cell r="B9230" t="str">
            <v>LETRA ACO INOX (AISI 304), CHAPA NUM. 22, RECORTADO, H= 20 CM (SEM RELEVO)</v>
          </cell>
          <cell r="C9230" t="str">
            <v xml:space="preserve">UN    </v>
          </cell>
          <cell r="D9230">
            <v>65.13</v>
          </cell>
        </row>
        <row r="9231">
          <cell r="A9231">
            <v>5093</v>
          </cell>
          <cell r="B9231" t="str">
            <v>LEVANTADOR DE JANELA GUILHOTINA, EM LATAO CROMADO</v>
          </cell>
          <cell r="C9231" t="str">
            <v xml:space="preserve">PAR   </v>
          </cell>
          <cell r="D9231">
            <v>13.02</v>
          </cell>
        </row>
        <row r="9232">
          <cell r="A9232">
            <v>37768</v>
          </cell>
          <cell r="B9232" t="str">
            <v>LIMPADORA A SUCCAO, TANQUE 12000 L, BASCULAMENTO HIDRAULICO, BOMBA 12 M3/MIN 95% VACUO (INCLUI MONTAGEM, NAO INCLUI CAMINHAO)</v>
          </cell>
          <cell r="C9232" t="str">
            <v xml:space="preserve">UN    </v>
          </cell>
          <cell r="D9232">
            <v>95200</v>
          </cell>
        </row>
        <row r="9233">
          <cell r="A9233">
            <v>37773</v>
          </cell>
          <cell r="B9233" t="str">
            <v>LIMPADORA DE SUCCAO TANQUE 7000 L, BOMBA 12 M3/MIN 95% VACUO (INCLUI MONTAGEM, NAO INCLUI CAMINHAO)</v>
          </cell>
          <cell r="C9233" t="str">
            <v xml:space="preserve">UN    </v>
          </cell>
          <cell r="D9233">
            <v>80840.850000000006</v>
          </cell>
        </row>
        <row r="9234">
          <cell r="A9234">
            <v>37769</v>
          </cell>
          <cell r="B9234" t="str">
            <v>LIMPADORA DE SUCCAO, TANQUE 11000 L, BOMBA 340 M3/MIN (INCLUI MONTAGEM, NAO INCLUI CAMINHAO)</v>
          </cell>
          <cell r="C9234" t="str">
            <v xml:space="preserve">UN    </v>
          </cell>
          <cell r="D9234">
            <v>135337.76</v>
          </cell>
        </row>
        <row r="9235">
          <cell r="A9235">
            <v>37770</v>
          </cell>
          <cell r="B9235" t="str">
            <v>LIMPADORA DE SUCCAO, TANQUE 5500 L, BOMBA 60M3/MIN, VACUO 500 MBAR (INCLUI MONTAGEM, NAO INCLUI CAMINHAO)</v>
          </cell>
          <cell r="C9235" t="str">
            <v xml:space="preserve">UN    </v>
          </cell>
          <cell r="D9235">
            <v>229689.78</v>
          </cell>
        </row>
        <row r="9236">
          <cell r="A9236">
            <v>38382</v>
          </cell>
          <cell r="B9236" t="str">
            <v>LINHA DE PEDREIRO LISA 100 M</v>
          </cell>
          <cell r="C9236" t="str">
            <v xml:space="preserve">UN    </v>
          </cell>
          <cell r="D9236">
            <v>8.81</v>
          </cell>
        </row>
        <row r="9237">
          <cell r="A9237">
            <v>6091</v>
          </cell>
          <cell r="B9237" t="str">
            <v>LIQUIDO PARA BRILHO PAREDES INTERNAS</v>
          </cell>
          <cell r="C9237" t="str">
            <v xml:space="preserve">L     </v>
          </cell>
          <cell r="D9237">
            <v>20.25</v>
          </cell>
        </row>
        <row r="9238">
          <cell r="A9238">
            <v>38383</v>
          </cell>
          <cell r="B9238" t="str">
            <v>LIXA D'AGUA EM FOLHA, GRAO 100</v>
          </cell>
          <cell r="C9238" t="str">
            <v xml:space="preserve">UN    </v>
          </cell>
          <cell r="D9238">
            <v>1.65</v>
          </cell>
        </row>
        <row r="9239">
          <cell r="A9239">
            <v>3768</v>
          </cell>
          <cell r="B9239" t="str">
            <v>LIXA EM FOLHA PARA FERRO, NUMERO 150</v>
          </cell>
          <cell r="C9239" t="str">
            <v xml:space="preserve">UN    </v>
          </cell>
          <cell r="D9239">
            <v>2.5099999999999998</v>
          </cell>
        </row>
        <row r="9240">
          <cell r="A9240">
            <v>3767</v>
          </cell>
          <cell r="B9240" t="str">
            <v>LIXA EM FOLHA PARA PAREDE OU MADEIRA, NUMERO 120 (COR VERMELHA)</v>
          </cell>
          <cell r="C9240" t="str">
            <v xml:space="preserve">UN    </v>
          </cell>
          <cell r="D9240">
            <v>0.59</v>
          </cell>
        </row>
        <row r="9241">
          <cell r="A9241">
            <v>13192</v>
          </cell>
          <cell r="B9241" t="str">
            <v>LIXADEIRA ELETRICA ANGULAR PARA CONCRETO, POTENCIA 1.400 W, PRATO DIAMANTADO DE 5''</v>
          </cell>
          <cell r="C9241" t="str">
            <v xml:space="preserve">UN    </v>
          </cell>
          <cell r="D9241">
            <v>3522.14</v>
          </cell>
        </row>
        <row r="9242">
          <cell r="A9242">
            <v>38413</v>
          </cell>
          <cell r="B9242" t="str">
            <v>LIXADEIRA ELETRICA ANGULAR, PARA DISCO DE 7 " (180 MM), POTENCIA DE 2.200 W, *5.000* RPM, 220 V</v>
          </cell>
          <cell r="C9242" t="str">
            <v xml:space="preserve">UN    </v>
          </cell>
          <cell r="D9242">
            <v>582.51</v>
          </cell>
        </row>
        <row r="9243">
          <cell r="A9243">
            <v>42440</v>
          </cell>
          <cell r="B9243" t="str">
            <v>LIXEIRA DUPLA, COM CAPACIDADE VOLUMETRICA DE 60L*, FABRICADA EM TUBO DE ACO CARBONO, CESTOS EM CHAPA DE ACO E PINTURA NO PROCESSO ELETROSTATICO - PARA ACADEMIA AO AR LIVRE / ACADEMIA DA TERCEIRA IDADE - ATI</v>
          </cell>
          <cell r="C9243" t="str">
            <v xml:space="preserve">UN    </v>
          </cell>
          <cell r="D9243">
            <v>702.04</v>
          </cell>
        </row>
        <row r="9244">
          <cell r="A9244">
            <v>20193</v>
          </cell>
          <cell r="B9244" t="str">
            <v>LOCACAO DE ANDAIME METALICO TIPO FACHADEIRO, LARGURA DE 1,20 M, ALTURA POR PECA DE 2,0 M, INCLUINDO SAPATAS E ITENS NECESSARIOS A INSTALACAO</v>
          </cell>
          <cell r="C9244" t="str">
            <v>M2XMES</v>
          </cell>
          <cell r="D9244">
            <v>3.99</v>
          </cell>
        </row>
        <row r="9245">
          <cell r="A9245">
            <v>10527</v>
          </cell>
          <cell r="B9245" t="str">
            <v>LOCACAO DE ANDAIME METALICO TUBULAR DE ENCAIXE, TIPO DE TORRE, COM LARGURA DE 1 ATE 1,5 M E ALTURA DE *1,00* M</v>
          </cell>
          <cell r="C9245" t="str">
            <v xml:space="preserve">MXMES </v>
          </cell>
          <cell r="D9245">
            <v>12</v>
          </cell>
        </row>
        <row r="9246">
          <cell r="A9246">
            <v>41805</v>
          </cell>
          <cell r="B9246" t="str">
            <v>LOCACAO DE ANDAIME SUSPENSO OU BALANCIM MANUAL, CAPACIDADE DE CARGA TOTAL DE APROXIMADAMENTE 250 KG/M2, PLATAFORMA DE 1,50 M X 0,80 M (C X L), CABO DE 45 M</v>
          </cell>
          <cell r="C9246" t="str">
            <v xml:space="preserve">MES   </v>
          </cell>
          <cell r="D9246">
            <v>325</v>
          </cell>
        </row>
        <row r="9247">
          <cell r="A9247">
            <v>40271</v>
          </cell>
          <cell r="B9247" t="str">
            <v>LOCACAO DE APRUMADOR METALICO DE PILAR, COM ALTURA E ANGULO REGULAVEIS, EXTENSAO DE *1,50* A *2,80* M</v>
          </cell>
          <cell r="C9247" t="str">
            <v xml:space="preserve">MES   </v>
          </cell>
          <cell r="D9247">
            <v>7.8</v>
          </cell>
        </row>
        <row r="9248">
          <cell r="A9248">
            <v>40287</v>
          </cell>
          <cell r="B9248" t="str">
            <v>LOCACAO DE BARRA DE ANCORAGEM DE 0,80 A 1,20 M DE EXTENSAO, COM ROSCA DE 5/8", INCLUINDO PORCA E FLANGE</v>
          </cell>
          <cell r="C9248" t="str">
            <v xml:space="preserve">MES   </v>
          </cell>
          <cell r="D9248">
            <v>3</v>
          </cell>
        </row>
        <row r="9249">
          <cell r="A9249">
            <v>40295</v>
          </cell>
          <cell r="B9249" t="str">
            <v>LOCACAO DE BOMBA MANUAL PARA TESTE HIDROSTATICO ATE 30 BAR</v>
          </cell>
          <cell r="C9249" t="str">
            <v xml:space="preserve">H     </v>
          </cell>
          <cell r="D9249">
            <v>2.13</v>
          </cell>
        </row>
        <row r="9250">
          <cell r="A9250">
            <v>745</v>
          </cell>
          <cell r="B9250" t="str">
            <v>LOCACAO DE BOMBA MANUAL PARA TESTE HIDROSTATICO ATE 60 BAR</v>
          </cell>
          <cell r="C9250" t="str">
            <v xml:space="preserve">H     </v>
          </cell>
          <cell r="D9250">
            <v>2.25</v>
          </cell>
        </row>
        <row r="9251">
          <cell r="A9251">
            <v>4084</v>
          </cell>
          <cell r="B9251" t="str">
            <v>LOCACAO DE BOMBA SUBMERSIVEL PARA DRENAGEM E ESGOTAMENTO, MOTOR ELETRICO TRIFASICO, POTENCIA DE 1 CV, DIAMETRO DE RECALQUE DE 2". FAIXA DE OPERACAO: Q=25 M3/H (+ OU - 1 M3/H) E AMT=2 M; Q=12 M3/H (+ OU - 2 M3/H) E AMT = 12 M (+ OU - 2 M)</v>
          </cell>
          <cell r="C9251" t="str">
            <v xml:space="preserve">H     </v>
          </cell>
          <cell r="D9251">
            <v>1.1299999999999999</v>
          </cell>
        </row>
        <row r="9252">
          <cell r="A9252">
            <v>743</v>
          </cell>
          <cell r="B9252" t="str">
            <v>LOCACAO DE BOMBA SUBMERSIVEL PARA DRENAGEM E ESGOTAMENTO, MOTOR ELETRICO TRIFASICO, POTENCIA DE 2 CV, DIAMETRO DE RECALQUE DE 2". FAIXA DE OPERACAO: Q=35 M3/H (+ OU - 3 M3/H) E AMT=2 M; Q=13 M3/H (+ OU - 3 M3/H) E AMT = 17 M (+ OU - 3 M)</v>
          </cell>
          <cell r="C9252" t="str">
            <v xml:space="preserve">H     </v>
          </cell>
          <cell r="D9252">
            <v>1.1299999999999999</v>
          </cell>
        </row>
        <row r="9253">
          <cell r="A9253">
            <v>40293</v>
          </cell>
          <cell r="B9253" t="str">
            <v>LOCACAO DE BOMBA SUBMERSIVEL PARA DRENAGEM E ESGOTAMENTO, MOTOR ELETRICO TRIFASICO, POTENCIA DE 2 CV, DIAMETRO DE RECALQUE DE 3". FAIXA DE OPERACAO: Q=70 M3/H (+ OU - 2 M3/H) E AMT=2 M; Q=9,5 M3/H (+ OU - 3,5 M3/H) E AMT = 10 M (+ OU - 2 M)</v>
          </cell>
          <cell r="C9253" t="str">
            <v xml:space="preserve">H     </v>
          </cell>
          <cell r="D9253">
            <v>1.35</v>
          </cell>
        </row>
        <row r="9254">
          <cell r="A9254">
            <v>40294</v>
          </cell>
          <cell r="B9254" t="str">
            <v>LOCACAO DE BOMBA SUBMERSIVEL PARA DRENAGEM E ESGOTAMENTO, MOTOR ELETRICO TRIFASICO, POTENCIA DE 3 CV, DIAMETRO DE RECALQUE DE 2". FAIXA DE OPERACAO: Q=84 M3/H (+ OU - 2,5 M3/H) E AMT=2 M; Q=9,1 M3/H (+ OU - 2 M3/H) E AMT = 12 M (+ OU - 2 M)</v>
          </cell>
          <cell r="C9254" t="str">
            <v xml:space="preserve">H     </v>
          </cell>
          <cell r="D9254">
            <v>1.1299999999999999</v>
          </cell>
        </row>
        <row r="9255">
          <cell r="A9255">
            <v>4085</v>
          </cell>
          <cell r="B9255" t="str">
            <v>LOCACAO DE BOMBA SUBMERSIVEL PARA DRENAGEM E ESGOTAMENTO, MOTOR ELETRICO TRIFASICO, POTENCIA DE 4 CV, DIAMETRO DE RECALQUE DE 3". FAIXA DE OPERACAO: Q=60 M3/H (+ OU - 1 M3/H) E AMT=2 M; Q=11 M3/H (+ OU - 1 M3/H) E AMT = 23 M (+ OU - 1 M)</v>
          </cell>
          <cell r="C9255" t="str">
            <v xml:space="preserve">H     </v>
          </cell>
          <cell r="D9255">
            <v>1.58</v>
          </cell>
        </row>
        <row r="9256">
          <cell r="A9256">
            <v>10775</v>
          </cell>
          <cell r="B9256" t="str">
            <v>LOCACAO DE CONTAINER 2,30  X  6,00 M, ALT. 2,50 M, COM 1 SANITARIO, PARA ESCRITORIO, COMPLETO, SEM DIVISORIAS INTERNAS</v>
          </cell>
          <cell r="C9256" t="str">
            <v xml:space="preserve">MES   </v>
          </cell>
          <cell r="D9256">
            <v>505</v>
          </cell>
        </row>
        <row r="9257">
          <cell r="A9257">
            <v>10776</v>
          </cell>
          <cell r="B9257" t="str">
            <v>LOCACAO DE CONTAINER 2,30  X  6,00 M, ALT. 2,50 M, PARA ESCRITORIO, SEM DIVISORIAS INTERNAS E SEM SANITARIO</v>
          </cell>
          <cell r="C9257" t="str">
            <v xml:space="preserve">MES   </v>
          </cell>
          <cell r="D9257">
            <v>394.53</v>
          </cell>
        </row>
        <row r="9258">
          <cell r="A9258">
            <v>10779</v>
          </cell>
          <cell r="B9258" t="str">
            <v>LOCACAO DE CONTAINER 2,30 X 4,30 M, ALT. 2,50 M, P/ SANITARIO, C/ 5 BACIAS, 1 LAVATORIO E 4 MICTORIOS</v>
          </cell>
          <cell r="C9258" t="str">
            <v xml:space="preserve">MES   </v>
          </cell>
          <cell r="D9258">
            <v>631.25</v>
          </cell>
        </row>
        <row r="9259">
          <cell r="A9259">
            <v>10777</v>
          </cell>
          <cell r="B9259" t="str">
            <v>LOCACAO DE CONTAINER 2,30 X 4,30 M, ALT. 2,50 M, PARA SANITARIO, COM 3 BACIAS, 4 CHUVEIROS, 1 LAVATORIO E 1 MICTORIO</v>
          </cell>
          <cell r="C9259" t="str">
            <v xml:space="preserve">MES   </v>
          </cell>
          <cell r="D9259">
            <v>573.38</v>
          </cell>
        </row>
        <row r="9260">
          <cell r="A9260">
            <v>10778</v>
          </cell>
          <cell r="B9260" t="str">
            <v>LOCACAO DE CONTAINER 2,30 X 6,00 M, ALT. 2,50 M,  PARA SANITARIO,  COM 4 BACIAS, 8 CHUVEIROS,1 LAVATORIO E 1 MICTORIO</v>
          </cell>
          <cell r="C9260" t="str">
            <v xml:space="preserve">MES   </v>
          </cell>
          <cell r="D9260">
            <v>631.25</v>
          </cell>
        </row>
        <row r="9261">
          <cell r="A9261">
            <v>40339</v>
          </cell>
          <cell r="B9261" t="str">
            <v>LOCACAO DE CRUZETA PARA ESCORA METALICA</v>
          </cell>
          <cell r="C9261" t="str">
            <v xml:space="preserve">MES   </v>
          </cell>
          <cell r="D9261">
            <v>3</v>
          </cell>
        </row>
        <row r="9262">
          <cell r="A9262">
            <v>3355</v>
          </cell>
          <cell r="B9262" t="str">
            <v>LOCACAO DE ELEVADOR DE CARGA A CABO, CABINE SEMI FECHADA *2,0* X *1,5* X *2,0* M, CAPACIDADE DE CARGA 1000 KG, TORRE  *2,38* X *2,21* X 15 M, GUINCHO DE EMBREAGEM, FREIO DE SEGURANCA, LIMITADOR DE VELOCIDADE E CANCELA</v>
          </cell>
          <cell r="C9262" t="str">
            <v xml:space="preserve">H     </v>
          </cell>
          <cell r="D9262">
            <v>26.55</v>
          </cell>
        </row>
        <row r="9263">
          <cell r="A9263">
            <v>39814</v>
          </cell>
          <cell r="B9263" t="str">
            <v>LOCACAO DE ELEVADOR DE CREMALHEIRA CABINE SIMPLES FECHADA 1,5 X 2,5 X 2,35 M (UMA POR TORRE), CAPACIDADE DE CARGA *1200* KG (15 PESSOAS), TORRE DE 24 M (16 MODULOS), 16 PARADAS, FREIO DE SEGURANCA, LIMITADOR DE CARGA</v>
          </cell>
          <cell r="C9263" t="str">
            <v xml:space="preserve">H     </v>
          </cell>
          <cell r="D9263">
            <v>49.78</v>
          </cell>
        </row>
        <row r="9264">
          <cell r="A9264">
            <v>10749</v>
          </cell>
          <cell r="B9264" t="str">
            <v>LOCACAO DE ESCORA METALICA TELESCOPICA, COM ALTURA REGULAVEL DE *1,80* A *3,20* M, COM CAPACIDADE DE CARGA DE NO MINIMO 1000 KGF (10 KN), INCLUSO TRIPE E FORCADO</v>
          </cell>
          <cell r="C9264" t="str">
            <v xml:space="preserve">MES   </v>
          </cell>
          <cell r="D9264">
            <v>5.49</v>
          </cell>
        </row>
        <row r="9265">
          <cell r="A9265">
            <v>40290</v>
          </cell>
          <cell r="B9265" t="str">
            <v>LOCACAO DE FORMA PLASTICA PARA LAJE NERVURADA, DIMENSOES *60* X *60* X *16* CM</v>
          </cell>
          <cell r="C9265" t="str">
            <v xml:space="preserve">MES   </v>
          </cell>
          <cell r="D9265">
            <v>7.92</v>
          </cell>
        </row>
        <row r="9266">
          <cell r="A9266">
            <v>3346</v>
          </cell>
          <cell r="B9266" t="str">
            <v>LOCACAO DE GRUPO GERADOR *80 A 125* KVA, MOTOR DIESEL, REBOCAVEL, ACIONAMENTO MANUAL</v>
          </cell>
          <cell r="C9266" t="str">
            <v xml:space="preserve">H     </v>
          </cell>
          <cell r="D9266">
            <v>11.03</v>
          </cell>
        </row>
        <row r="9267">
          <cell r="A9267">
            <v>3348</v>
          </cell>
          <cell r="B9267" t="str">
            <v>LOCACAO DE GRUPO GERADOR ACIMA DE * 125 ATE 180* KVA, MOTOR DIESEL, REBOCAVEL, ACIONAMENTO MANUAL</v>
          </cell>
          <cell r="C9267" t="str">
            <v xml:space="preserve">H     </v>
          </cell>
          <cell r="D9267">
            <v>13.19</v>
          </cell>
        </row>
        <row r="9268">
          <cell r="A9268">
            <v>3345</v>
          </cell>
          <cell r="B9268" t="str">
            <v>LOCACAO DE GRUPO GERADOR ACIMA DE * 20 A 80* KVA, MOTOR DIESEL, REBOCAVEL, ACIONAMENTO MANUAL</v>
          </cell>
          <cell r="C9268" t="str">
            <v xml:space="preserve">H     </v>
          </cell>
          <cell r="D9268">
            <v>8.52</v>
          </cell>
        </row>
        <row r="9269">
          <cell r="A9269">
            <v>39833</v>
          </cell>
          <cell r="B9269" t="str">
            <v>LOCACAO DE GRUPO GERADOR DE *260* KVA, DIESEL REBOCAVEL, ACIONAMENTO MANUAL</v>
          </cell>
          <cell r="C9269" t="str">
            <v xml:space="preserve">H     </v>
          </cell>
          <cell r="D9269">
            <v>18.07</v>
          </cell>
        </row>
        <row r="9270">
          <cell r="A9270">
            <v>39834</v>
          </cell>
          <cell r="B9270" t="str">
            <v>LOCACAO DE GRUPO GERADOR DE *400* KVA, DIESEL REBOCAVEL, ACIONAMENTO MANUAL</v>
          </cell>
          <cell r="C9270" t="str">
            <v xml:space="preserve">H     </v>
          </cell>
          <cell r="D9270">
            <v>31.02</v>
          </cell>
        </row>
        <row r="9271">
          <cell r="A9271">
            <v>39835</v>
          </cell>
          <cell r="B9271" t="str">
            <v>LOCACAO DE GRUPO GERADOR DE *550* KVA, DIESEL REBOCAVEL, ACIONAMENTO MANUAL</v>
          </cell>
          <cell r="C9271" t="str">
            <v xml:space="preserve">H     </v>
          </cell>
          <cell r="D9271">
            <v>37.81</v>
          </cell>
        </row>
        <row r="9272">
          <cell r="A9272">
            <v>7252</v>
          </cell>
          <cell r="B9272" t="str">
            <v>LOCACAO DE NIVEL OPTICO, COM PRECISAO DE 0,7 MM, AUMENTO DE 32X</v>
          </cell>
          <cell r="C9272" t="str">
            <v xml:space="preserve">H     </v>
          </cell>
          <cell r="D9272">
            <v>1.58</v>
          </cell>
        </row>
        <row r="9273">
          <cell r="A9273">
            <v>4778</v>
          </cell>
          <cell r="B9273" t="str">
            <v>LOCACAO DE PERFURATRIZ PNEUMATICA DE PESO MEDIO, * 18 * KG, PARA ROCHA</v>
          </cell>
          <cell r="C9273" t="str">
            <v xml:space="preserve">H     </v>
          </cell>
          <cell r="D9273">
            <v>3.15</v>
          </cell>
        </row>
        <row r="9274">
          <cell r="A9274">
            <v>4780</v>
          </cell>
          <cell r="B9274" t="str">
            <v>LOCACAO DE PERFURATRIZ PNEUMATICA DE PESO MEDIO, * 24 * KG, PARA ROCHA</v>
          </cell>
          <cell r="C9274" t="str">
            <v xml:space="preserve">H     </v>
          </cell>
          <cell r="D9274">
            <v>3.41</v>
          </cell>
        </row>
        <row r="9275">
          <cell r="A9275">
            <v>10809</v>
          </cell>
          <cell r="B9275" t="str">
            <v>LOCACAO DE TALHA ELETRICA 3 T, VELOCIDADE  2,1 M / MIN, POTENCIA 1,3 KW</v>
          </cell>
          <cell r="C9275" t="str">
            <v xml:space="preserve">H     </v>
          </cell>
          <cell r="D9275">
            <v>0.59</v>
          </cell>
        </row>
        <row r="9276">
          <cell r="A9276">
            <v>10811</v>
          </cell>
          <cell r="B9276" t="str">
            <v>LOCACAO DE TALHA MANUAL DE CORRENTE, CAPACIDADE DE 2 T COM ELEVACAO DE 3 M</v>
          </cell>
          <cell r="C9276" t="str">
            <v xml:space="preserve">H     </v>
          </cell>
          <cell r="D9276">
            <v>0.51</v>
          </cell>
        </row>
        <row r="9277">
          <cell r="A9277">
            <v>7247</v>
          </cell>
          <cell r="B9277" t="str">
            <v>LOCACAO DE TEODOLITO ELETRONICO, PRECISAO ANGULAR DE 5 A 7 SEGUNDOS, INCLUINDO TRIPE</v>
          </cell>
          <cell r="C9277" t="str">
            <v xml:space="preserve">H     </v>
          </cell>
          <cell r="D9277">
            <v>1.58</v>
          </cell>
        </row>
        <row r="9278">
          <cell r="A9278">
            <v>40291</v>
          </cell>
          <cell r="B9278" t="str">
            <v>LOCACAO DE TORRE METALICA COMPLETA PARA UMA CARGA DE 8 TF (80 KN)  E PE DIREITO DE 6 M, INCLUINDO MODULOS , DIAGONAIS, SAPATAS E FORCADOS</v>
          </cell>
          <cell r="C9278" t="str">
            <v xml:space="preserve">MES   </v>
          </cell>
          <cell r="D9278">
            <v>418.61</v>
          </cell>
        </row>
        <row r="9279">
          <cell r="A9279">
            <v>40275</v>
          </cell>
          <cell r="B9279" t="str">
            <v>LOCACAO DE VIGA SANDUICHE METALICA VAZADA PARA TRAVAMENTO DE PILARES, ALTURA DE *8* CM, LARGURA DE *6* CM E EXTENSAO DE 2 M</v>
          </cell>
          <cell r="C9279" t="str">
            <v xml:space="preserve">MES   </v>
          </cell>
          <cell r="D9279">
            <v>12</v>
          </cell>
        </row>
        <row r="9280">
          <cell r="A9280">
            <v>3777</v>
          </cell>
          <cell r="B9280" t="str">
            <v>LONA PLASTICA PRETA, E= 150 MICRA</v>
          </cell>
          <cell r="C9280" t="str">
            <v xml:space="preserve">M2    </v>
          </cell>
          <cell r="D9280">
            <v>0.98</v>
          </cell>
        </row>
        <row r="9281">
          <cell r="A9281">
            <v>43067</v>
          </cell>
          <cell r="B9281" t="str">
            <v>LONA PLASTICA PRETA, E= 200 MICRA (COLETADO CAIXA)</v>
          </cell>
          <cell r="C9281" t="str">
            <v xml:space="preserve">M2    </v>
          </cell>
          <cell r="D9281">
            <v>1.01</v>
          </cell>
        </row>
        <row r="9282">
          <cell r="A9282">
            <v>3779</v>
          </cell>
          <cell r="B9282" t="str">
            <v>LONA PLASTICA, PRETA, LARGURA  8 M, E= 150 MICRA</v>
          </cell>
          <cell r="C9282" t="str">
            <v xml:space="preserve">M     </v>
          </cell>
          <cell r="D9282">
            <v>8.16</v>
          </cell>
        </row>
        <row r="9283">
          <cell r="A9283">
            <v>3798</v>
          </cell>
          <cell r="B9283" t="str">
            <v>LUMINARIA ABERTA P/ ILUMINACAO PUBLICA, TIPO X-57 PETERCO OU EQUIV</v>
          </cell>
          <cell r="C9283" t="str">
            <v xml:space="preserve">UN    </v>
          </cell>
          <cell r="D9283">
            <v>40.24</v>
          </cell>
        </row>
        <row r="9284">
          <cell r="A9284">
            <v>38769</v>
          </cell>
          <cell r="B9284" t="str">
            <v>LUMINARIA ARANDELA TIPO MEIA-LUA COM VIDRO FOSCO *30 X 15* CM, PARA 1 LAMPADA, BASE E27, POTENCIA MAXIMA 40/60 W (NAO INCLUI LAMPADA)</v>
          </cell>
          <cell r="C9284" t="str">
            <v xml:space="preserve">UN    </v>
          </cell>
          <cell r="D9284">
            <v>31.43</v>
          </cell>
        </row>
        <row r="9285">
          <cell r="A9285">
            <v>39510</v>
          </cell>
          <cell r="B9285" t="str">
            <v>LUMINARIA DE EMBUTIR EM CHAPA DE ACO PARA 2 LAMPADAS FLUORESCENTES DE 14 W COM REFLETOR E ALETAS EM ALUMINIO, COMPLETA (INCLUI REATOR E LAMPADAS)</v>
          </cell>
          <cell r="C9285" t="str">
            <v xml:space="preserve">UN    </v>
          </cell>
          <cell r="D9285">
            <v>127.19</v>
          </cell>
        </row>
        <row r="9286">
          <cell r="A9286">
            <v>38776</v>
          </cell>
          <cell r="B9286" t="str">
            <v>LUMINARIA DE EMBUTIR EM CHAPA DE ACO PARA 4 LAMPADAS FLUORESCENTES DE 14 W *60 X 60 CM* ALETADA (NAO INCLUI REATOR E LAMPADAS)</v>
          </cell>
          <cell r="C9286" t="str">
            <v xml:space="preserve">UN    </v>
          </cell>
          <cell r="D9286">
            <v>134.99</v>
          </cell>
        </row>
        <row r="9287">
          <cell r="A9287">
            <v>38774</v>
          </cell>
          <cell r="B9287" t="str">
            <v>LUMINARIA DE EMERGENCIA 30 LEDS, POTENCIA 2 W, BATERIA DE LITIO, AUTONOMIA DE 6 HORAS</v>
          </cell>
          <cell r="C9287" t="str">
            <v xml:space="preserve">UN    </v>
          </cell>
          <cell r="D9287">
            <v>31.86</v>
          </cell>
        </row>
        <row r="9288">
          <cell r="A9288">
            <v>42977</v>
          </cell>
          <cell r="B9288" t="str">
            <v>LUMINARIA DE LED PARA ILUMINACAO PUBLICA, DE 98 W  ATE 137 W, INVOLUCRO EM ALUMINIO OU ACO INOX (COLETADO CAIXA)</v>
          </cell>
          <cell r="C9288" t="str">
            <v xml:space="preserve">UN    </v>
          </cell>
          <cell r="D9288">
            <v>884.15</v>
          </cell>
        </row>
        <row r="9289">
          <cell r="A9289">
            <v>38889</v>
          </cell>
          <cell r="B9289" t="str">
            <v>LUMINARIA DE SOBREPOR EM CHAPA DE ACO COM ALETAS PLASTICAS, PARA 1 LAMPADA, BASE E27, POTENCIA MAXIMA 40/60 W (NAO INCLUI LAMPADA)</v>
          </cell>
          <cell r="C9289" t="str">
            <v xml:space="preserve">UN    </v>
          </cell>
          <cell r="D9289">
            <v>24.09</v>
          </cell>
        </row>
        <row r="9290">
          <cell r="A9290">
            <v>38784</v>
          </cell>
          <cell r="B9290" t="str">
            <v>LUMINARIA DE SOBREPOR EM CHAPA DE ACO COM ALETAS PLASTICAS, PARA 2 LAMPADAS, BASE E27, POTENCIA MAXIMA 40/60 W (NAO INCLUI LAMPADAS)</v>
          </cell>
          <cell r="C9290" t="str">
            <v xml:space="preserve">UN    </v>
          </cell>
          <cell r="D9290">
            <v>32.22</v>
          </cell>
        </row>
        <row r="9291">
          <cell r="A9291">
            <v>3788</v>
          </cell>
          <cell r="B9291" t="str">
            <v>LUMINARIA DE SOBREPOR EM CHAPA DE ACO PARA 1 LAMPADA FLUORESCENTE DE *18* W, ALETADA, COMPLETA (LAMPADA E REATOR INCLUSOS)</v>
          </cell>
          <cell r="C9291" t="str">
            <v xml:space="preserve">UN    </v>
          </cell>
          <cell r="D9291">
            <v>33.58</v>
          </cell>
        </row>
        <row r="9292">
          <cell r="A9292">
            <v>12230</v>
          </cell>
          <cell r="B9292" t="str">
            <v>LUMINARIA DE SOBREPOR EM CHAPA DE ACO PARA 1 LAMPADA FLUORESCENTE DE *18* W, PERFIL COMERCIAL (NAO INCLUI REATOR E LAMPADA)</v>
          </cell>
          <cell r="C9292" t="str">
            <v xml:space="preserve">UN    </v>
          </cell>
          <cell r="D9292">
            <v>8.64</v>
          </cell>
        </row>
        <row r="9293">
          <cell r="A9293">
            <v>3780</v>
          </cell>
          <cell r="B9293" t="str">
            <v>LUMINARIA DE SOBREPOR EM CHAPA DE ACO PARA 1 LAMPADA FLUORESCENTE DE *36* W, ALETADA, COMPLETA (LAMPADA E REATOR INCLUSOS)</v>
          </cell>
          <cell r="C9293" t="str">
            <v xml:space="preserve">UN    </v>
          </cell>
          <cell r="D9293">
            <v>49.55</v>
          </cell>
        </row>
        <row r="9294">
          <cell r="A9294">
            <v>12231</v>
          </cell>
          <cell r="B9294" t="str">
            <v>LUMINARIA DE SOBREPOR EM CHAPA DE ACO PARA 1 LAMPADA FLUORESCENTE DE *36* W, PERFIL COMERCIAL (NAO INCLUI REATOR E LAMPADA)</v>
          </cell>
          <cell r="C9294" t="str">
            <v xml:space="preserve">UN    </v>
          </cell>
          <cell r="D9294">
            <v>14.36</v>
          </cell>
        </row>
        <row r="9295">
          <cell r="A9295">
            <v>3811</v>
          </cell>
          <cell r="B9295" t="str">
            <v>LUMINARIA DE SOBREPOR EM CHAPA DE ACO PARA 2 LAMPADAS FLUORESCENTES DE *18* W, ALETADA, COMPLETA (LAMPADAS E REATOR INCLUSOS)</v>
          </cell>
          <cell r="C9295" t="str">
            <v xml:space="preserve">UN    </v>
          </cell>
          <cell r="D9295">
            <v>46.54</v>
          </cell>
        </row>
        <row r="9296">
          <cell r="A9296">
            <v>12232</v>
          </cell>
          <cell r="B9296" t="str">
            <v>LUMINARIA DE SOBREPOR EM CHAPA DE ACO PARA 2 LAMPADAS FLUORESCENTES DE *18* W, PERFIL COMERCIAL (NAO INCLUI REATOR E LAMPADAS)</v>
          </cell>
          <cell r="C9296" t="str">
            <v xml:space="preserve">UN    </v>
          </cell>
          <cell r="D9296">
            <v>15.05</v>
          </cell>
        </row>
        <row r="9297">
          <cell r="A9297">
            <v>3799</v>
          </cell>
          <cell r="B9297" t="str">
            <v>LUMINARIA DE SOBREPOR EM CHAPA DE ACO PARA 2 LAMPADAS FLUORESCENTES DE *36* W, ALETADA, COMPLETA (LAMPADAS E REATOR INCLUSOS)</v>
          </cell>
          <cell r="C9297" t="str">
            <v xml:space="preserve">UN    </v>
          </cell>
          <cell r="D9297">
            <v>65.819999999999993</v>
          </cell>
        </row>
        <row r="9298">
          <cell r="A9298">
            <v>12239</v>
          </cell>
          <cell r="B9298" t="str">
            <v>LUMINARIA DE SOBREPOR EM CHAPA DE ACO PARA 2 LAMPADAS FLUORESCENTES DE *36* W, PERFIL COMERCIAL (NAO INCLUI REATOR E LAMPADAS)</v>
          </cell>
          <cell r="C9298" t="str">
            <v xml:space="preserve">UN    </v>
          </cell>
          <cell r="D9298">
            <v>19.7</v>
          </cell>
        </row>
        <row r="9299">
          <cell r="A9299">
            <v>38773</v>
          </cell>
          <cell r="B9299" t="str">
            <v>LUMINARIA DE TETO PLAFON/PLAFONIER EM PLASTICO COM BASE E27, POTENCIA MAXIMA 60 W (NAO INCLUI LAMPADA)</v>
          </cell>
          <cell r="C9299" t="str">
            <v xml:space="preserve">UN    </v>
          </cell>
          <cell r="D9299">
            <v>3.16</v>
          </cell>
        </row>
        <row r="9300">
          <cell r="A9300">
            <v>12271</v>
          </cell>
          <cell r="B9300" t="str">
            <v>LUMINARIA DUPLA P/SINALIZACAO, TIPO WETZEL AS-2/110 OU EQUIV</v>
          </cell>
          <cell r="C9300" t="str">
            <v xml:space="preserve">UN    </v>
          </cell>
          <cell r="D9300">
            <v>176.24</v>
          </cell>
        </row>
        <row r="9301">
          <cell r="A9301">
            <v>12245</v>
          </cell>
          <cell r="B9301" t="str">
            <v>LUMINARIA ESMALTADA COR ALUMINIO PETERCO Y.25/1</v>
          </cell>
          <cell r="C9301" t="str">
            <v xml:space="preserve">UN    </v>
          </cell>
          <cell r="D9301">
            <v>76.44</v>
          </cell>
        </row>
        <row r="9302">
          <cell r="A9302">
            <v>38785</v>
          </cell>
          <cell r="B9302" t="str">
            <v>LUMINARIA HERMETICA IP-65 PARA 2 DUAS LAMPADAS DE 14/16/18/20 W (NAO INCLUI REATOR E LAMPADAS)</v>
          </cell>
          <cell r="C9302" t="str">
            <v xml:space="preserve">UN    </v>
          </cell>
          <cell r="D9302">
            <v>83.44</v>
          </cell>
        </row>
        <row r="9303">
          <cell r="A9303">
            <v>38786</v>
          </cell>
          <cell r="B9303" t="str">
            <v>LUMINARIA HERMETICA IP-65 PARA 2 DUAS LAMPADAS DE 28/32/36/40 W (NAO INCLUI REATOR E LAMPADAS)</v>
          </cell>
          <cell r="C9303" t="str">
            <v xml:space="preserve">UN    </v>
          </cell>
          <cell r="D9303">
            <v>102.77</v>
          </cell>
        </row>
        <row r="9304">
          <cell r="A9304">
            <v>39385</v>
          </cell>
          <cell r="B9304" t="str">
            <v>LUMINARIA LED PLAFON REDONDO DE SOBREPOR BIVOLT 12/13 W,  D = *17* CM</v>
          </cell>
          <cell r="C9304" t="str">
            <v xml:space="preserve">UN    </v>
          </cell>
          <cell r="D9304">
            <v>77.739999999999995</v>
          </cell>
        </row>
        <row r="9305">
          <cell r="A9305">
            <v>39389</v>
          </cell>
          <cell r="B9305" t="str">
            <v>LUMINARIA LED REFLETOR RETANGULAR BIVOLT, LUZ BRANCA, 10 W</v>
          </cell>
          <cell r="C9305" t="str">
            <v xml:space="preserve">UN    </v>
          </cell>
          <cell r="D9305">
            <v>64.48</v>
          </cell>
        </row>
        <row r="9306">
          <cell r="A9306">
            <v>39390</v>
          </cell>
          <cell r="B9306" t="str">
            <v>LUMINARIA LED REFLETOR RETANGULAR BIVOLT, LUZ BRANCA, 30 W</v>
          </cell>
          <cell r="C9306" t="str">
            <v xml:space="preserve">UN    </v>
          </cell>
          <cell r="D9306">
            <v>124.9</v>
          </cell>
        </row>
        <row r="9307">
          <cell r="A9307">
            <v>39391</v>
          </cell>
          <cell r="B9307" t="str">
            <v>LUMINARIA LED REFLETOR RETANGULAR BIVOLT, LUZ BRANCA, 50 W</v>
          </cell>
          <cell r="C9307" t="str">
            <v xml:space="preserve">UN    </v>
          </cell>
          <cell r="D9307">
            <v>231.15</v>
          </cell>
        </row>
        <row r="9308">
          <cell r="A9308">
            <v>3803</v>
          </cell>
          <cell r="B9308" t="str">
            <v>LUMINARIA PLAFON REDONDO COM VIDRO FOSCO DIAMETRO *25* CM, PARA 1 LAMPADA, BASE E27, POTENCIA MAXIMA 40/60 W (NAO INCLUI LAMPADA)</v>
          </cell>
          <cell r="C9308" t="str">
            <v xml:space="preserve">UN    </v>
          </cell>
          <cell r="D9308">
            <v>29.8</v>
          </cell>
        </row>
        <row r="9309">
          <cell r="A9309">
            <v>38770</v>
          </cell>
          <cell r="B9309" t="str">
            <v>LUMINARIA PLAFON REDONDO COM VIDRO FOSCO DIAMETRO *30* CM, PARA 2 LAMPADAS, BASE E27, POTENCIA MAXIMA 40/60 W (NAO INCLUI LAMPADAS)</v>
          </cell>
          <cell r="C9309" t="str">
            <v xml:space="preserve">UN    </v>
          </cell>
          <cell r="D9309">
            <v>34.5</v>
          </cell>
        </row>
        <row r="9310">
          <cell r="A9310">
            <v>12267</v>
          </cell>
          <cell r="B9310" t="str">
            <v>LUMINARIA PROVA DE TEMPO PETERCO Y.31/1</v>
          </cell>
          <cell r="C9310" t="str">
            <v xml:space="preserve">UN    </v>
          </cell>
          <cell r="D9310">
            <v>101.12</v>
          </cell>
        </row>
        <row r="9311">
          <cell r="A9311">
            <v>43068</v>
          </cell>
          <cell r="B9311"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11" t="str">
            <v xml:space="preserve">UN    </v>
          </cell>
          <cell r="D9311">
            <v>61.32</v>
          </cell>
        </row>
        <row r="9312">
          <cell r="A9312">
            <v>12266</v>
          </cell>
          <cell r="B9312" t="str">
            <v>LUMINARIA SPOT DE SOBREPOR EM ALUMINIO COM ALETA PLASTICA PARA 1 LAMPADA, BASE E27, POTENCIA MAXIMA 40/60 W (NAO INCLUI LAMPADA)</v>
          </cell>
          <cell r="C9312" t="str">
            <v xml:space="preserve">UN    </v>
          </cell>
          <cell r="D9312">
            <v>51.75</v>
          </cell>
        </row>
        <row r="9313">
          <cell r="A9313">
            <v>39378</v>
          </cell>
          <cell r="B9313" t="str">
            <v>LUMINARIA SPOT DE SOBREPOR EM ALUMINIO COM ALETA PLASTICA PARA 2 LAMPADAS, BASE E27, POTENCIA MAXIMA 40/60 W (NAO INCLUI LAMPADA)</v>
          </cell>
          <cell r="C9313" t="str">
            <v xml:space="preserve">UN    </v>
          </cell>
          <cell r="D9313">
            <v>36.69</v>
          </cell>
        </row>
        <row r="9314">
          <cell r="A9314">
            <v>38775</v>
          </cell>
          <cell r="B9314" t="str">
            <v>LUMINARIA TIPO TARTARUGA PARA AREA EXTERNA EM ALUMINIO, COM GRADE, PARA 1 LAMPADA, BASE E27, POTENCIA MAXIMA 40/60 W (NAO INCLUI LAMPADA)</v>
          </cell>
          <cell r="C9314" t="str">
            <v xml:space="preserve">UN    </v>
          </cell>
          <cell r="D9314">
            <v>38.9</v>
          </cell>
        </row>
        <row r="9315">
          <cell r="A9315">
            <v>21119</v>
          </cell>
          <cell r="B9315" t="str">
            <v>LUVA CPVC, SOLDAVEL, 15 MM, PARA AGUA QUENTE PREDIAL</v>
          </cell>
          <cell r="C9315" t="str">
            <v xml:space="preserve">UN    </v>
          </cell>
          <cell r="D9315">
            <v>1.1299999999999999</v>
          </cell>
        </row>
        <row r="9316">
          <cell r="A9316">
            <v>37974</v>
          </cell>
          <cell r="B9316" t="str">
            <v>LUVA CPVC, SOLDAVEL, 22 MM, PARA AGUA QUENTE PREDIAL</v>
          </cell>
          <cell r="C9316" t="str">
            <v xml:space="preserve">UN    </v>
          </cell>
          <cell r="D9316">
            <v>1.68</v>
          </cell>
        </row>
        <row r="9317">
          <cell r="A9317">
            <v>37975</v>
          </cell>
          <cell r="B9317" t="str">
            <v>LUVA CPVC, SOLDAVEL, 28 MM, PARA AGUA QUENTE PREDIAL</v>
          </cell>
          <cell r="C9317" t="str">
            <v xml:space="preserve">UN    </v>
          </cell>
          <cell r="D9317">
            <v>3.42</v>
          </cell>
        </row>
        <row r="9318">
          <cell r="A9318">
            <v>37976</v>
          </cell>
          <cell r="B9318" t="str">
            <v>LUVA CPVC, SOLDAVEL, 35 MM, PARA AGUA QUENTE PREDIAL</v>
          </cell>
          <cell r="C9318" t="str">
            <v xml:space="preserve">UN    </v>
          </cell>
          <cell r="D9318">
            <v>7.02</v>
          </cell>
        </row>
        <row r="9319">
          <cell r="A9319">
            <v>37977</v>
          </cell>
          <cell r="B9319" t="str">
            <v>LUVA CPVC, SOLDAVEL, 42 MM, PARA AGUA QUENTE PREDIAL</v>
          </cell>
          <cell r="C9319" t="str">
            <v xml:space="preserve">UN    </v>
          </cell>
          <cell r="D9319">
            <v>9.65</v>
          </cell>
        </row>
        <row r="9320">
          <cell r="A9320">
            <v>37978</v>
          </cell>
          <cell r="B9320" t="str">
            <v>LUVA CPVC, SOLDAVEL, 54 MM, PARA AGUA QUENTE PREDIAL</v>
          </cell>
          <cell r="C9320" t="str">
            <v xml:space="preserve">UN    </v>
          </cell>
          <cell r="D9320">
            <v>19.559999999999999</v>
          </cell>
        </row>
        <row r="9321">
          <cell r="A9321">
            <v>37979</v>
          </cell>
          <cell r="B9321" t="str">
            <v>LUVA CPVC, SOLDAVEL, 73 MM, PARA AGUA QUENTE PREDIAL</v>
          </cell>
          <cell r="C9321" t="str">
            <v xml:space="preserve">UN    </v>
          </cell>
          <cell r="D9321">
            <v>84.04</v>
          </cell>
        </row>
        <row r="9322">
          <cell r="A9322">
            <v>37980</v>
          </cell>
          <cell r="B9322" t="str">
            <v>LUVA CPVC, SOLDAVEL, 89 MM, PARA AGUA QUENTE PREDIAL</v>
          </cell>
          <cell r="C9322" t="str">
            <v xml:space="preserve">UN    </v>
          </cell>
          <cell r="D9322">
            <v>94.45</v>
          </cell>
        </row>
        <row r="9323">
          <cell r="A9323">
            <v>36147</v>
          </cell>
          <cell r="B9323" t="str">
            <v>LUVA DE BORRACHA ISOLANTE PARA ALTA TENSAO, RESISTENTE A OZONIO, TENSAO DE ENSAIO 2,5 KV (PAR)</v>
          </cell>
          <cell r="C9323" t="str">
            <v xml:space="preserve">PAR   </v>
          </cell>
          <cell r="D9323">
            <v>253.58</v>
          </cell>
        </row>
        <row r="9324">
          <cell r="A9324">
            <v>12731</v>
          </cell>
          <cell r="B9324" t="str">
            <v>LUVA DE COBRE (REF 600) SEM ANEL DE SOLDA, BOLSA X BOLSA, 104 MM</v>
          </cell>
          <cell r="C9324" t="str">
            <v xml:space="preserve">UN    </v>
          </cell>
          <cell r="D9324">
            <v>197.66</v>
          </cell>
        </row>
        <row r="9325">
          <cell r="A9325">
            <v>12723</v>
          </cell>
          <cell r="B9325" t="str">
            <v>LUVA DE COBRE (REF 600) SEM ANEL DE SOLDA, BOLSA X BOLSA, 15 MM</v>
          </cell>
          <cell r="C9325" t="str">
            <v xml:space="preserve">UN    </v>
          </cell>
          <cell r="D9325">
            <v>1.53</v>
          </cell>
        </row>
        <row r="9326">
          <cell r="A9326">
            <v>12724</v>
          </cell>
          <cell r="B9326" t="str">
            <v>LUVA DE COBRE (REF 600) SEM ANEL DE SOLDA, BOLSA X BOLSA, 22 MM</v>
          </cell>
          <cell r="C9326" t="str">
            <v xml:space="preserve">UN    </v>
          </cell>
          <cell r="D9326">
            <v>2.94</v>
          </cell>
        </row>
        <row r="9327">
          <cell r="A9327">
            <v>12725</v>
          </cell>
          <cell r="B9327" t="str">
            <v>LUVA DE COBRE (REF 600) SEM ANEL DE SOLDA, BOLSA X BOLSA, 28 MM</v>
          </cell>
          <cell r="C9327" t="str">
            <v xml:space="preserve">UN    </v>
          </cell>
          <cell r="D9327">
            <v>5.9</v>
          </cell>
        </row>
        <row r="9328">
          <cell r="A9328">
            <v>12726</v>
          </cell>
          <cell r="B9328" t="str">
            <v>LUVA DE COBRE (REF 600) SEM ANEL DE SOLDA, BOLSA X BOLSA, 35 MM</v>
          </cell>
          <cell r="C9328" t="str">
            <v xml:space="preserve">UN    </v>
          </cell>
          <cell r="D9328">
            <v>13.04</v>
          </cell>
        </row>
        <row r="9329">
          <cell r="A9329">
            <v>12727</v>
          </cell>
          <cell r="B9329" t="str">
            <v>LUVA DE COBRE (REF 600) SEM ANEL DE SOLDA, BOLSA X BOLSA, 42 MM</v>
          </cell>
          <cell r="C9329" t="str">
            <v xml:space="preserve">UN    </v>
          </cell>
          <cell r="D9329">
            <v>16.53</v>
          </cell>
        </row>
        <row r="9330">
          <cell r="A9330">
            <v>12728</v>
          </cell>
          <cell r="B9330" t="str">
            <v>LUVA DE COBRE (REF 600) SEM ANEL DE SOLDA, BOLSA X BOLSA, 54 MM</v>
          </cell>
          <cell r="C9330" t="str">
            <v xml:space="preserve">UN    </v>
          </cell>
          <cell r="D9330">
            <v>27.01</v>
          </cell>
        </row>
        <row r="9331">
          <cell r="A9331">
            <v>12729</v>
          </cell>
          <cell r="B9331" t="str">
            <v>LUVA DE COBRE (REF 600) SEM ANEL DE SOLDA, BOLSA X BOLSA, 66 MM</v>
          </cell>
          <cell r="C9331" t="str">
            <v xml:space="preserve">UN    </v>
          </cell>
          <cell r="D9331">
            <v>88.53</v>
          </cell>
        </row>
        <row r="9332">
          <cell r="A9332">
            <v>12730</v>
          </cell>
          <cell r="B9332" t="str">
            <v>LUVA DE COBRE (REF 600) SEM ANEL DE SOLDA, BOLSA X BOLSA, 79 MM</v>
          </cell>
          <cell r="C9332" t="str">
            <v xml:space="preserve">UN    </v>
          </cell>
          <cell r="D9332">
            <v>135.55000000000001</v>
          </cell>
        </row>
        <row r="9333">
          <cell r="A9333">
            <v>3840</v>
          </cell>
          <cell r="B9333" t="str">
            <v>LUVA DE CORRER DEFOFO, PVC, JE, DN 100 MM</v>
          </cell>
          <cell r="C9333" t="str">
            <v xml:space="preserve">UN    </v>
          </cell>
          <cell r="D9333">
            <v>41.69</v>
          </cell>
        </row>
        <row r="9334">
          <cell r="A9334">
            <v>3838</v>
          </cell>
          <cell r="B9334" t="str">
            <v>LUVA DE CORRER DEFOFO, PVC, JE, DN 150 MM</v>
          </cell>
          <cell r="C9334" t="str">
            <v xml:space="preserve">UN    </v>
          </cell>
          <cell r="D9334">
            <v>92.01</v>
          </cell>
        </row>
        <row r="9335">
          <cell r="A9335">
            <v>3844</v>
          </cell>
          <cell r="B9335" t="str">
            <v>LUVA DE CORRER DEFOFO, PVC, JE, DN 200 MM</v>
          </cell>
          <cell r="C9335" t="str">
            <v xml:space="preserve">UN    </v>
          </cell>
          <cell r="D9335">
            <v>164.12</v>
          </cell>
        </row>
        <row r="9336">
          <cell r="A9336">
            <v>3839</v>
          </cell>
          <cell r="B9336" t="str">
            <v>LUVA DE CORRER DEFOFO, PVC, JE, DN 250 MM</v>
          </cell>
          <cell r="C9336" t="str">
            <v xml:space="preserve">UN    </v>
          </cell>
          <cell r="D9336">
            <v>298.95</v>
          </cell>
        </row>
        <row r="9337">
          <cell r="A9337">
            <v>3843</v>
          </cell>
          <cell r="B9337" t="str">
            <v>LUVA DE CORRER DEFOFO, PVC, JE, DN 300 MM</v>
          </cell>
          <cell r="C9337" t="str">
            <v xml:space="preserve">UN    </v>
          </cell>
          <cell r="D9337">
            <v>410.31</v>
          </cell>
        </row>
        <row r="9338">
          <cell r="A9338">
            <v>3900</v>
          </cell>
          <cell r="B9338" t="str">
            <v>LUVA DE CORRER PARA TUBO ROSCAVEL, PVC, 1 1/2", PARA AGUA FRIA PREDIAL</v>
          </cell>
          <cell r="C9338" t="str">
            <v xml:space="preserve">UN    </v>
          </cell>
          <cell r="D9338">
            <v>28.04</v>
          </cell>
        </row>
        <row r="9339">
          <cell r="A9339">
            <v>3846</v>
          </cell>
          <cell r="B9339" t="str">
            <v>LUVA DE CORRER PARA TUBO ROSCAVEL, PVC, 1/2", PARA AGUA FRIA PREDIAL</v>
          </cell>
          <cell r="C9339" t="str">
            <v xml:space="preserve">UN    </v>
          </cell>
          <cell r="D9339">
            <v>8.84</v>
          </cell>
        </row>
        <row r="9340">
          <cell r="A9340">
            <v>3886</v>
          </cell>
          <cell r="B9340" t="str">
            <v>LUVA DE CORRER PARA TUBO ROSCAVEL, PVC, 3/4", PARA AGUA FRIA PREDIAL</v>
          </cell>
          <cell r="C9340" t="str">
            <v xml:space="preserve">UN    </v>
          </cell>
          <cell r="D9340">
            <v>9.31</v>
          </cell>
        </row>
        <row r="9341">
          <cell r="A9341">
            <v>3854</v>
          </cell>
          <cell r="B9341" t="str">
            <v>LUVA DE CORRER PARA TUBO SOLDAVEL, PVC, 20 MM, PARA AGUA FRIA PREDIAL</v>
          </cell>
          <cell r="C9341" t="str">
            <v xml:space="preserve">UN    </v>
          </cell>
          <cell r="D9341">
            <v>5.17</v>
          </cell>
        </row>
        <row r="9342">
          <cell r="A9342">
            <v>3873</v>
          </cell>
          <cell r="B9342" t="str">
            <v>LUVA DE CORRER PARA TUBO SOLDAVEL, PVC, 25 MM, PARA AGUA FRIA PREDIAL</v>
          </cell>
          <cell r="C9342" t="str">
            <v xml:space="preserve">UN    </v>
          </cell>
          <cell r="D9342">
            <v>6.85</v>
          </cell>
        </row>
        <row r="9343">
          <cell r="A9343">
            <v>38021</v>
          </cell>
          <cell r="B9343" t="str">
            <v>LUVA DE CORRER PARA TUBO SOLDAVEL, PVC, 32 MM, PARA AGUA FRIA PREDIAL</v>
          </cell>
          <cell r="C9343" t="str">
            <v xml:space="preserve">UN    </v>
          </cell>
          <cell r="D9343">
            <v>16.37</v>
          </cell>
        </row>
        <row r="9344">
          <cell r="A9344">
            <v>3847</v>
          </cell>
          <cell r="B9344" t="str">
            <v>LUVA DE CORRER PARA TUBO SOLDAVEL, PVC, 50 MM, PARA AGUA FRIA PREDIAL</v>
          </cell>
          <cell r="C9344" t="str">
            <v xml:space="preserve">UN    </v>
          </cell>
          <cell r="D9344">
            <v>18.59</v>
          </cell>
        </row>
        <row r="9345">
          <cell r="A9345">
            <v>38022</v>
          </cell>
          <cell r="B9345" t="str">
            <v>LUVA DE CORRER PARA TUBO SOLDAVEL, PVC, 60 MM, PARA AGUA FRIA PREDIAL</v>
          </cell>
          <cell r="C9345" t="str">
            <v xml:space="preserve">UN    </v>
          </cell>
          <cell r="D9345">
            <v>29.03</v>
          </cell>
        </row>
        <row r="9346">
          <cell r="A9346">
            <v>3833</v>
          </cell>
          <cell r="B9346" t="str">
            <v>LUVA DE CORRER PVC, JE, DN 100 MM, PARA REDE COLETORA DE ESGOTO (NBR 10569)</v>
          </cell>
          <cell r="C9346" t="str">
            <v xml:space="preserve">UN    </v>
          </cell>
          <cell r="D9346">
            <v>9.82</v>
          </cell>
        </row>
        <row r="9347">
          <cell r="A9347">
            <v>3835</v>
          </cell>
          <cell r="B9347" t="str">
            <v>LUVA DE CORRER PVC, JE, DN 150 MM, PARA REDE COLETORA DE ESGOTO (NBR 10569)</v>
          </cell>
          <cell r="C9347" t="str">
            <v xml:space="preserve">UN    </v>
          </cell>
          <cell r="D9347">
            <v>31.97</v>
          </cell>
        </row>
        <row r="9348">
          <cell r="A9348">
            <v>3836</v>
          </cell>
          <cell r="B9348" t="str">
            <v>LUVA DE CORRER PVC, JE, DN 200 MM, PARA REDE COLETORA DE ESGOTO (NBR 10569)</v>
          </cell>
          <cell r="C9348" t="str">
            <v xml:space="preserve">UN    </v>
          </cell>
          <cell r="D9348">
            <v>68.819999999999993</v>
          </cell>
        </row>
        <row r="9349">
          <cell r="A9349">
            <v>3830</v>
          </cell>
          <cell r="B9349" t="str">
            <v>LUVA DE CORRER PVC, JE, DN 250 MM, PARA REDE COLETORA DE ESGOTO (NBR 10569)</v>
          </cell>
          <cell r="C9349" t="str">
            <v xml:space="preserve">UN    </v>
          </cell>
          <cell r="D9349">
            <v>112.52</v>
          </cell>
        </row>
        <row r="9350">
          <cell r="A9350">
            <v>3831</v>
          </cell>
          <cell r="B9350" t="str">
            <v>LUVA DE CORRER PVC, JE, DN 300 MM, PARA REDE COLETORA DE ESGOTO (NBR 10569)</v>
          </cell>
          <cell r="C9350" t="str">
            <v xml:space="preserve">UN    </v>
          </cell>
          <cell r="D9350">
            <v>188.09</v>
          </cell>
        </row>
        <row r="9351">
          <cell r="A9351">
            <v>37981</v>
          </cell>
          <cell r="B9351" t="str">
            <v>LUVA DE CORRER, CPVC, SOLDAVEL, 15 MM, PARA AGUA QUENTE PREDIAL</v>
          </cell>
          <cell r="C9351" t="str">
            <v xml:space="preserve">UN    </v>
          </cell>
          <cell r="D9351">
            <v>3.85</v>
          </cell>
        </row>
        <row r="9352">
          <cell r="A9352">
            <v>37982</v>
          </cell>
          <cell r="B9352" t="str">
            <v>LUVA DE CORRER, CPVC, SOLDAVEL, 22 MM, PARA AGUA QUENTE PREDIAL</v>
          </cell>
          <cell r="C9352" t="str">
            <v xml:space="preserve">UN    </v>
          </cell>
          <cell r="D9352">
            <v>5.85</v>
          </cell>
        </row>
        <row r="9353">
          <cell r="A9353">
            <v>37983</v>
          </cell>
          <cell r="B9353" t="str">
            <v>LUVA DE CORRER, CPVC, SOLDAVEL, 28 MM, PARA AGUA QUENTE PREDIAL</v>
          </cell>
          <cell r="C9353" t="str">
            <v xml:space="preserve">UN    </v>
          </cell>
          <cell r="D9353">
            <v>8.19</v>
          </cell>
        </row>
        <row r="9354">
          <cell r="A9354">
            <v>37984</v>
          </cell>
          <cell r="B9354" t="str">
            <v>LUVA DE CORRER, CPVC, SOLDAVEL, 35 MM, PARA AGUA QUENTE PREDIAL</v>
          </cell>
          <cell r="C9354" t="str">
            <v xml:space="preserve">UN    </v>
          </cell>
          <cell r="D9354">
            <v>14.14</v>
          </cell>
        </row>
        <row r="9355">
          <cell r="A9355">
            <v>37985</v>
          </cell>
          <cell r="B9355" t="str">
            <v>LUVA DE CORRER, CPVC, SOLDAVEL, 42 MM, PARA AGUA QUENTE PREDIAL</v>
          </cell>
          <cell r="C9355" t="str">
            <v xml:space="preserve">UN    </v>
          </cell>
          <cell r="D9355">
            <v>19.8</v>
          </cell>
        </row>
        <row r="9356">
          <cell r="A9356">
            <v>3826</v>
          </cell>
          <cell r="B9356" t="str">
            <v>LUVA DE CORRER, PVC PBA, JE, DN 100 / DE 110 MM, PARA REDE AGUA (NBR 10351)</v>
          </cell>
          <cell r="C9356" t="str">
            <v xml:space="preserve">UN    </v>
          </cell>
          <cell r="D9356">
            <v>41.37</v>
          </cell>
        </row>
        <row r="9357">
          <cell r="A9357">
            <v>3825</v>
          </cell>
          <cell r="B9357" t="str">
            <v>LUVA DE CORRER, PVC PBA, JE, DN 50 / DE 60 MM, PARA REDE AGUA (NBR 10351)</v>
          </cell>
          <cell r="C9357" t="str">
            <v xml:space="preserve">UN    </v>
          </cell>
          <cell r="D9357">
            <v>11.89</v>
          </cell>
        </row>
        <row r="9358">
          <cell r="A9358">
            <v>3827</v>
          </cell>
          <cell r="B9358" t="str">
            <v>LUVA DE CORRER, PVC PBA, JE, DN 75 / DE 85 MM, PARA REDE AGUA (NBR 10351)</v>
          </cell>
          <cell r="C9358" t="str">
            <v xml:space="preserve">UN    </v>
          </cell>
          <cell r="D9358">
            <v>25.99</v>
          </cell>
        </row>
        <row r="9359">
          <cell r="A9359">
            <v>20165</v>
          </cell>
          <cell r="B9359" t="str">
            <v>LUVA DE CORRER, PVC SERIE REFORCADA - R, 100 MM, PARA ESGOTO PREDIAL</v>
          </cell>
          <cell r="C9359" t="str">
            <v xml:space="preserve">UN    </v>
          </cell>
          <cell r="D9359">
            <v>14.58</v>
          </cell>
        </row>
        <row r="9360">
          <cell r="A9360">
            <v>20166</v>
          </cell>
          <cell r="B9360" t="str">
            <v>LUVA DE CORRER, PVC SERIE REFORCADA - R, 150 MM, PARA ESGOTO PREDIAL</v>
          </cell>
          <cell r="C9360" t="str">
            <v xml:space="preserve">UN    </v>
          </cell>
          <cell r="D9360">
            <v>47.12</v>
          </cell>
        </row>
        <row r="9361">
          <cell r="A9361">
            <v>20164</v>
          </cell>
          <cell r="B9361" t="str">
            <v>LUVA DE CORRER, PVC SERIE REFORCADA - R, 75 MM, PARA ESGOTO PREDIAL</v>
          </cell>
          <cell r="C9361" t="str">
            <v xml:space="preserve">UN    </v>
          </cell>
          <cell r="D9361">
            <v>7.7</v>
          </cell>
        </row>
        <row r="9362">
          <cell r="A9362">
            <v>3893</v>
          </cell>
          <cell r="B9362" t="str">
            <v>LUVA DE CORRER, PVC, DN 100 MM, PARA ESGOTO PREDIAL</v>
          </cell>
          <cell r="C9362" t="str">
            <v xml:space="preserve">UN    </v>
          </cell>
          <cell r="D9362">
            <v>9.5500000000000007</v>
          </cell>
        </row>
        <row r="9363">
          <cell r="A9363">
            <v>3848</v>
          </cell>
          <cell r="B9363" t="str">
            <v>LUVA DE CORRER, PVC, DN 50 MM, PARA ESGOTO PREDIAL</v>
          </cell>
          <cell r="C9363" t="str">
            <v xml:space="preserve">UN    </v>
          </cell>
          <cell r="D9363">
            <v>5.8</v>
          </cell>
        </row>
        <row r="9364">
          <cell r="A9364">
            <v>3895</v>
          </cell>
          <cell r="B9364" t="str">
            <v>LUVA DE CORRER, PVC, DN 75 MM, PARA ESGOTO PREDIAL</v>
          </cell>
          <cell r="C9364" t="str">
            <v xml:space="preserve">UN    </v>
          </cell>
          <cell r="D9364">
            <v>6.31</v>
          </cell>
        </row>
        <row r="9365">
          <cell r="A9365">
            <v>12404</v>
          </cell>
          <cell r="B9365" t="str">
            <v>LUVA DE FERRO GALVANIZADO, COM ROSCA BSP MACHO/FEMEA, DE 3/4"</v>
          </cell>
          <cell r="C9365" t="str">
            <v xml:space="preserve">UN    </v>
          </cell>
          <cell r="D9365">
            <v>6.62</v>
          </cell>
        </row>
        <row r="9366">
          <cell r="A9366">
            <v>3939</v>
          </cell>
          <cell r="B9366" t="str">
            <v>LUVA DE FERRO GALVANIZADO, COM ROSCA BSP, DE 1 1/2"</v>
          </cell>
          <cell r="C9366" t="str">
            <v xml:space="preserve">UN    </v>
          </cell>
          <cell r="D9366">
            <v>13.64</v>
          </cell>
        </row>
        <row r="9367">
          <cell r="A9367">
            <v>3911</v>
          </cell>
          <cell r="B9367" t="str">
            <v>LUVA DE FERRO GALVANIZADO, COM ROSCA BSP, DE 1 1/4"</v>
          </cell>
          <cell r="C9367" t="str">
            <v xml:space="preserve">UN    </v>
          </cell>
          <cell r="D9367">
            <v>11.14</v>
          </cell>
        </row>
        <row r="9368">
          <cell r="A9368">
            <v>3908</v>
          </cell>
          <cell r="B9368" t="str">
            <v>LUVA DE FERRO GALVANIZADO, COM ROSCA BSP, DE 1/2"</v>
          </cell>
          <cell r="C9368" t="str">
            <v xml:space="preserve">UN    </v>
          </cell>
          <cell r="D9368">
            <v>3.6</v>
          </cell>
        </row>
        <row r="9369">
          <cell r="A9369">
            <v>3910</v>
          </cell>
          <cell r="B9369" t="str">
            <v>LUVA DE FERRO GALVANIZADO, COM ROSCA BSP, DE 1"</v>
          </cell>
          <cell r="C9369" t="str">
            <v xml:space="preserve">UN    </v>
          </cell>
          <cell r="D9369">
            <v>7.97</v>
          </cell>
        </row>
        <row r="9370">
          <cell r="A9370">
            <v>3913</v>
          </cell>
          <cell r="B9370" t="str">
            <v>LUVA DE FERRO GALVANIZADO, COM ROSCA BSP, DE 2 1/2"</v>
          </cell>
          <cell r="C9370" t="str">
            <v xml:space="preserve">UN    </v>
          </cell>
          <cell r="D9370">
            <v>38.1</v>
          </cell>
        </row>
        <row r="9371">
          <cell r="A9371">
            <v>3912</v>
          </cell>
          <cell r="B9371" t="str">
            <v>LUVA DE FERRO GALVANIZADO, COM ROSCA BSP, DE 2"</v>
          </cell>
          <cell r="C9371" t="str">
            <v xml:space="preserve">UN    </v>
          </cell>
          <cell r="D9371">
            <v>20.88</v>
          </cell>
        </row>
        <row r="9372">
          <cell r="A9372">
            <v>3909</v>
          </cell>
          <cell r="B9372" t="str">
            <v>LUVA DE FERRO GALVANIZADO, COM ROSCA BSP, DE 3/4"</v>
          </cell>
          <cell r="C9372" t="str">
            <v xml:space="preserve">UN    </v>
          </cell>
          <cell r="D9372">
            <v>4.9000000000000004</v>
          </cell>
        </row>
        <row r="9373">
          <cell r="A9373">
            <v>3914</v>
          </cell>
          <cell r="B9373" t="str">
            <v>LUVA DE FERRO GALVANIZADO, COM ROSCA BSP, DE 3"</v>
          </cell>
          <cell r="C9373" t="str">
            <v xml:space="preserve">UN    </v>
          </cell>
          <cell r="D9373">
            <v>57.48</v>
          </cell>
        </row>
        <row r="9374">
          <cell r="A9374">
            <v>3915</v>
          </cell>
          <cell r="B9374" t="str">
            <v>LUVA DE FERRO GALVANIZADO, COM ROSCA BSP, DE 4"</v>
          </cell>
          <cell r="C9374" t="str">
            <v xml:space="preserve">UN    </v>
          </cell>
          <cell r="D9374">
            <v>90.64</v>
          </cell>
        </row>
        <row r="9375">
          <cell r="A9375">
            <v>3916</v>
          </cell>
          <cell r="B9375" t="str">
            <v>LUVA DE FERRO GALVANIZADO, COM ROSCA BSP, DE 5"</v>
          </cell>
          <cell r="C9375" t="str">
            <v xml:space="preserve">UN    </v>
          </cell>
          <cell r="D9375">
            <v>165.14</v>
          </cell>
        </row>
        <row r="9376">
          <cell r="A9376">
            <v>3917</v>
          </cell>
          <cell r="B9376" t="str">
            <v>LUVA DE FERRO GALVANIZADO, COM ROSCA BSP, DE 6"</v>
          </cell>
          <cell r="C9376" t="str">
            <v xml:space="preserve">UN    </v>
          </cell>
          <cell r="D9376">
            <v>272.37</v>
          </cell>
        </row>
        <row r="9377">
          <cell r="A9377">
            <v>1904</v>
          </cell>
          <cell r="B9377" t="str">
            <v>LUVA DE PRESSAO, EM PVC, DE 20 MM, PARA ELETRODUTO FLEXIVEL</v>
          </cell>
          <cell r="C9377" t="str">
            <v xml:space="preserve">UN    </v>
          </cell>
          <cell r="D9377">
            <v>0.71</v>
          </cell>
        </row>
        <row r="9378">
          <cell r="A9378">
            <v>1899</v>
          </cell>
          <cell r="B9378" t="str">
            <v>LUVA DE PRESSAO, EM PVC, DE 25 MM, PARA ELETRODUTO FLEXIVEL</v>
          </cell>
          <cell r="C9378" t="str">
            <v xml:space="preserve">UN    </v>
          </cell>
          <cell r="D9378">
            <v>0.81</v>
          </cell>
        </row>
        <row r="9379">
          <cell r="A9379">
            <v>1900</v>
          </cell>
          <cell r="B9379" t="str">
            <v>LUVA DE PRESSAO, EM PVC, DE 32 MM, PARA ELETRODUTO FLEXIVEL</v>
          </cell>
          <cell r="C9379" t="str">
            <v xml:space="preserve">UN    </v>
          </cell>
          <cell r="D9379">
            <v>1.31</v>
          </cell>
        </row>
        <row r="9380">
          <cell r="A9380">
            <v>12407</v>
          </cell>
          <cell r="B9380" t="str">
            <v>LUVA DE REDUCAO DE FERRO GALVANIZADO, COM ROSCA BSP MACHO/FEMEA, DE 1 1/2" X 1"</v>
          </cell>
          <cell r="C9380" t="str">
            <v xml:space="preserve">UN    </v>
          </cell>
          <cell r="D9380">
            <v>20.62</v>
          </cell>
        </row>
        <row r="9381">
          <cell r="A9381">
            <v>12408</v>
          </cell>
          <cell r="B9381" t="str">
            <v>LUVA DE REDUCAO DE FERRO GALVANIZADO, COM ROSCA BSP MACHO/FEMEA, DE 1" X 1/2"</v>
          </cell>
          <cell r="C9381" t="str">
            <v xml:space="preserve">UN    </v>
          </cell>
          <cell r="D9381">
            <v>11.64</v>
          </cell>
        </row>
        <row r="9382">
          <cell r="A9382">
            <v>12409</v>
          </cell>
          <cell r="B9382" t="str">
            <v>LUVA DE REDUCAO DE FERRO GALVANIZADO, COM ROSCA BSP MACHO/FEMEA, DE 1" X 3/4"</v>
          </cell>
          <cell r="C9382" t="str">
            <v xml:space="preserve">UN    </v>
          </cell>
          <cell r="D9382">
            <v>11.64</v>
          </cell>
        </row>
        <row r="9383">
          <cell r="A9383">
            <v>12410</v>
          </cell>
          <cell r="B9383" t="str">
            <v>LUVA DE REDUCAO DE FERRO GALVANIZADO, COM ROSCA BSP MACHO/FEMEA, DE 3/4" X 1/2"</v>
          </cell>
          <cell r="C9383" t="str">
            <v xml:space="preserve">UN    </v>
          </cell>
          <cell r="D9383">
            <v>8.01</v>
          </cell>
        </row>
        <row r="9384">
          <cell r="A9384">
            <v>3936</v>
          </cell>
          <cell r="B9384" t="str">
            <v>LUVA DE REDUCAO DE FERRO GALVANIZADO, COM ROSCA BSP, DE 1 1/2" X 1 1/4"</v>
          </cell>
          <cell r="C9384" t="str">
            <v xml:space="preserve">UN    </v>
          </cell>
          <cell r="D9384">
            <v>14.48</v>
          </cell>
        </row>
        <row r="9385">
          <cell r="A9385">
            <v>3922</v>
          </cell>
          <cell r="B9385" t="str">
            <v>LUVA DE REDUCAO DE FERRO GALVANIZADO, COM ROSCA BSP, DE 1 1/2" X 1/2"</v>
          </cell>
          <cell r="C9385" t="str">
            <v xml:space="preserve">UN    </v>
          </cell>
          <cell r="D9385">
            <v>13.32</v>
          </cell>
        </row>
        <row r="9386">
          <cell r="A9386">
            <v>3924</v>
          </cell>
          <cell r="B9386" t="str">
            <v>LUVA DE REDUCAO DE FERRO GALVANIZADO, COM ROSCA BSP, DE 1 1/2" X 1"</v>
          </cell>
          <cell r="C9386" t="str">
            <v xml:space="preserve">UN    </v>
          </cell>
          <cell r="D9386">
            <v>14.48</v>
          </cell>
        </row>
        <row r="9387">
          <cell r="A9387">
            <v>3923</v>
          </cell>
          <cell r="B9387" t="str">
            <v>LUVA DE REDUCAO DE FERRO GALVANIZADO, COM ROSCA BSP, DE 1 1/2" X 3/4"</v>
          </cell>
          <cell r="C9387" t="str">
            <v xml:space="preserve">UN    </v>
          </cell>
          <cell r="D9387">
            <v>14.48</v>
          </cell>
        </row>
        <row r="9388">
          <cell r="A9388">
            <v>3937</v>
          </cell>
          <cell r="B9388" t="str">
            <v>LUVA DE REDUCAO DE FERRO GALVANIZADO, COM ROSCA BSP, DE 1 1/4" X 1/2"</v>
          </cell>
          <cell r="C9388" t="str">
            <v xml:space="preserve">UN    </v>
          </cell>
          <cell r="D9388">
            <v>11.95</v>
          </cell>
        </row>
        <row r="9389">
          <cell r="A9389">
            <v>3921</v>
          </cell>
          <cell r="B9389" t="str">
            <v>LUVA DE REDUCAO DE FERRO GALVANIZADO, COM ROSCA BSP, DE 1 1/4" X 1"</v>
          </cell>
          <cell r="C9389" t="str">
            <v xml:space="preserve">UN    </v>
          </cell>
          <cell r="D9389">
            <v>11.96</v>
          </cell>
        </row>
        <row r="9390">
          <cell r="A9390">
            <v>3920</v>
          </cell>
          <cell r="B9390" t="str">
            <v>LUVA DE REDUCAO DE FERRO GALVANIZADO, COM ROSCA BSP, DE 1 1/4" X 3/4"</v>
          </cell>
          <cell r="C9390" t="str">
            <v xml:space="preserve">UN    </v>
          </cell>
          <cell r="D9390">
            <v>11.95</v>
          </cell>
        </row>
        <row r="9391">
          <cell r="A9391">
            <v>3938</v>
          </cell>
          <cell r="B9391" t="str">
            <v>LUVA DE REDUCAO DE FERRO GALVANIZADO, COM ROSCA BSP, DE 1" X 1/2"</v>
          </cell>
          <cell r="C9391" t="str">
            <v xml:space="preserve">UN    </v>
          </cell>
          <cell r="D9391">
            <v>7.88</v>
          </cell>
        </row>
        <row r="9392">
          <cell r="A9392">
            <v>3919</v>
          </cell>
          <cell r="B9392" t="str">
            <v>LUVA DE REDUCAO DE FERRO GALVANIZADO, COM ROSCA BSP, DE 1" X 3/4"</v>
          </cell>
          <cell r="C9392" t="str">
            <v xml:space="preserve">UN    </v>
          </cell>
          <cell r="D9392">
            <v>8.0299999999999994</v>
          </cell>
        </row>
        <row r="9393">
          <cell r="A9393">
            <v>3927</v>
          </cell>
          <cell r="B9393" t="str">
            <v>LUVA DE REDUCAO DE FERRO GALVANIZADO, COM ROSCA BSP, DE 2 1/2" X 1 1/2"</v>
          </cell>
          <cell r="C9393" t="str">
            <v xml:space="preserve">UN    </v>
          </cell>
          <cell r="D9393">
            <v>40.68</v>
          </cell>
        </row>
        <row r="9394">
          <cell r="A9394">
            <v>3928</v>
          </cell>
          <cell r="B9394" t="str">
            <v>LUVA DE REDUCAO DE FERRO GALVANIZADO, COM ROSCA BSP, DE 2 1/2" X 2"</v>
          </cell>
          <cell r="C9394" t="str">
            <v xml:space="preserve">UN    </v>
          </cell>
          <cell r="D9394">
            <v>40.68</v>
          </cell>
        </row>
        <row r="9395">
          <cell r="A9395">
            <v>3926</v>
          </cell>
          <cell r="B9395" t="str">
            <v>LUVA DE REDUCAO DE FERRO GALVANIZADO, COM ROSCA BSP, DE 2" X 1 1/2"</v>
          </cell>
          <cell r="C9395" t="str">
            <v xml:space="preserve">UN    </v>
          </cell>
          <cell r="D9395">
            <v>23.19</v>
          </cell>
        </row>
        <row r="9396">
          <cell r="A9396">
            <v>3935</v>
          </cell>
          <cell r="B9396" t="str">
            <v>LUVA DE REDUCAO DE FERRO GALVANIZADO, COM ROSCA BSP, DE 2" X 1 1/4"</v>
          </cell>
          <cell r="C9396" t="str">
            <v xml:space="preserve">UN    </v>
          </cell>
          <cell r="D9396">
            <v>23.19</v>
          </cell>
        </row>
        <row r="9397">
          <cell r="A9397">
            <v>3925</v>
          </cell>
          <cell r="B9397" t="str">
            <v>LUVA DE REDUCAO DE FERRO GALVANIZADO, COM ROSCA BSP, DE 2" X 1"</v>
          </cell>
          <cell r="C9397" t="str">
            <v xml:space="preserve">UN    </v>
          </cell>
          <cell r="D9397">
            <v>23.19</v>
          </cell>
        </row>
        <row r="9398">
          <cell r="A9398">
            <v>12406</v>
          </cell>
          <cell r="B9398" t="str">
            <v>LUVA DE REDUCAO DE FERRO GALVANIZADO, COM ROSCA BSP, DE 3/4" X 1/2"</v>
          </cell>
          <cell r="C9398" t="str">
            <v xml:space="preserve">UN    </v>
          </cell>
          <cell r="D9398">
            <v>5.69</v>
          </cell>
        </row>
        <row r="9399">
          <cell r="A9399">
            <v>3929</v>
          </cell>
          <cell r="B9399" t="str">
            <v>LUVA DE REDUCAO DE FERRO GALVANIZADO, COM ROSCA BSP, DE 3" X 1 1/2"</v>
          </cell>
          <cell r="C9399" t="str">
            <v xml:space="preserve">UN    </v>
          </cell>
          <cell r="D9399">
            <v>61.98</v>
          </cell>
        </row>
        <row r="9400">
          <cell r="A9400">
            <v>3931</v>
          </cell>
          <cell r="B9400" t="str">
            <v>LUVA DE REDUCAO DE FERRO GALVANIZADO, COM ROSCA BSP, DE 3" X 2 1/2"</v>
          </cell>
          <cell r="C9400" t="str">
            <v xml:space="preserve">UN    </v>
          </cell>
          <cell r="D9400">
            <v>61.98</v>
          </cell>
        </row>
        <row r="9401">
          <cell r="A9401">
            <v>3930</v>
          </cell>
          <cell r="B9401" t="str">
            <v>LUVA DE REDUCAO DE FERRO GALVANIZADO, COM ROSCA BSP, DE 3" X 2"</v>
          </cell>
          <cell r="C9401" t="str">
            <v xml:space="preserve">UN    </v>
          </cell>
          <cell r="D9401">
            <v>61.98</v>
          </cell>
        </row>
        <row r="9402">
          <cell r="A9402">
            <v>3932</v>
          </cell>
          <cell r="B9402" t="str">
            <v>LUVA DE REDUCAO DE FERRO GALVANIZADO, COM ROSCA BSP, DE 4" X 2 1/2"</v>
          </cell>
          <cell r="C9402" t="str">
            <v xml:space="preserve">UN    </v>
          </cell>
          <cell r="D9402">
            <v>107.03</v>
          </cell>
        </row>
        <row r="9403">
          <cell r="A9403">
            <v>3933</v>
          </cell>
          <cell r="B9403" t="str">
            <v>LUVA DE REDUCAO DE FERRO GALVANIZADO, COM ROSCA BSP, DE 4" X 2"</v>
          </cell>
          <cell r="C9403" t="str">
            <v xml:space="preserve">UN    </v>
          </cell>
          <cell r="D9403">
            <v>107.03</v>
          </cell>
        </row>
        <row r="9404">
          <cell r="A9404">
            <v>3934</v>
          </cell>
          <cell r="B9404" t="str">
            <v>LUVA DE REDUCAO DE FERRO GALVANIZADO, COM ROSCA BSP, DE 4" X 3"</v>
          </cell>
          <cell r="C9404" t="str">
            <v xml:space="preserve">UN    </v>
          </cell>
          <cell r="D9404">
            <v>107.03</v>
          </cell>
        </row>
        <row r="9405">
          <cell r="A9405">
            <v>40355</v>
          </cell>
          <cell r="B9405" t="str">
            <v>LUVA DE REDUCAO EM ACO CARBONO, COM ENCAIXE PARA SOLDA DN SW, PRESSAO 3.000 LBS,  3/4 " X 1/2"</v>
          </cell>
          <cell r="C9405" t="str">
            <v xml:space="preserve">UN    </v>
          </cell>
          <cell r="D9405">
            <v>5.87</v>
          </cell>
        </row>
        <row r="9406">
          <cell r="A9406">
            <v>40364</v>
          </cell>
          <cell r="B9406" t="str">
            <v>LUVA DE REDUCAO EM ACO CARBONO, COM ENCAIXE PARA SOLDA DN SW, PRESSAO 3.000 LBS, DN 1 1/2" X 1 1/4"</v>
          </cell>
          <cell r="C9406" t="str">
            <v xml:space="preserve">UN    </v>
          </cell>
          <cell r="D9406">
            <v>27.52</v>
          </cell>
        </row>
        <row r="9407">
          <cell r="A9407">
            <v>40361</v>
          </cell>
          <cell r="B9407" t="str">
            <v>LUVA DE REDUCAO EM ACO CARBONO, COM ENCAIXE PARA SOLDA DN SW, PRESSAO 3.000 LBS, DN 1 1/4"  X 1"</v>
          </cell>
          <cell r="C9407" t="str">
            <v xml:space="preserve">UN    </v>
          </cell>
          <cell r="D9407">
            <v>21.52</v>
          </cell>
        </row>
        <row r="9408">
          <cell r="A9408">
            <v>40358</v>
          </cell>
          <cell r="B9408" t="str">
            <v>LUVA DE REDUCAO EM ACO CARBONO, COM ENCAIXE PARA SOLDA DN SW, PRESSAO 3.000 LBS, DN 1" X 3/4"</v>
          </cell>
          <cell r="C9408" t="str">
            <v xml:space="preserve">UN    </v>
          </cell>
          <cell r="D9408">
            <v>8.1999999999999993</v>
          </cell>
        </row>
        <row r="9409">
          <cell r="A9409">
            <v>40370</v>
          </cell>
          <cell r="B9409" t="str">
            <v>LUVA DE REDUCAO EM ACO CARBONO, COM ENCAIXE PARA SOLDA DN SW, PRESSAO 3.000 LBS, DN 2 1/2" X 2"</v>
          </cell>
          <cell r="C9409" t="str">
            <v xml:space="preserve">UN    </v>
          </cell>
          <cell r="D9409">
            <v>87.32</v>
          </cell>
        </row>
        <row r="9410">
          <cell r="A9410">
            <v>40367</v>
          </cell>
          <cell r="B9410" t="str">
            <v>LUVA DE REDUCAO EM ACO CARBONO, COM ENCAIXE PARA SOLDA DN SW, PRESSAO 3.000 LBS, DN 2" X 1 1/2"</v>
          </cell>
          <cell r="C9410" t="str">
            <v xml:space="preserve">UN    </v>
          </cell>
          <cell r="D9410">
            <v>43.4</v>
          </cell>
        </row>
        <row r="9411">
          <cell r="A9411">
            <v>40373</v>
          </cell>
          <cell r="B9411" t="str">
            <v>LUVA DE REDUCAO EM ACO CARBONO, COM ENCAIXE PARA SOLDA DN SW, PRESSAO 3.000 LBS, DN 3" X 2 1/2"</v>
          </cell>
          <cell r="C9411" t="str">
            <v xml:space="preserve">UN    </v>
          </cell>
          <cell r="D9411">
            <v>118.08</v>
          </cell>
        </row>
        <row r="9412">
          <cell r="A9412">
            <v>38947</v>
          </cell>
          <cell r="B9412" t="str">
            <v>LUVA DE REDUCAO PARA TUBO PEX, METALICA, PARA CONEXAO COM ANEL DESLIZANTE, DN 20 X 16 MM</v>
          </cell>
          <cell r="C9412" t="str">
            <v xml:space="preserve">UN    </v>
          </cell>
          <cell r="D9412">
            <v>5.0199999999999996</v>
          </cell>
        </row>
        <row r="9413">
          <cell r="A9413">
            <v>38948</v>
          </cell>
          <cell r="B9413" t="str">
            <v>LUVA DE REDUCAO PARA TUBO PEX, METALICA, PARA CONEXAO COM ANEL DESLIZANTE, DN 25 X 16 MM</v>
          </cell>
          <cell r="C9413" t="str">
            <v xml:space="preserve">UN    </v>
          </cell>
          <cell r="D9413">
            <v>8.01</v>
          </cell>
        </row>
        <row r="9414">
          <cell r="A9414">
            <v>38949</v>
          </cell>
          <cell r="B9414" t="str">
            <v>LUVA DE REDUCAO PARA TUBO PEX, METALICA, PARA CONEXAO COM ANEL DESLIZANTE, DN 25 X 20 MM</v>
          </cell>
          <cell r="C9414" t="str">
            <v xml:space="preserve">UN    </v>
          </cell>
          <cell r="D9414">
            <v>8.89</v>
          </cell>
        </row>
        <row r="9415">
          <cell r="A9415">
            <v>38951</v>
          </cell>
          <cell r="B9415" t="str">
            <v>LUVA DE REDUCAO PARA TUBO PEX, METALICA, PARA CONEXAO COM ANEL DESLIZANTE, DN 32 X 25 MM</v>
          </cell>
          <cell r="C9415" t="str">
            <v xml:space="preserve">UN    </v>
          </cell>
          <cell r="D9415">
            <v>14.06</v>
          </cell>
        </row>
        <row r="9416">
          <cell r="A9416">
            <v>39312</v>
          </cell>
          <cell r="B9416" t="str">
            <v>LUVA DE REDUCAO PARA TUBO PEX, PLASTICA, PARA CONEXAO COM CRIMPAGEM, DN 20 X 16 MM</v>
          </cell>
          <cell r="C9416" t="str">
            <v xml:space="preserve">UN    </v>
          </cell>
          <cell r="D9416">
            <v>10.91</v>
          </cell>
        </row>
        <row r="9417">
          <cell r="A9417">
            <v>39313</v>
          </cell>
          <cell r="B9417" t="str">
            <v>LUVA DE REDUCAO PARA TUBO PEX, PLASTICA, PARA CONEXAO COM CRIMPAGEM, DN 25 X 16 MM</v>
          </cell>
          <cell r="C9417" t="str">
            <v xml:space="preserve">UN    </v>
          </cell>
          <cell r="D9417">
            <v>14.24</v>
          </cell>
        </row>
        <row r="9418">
          <cell r="A9418">
            <v>38950</v>
          </cell>
          <cell r="B9418" t="str">
            <v>LUVA DE REDUCAO PARA TUBO PEX, PLASTICA, PARA CONEXAO COM CRIMPAGEM, DN 32 X 20 MM</v>
          </cell>
          <cell r="C9418" t="str">
            <v xml:space="preserve">UN    </v>
          </cell>
          <cell r="D9418">
            <v>21.43</v>
          </cell>
        </row>
        <row r="9419">
          <cell r="A9419">
            <v>39314</v>
          </cell>
          <cell r="B9419" t="str">
            <v>LUVA DE REDUCAO PARA TUBO PEX, PLASTICA, PARA CONEXAO COM CRIMPAGEM, DN 32 X 25 MM</v>
          </cell>
          <cell r="C9419" t="str">
            <v xml:space="preserve">UN    </v>
          </cell>
          <cell r="D9419">
            <v>22.61</v>
          </cell>
        </row>
        <row r="9420">
          <cell r="A9420">
            <v>3907</v>
          </cell>
          <cell r="B9420" t="str">
            <v>LUVA DE REDUCAO ROSCAVEL, PVC, 1" X 3/4", PARA AGUA FRIA PREDIAL</v>
          </cell>
          <cell r="C9420" t="str">
            <v xml:space="preserve">UN    </v>
          </cell>
          <cell r="D9420">
            <v>2.9</v>
          </cell>
        </row>
        <row r="9421">
          <cell r="A9421">
            <v>3889</v>
          </cell>
          <cell r="B9421" t="str">
            <v>LUVA DE REDUCAO ROSCAVEL, PVC, 3/4" X 1/2", PARA AGUA FRIA PREDIAL</v>
          </cell>
          <cell r="C9421" t="str">
            <v xml:space="preserve">UN    </v>
          </cell>
          <cell r="D9421">
            <v>2.2200000000000002</v>
          </cell>
        </row>
        <row r="9422">
          <cell r="A9422">
            <v>3868</v>
          </cell>
          <cell r="B9422" t="str">
            <v>LUVA DE REDUCAO SOLDAVEL, PVC, 25 MM X 20 MM, PARA AGUA FRIA PREDIAL</v>
          </cell>
          <cell r="C9422" t="str">
            <v xml:space="preserve">UN    </v>
          </cell>
          <cell r="D9422">
            <v>0.86</v>
          </cell>
        </row>
        <row r="9423">
          <cell r="A9423">
            <v>3869</v>
          </cell>
          <cell r="B9423" t="str">
            <v>LUVA DE REDUCAO SOLDAVEL, PVC, 32 MM X 25 MM, PARA AGUA FRIA PREDIAL</v>
          </cell>
          <cell r="C9423" t="str">
            <v xml:space="preserve">UN    </v>
          </cell>
          <cell r="D9423">
            <v>2.46</v>
          </cell>
        </row>
        <row r="9424">
          <cell r="A9424">
            <v>3872</v>
          </cell>
          <cell r="B9424" t="str">
            <v>LUVA DE REDUCAO SOLDAVEL, PVC, 40 MM X 32 MM, PARA AGUA FRIA PREDIAL</v>
          </cell>
          <cell r="C9424" t="str">
            <v xml:space="preserve">UN    </v>
          </cell>
          <cell r="D9424">
            <v>2.99</v>
          </cell>
        </row>
        <row r="9425">
          <cell r="A9425">
            <v>3850</v>
          </cell>
          <cell r="B9425" t="str">
            <v>LUVA DE REDUCAO SOLDAVEL, PVC, 60 MM X 50 MM, PARA AGUA FRIA PREDIAL</v>
          </cell>
          <cell r="C9425" t="str">
            <v xml:space="preserve">UN    </v>
          </cell>
          <cell r="D9425">
            <v>7.72</v>
          </cell>
        </row>
        <row r="9426">
          <cell r="A9426">
            <v>38023</v>
          </cell>
          <cell r="B9426" t="str">
            <v>LUVA DE REDUCAO, PVC, SOLDAVEL, 50 X 25 MM, PARA AGUA FRIA PREDIAL</v>
          </cell>
          <cell r="C9426" t="str">
            <v xml:space="preserve">UN    </v>
          </cell>
          <cell r="D9426">
            <v>3.26</v>
          </cell>
        </row>
        <row r="9427">
          <cell r="A9427">
            <v>37986</v>
          </cell>
          <cell r="B9427" t="str">
            <v>LUVA DE TRANSICAO DE CPVC X PVC, SOLDAVEL, 22 X 25 MM, PARA AGUA QUENTE</v>
          </cell>
          <cell r="C9427" t="str">
            <v xml:space="preserve">UN    </v>
          </cell>
          <cell r="D9427">
            <v>1.32</v>
          </cell>
        </row>
        <row r="9428">
          <cell r="A9428">
            <v>37987</v>
          </cell>
          <cell r="B9428" t="str">
            <v>LUVA DE TRANSICAO, CPVC, SOLDAVEL, 42 MM X 1 1/2", PARA AGUA QUENTE</v>
          </cell>
          <cell r="C9428" t="str">
            <v xml:space="preserve">UN    </v>
          </cell>
          <cell r="D9428">
            <v>98.83</v>
          </cell>
        </row>
        <row r="9429">
          <cell r="A9429">
            <v>37988</v>
          </cell>
          <cell r="B9429" t="str">
            <v>LUVA DE TRANSICAO, CPVC, SOLDAVEL, 54 MM X 2", PARA AGUA QUENTE PREDIAL</v>
          </cell>
          <cell r="C9429" t="str">
            <v xml:space="preserve">UN    </v>
          </cell>
          <cell r="D9429">
            <v>161.21</v>
          </cell>
        </row>
        <row r="9430">
          <cell r="A9430">
            <v>21120</v>
          </cell>
          <cell r="B9430" t="str">
            <v>LUVA DE TRANSICAO, CPVC, 15 MM X 1/2", PARA AGUA QUENTE PREDIAL</v>
          </cell>
          <cell r="C9430" t="str">
            <v xml:space="preserve">UN    </v>
          </cell>
          <cell r="D9430">
            <v>8.0299999999999994</v>
          </cell>
        </row>
        <row r="9431">
          <cell r="A9431">
            <v>39318</v>
          </cell>
          <cell r="B9431" t="str">
            <v>LUVA DE TRANSICAO, CPVC, 22 MM X 1/2", PARA AGUA QUENTE</v>
          </cell>
          <cell r="C9431" t="str">
            <v xml:space="preserve">UN    </v>
          </cell>
          <cell r="D9431">
            <v>6.62</v>
          </cell>
        </row>
        <row r="9432">
          <cell r="A9432">
            <v>20162</v>
          </cell>
          <cell r="B9432" t="str">
            <v>LUVA DUPLA, PVC LEVE, DN 150 MM</v>
          </cell>
          <cell r="C9432" t="str">
            <v xml:space="preserve">UN    </v>
          </cell>
          <cell r="D9432">
            <v>10.130000000000001</v>
          </cell>
        </row>
        <row r="9433">
          <cell r="A9433">
            <v>40366</v>
          </cell>
          <cell r="B9433" t="str">
            <v>LUVA EM ACO CARBONO, SOLDAVEL, PRESSAO 3.000 LBS, DN 1 1/2"</v>
          </cell>
          <cell r="C9433" t="str">
            <v xml:space="preserve">UN    </v>
          </cell>
          <cell r="D9433">
            <v>21.46</v>
          </cell>
        </row>
        <row r="9434">
          <cell r="A9434">
            <v>40363</v>
          </cell>
          <cell r="B9434" t="str">
            <v>LUVA EM ACO CARBONO, SOLDAVEL, PRESSAO 3.000 LBS, DN 1 1/4"</v>
          </cell>
          <cell r="C9434" t="str">
            <v xml:space="preserve">UN    </v>
          </cell>
          <cell r="D9434">
            <v>16.79</v>
          </cell>
        </row>
        <row r="9435">
          <cell r="A9435">
            <v>40354</v>
          </cell>
          <cell r="B9435" t="str">
            <v>LUVA EM ACO CARBONO, SOLDAVEL, PRESSAO 3.000 LBS, DN 1/2"</v>
          </cell>
          <cell r="C9435" t="str">
            <v xml:space="preserve">UN    </v>
          </cell>
          <cell r="D9435">
            <v>7.31</v>
          </cell>
        </row>
        <row r="9436">
          <cell r="A9436">
            <v>40360</v>
          </cell>
          <cell r="B9436" t="str">
            <v>LUVA EM ACO CARBONO, SOLDAVEL, PRESSAO 3.000 LBS, DN 1"</v>
          </cell>
          <cell r="C9436" t="str">
            <v xml:space="preserve">UN    </v>
          </cell>
          <cell r="D9436">
            <v>11</v>
          </cell>
        </row>
        <row r="9437">
          <cell r="A9437">
            <v>40372</v>
          </cell>
          <cell r="B9437" t="str">
            <v>LUVA EM ACO CARBONO, SOLDAVEL, PRESSAO 3.000 LBS, DN 2 1/2"</v>
          </cell>
          <cell r="C9437" t="str">
            <v xml:space="preserve">UN    </v>
          </cell>
          <cell r="D9437">
            <v>67.97</v>
          </cell>
        </row>
        <row r="9438">
          <cell r="A9438">
            <v>40369</v>
          </cell>
          <cell r="B9438" t="str">
            <v>LUVA EM ACO CARBONO, SOLDAVEL, PRESSAO 3.000 LBS, DN 2"</v>
          </cell>
          <cell r="C9438" t="str">
            <v xml:space="preserve">UN    </v>
          </cell>
          <cell r="D9438">
            <v>33.83</v>
          </cell>
        </row>
        <row r="9439">
          <cell r="A9439">
            <v>40357</v>
          </cell>
          <cell r="B9439" t="str">
            <v>LUVA EM ACO CARBONO, SOLDAVEL, PRESSAO 3.000 LBS, DN 3/4"</v>
          </cell>
          <cell r="C9439" t="str">
            <v xml:space="preserve">UN    </v>
          </cell>
          <cell r="D9439">
            <v>8.1999999999999993</v>
          </cell>
        </row>
        <row r="9440">
          <cell r="A9440">
            <v>40375</v>
          </cell>
          <cell r="B9440" t="str">
            <v>LUVA EM ACO CARBONO, SOLDAVEL, PRESSAO 3.000 LBS, DN 3"</v>
          </cell>
          <cell r="C9440" t="str">
            <v xml:space="preserve">UN    </v>
          </cell>
          <cell r="D9440">
            <v>92.02</v>
          </cell>
        </row>
        <row r="9441">
          <cell r="A9441">
            <v>1893</v>
          </cell>
          <cell r="B9441" t="str">
            <v>LUVA EM PVC RIGIDO ROSCAVEL, DE 1 1/2", PARA ELETRODUTO</v>
          </cell>
          <cell r="C9441" t="str">
            <v xml:space="preserve">UN    </v>
          </cell>
          <cell r="D9441">
            <v>2.69</v>
          </cell>
        </row>
        <row r="9442">
          <cell r="A9442">
            <v>1902</v>
          </cell>
          <cell r="B9442" t="str">
            <v>LUVA EM PVC RIGIDO ROSCAVEL, DE 1 1/4", PARA ELETRODUTO</v>
          </cell>
          <cell r="C9442" t="str">
            <v xml:space="preserve">UN    </v>
          </cell>
          <cell r="D9442">
            <v>1.96</v>
          </cell>
        </row>
        <row r="9443">
          <cell r="A9443">
            <v>1901</v>
          </cell>
          <cell r="B9443" t="str">
            <v>LUVA EM PVC RIGIDO ROSCAVEL, DE 1/2", PARA ELETRODUTO</v>
          </cell>
          <cell r="C9443" t="str">
            <v xml:space="preserve">UN    </v>
          </cell>
          <cell r="D9443">
            <v>0.61</v>
          </cell>
        </row>
        <row r="9444">
          <cell r="A9444">
            <v>1892</v>
          </cell>
          <cell r="B9444" t="str">
            <v>LUVA EM PVC RIGIDO ROSCAVEL, DE 1", PARA ELETRODUTO</v>
          </cell>
          <cell r="C9444" t="str">
            <v xml:space="preserve">UN    </v>
          </cell>
          <cell r="D9444">
            <v>1.26</v>
          </cell>
        </row>
        <row r="9445">
          <cell r="A9445">
            <v>1907</v>
          </cell>
          <cell r="B9445" t="str">
            <v>LUVA EM PVC RIGIDO ROSCAVEL, DE 2 1/2", PARA ELETRODUTO</v>
          </cell>
          <cell r="C9445" t="str">
            <v xml:space="preserve">UN    </v>
          </cell>
          <cell r="D9445">
            <v>8.68</v>
          </cell>
        </row>
        <row r="9446">
          <cell r="A9446">
            <v>1894</v>
          </cell>
          <cell r="B9446" t="str">
            <v>LUVA EM PVC RIGIDO ROSCAVEL, DE 2", PARA ELETRODUTO</v>
          </cell>
          <cell r="C9446" t="str">
            <v xml:space="preserve">UN    </v>
          </cell>
          <cell r="D9446">
            <v>3.9</v>
          </cell>
        </row>
        <row r="9447">
          <cell r="A9447">
            <v>1891</v>
          </cell>
          <cell r="B9447" t="str">
            <v>LUVA EM PVC RIGIDO ROSCAVEL, DE 3/4", PARA ELETRODUTO</v>
          </cell>
          <cell r="C9447" t="str">
            <v xml:space="preserve">UN    </v>
          </cell>
          <cell r="D9447">
            <v>0.9</v>
          </cell>
        </row>
        <row r="9448">
          <cell r="A9448">
            <v>1896</v>
          </cell>
          <cell r="B9448" t="str">
            <v>LUVA EM PVC RIGIDO ROSCAVEL, DE 3", PARA ELETRODUTO</v>
          </cell>
          <cell r="C9448" t="str">
            <v xml:space="preserve">UN    </v>
          </cell>
          <cell r="D9448">
            <v>11.65</v>
          </cell>
        </row>
        <row r="9449">
          <cell r="A9449">
            <v>1895</v>
          </cell>
          <cell r="B9449" t="str">
            <v>LUVA EM PVC RIGIDO ROSCAVEL, DE 4", PARA ELETRODUTO</v>
          </cell>
          <cell r="C9449" t="str">
            <v xml:space="preserve">UN    </v>
          </cell>
          <cell r="D9449">
            <v>20.48</v>
          </cell>
        </row>
        <row r="9450">
          <cell r="A9450">
            <v>2641</v>
          </cell>
          <cell r="B9450" t="str">
            <v>LUVA PARA ELETRODUTO, EM ACO GALVANIZADO ELETROLITICO, DIAMETRO DE 100 MM (4")</v>
          </cell>
          <cell r="C9450" t="str">
            <v xml:space="preserve">UN    </v>
          </cell>
          <cell r="D9450">
            <v>15.72</v>
          </cell>
        </row>
        <row r="9451">
          <cell r="A9451">
            <v>2636</v>
          </cell>
          <cell r="B9451" t="str">
            <v>LUVA PARA ELETRODUTO, EM ACO GALVANIZADO ELETROLITICO, DIAMETRO DE 15 MM (1/2")</v>
          </cell>
          <cell r="C9451" t="str">
            <v xml:space="preserve">UN    </v>
          </cell>
          <cell r="D9451">
            <v>1.01</v>
          </cell>
        </row>
        <row r="9452">
          <cell r="A9452">
            <v>2637</v>
          </cell>
          <cell r="B9452" t="str">
            <v>LUVA PARA ELETRODUTO, EM ACO GALVANIZADO ELETROLITICO, DIAMETRO DE 20 MM (3/4")</v>
          </cell>
          <cell r="C9452" t="str">
            <v xml:space="preserve">UN    </v>
          </cell>
          <cell r="D9452">
            <v>1.07</v>
          </cell>
        </row>
        <row r="9453">
          <cell r="A9453">
            <v>2638</v>
          </cell>
          <cell r="B9453" t="str">
            <v>LUVA PARA ELETRODUTO, EM ACO GALVANIZADO ELETROLITICO, DIAMETRO DE 25 MM (1")</v>
          </cell>
          <cell r="C9453" t="str">
            <v xml:space="preserve">UN    </v>
          </cell>
          <cell r="D9453">
            <v>1.25</v>
          </cell>
        </row>
        <row r="9454">
          <cell r="A9454">
            <v>2639</v>
          </cell>
          <cell r="B9454" t="str">
            <v>LUVA PARA ELETRODUTO, EM ACO GALVANIZADO ELETROLITICO, DIAMETRO DE 32 MM (1 1/4")</v>
          </cell>
          <cell r="C9454" t="str">
            <v xml:space="preserve">UN    </v>
          </cell>
          <cell r="D9454">
            <v>2.2200000000000002</v>
          </cell>
        </row>
        <row r="9455">
          <cell r="A9455">
            <v>2644</v>
          </cell>
          <cell r="B9455" t="str">
            <v>LUVA PARA ELETRODUTO, EM ACO GALVANIZADO ELETROLITICO, DIAMETRO DE 40 MM (1 1/2")</v>
          </cell>
          <cell r="C9455" t="str">
            <v xml:space="preserve">UN    </v>
          </cell>
          <cell r="D9455">
            <v>3.21</v>
          </cell>
        </row>
        <row r="9456">
          <cell r="A9456">
            <v>2643</v>
          </cell>
          <cell r="B9456" t="str">
            <v>LUVA PARA ELETRODUTO, EM ACO GALVANIZADO ELETROLITICO, DIAMETRO DE 50 MM (2")</v>
          </cell>
          <cell r="C9456" t="str">
            <v xml:space="preserve">UN    </v>
          </cell>
          <cell r="D9456">
            <v>4.4800000000000004</v>
          </cell>
        </row>
        <row r="9457">
          <cell r="A9457">
            <v>2640</v>
          </cell>
          <cell r="B9457" t="str">
            <v>LUVA PARA ELETRODUTO, EM ACO GALVANIZADO ELETROLITICO, DIAMETRO DE 65 MM (2 1/2")</v>
          </cell>
          <cell r="C9457" t="str">
            <v xml:space="preserve">UN    </v>
          </cell>
          <cell r="D9457">
            <v>6.54</v>
          </cell>
        </row>
        <row r="9458">
          <cell r="A9458">
            <v>2642</v>
          </cell>
          <cell r="B9458" t="str">
            <v>LUVA PARA ELETRODUTO, EM ACO GALVANIZADO ELETROLITICO, DIAMETRO DE 80 MM (3")</v>
          </cell>
          <cell r="C9458" t="str">
            <v xml:space="preserve">UN    </v>
          </cell>
          <cell r="D9458">
            <v>9.9600000000000009</v>
          </cell>
        </row>
        <row r="9459">
          <cell r="A9459">
            <v>38943</v>
          </cell>
          <cell r="B9459" t="str">
            <v>LUVA PARA TUBO PEX, METALICO, PARA CONEXAO COM ANEL DESLIZANTE, DN 16 MM</v>
          </cell>
          <cell r="C9459" t="str">
            <v xml:space="preserve">UN    </v>
          </cell>
          <cell r="D9459">
            <v>3.71</v>
          </cell>
        </row>
        <row r="9460">
          <cell r="A9460">
            <v>38944</v>
          </cell>
          <cell r="B9460" t="str">
            <v>LUVA PARA TUBO PEX, METALICO, PARA CONEXAO COM ANEL DESLIZANTE, DN 20 MM</v>
          </cell>
          <cell r="C9460" t="str">
            <v xml:space="preserve">UN    </v>
          </cell>
          <cell r="D9460">
            <v>5.73</v>
          </cell>
        </row>
        <row r="9461">
          <cell r="A9461">
            <v>38945</v>
          </cell>
          <cell r="B9461" t="str">
            <v>LUVA PARA TUBO PEX, METALICO, PARA CONEXAO COM ANEL DESLIZANTE, DN 25 MM</v>
          </cell>
          <cell r="C9461" t="str">
            <v xml:space="preserve">UN    </v>
          </cell>
          <cell r="D9461">
            <v>11.62</v>
          </cell>
        </row>
        <row r="9462">
          <cell r="A9462">
            <v>38946</v>
          </cell>
          <cell r="B9462" t="str">
            <v>LUVA PARA TUBO PEX, METALICO, PARA CONEXAO COM ANEL DESLIZANTE, DN 32 MM</v>
          </cell>
          <cell r="C9462" t="str">
            <v xml:space="preserve">UN    </v>
          </cell>
          <cell r="D9462">
            <v>17.34</v>
          </cell>
        </row>
        <row r="9463">
          <cell r="A9463">
            <v>39308</v>
          </cell>
          <cell r="B9463" t="str">
            <v>LUVA PARA TUBO PEX, PLASTICA, PARA CONEXAO COM CRIMPAGEM, DN 16 MM</v>
          </cell>
          <cell r="C9463" t="str">
            <v xml:space="preserve">UN    </v>
          </cell>
          <cell r="D9463">
            <v>7.56</v>
          </cell>
        </row>
        <row r="9464">
          <cell r="A9464">
            <v>39309</v>
          </cell>
          <cell r="B9464" t="str">
            <v>LUVA PARA TUBO PEX, PLASTICA, PARA CONEXAO COM CRIMPAGEM, DN 20 MM</v>
          </cell>
          <cell r="C9464" t="str">
            <v xml:space="preserve">UN    </v>
          </cell>
          <cell r="D9464">
            <v>10.93</v>
          </cell>
        </row>
        <row r="9465">
          <cell r="A9465">
            <v>39310</v>
          </cell>
          <cell r="B9465" t="str">
            <v>LUVA PARA TUBO PEX, PLASTICA, PARA CONEXAO COM CRIMPAGEM, DN 25 MM</v>
          </cell>
          <cell r="C9465" t="str">
            <v xml:space="preserve">UN    </v>
          </cell>
          <cell r="D9465">
            <v>16.57</v>
          </cell>
        </row>
        <row r="9466">
          <cell r="A9466">
            <v>39311</v>
          </cell>
          <cell r="B9466" t="str">
            <v>LUVA PARA TUBO PEX, PLASTICA, PARA CONEXAO COM CRIMPAGEM, DN 32 MM</v>
          </cell>
          <cell r="C9466" t="str">
            <v xml:space="preserve">UN    </v>
          </cell>
          <cell r="D9466">
            <v>24.9</v>
          </cell>
        </row>
        <row r="9467">
          <cell r="A9467">
            <v>39855</v>
          </cell>
          <cell r="B9467" t="str">
            <v>LUVA PASSANTE DE COBRE (REF 601) SEM ANEL DE SOLDA, BOLSA 15 MM</v>
          </cell>
          <cell r="C9467" t="str">
            <v xml:space="preserve">UN    </v>
          </cell>
          <cell r="D9467">
            <v>1.55</v>
          </cell>
        </row>
        <row r="9468">
          <cell r="A9468">
            <v>39856</v>
          </cell>
          <cell r="B9468" t="str">
            <v>LUVA PASSANTE DE COBRE (REF 601) SEM ANEL DE SOLDA, BOLSA 22 MM</v>
          </cell>
          <cell r="C9468" t="str">
            <v xml:space="preserve">UN    </v>
          </cell>
          <cell r="D9468">
            <v>3.65</v>
          </cell>
        </row>
        <row r="9469">
          <cell r="A9469">
            <v>39857</v>
          </cell>
          <cell r="B9469" t="str">
            <v>LUVA PASSANTE DE COBRE (REF 601) SEM ANEL DE SOLDA, BOLSA 28 MM</v>
          </cell>
          <cell r="C9469" t="str">
            <v xml:space="preserve">UN    </v>
          </cell>
          <cell r="D9469">
            <v>5.9</v>
          </cell>
        </row>
        <row r="9470">
          <cell r="A9470">
            <v>39858</v>
          </cell>
          <cell r="B9470" t="str">
            <v>LUVA PASSANTE DE COBRE (REF 601) SEM ANEL DE SOLDA, BOLSA 35 MM</v>
          </cell>
          <cell r="C9470" t="str">
            <v xml:space="preserve">UN    </v>
          </cell>
          <cell r="D9470">
            <v>13.11</v>
          </cell>
        </row>
        <row r="9471">
          <cell r="A9471">
            <v>39859</v>
          </cell>
          <cell r="B9471" t="str">
            <v>LUVA PASSANTE DE COBRE (REF 601) SEM ANEL DE SOLDA, BOLSA 42 MM</v>
          </cell>
          <cell r="C9471" t="str">
            <v xml:space="preserve">UN    </v>
          </cell>
          <cell r="D9471">
            <v>20.2</v>
          </cell>
        </row>
        <row r="9472">
          <cell r="A9472">
            <v>39860</v>
          </cell>
          <cell r="B9472" t="str">
            <v>LUVA PASSANTE DE COBRE (REF 601) SEM ANEL DE SOLDA, BOLSA 54 MM</v>
          </cell>
          <cell r="C9472" t="str">
            <v xml:space="preserve">UN    </v>
          </cell>
          <cell r="D9472">
            <v>31.01</v>
          </cell>
        </row>
        <row r="9473">
          <cell r="A9473">
            <v>39861</v>
          </cell>
          <cell r="B9473" t="str">
            <v>LUVA PASSANTE DE COBRE (REF 601) SEM ANEL DE SOLDA, BOLSA 66 MM</v>
          </cell>
          <cell r="C9473" t="str">
            <v xml:space="preserve">UN    </v>
          </cell>
          <cell r="D9473">
            <v>88.53</v>
          </cell>
        </row>
        <row r="9474">
          <cell r="A9474">
            <v>38447</v>
          </cell>
          <cell r="B9474" t="str">
            <v>LUVA PPR, SOLDAVEL, DN 110 MM, PARA AGUA QUENTE PREDIAL</v>
          </cell>
          <cell r="C9474" t="str">
            <v xml:space="preserve">UN    </v>
          </cell>
          <cell r="D9474">
            <v>63.87</v>
          </cell>
        </row>
        <row r="9475">
          <cell r="A9475">
            <v>36320</v>
          </cell>
          <cell r="B9475" t="str">
            <v>LUVA PPR, SOLDAVEL, DN 20 MM, PARA AGUA QUENTE PREDIAL</v>
          </cell>
          <cell r="C9475" t="str">
            <v xml:space="preserve">UN    </v>
          </cell>
          <cell r="D9475">
            <v>0.92</v>
          </cell>
        </row>
        <row r="9476">
          <cell r="A9476">
            <v>36324</v>
          </cell>
          <cell r="B9476" t="str">
            <v>LUVA PPR, SOLDAVEL, DN 25 MM, PARA AGUA QUENTE PREDIAL</v>
          </cell>
          <cell r="C9476" t="str">
            <v xml:space="preserve">UN    </v>
          </cell>
          <cell r="D9476">
            <v>1.4</v>
          </cell>
        </row>
        <row r="9477">
          <cell r="A9477">
            <v>38441</v>
          </cell>
          <cell r="B9477" t="str">
            <v>LUVA PPR, SOLDAVEL, DN 32 MM, PARA AGUA QUENTE PREDIAL</v>
          </cell>
          <cell r="C9477" t="str">
            <v xml:space="preserve">UN    </v>
          </cell>
          <cell r="D9477">
            <v>1.84</v>
          </cell>
        </row>
        <row r="9478">
          <cell r="A9478">
            <v>38442</v>
          </cell>
          <cell r="B9478" t="str">
            <v>LUVA PPR, SOLDAVEL, DN 40 MM, PARA AGUA QUENTE PREDIAL</v>
          </cell>
          <cell r="C9478" t="str">
            <v xml:space="preserve">UN    </v>
          </cell>
          <cell r="D9478">
            <v>4.68</v>
          </cell>
        </row>
        <row r="9479">
          <cell r="A9479">
            <v>38443</v>
          </cell>
          <cell r="B9479" t="str">
            <v>LUVA PPR, SOLDAVEL, DN 50 MM, PARA AGUA QUENTE PREDIAL</v>
          </cell>
          <cell r="C9479" t="str">
            <v xml:space="preserve">UN    </v>
          </cell>
          <cell r="D9479">
            <v>7.07</v>
          </cell>
        </row>
        <row r="9480">
          <cell r="A9480">
            <v>38444</v>
          </cell>
          <cell r="B9480" t="str">
            <v>LUVA PPR, SOLDAVEL, DN 63 MM, PARA AGUA QUENTE PREDIAL</v>
          </cell>
          <cell r="C9480" t="str">
            <v xml:space="preserve">UN    </v>
          </cell>
          <cell r="D9480">
            <v>10.53</v>
          </cell>
        </row>
        <row r="9481">
          <cell r="A9481">
            <v>38445</v>
          </cell>
          <cell r="B9481" t="str">
            <v>LUVA PPR, SOLDAVEL, DN 75 MM, PARA AGUA QUENTE PREDIAL</v>
          </cell>
          <cell r="C9481" t="str">
            <v xml:space="preserve">UN    </v>
          </cell>
          <cell r="D9481">
            <v>24.73</v>
          </cell>
        </row>
        <row r="9482">
          <cell r="A9482">
            <v>38446</v>
          </cell>
          <cell r="B9482" t="str">
            <v>LUVA PPR, SOLDAVEL, DN 90 MM, PARA AGUA QUENTE PREDIAL</v>
          </cell>
          <cell r="C9482" t="str">
            <v xml:space="preserve">UN    </v>
          </cell>
          <cell r="D9482">
            <v>39.909999999999997</v>
          </cell>
        </row>
        <row r="9483">
          <cell r="A9483">
            <v>3867</v>
          </cell>
          <cell r="B9483" t="str">
            <v>LUVA PVC SOLDAVEL, 110 MM, PARA AGUA FRIA PREDIAL</v>
          </cell>
          <cell r="C9483" t="str">
            <v xml:space="preserve">UN    </v>
          </cell>
          <cell r="D9483">
            <v>51.87</v>
          </cell>
        </row>
        <row r="9484">
          <cell r="A9484">
            <v>3861</v>
          </cell>
          <cell r="B9484" t="str">
            <v>LUVA PVC SOLDAVEL, 20 MM, PARA AGUA FRIA PREDIAL</v>
          </cell>
          <cell r="C9484" t="str">
            <v xml:space="preserve">UN    </v>
          </cell>
          <cell r="D9484">
            <v>0.43</v>
          </cell>
        </row>
        <row r="9485">
          <cell r="A9485">
            <v>3904</v>
          </cell>
          <cell r="B9485" t="str">
            <v>LUVA PVC SOLDAVEL, 25 MM, PARA AGUA FRIA PREDIAL</v>
          </cell>
          <cell r="C9485" t="str">
            <v xml:space="preserve">UN    </v>
          </cell>
          <cell r="D9485">
            <v>0.52</v>
          </cell>
        </row>
        <row r="9486">
          <cell r="A9486">
            <v>3903</v>
          </cell>
          <cell r="B9486" t="str">
            <v>LUVA PVC SOLDAVEL, 32 MM, PARA AGUA FRIA PREDIAL</v>
          </cell>
          <cell r="C9486" t="str">
            <v xml:space="preserve">UN    </v>
          </cell>
          <cell r="D9486">
            <v>1.29</v>
          </cell>
        </row>
        <row r="9487">
          <cell r="A9487">
            <v>3862</v>
          </cell>
          <cell r="B9487" t="str">
            <v>LUVA PVC SOLDAVEL, 40 MM, PARA AGUA FRIA PREDIAL</v>
          </cell>
          <cell r="C9487" t="str">
            <v xml:space="preserve">UN    </v>
          </cell>
          <cell r="D9487">
            <v>2.63</v>
          </cell>
        </row>
        <row r="9488">
          <cell r="A9488">
            <v>3863</v>
          </cell>
          <cell r="B9488" t="str">
            <v>LUVA PVC SOLDAVEL, 50 MM, PARA AGUA FRIA PREDIAL</v>
          </cell>
          <cell r="C9488" t="str">
            <v xml:space="preserve">UN    </v>
          </cell>
          <cell r="D9488">
            <v>3.08</v>
          </cell>
        </row>
        <row r="9489">
          <cell r="A9489">
            <v>3864</v>
          </cell>
          <cell r="B9489" t="str">
            <v>LUVA PVC SOLDAVEL, 60 MM, PARA AGUA FRIA PREDIAL</v>
          </cell>
          <cell r="C9489" t="str">
            <v xml:space="preserve">UN    </v>
          </cell>
          <cell r="D9489">
            <v>8.0299999999999994</v>
          </cell>
        </row>
        <row r="9490">
          <cell r="A9490">
            <v>3865</v>
          </cell>
          <cell r="B9490" t="str">
            <v>LUVA PVC SOLDAVEL, 75 MM, PARA AGUA FRIA PREDIAL</v>
          </cell>
          <cell r="C9490" t="str">
            <v xml:space="preserve">UN    </v>
          </cell>
          <cell r="D9490">
            <v>13.97</v>
          </cell>
        </row>
        <row r="9491">
          <cell r="A9491">
            <v>3866</v>
          </cell>
          <cell r="B9491" t="str">
            <v>LUVA PVC SOLDAVEL, 85 MM, PARA AGUA FRIA PREDIAL</v>
          </cell>
          <cell r="C9491" t="str">
            <v xml:space="preserve">UN    </v>
          </cell>
          <cell r="D9491">
            <v>31.97</v>
          </cell>
        </row>
        <row r="9492">
          <cell r="A9492">
            <v>3902</v>
          </cell>
          <cell r="B9492" t="str">
            <v>LUVA PVC, ROSCAVEL,  2 1/2",  AGUA FRIA PREDIAL</v>
          </cell>
          <cell r="C9492" t="str">
            <v xml:space="preserve">UN    </v>
          </cell>
          <cell r="D9492">
            <v>15.55</v>
          </cell>
        </row>
        <row r="9493">
          <cell r="A9493">
            <v>3878</v>
          </cell>
          <cell r="B9493" t="str">
            <v>LUVA PVC, ROSCAVEL, 1 1/2",  AGUA FRIA PREDIAL</v>
          </cell>
          <cell r="C9493" t="str">
            <v xml:space="preserve">UN    </v>
          </cell>
          <cell r="D9493">
            <v>4.91</v>
          </cell>
        </row>
        <row r="9494">
          <cell r="A9494">
            <v>3877</v>
          </cell>
          <cell r="B9494" t="str">
            <v>LUVA PVC, ROSCAVEL, 1 1/4", AGUA FRIA PREDIAL</v>
          </cell>
          <cell r="C9494" t="str">
            <v xml:space="preserve">UN    </v>
          </cell>
          <cell r="D9494">
            <v>4.49</v>
          </cell>
        </row>
        <row r="9495">
          <cell r="A9495">
            <v>3879</v>
          </cell>
          <cell r="B9495" t="str">
            <v>LUVA PVC, ROSCAVEL, 2",  AGUA FRIA PREDIAL</v>
          </cell>
          <cell r="C9495" t="str">
            <v xml:space="preserve">UN    </v>
          </cell>
          <cell r="D9495">
            <v>9.91</v>
          </cell>
        </row>
        <row r="9496">
          <cell r="A9496">
            <v>3880</v>
          </cell>
          <cell r="B9496" t="str">
            <v>LUVA PVC, ROSCAVEL, 3", AGUA FRIA PREDIAL</v>
          </cell>
          <cell r="C9496" t="str">
            <v xml:space="preserve">UN    </v>
          </cell>
          <cell r="D9496">
            <v>22.36</v>
          </cell>
        </row>
        <row r="9497">
          <cell r="A9497">
            <v>12892</v>
          </cell>
          <cell r="B9497" t="str">
            <v>LUVA RASPA DE COURO, CANO CURTO (PUNHO *7* CM)</v>
          </cell>
          <cell r="C9497" t="str">
            <v xml:space="preserve">PAR   </v>
          </cell>
          <cell r="D9497">
            <v>8.82</v>
          </cell>
        </row>
        <row r="9498">
          <cell r="A9498">
            <v>3883</v>
          </cell>
          <cell r="B9498" t="str">
            <v>LUVA ROSCAVEL, PVC, 1/2", AGUA FRIA PREDIAL</v>
          </cell>
          <cell r="C9498" t="str">
            <v xml:space="preserve">UN    </v>
          </cell>
          <cell r="D9498">
            <v>1.03</v>
          </cell>
        </row>
        <row r="9499">
          <cell r="A9499">
            <v>3876</v>
          </cell>
          <cell r="B9499" t="str">
            <v>LUVA ROSCAVEL, PVC, 1", AGUA FRIA PREDIAL</v>
          </cell>
          <cell r="C9499" t="str">
            <v xml:space="preserve">UN    </v>
          </cell>
          <cell r="D9499">
            <v>2.58</v>
          </cell>
        </row>
        <row r="9500">
          <cell r="A9500">
            <v>3884</v>
          </cell>
          <cell r="B9500" t="str">
            <v>LUVA ROSCAVEL, PVC, 3/4", AGUA FRIA PREDIAL</v>
          </cell>
          <cell r="C9500" t="str">
            <v xml:space="preserve">UN    </v>
          </cell>
          <cell r="D9500">
            <v>1.54</v>
          </cell>
        </row>
        <row r="9501">
          <cell r="A9501">
            <v>3837</v>
          </cell>
          <cell r="B9501" t="str">
            <v>LUVA SIMPLES, PVC PBA, JE, DN 100 / DE 110 MM, PARA REDE AGUA (NBR 10351)</v>
          </cell>
          <cell r="C9501" t="str">
            <v xml:space="preserve">UN    </v>
          </cell>
          <cell r="D9501">
            <v>35.909999999999997</v>
          </cell>
        </row>
        <row r="9502">
          <cell r="A9502">
            <v>3845</v>
          </cell>
          <cell r="B9502" t="str">
            <v>LUVA SIMPLES, PVC PBA, JE, DN 50 / DE 60 MM, PARA REDE AGUA (NBR 10351)</v>
          </cell>
          <cell r="C9502" t="str">
            <v xml:space="preserve">UN    </v>
          </cell>
          <cell r="D9502">
            <v>13.12</v>
          </cell>
        </row>
        <row r="9503">
          <cell r="A9503">
            <v>11045</v>
          </cell>
          <cell r="B9503" t="str">
            <v>LUVA SIMPLES, PVC PBA, JE, DN 75 / DE 85 MM, PARA REDE AGUA (NBR 10351)</v>
          </cell>
          <cell r="C9503" t="str">
            <v xml:space="preserve">UN    </v>
          </cell>
          <cell r="D9503">
            <v>25.3</v>
          </cell>
        </row>
        <row r="9504">
          <cell r="A9504">
            <v>20170</v>
          </cell>
          <cell r="B9504" t="str">
            <v>LUVA SIMPLES, PVC SERIE REFORCADA - R, 100 MM, PARA ESGOTO PREDIAL</v>
          </cell>
          <cell r="C9504" t="str">
            <v xml:space="preserve">UN    </v>
          </cell>
          <cell r="D9504">
            <v>8.2100000000000009</v>
          </cell>
        </row>
        <row r="9505">
          <cell r="A9505">
            <v>20171</v>
          </cell>
          <cell r="B9505" t="str">
            <v>LUVA SIMPLES, PVC SERIE REFORCADA - R, 150 MM, PARA ESGOTO PREDIAL</v>
          </cell>
          <cell r="C9505" t="str">
            <v xml:space="preserve">UN    </v>
          </cell>
          <cell r="D9505">
            <v>24.38</v>
          </cell>
        </row>
        <row r="9506">
          <cell r="A9506">
            <v>20167</v>
          </cell>
          <cell r="B9506" t="str">
            <v>LUVA SIMPLES, PVC SERIE REFORCADA - R, 40 MM, PARA ESGOTO PREDIAL</v>
          </cell>
          <cell r="C9506" t="str">
            <v xml:space="preserve">UN    </v>
          </cell>
          <cell r="D9506">
            <v>3.05</v>
          </cell>
        </row>
        <row r="9507">
          <cell r="A9507">
            <v>20168</v>
          </cell>
          <cell r="B9507" t="str">
            <v>LUVA SIMPLES, PVC SERIE REFORCADA - R, 50 MM, PARA ESGOTO PREDIAL</v>
          </cell>
          <cell r="C9507" t="str">
            <v xml:space="preserve">UN    </v>
          </cell>
          <cell r="D9507">
            <v>4.78</v>
          </cell>
        </row>
        <row r="9508">
          <cell r="A9508">
            <v>20169</v>
          </cell>
          <cell r="B9508" t="str">
            <v>LUVA SIMPLES, PVC SERIE REFORCADA - R, 75 MM, PARA ESGOTO PREDIAL</v>
          </cell>
          <cell r="C9508" t="str">
            <v xml:space="preserve">UN    </v>
          </cell>
          <cell r="D9508">
            <v>6.77</v>
          </cell>
        </row>
        <row r="9509">
          <cell r="A9509">
            <v>3899</v>
          </cell>
          <cell r="B9509" t="str">
            <v>LUVA SIMPLES, PVC, SOLDAVEL, DN 100 MM, SERIE NORMAL, PARA ESGOTO PREDIAL</v>
          </cell>
          <cell r="C9509" t="str">
            <v xml:space="preserve">UN    </v>
          </cell>
          <cell r="D9509">
            <v>3.58</v>
          </cell>
        </row>
        <row r="9510">
          <cell r="A9510">
            <v>38676</v>
          </cell>
          <cell r="B9510" t="str">
            <v>LUVA SIMPLES, PVC, SOLDAVEL, DN 150 MM, SERIE NORMAL, PARA ESGOTO PREDIAL</v>
          </cell>
          <cell r="C9510" t="str">
            <v xml:space="preserve">UN    </v>
          </cell>
          <cell r="D9510">
            <v>17.350000000000001</v>
          </cell>
        </row>
        <row r="9511">
          <cell r="A9511">
            <v>3897</v>
          </cell>
          <cell r="B9511" t="str">
            <v>LUVA SIMPLES, PVC, SOLDAVEL, DN 40 MM, SERIE NORMAL, PARA ESGOTO PREDIAL</v>
          </cell>
          <cell r="C9511" t="str">
            <v xml:space="preserve">UN    </v>
          </cell>
          <cell r="D9511">
            <v>0.75</v>
          </cell>
        </row>
        <row r="9512">
          <cell r="A9512">
            <v>3875</v>
          </cell>
          <cell r="B9512" t="str">
            <v>LUVA SIMPLES, PVC, SOLDAVEL, DN 50 MM, SERIE NORMAL, PARA ESGOTO PREDIAL</v>
          </cell>
          <cell r="C9512" t="str">
            <v xml:space="preserve">UN    </v>
          </cell>
          <cell r="D9512">
            <v>1.63</v>
          </cell>
        </row>
        <row r="9513">
          <cell r="A9513">
            <v>3898</v>
          </cell>
          <cell r="B9513" t="str">
            <v>LUVA SIMPLES, PVC, SOLDAVEL, DN 75 MM, SERIE NORMAL, PARA ESGOTO PREDIAL</v>
          </cell>
          <cell r="C9513" t="str">
            <v xml:space="preserve">UN    </v>
          </cell>
          <cell r="D9513">
            <v>3.09</v>
          </cell>
        </row>
        <row r="9514">
          <cell r="A9514">
            <v>3855</v>
          </cell>
          <cell r="B9514" t="str">
            <v>LUVA SOLDAVEL COM BUCHA DE LATAO, PVC, 20 MM X 1/2"</v>
          </cell>
          <cell r="C9514" t="str">
            <v xml:space="preserve">UN    </v>
          </cell>
          <cell r="D9514">
            <v>3.43</v>
          </cell>
        </row>
        <row r="9515">
          <cell r="A9515">
            <v>3874</v>
          </cell>
          <cell r="B9515" t="str">
            <v>LUVA SOLDAVEL COM BUCHA DE LATAO, PVC, 25 MM X 1/2"</v>
          </cell>
          <cell r="C9515" t="str">
            <v xml:space="preserve">UN    </v>
          </cell>
          <cell r="D9515">
            <v>3.64</v>
          </cell>
        </row>
        <row r="9516">
          <cell r="A9516">
            <v>3870</v>
          </cell>
          <cell r="B9516" t="str">
            <v>LUVA SOLDAVEL COM BUCHA DE LATAO, PVC, 25 MM X 3/4"</v>
          </cell>
          <cell r="C9516" t="str">
            <v xml:space="preserve">UN    </v>
          </cell>
          <cell r="D9516">
            <v>4.5199999999999996</v>
          </cell>
        </row>
        <row r="9517">
          <cell r="A9517">
            <v>38678</v>
          </cell>
          <cell r="B9517" t="str">
            <v>LUVA SOLDAVEL COM BUCHA DE LATAO, PVC, 32 MM X 1"</v>
          </cell>
          <cell r="C9517" t="str">
            <v xml:space="preserve">UN    </v>
          </cell>
          <cell r="D9517">
            <v>12.31</v>
          </cell>
        </row>
        <row r="9518">
          <cell r="A9518">
            <v>3859</v>
          </cell>
          <cell r="B9518" t="str">
            <v>LUVA SOLDAVEL COM ROSCA, PVC, 20 MM X 1/2", PARA AGUA FRIA PREDIAL</v>
          </cell>
          <cell r="C9518" t="str">
            <v xml:space="preserve">UN    </v>
          </cell>
          <cell r="D9518">
            <v>0.91</v>
          </cell>
        </row>
        <row r="9519">
          <cell r="A9519">
            <v>3856</v>
          </cell>
          <cell r="B9519" t="str">
            <v>LUVA SOLDAVEL COM ROSCA, PVC, 25 MM X 1/2", PARA AGUA FRIA PREDIAL</v>
          </cell>
          <cell r="C9519" t="str">
            <v xml:space="preserve">UN    </v>
          </cell>
          <cell r="D9519">
            <v>1.1499999999999999</v>
          </cell>
        </row>
        <row r="9520">
          <cell r="A9520">
            <v>3906</v>
          </cell>
          <cell r="B9520" t="str">
            <v>LUVA SOLDAVEL COM ROSCA, PVC, 25 MM X 3/4", PARA AGUA FRIA PREDIAL</v>
          </cell>
          <cell r="C9520" t="str">
            <v xml:space="preserve">UN    </v>
          </cell>
          <cell r="D9520">
            <v>1.0900000000000001</v>
          </cell>
        </row>
        <row r="9521">
          <cell r="A9521">
            <v>3860</v>
          </cell>
          <cell r="B9521" t="str">
            <v>LUVA SOLDAVEL COM ROSCA, PVC, 32 MM X 1", PARA AGUA FRIA PREDIAL</v>
          </cell>
          <cell r="C9521" t="str">
            <v xml:space="preserve">UN    </v>
          </cell>
          <cell r="D9521">
            <v>3.58</v>
          </cell>
        </row>
        <row r="9522">
          <cell r="A9522">
            <v>3905</v>
          </cell>
          <cell r="B9522" t="str">
            <v>LUVA SOLDAVEL COM ROSCA, PVC, 40 MM X 1 1/4", PARA AGUA FRIA PREDIAL</v>
          </cell>
          <cell r="C9522" t="str">
            <v xml:space="preserve">UN    </v>
          </cell>
          <cell r="D9522">
            <v>7.92</v>
          </cell>
        </row>
        <row r="9523">
          <cell r="A9523">
            <v>3871</v>
          </cell>
          <cell r="B9523" t="str">
            <v>LUVA SOLDAVEL COM ROSCA, PVC, 50 MM X 1 1/2", PARA AGUA FRIA PREDIAL</v>
          </cell>
          <cell r="C9523" t="str">
            <v xml:space="preserve">UN    </v>
          </cell>
          <cell r="D9523">
            <v>16.440000000000001</v>
          </cell>
        </row>
        <row r="9524">
          <cell r="A9524">
            <v>37429</v>
          </cell>
          <cell r="B9524" t="str">
            <v>LUVA, PEAD PE 100,  DE 400 MM, PARA ELETROFUSAO</v>
          </cell>
          <cell r="C9524" t="str">
            <v xml:space="preserve">UN    </v>
          </cell>
          <cell r="D9524">
            <v>1681.6</v>
          </cell>
        </row>
        <row r="9525">
          <cell r="A9525">
            <v>37426</v>
          </cell>
          <cell r="B9525" t="str">
            <v>LUVA, PEAD PE 100,  DE 63 MM, PARA ELETROFUSAO</v>
          </cell>
          <cell r="C9525" t="str">
            <v xml:space="preserve">UN    </v>
          </cell>
          <cell r="D9525">
            <v>16.170000000000002</v>
          </cell>
        </row>
        <row r="9526">
          <cell r="A9526">
            <v>37427</v>
          </cell>
          <cell r="B9526" t="str">
            <v>LUVA, PEAD PE 100, DE 125 MM, PARA ELETROFUSAO</v>
          </cell>
          <cell r="C9526" t="str">
            <v xml:space="preserve">UN    </v>
          </cell>
          <cell r="D9526">
            <v>38.58</v>
          </cell>
        </row>
        <row r="9527">
          <cell r="A9527">
            <v>37424</v>
          </cell>
          <cell r="B9527" t="str">
            <v>LUVA, PEAD PE 100, DE 20 MM, PARA ELETROFUSAO</v>
          </cell>
          <cell r="C9527" t="str">
            <v xml:space="preserve">UN    </v>
          </cell>
          <cell r="D9527">
            <v>7.43</v>
          </cell>
        </row>
        <row r="9528">
          <cell r="A9528">
            <v>37428</v>
          </cell>
          <cell r="B9528" t="str">
            <v>LUVA, PEAD PE 100, DE 200 MM, PARA ELETROFUSAO</v>
          </cell>
          <cell r="C9528" t="str">
            <v xml:space="preserve">UN    </v>
          </cell>
          <cell r="D9528">
            <v>132.97999999999999</v>
          </cell>
        </row>
        <row r="9529">
          <cell r="A9529">
            <v>37425</v>
          </cell>
          <cell r="B9529" t="str">
            <v>LUVA, PEAD PE 100, DE 32 MM, PARA ELETROFUSAO</v>
          </cell>
          <cell r="C9529" t="str">
            <v xml:space="preserve">UN    </v>
          </cell>
          <cell r="D9529">
            <v>8.01</v>
          </cell>
        </row>
        <row r="9530">
          <cell r="A9530">
            <v>11519</v>
          </cell>
          <cell r="B9530" t="str">
            <v>MACANETA ALAVANCA, RETA OU CURVA, MACICA, CROMADA, COMPRIMENTO DE 10 A 16 CM, ACABAMENTO PADRAO MEDIO - SOMENTE MACANETAS</v>
          </cell>
          <cell r="C9530" t="str">
            <v xml:space="preserve">PAR   </v>
          </cell>
          <cell r="D9530">
            <v>23.39</v>
          </cell>
        </row>
        <row r="9531">
          <cell r="A9531">
            <v>11520</v>
          </cell>
          <cell r="B9531" t="str">
            <v>MACANETA ALAVANCA, RETA SIMPLES / OCA, CROMADA, COMPRIMENTO DE 10 A 16 CM, ACABAMENTO PADRAO POPULAR - SOMENTE MACANETAS</v>
          </cell>
          <cell r="C9531" t="str">
            <v xml:space="preserve">PAR   </v>
          </cell>
          <cell r="D9531">
            <v>9.27</v>
          </cell>
        </row>
        <row r="9532">
          <cell r="A9532">
            <v>11518</v>
          </cell>
          <cell r="B9532" t="str">
            <v>MACANETA TIPO BOLA, CROMADA,  DIAMETRO APROXIMADO DE *2 1/2*", (SOMENTE MACANETAS)</v>
          </cell>
          <cell r="C9532" t="str">
            <v xml:space="preserve">PAR   </v>
          </cell>
          <cell r="D9532">
            <v>26.99</v>
          </cell>
        </row>
        <row r="9533">
          <cell r="A9533">
            <v>38473</v>
          </cell>
          <cell r="B9533" t="str">
            <v>MACARICO DE SOLDA 201 PARA EXTENSAO GLP OU ACETILENO</v>
          </cell>
          <cell r="C9533" t="str">
            <v xml:space="preserve">UN    </v>
          </cell>
          <cell r="D9533">
            <v>70.67</v>
          </cell>
        </row>
        <row r="9534">
          <cell r="A9534">
            <v>4244</v>
          </cell>
          <cell r="B9534" t="str">
            <v>MACARIQUEIRO</v>
          </cell>
          <cell r="C9534" t="str">
            <v xml:space="preserve">H     </v>
          </cell>
          <cell r="D9534">
            <v>12.69</v>
          </cell>
        </row>
        <row r="9535">
          <cell r="A9535">
            <v>40977</v>
          </cell>
          <cell r="B9535" t="str">
            <v>MACARIQUEIRO (MENSALISTA)</v>
          </cell>
          <cell r="C9535" t="str">
            <v xml:space="preserve">MES   </v>
          </cell>
          <cell r="D9535">
            <v>2248.9499999999998</v>
          </cell>
        </row>
        <row r="9536">
          <cell r="A9536">
            <v>2742</v>
          </cell>
          <cell r="B9536" t="str">
            <v>MADEIRA ROLICA SEM TRATAMENTO, EUCALIPTO OU EQUIVALENTE DA REGIAO, H = 3 M, D = 12 A 15 CM (PARA ESCORAMENTO)</v>
          </cell>
          <cell r="C9536" t="str">
            <v xml:space="preserve">M     </v>
          </cell>
          <cell r="D9536">
            <v>2.0699999999999998</v>
          </cell>
        </row>
        <row r="9537">
          <cell r="A9537">
            <v>2748</v>
          </cell>
          <cell r="B9537" t="str">
            <v>MADEIRA ROLICA SEM TRATAMENTO, EUCALIPTO OU EQUIVALENTE DA REGIAO, H = 3 M, D = 16 A 19 CM (PARA ESCORAMENTO)</v>
          </cell>
          <cell r="C9537" t="str">
            <v xml:space="preserve">M     </v>
          </cell>
          <cell r="D9537">
            <v>6.07</v>
          </cell>
        </row>
        <row r="9538">
          <cell r="A9538">
            <v>2736</v>
          </cell>
          <cell r="B9538" t="str">
            <v>MADEIRA ROLICA SEM TRATAMENTO, EUCALIPTO OU EQUIVALENTE DA REGIAO, H = 3 M, D = 20 A 24 CM (PARA ESCORAMENTO)</v>
          </cell>
          <cell r="C9538" t="str">
            <v xml:space="preserve">M     </v>
          </cell>
          <cell r="D9538">
            <v>8.4700000000000006</v>
          </cell>
        </row>
        <row r="9539">
          <cell r="A9539">
            <v>2745</v>
          </cell>
          <cell r="B9539" t="str">
            <v>MADEIRA ROLICA SEM TRATAMENTO, EUCALIPTO OU EQUIVALENTE DA REGIAO, H = 3 M, D = 8 A 11 CM (PARA ESCORAMENTO)</v>
          </cell>
          <cell r="C9539" t="str">
            <v xml:space="preserve">M     </v>
          </cell>
          <cell r="D9539">
            <v>1.71</v>
          </cell>
        </row>
        <row r="9540">
          <cell r="A9540">
            <v>2751</v>
          </cell>
          <cell r="B9540" t="str">
            <v>MADEIRA ROLICA SEM TRATAMENTO, EUCALIPTO OU EQUIVALENTE DA REGIAO, H = 6 M, D = 12 A 15 CM (PARA ESCORAMENTO)</v>
          </cell>
          <cell r="C9540" t="str">
            <v xml:space="preserve">M     </v>
          </cell>
          <cell r="D9540">
            <v>2.19</v>
          </cell>
        </row>
        <row r="9541">
          <cell r="A9541">
            <v>14439</v>
          </cell>
          <cell r="B9541" t="str">
            <v>MADEIRA ROLICA SEM TRATAMENTO, EUCALIPTO OU EQUIVALENTE DA REGIAO, H = 6 M, D = 8 A 11 CM (PARA ESCORAMENTO)</v>
          </cell>
          <cell r="C9541" t="str">
            <v xml:space="preserve">M     </v>
          </cell>
          <cell r="D9541">
            <v>1.94</v>
          </cell>
        </row>
        <row r="9542">
          <cell r="A9542">
            <v>2731</v>
          </cell>
          <cell r="B9542" t="str">
            <v>MADEIRA ROLICA TRATADA, EUCALIPTO OU EQUIVALENTE DA REGIAO, H = 12 M, D = 20 A 24 CM (PARA POSTE)</v>
          </cell>
          <cell r="C9542" t="str">
            <v xml:space="preserve">M     </v>
          </cell>
          <cell r="D9542">
            <v>41.93</v>
          </cell>
        </row>
        <row r="9543">
          <cell r="A9543">
            <v>21138</v>
          </cell>
          <cell r="B9543" t="str">
            <v>MADEIRA ROLICA TRATADA, EUCALIPTO OU EQUIVALENTE DA REGIAO, H = 2,2 M, D = 8 A 11 CM (PARA CERCA)</v>
          </cell>
          <cell r="C9543" t="str">
            <v xml:space="preserve">M     </v>
          </cell>
          <cell r="D9543">
            <v>4.55</v>
          </cell>
        </row>
        <row r="9544">
          <cell r="A9544">
            <v>2747</v>
          </cell>
          <cell r="B9544" t="str">
            <v>MADEIRA ROLICA TRATADA, EUCALIPTO OU EQUIVALENTE DA REGIAO, H = 2,20 M, D = 16 A 19 CM (PARA CERCA)</v>
          </cell>
          <cell r="C9544" t="str">
            <v xml:space="preserve">M     </v>
          </cell>
          <cell r="D9544">
            <v>11.24</v>
          </cell>
        </row>
        <row r="9545">
          <cell r="A9545">
            <v>4115</v>
          </cell>
          <cell r="B9545" t="str">
            <v>MADEIRA ROLICA TRATADA, EUCALIPTO OU EQUIVALENTE DA REGIAO, H = 3 M, D = 12 A 15 CM</v>
          </cell>
          <cell r="C9545" t="str">
            <v xml:space="preserve">M     </v>
          </cell>
          <cell r="D9545">
            <v>8.8000000000000007</v>
          </cell>
        </row>
        <row r="9546">
          <cell r="A9546">
            <v>2729</v>
          </cell>
          <cell r="B9546" t="str">
            <v>MADEIRA ROLICA TRATADA, EUCALIPTO OU EQUIVALENTE DA REGIAO, H = 3 M, D = 4 A 7 CM (PARA CAIBRO)</v>
          </cell>
          <cell r="C9546" t="str">
            <v xml:space="preserve">UN    </v>
          </cell>
          <cell r="D9546">
            <v>10.6</v>
          </cell>
        </row>
        <row r="9547">
          <cell r="A9547">
            <v>4119</v>
          </cell>
          <cell r="B9547" t="str">
            <v>MADEIRA ROLICA TRATADA, EUCALIPTO OU EQUIVALENTE DA REGIAO, H = 6 M, D = 16 A 19 CM</v>
          </cell>
          <cell r="C9547" t="str">
            <v xml:space="preserve">M     </v>
          </cell>
          <cell r="D9547">
            <v>17.71</v>
          </cell>
        </row>
        <row r="9548">
          <cell r="A9548">
            <v>2794</v>
          </cell>
          <cell r="B9548" t="str">
            <v>MADEIRA ROLICA TRATADA, EUCALIPTO OU EQUIVALENTE DA REGIAO, H = 6,5 M, D = 25 A 29 CM</v>
          </cell>
          <cell r="C9548" t="str">
            <v xml:space="preserve">M     </v>
          </cell>
          <cell r="D9548">
            <v>43.73</v>
          </cell>
        </row>
        <row r="9549">
          <cell r="A9549">
            <v>2788</v>
          </cell>
          <cell r="B9549" t="str">
            <v>MADEIRA ROLICA TRATADA, EUCALIPTO OU EQUIVALENTE DA REGIAO, H = 6,5 M, D = 30 A 34 CM</v>
          </cell>
          <cell r="C9549" t="str">
            <v xml:space="preserve">M     </v>
          </cell>
          <cell r="D9549">
            <v>88.41</v>
          </cell>
        </row>
        <row r="9550">
          <cell r="A9550">
            <v>4006</v>
          </cell>
          <cell r="B9550" t="str">
            <v>MADEIRA SERRADA NAO APARELHADA DE PINUS, MISTA OU EQUIVALENTE DA REGIAO</v>
          </cell>
          <cell r="C9550" t="str">
            <v xml:space="preserve">M3    </v>
          </cell>
          <cell r="D9550">
            <v>927.72</v>
          </cell>
        </row>
        <row r="9551">
          <cell r="A9551">
            <v>36151</v>
          </cell>
          <cell r="B9551" t="str">
            <v>MANGOTE DE SEGURANCA EM RASPA DE COURO</v>
          </cell>
          <cell r="C9551" t="str">
            <v xml:space="preserve">UN    </v>
          </cell>
          <cell r="D9551">
            <v>19.600000000000001</v>
          </cell>
        </row>
        <row r="9552">
          <cell r="A9552">
            <v>37457</v>
          </cell>
          <cell r="B9552" t="str">
            <v>MANGUEIRA CRISTAL PARA NIVEL, LISA, PVC TRANSPARENTE, 3/8" X1,5 MM</v>
          </cell>
          <cell r="C9552" t="str">
            <v xml:space="preserve">M     </v>
          </cell>
          <cell r="D9552">
            <v>1.88</v>
          </cell>
        </row>
        <row r="9553">
          <cell r="A9553">
            <v>37456</v>
          </cell>
          <cell r="B9553" t="str">
            <v>MANGUEIRA CRISTAL PARA NIVEL, LISA, PVC TRANSPARENTE, 5/16" X1 MM</v>
          </cell>
          <cell r="C9553" t="str">
            <v xml:space="preserve">M     </v>
          </cell>
          <cell r="D9553">
            <v>0.99</v>
          </cell>
        </row>
        <row r="9554">
          <cell r="A9554">
            <v>37461</v>
          </cell>
          <cell r="B9554" t="str">
            <v>MANGUEIRA CRISTAL TRANCADA, PVC COM REFORCO, COM PRESSAO DE TRABALHO (PT) 250 LBS/POL2, DE 3/4" X *2,8* MM</v>
          </cell>
          <cell r="C9554" t="str">
            <v xml:space="preserve">M     </v>
          </cell>
          <cell r="D9554">
            <v>6.99</v>
          </cell>
        </row>
        <row r="9555">
          <cell r="A9555">
            <v>37460</v>
          </cell>
          <cell r="B9555" t="str">
            <v>MANGUEIRA CRISTAL TRANCADA, PVC COM REFORCO, PRESSAO DE TRABALHO (PT) 250 LBS/POL2, DE 1" X *3,4* MM</v>
          </cell>
          <cell r="C9555" t="str">
            <v xml:space="preserve">M     </v>
          </cell>
          <cell r="D9555">
            <v>9.5500000000000007</v>
          </cell>
        </row>
        <row r="9556">
          <cell r="A9556">
            <v>37458</v>
          </cell>
          <cell r="B9556" t="str">
            <v>MANGUEIRA CRISTAL, LISA, PVC TRANSPARENTE, 1/2" X 2 MM</v>
          </cell>
          <cell r="C9556" t="str">
            <v xml:space="preserve">M     </v>
          </cell>
          <cell r="D9556">
            <v>2.8</v>
          </cell>
        </row>
        <row r="9557">
          <cell r="A9557">
            <v>37454</v>
          </cell>
          <cell r="B9557" t="str">
            <v>MANGUEIRA CRISTAL, LISA, PVC TRANSPARENTE, 1/4" X1 MM</v>
          </cell>
          <cell r="C9557" t="str">
            <v xml:space="preserve">M     </v>
          </cell>
          <cell r="D9557">
            <v>0.73</v>
          </cell>
        </row>
        <row r="9558">
          <cell r="A9558">
            <v>37455</v>
          </cell>
          <cell r="B9558" t="str">
            <v>MANGUEIRA CRISTAL, LISA, PVC TRANSPARENTE, 1/4" X1,5 MM</v>
          </cell>
          <cell r="C9558" t="str">
            <v xml:space="preserve">M     </v>
          </cell>
          <cell r="D9558">
            <v>1.23</v>
          </cell>
        </row>
        <row r="9559">
          <cell r="A9559">
            <v>37459</v>
          </cell>
          <cell r="B9559" t="str">
            <v>MANGUEIRA CRISTAL, LISA, PVC TRANSPARENTE, 3/4" X 2 MM</v>
          </cell>
          <cell r="C9559" t="str">
            <v xml:space="preserve">M     </v>
          </cell>
          <cell r="D9559">
            <v>3.93</v>
          </cell>
        </row>
        <row r="9560">
          <cell r="A9560">
            <v>21029</v>
          </cell>
          <cell r="B9560" t="str">
            <v>MANGUEIRA DE INCENDIO, TIPO 1, DE 1 1/2", COMPRIMENTO = 15 M, TECIDO EM FIO DE POLIESTER E TUBO INTERNO EM BORRACHA SINTETICA, COM UNIOES ENGATE RAPIDO</v>
          </cell>
          <cell r="C9560" t="str">
            <v xml:space="preserve">UN    </v>
          </cell>
          <cell r="D9560">
            <v>220</v>
          </cell>
        </row>
        <row r="9561">
          <cell r="A9561">
            <v>21030</v>
          </cell>
          <cell r="B9561" t="str">
            <v>MANGUEIRA DE INCENDIO, TIPO 1, DE 1 1/2", COMPRIMENTO = 20 M, TECIDO EM FIO DE POLIESTER E TUBO INTERNO EM BORRACHA SINTETICA, COM UNIOES ENGATE RAPIDO</v>
          </cell>
          <cell r="C9561" t="str">
            <v xml:space="preserve">UN    </v>
          </cell>
          <cell r="D9561">
            <v>271.18</v>
          </cell>
        </row>
        <row r="9562">
          <cell r="A9562">
            <v>21031</v>
          </cell>
          <cell r="B9562" t="str">
            <v>MANGUEIRA DE INCENDIO, TIPO 1, DE 1 1/2", COMPRIMENTO = 25 M, TECIDO EM FIO DE POLIESTER E TUBO INTERNO EM BORRACHA SINTETICA, COM UNIOES ENGATE RAPIDO</v>
          </cell>
          <cell r="C9562" t="str">
            <v xml:space="preserve">UN    </v>
          </cell>
          <cell r="D9562">
            <v>337.62</v>
          </cell>
        </row>
        <row r="9563">
          <cell r="A9563">
            <v>21032</v>
          </cell>
          <cell r="B9563" t="str">
            <v>MANGUEIRA DE INCENDIO, TIPO 1, DE 1 1/2", COMPRIMENTO = 30 M, TECIDO EM FIO DE POLIESTER E TUBO INTERNO EM BORRACHA SINTETICA, COM UNIOES ENGATE RAPIDO</v>
          </cell>
          <cell r="C9563" t="str">
            <v xml:space="preserve">UN    </v>
          </cell>
          <cell r="D9563">
            <v>360.49</v>
          </cell>
        </row>
        <row r="9564">
          <cell r="A9564">
            <v>37527</v>
          </cell>
          <cell r="B9564" t="str">
            <v>MANGUEIRA DE INCENDIO, TIPO 2, DE 1 1/2", COMPRIMENTO = 15 M, TECIDO EM FIO DE POLIESTER E TUBO INTERNO EM BORRACHA SINTETICA, COM UNIOES ENGATE RAPIDO</v>
          </cell>
          <cell r="C9564" t="str">
            <v xml:space="preserve">UN    </v>
          </cell>
          <cell r="D9564">
            <v>325.64</v>
          </cell>
        </row>
        <row r="9565">
          <cell r="A9565">
            <v>37528</v>
          </cell>
          <cell r="B9565" t="str">
            <v>MANGUEIRA DE INCENDIO, TIPO 2, DE 1 1/2", COMPRIMENTO = 20 M, TECIDO EM FIO DE POLIESTER E TUBO INTERNO EM BORRACHA SINTETICA, COM UNIOES</v>
          </cell>
          <cell r="C9565" t="str">
            <v xml:space="preserve">UN    </v>
          </cell>
          <cell r="D9565">
            <v>388.26</v>
          </cell>
        </row>
        <row r="9566">
          <cell r="A9566">
            <v>37529</v>
          </cell>
          <cell r="B9566" t="str">
            <v>MANGUEIRA DE INCENDIO, TIPO 2, DE 1 1/2", COMPRIMENTO = 25 M, TECIDO EM FIO DE POLIESTER E TUBO INTERNO EM BORRACHA SINTETICA, COM UNIOES</v>
          </cell>
          <cell r="C9566" t="str">
            <v xml:space="preserve">UN    </v>
          </cell>
          <cell r="D9566">
            <v>392.07</v>
          </cell>
        </row>
        <row r="9567">
          <cell r="A9567">
            <v>37530</v>
          </cell>
          <cell r="B9567" t="str">
            <v>MANGUEIRA DE INCENDIO, TIPO 2, DE 1 1/2", COMPRIMENTO = 30 M, TECIDO EM FIO DE POLIESTER E TUBO INTERNO EM BORRACHA SINTETICA, COM UNIOES</v>
          </cell>
          <cell r="C9567" t="str">
            <v xml:space="preserve">UN    </v>
          </cell>
          <cell r="D9567">
            <v>511.88</v>
          </cell>
        </row>
        <row r="9568">
          <cell r="A9568">
            <v>21034</v>
          </cell>
          <cell r="B9568" t="str">
            <v>MANGUEIRA DE INCENDIO, TIPO 2, DE 2 1/2", COMPRIMENTO = 15 M, TECIDO EM FIO DE POLIESTER E TUBO INTERNO EM BORRACHA SINTETICA, COM UNIOES ENGATE RAPIDO</v>
          </cell>
          <cell r="C9568" t="str">
            <v xml:space="preserve">UN    </v>
          </cell>
          <cell r="D9568">
            <v>436.73</v>
          </cell>
        </row>
        <row r="9569">
          <cell r="A9569">
            <v>37531</v>
          </cell>
          <cell r="B9569" t="str">
            <v>MANGUEIRA DE INCENDIO, TIPO 2, DE 2 1/2", COMPRIMENTO = 20 M, TECIDO EM FIO DE POLIESTER E TUBO INTERNO EM BORRACHA SINTETICA, COM UNIOES</v>
          </cell>
          <cell r="C9569" t="str">
            <v xml:space="preserve">UN    </v>
          </cell>
          <cell r="D9569">
            <v>550</v>
          </cell>
        </row>
        <row r="9570">
          <cell r="A9570">
            <v>21036</v>
          </cell>
          <cell r="B9570" t="str">
            <v>MANGUEIRA DE INCENDIO, TIPO 2, DE 2 1/2", COMPRIMENTO = 25 M, TECIDO EM FIO DE POLIESTER E TUBO INTERNO EM BORRACHA SINTETICA, COM UNIOES ENGATE RAPIDO</v>
          </cell>
          <cell r="C9570" t="str">
            <v xml:space="preserve">UN    </v>
          </cell>
          <cell r="D9570">
            <v>668.71</v>
          </cell>
        </row>
        <row r="9571">
          <cell r="A9571">
            <v>21037</v>
          </cell>
          <cell r="B9571" t="str">
            <v>MANGUEIRA DE INCENDIO, TIPO 2, DE 2 1/2", COMPRIMENTO = 30 M, TECIDO EM FIO DE POLIESTER E TUBO INTERNO EM BORRACHA SINTETICA, COM UNIOES ENGATE RAPIDO</v>
          </cell>
          <cell r="C9571" t="str">
            <v xml:space="preserve">UN    </v>
          </cell>
          <cell r="D9571">
            <v>762.37</v>
          </cell>
        </row>
        <row r="9572">
          <cell r="A9572">
            <v>20185</v>
          </cell>
          <cell r="B9572" t="str">
            <v>MANGUEIRA DE PVC FLEXIVEL,TIPO FLAT/ACHATADA, COR LARANJA, D = 1 1/2" (40 MM), PARA CONDUCAO DE AGUA, SERVICOS LEVES E MEDIOS</v>
          </cell>
          <cell r="C9572" t="str">
            <v xml:space="preserve">M     </v>
          </cell>
          <cell r="D9572">
            <v>11.37</v>
          </cell>
        </row>
        <row r="9573">
          <cell r="A9573">
            <v>20260</v>
          </cell>
          <cell r="B9573" t="str">
            <v>MANGUEIRA PARA GAS - GLP, PVC, TRANCADA, DIAMETRO DE 3/8", COMPRIMENTO DE 1M (NORMATIZADA)</v>
          </cell>
          <cell r="C9573" t="str">
            <v xml:space="preserve">UN    </v>
          </cell>
          <cell r="D9573">
            <v>9.14</v>
          </cell>
        </row>
        <row r="9574">
          <cell r="A9574">
            <v>37523</v>
          </cell>
          <cell r="B9574" t="str">
            <v>MANIPULADOR TELESCOPICO, POTENCIA DE 101 HP, CAPACIDADE DE CARGA DE 3.500 KG, ALTURA MAXIMA DE ELEVACAO DE 12 M</v>
          </cell>
          <cell r="C9574" t="str">
            <v xml:space="preserve">UN    </v>
          </cell>
          <cell r="D9574">
            <v>480611.84000000003</v>
          </cell>
        </row>
        <row r="9575">
          <cell r="A9575">
            <v>37515</v>
          </cell>
          <cell r="B9575" t="str">
            <v>MANIPULADOR TELESCOPICO, POTENCIA DE 85 HP, CAPACIDADE DE CARGA DE 3.500 KG, ALTURA MAXIMA DE ELEVACAO DE 12,3 M</v>
          </cell>
          <cell r="C9575" t="str">
            <v xml:space="preserve">UN    </v>
          </cell>
          <cell r="D9575">
            <v>427288.5</v>
          </cell>
        </row>
        <row r="9576">
          <cell r="A9576">
            <v>12899</v>
          </cell>
          <cell r="B9576" t="str">
            <v>MANOMETRO COM CAIXA EM ACO PINTADO, ESCALA *10* KGF/CM2 (*10* BAR), DIAMETRO NOMINAL DE *63* MM, CONEXAO DE 1/4"</v>
          </cell>
          <cell r="C9576" t="str">
            <v xml:space="preserve">UN    </v>
          </cell>
          <cell r="D9576">
            <v>100.35</v>
          </cell>
        </row>
        <row r="9577">
          <cell r="A9577">
            <v>12898</v>
          </cell>
          <cell r="B9577" t="str">
            <v>MANOMETRO COM CAIXA EM ACO PINTADO, ESCALA *10* KGF/CM2 (*10* BAR), DIAMETRO NOMINAL DE 100 MM, CONEXAO DE 1/2"</v>
          </cell>
          <cell r="C9577" t="str">
            <v xml:space="preserve">UN    </v>
          </cell>
          <cell r="D9577">
            <v>159.18</v>
          </cell>
        </row>
        <row r="9578">
          <cell r="A9578">
            <v>42528</v>
          </cell>
          <cell r="B9578" t="str">
            <v>MANTA ALUMINIZADA NAS DUAS FACES, PARA SUBCOBERTURA,  E = *2* MM</v>
          </cell>
          <cell r="C9578" t="str">
            <v xml:space="preserve">M2    </v>
          </cell>
          <cell r="D9578">
            <v>7.04</v>
          </cell>
        </row>
        <row r="9579">
          <cell r="A9579">
            <v>39696</v>
          </cell>
          <cell r="B9579" t="str">
            <v>MANTA ALUMINIZADA 1 FACE PARA SUBCOBERTURA, E = *1* MM</v>
          </cell>
          <cell r="C9579" t="str">
            <v xml:space="preserve">M2    </v>
          </cell>
          <cell r="D9579">
            <v>4.95</v>
          </cell>
        </row>
        <row r="9580">
          <cell r="A9580">
            <v>39700</v>
          </cell>
          <cell r="B9580" t="str">
            <v>MANTA ANTIRRUIDO DE POLIESTER (PET) PARA CONTRAPISO E = *8* MM</v>
          </cell>
          <cell r="C9580" t="str">
            <v xml:space="preserve">M2    </v>
          </cell>
          <cell r="D9580">
            <v>16.78</v>
          </cell>
        </row>
        <row r="9581">
          <cell r="A9581">
            <v>11621</v>
          </cell>
          <cell r="B9581" t="str">
            <v>MANTA ASFALTICA ELASTOMERICA EM POLIESTER ALUMINIZADA 3 MM, TIPO III, CLASSE B (NBR 9952)</v>
          </cell>
          <cell r="C9581" t="str">
            <v xml:space="preserve">M2    </v>
          </cell>
          <cell r="D9581">
            <v>33.39</v>
          </cell>
        </row>
        <row r="9582">
          <cell r="A9582">
            <v>4014</v>
          </cell>
          <cell r="B9582" t="str">
            <v>MANTA ASFALTICA ELASTOMERICA EM POLIESTER 3 MM, TIPO III, CLASSE B, ACABAMENTO PP (NBR 9952)</v>
          </cell>
          <cell r="C9582" t="str">
            <v xml:space="preserve">M2    </v>
          </cell>
          <cell r="D9582">
            <v>34.54</v>
          </cell>
        </row>
        <row r="9583">
          <cell r="A9583">
            <v>4015</v>
          </cell>
          <cell r="B9583" t="str">
            <v>MANTA ASFALTICA ELASTOMERICA EM POLIESTER 4 MM, TIPO III, CLASSE B, ACABAMENTO PP (NBR 9952)</v>
          </cell>
          <cell r="C9583" t="str">
            <v xml:space="preserve">M2    </v>
          </cell>
          <cell r="D9583">
            <v>42.42</v>
          </cell>
        </row>
        <row r="9584">
          <cell r="A9584">
            <v>4017</v>
          </cell>
          <cell r="B9584" t="str">
            <v>MANTA ASFALTICA ELASTOMERICA EM POLIESTER 5 MM, TIPO III, CLASSE B, ACABAMENTO PP (NBR 9952)</v>
          </cell>
          <cell r="C9584" t="str">
            <v xml:space="preserve">M2    </v>
          </cell>
          <cell r="D9584">
            <v>61.72</v>
          </cell>
        </row>
        <row r="9585">
          <cell r="A9585">
            <v>4016</v>
          </cell>
          <cell r="B9585" t="str">
            <v>MANTA ASFALTICA ELASTOMERICA TIPO GLASS 3 MM, TIPO II, CLASSE C, ACABAMENTO PP (NBR 9952)</v>
          </cell>
          <cell r="C9585" t="str">
            <v xml:space="preserve">M2    </v>
          </cell>
          <cell r="D9585">
            <v>24.38</v>
          </cell>
        </row>
        <row r="9586">
          <cell r="A9586">
            <v>39699</v>
          </cell>
          <cell r="B9586" t="str">
            <v>MANTA DE BORRACHA ANTIRRUIDO 5 MM</v>
          </cell>
          <cell r="C9586" t="str">
            <v xml:space="preserve">M2    </v>
          </cell>
          <cell r="D9586">
            <v>8.32</v>
          </cell>
        </row>
        <row r="9587">
          <cell r="A9587">
            <v>38544</v>
          </cell>
          <cell r="B9587" t="str">
            <v>MANTA DE POLIETILENO EXPANDIDO (PEBD) ANTICHAMAS, E = 8 MM</v>
          </cell>
          <cell r="C9587" t="str">
            <v xml:space="preserve">M2    </v>
          </cell>
          <cell r="D9587">
            <v>6.25</v>
          </cell>
        </row>
        <row r="9588">
          <cell r="A9588">
            <v>38545</v>
          </cell>
          <cell r="B9588" t="str">
            <v>MANTA DE POLIETILENO EXPANDIDO (PEBD), E = 5 MM</v>
          </cell>
          <cell r="C9588" t="str">
            <v xml:space="preserve">M2    </v>
          </cell>
          <cell r="D9588">
            <v>4.0199999999999996</v>
          </cell>
        </row>
        <row r="9589">
          <cell r="A9589">
            <v>42527</v>
          </cell>
          <cell r="B9589" t="str">
            <v>MANTA DE POLIETILENO EXPANDIDO, COM 1 FACE METALIZADA PARA SUBCOBERTURA,  E = *5* MM</v>
          </cell>
          <cell r="C9589" t="str">
            <v xml:space="preserve">M2    </v>
          </cell>
          <cell r="D9589">
            <v>18.600000000000001</v>
          </cell>
        </row>
        <row r="9590">
          <cell r="A9590">
            <v>39323</v>
          </cell>
          <cell r="B9590" t="str">
            <v>MANTA GEOTEXTIL TECIDO DE LAMINETES DE POLIPROPILENO, RESISTENCIA A TRACAO = *25* KN/M</v>
          </cell>
          <cell r="C9590" t="str">
            <v xml:space="preserve">M2    </v>
          </cell>
          <cell r="D9590">
            <v>15.33</v>
          </cell>
        </row>
        <row r="9591">
          <cell r="A9591">
            <v>626</v>
          </cell>
          <cell r="B9591" t="str">
            <v>MANTA LIQUIDA DE BASE ASFALTICA MODIFICADA COM A ADICAO DE ELASTOMEROS DILUIDOS EM SOLVENTE ORGANICO, APLICACAO A FRIO (MEMBRANA IMPERMEABILIZANTE ASFASTICA)</v>
          </cell>
          <cell r="C9591" t="str">
            <v xml:space="preserve">KG    </v>
          </cell>
          <cell r="D9591">
            <v>13.3</v>
          </cell>
        </row>
        <row r="9592">
          <cell r="A9592">
            <v>25860</v>
          </cell>
          <cell r="B9592" t="str">
            <v>MANTA TERMOPLASTICA, PEAD, GEOMEMBRANA LISA, E = 0,50 MM ( NBR 15352)</v>
          </cell>
          <cell r="C9592" t="str">
            <v xml:space="preserve">M2    </v>
          </cell>
          <cell r="D9592">
            <v>8.48</v>
          </cell>
        </row>
        <row r="9593">
          <cell r="A9593">
            <v>25861</v>
          </cell>
          <cell r="B9593" t="str">
            <v>MANTA TERMOPLASTICA, PEAD, GEOMEMBRANA LISA, E = 0,75 MM ( NBR 15352)</v>
          </cell>
          <cell r="C9593" t="str">
            <v xml:space="preserve">M2    </v>
          </cell>
          <cell r="D9593">
            <v>12.8</v>
          </cell>
        </row>
        <row r="9594">
          <cell r="A9594">
            <v>25862</v>
          </cell>
          <cell r="B9594" t="str">
            <v>MANTA TERMOPLASTICA, PEAD, GEOMEMBRANA LISA, E = 0,80 MM ( NBR 15352)</v>
          </cell>
          <cell r="C9594" t="str">
            <v xml:space="preserve">M2    </v>
          </cell>
          <cell r="D9594">
            <v>13.59</v>
          </cell>
        </row>
        <row r="9595">
          <cell r="A9595">
            <v>25863</v>
          </cell>
          <cell r="B9595" t="str">
            <v>MANTA TERMOPLASTICA, PEAD, GEOMEMBRANA LISA, E = 1,00 MM ( NBR 15352)</v>
          </cell>
          <cell r="C9595" t="str">
            <v xml:space="preserve">M2    </v>
          </cell>
          <cell r="D9595">
            <v>16.989999999999998</v>
          </cell>
        </row>
        <row r="9596">
          <cell r="A9596">
            <v>25864</v>
          </cell>
          <cell r="B9596" t="str">
            <v>MANTA TERMOPLASTICA, PEAD, GEOMEMBRANA LISA, E = 1,50 MM ( NBR 15352)</v>
          </cell>
          <cell r="C9596" t="str">
            <v xml:space="preserve">M2    </v>
          </cell>
          <cell r="D9596">
            <v>25.48</v>
          </cell>
        </row>
        <row r="9597">
          <cell r="A9597">
            <v>25865</v>
          </cell>
          <cell r="B9597" t="str">
            <v>MANTA TERMOPLASTICA, PEAD, GEOMEMBRANA LISA, E = 2,00 MM ( NBR 15352)</v>
          </cell>
          <cell r="C9597" t="str">
            <v xml:space="preserve">M2    </v>
          </cell>
          <cell r="D9597">
            <v>34.130000000000003</v>
          </cell>
        </row>
        <row r="9598">
          <cell r="A9598">
            <v>25866</v>
          </cell>
          <cell r="B9598" t="str">
            <v>MANTA TERMOPLASTICA, PEAD, GEOMEMBRANA LISA, E = 2,50 MM ( NBR 15352)</v>
          </cell>
          <cell r="C9598" t="str">
            <v xml:space="preserve">M2    </v>
          </cell>
          <cell r="D9598">
            <v>42.38</v>
          </cell>
        </row>
        <row r="9599">
          <cell r="A9599">
            <v>25868</v>
          </cell>
          <cell r="B9599" t="str">
            <v>MANTA TERMOPLASTICA, PEAD, GEOMEMBRANA TEXTURIZADA EM AMBAS AS FACES, E = 0,50 MM (NBR 15352)</v>
          </cell>
          <cell r="C9599" t="str">
            <v xml:space="preserve">M2    </v>
          </cell>
          <cell r="D9599">
            <v>9.4600000000000009</v>
          </cell>
        </row>
        <row r="9600">
          <cell r="A9600">
            <v>25869</v>
          </cell>
          <cell r="B9600" t="str">
            <v>MANTA TERMOPLASTICA, PEAD, GEOMEMBRANA TEXTURIZADA EM AMBAS AS FACES, E = 0,75 MM (NBR 15352)</v>
          </cell>
          <cell r="C9600" t="str">
            <v xml:space="preserve">M2    </v>
          </cell>
          <cell r="D9600">
            <v>13.35</v>
          </cell>
        </row>
        <row r="9601">
          <cell r="A9601">
            <v>25870</v>
          </cell>
          <cell r="B9601" t="str">
            <v>MANTA TERMOPLASTICA, PEAD, GEOMEMBRANA TEXTURIZADA EM AMBAS AS FACES, E = 0,80 MM (NBR 15352)</v>
          </cell>
          <cell r="C9601" t="str">
            <v xml:space="preserve">M2    </v>
          </cell>
          <cell r="D9601">
            <v>15.13</v>
          </cell>
        </row>
        <row r="9602">
          <cell r="A9602">
            <v>25871</v>
          </cell>
          <cell r="B9602" t="str">
            <v>MANTA TERMOPLASTICA, PEAD, GEOMEMBRANA TEXTURIZADA EM AMBAS AS FACES, E = 1,00 MM (NBR 15352)</v>
          </cell>
          <cell r="C9602" t="str">
            <v xml:space="preserve">M2    </v>
          </cell>
          <cell r="D9602">
            <v>18.579999999999998</v>
          </cell>
        </row>
        <row r="9603">
          <cell r="A9603">
            <v>25867</v>
          </cell>
          <cell r="B9603" t="str">
            <v>MANTA TERMOPLASTICA, PEAD, GEOMEMBRANA TEXTURIZADA EM AMBAS AS FACES, E = 1,50 MM (NBR 15352)</v>
          </cell>
          <cell r="C9603" t="str">
            <v xml:space="preserve">M2    </v>
          </cell>
          <cell r="D9603">
            <v>27.51</v>
          </cell>
        </row>
        <row r="9604">
          <cell r="A9604">
            <v>25872</v>
          </cell>
          <cell r="B9604" t="str">
            <v>MANTA TERMOPLASTICA, PEAD, GEOMEMBRANA TEXTURIZADA EM AMBAS AS FACES, E = 2,00 MM (NBR 15352)</v>
          </cell>
          <cell r="C9604" t="str">
            <v xml:space="preserve">M2    </v>
          </cell>
          <cell r="D9604">
            <v>37.18</v>
          </cell>
        </row>
        <row r="9605">
          <cell r="A9605">
            <v>25873</v>
          </cell>
          <cell r="B9605" t="str">
            <v>MANTA TERMOPLASTICA, PEAD, GEOMEMBRANA TEXTURIZADA EM AMBAS AS FACES, E = 2,50 MM (NBR 15352)</v>
          </cell>
          <cell r="C9605" t="str">
            <v xml:space="preserve">M2    </v>
          </cell>
          <cell r="D9605">
            <v>46.38</v>
          </cell>
        </row>
        <row r="9606">
          <cell r="A9606">
            <v>40637</v>
          </cell>
          <cell r="B9606" t="str">
            <v>MAQUINA DEMARCADORA DE FAIXA DE TRAFEGO A FRIO, AUTOPROPELIDA, MOTOR DIESEL 38 HP</v>
          </cell>
          <cell r="C9606" t="str">
            <v xml:space="preserve">UN    </v>
          </cell>
          <cell r="D9606">
            <v>505925.24</v>
          </cell>
        </row>
        <row r="9607">
          <cell r="A9607">
            <v>13836</v>
          </cell>
          <cell r="B9607" t="str">
            <v>MAQUINA EXTRUSORA DE CONCRETO PARA GUIAS E SARJETAS, COM MOTOR A DIESEL DE 14 CV</v>
          </cell>
          <cell r="C9607" t="str">
            <v xml:space="preserve">UN    </v>
          </cell>
          <cell r="D9607">
            <v>78291.97</v>
          </cell>
        </row>
        <row r="9608">
          <cell r="A9608">
            <v>14534</v>
          </cell>
          <cell r="B9608" t="str">
            <v>MAQUINA MANUAL TIPO PRENSA PARA PRODUCAO DE BLOCOS E PAVIMENTOS DE CONCRETO, COM MOTOR ELETRICO TRIFASICO PARA VIBRACAO, POTENCIA TOTAL INSTALADA DE 1,5 KW</v>
          </cell>
          <cell r="C9608" t="str">
            <v xml:space="preserve">UN    </v>
          </cell>
          <cell r="D9608">
            <v>32775.089999999997</v>
          </cell>
        </row>
        <row r="9609">
          <cell r="A9609">
            <v>14619</v>
          </cell>
          <cell r="B9609" t="str">
            <v>MAQUINA PARA CORTE COM DISCO ABRASIVO DE DIAMETRO DE 18'' (450 MM), COM MOTOR ELETRICO TRIFASICO DE 10 CV</v>
          </cell>
          <cell r="C9609" t="str">
            <v xml:space="preserve">UN    </v>
          </cell>
          <cell r="D9609">
            <v>9956.1200000000008</v>
          </cell>
        </row>
        <row r="9610">
          <cell r="A9610">
            <v>14535</v>
          </cell>
          <cell r="B9610" t="str">
            <v>MAQUINA TIPO PRENSA HIDRAULICA, PARA FABRICACAO DE TUBOS DE CONCRETO PARA AGUAS PLUVIAIS, DN 200 A DN 600 MM X 1000 MM DE COMPRIMENTO, COM MOTOR PRINCIPAL DE 20 CV</v>
          </cell>
          <cell r="C9610" t="str">
            <v xml:space="preserve">UN    </v>
          </cell>
          <cell r="D9610">
            <v>325295.92</v>
          </cell>
        </row>
        <row r="9611">
          <cell r="A9611">
            <v>39813</v>
          </cell>
          <cell r="B9611"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11" t="str">
            <v xml:space="preserve">UN    </v>
          </cell>
          <cell r="D9611">
            <v>14375.23</v>
          </cell>
        </row>
        <row r="9612">
          <cell r="A9612">
            <v>40403</v>
          </cell>
          <cell r="B9612" t="str">
            <v>MAQUINA TRANSFORMADORA MONOFASICA PARA SOLDA ELETRICA, TENSAO DE 220 V, FREQUENCIA DE 60 HZ, FAIXA DE CORRENTE ENTRE 80 A (+/- 10 A) E 250 A, POTENCIA ENTRE 14,00 KVA E 15,0 KVA, CICLO DE TRABALHO ENTRE 10% E 20% A 250 A</v>
          </cell>
          <cell r="C9612" t="str">
            <v xml:space="preserve">UN    </v>
          </cell>
          <cell r="D9612">
            <v>594.27</v>
          </cell>
        </row>
        <row r="9613">
          <cell r="A9613">
            <v>12868</v>
          </cell>
          <cell r="B9613" t="str">
            <v>MARCENEIRO</v>
          </cell>
          <cell r="C9613" t="str">
            <v xml:space="preserve">H     </v>
          </cell>
          <cell r="D9613">
            <v>14.83</v>
          </cell>
        </row>
        <row r="9614">
          <cell r="A9614">
            <v>40916</v>
          </cell>
          <cell r="B9614" t="str">
            <v>MARCENEIRO (MENSALISTA)</v>
          </cell>
          <cell r="C9614" t="str">
            <v xml:space="preserve">MES   </v>
          </cell>
          <cell r="D9614">
            <v>2625.35</v>
          </cell>
        </row>
        <row r="9615">
          <cell r="A9615">
            <v>4755</v>
          </cell>
          <cell r="B9615" t="str">
            <v>MARMORISTA / GRANITEIRO</v>
          </cell>
          <cell r="C9615" t="str">
            <v xml:space="preserve">H     </v>
          </cell>
          <cell r="D9615">
            <v>14.81</v>
          </cell>
        </row>
        <row r="9616">
          <cell r="A9616">
            <v>41067</v>
          </cell>
          <cell r="B9616" t="str">
            <v>MARMORISTA / GRANITEIRO (MENSALISTA)</v>
          </cell>
          <cell r="C9616" t="str">
            <v xml:space="preserve">MES   </v>
          </cell>
          <cell r="D9616">
            <v>2624.4</v>
          </cell>
        </row>
        <row r="9617">
          <cell r="A9617">
            <v>38463</v>
          </cell>
          <cell r="B9617" t="str">
            <v>MARTELO DE SOLDADOR/PICADOR DE SOLDA</v>
          </cell>
          <cell r="C9617" t="str">
            <v xml:space="preserve">UN    </v>
          </cell>
          <cell r="D9617">
            <v>17.170000000000002</v>
          </cell>
        </row>
        <row r="9618">
          <cell r="A9618">
            <v>40703</v>
          </cell>
          <cell r="B9618" t="str">
            <v>MARTELO DEMOLIDOR ELETRICO, COM POTENCIA DE 2.000 W, FREQUENCIA DE 1.000 IMPACTOS POR MINUTO, FORÇA DE IMPACTO ENTRE 60 E 65 J, PESO DE 30 KG</v>
          </cell>
          <cell r="C9618" t="str">
            <v xml:space="preserve">UN    </v>
          </cell>
          <cell r="D9618">
            <v>5400</v>
          </cell>
        </row>
        <row r="9619">
          <cell r="A9619">
            <v>14531</v>
          </cell>
          <cell r="B9619" t="str">
            <v>MARTELO DEMOLIDOR PNEUMATICO MANUAL, COM REDUCAO DE VIBRACAO, PESO DE 21 KG</v>
          </cell>
          <cell r="C9619" t="str">
            <v xml:space="preserve">UN    </v>
          </cell>
          <cell r="D9619">
            <v>10067.629999999999</v>
          </cell>
        </row>
        <row r="9620">
          <cell r="A9620">
            <v>36533</v>
          </cell>
          <cell r="B9620" t="str">
            <v>MARTELO DEMOLIDOR PNEUMATICO MANUAL, COM REDUCAO DE VIBRACAO, PESO DE 31,5 KG</v>
          </cell>
          <cell r="C9620" t="str">
            <v xml:space="preserve">UN    </v>
          </cell>
          <cell r="D9620">
            <v>11585.27</v>
          </cell>
        </row>
        <row r="9621">
          <cell r="A9621">
            <v>11616</v>
          </cell>
          <cell r="B9621" t="str">
            <v>MARTELO DEMOLIDOR PNEUMATICO MANUAL, PADRAO, PESO DE 32 KG</v>
          </cell>
          <cell r="C9621" t="str">
            <v xml:space="preserve">UN    </v>
          </cell>
          <cell r="D9621">
            <v>10942.12</v>
          </cell>
        </row>
        <row r="9622">
          <cell r="A9622">
            <v>41898</v>
          </cell>
          <cell r="B9622" t="str">
            <v>MARTELO DEMOLIDOR PNEUMATICO MANUAL, PESO  DE 28 KG, COM SILENCIADOR</v>
          </cell>
          <cell r="C9622" t="str">
            <v xml:space="preserve">UN    </v>
          </cell>
          <cell r="D9622">
            <v>12311.37</v>
          </cell>
        </row>
        <row r="9623">
          <cell r="A9623">
            <v>13447</v>
          </cell>
          <cell r="B9623" t="str">
            <v>MARTELO PERFURADOR PNEUMATICO MANUAL, DE SUPERFICIE, COM AVANCO DE COLUNA, PESO DE 22 KG</v>
          </cell>
          <cell r="C9623" t="str">
            <v xml:space="preserve">UN    </v>
          </cell>
          <cell r="D9623">
            <v>22653.77</v>
          </cell>
        </row>
        <row r="9624">
          <cell r="A9624">
            <v>14529</v>
          </cell>
          <cell r="B9624" t="str">
            <v>MARTELO PERFURADOR PNEUMATICO MANUAL, HASTE 25 X 75 MM, 21 KG</v>
          </cell>
          <cell r="C9624" t="str">
            <v xml:space="preserve">UN    </v>
          </cell>
          <cell r="D9624">
            <v>12669.68</v>
          </cell>
        </row>
        <row r="9625">
          <cell r="A9625">
            <v>10747</v>
          </cell>
          <cell r="B9625" t="str">
            <v>MARTELO PERFURADOR PNEUMATICO MANUAL, PESO DE 25 KG, COM SILENCIADOR</v>
          </cell>
          <cell r="C9625" t="str">
            <v xml:space="preserve">UN    </v>
          </cell>
          <cell r="D9625">
            <v>12430.89</v>
          </cell>
        </row>
        <row r="9626">
          <cell r="A9626">
            <v>36141</v>
          </cell>
          <cell r="B9626" t="str">
            <v>MASCARA DE SEGURANCA PARA SOLDA COM ESCUDO DE CELERON E CARNEIRA DE PLASTICO COM REGULAGEM</v>
          </cell>
          <cell r="C9626" t="str">
            <v xml:space="preserve">UN    </v>
          </cell>
          <cell r="D9626">
            <v>26.46</v>
          </cell>
        </row>
        <row r="9627">
          <cell r="A9627">
            <v>4053</v>
          </cell>
          <cell r="B9627" t="str">
            <v>MASSA A OLEO PARA MADEIRA</v>
          </cell>
          <cell r="C9627" t="str">
            <v xml:space="preserve">GL    </v>
          </cell>
          <cell r="D9627">
            <v>52.07</v>
          </cell>
        </row>
        <row r="9628">
          <cell r="A9628">
            <v>4052</v>
          </cell>
          <cell r="B9628" t="str">
            <v>MASSA ACRILICA</v>
          </cell>
          <cell r="C9628" t="str">
            <v xml:space="preserve">18L   </v>
          </cell>
          <cell r="D9628">
            <v>106.2</v>
          </cell>
        </row>
        <row r="9629">
          <cell r="A9629">
            <v>4056</v>
          </cell>
          <cell r="B9629" t="str">
            <v>MASSA ACRILICA PARA PAREDES INTERIOR/EXTERIOR</v>
          </cell>
          <cell r="C9629" t="str">
            <v xml:space="preserve">GL    </v>
          </cell>
          <cell r="D9629">
            <v>27.38</v>
          </cell>
        </row>
        <row r="9630">
          <cell r="A9630">
            <v>4051</v>
          </cell>
          <cell r="B9630" t="str">
            <v>MASSA CORRIDA PVA PARA PAREDES INTERNAS</v>
          </cell>
          <cell r="C9630" t="str">
            <v xml:space="preserve">18L   </v>
          </cell>
          <cell r="D9630">
            <v>68.349999999999994</v>
          </cell>
        </row>
        <row r="9631">
          <cell r="A9631">
            <v>4048</v>
          </cell>
          <cell r="B9631" t="str">
            <v>MASSA CORRIDA PVA PARA PAREDES INTERNAS</v>
          </cell>
          <cell r="C9631" t="str">
            <v xml:space="preserve">L     </v>
          </cell>
          <cell r="D9631">
            <v>3.79</v>
          </cell>
        </row>
        <row r="9632">
          <cell r="A9632">
            <v>4047</v>
          </cell>
          <cell r="B9632" t="str">
            <v>MASSA CORRIDA PVA PARA PAREDES INTERNAS</v>
          </cell>
          <cell r="C9632" t="str">
            <v xml:space="preserve">GL    </v>
          </cell>
          <cell r="D9632">
            <v>13.67</v>
          </cell>
        </row>
        <row r="9633">
          <cell r="A9633">
            <v>39434</v>
          </cell>
          <cell r="B9633" t="str">
            <v>MASSA DE REJUNTE EM PO PARA DRYWALL, A BASE DE GESSO, SECAGEM RAPIDA, PARA TRATAMENTO DE JUNTAS DE CHAPA DE GESSO (COM ADICAO DE AGUA)</v>
          </cell>
          <cell r="C9633" t="str">
            <v xml:space="preserve">KG    </v>
          </cell>
          <cell r="D9633">
            <v>4.0999999999999996</v>
          </cell>
        </row>
        <row r="9634">
          <cell r="A9634">
            <v>39433</v>
          </cell>
          <cell r="B9634" t="str">
            <v>MASSA DE REJUNTE PRONTA PARA TRATAMENTO DE JUNTAS DE CHAPA DE GESSO PARA DRYWALL, SEM ADICAO DE AGUA</v>
          </cell>
          <cell r="C9634" t="str">
            <v xml:space="preserve">KG    </v>
          </cell>
          <cell r="D9634">
            <v>2.94</v>
          </cell>
        </row>
        <row r="9635">
          <cell r="A9635">
            <v>4049</v>
          </cell>
          <cell r="B9635" t="str">
            <v>MASSA EPOXI BICOMPONENTE (MASSA + CATALIZADOR)</v>
          </cell>
          <cell r="C9635" t="str">
            <v xml:space="preserve">L     </v>
          </cell>
          <cell r="D9635">
            <v>42.82</v>
          </cell>
        </row>
        <row r="9636">
          <cell r="A9636">
            <v>38120</v>
          </cell>
          <cell r="B9636" t="str">
            <v>MASSA EPOXI BICOMPONENTE PARA REPAROS</v>
          </cell>
          <cell r="C9636" t="str">
            <v xml:space="preserve">KG    </v>
          </cell>
          <cell r="D9636">
            <v>94.65</v>
          </cell>
        </row>
        <row r="9637">
          <cell r="A9637">
            <v>38877</v>
          </cell>
          <cell r="B9637" t="str">
            <v>MASSA PARA TEXTURA LISA DE BASE ACRILICA, USO INTERNO E EXTERNO</v>
          </cell>
          <cell r="C9637" t="str">
            <v xml:space="preserve">KG    </v>
          </cell>
          <cell r="D9637">
            <v>4.9400000000000004</v>
          </cell>
        </row>
        <row r="9638">
          <cell r="A9638">
            <v>34546</v>
          </cell>
          <cell r="B9638" t="str">
            <v>MASSA PARA TEXTURA RUSTICA DE BASE ACRILICA, COR BRANCA, USO INTERNO E EXTERNO</v>
          </cell>
          <cell r="C9638" t="str">
            <v xml:space="preserve">KG    </v>
          </cell>
          <cell r="D9638">
            <v>4.9800000000000004</v>
          </cell>
        </row>
        <row r="9639">
          <cell r="A9639">
            <v>10498</v>
          </cell>
          <cell r="B9639" t="str">
            <v>MASSA PARA VIDRO</v>
          </cell>
          <cell r="C9639" t="str">
            <v xml:space="preserve">KG    </v>
          </cell>
          <cell r="D9639">
            <v>5.93</v>
          </cell>
        </row>
        <row r="9640">
          <cell r="A9640">
            <v>4823</v>
          </cell>
          <cell r="B9640" t="str">
            <v>MASSA PLASTICA PARA MARMORE/GRANITO</v>
          </cell>
          <cell r="C9640" t="str">
            <v xml:space="preserve">KG    </v>
          </cell>
          <cell r="D9640">
            <v>30.33</v>
          </cell>
        </row>
        <row r="9641">
          <cell r="A9641">
            <v>12357</v>
          </cell>
          <cell r="B9641" t="str">
            <v>MASTRO SIMPLES GALVANIZADO DIAMETRO NOMINAL 1 1/2", COMPRIMENTO 3 M</v>
          </cell>
          <cell r="C9641" t="str">
            <v xml:space="preserve">UN    </v>
          </cell>
          <cell r="D9641">
            <v>106.79</v>
          </cell>
        </row>
        <row r="9642">
          <cell r="A9642">
            <v>12358</v>
          </cell>
          <cell r="B9642" t="str">
            <v>MASTRO SIMPLES GALVANIZADO DIAMETRO NOMINAL 2", COMPRIMENTO 3 M</v>
          </cell>
          <cell r="C9642" t="str">
            <v xml:space="preserve">UN    </v>
          </cell>
          <cell r="D9642">
            <v>120.12</v>
          </cell>
        </row>
        <row r="9643">
          <cell r="A9643">
            <v>11079</v>
          </cell>
          <cell r="B9643" t="str">
            <v>MATERIAL FILTRANTE (PEDREGULHO) 0,6 A 25,46 MM (POSTO PEDREIRA/FORNECEDOR, SEM FRETE)</v>
          </cell>
          <cell r="C9643" t="str">
            <v xml:space="preserve">M3    </v>
          </cell>
          <cell r="D9643">
            <v>879.05</v>
          </cell>
        </row>
        <row r="9644">
          <cell r="A9644">
            <v>11082</v>
          </cell>
          <cell r="B9644" t="str">
            <v>MATERIAL FILTRANTE (PEDREGULHO) 38 A 25,4 MM (POSTO PEDREIRA/FORNECEDOR, SEM FRETE)</v>
          </cell>
          <cell r="C9644" t="str">
            <v xml:space="preserve">M3    </v>
          </cell>
          <cell r="D9644">
            <v>896.85</v>
          </cell>
        </row>
        <row r="9645">
          <cell r="A9645">
            <v>4058</v>
          </cell>
          <cell r="B9645" t="str">
            <v>MECANICO DE EQUIPAMENTOS PESADOS</v>
          </cell>
          <cell r="C9645" t="str">
            <v xml:space="preserve">H     </v>
          </cell>
          <cell r="D9645">
            <v>20.27</v>
          </cell>
        </row>
        <row r="9646">
          <cell r="A9646">
            <v>40974</v>
          </cell>
          <cell r="B9646" t="str">
            <v>MECANICO DE EQUIPAMENTOS PESADOS (MENSALISTA)</v>
          </cell>
          <cell r="C9646" t="str">
            <v xml:space="preserve">MES   </v>
          </cell>
          <cell r="D9646">
            <v>3589.56</v>
          </cell>
        </row>
        <row r="9647">
          <cell r="A9647">
            <v>34794</v>
          </cell>
          <cell r="B9647" t="str">
            <v>MECANICO DE REFRIGERACAO</v>
          </cell>
          <cell r="C9647" t="str">
            <v xml:space="preserve">H     </v>
          </cell>
          <cell r="D9647">
            <v>15.19</v>
          </cell>
        </row>
        <row r="9648">
          <cell r="A9648">
            <v>40925</v>
          </cell>
          <cell r="B9648" t="str">
            <v>MECANICO DE REFRIGERACAO (MENSALISTA)</v>
          </cell>
          <cell r="C9648" t="str">
            <v xml:space="preserve">MES   </v>
          </cell>
          <cell r="D9648">
            <v>2689.77</v>
          </cell>
        </row>
        <row r="9649">
          <cell r="A9649">
            <v>13741</v>
          </cell>
          <cell r="B9649" t="str">
            <v>MEDIDOR DE NIVEL ESTATICO E DINAMICO PARA POCO, COMPRIMENTO DE 200 M</v>
          </cell>
          <cell r="C9649" t="str">
            <v xml:space="preserve">UN    </v>
          </cell>
          <cell r="D9649">
            <v>2281.0300000000002</v>
          </cell>
        </row>
        <row r="9650">
          <cell r="A9650">
            <v>3288</v>
          </cell>
          <cell r="B9650" t="str">
            <v>MEIA CANA DE MADEIRA CEDRINHO OU EQUIVALENTE DA REGIAO, ACABAMENTO PARA FORRO PAULISTA, *2,5 X 2,5* CM</v>
          </cell>
          <cell r="C9650" t="str">
            <v xml:space="preserve">M     </v>
          </cell>
          <cell r="D9650">
            <v>3.98</v>
          </cell>
        </row>
        <row r="9651">
          <cell r="A9651">
            <v>13587</v>
          </cell>
          <cell r="B9651" t="str">
            <v>MEIA CANA DE MADEIRA PINUS OU EQUIVALENTE DA REGIAO, ACABAMENTO PARA FORRO PAULISTA, *2,5 X 2,5* CM</v>
          </cell>
          <cell r="C9651" t="str">
            <v xml:space="preserve">M     </v>
          </cell>
          <cell r="D9651">
            <v>2.4</v>
          </cell>
        </row>
        <row r="9652">
          <cell r="A9652">
            <v>38598</v>
          </cell>
          <cell r="B9652" t="str">
            <v>MEIA CANALETA CONCRETO ESTRUTURAL 14 X 19 X 19 CM, FBK 14 MPA (NBR 6136)</v>
          </cell>
          <cell r="C9652" t="str">
            <v xml:space="preserve">UN    </v>
          </cell>
          <cell r="D9652">
            <v>1.56</v>
          </cell>
        </row>
        <row r="9653">
          <cell r="A9653">
            <v>38595</v>
          </cell>
          <cell r="B9653" t="str">
            <v>MEIA CANALETA CONCRETO ESTRUTURAL 14 X 19 X 19 CM, FBK 4,5 MPA (NBR 6136)</v>
          </cell>
          <cell r="C9653" t="str">
            <v xml:space="preserve">UN    </v>
          </cell>
          <cell r="D9653">
            <v>1.08</v>
          </cell>
        </row>
        <row r="9654">
          <cell r="A9654">
            <v>38592</v>
          </cell>
          <cell r="B9654" t="str">
            <v>MEIO BLOCO CONCRETO ESTRUTURAL 14 X 19 X 14 CM, FBK 14 MPA (NBR 6136)</v>
          </cell>
          <cell r="C9654" t="str">
            <v xml:space="preserve">UN    </v>
          </cell>
          <cell r="D9654">
            <v>1.41</v>
          </cell>
        </row>
        <row r="9655">
          <cell r="A9655">
            <v>38588</v>
          </cell>
          <cell r="B9655" t="str">
            <v>MEIO BLOCO CONCRETO ESTRUTURAL 14 X 19 X 14 CM, FBK 4,5 MPA (NBR 6136)</v>
          </cell>
          <cell r="C9655" t="str">
            <v xml:space="preserve">UN    </v>
          </cell>
          <cell r="D9655">
            <v>0.89</v>
          </cell>
        </row>
        <row r="9656">
          <cell r="A9656">
            <v>38593</v>
          </cell>
          <cell r="B9656" t="str">
            <v>MEIO BLOCO CONCRETO ESTRUTURAL 14 X 19 X 19 CM, FBK 14 MPA (NBR 6136)</v>
          </cell>
          <cell r="C9656" t="str">
            <v xml:space="preserve">UN    </v>
          </cell>
          <cell r="D9656">
            <v>1.52</v>
          </cell>
        </row>
        <row r="9657">
          <cell r="A9657">
            <v>38589</v>
          </cell>
          <cell r="B9657" t="str">
            <v>MEIO BLOCO CONCRETO ESTRUTURAL 14 X 19 X 19 CM, FBK 4,5 MPA (NBR 6136)</v>
          </cell>
          <cell r="C9657" t="str">
            <v xml:space="preserve">UN    </v>
          </cell>
          <cell r="D9657">
            <v>1.08</v>
          </cell>
        </row>
        <row r="9658">
          <cell r="A9658">
            <v>38594</v>
          </cell>
          <cell r="B9658" t="str">
            <v>MEIO BLOCO CONCRETO ESTRUTURAL 14 X 19 X 34 CM, FBK 14 MPA (NBR 6136)</v>
          </cell>
          <cell r="C9658" t="str">
            <v xml:space="preserve">UN    </v>
          </cell>
          <cell r="D9658">
            <v>2.25</v>
          </cell>
        </row>
        <row r="9659">
          <cell r="A9659">
            <v>34787</v>
          </cell>
          <cell r="B9659" t="str">
            <v>MEIO BLOCO ESTRUTURAL CERAMICO 14 X 19 X 14 CM, 4,0 MPA (NBR 15270)</v>
          </cell>
          <cell r="C9659" t="str">
            <v xml:space="preserve">UN    </v>
          </cell>
          <cell r="D9659">
            <v>0.71</v>
          </cell>
        </row>
        <row r="9660">
          <cell r="A9660">
            <v>34788</v>
          </cell>
          <cell r="B9660" t="str">
            <v>MEIO BLOCO ESTRUTURAL CERAMICO 14 X 19 X 14 CM, 6,0 MPA (NBR 15270)</v>
          </cell>
          <cell r="C9660" t="str">
            <v xml:space="preserve">UN    </v>
          </cell>
          <cell r="D9660">
            <v>0.72</v>
          </cell>
        </row>
        <row r="9661">
          <cell r="A9661">
            <v>34784</v>
          </cell>
          <cell r="B9661" t="str">
            <v>MEIO BLOCO ESTRUTURAL CERAMICO 14 X 19 X 19 CM, 4,0 MPA (NBR 15270)</v>
          </cell>
          <cell r="C9661" t="str">
            <v xml:space="preserve">UN    </v>
          </cell>
          <cell r="D9661">
            <v>0.79</v>
          </cell>
        </row>
        <row r="9662">
          <cell r="A9662">
            <v>34781</v>
          </cell>
          <cell r="B9662" t="str">
            <v>MEIO BLOCO ESTRUTURAL CERAMICO 14 X 19 X 19 CM, 6,0 MPA (NBR 15270)</v>
          </cell>
          <cell r="C9662" t="str">
            <v xml:space="preserve">UN    </v>
          </cell>
          <cell r="D9662">
            <v>0.89</v>
          </cell>
        </row>
        <row r="9663">
          <cell r="A9663">
            <v>34773</v>
          </cell>
          <cell r="B9663" t="str">
            <v>MEIO BLOCO VEDACAO CONCRETO APARENTE 14 X 19 X 19 CM  (CLASSE C - NBR 6136)</v>
          </cell>
          <cell r="C9663" t="str">
            <v xml:space="preserve">UN    </v>
          </cell>
          <cell r="D9663">
            <v>1.1200000000000001</v>
          </cell>
        </row>
        <row r="9664">
          <cell r="A9664">
            <v>34769</v>
          </cell>
          <cell r="B9664" t="str">
            <v>MEIO BLOCO VEDACAO CONCRETO APARENTE 19 X 19 X 19 CM (CLASSE C - NBR 6136)</v>
          </cell>
          <cell r="C9664" t="str">
            <v xml:space="preserve">UN    </v>
          </cell>
          <cell r="D9664">
            <v>1.3</v>
          </cell>
        </row>
        <row r="9665">
          <cell r="A9665">
            <v>34763</v>
          </cell>
          <cell r="B9665" t="str">
            <v>MEIO BLOCO VEDACAO CONCRETO APARENTE 9  X 19 X 19 CM (CLASSE C - NBR 6136)</v>
          </cell>
          <cell r="C9665" t="str">
            <v xml:space="preserve">UN    </v>
          </cell>
          <cell r="D9665">
            <v>0.75</v>
          </cell>
        </row>
        <row r="9666">
          <cell r="A9666">
            <v>34774</v>
          </cell>
          <cell r="B9666" t="str">
            <v>MEIO BLOCO VEDACAO CONCRETO 14 X 19 X 19 CM (CLASSE C - NBR 6136)</v>
          </cell>
          <cell r="C9666" t="str">
            <v xml:space="preserve">UN    </v>
          </cell>
          <cell r="D9666">
            <v>1.01</v>
          </cell>
        </row>
        <row r="9667">
          <cell r="A9667">
            <v>34771</v>
          </cell>
          <cell r="B9667" t="str">
            <v>MEIO BLOCO VEDACAO CONCRETO 19 X 19 X 19 CM (CLASSE C - NBR 6136)</v>
          </cell>
          <cell r="C9667" t="str">
            <v xml:space="preserve">UN    </v>
          </cell>
          <cell r="D9667">
            <v>1.1499999999999999</v>
          </cell>
        </row>
        <row r="9668">
          <cell r="A9668">
            <v>34764</v>
          </cell>
          <cell r="B9668" t="str">
            <v>MEIO BLOCO VEDACAO CONCRETO 9 X 19 X 19 CM (CLASSE C - NBR 6136)</v>
          </cell>
          <cell r="C9668" t="str">
            <v xml:space="preserve">UN    </v>
          </cell>
          <cell r="D9668">
            <v>0.7</v>
          </cell>
        </row>
        <row r="9669">
          <cell r="A9669">
            <v>4062</v>
          </cell>
          <cell r="B9669" t="str">
            <v>MEIO-FIO OU GUIA DE CONCRETO, PRE-MOLDADO, COMP 1 M, *30 X 15* CM (H X L)</v>
          </cell>
          <cell r="C9669" t="str">
            <v xml:space="preserve">UN    </v>
          </cell>
          <cell r="D9669">
            <v>18.05</v>
          </cell>
        </row>
        <row r="9670">
          <cell r="A9670">
            <v>4059</v>
          </cell>
          <cell r="B9670" t="str">
            <v>MEIO-FIO OU GUIA DE CONCRETO, PRE-MOLDADO, COMP 1 M, *30 X 15/ 12* CM (H X L1/L2)</v>
          </cell>
          <cell r="C9670" t="str">
            <v xml:space="preserve">M     </v>
          </cell>
          <cell r="D9670">
            <v>21.88</v>
          </cell>
        </row>
        <row r="9671">
          <cell r="A9671">
            <v>4061</v>
          </cell>
          <cell r="B9671" t="str">
            <v>MEIO-FIO OU GUIA DE CONCRETO, PRE-MOLDADO, COMP 80 CM, *45 X 18 /12* CM (H X L1/L2)</v>
          </cell>
          <cell r="C9671" t="str">
            <v xml:space="preserve">UN    </v>
          </cell>
          <cell r="D9671">
            <v>17.5</v>
          </cell>
        </row>
        <row r="9672">
          <cell r="A9672">
            <v>10608</v>
          </cell>
          <cell r="B9672" t="str">
            <v>MESA VIBRATORIA COM DIMENSOES DE 2,0 X 1,0 M, COM MOTOR ELETRICO DE 2 POLOS E POTENCIA DE 3 CV</v>
          </cell>
          <cell r="C9672" t="str">
            <v xml:space="preserve">UN    </v>
          </cell>
          <cell r="D9672">
            <v>11200</v>
          </cell>
        </row>
        <row r="9673">
          <cell r="A9673">
            <v>4069</v>
          </cell>
          <cell r="B9673" t="str">
            <v>MESTRE DE OBRAS</v>
          </cell>
          <cell r="C9673" t="str">
            <v xml:space="preserve">H     </v>
          </cell>
          <cell r="D9673">
            <v>42.52</v>
          </cell>
        </row>
        <row r="9674">
          <cell r="A9674">
            <v>40819</v>
          </cell>
          <cell r="B9674" t="str">
            <v>MESTRE DE OBRAS (MENSALISTA)</v>
          </cell>
          <cell r="C9674" t="str">
            <v xml:space="preserve">MES   </v>
          </cell>
          <cell r="D9674">
            <v>7523.94</v>
          </cell>
        </row>
        <row r="9675">
          <cell r="A9675">
            <v>34361</v>
          </cell>
          <cell r="B9675" t="str">
            <v>METACAULIM DE ALTA REATIVIDADE/CAULIM CALCINADO</v>
          </cell>
          <cell r="C9675" t="str">
            <v xml:space="preserve">KG    </v>
          </cell>
          <cell r="D9675">
            <v>1.61</v>
          </cell>
        </row>
        <row r="9676">
          <cell r="A9676">
            <v>36512</v>
          </cell>
          <cell r="B9676" t="str">
            <v>MICRO-TRATOR CORTADOR DE GRAMA COM LARGURA DO CORTE DE 107 CM, COM  2 LAMINAS E DESCARTE LATERAL</v>
          </cell>
          <cell r="C9676" t="str">
            <v xml:space="preserve">UN    </v>
          </cell>
          <cell r="D9676">
            <v>10474.06</v>
          </cell>
        </row>
        <row r="9677">
          <cell r="A9677">
            <v>25972</v>
          </cell>
          <cell r="B9677" t="str">
            <v>MICROESFERAS DE VIDRO PARA SINALIZACAO HORIZONTAL VIARIA, TIPO I-B (PREMIX) - NBR 16184</v>
          </cell>
          <cell r="C9677" t="str">
            <v xml:space="preserve">KG    </v>
          </cell>
          <cell r="D9677">
            <v>7.77</v>
          </cell>
        </row>
        <row r="9678">
          <cell r="A9678">
            <v>25973</v>
          </cell>
          <cell r="B9678" t="str">
            <v>MICROESFERAS DE VIDRO PARA SINALIZACAO HORIZONTAL VIARIA, TIPO II-A (DROP-ON) - NBR 16184</v>
          </cell>
          <cell r="C9678" t="str">
            <v xml:space="preserve">KG    </v>
          </cell>
          <cell r="D9678">
            <v>7.77</v>
          </cell>
        </row>
        <row r="9679">
          <cell r="A9679">
            <v>11697</v>
          </cell>
          <cell r="B9679" t="str">
            <v>MICTORIO COLETIVO ACO INOX (AISI 304), E = 0,8 MM, DE *100 X 40 X 30* CM (C X A X P)</v>
          </cell>
          <cell r="C9679" t="str">
            <v xml:space="preserve">UN    </v>
          </cell>
          <cell r="D9679">
            <v>445.62</v>
          </cell>
        </row>
        <row r="9680">
          <cell r="A9680">
            <v>11698</v>
          </cell>
          <cell r="B9680" t="str">
            <v>MICTORIO COLETIVO ACO INOX (AISI 304), E = 0,8 MM, DE *100 X 50 X 35* CM (C X A X P)</v>
          </cell>
          <cell r="C9680" t="str">
            <v xml:space="preserve">UN    </v>
          </cell>
          <cell r="D9680">
            <v>531.6</v>
          </cell>
        </row>
        <row r="9681">
          <cell r="A9681">
            <v>11699</v>
          </cell>
          <cell r="B9681" t="str">
            <v>MICTORIO INDIVIDUAL ACO INOX (AISI 304), E = 0,8 MM, DE *50  X 45  X 35* (C X A X P)</v>
          </cell>
          <cell r="C9681" t="str">
            <v xml:space="preserve">UN    </v>
          </cell>
          <cell r="D9681">
            <v>587.54</v>
          </cell>
        </row>
        <row r="9682">
          <cell r="A9682">
            <v>10432</v>
          </cell>
          <cell r="B9682" t="str">
            <v>MICTORIO SIFONADO LOUCA BRANCA SEM COMPLEMENTOS</v>
          </cell>
          <cell r="C9682" t="str">
            <v xml:space="preserve">UN    </v>
          </cell>
          <cell r="D9682">
            <v>280.52999999999997</v>
          </cell>
        </row>
        <row r="9683">
          <cell r="A9683">
            <v>10430</v>
          </cell>
          <cell r="B9683" t="str">
            <v>MICTORIO SIFONADO LOUCA COR SEM COMPLEMENTOS</v>
          </cell>
          <cell r="C9683" t="str">
            <v xml:space="preserve">UN    </v>
          </cell>
          <cell r="D9683">
            <v>302.13</v>
          </cell>
        </row>
        <row r="9684">
          <cell r="A9684">
            <v>37514</v>
          </cell>
          <cell r="B9684" t="str">
            <v>MINICARREGADEIRA SOBRE RODAS, POTENCIA LIQUIDA DE *47* HP, CAPACIDADE NOMINAL DE OPERACAO DE *646* KG</v>
          </cell>
          <cell r="C9684" t="str">
            <v xml:space="preserve">UN    </v>
          </cell>
          <cell r="D9684">
            <v>200000</v>
          </cell>
        </row>
        <row r="9685">
          <cell r="A9685">
            <v>37519</v>
          </cell>
          <cell r="B9685" t="str">
            <v>MINICARREGADEIRA SOBRE RODAS, POTENCIA LIQUIDA DE *72* HP, CAPACIDADE NOMINAL DE OPERACAO DE *1200* KG</v>
          </cell>
          <cell r="C9685" t="str">
            <v xml:space="preserve">UN    </v>
          </cell>
          <cell r="D9685">
            <v>308658.68</v>
          </cell>
        </row>
        <row r="9686">
          <cell r="A9686">
            <v>37520</v>
          </cell>
          <cell r="B9686" t="str">
            <v>MINIESCAVADEIRA SOBRE ESTEIRAS, POTENCIA LIQUIDA DE *30* HP, PESO OPERACIONAL DE *3.500* KG</v>
          </cell>
          <cell r="C9686" t="str">
            <v xml:space="preserve">UN    </v>
          </cell>
          <cell r="D9686">
            <v>303598.7</v>
          </cell>
        </row>
        <row r="9687">
          <cell r="A9687">
            <v>37521</v>
          </cell>
          <cell r="B9687" t="str">
            <v>MINIESCAVADEIRA SOBRE ESTEIRAS, POTENCIA LIQUIDA DE *42* HP, PESO OPERACIONAL DE *4.500* KG</v>
          </cell>
          <cell r="C9687" t="str">
            <v xml:space="preserve">UN    </v>
          </cell>
          <cell r="D9687">
            <v>370390.42</v>
          </cell>
        </row>
        <row r="9688">
          <cell r="A9688">
            <v>37522</v>
          </cell>
          <cell r="B9688" t="str">
            <v>MINIESCAVADEIRA SOBRE ESTEIRAS, POTENCIA LIQUIDA DE *42* HP, PESO OPERACIONAL DE *5.300* KG</v>
          </cell>
          <cell r="C9688" t="str">
            <v xml:space="preserve">UN    </v>
          </cell>
          <cell r="D9688">
            <v>381533.9</v>
          </cell>
        </row>
        <row r="9689">
          <cell r="A9689">
            <v>21109</v>
          </cell>
          <cell r="B9689" t="str">
            <v>MINUTERIA ELETRONICA COLETIVA COM POTENCIA MAXIMA RESISTIVA PARA LAMPADAS FLUORESCENTES DE *300* W ( 110 V ) / *600* W ( 110 V )</v>
          </cell>
          <cell r="C9689" t="str">
            <v xml:space="preserve">UN    </v>
          </cell>
          <cell r="D9689">
            <v>75.38</v>
          </cell>
        </row>
        <row r="9690">
          <cell r="A9690">
            <v>36800</v>
          </cell>
          <cell r="B9690" t="str">
            <v>MISTURADOR BASE PARA CHUVEIRO/BANHEIRA, 1/2 " OU 3/4 ", SOLDAVEL OU ROSCAVEL</v>
          </cell>
          <cell r="C9690" t="str">
            <v xml:space="preserve">UN    </v>
          </cell>
          <cell r="D9690">
            <v>61.61</v>
          </cell>
        </row>
        <row r="9691">
          <cell r="A9691">
            <v>11769</v>
          </cell>
          <cell r="B9691" t="str">
            <v>MISTURADOR CROMADO DE MESA BICA BAIXA PARA LAVATORIO (REF 1875)</v>
          </cell>
          <cell r="C9691" t="str">
            <v xml:space="preserve">UN    </v>
          </cell>
          <cell r="D9691">
            <v>150.99</v>
          </cell>
        </row>
        <row r="9692">
          <cell r="A9692">
            <v>36793</v>
          </cell>
          <cell r="B9692" t="str">
            <v>MISTURADOR CROMADO DE PAREDE PARA LAVATORIO (REF 1178)</v>
          </cell>
          <cell r="C9692" t="str">
            <v xml:space="preserve">UN    </v>
          </cell>
          <cell r="D9692">
            <v>244.47</v>
          </cell>
        </row>
        <row r="9693">
          <cell r="A9693">
            <v>37546</v>
          </cell>
          <cell r="B9693" t="str">
            <v>MISTURADOR DE ARGAMASSA, EIXO HORIZONTAL, CAPACIDADE DE MISTURA 160 KG, MOTOR ELETRICO TRIFASICO 220/380 V, POTENCIA 3 CV</v>
          </cell>
          <cell r="C9693" t="str">
            <v xml:space="preserve">UN    </v>
          </cell>
          <cell r="D9693">
            <v>7705.86</v>
          </cell>
        </row>
        <row r="9694">
          <cell r="A9694">
            <v>37544</v>
          </cell>
          <cell r="B9694" t="str">
            <v>MISTURADOR DE ARGAMASSA, EIXO HORIZONTAL, CAPACIDADE DE MISTURA 300 KG, MOTOR ELETRICO TRIFASICO 220/380 V, POTENCIA 5 CV</v>
          </cell>
          <cell r="C9694" t="str">
            <v xml:space="preserve">UN    </v>
          </cell>
          <cell r="D9694">
            <v>8150.24</v>
          </cell>
        </row>
        <row r="9695">
          <cell r="A9695">
            <v>37545</v>
          </cell>
          <cell r="B9695" t="str">
            <v>MISTURADOR DE ARGAMASSA, EIXO HORIZONTAL, CAPACIDADE DE MISTURA 600 KG, MOTOR ELETRICO TRIFASICO 220/380 V, POTENCIA 7,5 CV</v>
          </cell>
          <cell r="C9695" t="str">
            <v xml:space="preserve">UN    </v>
          </cell>
          <cell r="D9695">
            <v>9697.69</v>
          </cell>
        </row>
        <row r="9696">
          <cell r="A9696">
            <v>11771</v>
          </cell>
          <cell r="B9696" t="str">
            <v>MISTURADOR DE PAREDE CROMADO PARA COZINHA BICA MOVEL COM AREJADOR (REF 1258)</v>
          </cell>
          <cell r="C9696" t="str">
            <v xml:space="preserve">UN    </v>
          </cell>
          <cell r="D9696">
            <v>187.29</v>
          </cell>
        </row>
        <row r="9697">
          <cell r="A9697">
            <v>39919</v>
          </cell>
          <cell r="B9697" t="str">
            <v>MISTURADOR DUPLO HORIZONTAL DE ALTA TURBULENCIA, CAPACIDADE / VOLUME 2 X 500 LITROS, MOTORES ELETRICOS MINIMO 5 CV CADA,  PARA NATA CIMENTO, ARGAMASSA E OUTROS</v>
          </cell>
          <cell r="C9697" t="str">
            <v xml:space="preserve">UN    </v>
          </cell>
          <cell r="D9697">
            <v>38572.080000000002</v>
          </cell>
        </row>
        <row r="9698">
          <cell r="A9698">
            <v>38385</v>
          </cell>
          <cell r="B9698" t="str">
            <v>MISTURADOR MANUAL DE TINTAS PARA FURADEIRA, HASTE METALICA *60* CM, COM HELICE  (MEXEDOR DE TINTA)</v>
          </cell>
          <cell r="C9698" t="str">
            <v xml:space="preserve">UN    </v>
          </cell>
          <cell r="D9698">
            <v>36.1</v>
          </cell>
        </row>
        <row r="9699">
          <cell r="A9699">
            <v>37587</v>
          </cell>
          <cell r="B9699" t="str">
            <v>MISTURADOR MONOCOMANDO PARA CHUVEIRO, BASE BRUTA E ACABAMENTO CROMADO</v>
          </cell>
          <cell r="C9699" t="str">
            <v xml:space="preserve">UN    </v>
          </cell>
          <cell r="D9699">
            <v>170.35</v>
          </cell>
        </row>
        <row r="9700">
          <cell r="A9700">
            <v>11571</v>
          </cell>
          <cell r="B9700" t="str">
            <v>MOLA AEREA FECHA PORTA, PARA PORTAS COM LARGURA ACIMA DE 110 CM</v>
          </cell>
          <cell r="C9700" t="str">
            <v xml:space="preserve">UN    </v>
          </cell>
          <cell r="D9700">
            <v>175.4</v>
          </cell>
        </row>
        <row r="9701">
          <cell r="A9701">
            <v>11561</v>
          </cell>
          <cell r="B9701" t="str">
            <v>MOLA AEREA FECHA PORTA, PARA PORTAS COM LARGURA ATE 110 CM</v>
          </cell>
          <cell r="C9701" t="str">
            <v xml:space="preserve">UN    </v>
          </cell>
          <cell r="D9701">
            <v>135.66</v>
          </cell>
        </row>
        <row r="9702">
          <cell r="A9702">
            <v>11560</v>
          </cell>
          <cell r="B9702" t="str">
            <v>MOLA AEREA FECHA PORTA, PARA PORTAS COM LARGURA ATE 95 CM</v>
          </cell>
          <cell r="C9702" t="str">
            <v xml:space="preserve">UN    </v>
          </cell>
          <cell r="D9702">
            <v>115.46</v>
          </cell>
        </row>
        <row r="9703">
          <cell r="A9703">
            <v>11499</v>
          </cell>
          <cell r="B9703" t="str">
            <v>MOLA HIDRAULICA DE PISO P/ VIDRO TEMPERADO 10MM</v>
          </cell>
          <cell r="C9703" t="str">
            <v xml:space="preserve">UN    </v>
          </cell>
          <cell r="D9703">
            <v>930.76</v>
          </cell>
        </row>
        <row r="9704">
          <cell r="A9704">
            <v>34761</v>
          </cell>
          <cell r="B9704" t="str">
            <v>MONTADOR DE ELETROELETRONICOS</v>
          </cell>
          <cell r="C9704" t="str">
            <v xml:space="preserve">H     </v>
          </cell>
          <cell r="D9704">
            <v>13.14</v>
          </cell>
        </row>
        <row r="9705">
          <cell r="A9705">
            <v>40924</v>
          </cell>
          <cell r="B9705" t="str">
            <v>MONTADOR DE ELETROELETRONICOS (MENSALISTA)</v>
          </cell>
          <cell r="C9705" t="str">
            <v xml:space="preserve">MES   </v>
          </cell>
          <cell r="D9705">
            <v>2328.5</v>
          </cell>
        </row>
        <row r="9706">
          <cell r="A9706">
            <v>25957</v>
          </cell>
          <cell r="B9706" t="str">
            <v>MONTADOR DE ESTRUTURAS METALICAS</v>
          </cell>
          <cell r="C9706" t="str">
            <v xml:space="preserve">H     </v>
          </cell>
          <cell r="D9706">
            <v>14.44</v>
          </cell>
        </row>
        <row r="9707">
          <cell r="A9707">
            <v>40983</v>
          </cell>
          <cell r="B9707" t="str">
            <v>MONTADOR DE ESTRUTURAS METALICAS (MENSALISTA)</v>
          </cell>
          <cell r="C9707" t="str">
            <v xml:space="preserve">MES   </v>
          </cell>
          <cell r="D9707">
            <v>2556.46</v>
          </cell>
        </row>
        <row r="9708">
          <cell r="A9708">
            <v>2437</v>
          </cell>
          <cell r="B9708" t="str">
            <v>MONTADOR DE MAQUINAS</v>
          </cell>
          <cell r="C9708" t="str">
            <v xml:space="preserve">H     </v>
          </cell>
          <cell r="D9708">
            <v>15.85</v>
          </cell>
        </row>
        <row r="9709">
          <cell r="A9709">
            <v>40921</v>
          </cell>
          <cell r="B9709" t="str">
            <v>MONTADOR DE MAQUINAS (MENSALISTA)</v>
          </cell>
          <cell r="C9709" t="str">
            <v xml:space="preserve">MES   </v>
          </cell>
          <cell r="D9709">
            <v>2807.49</v>
          </cell>
        </row>
        <row r="9710">
          <cell r="A9710">
            <v>40534</v>
          </cell>
          <cell r="B9710" t="str">
            <v>MONTANTE EM BARRA CHATA ACO GALVANIZADO, *65 X 8* MM, ALTURA *1420* MM, PINTURA ELETROSTATICA, COR PRETA</v>
          </cell>
          <cell r="C9710" t="str">
            <v xml:space="preserve">UN    </v>
          </cell>
          <cell r="D9710">
            <v>217.84</v>
          </cell>
        </row>
        <row r="9711">
          <cell r="A9711">
            <v>14252</v>
          </cell>
          <cell r="B9711" t="str">
            <v>MOTOBOMBA AUTOESCORVANTE MOTOR A GASOLINA, POTENCIA 6,0HP, BOCAIS 3" X 3", HM/Q = 5 MCA / 24 M3/H A 52,5 MCA / 5,0 M3/H</v>
          </cell>
          <cell r="C9711" t="str">
            <v xml:space="preserve">UN    </v>
          </cell>
          <cell r="D9711">
            <v>2081.33</v>
          </cell>
        </row>
        <row r="9712">
          <cell r="A9712">
            <v>730</v>
          </cell>
          <cell r="B9712" t="str">
            <v>MOTOBOMBA AUTOESCORVANTE MOTOR ELETRICO TRIFASICO 7,4HP BOCA DIAMETRO DE SUCCAO X RECLAQUE: 2"X2", HM/ Q = 10 M / 73,5 M3/H A 28 M / 8,2 M3 /H</v>
          </cell>
          <cell r="C9712" t="str">
            <v xml:space="preserve">UN    </v>
          </cell>
          <cell r="D9712">
            <v>5560.93</v>
          </cell>
        </row>
        <row r="9713">
          <cell r="A9713">
            <v>723</v>
          </cell>
          <cell r="B9713" t="str">
            <v>MOTOBOMBA AUTOESCORVANTE POTENCIA 5,42 HP, BOCAIS SUCCAO X RECALQUE 2" X 2", A GASOLINA, DIAMETRO DO ROTOR 122 MM HM/Q = 6 MCA / 33,0 M3/H A 28 MCA / 8,0 M3/H</v>
          </cell>
          <cell r="C9713" t="str">
            <v xml:space="preserve">UN    </v>
          </cell>
          <cell r="D9713">
            <v>2763.98</v>
          </cell>
        </row>
        <row r="9714">
          <cell r="A9714">
            <v>36502</v>
          </cell>
          <cell r="B9714" t="str">
            <v>MOTOBOMBA CENTRIFUGA, MOTOR A GASOLINA, POTENCIA 5,42 HP, BOCAIS 1 1/2" X 1", DIAMETRO ROTOR 143 MM HM/Q = 6 MCA / 16,8 M3/H A 38 MCA / 6,6 M3/H</v>
          </cell>
          <cell r="C9714" t="str">
            <v xml:space="preserve">UN    </v>
          </cell>
          <cell r="D9714">
            <v>2597.81</v>
          </cell>
        </row>
        <row r="9715">
          <cell r="A9715">
            <v>36503</v>
          </cell>
          <cell r="B9715" t="str">
            <v>MOTOBOMBA TRASH (PARA AGUA SUJA) AUTO ESCORVANTE, MOTOR GASOLINA DE 6,41 HP, DIAMETROS DE SUCCAO X RECALQUE: 3" X 3", HM/Q: 10/60 A 23/0</v>
          </cell>
          <cell r="C9715" t="str">
            <v xml:space="preserve">UN    </v>
          </cell>
          <cell r="D9715">
            <v>3203.4</v>
          </cell>
        </row>
        <row r="9716">
          <cell r="A9716">
            <v>4090</v>
          </cell>
          <cell r="B9716" t="str">
            <v>MOTONIVELADORA POTENCIA BASICA LIQUIDA (PRIMEIRA MARCHA) 125 HP , PESO BRUTO 13843 KG, LARGURA DA LAMINA DE 3,7 M</v>
          </cell>
          <cell r="C9716" t="str">
            <v xml:space="preserve">UN    </v>
          </cell>
          <cell r="D9716">
            <v>555000</v>
          </cell>
        </row>
        <row r="9717">
          <cell r="A9717">
            <v>13227</v>
          </cell>
          <cell r="B9717" t="str">
            <v>MOTONIVELADORA POTENCIA BASICA LIQUIDA (PRIMEIRA MARCHA) 171 HP, PESO BRUTO 14768 KG, LARGURA DA LAMINA DE 3,7 M</v>
          </cell>
          <cell r="C9717" t="str">
            <v xml:space="preserve">UN    </v>
          </cell>
          <cell r="D9717">
            <v>689656.7</v>
          </cell>
        </row>
        <row r="9718">
          <cell r="A9718">
            <v>10597</v>
          </cell>
          <cell r="B9718" t="str">
            <v>MOTONIVELADORA POTENCIA BASICA LIQUIDA (PRIMEIRA MARCHA) 186 HP, PESO BRUTO 15785 KG, LARGURA DA LAMINA DE 4,3 M</v>
          </cell>
          <cell r="C9718" t="str">
            <v xml:space="preserve">UN    </v>
          </cell>
          <cell r="D9718">
            <v>725952.65</v>
          </cell>
        </row>
        <row r="9719">
          <cell r="A9719">
            <v>39628</v>
          </cell>
          <cell r="B9719" t="str">
            <v>MOTOR A DIESEL PARA VIBRADOR DE IMERSAO, DE *4,7* CV</v>
          </cell>
          <cell r="C9719" t="str">
            <v xml:space="preserve">UN    </v>
          </cell>
          <cell r="D9719">
            <v>2579.9299999999998</v>
          </cell>
        </row>
        <row r="9720">
          <cell r="A9720">
            <v>39404</v>
          </cell>
          <cell r="B9720" t="str">
            <v>MOTOR A GASOLINA PARA VIBRADOR DE IMERSAO, 4 TEMPOS, DE 5,5 CV</v>
          </cell>
          <cell r="C9720" t="str">
            <v xml:space="preserve">UN    </v>
          </cell>
          <cell r="D9720">
            <v>1279.3</v>
          </cell>
        </row>
        <row r="9721">
          <cell r="A9721">
            <v>39402</v>
          </cell>
          <cell r="B9721" t="str">
            <v>MOTOR ELETRICO PARA VIBRADOR DE IMERSAO, DE 2 CV, MONOFASICO, 110/220 V</v>
          </cell>
          <cell r="C9721" t="str">
            <v xml:space="preserve">UN    </v>
          </cell>
          <cell r="D9721">
            <v>1053.9000000000001</v>
          </cell>
        </row>
        <row r="9722">
          <cell r="A9722">
            <v>39403</v>
          </cell>
          <cell r="B9722" t="str">
            <v>MOTOR ELETRICO PARA VIBRADOR DE IMERSAO, DE 2 CV, TRIFASICO, 220/380 V</v>
          </cell>
          <cell r="C9722" t="str">
            <v xml:space="preserve">UN    </v>
          </cell>
          <cell r="D9722">
            <v>1030.98</v>
          </cell>
        </row>
        <row r="9723">
          <cell r="A9723">
            <v>4093</v>
          </cell>
          <cell r="B9723" t="str">
            <v>MOTORISTA DE CAMINHAO</v>
          </cell>
          <cell r="C9723" t="str">
            <v xml:space="preserve">H     </v>
          </cell>
          <cell r="D9723">
            <v>14.72</v>
          </cell>
        </row>
        <row r="9724">
          <cell r="A9724">
            <v>10512</v>
          </cell>
          <cell r="B9724" t="str">
            <v>MOTORISTA DE CAMINHAO (MENSALISTA)</v>
          </cell>
          <cell r="C9724" t="str">
            <v xml:space="preserve">MES   </v>
          </cell>
          <cell r="D9724">
            <v>3167.36</v>
          </cell>
        </row>
        <row r="9725">
          <cell r="A9725">
            <v>20020</v>
          </cell>
          <cell r="B9725" t="str">
            <v>MOTORISTA DE CAMINHAO-BASCULANTE</v>
          </cell>
          <cell r="C9725" t="str">
            <v xml:space="preserve">H     </v>
          </cell>
          <cell r="D9725">
            <v>13.87</v>
          </cell>
        </row>
        <row r="9726">
          <cell r="A9726">
            <v>41038</v>
          </cell>
          <cell r="B9726" t="str">
            <v>MOTORISTA DE CAMINHAO-BASCULANTE (MENSALISTA)</v>
          </cell>
          <cell r="C9726" t="str">
            <v xml:space="preserve">MES   </v>
          </cell>
          <cell r="D9726">
            <v>2987.62</v>
          </cell>
        </row>
        <row r="9727">
          <cell r="A9727">
            <v>4094</v>
          </cell>
          <cell r="B9727" t="str">
            <v>MOTORISTA DE CAMINHAO-CARRETA</v>
          </cell>
          <cell r="C9727" t="str">
            <v xml:space="preserve">H     </v>
          </cell>
          <cell r="D9727">
            <v>19.649999999999999</v>
          </cell>
        </row>
        <row r="9728">
          <cell r="A9728">
            <v>40988</v>
          </cell>
          <cell r="B9728" t="str">
            <v>MOTORISTA DE CAMINHAO-CARRETA (MENSALISTA)</v>
          </cell>
          <cell r="C9728" t="str">
            <v xml:space="preserve">MES   </v>
          </cell>
          <cell r="D9728">
            <v>4229.79</v>
          </cell>
        </row>
        <row r="9729">
          <cell r="A9729">
            <v>4095</v>
          </cell>
          <cell r="B9729" t="str">
            <v>MOTORISTA DE CARRO DE PASSEIO</v>
          </cell>
          <cell r="C9729" t="str">
            <v xml:space="preserve">H     </v>
          </cell>
          <cell r="D9729">
            <v>13.31</v>
          </cell>
        </row>
        <row r="9730">
          <cell r="A9730">
            <v>40990</v>
          </cell>
          <cell r="B9730" t="str">
            <v>MOTORISTA DE CARRO DE PASSEIO (MENSALISTA)</v>
          </cell>
          <cell r="C9730" t="str">
            <v xml:space="preserve">MES   </v>
          </cell>
          <cell r="D9730">
            <v>2931.82</v>
          </cell>
        </row>
        <row r="9731">
          <cell r="A9731">
            <v>4097</v>
          </cell>
          <cell r="B9731" t="str">
            <v>MOTORISTA DE ONIBUS / MICRO-ONIBUS</v>
          </cell>
          <cell r="C9731" t="str">
            <v xml:space="preserve">H     </v>
          </cell>
          <cell r="D9731">
            <v>17.350000000000001</v>
          </cell>
        </row>
        <row r="9732">
          <cell r="A9732">
            <v>40994</v>
          </cell>
          <cell r="B9732" t="str">
            <v>MOTORISTA DE ONIBUS / MICRO-ONIBUS (MENSALISTA)</v>
          </cell>
          <cell r="C9732" t="str">
            <v xml:space="preserve">MES   </v>
          </cell>
          <cell r="D9732">
            <v>3823.8</v>
          </cell>
        </row>
        <row r="9733">
          <cell r="A9733">
            <v>4096</v>
          </cell>
          <cell r="B9733" t="str">
            <v>MOTORISTA OPERADOR DE CAMINHAO COM MUNCK</v>
          </cell>
          <cell r="C9733" t="str">
            <v xml:space="preserve">H     </v>
          </cell>
          <cell r="D9733">
            <v>15.17</v>
          </cell>
        </row>
        <row r="9734">
          <cell r="A9734">
            <v>40992</v>
          </cell>
          <cell r="B9734" t="str">
            <v>MOTORISTA OPERADOR DE CAMINHAO COM MUNCK (MENSALISTA)</v>
          </cell>
          <cell r="C9734" t="str">
            <v xml:space="preserve">MES   </v>
          </cell>
          <cell r="D9734">
            <v>3343.96</v>
          </cell>
        </row>
        <row r="9735">
          <cell r="A9735">
            <v>13955</v>
          </cell>
          <cell r="B9735" t="str">
            <v>MOTOSSERRA PORTATIL COM MOTOR A GASOLINA DE *60* CC</v>
          </cell>
          <cell r="C9735" t="str">
            <v xml:space="preserve">UN    </v>
          </cell>
          <cell r="D9735">
            <v>2078.33</v>
          </cell>
        </row>
        <row r="9736">
          <cell r="A9736">
            <v>4114</v>
          </cell>
          <cell r="B9736" t="str">
            <v>MOURAO CONCRETO CURVO, SECAO "T", H = 2,80 M + CURVA COM 0,45 M, COM FUROS PARA FIOS</v>
          </cell>
          <cell r="C9736" t="str">
            <v xml:space="preserve">UN    </v>
          </cell>
          <cell r="D9736">
            <v>36.25</v>
          </cell>
        </row>
        <row r="9737">
          <cell r="A9737">
            <v>36797</v>
          </cell>
          <cell r="B9737" t="str">
            <v>MOURAO DE CONCRETO CURVO,10 X 10 CM, H= *2,60* M + CURVA DE 0,40 M</v>
          </cell>
          <cell r="C9737" t="str">
            <v xml:space="preserve">UN    </v>
          </cell>
          <cell r="D9737">
            <v>31.7</v>
          </cell>
        </row>
        <row r="9738">
          <cell r="A9738">
            <v>4107</v>
          </cell>
          <cell r="B9738" t="str">
            <v>MOURAO DE CONCRETO RETO, *10 X 10* CM, H= 2,30 M</v>
          </cell>
          <cell r="C9738" t="str">
            <v xml:space="preserve">UN    </v>
          </cell>
          <cell r="D9738">
            <v>30.52</v>
          </cell>
        </row>
        <row r="9739">
          <cell r="A9739">
            <v>36799</v>
          </cell>
          <cell r="B9739" t="str">
            <v>MOURAO DE CONCRETO RETO, TIPO ESTICADOR, *10 X 10* CM, H= 2,50 M</v>
          </cell>
          <cell r="C9739" t="str">
            <v xml:space="preserve">UN    </v>
          </cell>
          <cell r="D9739">
            <v>29.14</v>
          </cell>
        </row>
        <row r="9740">
          <cell r="A9740">
            <v>4108</v>
          </cell>
          <cell r="B9740" t="str">
            <v>MOURAO DE CONCRETO RETO, 10 X 10 CM, H= 2,00 M</v>
          </cell>
          <cell r="C9740" t="str">
            <v xml:space="preserve">UN    </v>
          </cell>
          <cell r="D9740">
            <v>24.54</v>
          </cell>
        </row>
        <row r="9741">
          <cell r="A9741">
            <v>4102</v>
          </cell>
          <cell r="B9741" t="str">
            <v>MOURAO DE CONCRETO RETO, 10 X 10 CM, H= 3,00 M</v>
          </cell>
          <cell r="C9741" t="str">
            <v xml:space="preserve">UN    </v>
          </cell>
          <cell r="D9741">
            <v>36.51</v>
          </cell>
        </row>
        <row r="9742">
          <cell r="A9742">
            <v>10826</v>
          </cell>
          <cell r="B9742" t="str">
            <v>MUDA DE ARBUSTO FLORIFERO, CLUSIA/GARDENIA/MOREIA BRANCA/ AZALEIA OU EQUIVALENTE DA REGIAO, H= *50 A 70* CM</v>
          </cell>
          <cell r="C9742" t="str">
            <v xml:space="preserve">UN    </v>
          </cell>
          <cell r="D9742">
            <v>54.59</v>
          </cell>
        </row>
        <row r="9743">
          <cell r="A9743">
            <v>365</v>
          </cell>
          <cell r="B9743" t="str">
            <v>MUDA DE ARBUSTO FOLHAGEM, SANSAO-DO-CAMPO OU EQUIVALENTE DA REGIAO, H= *50 A 70* CM</v>
          </cell>
          <cell r="C9743" t="str">
            <v xml:space="preserve">UN    </v>
          </cell>
          <cell r="D9743">
            <v>33.85</v>
          </cell>
        </row>
        <row r="9744">
          <cell r="A9744">
            <v>38639</v>
          </cell>
          <cell r="B9744" t="str">
            <v>MUDA DE ARBUSTO, BUXINHO, H= *50* M</v>
          </cell>
          <cell r="C9744" t="str">
            <v xml:space="preserve">UN    </v>
          </cell>
          <cell r="D9744">
            <v>131.03</v>
          </cell>
        </row>
        <row r="9745">
          <cell r="A9745">
            <v>38640</v>
          </cell>
          <cell r="B9745" t="str">
            <v>MUDA DE ARBUSTO, PINGO DE OURO/ VIOLETEIRA, H = *10 A 20* CM</v>
          </cell>
          <cell r="C9745" t="str">
            <v xml:space="preserve">UN    </v>
          </cell>
          <cell r="D9745">
            <v>1.96</v>
          </cell>
        </row>
        <row r="9746">
          <cell r="A9746">
            <v>358</v>
          </cell>
          <cell r="B9746" t="str">
            <v>MUDA DE ARVORE ORNAMENTAL, OITI/AROEIRA SALSA/ANGICO/IPE/JACARANDA OU EQUIVALENTE  DA REGIAO, H= *1* M</v>
          </cell>
          <cell r="C9746" t="str">
            <v xml:space="preserve">UN    </v>
          </cell>
          <cell r="D9746">
            <v>40.4</v>
          </cell>
        </row>
        <row r="9747">
          <cell r="A9747">
            <v>359</v>
          </cell>
          <cell r="B9747" t="str">
            <v>MUDA DE ARVORE ORNAMENTAL, OITI/AROEIRA SALSA/ANGICO/IPE/JACARANDA OU EQUIVALENTE  DA REGIAO, H= *2* M</v>
          </cell>
          <cell r="C9747" t="str">
            <v xml:space="preserve">UN    </v>
          </cell>
          <cell r="D9747">
            <v>82.98</v>
          </cell>
        </row>
        <row r="9748">
          <cell r="A9748">
            <v>38641</v>
          </cell>
          <cell r="B9748" t="str">
            <v>MUDA DE PALMEIRA, ARECA, H= *1,50* CM</v>
          </cell>
          <cell r="C9748" t="str">
            <v xml:space="preserve">UN    </v>
          </cell>
          <cell r="D9748">
            <v>81.89</v>
          </cell>
        </row>
        <row r="9749">
          <cell r="A9749">
            <v>360</v>
          </cell>
          <cell r="B9749" t="str">
            <v>MUDA DE RASTEIRA/FORRACAO, AMENDOIM RASTEIRO/ONZE HORAS/AZULZINHA/IMPATIENS OU EQUIVALENTE DA REGIAO</v>
          </cell>
          <cell r="C9749" t="str">
            <v xml:space="preserve">UN    </v>
          </cell>
          <cell r="D9749">
            <v>1.9</v>
          </cell>
        </row>
        <row r="9750">
          <cell r="A9750">
            <v>4127</v>
          </cell>
          <cell r="B9750" t="str">
            <v>MUFLA TERMINAL PRIMARIA UNIPOLAR USO EXTERNO PARA CABO 25/70MM2 ISOL, 3,6/6KV EM EPR - BORRACHA DE SILICONE</v>
          </cell>
          <cell r="C9750" t="str">
            <v xml:space="preserve">UN    </v>
          </cell>
          <cell r="D9750">
            <v>210.82</v>
          </cell>
        </row>
        <row r="9751">
          <cell r="A9751">
            <v>4154</v>
          </cell>
          <cell r="B9751" t="str">
            <v>MUFLA TERMINAL PRIMARIA UNIPOLAR USO INTERNO PARA CABO 25/70MM2 ISOL 6/10KV EM EPR- BORRACHA DE SILICONE</v>
          </cell>
          <cell r="C9751" t="str">
            <v xml:space="preserve">UN    </v>
          </cell>
          <cell r="D9751">
            <v>257.57</v>
          </cell>
        </row>
        <row r="9752">
          <cell r="A9752">
            <v>4168</v>
          </cell>
          <cell r="B9752" t="str">
            <v>MUFLA TERMINAL PRIMARIA UNIPOLAR USO INTERNO PARA CABO 35/120MM2 ISOLACAO 15/25KV EM EPR - BORRACHA DE SILICONE</v>
          </cell>
          <cell r="C9752" t="str">
            <v xml:space="preserve">UN    </v>
          </cell>
          <cell r="D9752">
            <v>272.02</v>
          </cell>
        </row>
        <row r="9753">
          <cell r="A9753">
            <v>4161</v>
          </cell>
          <cell r="B9753" t="str">
            <v>MUFLA TERMINAL PRIMARIA UNIPOLAR USO INTERNO PARA CABO 35/70MM2 ISOLACAO 8,7/15KV EM EPR - BORRACHA DE SILICONE</v>
          </cell>
          <cell r="C9753" t="str">
            <v xml:space="preserve">UN    </v>
          </cell>
          <cell r="D9753">
            <v>261.82</v>
          </cell>
        </row>
        <row r="9754">
          <cell r="A9754">
            <v>42430</v>
          </cell>
          <cell r="B9754" t="str">
            <v>MULTIEXERCITADOR COM SEIS FUNCOES, EM TUBO DE ACO CARBONO, PINTURA NO PROCESSO ELETROSTATICO - EQUIPAMENTO DE GINASTICA PARA ACADEMIA AO AR LIVRE / ACADEMIA DA TERCEIRA IDADE - ATI</v>
          </cell>
          <cell r="C9754" t="str">
            <v xml:space="preserve">UN    </v>
          </cell>
          <cell r="D9754">
            <v>3654.84</v>
          </cell>
        </row>
        <row r="9755">
          <cell r="A9755">
            <v>4214</v>
          </cell>
          <cell r="B9755" t="str">
            <v>NIPEL PVC, ROSCAVEL, 1 1/2",  AGUA FRIA PREDIAL</v>
          </cell>
          <cell r="C9755" t="str">
            <v xml:space="preserve">UN    </v>
          </cell>
          <cell r="D9755">
            <v>6.15</v>
          </cell>
        </row>
        <row r="9756">
          <cell r="A9756">
            <v>4215</v>
          </cell>
          <cell r="B9756" t="str">
            <v>NIPEL PVC, ROSCAVEL, 1 1/4",  AGUA FRIA PREDIAL</v>
          </cell>
          <cell r="C9756" t="str">
            <v xml:space="preserve">UN    </v>
          </cell>
          <cell r="D9756">
            <v>4.04</v>
          </cell>
        </row>
        <row r="9757">
          <cell r="A9757">
            <v>4210</v>
          </cell>
          <cell r="B9757" t="str">
            <v>NIPEL PVC, ROSCAVEL, 1/2",  AGUA FRIA PREDIAL</v>
          </cell>
          <cell r="C9757" t="str">
            <v xml:space="preserve">UN    </v>
          </cell>
          <cell r="D9757">
            <v>0.68</v>
          </cell>
        </row>
        <row r="9758">
          <cell r="A9758">
            <v>4212</v>
          </cell>
          <cell r="B9758" t="str">
            <v>NIPEL PVC, ROSCAVEL, 1",  AGUA FRIA PREDIAL</v>
          </cell>
          <cell r="C9758" t="str">
            <v xml:space="preserve">UN    </v>
          </cell>
          <cell r="D9758">
            <v>1.95</v>
          </cell>
        </row>
        <row r="9759">
          <cell r="A9759">
            <v>4213</v>
          </cell>
          <cell r="B9759" t="str">
            <v>NIPEL PVC, ROSCAVEL, 2",  AGUA FRIA PREDIAL</v>
          </cell>
          <cell r="C9759" t="str">
            <v xml:space="preserve">UN    </v>
          </cell>
          <cell r="D9759">
            <v>8.73</v>
          </cell>
        </row>
        <row r="9760">
          <cell r="A9760">
            <v>4211</v>
          </cell>
          <cell r="B9760" t="str">
            <v>NIPEL PVC, ROSCAVEL, 3/4",  AGUA FRIA PREDIAL</v>
          </cell>
          <cell r="C9760" t="str">
            <v xml:space="preserve">UN    </v>
          </cell>
          <cell r="D9760">
            <v>0.97</v>
          </cell>
        </row>
        <row r="9761">
          <cell r="A9761">
            <v>4209</v>
          </cell>
          <cell r="B9761" t="str">
            <v>NIPLE DE FERRO GALVANIZADO, COM ROSCA BSP, DE 1 1/2"</v>
          </cell>
          <cell r="C9761" t="str">
            <v xml:space="preserve">UN    </v>
          </cell>
          <cell r="D9761">
            <v>13.44</v>
          </cell>
        </row>
        <row r="9762">
          <cell r="A9762">
            <v>4180</v>
          </cell>
          <cell r="B9762" t="str">
            <v>NIPLE DE FERRO GALVANIZADO, COM ROSCA BSP, DE 1 1/4"</v>
          </cell>
          <cell r="C9762" t="str">
            <v xml:space="preserve">UN    </v>
          </cell>
          <cell r="D9762">
            <v>10.119999999999999</v>
          </cell>
        </row>
        <row r="9763">
          <cell r="A9763">
            <v>4177</v>
          </cell>
          <cell r="B9763" t="str">
            <v>NIPLE DE FERRO GALVANIZADO, COM ROSCA BSP, DE 1/2"</v>
          </cell>
          <cell r="C9763" t="str">
            <v xml:space="preserve">UN    </v>
          </cell>
          <cell r="D9763">
            <v>3.36</v>
          </cell>
        </row>
        <row r="9764">
          <cell r="A9764">
            <v>4179</v>
          </cell>
          <cell r="B9764" t="str">
            <v>NIPLE DE FERRO GALVANIZADO, COM ROSCA BSP, DE 1"</v>
          </cell>
          <cell r="C9764" t="str">
            <v xml:space="preserve">UN    </v>
          </cell>
          <cell r="D9764">
            <v>6.87</v>
          </cell>
        </row>
        <row r="9765">
          <cell r="A9765">
            <v>4208</v>
          </cell>
          <cell r="B9765" t="str">
            <v>NIPLE DE FERRO GALVANIZADO, COM ROSCA BSP, DE 2 1/2"</v>
          </cell>
          <cell r="C9765" t="str">
            <v xml:space="preserve">UN    </v>
          </cell>
          <cell r="D9765">
            <v>31.99</v>
          </cell>
        </row>
        <row r="9766">
          <cell r="A9766">
            <v>4181</v>
          </cell>
          <cell r="B9766" t="str">
            <v>NIPLE DE FERRO GALVANIZADO, COM ROSCA BSP, DE 2"</v>
          </cell>
          <cell r="C9766" t="str">
            <v xml:space="preserve">UN    </v>
          </cell>
          <cell r="D9766">
            <v>20.9</v>
          </cell>
        </row>
        <row r="9767">
          <cell r="A9767">
            <v>4178</v>
          </cell>
          <cell r="B9767" t="str">
            <v>NIPLE DE FERRO GALVANIZADO, COM ROSCA BSP, DE 3/4"</v>
          </cell>
          <cell r="C9767" t="str">
            <v xml:space="preserve">UN    </v>
          </cell>
          <cell r="D9767">
            <v>4.6500000000000004</v>
          </cell>
        </row>
        <row r="9768">
          <cell r="A9768">
            <v>4182</v>
          </cell>
          <cell r="B9768" t="str">
            <v>NIPLE DE FERRO GALVANIZADO, COM ROSCA BSP, DE 3"</v>
          </cell>
          <cell r="C9768" t="str">
            <v xml:space="preserve">UN    </v>
          </cell>
          <cell r="D9768">
            <v>52.04</v>
          </cell>
        </row>
        <row r="9769">
          <cell r="A9769">
            <v>4183</v>
          </cell>
          <cell r="B9769" t="str">
            <v>NIPLE DE FERRO GALVANIZADO, COM ROSCA BSP, DE 4"</v>
          </cell>
          <cell r="C9769" t="str">
            <v xml:space="preserve">UN    </v>
          </cell>
          <cell r="D9769">
            <v>83.78</v>
          </cell>
        </row>
        <row r="9770">
          <cell r="A9770">
            <v>4184</v>
          </cell>
          <cell r="B9770" t="str">
            <v>NIPLE DE FERRO GALVANIZADO, COM ROSCA BSP, DE 5"</v>
          </cell>
          <cell r="C9770" t="str">
            <v xml:space="preserve">UN    </v>
          </cell>
          <cell r="D9770">
            <v>184.95</v>
          </cell>
        </row>
        <row r="9771">
          <cell r="A9771">
            <v>4185</v>
          </cell>
          <cell r="B9771" t="str">
            <v>NIPLE DE FERRO GALVANIZADO, COM ROSCA BSP, DE 6"</v>
          </cell>
          <cell r="C9771" t="str">
            <v xml:space="preserve">UN    </v>
          </cell>
          <cell r="D9771">
            <v>307.3</v>
          </cell>
        </row>
        <row r="9772">
          <cell r="A9772">
            <v>4205</v>
          </cell>
          <cell r="B9772" t="str">
            <v>NIPLE DE REDUCAO DE FERRO GALVANIZADO, COM ROSCA BSP, DE 1 1/2" X 1 1/4"</v>
          </cell>
          <cell r="C9772" t="str">
            <v xml:space="preserve">UN    </v>
          </cell>
          <cell r="D9772">
            <v>17.75</v>
          </cell>
        </row>
        <row r="9773">
          <cell r="A9773">
            <v>4192</v>
          </cell>
          <cell r="B9773" t="str">
            <v>NIPLE DE REDUCAO DE FERRO GALVANIZADO, COM ROSCA BSP, DE 1 1/2" X 1"</v>
          </cell>
          <cell r="C9773" t="str">
            <v xml:space="preserve">UN    </v>
          </cell>
          <cell r="D9773">
            <v>17.75</v>
          </cell>
        </row>
        <row r="9774">
          <cell r="A9774">
            <v>4191</v>
          </cell>
          <cell r="B9774" t="str">
            <v>NIPLE DE REDUCAO DE FERRO GALVANIZADO, COM ROSCA BSP, DE 1 1/2" X 3/4"</v>
          </cell>
          <cell r="C9774" t="str">
            <v xml:space="preserve">UN    </v>
          </cell>
          <cell r="D9774">
            <v>17.75</v>
          </cell>
        </row>
        <row r="9775">
          <cell r="A9775">
            <v>4207</v>
          </cell>
          <cell r="B9775" t="str">
            <v>NIPLE DE REDUCAO DE FERRO GALVANIZADO, COM ROSCA BSP, DE 1 1/4" X 1/2"</v>
          </cell>
          <cell r="C9775" t="str">
            <v xml:space="preserve">UN    </v>
          </cell>
          <cell r="D9775">
            <v>14.28</v>
          </cell>
        </row>
        <row r="9776">
          <cell r="A9776">
            <v>4206</v>
          </cell>
          <cell r="B9776" t="str">
            <v>NIPLE DE REDUCAO DE FERRO GALVANIZADO, COM ROSCA BSP, DE 1 1/4" X 1"</v>
          </cell>
          <cell r="C9776" t="str">
            <v xml:space="preserve">UN    </v>
          </cell>
          <cell r="D9776">
            <v>13.87</v>
          </cell>
        </row>
        <row r="9777">
          <cell r="A9777">
            <v>4190</v>
          </cell>
          <cell r="B9777" t="str">
            <v>NIPLE DE REDUCAO DE FERRO GALVANIZADO, COM ROSCA BSP, DE 1 1/4" X 3/4"</v>
          </cell>
          <cell r="C9777" t="str">
            <v xml:space="preserve">UN    </v>
          </cell>
          <cell r="D9777">
            <v>13.87</v>
          </cell>
        </row>
        <row r="9778">
          <cell r="A9778">
            <v>4186</v>
          </cell>
          <cell r="B9778" t="str">
            <v>NIPLE DE REDUCAO DE FERRO GALVANIZADO, COM ROSCA BSP, DE 1/2" X 1/4"</v>
          </cell>
          <cell r="C9778" t="str">
            <v xml:space="preserve">UN    </v>
          </cell>
          <cell r="D9778">
            <v>4.0999999999999996</v>
          </cell>
        </row>
        <row r="9779">
          <cell r="A9779">
            <v>4188</v>
          </cell>
          <cell r="B9779" t="str">
            <v>NIPLE DE REDUCAO DE FERRO GALVANIZADO, COM ROSCA BSP, DE 1" X 1/2"</v>
          </cell>
          <cell r="C9779" t="str">
            <v xml:space="preserve">UN    </v>
          </cell>
          <cell r="D9779">
            <v>8.3699999999999992</v>
          </cell>
        </row>
        <row r="9780">
          <cell r="A9780">
            <v>4189</v>
          </cell>
          <cell r="B9780" t="str">
            <v>NIPLE DE REDUCAO DE FERRO GALVANIZADO, COM ROSCA BSP, DE 1" X 3/4"</v>
          </cell>
          <cell r="C9780" t="str">
            <v xml:space="preserve">UN    </v>
          </cell>
          <cell r="D9780">
            <v>8.3699999999999992</v>
          </cell>
        </row>
        <row r="9781">
          <cell r="A9781">
            <v>4197</v>
          </cell>
          <cell r="B9781" t="str">
            <v>NIPLE DE REDUCAO DE FERRO GALVANIZADO, COM ROSCA BSP, DE 2 1/2" X 2"</v>
          </cell>
          <cell r="C9781" t="str">
            <v xml:space="preserve">UN    </v>
          </cell>
          <cell r="D9781">
            <v>44.31</v>
          </cell>
        </row>
        <row r="9782">
          <cell r="A9782">
            <v>4194</v>
          </cell>
          <cell r="B9782" t="str">
            <v>NIPLE DE REDUCAO DE FERRO GALVANIZADO, COM ROSCA BSP, DE 2" X 1 1/2"</v>
          </cell>
          <cell r="C9782" t="str">
            <v xml:space="preserve">UN    </v>
          </cell>
          <cell r="D9782">
            <v>26.77</v>
          </cell>
        </row>
        <row r="9783">
          <cell r="A9783">
            <v>4193</v>
          </cell>
          <cell r="B9783" t="str">
            <v>NIPLE DE REDUCAO DE FERRO GALVANIZADO, COM ROSCA BSP, DE 2" X 1 1/4"</v>
          </cell>
          <cell r="C9783" t="str">
            <v xml:space="preserve">UN    </v>
          </cell>
          <cell r="D9783">
            <v>26.77</v>
          </cell>
        </row>
        <row r="9784">
          <cell r="A9784">
            <v>4204</v>
          </cell>
          <cell r="B9784" t="str">
            <v>NIPLE DE REDUCAO DE FERRO GALVANIZADO, COM ROSCA BSP, DE 2" X 1"</v>
          </cell>
          <cell r="C9784" t="str">
            <v xml:space="preserve">UN    </v>
          </cell>
          <cell r="D9784">
            <v>26.77</v>
          </cell>
        </row>
        <row r="9785">
          <cell r="A9785">
            <v>4187</v>
          </cell>
          <cell r="B9785" t="str">
            <v>NIPLE DE REDUCAO DE FERRO GALVANIZADO, COM ROSCA BSP, DE 3/4" X 1/2"</v>
          </cell>
          <cell r="C9785" t="str">
            <v xml:space="preserve">UN    </v>
          </cell>
          <cell r="D9785">
            <v>5.33</v>
          </cell>
        </row>
        <row r="9786">
          <cell r="A9786">
            <v>4202</v>
          </cell>
          <cell r="B9786" t="str">
            <v>NIPLE DE REDUCAO DE FERRO GALVANIZADO, COM ROSCA BSP, DE 3" X 2 1/2"</v>
          </cell>
          <cell r="C9786" t="str">
            <v xml:space="preserve">UN    </v>
          </cell>
          <cell r="D9786">
            <v>80.930000000000007</v>
          </cell>
        </row>
        <row r="9787">
          <cell r="A9787">
            <v>4203</v>
          </cell>
          <cell r="B9787" t="str">
            <v>NIPLE DE REDUCAO DE FERRO GALVANIZADO, COM ROSCA BSP, DE 3" X 2"</v>
          </cell>
          <cell r="C9787" t="str">
            <v xml:space="preserve">UN    </v>
          </cell>
          <cell r="D9787">
            <v>71.47</v>
          </cell>
        </row>
        <row r="9788">
          <cell r="A9788">
            <v>40368</v>
          </cell>
          <cell r="B9788" t="str">
            <v>NIPLE SEXTAVADO EM ACO CARBONO, COM ROSCA BSP, PRESSAO 3.000 LBS, DN 1 1/2"</v>
          </cell>
          <cell r="C9788" t="str">
            <v xml:space="preserve">UN    </v>
          </cell>
          <cell r="D9788">
            <v>26.3</v>
          </cell>
        </row>
        <row r="9789">
          <cell r="A9789">
            <v>40365</v>
          </cell>
          <cell r="B9789" t="str">
            <v>NIPLE SEXTAVADO EM ACO CARBONO, COM ROSCA BSP, PRESSAO 3.000 LBS, DN 1 1/4"</v>
          </cell>
          <cell r="C9789" t="str">
            <v xml:space="preserve">UN    </v>
          </cell>
          <cell r="D9789">
            <v>17.739999999999998</v>
          </cell>
        </row>
        <row r="9790">
          <cell r="A9790">
            <v>40356</v>
          </cell>
          <cell r="B9790" t="str">
            <v>NIPLE SEXTAVADO EM ACO CARBONO, COM ROSCA BSP, PRESSAO 3.000 LBS, DN 1/2"</v>
          </cell>
          <cell r="C9790" t="str">
            <v xml:space="preserve">UN    </v>
          </cell>
          <cell r="D9790">
            <v>6.06</v>
          </cell>
        </row>
        <row r="9791">
          <cell r="A9791">
            <v>40362</v>
          </cell>
          <cell r="B9791" t="str">
            <v>NIPLE SEXTAVADO EM ACO CARBONO, COM ROSCA BSP, PRESSAO 3.000 LBS, DN 1"</v>
          </cell>
          <cell r="C9791" t="str">
            <v xml:space="preserve">UN    </v>
          </cell>
          <cell r="D9791">
            <v>11.75</v>
          </cell>
        </row>
        <row r="9792">
          <cell r="A9792">
            <v>40374</v>
          </cell>
          <cell r="B9792" t="str">
            <v>NIPLE SEXTAVADO EM ACO CARBONO, COM ROSCA BSP, PRESSAO 3.000 LBS, DN 2 1/2"</v>
          </cell>
          <cell r="C9792" t="str">
            <v xml:space="preserve">UN    </v>
          </cell>
          <cell r="D9792">
            <v>68.73</v>
          </cell>
        </row>
        <row r="9793">
          <cell r="A9793">
            <v>40371</v>
          </cell>
          <cell r="B9793" t="str">
            <v>NIPLE SEXTAVADO EM ACO CARBONO, COM ROSCA BSP, PRESSAO 3.000 LBS, DN 2"</v>
          </cell>
          <cell r="C9793" t="str">
            <v xml:space="preserve">UN    </v>
          </cell>
          <cell r="D9793">
            <v>43.27</v>
          </cell>
        </row>
        <row r="9794">
          <cell r="A9794">
            <v>40359</v>
          </cell>
          <cell r="B9794" t="str">
            <v>NIPLE SEXTAVADO EM ACO CARBONO, COM ROSCA BSP, PRESSAO 3.000 LBS, DN 3/4"</v>
          </cell>
          <cell r="C9794" t="str">
            <v xml:space="preserve">UN    </v>
          </cell>
          <cell r="D9794">
            <v>7.83</v>
          </cell>
        </row>
        <row r="9795">
          <cell r="A9795">
            <v>7595</v>
          </cell>
          <cell r="B9795" t="str">
            <v>NIVELADOR</v>
          </cell>
          <cell r="C9795" t="str">
            <v xml:space="preserve">H     </v>
          </cell>
          <cell r="D9795">
            <v>15.47</v>
          </cell>
        </row>
        <row r="9796">
          <cell r="A9796">
            <v>41094</v>
          </cell>
          <cell r="B9796" t="str">
            <v>NIVELADOR (MENSALISTA)</v>
          </cell>
          <cell r="C9796" t="str">
            <v xml:space="preserve">MES   </v>
          </cell>
          <cell r="D9796">
            <v>2873.44</v>
          </cell>
        </row>
        <row r="9797">
          <cell r="A9797">
            <v>38175</v>
          </cell>
          <cell r="B9797" t="str">
            <v>NUMERO / ALGARISMO PARA PORTA, TAMANHO *40* MM, EM ZAMAC, (MODELO DE 0 A 9), FIXACAO POR PARAFUSOS</v>
          </cell>
          <cell r="C9797" t="str">
            <v xml:space="preserve">UN    </v>
          </cell>
          <cell r="D9797">
            <v>2.34</v>
          </cell>
        </row>
        <row r="9798">
          <cell r="A9798">
            <v>38176</v>
          </cell>
          <cell r="B9798" t="str">
            <v>NUMERO / ALGARISMO PARA RESIDENCIA (FACHADA), TAMANHO *120* MM, EM ZAMAC, (MODELO DE 0 A 9), FIXACAO POR PARAFUSOS</v>
          </cell>
          <cell r="C9798" t="str">
            <v xml:space="preserve">UN    </v>
          </cell>
          <cell r="D9798">
            <v>6.34</v>
          </cell>
        </row>
        <row r="9799">
          <cell r="A9799">
            <v>36152</v>
          </cell>
          <cell r="B9799" t="str">
            <v>OCULOS DE SEGURANCA CONTRA IMPACTOS COM LENTE INCOLOR, ARMACAO NYLON, COM PROTECAO UVA E UVB</v>
          </cell>
          <cell r="C9799" t="str">
            <v xml:space="preserve">UN    </v>
          </cell>
          <cell r="D9799">
            <v>3.82</v>
          </cell>
        </row>
        <row r="9800">
          <cell r="A9800">
            <v>11138</v>
          </cell>
          <cell r="B9800" t="str">
            <v>OLEO COMBUSTIVEL BPF A GRANEL</v>
          </cell>
          <cell r="C9800" t="str">
            <v xml:space="preserve">L     </v>
          </cell>
          <cell r="D9800">
            <v>2.33</v>
          </cell>
        </row>
        <row r="9801">
          <cell r="A9801">
            <v>5333</v>
          </cell>
          <cell r="B9801" t="str">
            <v>OLEO DE LINHACA</v>
          </cell>
          <cell r="C9801" t="str">
            <v xml:space="preserve">L     </v>
          </cell>
          <cell r="D9801">
            <v>22.13</v>
          </cell>
        </row>
        <row r="9802">
          <cell r="A9802">
            <v>4221</v>
          </cell>
          <cell r="B9802" t="str">
            <v>OLEO DIESEL COMBUSTIVEL COMUM</v>
          </cell>
          <cell r="C9802" t="str">
            <v xml:space="preserve">L     </v>
          </cell>
          <cell r="D9802">
            <v>3.62</v>
          </cell>
        </row>
        <row r="9803">
          <cell r="A9803">
            <v>4227</v>
          </cell>
          <cell r="B9803" t="str">
            <v>OLEO LUBRIFICANTE PARA MOTORES DE EQUIPAMENTOS PESADOS (CAMINHOES, TRATORES, RETROS E ETC)</v>
          </cell>
          <cell r="C9803" t="str">
            <v xml:space="preserve">L     </v>
          </cell>
          <cell r="D9803">
            <v>15</v>
          </cell>
        </row>
        <row r="9804">
          <cell r="A9804">
            <v>38170</v>
          </cell>
          <cell r="B9804" t="str">
            <v>OLHO MAGICO / VISOR PARA PORTA DE *25 A 46* MM DE ESPESSURA, ANGULO DE VISAO APROXIMADO DE 200 GRAUS, LATAO CROMADO, COM FECHO JANELA</v>
          </cell>
          <cell r="C9804" t="str">
            <v xml:space="preserve">UN    </v>
          </cell>
          <cell r="D9804">
            <v>10.68</v>
          </cell>
        </row>
        <row r="9805">
          <cell r="A9805">
            <v>4252</v>
          </cell>
          <cell r="B9805" t="str">
            <v>OPERADOR DE BATE-ESTACAS</v>
          </cell>
          <cell r="C9805" t="str">
            <v xml:space="preserve">H     </v>
          </cell>
          <cell r="D9805">
            <v>18.260000000000002</v>
          </cell>
        </row>
        <row r="9806">
          <cell r="A9806">
            <v>40980</v>
          </cell>
          <cell r="B9806" t="str">
            <v>OPERADOR DE BATE-ESTACAS (MENSALISTA)</v>
          </cell>
          <cell r="C9806" t="str">
            <v xml:space="preserve">MES   </v>
          </cell>
          <cell r="D9806">
            <v>3231.08</v>
          </cell>
        </row>
        <row r="9807">
          <cell r="A9807">
            <v>4243</v>
          </cell>
          <cell r="B9807" t="str">
            <v>OPERADOR DE BETONEIRA (CAMINHAO)</v>
          </cell>
          <cell r="C9807" t="str">
            <v xml:space="preserve">H     </v>
          </cell>
          <cell r="D9807">
            <v>13.27</v>
          </cell>
        </row>
        <row r="9808">
          <cell r="A9808">
            <v>41031</v>
          </cell>
          <cell r="B9808" t="str">
            <v>OPERADOR DE BETONEIRA (CAMINHAO) (MENSALISTA)</v>
          </cell>
          <cell r="C9808" t="str">
            <v xml:space="preserve">MES   </v>
          </cell>
          <cell r="D9808">
            <v>2349.2199999999998</v>
          </cell>
        </row>
        <row r="9809">
          <cell r="A9809">
            <v>40986</v>
          </cell>
          <cell r="B9809" t="str">
            <v>OPERADOR DE BETONEIRA ESTACIONARIA / MISTURADOR (MENSALISTA)</v>
          </cell>
          <cell r="C9809" t="str">
            <v xml:space="preserve">MES   </v>
          </cell>
          <cell r="D9809">
            <v>2267.08</v>
          </cell>
        </row>
        <row r="9810">
          <cell r="A9810">
            <v>37666</v>
          </cell>
          <cell r="B9810" t="str">
            <v>OPERADOR DE BETONEIRA ESTACIONARIA/MISTURADOR</v>
          </cell>
          <cell r="C9810" t="str">
            <v xml:space="preserve">H     </v>
          </cell>
          <cell r="D9810">
            <v>12.8</v>
          </cell>
        </row>
        <row r="9811">
          <cell r="A9811">
            <v>4250</v>
          </cell>
          <cell r="B9811" t="str">
            <v>OPERADOR DE COMPRESSOR DE AR OU COMPRESSORISTA</v>
          </cell>
          <cell r="C9811" t="str">
            <v xml:space="preserve">H     </v>
          </cell>
          <cell r="D9811">
            <v>14.17</v>
          </cell>
        </row>
        <row r="9812">
          <cell r="A9812">
            <v>40978</v>
          </cell>
          <cell r="B9812" t="str">
            <v>OPERADOR DE COMPRESSOR DE AR OU COMPRESSORISTA (MENSALISTA)</v>
          </cell>
          <cell r="C9812" t="str">
            <v xml:space="preserve">MES   </v>
          </cell>
          <cell r="D9812">
            <v>2510.31</v>
          </cell>
        </row>
        <row r="9813">
          <cell r="A9813">
            <v>25960</v>
          </cell>
          <cell r="B9813" t="str">
            <v>OPERADOR DE DEMARCADORA DE FAIXAS DE TRAFEGO</v>
          </cell>
          <cell r="C9813" t="str">
            <v xml:space="preserve">H     </v>
          </cell>
          <cell r="D9813">
            <v>16.34</v>
          </cell>
        </row>
        <row r="9814">
          <cell r="A9814">
            <v>41043</v>
          </cell>
          <cell r="B9814" t="str">
            <v>OPERADOR DE DEMARCADORA DE FAIXAS DE TRAFEGO (MENSALISTA)</v>
          </cell>
          <cell r="C9814" t="str">
            <v xml:space="preserve">MES   </v>
          </cell>
          <cell r="D9814">
            <v>2891.36</v>
          </cell>
        </row>
        <row r="9815">
          <cell r="A9815">
            <v>4234</v>
          </cell>
          <cell r="B9815" t="str">
            <v>OPERADOR DE ESCAVADEIRA</v>
          </cell>
          <cell r="C9815" t="str">
            <v xml:space="preserve">H     </v>
          </cell>
          <cell r="D9815">
            <v>17.899999999999999</v>
          </cell>
        </row>
        <row r="9816">
          <cell r="A9816">
            <v>40987</v>
          </cell>
          <cell r="B9816" t="str">
            <v>OPERADOR DE ESCAVADEIRA (MENSALISTA)</v>
          </cell>
          <cell r="C9816" t="str">
            <v xml:space="preserve">MES   </v>
          </cell>
          <cell r="D9816">
            <v>3167.36</v>
          </cell>
        </row>
        <row r="9817">
          <cell r="A9817">
            <v>4253</v>
          </cell>
          <cell r="B9817" t="str">
            <v>OPERADOR DE GUINCHO</v>
          </cell>
          <cell r="C9817" t="str">
            <v xml:space="preserve">H     </v>
          </cell>
          <cell r="D9817">
            <v>14.44</v>
          </cell>
        </row>
        <row r="9818">
          <cell r="A9818">
            <v>40981</v>
          </cell>
          <cell r="B9818" t="str">
            <v>OPERADOR DE GUINCHO OU GUINCHEIRO (MENSALISTA)</v>
          </cell>
          <cell r="C9818" t="str">
            <v xml:space="preserve">MES   </v>
          </cell>
          <cell r="D9818">
            <v>2556.46</v>
          </cell>
        </row>
        <row r="9819">
          <cell r="A9819">
            <v>4254</v>
          </cell>
          <cell r="B9819" t="str">
            <v>OPERADOR DE GUINDASTE</v>
          </cell>
          <cell r="C9819" t="str">
            <v xml:space="preserve">H     </v>
          </cell>
          <cell r="D9819">
            <v>13.48</v>
          </cell>
        </row>
        <row r="9820">
          <cell r="A9820">
            <v>41036</v>
          </cell>
          <cell r="B9820" t="str">
            <v>OPERADOR DE GUINDASTE (MENSALISTA)</v>
          </cell>
          <cell r="C9820" t="str">
            <v xml:space="preserve">MES   </v>
          </cell>
          <cell r="D9820">
            <v>2386.0300000000002</v>
          </cell>
        </row>
        <row r="9821">
          <cell r="A9821">
            <v>4251</v>
          </cell>
          <cell r="B9821" t="str">
            <v>OPERADOR DE JATO ABRASIVO OU JATISTA</v>
          </cell>
          <cell r="C9821" t="str">
            <v xml:space="preserve">H     </v>
          </cell>
          <cell r="D9821">
            <v>20.53</v>
          </cell>
        </row>
        <row r="9822">
          <cell r="A9822">
            <v>40979</v>
          </cell>
          <cell r="B9822" t="str">
            <v>OPERADOR DE JATO ABRASIVO OU JATISTA (MENSALISTA)</v>
          </cell>
          <cell r="C9822" t="str">
            <v xml:space="preserve">MES   </v>
          </cell>
          <cell r="D9822">
            <v>3635.85</v>
          </cell>
        </row>
        <row r="9823">
          <cell r="A9823">
            <v>4230</v>
          </cell>
          <cell r="B9823" t="str">
            <v>OPERADOR DE MAQUINAS E TRATORES DIVERSOS (TERRAPLANAGEM)</v>
          </cell>
          <cell r="C9823" t="str">
            <v xml:space="preserve">H     </v>
          </cell>
          <cell r="D9823">
            <v>15.27</v>
          </cell>
        </row>
        <row r="9824">
          <cell r="A9824">
            <v>40998</v>
          </cell>
          <cell r="B9824" t="str">
            <v>OPERADOR DE MAQUINAS E TRATORES DIVERSOS (TERRAPLANAGEM) (MENSALISTA)</v>
          </cell>
          <cell r="C9824" t="str">
            <v xml:space="preserve">MES   </v>
          </cell>
          <cell r="D9824">
            <v>2702.04</v>
          </cell>
        </row>
        <row r="9825">
          <cell r="A9825">
            <v>4257</v>
          </cell>
          <cell r="B9825" t="str">
            <v>OPERADOR DE MARTELETE OU MARTELETEIRO</v>
          </cell>
          <cell r="C9825" t="str">
            <v xml:space="preserve">H     </v>
          </cell>
          <cell r="D9825">
            <v>12.67</v>
          </cell>
        </row>
        <row r="9826">
          <cell r="A9826">
            <v>40982</v>
          </cell>
          <cell r="B9826" t="str">
            <v>OPERADOR DE MARTELETE OU MARTELETEIRO (MENSALISTA)</v>
          </cell>
          <cell r="C9826" t="str">
            <v xml:space="preserve">MES   </v>
          </cell>
          <cell r="D9826">
            <v>2244.0100000000002</v>
          </cell>
        </row>
        <row r="9827">
          <cell r="A9827">
            <v>4240</v>
          </cell>
          <cell r="B9827" t="str">
            <v>OPERADOR DE MOTO SCRAPER</v>
          </cell>
          <cell r="C9827" t="str">
            <v xml:space="preserve">H     </v>
          </cell>
          <cell r="D9827">
            <v>16.600000000000001</v>
          </cell>
        </row>
        <row r="9828">
          <cell r="A9828">
            <v>41026</v>
          </cell>
          <cell r="B9828" t="str">
            <v>OPERADOR DE MOTO SCRAPER (MENSALISTA)</v>
          </cell>
          <cell r="C9828" t="str">
            <v xml:space="preserve">MES   </v>
          </cell>
          <cell r="D9828">
            <v>2940.63</v>
          </cell>
        </row>
        <row r="9829">
          <cell r="A9829">
            <v>4239</v>
          </cell>
          <cell r="B9829" t="str">
            <v>OPERADOR DE MOTONIVELADORA</v>
          </cell>
          <cell r="C9829" t="str">
            <v xml:space="preserve">H     </v>
          </cell>
          <cell r="D9829">
            <v>20.38</v>
          </cell>
        </row>
        <row r="9830">
          <cell r="A9830">
            <v>41024</v>
          </cell>
          <cell r="B9830" t="str">
            <v>OPERADOR DE MOTONIVELADORA (MENSALISTA)</v>
          </cell>
          <cell r="C9830" t="str">
            <v xml:space="preserve">MES   </v>
          </cell>
          <cell r="D9830">
            <v>3607.63</v>
          </cell>
        </row>
        <row r="9831">
          <cell r="A9831">
            <v>4248</v>
          </cell>
          <cell r="B9831" t="str">
            <v>OPERADOR DE PA CARREGADEIRA</v>
          </cell>
          <cell r="C9831" t="str">
            <v xml:space="preserve">H     </v>
          </cell>
          <cell r="D9831">
            <v>17.82</v>
          </cell>
        </row>
        <row r="9832">
          <cell r="A9832">
            <v>41033</v>
          </cell>
          <cell r="B9832" t="str">
            <v>OPERADOR DE PA CARREGADEIRA (MENSALISTA)</v>
          </cell>
          <cell r="C9832" t="str">
            <v xml:space="preserve">MES   </v>
          </cell>
          <cell r="D9832">
            <v>3155.23</v>
          </cell>
        </row>
        <row r="9833">
          <cell r="A9833">
            <v>25959</v>
          </cell>
          <cell r="B9833" t="str">
            <v>OPERADOR DE PAVIMENTADORA</v>
          </cell>
          <cell r="C9833" t="str">
            <v xml:space="preserve">H     </v>
          </cell>
          <cell r="D9833">
            <v>17.149999999999999</v>
          </cell>
        </row>
        <row r="9834">
          <cell r="A9834">
            <v>41040</v>
          </cell>
          <cell r="B9834" t="str">
            <v>OPERADOR DE PAVIMENTADORA/MESA VIBROACABADORA (MENSALISTA)</v>
          </cell>
          <cell r="C9834" t="str">
            <v xml:space="preserve">MES   </v>
          </cell>
          <cell r="D9834">
            <v>3035.92</v>
          </cell>
        </row>
        <row r="9835">
          <cell r="A9835">
            <v>4238</v>
          </cell>
          <cell r="B9835" t="str">
            <v>OPERADOR DE ROLO COMPACTADOR</v>
          </cell>
          <cell r="C9835" t="str">
            <v xml:space="preserve">H     </v>
          </cell>
          <cell r="D9835">
            <v>13.2</v>
          </cell>
        </row>
        <row r="9836">
          <cell r="A9836">
            <v>41012</v>
          </cell>
          <cell r="B9836" t="str">
            <v>OPERADOR DE ROLO COMPACTADOR (MENSALISTA)</v>
          </cell>
          <cell r="C9836" t="str">
            <v xml:space="preserve">MES   </v>
          </cell>
          <cell r="D9836">
            <v>2335.67</v>
          </cell>
        </row>
        <row r="9837">
          <cell r="A9837">
            <v>4237</v>
          </cell>
          <cell r="B9837" t="str">
            <v>OPERADOR DE TRATOR - EXCLUSIVE AGROPECUARIA</v>
          </cell>
          <cell r="C9837" t="str">
            <v xml:space="preserve">H     </v>
          </cell>
          <cell r="D9837">
            <v>16.04</v>
          </cell>
        </row>
        <row r="9838">
          <cell r="A9838">
            <v>41002</v>
          </cell>
          <cell r="B9838" t="str">
            <v>OPERADOR DE TRATOR - EXCLUSIVE AGROPECUARIA (MENSALISTA)</v>
          </cell>
          <cell r="C9838" t="str">
            <v xml:space="preserve">MES   </v>
          </cell>
          <cell r="D9838">
            <v>2840.52</v>
          </cell>
        </row>
        <row r="9839">
          <cell r="A9839">
            <v>4233</v>
          </cell>
          <cell r="B9839" t="str">
            <v>OPERADOR DE USINA DE ASFALTO, DE SOLOS OU DE CONCRETO</v>
          </cell>
          <cell r="C9839" t="str">
            <v xml:space="preserve">H     </v>
          </cell>
          <cell r="D9839">
            <v>14.72</v>
          </cell>
        </row>
        <row r="9840">
          <cell r="A9840">
            <v>41001</v>
          </cell>
          <cell r="B9840" t="str">
            <v>OPERADOR DE USINA DE ASFALTO, DE SOLOS OU DE CONCRETO (MENSALISTA)</v>
          </cell>
          <cell r="C9840" t="str">
            <v xml:space="preserve">MES   </v>
          </cell>
          <cell r="D9840">
            <v>2607.14</v>
          </cell>
        </row>
        <row r="9841">
          <cell r="A9841">
            <v>2</v>
          </cell>
          <cell r="B9841" t="str">
            <v>OXIGENIO, RECARGA PARA CILINDRO DE CONJUNTO OXICORTE GRANDE</v>
          </cell>
          <cell r="C9841" t="str">
            <v xml:space="preserve">M3    </v>
          </cell>
          <cell r="D9841">
            <v>11.72</v>
          </cell>
        </row>
        <row r="9842">
          <cell r="A9842">
            <v>36517</v>
          </cell>
          <cell r="B9842" t="str">
            <v>PA CARREGADEIRA SOBRE RODAS, POTENCIA BRUTA *127* CV, CAPACIDADE DA CACAMBA DE 2,0 A 2,4 M3, PESO OPERACIONAL DE 10330 KG</v>
          </cell>
          <cell r="C9842" t="str">
            <v xml:space="preserve">UN    </v>
          </cell>
          <cell r="D9842">
            <v>337440</v>
          </cell>
        </row>
        <row r="9843">
          <cell r="A9843">
            <v>4262</v>
          </cell>
          <cell r="B9843" t="str">
            <v>PA CARREGADEIRA SOBRE RODAS, POTENCIA LIQUIDA 128 HP, CAPACIDADE DA CACAMBA DE 1,7 A 2,8 M3, PESO OPERACIONAL DE 11632 KG</v>
          </cell>
          <cell r="C9843" t="str">
            <v xml:space="preserve">UN    </v>
          </cell>
          <cell r="D9843">
            <v>380000</v>
          </cell>
        </row>
        <row r="9844">
          <cell r="A9844">
            <v>4263</v>
          </cell>
          <cell r="B9844" t="str">
            <v>PA CARREGADEIRA SOBRE RODAS, POTENCIA LIQUIDA 197 HP, CAPACIDADE DA CACAMBA DE 2,5 A 3,5 M3, PESO OPERACIONAL DE 18338 KG</v>
          </cell>
          <cell r="C9844" t="str">
            <v xml:space="preserve">UN    </v>
          </cell>
          <cell r="D9844">
            <v>526933.30000000005</v>
          </cell>
        </row>
        <row r="9845">
          <cell r="A9845">
            <v>36518</v>
          </cell>
          <cell r="B9845" t="str">
            <v>PA CARREGADEIRA SOBRE RODAS, POTENCIA LIQUIDA 213 HP, CAPACIDADE DA CACAMBA DE 1,9 A 3,5 M3, PESO OPERACIONAL DE 19234 KG</v>
          </cell>
          <cell r="C9845" t="str">
            <v xml:space="preserve">UN    </v>
          </cell>
          <cell r="D9845">
            <v>599893.30000000005</v>
          </cell>
        </row>
        <row r="9846">
          <cell r="A9846">
            <v>14221</v>
          </cell>
          <cell r="B9846" t="str">
            <v>PA CARREGADEIRA SOBRE RODAS, POTENCIA 152 HP, CAPACIDADE DA CACAMBA DE 1,53 A 2,30 M3, PESO OPERACIONAL DE 10216 KG</v>
          </cell>
          <cell r="C9846" t="str">
            <v xml:space="preserve">UN    </v>
          </cell>
          <cell r="D9846">
            <v>350106.65</v>
          </cell>
        </row>
        <row r="9847">
          <cell r="A9847">
            <v>38402</v>
          </cell>
          <cell r="B9847" t="str">
            <v>PA DE LIXO PLASTICA, CABO LONGO</v>
          </cell>
          <cell r="C9847" t="str">
            <v xml:space="preserve">UN    </v>
          </cell>
          <cell r="D9847">
            <v>7.02</v>
          </cell>
        </row>
        <row r="9848">
          <cell r="A9848">
            <v>3412</v>
          </cell>
          <cell r="B9848" t="str">
            <v>PAINEL DE LA DE VIDRO SEM REVESTIMENTO PSI 20, E = 25 MM, DE 1200 X 600 MM</v>
          </cell>
          <cell r="C9848" t="str">
            <v xml:space="preserve">M2    </v>
          </cell>
          <cell r="D9848">
            <v>9.1199999999999992</v>
          </cell>
        </row>
        <row r="9849">
          <cell r="A9849">
            <v>3413</v>
          </cell>
          <cell r="B9849" t="str">
            <v>PAINEL DE LA DE VIDRO SEM REVESTIMENTO PSI 20, E = 50 MM, DE 1200 X 600 MM</v>
          </cell>
          <cell r="C9849" t="str">
            <v xml:space="preserve">M2    </v>
          </cell>
          <cell r="D9849">
            <v>20.54</v>
          </cell>
        </row>
        <row r="9850">
          <cell r="A9850">
            <v>39744</v>
          </cell>
          <cell r="B9850" t="str">
            <v>PAINEL DE LA DE VIDRO SEM REVESTIMENTO PSI 40, E = 25 MM, DE 1200 X 600 MM</v>
          </cell>
          <cell r="C9850" t="str">
            <v xml:space="preserve">M2    </v>
          </cell>
          <cell r="D9850">
            <v>15.95</v>
          </cell>
        </row>
        <row r="9851">
          <cell r="A9851">
            <v>39745</v>
          </cell>
          <cell r="B9851" t="str">
            <v>PAINEL DE LA DE VIDRO SEM REVESTIMENTO PSI 40, E = 50 MM, DE 1200 X 600 MM</v>
          </cell>
          <cell r="C9851" t="str">
            <v xml:space="preserve">M2    </v>
          </cell>
          <cell r="D9851">
            <v>33.67</v>
          </cell>
        </row>
        <row r="9852">
          <cell r="A9852">
            <v>39637</v>
          </cell>
          <cell r="B9852" t="str">
            <v>PAINEL ESTRUTURAL PARA LAJE SECA REVESTIDO EM PLACA CIMENTICIA, DE 1,20 X 2,50 M, E = 23 MM</v>
          </cell>
          <cell r="C9852" t="str">
            <v xml:space="preserve">M2    </v>
          </cell>
          <cell r="D9852">
            <v>57.86</v>
          </cell>
        </row>
        <row r="9853">
          <cell r="A9853">
            <v>39638</v>
          </cell>
          <cell r="B9853" t="str">
            <v>PAINEL ESTRUTURAL PARA LAJE SECA REVESTIDO EM PLACA CIMENTICIA, DE 1,20 X 2,50 M, E = 40 MM</v>
          </cell>
          <cell r="C9853" t="str">
            <v xml:space="preserve">M2    </v>
          </cell>
          <cell r="D9853">
            <v>107.74</v>
          </cell>
        </row>
        <row r="9854">
          <cell r="A9854">
            <v>39639</v>
          </cell>
          <cell r="B9854" t="str">
            <v>PAINEL ESTRUTURAL PARA LAJE SECA REVESTIDO EM PLACA CIMENTICIA, DE 1,20 X 2,50 M, E = 55 MM</v>
          </cell>
          <cell r="C9854" t="str">
            <v xml:space="preserve">M2    </v>
          </cell>
          <cell r="D9854">
            <v>142.04</v>
          </cell>
        </row>
        <row r="9855">
          <cell r="A9855">
            <v>39517</v>
          </cell>
          <cell r="B9855" t="str">
            <v>PAINEL ISOLANTE REVESTIDO EM ACO GALVALUME *0,5* MM COM PRE-PINTURA NAS DUAS FACES, NUCLEO EM POLIURETANO (PUR), E = 40/50 MM, PARA FECHAMENTOS VERTICAIS (INCLUI PARAFUSOS DE FIXACAO)</v>
          </cell>
          <cell r="C9855" t="str">
            <v xml:space="preserve">M2    </v>
          </cell>
          <cell r="D9855">
            <v>132.97999999999999</v>
          </cell>
        </row>
        <row r="9856">
          <cell r="A9856">
            <v>39518</v>
          </cell>
          <cell r="B9856" t="str">
            <v>PAINEL ISOLANTE REVESTIDO EM ACO GALVALUME *0,5* MM COM PRE-PINTURA NAS DUAS FACES, NUCLEO EM POLIURETANO (PUR), E = 70/80 MM, PARA FECHAMENTOS VERTICAIS (INCLUI PARAFUSOS DE FIXACAO)</v>
          </cell>
          <cell r="C9856" t="str">
            <v xml:space="preserve">M2    </v>
          </cell>
          <cell r="D9856">
            <v>157.29</v>
          </cell>
        </row>
        <row r="9857">
          <cell r="A9857">
            <v>38366</v>
          </cell>
          <cell r="B9857" t="str">
            <v>PAPEL KRAFT BETUMADO</v>
          </cell>
          <cell r="C9857" t="str">
            <v xml:space="preserve">M2    </v>
          </cell>
          <cell r="D9857">
            <v>3.54</v>
          </cell>
        </row>
        <row r="9858">
          <cell r="A9858">
            <v>11703</v>
          </cell>
          <cell r="B9858" t="str">
            <v>PAPELEIRA DE PAREDE EM METAL CROMADO SEM TAMPA</v>
          </cell>
          <cell r="C9858" t="str">
            <v xml:space="preserve">UN    </v>
          </cell>
          <cell r="D9858">
            <v>21.65</v>
          </cell>
        </row>
        <row r="9859">
          <cell r="A9859">
            <v>37400</v>
          </cell>
          <cell r="B9859" t="str">
            <v>PAPELEIRA PLASTICA TIPO DISPENSER PARA PAPEL HIGIENICO ROLAO</v>
          </cell>
          <cell r="C9859" t="str">
            <v xml:space="preserve">UN    </v>
          </cell>
          <cell r="D9859">
            <v>47.26</v>
          </cell>
        </row>
        <row r="9860">
          <cell r="A9860">
            <v>25400</v>
          </cell>
          <cell r="B9860" t="str">
            <v>PAR DE TABELAS DE BASQUETE EM COMPENSADO NAVAL DE *1,80 X 1,20* M, COM ARO DE METAL E REDE (SEM SUPORTE DE FIXACAO)</v>
          </cell>
          <cell r="C9860" t="str">
            <v xml:space="preserve">UN    </v>
          </cell>
          <cell r="D9860">
            <v>1277.4100000000001</v>
          </cell>
        </row>
        <row r="9861">
          <cell r="A9861">
            <v>4272</v>
          </cell>
          <cell r="B9861" t="str">
            <v>PARA-RAIOS DE BAIXA TENSAO, TENSAO DE OPERACAO *280* V , CORRENTE MAXIMA *20* KA</v>
          </cell>
          <cell r="C9861" t="str">
            <v xml:space="preserve">UN    </v>
          </cell>
          <cell r="D9861">
            <v>61.31</v>
          </cell>
        </row>
        <row r="9862">
          <cell r="A9862">
            <v>4276</v>
          </cell>
          <cell r="B9862" t="str">
            <v>PARA-RAIOS DE DISTRIBUICAO, TENSAO NOMINAL 15 KV, CORRENTE NOMINAL DE DESCARGA 5 KA</v>
          </cell>
          <cell r="C9862" t="str">
            <v xml:space="preserve">UN    </v>
          </cell>
          <cell r="D9862">
            <v>180.97</v>
          </cell>
        </row>
        <row r="9863">
          <cell r="A9863">
            <v>4273</v>
          </cell>
          <cell r="B9863" t="str">
            <v>PARA-RAIOS DE DISTRIBUICAO, TENSAO NOMINAL 30 KV, CORRENTE NOMINAL DE DESCARGA 10 KA</v>
          </cell>
          <cell r="C9863" t="str">
            <v xml:space="preserve">UN    </v>
          </cell>
          <cell r="D9863">
            <v>300.62</v>
          </cell>
        </row>
        <row r="9864">
          <cell r="A9864">
            <v>4274</v>
          </cell>
          <cell r="B9864" t="str">
            <v>PARA-RAIOS TIPO FRANKLIN 350 MM, EM LATAO CROMADO, DUAS DESCIDAS, PARA PROTECAO DE EDIFICACOES CONTRA DESCARGAS ATMOSFERICAS</v>
          </cell>
          <cell r="C9864" t="str">
            <v xml:space="preserve">UN    </v>
          </cell>
          <cell r="D9864">
            <v>69.709999999999994</v>
          </cell>
        </row>
        <row r="9865">
          <cell r="A9865">
            <v>39438</v>
          </cell>
          <cell r="B9865" t="str">
            <v>PARAFUSO CABECA TROMBETA E PONTA AGULHA (GN55), COMPRIMENTO 55 MM, EM ACO FOSFATIZADO, PARA FIXAR CHAPA DE GESSO EM PERFIL DRYWALL METALICO MAXIMO 0,7 MM</v>
          </cell>
          <cell r="C9865" t="str">
            <v xml:space="preserve">UN    </v>
          </cell>
          <cell r="D9865">
            <v>0.15</v>
          </cell>
        </row>
        <row r="9866">
          <cell r="A9866">
            <v>11963</v>
          </cell>
          <cell r="B9866" t="str">
            <v>PARAFUSO DE ACO TIPO CHUMBADOR PARABOLT, DIAMETRO 1/2", COMPRIMENTO 75 MM</v>
          </cell>
          <cell r="C9866" t="str">
            <v xml:space="preserve">UN    </v>
          </cell>
          <cell r="D9866">
            <v>5.68</v>
          </cell>
        </row>
        <row r="9867">
          <cell r="A9867">
            <v>11964</v>
          </cell>
          <cell r="B9867" t="str">
            <v>PARAFUSO DE ACO TIPO CHUMBADOR PARABOLT, DIAMETRO 3/8", COMPRIMENTO 75 MM</v>
          </cell>
          <cell r="C9867" t="str">
            <v xml:space="preserve">UN    </v>
          </cell>
          <cell r="D9867">
            <v>1.43</v>
          </cell>
        </row>
        <row r="9868">
          <cell r="A9868">
            <v>4379</v>
          </cell>
          <cell r="B9868" t="str">
            <v>PARAFUSO DE ACO ZINCADO COM ROSCA SOBERBA, CABECA CHATA E FENDA SIMPLES, DIAMETRO 2,5 MM, COMPRIMENTO * 9,5 * MM</v>
          </cell>
          <cell r="C9868" t="str">
            <v xml:space="preserve">UN    </v>
          </cell>
          <cell r="D9868">
            <v>0.03</v>
          </cell>
        </row>
        <row r="9869">
          <cell r="A9869">
            <v>4377</v>
          </cell>
          <cell r="B9869" t="str">
            <v>PARAFUSO DE ACO ZINCADO COM ROSCA SOBERBA, CABECA CHATA E FENDA SIMPLES, DIAMETRO 4,2 MM, COMPRIMENTO * 32 * MM</v>
          </cell>
          <cell r="C9869" t="str">
            <v xml:space="preserve">UN    </v>
          </cell>
          <cell r="D9869">
            <v>0.11</v>
          </cell>
        </row>
        <row r="9870">
          <cell r="A9870">
            <v>4356</v>
          </cell>
          <cell r="B9870" t="str">
            <v>PARAFUSO DE ACO ZINCADO COM ROSCA SOBERBA, CABECA CHATA E FENDA SIMPLES, DIAMETRO 4,8 MM, COMPRIMENTO 45 MM</v>
          </cell>
          <cell r="C9870" t="str">
            <v xml:space="preserve">UN    </v>
          </cell>
          <cell r="D9870">
            <v>0.15</v>
          </cell>
        </row>
        <row r="9871">
          <cell r="A9871">
            <v>13246</v>
          </cell>
          <cell r="B9871" t="str">
            <v>PARAFUSO DE FERRO POLIDO, SEXTAVADO, COM ROSCA INTEIRA, DIAMETRO 5/16", COMPRIMENTO 3/4", COM PORCA E ARRUELA LISA LEVE</v>
          </cell>
          <cell r="C9871" t="str">
            <v xml:space="preserve">UN    </v>
          </cell>
          <cell r="D9871">
            <v>0.27</v>
          </cell>
        </row>
        <row r="9872">
          <cell r="A9872">
            <v>4346</v>
          </cell>
          <cell r="B9872" t="str">
            <v>PARAFUSO DE FERRO POLIDO, SEXTAVADO, COM ROSCA PARCIAL, DIAMETRO 5/8", COMPRIMENTO 6", COM PORCA E ARRUELA DE PRESSAO MEDIA</v>
          </cell>
          <cell r="C9872" t="str">
            <v xml:space="preserve">UN    </v>
          </cell>
          <cell r="D9872">
            <v>6.09</v>
          </cell>
        </row>
        <row r="9873">
          <cell r="A9873">
            <v>11955</v>
          </cell>
          <cell r="B9873" t="str">
            <v>PARAFUSO DE LATAO COM ACABAMENTO CROMADO PARA FIXAR PECA SANITARIA, INCLUI PORCA CEGA, ARRUELA E BUCHA DE NYLON TAMANHO S-10</v>
          </cell>
          <cell r="C9873" t="str">
            <v xml:space="preserve">UN    </v>
          </cell>
          <cell r="D9873">
            <v>2.66</v>
          </cell>
        </row>
        <row r="9874">
          <cell r="A9874">
            <v>11960</v>
          </cell>
          <cell r="B9874" t="str">
            <v>PARAFUSO DE LATAO COM ROSCA SOBERBA, CABECA CHATA E FENDA SIMPLES, DIAMETRO 2,5 MM, COMPRIMENTO 12 MM</v>
          </cell>
          <cell r="C9874" t="str">
            <v xml:space="preserve">UN    </v>
          </cell>
          <cell r="D9874">
            <v>0.09</v>
          </cell>
        </row>
        <row r="9875">
          <cell r="A9875">
            <v>4333</v>
          </cell>
          <cell r="B9875" t="str">
            <v>PARAFUSO DE LATAO COM ROSCA SOBERBA, CABECA CHATA E FENDA SIMPLES, DIAMETRO 3,2 MM, COMPRIMENTO 16 MM</v>
          </cell>
          <cell r="C9875" t="str">
            <v xml:space="preserve">UN    </v>
          </cell>
          <cell r="D9875">
            <v>0.15</v>
          </cell>
        </row>
        <row r="9876">
          <cell r="A9876">
            <v>4358</v>
          </cell>
          <cell r="B9876" t="str">
            <v>PARAFUSO DE LATAO COM ROSCA SOBERBA, CABECA CHATA E FENDA SIMPLES, DIAMETRO 4,8 MM, COMPRIMENTO 65 MM</v>
          </cell>
          <cell r="C9876" t="str">
            <v xml:space="preserve">UN    </v>
          </cell>
          <cell r="D9876">
            <v>1.22</v>
          </cell>
        </row>
        <row r="9877">
          <cell r="A9877">
            <v>39435</v>
          </cell>
          <cell r="B9877" t="str">
            <v>PARAFUSO DRY WALL, EM ACO FOSFATIZADO, CABECA TROMBETA E PONTA AGULHA (TA), COMPRIMENTO 25 MM</v>
          </cell>
          <cell r="C9877" t="str">
            <v xml:space="preserve">UN    </v>
          </cell>
          <cell r="D9877">
            <v>0.06</v>
          </cell>
        </row>
        <row r="9878">
          <cell r="A9878">
            <v>39436</v>
          </cell>
          <cell r="B9878" t="str">
            <v>PARAFUSO DRY WALL, EM ACO FOSFATIZADO, CABECA TROMBETA E PONTA AGULHA (TA), COMPRIMENTO 35 MM</v>
          </cell>
          <cell r="C9878" t="str">
            <v xml:space="preserve">UN    </v>
          </cell>
          <cell r="D9878">
            <v>0.1</v>
          </cell>
        </row>
        <row r="9879">
          <cell r="A9879">
            <v>39437</v>
          </cell>
          <cell r="B9879" t="str">
            <v>PARAFUSO DRY WALL, EM ACO FOSFATIZADO, CABECA TROMBETA E PONTA AGULHA (TA), COMPRIMENTO 45 MM</v>
          </cell>
          <cell r="C9879" t="str">
            <v xml:space="preserve">UN    </v>
          </cell>
          <cell r="D9879">
            <v>0.13</v>
          </cell>
        </row>
        <row r="9880">
          <cell r="A9880">
            <v>39439</v>
          </cell>
          <cell r="B9880" t="str">
            <v>PARAFUSO DRY WALL, EM ACO FOSFATIZADO, CABECA TROMBETA E PONTA BROCA (TB), COMPRIMENTO 25 MM</v>
          </cell>
          <cell r="C9880" t="str">
            <v xml:space="preserve">UN    </v>
          </cell>
          <cell r="D9880">
            <v>0.09</v>
          </cell>
        </row>
        <row r="9881">
          <cell r="A9881">
            <v>39440</v>
          </cell>
          <cell r="B9881" t="str">
            <v>PARAFUSO DRY WALL, EM ACO FOSFATIZADO, CABECA TROMBETA E PONTA BROCA (TB), COMPRIMENTO 35 MM</v>
          </cell>
          <cell r="C9881" t="str">
            <v xml:space="preserve">UN    </v>
          </cell>
          <cell r="D9881">
            <v>0.12</v>
          </cell>
        </row>
        <row r="9882">
          <cell r="A9882">
            <v>39441</v>
          </cell>
          <cell r="B9882" t="str">
            <v>PARAFUSO DRY WALL, EM ACO FOSFATIZADO, CABECA TROMBETA E PONTA BROCA (TB), COMPRIMENTO 45 MM</v>
          </cell>
          <cell r="C9882" t="str">
            <v xml:space="preserve">UN    </v>
          </cell>
          <cell r="D9882">
            <v>0.15</v>
          </cell>
        </row>
        <row r="9883">
          <cell r="A9883">
            <v>39442</v>
          </cell>
          <cell r="B9883" t="str">
            <v>PARAFUSO DRY WALL, EM ACO ZINCADO, CABECA LENTILHA E PONTA AGULHA (LA), LARGURA 4,2 MM, COMPRIMENTO 13 MM</v>
          </cell>
          <cell r="C9883" t="str">
            <v xml:space="preserve">UN    </v>
          </cell>
          <cell r="D9883">
            <v>0.11</v>
          </cell>
        </row>
        <row r="9884">
          <cell r="A9884">
            <v>39443</v>
          </cell>
          <cell r="B9884" t="str">
            <v>PARAFUSO DRY WALL, EM ACO ZINCADO, CABECA LENTILHA E PONTA BROCA (LB), LARGURA 4,2 MM, COMPRIMENTO 13 MM</v>
          </cell>
          <cell r="C9884" t="str">
            <v xml:space="preserve">UN    </v>
          </cell>
          <cell r="D9884">
            <v>0.14000000000000001</v>
          </cell>
        </row>
        <row r="9885">
          <cell r="A9885">
            <v>4329</v>
          </cell>
          <cell r="B9885" t="str">
            <v>PARAFUSO EM ACO GALVANIZADO, TIPO MAQUINA, SEXTAVADO, SEM PORCA, DIAMETRO 1/2", COMPRIMENTO 2"</v>
          </cell>
          <cell r="C9885" t="str">
            <v xml:space="preserve">UN    </v>
          </cell>
          <cell r="D9885">
            <v>1.3</v>
          </cell>
        </row>
        <row r="9886">
          <cell r="A9886">
            <v>4383</v>
          </cell>
          <cell r="B9886" t="str">
            <v>PARAFUSO FRANCES METRICO ZINCADO, DIAMETRO 12 MM, COMPRIMENTO 140MM, COM PORCA SEXTAVADA E ARRUELA DE PRESSAO MEDIA</v>
          </cell>
          <cell r="C9886" t="str">
            <v xml:space="preserve">UN    </v>
          </cell>
          <cell r="D9886">
            <v>11.75</v>
          </cell>
        </row>
        <row r="9887">
          <cell r="A9887">
            <v>4344</v>
          </cell>
          <cell r="B9887" t="str">
            <v>PARAFUSO FRANCES METRICO ZINCADO, DIAMETRO 12 MM, COMPRIMENTO 150 MM, COM PORCA SEXTAVADA E ARRUELA DE PRESSAO MEDIA</v>
          </cell>
          <cell r="C9887" t="str">
            <v xml:space="preserve">UN    </v>
          </cell>
          <cell r="D9887">
            <v>12.32</v>
          </cell>
        </row>
        <row r="9888">
          <cell r="A9888">
            <v>436</v>
          </cell>
          <cell r="B9888" t="str">
            <v>PARAFUSO FRANCES M16 EM ACO GALVANIZADO, COMPRIMENTO = 150 MM, DIAMETRO = 16 MM, CABECA ABAULADA</v>
          </cell>
          <cell r="C9888" t="str">
            <v xml:space="preserve">UN    </v>
          </cell>
          <cell r="D9888">
            <v>6.16</v>
          </cell>
        </row>
        <row r="9889">
          <cell r="A9889">
            <v>442</v>
          </cell>
          <cell r="B9889" t="str">
            <v>PARAFUSO FRANCES M16 EM ACO GALVANIZADO, COMPRIMENTO = 45 MM, DIAMETRO = 16 MM, CABECA ABAULADA</v>
          </cell>
          <cell r="C9889" t="str">
            <v xml:space="preserve">UN    </v>
          </cell>
          <cell r="D9889">
            <v>3.64</v>
          </cell>
        </row>
        <row r="9890">
          <cell r="A9890">
            <v>11953</v>
          </cell>
          <cell r="B9890" t="str">
            <v>PARAFUSO FRANCES ZINCADO, DIAMETRO 1/2'', COMPRIMENTO 2'', COM PORCA E ARRUELA</v>
          </cell>
          <cell r="C9890" t="str">
            <v xml:space="preserve">UN    </v>
          </cell>
          <cell r="D9890">
            <v>1.95</v>
          </cell>
        </row>
        <row r="9891">
          <cell r="A9891">
            <v>4335</v>
          </cell>
          <cell r="B9891" t="str">
            <v>PARAFUSO FRANCES ZINCADO, DIAMETRO 1/2", COMPRIMENTO 12", COM PORCA E ARRUELA LISA MEDIA</v>
          </cell>
          <cell r="C9891" t="str">
            <v xml:space="preserve">UN    </v>
          </cell>
          <cell r="D9891">
            <v>8.27</v>
          </cell>
        </row>
        <row r="9892">
          <cell r="A9892">
            <v>4334</v>
          </cell>
          <cell r="B9892" t="str">
            <v>PARAFUSO FRANCES ZINCADO, DIAMETRO 1/2", COMPRIMENTO 15", COM PORCA E ARRUELA LISA MEDIA</v>
          </cell>
          <cell r="C9892" t="str">
            <v xml:space="preserve">UN    </v>
          </cell>
          <cell r="D9892">
            <v>11.34</v>
          </cell>
        </row>
        <row r="9893">
          <cell r="A9893">
            <v>4343</v>
          </cell>
          <cell r="B9893" t="str">
            <v>PARAFUSO FRANCES ZINCADO, DIAMETRO 1/2", COMPRIMENTO 4", COM PORCA E ARRUELA</v>
          </cell>
          <cell r="C9893" t="str">
            <v xml:space="preserve">UN    </v>
          </cell>
          <cell r="D9893">
            <v>2.79</v>
          </cell>
        </row>
        <row r="9894">
          <cell r="A9894">
            <v>430</v>
          </cell>
          <cell r="B9894" t="str">
            <v>PARAFUSO M16 EM ACO GALVANIZADO, COMPRIMENTO = 125 MM, DIAMETRO = 16 MM, ROSCA MAQUINA, CABECA QUADRADA</v>
          </cell>
          <cell r="C9894" t="str">
            <v xml:space="preserve">UN    </v>
          </cell>
          <cell r="D9894">
            <v>5.51</v>
          </cell>
        </row>
        <row r="9895">
          <cell r="A9895">
            <v>441</v>
          </cell>
          <cell r="B9895" t="str">
            <v>PARAFUSO M16 EM ACO GALVANIZADO, COMPRIMENTO = 150 MM, DIAMETRO = 16 MM, ROSCA MAQUINA, CABECA QUADRADA</v>
          </cell>
          <cell r="C9895" t="str">
            <v xml:space="preserve">UN    </v>
          </cell>
          <cell r="D9895">
            <v>6.07</v>
          </cell>
        </row>
        <row r="9896">
          <cell r="A9896">
            <v>431</v>
          </cell>
          <cell r="B9896" t="str">
            <v>PARAFUSO M16 EM ACO GALVANIZADO, COMPRIMENTO = 200 MM, DIAMETRO = 16 MM, ROSCA MAQUINA, CABECA QUADRADA</v>
          </cell>
          <cell r="C9896" t="str">
            <v xml:space="preserve">UN    </v>
          </cell>
          <cell r="D9896">
            <v>7.33</v>
          </cell>
        </row>
        <row r="9897">
          <cell r="A9897">
            <v>432</v>
          </cell>
          <cell r="B9897" t="str">
            <v>PARAFUSO M16 EM ACO GALVANIZADO, COMPRIMENTO = 250 MM, DIAMETRO = 16 MM, ROSCA MAQUINA, CABECA QUADRADA</v>
          </cell>
          <cell r="C9897" t="str">
            <v xml:space="preserve">UN    </v>
          </cell>
          <cell r="D9897">
            <v>8.08</v>
          </cell>
        </row>
        <row r="9898">
          <cell r="A9898">
            <v>429</v>
          </cell>
          <cell r="B9898" t="str">
            <v>PARAFUSO M16 EM ACO GALVANIZADO, COMPRIMENTO = 300 MM, DIAMETRO = 16 MM, ROSCA DUPLA</v>
          </cell>
          <cell r="C9898" t="str">
            <v xml:space="preserve">UN    </v>
          </cell>
          <cell r="D9898">
            <v>10.9</v>
          </cell>
        </row>
        <row r="9899">
          <cell r="A9899">
            <v>439</v>
          </cell>
          <cell r="B9899" t="str">
            <v>PARAFUSO M16 EM ACO GALVANIZADO, COMPRIMENTO = 300 MM, DIAMETRO = 16 MM, ROSCA MAQUINA, CABECA QUADRADA</v>
          </cell>
          <cell r="C9899" t="str">
            <v xml:space="preserve">UN    </v>
          </cell>
          <cell r="D9899">
            <v>9.2899999999999991</v>
          </cell>
        </row>
        <row r="9900">
          <cell r="A9900">
            <v>433</v>
          </cell>
          <cell r="B9900" t="str">
            <v>PARAFUSO M16 EM ACO GALVANIZADO, COMPRIMENTO = 350 MM, DIAMETRO = 16 MM, ROSCA MAQUINA, CABECA QUADRADA</v>
          </cell>
          <cell r="C9900" t="str">
            <v xml:space="preserve">UN    </v>
          </cell>
          <cell r="D9900">
            <v>10.84</v>
          </cell>
        </row>
        <row r="9901">
          <cell r="A9901">
            <v>437</v>
          </cell>
          <cell r="B9901" t="str">
            <v>PARAFUSO M16 EM ACO GALVANIZADO, COMPRIMENTO = 400 MM, DIAMETRO = 16 MM, ROSCA DUPLA</v>
          </cell>
          <cell r="C9901" t="str">
            <v xml:space="preserve">UN    </v>
          </cell>
          <cell r="D9901">
            <v>14.41</v>
          </cell>
        </row>
        <row r="9902">
          <cell r="A9902">
            <v>11790</v>
          </cell>
          <cell r="B9902" t="str">
            <v>PARAFUSO M16 EM ACO GALVANIZADO, COMPRIMENTO = 450 MM, DIAMETRO = 16 MM, ROSCA MAQUINA, CABECA QUADRADA</v>
          </cell>
          <cell r="C9902" t="str">
            <v xml:space="preserve">UN    </v>
          </cell>
          <cell r="D9902">
            <v>16.34</v>
          </cell>
        </row>
        <row r="9903">
          <cell r="A9903">
            <v>428</v>
          </cell>
          <cell r="B9903" t="str">
            <v>PARAFUSO M16 EM ACO GALVANIZADO, COMPRIMENTO = 500 MM, DIAMETRO = 16 MM, ROSCA MAQUINA, COM CABECA SEXTAVADA E PORCA</v>
          </cell>
          <cell r="C9903" t="str">
            <v xml:space="preserve">UN    </v>
          </cell>
          <cell r="D9903">
            <v>17.77</v>
          </cell>
        </row>
        <row r="9904">
          <cell r="A9904">
            <v>4384</v>
          </cell>
          <cell r="B9904" t="str">
            <v>PARAFUSO NIQUELADO COM ACABAMENTO CROMADO PARA FIXAR PECA SANITARIA, INCLUI PORCA CEGA, ARRUELA E BUCHA DE NYLON TAMANHO S-10</v>
          </cell>
          <cell r="C9904" t="str">
            <v xml:space="preserve">UN    </v>
          </cell>
          <cell r="D9904">
            <v>13.5</v>
          </cell>
        </row>
        <row r="9905">
          <cell r="A9905">
            <v>4351</v>
          </cell>
          <cell r="B9905" t="str">
            <v>PARAFUSO NIQUELADO 3 1/2" COM ACABAMENTO CROMADO PARA FIXAR PECA SANITARIA, INCLUI PORCA CEGA, ARRUELA E BUCHA DE NYLON TAMANHO S-8</v>
          </cell>
          <cell r="C9905" t="str">
            <v xml:space="preserve">UN    </v>
          </cell>
          <cell r="D9905">
            <v>10.01</v>
          </cell>
        </row>
        <row r="9906">
          <cell r="A9906">
            <v>11054</v>
          </cell>
          <cell r="B9906" t="str">
            <v>PARAFUSO ROSCA SOBERBA ZINCADO CABECA CHATA FENDA SIMPLES 3,2 X 20 MM (3/4 ")</v>
          </cell>
          <cell r="C9906" t="str">
            <v xml:space="preserve">UN    </v>
          </cell>
          <cell r="D9906">
            <v>0.02</v>
          </cell>
        </row>
        <row r="9907">
          <cell r="A9907">
            <v>11055</v>
          </cell>
          <cell r="B9907" t="str">
            <v>PARAFUSO ROSCA SOBERBA ZINCADO CABECA CHATA FENDA SIMPLES 3,5 X 25 MM (1 ")</v>
          </cell>
          <cell r="C9907" t="str">
            <v xml:space="preserve">UN    </v>
          </cell>
          <cell r="D9907">
            <v>0.04</v>
          </cell>
        </row>
        <row r="9908">
          <cell r="A9908">
            <v>11056</v>
          </cell>
          <cell r="B9908" t="str">
            <v>PARAFUSO ROSCA SOBERBA ZINCADO CABECA CHATA FENDA SIMPLES 3,8 X 30 MM (1.1/4 ")</v>
          </cell>
          <cell r="C9908" t="str">
            <v xml:space="preserve">UN    </v>
          </cell>
          <cell r="D9908">
            <v>0.04</v>
          </cell>
        </row>
        <row r="9909">
          <cell r="A9909">
            <v>11057</v>
          </cell>
          <cell r="B9909" t="str">
            <v>PARAFUSO ROSCA SOBERBA ZINCADO CABECA CHATA FENDA SIMPLES 4,8 X 40 MM (1.1/2 ")</v>
          </cell>
          <cell r="C9909" t="str">
            <v xml:space="preserve">UN    </v>
          </cell>
          <cell r="D9909">
            <v>0.09</v>
          </cell>
        </row>
        <row r="9910">
          <cell r="A9910">
            <v>11059</v>
          </cell>
          <cell r="B9910" t="str">
            <v>PARAFUSO ROSCA SOBERBA ZINCADO CABECA CHATA FENDA SIMPLES 5,5 X 50 MM (2 ")</v>
          </cell>
          <cell r="C9910" t="str">
            <v xml:space="preserve">UN    </v>
          </cell>
          <cell r="D9910">
            <v>0.18</v>
          </cell>
        </row>
        <row r="9911">
          <cell r="A9911">
            <v>11058</v>
          </cell>
          <cell r="B9911" t="str">
            <v>PARAFUSO ROSCA SOBERBA ZINCADO CABECA CHATA FENDA SIMPLES 5,5 X 65 MM (2.1/2 ")</v>
          </cell>
          <cell r="C9911" t="str">
            <v xml:space="preserve">UN    </v>
          </cell>
          <cell r="D9911">
            <v>0.23</v>
          </cell>
        </row>
        <row r="9912">
          <cell r="A9912">
            <v>4380</v>
          </cell>
          <cell r="B9912" t="str">
            <v>PARAFUSO ZINCADO ROSCA SOBERBA 5/16 " X 120 MM PARA TELHA FIBROCIMENTO</v>
          </cell>
          <cell r="C9912" t="str">
            <v xml:space="preserve">UN    </v>
          </cell>
          <cell r="D9912">
            <v>0.79</v>
          </cell>
        </row>
        <row r="9913">
          <cell r="A9913">
            <v>4299</v>
          </cell>
          <cell r="B9913" t="str">
            <v>PARAFUSO ZINCADO ROSCA SOBERBA, CABECA SEXTAVADA, 5/16 " X 110 MM, PARA FIXACAO DE TELHA EM MADEIRA</v>
          </cell>
          <cell r="C9913" t="str">
            <v xml:space="preserve">UN    </v>
          </cell>
          <cell r="D9913">
            <v>0.75</v>
          </cell>
        </row>
        <row r="9914">
          <cell r="A9914">
            <v>4304</v>
          </cell>
          <cell r="B9914" t="str">
            <v>PARAFUSO ZINCADO ROSCA SOBERBA, CABECA SEXTAVADA, 5/16 " X 150 MM, PARA FIXACAO DE TELHA EM MADEIRA</v>
          </cell>
          <cell r="C9914" t="str">
            <v xml:space="preserve">UN    </v>
          </cell>
          <cell r="D9914">
            <v>1.02</v>
          </cell>
        </row>
        <row r="9915">
          <cell r="A9915">
            <v>4305</v>
          </cell>
          <cell r="B9915" t="str">
            <v>PARAFUSO ZINCADO ROSCA SOBERBA, CABECA SEXTAVADA, 5/16 " X 180 MM, PARA FIXACAO DE TELHA EM MADEIRA</v>
          </cell>
          <cell r="C9915" t="str">
            <v xml:space="preserve">UN    </v>
          </cell>
          <cell r="D9915">
            <v>1.19</v>
          </cell>
        </row>
        <row r="9916">
          <cell r="A9916">
            <v>4306</v>
          </cell>
          <cell r="B9916" t="str">
            <v>PARAFUSO ZINCADO ROSCA SOBERBA, CABECA SEXTAVADA, 5/16 " X 200 MM, PARA FIXACAO DE TELHA EM MADEIRA</v>
          </cell>
          <cell r="C9916" t="str">
            <v xml:space="preserve">UN    </v>
          </cell>
          <cell r="D9916">
            <v>1.38</v>
          </cell>
        </row>
        <row r="9917">
          <cell r="A9917">
            <v>4308</v>
          </cell>
          <cell r="B9917" t="str">
            <v>PARAFUSO ZINCADO ROSCA SOBERBA, CABECA SEXTAVADA, 5/16 " X 230 MM, PARA FIXACAO DE TELHA EM MADEIRA</v>
          </cell>
          <cell r="C9917" t="str">
            <v xml:space="preserve">UN    </v>
          </cell>
          <cell r="D9917">
            <v>2.85</v>
          </cell>
        </row>
        <row r="9918">
          <cell r="A9918">
            <v>4302</v>
          </cell>
          <cell r="B9918" t="str">
            <v>PARAFUSO ZINCADO ROSCA SOBERBA, CABECA SEXTAVADA, 5/16 " X 250 MM, PARA FIXACAO DE TELHA EM MADEIRA</v>
          </cell>
          <cell r="C9918" t="str">
            <v xml:space="preserve">UN    </v>
          </cell>
          <cell r="D9918">
            <v>2.14</v>
          </cell>
        </row>
        <row r="9919">
          <cell r="A9919">
            <v>4300</v>
          </cell>
          <cell r="B9919" t="str">
            <v>PARAFUSO ZINCADO ROSCA SOBERBA, CABECA SEXTAVADA, 5/16 " X 50 MM, PARA FIXACAO DE TELHA EM MADEIRA</v>
          </cell>
          <cell r="C9919" t="str">
            <v xml:space="preserve">UN    </v>
          </cell>
          <cell r="D9919">
            <v>0.51</v>
          </cell>
        </row>
        <row r="9920">
          <cell r="A9920">
            <v>4301</v>
          </cell>
          <cell r="B9920" t="str">
            <v>PARAFUSO ZINCADO ROSCA SOBERBA, CABECA SEXTAVADA, 5/16 " X 85 MM, PARA FIXACAO DE TELHA EM MADEIRA</v>
          </cell>
          <cell r="C9920" t="str">
            <v xml:space="preserve">UN    </v>
          </cell>
          <cell r="D9920">
            <v>0.62</v>
          </cell>
        </row>
        <row r="9921">
          <cell r="A9921">
            <v>4320</v>
          </cell>
          <cell r="B9921" t="str">
            <v>PARAFUSO ZINCADO 5/16 " X 250 MM PARA FIXACAO DE TELHA DE FIBROCIMENTO CANALETE 49, INCLUI BUCHA NYLON S-10</v>
          </cell>
          <cell r="C9921" t="str">
            <v xml:space="preserve">UN    </v>
          </cell>
          <cell r="D9921">
            <v>1.89</v>
          </cell>
        </row>
        <row r="9922">
          <cell r="A9922">
            <v>4318</v>
          </cell>
          <cell r="B9922" t="str">
            <v>PARAFUSO ZINCADO 5/16 " X 85 MM PARA FIXACAO DE TELHA DE FIBROCIMENTO CANALETE 90, INCLUI BUCHA NYLON S-10</v>
          </cell>
          <cell r="C9922" t="str">
            <v xml:space="preserve">UN    </v>
          </cell>
          <cell r="D9922">
            <v>0.92</v>
          </cell>
        </row>
        <row r="9923">
          <cell r="A9923">
            <v>40547</v>
          </cell>
          <cell r="B9923" t="str">
            <v>PARAFUSO ZINCADO, AUTOBROCANTE, FLANGEADO, 4,2 X 19"</v>
          </cell>
          <cell r="C9923" t="str">
            <v xml:space="preserve">CENTO </v>
          </cell>
          <cell r="D9923">
            <v>16.41</v>
          </cell>
        </row>
        <row r="9924">
          <cell r="A9924">
            <v>11962</v>
          </cell>
          <cell r="B9924" t="str">
            <v>PARAFUSO ZINCADO, SEXTAVADO, COM ROSCA INTEIRA, DIAMETRO 1/4", COMPRIMENTO 1/2"</v>
          </cell>
          <cell r="C9924" t="str">
            <v xml:space="preserve">UN    </v>
          </cell>
          <cell r="D9924">
            <v>0.13</v>
          </cell>
        </row>
        <row r="9925">
          <cell r="A9925">
            <v>4332</v>
          </cell>
          <cell r="B9925" t="str">
            <v>PARAFUSO ZINCADO, SEXTAVADO, COM ROSCA INTEIRA, DIAMETRO 3/8", COMPRIMENTO 2"</v>
          </cell>
          <cell r="C9925" t="str">
            <v xml:space="preserve">UN    </v>
          </cell>
          <cell r="D9925">
            <v>0.65</v>
          </cell>
        </row>
        <row r="9926">
          <cell r="A9926">
            <v>4331</v>
          </cell>
          <cell r="B9926" t="str">
            <v>PARAFUSO ZINCADO, SEXTAVADO, COM ROSCA INTEIRA, DIAMETRO 5/8", COMPRIMENTO 2 1/4"</v>
          </cell>
          <cell r="C9926" t="str">
            <v xml:space="preserve">UN    </v>
          </cell>
          <cell r="D9926">
            <v>2.46</v>
          </cell>
        </row>
        <row r="9927">
          <cell r="A9927">
            <v>4336</v>
          </cell>
          <cell r="B9927" t="str">
            <v>PARAFUSO ZINCADO, SEXTAVADO, COM ROSCA INTEIRA, DIAMETRO 5/8", COMPRIMENTO 3", COM PORCA E ARRUELA DE PRESSAO MEDIA</v>
          </cell>
          <cell r="C9927" t="str">
            <v xml:space="preserve">UN    </v>
          </cell>
          <cell r="D9927">
            <v>3.15</v>
          </cell>
        </row>
        <row r="9928">
          <cell r="A9928">
            <v>13294</v>
          </cell>
          <cell r="B9928" t="str">
            <v>PARAFUSO ZINCADO, SEXTAVADO, COM ROSCA SOBERBA, DIAMETRO 3/8", COMPRIMENTO 80 MM</v>
          </cell>
          <cell r="C9928" t="str">
            <v xml:space="preserve">UN    </v>
          </cell>
          <cell r="D9928">
            <v>0.9</v>
          </cell>
        </row>
        <row r="9929">
          <cell r="A9929">
            <v>11948</v>
          </cell>
          <cell r="B9929" t="str">
            <v>PARAFUSO ZINCADO, SEXTAVADO, COM ROSCA SOBERBA, DIAMETRO 5/16", COMPRIMENTO 40 MM</v>
          </cell>
          <cell r="C9929" t="str">
            <v xml:space="preserve">UN    </v>
          </cell>
          <cell r="D9929">
            <v>0.4</v>
          </cell>
        </row>
        <row r="9930">
          <cell r="A9930">
            <v>4382</v>
          </cell>
          <cell r="B9930" t="str">
            <v>PARAFUSO ZINCADO, SEXTAVADO, COM ROSCA SOBERBA, DIAMETRO 5/16", COMPRIMENTO 80 MM</v>
          </cell>
          <cell r="C9930" t="str">
            <v xml:space="preserve">UN    </v>
          </cell>
          <cell r="D9930">
            <v>0.67</v>
          </cell>
        </row>
        <row r="9931">
          <cell r="A9931">
            <v>4354</v>
          </cell>
          <cell r="B9931" t="str">
            <v>PARAFUSO ZINCADO, SEXTAVADO, GRAU 5, ROSCA INTEIRA, DIAMETRO 1 1/2", COMPRIMENTO 4"</v>
          </cell>
          <cell r="C9931" t="str">
            <v xml:space="preserve">UN    </v>
          </cell>
          <cell r="D9931">
            <v>28.26</v>
          </cell>
        </row>
        <row r="9932">
          <cell r="A9932">
            <v>40839</v>
          </cell>
          <cell r="B9932" t="str">
            <v>PARAFUSO, ASTM A307 - GRAU A, SEXTAVADO, ZINCADO, DIAMETRO 3/8" (9,52 MM), COMPRIMENTO 1 " (25,4 MM)</v>
          </cell>
          <cell r="C9932" t="str">
            <v xml:space="preserve">CENTO </v>
          </cell>
          <cell r="D9932">
            <v>68</v>
          </cell>
        </row>
        <row r="9933">
          <cell r="A9933">
            <v>40552</v>
          </cell>
          <cell r="B9933" t="str">
            <v>PARAFUSO, AUTO ATARRACHANTE, CABECA CHATA, FENDA SIMPLES, 1/4 (6,35 MM) X 25 MM</v>
          </cell>
          <cell r="C9933" t="str">
            <v xml:space="preserve">CENTO </v>
          </cell>
          <cell r="D9933">
            <v>28.13</v>
          </cell>
        </row>
        <row r="9934">
          <cell r="A9934">
            <v>40549</v>
          </cell>
          <cell r="B9934" t="str">
            <v>PARAFUSO, COMUM, ASTM A307, SEXTAVADO, DIAMETRO 1/2" (12,7 MM), COMPRIMENTO 1" (25,4 MM)</v>
          </cell>
          <cell r="C9934" t="str">
            <v xml:space="preserve">CENTO </v>
          </cell>
          <cell r="D9934">
            <v>111.38</v>
          </cell>
        </row>
        <row r="9935">
          <cell r="A9935">
            <v>4385</v>
          </cell>
          <cell r="B9935" t="str">
            <v>PARALELEPIPEDO GRANITICO OU BASALTICO, PARA PAVIMENTACAO, SEM FRETE,  *30 A 35* PECAS POR M2</v>
          </cell>
          <cell r="C9935" t="str">
            <v xml:space="preserve">MIL   </v>
          </cell>
          <cell r="D9935">
            <v>1142.8599999999999</v>
          </cell>
        </row>
        <row r="9936">
          <cell r="A9936">
            <v>4386</v>
          </cell>
          <cell r="B9936" t="str">
            <v>PARALELEPIPEDO GRANITICO OU BASALTICO, PARA PAVIMENTACAO, SEM FRETE,  *30 A 35* PECAS POR M2</v>
          </cell>
          <cell r="C9936" t="str">
            <v xml:space="preserve">M2    </v>
          </cell>
          <cell r="D9936">
            <v>48.32</v>
          </cell>
        </row>
        <row r="9937">
          <cell r="A9937">
            <v>38397</v>
          </cell>
          <cell r="B9937" t="str">
            <v>PASTA DESENGRAXANTE PARA MAOS</v>
          </cell>
          <cell r="C9937" t="str">
            <v xml:space="preserve">KG    </v>
          </cell>
          <cell r="D9937">
            <v>5.93</v>
          </cell>
        </row>
        <row r="9938">
          <cell r="A9938">
            <v>20078</v>
          </cell>
          <cell r="B9938" t="str">
            <v>PASTA LUBRIFICANTE PARA TUBOS E CONEXOES COM JUNTA ELASTICA (USO EM PVC, ACO, POLIETILENO E OUTROS) ( DE *400* G)</v>
          </cell>
          <cell r="C9938" t="str">
            <v xml:space="preserve">UN    </v>
          </cell>
          <cell r="D9938">
            <v>14.88</v>
          </cell>
        </row>
        <row r="9939">
          <cell r="A9939">
            <v>20079</v>
          </cell>
          <cell r="B9939" t="str">
            <v>PASTA LUBRIFICANTE PARA TUBOS E CONEXOES COM JUNTA ELASTICA (USO EM PVC, ACO, POLIETILENO E OUTROS) (POTE DE 3.500* G)</v>
          </cell>
          <cell r="C9939" t="str">
            <v xml:space="preserve">UN    </v>
          </cell>
          <cell r="D9939">
            <v>92.83</v>
          </cell>
        </row>
        <row r="9940">
          <cell r="A9940">
            <v>39897</v>
          </cell>
          <cell r="B9940" t="str">
            <v>PASTA PARA SOLDA DE TUBOS E CONEXOES DE COBRE (EMBALAGEM COM 250 G)</v>
          </cell>
          <cell r="C9940" t="str">
            <v xml:space="preserve">UN    </v>
          </cell>
          <cell r="D9940">
            <v>28.42</v>
          </cell>
        </row>
        <row r="9941">
          <cell r="A9941">
            <v>118</v>
          </cell>
          <cell r="B9941" t="str">
            <v>PASTA VEDA JUNTAS/ROSCA, LATA DE *500* G, PARA INSTALACOES DE GAS E OUTROS</v>
          </cell>
          <cell r="C9941" t="str">
            <v xml:space="preserve">UN    </v>
          </cell>
          <cell r="D9941">
            <v>56.26</v>
          </cell>
        </row>
        <row r="9942">
          <cell r="A9942">
            <v>4396</v>
          </cell>
          <cell r="B9942" t="str">
            <v>PASTILHA CERAMICA/PORCELANA, REVEST INT/EXT E  PISCINA, CORES BRANCA OU FRIAS, *2,5 X 2,5* CM</v>
          </cell>
          <cell r="C9942" t="str">
            <v xml:space="preserve">M2    </v>
          </cell>
          <cell r="D9942">
            <v>144.9</v>
          </cell>
        </row>
        <row r="9943">
          <cell r="A9943">
            <v>36881</v>
          </cell>
          <cell r="B9943" t="str">
            <v>PASTILHA CERAMICA/PORCELANA, REVEST INT/EXT E  PISCINA, CORES FRIAS *5 X 5* CM</v>
          </cell>
          <cell r="C9943" t="str">
            <v xml:space="preserve">M2    </v>
          </cell>
          <cell r="D9943">
            <v>129.47999999999999</v>
          </cell>
        </row>
        <row r="9944">
          <cell r="A9944">
            <v>36882</v>
          </cell>
          <cell r="B9944" t="str">
            <v>PASTILHA CERAMICA/PORCELANA, REVEST INT/EXT E  PISCINA, CORES QUENTES *5 X 5* CM</v>
          </cell>
          <cell r="C9944" t="str">
            <v xml:space="preserve">M2    </v>
          </cell>
          <cell r="D9944">
            <v>151.06</v>
          </cell>
        </row>
        <row r="9945">
          <cell r="A9945">
            <v>4397</v>
          </cell>
          <cell r="B9945" t="str">
            <v>PASTILHA CERAMICA/PORCELANA, REVEST INT/EXT E  PISCINA, CORES QUENTES, *2,5 X 2,5* CM</v>
          </cell>
          <cell r="C9945" t="str">
            <v xml:space="preserve">M2    </v>
          </cell>
          <cell r="D9945">
            <v>234.97</v>
          </cell>
        </row>
        <row r="9946">
          <cell r="A9946">
            <v>34754</v>
          </cell>
          <cell r="B9946" t="str">
            <v>PASTILHA DE VIDRO CRISTAL, NACIONAL, REVEST INT/EXT E PISCINA, TODAS AS CORES, E MAIOR OU IGUAL A 5 MM  *2,0 X 2,0* CM</v>
          </cell>
          <cell r="C9946" t="str">
            <v xml:space="preserve">M2    </v>
          </cell>
          <cell r="D9946">
            <v>435.09</v>
          </cell>
        </row>
        <row r="9947">
          <cell r="A9947">
            <v>25962</v>
          </cell>
          <cell r="B9947" t="str">
            <v>PASTILHA DE VIDRO PIGMENTADA *2,0 X 2,0* CM, NACIONAL, PARA REVESTIMENTO INTERNO/EXTERNO E PISCINA, BRANCA OU CORES FRIAS, ESPESSURA MAIOR OU IGUAL A 5 MM</v>
          </cell>
          <cell r="C9947" t="str">
            <v xml:space="preserve">M2    </v>
          </cell>
          <cell r="D9947">
            <v>275.57</v>
          </cell>
        </row>
        <row r="9948">
          <cell r="A9948">
            <v>34752</v>
          </cell>
          <cell r="B9948" t="str">
            <v>PASTILHA DE VIDRO PIGMENTADA, NACIONAL, REVEST INT/EXT E PISCINA, CORES QUENTES, ESPESSURA MAIOR OU IGUAL A 5 MM  *2,0 X 2,0* CM</v>
          </cell>
          <cell r="C9948" t="str">
            <v xml:space="preserve">M2    </v>
          </cell>
          <cell r="D9948">
            <v>485.27</v>
          </cell>
        </row>
        <row r="9949">
          <cell r="A9949">
            <v>4751</v>
          </cell>
          <cell r="B9949" t="str">
            <v>PASTILHEIRO</v>
          </cell>
          <cell r="C9949" t="str">
            <v xml:space="preserve">H     </v>
          </cell>
          <cell r="D9949">
            <v>16.260000000000002</v>
          </cell>
        </row>
        <row r="9950">
          <cell r="A9950">
            <v>41066</v>
          </cell>
          <cell r="B9950" t="str">
            <v>PASTILHEIRO (MENSALISTA)</v>
          </cell>
          <cell r="C9950" t="str">
            <v xml:space="preserve">MES   </v>
          </cell>
          <cell r="D9950">
            <v>2879.5</v>
          </cell>
        </row>
        <row r="9951">
          <cell r="A9951">
            <v>39604</v>
          </cell>
          <cell r="B9951" t="str">
            <v>PATCH CORD, CATEGORIA 5 E, EXTENSAO DE 1,50 M</v>
          </cell>
          <cell r="C9951" t="str">
            <v xml:space="preserve">UN    </v>
          </cell>
          <cell r="D9951">
            <v>9.0500000000000007</v>
          </cell>
        </row>
        <row r="9952">
          <cell r="A9952">
            <v>39605</v>
          </cell>
          <cell r="B9952" t="str">
            <v>PATCH CORD, CATEGORIA 5 E, EXTENSAO DE 2,50 M</v>
          </cell>
          <cell r="C9952" t="str">
            <v xml:space="preserve">UN    </v>
          </cell>
          <cell r="D9952">
            <v>12.56</v>
          </cell>
        </row>
        <row r="9953">
          <cell r="A9953">
            <v>39606</v>
          </cell>
          <cell r="B9953" t="str">
            <v>PATCH CORD, CATEGORIA 6, EXTENSAO DE 1,50 M</v>
          </cell>
          <cell r="C9953" t="str">
            <v xml:space="preserve">UN    </v>
          </cell>
          <cell r="D9953">
            <v>15.96</v>
          </cell>
        </row>
        <row r="9954">
          <cell r="A9954">
            <v>39607</v>
          </cell>
          <cell r="B9954" t="str">
            <v>PATCH CORD, CATEGORIA 6, EXTENSAO DE 2,50 M</v>
          </cell>
          <cell r="C9954" t="str">
            <v xml:space="preserve">UN    </v>
          </cell>
          <cell r="D9954">
            <v>18.309999999999999</v>
          </cell>
        </row>
        <row r="9955">
          <cell r="A9955">
            <v>39594</v>
          </cell>
          <cell r="B9955" t="str">
            <v>PATCH PANEL, 24 PORTAS, CATEGORIA 5E, COM RACKS DE 19" E 1 U DE ALTURA</v>
          </cell>
          <cell r="C9955" t="str">
            <v xml:space="preserve">UN    </v>
          </cell>
          <cell r="D9955">
            <v>173.35</v>
          </cell>
        </row>
        <row r="9956">
          <cell r="A9956">
            <v>39596</v>
          </cell>
          <cell r="B9956" t="str">
            <v>PATCH PANEL, 24 PORTAS, CATEGORIA 6, COM RACKS DE 19" E 1 U DE ALTURA</v>
          </cell>
          <cell r="C9956" t="str">
            <v xml:space="preserve">UN    </v>
          </cell>
          <cell r="D9956">
            <v>302.14</v>
          </cell>
        </row>
        <row r="9957">
          <cell r="A9957">
            <v>39595</v>
          </cell>
          <cell r="B9957" t="str">
            <v>PATCH PANEL, 48 PORTAS, CATEGORIA 5E, COM RACKS DE 19" E 2 U DE ALTURA</v>
          </cell>
          <cell r="C9957" t="str">
            <v xml:space="preserve">UN    </v>
          </cell>
          <cell r="D9957">
            <v>253.62</v>
          </cell>
        </row>
        <row r="9958">
          <cell r="A9958">
            <v>39597</v>
          </cell>
          <cell r="B9958" t="str">
            <v>PATCH PANEL, 48 PORTAS, CATEGORIA 6, COM RACKS DE 19" E 2 U DE ALTURA</v>
          </cell>
          <cell r="C9958" t="str">
            <v xml:space="preserve">UN    </v>
          </cell>
          <cell r="D9958">
            <v>407.45</v>
          </cell>
        </row>
        <row r="9959">
          <cell r="A9959">
            <v>20209</v>
          </cell>
          <cell r="B9959" t="str">
            <v>PECA DE MADEIRA APARELHADA *7,5 X 7,5* CM (3 X 3 ") MACARANDUBA, ANGELIM OU EQUIVALENTE DA REGIAO</v>
          </cell>
          <cell r="C9959" t="str">
            <v xml:space="preserve">M     </v>
          </cell>
          <cell r="D9959">
            <v>16.39</v>
          </cell>
        </row>
        <row r="9960">
          <cell r="A9960">
            <v>4433</v>
          </cell>
          <cell r="B9960" t="str">
            <v>PECA DE MADEIRA NAO APARELHADA *7,5 X 7,5* CM (3 X 3 ") MACARANDUBA, ANGELIM OU EQUIVALENTE DA REGIAO</v>
          </cell>
          <cell r="C9960" t="str">
            <v xml:space="preserve">M     </v>
          </cell>
          <cell r="D9960">
            <v>11.93</v>
          </cell>
        </row>
        <row r="9961">
          <cell r="A9961">
            <v>10731</v>
          </cell>
          <cell r="B9961" t="str">
            <v>PEDRA ARDOSIA, CINZA, *40 X 40* CM, E= *1 CM</v>
          </cell>
          <cell r="C9961" t="str">
            <v xml:space="preserve">M2    </v>
          </cell>
          <cell r="D9961">
            <v>11</v>
          </cell>
        </row>
        <row r="9962">
          <cell r="A9962">
            <v>4704</v>
          </cell>
          <cell r="B9962" t="str">
            <v>PEDRA ARDOSIA, CINZA, 20  X  40 CM,  E=  *1 CM</v>
          </cell>
          <cell r="C9962" t="str">
            <v xml:space="preserve">M2    </v>
          </cell>
          <cell r="D9962">
            <v>9.92</v>
          </cell>
        </row>
        <row r="9963">
          <cell r="A9963">
            <v>10730</v>
          </cell>
          <cell r="B9963" t="str">
            <v>PEDRA ARDOSIA, CINZA, 30  X  30,  E= *1 CM</v>
          </cell>
          <cell r="C9963" t="str">
            <v xml:space="preserve">M2    </v>
          </cell>
          <cell r="D9963">
            <v>10.63</v>
          </cell>
        </row>
        <row r="9964">
          <cell r="A9964">
            <v>4729</v>
          </cell>
          <cell r="B9964" t="str">
            <v>PEDRA BRITADA GRADUADA, CLASSIFICADA (POSTO PEDREIRA/FORNECEDOR, SEM FRETE)</v>
          </cell>
          <cell r="C9964" t="str">
            <v xml:space="preserve">M3    </v>
          </cell>
          <cell r="D9964">
            <v>82.28</v>
          </cell>
        </row>
        <row r="9965">
          <cell r="A9965">
            <v>4720</v>
          </cell>
          <cell r="B9965" t="str">
            <v>PEDRA BRITADA N. 0, OU PEDRISCO (4,8 A 9,5 MM) POSTO PEDREIRA/FORNECEDOR, SEM FRETE</v>
          </cell>
          <cell r="C9965" t="str">
            <v xml:space="preserve">M3    </v>
          </cell>
          <cell r="D9965">
            <v>89.97</v>
          </cell>
        </row>
        <row r="9966">
          <cell r="A9966">
            <v>4721</v>
          </cell>
          <cell r="B9966" t="str">
            <v>PEDRA BRITADA N. 1 (9,5 a 19 MM) POSTO PEDREIRA/FORNECEDOR, SEM FRETE</v>
          </cell>
          <cell r="C9966" t="str">
            <v xml:space="preserve">M3    </v>
          </cell>
          <cell r="D9966">
            <v>70.459999999999994</v>
          </cell>
        </row>
        <row r="9967">
          <cell r="A9967">
            <v>4718</v>
          </cell>
          <cell r="B9967" t="str">
            <v>PEDRA BRITADA N. 2 (19 A 38 MM) POSTO PEDREIRA/FORNECEDOR, SEM FRETE</v>
          </cell>
          <cell r="C9967" t="str">
            <v xml:space="preserve">M3    </v>
          </cell>
          <cell r="D9967">
            <v>70.459999999999994</v>
          </cell>
        </row>
        <row r="9968">
          <cell r="A9968">
            <v>4722</v>
          </cell>
          <cell r="B9968" t="str">
            <v>PEDRA BRITADA N. 3 (38 A 50 MM) POSTO PEDREIRA/FORNECEDOR, SEM FRETE</v>
          </cell>
          <cell r="C9968" t="str">
            <v xml:space="preserve">M3    </v>
          </cell>
          <cell r="D9968">
            <v>70.459999999999994</v>
          </cell>
        </row>
        <row r="9969">
          <cell r="A9969">
            <v>4723</v>
          </cell>
          <cell r="B9969" t="str">
            <v>PEDRA BRITADA N. 4 (50 A 76 MM) POSTO PEDREIRA/FORNECEDOR, SEM FRETE</v>
          </cell>
          <cell r="C9969" t="str">
            <v xml:space="preserve">M3    </v>
          </cell>
          <cell r="D9969">
            <v>76.87</v>
          </cell>
        </row>
        <row r="9970">
          <cell r="A9970">
            <v>4727</v>
          </cell>
          <cell r="B9970" t="str">
            <v>PEDRA BRITADA N. 5 (76 A 100 MM) POSTO PEDREIRA/FORNECEDOR, SEM FRETE</v>
          </cell>
          <cell r="C9970" t="str">
            <v xml:space="preserve">M3    </v>
          </cell>
          <cell r="D9970">
            <v>79</v>
          </cell>
        </row>
        <row r="9971">
          <cell r="A9971">
            <v>4748</v>
          </cell>
          <cell r="B9971" t="str">
            <v>PEDRA BRITADA OU BICA CORRIDA, NAO CLASSIFICADA (POSTO PEDREIRA/FORNECEDOR, SEM FRETE)</v>
          </cell>
          <cell r="C9971" t="str">
            <v xml:space="preserve">M3    </v>
          </cell>
          <cell r="D9971">
            <v>76.23</v>
          </cell>
        </row>
        <row r="9972">
          <cell r="A9972">
            <v>4730</v>
          </cell>
          <cell r="B9972" t="str">
            <v>PEDRA DE MAO OU PEDRA RACHAO PARA ARRIMO/FUNDACAO (POSTO PEDREIRA/FORNECEDOR, SEM FRETE)</v>
          </cell>
          <cell r="C9972" t="str">
            <v xml:space="preserve">M3    </v>
          </cell>
          <cell r="D9972">
            <v>73.67</v>
          </cell>
        </row>
        <row r="9973">
          <cell r="A9973">
            <v>13186</v>
          </cell>
          <cell r="B9973" t="str">
            <v>PEDRA GRANITICA OU BASALTICA IRREGULAR, FAIXA GRANULOMETRICA 100 A 150 MM PARA PAVIMENTACAO OU CALCAMENTO POLIEDRICO, POSTO PEDREIRA / FORNECEDOR (SEM FRETE)</v>
          </cell>
          <cell r="C9973" t="str">
            <v xml:space="preserve">M3    </v>
          </cell>
          <cell r="D9973">
            <v>67.97</v>
          </cell>
        </row>
        <row r="9974">
          <cell r="A9974">
            <v>10737</v>
          </cell>
          <cell r="B9974" t="str">
            <v>PEDRA GRANITICA OU BASALTO, CACO, RETALHO, CAVACO, TIPO MIRACEMA, MADEIRA, PADUANA, RACHINHA, SANTA ISABEL OU OUTRAS SIMILARES, E=  *1,0 A *2,0 CM</v>
          </cell>
          <cell r="C9974" t="str">
            <v xml:space="preserve">M2    </v>
          </cell>
          <cell r="D9974">
            <v>34.56</v>
          </cell>
        </row>
        <row r="9975">
          <cell r="A9975">
            <v>10734</v>
          </cell>
          <cell r="B9975" t="str">
            <v>PEDRA GRANITICA, SERRADA, TIPO MIRACEMA, MADEIRA, PADUANA, RACHINHA, SANTA ISABEL OU OUTRAS SIMILARES, *11,5 X  *23 CM, E=  *1,0 A *2,0 CM</v>
          </cell>
          <cell r="C9975" t="str">
            <v xml:space="preserve">M2    </v>
          </cell>
          <cell r="D9975">
            <v>20.56</v>
          </cell>
        </row>
        <row r="9976">
          <cell r="A9976">
            <v>4708</v>
          </cell>
          <cell r="B9976" t="str">
            <v>PEDRA PORTUGUESA  OU PETIT PAVE, BRANCA OU PRETA</v>
          </cell>
          <cell r="C9976" t="str">
            <v xml:space="preserve">M2    </v>
          </cell>
          <cell r="D9976">
            <v>39.880000000000003</v>
          </cell>
        </row>
        <row r="9977">
          <cell r="A9977">
            <v>4712</v>
          </cell>
          <cell r="B9977" t="str">
            <v>PEDRA QUARTZITO OU CALCARIO LAMINADO, CACO, TIPO CARIRI, ITACOLOMI, LAGOA SANTA, LUMINARIA, PIRENOPOLIS, SAO TOME OU OUTRAS SIMILARES DA REGIAO, E=  *1,5 A *2,5 CM</v>
          </cell>
          <cell r="C9977" t="str">
            <v xml:space="preserve">M2    </v>
          </cell>
          <cell r="D9977">
            <v>19.5</v>
          </cell>
        </row>
        <row r="9978">
          <cell r="A9978">
            <v>4710</v>
          </cell>
          <cell r="B9978" t="str">
            <v>PEDRA QUARTZITO OU CALCARIO LAMINADO, SERRADA, TIPO CARIRI, ITACOLOMI, LAGOA SANTA, LUMINARIA, PIRENOPOLIS, SAO TOME OU OUTRAS SIMILARES DA REGIAO, *20 X *40 CM, E=  *1,5 A *2,5 CM</v>
          </cell>
          <cell r="C9978" t="str">
            <v xml:space="preserve">M2    </v>
          </cell>
          <cell r="D9978">
            <v>62.53</v>
          </cell>
        </row>
        <row r="9979">
          <cell r="A9979">
            <v>4746</v>
          </cell>
          <cell r="B9979" t="str">
            <v>PEDREGULHO OU PICARRA DE JAZIDA, AO NATURAL, PARA BASE DE PAVIMENTACAO (RETIRADO NA JAZIDA, SEM TRANSPORTE)</v>
          </cell>
          <cell r="C9979" t="str">
            <v xml:space="preserve">M3    </v>
          </cell>
          <cell r="D9979">
            <v>68.33</v>
          </cell>
        </row>
        <row r="9980">
          <cell r="A9980">
            <v>4750</v>
          </cell>
          <cell r="B9980" t="str">
            <v>PEDREIRO</v>
          </cell>
          <cell r="C9980" t="str">
            <v xml:space="preserve">H     </v>
          </cell>
          <cell r="D9980">
            <v>14.51</v>
          </cell>
        </row>
        <row r="9981">
          <cell r="A9981">
            <v>41065</v>
          </cell>
          <cell r="B9981" t="str">
            <v>PEDREIRO (MENSALISTA)</v>
          </cell>
          <cell r="C9981" t="str">
            <v xml:space="preserve">MES   </v>
          </cell>
          <cell r="D9981">
            <v>2568.4899999999998</v>
          </cell>
        </row>
        <row r="9982">
          <cell r="A9982">
            <v>34747</v>
          </cell>
          <cell r="B9982" t="str">
            <v>PEITORIL EM MARMORE, POLIDO, BRANCO COMUM, L= *15* CM, E=  *2,0* CM, COM PINGADEIRA</v>
          </cell>
          <cell r="C9982" t="str">
            <v xml:space="preserve">M     </v>
          </cell>
          <cell r="D9982">
            <v>64.94</v>
          </cell>
        </row>
        <row r="9983">
          <cell r="A9983">
            <v>4826</v>
          </cell>
          <cell r="B9983" t="str">
            <v>PEITORIL EM MARMORE, POLIDO, BRANCO COMUM, L= *15* CM, E=  *3* CM, CORTE RETO</v>
          </cell>
          <cell r="C9983" t="str">
            <v xml:space="preserve">M     </v>
          </cell>
          <cell r="D9983">
            <v>69.83</v>
          </cell>
        </row>
        <row r="9984">
          <cell r="A9984">
            <v>41975</v>
          </cell>
          <cell r="B9984" t="str">
            <v>PEITORIL PRE-MOLDADO EM GRANILITE, MARMORITE OU GRANITINA, L = *15* CM</v>
          </cell>
          <cell r="C9984" t="str">
            <v xml:space="preserve">M2    </v>
          </cell>
          <cell r="D9984">
            <v>47.82</v>
          </cell>
        </row>
        <row r="9985">
          <cell r="A9985">
            <v>4825</v>
          </cell>
          <cell r="B9985" t="str">
            <v>PEITORIL/ SOLEIRA EM MARMORE, POLIDO, BRANCO COMUM, L= *25* CM, E=  *3* CM, CORTE RETO</v>
          </cell>
          <cell r="C9985" t="str">
            <v xml:space="preserve">M     </v>
          </cell>
          <cell r="D9985">
            <v>96.65</v>
          </cell>
        </row>
        <row r="9986">
          <cell r="A9986">
            <v>34744</v>
          </cell>
          <cell r="B9986" t="str">
            <v>PELICULA REFLETIVA, GT 7 ANOS PARA SINALIZACAO VERTICAL</v>
          </cell>
          <cell r="C9986" t="str">
            <v xml:space="preserve">M2    </v>
          </cell>
          <cell r="D9986">
            <v>22.32</v>
          </cell>
        </row>
        <row r="9987">
          <cell r="A9987">
            <v>39430</v>
          </cell>
          <cell r="B9987" t="str">
            <v>PENDURAL OU PRESILHA REGULADORA, EM ACO GALVANIZADO, COM CORPO, MOLA E REBITE, PARA PERFIL TIPO CANALETA DE ESTRUTURA EM FORROS DRYWALL</v>
          </cell>
          <cell r="C9987" t="str">
            <v xml:space="preserve">UN    </v>
          </cell>
          <cell r="D9987">
            <v>1.01</v>
          </cell>
        </row>
        <row r="9988">
          <cell r="A9988">
            <v>39573</v>
          </cell>
          <cell r="B9988" t="str">
            <v>PENDURAL OU REGULADOR, COM MOLA, EM ACO GALVANIZADO, PARA PERFIL TIPO T CLICADO DE FORROS REMOVIVEL</v>
          </cell>
          <cell r="C9988" t="str">
            <v xml:space="preserve">UN    </v>
          </cell>
          <cell r="D9988">
            <v>0.99</v>
          </cell>
        </row>
        <row r="9989">
          <cell r="A9989">
            <v>38410</v>
          </cell>
          <cell r="B9989" t="str">
            <v>PENEIRA ROTATIVA COM MOTOR ELETRICO TRIFASICO DE 2 CV, CILINDRO DE 1 M X 0,60 M, COM FUROS DE 3,17 MM</v>
          </cell>
          <cell r="C9989" t="str">
            <v xml:space="preserve">UN    </v>
          </cell>
          <cell r="D9989">
            <v>9023.4500000000007</v>
          </cell>
        </row>
        <row r="9990">
          <cell r="A9990">
            <v>4765</v>
          </cell>
          <cell r="B9990" t="str">
            <v>PERFIL "I" DE ACO LAMINADO, "I" 102 X 12,7</v>
          </cell>
          <cell r="C9990" t="str">
            <v xml:space="preserve">M     </v>
          </cell>
          <cell r="D9990">
            <v>77.430000000000007</v>
          </cell>
        </row>
        <row r="9991">
          <cell r="A9991">
            <v>4766</v>
          </cell>
          <cell r="B9991" t="str">
            <v>PERFIL "I" DE ACO LAMINADO, "I" 152 X 22</v>
          </cell>
          <cell r="C9991" t="str">
            <v xml:space="preserve">KG    </v>
          </cell>
          <cell r="D9991">
            <v>6.17</v>
          </cell>
        </row>
        <row r="9992">
          <cell r="A9992">
            <v>4767</v>
          </cell>
          <cell r="B9992" t="str">
            <v>PERFIL "I" DE ACO LAMINADO, "I" 152 X 22</v>
          </cell>
          <cell r="C9992" t="str">
            <v xml:space="preserve">M     </v>
          </cell>
          <cell r="D9992">
            <v>133.41</v>
          </cell>
        </row>
        <row r="9993">
          <cell r="A9993">
            <v>10963</v>
          </cell>
          <cell r="B9993" t="str">
            <v>PERFIL "I" DE ACO LAMINADO, "I" 203  X  34,3</v>
          </cell>
          <cell r="C9993" t="str">
            <v xml:space="preserve">M     </v>
          </cell>
          <cell r="D9993">
            <v>211.43</v>
          </cell>
        </row>
        <row r="9994">
          <cell r="A9994">
            <v>10962</v>
          </cell>
          <cell r="B9994" t="str">
            <v>PERFIL "I" DE ACO LAMINADO, "W" 150 X 22,5</v>
          </cell>
          <cell r="C9994" t="str">
            <v xml:space="preserve">KG    </v>
          </cell>
          <cell r="D9994">
            <v>6.56</v>
          </cell>
        </row>
        <row r="9995">
          <cell r="A9995">
            <v>34742</v>
          </cell>
          <cell r="B9995" t="str">
            <v>PERFIL "I" DE ACO LAMINADO, "W" 250 X 32,7</v>
          </cell>
          <cell r="C9995" t="str">
            <v xml:space="preserve">KG    </v>
          </cell>
          <cell r="D9995">
            <v>6.15</v>
          </cell>
        </row>
        <row r="9996">
          <cell r="A9996">
            <v>4773</v>
          </cell>
          <cell r="B9996" t="str">
            <v>PERFIL "I" DE ACO LAMINADO, "W" 250 X 44,8</v>
          </cell>
          <cell r="C9996" t="str">
            <v xml:space="preserve">M     </v>
          </cell>
          <cell r="D9996">
            <v>266.89</v>
          </cell>
        </row>
        <row r="9997">
          <cell r="A9997">
            <v>34740</v>
          </cell>
          <cell r="B9997" t="str">
            <v>PERFIL "I" DE ACO LAMINADO, "W" 310 X 52,0</v>
          </cell>
          <cell r="C9997" t="str">
            <v xml:space="preserve">KG    </v>
          </cell>
          <cell r="D9997">
            <v>6.15</v>
          </cell>
        </row>
        <row r="9998">
          <cell r="A9998">
            <v>4776</v>
          </cell>
          <cell r="B9998" t="str">
            <v>PERFIL "I" DE ACO LAMINADO, "W" 410 X 67</v>
          </cell>
          <cell r="C9998" t="str">
            <v xml:space="preserve">M     </v>
          </cell>
          <cell r="D9998">
            <v>413.79</v>
          </cell>
        </row>
        <row r="9999">
          <cell r="A9999">
            <v>4774</v>
          </cell>
          <cell r="B9999" t="str">
            <v>PERFIL "I" DE ACO LAMINADO, "W" 410 X 67</v>
          </cell>
          <cell r="C9999" t="str">
            <v xml:space="preserve">KG    </v>
          </cell>
          <cell r="D9999">
            <v>6.17</v>
          </cell>
        </row>
        <row r="10000">
          <cell r="A10000">
            <v>40313</v>
          </cell>
          <cell r="B10000" t="str">
            <v>PERFIL "I" DE ACO LAMINADO, W 250 X 38,50</v>
          </cell>
          <cell r="C10000" t="str">
            <v xml:space="preserve">KG    </v>
          </cell>
          <cell r="D10000">
            <v>6.15</v>
          </cell>
        </row>
        <row r="10001">
          <cell r="A10001">
            <v>13340</v>
          </cell>
          <cell r="B10001" t="str">
            <v>PERFIL "U" CHAPA ACO DOBRADA,  E = 3,04 MM , H = 20 CM, ABAS = 5 CM (4,47 KG/M)</v>
          </cell>
          <cell r="C10001" t="str">
            <v xml:space="preserve">M     </v>
          </cell>
          <cell r="D10001">
            <v>26.09</v>
          </cell>
        </row>
        <row r="10002">
          <cell r="A10002">
            <v>10965</v>
          </cell>
          <cell r="B10002" t="str">
            <v>PERFIL "U" DE ACO LAMINADO, "U" 102 X 9,3</v>
          </cell>
          <cell r="C10002" t="str">
            <v xml:space="preserve">M     </v>
          </cell>
          <cell r="D10002">
            <v>55.65</v>
          </cell>
        </row>
        <row r="10003">
          <cell r="A10003">
            <v>10966</v>
          </cell>
          <cell r="B10003" t="str">
            <v>PERFIL "U" DE ACO LAMINADO, "U" 152 X 15,6</v>
          </cell>
          <cell r="C10003" t="str">
            <v xml:space="preserve">KG    </v>
          </cell>
          <cell r="D10003">
            <v>6.22</v>
          </cell>
        </row>
        <row r="10004">
          <cell r="A10004">
            <v>40537</v>
          </cell>
          <cell r="B10004" t="str">
            <v>PERFIL "U" ENRIJECIDO DE  ACO GALVANIZADO, DOBRADO, 200 X 75 X 25 MM, E = 3,75 MM</v>
          </cell>
          <cell r="C10004" t="str">
            <v xml:space="preserve">KG    </v>
          </cell>
          <cell r="D10004">
            <v>6.79</v>
          </cell>
        </row>
        <row r="10005">
          <cell r="A10005">
            <v>40536</v>
          </cell>
          <cell r="B10005" t="str">
            <v>PERFIL "U" ENRIJECIDO DE ACO GALVANIZADO, DOBRADO, 150 X 60 X 20 MM, E = 3,00 MM</v>
          </cell>
          <cell r="C10005" t="str">
            <v xml:space="preserve">KG    </v>
          </cell>
          <cell r="D10005">
            <v>6.79</v>
          </cell>
        </row>
        <row r="10006">
          <cell r="A10006">
            <v>40535</v>
          </cell>
          <cell r="B10006" t="str">
            <v>PERFIL "U" SIMPLES DE ACO GALVANIZADO DOBRADO 75 X *40* MM, E = 2,65 MM</v>
          </cell>
          <cell r="C10006" t="str">
            <v xml:space="preserve">KG    </v>
          </cell>
          <cell r="D10006">
            <v>6.79</v>
          </cell>
        </row>
        <row r="10007">
          <cell r="A10007">
            <v>39427</v>
          </cell>
          <cell r="B10007" t="str">
            <v>PERFIL CANALETA, FORMATO C, EM ACO ZINCADO, PARA ESTRUTURA FORRO DRYWALL, E = 0,5 MM, *46 X 18* (L X H), COMPRIMENTO 3 M</v>
          </cell>
          <cell r="C10007" t="str">
            <v xml:space="preserve">M     </v>
          </cell>
          <cell r="D10007">
            <v>2.69</v>
          </cell>
        </row>
        <row r="10008">
          <cell r="A10008">
            <v>39424</v>
          </cell>
          <cell r="B10008" t="str">
            <v>PERFIL CANTONEIRA L, LISA, EM ACO, 25 X 30 MM, E = 0,5 MM, PARA ESTRUTURA DRYWALL</v>
          </cell>
          <cell r="C10008" t="str">
            <v xml:space="preserve">M     </v>
          </cell>
          <cell r="D10008">
            <v>1.6</v>
          </cell>
        </row>
        <row r="10009">
          <cell r="A10009">
            <v>39425</v>
          </cell>
          <cell r="B10009" t="str">
            <v>PERFIL CANTONEIRA L, PERFURADA, EM ACO, 23 X 23 MM, E = 0,5 MM, PARA ESTRUTURA DRYWALL</v>
          </cell>
          <cell r="C10009" t="str">
            <v xml:space="preserve">M     </v>
          </cell>
          <cell r="D10009">
            <v>1.58</v>
          </cell>
        </row>
        <row r="10010">
          <cell r="A10010">
            <v>40664</v>
          </cell>
          <cell r="B10010" t="str">
            <v>PERFIL CARTOLA DE ACO GALVANIZADO, *20 X 30 X 10* MM, E =  0,8 MM</v>
          </cell>
          <cell r="C10010" t="str">
            <v xml:space="preserve">KG    </v>
          </cell>
          <cell r="D10010">
            <v>5.83</v>
          </cell>
        </row>
        <row r="10011">
          <cell r="A10011">
            <v>34360</v>
          </cell>
          <cell r="B10011" t="str">
            <v>PERFIL DE ALUMINIO ANODIZADO</v>
          </cell>
          <cell r="C10011" t="str">
            <v xml:space="preserve">KG    </v>
          </cell>
          <cell r="D10011">
            <v>35.71</v>
          </cell>
        </row>
        <row r="10012">
          <cell r="A10012">
            <v>20259</v>
          </cell>
          <cell r="B10012" t="str">
            <v>PERFIL DE BORRACHA EPDM MACICO *12 X 15* MM PARA ESQUADRIAS</v>
          </cell>
          <cell r="C10012" t="str">
            <v xml:space="preserve">M     </v>
          </cell>
          <cell r="D10012">
            <v>9</v>
          </cell>
        </row>
        <row r="10013">
          <cell r="A10013">
            <v>14077</v>
          </cell>
          <cell r="B10013" t="str">
            <v>PERFIL ELASTOMERICO PRE-FORMADO EM EPMD, PARA JUNTA DE DILATACAO DE PISOS COM POUCA SOLICITACAO, 15 MM DE LARGURA, MOVIMENTACAO DE *11 A 19* MM</v>
          </cell>
          <cell r="C10013" t="str">
            <v xml:space="preserve">M     </v>
          </cell>
          <cell r="D10013">
            <v>137.75</v>
          </cell>
        </row>
        <row r="10014">
          <cell r="A10014">
            <v>3678</v>
          </cell>
          <cell r="B10014" t="str">
            <v>PERFIL ELASTOMERICO PRE-FORMADO EM EPMD, PARA JUNTA DE DILATACAO DE USO GERAL EM MEDIAS SOLICITACOES, 8 MM DE LARGURA, MOVIMENTACAO DE *5 A 11* MM</v>
          </cell>
          <cell r="C10014" t="str">
            <v xml:space="preserve">M     </v>
          </cell>
          <cell r="D10014">
            <v>62.26</v>
          </cell>
        </row>
        <row r="10015">
          <cell r="A10015">
            <v>39418</v>
          </cell>
          <cell r="B10015" t="str">
            <v>PERFIL GUIA, FORMATO U, EM ACO ZINCADO, PARA ESTRUTURA PAREDE DRYWALL, E = 0,5 MM, 48  X 3000 MM (L X C)</v>
          </cell>
          <cell r="C10015" t="str">
            <v xml:space="preserve">M     </v>
          </cell>
          <cell r="D10015">
            <v>3</v>
          </cell>
        </row>
        <row r="10016">
          <cell r="A10016">
            <v>39419</v>
          </cell>
          <cell r="B10016" t="str">
            <v>PERFIL GUIA, FORMATO U, EM ACO ZINCADO, PARA ESTRUTURA PAREDE DRYWALL, E = 0,5 MM, 70 X 3000 MM (L X C)</v>
          </cell>
          <cell r="C10016" t="str">
            <v xml:space="preserve">M     </v>
          </cell>
          <cell r="D10016">
            <v>3.65</v>
          </cell>
        </row>
        <row r="10017">
          <cell r="A10017">
            <v>39420</v>
          </cell>
          <cell r="B10017" t="str">
            <v>PERFIL GUIA, FORMATO U, EM ACO ZINCADO, PARA ESTRUTURA PAREDE DRYWALL, E = 0,5 MM, 90 X 3000 MM (L X C)</v>
          </cell>
          <cell r="C10017" t="str">
            <v xml:space="preserve">M     </v>
          </cell>
          <cell r="D10017">
            <v>4.03</v>
          </cell>
        </row>
        <row r="10018">
          <cell r="A10018">
            <v>39571</v>
          </cell>
          <cell r="B10018" t="str">
            <v>PERFIL LONGARINA (PRINCIPAL), T CLICADO, EM ACO, BRANCO, PARA FORRO REMOVIVEL, 24 X 3750 MM (L X C)</v>
          </cell>
          <cell r="C10018" t="str">
            <v xml:space="preserve">M     </v>
          </cell>
          <cell r="D10018">
            <v>2.44</v>
          </cell>
        </row>
        <row r="10019">
          <cell r="A10019">
            <v>39421</v>
          </cell>
          <cell r="B10019" t="str">
            <v>PERFIL MONTANTE, FORMATO C, EM ACO ZINCADO, PARA ESTRUTURA PAREDE DRYWALL, E = 0,5 MM, 48 X 3000 MM (L X C)</v>
          </cell>
          <cell r="C10019" t="str">
            <v xml:space="preserve">M     </v>
          </cell>
          <cell r="D10019">
            <v>3.55</v>
          </cell>
        </row>
        <row r="10020">
          <cell r="A10020">
            <v>39422</v>
          </cell>
          <cell r="B10020" t="str">
            <v>PERFIL MONTANTE, FORMATO C, EM ACO ZINCADO, PARA ESTRUTURA PAREDE DRYWALL, E = 0,5 MM, 70 X 3000 MM (L X C)</v>
          </cell>
          <cell r="C10020" t="str">
            <v xml:space="preserve">M     </v>
          </cell>
          <cell r="D10020">
            <v>4.1500000000000004</v>
          </cell>
        </row>
        <row r="10021">
          <cell r="A10021">
            <v>39423</v>
          </cell>
          <cell r="B10021" t="str">
            <v>PERFIL MONTANTE, FORMATO C, EM ACO ZINCADO, PARA ESTRUTURA PAREDE DRYWALL, E = 0,5 MM, 90 X 3000 MM (L X C)</v>
          </cell>
          <cell r="C10021" t="str">
            <v xml:space="preserve">M     </v>
          </cell>
          <cell r="D10021">
            <v>4.8099999999999996</v>
          </cell>
        </row>
        <row r="10022">
          <cell r="A10022">
            <v>39426</v>
          </cell>
          <cell r="B10022" t="str">
            <v>PERFIL RODAPE DE IMPERMEABILIZACAO, FORMATO L, EM ACO ZINCADO, PARA ESTRUTURA DRYWALL, E = 0,5 MM, 220 X 3000 MM (H X C)</v>
          </cell>
          <cell r="C10022" t="str">
            <v xml:space="preserve">M     </v>
          </cell>
          <cell r="D10022">
            <v>10.83</v>
          </cell>
        </row>
        <row r="10023">
          <cell r="A10023">
            <v>39429</v>
          </cell>
          <cell r="B10023" t="str">
            <v>PERFIL TABICA ABERTA, PERFURADA, FORMATO Z, EM ACO GALVANIZADO NATURAL, LARGURA APROXIMADA 40 MM, PARA ESTRUTURA FORRO DRYWALL</v>
          </cell>
          <cell r="C10023" t="str">
            <v xml:space="preserve">M     </v>
          </cell>
          <cell r="D10023">
            <v>3.41</v>
          </cell>
        </row>
        <row r="10024">
          <cell r="A10024">
            <v>39428</v>
          </cell>
          <cell r="B10024" t="str">
            <v>PERFIL TABICA FECHADA, LISA, FORMATO Z, EM ACO GALVANIZADO NATURAL, LARGURA TOTAL NA HORIZONTAL *40* MM, PARA ESTRUTURA FORRO DRYWALL</v>
          </cell>
          <cell r="C10024" t="str">
            <v xml:space="preserve">M     </v>
          </cell>
          <cell r="D10024">
            <v>2.61</v>
          </cell>
        </row>
        <row r="10025">
          <cell r="A10025">
            <v>39572</v>
          </cell>
          <cell r="B10025" t="str">
            <v>PERFIL TIPO CANTONEIRA EM L, EM ACO GALVANIZADO, BRANCO, PARA FORRO REMOVIVEL, *23* X 3000 MM (L X C)</v>
          </cell>
          <cell r="C10025" t="str">
            <v xml:space="preserve">M     </v>
          </cell>
          <cell r="D10025">
            <v>2.2599999999999998</v>
          </cell>
        </row>
        <row r="10026">
          <cell r="A10026">
            <v>39570</v>
          </cell>
          <cell r="B10026" t="str">
            <v>PERFIL TRAVESSA (SECUNDARIO), T CLICADO, EM ACO GALVANIZADO , BRANCO, PARA FORRO REMOVIVEL, 24 X 1250 MM (L X C)</v>
          </cell>
          <cell r="C10026" t="str">
            <v xml:space="preserve">M     </v>
          </cell>
          <cell r="D10026">
            <v>2.39</v>
          </cell>
        </row>
        <row r="10027">
          <cell r="A10027">
            <v>39569</v>
          </cell>
          <cell r="B10027" t="str">
            <v>PERFIL TRAVESSA (SECUNDARIO), T CLICADO, EM ACO GALVANIZADO, BRANCO, PARA FORRO REMOVIVEL, 24 X 625 MM (L X C)</v>
          </cell>
          <cell r="C10027" t="str">
            <v xml:space="preserve">M     </v>
          </cell>
          <cell r="D10027">
            <v>2.36</v>
          </cell>
        </row>
        <row r="10028">
          <cell r="A10028">
            <v>11552</v>
          </cell>
          <cell r="B10028" t="str">
            <v>PERFIL U / CANALETA DE ALUMINIO, DE ABAS IGUAIS, 1/2" (1,27 X 1,27 CM), PARA PORTA OU JANELA DE CORRER</v>
          </cell>
          <cell r="C10028" t="str">
            <v xml:space="preserve">M     </v>
          </cell>
          <cell r="D10028">
            <v>8.07</v>
          </cell>
        </row>
        <row r="10029">
          <cell r="A10029">
            <v>40598</v>
          </cell>
          <cell r="B10029" t="str">
            <v>PERFIL UDC ("U" DOBRADO DE CHAPA) SIMPLES DE ACO LAMINADO, GALVANIZADO, ASTM A36, 127 X 50 MM, E= 3 MM</v>
          </cell>
          <cell r="C10029" t="str">
            <v xml:space="preserve">KG    </v>
          </cell>
          <cell r="D10029">
            <v>6.79</v>
          </cell>
        </row>
        <row r="10030">
          <cell r="A10030">
            <v>39029</v>
          </cell>
          <cell r="B10030" t="str">
            <v>PERFILADO PERFURADO DUPLO 38 X 76 MM, CHAPA 22</v>
          </cell>
          <cell r="C10030" t="str">
            <v xml:space="preserve">M     </v>
          </cell>
          <cell r="D10030">
            <v>7.64</v>
          </cell>
        </row>
        <row r="10031">
          <cell r="A10031">
            <v>39028</v>
          </cell>
          <cell r="B10031" t="str">
            <v>PERFILADO PERFURADO SIMPLES 38 X 38 MM, CHAPA 22</v>
          </cell>
          <cell r="C10031" t="str">
            <v xml:space="preserve">M     </v>
          </cell>
          <cell r="D10031">
            <v>4.45</v>
          </cell>
        </row>
        <row r="10032">
          <cell r="A10032">
            <v>39328</v>
          </cell>
          <cell r="B10032" t="str">
            <v>PERFILADO PERFURADO 19 X 38 MM, CHAPA 22</v>
          </cell>
          <cell r="C10032" t="str">
            <v xml:space="preserve">M     </v>
          </cell>
          <cell r="D10032">
            <v>2.44</v>
          </cell>
        </row>
        <row r="10033">
          <cell r="A10033">
            <v>38541</v>
          </cell>
          <cell r="B10033" t="str">
            <v>PERFURATRIZ COM TORRE METALICA PARA EXECUCAO DE ESTACA HELICE CONTINUA, PROFUNDIDADE MAXIMA DE 30 M, DIAMETRO MAXIMO DE 800 MM, POTENCIA INSTALADA DE 268 HP, MESA ROTATIVA COM TORQUE MAXIMO DE 170 KNM</v>
          </cell>
          <cell r="C10033" t="str">
            <v xml:space="preserve">UN    </v>
          </cell>
          <cell r="D10033">
            <v>1889539.45</v>
          </cell>
        </row>
        <row r="10034">
          <cell r="A10034">
            <v>38542</v>
          </cell>
          <cell r="B10034" t="str">
            <v>PERFURATRIZ COM TORRE METALICA PARA EXECUCAO DE ESTACA HELICE CONTINUA, PROFUNDIDADE MAXIMA DE 32 M, DIAMETRO MAXIMO DE 1000 MM, POTENCIA INSTALADA DE 350 HP, MESA ROTATIVA COM TORQUE MAXIMO DE 263 KNM</v>
          </cell>
          <cell r="C10034" t="str">
            <v xml:space="preserve">UN    </v>
          </cell>
          <cell r="D10034">
            <v>2938157.87</v>
          </cell>
        </row>
        <row r="10035">
          <cell r="A10035">
            <v>38543</v>
          </cell>
          <cell r="B10035" t="str">
            <v>PERFURATRIZ HIDRAULICA COM TRADO CURTO ACOPLADO, PROFUNDIDADE MAXIMA DE 20 M, DIAMETRO MAXIMO DE 1500 MM, POTENCIA INSTALADA DE 137 HP, MESA ROTATIVA COM TORQUE MAXIMO DE 30 KNM (INCLUI MONTAGEM, NAO INCLUI CAMINHAO)</v>
          </cell>
          <cell r="C10035" t="str">
            <v xml:space="preserve">UN    </v>
          </cell>
          <cell r="D10035">
            <v>719342.12</v>
          </cell>
        </row>
        <row r="10036">
          <cell r="A10036">
            <v>40406</v>
          </cell>
          <cell r="B10036" t="str">
            <v>PERFURATRIZ MANUAL, TORQUE MAXIMO 55 KGF.M, POTENCIA 5 CV, COM DIAMETRO MAXIMO 8 1/2" (INCLUI SUPORTE/CHASSI TIPO MESA)</v>
          </cell>
          <cell r="C10036" t="str">
            <v xml:space="preserve">UN    </v>
          </cell>
          <cell r="D10036">
            <v>36364.86</v>
          </cell>
        </row>
        <row r="10037">
          <cell r="A10037">
            <v>40789</v>
          </cell>
          <cell r="B10037" t="str">
            <v>PERFURATRIZ MANUAL, TORQUE MAXIMO 83 N.M, POTENCIA 5 CV, COM DIAMETRO MAXIMO 4" (NAO INCLUI SUPORTE / CHASSI)</v>
          </cell>
          <cell r="C10037" t="str">
            <v xml:space="preserve">UN    </v>
          </cell>
          <cell r="D10037">
            <v>5240.55</v>
          </cell>
        </row>
        <row r="10038">
          <cell r="A10038">
            <v>40791</v>
          </cell>
          <cell r="B10038" t="str">
            <v>PERFURATRIZ MANUAL, TORQUE MAXIMO 83 N.M, POTENCIA 5 CV, COM DIAMETRO MAXIMO 4", PARA SOLO GRAMPEADO (INCLUI SUPORTE OU CHASSI TIPO MESA)</v>
          </cell>
          <cell r="C10038" t="str">
            <v xml:space="preserve">UN    </v>
          </cell>
          <cell r="D10038">
            <v>16405.2</v>
          </cell>
        </row>
        <row r="10039">
          <cell r="A10039">
            <v>11651</v>
          </cell>
          <cell r="B10039" t="str">
            <v>PERFURATRIZ PNEUMATICA MANUAL DE PESO MEDIO, 18KG, COMPRIMENTO DE CURSO DE 6 M, DIAMETRO DO PISTAO DE 5,5 CM</v>
          </cell>
          <cell r="C10039" t="str">
            <v xml:space="preserve">UN    </v>
          </cell>
          <cell r="D10039">
            <v>8972.23</v>
          </cell>
        </row>
        <row r="10040">
          <cell r="A10040">
            <v>42002</v>
          </cell>
          <cell r="B10040" t="str">
            <v>PERFURATRIZ ROTATIVA SOBRE ESTEIRA, TORQUE MAXIMO 2500 KGM, POTENCIA 110 HP, MOTOR DIESEL  (COLETADO CAIXA)</v>
          </cell>
          <cell r="C10040" t="str">
            <v xml:space="preserve">UN    </v>
          </cell>
          <cell r="D10040">
            <v>616098.79</v>
          </cell>
        </row>
        <row r="10041">
          <cell r="A10041">
            <v>40435</v>
          </cell>
          <cell r="B10041" t="str">
            <v>PERFURATRIZ SOBRE ESTEIRA, TORQUE MAXIMO DE 600 KGF, POTENCIA ENTRE 50 E 60 HP, DIAMETRO MAXIMO DE 10"</v>
          </cell>
          <cell r="C10041" t="str">
            <v xml:space="preserve">UN    </v>
          </cell>
          <cell r="D10041">
            <v>394625</v>
          </cell>
        </row>
        <row r="10042">
          <cell r="A10042">
            <v>39012</v>
          </cell>
          <cell r="B10042" t="str">
            <v>PERFURATRIZ SOBRE ESTEIRA, TORQUE MAXIMO 600 KGF, PESO MEDIO 1000 KG, POTENCIA 20 HP, DIAMETRO MAXIMO 10"</v>
          </cell>
          <cell r="C10042" t="str">
            <v xml:space="preserve">UN    </v>
          </cell>
          <cell r="D10042">
            <v>411736.63</v>
          </cell>
        </row>
        <row r="10043">
          <cell r="A10043">
            <v>5327</v>
          </cell>
          <cell r="B10043" t="str">
            <v>PIGMENTO EM PO PARA ARGAMASSAS, CIMENTOS E OUTROS</v>
          </cell>
          <cell r="C10043" t="str">
            <v xml:space="preserve">KG    </v>
          </cell>
          <cell r="D10043">
            <v>35.1</v>
          </cell>
        </row>
        <row r="10044">
          <cell r="A10044">
            <v>35274</v>
          </cell>
          <cell r="B10044" t="str">
            <v>PILAR DE MADEIRA NAO APARELHADA *10 X 10* CM, MACARANDUBA, ANGELIM OU EQUIVALENTE DA REGIAO</v>
          </cell>
          <cell r="C10044" t="str">
            <v xml:space="preserve">M     </v>
          </cell>
          <cell r="D10044">
            <v>36.69</v>
          </cell>
        </row>
        <row r="10045">
          <cell r="A10045">
            <v>35275</v>
          </cell>
          <cell r="B10045" t="str">
            <v>PILAR DE MADEIRA NAO APARELHADA *15 X 15* CM, MACARANDUBA, ANGELIM OU EQUIVALENTE DA REGIAO</v>
          </cell>
          <cell r="C10045" t="str">
            <v xml:space="preserve">M     </v>
          </cell>
          <cell r="D10045">
            <v>78.36</v>
          </cell>
        </row>
        <row r="10046">
          <cell r="A10046">
            <v>35276</v>
          </cell>
          <cell r="B10046" t="str">
            <v>PILAR DE MADEIRA NAO APARELHADA *20 X 20* CM, MACARANDUBA, ANGELIM OU EQUIVALENTE DA REGIAO</v>
          </cell>
          <cell r="C10046" t="str">
            <v xml:space="preserve">M     </v>
          </cell>
          <cell r="D10046">
            <v>128.12</v>
          </cell>
        </row>
        <row r="10047">
          <cell r="A10047">
            <v>38386</v>
          </cell>
          <cell r="B10047" t="str">
            <v>PINCEL CHATO (TRINCHA) CERDAS GRIS 1.1/2 " (38 MM)</v>
          </cell>
          <cell r="C10047" t="str">
            <v xml:space="preserve">UN    </v>
          </cell>
          <cell r="D10047">
            <v>3.87</v>
          </cell>
        </row>
        <row r="10048">
          <cell r="A10048">
            <v>11091</v>
          </cell>
          <cell r="B10048" t="str">
            <v>PINGADEIRA PLASTICA PARA TELHA DE FIBROCIMENTO CANALETE 49/KALHETA OU CANALETE 90/KALHETAO</v>
          </cell>
          <cell r="C10048" t="str">
            <v xml:space="preserve">UN    </v>
          </cell>
          <cell r="D10048">
            <v>0.91</v>
          </cell>
        </row>
        <row r="10049">
          <cell r="A10049">
            <v>37586</v>
          </cell>
          <cell r="B10049" t="str">
            <v>PINO DE ACO COM ARRUELA CONICA, DIAMETRO ARRUELA = *23* MM E COMP HASTE = *27* MM (ACAO INDIRETA)</v>
          </cell>
          <cell r="C10049" t="str">
            <v xml:space="preserve">CENTO </v>
          </cell>
          <cell r="D10049">
            <v>48.08</v>
          </cell>
        </row>
        <row r="10050">
          <cell r="A10050">
            <v>37395</v>
          </cell>
          <cell r="B10050" t="str">
            <v>PINO DE ACO COM FURO, HASTE = 27 MM (ACAO DIRETA)</v>
          </cell>
          <cell r="C10050" t="str">
            <v xml:space="preserve">CENTO </v>
          </cell>
          <cell r="D10050">
            <v>41.34</v>
          </cell>
        </row>
        <row r="10051">
          <cell r="A10051">
            <v>14147</v>
          </cell>
          <cell r="B10051" t="str">
            <v>PINO DE ACO COM ROSCA 1/4 ", COMPRIMENTO DA HASTE = 30 MM E ROSCA = 20 MM (ACAO DIRETA)</v>
          </cell>
          <cell r="C10051" t="str">
            <v xml:space="preserve">CENTO </v>
          </cell>
          <cell r="D10051">
            <v>54.84</v>
          </cell>
        </row>
        <row r="10052">
          <cell r="A10052">
            <v>37396</v>
          </cell>
          <cell r="B10052" t="str">
            <v>PINO DE ACO LISO 1/4 ", HASTE = *36,5* MM (ACAO DIRETA)</v>
          </cell>
          <cell r="C10052" t="str">
            <v xml:space="preserve">CENTO </v>
          </cell>
          <cell r="D10052">
            <v>33.82</v>
          </cell>
        </row>
        <row r="10053">
          <cell r="A10053">
            <v>37397</v>
          </cell>
          <cell r="B10053" t="str">
            <v>PINO DE ACO LISO 1/4 ", HASTE = *53* MM (ACAO DIRETA)</v>
          </cell>
          <cell r="C10053" t="str">
            <v xml:space="preserve">CENTO </v>
          </cell>
          <cell r="D10053">
            <v>35.43</v>
          </cell>
        </row>
        <row r="10054">
          <cell r="A10054">
            <v>11559</v>
          </cell>
          <cell r="B10054" t="str">
            <v>PINO GUIA, RETO, COM CHAPA DE LATAO CROMADO, 3/4", PARA PORTA / JANELA DE CORRER</v>
          </cell>
          <cell r="C10054" t="str">
            <v xml:space="preserve">UN    </v>
          </cell>
          <cell r="D10054">
            <v>3.71</v>
          </cell>
        </row>
        <row r="10055">
          <cell r="A10055">
            <v>444</v>
          </cell>
          <cell r="B10055" t="str">
            <v>PINO ROSCA EXTERNA, EM ACO GALVANIZADO, PARA ISOLADOR DE 15KV, DIAMETRO 25 MM, COMPRIMENTO *290* MM</v>
          </cell>
          <cell r="C10055" t="str">
            <v xml:space="preserve">UN    </v>
          </cell>
          <cell r="D10055">
            <v>18.309999999999999</v>
          </cell>
        </row>
        <row r="10056">
          <cell r="A10056">
            <v>445</v>
          </cell>
          <cell r="B10056" t="str">
            <v>PINO ROSCA EXTERNA, EM ACO GALVANIZADO, PARA ISOLADOR DE 25KV, DIAMETRO 35MM, COMPRIMENTO *320* MM</v>
          </cell>
          <cell r="C10056" t="str">
            <v xml:space="preserve">UN    </v>
          </cell>
          <cell r="D10056">
            <v>25.06</v>
          </cell>
        </row>
        <row r="10057">
          <cell r="A10057">
            <v>4783</v>
          </cell>
          <cell r="B10057" t="str">
            <v>PINTOR</v>
          </cell>
          <cell r="C10057" t="str">
            <v xml:space="preserve">H     </v>
          </cell>
          <cell r="D10057">
            <v>14.51</v>
          </cell>
        </row>
        <row r="10058">
          <cell r="A10058">
            <v>41079</v>
          </cell>
          <cell r="B10058" t="str">
            <v>PINTOR (MENSALISTA)</v>
          </cell>
          <cell r="C10058" t="str">
            <v xml:space="preserve">MES   </v>
          </cell>
          <cell r="D10058">
            <v>2568.4899999999998</v>
          </cell>
        </row>
        <row r="10059">
          <cell r="A10059">
            <v>12874</v>
          </cell>
          <cell r="B10059" t="str">
            <v>PINTOR DE LETREIROS</v>
          </cell>
          <cell r="C10059" t="str">
            <v xml:space="preserve">H     </v>
          </cell>
          <cell r="D10059">
            <v>14.51</v>
          </cell>
        </row>
        <row r="10060">
          <cell r="A10060">
            <v>41082</v>
          </cell>
          <cell r="B10060" t="str">
            <v>PINTOR DE LETREIROS (MENSALISTA)</v>
          </cell>
          <cell r="C10060" t="str">
            <v xml:space="preserve">MES   </v>
          </cell>
          <cell r="D10060">
            <v>2568.4899999999998</v>
          </cell>
        </row>
        <row r="10061">
          <cell r="A10061">
            <v>4785</v>
          </cell>
          <cell r="B10061" t="str">
            <v>PINTOR PARA TINTA EPOXI</v>
          </cell>
          <cell r="C10061" t="str">
            <v xml:space="preserve">H     </v>
          </cell>
          <cell r="D10061">
            <v>15.6</v>
          </cell>
        </row>
        <row r="10062">
          <cell r="A10062">
            <v>41081</v>
          </cell>
          <cell r="B10062" t="str">
            <v>PINTOR PARA TINTA EPOXI (MENSALISTA)</v>
          </cell>
          <cell r="C10062" t="str">
            <v xml:space="preserve">MES   </v>
          </cell>
          <cell r="D10062">
            <v>2762.66</v>
          </cell>
        </row>
        <row r="10063">
          <cell r="A10063">
            <v>4801</v>
          </cell>
          <cell r="B10063" t="str">
            <v>PISO DE BORRACHA CANELADO EM PLACAS 50 X 50 CM, E = *3,5* MM, PARA COLA</v>
          </cell>
          <cell r="C10063" t="str">
            <v xml:space="preserve">M2    </v>
          </cell>
          <cell r="D10063">
            <v>39.67</v>
          </cell>
        </row>
        <row r="10064">
          <cell r="A10064">
            <v>4794</v>
          </cell>
          <cell r="B10064" t="str">
            <v>PISO DE BORRACHA ESPORTIVO EM PLACAS 50 X 50 CM, E = 15 MM, PARA ARGAMASSA, PRETO</v>
          </cell>
          <cell r="C10064" t="str">
            <v xml:space="preserve">M2    </v>
          </cell>
          <cell r="D10064">
            <v>180.69</v>
          </cell>
        </row>
        <row r="10065">
          <cell r="A10065">
            <v>4796</v>
          </cell>
          <cell r="B10065" t="str">
            <v>PISO DE BORRACHA FRISADO OU PASTILHADO, PRETO, EM PLACAS 50 X 50 CM, E = 7 MM, PARA ARGAMASSA</v>
          </cell>
          <cell r="C10065" t="str">
            <v xml:space="preserve">M2    </v>
          </cell>
          <cell r="D10065">
            <v>109.75</v>
          </cell>
        </row>
        <row r="10066">
          <cell r="A10066">
            <v>4800</v>
          </cell>
          <cell r="B10066" t="str">
            <v>PISO DE BORRACHA PASTILHADO EM PLACAS 50 X 50 CM, E = *3,5* MM, PARA COLA, PRETO</v>
          </cell>
          <cell r="C10066" t="str">
            <v xml:space="preserve">M2    </v>
          </cell>
          <cell r="D10066">
            <v>30.18</v>
          </cell>
        </row>
        <row r="10067">
          <cell r="A10067">
            <v>4795</v>
          </cell>
          <cell r="B10067" t="str">
            <v>PISO DE BORRACHA PASTILHADO EM PLACAS 50 X 50 CM, E = 15 MM, PARA ARGAMASSA, PRETO</v>
          </cell>
          <cell r="C10067" t="str">
            <v xml:space="preserve">M2    </v>
          </cell>
          <cell r="D10067">
            <v>175.89</v>
          </cell>
        </row>
        <row r="10068">
          <cell r="A10068">
            <v>39694</v>
          </cell>
          <cell r="B10068" t="str">
            <v>PISO ELEVADO COM 2 PLACAS DE ACO COM ENCHIMENTO DE CONCRETO CELULAR, INCLUSO BASE/HASTE/CRUZETAS, 60 X 60 CM, H = *28* CM, RESISTENCIA CARGA CONCENTRADA 496 KG (COM COLOCACAO)</v>
          </cell>
          <cell r="C10068" t="str">
            <v xml:space="preserve">M2    </v>
          </cell>
          <cell r="D10068">
            <v>204.81</v>
          </cell>
        </row>
        <row r="10069">
          <cell r="A10069">
            <v>1292</v>
          </cell>
          <cell r="B10069" t="str">
            <v>PISO EM CERAMICA ESMALTADA EXTRA, PEI MAIOR OU IGUAL A 4, FORMATO MAIOR QUE 2025 CM2</v>
          </cell>
          <cell r="C10069" t="str">
            <v xml:space="preserve">M2    </v>
          </cell>
          <cell r="D10069">
            <v>57.32</v>
          </cell>
        </row>
        <row r="10070">
          <cell r="A10070">
            <v>1287</v>
          </cell>
          <cell r="B10070" t="str">
            <v>PISO EM CERAMICA ESMALTADA EXTRA, PEI MAIOR OU IGUAL A 4, FORMATO MENOR OU IGUAL A 2025 CM2</v>
          </cell>
          <cell r="C10070" t="str">
            <v xml:space="preserve">M2    </v>
          </cell>
          <cell r="D10070">
            <v>28.12</v>
          </cell>
        </row>
        <row r="10071">
          <cell r="A10071">
            <v>1297</v>
          </cell>
          <cell r="B10071" t="str">
            <v>PISO EM CERAMICA ESMALTADA, COMERCIAL (PADRAO POPULAR), PEI MAIOR OU IGUAL A 3, FORMATO MENOR OU IGUAL A  2025 CM2</v>
          </cell>
          <cell r="C10071" t="str">
            <v xml:space="preserve">M2    </v>
          </cell>
          <cell r="D10071">
            <v>23.32</v>
          </cell>
        </row>
        <row r="10072">
          <cell r="A10072">
            <v>4786</v>
          </cell>
          <cell r="B10072" t="str">
            <v>PISO EM GRANILITE, MARMORITE OU GRANITINA, AGREGADO COR PRETO, CINZA, PALHA OU BRANCO, E=  *8* MM (INCLUSO EXECUCAO)</v>
          </cell>
          <cell r="C10072" t="str">
            <v xml:space="preserve">M2    </v>
          </cell>
          <cell r="D10072">
            <v>55</v>
          </cell>
        </row>
        <row r="10073">
          <cell r="A10073">
            <v>10840</v>
          </cell>
          <cell r="B10073" t="str">
            <v>PISO EM GRANITO, POLIDO, TIPO AMENDOA/ AMARELO CAPRI/ AMARELO DOURADO CARIOCA OU OUTROS EQUIVALENTES DA REGIAO, FORMATO MENOR OU IGUAL A 3025 CM2, E=  *2* CM</v>
          </cell>
          <cell r="C10073" t="str">
            <v xml:space="preserve">M2    </v>
          </cell>
          <cell r="D10073">
            <v>280</v>
          </cell>
        </row>
        <row r="10074">
          <cell r="A10074">
            <v>10841</v>
          </cell>
          <cell r="B10074" t="str">
            <v>PISO EM GRANITO, POLIDO, TIPO ANDORINHA/ QUARTZ/ CASTELO/ CORUMBA OU OUTROS EQUIVALENTES DA REGIAO, FORMATO MENOR OU IGUAL A 3025 CM2, E=  *2* CM</v>
          </cell>
          <cell r="C10074" t="str">
            <v xml:space="preserve">M2    </v>
          </cell>
          <cell r="D10074">
            <v>211.32</v>
          </cell>
        </row>
        <row r="10075">
          <cell r="A10075">
            <v>25980</v>
          </cell>
          <cell r="B10075" t="str">
            <v>PISO EM GRANITO, POLIDO, TIPO MARFIM, DALLAS, CARAVELAS OU OUTROS EQUIVALENTES DA REGIAO, FORMATO MENOR OU IGUAL A 3025 CM2, E=  *2* CM</v>
          </cell>
          <cell r="C10075" t="str">
            <v xml:space="preserve">M2    </v>
          </cell>
          <cell r="D10075">
            <v>270.02</v>
          </cell>
        </row>
        <row r="10076">
          <cell r="A10076">
            <v>10842</v>
          </cell>
          <cell r="B10076" t="str">
            <v>PISO EM GRANITO, POLIDO, TIPO PRETO SAO GABRIEL/ TIJUCA OU OUTROS EQUIVALENTES DA REGIAO, FORMATO MENOR OU IGUAL A 3025 CM2, E=  *2* CM</v>
          </cell>
          <cell r="C10076" t="str">
            <v xml:space="preserve">M2    </v>
          </cell>
          <cell r="D10076">
            <v>305.24</v>
          </cell>
        </row>
        <row r="10077">
          <cell r="A10077">
            <v>21108</v>
          </cell>
          <cell r="B10077" t="str">
            <v>PISO EM PORCELANATO RETIFICADO EXTRA, FORMATO MENOR OU IGUAL A 2025 CM2</v>
          </cell>
          <cell r="C10077" t="str">
            <v xml:space="preserve">M2    </v>
          </cell>
          <cell r="D10077">
            <v>76.400000000000006</v>
          </cell>
        </row>
        <row r="10078">
          <cell r="A10078">
            <v>38180</v>
          </cell>
          <cell r="B10078" t="str">
            <v>PISO EM REGUA VINILICA SEMIFLEXIVEL, ENCAIXE CLICADO, E = 4 MM (SEM COLOCACAO)</v>
          </cell>
          <cell r="C10078" t="str">
            <v xml:space="preserve">M2    </v>
          </cell>
          <cell r="D10078">
            <v>88.36</v>
          </cell>
        </row>
        <row r="10079">
          <cell r="A10079">
            <v>40648</v>
          </cell>
          <cell r="B10079" t="str">
            <v>PISO EPOXI AUTONIVELANTE, ESPESSURA *4* MM (INCLUSO EXECUCAO)</v>
          </cell>
          <cell r="C10079" t="str">
            <v xml:space="preserve">M2    </v>
          </cell>
          <cell r="D10079">
            <v>105.6</v>
          </cell>
        </row>
        <row r="10080">
          <cell r="A10080">
            <v>40649</v>
          </cell>
          <cell r="B10080" t="str">
            <v>PISO EPOXI MULTILAYER, ESPESSURA *2* MM (INCLUSO EXECUCAO)</v>
          </cell>
          <cell r="C10080" t="str">
            <v xml:space="preserve">M2    </v>
          </cell>
          <cell r="D10080">
            <v>61.51</v>
          </cell>
        </row>
        <row r="10081">
          <cell r="A10081">
            <v>40650</v>
          </cell>
          <cell r="B10081" t="str">
            <v>PISO FULGET (GRANITO LAVADO) EM PLACAS DE *40 X 40* CM (SEM COLOCACAO)</v>
          </cell>
          <cell r="C10081" t="str">
            <v xml:space="preserve">M2    </v>
          </cell>
          <cell r="D10081">
            <v>79.2</v>
          </cell>
        </row>
        <row r="10082">
          <cell r="A10082">
            <v>40651</v>
          </cell>
          <cell r="B10082" t="str">
            <v>PISO FULGET (GRANITO LAVADO) EM PLACAS DE *75 X 75* CM (SEM COLOCACAO)</v>
          </cell>
          <cell r="C10082" t="str">
            <v xml:space="preserve">M2    </v>
          </cell>
          <cell r="D10082">
            <v>146.08000000000001</v>
          </cell>
        </row>
        <row r="10083">
          <cell r="A10083">
            <v>40652</v>
          </cell>
          <cell r="B10083" t="str">
            <v>PISO FULGET (GRANITO LAVADO) MOLDADO IN LOCO (INCLUSO EXECUCAO)</v>
          </cell>
          <cell r="C10083" t="str">
            <v xml:space="preserve">M2    </v>
          </cell>
          <cell r="D10083">
            <v>78.319999999999993</v>
          </cell>
        </row>
        <row r="10084">
          <cell r="A10084">
            <v>40647</v>
          </cell>
          <cell r="B10084" t="str">
            <v>PISO INDUSTRIAL EM CONCRETO ARMADO DE ACABAMENTO POLIDO, ESPESSURA 12 CM (CIMENTO QUEIMADO) (INCLUSO EXECUCAO)</v>
          </cell>
          <cell r="C10084" t="str">
            <v xml:space="preserve">M2    </v>
          </cell>
          <cell r="D10084">
            <v>86.24</v>
          </cell>
        </row>
        <row r="10085">
          <cell r="A10085">
            <v>40653</v>
          </cell>
          <cell r="B10085" t="str">
            <v>PISO KORODUR (INCLUSO EXECUCAO)</v>
          </cell>
          <cell r="C10085" t="str">
            <v xml:space="preserve">M2    </v>
          </cell>
          <cell r="D10085">
            <v>66</v>
          </cell>
        </row>
        <row r="10086">
          <cell r="A10086">
            <v>36178</v>
          </cell>
          <cell r="B10086" t="str">
            <v>PISO PODOTATIL DE CONCRETO - DIRECIONAL E ALERTA, *40 X 40 X 2,5* CM</v>
          </cell>
          <cell r="C10086" t="str">
            <v xml:space="preserve">UN    </v>
          </cell>
          <cell r="D10086">
            <v>7.56</v>
          </cell>
        </row>
        <row r="10087">
          <cell r="A10087">
            <v>38195</v>
          </cell>
          <cell r="B10087" t="str">
            <v>PISO PORCELANATO, BORDA RETA, EXTRA, FORMATO MAIOR QUE 2025 CM2</v>
          </cell>
          <cell r="C10087" t="str">
            <v xml:space="preserve">M2    </v>
          </cell>
          <cell r="D10087">
            <v>90.23</v>
          </cell>
        </row>
        <row r="10088">
          <cell r="A10088">
            <v>38181</v>
          </cell>
          <cell r="B10088" t="str">
            <v>PISO TATIL ALERTA OU DIRECIONAL, DE BORRACHA, COLORIDO, 25 X 25 CM, E = 5 MM, PARA COLA</v>
          </cell>
          <cell r="C10088" t="str">
            <v xml:space="preserve">M2    </v>
          </cell>
          <cell r="D10088">
            <v>120.63</v>
          </cell>
        </row>
        <row r="10089">
          <cell r="A10089">
            <v>38182</v>
          </cell>
          <cell r="B10089" t="str">
            <v>PISO TATIL DE ALERTA OU DIRECIONAL DE BORRACHA, PRETO, 25 X 25 CM, E = 5 MM, PARA COLA</v>
          </cell>
          <cell r="C10089" t="str">
            <v xml:space="preserve">M2    </v>
          </cell>
          <cell r="D10089">
            <v>114.9</v>
          </cell>
        </row>
        <row r="10090">
          <cell r="A10090">
            <v>38186</v>
          </cell>
          <cell r="B10090" t="str">
            <v>PISO TATIL DE ALERTA OU DIRECIONAL, DE BORRACHA, COLORIDO, 25 X 25 CM, E = 12 MM, PARA ARGAMASSA</v>
          </cell>
          <cell r="C10090" t="str">
            <v xml:space="preserve">M2    </v>
          </cell>
          <cell r="D10090">
            <v>298.67</v>
          </cell>
        </row>
        <row r="10091">
          <cell r="A10091">
            <v>38185</v>
          </cell>
          <cell r="B10091" t="str">
            <v>PISO TATIL DE ALERTA OU DIRECIONAL, DE BORRACHA, PRETO, 25 X 25 CM, E = 12 MM, PARA ARGAMASSA</v>
          </cell>
          <cell r="C10091" t="str">
            <v xml:space="preserve">M2    </v>
          </cell>
          <cell r="D10091">
            <v>265.92</v>
          </cell>
        </row>
        <row r="10092">
          <cell r="A10092">
            <v>40654</v>
          </cell>
          <cell r="B10092" t="str">
            <v>PISO URETANO, VERSAO REVESTIMENTO AUTONIVELANTE, ESPESSURA VARIÁVEL DE 3 A 4 MM (INCLUSO EXECUCAO)</v>
          </cell>
          <cell r="C10092" t="str">
            <v xml:space="preserve">M2    </v>
          </cell>
          <cell r="D10092">
            <v>102.52</v>
          </cell>
        </row>
        <row r="10093">
          <cell r="A10093">
            <v>25981</v>
          </cell>
          <cell r="B10093" t="str">
            <v>PISO/ REVESTIMENTO EM GRANITO, POLIDO, TIPO ANDORINHA/ QUARTZ/ CASTELO/ CORUMBA OU OUTROS EQUIVALENTES DA REGIAO, FORMATO MAIOR OU IGUAL A 3025 CM2, E = *2* CM</v>
          </cell>
          <cell r="C10093" t="str">
            <v xml:space="preserve">M2    </v>
          </cell>
          <cell r="D10093">
            <v>223.06</v>
          </cell>
        </row>
        <row r="10094">
          <cell r="A10094">
            <v>4822</v>
          </cell>
          <cell r="B10094" t="str">
            <v>PISO/ REVESTIMENTO EM MARMORE, POLIDO, BRANCO COMUM, FORMATO MAIOR OU IGUAL A 3025 CM2, E = *2* CM</v>
          </cell>
          <cell r="C10094" t="str">
            <v xml:space="preserve">M2    </v>
          </cell>
          <cell r="D10094">
            <v>267.54000000000002</v>
          </cell>
        </row>
        <row r="10095">
          <cell r="A10095">
            <v>4818</v>
          </cell>
          <cell r="B10095" t="str">
            <v>PISO/ REVESTIMENTO EM MARMORE, POLIDO, BRANCO COMUM, FORMATO MENOR OU IGUAL A 3025 CM2, E = *2* CM</v>
          </cell>
          <cell r="C10095" t="str">
            <v xml:space="preserve">M2    </v>
          </cell>
          <cell r="D10095">
            <v>275</v>
          </cell>
        </row>
        <row r="10096">
          <cell r="A10096">
            <v>39567</v>
          </cell>
          <cell r="B10096" t="str">
            <v>PLACA / CHAPA DE GESSO ACARTONADO, ACABAMENTO VINILICO LISO EM UMA DAS FACES, COR BRANCA, BORDA QUADRADA, E = 9,5 MM, 625 X 1250 MM (L X C), PARA FORRO REMOVIVEL</v>
          </cell>
          <cell r="C10096" t="str">
            <v xml:space="preserve">M2    </v>
          </cell>
          <cell r="D10096">
            <v>48.75</v>
          </cell>
        </row>
        <row r="10097">
          <cell r="A10097">
            <v>39566</v>
          </cell>
          <cell r="B10097" t="str">
            <v>PLACA / CHAPA DE GESSO ACARTONADO, ACABAMENTO VINILICO LISO EM UMA DAS FACES, COR BRANCA, BORDA QUADRADA, E = 9,5 MM, 625 X 625 MM (L X C), PARA FORRO REMOVIVEL</v>
          </cell>
          <cell r="C10097" t="str">
            <v xml:space="preserve">M2    </v>
          </cell>
          <cell r="D10097">
            <v>56.31</v>
          </cell>
        </row>
        <row r="10098">
          <cell r="A10098">
            <v>11062</v>
          </cell>
          <cell r="B10098" t="str">
            <v>PLACA CIMENTICIA LISA E = 10 MM, DE 1,20 X 3,00 M (SEM AMIANTO)</v>
          </cell>
          <cell r="C10098" t="str">
            <v xml:space="preserve">M2    </v>
          </cell>
          <cell r="D10098">
            <v>41.37</v>
          </cell>
        </row>
        <row r="10099">
          <cell r="A10099">
            <v>11063</v>
          </cell>
          <cell r="B10099" t="str">
            <v>PLACA CIMENTICIA LISA E = 6 MM, DE 1,20 X 3,00 M (SEM AMIANTO)</v>
          </cell>
          <cell r="C10099" t="str">
            <v xml:space="preserve">M2    </v>
          </cell>
          <cell r="D10099">
            <v>40.06</v>
          </cell>
        </row>
        <row r="10100">
          <cell r="A10100">
            <v>13521</v>
          </cell>
          <cell r="B10100" t="str">
            <v>PLACA DE ACO ESMALTADA PARA  IDENTIFICACAO DE RUA, *45 CM X 20* CM</v>
          </cell>
          <cell r="C10100" t="str">
            <v xml:space="preserve">UN    </v>
          </cell>
          <cell r="D10100">
            <v>79.2</v>
          </cell>
        </row>
        <row r="10101">
          <cell r="A10101">
            <v>10851</v>
          </cell>
          <cell r="B10101" t="str">
            <v>PLACA DE ACRILICO TRANSPARENTE ADESIVADA PARA SINALIZACAO DE PORTAS, BORDA POLIDA, DE *25 X 8*, E = 6 MM (NAO INCLUI ACESSORIOS PARA FIXACAO)</v>
          </cell>
          <cell r="C10101" t="str">
            <v xml:space="preserve">UN    </v>
          </cell>
          <cell r="D10101">
            <v>43.79</v>
          </cell>
        </row>
        <row r="10102">
          <cell r="A10102">
            <v>39515</v>
          </cell>
          <cell r="B10102" t="str">
            <v>PLACA DE FIBRA MINERAL PARA FORRO, DE 1250 X 625 MM, E = 15 MM, BORDA RETA, COM PINTURA ANTIMOFO (NAO INCLUI PERFIS)</v>
          </cell>
          <cell r="C10102" t="str">
            <v xml:space="preserve">UN    </v>
          </cell>
          <cell r="D10102">
            <v>38.89</v>
          </cell>
        </row>
        <row r="10103">
          <cell r="A10103">
            <v>39516</v>
          </cell>
          <cell r="B10103" t="str">
            <v>PLACA DE FIBRA MINERAL PARA FORRO, DE 625 X 625 MM, E = 15 MM, BORDA REBAIXADA PARA PERFIL 24 MM, COM PINTURA ANTIMOFO (NAO INCLUI PERFIS)</v>
          </cell>
          <cell r="C10103" t="str">
            <v xml:space="preserve">UN    </v>
          </cell>
          <cell r="D10103">
            <v>32.79</v>
          </cell>
        </row>
        <row r="10104">
          <cell r="A10104">
            <v>39514</v>
          </cell>
          <cell r="B10104" t="str">
            <v>PLACA DE FIBRA MINERAL PARA FORRO, DE 625 X 625 MM, E = 15 MM, BORDA RETA, COM PINTURA ANTIMOFO (NAO INCLUI PERFIS)</v>
          </cell>
          <cell r="C10104" t="str">
            <v xml:space="preserve">UN    </v>
          </cell>
          <cell r="D10104">
            <v>20.399999999999999</v>
          </cell>
        </row>
        <row r="10105">
          <cell r="A10105">
            <v>4812</v>
          </cell>
          <cell r="B10105" t="str">
            <v>PLACA DE GESSO PARA FORRO, DE  *60 X 60* CM E ESPESSURA DE 12 MM (30 MM NAS BORDAS) SEM COLOCACAO</v>
          </cell>
          <cell r="C10105" t="str">
            <v xml:space="preserve">M2    </v>
          </cell>
          <cell r="D10105">
            <v>13.47</v>
          </cell>
        </row>
        <row r="10106">
          <cell r="A10106">
            <v>10849</v>
          </cell>
          <cell r="B10106" t="str">
            <v>PLACA DE INAUGURACAO EM BRONZE *35X 50*CM</v>
          </cell>
          <cell r="C10106" t="str">
            <v xml:space="preserve">UN    </v>
          </cell>
          <cell r="D10106">
            <v>1152.01</v>
          </cell>
        </row>
        <row r="10107">
          <cell r="A10107">
            <v>10848</v>
          </cell>
          <cell r="B10107" t="str">
            <v>PLACA DE INAUGURACAO METALICA, *40* CM X *60* CM</v>
          </cell>
          <cell r="C10107" t="str">
            <v xml:space="preserve">UN    </v>
          </cell>
          <cell r="D10107">
            <v>723.6</v>
          </cell>
        </row>
        <row r="10108">
          <cell r="A10108">
            <v>4813</v>
          </cell>
          <cell r="B10108" t="str">
            <v>PLACA DE OBRA (PARA CONSTRUCAO CIVIL) EM CHAPA GALVANIZADA *N. 22*, DE *2,0 X 1,125* M</v>
          </cell>
          <cell r="C10108" t="str">
            <v xml:space="preserve">M2    </v>
          </cell>
          <cell r="D10108">
            <v>240</v>
          </cell>
        </row>
        <row r="10109">
          <cell r="A10109">
            <v>37560</v>
          </cell>
          <cell r="B10109" t="str">
            <v>PLACA DE SINALIZACAO DE SEGURANCA CONTRA INCENDIO - ALERTA, TRIANGULAR, BASE DE *30* CM, EM PVC *2* MM ANTI-CHAMAS (SIMBOLOS, CORES E PICTOGRAMAS CONFORME NBR 13434)</v>
          </cell>
          <cell r="C10109" t="str">
            <v xml:space="preserve">UN    </v>
          </cell>
          <cell r="D10109">
            <v>19.68</v>
          </cell>
        </row>
        <row r="10110">
          <cell r="A10110">
            <v>37557</v>
          </cell>
          <cell r="B10110" t="str">
            <v>PLACA DE SINALIZACAO DE SEGURANCA CONTRA INCENDIO, FOTOLUMINESCENTE, QUADRADA, *14 X 14* CM, EM PVC *2* MM ANTI-CHAMAS (SIMBOLOS, CORES E PICTOGRAMAS CONFORME NBR 13434)</v>
          </cell>
          <cell r="C10110" t="str">
            <v xml:space="preserve">UN    </v>
          </cell>
          <cell r="D10110">
            <v>5.97</v>
          </cell>
        </row>
        <row r="10111">
          <cell r="A10111">
            <v>37556</v>
          </cell>
          <cell r="B10111" t="str">
            <v>PLACA DE SINALIZACAO DE SEGURANCA CONTRA INCENDIO, FOTOLUMINESCENTE, QUADRADA, *20 X 20* CM, EM PVC *2* MM ANTI-CHAMAS (SIMBOLOS, CORES E PICTOGRAMAS CONFORME NBR 13434)</v>
          </cell>
          <cell r="C10111" t="str">
            <v xml:space="preserve">UN    </v>
          </cell>
          <cell r="D10111">
            <v>11.56</v>
          </cell>
        </row>
        <row r="10112">
          <cell r="A10112">
            <v>37559</v>
          </cell>
          <cell r="B10112" t="str">
            <v>PLACA DE SINALIZACAO DE SEGURANCA CONTRA INCENDIO, FOTOLUMINESCENTE, RETANGULAR, *12 X 40* CM, EM PVC *2* MM ANTI-CHAMAS (SIMBOLOS, CORES E PICTOGRAMAS CONFORME NBR 13434)</v>
          </cell>
          <cell r="C10112" t="str">
            <v xml:space="preserve">UN    </v>
          </cell>
          <cell r="D10112">
            <v>14.18</v>
          </cell>
        </row>
        <row r="10113">
          <cell r="A10113">
            <v>37539</v>
          </cell>
          <cell r="B10113" t="str">
            <v>PLACA DE SINALIZACAO DE SEGURANCA CONTRA INCENDIO, FOTOLUMINESCENTE, RETANGULAR, *13 X 26* CM, EM PVC *2* MM ANTI-CHAMAS (SIMBOLOS, CORES E PICTOGRAMAS CONFORME NBR 13434)</v>
          </cell>
          <cell r="C10113" t="str">
            <v xml:space="preserve">UN    </v>
          </cell>
          <cell r="D10113">
            <v>10</v>
          </cell>
        </row>
        <row r="10114">
          <cell r="A10114">
            <v>37558</v>
          </cell>
          <cell r="B10114" t="str">
            <v>PLACA DE SINALIZACAO DE SEGURANCA CONTRA INCENDIO, FOTOLUMINESCENTE, RETANGULAR, *20 X 40* CM, EM PVC *2* MM ANTI-CHAMAS (SIMBOLOS, CORES E PICTOGRAMAS CONFORME NBR 13434)</v>
          </cell>
          <cell r="C10114" t="str">
            <v xml:space="preserve">UN    </v>
          </cell>
          <cell r="D10114">
            <v>18.64</v>
          </cell>
        </row>
        <row r="10115">
          <cell r="A10115">
            <v>34723</v>
          </cell>
          <cell r="B10115" t="str">
            <v>PLACA DE SINALIZACAO EM CHAPA DE ACO NUM 16 COM PINTURA REFLETIVA</v>
          </cell>
          <cell r="C10115" t="str">
            <v xml:space="preserve">M2    </v>
          </cell>
          <cell r="D10115">
            <v>554.4</v>
          </cell>
        </row>
        <row r="10116">
          <cell r="A10116">
            <v>34721</v>
          </cell>
          <cell r="B10116" t="str">
            <v>PLACA DE SINALIZACAO EM CHAPA DE ALUMINIO COM PINTURA REFLETIVA, E = 2 MM</v>
          </cell>
          <cell r="C10116" t="str">
            <v xml:space="preserve">M2    </v>
          </cell>
          <cell r="D10116">
            <v>691.2</v>
          </cell>
        </row>
        <row r="10117">
          <cell r="A10117">
            <v>4309</v>
          </cell>
          <cell r="B10117" t="str">
            <v>PLACA DE VENTILACAO PARA TELHA DE FIBROCIMENTO CANALETE 49 KALHETA</v>
          </cell>
          <cell r="C10117" t="str">
            <v xml:space="preserve">UN    </v>
          </cell>
          <cell r="D10117">
            <v>4.0999999999999996</v>
          </cell>
        </row>
        <row r="10118">
          <cell r="A10118">
            <v>4307</v>
          </cell>
          <cell r="B10118" t="str">
            <v>PLACA DE VENTILACAO PARA TELHA DE FIBROCIMENTO, CANALETE 90 OU KALHETAO</v>
          </cell>
          <cell r="C10118" t="str">
            <v xml:space="preserve">UN    </v>
          </cell>
          <cell r="D10118">
            <v>7.02</v>
          </cell>
        </row>
        <row r="10119">
          <cell r="A10119">
            <v>10850</v>
          </cell>
          <cell r="B10119" t="str">
            <v>PLACA NUMERACAO RESIDENCIAL EM CHAPA GALVANIZADA ESMALTADA 12 X 18 CM</v>
          </cell>
          <cell r="C10119" t="str">
            <v xml:space="preserve">UN    </v>
          </cell>
          <cell r="D10119">
            <v>36</v>
          </cell>
        </row>
        <row r="10120">
          <cell r="A10120">
            <v>42438</v>
          </cell>
          <cell r="B10120" t="str">
            <v>PLACA ORIENTATIVA SOBRE EXERCÍCIOS, 2,00M X 1,00M, EM TUBO DE ACO CARBONO, PINTURA NO PROCESSO ELETROSTATICO - PARA ACADEMIA AO AR LIVRE / ACADEMIA DA TERCEIRA IDADE - ATI</v>
          </cell>
          <cell r="C10120" t="str">
            <v xml:space="preserve">UN    </v>
          </cell>
          <cell r="D10120">
            <v>1187.6099999999999</v>
          </cell>
        </row>
        <row r="10121">
          <cell r="A10121">
            <v>4792</v>
          </cell>
          <cell r="B10121" t="str">
            <v>PLACA VINILICA SEMIFLEXIVEL PARA PISOS, E = 3,2 MM, 30 X 30 CM (SEM COLOCACAO)</v>
          </cell>
          <cell r="C10121" t="str">
            <v xml:space="preserve">M2    </v>
          </cell>
          <cell r="D10121">
            <v>84.82</v>
          </cell>
        </row>
        <row r="10122">
          <cell r="A10122">
            <v>4790</v>
          </cell>
          <cell r="B10122" t="str">
            <v>PLACA VINILICA SEMIFLEXIVEL PARA REVESTIMENTO DE PISOS E PAREDES, E = 2 MM (SEM COLOCACAO)</v>
          </cell>
          <cell r="C10122" t="str">
            <v xml:space="preserve">M2    </v>
          </cell>
          <cell r="D10122">
            <v>51</v>
          </cell>
        </row>
        <row r="10123">
          <cell r="A10123">
            <v>40671</v>
          </cell>
          <cell r="B10123" t="str">
            <v>PLACA/PISO DE CONCRETO POROSO/ PAVIMENTO PERMEAVEL/BLOCO DRENANTE DE CONCRETO, 40 CM X 40 CM, E = 6 CM, COR NATURAL</v>
          </cell>
          <cell r="C10123" t="str">
            <v xml:space="preserve">M2    </v>
          </cell>
          <cell r="D10123">
            <v>43.13</v>
          </cell>
        </row>
        <row r="10124">
          <cell r="A10124">
            <v>7552</v>
          </cell>
          <cell r="B10124" t="str">
            <v>PLACA/TAMPA CEGA EM LATAO ESCOVADO PARA CONDULETE EM LIGA DE ALUMINIO 4 X 4"</v>
          </cell>
          <cell r="C10124" t="str">
            <v xml:space="preserve">UN    </v>
          </cell>
          <cell r="D10124">
            <v>14.62</v>
          </cell>
        </row>
        <row r="10125">
          <cell r="A10125">
            <v>4893</v>
          </cell>
          <cell r="B10125" t="str">
            <v>PLUG OU BUJAO DE FERRO GALVANIZADO, DE 1 1/2"</v>
          </cell>
          <cell r="C10125" t="str">
            <v xml:space="preserve">UN    </v>
          </cell>
          <cell r="D10125">
            <v>8.3800000000000008</v>
          </cell>
        </row>
        <row r="10126">
          <cell r="A10126">
            <v>4894</v>
          </cell>
          <cell r="B10126" t="str">
            <v>PLUG OU BUJAO DE FERRO GALVANIZADO, DE 1 1/4"</v>
          </cell>
          <cell r="C10126" t="str">
            <v xml:space="preserve">UN    </v>
          </cell>
          <cell r="D10126">
            <v>7.19</v>
          </cell>
        </row>
        <row r="10127">
          <cell r="A10127">
            <v>4888</v>
          </cell>
          <cell r="B10127" t="str">
            <v>PLUG OU BUJAO DE FERRO GALVANIZADO, DE 1/2"</v>
          </cell>
          <cell r="C10127" t="str">
            <v xml:space="preserve">UN    </v>
          </cell>
          <cell r="D10127">
            <v>2.4500000000000002</v>
          </cell>
        </row>
        <row r="10128">
          <cell r="A10128">
            <v>4890</v>
          </cell>
          <cell r="B10128" t="str">
            <v>PLUG OU BUJAO DE FERRO GALVANIZADO, DE 1"</v>
          </cell>
          <cell r="C10128" t="str">
            <v xml:space="preserve">UN    </v>
          </cell>
          <cell r="D10128">
            <v>4.5999999999999996</v>
          </cell>
        </row>
        <row r="10129">
          <cell r="A10129">
            <v>12411</v>
          </cell>
          <cell r="B10129" t="str">
            <v>PLUG OU BUJAO DE FERRO GALVANIZADO, DE 2 1/2"</v>
          </cell>
          <cell r="C10129" t="str">
            <v xml:space="preserve">UN    </v>
          </cell>
          <cell r="D10129">
            <v>24.79</v>
          </cell>
        </row>
        <row r="10130">
          <cell r="A10130">
            <v>4891</v>
          </cell>
          <cell r="B10130" t="str">
            <v>PLUG OU BUJAO DE FERRO GALVANIZADO, DE 2"</v>
          </cell>
          <cell r="C10130" t="str">
            <v xml:space="preserve">UN    </v>
          </cell>
          <cell r="D10130">
            <v>12.39</v>
          </cell>
        </row>
        <row r="10131">
          <cell r="A10131">
            <v>4889</v>
          </cell>
          <cell r="B10131" t="str">
            <v>PLUG OU BUJAO DE FERRO GALVANIZADO, DE 3/4"</v>
          </cell>
          <cell r="C10131" t="str">
            <v xml:space="preserve">UN    </v>
          </cell>
          <cell r="D10131">
            <v>3.31</v>
          </cell>
        </row>
        <row r="10132">
          <cell r="A10132">
            <v>4892</v>
          </cell>
          <cell r="B10132" t="str">
            <v>PLUG OU BUJAO DE FERRO GALVANIZADO, DE 3"</v>
          </cell>
          <cell r="C10132" t="str">
            <v xml:space="preserve">UN    </v>
          </cell>
          <cell r="D10132">
            <v>34.71</v>
          </cell>
        </row>
        <row r="10133">
          <cell r="A10133">
            <v>12412</v>
          </cell>
          <cell r="B10133" t="str">
            <v>PLUG OU BUJAO DE FERRO GALVANIZADO, DE 4"</v>
          </cell>
          <cell r="C10133" t="str">
            <v xml:space="preserve">UN    </v>
          </cell>
          <cell r="D10133">
            <v>64.510000000000005</v>
          </cell>
        </row>
        <row r="10134">
          <cell r="A10134">
            <v>11073</v>
          </cell>
          <cell r="B10134" t="str">
            <v>PLUG PVC P/ ESG PREDIAL  75MM</v>
          </cell>
          <cell r="C10134" t="str">
            <v xml:space="preserve">UN    </v>
          </cell>
          <cell r="D10134">
            <v>3.08</v>
          </cell>
        </row>
        <row r="10135">
          <cell r="A10135">
            <v>11071</v>
          </cell>
          <cell r="B10135" t="str">
            <v>PLUG PVC P/ ESG PREDIAL 100MM</v>
          </cell>
          <cell r="C10135" t="str">
            <v xml:space="preserve">UN    </v>
          </cell>
          <cell r="D10135">
            <v>4.99</v>
          </cell>
        </row>
        <row r="10136">
          <cell r="A10136">
            <v>11072</v>
          </cell>
          <cell r="B10136" t="str">
            <v>PLUG PVC P/ ESG PREDIAL 50MM</v>
          </cell>
          <cell r="C10136" t="str">
            <v xml:space="preserve">UN    </v>
          </cell>
          <cell r="D10136">
            <v>1.74</v>
          </cell>
        </row>
        <row r="10137">
          <cell r="A10137">
            <v>4895</v>
          </cell>
          <cell r="B10137" t="str">
            <v>PLUG PVC ROSCAVEL,  1/2",  AGUA FRIA PREDIAL (NBR 5648)</v>
          </cell>
          <cell r="C10137" t="str">
            <v xml:space="preserve">UN    </v>
          </cell>
          <cell r="D10137">
            <v>0.36</v>
          </cell>
        </row>
        <row r="10138">
          <cell r="A10138">
            <v>4907</v>
          </cell>
          <cell r="B10138" t="str">
            <v>PLUG PVC,  JE, DN 100 MM, PARA REDE COLETORA ESGOTO (NBR 10569)</v>
          </cell>
          <cell r="C10138" t="str">
            <v xml:space="preserve">UN    </v>
          </cell>
          <cell r="D10138">
            <v>13.69</v>
          </cell>
        </row>
        <row r="10139">
          <cell r="A10139">
            <v>4902</v>
          </cell>
          <cell r="B10139" t="str">
            <v>PLUG PVC, JE, DN 150 MM, PARA REDE COLETORA ESGOTO (NBR 10569)</v>
          </cell>
          <cell r="C10139" t="str">
            <v xml:space="preserve">UN    </v>
          </cell>
          <cell r="D10139">
            <v>30.98</v>
          </cell>
        </row>
        <row r="10140">
          <cell r="A10140">
            <v>4908</v>
          </cell>
          <cell r="B10140" t="str">
            <v>PLUG PVC, JE, DN 200 MM, PARA REDE COLETORA ESGOTO (NBR 10569)</v>
          </cell>
          <cell r="C10140" t="str">
            <v xml:space="preserve">UN    </v>
          </cell>
          <cell r="D10140">
            <v>62.92</v>
          </cell>
        </row>
        <row r="10141">
          <cell r="A10141">
            <v>4909</v>
          </cell>
          <cell r="B10141" t="str">
            <v>PLUG PVC, JE, DN 250 MM, PARA REDE COLETORA ESGOTO (NBR 10569)</v>
          </cell>
          <cell r="C10141" t="str">
            <v xml:space="preserve">UN    </v>
          </cell>
          <cell r="D10141">
            <v>121.51</v>
          </cell>
        </row>
        <row r="10142">
          <cell r="A10142">
            <v>4903</v>
          </cell>
          <cell r="B10142" t="str">
            <v>PLUG PVC, JE, DN 350 MM, PARA REDE COLETORA ESGOTO (NBR 10569)</v>
          </cell>
          <cell r="C10142" t="str">
            <v xml:space="preserve">UN    </v>
          </cell>
          <cell r="D10142">
            <v>357.29</v>
          </cell>
        </row>
        <row r="10143">
          <cell r="A10143">
            <v>4897</v>
          </cell>
          <cell r="B10143" t="str">
            <v>PLUG PVC, ROSCAVEL 1", PARA AGUA FRIA PREDIAL</v>
          </cell>
          <cell r="C10143" t="str">
            <v xml:space="preserve">UN    </v>
          </cell>
          <cell r="D10143">
            <v>1.55</v>
          </cell>
        </row>
        <row r="10144">
          <cell r="A10144">
            <v>4896</v>
          </cell>
          <cell r="B10144" t="str">
            <v>PLUG PVC, ROSCAVEL 3/4", PARA  AGUA FRIA PREDIAL</v>
          </cell>
          <cell r="C10144" t="str">
            <v xml:space="preserve">UN    </v>
          </cell>
          <cell r="D10144">
            <v>0.55000000000000004</v>
          </cell>
        </row>
        <row r="10145">
          <cell r="A10145">
            <v>4900</v>
          </cell>
          <cell r="B10145" t="str">
            <v>PLUG PVC, ROSCAVEL, 1 1/2",  AGUA FRIA PREDIAL</v>
          </cell>
          <cell r="C10145" t="str">
            <v xml:space="preserve">UN    </v>
          </cell>
          <cell r="D10145">
            <v>4.6100000000000003</v>
          </cell>
        </row>
        <row r="10146">
          <cell r="A10146">
            <v>4898</v>
          </cell>
          <cell r="B10146" t="str">
            <v>PLUG PVC, ROSCAVEL, 1 1/4",  AGUA FRIA PREDIAL</v>
          </cell>
          <cell r="C10146" t="str">
            <v xml:space="preserve">UN    </v>
          </cell>
          <cell r="D10146">
            <v>1.72</v>
          </cell>
        </row>
        <row r="10147">
          <cell r="A10147">
            <v>4899</v>
          </cell>
          <cell r="B10147" t="str">
            <v>PLUG PVC, ROSCAVEL, 2",  AGUA FRIA PREDIAL</v>
          </cell>
          <cell r="C10147" t="str">
            <v xml:space="preserve">UN    </v>
          </cell>
          <cell r="D10147">
            <v>6.33</v>
          </cell>
        </row>
        <row r="10148">
          <cell r="A10148">
            <v>11096</v>
          </cell>
          <cell r="B10148" t="str">
            <v>PO DE MARMORE (POSTO PEDREIRA/FORNECEDOR, SEM FRETE)</v>
          </cell>
          <cell r="C10148" t="str">
            <v xml:space="preserve">KG    </v>
          </cell>
          <cell r="D10148">
            <v>0.36</v>
          </cell>
        </row>
        <row r="10149">
          <cell r="A10149">
            <v>4741</v>
          </cell>
          <cell r="B10149" t="str">
            <v>PO DE PEDRA (POSTO PEDREIRA/FORNECEDOR, SEM FRETE)</v>
          </cell>
          <cell r="C10149" t="str">
            <v xml:space="preserve">M3    </v>
          </cell>
          <cell r="D10149">
            <v>67.260000000000005</v>
          </cell>
        </row>
        <row r="10150">
          <cell r="A10150">
            <v>4752</v>
          </cell>
          <cell r="B10150" t="str">
            <v>POCEIRO / ESCAVADOR DE VALAS E TUBULOES</v>
          </cell>
          <cell r="C10150" t="str">
            <v xml:space="preserve">H     </v>
          </cell>
          <cell r="D10150">
            <v>13.48</v>
          </cell>
        </row>
        <row r="10151">
          <cell r="A10151">
            <v>41091</v>
          </cell>
          <cell r="B10151" t="str">
            <v>POCEIRO / ESCAVADOR DE VALAS E TUBULOES (MENSALISTA)</v>
          </cell>
          <cell r="C10151" t="str">
            <v xml:space="preserve">MES   </v>
          </cell>
          <cell r="D10151">
            <v>2386.0300000000002</v>
          </cell>
        </row>
        <row r="10152">
          <cell r="A10152">
            <v>13954</v>
          </cell>
          <cell r="B10152" t="str">
            <v>POLIDORA DE PISO (POLITRIZ) ELETRICA, MOTOR MONOFASICO DE 4 HP, PESO DE 100 KG, DIAMETRO DO TRABALHO DE 450 MM</v>
          </cell>
          <cell r="C10152" t="str">
            <v xml:space="preserve">UN    </v>
          </cell>
          <cell r="D10152">
            <v>8508.09</v>
          </cell>
        </row>
        <row r="10153">
          <cell r="A10153">
            <v>3411</v>
          </cell>
          <cell r="B10153" t="str">
            <v>POLIESTIRENO EXPANDIDO/EPS (ISOPOR), PEROLAS, PARA CONCRETO LEVE</v>
          </cell>
          <cell r="C10153" t="str">
            <v xml:space="preserve">KG    </v>
          </cell>
          <cell r="D10153">
            <v>25.62</v>
          </cell>
        </row>
        <row r="10154">
          <cell r="A10154">
            <v>39995</v>
          </cell>
          <cell r="B10154" t="str">
            <v>POLIESTIRENO EXPANDIDO/EPS (ISOPOR), TIPO 2F, BLOCO</v>
          </cell>
          <cell r="C10154" t="str">
            <v xml:space="preserve">M3    </v>
          </cell>
          <cell r="D10154">
            <v>197.1</v>
          </cell>
        </row>
        <row r="10155">
          <cell r="A10155">
            <v>11615</v>
          </cell>
          <cell r="B10155" t="str">
            <v>POLIESTIRENO EXPANDIDO/EPS (ISOPOR), TIPO 2F, PLACA, ISOLAMENTO TERMOACUSTICO, E = 10 MM, 1000 X 500 MM</v>
          </cell>
          <cell r="C10155" t="str">
            <v xml:space="preserve">M2    </v>
          </cell>
          <cell r="D10155">
            <v>1.67</v>
          </cell>
        </row>
        <row r="10156">
          <cell r="A10156">
            <v>3408</v>
          </cell>
          <cell r="B10156" t="str">
            <v>POLIESTIRENO EXPANDIDO/EPS (ISOPOR), TIPO 2F, PLACA, ISOLAMENTO TERMOACUSTICO, E = 20 MM, 1000 X 500 MM</v>
          </cell>
          <cell r="C10156" t="str">
            <v xml:space="preserve">M2    </v>
          </cell>
          <cell r="D10156">
            <v>4.4400000000000004</v>
          </cell>
        </row>
        <row r="10157">
          <cell r="A10157">
            <v>3409</v>
          </cell>
          <cell r="B10157" t="str">
            <v>POLIESTIRENO EXPANDIDO/EPS (ISOPOR), TIPO 2F, PLACA, ISOLAMENTO TERMOACUSTICO, E = 50 MM, 1000 X 500 MM</v>
          </cell>
          <cell r="C10157" t="str">
            <v xml:space="preserve">M2    </v>
          </cell>
          <cell r="D10157">
            <v>11.1</v>
          </cell>
        </row>
        <row r="10158">
          <cell r="A10158">
            <v>11427</v>
          </cell>
          <cell r="B10158" t="str">
            <v>POLVORA NEGRA</v>
          </cell>
          <cell r="C10158" t="str">
            <v xml:space="preserve">KG    </v>
          </cell>
          <cell r="D10158">
            <v>79.989999999999995</v>
          </cell>
        </row>
        <row r="10159">
          <cell r="A10159">
            <v>4491</v>
          </cell>
          <cell r="B10159" t="str">
            <v>PONTALETE DE MADEIRA NAO APARELHADA *7,5 X 7,5* CM (3 X 3 ") PINUS, MISTA OU EQUIVALENTE DA REGIAO</v>
          </cell>
          <cell r="C10159" t="str">
            <v xml:space="preserve">M     </v>
          </cell>
          <cell r="D10159">
            <v>3.07</v>
          </cell>
        </row>
        <row r="10160">
          <cell r="A10160">
            <v>26022</v>
          </cell>
          <cell r="B10160" t="str">
            <v>PONTEIRO PARA MARTELO ROMPEDOR, DIAMETRO = *28* MM, COMPRIMENTO = *520* MM, ENCAIXE SEXTAVADO</v>
          </cell>
          <cell r="C10160" t="str">
            <v xml:space="preserve">UN    </v>
          </cell>
          <cell r="D10160">
            <v>185.63</v>
          </cell>
        </row>
        <row r="10161">
          <cell r="A10161">
            <v>421</v>
          </cell>
          <cell r="B10161" t="str">
            <v>PORCA OLHAL EM ACO GALVANIZADO, DIAMETRO NOMINAL DE 16 MM</v>
          </cell>
          <cell r="C10161" t="str">
            <v xml:space="preserve">UN    </v>
          </cell>
          <cell r="D10161">
            <v>10.73</v>
          </cell>
        </row>
        <row r="10162">
          <cell r="A10162">
            <v>12362</v>
          </cell>
          <cell r="B10162" t="str">
            <v>PORCA OLHAL EM ACO GALVANIZADO, ESPESSURA 16MM, ABERTURA 21MM</v>
          </cell>
          <cell r="C10162" t="str">
            <v xml:space="preserve">UN    </v>
          </cell>
          <cell r="D10162">
            <v>9.9499999999999993</v>
          </cell>
        </row>
        <row r="10163">
          <cell r="A10163">
            <v>14148</v>
          </cell>
          <cell r="B10163" t="str">
            <v>PORCA UNIAO/JUNCAO ZINCADA SEXTAVADA 1/4 ", CHAVE 7/16 ", COMPRIMENTO = 25 MM</v>
          </cell>
          <cell r="C10163" t="str">
            <v xml:space="preserve">UN    </v>
          </cell>
          <cell r="D10163">
            <v>0.93</v>
          </cell>
        </row>
        <row r="10164">
          <cell r="A10164">
            <v>4341</v>
          </cell>
          <cell r="B10164" t="str">
            <v>PORCA ZINCADA, QUADRADA, DIAMETRO 3/8"</v>
          </cell>
          <cell r="C10164" t="str">
            <v xml:space="preserve">UN    </v>
          </cell>
          <cell r="D10164">
            <v>0.61</v>
          </cell>
        </row>
        <row r="10165">
          <cell r="A10165">
            <v>4337</v>
          </cell>
          <cell r="B10165" t="str">
            <v>PORCA ZINCADA, QUADRADA, DIAMETRO 5/8"</v>
          </cell>
          <cell r="C10165" t="str">
            <v xml:space="preserve">UN    </v>
          </cell>
          <cell r="D10165">
            <v>1.53</v>
          </cell>
        </row>
        <row r="10166">
          <cell r="A10166">
            <v>4339</v>
          </cell>
          <cell r="B10166" t="str">
            <v>PORCA ZINCADA, SEXTAVADA, DIAMETRO 1/2"</v>
          </cell>
          <cell r="C10166" t="str">
            <v xml:space="preserve">UN    </v>
          </cell>
          <cell r="D10166">
            <v>0.32</v>
          </cell>
        </row>
        <row r="10167">
          <cell r="A10167">
            <v>39997</v>
          </cell>
          <cell r="B10167" t="str">
            <v>PORCA ZINCADA, SEXTAVADA, DIAMETRO 1/4"</v>
          </cell>
          <cell r="C10167" t="str">
            <v xml:space="preserve">UN    </v>
          </cell>
          <cell r="D10167">
            <v>0.18</v>
          </cell>
        </row>
        <row r="10168">
          <cell r="A10168">
            <v>11971</v>
          </cell>
          <cell r="B10168" t="str">
            <v>PORCA ZINCADA, SEXTAVADA, DIAMETRO 1"</v>
          </cell>
          <cell r="C10168" t="str">
            <v xml:space="preserve">UN    </v>
          </cell>
          <cell r="D10168">
            <v>2.54</v>
          </cell>
        </row>
        <row r="10169">
          <cell r="A10169">
            <v>4342</v>
          </cell>
          <cell r="B10169" t="str">
            <v>PORCA ZINCADA, SEXTAVADA, DIAMETRO 3/8"</v>
          </cell>
          <cell r="C10169" t="str">
            <v xml:space="preserve">UN    </v>
          </cell>
          <cell r="D10169">
            <v>0.13</v>
          </cell>
        </row>
        <row r="10170">
          <cell r="A10170">
            <v>4330</v>
          </cell>
          <cell r="B10170" t="str">
            <v>PORCA ZINCADA, SEXTAVADA, DIAMETRO 5/16"</v>
          </cell>
          <cell r="C10170" t="str">
            <v xml:space="preserve">UN    </v>
          </cell>
          <cell r="D10170">
            <v>0.09</v>
          </cell>
        </row>
        <row r="10171">
          <cell r="A10171">
            <v>4340</v>
          </cell>
          <cell r="B10171" t="str">
            <v>PORCA ZINCADA, SEXTAVADA, DIAMETRO 5/8"</v>
          </cell>
          <cell r="C10171" t="str">
            <v xml:space="preserve">UN    </v>
          </cell>
          <cell r="D10171">
            <v>0.71</v>
          </cell>
        </row>
        <row r="10172">
          <cell r="A10172">
            <v>5088</v>
          </cell>
          <cell r="B10172" t="str">
            <v>PORTA CADEADO,  3 1/2", EM ACO ZINCADO, PRETO, PARA PORTAO E JANELA</v>
          </cell>
          <cell r="C10172" t="str">
            <v xml:space="preserve">UN    </v>
          </cell>
          <cell r="D10172">
            <v>2.37</v>
          </cell>
        </row>
        <row r="10173">
          <cell r="A10173">
            <v>11154</v>
          </cell>
          <cell r="B10173" t="str">
            <v>PORTA CORTA-FOGO PARA SAIDA DE EMERGENCIA, COM FECHADURA, VAO LUZ DE 90 X 210 CM, CLASSE P-90 (NBR 11742)</v>
          </cell>
          <cell r="C10173" t="str">
            <v xml:space="preserve">UN    </v>
          </cell>
          <cell r="D10173">
            <v>1017.88</v>
          </cell>
        </row>
        <row r="10174">
          <cell r="A10174">
            <v>39021</v>
          </cell>
          <cell r="B10174" t="str">
            <v>PORTA DE ABRIR EM ACO COM DIVISAO HORIZONTAL  PARA VIDROS, COM FUNDO ANTICORROSIVO/PRIMER DE PROTECAO, SEM GUARNICAO/ALIZAR/VISTA, VIDROS NAO INCLUSOS, 87 X 210 CM</v>
          </cell>
          <cell r="C10174" t="str">
            <v xml:space="preserve">UN    </v>
          </cell>
          <cell r="D10174">
            <v>457.84</v>
          </cell>
        </row>
        <row r="10175">
          <cell r="A10175">
            <v>39022</v>
          </cell>
          <cell r="B10175" t="str">
            <v>PORTA DE ABRIR EM ACO TIPO VENEZIANA, COM FUNDO ANTICORROSIVO / PRIMER DE PROTECAO, SEM GUARNICAO/ALIZAR/VISTA, 87 X 210 CM</v>
          </cell>
          <cell r="C10175" t="str">
            <v xml:space="preserve">UN    </v>
          </cell>
          <cell r="D10175">
            <v>566.21</v>
          </cell>
        </row>
        <row r="10176">
          <cell r="A10176">
            <v>39024</v>
          </cell>
          <cell r="B10176" t="str">
            <v>PORTA DE ABRIR EM ALUMINIO COM DIVISAO HORIZONTAL  PARA VIDROS,  ACABAMENTO ANODIZADO NATURAL, VIDROS INCLUSOS, SEM GUARNICAO/ALIZAR/VISTA , 87 X 210 CM</v>
          </cell>
          <cell r="C10176" t="str">
            <v xml:space="preserve">UN    </v>
          </cell>
          <cell r="D10176">
            <v>597.82000000000005</v>
          </cell>
        </row>
        <row r="10177">
          <cell r="A10177">
            <v>4914</v>
          </cell>
          <cell r="B10177" t="str">
            <v>PORTA DE ABRIR EM ALUMINIO COM LAMBRI HORIZONTAL/LAMINADA, ACABAMENTO ANODIZADO NATURAL, SEM GUARNICAO/ALIZAR/VISTA</v>
          </cell>
          <cell r="C10177" t="str">
            <v xml:space="preserve">M2    </v>
          </cell>
          <cell r="D10177">
            <v>484.73</v>
          </cell>
        </row>
        <row r="10178">
          <cell r="A10178">
            <v>4917</v>
          </cell>
          <cell r="B10178" t="str">
            <v>PORTA DE ABRIR EM ALUMINIO TIPO VENEZIANA, ACABAMENTO ANODIZADO NATURAL, SEM GUARNICAO/ALIZAR/VISTA</v>
          </cell>
          <cell r="C10178" t="str">
            <v xml:space="preserve">M2    </v>
          </cell>
          <cell r="D10178">
            <v>334.76</v>
          </cell>
        </row>
        <row r="10179">
          <cell r="A10179">
            <v>39025</v>
          </cell>
          <cell r="B10179" t="str">
            <v>PORTA DE ABRIR EM ALUMINIO TIPO VENEZIANA, ACABAMENTO ANODIZADO NATURAL, SEM GUARNICAO/ALIZAR/VISTA, 87 X 210 CM</v>
          </cell>
          <cell r="C10179" t="str">
            <v xml:space="preserve">UN    </v>
          </cell>
          <cell r="D10179">
            <v>613.01</v>
          </cell>
        </row>
        <row r="10180">
          <cell r="A10180">
            <v>4930</v>
          </cell>
          <cell r="B10180" t="str">
            <v>PORTA DE ABRIR EM GRADIL COM BARRA CHATA 3 CM X 1/4", COM REQUADRO E GUARNICAO - COMPLETO - ACABAMENTO NATURAL</v>
          </cell>
          <cell r="C10180" t="str">
            <v xml:space="preserve">M2    </v>
          </cell>
          <cell r="D10180">
            <v>492.04</v>
          </cell>
        </row>
        <row r="10181">
          <cell r="A10181">
            <v>4922</v>
          </cell>
          <cell r="B10181" t="str">
            <v>PORTA DE CORRER EM ALUMINIO, DUAS FOLHAS MOVEIS COM VIDRO, FECHADURA E PUXADOR EMBUTIDO, ACABAMENTO ANODIZADO NATURAL, SEM GUARNICAO/ALIZAR/VISTA</v>
          </cell>
          <cell r="C10181" t="str">
            <v xml:space="preserve">M2    </v>
          </cell>
          <cell r="D10181">
            <v>310.52</v>
          </cell>
        </row>
        <row r="10182">
          <cell r="A10182">
            <v>4911</v>
          </cell>
          <cell r="B10182" t="str">
            <v>PORTA DE ENROLAR MANUAL COMPLETA, ARTICULADA RAIADA LARGA, EM ACO GALVANIZADO NATURAL, CHAPA NUMERO 24 (SEM INSTALACAO)</v>
          </cell>
          <cell r="C10182" t="str">
            <v xml:space="preserve">M2    </v>
          </cell>
          <cell r="D10182">
            <v>333</v>
          </cell>
        </row>
        <row r="10183">
          <cell r="A10183">
            <v>37518</v>
          </cell>
          <cell r="B10183" t="str">
            <v>PORTA DE ENROLAR MANUAL COMPLETA, PERFIL MEIA CANA CEGA, EM ACO GALVANIZADO COM PINTURA ELETROSTATICA, CHAPA NUMERO 24 " (SEM INSTALACAO)</v>
          </cell>
          <cell r="C10183" t="str">
            <v xml:space="preserve">M2    </v>
          </cell>
          <cell r="D10183">
            <v>425.1</v>
          </cell>
        </row>
        <row r="10184">
          <cell r="A10184">
            <v>4910</v>
          </cell>
          <cell r="B10184" t="str">
            <v>PORTA DE ENROLAR MANUAL COMPLETA, PERFIL MEIA CANA CEGA, EM ACO GALVANIZADO NATURAL, CHAPA NUMERO 24 (SEM INSTALACAO)</v>
          </cell>
          <cell r="C10184" t="str">
            <v xml:space="preserve">M2    </v>
          </cell>
          <cell r="D10184">
            <v>333</v>
          </cell>
        </row>
        <row r="10185">
          <cell r="A10185">
            <v>4943</v>
          </cell>
          <cell r="B10185" t="str">
            <v>PORTA DE ENROLAR MANUAL COMPLETA, PERFIL MEIA CANA VAZADA TIJOLINHO, EM ACO GALVANIZADO NATURAL, CHAPA NUMERO 24 (SEM INSTALACAO)</v>
          </cell>
          <cell r="C10185" t="str">
            <v xml:space="preserve">M2    </v>
          </cell>
          <cell r="D10185">
            <v>528.54</v>
          </cell>
        </row>
        <row r="10186">
          <cell r="A10186">
            <v>5002</v>
          </cell>
          <cell r="B10186" t="str">
            <v>PORTA DE MADEIRA QUADRICULADA PARA VIDRO, DE CORRER (EUCALIPTO OU EQUIVALENTE REGIONAL), E = *3,5* CM</v>
          </cell>
          <cell r="C10186" t="str">
            <v xml:space="preserve">M2    </v>
          </cell>
          <cell r="D10186">
            <v>359.57</v>
          </cell>
        </row>
        <row r="10187">
          <cell r="A10187">
            <v>4977</v>
          </cell>
          <cell r="B10187" t="str">
            <v>PORTA DE MADEIRA TIPO VENEZIANA (EUCALIPTO OU EQUIVALENTE REGIONAL), E = *3,5* CM</v>
          </cell>
          <cell r="C10187" t="str">
            <v xml:space="preserve">M2    </v>
          </cell>
          <cell r="D10187">
            <v>242.73</v>
          </cell>
        </row>
        <row r="10188">
          <cell r="A10188">
            <v>5028</v>
          </cell>
          <cell r="B10188" t="str">
            <v>PORTA DE MADEIRA-DE-LEI QUADRICULADA PARA VIDRO, DE CORRER (ANGELIM OU EQUIVALENTE REGIONAL), E = *3,5* CM</v>
          </cell>
          <cell r="C10188" t="str">
            <v xml:space="preserve">M2    </v>
          </cell>
          <cell r="D10188">
            <v>593.91</v>
          </cell>
        </row>
        <row r="10189">
          <cell r="A10189">
            <v>4998</v>
          </cell>
          <cell r="B10189" t="str">
            <v>PORTA DE MADEIRA-DE-LEI TIPO MEXICANA SEM EMENDA (ANGELIM OU EQUIVALENTE REGIONAL), E = *3,5* CM</v>
          </cell>
          <cell r="C10189" t="str">
            <v xml:space="preserve">M2    </v>
          </cell>
          <cell r="D10189">
            <v>493.26</v>
          </cell>
        </row>
        <row r="10190">
          <cell r="A10190">
            <v>4969</v>
          </cell>
          <cell r="B10190" t="str">
            <v>PORTA DE MADEIRA-DE-LEI TIPO VENEZIANA (ANGELIM OU EQUIVALENTE REGIONAL), E = *3,5* CM</v>
          </cell>
          <cell r="C10190" t="str">
            <v xml:space="preserve">M2    </v>
          </cell>
          <cell r="D10190">
            <v>343.29</v>
          </cell>
        </row>
        <row r="10191">
          <cell r="A10191">
            <v>11364</v>
          </cell>
          <cell r="B10191" t="str">
            <v>PORTA DE MADEIRA, FOLHA LEVE (NBR 15930) DE 60 X 210 CM, E = *35* MM, NUCLEO COLMEIA, CAPA LISA EM HDF, ACABAMENTO EM PRIMER PARA PINTURA</v>
          </cell>
          <cell r="C10191" t="str">
            <v xml:space="preserve">UN    </v>
          </cell>
          <cell r="D10191">
            <v>87</v>
          </cell>
        </row>
        <row r="10192">
          <cell r="A10192">
            <v>11365</v>
          </cell>
          <cell r="B10192" t="str">
            <v>PORTA DE MADEIRA, FOLHA LEVE (NBR 15930) DE 70 X 210 CM, E = *35* MM, NUCLEO COLMEIA, CAPA LISA EM HDF, ACABAMENTO EM PRIMER PARA PINTURA</v>
          </cell>
          <cell r="C10192" t="str">
            <v xml:space="preserve">UN    </v>
          </cell>
          <cell r="D10192">
            <v>93.7</v>
          </cell>
        </row>
        <row r="10193">
          <cell r="A10193">
            <v>11366</v>
          </cell>
          <cell r="B10193" t="str">
            <v>PORTA DE MADEIRA, FOLHA LEVE (NBR 15930) DE 80 X 210 CM, E = *35* MM, NUCLEO COLMEIA, CAPA LISA EM HDF, ACABAMENTO EM PRIMER PARA PINTURA</v>
          </cell>
          <cell r="C10193" t="str">
            <v xml:space="preserve">UN    </v>
          </cell>
          <cell r="D10193">
            <v>99.16</v>
          </cell>
        </row>
        <row r="10194">
          <cell r="A10194">
            <v>11367</v>
          </cell>
          <cell r="B10194" t="str">
            <v>PORTA DE MADEIRA, FOLHA LEVE (NBR 15930), E = *35* MM, NUCLEO COLMEIA, CAPA LISA EM HDF, ACABAMENTO MELAMINICO EM PADRAO MADEIRA</v>
          </cell>
          <cell r="C10194" t="str">
            <v xml:space="preserve">M2    </v>
          </cell>
          <cell r="D10194">
            <v>76.38</v>
          </cell>
        </row>
        <row r="10195">
          <cell r="A10195">
            <v>4989</v>
          </cell>
          <cell r="B10195" t="str">
            <v>PORTA DE MADEIRA, FOLHA MEDIA (NBR 15930) DE 100 X 210 CM, E = 35 MM, NUCLEO SARRAFEADO, CAPA LISA EM HDF, ACABAMENTO EM LAMINADO NATURAL PARA VERNIZ</v>
          </cell>
          <cell r="C10195" t="str">
            <v xml:space="preserve">UN    </v>
          </cell>
          <cell r="D10195">
            <v>198.21</v>
          </cell>
        </row>
        <row r="10196">
          <cell r="A10196">
            <v>4982</v>
          </cell>
          <cell r="B10196" t="str">
            <v>PORTA DE MADEIRA, FOLHA MEDIA (NBR 15930) DE 100 X 210 CM, E = 35 MM, NUCLEO SARRAFEADO, CAPA LISA EM HDF, ACABAMENTO EM PRIMER PARA PINTURA</v>
          </cell>
          <cell r="C10196" t="str">
            <v xml:space="preserve">UN    </v>
          </cell>
          <cell r="D10196">
            <v>172.08</v>
          </cell>
        </row>
        <row r="10197">
          <cell r="A10197">
            <v>20322</v>
          </cell>
          <cell r="B10197" t="str">
            <v>PORTA DE MADEIRA, FOLHA MEDIA (NBR 15930) DE 60 X 210 CM, E = 35 MM, NUCLEO SARRAFEADO, CAPA FRISADA EM HDF, ACABAMENTO MELAMINICO EM PADRAO MADEIRA</v>
          </cell>
          <cell r="C10197" t="str">
            <v xml:space="preserve">UN    </v>
          </cell>
          <cell r="D10197">
            <v>151.66</v>
          </cell>
        </row>
        <row r="10198">
          <cell r="A10198">
            <v>10553</v>
          </cell>
          <cell r="B10198" t="str">
            <v>PORTA DE MADEIRA, FOLHA MEDIA (NBR 15930) DE 60 X 210 CM, E = 35 MM, NUCLEO SARRAFEADO, CAPA LISA EM HDF, ACABAMENTO EM PRIMER PARA PINTURA</v>
          </cell>
          <cell r="C10198" t="str">
            <v xml:space="preserve">UN    </v>
          </cell>
          <cell r="D10198">
            <v>161.69999999999999</v>
          </cell>
        </row>
        <row r="10199">
          <cell r="A10199">
            <v>5020</v>
          </cell>
          <cell r="B10199" t="str">
            <v>PORTA DE MADEIRA, FOLHA MEDIA (NBR 15930) DE 60 X 210 CM, E = 35 MM, NUCLEO SARRAFEADO, CAPA LISA EM HDF, ACABAMENTO LAMINADO NATURAL PARA VERNIZ</v>
          </cell>
          <cell r="C10199" t="str">
            <v xml:space="preserve">UN    </v>
          </cell>
          <cell r="D10199">
            <v>167.65</v>
          </cell>
        </row>
        <row r="10200">
          <cell r="A10200">
            <v>4962</v>
          </cell>
          <cell r="B10200" t="str">
            <v>PORTA DE MADEIRA, FOLHA MEDIA (NBR 15930) DE 70 X 210 CM, E = 35 MM, NUCLEO SARRAFEADO, CAPA FRISADA EM HDF, ACABAMENTO MELAMINICO EM PADRAO MADEIRA</v>
          </cell>
          <cell r="C10200" t="str">
            <v xml:space="preserve">UN    </v>
          </cell>
          <cell r="D10200">
            <v>163.33000000000001</v>
          </cell>
        </row>
        <row r="10201">
          <cell r="A10201">
            <v>4981</v>
          </cell>
          <cell r="B10201" t="str">
            <v>PORTA DE MADEIRA, FOLHA MEDIA (NBR 15930) DE 70 X 210 CM, E = 35 MM, NUCLEO SARRAFEADO, CAPA LISA EM HDF, ACABAMENTO EM LAMINADO NATURAL PARA VERNIZ</v>
          </cell>
          <cell r="C10201" t="str">
            <v xml:space="preserve">UN    </v>
          </cell>
          <cell r="D10201">
            <v>115.5</v>
          </cell>
        </row>
        <row r="10202">
          <cell r="A10202">
            <v>10554</v>
          </cell>
          <cell r="B10202" t="str">
            <v>PORTA DE MADEIRA, FOLHA MEDIA (NBR 15930) DE 70 X 210 CM, E = 35 MM, NUCLEO SARRAFEADO, CAPA LISA EM HDF, ACABAMENTO EM PRIMER PARA PINTURA</v>
          </cell>
          <cell r="C10202" t="str">
            <v xml:space="preserve">UN    </v>
          </cell>
          <cell r="D10202">
            <v>180.71</v>
          </cell>
        </row>
        <row r="10203">
          <cell r="A10203">
            <v>4964</v>
          </cell>
          <cell r="B10203" t="str">
            <v>PORTA DE MADEIRA, FOLHA MEDIA (NBR 15930) DE 80 X 210 CM, E = 35 MM, NUCLEO SARRAFEADO, CAPA FRISADA EM HDF, ACABAMENTO MELAMINICO EM PADRAO MADEIRA</v>
          </cell>
          <cell r="C10203" t="str">
            <v xml:space="preserve">UN    </v>
          </cell>
          <cell r="D10203">
            <v>198.33</v>
          </cell>
        </row>
        <row r="10204">
          <cell r="A10204">
            <v>4992</v>
          </cell>
          <cell r="B10204" t="str">
            <v>PORTA DE MADEIRA, FOLHA MEDIA (NBR 15930) DE 80 X 210 CM, E = 35 MM, NUCLEO SARRAFEADO, CAPA LISA EM HDF, ACABAMENTO EM LAMINADO NATURAL PARA VERNIZ</v>
          </cell>
          <cell r="C10204" t="str">
            <v xml:space="preserve">UN    </v>
          </cell>
          <cell r="D10204">
            <v>196.69</v>
          </cell>
        </row>
        <row r="10205">
          <cell r="A10205">
            <v>10555</v>
          </cell>
          <cell r="B10205" t="str">
            <v>PORTA DE MADEIRA, FOLHA MEDIA (NBR 15930) DE 80 X 210 CM, E = 35 MM, NUCLEO SARRAFEADO, CAPA LISA EM HDF, ACABAMENTO EM PRIMER PARA PINTURA</v>
          </cell>
          <cell r="C10205" t="str">
            <v xml:space="preserve">UN    </v>
          </cell>
          <cell r="D10205">
            <v>174.41</v>
          </cell>
        </row>
        <row r="10206">
          <cell r="A10206">
            <v>4987</v>
          </cell>
          <cell r="B10206" t="str">
            <v>PORTA DE MADEIRA, FOLHA MEDIA (NBR 15930) DE 90 X 210 CM, E = 35 MM, NUCLEO SARRAFEADO, CAPA LISA EM HDF, ACABAMENTO EM LAMINADO NATURAL PARA VERNIZ</v>
          </cell>
          <cell r="C10206" t="str">
            <v xml:space="preserve">UN    </v>
          </cell>
          <cell r="D10206">
            <v>180.71</v>
          </cell>
        </row>
        <row r="10207">
          <cell r="A10207">
            <v>10556</v>
          </cell>
          <cell r="B10207" t="str">
            <v>PORTA DE MADEIRA, FOLHA MEDIA (NBR 15930) DE 90 X 210 CM, E = 35 MM, NUCLEO SARRAFEADO, CAPA LISA EM HDF, ACABAMENTO EM PRIMER PARA PINTURA</v>
          </cell>
          <cell r="C10207" t="str">
            <v xml:space="preserve">UN    </v>
          </cell>
          <cell r="D10207">
            <v>185.29</v>
          </cell>
        </row>
        <row r="10208">
          <cell r="A10208">
            <v>4958</v>
          </cell>
          <cell r="B10208" t="str">
            <v>PORTA DE MADEIRA, FOLHA MEDIA (NBR 15930), E = 35 MM, NUCLEO SARRAFEADO, CAPA FRISADA EM HDF, ACABAMENTO MELAMINICO EM PADRAO MADEIRA</v>
          </cell>
          <cell r="C10208" t="str">
            <v xml:space="preserve">M2    </v>
          </cell>
          <cell r="D10208">
            <v>105.9</v>
          </cell>
        </row>
        <row r="10209">
          <cell r="A10209">
            <v>39502</v>
          </cell>
          <cell r="B10209" t="str">
            <v>PORTA DE MADEIRA, FOLHA PESADA (NBR 15930) DE 80 X 210 CM, E = 35 MM, NUCLEO SOLIDO, CAPA LISA EM HDF, ACABAMENTO EM LAMINADO NATURAL PARA VERNIZ</v>
          </cell>
          <cell r="C10209" t="str">
            <v xml:space="preserve">UN    </v>
          </cell>
          <cell r="D10209">
            <v>256.66000000000003</v>
          </cell>
        </row>
        <row r="10210">
          <cell r="A10210">
            <v>39504</v>
          </cell>
          <cell r="B10210" t="str">
            <v>PORTA DE MADEIRA, FOLHA PESADA (NBR 15930) DE 80 X 210 CM, E = 35 MM, NUCLEO SOLIDO, CAPA LISA EM HDF, ACABAMENTO EM PRIMER PARA PINTURA</v>
          </cell>
          <cell r="C10210" t="str">
            <v xml:space="preserve">UN    </v>
          </cell>
          <cell r="D10210">
            <v>182</v>
          </cell>
        </row>
        <row r="10211">
          <cell r="A10211">
            <v>39503</v>
          </cell>
          <cell r="B10211" t="str">
            <v>PORTA DE MADEIRA, FOLHA PESADA (NBR 15930) DE 90 X 210 CM, E = 35 MM, NUCLEO SOLIDO, CAPA LISA EM HDF, ACABAMENTO EM LAMINADO NATURAL PARA VERNIZ</v>
          </cell>
          <cell r="C10211" t="str">
            <v xml:space="preserve">UN    </v>
          </cell>
          <cell r="D10211">
            <v>278.83</v>
          </cell>
        </row>
        <row r="10212">
          <cell r="A10212">
            <v>39505</v>
          </cell>
          <cell r="B10212" t="str">
            <v>PORTA DE MADEIRA, FOLHA PESADA (NBR 15930) DE 90 X 210 CM, E = 35 MM, NUCLEO SOLIDO, CAPA LISA EM HDF, ACABAMENTO EM PRIMER PARA PINTURA</v>
          </cell>
          <cell r="C10212" t="str">
            <v xml:space="preserve">UN    </v>
          </cell>
          <cell r="D10212">
            <v>198.33</v>
          </cell>
        </row>
        <row r="10213">
          <cell r="A10213">
            <v>25969</v>
          </cell>
          <cell r="B10213" t="str">
            <v>PORTA DENTE PARA FRESADORA</v>
          </cell>
          <cell r="C10213" t="str">
            <v xml:space="preserve">UN    </v>
          </cell>
          <cell r="D10213">
            <v>324.13</v>
          </cell>
        </row>
        <row r="10214">
          <cell r="A10214">
            <v>4944</v>
          </cell>
          <cell r="B10214" t="str">
            <v>PORTA GRADE DE ENROLAR MANUAL COMPLETA, PERFIL TUBULAR TIJOLINHO 3/4 ", EM ACO GALVANIZADO NATURAL (SEM INSTALACAO)</v>
          </cell>
          <cell r="C10214" t="str">
            <v xml:space="preserve">M2    </v>
          </cell>
          <cell r="D10214">
            <v>648.19000000000005</v>
          </cell>
        </row>
        <row r="10215">
          <cell r="A10215">
            <v>21102</v>
          </cell>
          <cell r="B10215" t="str">
            <v>PORTA TOALHA BANHO EM METAL CROMADO, TIPO BARRA</v>
          </cell>
          <cell r="C10215" t="str">
            <v xml:space="preserve">UN    </v>
          </cell>
          <cell r="D10215">
            <v>25.76</v>
          </cell>
        </row>
        <row r="10216">
          <cell r="A10216">
            <v>21101</v>
          </cell>
          <cell r="B10216" t="str">
            <v>PORTA TOALHA ROSTO EM METAL CROMADO, TIPO ARGOLA</v>
          </cell>
          <cell r="C10216" t="str">
            <v xml:space="preserve">UN    </v>
          </cell>
          <cell r="D10216">
            <v>16.54</v>
          </cell>
        </row>
        <row r="10217">
          <cell r="A10217">
            <v>34713</v>
          </cell>
          <cell r="B10217" t="str">
            <v>PORTA VIDRO TEMPERADO INCOLOR, 2 FOLHAS DE CORRER, E = 10 MM (SEM FERRAGENS E SEM COLOCACAO)</v>
          </cell>
          <cell r="C10217" t="str">
            <v xml:space="preserve">M2    </v>
          </cell>
          <cell r="D10217">
            <v>203.34</v>
          </cell>
        </row>
        <row r="10218">
          <cell r="A10218">
            <v>4947</v>
          </cell>
          <cell r="B10218" t="str">
            <v>PORTAO BASCULANTE MANUAL EM ACO GALVANIZADO NATURAL, TIPO LAMBRIL COM REQUADRO/BATENTE, CHAPA NUMERO 26, INCLUI FECHADURA (SEM INSTALACAO)</v>
          </cell>
          <cell r="C10218" t="str">
            <v xml:space="preserve">M2    </v>
          </cell>
          <cell r="D10218">
            <v>632.32000000000005</v>
          </cell>
        </row>
        <row r="10219">
          <cell r="A10219">
            <v>37563</v>
          </cell>
          <cell r="B10219" t="str">
            <v>PORTAO BASCULANTE, MANUAL, EM CHAPA TIPO LAMBRIL QUADRADO, COM REQUADRO, ACABAMENTO NATURAL</v>
          </cell>
          <cell r="C10219" t="str">
            <v xml:space="preserve">M2    </v>
          </cell>
          <cell r="D10219">
            <v>485.51</v>
          </cell>
        </row>
        <row r="10220">
          <cell r="A10220">
            <v>4948</v>
          </cell>
          <cell r="B10220" t="str">
            <v>PORTAO DE ABRIR EM GRADIL DE METALON REDONDO DE 3/4"  VERTICAL, COM REQUADRO, ACABAMENTO NATURAL - COMPLETO</v>
          </cell>
          <cell r="C10220" t="str">
            <v xml:space="preserve">M2    </v>
          </cell>
          <cell r="D10220">
            <v>440.63</v>
          </cell>
        </row>
        <row r="10221">
          <cell r="A10221">
            <v>37561</v>
          </cell>
          <cell r="B10221" t="str">
            <v>PORTAO DE CORRER EM CHAPA TIPO PAINEL LAMBRIL QUADRADO, COM PORTA SOCIAL COMPLETA INCLUIDA, COM REQUADRO, ACABAMENTO NATURAL, COM TRILHOS E ROLDANAS</v>
          </cell>
          <cell r="C10221" t="str">
            <v xml:space="preserve">M2    </v>
          </cell>
          <cell r="D10221">
            <v>906.33</v>
          </cell>
        </row>
        <row r="10222">
          <cell r="A10222">
            <v>37562</v>
          </cell>
          <cell r="B10222" t="str">
            <v>PORTAO DE CORRER EM GRADIL FIXO DE BARRA DE FERRO CHATA DE 3 X 1/4" NA VERTICAL, SEM REQUADRO, ACABAMENTO NATURAL, COM TRILHOS E ROLDANAS</v>
          </cell>
          <cell r="C10222" t="str">
            <v xml:space="preserve">M2    </v>
          </cell>
          <cell r="D10222">
            <v>581.32000000000005</v>
          </cell>
        </row>
        <row r="10223">
          <cell r="A10223">
            <v>37585</v>
          </cell>
          <cell r="B10223" t="str">
            <v>PORTINHOLA DE ABRIR EM ALUMINIO DE 60 X 80 CM, VENEZIANA VENTILADA 1 FOLHA, ACABAMENTO ANODIZADO NATURAL</v>
          </cell>
          <cell r="C10223" t="str">
            <v xml:space="preserve">UN    </v>
          </cell>
          <cell r="D10223">
            <v>166.91</v>
          </cell>
        </row>
        <row r="10224">
          <cell r="A10224">
            <v>14164</v>
          </cell>
          <cell r="B10224" t="str">
            <v>POSTE CONICO CONTINUO EM ACO GALVANIZADO, CURVO, BRACO DUPLO, ENGASTADO,  H = 9 M, DIAMETRO INFERIOR = *135* MM</v>
          </cell>
          <cell r="C10224" t="str">
            <v xml:space="preserve">UN    </v>
          </cell>
          <cell r="D10224">
            <v>1147.04</v>
          </cell>
        </row>
        <row r="10225">
          <cell r="A10225">
            <v>14163</v>
          </cell>
          <cell r="B10225" t="str">
            <v>POSTE CONICO CONTINUO EM ACO GALVANIZADO, CURVO, BRACO DUPLO, FLANGEADO,  H = 9 M, DIAMETRO INFERIOR = *135* MM</v>
          </cell>
          <cell r="C10225" t="str">
            <v xml:space="preserve">UN    </v>
          </cell>
          <cell r="D10225">
            <v>1303.69</v>
          </cell>
        </row>
        <row r="10226">
          <cell r="A10226">
            <v>5051</v>
          </cell>
          <cell r="B10226" t="str">
            <v>POSTE CONICO CONTINUO EM ACO GALVANIZADO, CURVO, BRACO SIMPLES, ENGASTADO,  H = 9 M, DIAMETRO INFERIOR = *135* MM</v>
          </cell>
          <cell r="C10226" t="str">
            <v xml:space="preserve">UN    </v>
          </cell>
          <cell r="D10226">
            <v>1108.77</v>
          </cell>
        </row>
        <row r="10227">
          <cell r="A10227">
            <v>14162</v>
          </cell>
          <cell r="B10227" t="str">
            <v>POSTE CONICO CONTINUO EM ACO GALVANIZADO, CURVO, BRACO SIMPLES, FLANGEADO,  H = 9 M, DIAMETRO INFERIOR = *135* MM</v>
          </cell>
          <cell r="C10227" t="str">
            <v xml:space="preserve">UN    </v>
          </cell>
          <cell r="D10227">
            <v>1107.1600000000001</v>
          </cell>
        </row>
        <row r="10228">
          <cell r="A10228">
            <v>5052</v>
          </cell>
          <cell r="B10228" t="str">
            <v>POSTE CONICO CONTINUO EM ACO GALVANIZADO, CURVO, BRACO SIMPLES, FLANGEADO, H = 7 M, DIAMETRO INFERIOR = *125* MM</v>
          </cell>
          <cell r="C10228" t="str">
            <v xml:space="preserve">UN    </v>
          </cell>
          <cell r="D10228">
            <v>826.1</v>
          </cell>
        </row>
        <row r="10229">
          <cell r="A10229">
            <v>14166</v>
          </cell>
          <cell r="B10229" t="str">
            <v>POSTE CONICO CONTINUO EM ACO GALVANIZADO, RETO, ENGASTADO,  H = 7 M, DIAMETRO INFERIOR = *125* MM</v>
          </cell>
          <cell r="C10229" t="str">
            <v xml:space="preserve">UN    </v>
          </cell>
          <cell r="D10229">
            <v>836.59</v>
          </cell>
        </row>
        <row r="10230">
          <cell r="A10230">
            <v>14165</v>
          </cell>
          <cell r="B10230" t="str">
            <v>POSTE CONICO CONTINUO EM ACO GALVANIZADO, RETO, ENGASTADO,  H = 9 M, DIAMETRO INFERIOR = *145* MM</v>
          </cell>
          <cell r="C10230" t="str">
            <v xml:space="preserve">UN    </v>
          </cell>
          <cell r="D10230">
            <v>1158.98</v>
          </cell>
        </row>
        <row r="10231">
          <cell r="A10231">
            <v>5050</v>
          </cell>
          <cell r="B10231" t="str">
            <v>POSTE CONICO CONTINUO EM ACO GALVANIZADO, RETO, FLANGEADO,  H = 3 M, DIAMETRO INFERIOR = *95* MM</v>
          </cell>
          <cell r="C10231" t="str">
            <v xml:space="preserve">UN    </v>
          </cell>
          <cell r="D10231">
            <v>285.25</v>
          </cell>
        </row>
        <row r="10232">
          <cell r="A10232">
            <v>12378</v>
          </cell>
          <cell r="B10232" t="str">
            <v>POSTE CONICO CONTINUO EM ACO GALVANIZADO, RETO, FLANGEADO, H = 6 M, DIAMETRO INFERIOR = *90* CM</v>
          </cell>
          <cell r="C10232" t="str">
            <v xml:space="preserve">UN    </v>
          </cell>
          <cell r="D10232">
            <v>678.03</v>
          </cell>
        </row>
        <row r="10233">
          <cell r="A10233">
            <v>12366</v>
          </cell>
          <cell r="B10233" t="str">
            <v>POSTE DE CONCRETO CIRCULAR, 150 KG, H = 10 M (NBR 8451)</v>
          </cell>
          <cell r="C10233" t="str">
            <v xml:space="preserve">UN    </v>
          </cell>
          <cell r="D10233">
            <v>550.19000000000005</v>
          </cell>
        </row>
        <row r="10234">
          <cell r="A10234">
            <v>5045</v>
          </cell>
          <cell r="B10234" t="str">
            <v>POSTE DE CONCRETO CIRCULAR, 200 KG, H = 11 M (NBR 8451)</v>
          </cell>
          <cell r="C10234" t="str">
            <v xml:space="preserve">UN    </v>
          </cell>
          <cell r="D10234">
            <v>766.16</v>
          </cell>
        </row>
        <row r="10235">
          <cell r="A10235">
            <v>5044</v>
          </cell>
          <cell r="B10235" t="str">
            <v>POSTE DE CONCRETO CIRCULAR, 200 KG, H = 9 M (NBR 8451)</v>
          </cell>
          <cell r="C10235" t="str">
            <v xml:space="preserve">UN    </v>
          </cell>
          <cell r="D10235">
            <v>540.54</v>
          </cell>
        </row>
        <row r="10236">
          <cell r="A10236">
            <v>5055</v>
          </cell>
          <cell r="B10236" t="str">
            <v>POSTE DE CONCRETO CIRCULAR, 300 KG, H = 11 M (NBR 8451)</v>
          </cell>
          <cell r="C10236" t="str">
            <v xml:space="preserve">UN    </v>
          </cell>
          <cell r="D10236">
            <v>768.5</v>
          </cell>
        </row>
        <row r="10237">
          <cell r="A10237">
            <v>5053</v>
          </cell>
          <cell r="B10237" t="str">
            <v>POSTE DE CONCRETO CIRCULAR, 300 KG, H = 9 M (NBR 8451)</v>
          </cell>
          <cell r="C10237" t="str">
            <v xml:space="preserve">UN    </v>
          </cell>
          <cell r="D10237">
            <v>598.15</v>
          </cell>
        </row>
        <row r="10238">
          <cell r="A10238">
            <v>5035</v>
          </cell>
          <cell r="B10238" t="str">
            <v>POSTE DE CONCRETO CIRCULAR, 400 KG, H = 11 M (NBR 8451)</v>
          </cell>
          <cell r="C10238" t="str">
            <v xml:space="preserve">UN    </v>
          </cell>
          <cell r="D10238">
            <v>977.96</v>
          </cell>
        </row>
        <row r="10239">
          <cell r="A10239">
            <v>5036</v>
          </cell>
          <cell r="B10239" t="str">
            <v>POSTE DE CONCRETO CIRCULAR, 400 KG, H = 14 M (NBR 8451)</v>
          </cell>
          <cell r="C10239" t="str">
            <v xml:space="preserve">UN    </v>
          </cell>
          <cell r="D10239">
            <v>1632.54</v>
          </cell>
        </row>
        <row r="10240">
          <cell r="A10240">
            <v>5059</v>
          </cell>
          <cell r="B10240" t="str">
            <v>POSTE DE CONCRETO CIRCULAR, 400 KG, H = 9 M (NBR 8451)</v>
          </cell>
          <cell r="C10240" t="str">
            <v xml:space="preserve">UN    </v>
          </cell>
          <cell r="D10240">
            <v>764.85</v>
          </cell>
        </row>
        <row r="10241">
          <cell r="A10241">
            <v>5034</v>
          </cell>
          <cell r="B10241" t="str">
            <v>POSTE DE CONCRETO CIRCULAR, 600 KG, H = 10 M (NBR 8451)</v>
          </cell>
          <cell r="C10241" t="str">
            <v xml:space="preserve">UN    </v>
          </cell>
          <cell r="D10241">
            <v>1055.43</v>
          </cell>
        </row>
        <row r="10242">
          <cell r="A10242">
            <v>5056</v>
          </cell>
          <cell r="B10242" t="str">
            <v>POSTE DE CONCRETO DUPLO T ,TIPO B, 500 KG, H = 9 M (NBR 8451)</v>
          </cell>
          <cell r="C10242" t="str">
            <v xml:space="preserve">UN    </v>
          </cell>
          <cell r="D10242">
            <v>820.09</v>
          </cell>
        </row>
        <row r="10243">
          <cell r="A10243">
            <v>5057</v>
          </cell>
          <cell r="B10243" t="str">
            <v>POSTE DE CONCRETO DUPLO T, TIPO B, 300 KG, H = 10 M (NBR 8451)</v>
          </cell>
          <cell r="C10243" t="str">
            <v xml:space="preserve">UN    </v>
          </cell>
          <cell r="D10243">
            <v>657.71</v>
          </cell>
        </row>
        <row r="10244">
          <cell r="A10244">
            <v>5033</v>
          </cell>
          <cell r="B10244" t="str">
            <v>POSTE DE CONCRETO DUPLO T, TIPO B, 300 KG, H = 9 M (NBR 8451)</v>
          </cell>
          <cell r="C10244" t="str">
            <v xml:space="preserve">UN    </v>
          </cell>
          <cell r="D10244">
            <v>546</v>
          </cell>
        </row>
        <row r="10245">
          <cell r="A10245">
            <v>5038</v>
          </cell>
          <cell r="B10245" t="str">
            <v>POSTE DE CONCRETO DUPLO T, TIPO D, 200 KG, H = 9 M (NBR 8451)</v>
          </cell>
          <cell r="C10245" t="str">
            <v xml:space="preserve">UN    </v>
          </cell>
          <cell r="D10245">
            <v>444.99</v>
          </cell>
        </row>
        <row r="10246">
          <cell r="A10246">
            <v>12372</v>
          </cell>
          <cell r="B10246" t="str">
            <v>POSTE DE CONCRETO DUPLO T, 200 KG, H = 11 M (NBR 8451)</v>
          </cell>
          <cell r="C10246" t="str">
            <v xml:space="preserve">UN    </v>
          </cell>
          <cell r="D10246">
            <v>586.4</v>
          </cell>
        </row>
        <row r="10247">
          <cell r="A10247">
            <v>13339</v>
          </cell>
          <cell r="B10247" t="str">
            <v>POSTE DE CONCRETO DUPLO T, 300 KG, H = 12 M (NBR 8451)</v>
          </cell>
          <cell r="C10247" t="str">
            <v xml:space="preserve">UN    </v>
          </cell>
          <cell r="D10247">
            <v>871.75</v>
          </cell>
        </row>
        <row r="10248">
          <cell r="A10248">
            <v>12373</v>
          </cell>
          <cell r="B10248" t="str">
            <v>POSTE DE CONCRETO DUPLO T, 400 KG,H = 12 M (NBR 8451)</v>
          </cell>
          <cell r="C10248" t="str">
            <v xml:space="preserve">UN    </v>
          </cell>
          <cell r="D10248">
            <v>912.91</v>
          </cell>
        </row>
        <row r="10249">
          <cell r="A10249">
            <v>12388</v>
          </cell>
          <cell r="B10249" t="str">
            <v>POSTE DECORATIVO PARA JARDIM EM ACO TUBULAR, SEM LUMINARIA, H = *2,5* M</v>
          </cell>
          <cell r="C10249" t="str">
            <v xml:space="preserve">UN    </v>
          </cell>
          <cell r="D10249">
            <v>168.84</v>
          </cell>
        </row>
        <row r="10250">
          <cell r="A10250">
            <v>34695</v>
          </cell>
          <cell r="B10250" t="str">
            <v>POSTE PADRAO SUBTERRANEO 100 A, H = 2,5 M</v>
          </cell>
          <cell r="C10250" t="str">
            <v xml:space="preserve">UN    </v>
          </cell>
          <cell r="D10250">
            <v>627.9</v>
          </cell>
        </row>
        <row r="10251">
          <cell r="A10251">
            <v>34692</v>
          </cell>
          <cell r="B10251" t="str">
            <v>POSTE PADRAO SUBTERRANEO 200 A, H = 2,5 M</v>
          </cell>
          <cell r="C10251" t="str">
            <v xml:space="preserve">UN    </v>
          </cell>
          <cell r="D10251">
            <v>1506.96</v>
          </cell>
        </row>
        <row r="10252">
          <cell r="A10252">
            <v>26028</v>
          </cell>
          <cell r="B10252" t="str">
            <v>POZOLANA DE CLASSE C</v>
          </cell>
          <cell r="C10252" t="str">
            <v xml:space="preserve">T     </v>
          </cell>
          <cell r="D10252">
            <v>236.46</v>
          </cell>
        </row>
        <row r="10253">
          <cell r="A10253">
            <v>11844</v>
          </cell>
          <cell r="B10253" t="str">
            <v>PRANCHA DE MADEIRA APARELHADA *4 X 30* CM, MACARANDUBA, ANGELIM OU EQUIVALENTE DA REGIAO</v>
          </cell>
          <cell r="C10253" t="str">
            <v xml:space="preserve">M     </v>
          </cell>
          <cell r="D10253">
            <v>49.81</v>
          </cell>
        </row>
        <row r="10254">
          <cell r="A10254">
            <v>4465</v>
          </cell>
          <cell r="B10254" t="str">
            <v>PRANCHA DE MADEIRA NAO APARELHADA *6 X 25* CM, MACARANDUBA, ANGELIM OU EQUIVALENTE DA REGIAO</v>
          </cell>
          <cell r="C10254" t="str">
            <v xml:space="preserve">M     </v>
          </cell>
          <cell r="D10254">
            <v>47.74</v>
          </cell>
        </row>
        <row r="10255">
          <cell r="A10255">
            <v>35273</v>
          </cell>
          <cell r="B10255" t="str">
            <v>PRANCHA DE MADEIRA NAO APARELHADA *6 X 30* CM, MACARANDUBA, ANGELIM OU EQUIVALENTE DA REGIAO</v>
          </cell>
          <cell r="C10255" t="str">
            <v xml:space="preserve">M     </v>
          </cell>
          <cell r="D10255">
            <v>52.75</v>
          </cell>
        </row>
        <row r="10256">
          <cell r="A10256">
            <v>4470</v>
          </cell>
          <cell r="B10256" t="str">
            <v>PRANCHA DE MADEIRA NAO APARELHADA *6 X 40* CM, MACARANDUBA, ANGELIM OU EQUIVALENTE DA REGIAO</v>
          </cell>
          <cell r="C10256" t="str">
            <v xml:space="preserve">M     </v>
          </cell>
          <cell r="D10256">
            <v>78.819999999999993</v>
          </cell>
        </row>
        <row r="10257">
          <cell r="A10257">
            <v>20204</v>
          </cell>
          <cell r="B10257" t="str">
            <v>PRANCHAO DE MADEIRA APARELHADA *7,5 X 23* CM (3 X 9 ") MACARANDUBA, ANGELIM OU EQUIVALENTE DA REGIAO</v>
          </cell>
          <cell r="C10257" t="str">
            <v xml:space="preserve">M     </v>
          </cell>
          <cell r="D10257">
            <v>70.34</v>
          </cell>
        </row>
        <row r="10258">
          <cell r="A10258">
            <v>20208</v>
          </cell>
          <cell r="B10258" t="str">
            <v>PRANCHAO DE MADEIRA APARELHADA *8 X 30* CM, MACARANDUBA, ANGELIM OU EQUIVALENTE DA REGIAO</v>
          </cell>
          <cell r="C10258" t="str">
            <v xml:space="preserve">M     </v>
          </cell>
          <cell r="D10258">
            <v>82.59</v>
          </cell>
        </row>
        <row r="10259">
          <cell r="A10259">
            <v>4437</v>
          </cell>
          <cell r="B10259" t="str">
            <v>PRANCHAO DE MADEIRA NAO APARELHADA *7,5 X 23* CM (3 x 9 ") MACARANDUBA, ANGELIM OU EQUIVALENTE DA REGIAO</v>
          </cell>
          <cell r="C10259" t="str">
            <v xml:space="preserve">M     </v>
          </cell>
          <cell r="D10259">
            <v>57.08</v>
          </cell>
        </row>
        <row r="10260">
          <cell r="A10260">
            <v>14580</v>
          </cell>
          <cell r="B10260" t="str">
            <v>PRANCHAO DE MADEIRA NAO APARELHADA *8 X 30* CM, MACARANDUBA, ANGELIM OU EQUIVALENTE DA REGIAO</v>
          </cell>
          <cell r="C10260" t="str">
            <v xml:space="preserve">M     </v>
          </cell>
          <cell r="D10260">
            <v>62.16</v>
          </cell>
        </row>
        <row r="10261">
          <cell r="A10261">
            <v>40304</v>
          </cell>
          <cell r="B10261" t="str">
            <v>PREGO DE ACO POLIDO COM CABECA DUPLA 17 X 27 (2 1/2 X 11)</v>
          </cell>
          <cell r="C10261" t="str">
            <v xml:space="preserve">KG    </v>
          </cell>
          <cell r="D10261">
            <v>11.47</v>
          </cell>
        </row>
        <row r="10262">
          <cell r="A10262">
            <v>5065</v>
          </cell>
          <cell r="B10262" t="str">
            <v>PREGO DE ACO POLIDO COM CABECA 10 X 10 (7/8 X 17)</v>
          </cell>
          <cell r="C10262" t="str">
            <v xml:space="preserve">KG    </v>
          </cell>
          <cell r="D10262">
            <v>17.68</v>
          </cell>
        </row>
        <row r="10263">
          <cell r="A10263">
            <v>5072</v>
          </cell>
          <cell r="B10263" t="str">
            <v>PREGO DE ACO POLIDO COM CABECA 10 X 11 (1 X 17)</v>
          </cell>
          <cell r="C10263" t="str">
            <v xml:space="preserve">KG    </v>
          </cell>
          <cell r="D10263">
            <v>16.36</v>
          </cell>
        </row>
        <row r="10264">
          <cell r="A10264">
            <v>5066</v>
          </cell>
          <cell r="B10264" t="str">
            <v>PREGO DE ACO POLIDO COM CABECA 12 X 12</v>
          </cell>
          <cell r="C10264" t="str">
            <v xml:space="preserve">KG    </v>
          </cell>
          <cell r="D10264">
            <v>12.25</v>
          </cell>
        </row>
        <row r="10265">
          <cell r="A10265">
            <v>5063</v>
          </cell>
          <cell r="B10265" t="str">
            <v>PREGO DE ACO POLIDO COM CABECA 14 X 18 (1 1/2 X 14)</v>
          </cell>
          <cell r="C10265" t="str">
            <v xml:space="preserve">KG    </v>
          </cell>
          <cell r="D10265">
            <v>11.09</v>
          </cell>
        </row>
        <row r="10266">
          <cell r="A10266">
            <v>20247</v>
          </cell>
          <cell r="B10266" t="str">
            <v>PREGO DE ACO POLIDO COM CABECA 15 X 15 (1 1/4 X 13)</v>
          </cell>
          <cell r="C10266" t="str">
            <v xml:space="preserve">KG    </v>
          </cell>
          <cell r="D10266">
            <v>10.29</v>
          </cell>
        </row>
        <row r="10267">
          <cell r="A10267">
            <v>5074</v>
          </cell>
          <cell r="B10267" t="str">
            <v>PREGO DE ACO POLIDO COM CABECA 15 X 18 (1 1/2 X 13)</v>
          </cell>
          <cell r="C10267" t="str">
            <v xml:space="preserve">KG    </v>
          </cell>
          <cell r="D10267">
            <v>10.41</v>
          </cell>
        </row>
        <row r="10268">
          <cell r="A10268">
            <v>5067</v>
          </cell>
          <cell r="B10268" t="str">
            <v>PREGO DE ACO POLIDO COM CABECA 16 X 24 (2 1/4 X 12)</v>
          </cell>
          <cell r="C10268" t="str">
            <v xml:space="preserve">KG    </v>
          </cell>
          <cell r="D10268">
            <v>9.91</v>
          </cell>
        </row>
        <row r="10269">
          <cell r="A10269">
            <v>5078</v>
          </cell>
          <cell r="B10269" t="str">
            <v>PREGO DE ACO POLIDO COM CABECA 16 X 27 (2 1/2 X 12)</v>
          </cell>
          <cell r="C10269" t="str">
            <v xml:space="preserve">KG    </v>
          </cell>
          <cell r="D10269">
            <v>9.7899999999999991</v>
          </cell>
        </row>
        <row r="10270">
          <cell r="A10270">
            <v>5068</v>
          </cell>
          <cell r="B10270" t="str">
            <v>PREGO DE ACO POLIDO COM CABECA 17 X 21 (2 X 11)</v>
          </cell>
          <cell r="C10270" t="str">
            <v xml:space="preserve">KG    </v>
          </cell>
          <cell r="D10270">
            <v>9.2899999999999991</v>
          </cell>
        </row>
        <row r="10271">
          <cell r="A10271">
            <v>5073</v>
          </cell>
          <cell r="B10271" t="str">
            <v>PREGO DE ACO POLIDO COM CABECA 17 X 24 (2 1/4 X 11)</v>
          </cell>
          <cell r="C10271" t="str">
            <v xml:space="preserve">KG    </v>
          </cell>
          <cell r="D10271">
            <v>9.4700000000000006</v>
          </cell>
        </row>
        <row r="10272">
          <cell r="A10272">
            <v>5069</v>
          </cell>
          <cell r="B10272" t="str">
            <v>PREGO DE ACO POLIDO COM CABECA 17 X 27 (2 1/2 X 11)</v>
          </cell>
          <cell r="C10272" t="str">
            <v xml:space="preserve">KG    </v>
          </cell>
          <cell r="D10272">
            <v>9.4700000000000006</v>
          </cell>
        </row>
        <row r="10273">
          <cell r="A10273">
            <v>5070</v>
          </cell>
          <cell r="B10273" t="str">
            <v>PREGO DE ACO POLIDO COM CABECA 17 X 30 (2 3/4 X 11)</v>
          </cell>
          <cell r="C10273" t="str">
            <v xml:space="preserve">KG    </v>
          </cell>
          <cell r="D10273">
            <v>9.58</v>
          </cell>
        </row>
        <row r="10274">
          <cell r="A10274">
            <v>5071</v>
          </cell>
          <cell r="B10274" t="str">
            <v>PREGO DE ACO POLIDO COM CABECA 18 X 24 (2 1/4 X 10)</v>
          </cell>
          <cell r="C10274" t="str">
            <v xml:space="preserve">KG    </v>
          </cell>
          <cell r="D10274">
            <v>9.2899999999999991</v>
          </cell>
        </row>
        <row r="10275">
          <cell r="A10275">
            <v>5061</v>
          </cell>
          <cell r="B10275" t="str">
            <v>PREGO DE ACO POLIDO COM CABECA 18 X 27 (2 1/2 X 10)</v>
          </cell>
          <cell r="C10275" t="str">
            <v xml:space="preserve">KG    </v>
          </cell>
          <cell r="D10275">
            <v>9.14</v>
          </cell>
        </row>
        <row r="10276">
          <cell r="A10276">
            <v>5075</v>
          </cell>
          <cell r="B10276" t="str">
            <v>PREGO DE ACO POLIDO COM CABECA 18 X 30 (2 3/4 X 10)</v>
          </cell>
          <cell r="C10276" t="str">
            <v xml:space="preserve">KG    </v>
          </cell>
          <cell r="D10276">
            <v>9.2899999999999991</v>
          </cell>
        </row>
        <row r="10277">
          <cell r="A10277">
            <v>39027</v>
          </cell>
          <cell r="B10277" t="str">
            <v>PREGO DE ACO POLIDO COM CABECA 19  X 36 (3 1/4  X  9)</v>
          </cell>
          <cell r="C10277" t="str">
            <v xml:space="preserve">KG    </v>
          </cell>
          <cell r="D10277">
            <v>9.2899999999999991</v>
          </cell>
        </row>
        <row r="10278">
          <cell r="A10278">
            <v>5062</v>
          </cell>
          <cell r="B10278" t="str">
            <v>PREGO DE ACO POLIDO COM CABECA 19 X 33 (3 X 9)</v>
          </cell>
          <cell r="C10278" t="str">
            <v xml:space="preserve">KG    </v>
          </cell>
          <cell r="D10278">
            <v>9.42</v>
          </cell>
        </row>
        <row r="10279">
          <cell r="A10279">
            <v>40568</v>
          </cell>
          <cell r="B10279" t="str">
            <v>PREGO DE ACO POLIDO COM CABECA 22 X 48 (4 1/4 X 5)</v>
          </cell>
          <cell r="C10279" t="str">
            <v xml:space="preserve">KG    </v>
          </cell>
          <cell r="D10279">
            <v>9.36</v>
          </cell>
        </row>
        <row r="10280">
          <cell r="A10280">
            <v>39026</v>
          </cell>
          <cell r="B10280" t="str">
            <v>PREGO DE ACO POLIDO SEM CABECA 15 X 15 (1 1/4 X 13)</v>
          </cell>
          <cell r="C10280" t="str">
            <v xml:space="preserve">KG    </v>
          </cell>
          <cell r="D10280">
            <v>10.45</v>
          </cell>
        </row>
        <row r="10281">
          <cell r="A10281">
            <v>11572</v>
          </cell>
          <cell r="B10281" t="str">
            <v>PRENDEDOR / TRAVA DE PORTA, MONTAGEM PISO / PORTA, EM LATAO / ZAMAC, CROMADO</v>
          </cell>
          <cell r="C10281" t="str">
            <v xml:space="preserve">UN    </v>
          </cell>
          <cell r="D10281">
            <v>14.89</v>
          </cell>
        </row>
        <row r="10282">
          <cell r="A10282">
            <v>42431</v>
          </cell>
          <cell r="B10282" t="str">
            <v>PRESSAO DE PERNAS TRIPLO, EM TUBO DE ACO CARBONO, PINTURA NO PROCESSO ELETROSTATICO - EQUIPAMENTO DE GINASTICA PARA ACADEMIA AO AR LIVRE / ACADEMIA DA TERCEIRA IDADE - ATI</v>
          </cell>
          <cell r="C10282" t="str">
            <v xml:space="preserve">UN    </v>
          </cell>
          <cell r="D10282">
            <v>2248.1799999999998</v>
          </cell>
        </row>
        <row r="10283">
          <cell r="A10283">
            <v>11149</v>
          </cell>
          <cell r="B10283" t="str">
            <v>PRIMER EPOXI</v>
          </cell>
          <cell r="C10283" t="str">
            <v xml:space="preserve">GL    </v>
          </cell>
          <cell r="D10283">
            <v>205.98</v>
          </cell>
        </row>
        <row r="10284">
          <cell r="A10284">
            <v>511</v>
          </cell>
          <cell r="B10284" t="str">
            <v>PRIMER PARA MANTA ASFALTICA A BASE DE ASFALTO MODIFICADO DILUIDO EM SOLVENTE, APLICACAO A FRIO</v>
          </cell>
          <cell r="C10284" t="str">
            <v xml:space="preserve">L     </v>
          </cell>
          <cell r="D10284">
            <v>12.91</v>
          </cell>
        </row>
        <row r="10285">
          <cell r="A10285">
            <v>11174</v>
          </cell>
          <cell r="B10285" t="str">
            <v>PRIMER UNIVERSAL, FUNDO ANTICORROSIVO TIPO ZARCAO</v>
          </cell>
          <cell r="C10285" t="str">
            <v xml:space="preserve">18L   </v>
          </cell>
          <cell r="D10285">
            <v>584.83000000000004</v>
          </cell>
        </row>
        <row r="10286">
          <cell r="A10286">
            <v>37540</v>
          </cell>
          <cell r="B10286" t="str">
            <v>PROJETOR DE ARGAMASSA, CAPACIDADE DE PROJECAO 1,5 M3/H, ALCANCE DA PROJECAO 30 ATE 60 M, MOTOR ELETRICO TRIFASICO</v>
          </cell>
          <cell r="C10286" t="str">
            <v xml:space="preserve">UN    </v>
          </cell>
          <cell r="D10286">
            <v>50138.91</v>
          </cell>
        </row>
        <row r="10287">
          <cell r="A10287">
            <v>37548</v>
          </cell>
          <cell r="B10287" t="str">
            <v>PROJETOR DE ARGAMASSA, CAPACIDADE DE PROJECAO 2,0 M3/H, ALCANCE DA PROJECAO ATE 50 M, MOTOR ELETRICO TRIFASICO</v>
          </cell>
          <cell r="C10287" t="str">
            <v xml:space="preserve">UN    </v>
          </cell>
          <cell r="D10287">
            <v>66458.880000000005</v>
          </cell>
        </row>
        <row r="10288">
          <cell r="A10288">
            <v>39828</v>
          </cell>
          <cell r="B10288" t="str">
            <v>PROJETOR PNEUMATICO DE ARGAMASSA PARA CHAPISCO E REBOCO COM RECIPIENTE ACOPLADO, TIPO CANEQUNHA, COM VOLUME DE 1,50 L, SEM COMPRESSOR</v>
          </cell>
          <cell r="C10288" t="str">
            <v xml:space="preserve">UN    </v>
          </cell>
          <cell r="D10288">
            <v>398.69</v>
          </cell>
        </row>
        <row r="10289">
          <cell r="A10289">
            <v>12273</v>
          </cell>
          <cell r="B10289" t="str">
            <v>PROJETOR RETANGULAR FECHADO PARA LAMPADA VAPOR DE MERCURIO/SODIO 250 W A 500 W, CABECEIRAS EM ALUMINIO FUNDIDO, CORPO EM ALUMINIO ANODIZADO, PARA LAMPADA E40 FECHAMENTO EM VIDRO TEMPERADO.</v>
          </cell>
          <cell r="C10289" t="str">
            <v xml:space="preserve">UN    </v>
          </cell>
          <cell r="D10289">
            <v>52</v>
          </cell>
        </row>
        <row r="10290">
          <cell r="A10290">
            <v>38392</v>
          </cell>
          <cell r="B10290" t="str">
            <v>PROLONGADOR/EXTENSOR PARA ROLO DE PINTURA 3 M</v>
          </cell>
          <cell r="C10290" t="str">
            <v xml:space="preserve">UN    </v>
          </cell>
          <cell r="D10290">
            <v>42.73</v>
          </cell>
        </row>
        <row r="10291">
          <cell r="A10291">
            <v>11735</v>
          </cell>
          <cell r="B10291" t="str">
            <v>PROLONGAMENTO PVC PARA CAIXA SIFONADA  100 MM X 200 MM (NBR 5688)</v>
          </cell>
          <cell r="C10291" t="str">
            <v xml:space="preserve">UN    </v>
          </cell>
          <cell r="D10291">
            <v>3.45</v>
          </cell>
        </row>
        <row r="10292">
          <cell r="A10292">
            <v>11733</v>
          </cell>
          <cell r="B10292" t="str">
            <v>PROLONGAMENTO PVC PARA CAIXA SIFONADA 100 MM X 100 MM (NBR 5688)</v>
          </cell>
          <cell r="C10292" t="str">
            <v xml:space="preserve">UN    </v>
          </cell>
          <cell r="D10292">
            <v>1.69</v>
          </cell>
        </row>
        <row r="10293">
          <cell r="A10293">
            <v>11734</v>
          </cell>
          <cell r="B10293" t="str">
            <v>PROLONGAMENTO PVC PARA CAIXA SIFONADA, 100 MM X 150 MM (NBR 5688)</v>
          </cell>
          <cell r="C10293" t="str">
            <v xml:space="preserve">UN    </v>
          </cell>
          <cell r="D10293">
            <v>2.6</v>
          </cell>
        </row>
        <row r="10294">
          <cell r="A10294">
            <v>11737</v>
          </cell>
          <cell r="B10294" t="str">
            <v>PROLONGAMENTO PVC PARA CAIXA SIFONADA, 150 MM X 150 MM (NBR 5688)</v>
          </cell>
          <cell r="C10294" t="str">
            <v xml:space="preserve">UN    </v>
          </cell>
          <cell r="D10294">
            <v>4.5999999999999996</v>
          </cell>
        </row>
        <row r="10295">
          <cell r="A10295">
            <v>11738</v>
          </cell>
          <cell r="B10295" t="str">
            <v>PROLONGAMENTO PVC PARA CAIXA SIFONADA, 150 MM X 200 MM (NBR 5688)</v>
          </cell>
          <cell r="C10295" t="str">
            <v xml:space="preserve">UN    </v>
          </cell>
          <cell r="D10295">
            <v>7.49</v>
          </cell>
        </row>
        <row r="10296">
          <cell r="A10296">
            <v>36143</v>
          </cell>
          <cell r="B10296" t="str">
            <v>PROTETOR AUDITIVO TIPO CONCHA COM ABAFADOR DE RUIDOS, ATENUACAO ACIMA DE 22 DB</v>
          </cell>
          <cell r="C10296" t="str">
            <v xml:space="preserve">UN    </v>
          </cell>
          <cell r="D10296">
            <v>20.09</v>
          </cell>
        </row>
        <row r="10297">
          <cell r="A10297">
            <v>36142</v>
          </cell>
          <cell r="B10297" t="str">
            <v>PROTETOR AUDITIVO TIPO PLUG DE INSERCAO COM CORDAO, ATENUACAO SUPERIOR A 15 DB</v>
          </cell>
          <cell r="C10297" t="str">
            <v xml:space="preserve">UN    </v>
          </cell>
          <cell r="D10297">
            <v>1.47</v>
          </cell>
        </row>
        <row r="10298">
          <cell r="A10298">
            <v>36146</v>
          </cell>
          <cell r="B10298" t="str">
            <v>PROTETOR SOLAR FPS 30, EMBALAGEM 2 LITROS</v>
          </cell>
          <cell r="C10298" t="str">
            <v xml:space="preserve">UN    </v>
          </cell>
          <cell r="D10298">
            <v>166.6</v>
          </cell>
        </row>
        <row r="10299">
          <cell r="A10299">
            <v>39015</v>
          </cell>
          <cell r="B10299" t="str">
            <v>PROTETOR/PONTEIRA PLASTICA PARA PONTA DE VERGALHAO DE ATE 1", TIPO PROTETOR DE ESPERA</v>
          </cell>
          <cell r="C10299" t="str">
            <v xml:space="preserve">UN    </v>
          </cell>
          <cell r="D10299">
            <v>0.66</v>
          </cell>
        </row>
        <row r="10300">
          <cell r="A10300">
            <v>38377</v>
          </cell>
          <cell r="B10300" t="str">
            <v>PRUMO DE CENTRO EM ACO *400* G</v>
          </cell>
          <cell r="C10300" t="str">
            <v xml:space="preserve">UN    </v>
          </cell>
          <cell r="D10300">
            <v>24.91</v>
          </cell>
        </row>
        <row r="10301">
          <cell r="A10301">
            <v>38376</v>
          </cell>
          <cell r="B10301" t="str">
            <v>PRUMO DE PAREDE EM ACO 700 A 750 G</v>
          </cell>
          <cell r="C10301" t="str">
            <v xml:space="preserve">UN    </v>
          </cell>
          <cell r="D10301">
            <v>28.4</v>
          </cell>
        </row>
        <row r="10302">
          <cell r="A10302">
            <v>38116</v>
          </cell>
          <cell r="B10302" t="str">
            <v>PULSADOR CAMPAINHA 10A, 250V (APENAS MODULO)</v>
          </cell>
          <cell r="C10302" t="str">
            <v xml:space="preserve">UN    </v>
          </cell>
          <cell r="D10302">
            <v>3.94</v>
          </cell>
        </row>
        <row r="10303">
          <cell r="A10303">
            <v>38066</v>
          </cell>
          <cell r="B10303" t="str">
            <v>PULSADOR CAMPAINHA 10A, 250V, CONJUNTO MONTADO PARA EMBUTIR 4" X 2" (PLACA + SUPORTE + MODULO)</v>
          </cell>
          <cell r="C10303" t="str">
            <v xml:space="preserve">UN    </v>
          </cell>
          <cell r="D10303">
            <v>6.5</v>
          </cell>
        </row>
        <row r="10304">
          <cell r="A10304">
            <v>38117</v>
          </cell>
          <cell r="B10304" t="str">
            <v>PULSADOR MINUTERIA 10A, 250V (APENAS MODULO)</v>
          </cell>
          <cell r="C10304" t="str">
            <v xml:space="preserve">UN    </v>
          </cell>
          <cell r="D10304">
            <v>6.71</v>
          </cell>
        </row>
        <row r="10305">
          <cell r="A10305">
            <v>38067</v>
          </cell>
          <cell r="B10305" t="str">
            <v>PULSADOR MINUTERIA 10A, 250V, CONJUNTO MONTADO PARA EMBUTIR 4" X 2" (PLACA + SUPORTE + MODULO)</v>
          </cell>
          <cell r="C10305" t="str">
            <v xml:space="preserve">UN    </v>
          </cell>
          <cell r="D10305">
            <v>9.16</v>
          </cell>
        </row>
        <row r="10306">
          <cell r="A10306">
            <v>41757</v>
          </cell>
          <cell r="B10306" t="str">
            <v>PULVERIZADOR DE TINTA ELETRICO / MAQUINA DE PINTURA AIRLESS, VAZAO *2* L/MIN (COLETADO CAIXA)</v>
          </cell>
          <cell r="C10306" t="str">
            <v xml:space="preserve">UN    </v>
          </cell>
          <cell r="D10306">
            <v>2970.66</v>
          </cell>
        </row>
        <row r="10307">
          <cell r="A10307">
            <v>5080</v>
          </cell>
          <cell r="B10307" t="str">
            <v>PUXADOR CENTRAL, TIPO ALCA, EM ZAMAC CROMADO, COM ROSETAS, COMPRIMENTO *100* MM, PARA PORTA / JANELA EM MADEIRA OU METALICA - INCLUI PARAFUSOS</v>
          </cell>
          <cell r="C10307" t="str">
            <v xml:space="preserve">UN    </v>
          </cell>
          <cell r="D10307">
            <v>10.55</v>
          </cell>
        </row>
        <row r="10308">
          <cell r="A10308">
            <v>11522</v>
          </cell>
          <cell r="B10308" t="str">
            <v>PUXADOR CONCHA DE EMBUTIR PARA JANELA / PORTA DE CORRER, EM LATAO CROMADO, COM FURO CENTRAL PARA CHAVE E FUROS PARA PARAFUSOS, *40 X 100* MM  (LARGURA X ALTURA) - SEM FECHADURA</v>
          </cell>
          <cell r="C10308" t="str">
            <v xml:space="preserve">UN    </v>
          </cell>
          <cell r="D10308">
            <v>13.19</v>
          </cell>
        </row>
        <row r="10309">
          <cell r="A10309">
            <v>11523</v>
          </cell>
          <cell r="B10309" t="str">
            <v>PUXADOR CONCHA DE EMBUTIR, EM LATAO CROMADO, PARA PORTA / JANELA DE CORRER, LISO, SEM FURO PARA CHAVE, COM FUROS PARA FIXAR PARAFUSOS, *30 X 90* MM (LARGURA X ALTURA)</v>
          </cell>
          <cell r="C10309" t="str">
            <v xml:space="preserve">UN    </v>
          </cell>
          <cell r="D10309">
            <v>12.34</v>
          </cell>
        </row>
        <row r="10310">
          <cell r="A10310">
            <v>11524</v>
          </cell>
          <cell r="B10310" t="str">
            <v>PUXADOR TIPO PUNHO REDONDO, CENTRAL, EM LATAO CROMADO, COMPRIMENTO DE *110* MM, PARA JANELAS / PORTAS DE CORRER - INCLUI PARAFUSOS</v>
          </cell>
          <cell r="C10310" t="str">
            <v xml:space="preserve">UN    </v>
          </cell>
          <cell r="D10310">
            <v>25.42</v>
          </cell>
        </row>
        <row r="10311">
          <cell r="A10311">
            <v>38168</v>
          </cell>
          <cell r="B10311" t="str">
            <v>PUXADOR TUBULAR RETO, DUPLO, EM ALUMINIO POLIDO, DIAMETRO APROX.DE 1", COMPRIMENTO APROX. DE 400 MM, PARA PORTAS DE MADEIRA OU VIDRO</v>
          </cell>
          <cell r="C10311" t="str">
            <v xml:space="preserve">UN    </v>
          </cell>
          <cell r="D10311">
            <v>122.69</v>
          </cell>
        </row>
        <row r="10312">
          <cell r="A10312">
            <v>13393</v>
          </cell>
          <cell r="B10312" t="str">
            <v>QUADRO DE DISTRIBUICAO COM BARRAMENTO TRIFASICO, DE EMBUTIR, EM CHAPA DE ACO GALVANIZADO, PARA 12 DISJUNTORES DIN, 100 A</v>
          </cell>
          <cell r="C10312" t="str">
            <v xml:space="preserve">UN    </v>
          </cell>
          <cell r="D10312">
            <v>153.46</v>
          </cell>
        </row>
        <row r="10313">
          <cell r="A10313">
            <v>13395</v>
          </cell>
          <cell r="B10313" t="str">
            <v>QUADRO DE DISTRIBUICAO COM BARRAMENTO TRIFASICO, DE EMBUTIR, EM CHAPA DE ACO GALVANIZADO, PARA 18 DISJUNTORES DIN, 100 A</v>
          </cell>
          <cell r="C10313" t="str">
            <v xml:space="preserve">UN    </v>
          </cell>
          <cell r="D10313">
            <v>184.02</v>
          </cell>
        </row>
        <row r="10314">
          <cell r="A10314">
            <v>12039</v>
          </cell>
          <cell r="B10314" t="str">
            <v>QUADRO DE DISTRIBUICAO COM BARRAMENTO TRIFASICO, DE EMBUTIR, EM CHAPA DE ACO GALVANIZADO, PARA 24 DISJUNTORES DIN, 100 A</v>
          </cell>
          <cell r="C10314" t="str">
            <v xml:space="preserve">UN    </v>
          </cell>
          <cell r="D10314">
            <v>246.23</v>
          </cell>
        </row>
        <row r="10315">
          <cell r="A10315">
            <v>13396</v>
          </cell>
          <cell r="B10315" t="str">
            <v>QUADRO DE DISTRIBUICAO COM BARRAMENTO TRIFASICO, DE EMBUTIR, EM CHAPA DE ACO GALVANIZADO, PARA 28 DISJUNTORES DIN, 100 A</v>
          </cell>
          <cell r="C10315" t="str">
            <v xml:space="preserve">UN    </v>
          </cell>
          <cell r="D10315">
            <v>393.84</v>
          </cell>
        </row>
        <row r="10316">
          <cell r="A10316">
            <v>13397</v>
          </cell>
          <cell r="B10316" t="str">
            <v>QUADRO DE DISTRIBUICAO COM BARRAMENTO TRIFASICO, DE EMBUTIR, EM CHAPA DE ACO GALVANIZADO, PARA 30 DISJUNTORES DIN, 100 A</v>
          </cell>
          <cell r="C10316" t="str">
            <v xml:space="preserve">UN    </v>
          </cell>
          <cell r="D10316">
            <v>398.06</v>
          </cell>
        </row>
        <row r="10317">
          <cell r="A10317">
            <v>12041</v>
          </cell>
          <cell r="B10317" t="str">
            <v>QUADRO DE DISTRIBUICAO COM BARRAMENTO TRIFASICO, DE EMBUTIR, EM CHAPA DE ACO GALVANIZADO, PARA 30 DISJUNTORES DIN, 150 A</v>
          </cell>
          <cell r="C10317" t="str">
            <v xml:space="preserve">UN    </v>
          </cell>
          <cell r="D10317">
            <v>538.70000000000005</v>
          </cell>
        </row>
        <row r="10318">
          <cell r="A10318">
            <v>12043</v>
          </cell>
          <cell r="B10318" t="str">
            <v>QUADRO DE DISTRIBUICAO COM BARRAMENTO TRIFASICO, DE EMBUTIR, EM CHAPA DE ACO GALVANIZADO, PARA 30 DISJUNTORES DIN, 225 A</v>
          </cell>
          <cell r="C10318" t="str">
            <v xml:space="preserve">UN    </v>
          </cell>
          <cell r="D10318">
            <v>621.16999999999996</v>
          </cell>
        </row>
        <row r="10319">
          <cell r="A10319">
            <v>39762</v>
          </cell>
          <cell r="B10319" t="str">
            <v>QUADRO DE DISTRIBUICAO COM BARRAMENTO TRIFASICO, DE EMBUTIR, EM CHAPA DE ACO GALVANIZADO, PARA 36 DISJUNTORES DIN, 100 A</v>
          </cell>
          <cell r="C10319" t="str">
            <v xml:space="preserve">UN    </v>
          </cell>
          <cell r="D10319">
            <v>419.67</v>
          </cell>
        </row>
        <row r="10320">
          <cell r="A10320">
            <v>12042</v>
          </cell>
          <cell r="B10320" t="str">
            <v>QUADRO DE DISTRIBUICAO COM BARRAMENTO TRIFASICO, DE EMBUTIR, EM CHAPA DE ACO GALVANIZADO, PARA 40 DISJUNTORES DIN, 100 A</v>
          </cell>
          <cell r="C10320" t="str">
            <v xml:space="preserve">UN    </v>
          </cell>
          <cell r="D10320">
            <v>419.77</v>
          </cell>
        </row>
        <row r="10321">
          <cell r="A10321">
            <v>39763</v>
          </cell>
          <cell r="B10321" t="str">
            <v>QUADRO DE DISTRIBUICAO COM BARRAMENTO TRIFASICO, DE EMBUTIR, EM CHAPA DE ACO GALVANIZADO, PARA 48 DISJUNTORES DIN, 100 A</v>
          </cell>
          <cell r="C10321" t="str">
            <v xml:space="preserve">UN    </v>
          </cell>
          <cell r="D10321">
            <v>633.36</v>
          </cell>
        </row>
        <row r="10322">
          <cell r="A10322">
            <v>39756</v>
          </cell>
          <cell r="B10322" t="str">
            <v>QUADRO DE DISTRIBUICAO COM BARRAMENTO TRIFASICO, DE SOBREPOR, EM CHAPA DE ACO GALVANIZADO, PARA 12 DISJUNTORES DIN, 100 A</v>
          </cell>
          <cell r="C10322" t="str">
            <v xml:space="preserve">UN    </v>
          </cell>
          <cell r="D10322">
            <v>192.02</v>
          </cell>
        </row>
        <row r="10323">
          <cell r="A10323">
            <v>12038</v>
          </cell>
          <cell r="B10323" t="str">
            <v>QUADRO DE DISTRIBUICAO COM BARRAMENTO TRIFASICO, DE SOBREPOR, EM CHAPA DE ACO GALVANIZADO, PARA 18 DISJUNTORES DIN, 100 A</v>
          </cell>
          <cell r="C10323" t="str">
            <v xml:space="preserve">UN    </v>
          </cell>
          <cell r="D10323">
            <v>214.37</v>
          </cell>
        </row>
        <row r="10324">
          <cell r="A10324">
            <v>12040</v>
          </cell>
          <cell r="B10324" t="str">
            <v>QUADRO DE DISTRIBUICAO COM BARRAMENTO TRIFASICO, DE SOBREPOR, EM CHAPA DE ACO GALVANIZADO, PARA 24 DISJUNTORES DIN, 100 A</v>
          </cell>
          <cell r="C10324" t="str">
            <v xml:space="preserve">UN    </v>
          </cell>
          <cell r="D10324">
            <v>273.91000000000003</v>
          </cell>
        </row>
        <row r="10325">
          <cell r="A10325">
            <v>39757</v>
          </cell>
          <cell r="B10325" t="str">
            <v>QUADRO DE DISTRIBUICAO COM BARRAMENTO TRIFASICO, DE SOBREPOR, EM CHAPA DE ACO GALVANIZADO, PARA 28 DISJUNTORES DIN, 100 A</v>
          </cell>
          <cell r="C10325" t="str">
            <v xml:space="preserve">UN    </v>
          </cell>
          <cell r="D10325">
            <v>292.89</v>
          </cell>
        </row>
        <row r="10326">
          <cell r="A10326">
            <v>39758</v>
          </cell>
          <cell r="B10326" t="str">
            <v>QUADRO DE DISTRIBUICAO COM BARRAMENTO TRIFASICO, DE SOBREPOR, EM CHAPA DE ACO GALVANIZADO, PARA 30 DISJUNTORES DIN, 100 A</v>
          </cell>
          <cell r="C10326" t="str">
            <v xml:space="preserve">UN    </v>
          </cell>
          <cell r="D10326">
            <v>380.19</v>
          </cell>
        </row>
        <row r="10327">
          <cell r="A10327">
            <v>39759</v>
          </cell>
          <cell r="B10327" t="str">
            <v>QUADRO DE DISTRIBUICAO COM BARRAMENTO TRIFASICO, DE SOBREPOR, EM CHAPA DE ACO GALVANIZADO, PARA 36 DISJUNTORES DIN, 100 A</v>
          </cell>
          <cell r="C10327" t="str">
            <v xml:space="preserve">UN    </v>
          </cell>
          <cell r="D10327">
            <v>519.45000000000005</v>
          </cell>
        </row>
        <row r="10328">
          <cell r="A10328">
            <v>39760</v>
          </cell>
          <cell r="B10328" t="str">
            <v>QUADRO DE DISTRIBUICAO COM BARRAMENTO TRIFASICO, DE SOBREPOR, EM CHAPA DE ACO GALVANIZADO, PARA 40 DISJUNTORES DIN, 100 A</v>
          </cell>
          <cell r="C10328" t="str">
            <v xml:space="preserve">UN    </v>
          </cell>
          <cell r="D10328">
            <v>521.83000000000004</v>
          </cell>
        </row>
        <row r="10329">
          <cell r="A10329">
            <v>39761</v>
          </cell>
          <cell r="B10329" t="str">
            <v>QUADRO DE DISTRIBUICAO COM BARRAMENTO TRIFASICO, DE SOBREPOR, EM CHAPA DE ACO GALVANIZADO, PARA 48 DISJUNTORES DIN, 100 A</v>
          </cell>
          <cell r="C10329" t="str">
            <v xml:space="preserve">UN    </v>
          </cell>
          <cell r="D10329">
            <v>667.87</v>
          </cell>
        </row>
        <row r="10330">
          <cell r="A10330">
            <v>39765</v>
          </cell>
          <cell r="B10330" t="str">
            <v>QUADRO DE DISTRIBUICAO SEM BARRAMENTO, COM PORTA, DE EMBUTIR, EM CHAPA DE ACO GALVANIZADO, PARA 12 DISJUNTORES NEMA</v>
          </cell>
          <cell r="C10330" t="str">
            <v xml:space="preserve">UN    </v>
          </cell>
          <cell r="D10330">
            <v>29.65</v>
          </cell>
        </row>
        <row r="10331">
          <cell r="A10331">
            <v>13399</v>
          </cell>
          <cell r="B10331" t="str">
            <v>QUADRO DE DISTRIBUICAO SEM BARRAMENTO, COM PORTA, DE EMBUTIR, EM CHAPA DE ACO GALVANIZADO, PARA 3 DISJUNTORES NEMA</v>
          </cell>
          <cell r="C10331" t="str">
            <v xml:space="preserve">UN    </v>
          </cell>
          <cell r="D10331">
            <v>16.86</v>
          </cell>
        </row>
        <row r="10332">
          <cell r="A10332">
            <v>39764</v>
          </cell>
          <cell r="B10332" t="str">
            <v>QUADRO DE DISTRIBUICAO SEM BARRAMENTO, COM PORTA, DE EMBUTIR, EM CHAPA DE ACO GALVANIZADO, PARA 6 DISJUNTORES NEMA</v>
          </cell>
          <cell r="C10332" t="str">
            <v xml:space="preserve">UN    </v>
          </cell>
          <cell r="D10332">
            <v>23.19</v>
          </cell>
        </row>
        <row r="10333">
          <cell r="A10333">
            <v>39805</v>
          </cell>
          <cell r="B10333" t="str">
            <v>QUADRO DE DISTRIBUICAO, COM BARRAMENTO TERRA / NEUTRO, DE EMBUTIR, PARA 16 DISJUNTORES DIN</v>
          </cell>
          <cell r="C10333" t="str">
            <v xml:space="preserve">UN    </v>
          </cell>
          <cell r="D10333">
            <v>105.16</v>
          </cell>
        </row>
        <row r="10334">
          <cell r="A10334">
            <v>39806</v>
          </cell>
          <cell r="B10334" t="str">
            <v>QUADRO DE DISTRIBUICAO, COM BARRAMENTO TERRA / NEUTRO, DE EMBUTIR, PARA 24 DISJUNTORES DIN</v>
          </cell>
          <cell r="C10334" t="str">
            <v xml:space="preserve">UN    </v>
          </cell>
          <cell r="D10334">
            <v>198.58</v>
          </cell>
        </row>
        <row r="10335">
          <cell r="A10335">
            <v>39807</v>
          </cell>
          <cell r="B10335" t="str">
            <v>QUADRO DE DISTRIBUICAO, COM BARRAMENTO TERRA / NEUTRO, DE EMBUTIR, PARA 36 DISJUNTORES DIN</v>
          </cell>
          <cell r="C10335" t="str">
            <v xml:space="preserve">UN    </v>
          </cell>
          <cell r="D10335">
            <v>279.95</v>
          </cell>
        </row>
        <row r="10336">
          <cell r="A10336">
            <v>39804</v>
          </cell>
          <cell r="B10336" t="str">
            <v>QUADRO DE DISTRIBUICAO, COM BARRAMENTO TERRA / NEUTRO, DE EMBUTIR, PARA 8 DISJUNTORES DIN</v>
          </cell>
          <cell r="C10336" t="str">
            <v xml:space="preserve">UN    </v>
          </cell>
          <cell r="D10336">
            <v>59.05</v>
          </cell>
        </row>
        <row r="10337">
          <cell r="A10337">
            <v>39796</v>
          </cell>
          <cell r="B10337" t="str">
            <v>QUADRO DE DISTRIBUICAO, SEM BARRAMENTO, EM PVC, DE EMBUTIR, PARA 16 DISJUNTORES DIN</v>
          </cell>
          <cell r="C10337" t="str">
            <v xml:space="preserve">UN    </v>
          </cell>
          <cell r="D10337">
            <v>60.17</v>
          </cell>
        </row>
        <row r="10338">
          <cell r="A10338">
            <v>39797</v>
          </cell>
          <cell r="B10338" t="str">
            <v>QUADRO DE DISTRIBUICAO, SEM BARRAMENTO, EM PVC, DE EMBUTIR, PARA 24 DISJUNTORES DIN</v>
          </cell>
          <cell r="C10338" t="str">
            <v xml:space="preserve">UN    </v>
          </cell>
          <cell r="D10338">
            <v>79.900000000000006</v>
          </cell>
        </row>
        <row r="10339">
          <cell r="A10339">
            <v>39798</v>
          </cell>
          <cell r="B10339" t="str">
            <v>QUADRO DE DISTRIBUICAO, SEM BARRAMENTO, EM PVC, DE EMBUTIR, PARA 36 DISJUNTORES DIN</v>
          </cell>
          <cell r="C10339" t="str">
            <v xml:space="preserve">UN    </v>
          </cell>
          <cell r="D10339">
            <v>133.19999999999999</v>
          </cell>
        </row>
        <row r="10340">
          <cell r="A10340">
            <v>39794</v>
          </cell>
          <cell r="B10340" t="str">
            <v>QUADRO DE DISTRIBUICAO, SEM BARRAMENTO, EM PVC, DE EMBUTIR, PARA 4 DISJUNTORES DIN</v>
          </cell>
          <cell r="C10340" t="str">
            <v xml:space="preserve">UN    </v>
          </cell>
          <cell r="D10340">
            <v>18.93</v>
          </cell>
        </row>
        <row r="10341">
          <cell r="A10341">
            <v>39795</v>
          </cell>
          <cell r="B10341" t="str">
            <v>QUADRO DE DISTRIBUICAO, SEM BARRAMENTO, EM PVC, DE EMBUTIR, PARA 8 DISJUNTORES DIN</v>
          </cell>
          <cell r="C10341" t="str">
            <v xml:space="preserve">UN    </v>
          </cell>
          <cell r="D10341">
            <v>26.51</v>
          </cell>
        </row>
        <row r="10342">
          <cell r="A10342">
            <v>39801</v>
          </cell>
          <cell r="B10342" t="str">
            <v>QUADRO DE DISTRIBUICAO, SEM BARRAMENTO, EM PVC, DE SOBREPOR, PARA 16 DISJUNTORES DIN</v>
          </cell>
          <cell r="C10342" t="str">
            <v xml:space="preserve">UN    </v>
          </cell>
          <cell r="D10342">
            <v>67.83</v>
          </cell>
        </row>
        <row r="10343">
          <cell r="A10343">
            <v>39802</v>
          </cell>
          <cell r="B10343" t="str">
            <v>QUADRO DE DISTRIBUICAO, SEM BARRAMENTO, EM PVC, DE SOBREPOR, PARA 24 DISJUNTORES DIN</v>
          </cell>
          <cell r="C10343" t="str">
            <v xml:space="preserve">UN    </v>
          </cell>
          <cell r="D10343">
            <v>112.65</v>
          </cell>
        </row>
        <row r="10344">
          <cell r="A10344">
            <v>39803</v>
          </cell>
          <cell r="B10344" t="str">
            <v>QUADRO DE DISTRIBUICAO, SEM BARRAMENTO, EM PVC, DE SOBREPOR, PARA 36 DISJUNTORES DIN</v>
          </cell>
          <cell r="C10344" t="str">
            <v xml:space="preserve">UN    </v>
          </cell>
          <cell r="D10344">
            <v>156.1</v>
          </cell>
        </row>
        <row r="10345">
          <cell r="A10345">
            <v>39799</v>
          </cell>
          <cell r="B10345" t="str">
            <v>QUADRO DE DISTRIBUICAO, SEM BARRAMENTO, EM PVC, DE SOBREPOR, PARA 4 DISJUNTORES DIN</v>
          </cell>
          <cell r="C10345" t="str">
            <v xml:space="preserve">UN    </v>
          </cell>
          <cell r="D10345">
            <v>25.65</v>
          </cell>
        </row>
        <row r="10346">
          <cell r="A10346">
            <v>39800</v>
          </cell>
          <cell r="B10346" t="str">
            <v>QUADRO DE DISTRIBUICAO, SEM BARRAMENTO, EM PVC, DE SOBREPOR, PARA 8 DISJUNTORES DIN</v>
          </cell>
          <cell r="C10346" t="str">
            <v xml:space="preserve">UN    </v>
          </cell>
          <cell r="D10346">
            <v>43.16</v>
          </cell>
        </row>
        <row r="10347">
          <cell r="A10347">
            <v>4224</v>
          </cell>
          <cell r="B10347" t="str">
            <v>QUEROSENE</v>
          </cell>
          <cell r="C10347" t="str">
            <v xml:space="preserve">L     </v>
          </cell>
          <cell r="D10347">
            <v>15.32</v>
          </cell>
        </row>
        <row r="10348">
          <cell r="A10348">
            <v>21059</v>
          </cell>
          <cell r="B10348" t="str">
            <v>RALO FOFO COM REQUADRO, QUADRADO 150 X 150 MM</v>
          </cell>
          <cell r="C10348" t="str">
            <v xml:space="preserve">UN    </v>
          </cell>
          <cell r="D10348">
            <v>29.41</v>
          </cell>
        </row>
        <row r="10349">
          <cell r="A10349">
            <v>11234</v>
          </cell>
          <cell r="B10349" t="str">
            <v>RALO FOFO COM REQUADRO, QUADRADO 200 X 200 MM</v>
          </cell>
          <cell r="C10349" t="str">
            <v xml:space="preserve">UN    </v>
          </cell>
          <cell r="D10349">
            <v>44.34</v>
          </cell>
        </row>
        <row r="10350">
          <cell r="A10350">
            <v>21060</v>
          </cell>
          <cell r="B10350" t="str">
            <v>RALO FOFO COM REQUADRO, QUADRADO 250 X 250 MM</v>
          </cell>
          <cell r="C10350" t="str">
            <v xml:space="preserve">UN    </v>
          </cell>
          <cell r="D10350">
            <v>54.57</v>
          </cell>
        </row>
        <row r="10351">
          <cell r="A10351">
            <v>21061</v>
          </cell>
          <cell r="B10351" t="str">
            <v>RALO FOFO COM REQUADRO, QUADRADO 300 X 300 MM</v>
          </cell>
          <cell r="C10351" t="str">
            <v xml:space="preserve">UN    </v>
          </cell>
          <cell r="D10351">
            <v>68.209999999999994</v>
          </cell>
        </row>
        <row r="10352">
          <cell r="A10352">
            <v>21062</v>
          </cell>
          <cell r="B10352" t="str">
            <v>RALO FOFO COM REQUADRO, QUADRADO 400 X 400 MM</v>
          </cell>
          <cell r="C10352" t="str">
            <v xml:space="preserve">UN    </v>
          </cell>
          <cell r="D10352">
            <v>107.44</v>
          </cell>
        </row>
        <row r="10353">
          <cell r="A10353">
            <v>11708</v>
          </cell>
          <cell r="B10353" t="str">
            <v>RALO FOFO SEMIESFERICO, 100 MM, PARA LAJES/ CALHAS</v>
          </cell>
          <cell r="C10353" t="str">
            <v xml:space="preserve">UN    </v>
          </cell>
          <cell r="D10353">
            <v>11.72</v>
          </cell>
        </row>
        <row r="10354">
          <cell r="A10354">
            <v>11709</v>
          </cell>
          <cell r="B10354" t="str">
            <v>RALO FOFO SEMIESFERICO, 150 MM, PARA LAJES/ CALHAS</v>
          </cell>
          <cell r="C10354" t="str">
            <v xml:space="preserve">UN    </v>
          </cell>
          <cell r="D10354">
            <v>27.54</v>
          </cell>
        </row>
        <row r="10355">
          <cell r="A10355">
            <v>11710</v>
          </cell>
          <cell r="B10355" t="str">
            <v>RALO FOFO SEMIESFERICO, 200 MM, PARA LAJES/ CALHAS</v>
          </cell>
          <cell r="C10355" t="str">
            <v xml:space="preserve">UN    </v>
          </cell>
          <cell r="D10355">
            <v>63.31</v>
          </cell>
        </row>
        <row r="10356">
          <cell r="A10356">
            <v>11707</v>
          </cell>
          <cell r="B10356" t="str">
            <v>RALO FOFO SEMIESFERICO, 75 MM, PARA LAJES/ CALHAS</v>
          </cell>
          <cell r="C10356" t="str">
            <v xml:space="preserve">UN    </v>
          </cell>
          <cell r="D10356">
            <v>8.7799999999999994</v>
          </cell>
        </row>
        <row r="10357">
          <cell r="A10357">
            <v>11739</v>
          </cell>
          <cell r="B10357" t="str">
            <v>RALO SECO PVC CONICO, 100 X 40 MM,  COM GRELHA REDONDA BRANCA</v>
          </cell>
          <cell r="C10357" t="str">
            <v xml:space="preserve">UN    </v>
          </cell>
          <cell r="D10357">
            <v>5.0199999999999996</v>
          </cell>
        </row>
        <row r="10358">
          <cell r="A10358">
            <v>11711</v>
          </cell>
          <cell r="B10358" t="str">
            <v>RALO SECO PVC CONICO, 100 X 40 MM, COM GRELHA QUADRADA</v>
          </cell>
          <cell r="C10358" t="str">
            <v xml:space="preserve">UN    </v>
          </cell>
          <cell r="D10358">
            <v>7.35</v>
          </cell>
        </row>
        <row r="10359">
          <cell r="A10359">
            <v>5102</v>
          </cell>
          <cell r="B10359" t="str">
            <v>RALO SECO PVC QUADRADO, 100 X 100 X 53 MM, SAIDA 40 MM, COM GRELHA BRANCA</v>
          </cell>
          <cell r="C10359" t="str">
            <v xml:space="preserve">UN    </v>
          </cell>
          <cell r="D10359">
            <v>7.11</v>
          </cell>
        </row>
        <row r="10360">
          <cell r="A10360">
            <v>11741</v>
          </cell>
          <cell r="B10360" t="str">
            <v>RALO SIFONADO PVC CILINDRICO, 100 X 40 MM,  COM GRELHA REDONDA BRANCA</v>
          </cell>
          <cell r="C10360" t="str">
            <v xml:space="preserve">UN    </v>
          </cell>
          <cell r="D10360">
            <v>5.17</v>
          </cell>
        </row>
        <row r="10361">
          <cell r="A10361">
            <v>11743</v>
          </cell>
          <cell r="B10361" t="str">
            <v>RALO SIFONADO PVC REDONDO CONICO, 100 X 40 MM, COM GRELHA  BRANCA REDONDA</v>
          </cell>
          <cell r="C10361" t="str">
            <v xml:space="preserve">UN    </v>
          </cell>
          <cell r="D10361">
            <v>4.7</v>
          </cell>
        </row>
        <row r="10362">
          <cell r="A10362">
            <v>11745</v>
          </cell>
          <cell r="B10362" t="str">
            <v>RALO SIFONADO PVC, QUADRADO, 100 X 100 X 53 MM, SAIDA 40 MM, COM GRELHA BRANCA</v>
          </cell>
          <cell r="C10362" t="str">
            <v xml:space="preserve">UN    </v>
          </cell>
          <cell r="D10362">
            <v>6.68</v>
          </cell>
        </row>
        <row r="10363">
          <cell r="A10363">
            <v>25961</v>
          </cell>
          <cell r="B10363" t="str">
            <v>RASTELEIRO</v>
          </cell>
          <cell r="C10363" t="str">
            <v xml:space="preserve">H     </v>
          </cell>
          <cell r="D10363">
            <v>11.6</v>
          </cell>
        </row>
        <row r="10364">
          <cell r="A10364">
            <v>40985</v>
          </cell>
          <cell r="B10364" t="str">
            <v>RASTELEIRO (MENSALISTA)</v>
          </cell>
          <cell r="C10364" t="str">
            <v xml:space="preserve">MES   </v>
          </cell>
          <cell r="D10364">
            <v>2053.52</v>
          </cell>
        </row>
        <row r="10365">
          <cell r="A10365">
            <v>1088</v>
          </cell>
          <cell r="B10365" t="str">
            <v>REATOR ELETRONICO BIVOLT PARA 1 LAMPADA FLUORESCENTE DE 18/20 W</v>
          </cell>
          <cell r="C10365" t="str">
            <v xml:space="preserve">UN    </v>
          </cell>
          <cell r="D10365">
            <v>13.81</v>
          </cell>
        </row>
        <row r="10366">
          <cell r="A10366">
            <v>1087</v>
          </cell>
          <cell r="B10366" t="str">
            <v>REATOR ELETRONICO BIVOLT PARA 1 LAMPADA FLUORESCENTE DE 36/40 W</v>
          </cell>
          <cell r="C10366" t="str">
            <v xml:space="preserve">UN    </v>
          </cell>
          <cell r="D10366">
            <v>17.25</v>
          </cell>
        </row>
        <row r="10367">
          <cell r="A10367">
            <v>38777</v>
          </cell>
          <cell r="B10367" t="str">
            <v>REATOR ELETRONICO BIVOLT PARA 2 LAMPADAS FLUORESCENTES DE 14 W</v>
          </cell>
          <cell r="C10367" t="str">
            <v xml:space="preserve">UN    </v>
          </cell>
          <cell r="D10367">
            <v>34.369999999999997</v>
          </cell>
        </row>
        <row r="10368">
          <cell r="A10368">
            <v>1086</v>
          </cell>
          <cell r="B10368" t="str">
            <v>REATOR ELETRONICO BIVOLT PARA 2 LAMPADAS FLUORESCENTES DE 18/20 W</v>
          </cell>
          <cell r="C10368" t="str">
            <v xml:space="preserve">UN    </v>
          </cell>
          <cell r="D10368">
            <v>18.14</v>
          </cell>
        </row>
        <row r="10369">
          <cell r="A10369">
            <v>1079</v>
          </cell>
          <cell r="B10369" t="str">
            <v>REATOR ELETRONICO BIVOLT PARA 2 LAMPADAS FLUORESCENTES DE 36/40 W</v>
          </cell>
          <cell r="C10369" t="str">
            <v xml:space="preserve">UN    </v>
          </cell>
          <cell r="D10369">
            <v>18.75</v>
          </cell>
        </row>
        <row r="10370">
          <cell r="A10370">
            <v>39374</v>
          </cell>
          <cell r="B10370" t="str">
            <v>REATOR INTERNO/INTEGRADO PARA LAMPADA VAPOR METALICO 400 W, ALTO FATOR DE POTENCIA</v>
          </cell>
          <cell r="C10370" t="str">
            <v xml:space="preserve">UN    </v>
          </cell>
          <cell r="D10370">
            <v>84.03</v>
          </cell>
        </row>
        <row r="10371">
          <cell r="A10371">
            <v>1082</v>
          </cell>
          <cell r="B10371" t="str">
            <v>REATOR P/ LAMPADA VAPOR DE SODIO 250W USO EXT</v>
          </cell>
          <cell r="C10371" t="str">
            <v xml:space="preserve">UN    </v>
          </cell>
          <cell r="D10371">
            <v>117.87</v>
          </cell>
        </row>
        <row r="10372">
          <cell r="A10372">
            <v>12316</v>
          </cell>
          <cell r="B10372" t="str">
            <v>REATOR P/ 1 LAMPADA VAPOR DE MERCURIO 125W USO EXT</v>
          </cell>
          <cell r="C10372" t="str">
            <v xml:space="preserve">UN    </v>
          </cell>
          <cell r="D10372">
            <v>54.02</v>
          </cell>
        </row>
        <row r="10373">
          <cell r="A10373">
            <v>12317</v>
          </cell>
          <cell r="B10373" t="str">
            <v>REATOR P/ 1 LAMPADA VAPOR DE MERCURIO 250W USO EXT</v>
          </cell>
          <cell r="C10373" t="str">
            <v xml:space="preserve">UN    </v>
          </cell>
          <cell r="D10373">
            <v>64.42</v>
          </cell>
        </row>
        <row r="10374">
          <cell r="A10374">
            <v>12318</v>
          </cell>
          <cell r="B10374" t="str">
            <v>REATOR P/ 1 LAMPADA VAPOR DE MERCURIO 400W USO EXT</v>
          </cell>
          <cell r="C10374" t="str">
            <v xml:space="preserve">UN    </v>
          </cell>
          <cell r="D10374">
            <v>74.22</v>
          </cell>
        </row>
        <row r="10375">
          <cell r="A10375">
            <v>5104</v>
          </cell>
          <cell r="B10375" t="str">
            <v>REBITE DE ALUMINIO VAZADO DE REPUXO, 3,2 X 8 MM (1KG = 1025 UNIDADES)</v>
          </cell>
          <cell r="C10375" t="str">
            <v xml:space="preserve">KG    </v>
          </cell>
          <cell r="D10375">
            <v>58.22</v>
          </cell>
        </row>
        <row r="10376">
          <cell r="A10376">
            <v>26023</v>
          </cell>
          <cell r="B10376" t="str">
            <v>REBOLO ABRASIVO RETO DE USO GERAL GRAO 36, DE 6 X 1 " (DIAMETRO X ALTURA)</v>
          </cell>
          <cell r="C10376" t="str">
            <v xml:space="preserve">UN    </v>
          </cell>
          <cell r="D10376">
            <v>65.94</v>
          </cell>
        </row>
        <row r="10377">
          <cell r="A10377">
            <v>2710</v>
          </cell>
          <cell r="B10377" t="str">
            <v>REBOLO ABRASIVO RETO DE USO GERAL GRAO 36, DE 6 X 3/4 " (DIAMETRO X ALTURA)</v>
          </cell>
          <cell r="C10377" t="str">
            <v xml:space="preserve">UN    </v>
          </cell>
          <cell r="D10377">
            <v>52.66</v>
          </cell>
        </row>
        <row r="10378">
          <cell r="A10378">
            <v>14575</v>
          </cell>
          <cell r="B10378" t="str">
            <v>RECICLADORA DE ASFALTO A FRIO SOBRE RODAS, LARG. FRESAGEM 2,00 M, POT. 315 KW/422 HP</v>
          </cell>
          <cell r="C10378" t="str">
            <v xml:space="preserve">UN    </v>
          </cell>
          <cell r="D10378">
            <v>3273990.43</v>
          </cell>
        </row>
        <row r="10379">
          <cell r="A10379">
            <v>20034</v>
          </cell>
          <cell r="B10379" t="str">
            <v>REDUCAO EXCENTRICA PVC NBR 10569 P/REDE COLET ESG PB JE 150 X 100MM</v>
          </cell>
          <cell r="C10379" t="str">
            <v xml:space="preserve">UN    </v>
          </cell>
          <cell r="D10379">
            <v>44.76</v>
          </cell>
        </row>
        <row r="10380">
          <cell r="A10380">
            <v>20036</v>
          </cell>
          <cell r="B10380" t="str">
            <v>REDUCAO EXCENTRICA PVC NBR 10569 P/REDE COLET ESG PB JE 200 X 150MM</v>
          </cell>
          <cell r="C10380" t="str">
            <v xml:space="preserve">UN    </v>
          </cell>
          <cell r="D10380">
            <v>86.1</v>
          </cell>
        </row>
        <row r="10381">
          <cell r="A10381">
            <v>20037</v>
          </cell>
          <cell r="B10381" t="str">
            <v>REDUCAO EXCENTRICA PVC NBR 10569 P/REDE COLET ESG PB JE 250 X 200MM</v>
          </cell>
          <cell r="C10381" t="str">
            <v xml:space="preserve">UN    </v>
          </cell>
          <cell r="D10381">
            <v>162.41</v>
          </cell>
        </row>
        <row r="10382">
          <cell r="A10382">
            <v>20043</v>
          </cell>
          <cell r="B10382" t="str">
            <v>REDUCAO EXCENTRICA PVC P/ ESG PREDIAL DN 100 X 50MM</v>
          </cell>
          <cell r="C10382" t="str">
            <v xml:space="preserve">UN    </v>
          </cell>
          <cell r="D10382">
            <v>4.1900000000000004</v>
          </cell>
        </row>
        <row r="10383">
          <cell r="A10383">
            <v>20044</v>
          </cell>
          <cell r="B10383" t="str">
            <v>REDUCAO EXCENTRICA PVC P/ ESG PREDIAL DN 100 X 75MM</v>
          </cell>
          <cell r="C10383" t="str">
            <v xml:space="preserve">UN    </v>
          </cell>
          <cell r="D10383">
            <v>4.9000000000000004</v>
          </cell>
        </row>
        <row r="10384">
          <cell r="A10384">
            <v>20042</v>
          </cell>
          <cell r="B10384" t="str">
            <v>REDUCAO EXCENTRICA PVC P/ ESG PREDIAL DN 75 X 50MM</v>
          </cell>
          <cell r="C10384" t="str">
            <v xml:space="preserve">UN    </v>
          </cell>
          <cell r="D10384">
            <v>3.55</v>
          </cell>
        </row>
        <row r="10385">
          <cell r="A10385">
            <v>20046</v>
          </cell>
          <cell r="B10385" t="str">
            <v>REDUCAO EXCENTRICA PVC, SERIE R, DN 100 X 75 MM, PARA ESGOTO PREDIAL</v>
          </cell>
          <cell r="C10385" t="str">
            <v xml:space="preserve">UN    </v>
          </cell>
          <cell r="D10385">
            <v>10.39</v>
          </cell>
        </row>
        <row r="10386">
          <cell r="A10386">
            <v>20047</v>
          </cell>
          <cell r="B10386" t="str">
            <v>REDUCAO EXCENTRICA PVC, SERIE R, DN 150 X 100 MM, PARA ESGOTO PREDIAL</v>
          </cell>
          <cell r="C10386" t="str">
            <v xml:space="preserve">UN    </v>
          </cell>
          <cell r="D10386">
            <v>28.41</v>
          </cell>
        </row>
        <row r="10387">
          <cell r="A10387">
            <v>20045</v>
          </cell>
          <cell r="B10387" t="str">
            <v>REDUCAO EXCENTRICA PVC, SERIE R, DN 75 X 50 MM, PARA ESGOTO PREDIAL</v>
          </cell>
          <cell r="C10387" t="str">
            <v xml:space="preserve">UN    </v>
          </cell>
          <cell r="D10387">
            <v>4.2699999999999996</v>
          </cell>
        </row>
        <row r="10388">
          <cell r="A10388">
            <v>20972</v>
          </cell>
          <cell r="B10388" t="str">
            <v>REDUCAO FIXA TIPO STORZ, ENGATE RAPIDO 2.1/2" X 1.1/2", EM LATAO, PARA INSTALACAO PREDIAL COMBATE A INCENDIO PREDIAL</v>
          </cell>
          <cell r="C10388" t="str">
            <v xml:space="preserve">UN    </v>
          </cell>
          <cell r="D10388">
            <v>66.459999999999994</v>
          </cell>
        </row>
        <row r="10389">
          <cell r="A10389">
            <v>20032</v>
          </cell>
          <cell r="B10389" t="str">
            <v>REDUCAO PVC PBA, JE, BB, DN 75 X 50 / DE 85 X 60 MM, PARA REDE DE AGUA</v>
          </cell>
          <cell r="C10389" t="str">
            <v xml:space="preserve">UN    </v>
          </cell>
          <cell r="D10389">
            <v>51.19</v>
          </cell>
        </row>
        <row r="10390">
          <cell r="A10390">
            <v>11321</v>
          </cell>
          <cell r="B10390" t="str">
            <v>REDUCAO PVC PBA, JE, PB, DN 100 X 50 / DE 110 X 60 MM, PARA REDE DE AGUA</v>
          </cell>
          <cell r="C10390" t="str">
            <v xml:space="preserve">UN    </v>
          </cell>
          <cell r="D10390">
            <v>23.34</v>
          </cell>
        </row>
        <row r="10391">
          <cell r="A10391">
            <v>11323</v>
          </cell>
          <cell r="B10391" t="str">
            <v>REDUCAO PVC PBA, JE, PB, DN 100 X 75 / DE 110 X 85 MM, PARA REDE DE AGUA</v>
          </cell>
          <cell r="C10391" t="str">
            <v xml:space="preserve">UN    </v>
          </cell>
          <cell r="D10391">
            <v>26.84</v>
          </cell>
        </row>
        <row r="10392">
          <cell r="A10392">
            <v>20327</v>
          </cell>
          <cell r="B10392" t="str">
            <v>REDUCAO PVC PBA, JE, PB, DN 75 X 50 / DE 85 X 60 MM, PARA REDE DE AGUA</v>
          </cell>
          <cell r="C10392" t="str">
            <v xml:space="preserve">UN    </v>
          </cell>
          <cell r="D10392">
            <v>15.23</v>
          </cell>
        </row>
        <row r="10393">
          <cell r="A10393">
            <v>25966</v>
          </cell>
          <cell r="B10393" t="str">
            <v>REDUTOR TIPO THINNER PARA ACABAMENTO</v>
          </cell>
          <cell r="C10393" t="str">
            <v xml:space="preserve">L     </v>
          </cell>
          <cell r="D10393">
            <v>19.57</v>
          </cell>
        </row>
        <row r="10394">
          <cell r="A10394">
            <v>13390</v>
          </cell>
          <cell r="B10394" t="str">
            <v>REFLETOR REDONDO EM ALUMINIO ANODIZADO PARA LAMPADA VAPOR DE MERCURIO/SODIO, CORPO EM ALUMINIO COM PINTURA EPOXI, PARA LAMPADA E-27 DE 300 W, COM SUPORTE REDONDO E ALCA REGULAVEL PARA FIXACAO.</v>
          </cell>
          <cell r="C10394" t="str">
            <v xml:space="preserve">UN    </v>
          </cell>
          <cell r="D10394">
            <v>68.180000000000007</v>
          </cell>
        </row>
        <row r="10395">
          <cell r="A10395">
            <v>6034</v>
          </cell>
          <cell r="B10395" t="str">
            <v>REGISTRO DE ESFERA DE PASSEIO, PVC PARA POLIETILENO, 20 MM</v>
          </cell>
          <cell r="C10395" t="str">
            <v xml:space="preserve">UN    </v>
          </cell>
          <cell r="D10395">
            <v>7.37</v>
          </cell>
        </row>
        <row r="10396">
          <cell r="A10396">
            <v>6036</v>
          </cell>
          <cell r="B10396" t="str">
            <v>REGISTRO DE ESFERA PVC, COM BORBOLETA, COM ROSCA EXTERNA, DE 1/2"</v>
          </cell>
          <cell r="C10396" t="str">
            <v xml:space="preserve">UN    </v>
          </cell>
          <cell r="D10396">
            <v>10.039999999999999</v>
          </cell>
        </row>
        <row r="10397">
          <cell r="A10397">
            <v>6031</v>
          </cell>
          <cell r="B10397" t="str">
            <v>REGISTRO DE ESFERA PVC, COM BORBOLETA, COM ROSCA EXTERNA, DE 3/4"</v>
          </cell>
          <cell r="C10397" t="str">
            <v xml:space="preserve">UN    </v>
          </cell>
          <cell r="D10397">
            <v>11.8</v>
          </cell>
        </row>
        <row r="10398">
          <cell r="A10398">
            <v>6029</v>
          </cell>
          <cell r="B10398" t="str">
            <v>REGISTRO DE ESFERA PVC, COM CABECA QUADRADA, COM ROSCA EXTERNA, 1/2"</v>
          </cell>
          <cell r="C10398" t="str">
            <v xml:space="preserve">UN    </v>
          </cell>
          <cell r="D10398">
            <v>11.92</v>
          </cell>
        </row>
        <row r="10399">
          <cell r="A10399">
            <v>6033</v>
          </cell>
          <cell r="B10399" t="str">
            <v>REGISTRO DE ESFERA PVC, COM CABECA QUADRADA, COM ROSCA EXTERNA, 3/4"</v>
          </cell>
          <cell r="C10399" t="str">
            <v xml:space="preserve">UN    </v>
          </cell>
          <cell r="D10399">
            <v>15.71</v>
          </cell>
        </row>
        <row r="10400">
          <cell r="A10400">
            <v>11672</v>
          </cell>
          <cell r="B10400" t="str">
            <v>REGISTRO DE ESFERA, PVC, COM VOLANTE, VS, ROSCAVEL, DN 1 1/2", COM CORPO DIVIDIDO</v>
          </cell>
          <cell r="C10400" t="str">
            <v xml:space="preserve">UN    </v>
          </cell>
          <cell r="D10400">
            <v>34.19</v>
          </cell>
        </row>
        <row r="10401">
          <cell r="A10401">
            <v>11669</v>
          </cell>
          <cell r="B10401" t="str">
            <v>REGISTRO DE ESFERA, PVC, COM VOLANTE, VS, ROSCAVEL, DN 1 1/4", COM CORPO DIVIDIDO</v>
          </cell>
          <cell r="C10401" t="str">
            <v xml:space="preserve">UN    </v>
          </cell>
          <cell r="D10401">
            <v>32.56</v>
          </cell>
        </row>
        <row r="10402">
          <cell r="A10402">
            <v>11670</v>
          </cell>
          <cell r="B10402" t="str">
            <v>REGISTRO DE ESFERA, PVC, COM VOLANTE, VS, ROSCAVEL, DN 1/2", COM CORPO DIVIDIDO</v>
          </cell>
          <cell r="C10402" t="str">
            <v xml:space="preserve">UN    </v>
          </cell>
          <cell r="D10402">
            <v>12.47</v>
          </cell>
        </row>
        <row r="10403">
          <cell r="A10403">
            <v>20055</v>
          </cell>
          <cell r="B10403" t="str">
            <v>REGISTRO DE ESFERA, PVC, COM VOLANTE, VS, ROSCAVEL, DN 1", COM CORPO DIVIDIDO</v>
          </cell>
          <cell r="C10403" t="str">
            <v xml:space="preserve">UN    </v>
          </cell>
          <cell r="D10403">
            <v>24.38</v>
          </cell>
        </row>
        <row r="10404">
          <cell r="A10404">
            <v>11671</v>
          </cell>
          <cell r="B10404" t="str">
            <v>REGISTRO DE ESFERA, PVC, COM VOLANTE, VS, ROSCAVEL, DN 2", COM CORPO DIVIDIDO</v>
          </cell>
          <cell r="C10404" t="str">
            <v xml:space="preserve">UN    </v>
          </cell>
          <cell r="D10404">
            <v>52.32</v>
          </cell>
        </row>
        <row r="10405">
          <cell r="A10405">
            <v>6032</v>
          </cell>
          <cell r="B10405" t="str">
            <v>REGISTRO DE ESFERA, PVC, COM VOLANTE, VS, ROSCAVEL, DN 3/4", COM CORPO DIVIDIDO</v>
          </cell>
          <cell r="C10405" t="str">
            <v xml:space="preserve">UN    </v>
          </cell>
          <cell r="D10405">
            <v>14.94</v>
          </cell>
        </row>
        <row r="10406">
          <cell r="A10406">
            <v>11673</v>
          </cell>
          <cell r="B10406" t="str">
            <v>REGISTRO DE ESFERA, PVC, COM VOLANTE, VS, SOLDAVEL, DN 20 MM, COM CORPO DIVIDIDO</v>
          </cell>
          <cell r="C10406" t="str">
            <v xml:space="preserve">UN    </v>
          </cell>
          <cell r="D10406">
            <v>11.77</v>
          </cell>
        </row>
        <row r="10407">
          <cell r="A10407">
            <v>11674</v>
          </cell>
          <cell r="B10407" t="str">
            <v>REGISTRO DE ESFERA, PVC, COM VOLANTE, VS, SOLDAVEL, DN 25 MM, COM CORPO DIVIDIDO</v>
          </cell>
          <cell r="C10407" t="str">
            <v xml:space="preserve">UN    </v>
          </cell>
          <cell r="D10407">
            <v>15.15</v>
          </cell>
        </row>
        <row r="10408">
          <cell r="A10408">
            <v>11675</v>
          </cell>
          <cell r="B10408" t="str">
            <v>REGISTRO DE ESFERA, PVC, COM VOLANTE, VS, SOLDAVEL, DN 32 MM, COM CORPO DIVIDIDO</v>
          </cell>
          <cell r="C10408" t="str">
            <v xml:space="preserve">UN    </v>
          </cell>
          <cell r="D10408">
            <v>24.06</v>
          </cell>
        </row>
        <row r="10409">
          <cell r="A10409">
            <v>11676</v>
          </cell>
          <cell r="B10409" t="str">
            <v>REGISTRO DE ESFERA, PVC, COM VOLANTE, VS, SOLDAVEL, DN 40 MM, COM CORPO DIVIDIDO</v>
          </cell>
          <cell r="C10409" t="str">
            <v xml:space="preserve">UN    </v>
          </cell>
          <cell r="D10409">
            <v>32.18</v>
          </cell>
        </row>
        <row r="10410">
          <cell r="A10410">
            <v>11677</v>
          </cell>
          <cell r="B10410" t="str">
            <v>REGISTRO DE ESFERA, PVC, COM VOLANTE, VS, SOLDAVEL, DN 50 MM, COM CORPO DIVIDIDO</v>
          </cell>
          <cell r="C10410" t="str">
            <v xml:space="preserve">UN    </v>
          </cell>
          <cell r="D10410">
            <v>33.229999999999997</v>
          </cell>
        </row>
        <row r="10411">
          <cell r="A10411">
            <v>11678</v>
          </cell>
          <cell r="B10411" t="str">
            <v>REGISTRO DE ESFERA, PVC, COM VOLANTE, VS, SOLDAVEL, DN 60 MM, COM CORPO DIVIDIDO</v>
          </cell>
          <cell r="C10411" t="str">
            <v xml:space="preserve">UN    </v>
          </cell>
          <cell r="D10411">
            <v>60.86</v>
          </cell>
        </row>
        <row r="10412">
          <cell r="A10412">
            <v>6038</v>
          </cell>
          <cell r="B10412" t="str">
            <v>REGISTRO DE PRESSAO PVC, ROSCAVEL, VOLANTE SIMPLES, DE 1/2"</v>
          </cell>
          <cell r="C10412" t="str">
            <v xml:space="preserve">UN    </v>
          </cell>
          <cell r="D10412">
            <v>3.86</v>
          </cell>
        </row>
        <row r="10413">
          <cell r="A10413">
            <v>11718</v>
          </cell>
          <cell r="B10413" t="str">
            <v>REGISTRO DE PRESSAO PVC, ROSCAVEL, VOLANTE SIMPLES, DE 3/4"</v>
          </cell>
          <cell r="C10413" t="str">
            <v xml:space="preserve">UN    </v>
          </cell>
          <cell r="D10413">
            <v>11.01</v>
          </cell>
        </row>
        <row r="10414">
          <cell r="A10414">
            <v>6037</v>
          </cell>
          <cell r="B10414" t="str">
            <v>REGISTRO DE PRESSAO PVC, SOLDAVEL, VOLANTE SIMPLES, DE 20 MM</v>
          </cell>
          <cell r="C10414" t="str">
            <v xml:space="preserve">UN    </v>
          </cell>
          <cell r="D10414">
            <v>8.0299999999999994</v>
          </cell>
        </row>
        <row r="10415">
          <cell r="A10415">
            <v>11719</v>
          </cell>
          <cell r="B10415" t="str">
            <v>REGISTRO DE PRESSAO PVC, SOLDAVEL, VOLANTE SIMPLES, DE 25 MM</v>
          </cell>
          <cell r="C10415" t="str">
            <v xml:space="preserve">UN    </v>
          </cell>
          <cell r="D10415">
            <v>8.93</v>
          </cell>
        </row>
        <row r="10416">
          <cell r="A10416">
            <v>6019</v>
          </cell>
          <cell r="B10416" t="str">
            <v>REGISTRO GAVETA BRUTO EM LATAO FORJADO, BITOLA 1 " (REF 1509)</v>
          </cell>
          <cell r="C10416" t="str">
            <v xml:space="preserve">UN    </v>
          </cell>
          <cell r="D10416">
            <v>31.9</v>
          </cell>
        </row>
        <row r="10417">
          <cell r="A10417">
            <v>6010</v>
          </cell>
          <cell r="B10417" t="str">
            <v>REGISTRO GAVETA BRUTO EM LATAO FORJADO, BITOLA 1 1/2 " (REF 1509)</v>
          </cell>
          <cell r="C10417" t="str">
            <v xml:space="preserve">UN    </v>
          </cell>
          <cell r="D10417">
            <v>54.89</v>
          </cell>
        </row>
        <row r="10418">
          <cell r="A10418">
            <v>6017</v>
          </cell>
          <cell r="B10418" t="str">
            <v>REGISTRO GAVETA BRUTO EM LATAO FORJADO, BITOLA 1 1/4 " (REF 1509)</v>
          </cell>
          <cell r="C10418" t="str">
            <v xml:space="preserve">UN    </v>
          </cell>
          <cell r="D10418">
            <v>43.48</v>
          </cell>
        </row>
        <row r="10419">
          <cell r="A10419">
            <v>6020</v>
          </cell>
          <cell r="B10419" t="str">
            <v>REGISTRO GAVETA BRUTO EM LATAO FORJADO, BITOLA 1/2 " (REF 1509)</v>
          </cell>
          <cell r="C10419" t="str">
            <v xml:space="preserve">UN    </v>
          </cell>
          <cell r="D10419">
            <v>19.16</v>
          </cell>
        </row>
        <row r="10420">
          <cell r="A10420">
            <v>6028</v>
          </cell>
          <cell r="B10420" t="str">
            <v>REGISTRO GAVETA BRUTO EM LATAO FORJADO, BITOLA 2 " (REF 1509)</v>
          </cell>
          <cell r="C10420" t="str">
            <v xml:space="preserve">UN    </v>
          </cell>
          <cell r="D10420">
            <v>76.459999999999994</v>
          </cell>
        </row>
        <row r="10421">
          <cell r="A10421">
            <v>6011</v>
          </cell>
          <cell r="B10421" t="str">
            <v>REGISTRO GAVETA BRUTO EM LATAO FORJADO, BITOLA 2 1/2 " (REF 1509)</v>
          </cell>
          <cell r="C10421" t="str">
            <v xml:space="preserve">UN    </v>
          </cell>
          <cell r="D10421">
            <v>158.57</v>
          </cell>
        </row>
        <row r="10422">
          <cell r="A10422">
            <v>6012</v>
          </cell>
          <cell r="B10422" t="str">
            <v>REGISTRO GAVETA BRUTO EM LATAO FORJADO, BITOLA 3 " (REF 1509)</v>
          </cell>
          <cell r="C10422" t="str">
            <v xml:space="preserve">UN    </v>
          </cell>
          <cell r="D10422">
            <v>191.98</v>
          </cell>
        </row>
        <row r="10423">
          <cell r="A10423">
            <v>6016</v>
          </cell>
          <cell r="B10423" t="str">
            <v>REGISTRO GAVETA BRUTO EM LATAO FORJADO, BITOLA 3/4 " (REF 1509)</v>
          </cell>
          <cell r="C10423" t="str">
            <v xml:space="preserve">UN    </v>
          </cell>
          <cell r="D10423">
            <v>20.21</v>
          </cell>
        </row>
        <row r="10424">
          <cell r="A10424">
            <v>6027</v>
          </cell>
          <cell r="B10424" t="str">
            <v>REGISTRO GAVETA BRUTO EM LATAO FORJADO, BITOLA 4 " (REF 1509)</v>
          </cell>
          <cell r="C10424" t="str">
            <v xml:space="preserve">UN    </v>
          </cell>
          <cell r="D10424">
            <v>400.02</v>
          </cell>
        </row>
        <row r="10425">
          <cell r="A10425">
            <v>6013</v>
          </cell>
          <cell r="B10425" t="str">
            <v>REGISTRO GAVETA COM ACABAMENTO E CANOPLA CROMADOS, SIMPLES, BITOLA 1 " (REF 1509)</v>
          </cell>
          <cell r="C10425" t="str">
            <v xml:space="preserve">UN    </v>
          </cell>
          <cell r="D10425">
            <v>60.36</v>
          </cell>
        </row>
        <row r="10426">
          <cell r="A10426">
            <v>6015</v>
          </cell>
          <cell r="B10426" t="str">
            <v>REGISTRO GAVETA COM ACABAMENTO E CANOPLA CROMADOS, SIMPLES, BITOLA 1 1/2 " (REF 1509)</v>
          </cell>
          <cell r="C10426" t="str">
            <v xml:space="preserve">UN    </v>
          </cell>
          <cell r="D10426">
            <v>87.78</v>
          </cell>
        </row>
        <row r="10427">
          <cell r="A10427">
            <v>6014</v>
          </cell>
          <cell r="B10427" t="str">
            <v>REGISTRO GAVETA COM ACABAMENTO E CANOPLA CROMADOS, SIMPLES, BITOLA 1 1/4 " (REF 1509)</v>
          </cell>
          <cell r="C10427" t="str">
            <v xml:space="preserve">UN    </v>
          </cell>
          <cell r="D10427">
            <v>83.92</v>
          </cell>
        </row>
        <row r="10428">
          <cell r="A10428">
            <v>6006</v>
          </cell>
          <cell r="B10428" t="str">
            <v>REGISTRO GAVETA COM ACABAMENTO E CANOPLA CROMADOS, SIMPLES, BITOLA 1/2 " (REF 1509)</v>
          </cell>
          <cell r="C10428" t="str">
            <v xml:space="preserve">UN    </v>
          </cell>
          <cell r="D10428">
            <v>43.71</v>
          </cell>
        </row>
        <row r="10429">
          <cell r="A10429">
            <v>6005</v>
          </cell>
          <cell r="B10429" t="str">
            <v>REGISTRO GAVETA COM ACABAMENTO E CANOPLA CROMADOS, SIMPLES, BITOLA 3/4 " (REF 1509)</v>
          </cell>
          <cell r="C10429" t="str">
            <v xml:space="preserve">UN    </v>
          </cell>
          <cell r="D10429">
            <v>49.31</v>
          </cell>
        </row>
        <row r="10430">
          <cell r="A10430">
            <v>11756</v>
          </cell>
          <cell r="B10430" t="str">
            <v>REGISTRO OU REGULADOR DE GAS COZINHA, VAZAO DE 2 KG/H, 2,8 KPA</v>
          </cell>
          <cell r="C10430" t="str">
            <v xml:space="preserve">UN    </v>
          </cell>
          <cell r="D10430">
            <v>23.55</v>
          </cell>
        </row>
        <row r="10431">
          <cell r="A10431">
            <v>10904</v>
          </cell>
          <cell r="B10431" t="str">
            <v>REGISTRO OU VALVULA GLOBO ANGULAR EM LATAO, PARA HIDRANTES EM INSTALACAO PREDIAL DE INCENDIO, 45 GRAUS, DIAMETRO DE 2 1/2", COM VOLANTE, CLASSE DE PRESSAO DE ATE 200 PSI</v>
          </cell>
          <cell r="C10431" t="str">
            <v xml:space="preserve">UN    </v>
          </cell>
          <cell r="D10431">
            <v>93.05</v>
          </cell>
        </row>
        <row r="10432">
          <cell r="A10432">
            <v>11752</v>
          </cell>
          <cell r="B10432" t="str">
            <v>REGISTRO PRESSAO BRUTO EM LATAO FORJADO, BITOLA 1/2 " (REF 1400)</v>
          </cell>
          <cell r="C10432" t="str">
            <v xml:space="preserve">UN    </v>
          </cell>
          <cell r="D10432">
            <v>13.58</v>
          </cell>
        </row>
        <row r="10433">
          <cell r="A10433">
            <v>11753</v>
          </cell>
          <cell r="B10433" t="str">
            <v>REGISTRO PRESSAO BRUTO EM LATAO FORJADO, BITOLA 3/4 " (REF 1400)</v>
          </cell>
          <cell r="C10433" t="str">
            <v xml:space="preserve">UN    </v>
          </cell>
          <cell r="D10433">
            <v>16.21</v>
          </cell>
        </row>
        <row r="10434">
          <cell r="A10434">
            <v>6021</v>
          </cell>
          <cell r="B10434" t="str">
            <v>REGISTRO PRESSAO COM ACABAMENTO E CANOPLA CROMADA, SIMPLES, BITOLA 1/2 " (REF 1416)</v>
          </cell>
          <cell r="C10434" t="str">
            <v xml:space="preserve">UN    </v>
          </cell>
          <cell r="D10434">
            <v>44.99</v>
          </cell>
        </row>
        <row r="10435">
          <cell r="A10435">
            <v>6024</v>
          </cell>
          <cell r="B10435" t="str">
            <v>REGISTRO PRESSAO COM ACABAMENTO E CANOPLA CROMADA, SIMPLES, BITOLA 3/4 " (REF 1416)</v>
          </cell>
          <cell r="C10435" t="str">
            <v xml:space="preserve">UN    </v>
          </cell>
          <cell r="D10435">
            <v>46.5</v>
          </cell>
        </row>
        <row r="10436">
          <cell r="A10436">
            <v>38379</v>
          </cell>
          <cell r="B10436" t="str">
            <v>REGUA DE ALUMINIO PARA PEDREIRO 2 X 1 "</v>
          </cell>
          <cell r="C10436" t="str">
            <v xml:space="preserve">M     </v>
          </cell>
          <cell r="D10436">
            <v>33.33</v>
          </cell>
        </row>
        <row r="10437">
          <cell r="A10437">
            <v>13897</v>
          </cell>
          <cell r="B10437" t="str">
            <v>REGUA VIBRADORA DUPLA PARA CONCRETO A GASOLINA 5,5 HP, PESO DE 60 KG, COMPRIMENTO 4 M</v>
          </cell>
          <cell r="C10437" t="str">
            <v xml:space="preserve">UN    </v>
          </cell>
          <cell r="D10437">
            <v>7759.38</v>
          </cell>
        </row>
        <row r="10438">
          <cell r="A10438">
            <v>10640</v>
          </cell>
          <cell r="B10438" t="str">
            <v>REGUA VIBRATORIA DE CONCRETO TRELICADA, EQUIPADA COM MOTOR A GASOLINA DE 9 HP</v>
          </cell>
          <cell r="C10438" t="str">
            <v xml:space="preserve">UN    </v>
          </cell>
          <cell r="D10438">
            <v>16805.18</v>
          </cell>
        </row>
        <row r="10439">
          <cell r="A10439">
            <v>11086</v>
          </cell>
          <cell r="B10439" t="str">
            <v>REJEITO DE MINERIO DE FERRO PARA PAVIMENTACAO (POSTO PEDREIRA/FORNECEDOR, SEM FRETE)</v>
          </cell>
          <cell r="C10439" t="str">
            <v xml:space="preserve">M3    </v>
          </cell>
          <cell r="D10439">
            <v>63.34</v>
          </cell>
        </row>
        <row r="10440">
          <cell r="A10440">
            <v>34356</v>
          </cell>
          <cell r="B10440" t="str">
            <v>REJUNTE BRANCO, CIMENTICIO</v>
          </cell>
          <cell r="C10440" t="str">
            <v xml:space="preserve">KG    </v>
          </cell>
          <cell r="D10440">
            <v>2.29</v>
          </cell>
        </row>
        <row r="10441">
          <cell r="A10441">
            <v>34357</v>
          </cell>
          <cell r="B10441" t="str">
            <v>REJUNTE COLORIDO, CIMENTICIO</v>
          </cell>
          <cell r="C10441" t="str">
            <v xml:space="preserve">KG    </v>
          </cell>
          <cell r="D10441">
            <v>2.54</v>
          </cell>
        </row>
        <row r="10442">
          <cell r="A10442">
            <v>37329</v>
          </cell>
          <cell r="B10442" t="str">
            <v>REJUNTE EPOXI BRANCO</v>
          </cell>
          <cell r="C10442" t="str">
            <v xml:space="preserve">KG    </v>
          </cell>
          <cell r="D10442">
            <v>35.44</v>
          </cell>
        </row>
        <row r="10443">
          <cell r="A10443">
            <v>37398</v>
          </cell>
          <cell r="B10443" t="str">
            <v>REJUNTE EPOXI COR</v>
          </cell>
          <cell r="C10443" t="str">
            <v xml:space="preserve">KG    </v>
          </cell>
          <cell r="D10443">
            <v>45.36</v>
          </cell>
        </row>
        <row r="10444">
          <cell r="A10444">
            <v>2510</v>
          </cell>
          <cell r="B10444" t="str">
            <v>RELE FOTOELETRICO INTERNO E EXTERNO BIVOLT 1000 W, DE CONECTOR, SEM BASE</v>
          </cell>
          <cell r="C10444" t="str">
            <v xml:space="preserve">UN    </v>
          </cell>
          <cell r="D10444">
            <v>17.07</v>
          </cell>
        </row>
        <row r="10445">
          <cell r="A10445">
            <v>12359</v>
          </cell>
          <cell r="B10445" t="str">
            <v>RELE TERMICO BIMETAL PARA USO EM MOTORES TRIFASICOS, TENSAO 380 V, POTENCIA ATE 15 CV, CORRENTE NOMINAL MAXIMA 22 A</v>
          </cell>
          <cell r="C10445" t="str">
            <v xml:space="preserve">UN    </v>
          </cell>
          <cell r="D10445">
            <v>150.6</v>
          </cell>
        </row>
        <row r="10446">
          <cell r="A10446">
            <v>5320</v>
          </cell>
          <cell r="B10446" t="str">
            <v>REMOVEDOR DE TINTA OLEO/ESMALTE VERNIZ</v>
          </cell>
          <cell r="C10446" t="str">
            <v xml:space="preserve">L     </v>
          </cell>
          <cell r="D10446">
            <v>39.15</v>
          </cell>
        </row>
        <row r="10447">
          <cell r="A10447">
            <v>7353</v>
          </cell>
          <cell r="B10447" t="str">
            <v>RESINA ACRILICA BASE AGUA - COR BRANCA</v>
          </cell>
          <cell r="C10447" t="str">
            <v xml:space="preserve">L     </v>
          </cell>
          <cell r="D10447">
            <v>18.600000000000001</v>
          </cell>
        </row>
        <row r="10448">
          <cell r="A10448">
            <v>36144</v>
          </cell>
          <cell r="B10448" t="str">
            <v>RESPIRADOR DESCARTAVEL SEM VALVULA DE EXALACAO, PFF 1</v>
          </cell>
          <cell r="C10448" t="str">
            <v xml:space="preserve">UN    </v>
          </cell>
          <cell r="D10448">
            <v>1.0900000000000001</v>
          </cell>
        </row>
        <row r="10449">
          <cell r="A10449">
            <v>10518</v>
          </cell>
          <cell r="B10449" t="str">
            <v>RETARDO PARA CORDEL DETONANTE</v>
          </cell>
          <cell r="C10449" t="str">
            <v xml:space="preserve">UN    </v>
          </cell>
          <cell r="D10449">
            <v>55.58</v>
          </cell>
        </row>
        <row r="10450">
          <cell r="A10450">
            <v>36530</v>
          </cell>
          <cell r="B10450" t="str">
            <v>RETROESCAVADEIRA SOBRE RODAS COM CARREGADEIRA, TRACAO 4 X 2, POTENCIA LIQUIDA 79 HP, PESO OPERACIONAL MINIMO DE 6570 KG, CAPACIDADE DA CARREGADEIRA DE 1,00 M3 E DA  RETROESCAVADEIRA MINIMA DE 0,20 M3, PROFUNDIDADE DE ESCAVACAO MAXIMA DE 4,37 M</v>
          </cell>
          <cell r="C10450" t="str">
            <v xml:space="preserve">UN    </v>
          </cell>
          <cell r="D10450">
            <v>200985.36</v>
          </cell>
        </row>
        <row r="10451">
          <cell r="A10451">
            <v>6046</v>
          </cell>
          <cell r="B10451" t="str">
            <v>RETROESCAVADEIRA SOBRE RODAS COM CARREGADEIRA, TRACAO 4 X 4, POTENCIA LIQUIDA 72 HP, PESO OPERACIONAL MINIMO DE 7140 KG, CAPACIDADE MINIMA DA CARREGADEIRA DE 0,79 M3 E DA RETROESCAVADEIRA MINIMA DE 0,18 M3, PROFUNDIDADE DE ESCAVACAO MAXIMA DE 4,50 M</v>
          </cell>
          <cell r="C10451" t="str">
            <v xml:space="preserve">UN    </v>
          </cell>
          <cell r="D10451">
            <v>218000</v>
          </cell>
        </row>
        <row r="10452">
          <cell r="A10452">
            <v>36531</v>
          </cell>
          <cell r="B10452" t="str">
            <v>RETROESCAVADEIRA SOBRE RODAS COM CARREGADEIRA, TRACAO 4 X 4, POTENCIA LIQUIDA 88 HP, PESO OPERACIONAL MINIMO DE 6674 KG, CAPACIDADE DA CARREGADEIRA DE 1,00 M3 E DA  RETROESCAVADEIRA MINIMA DE 0,26 M3, PROFUNDIDADE DE ESCAVACAO MAXIMA DE 4,37 M</v>
          </cell>
          <cell r="C10452" t="str">
            <v xml:space="preserve">UN    </v>
          </cell>
          <cell r="D10452">
            <v>225975.59</v>
          </cell>
        </row>
        <row r="10453">
          <cell r="A10453">
            <v>34684</v>
          </cell>
          <cell r="B10453" t="str">
            <v>REVESTIMENTO DE PAREDE EM GRANILITE, MARMORITE OU GRANITINA - ESP = 5 MM (INCLUSO EXECUCAO)</v>
          </cell>
          <cell r="C10453" t="str">
            <v xml:space="preserve">M2    </v>
          </cell>
          <cell r="D10453">
            <v>130.08000000000001</v>
          </cell>
        </row>
        <row r="10454">
          <cell r="A10454">
            <v>34683</v>
          </cell>
          <cell r="B10454" t="str">
            <v>REVESTIMENTO DE PAREDE EM GRANILITE, MARMORITE OU GRANITINA COLORIDO - ESP = 5 MM (INCLUSO EXECUCAO)</v>
          </cell>
          <cell r="C10454" t="str">
            <v xml:space="preserve">M2    </v>
          </cell>
          <cell r="D10454">
            <v>81.3</v>
          </cell>
        </row>
        <row r="10455">
          <cell r="A10455">
            <v>533</v>
          </cell>
          <cell r="B10455" t="str">
            <v>REVESTIMENTO EM CERAMICA ESMALTADA COMERCIAL, PEI MENOR OU IGUAL A 3, FORMATO MENOR OU IGUAL A 2025 CM2</v>
          </cell>
          <cell r="C10455" t="str">
            <v xml:space="preserve">M2    </v>
          </cell>
          <cell r="D10455">
            <v>13.87</v>
          </cell>
        </row>
        <row r="10456">
          <cell r="A10456">
            <v>10515</v>
          </cell>
          <cell r="B10456" t="str">
            <v>REVESTIMENTO EM CERAMICA ESMALTADA EXTRA, PEI MAIOR OU IGUAL 4, FORMATO MAIOR A 2025 CM2</v>
          </cell>
          <cell r="C10456" t="str">
            <v xml:space="preserve">M2    </v>
          </cell>
          <cell r="D10456">
            <v>35.76</v>
          </cell>
        </row>
        <row r="10457">
          <cell r="A10457">
            <v>536</v>
          </cell>
          <cell r="B10457" t="str">
            <v>REVESTIMENTO EM CERAMICA ESMALTADA EXTRA, PEI MENOR OU IGUAL A 3, FORMATO MENOR OU IGUAL A 2025 CM2</v>
          </cell>
          <cell r="C10457" t="str">
            <v xml:space="preserve">M2    </v>
          </cell>
          <cell r="D10457">
            <v>23.5</v>
          </cell>
        </row>
        <row r="10458">
          <cell r="A10458">
            <v>153</v>
          </cell>
          <cell r="B10458" t="str">
            <v>REVESTIMENTO EPOXI DE ALTA RESISTENCIA QUIMICA, ISENTO DE SOLVENTES, BICOMPONENTE</v>
          </cell>
          <cell r="C10458" t="str">
            <v xml:space="preserve">L     </v>
          </cell>
          <cell r="D10458">
            <v>80.2</v>
          </cell>
        </row>
        <row r="10459">
          <cell r="A10459">
            <v>34682</v>
          </cell>
          <cell r="B10459" t="str">
            <v>REVESTIMENTO PARA ESCADA EM GRANILITE, MARMORITE OU GRANITINA ESP = 8 MM (INCLUSO EXECUCAO)</v>
          </cell>
          <cell r="C10459" t="str">
            <v xml:space="preserve">M2    </v>
          </cell>
          <cell r="D10459">
            <v>62.17</v>
          </cell>
        </row>
        <row r="10460">
          <cell r="A10460">
            <v>20205</v>
          </cell>
          <cell r="B10460" t="str">
            <v>RIPA DE MADEIRA APARELHADA *1,5 X 5* CM, MACARANDUBA, ANGELIM OU EQUIVALENTE DA REGIAO</v>
          </cell>
          <cell r="C10460" t="str">
            <v xml:space="preserve">M     </v>
          </cell>
          <cell r="D10460">
            <v>2.54</v>
          </cell>
        </row>
        <row r="10461">
          <cell r="A10461">
            <v>4412</v>
          </cell>
          <cell r="B10461" t="str">
            <v>RIPA DE MADEIRA NAO APARELHADA *1 X 3* CM, MACARANDUBA, ANGELIM OU EQUIVALENTE DA REGIAO</v>
          </cell>
          <cell r="C10461" t="str">
            <v xml:space="preserve">M     </v>
          </cell>
          <cell r="D10461">
            <v>1.6</v>
          </cell>
        </row>
        <row r="10462">
          <cell r="A10462">
            <v>4408</v>
          </cell>
          <cell r="B10462" t="str">
            <v>RIPA DE MADEIRA NAO APARELHADA *1,5 X 5* CM, MACARANDUBA, ANGELIM OU EQUIVALENTE DA REGIAO</v>
          </cell>
          <cell r="C10462" t="str">
            <v xml:space="preserve">M     </v>
          </cell>
          <cell r="D10462">
            <v>2.17</v>
          </cell>
        </row>
        <row r="10463">
          <cell r="A10463">
            <v>4505</v>
          </cell>
          <cell r="B10463" t="str">
            <v>RIPA DE MADEIRA NAO APARELHADA *2 X 7* CM, PINUS, MISTA OU EQUIVALENTE DA REGIAO</v>
          </cell>
          <cell r="C10463" t="str">
            <v xml:space="preserve">M     </v>
          </cell>
          <cell r="D10463">
            <v>1.37</v>
          </cell>
        </row>
        <row r="10464">
          <cell r="A10464">
            <v>10559</v>
          </cell>
          <cell r="B10464" t="str">
            <v>ROCADEIRA COSTAL COM MOTOR A GASOLINA DE *32* CC</v>
          </cell>
          <cell r="C10464" t="str">
            <v xml:space="preserve">UN    </v>
          </cell>
          <cell r="D10464">
            <v>2121.0500000000002</v>
          </cell>
        </row>
        <row r="10465">
          <cell r="A10465">
            <v>10664</v>
          </cell>
          <cell r="B10465" t="str">
            <v>ROCADEIRA DESLOCAVEL, LARGURA DE TRABALHO DE 1,3 M</v>
          </cell>
          <cell r="C10465" t="str">
            <v xml:space="preserve">UN    </v>
          </cell>
          <cell r="D10465">
            <v>5764.56</v>
          </cell>
        </row>
        <row r="10466">
          <cell r="A10466">
            <v>36250</v>
          </cell>
          <cell r="B10466" t="str">
            <v>RODAFORRO EM PVC, PARA FORRO DE PVC, COMPRIMENTO 6 M</v>
          </cell>
          <cell r="C10466" t="str">
            <v xml:space="preserve">M     </v>
          </cell>
          <cell r="D10466">
            <v>2.42</v>
          </cell>
        </row>
        <row r="10467">
          <cell r="A10467">
            <v>10857</v>
          </cell>
          <cell r="B10467" t="str">
            <v>RODAPE ARDOSIA, CINZA, 10 CM, E= *1CM</v>
          </cell>
          <cell r="C10467" t="str">
            <v xml:space="preserve">M     </v>
          </cell>
          <cell r="D10467">
            <v>4.28</v>
          </cell>
        </row>
        <row r="10468">
          <cell r="A10468">
            <v>4803</v>
          </cell>
          <cell r="B10468" t="str">
            <v>RODAPE DE BORRACHA LISO, H = 70 MM, E = *2* MM, PARA ARGAMASSA, PRETO</v>
          </cell>
          <cell r="C10468" t="str">
            <v xml:space="preserve">M     </v>
          </cell>
          <cell r="D10468">
            <v>16.13</v>
          </cell>
        </row>
        <row r="10469">
          <cell r="A10469">
            <v>6186</v>
          </cell>
          <cell r="B10469" t="str">
            <v>RODAPE DE MADEIRA MACICA CUMARU/IPE CHAMPANHE OU EQUIVALENTE DA REGIAO, *1,5 X 7 CM</v>
          </cell>
          <cell r="C10469" t="str">
            <v xml:space="preserve">M     </v>
          </cell>
          <cell r="D10469">
            <v>9.57</v>
          </cell>
        </row>
        <row r="10470">
          <cell r="A10470">
            <v>4829</v>
          </cell>
          <cell r="B10470" t="str">
            <v>RODAPE EM MARMORE, POLIDO, BRANCO COMUM, L= *7* CM, E=  *2* CM, CORTE RETO</v>
          </cell>
          <cell r="C10470" t="str">
            <v xml:space="preserve">M     </v>
          </cell>
          <cell r="D10470">
            <v>32.74</v>
          </cell>
        </row>
        <row r="10471">
          <cell r="A10471">
            <v>39829</v>
          </cell>
          <cell r="B10471" t="str">
            <v>RODAPE EM POLIESTIRENO, BRANCO, H = *5* CM, E = *1,5* CM</v>
          </cell>
          <cell r="C10471" t="str">
            <v xml:space="preserve">M     </v>
          </cell>
          <cell r="D10471">
            <v>23.78</v>
          </cell>
        </row>
        <row r="10472">
          <cell r="A10472">
            <v>20231</v>
          </cell>
          <cell r="B10472" t="str">
            <v>RODAPE OU RODABANCADA EM GRANITO, POLIDO, TIPO ANDORINHA/ QUARTZ/ CASTELO/ CORUMBA OU OUTROS EQUIVALENTES DA REGIAO, H= 10 CM, E=  *2,0* CM</v>
          </cell>
          <cell r="C10472" t="str">
            <v xml:space="preserve">M     </v>
          </cell>
          <cell r="D10472">
            <v>41.67</v>
          </cell>
        </row>
        <row r="10473">
          <cell r="A10473">
            <v>4804</v>
          </cell>
          <cell r="B10473" t="str">
            <v>RODAPE PLANO PARA PISO VINILICO, H = 5 CM</v>
          </cell>
          <cell r="C10473" t="str">
            <v xml:space="preserve">M     </v>
          </cell>
          <cell r="D10473">
            <v>12.38</v>
          </cell>
        </row>
        <row r="10474">
          <cell r="A10474">
            <v>34680</v>
          </cell>
          <cell r="B10474" t="str">
            <v>RODAPE PRE-MOLDADO DE GRANILITE, MARMORITE OU GRANITINA L = 10 CM</v>
          </cell>
          <cell r="C10474" t="str">
            <v xml:space="preserve">M     </v>
          </cell>
          <cell r="D10474">
            <v>19.13</v>
          </cell>
        </row>
        <row r="10475">
          <cell r="A10475">
            <v>11573</v>
          </cell>
          <cell r="B10475" t="str">
            <v>RODIZIO PARA TRILHO (TIPO NAPOLEAO),  EM LATAO, COM ROLAMENTO EM ACO, 6 MM, PARA JANELA DE CORRER</v>
          </cell>
          <cell r="C10475" t="str">
            <v xml:space="preserve">UN    </v>
          </cell>
          <cell r="D10475">
            <v>5.97</v>
          </cell>
        </row>
        <row r="10476">
          <cell r="A10476">
            <v>38401</v>
          </cell>
          <cell r="B10476" t="str">
            <v>RODO PARA CHAO 40 CM COM CABO</v>
          </cell>
          <cell r="C10476" t="str">
            <v xml:space="preserve">UN    </v>
          </cell>
          <cell r="D10476">
            <v>8.35</v>
          </cell>
        </row>
        <row r="10477">
          <cell r="A10477">
            <v>38179</v>
          </cell>
          <cell r="B10477" t="str">
            <v>ROLDANA CONCOVA DUPLA, EM CHAPA DE ACO, ROLAMENTO INTERNO BLINDADO DE ACO REVESTIDO EM NYLON, PARA PORTA DE CORRER</v>
          </cell>
          <cell r="C10477" t="str">
            <v xml:space="preserve">UN    </v>
          </cell>
          <cell r="D10477">
            <v>26.17</v>
          </cell>
        </row>
        <row r="10478">
          <cell r="A10478">
            <v>11575</v>
          </cell>
          <cell r="B10478" t="str">
            <v>ROLDANA DUPLA, EM ZAMAC COM CHAPA DE LATAO, ROLAMENTOS EM ACO, PARA PORTA E JANELA DE CORRER</v>
          </cell>
          <cell r="C10478" t="str">
            <v xml:space="preserve">UN    </v>
          </cell>
          <cell r="D10478">
            <v>28.24</v>
          </cell>
        </row>
        <row r="10479">
          <cell r="A10479">
            <v>20256</v>
          </cell>
          <cell r="B10479" t="str">
            <v>ROLDANA PLASTICA COM PREGO, TAMANHO 30 X 30 MM, PARA INSTALACAO ELETRICA APARENTE</v>
          </cell>
          <cell r="C10479" t="str">
            <v xml:space="preserve">UN    </v>
          </cell>
          <cell r="D10479">
            <v>0.27</v>
          </cell>
        </row>
        <row r="10480">
          <cell r="A10480">
            <v>14511</v>
          </cell>
          <cell r="B10480" t="str">
            <v>ROLO COMPACTADOR DE PNEUS, ESTATICO, PRESSAO VARIAVEL, POTENCIA 110 HP, PESO SEM/COM LASTRO 10,8/27 T, LARGURA DE ROLAGEM 2,30 M</v>
          </cell>
          <cell r="C10480" t="str">
            <v xml:space="preserve">UN    </v>
          </cell>
          <cell r="D10480">
            <v>477682.38</v>
          </cell>
        </row>
        <row r="10481">
          <cell r="A10481">
            <v>10642</v>
          </cell>
          <cell r="B10481" t="str">
            <v>ROLO COMPACTADOR DE PNEUS, ESTATICO, PRESSAO VARIAVEL, POTENCIA 111 HP, PESO SEM/COM LASTRO 9,5/26,0 T, LARGURA DE ROLAGEM 1,90 M</v>
          </cell>
          <cell r="C10481" t="str">
            <v xml:space="preserve">UN    </v>
          </cell>
          <cell r="D10481">
            <v>450000</v>
          </cell>
        </row>
        <row r="10482">
          <cell r="A10482">
            <v>14489</v>
          </cell>
          <cell r="B10482" t="str">
            <v>ROLO COMPACTADOR PE DE CARNEIRO VIBRATORIO, POTENCIA 125 HP, PESO OPERACIONAL SEM/COM LASTRO 11,95/13,30 T, IMPACTO DINAMICO 38,5/22,5 T, LARGURA DE TRABALHO 2,15 M</v>
          </cell>
          <cell r="C10482" t="str">
            <v xml:space="preserve">UN    </v>
          </cell>
          <cell r="D10482">
            <v>399141.63</v>
          </cell>
        </row>
        <row r="10483">
          <cell r="A10483">
            <v>14513</v>
          </cell>
          <cell r="B10483" t="str">
            <v>ROLO COMPACTADOR PE DE CARNEIRO VIBRATORIO, POTENCIA 80 HP, PESO OPERACIONAL SEM/COM LASTRO 7,4/8,8 T, LARGURA DE TRABALHO 1,68 M</v>
          </cell>
          <cell r="C10483" t="str">
            <v xml:space="preserve">UN    </v>
          </cell>
          <cell r="D10483">
            <v>299365.69</v>
          </cell>
        </row>
        <row r="10484">
          <cell r="A10484">
            <v>13600</v>
          </cell>
          <cell r="B10484" t="str">
            <v>ROLO COMPACTADOR VIBRATORIO DE UM CILINDRO LISO DE ACO, POTENCIA 125 HP, PESO SEM/COM LASTRO 10,75/12,92 T, IMPACTO DINAMICO 31,5/18,5 T, LARGURA TRABALHO 2,15 M</v>
          </cell>
          <cell r="C10484" t="str">
            <v xml:space="preserve">UN    </v>
          </cell>
          <cell r="D10484">
            <v>386266.05</v>
          </cell>
        </row>
        <row r="10485">
          <cell r="A10485">
            <v>10646</v>
          </cell>
          <cell r="B10485" t="str">
            <v>ROLO COMPACTADOR VIBRATORIO DE UM CILINDRO, ACO LISO, POTENCIA 80 HP, PESO OPERACIONAL MAXIMO 8,1 T, IMPACTO DINAMICO 16,15/9,5 T, LARGURA TRABALHO 1,68 M</v>
          </cell>
          <cell r="C10485" t="str">
            <v xml:space="preserve">UN    </v>
          </cell>
          <cell r="D10485">
            <v>287935.59999999998</v>
          </cell>
        </row>
        <row r="10486">
          <cell r="A10486">
            <v>6070</v>
          </cell>
          <cell r="B10486" t="str">
            <v>ROLO COMPACTADOR VIBRATORIO PE DE CARNEIRO, COM CONTROLE REMOTO POR RADIO, POTENCIA  12,5 KW, PESO OPERACIONAL DE 1,675 T, LARGURA DE TRABALHO 0,85 M</v>
          </cell>
          <cell r="C10486" t="str">
            <v xml:space="preserve">UN    </v>
          </cell>
          <cell r="D10486">
            <v>393428.56</v>
          </cell>
        </row>
        <row r="10487">
          <cell r="A10487">
            <v>6069</v>
          </cell>
          <cell r="B10487" t="str">
            <v>ROLO COMPACTADOR VIBRATORIO REBOCAVEL, CILINDRO DE ACO LISO, POTENCIA DE TRACAO DE 65 CV, PESO DE 4,7 T, IMPACTO DINAMICO TOTAL DE 18,3 T, LARGURA DO ROLO 1,67 M</v>
          </cell>
          <cell r="C10487" t="str">
            <v xml:space="preserve">UN    </v>
          </cell>
          <cell r="D10487">
            <v>86914.3</v>
          </cell>
        </row>
        <row r="10488">
          <cell r="A10488">
            <v>14626</v>
          </cell>
          <cell r="B10488" t="str">
            <v>ROLO COMPACTADOR VIBRATORIO TANDEM, ACO LISO, POTENCIA 125 HP, PESO SEM/COM LASTRO 10,20/11,65 T, LARGURA DE TRABALHO 1,73 M</v>
          </cell>
          <cell r="C10488" t="str">
            <v xml:space="preserve">UN    </v>
          </cell>
          <cell r="D10488">
            <v>430714.3</v>
          </cell>
        </row>
        <row r="10489">
          <cell r="A10489">
            <v>6067</v>
          </cell>
          <cell r="B10489" t="str">
            <v>ROLO COMPACTADOR VIBRATORIO TANDEM, ACO LISO, POTENCIA 58 CV, PESO SEM/COM LASTRO 6,5/9,4 T, LARGURA DE TRABALHO 1,20 M</v>
          </cell>
          <cell r="C10489" t="str">
            <v xml:space="preserve">UN    </v>
          </cell>
          <cell r="D10489">
            <v>353571.43</v>
          </cell>
        </row>
        <row r="10490">
          <cell r="A10490">
            <v>38393</v>
          </cell>
          <cell r="B10490" t="str">
            <v>ROLO DE ESPUMA POLIESTER 23 CM (SEM CABO)</v>
          </cell>
          <cell r="C10490" t="str">
            <v xml:space="preserve">UN    </v>
          </cell>
          <cell r="D10490">
            <v>11.97</v>
          </cell>
        </row>
        <row r="10491">
          <cell r="A10491">
            <v>38390</v>
          </cell>
          <cell r="B10491" t="str">
            <v>ROLO DE LA DE CARNEIRO 23 CM (SEM CABO)</v>
          </cell>
          <cell r="C10491" t="str">
            <v xml:space="preserve">UN    </v>
          </cell>
          <cell r="D10491">
            <v>26.55</v>
          </cell>
        </row>
        <row r="10492">
          <cell r="A10492">
            <v>36532</v>
          </cell>
          <cell r="B10492" t="str">
            <v>ROMPEDOR ELETRICO PESO 26 KG, POTENCIA OPERACIONAL DE 2,5 KW</v>
          </cell>
          <cell r="C10492" t="str">
            <v xml:space="preserve">UN    </v>
          </cell>
          <cell r="D10492">
            <v>14031.17</v>
          </cell>
        </row>
        <row r="10493">
          <cell r="A10493">
            <v>11578</v>
          </cell>
          <cell r="B10493" t="str">
            <v>ROSETA QUADRADA, SEM FUROS, EM ACO INOX POLIDO, LARGURA APROXIMADA DE 50 MM, PARA FECHADURA DE PORTA - PARAFUSOS INCLUIDOS</v>
          </cell>
          <cell r="C10493" t="str">
            <v xml:space="preserve">UN    </v>
          </cell>
          <cell r="D10493">
            <v>9.07</v>
          </cell>
        </row>
        <row r="10494">
          <cell r="A10494">
            <v>11577</v>
          </cell>
          <cell r="B10494" t="str">
            <v>ROSETA REDONDA DE SOBREPOR, SEM FUROS, EM ACO INOX POLIDO, DIAMETRO APROXIMADO DE 50 MM, PARA FECHADURA DE PORTA - PARAFUSOS INCLUIDOS</v>
          </cell>
          <cell r="C10494" t="str">
            <v xml:space="preserve">UN    </v>
          </cell>
          <cell r="D10494">
            <v>8.66</v>
          </cell>
        </row>
        <row r="10495">
          <cell r="A10495">
            <v>42432</v>
          </cell>
          <cell r="B10495" t="str">
            <v>ROTACAO DIAGONAL DUPLA, APARELHO TRIPLO, EM TUBO DE ACO CARBONO, PINTURA NO PROCESSO ELETROSTATICO - EQUIPAMENTO DE GINASTICA PARA ACADEMIA AO AR LIVRE / ACADEMIA DA TERCEIRA IDADE - ATI</v>
          </cell>
          <cell r="C10495" t="str">
            <v xml:space="preserve">UN    </v>
          </cell>
          <cell r="D10495">
            <v>1377.27</v>
          </cell>
        </row>
        <row r="10496">
          <cell r="A10496">
            <v>42437</v>
          </cell>
          <cell r="B10496" t="str">
            <v>ROTACAO VERTICAL DUPLO, EM TUBO DE ACO CARBONO, PINTURA NO PROCESSO ELETROSTATICO - EQUIPAMENTO DE GINASTICA PARA ACADEMIA AO AR LIVRE / ACADEMIA DA TERCEIRA IDADE - ATI</v>
          </cell>
          <cell r="C10496" t="str">
            <v xml:space="preserve">UN    </v>
          </cell>
          <cell r="D10496">
            <v>1047.0899999999999</v>
          </cell>
        </row>
        <row r="10497">
          <cell r="A10497">
            <v>1116</v>
          </cell>
          <cell r="B10497" t="str">
            <v>RUFO EXTERNO DE CHAPA DE ACO GALVANIZADA NUM 26, CORTE 25 CM</v>
          </cell>
          <cell r="C10497" t="str">
            <v xml:space="preserve">M     </v>
          </cell>
          <cell r="D10497">
            <v>16.16</v>
          </cell>
        </row>
        <row r="10498">
          <cell r="A10498">
            <v>1115</v>
          </cell>
          <cell r="B10498" t="str">
            <v>RUFO EXTERNO DE CHAPA DE ACO GALVANIZADA NUM 26, CORTE 28 CM</v>
          </cell>
          <cell r="C10498" t="str">
            <v xml:space="preserve">M     </v>
          </cell>
          <cell r="D10498">
            <v>19.64</v>
          </cell>
        </row>
        <row r="10499">
          <cell r="A10499">
            <v>1113</v>
          </cell>
          <cell r="B10499" t="str">
            <v>RUFO EXTERNO/INTERNO DE CHAPA DE ACO GALVANIZADA NUM 26, CORTE 33 CM</v>
          </cell>
          <cell r="C10499" t="str">
            <v xml:space="preserve">M     </v>
          </cell>
          <cell r="D10499">
            <v>21.54</v>
          </cell>
        </row>
        <row r="10500">
          <cell r="A10500">
            <v>1114</v>
          </cell>
          <cell r="B10500" t="str">
            <v>RUFO INTERNO DE CHAPA DE ACO GALVANIZADA NUM 26, CORTE 50 CM</v>
          </cell>
          <cell r="C10500" t="str">
            <v xml:space="preserve">M     </v>
          </cell>
          <cell r="D10500">
            <v>32.32</v>
          </cell>
        </row>
        <row r="10501">
          <cell r="A10501">
            <v>40872</v>
          </cell>
          <cell r="B10501" t="str">
            <v>RUFO INTERNO/EXTERNO DE CHAPA DE ACO GALVANIZADA NUM 24, CORTE 25 CM (COLETADO CAIXA)</v>
          </cell>
          <cell r="C10501" t="str">
            <v xml:space="preserve">M     </v>
          </cell>
          <cell r="D10501">
            <v>18.41</v>
          </cell>
        </row>
        <row r="10502">
          <cell r="A10502">
            <v>20214</v>
          </cell>
          <cell r="B10502" t="str">
            <v>RUFO PARA TELHA ESTRUTURAL DE FIBROCIMENTO 1 ABA (SEM AMIANTO)</v>
          </cell>
          <cell r="C10502" t="str">
            <v xml:space="preserve">UN    </v>
          </cell>
          <cell r="D10502">
            <v>27.19</v>
          </cell>
        </row>
        <row r="10503">
          <cell r="A10503">
            <v>11064</v>
          </cell>
          <cell r="B10503" t="str">
            <v>RUFO PARA TELHA ESTRUTURAL DE FIBROCIMENTO 2 ABAS, COMPRIMENTO DE 1031 MM (SEM AMIANTO)</v>
          </cell>
          <cell r="C10503" t="str">
            <v xml:space="preserve">UN    </v>
          </cell>
          <cell r="D10503">
            <v>11.53</v>
          </cell>
        </row>
        <row r="10504">
          <cell r="A10504">
            <v>7237</v>
          </cell>
          <cell r="B10504" t="str">
            <v>RUFO PARA TELHA ONDULADA DE FIBROCIMENTO, E = 6 MM, ABA *260* MM, COMPRIMENTO 1100 MM (SEM AMIANTO)</v>
          </cell>
          <cell r="C10504" t="str">
            <v xml:space="preserve">UN    </v>
          </cell>
          <cell r="D10504">
            <v>15.73</v>
          </cell>
        </row>
        <row r="10505">
          <cell r="A10505">
            <v>16</v>
          </cell>
          <cell r="B10505" t="str">
            <v>SABAO EM PO</v>
          </cell>
          <cell r="C10505" t="str">
            <v xml:space="preserve">KG    </v>
          </cell>
          <cell r="D10505">
            <v>8.16</v>
          </cell>
        </row>
        <row r="10506">
          <cell r="A10506">
            <v>11757</v>
          </cell>
          <cell r="B10506" t="str">
            <v>SABONETEIRA DE PAREDE EM METAL CROMADO</v>
          </cell>
          <cell r="C10506" t="str">
            <v xml:space="preserve">UN    </v>
          </cell>
          <cell r="D10506">
            <v>21.11</v>
          </cell>
        </row>
        <row r="10507">
          <cell r="A10507">
            <v>11758</v>
          </cell>
          <cell r="B10507" t="str">
            <v>SABONETEIRA PLASTICA TIPO DISPENSER PARA SABONETE LIQUIDO COM RESERVATORIO 800 A 1500 ML</v>
          </cell>
          <cell r="C10507" t="str">
            <v xml:space="preserve">UN    </v>
          </cell>
          <cell r="D10507">
            <v>45.4</v>
          </cell>
        </row>
        <row r="10508">
          <cell r="A10508">
            <v>37526</v>
          </cell>
          <cell r="B10508" t="str">
            <v>SACO DE RAFIA PARA ENTULHO, NOVO, LISO (SEM CLICHE), *60 x 90* CM</v>
          </cell>
          <cell r="C10508" t="str">
            <v xml:space="preserve">UN    </v>
          </cell>
          <cell r="D10508">
            <v>2.2200000000000002</v>
          </cell>
        </row>
        <row r="10509">
          <cell r="A10509">
            <v>6076</v>
          </cell>
          <cell r="B10509" t="str">
            <v>SAIBRO PARA ARGAMASSA (COLETADO NO COMERCIO)</v>
          </cell>
          <cell r="C10509" t="str">
            <v xml:space="preserve">M3    </v>
          </cell>
          <cell r="D10509">
            <v>51.4</v>
          </cell>
        </row>
        <row r="10510">
          <cell r="A10510">
            <v>13109</v>
          </cell>
          <cell r="B10510" t="str">
            <v>SAPATA DE PVC ADITIVADO NERVURADO D = 6"</v>
          </cell>
          <cell r="C10510" t="str">
            <v xml:space="preserve">UN    </v>
          </cell>
          <cell r="D10510">
            <v>179.7</v>
          </cell>
        </row>
        <row r="10511">
          <cell r="A10511">
            <v>13110</v>
          </cell>
          <cell r="B10511" t="str">
            <v>SAPATA DE PVC ADITIVADO NERVURADO D = 8"</v>
          </cell>
          <cell r="C10511" t="str">
            <v xml:space="preserve">UN    </v>
          </cell>
          <cell r="D10511">
            <v>236.5</v>
          </cell>
        </row>
        <row r="10512">
          <cell r="A10512">
            <v>7581</v>
          </cell>
          <cell r="B10512" t="str">
            <v>SAPATILHA EM ACO GALVANIZADO PARA CABOS COM DIAMETRO NOMINAL ATE 5/8"</v>
          </cell>
          <cell r="C10512" t="str">
            <v xml:space="preserve">UN    </v>
          </cell>
          <cell r="D10512">
            <v>2.62</v>
          </cell>
        </row>
        <row r="10513">
          <cell r="A10513">
            <v>20206</v>
          </cell>
          <cell r="B10513" t="str">
            <v>SARRAFO DE MADEIRA APARELHADA *2 X 10* CM, MACARANDUBA, ANGELIM OU EQUIVALENTE DA REGIAO</v>
          </cell>
          <cell r="C10513" t="str">
            <v xml:space="preserve">M     </v>
          </cell>
          <cell r="D10513">
            <v>7.52</v>
          </cell>
        </row>
        <row r="10514">
          <cell r="A10514">
            <v>4460</v>
          </cell>
          <cell r="B10514" t="str">
            <v>SARRAFO DE MADEIRA NAO APARELHADA *2,5 X 10 CM, MACARANDUBA, ANGELIM OU EQUIVALENTE DA REGIAO</v>
          </cell>
          <cell r="C10514" t="str">
            <v xml:space="preserve">M     </v>
          </cell>
          <cell r="D10514">
            <v>9.02</v>
          </cell>
        </row>
        <row r="10515">
          <cell r="A10515">
            <v>6204</v>
          </cell>
          <cell r="B10515" t="str">
            <v>SARRAFO DE MADEIRA NAO APARELHADA *2,5 X 15* CM, MACARANDUBA, ANGELIM OU EQUIVALENTE DA REGIAO</v>
          </cell>
          <cell r="C10515" t="str">
            <v xml:space="preserve">M     </v>
          </cell>
          <cell r="D10515">
            <v>13.49</v>
          </cell>
        </row>
        <row r="10516">
          <cell r="A10516">
            <v>4417</v>
          </cell>
          <cell r="B10516" t="str">
            <v>SARRAFO DE MADEIRA NAO APARELHADA *2,5 X 7* CM, MACARANDUBA, ANGELIM OU EQUIVALENTE DA REGIAO</v>
          </cell>
          <cell r="C10516" t="str">
            <v xml:space="preserve">M     </v>
          </cell>
          <cell r="D10516">
            <v>5.18</v>
          </cell>
        </row>
        <row r="10517">
          <cell r="A10517">
            <v>4517</v>
          </cell>
          <cell r="B10517" t="str">
            <v>SARRAFO DE MADEIRA NAO APARELHADA *2,5 X 7,5* CM (1 X 3 ") PINUS, MISTA OU EQUIVALENTE DA REGIAO</v>
          </cell>
          <cell r="C10517" t="str">
            <v xml:space="preserve">M     </v>
          </cell>
          <cell r="D10517">
            <v>1.1000000000000001</v>
          </cell>
        </row>
        <row r="10518">
          <cell r="A10518">
            <v>4512</v>
          </cell>
          <cell r="B10518" t="str">
            <v>SARRAFO DE MADEIRA NAO APARELHADA 2,5 X 5 CM (1 X 2 ") PINUS, MISTA OU EQUIVALENTE DA REGIAO</v>
          </cell>
          <cell r="C10518" t="str">
            <v xml:space="preserve">M     </v>
          </cell>
          <cell r="D10518">
            <v>0.8</v>
          </cell>
        </row>
        <row r="10519">
          <cell r="A10519">
            <v>4415</v>
          </cell>
          <cell r="B10519" t="str">
            <v>SARRAFO DE MADEIRA NAO APARELHADA 2,5 X 5 CM, MACARANDUBA, ANGELIM OU EQUIVALENTE DA REGIAO</v>
          </cell>
          <cell r="C10519" t="str">
            <v xml:space="preserve">M     </v>
          </cell>
          <cell r="D10519">
            <v>4.3499999999999996</v>
          </cell>
        </row>
        <row r="10520">
          <cell r="A10520">
            <v>37373</v>
          </cell>
          <cell r="B10520" t="str">
            <v>SEGURO - HORISTA (COLETADO CAIXA)</v>
          </cell>
          <cell r="C10520" t="str">
            <v xml:space="preserve">H     </v>
          </cell>
          <cell r="D10520">
            <v>0.05</v>
          </cell>
        </row>
        <row r="10521">
          <cell r="A10521">
            <v>40864</v>
          </cell>
          <cell r="B10521" t="str">
            <v>SEGURO - MENSALISTA (COLETADO CAIXA)</v>
          </cell>
          <cell r="C10521" t="str">
            <v xml:space="preserve">MES   </v>
          </cell>
          <cell r="D10521">
            <v>9.76</v>
          </cell>
        </row>
        <row r="10522">
          <cell r="A10522">
            <v>4734</v>
          </cell>
          <cell r="B10522" t="str">
            <v>SEIXO ROLADO PARA APLICACAO EM CONCRETO (POSTO PEDREIRA/FORNECEDOR, SEM FRETE)</v>
          </cell>
          <cell r="C10522" t="str">
            <v xml:space="preserve">M3    </v>
          </cell>
          <cell r="D10522">
            <v>90.15</v>
          </cell>
        </row>
        <row r="10523">
          <cell r="A10523">
            <v>6085</v>
          </cell>
          <cell r="B10523" t="str">
            <v>SELADOR ACRILICO PAREDES INTERNAS/EXTERNAS</v>
          </cell>
          <cell r="C10523" t="str">
            <v xml:space="preserve">L     </v>
          </cell>
          <cell r="D10523">
            <v>7.51</v>
          </cell>
        </row>
        <row r="10524">
          <cell r="A10524">
            <v>38396</v>
          </cell>
          <cell r="B10524" t="str">
            <v>SELADOR HORIZONTAL PARA FITA DE ACO 1 "</v>
          </cell>
          <cell r="C10524" t="str">
            <v xml:space="preserve">UN    </v>
          </cell>
          <cell r="D10524">
            <v>289.89999999999998</v>
          </cell>
        </row>
        <row r="10525">
          <cell r="A10525">
            <v>6090</v>
          </cell>
          <cell r="B10525" t="str">
            <v>SELADOR PVA PAREDES INTERNAS</v>
          </cell>
          <cell r="C10525" t="str">
            <v xml:space="preserve">L     </v>
          </cell>
          <cell r="D10525">
            <v>14.27</v>
          </cell>
        </row>
        <row r="10526">
          <cell r="A10526">
            <v>11622</v>
          </cell>
          <cell r="B10526" t="str">
            <v>SELANTE A BASE DE ALCATRAO E POLIURETANO PARA JUNTAS HORIZONTAIS</v>
          </cell>
          <cell r="C10526" t="str">
            <v xml:space="preserve">KG    </v>
          </cell>
          <cell r="D10526">
            <v>51.87</v>
          </cell>
        </row>
        <row r="10527">
          <cell r="A10527">
            <v>6094</v>
          </cell>
          <cell r="B10527" t="str">
            <v>SELANTE A BASE DE RESINAS ACRILICAS PARA TRINCAS</v>
          </cell>
          <cell r="C10527" t="str">
            <v xml:space="preserve">KG    </v>
          </cell>
          <cell r="D10527">
            <v>24.13</v>
          </cell>
        </row>
        <row r="10528">
          <cell r="A10528">
            <v>7317</v>
          </cell>
          <cell r="B10528" t="str">
            <v>SELANTE DE BASE ASFALTICA PARA VEDACAO</v>
          </cell>
          <cell r="C10528" t="str">
            <v xml:space="preserve">KG    </v>
          </cell>
          <cell r="D10528">
            <v>28.03</v>
          </cell>
        </row>
        <row r="10529">
          <cell r="A10529">
            <v>142</v>
          </cell>
          <cell r="B10529" t="str">
            <v>SELANTE ELASTICO MONOCOMPONENTE A BASE DE POLIURETANO PARA JUNTAS DIVERSAS</v>
          </cell>
          <cell r="C10529" t="str">
            <v xml:space="preserve">310ML </v>
          </cell>
          <cell r="D10529">
            <v>27.23</v>
          </cell>
        </row>
        <row r="10530">
          <cell r="A10530">
            <v>38123</v>
          </cell>
          <cell r="B10530" t="str">
            <v>SELANTE TIPO VEDA CALHA PARA METAL E FIBROCIMENTO</v>
          </cell>
          <cell r="C10530" t="str">
            <v xml:space="preserve">KG    </v>
          </cell>
          <cell r="D10530">
            <v>45.71</v>
          </cell>
        </row>
        <row r="10531">
          <cell r="A10531">
            <v>42701</v>
          </cell>
          <cell r="B10531" t="str">
            <v>SELIM COMPACTO EM PVC, SEM TRAVA,  DN 150 X 100 MM, PARA REDE COLETORA ESGOTO (NBR 10569)</v>
          </cell>
          <cell r="C10531" t="str">
            <v xml:space="preserve">UN    </v>
          </cell>
          <cell r="D10531">
            <v>20.81</v>
          </cell>
        </row>
        <row r="10532">
          <cell r="A10532">
            <v>42702</v>
          </cell>
          <cell r="B10532" t="str">
            <v>SELIM COMPACTO EM PVC, SEM TRAVA,  DN 200 X 100 MM, PARA REDE COLETORA ESGOTO (NBR 10569)</v>
          </cell>
          <cell r="C10532" t="str">
            <v xml:space="preserve">UN    </v>
          </cell>
          <cell r="D10532">
            <v>36.99</v>
          </cell>
        </row>
        <row r="10533">
          <cell r="A10533">
            <v>37955</v>
          </cell>
          <cell r="B10533" t="str">
            <v>SELIM COMPACTO EM PVC, SEM TRAVAS,  DN 300 X 100 MM, PARA REDE COLETORA ESGOTO (NBR 10569)</v>
          </cell>
          <cell r="C10533" t="str">
            <v xml:space="preserve">UN    </v>
          </cell>
          <cell r="D10533">
            <v>47.94</v>
          </cell>
        </row>
        <row r="10534">
          <cell r="A10534">
            <v>42699</v>
          </cell>
          <cell r="B10534" t="str">
            <v>SELIM PVC, COM TRAVA, JE, 90 GRAUS,  DN 125 X 100 MM OU 150 X 100 MM, PARA REDE COLETORA ESGOTO (NBR 10569)</v>
          </cell>
          <cell r="C10534" t="str">
            <v xml:space="preserve">UN    </v>
          </cell>
          <cell r="D10534">
            <v>12.71</v>
          </cell>
        </row>
        <row r="10535">
          <cell r="A10535">
            <v>42700</v>
          </cell>
          <cell r="B10535" t="str">
            <v>SELIM PVC, SOLDAVEL, SEM TRAVA, JE, 90 GRAUS,  DN 200 X 100 MM, PARA REDE COLETORA ESGOTO (NBR 10569)</v>
          </cell>
          <cell r="C10535" t="str">
            <v xml:space="preserve">UN    </v>
          </cell>
          <cell r="D10535">
            <v>36.25</v>
          </cell>
        </row>
        <row r="10536">
          <cell r="A10536">
            <v>37743</v>
          </cell>
          <cell r="B10536" t="str">
            <v>SEMIRREBOQUE COM DOIS EIXOS EM TANDEM TIPO BASCULANTE COM CACAMBA METALICA 14 M3  (INCLUI MONTAGEM, NAO INCLUI CAVALO MECANICO)</v>
          </cell>
          <cell r="C10536" t="str">
            <v xml:space="preserve">UN    </v>
          </cell>
          <cell r="D10536">
            <v>99916.08</v>
          </cell>
        </row>
        <row r="10537">
          <cell r="A10537">
            <v>37744</v>
          </cell>
          <cell r="B10537" t="str">
            <v>SEMIRREBOQUE COM TRES EIXOS EM TANDEM TIPO BASCULANTE COM CACAMBA METALICA 18 M3 (INCLUI MONTAGEM, NAO INCLUI CAVALO MECANICO)</v>
          </cell>
          <cell r="C10537" t="str">
            <v xml:space="preserve">UN    </v>
          </cell>
          <cell r="D10537">
            <v>117482.51</v>
          </cell>
        </row>
        <row r="10538">
          <cell r="A10538">
            <v>37741</v>
          </cell>
          <cell r="B10538" t="str">
            <v>SEMIRREBOQUE COM TRES EIXOS, PARA TRANSPORTE DE CARGA SECA, DIMENSOES APROXIMADAS 2,60 X 12,50 X 0,50 M (NAO INCLUI CAVALO MECANICO)</v>
          </cell>
          <cell r="C10538" t="str">
            <v xml:space="preserve">UN    </v>
          </cell>
          <cell r="D10538">
            <v>90853.14</v>
          </cell>
        </row>
        <row r="10539">
          <cell r="A10539">
            <v>39396</v>
          </cell>
          <cell r="B10539" t="str">
            <v>SENSOR DE PRESENCA BIVOLT COM FOTOCELULA PARA QUALQUER TIPO DE LAMPADA, POTENCIA MAXIMA *1000* W, USO EXTERNO</v>
          </cell>
          <cell r="C10539" t="str">
            <v xml:space="preserve">UN    </v>
          </cell>
          <cell r="D10539">
            <v>33.44</v>
          </cell>
        </row>
        <row r="10540">
          <cell r="A10540">
            <v>39392</v>
          </cell>
          <cell r="B10540" t="str">
            <v>SENSOR DE PRESENCA BIVOLT DE PAREDE COM FOTOCELULA PARA QUALQUER TIPO DE LAMPADA POTENCIA MAXIMA *1000* W, USO INTERNO</v>
          </cell>
          <cell r="C10540" t="str">
            <v xml:space="preserve">UN    </v>
          </cell>
          <cell r="D10540">
            <v>37.72</v>
          </cell>
        </row>
        <row r="10541">
          <cell r="A10541">
            <v>39393</v>
          </cell>
          <cell r="B10541" t="str">
            <v>SENSOR DE PRESENCA BIVOLT DE PAREDE SEM FOTOCELULA PARA QUALQUER TIPO DE LAMPADA POTENCIA MAXIMA *1000* W, USO INTERNO</v>
          </cell>
          <cell r="C10541" t="str">
            <v xml:space="preserve">UN    </v>
          </cell>
          <cell r="D10541">
            <v>23.32</v>
          </cell>
        </row>
        <row r="10542">
          <cell r="A10542">
            <v>39394</v>
          </cell>
          <cell r="B10542" t="str">
            <v>SENSOR DE PRESENCA BIVOLT DE TETO COM FOTOCELULA PARA QUALQUER TIPO DE LAMPADA POTENCIA MAXIMA *1000* W, USO INTERNO</v>
          </cell>
          <cell r="C10542" t="str">
            <v xml:space="preserve">UN    </v>
          </cell>
          <cell r="D10542">
            <v>26.25</v>
          </cell>
        </row>
        <row r="10543">
          <cell r="A10543">
            <v>39395</v>
          </cell>
          <cell r="B10543" t="str">
            <v>SENSOR DE PRESENCA BIVOLT DE TETO SEM FOTOCELULA PARA QUALQUER TIPO DE LAMPADA POTENCIA MAXIMA *900* W, USO INTERNO</v>
          </cell>
          <cell r="C10543" t="str">
            <v xml:space="preserve">UN    </v>
          </cell>
          <cell r="D10543">
            <v>24.41</v>
          </cell>
        </row>
        <row r="10544">
          <cell r="A10544">
            <v>14618</v>
          </cell>
          <cell r="B10544" t="str">
            <v>SERRA CIRCULAR DE BANCADA COM MOTOR ELETRICO, POTENCIA DE *1600* W, PARA DISCO DE DIAMETRO DE 10" (250 MM)</v>
          </cell>
          <cell r="C10544" t="str">
            <v xml:space="preserve">UN    </v>
          </cell>
          <cell r="D10544">
            <v>850.17</v>
          </cell>
        </row>
        <row r="10545">
          <cell r="A10545">
            <v>40269</v>
          </cell>
          <cell r="B10545" t="str">
            <v>SERRA CIRCULAR DE BANCADA, MODELO PICA-PAU, DIAMETRO DE 350 MM. CARACTERISTICAS DO MOTOR: TRIFASICO, POTENCIA DE 5 HP, FREQUENCIA DE 60 HZ</v>
          </cell>
          <cell r="C10545" t="str">
            <v xml:space="preserve">UN    </v>
          </cell>
          <cell r="D10545">
            <v>3425.27</v>
          </cell>
        </row>
        <row r="10546">
          <cell r="A10546">
            <v>6110</v>
          </cell>
          <cell r="B10546" t="str">
            <v>SERRALHEIRO</v>
          </cell>
          <cell r="C10546" t="str">
            <v xml:space="preserve">H     </v>
          </cell>
          <cell r="D10546">
            <v>14.51</v>
          </cell>
        </row>
        <row r="10547">
          <cell r="A10547">
            <v>40910</v>
          </cell>
          <cell r="B10547" t="str">
            <v>SERRALHEIRO (MENSALISTA)</v>
          </cell>
          <cell r="C10547" t="str">
            <v xml:space="preserve">MES   </v>
          </cell>
          <cell r="D10547">
            <v>2568.4899999999998</v>
          </cell>
        </row>
        <row r="10548">
          <cell r="A10548">
            <v>6111</v>
          </cell>
          <cell r="B10548" t="str">
            <v>SERVENTE DE OBRAS</v>
          </cell>
          <cell r="C10548" t="str">
            <v xml:space="preserve">H     </v>
          </cell>
          <cell r="D10548">
            <v>9.49</v>
          </cell>
        </row>
        <row r="10549">
          <cell r="A10549">
            <v>41084</v>
          </cell>
          <cell r="B10549" t="str">
            <v>SERVENTE DE OBRAS (MENSALISTA)</v>
          </cell>
          <cell r="C10549" t="str">
            <v xml:space="preserve">MES   </v>
          </cell>
          <cell r="D10549">
            <v>1680.16</v>
          </cell>
        </row>
        <row r="10550">
          <cell r="A10550">
            <v>25950</v>
          </cell>
          <cell r="B10550" t="str">
            <v>SERVICO DE BOMBEAMENTO DE CONCRETO COM CONSUMO MINIMO DE 40 M3</v>
          </cell>
          <cell r="C10550" t="str">
            <v xml:space="preserve">M3    </v>
          </cell>
          <cell r="D10550">
            <v>30.89</v>
          </cell>
        </row>
        <row r="10551">
          <cell r="A10551">
            <v>38637</v>
          </cell>
          <cell r="B10551" t="str">
            <v>SIFAO EM METAL CROMADO PARA PIA AMERICANA, 1.1/2 X 1.1/2 "</v>
          </cell>
          <cell r="C10551" t="str">
            <v xml:space="preserve">UN    </v>
          </cell>
          <cell r="D10551">
            <v>133.36000000000001</v>
          </cell>
        </row>
        <row r="10552">
          <cell r="A10552">
            <v>6150</v>
          </cell>
          <cell r="B10552" t="str">
            <v>SIFAO EM METAL CROMADO PARA PIA AMERICANA, 1.1/2 X 2 "</v>
          </cell>
          <cell r="C10552" t="str">
            <v xml:space="preserve">UN    </v>
          </cell>
          <cell r="D10552">
            <v>134.99</v>
          </cell>
        </row>
        <row r="10553">
          <cell r="A10553">
            <v>6136</v>
          </cell>
          <cell r="B10553" t="str">
            <v>SIFAO EM METAL CROMADO PARA PIA OU LAVATORIO, 1 X 1.1/2 "</v>
          </cell>
          <cell r="C10553" t="str">
            <v xml:space="preserve">UN    </v>
          </cell>
          <cell r="D10553">
            <v>106.11</v>
          </cell>
        </row>
        <row r="10554">
          <cell r="A10554">
            <v>38638</v>
          </cell>
          <cell r="B10554" t="str">
            <v>SIFAO EM METAL CROMADO PARA TANQUE, 1.1/4 X 1.1/2 "</v>
          </cell>
          <cell r="C10554" t="str">
            <v xml:space="preserve">UN    </v>
          </cell>
          <cell r="D10554">
            <v>112.37</v>
          </cell>
        </row>
        <row r="10555">
          <cell r="A10555">
            <v>20262</v>
          </cell>
          <cell r="B10555" t="str">
            <v>SIFAO PLASTICO EXTENSIVEL UNIVERSAL, TIPO COPO</v>
          </cell>
          <cell r="C10555" t="str">
            <v xml:space="preserve">UN    </v>
          </cell>
          <cell r="D10555">
            <v>12</v>
          </cell>
        </row>
        <row r="10556">
          <cell r="A10556">
            <v>6148</v>
          </cell>
          <cell r="B10556" t="str">
            <v>SIFAO PLASTICO FLEXIVEL SAIDA VERTICAL PARA COLUNA LAVATORIO, 1 X 1.1/2 "</v>
          </cell>
          <cell r="C10556" t="str">
            <v xml:space="preserve">UN    </v>
          </cell>
          <cell r="D10556">
            <v>6.95</v>
          </cell>
        </row>
        <row r="10557">
          <cell r="A10557">
            <v>6145</v>
          </cell>
          <cell r="B10557" t="str">
            <v>SIFAO PLASTICO TIPO COPO PARA PIA AMERICANA 1.1/2 X 1.1/2 "</v>
          </cell>
          <cell r="C10557" t="str">
            <v xml:space="preserve">UN    </v>
          </cell>
          <cell r="D10557">
            <v>12.47</v>
          </cell>
        </row>
        <row r="10558">
          <cell r="A10558">
            <v>6149</v>
          </cell>
          <cell r="B10558" t="str">
            <v>SIFAO PLASTICO TIPO COPO PARA PIA OU LAVATORIO, 1 X 1.1/2 "</v>
          </cell>
          <cell r="C10558" t="str">
            <v xml:space="preserve">UN    </v>
          </cell>
          <cell r="D10558">
            <v>11.76</v>
          </cell>
        </row>
        <row r="10559">
          <cell r="A10559">
            <v>6146</v>
          </cell>
          <cell r="B10559" t="str">
            <v>SIFAO PLASTICO TIPO COPO PARA TANQUE, 1.1/4 X 1.1/2 "</v>
          </cell>
          <cell r="C10559" t="str">
            <v xml:space="preserve">UN    </v>
          </cell>
          <cell r="D10559">
            <v>12.48</v>
          </cell>
        </row>
        <row r="10560">
          <cell r="A10560">
            <v>26026</v>
          </cell>
          <cell r="B10560" t="str">
            <v>SILICA ATIVA PARA ADICAO EM CONCRETO E ARGAMASSA</v>
          </cell>
          <cell r="C10560" t="str">
            <v xml:space="preserve">KG    </v>
          </cell>
          <cell r="D10560">
            <v>2.2200000000000002</v>
          </cell>
        </row>
        <row r="10561">
          <cell r="A10561">
            <v>39961</v>
          </cell>
          <cell r="B10561" t="str">
            <v>SILICONE ACETICO USO GERAL INCOLOR 280 G</v>
          </cell>
          <cell r="C10561" t="str">
            <v xml:space="preserve">UN    </v>
          </cell>
          <cell r="D10561">
            <v>9.75</v>
          </cell>
        </row>
        <row r="10562">
          <cell r="A10562">
            <v>42433</v>
          </cell>
          <cell r="B10562" t="str">
            <v>SIMULADOR DE CAMINHADA TRIPLO, EM TUBO DE ACO CARBONO, PINTURA NO PROCESSO ELETROSTATICO - EQUIPAMENTO DE GINASTICA PARA ACADEMIA AO AR LIVRE / ACADEMIA DA TERCEIRA IDADE - ATI</v>
          </cell>
          <cell r="C10562" t="str">
            <v xml:space="preserve">UN    </v>
          </cell>
          <cell r="D10562">
            <v>2720.4</v>
          </cell>
        </row>
        <row r="10563">
          <cell r="A10563">
            <v>42434</v>
          </cell>
          <cell r="B10563" t="str">
            <v>SIMULADOR DE CAVALGADA TRIPLO, EM TUBO DE ACO CARBONO, PINTURA NO PROCESSO ELETROSTATICO - EQUIPAMENTO DE GINASTICA PARA ACADEMIA AO AR LIVRE / ACADEMIA DA TERCEIRA IDADE - ATI</v>
          </cell>
          <cell r="C10563" t="str">
            <v xml:space="preserve">UN    </v>
          </cell>
          <cell r="D10563">
            <v>2939.79</v>
          </cell>
        </row>
        <row r="10564">
          <cell r="A10564">
            <v>42435</v>
          </cell>
          <cell r="B10564" t="str">
            <v>SIMULADOR DE REMO INDIVIDUAL, EM TUBO DE ACO CARBONO, PINTURA NO PROCESSO ELETROSTATICO - EQUIPAMENTO DE GINASTICA PARA ACADEMIA AO AR LIVRE / ACADEMIA DA TERCEIRA IDADE - ATI</v>
          </cell>
          <cell r="C10564" t="str">
            <v xml:space="preserve">UN    </v>
          </cell>
          <cell r="D10564">
            <v>1465.96</v>
          </cell>
        </row>
        <row r="10565">
          <cell r="A10565">
            <v>38061</v>
          </cell>
          <cell r="B10565" t="str">
            <v>SINALIZADOR NOTURNO SIMPLES PARA PARA-RAIOS, SEM RELE FOTOELETRICO</v>
          </cell>
          <cell r="C10565" t="str">
            <v xml:space="preserve">UN    </v>
          </cell>
          <cell r="D10565">
            <v>37.659999999999997</v>
          </cell>
        </row>
        <row r="10566">
          <cell r="A10566">
            <v>20250</v>
          </cell>
          <cell r="B10566" t="str">
            <v>SISAL EM FIBRA</v>
          </cell>
          <cell r="C10566" t="str">
            <v xml:space="preserve">KG    </v>
          </cell>
          <cell r="D10566">
            <v>10</v>
          </cell>
        </row>
        <row r="10567">
          <cell r="A10567">
            <v>39965</v>
          </cell>
          <cell r="B10567" t="str">
            <v>SISTEMA DE FORMAS MANUSEAVEIS DE ALUMINIO, PARA BLOCO RESID. COM PAREDES DE CONCRETO MOLDADAS IN LOCO, BLOCO COM 4 PAV. E 4 UNIDADES POR PAV., UNIDADE HABITACIONALCOM 48 M2 E 2 QUARTOS; TELHA DE FIBROCIMENTO (COLETADO CAIXA)</v>
          </cell>
          <cell r="C10567" t="str">
            <v xml:space="preserve">M2    </v>
          </cell>
          <cell r="D10567">
            <v>1325.85</v>
          </cell>
        </row>
        <row r="10568">
          <cell r="A10568">
            <v>39964</v>
          </cell>
          <cell r="B10568" t="str">
            <v>SISTEMA DE FORMAS MANUSEAVEIS DE ALUMINIO, PARA EDIFICACAO RESIDENCIAL UNIFAMILIAR COM PAREDES DE CONCRETO MOLDADAS IN LOCO, UNIDADE HABITACIONAL TERREA COM 38 M2, COM SALA, CIRCULACAO, 2 QUARTOS, BANHEIRO, COZINHA E TANQUE EXTERNO (SEM COBERTURA) (COLETADO CAIXA)</v>
          </cell>
          <cell r="C10568" t="str">
            <v xml:space="preserve">M2    </v>
          </cell>
          <cell r="D10568">
            <v>1126.1600000000001</v>
          </cell>
        </row>
        <row r="10569">
          <cell r="A10569">
            <v>7</v>
          </cell>
          <cell r="B10569" t="str">
            <v>SODA CAUSTICA EM ESCAMAS</v>
          </cell>
          <cell r="C10569" t="str">
            <v xml:space="preserve">KG    </v>
          </cell>
          <cell r="D10569">
            <v>13.56</v>
          </cell>
        </row>
        <row r="10570">
          <cell r="A10570">
            <v>13388</v>
          </cell>
          <cell r="B10570" t="str">
            <v>SOLDA EM BARRA DE ESTANHO-CHUMBO 50/50</v>
          </cell>
          <cell r="C10570" t="str">
            <v xml:space="preserve">KG    </v>
          </cell>
          <cell r="D10570">
            <v>125.16</v>
          </cell>
        </row>
        <row r="10571">
          <cell r="A10571">
            <v>39914</v>
          </cell>
          <cell r="B10571" t="str">
            <v>SOLDA EM VARETA FOSCOPER, D = *2,5* MM  X COMPRIMENTO 500 MM</v>
          </cell>
          <cell r="C10571" t="str">
            <v xml:space="preserve">KG    </v>
          </cell>
          <cell r="D10571">
            <v>134.38</v>
          </cell>
        </row>
        <row r="10572">
          <cell r="A10572">
            <v>12732</v>
          </cell>
          <cell r="B10572" t="str">
            <v>SOLDA ESTANHO/COBRE PARA CONEXOES DE COBRE, FIO 2,5 MM, CARRETEL 500 GR (SEM CHUMBO)</v>
          </cell>
          <cell r="C10572" t="str">
            <v xml:space="preserve">UN    </v>
          </cell>
          <cell r="D10572">
            <v>155.05000000000001</v>
          </cell>
        </row>
        <row r="10573">
          <cell r="A10573">
            <v>6160</v>
          </cell>
          <cell r="B10573" t="str">
            <v>SOLDADOR</v>
          </cell>
          <cell r="C10573" t="str">
            <v xml:space="preserve">H     </v>
          </cell>
          <cell r="D10573">
            <v>14.51</v>
          </cell>
        </row>
        <row r="10574">
          <cell r="A10574">
            <v>41087</v>
          </cell>
          <cell r="B10574" t="str">
            <v>SOLDADOR (MENSALISTA)</v>
          </cell>
          <cell r="C10574" t="str">
            <v xml:space="preserve">MES   </v>
          </cell>
          <cell r="D10574">
            <v>2568.4899999999998</v>
          </cell>
        </row>
        <row r="10575">
          <cell r="A10575">
            <v>6166</v>
          </cell>
          <cell r="B10575" t="str">
            <v>SOLDADOR ELETRICO (PARA SOLDA A SER TESTADA COM RAIOS "X")</v>
          </cell>
          <cell r="C10575" t="str">
            <v xml:space="preserve">H     </v>
          </cell>
          <cell r="D10575">
            <v>17.260000000000002</v>
          </cell>
        </row>
        <row r="10576">
          <cell r="A10576">
            <v>41088</v>
          </cell>
          <cell r="B10576" t="str">
            <v>SOLDADOR ELETRICO (PARA SOLDA A SER TESTADA COM RAIOS "X") (MENSALISTA)</v>
          </cell>
          <cell r="C10576" t="str">
            <v xml:space="preserve">MES   </v>
          </cell>
          <cell r="D10576">
            <v>3055.72</v>
          </cell>
        </row>
        <row r="10577">
          <cell r="A10577">
            <v>20232</v>
          </cell>
          <cell r="B10577" t="str">
            <v>SOLEIRA EM GRANITO, POLIDO, TIPO ANDORINHA/ QUARTZ/ CASTELO/ CORUMBA OU OUTROS EQUIVALENTES DA REGIAO, L= *15* CM, E=  *2,0* CM</v>
          </cell>
          <cell r="C10577" t="str">
            <v xml:space="preserve">M     </v>
          </cell>
          <cell r="D10577">
            <v>58.99</v>
          </cell>
        </row>
        <row r="10578">
          <cell r="A10578">
            <v>10856</v>
          </cell>
          <cell r="B10578" t="str">
            <v>SOLEIRA PRE-MOLDADA EM GRANILITE, MARMORITE OU GRANITINA, L = *15 CM</v>
          </cell>
          <cell r="C10578" t="str">
            <v xml:space="preserve">M     </v>
          </cell>
          <cell r="D10578">
            <v>52.6</v>
          </cell>
        </row>
        <row r="10579">
          <cell r="A10579">
            <v>4828</v>
          </cell>
          <cell r="B10579" t="str">
            <v>SOLEIRA/ PEITORIL EM MARMORE, POLIDO, BRANCO COMUM, L= *15* CM, E=  *2* CM,  CORTE RETO</v>
          </cell>
          <cell r="C10579" t="str">
            <v xml:space="preserve">M     </v>
          </cell>
          <cell r="D10579">
            <v>48.86</v>
          </cell>
        </row>
        <row r="10580">
          <cell r="A10580">
            <v>20249</v>
          </cell>
          <cell r="B10580" t="str">
            <v>SOLEIRA/ TABEIRA EM MARMORE, POLIDO, BRANCO COMUM, L= 5 CM, E=  *2,0* CM</v>
          </cell>
          <cell r="C10580" t="str">
            <v xml:space="preserve">M     </v>
          </cell>
          <cell r="D10580">
            <v>26.75</v>
          </cell>
        </row>
        <row r="10581">
          <cell r="A10581">
            <v>11609</v>
          </cell>
          <cell r="B10581" t="str">
            <v>SOLUCAO ASFALTICA ELASTOMERICA PARA IMPRIMACAO, APLICACAO A FRIO</v>
          </cell>
          <cell r="C10581" t="str">
            <v xml:space="preserve">L     </v>
          </cell>
          <cell r="D10581">
            <v>8.99</v>
          </cell>
        </row>
        <row r="10582">
          <cell r="A10582">
            <v>20083</v>
          </cell>
          <cell r="B10582" t="str">
            <v>SOLUCAO LIMPADORA PARA PVC, FRASCO COM 1000 CM3</v>
          </cell>
          <cell r="C10582" t="str">
            <v xml:space="preserve">UN    </v>
          </cell>
          <cell r="D10582">
            <v>35.299999999999997</v>
          </cell>
        </row>
        <row r="10583">
          <cell r="A10583">
            <v>20082</v>
          </cell>
          <cell r="B10583" t="str">
            <v>SOLUCAO LIMPADORA PARA PVC, FRASCO COM 200 CM3</v>
          </cell>
          <cell r="C10583" t="str">
            <v xml:space="preserve">UN    </v>
          </cell>
          <cell r="D10583">
            <v>13.75</v>
          </cell>
        </row>
        <row r="10584">
          <cell r="A10584">
            <v>5318</v>
          </cell>
          <cell r="B10584" t="str">
            <v>SOLVENTE DILUENTE A BASE DE AGUARRAS</v>
          </cell>
          <cell r="C10584" t="str">
            <v xml:space="preserve">L     </v>
          </cell>
          <cell r="D10584">
            <v>14.56</v>
          </cell>
        </row>
        <row r="10585">
          <cell r="A10585">
            <v>10691</v>
          </cell>
          <cell r="B10585" t="str">
            <v>SOLVENTE PARA COLA (PARA LAMINADO MELAMINICO) A BASE DE RESINA SINTETICA</v>
          </cell>
          <cell r="C10585" t="str">
            <v xml:space="preserve">L     </v>
          </cell>
          <cell r="D10585">
            <v>39.24</v>
          </cell>
        </row>
        <row r="10586">
          <cell r="A10586">
            <v>12295</v>
          </cell>
          <cell r="B10586" t="str">
            <v>SOQUETE DE BAQUELITE BASE E27, PARA LAMPADAS</v>
          </cell>
          <cell r="C10586" t="str">
            <v xml:space="preserve">UN    </v>
          </cell>
          <cell r="D10586">
            <v>2.2999999999999998</v>
          </cell>
        </row>
        <row r="10587">
          <cell r="A10587">
            <v>12296</v>
          </cell>
          <cell r="B10587" t="str">
            <v>SOQUETE DE PORCELANA BASE E27, FIXO DE TETO, PARA LAMPADAS</v>
          </cell>
          <cell r="C10587" t="str">
            <v xml:space="preserve">UN    </v>
          </cell>
          <cell r="D10587">
            <v>2.98</v>
          </cell>
        </row>
        <row r="10588">
          <cell r="A10588">
            <v>12294</v>
          </cell>
          <cell r="B10588" t="str">
            <v>SOQUETE DE PORCELANA BASE E27, PARA USO AO TEMPO, PARA LAMPADAS</v>
          </cell>
          <cell r="C10588" t="str">
            <v xml:space="preserve">UN    </v>
          </cell>
          <cell r="D10588">
            <v>7.16</v>
          </cell>
        </row>
        <row r="10589">
          <cell r="A10589">
            <v>14543</v>
          </cell>
          <cell r="B10589" t="str">
            <v>SOQUETE DE PVC / TERMOPLASTICO BASE E27, COM CHAVE, PARA LAMPADAS</v>
          </cell>
          <cell r="C10589" t="str">
            <v xml:space="preserve">UN    </v>
          </cell>
          <cell r="D10589">
            <v>5.1100000000000003</v>
          </cell>
        </row>
        <row r="10590">
          <cell r="A10590">
            <v>13329</v>
          </cell>
          <cell r="B10590" t="str">
            <v>SOQUETE DE PVC / TERMOPLASTICO BASE E27, COM RABICHO, PARA LAMPADAS</v>
          </cell>
          <cell r="C10590" t="str">
            <v xml:space="preserve">UN    </v>
          </cell>
          <cell r="D10590">
            <v>3</v>
          </cell>
        </row>
        <row r="10591">
          <cell r="A10591">
            <v>21044</v>
          </cell>
          <cell r="B10591" t="str">
            <v>SPRINKLER TIPO PENDENTE, 68 GRAUS CELSIUS (BULBO VERMELHO), ACABAMENTO CROMADO, 1/2" - 15 MM</v>
          </cell>
          <cell r="C10591" t="str">
            <v xml:space="preserve">UN    </v>
          </cell>
          <cell r="D10591">
            <v>22.48</v>
          </cell>
        </row>
        <row r="10592">
          <cell r="A10592">
            <v>21045</v>
          </cell>
          <cell r="B10592" t="str">
            <v>SPRINKLER TIPO PENDENTE, 68 GRAUS CELSIUS (BULBO VERMELHO), ACABAMENTO CROMADO, 3/4" - 20 MM</v>
          </cell>
          <cell r="C10592" t="str">
            <v xml:space="preserve">UN    </v>
          </cell>
          <cell r="D10592">
            <v>30.79</v>
          </cell>
        </row>
        <row r="10593">
          <cell r="A10593">
            <v>21040</v>
          </cell>
          <cell r="B10593" t="str">
            <v>SPRINKLER TIPO PENDENTE, 68 GRAUS CELSIUS (BULBO VERMELHO), ACABAMENTO NATURAL, 1/2" - 15 MM</v>
          </cell>
          <cell r="C10593" t="str">
            <v xml:space="preserve">UN    </v>
          </cell>
          <cell r="D10593">
            <v>22</v>
          </cell>
        </row>
        <row r="10594">
          <cell r="A10594">
            <v>21041</v>
          </cell>
          <cell r="B10594" t="str">
            <v>SPRINKLER TIPO PENDENTE, 68 GRAUS CELSIUS (BULBO VERMELHO), ACABAMENTO NATURAL, 3/4" - 20 MM</v>
          </cell>
          <cell r="C10594" t="str">
            <v xml:space="preserve">UN    </v>
          </cell>
          <cell r="D10594">
            <v>26.55</v>
          </cell>
        </row>
        <row r="10595">
          <cell r="A10595">
            <v>21047</v>
          </cell>
          <cell r="B10595" t="str">
            <v>SPRINKLER TIPO PENDENTE, 79 GRAUS CELSIUS (BULBO AMARELO), ACABAMENTO CROMADO, 3/4" - 20 MM</v>
          </cell>
          <cell r="C10595" t="str">
            <v xml:space="preserve">UN    </v>
          </cell>
          <cell r="D10595">
            <v>33.14</v>
          </cell>
        </row>
        <row r="10596">
          <cell r="A10596">
            <v>21043</v>
          </cell>
          <cell r="B10596" t="str">
            <v>SPRINKLER TIPO PENDENTE, 79 GRAUS CELSIUS (BULBO AMARELO), ACABAMENTO NATURAL, 3/4" - 20 MM</v>
          </cell>
          <cell r="C10596" t="str">
            <v xml:space="preserve">UN    </v>
          </cell>
          <cell r="D10596">
            <v>32.270000000000003</v>
          </cell>
        </row>
        <row r="10597">
          <cell r="A10597">
            <v>21042</v>
          </cell>
          <cell r="B10597" t="str">
            <v>SPRINKLER TIPO PENDENTE, 79 GRAUS CELSIUS (BULBO AMARELO,) ACABAMENTO NATURAL OU CROMADO, 1/2" - 15 MM</v>
          </cell>
          <cell r="C10597" t="str">
            <v xml:space="preserve">UN    </v>
          </cell>
          <cell r="D10597">
            <v>25.55</v>
          </cell>
        </row>
        <row r="10598">
          <cell r="A10598">
            <v>11895</v>
          </cell>
          <cell r="B10598" t="str">
            <v>SUMIDOURO CONCRETO PRE MOLDADO, COMPLETO, PARA 10 CONTRIBUINTES</v>
          </cell>
          <cell r="C10598" t="str">
            <v xml:space="preserve">UN    </v>
          </cell>
          <cell r="D10598">
            <v>790.18</v>
          </cell>
        </row>
        <row r="10599">
          <cell r="A10599">
            <v>11896</v>
          </cell>
          <cell r="B10599" t="str">
            <v>SUMIDOURO CONCRETO PRE MOLDADO, COMPLETO, PARA 100 CONTRIBUINTES</v>
          </cell>
          <cell r="C10599" t="str">
            <v xml:space="preserve">UN    </v>
          </cell>
          <cell r="D10599">
            <v>4141.6499999999996</v>
          </cell>
        </row>
        <row r="10600">
          <cell r="A10600">
            <v>11897</v>
          </cell>
          <cell r="B10600" t="str">
            <v>SUMIDOURO CONCRETO PRE MOLDADO, COMPLETO, PARA 150 CONTRIBUINTES</v>
          </cell>
          <cell r="C10600" t="str">
            <v xml:space="preserve">UN    </v>
          </cell>
          <cell r="D10600">
            <v>5404.12</v>
          </cell>
        </row>
        <row r="10601">
          <cell r="A10601">
            <v>11898</v>
          </cell>
          <cell r="B10601" t="str">
            <v>SUMIDOURO CONCRETO PRE MOLDADO, COMPLETO, PARA 200 CONTRIBUINTES</v>
          </cell>
          <cell r="C10601" t="str">
            <v xml:space="preserve">UN    </v>
          </cell>
          <cell r="D10601">
            <v>5676.6</v>
          </cell>
        </row>
        <row r="10602">
          <cell r="A10602">
            <v>3282</v>
          </cell>
          <cell r="B10602" t="str">
            <v>SUMIDOURO CONCRETO PRE MOLDADO, COMPLETO, PARA 5 CONTRIBUINTES</v>
          </cell>
          <cell r="C10602" t="str">
            <v xml:space="preserve">UN    </v>
          </cell>
          <cell r="D10602">
            <v>574.47</v>
          </cell>
        </row>
        <row r="10603">
          <cell r="A10603">
            <v>11899</v>
          </cell>
          <cell r="B10603" t="str">
            <v>SUMIDOURO CONCRETO PRE MOLDADO, COMPLETO, PARA 50 CONTRIBUINTES</v>
          </cell>
          <cell r="C10603" t="str">
            <v xml:space="preserve">UN    </v>
          </cell>
          <cell r="D10603">
            <v>2801.97</v>
          </cell>
        </row>
        <row r="10604">
          <cell r="A10604">
            <v>11900</v>
          </cell>
          <cell r="B10604" t="str">
            <v>SUMIDOURO CONCRETO PRE MOLDADO, COMPLETO, PARA 75 CONTRIBUINTES</v>
          </cell>
          <cell r="C10604" t="str">
            <v xml:space="preserve">UN    </v>
          </cell>
          <cell r="D10604">
            <v>3841.92</v>
          </cell>
        </row>
        <row r="10605">
          <cell r="A10605">
            <v>14149</v>
          </cell>
          <cell r="B10605" t="str">
            <v>SUPORTE "Y" PARA FITA PERFURADA</v>
          </cell>
          <cell r="C10605" t="str">
            <v xml:space="preserve">CENTO </v>
          </cell>
          <cell r="D10605">
            <v>195.14</v>
          </cell>
        </row>
        <row r="10606">
          <cell r="A10606">
            <v>38099</v>
          </cell>
          <cell r="B10606" t="str">
            <v>SUPORTE DE FIXACAO PARA ESPELHO / PLACA 4" X 2", PARA 3 MODULOS, PARA INSTALACAO DE TOMADAS E INTERRUPTORES (SOMENTE SUPORTE)</v>
          </cell>
          <cell r="C10606" t="str">
            <v xml:space="preserve">UN    </v>
          </cell>
          <cell r="D10606">
            <v>1.03</v>
          </cell>
        </row>
        <row r="10607">
          <cell r="A10607">
            <v>38100</v>
          </cell>
          <cell r="B10607" t="str">
            <v>SUPORTE DE FIXACAO PARA ESPELHO / PLACA 4" X 4", PARA 6 MODULOS, PARA INSTALACAO DE TOMADAS E INTERRUPTORES (SOMENTE SUPORTE)</v>
          </cell>
          <cell r="C10607" t="str">
            <v xml:space="preserve">UN    </v>
          </cell>
          <cell r="D10607">
            <v>1.69</v>
          </cell>
        </row>
        <row r="10608">
          <cell r="A10608">
            <v>20061</v>
          </cell>
          <cell r="B10608" t="str">
            <v>SUPORTE DE PVC PARA CALHA PLUVIAL, DIAMETRO ENTRE 119 E 170 MM, PARA DRENAGEM PREDIAL</v>
          </cell>
          <cell r="C10608" t="str">
            <v xml:space="preserve">UN    </v>
          </cell>
          <cell r="D10608">
            <v>3.14</v>
          </cell>
        </row>
        <row r="10609">
          <cell r="A10609">
            <v>7576</v>
          </cell>
          <cell r="B10609" t="str">
            <v>SUPORTE EM ACO GALVANIZADO PARA TRANSFORMADOR PARA POSTE DUPLO T 185 X 95 MM, CHAPA DE 5/16"</v>
          </cell>
          <cell r="C10609" t="str">
            <v xml:space="preserve">UN    </v>
          </cell>
          <cell r="D10609">
            <v>107.81</v>
          </cell>
        </row>
        <row r="10610">
          <cell r="A10610">
            <v>3384</v>
          </cell>
          <cell r="B10610" t="str">
            <v>SUPORTE GUIA SIMPLES COM ROLDANA EM POLIPROPILENO PARA CHUMBAR, H = 20 CM</v>
          </cell>
          <cell r="C10610" t="str">
            <v xml:space="preserve">UN    </v>
          </cell>
          <cell r="D10610">
            <v>3.32</v>
          </cell>
        </row>
        <row r="10611">
          <cell r="A10611">
            <v>7572</v>
          </cell>
          <cell r="B10611" t="str">
            <v>SUPORTE ISOLADOR REFORCADO DIAMETRO NOMINAL 5/16", COM ROSCA SOBERBA E BUCHA</v>
          </cell>
          <cell r="C10611" t="str">
            <v xml:space="preserve">UN    </v>
          </cell>
          <cell r="D10611">
            <v>6.02</v>
          </cell>
        </row>
        <row r="10612">
          <cell r="A10612">
            <v>3396</v>
          </cell>
          <cell r="B10612" t="str">
            <v>SUPORTE ISOLADOR SIMPLES DIAMETRO NOMINAL 5/16", COM ROSCA SOBERBA E BUCHA</v>
          </cell>
          <cell r="C10612" t="str">
            <v xml:space="preserve">UN    </v>
          </cell>
          <cell r="D10612">
            <v>4.26</v>
          </cell>
        </row>
        <row r="10613">
          <cell r="A10613">
            <v>37590</v>
          </cell>
          <cell r="B10613" t="str">
            <v>SUPORTE MAO-FRANCESA EM ACO, ABAS IGUAIS 30 CM, CAPACIDADE MINIMA 60 KG, BRANCO</v>
          </cell>
          <cell r="C10613" t="str">
            <v xml:space="preserve">UN    </v>
          </cell>
          <cell r="D10613">
            <v>21.57</v>
          </cell>
        </row>
        <row r="10614">
          <cell r="A10614">
            <v>37591</v>
          </cell>
          <cell r="B10614" t="str">
            <v>SUPORTE MAO-FRANCESA EM ACO, ABAS IGUAIS 40 CM, CAPACIDADE MINIMA 70 KG, BRANCO</v>
          </cell>
          <cell r="C10614" t="str">
            <v xml:space="preserve">UN    </v>
          </cell>
          <cell r="D10614">
            <v>30.02</v>
          </cell>
        </row>
        <row r="10615">
          <cell r="A10615">
            <v>12626</v>
          </cell>
          <cell r="B10615" t="str">
            <v>SUPORTE METALICO PARA CALHA PLUVIAL,  ZINCADO, DOBRADO, DIAMETRO ENTRE 119 E 170 MM, PARA DRENAGEM PREDIAL</v>
          </cell>
          <cell r="C10615" t="str">
            <v xml:space="preserve">UN    </v>
          </cell>
          <cell r="D10615">
            <v>15.08</v>
          </cell>
        </row>
        <row r="10616">
          <cell r="A10616">
            <v>11033</v>
          </cell>
          <cell r="B10616" t="str">
            <v>SUPORTE PARA CALHA DE 150 MM EM FERRO GALVANIZADO</v>
          </cell>
          <cell r="C10616" t="str">
            <v xml:space="preserve">UN    </v>
          </cell>
          <cell r="D10616">
            <v>3.92</v>
          </cell>
        </row>
        <row r="10617">
          <cell r="A10617">
            <v>390</v>
          </cell>
          <cell r="B10617" t="str">
            <v>SUPORTE PARA TUBO DIAMETRO NOMINAL 2", COM ROSCA MECANICA</v>
          </cell>
          <cell r="C10617" t="str">
            <v xml:space="preserve">UN    </v>
          </cell>
          <cell r="D10617">
            <v>8.57</v>
          </cell>
        </row>
        <row r="10618">
          <cell r="A10618">
            <v>42436</v>
          </cell>
          <cell r="B10618" t="str">
            <v>SURF DUPLO, EM TUBO DE ACO CARBONO, PINTURA NO PROCESSO ELETROSTATICO - EQUIPAMENTO DE GINASTICA PARA ACADEMIA AO AR LIVRE / ACADEMIA DA TERCEIRA IDADE - ATI</v>
          </cell>
          <cell r="C10618" t="str">
            <v xml:space="preserve">UN    </v>
          </cell>
          <cell r="D10618">
            <v>1534.45</v>
          </cell>
        </row>
        <row r="10619">
          <cell r="A10619">
            <v>6178</v>
          </cell>
          <cell r="B10619" t="str">
            <v>TABUA DE  MADEIRA PARA PISO, CUMARU/IPE CHAMPANHE OU EQUIVALENTE DA REGIAO, ENCAIXE MACHO/FEMEA, *10 X 2* CM</v>
          </cell>
          <cell r="C10619" t="str">
            <v xml:space="preserve">M2    </v>
          </cell>
          <cell r="D10619">
            <v>159.68</v>
          </cell>
        </row>
        <row r="10620">
          <cell r="A10620">
            <v>6180</v>
          </cell>
          <cell r="B10620" t="str">
            <v>TABUA DE  MADEIRA PARA PISO, CUMARU/IPE CHAMPANHE OU EQUIVALENTE DA REGIAO, ENCAIXE MACHO/FEMEA, *15 X 2* CM</v>
          </cell>
          <cell r="C10620" t="str">
            <v xml:space="preserve">M2    </v>
          </cell>
          <cell r="D10620">
            <v>172.34</v>
          </cell>
        </row>
        <row r="10621">
          <cell r="A10621">
            <v>6182</v>
          </cell>
          <cell r="B10621" t="str">
            <v>TABUA DE  MADEIRA PARA PISO, IPE (CERNE) OU EQUIVALENTE DA REGIAO, ENCAIXE MACHO/FEMEA, *20 X 2* CM</v>
          </cell>
          <cell r="C10621" t="str">
            <v xml:space="preserve">M2    </v>
          </cell>
          <cell r="D10621">
            <v>213.91</v>
          </cell>
        </row>
        <row r="10622">
          <cell r="A10622">
            <v>3993</v>
          </cell>
          <cell r="B10622" t="str">
            <v>TABUA DE MADEIRA APARELHADA *2,5 X 15* CM, MACARANDUBA, ANGELIM OU EQUIVALENTE DA REGIAO</v>
          </cell>
          <cell r="C10622" t="str">
            <v xml:space="preserve">M2    </v>
          </cell>
          <cell r="D10622">
            <v>97.54</v>
          </cell>
        </row>
        <row r="10623">
          <cell r="A10623">
            <v>3990</v>
          </cell>
          <cell r="B10623" t="str">
            <v>TABUA DE MADEIRA APARELHADA *2,5 X 25* CM, MACARANDUBA, ANGELIM OU EQUIVALENTE DA REGIAO</v>
          </cell>
          <cell r="C10623" t="str">
            <v xml:space="preserve">M     </v>
          </cell>
          <cell r="D10623">
            <v>21.55</v>
          </cell>
        </row>
        <row r="10624">
          <cell r="A10624">
            <v>3992</v>
          </cell>
          <cell r="B10624" t="str">
            <v>TABUA DE MADEIRA APARELHADA *2,5 X 30* CM, MACARANDUBA, ANGELIM OU EQUIVALENTE DA REGIAO</v>
          </cell>
          <cell r="C10624" t="str">
            <v xml:space="preserve">M     </v>
          </cell>
          <cell r="D10624">
            <v>26.46</v>
          </cell>
        </row>
        <row r="10625">
          <cell r="A10625">
            <v>4509</v>
          </cell>
          <cell r="B10625" t="str">
            <v>TABUA DE MADEIRA NAO APARELHADA *2,5 X 10 CM (1 X 4 ") PINUS, MISTA OU EQUIVALENTE DA REGIAO</v>
          </cell>
          <cell r="C10625" t="str">
            <v xml:space="preserve">M     </v>
          </cell>
          <cell r="D10625">
            <v>1.68</v>
          </cell>
        </row>
        <row r="10626">
          <cell r="A10626">
            <v>6194</v>
          </cell>
          <cell r="B10626" t="str">
            <v>TABUA DE MADEIRA NAO APARELHADA *2,5 X 15 CM (1 X 6 ") PINUS, MISTA OU EQUIVALENTE DA REGIAO</v>
          </cell>
          <cell r="C10626" t="str">
            <v xml:space="preserve">M     </v>
          </cell>
          <cell r="D10626">
            <v>2.29</v>
          </cell>
        </row>
        <row r="10627">
          <cell r="A10627">
            <v>6193</v>
          </cell>
          <cell r="B10627" t="str">
            <v>TABUA DE MADEIRA NAO APARELHADA *2,5 X 20* CM, CEDRINHO OU EQUIVALENTE DA REGIAO</v>
          </cell>
          <cell r="C10627" t="str">
            <v xml:space="preserve">M     </v>
          </cell>
          <cell r="D10627">
            <v>10.27</v>
          </cell>
        </row>
        <row r="10628">
          <cell r="A10628">
            <v>10567</v>
          </cell>
          <cell r="B10628" t="str">
            <v>TABUA DE MADEIRA NAO APARELHADA *2,5 X 23* CM (1 x 9 ") PINUS, MISTA OU EQUIVALENTE DA REGIAO</v>
          </cell>
          <cell r="C10628" t="str">
            <v xml:space="preserve">M     </v>
          </cell>
          <cell r="D10628">
            <v>3.79</v>
          </cell>
        </row>
        <row r="10629">
          <cell r="A10629">
            <v>6212</v>
          </cell>
          <cell r="B10629" t="str">
            <v>TABUA DE MADEIRA NAO APARELHADA *2,5 X 30 CM (1 X 12 ") PINUS, MISTA OU EQUIVALENTE DA REGIAO</v>
          </cell>
          <cell r="C10629" t="str">
            <v xml:space="preserve">M     </v>
          </cell>
          <cell r="D10629">
            <v>6.22</v>
          </cell>
        </row>
        <row r="10630">
          <cell r="A10630">
            <v>6188</v>
          </cell>
          <cell r="B10630" t="str">
            <v>TABUA DE MADEIRA NAO APARELHADA *2,5 X 30 CM (1 X 12 ") PINUS, MISTA OU EQUIVALENTE DA REGIAO</v>
          </cell>
          <cell r="C10630" t="str">
            <v xml:space="preserve">M2    </v>
          </cell>
          <cell r="D10630">
            <v>20.73</v>
          </cell>
        </row>
        <row r="10631">
          <cell r="A10631">
            <v>6189</v>
          </cell>
          <cell r="B10631" t="str">
            <v>TABUA DE MADEIRA NAO APARELHADA *2,5 X 30* CM, CEDRINHO OU EQUIVALENTE DA REGIAO</v>
          </cell>
          <cell r="C10631" t="str">
            <v xml:space="preserve">M     </v>
          </cell>
          <cell r="D10631">
            <v>15.02</v>
          </cell>
        </row>
        <row r="10632">
          <cell r="A10632">
            <v>6214</v>
          </cell>
          <cell r="B10632" t="str">
            <v>TACO DE MADEIRA PARA PISO, IPE (CERNE) OU EQUIVALENTE DA REGIAO, 7 X 42 CM, E = 2 CM</v>
          </cell>
          <cell r="C10632" t="str">
            <v xml:space="preserve">M2    </v>
          </cell>
          <cell r="D10632">
            <v>100.02</v>
          </cell>
        </row>
        <row r="10633">
          <cell r="A10633">
            <v>36153</v>
          </cell>
          <cell r="B10633" t="str">
            <v>TALABARTE DE SEGURANCA, 2 MOSQUETOES TRAVA DUPLA *53* MM DE ABERTURA, COM ABSORVEDOR DE ENERGIA</v>
          </cell>
          <cell r="C10633" t="str">
            <v xml:space="preserve">UN    </v>
          </cell>
          <cell r="D10633">
            <v>131.07</v>
          </cell>
        </row>
        <row r="10634">
          <cell r="A10634">
            <v>10740</v>
          </cell>
          <cell r="B10634" t="str">
            <v>TALHA ELETRICA 3 T, VELOCIDADE  2,1 M / MIN, POTENCIA 1,3 KW</v>
          </cell>
          <cell r="C10634" t="str">
            <v xml:space="preserve">UN    </v>
          </cell>
          <cell r="D10634">
            <v>11276.52</v>
          </cell>
        </row>
        <row r="10635">
          <cell r="A10635">
            <v>13914</v>
          </cell>
          <cell r="B10635" t="str">
            <v>TALHA MANUAL DE CORRENTE, CAPACIDADE DE 1 T COM ELEVACAO DE 3 M</v>
          </cell>
          <cell r="C10635" t="str">
            <v xml:space="preserve">UN    </v>
          </cell>
          <cell r="D10635">
            <v>815.9</v>
          </cell>
        </row>
        <row r="10636">
          <cell r="A10636">
            <v>10742</v>
          </cell>
          <cell r="B10636" t="str">
            <v>TALHA MANUAL DE CORRENTE, CAPACIDADE DE 2 T COM ELEVACAO DE 3 M</v>
          </cell>
          <cell r="C10636" t="str">
            <v xml:space="preserve">UN    </v>
          </cell>
          <cell r="D10636">
            <v>1190</v>
          </cell>
        </row>
        <row r="10637">
          <cell r="A10637">
            <v>38465</v>
          </cell>
          <cell r="B10637" t="str">
            <v>TALHADEIRA COM PUNHO DE PROTECAO *20 X 250* MM</v>
          </cell>
          <cell r="C10637" t="str">
            <v xml:space="preserve">UN    </v>
          </cell>
          <cell r="D10637">
            <v>17.5</v>
          </cell>
        </row>
        <row r="10638">
          <cell r="A10638">
            <v>7543</v>
          </cell>
          <cell r="B10638" t="str">
            <v>TAMPA CEGA EM PVC PARA CONDULETE 4 X 2"</v>
          </cell>
          <cell r="C10638" t="str">
            <v xml:space="preserve">UN    </v>
          </cell>
          <cell r="D10638">
            <v>4.0599999999999996</v>
          </cell>
        </row>
        <row r="10639">
          <cell r="A10639">
            <v>13255</v>
          </cell>
          <cell r="B10639" t="str">
            <v>TAMPA DE CONCRETO PARA PV OU CAIXA DE INSPECAO, DIMENSOES 600 X 600 X 50 MM</v>
          </cell>
          <cell r="C10639" t="str">
            <v xml:space="preserve">UN    </v>
          </cell>
          <cell r="D10639">
            <v>44.76</v>
          </cell>
        </row>
        <row r="10640">
          <cell r="A10640">
            <v>39352</v>
          </cell>
          <cell r="B10640" t="str">
            <v>TAMPA PARA CONDULETE, EM PVC, PARA TOMADA HEXAGONAL</v>
          </cell>
          <cell r="C10640" t="str">
            <v xml:space="preserve">UN    </v>
          </cell>
          <cell r="D10640">
            <v>2.5</v>
          </cell>
        </row>
        <row r="10641">
          <cell r="A10641">
            <v>39346</v>
          </cell>
          <cell r="B10641" t="str">
            <v>TAMPA PARA CONDULETE, EM PVC, PARA 1 INTERRUPTOR</v>
          </cell>
          <cell r="C10641" t="str">
            <v xml:space="preserve">UN    </v>
          </cell>
          <cell r="D10641">
            <v>2.5</v>
          </cell>
        </row>
        <row r="10642">
          <cell r="A10642">
            <v>39350</v>
          </cell>
          <cell r="B10642" t="str">
            <v>TAMPA PARA CONDULETE, EM PVC, PARA 1 MODULO RJ</v>
          </cell>
          <cell r="C10642" t="str">
            <v xml:space="preserve">UN    </v>
          </cell>
          <cell r="D10642">
            <v>2.69</v>
          </cell>
        </row>
        <row r="10643">
          <cell r="A10643">
            <v>39351</v>
          </cell>
          <cell r="B10643" t="str">
            <v>TAMPA PARA CONDULETE, EM PVC, PARA 2 MODULOS RJ</v>
          </cell>
          <cell r="C10643" t="str">
            <v xml:space="preserve">UN    </v>
          </cell>
          <cell r="D10643">
            <v>3.12</v>
          </cell>
        </row>
        <row r="10644">
          <cell r="A10644">
            <v>38952</v>
          </cell>
          <cell r="B10644" t="str">
            <v>TAMPAO / CAP, ROSCA FEMEA, METALICO, PARA TUBO PEX, DN 1/2"</v>
          </cell>
          <cell r="C10644" t="str">
            <v xml:space="preserve">UN    </v>
          </cell>
          <cell r="D10644">
            <v>2.33</v>
          </cell>
        </row>
        <row r="10645">
          <cell r="A10645">
            <v>38953</v>
          </cell>
          <cell r="B10645" t="str">
            <v>TAMPAO / CAP, ROSCA FEMEA, METALICO, PARA TUBO PEX, DN 3/4"</v>
          </cell>
          <cell r="C10645" t="str">
            <v xml:space="preserve">UN    </v>
          </cell>
          <cell r="D10645">
            <v>3.68</v>
          </cell>
        </row>
        <row r="10646">
          <cell r="A10646">
            <v>38835</v>
          </cell>
          <cell r="B10646" t="str">
            <v>TAMPAO / CAP, ROSCA MACHO, PARA TUBO PEX, DN 1/2"</v>
          </cell>
          <cell r="C10646" t="str">
            <v xml:space="preserve">UN    </v>
          </cell>
          <cell r="D10646">
            <v>3.3</v>
          </cell>
        </row>
        <row r="10647">
          <cell r="A10647">
            <v>38837</v>
          </cell>
          <cell r="B10647" t="str">
            <v>TAMPAO / CAP, ROSCA MACHO, PARA TUBO PEX, DN 1"</v>
          </cell>
          <cell r="C10647" t="str">
            <v xml:space="preserve">UN    </v>
          </cell>
          <cell r="D10647">
            <v>8.6</v>
          </cell>
        </row>
        <row r="10648">
          <cell r="A10648">
            <v>38836</v>
          </cell>
          <cell r="B10648" t="str">
            <v>TAMPAO / CAP, ROSCA MACHO, PARA TUBO PEX, DN 3/4"</v>
          </cell>
          <cell r="C10648" t="str">
            <v xml:space="preserve">UN    </v>
          </cell>
          <cell r="D10648">
            <v>4.76</v>
          </cell>
        </row>
        <row r="10649">
          <cell r="A10649">
            <v>2666</v>
          </cell>
          <cell r="B10649" t="str">
            <v>TAMPAO / TERMINAL / PLUG, D = 1 1/4" , PARA DUTO CORRUGADO PEAD (CABEAMENTO SUBTERRANEO)</v>
          </cell>
          <cell r="C10649" t="str">
            <v xml:space="preserve">UN    </v>
          </cell>
          <cell r="D10649">
            <v>5.38</v>
          </cell>
        </row>
        <row r="10650">
          <cell r="A10650">
            <v>2668</v>
          </cell>
          <cell r="B10650" t="str">
            <v>TAMPAO / TERMINAL / PLUG, D = 2" , PARA DUTO CORRUGADO PEAD (CABEAMENTO SUBTERRANEO)</v>
          </cell>
          <cell r="C10650" t="str">
            <v xml:space="preserve">UN    </v>
          </cell>
          <cell r="D10650">
            <v>6.14</v>
          </cell>
        </row>
        <row r="10651">
          <cell r="A10651">
            <v>2664</v>
          </cell>
          <cell r="B10651" t="str">
            <v>TAMPAO / TERMINAL / PLUG, D = 3" , PARA DUTO CORRUGADO PEAD (CABEAMENTO SUBTERRANEO)</v>
          </cell>
          <cell r="C10651" t="str">
            <v xml:space="preserve">UN    </v>
          </cell>
          <cell r="D10651">
            <v>9.06</v>
          </cell>
        </row>
        <row r="10652">
          <cell r="A10652">
            <v>2662</v>
          </cell>
          <cell r="B10652" t="str">
            <v>TAMPAO / TERMINAL / PLUG, D = 4" , PARA DUTO CORRUGADO PEAD (CABEAMENTO SUBTERRANEO)</v>
          </cell>
          <cell r="C10652" t="str">
            <v xml:space="preserve">UN    </v>
          </cell>
          <cell r="D10652">
            <v>11.11</v>
          </cell>
        </row>
        <row r="10653">
          <cell r="A10653">
            <v>20964</v>
          </cell>
          <cell r="B10653" t="str">
            <v>TAMPAO COM CORRENTE, EM LATAO, ENGATE RAPIDO 1 1/2", PARA INSTALACAO PREDIAL DE COMBATE A INCENDIO</v>
          </cell>
          <cell r="C10653" t="str">
            <v xml:space="preserve">UN    </v>
          </cell>
          <cell r="D10653">
            <v>36.33</v>
          </cell>
        </row>
        <row r="10654">
          <cell r="A10654">
            <v>10905</v>
          </cell>
          <cell r="B10654" t="str">
            <v>TAMPAO COM CORRENTE, EM LATAO, ENGATE RAPIDO 2 1/2", PARA INSTALACAO PREDIAL DE COMBATE A INCENDIO</v>
          </cell>
          <cell r="C10654" t="str">
            <v xml:space="preserve">UN    </v>
          </cell>
          <cell r="D10654">
            <v>48.74</v>
          </cell>
        </row>
        <row r="10655">
          <cell r="A10655">
            <v>42703</v>
          </cell>
          <cell r="B10655" t="str">
            <v>TAMPAO COMPLETO PARA TIL, EM PVC, OCRE, DN 100 MM, PARA REDE COLETORA DE ESGOTO</v>
          </cell>
          <cell r="C10655" t="str">
            <v xml:space="preserve">UN    </v>
          </cell>
          <cell r="D10655">
            <v>40.729999999999997</v>
          </cell>
        </row>
        <row r="10656">
          <cell r="A10656">
            <v>42704</v>
          </cell>
          <cell r="B10656" t="str">
            <v>TAMPAO COMPLETO PARA TIL, EM PVC, OCRE, DN 150 MM, PARA REDE COLETORA DE ESGOTO</v>
          </cell>
          <cell r="C10656" t="str">
            <v xml:space="preserve">UN    </v>
          </cell>
          <cell r="D10656">
            <v>62.53</v>
          </cell>
        </row>
        <row r="10657">
          <cell r="A10657">
            <v>42705</v>
          </cell>
          <cell r="B10657" t="str">
            <v>TAMPAO COMPLETO PARA TIL, EM PVC, OCRE, DN 200 MM, PARA REDE COLETORA DE ESGOTO</v>
          </cell>
          <cell r="C10657" t="str">
            <v xml:space="preserve">UN    </v>
          </cell>
          <cell r="D10657">
            <v>79.790000000000006</v>
          </cell>
        </row>
        <row r="10658">
          <cell r="A10658">
            <v>42706</v>
          </cell>
          <cell r="B10658" t="str">
            <v>TAMPAO COMPLETO PARA TIL, EM PVC, OCRE, DN 250 MM, PARA REDE COLETORA DE ESGOTO</v>
          </cell>
          <cell r="C10658" t="str">
            <v xml:space="preserve">UN    </v>
          </cell>
          <cell r="D10658">
            <v>98.81</v>
          </cell>
        </row>
        <row r="10659">
          <cell r="A10659">
            <v>11289</v>
          </cell>
          <cell r="B10659" t="str">
            <v>TAMPAO FOFO ARTICULADO P/ REGISTRO, CLASSE A15 CARGA MAX 1,5 T, *200 X 200* MM</v>
          </cell>
          <cell r="C10659" t="str">
            <v xml:space="preserve">UN    </v>
          </cell>
          <cell r="D10659">
            <v>47.75</v>
          </cell>
        </row>
        <row r="10660">
          <cell r="A10660">
            <v>11241</v>
          </cell>
          <cell r="B10660" t="str">
            <v>TAMPAO FOFO ARTICULADO P/ REGISTRO, CLASSE A15 CARGA MAXIMA 1,5 T, *400 X 400* MM</v>
          </cell>
          <cell r="C10660" t="str">
            <v xml:space="preserve">UN    </v>
          </cell>
          <cell r="D10660">
            <v>119.37</v>
          </cell>
        </row>
        <row r="10661">
          <cell r="A10661">
            <v>11301</v>
          </cell>
          <cell r="B10661" t="str">
            <v>TAMPAO FOFO ARTICULADO, CLASSE B125 CARGA MAX 12,5 T, REDONDO TAMPA 600 MM, REDE PLUVIAL/ESGOTO</v>
          </cell>
          <cell r="C10661" t="str">
            <v xml:space="preserve">UN    </v>
          </cell>
          <cell r="D10661">
            <v>302.70999999999998</v>
          </cell>
        </row>
        <row r="10662">
          <cell r="A10662">
            <v>21090</v>
          </cell>
          <cell r="B10662" t="str">
            <v>TAMPAO FOFO ARTICULADO, CLASSE D400 CARGA MAX 40 T, REDONDO TAMPA *600 MM, REDE PLUVIAL/ESGOTO</v>
          </cell>
          <cell r="C10662" t="str">
            <v xml:space="preserve">UN    </v>
          </cell>
          <cell r="D10662">
            <v>370.93</v>
          </cell>
        </row>
        <row r="10663">
          <cell r="A10663">
            <v>14112</v>
          </cell>
          <cell r="B10663" t="str">
            <v>TAMPAO FOFO SIMPLES COM BASE, CLASSE A15 CARGA MAX 1,5 T, *400 X 600* MM, REDE TELEFONE</v>
          </cell>
          <cell r="C10663" t="str">
            <v xml:space="preserve">UN    </v>
          </cell>
          <cell r="D10663">
            <v>154.76</v>
          </cell>
        </row>
        <row r="10664">
          <cell r="A10664">
            <v>11315</v>
          </cell>
          <cell r="B10664" t="str">
            <v>TAMPAO FOFO SIMPLES COM BASE, CLASSE A15 CARGA MAX 1,5 T, 300 X 300 MM, REDE PLUVIAL/ESGOTO</v>
          </cell>
          <cell r="C10664" t="str">
            <v xml:space="preserve">UN    </v>
          </cell>
          <cell r="D10664">
            <v>72.48</v>
          </cell>
        </row>
        <row r="10665">
          <cell r="A10665">
            <v>11292</v>
          </cell>
          <cell r="B10665" t="str">
            <v>TAMPAO FOFO SIMPLES COM BASE, CLASSE A15 CARGA MAX 1,5 T, 300 X 400 MM</v>
          </cell>
          <cell r="C10665" t="str">
            <v xml:space="preserve">UN    </v>
          </cell>
          <cell r="D10665">
            <v>169.68</v>
          </cell>
        </row>
        <row r="10666">
          <cell r="A10666">
            <v>21071</v>
          </cell>
          <cell r="B10666" t="str">
            <v>TAMPAO FOFO SIMPLES COM BASE, CLASSE A15 CARGA MAX 1,5 T, 400 X 400 MM, REDE PLUVIAL/ESGOTO/ELETRICA</v>
          </cell>
          <cell r="C10666" t="str">
            <v xml:space="preserve">UN    </v>
          </cell>
          <cell r="D10666">
            <v>110.85</v>
          </cell>
        </row>
        <row r="10667">
          <cell r="A10667">
            <v>11293</v>
          </cell>
          <cell r="B10667" t="str">
            <v>TAMPAO FOFO SIMPLES COM BASE, CLASSE A15 CARGA MAX 1,5 T, 400 X 500 MM, COM INSCRICAO INCENDIO</v>
          </cell>
          <cell r="C10667" t="str">
            <v xml:space="preserve">UN    </v>
          </cell>
          <cell r="D10667">
            <v>187.59</v>
          </cell>
        </row>
        <row r="10668">
          <cell r="A10668">
            <v>11316</v>
          </cell>
          <cell r="B10668" t="str">
            <v>TAMPAO FOFO SIMPLES COM BASE, CLASSE B125 CARGA MAX 12,5 T, REDONDO TAMPA 500 MM, REDE PLUVIAL/ESGOTO</v>
          </cell>
          <cell r="C10668" t="str">
            <v xml:space="preserve">UN    </v>
          </cell>
          <cell r="D10668">
            <v>238.75</v>
          </cell>
        </row>
        <row r="10669">
          <cell r="A10669">
            <v>6243</v>
          </cell>
          <cell r="B10669" t="str">
            <v>TAMPAO FOFO SIMPLES COM BASE, CLASSE B125 CARGA MAX 12,5 T, REDONDO TAMPA 600 MM, REDE PLUVIAL/ESGOTO</v>
          </cell>
          <cell r="C10669" t="str">
            <v xml:space="preserve">UN    </v>
          </cell>
          <cell r="D10669">
            <v>275</v>
          </cell>
        </row>
        <row r="10670">
          <cell r="A10670">
            <v>21079</v>
          </cell>
          <cell r="B10670" t="str">
            <v>TAMPAO FOFO SIMPLES COM BASE, CLASSE D400 CARGA MAX 40 T, REDONDO TAMPA 500 MM, REDE PLUVIAL/ESGOTO</v>
          </cell>
          <cell r="C10670" t="str">
            <v xml:space="preserve">UN    </v>
          </cell>
          <cell r="D10670">
            <v>327.86</v>
          </cell>
        </row>
        <row r="10671">
          <cell r="A10671">
            <v>6240</v>
          </cell>
          <cell r="B10671" t="str">
            <v>TAMPAO FOFO SIMPLES COM BASE, CLASSE D400 CARGA MAX 40 T, REDONDO TAMPA 600 MM, REDE PLUVIAL/ESGOTO</v>
          </cell>
          <cell r="C10671" t="str">
            <v xml:space="preserve">UN    </v>
          </cell>
          <cell r="D10671">
            <v>364.1</v>
          </cell>
        </row>
        <row r="10672">
          <cell r="A10672">
            <v>11296</v>
          </cell>
          <cell r="B10672" t="str">
            <v>TAMPAO FOFO SIMPLES COM BASE, CLASSE D400 CARGA MAX 40 T, REDONDO TAMPA 900 MM, REDE PLUVIAL/ESGOTO</v>
          </cell>
          <cell r="C10672" t="str">
            <v xml:space="preserve">UN    </v>
          </cell>
          <cell r="D10672">
            <v>1160.1099999999999</v>
          </cell>
        </row>
        <row r="10673">
          <cell r="A10673">
            <v>11299</v>
          </cell>
          <cell r="B10673" t="str">
            <v>TAMPAO FOFO SIMPLES, CLASSE A15 CARGA MAX 1,5 T, *550 X 1100* MM, REDE TELEFONE</v>
          </cell>
          <cell r="C10673" t="str">
            <v xml:space="preserve">UN    </v>
          </cell>
          <cell r="D10673">
            <v>392.67</v>
          </cell>
        </row>
        <row r="10674">
          <cell r="A10674">
            <v>11066</v>
          </cell>
          <cell r="B10674" t="str">
            <v>TAMPAO PARA TELHA ESTRUTURAL DE FIBROCIMENTO 1 ABA, DE 370 X 155 X 76 MM (SEM AMIANTO)</v>
          </cell>
          <cell r="C10674" t="str">
            <v xml:space="preserve">UN    </v>
          </cell>
          <cell r="D10674">
            <v>9.57</v>
          </cell>
        </row>
        <row r="10675">
          <cell r="A10675">
            <v>11065</v>
          </cell>
          <cell r="B10675" t="str">
            <v>TAMPAO PARA TELHA ESTRUTURAL DE FIBROCIMENTO 2 ABAS, DE 787 X 215 X 60 MM (SEM AMIANTO)</v>
          </cell>
          <cell r="C10675" t="str">
            <v xml:space="preserve">UN    </v>
          </cell>
          <cell r="D10675">
            <v>10.97</v>
          </cell>
        </row>
        <row r="10676">
          <cell r="A10676">
            <v>11688</v>
          </cell>
          <cell r="B10676" t="str">
            <v>TANQUE ACO INOXIDAVEL (ACO 304) COM ESFREGADOR E VALVULA, DE *50 X 40 X 22* CM</v>
          </cell>
          <cell r="C10676" t="str">
            <v xml:space="preserve">UN    </v>
          </cell>
          <cell r="D10676">
            <v>319.06</v>
          </cell>
        </row>
        <row r="10677">
          <cell r="A10677">
            <v>37736</v>
          </cell>
          <cell r="B10677" t="str">
            <v>TANQUE DE ACO CARBONO NAO REVESTIDO, PARA TRANSPORTE DE AGUA COM CAPACIDADE DE 10 M3, COM BOMBA CENTRIFUGA POR TOMADA DE FORCA, VAZAO MAXIMA *75* M3/H (INCLUI MONTAGEM, NAO INCLUI CAMINHAO)</v>
          </cell>
          <cell r="C10677" t="str">
            <v xml:space="preserve">UN    </v>
          </cell>
          <cell r="D10677">
            <v>48000</v>
          </cell>
        </row>
        <row r="10678">
          <cell r="A10678">
            <v>37739</v>
          </cell>
          <cell r="B10678" t="str">
            <v>TANQUE DE ACO PARA TRANSPORTE DE AGUA COM CAPACIDADE DE 14 M3 (INCLUI MONTAGEM, NAO INCLUI CAMINHAO)</v>
          </cell>
          <cell r="C10678" t="str">
            <v xml:space="preserve">UN    </v>
          </cell>
          <cell r="D10678">
            <v>59076.92</v>
          </cell>
        </row>
        <row r="10679">
          <cell r="A10679">
            <v>37740</v>
          </cell>
          <cell r="B10679" t="str">
            <v>TANQUE DE ACO PARA TRANSPORTE DE AGUA COM CAPACIDADE DE 4 M3 (INCLUI MONTAGEM, NAO INCLUI CAMINHAO)</v>
          </cell>
          <cell r="C10679" t="str">
            <v xml:space="preserve">UN    </v>
          </cell>
          <cell r="D10679">
            <v>33712.370000000003</v>
          </cell>
        </row>
        <row r="10680">
          <cell r="A10680">
            <v>37738</v>
          </cell>
          <cell r="B10680" t="str">
            <v>TANQUE DE ACO PARA TRANSPORTE DE AGUA COM CAPACIDADE DE 6 M3 (INCLUI MONTAGEM, NAO INCLUI CAMINHAO)</v>
          </cell>
          <cell r="C10680" t="str">
            <v xml:space="preserve">UN    </v>
          </cell>
          <cell r="D10680">
            <v>40053.51</v>
          </cell>
        </row>
        <row r="10681">
          <cell r="A10681">
            <v>37737</v>
          </cell>
          <cell r="B10681" t="str">
            <v>TANQUE DE ACO PARA TRANSPORTE DE AGUA COM CAPACIDADE DE 8 M3 (INCLUI MONTAGEM, NAO INCLUI CAMINHAO)</v>
          </cell>
          <cell r="C10681" t="str">
            <v xml:space="preserve">UN    </v>
          </cell>
          <cell r="D10681">
            <v>31866.22</v>
          </cell>
        </row>
        <row r="10682">
          <cell r="A10682">
            <v>25014</v>
          </cell>
          <cell r="B10682" t="str">
            <v>TANQUE DE ASFALTO ESTACIONARIO COM MACARICO, CAPACIDADE 20.000 L</v>
          </cell>
          <cell r="C10682" t="str">
            <v xml:space="preserve">UN    </v>
          </cell>
          <cell r="D10682">
            <v>66742.47</v>
          </cell>
        </row>
        <row r="10683">
          <cell r="A10683">
            <v>25013</v>
          </cell>
          <cell r="B10683" t="str">
            <v>TANQUE DE ASFALTO ESTACIONARIO COM SERPENTINA, CAPACIDADE 20.000 L</v>
          </cell>
          <cell r="C10683" t="str">
            <v xml:space="preserve">UN    </v>
          </cell>
          <cell r="D10683">
            <v>69953.17</v>
          </cell>
        </row>
        <row r="10684">
          <cell r="A10684">
            <v>14405</v>
          </cell>
          <cell r="B10684" t="str">
            <v>TANQUE DE ASFALTO ESTACIONARIO COM SERPENTINA, CAPACIDADE 30.000 L</v>
          </cell>
          <cell r="C10684" t="str">
            <v xml:space="preserve">UN    </v>
          </cell>
          <cell r="D10684">
            <v>82113.710000000006</v>
          </cell>
        </row>
        <row r="10685">
          <cell r="A10685">
            <v>6253</v>
          </cell>
          <cell r="B10685" t="str">
            <v>TANQUE DE LAVAR ROUPAS EM CONCRETO PRE-MOLDADO, 1 BOCA, COM APOIO/PES, DE *60 X 65 X 80* CM (L X P X A)</v>
          </cell>
          <cell r="C10685" t="str">
            <v xml:space="preserve">UN    </v>
          </cell>
          <cell r="D10685">
            <v>65</v>
          </cell>
        </row>
        <row r="10686">
          <cell r="A10686">
            <v>36790</v>
          </cell>
          <cell r="B10686" t="str">
            <v>TANQUE DUPLO EM MARMORE SINTETICO COM CUBA LISA E ESFREGADOR, *110 X 60* CM</v>
          </cell>
          <cell r="C10686" t="str">
            <v xml:space="preserve">UN    </v>
          </cell>
          <cell r="D10686">
            <v>183.4</v>
          </cell>
        </row>
        <row r="10687">
          <cell r="A10687">
            <v>20271</v>
          </cell>
          <cell r="B10687" t="str">
            <v>TANQUE LOUCA BRANCA COM COLUNA *30* L</v>
          </cell>
          <cell r="C10687" t="str">
            <v xml:space="preserve">UN    </v>
          </cell>
          <cell r="D10687">
            <v>538.78</v>
          </cell>
        </row>
        <row r="10688">
          <cell r="A10688">
            <v>10423</v>
          </cell>
          <cell r="B10688" t="str">
            <v>TANQUE LOUCA BRANCA SUSPENSO *20* L</v>
          </cell>
          <cell r="C10688" t="str">
            <v xml:space="preserve">UN    </v>
          </cell>
          <cell r="D10688">
            <v>334.17</v>
          </cell>
        </row>
        <row r="10689">
          <cell r="A10689">
            <v>37589</v>
          </cell>
          <cell r="B10689" t="str">
            <v>TANQUE SIMPLES EM MARMORE SINTETICO COM COLUNA, CAPACIDADE *22* L, *60 X 46* CM</v>
          </cell>
          <cell r="C10689" t="str">
            <v xml:space="preserve">UN    </v>
          </cell>
          <cell r="D10689">
            <v>224.71</v>
          </cell>
        </row>
        <row r="10690">
          <cell r="A10690">
            <v>11690</v>
          </cell>
          <cell r="B10690" t="str">
            <v>TANQUE SIMPLES EM MARMORE SINTETICO DE FIXAR NA PAREDE, CAPACIDADE *22* L, *60 X 46* CM</v>
          </cell>
          <cell r="C10690" t="str">
            <v xml:space="preserve">UN    </v>
          </cell>
          <cell r="D10690">
            <v>119.37</v>
          </cell>
        </row>
        <row r="10691">
          <cell r="A10691">
            <v>20234</v>
          </cell>
          <cell r="B10691" t="str">
            <v>TANQUE SIMPLES EM MARMORE SINTETICO SUSPENSO, CAPACIDADE *38* L, *60 X 60* CM</v>
          </cell>
          <cell r="C10691" t="str">
            <v xml:space="preserve">UN    </v>
          </cell>
          <cell r="D10691">
            <v>151.07</v>
          </cell>
        </row>
        <row r="10692">
          <cell r="A10692">
            <v>4763</v>
          </cell>
          <cell r="B10692" t="str">
            <v>TAQUEADOR OU TAQUEIRO</v>
          </cell>
          <cell r="C10692" t="str">
            <v xml:space="preserve">H     </v>
          </cell>
          <cell r="D10692">
            <v>17.8</v>
          </cell>
        </row>
        <row r="10693">
          <cell r="A10693">
            <v>41070</v>
          </cell>
          <cell r="B10693" t="str">
            <v>TAQUEADOR OU TAQUEIRO (MENSALISTA)</v>
          </cell>
          <cell r="C10693" t="str">
            <v xml:space="preserve">MES   </v>
          </cell>
          <cell r="D10693">
            <v>3151.89</v>
          </cell>
        </row>
        <row r="10694">
          <cell r="A10694">
            <v>14583</v>
          </cell>
          <cell r="B10694" t="str">
            <v>TARIFA "A" ENTRE  0 E 20M3 FORNECIMENTO D'AGUA</v>
          </cell>
          <cell r="C10694" t="str">
            <v xml:space="preserve">M3    </v>
          </cell>
          <cell r="D10694">
            <v>16.46</v>
          </cell>
        </row>
        <row r="10695">
          <cell r="A10695">
            <v>11457</v>
          </cell>
          <cell r="B10695" t="str">
            <v>TARJETA TIPO LIVRE / OCUPADO, CROMADA, PARA PORTA DE BANHEIRO</v>
          </cell>
          <cell r="C10695" t="str">
            <v xml:space="preserve">UN    </v>
          </cell>
          <cell r="D10695">
            <v>24.13</v>
          </cell>
        </row>
        <row r="10696">
          <cell r="A10696">
            <v>21121</v>
          </cell>
          <cell r="B10696" t="str">
            <v>TE CPVC, SOLDAVEL, 90 GRAUS, 15 MM, PARA AGUA QUENTE PREDIAL</v>
          </cell>
          <cell r="C10696" t="str">
            <v xml:space="preserve">UN    </v>
          </cell>
          <cell r="D10696">
            <v>2.16</v>
          </cell>
        </row>
        <row r="10697">
          <cell r="A10697">
            <v>38010</v>
          </cell>
          <cell r="B10697" t="str">
            <v>TE CPVC, SOLDAVEL, 90 GRAUS, 22 MM, PARA AGUA QUENTE PREDIAL</v>
          </cell>
          <cell r="C10697" t="str">
            <v xml:space="preserve">UN    </v>
          </cell>
          <cell r="D10697">
            <v>3.54</v>
          </cell>
        </row>
        <row r="10698">
          <cell r="A10698">
            <v>38011</v>
          </cell>
          <cell r="B10698" t="str">
            <v>TE CPVC, SOLDAVEL, 90 GRAUS, 28 MM, PARA AGUA QUENTE PREDIAL</v>
          </cell>
          <cell r="C10698" t="str">
            <v xml:space="preserve">UN    </v>
          </cell>
          <cell r="D10698">
            <v>6.53</v>
          </cell>
        </row>
        <row r="10699">
          <cell r="A10699">
            <v>38012</v>
          </cell>
          <cell r="B10699" t="str">
            <v>TE CPVC, SOLDAVEL, 90 GRAUS, 35 MM, PARA AGUA QUENTE PREDIAL</v>
          </cell>
          <cell r="C10699" t="str">
            <v xml:space="preserve">UN    </v>
          </cell>
          <cell r="D10699">
            <v>22.33</v>
          </cell>
        </row>
        <row r="10700">
          <cell r="A10700">
            <v>38013</v>
          </cell>
          <cell r="B10700" t="str">
            <v>TE CPVC, SOLDAVEL, 90 GRAUS, 42 MM, PARA AGUA QUENTE PREDIAL</v>
          </cell>
          <cell r="C10700" t="str">
            <v xml:space="preserve">UN    </v>
          </cell>
          <cell r="D10700">
            <v>28.99</v>
          </cell>
        </row>
        <row r="10701">
          <cell r="A10701">
            <v>38014</v>
          </cell>
          <cell r="B10701" t="str">
            <v>TE CPVC, SOLDAVEL, 90 GRAUS, 54 MM, PARA AGUA QUENTE PREDIAL</v>
          </cell>
          <cell r="C10701" t="str">
            <v xml:space="preserve">UN    </v>
          </cell>
          <cell r="D10701">
            <v>47.18</v>
          </cell>
        </row>
        <row r="10702">
          <cell r="A10702">
            <v>38015</v>
          </cell>
          <cell r="B10702" t="str">
            <v>TE CPVC, SOLDAVEL, 90 GRAUS, 73 MM, PARA AGUA QUENTE PREDIAL</v>
          </cell>
          <cell r="C10702" t="str">
            <v xml:space="preserve">UN    </v>
          </cell>
          <cell r="D10702">
            <v>113.92</v>
          </cell>
        </row>
        <row r="10703">
          <cell r="A10703">
            <v>38016</v>
          </cell>
          <cell r="B10703" t="str">
            <v>TE CPVC, SOLDAVEL, 90 GRAUS, 89 MM, PARA AGUA QUENTE PREDIAL</v>
          </cell>
          <cell r="C10703" t="str">
            <v xml:space="preserve">UN    </v>
          </cell>
          <cell r="D10703">
            <v>138.62</v>
          </cell>
        </row>
        <row r="10704">
          <cell r="A10704">
            <v>12741</v>
          </cell>
          <cell r="B10704" t="str">
            <v>TE DE COBRE (REF 611) SEM ANEL DE SOLDA, BOLSA X BOLSA X BOLSA, 104 MM</v>
          </cell>
          <cell r="C10704" t="str">
            <v xml:space="preserve">UN    </v>
          </cell>
          <cell r="D10704">
            <v>744.53</v>
          </cell>
        </row>
        <row r="10705">
          <cell r="A10705">
            <v>12733</v>
          </cell>
          <cell r="B10705" t="str">
            <v>TE DE COBRE (REF 611) SEM ANEL DE SOLDA, BOLSA X BOLSA X BOLSA, 15 MM</v>
          </cell>
          <cell r="C10705" t="str">
            <v xml:space="preserve">UN    </v>
          </cell>
          <cell r="D10705">
            <v>3.74</v>
          </cell>
        </row>
        <row r="10706">
          <cell r="A10706">
            <v>12734</v>
          </cell>
          <cell r="B10706" t="str">
            <v>TE DE COBRE (REF 611) SEM ANEL DE SOLDA, BOLSA X BOLSA X BOLSA, 22 MM</v>
          </cell>
          <cell r="C10706" t="str">
            <v xml:space="preserve">UN    </v>
          </cell>
          <cell r="D10706">
            <v>7.98</v>
          </cell>
        </row>
        <row r="10707">
          <cell r="A10707">
            <v>12735</v>
          </cell>
          <cell r="B10707" t="str">
            <v>TE DE COBRE (REF 611) SEM ANEL DE SOLDA, BOLSA X BOLSA X BOLSA, 28 MM</v>
          </cell>
          <cell r="C10707" t="str">
            <v xml:space="preserve">UN    </v>
          </cell>
          <cell r="D10707">
            <v>13.13</v>
          </cell>
        </row>
        <row r="10708">
          <cell r="A10708">
            <v>12736</v>
          </cell>
          <cell r="B10708" t="str">
            <v>TE DE COBRE (REF 611) SEM ANEL DE SOLDA, BOLSA X BOLSA X BOLSA, 35 MM</v>
          </cell>
          <cell r="C10708" t="str">
            <v xml:space="preserve">UN    </v>
          </cell>
          <cell r="D10708">
            <v>30.02</v>
          </cell>
        </row>
        <row r="10709">
          <cell r="A10709">
            <v>12737</v>
          </cell>
          <cell r="B10709" t="str">
            <v>TE DE COBRE (REF 611) SEM ANEL DE SOLDA, BOLSA X BOLSA X BOLSA, 42 MM</v>
          </cell>
          <cell r="C10709" t="str">
            <v xml:space="preserve">UN    </v>
          </cell>
          <cell r="D10709">
            <v>38.68</v>
          </cell>
        </row>
        <row r="10710">
          <cell r="A10710">
            <v>12738</v>
          </cell>
          <cell r="B10710" t="str">
            <v>TE DE COBRE (REF 611) SEM ANEL DE SOLDA, BOLSA X BOLSA X BOLSA, 54 MM</v>
          </cell>
          <cell r="C10710" t="str">
            <v xml:space="preserve">UN    </v>
          </cell>
          <cell r="D10710">
            <v>76.459999999999994</v>
          </cell>
        </row>
        <row r="10711">
          <cell r="A10711">
            <v>12739</v>
          </cell>
          <cell r="B10711" t="str">
            <v>TE DE COBRE (REF 611) SEM ANEL DE SOLDA, BOLSA X BOLSA X BOLSA, 66 MM</v>
          </cell>
          <cell r="C10711" t="str">
            <v xml:space="preserve">UN    </v>
          </cell>
          <cell r="D10711">
            <v>217.65</v>
          </cell>
        </row>
        <row r="10712">
          <cell r="A10712">
            <v>12740</v>
          </cell>
          <cell r="B10712" t="str">
            <v>TE DE COBRE (REF 611) SEM ANEL DE SOLDA, BOLSA X BOLSA X BOLSA, 79 MM</v>
          </cell>
          <cell r="C10712" t="str">
            <v xml:space="preserve">UN    </v>
          </cell>
          <cell r="D10712">
            <v>340.52</v>
          </cell>
        </row>
        <row r="10713">
          <cell r="A10713">
            <v>6297</v>
          </cell>
          <cell r="B10713" t="str">
            <v>TE DE FERRO GALVANIZADO, DE 1 1/2"</v>
          </cell>
          <cell r="C10713" t="str">
            <v xml:space="preserve">UN    </v>
          </cell>
          <cell r="D10713">
            <v>24.9</v>
          </cell>
        </row>
        <row r="10714">
          <cell r="A10714">
            <v>6296</v>
          </cell>
          <cell r="B10714" t="str">
            <v>TE DE FERRO GALVANIZADO, DE 1 1/4"</v>
          </cell>
          <cell r="C10714" t="str">
            <v xml:space="preserve">UN    </v>
          </cell>
          <cell r="D10714">
            <v>19.66</v>
          </cell>
        </row>
        <row r="10715">
          <cell r="A10715">
            <v>6294</v>
          </cell>
          <cell r="B10715" t="str">
            <v>TE DE FERRO GALVANIZADO, DE 1/2"</v>
          </cell>
          <cell r="C10715" t="str">
            <v xml:space="preserve">UN    </v>
          </cell>
          <cell r="D10715">
            <v>5.6</v>
          </cell>
        </row>
        <row r="10716">
          <cell r="A10716">
            <v>6323</v>
          </cell>
          <cell r="B10716" t="str">
            <v>TE DE FERRO GALVANIZADO, DE 1"</v>
          </cell>
          <cell r="C10716" t="str">
            <v xml:space="preserve">UN    </v>
          </cell>
          <cell r="D10716">
            <v>12.84</v>
          </cell>
        </row>
        <row r="10717">
          <cell r="A10717">
            <v>6299</v>
          </cell>
          <cell r="B10717" t="str">
            <v>TE DE FERRO GALVANIZADO, DE 2 1/2"</v>
          </cell>
          <cell r="C10717" t="str">
            <v xml:space="preserve">UN    </v>
          </cell>
          <cell r="D10717">
            <v>74.900000000000006</v>
          </cell>
        </row>
        <row r="10718">
          <cell r="A10718">
            <v>6298</v>
          </cell>
          <cell r="B10718" t="str">
            <v>TE DE FERRO GALVANIZADO, DE 2"</v>
          </cell>
          <cell r="C10718" t="str">
            <v xml:space="preserve">UN    </v>
          </cell>
          <cell r="D10718">
            <v>39.450000000000003</v>
          </cell>
        </row>
        <row r="10719">
          <cell r="A10719">
            <v>6295</v>
          </cell>
          <cell r="B10719" t="str">
            <v>TE DE FERRO GALVANIZADO, DE 3/4"</v>
          </cell>
          <cell r="C10719" t="str">
            <v xml:space="preserve">UN    </v>
          </cell>
          <cell r="D10719">
            <v>7.98</v>
          </cell>
        </row>
        <row r="10720">
          <cell r="A10720">
            <v>6322</v>
          </cell>
          <cell r="B10720" t="str">
            <v>TE DE FERRO GALVANIZADO, DE 3"</v>
          </cell>
          <cell r="C10720" t="str">
            <v xml:space="preserve">UN    </v>
          </cell>
          <cell r="D10720">
            <v>100.32</v>
          </cell>
        </row>
        <row r="10721">
          <cell r="A10721">
            <v>6300</v>
          </cell>
          <cell r="B10721" t="str">
            <v>TE DE FERRO GALVANIZADO, DE 4"</v>
          </cell>
          <cell r="C10721" t="str">
            <v xml:space="preserve">UN    </v>
          </cell>
          <cell r="D10721">
            <v>184.96</v>
          </cell>
        </row>
        <row r="10722">
          <cell r="A10722">
            <v>6321</v>
          </cell>
          <cell r="B10722" t="str">
            <v>TE DE FERRO GALVANIZADO, DE 5"</v>
          </cell>
          <cell r="C10722" t="str">
            <v xml:space="preserve">UN    </v>
          </cell>
          <cell r="D10722">
            <v>264.2</v>
          </cell>
        </row>
        <row r="10723">
          <cell r="A10723">
            <v>6301</v>
          </cell>
          <cell r="B10723" t="str">
            <v>TE DE FERRO GALVANIZADO, DE 6"</v>
          </cell>
          <cell r="C10723" t="str">
            <v xml:space="preserve">UN    </v>
          </cell>
          <cell r="D10723">
            <v>619.26</v>
          </cell>
        </row>
        <row r="10724">
          <cell r="A10724">
            <v>7105</v>
          </cell>
          <cell r="B10724" t="str">
            <v>TE DE INSPECAO, PVC,  100 X 75 MM, SERIE NORMAL PARA ESGOTO PREDIAL</v>
          </cell>
          <cell r="C10724" t="str">
            <v xml:space="preserve">UN    </v>
          </cell>
          <cell r="D10724">
            <v>22.61</v>
          </cell>
        </row>
        <row r="10725">
          <cell r="A10725">
            <v>20183</v>
          </cell>
          <cell r="B10725" t="str">
            <v>TE DE INSPECAO, PVC, SERIE R, 100 X 75 MM, PARA ESGOTO PREDIAL</v>
          </cell>
          <cell r="C10725" t="str">
            <v xml:space="preserve">UN    </v>
          </cell>
          <cell r="D10725">
            <v>29.77</v>
          </cell>
        </row>
        <row r="10726">
          <cell r="A10726">
            <v>38448</v>
          </cell>
          <cell r="B10726" t="str">
            <v>TE DE INSPECAO, PVC, SERIE R, 150 X 100 MM, PARA ESGOTO PREDIAL</v>
          </cell>
          <cell r="C10726" t="str">
            <v xml:space="preserve">UN    </v>
          </cell>
          <cell r="D10726">
            <v>139.88</v>
          </cell>
        </row>
        <row r="10727">
          <cell r="A10727">
            <v>20182</v>
          </cell>
          <cell r="B10727" t="str">
            <v>TE DE INSPECAO, PVC, SERIE R, 75 X 75 MM, PARA ESGOTO PREDIAL</v>
          </cell>
          <cell r="C10727" t="str">
            <v xml:space="preserve">UN    </v>
          </cell>
          <cell r="D10727">
            <v>16.989999999999998</v>
          </cell>
        </row>
        <row r="10728">
          <cell r="A10728">
            <v>7119</v>
          </cell>
          <cell r="B10728" t="str">
            <v>TE DE REDUCAO COM ROSCA, PVC, 90 GRAUS, 1 X 3/4", PARA AGUA FRIA PREDIAL</v>
          </cell>
          <cell r="C10728" t="str">
            <v xml:space="preserve">UN    </v>
          </cell>
          <cell r="D10728">
            <v>6.45</v>
          </cell>
        </row>
        <row r="10729">
          <cell r="A10729">
            <v>7120</v>
          </cell>
          <cell r="B10729" t="str">
            <v>TE DE REDUCAO COM ROSCA, PVC, 90 GRAUS, 3/4 X 1/2", PARA AGUA FRIA PREDIAL</v>
          </cell>
          <cell r="C10729" t="str">
            <v xml:space="preserve">UN    </v>
          </cell>
          <cell r="D10729">
            <v>4.42</v>
          </cell>
        </row>
        <row r="10730">
          <cell r="A10730">
            <v>6319</v>
          </cell>
          <cell r="B10730" t="str">
            <v>TE DE REDUCAO DE FERRO GALVANIZADO, COM ROSCA BSP, DE 1 1/2" X 1"</v>
          </cell>
          <cell r="C10730" t="str">
            <v xml:space="preserve">UN    </v>
          </cell>
          <cell r="D10730">
            <v>29.26</v>
          </cell>
        </row>
        <row r="10731">
          <cell r="A10731">
            <v>6304</v>
          </cell>
          <cell r="B10731" t="str">
            <v>TE DE REDUCAO DE FERRO GALVANIZADO, COM ROSCA BSP, DE 1 1/2" X 3/4"</v>
          </cell>
          <cell r="C10731" t="str">
            <v xml:space="preserve">UN    </v>
          </cell>
          <cell r="D10731">
            <v>29.26</v>
          </cell>
        </row>
        <row r="10732">
          <cell r="A10732">
            <v>21116</v>
          </cell>
          <cell r="B10732" t="str">
            <v>TE DE REDUCAO DE FERRO GALVANIZADO, COM ROSCA BSP, DE 1 1/4" X 3/4"</v>
          </cell>
          <cell r="C10732" t="str">
            <v xml:space="preserve">UN    </v>
          </cell>
          <cell r="D10732">
            <v>22.15</v>
          </cell>
        </row>
        <row r="10733">
          <cell r="A10733">
            <v>6320</v>
          </cell>
          <cell r="B10733" t="str">
            <v>TE DE REDUCAO DE FERRO GALVANIZADO, COM ROSCA BSP, DE 1" X 1/2"</v>
          </cell>
          <cell r="C10733" t="str">
            <v xml:space="preserve">UN    </v>
          </cell>
          <cell r="D10733">
            <v>15.06</v>
          </cell>
        </row>
        <row r="10734">
          <cell r="A10734">
            <v>6303</v>
          </cell>
          <cell r="B10734" t="str">
            <v>TE DE REDUCAO DE FERRO GALVANIZADO, COM ROSCA BSP, DE 1" X 3/4"</v>
          </cell>
          <cell r="C10734" t="str">
            <v xml:space="preserve">UN    </v>
          </cell>
          <cell r="D10734">
            <v>15.06</v>
          </cell>
        </row>
        <row r="10735">
          <cell r="A10735">
            <v>6308</v>
          </cell>
          <cell r="B10735" t="str">
            <v>TE DE REDUCAO DE FERRO GALVANIZADO, COM ROSCA BSP, DE 2 1/2" X 1 1/2"</v>
          </cell>
          <cell r="C10735" t="str">
            <v xml:space="preserve">UN    </v>
          </cell>
          <cell r="D10735">
            <v>80.959999999999994</v>
          </cell>
        </row>
        <row r="10736">
          <cell r="A10736">
            <v>6317</v>
          </cell>
          <cell r="B10736" t="str">
            <v>TE DE REDUCAO DE FERRO GALVANIZADO, COM ROSCA BSP, DE 2 1/2" X 1 1/4"</v>
          </cell>
          <cell r="C10736" t="str">
            <v xml:space="preserve">UN    </v>
          </cell>
          <cell r="D10736">
            <v>80.959999999999994</v>
          </cell>
        </row>
        <row r="10737">
          <cell r="A10737">
            <v>6307</v>
          </cell>
          <cell r="B10737" t="str">
            <v>TE DE REDUCAO DE FERRO GALVANIZADO, COM ROSCA BSP, DE 2 1/2" X 1"</v>
          </cell>
          <cell r="C10737" t="str">
            <v xml:space="preserve">UN    </v>
          </cell>
          <cell r="D10737">
            <v>80.959999999999994</v>
          </cell>
        </row>
        <row r="10738">
          <cell r="A10738">
            <v>6309</v>
          </cell>
          <cell r="B10738" t="str">
            <v>TE DE REDUCAO DE FERRO GALVANIZADO, COM ROSCA BSP, DE 2 1/2" X 2"</v>
          </cell>
          <cell r="C10738" t="str">
            <v xml:space="preserve">UN    </v>
          </cell>
          <cell r="D10738">
            <v>83.31</v>
          </cell>
        </row>
        <row r="10739">
          <cell r="A10739">
            <v>6318</v>
          </cell>
          <cell r="B10739" t="str">
            <v>TE DE REDUCAO DE FERRO GALVANIZADO, COM ROSCA BSP, DE 2" X 1 1/2"</v>
          </cell>
          <cell r="C10739" t="str">
            <v xml:space="preserve">UN    </v>
          </cell>
          <cell r="D10739">
            <v>43.67</v>
          </cell>
        </row>
        <row r="10740">
          <cell r="A10740">
            <v>6306</v>
          </cell>
          <cell r="B10740" t="str">
            <v>TE DE REDUCAO DE FERRO GALVANIZADO, COM ROSCA BSP, DE 2" X 1 1/4"</v>
          </cell>
          <cell r="C10740" t="str">
            <v xml:space="preserve">UN    </v>
          </cell>
          <cell r="D10740">
            <v>43.67</v>
          </cell>
        </row>
        <row r="10741">
          <cell r="A10741">
            <v>6305</v>
          </cell>
          <cell r="B10741" t="str">
            <v>TE DE REDUCAO DE FERRO GALVANIZADO, COM ROSCA BSP, DE 2" X 1"</v>
          </cell>
          <cell r="C10741" t="str">
            <v xml:space="preserve">UN    </v>
          </cell>
          <cell r="D10741">
            <v>43.67</v>
          </cell>
        </row>
        <row r="10742">
          <cell r="A10742">
            <v>6302</v>
          </cell>
          <cell r="B10742" t="str">
            <v>TE DE REDUCAO DE FERRO GALVANIZADO, COM ROSCA BSP, DE 3/4" X 1/2"</v>
          </cell>
          <cell r="C10742" t="str">
            <v xml:space="preserve">UN    </v>
          </cell>
          <cell r="D10742">
            <v>9.26</v>
          </cell>
        </row>
        <row r="10743">
          <cell r="A10743">
            <v>6312</v>
          </cell>
          <cell r="B10743" t="str">
            <v>TE DE REDUCAO DE FERRO GALVANIZADO, COM ROSCA BSP, DE 3" X 1 1/2"</v>
          </cell>
          <cell r="C10743" t="str">
            <v xml:space="preserve">UN    </v>
          </cell>
          <cell r="D10743">
            <v>116.45</v>
          </cell>
        </row>
        <row r="10744">
          <cell r="A10744">
            <v>6311</v>
          </cell>
          <cell r="B10744" t="str">
            <v>TE DE REDUCAO DE FERRO GALVANIZADO, COM ROSCA BSP, DE 3" X 1 1/4"</v>
          </cell>
          <cell r="C10744" t="str">
            <v xml:space="preserve">UN    </v>
          </cell>
          <cell r="D10744">
            <v>116.45</v>
          </cell>
        </row>
        <row r="10745">
          <cell r="A10745">
            <v>6310</v>
          </cell>
          <cell r="B10745" t="str">
            <v>TE DE REDUCAO DE FERRO GALVANIZADO, COM ROSCA BSP, DE 3" X 1"</v>
          </cell>
          <cell r="C10745" t="str">
            <v xml:space="preserve">UN    </v>
          </cell>
          <cell r="D10745">
            <v>116.45</v>
          </cell>
        </row>
        <row r="10746">
          <cell r="A10746">
            <v>6314</v>
          </cell>
          <cell r="B10746" t="str">
            <v>TE DE REDUCAO DE FERRO GALVANIZADO, COM ROSCA BSP, DE 3" X 2 1/2"</v>
          </cell>
          <cell r="C10746" t="str">
            <v xml:space="preserve">UN    </v>
          </cell>
          <cell r="D10746">
            <v>116.45</v>
          </cell>
        </row>
        <row r="10747">
          <cell r="A10747">
            <v>6313</v>
          </cell>
          <cell r="B10747" t="str">
            <v>TE DE REDUCAO DE FERRO GALVANIZADO, COM ROSCA BSP, DE 3" X 2"</v>
          </cell>
          <cell r="C10747" t="str">
            <v xml:space="preserve">UN    </v>
          </cell>
          <cell r="D10747">
            <v>116.45</v>
          </cell>
        </row>
        <row r="10748">
          <cell r="A10748">
            <v>6315</v>
          </cell>
          <cell r="B10748" t="str">
            <v>TE DE REDUCAO DE FERRO GALVANIZADO, COM ROSCA BSP, DE 4" X 2"</v>
          </cell>
          <cell r="C10748" t="str">
            <v xml:space="preserve">UN    </v>
          </cell>
          <cell r="D10748">
            <v>220.5</v>
          </cell>
        </row>
        <row r="10749">
          <cell r="A10749">
            <v>6316</v>
          </cell>
          <cell r="B10749" t="str">
            <v>TE DE REDUCAO DE FERRO GALVANIZADO, COM ROSCA BSP, DE 4" X 3"</v>
          </cell>
          <cell r="C10749" t="str">
            <v xml:space="preserve">UN    </v>
          </cell>
          <cell r="D10749">
            <v>220.5</v>
          </cell>
        </row>
        <row r="10750">
          <cell r="A10750">
            <v>38878</v>
          </cell>
          <cell r="B10750" t="str">
            <v>TE DE REDUCAO METALICO, PARA CONEXAO COM ANEL DESLIZANTE EM TUBO PEX, DN 16 X 20 X 16 MM</v>
          </cell>
          <cell r="C10750" t="str">
            <v xml:space="preserve">UN    </v>
          </cell>
          <cell r="D10750">
            <v>12.1</v>
          </cell>
        </row>
        <row r="10751">
          <cell r="A10751">
            <v>38879</v>
          </cell>
          <cell r="B10751" t="str">
            <v>TE DE REDUCAO METALICO, PARA CONEXAO COM ANEL DESLIZANTE EM TUBO PEX, DN 16 X 25 X 16 MM</v>
          </cell>
          <cell r="C10751" t="str">
            <v xml:space="preserve">UN    </v>
          </cell>
          <cell r="D10751">
            <v>22.68</v>
          </cell>
        </row>
        <row r="10752">
          <cell r="A10752">
            <v>38881</v>
          </cell>
          <cell r="B10752" t="str">
            <v>TE DE REDUCAO METALICO, PARA CONEXAO COM ANEL DESLIZANTE EM TUBO PEX, DN 20 X 16 X 16 MM</v>
          </cell>
          <cell r="C10752" t="str">
            <v xml:space="preserve">UN    </v>
          </cell>
          <cell r="D10752">
            <v>11.87</v>
          </cell>
        </row>
        <row r="10753">
          <cell r="A10753">
            <v>38880</v>
          </cell>
          <cell r="B10753" t="str">
            <v>TE DE REDUCAO METALICO, PARA CONEXAO COM ANEL DESLIZANTE EM TUBO PEX, DN 20 X 16 X 20 MM</v>
          </cell>
          <cell r="C10753" t="str">
            <v xml:space="preserve">UN    </v>
          </cell>
          <cell r="D10753">
            <v>12.43</v>
          </cell>
        </row>
        <row r="10754">
          <cell r="A10754">
            <v>38882</v>
          </cell>
          <cell r="B10754" t="str">
            <v>TE DE REDUCAO METALICO, PARA CONEXAO COM ANEL DESLIZANTE EM TUBO PEX, DN 20 X 20 X 16 MM</v>
          </cell>
          <cell r="C10754" t="str">
            <v xml:space="preserve">UN    </v>
          </cell>
          <cell r="D10754">
            <v>12.88</v>
          </cell>
        </row>
        <row r="10755">
          <cell r="A10755">
            <v>38883</v>
          </cell>
          <cell r="B10755" t="str">
            <v>TE DE REDUCAO METALICO, PARA CONEXAO COM ANEL DESLIZANTE EM TUBO PEX, DN 20 X 25 X 20 MM</v>
          </cell>
          <cell r="C10755" t="str">
            <v xml:space="preserve">UN    </v>
          </cell>
          <cell r="D10755">
            <v>19.05</v>
          </cell>
        </row>
        <row r="10756">
          <cell r="A10756">
            <v>38884</v>
          </cell>
          <cell r="B10756" t="str">
            <v>TE DE REDUCAO METALICO, PARA CONEXAO COM ANEL DESLIZANTE EM TUBO PEX, DN 25 X 16 X 16 MM</v>
          </cell>
          <cell r="C10756" t="str">
            <v xml:space="preserve">UN    </v>
          </cell>
          <cell r="D10756">
            <v>20.68</v>
          </cell>
        </row>
        <row r="10757">
          <cell r="A10757">
            <v>38885</v>
          </cell>
          <cell r="B10757" t="str">
            <v>TE DE REDUCAO METALICO, PARA CONEXAO COM ANEL DESLIZANTE EM TUBO PEX, DN 25 X 16 X 20 MM</v>
          </cell>
          <cell r="C10757" t="str">
            <v xml:space="preserve">UN    </v>
          </cell>
          <cell r="D10757">
            <v>20</v>
          </cell>
        </row>
        <row r="10758">
          <cell r="A10758">
            <v>38886</v>
          </cell>
          <cell r="B10758" t="str">
            <v>TE DE REDUCAO METALICO, PARA CONEXAO COM ANEL DESLIZANTE EM TUBO PEX, DN 25 X 16 X 25 MM</v>
          </cell>
          <cell r="C10758" t="str">
            <v xml:space="preserve">UN    </v>
          </cell>
          <cell r="D10758">
            <v>21.59</v>
          </cell>
        </row>
        <row r="10759">
          <cell r="A10759">
            <v>38887</v>
          </cell>
          <cell r="B10759" t="str">
            <v>TE DE REDUCAO METALICO, PARA CONEXAO COM ANEL DESLIZANTE EM TUBO PEX, DN 25 X 20 X 20 MM</v>
          </cell>
          <cell r="C10759" t="str">
            <v xml:space="preserve">UN    </v>
          </cell>
          <cell r="D10759">
            <v>19.39</v>
          </cell>
        </row>
        <row r="10760">
          <cell r="A10760">
            <v>38888</v>
          </cell>
          <cell r="B10760" t="str">
            <v>TE DE REDUCAO METALICO, PARA CONEXAO COM ANEL DESLIZANTE EM TUBO PEX, DN 25 X 20 X 25 MM</v>
          </cell>
          <cell r="C10760" t="str">
            <v xml:space="preserve">UN    </v>
          </cell>
          <cell r="D10760">
            <v>23.05</v>
          </cell>
        </row>
        <row r="10761">
          <cell r="A10761">
            <v>38890</v>
          </cell>
          <cell r="B10761" t="str">
            <v>TE DE REDUCAO METALICO, PARA CONEXAO COM ANEL DESLIZANTE EM TUBO PEX, DN 25 X 32 X 25 MM</v>
          </cell>
          <cell r="C10761" t="str">
            <v xml:space="preserve">UN    </v>
          </cell>
          <cell r="D10761">
            <v>34.26</v>
          </cell>
        </row>
        <row r="10762">
          <cell r="A10762">
            <v>38893</v>
          </cell>
          <cell r="B10762" t="str">
            <v>TE DE REDUCAO METALICO, PARA CONEXAO COM ANEL DESLIZANTE EM TUBO PEX, DN 32 X 20 X 32 MM</v>
          </cell>
          <cell r="C10762" t="str">
            <v xml:space="preserve">UN    </v>
          </cell>
          <cell r="D10762">
            <v>27.56</v>
          </cell>
        </row>
        <row r="10763">
          <cell r="A10763">
            <v>38894</v>
          </cell>
          <cell r="B10763" t="str">
            <v>TE DE REDUCAO METALICO, PARA CONEXAO COM ANEL DESLIZANTE EM TUBO PEX, DN 32 X 25 X 25 MM</v>
          </cell>
          <cell r="C10763" t="str">
            <v xml:space="preserve">UN    </v>
          </cell>
          <cell r="D10763">
            <v>34.99</v>
          </cell>
        </row>
        <row r="10764">
          <cell r="A10764">
            <v>38896</v>
          </cell>
          <cell r="B10764" t="str">
            <v>TE DE REDUCAO METALICO, PARA CONEXAO COM ANEL DESLIZANTE EM TUBO PEX, DN 32 X 25 X 32 MM</v>
          </cell>
          <cell r="C10764" t="str">
            <v xml:space="preserve">UN    </v>
          </cell>
          <cell r="D10764">
            <v>35.69</v>
          </cell>
        </row>
        <row r="10765">
          <cell r="A10765">
            <v>39324</v>
          </cell>
          <cell r="B10765" t="str">
            <v>TE DE REDUCAO, CPVC, 22 X 15 MM, PARA AGUA QUENTE PREDIAL</v>
          </cell>
          <cell r="C10765" t="str">
            <v xml:space="preserve">UN    </v>
          </cell>
          <cell r="D10765">
            <v>4.8</v>
          </cell>
        </row>
        <row r="10766">
          <cell r="A10766">
            <v>39325</v>
          </cell>
          <cell r="B10766" t="str">
            <v>TE DE REDUCAO, CPVC, 28 X 22 MM, PARA AGUA QUENTE PREDIAL</v>
          </cell>
          <cell r="C10766" t="str">
            <v xml:space="preserve">UN    </v>
          </cell>
          <cell r="D10766">
            <v>7.26</v>
          </cell>
        </row>
        <row r="10767">
          <cell r="A10767">
            <v>39326</v>
          </cell>
          <cell r="B10767" t="str">
            <v>TE DE REDUCAO, CPVC, 35 X 28 MM, PARA AGUA QUENTE PREDIAL</v>
          </cell>
          <cell r="C10767" t="str">
            <v xml:space="preserve">UN    </v>
          </cell>
          <cell r="D10767">
            <v>18.71</v>
          </cell>
        </row>
        <row r="10768">
          <cell r="A10768">
            <v>39327</v>
          </cell>
          <cell r="B10768" t="str">
            <v>TE DE REDUCAO, CPVC, 42 X 35 MM, PARA AGUA QUENTE PREDIAL</v>
          </cell>
          <cell r="C10768" t="str">
            <v xml:space="preserve">UN    </v>
          </cell>
          <cell r="D10768">
            <v>28.35</v>
          </cell>
        </row>
        <row r="10769">
          <cell r="A10769">
            <v>20176</v>
          </cell>
          <cell r="B10769" t="str">
            <v>TE DE REDUCAO, PVC LEVE, CURTO, 90 GRAUS, COM BOLSA PARA ANEL, 150 X 100 MM, PARA ESGOTO</v>
          </cell>
          <cell r="C10769" t="str">
            <v xml:space="preserve">UN    </v>
          </cell>
          <cell r="D10769">
            <v>25.65</v>
          </cell>
        </row>
        <row r="10770">
          <cell r="A10770">
            <v>11378</v>
          </cell>
          <cell r="B10770" t="str">
            <v>TE DE REDUCAO, PVC PBA, BBB, JE, DN 100 X 50 / DE 110 X 60 MM, PARA REDE AGUA (NBR 10351)</v>
          </cell>
          <cell r="C10770" t="str">
            <v xml:space="preserve">UN    </v>
          </cell>
          <cell r="D10770">
            <v>73.010000000000005</v>
          </cell>
        </row>
        <row r="10771">
          <cell r="A10771">
            <v>11379</v>
          </cell>
          <cell r="B10771" t="str">
            <v>TE DE REDUCAO, PVC PBA, BBB, JE, DN 100 X 75 / DE 110 X 85 MM, PARA REDE AGUA (NBR 10351)</v>
          </cell>
          <cell r="C10771" t="str">
            <v xml:space="preserve">UN    </v>
          </cell>
          <cell r="D10771">
            <v>61.69</v>
          </cell>
        </row>
        <row r="10772">
          <cell r="A10772">
            <v>11493</v>
          </cell>
          <cell r="B10772" t="str">
            <v>TE DE REDUCAO, PVC PBA, BBB, JE, DN 75 X 50 / DE 85 X 60 MM, PARA REDE AGUA (NBR 10351)</v>
          </cell>
          <cell r="C10772" t="str">
            <v xml:space="preserve">UN    </v>
          </cell>
          <cell r="D10772">
            <v>35.58</v>
          </cell>
        </row>
        <row r="10773">
          <cell r="A10773">
            <v>42717</v>
          </cell>
          <cell r="B10773" t="str">
            <v>TE DE REDUCAO, PVC, BBB, JE, 90 GRAUS, DN 200 X 150 MM, PARA TUBO CORRUGADO E/OU LISO, REDE COLETORA ESGOTO (NBR 10569)</v>
          </cell>
          <cell r="C10773" t="str">
            <v xml:space="preserve">UN    </v>
          </cell>
          <cell r="D10773">
            <v>242.43</v>
          </cell>
        </row>
        <row r="10774">
          <cell r="A10774">
            <v>42718</v>
          </cell>
          <cell r="B10774" t="str">
            <v>TE DE REDUCAO, PVC, BBB, JE, 90 GRAUS, DN 250 X 150 MM, PARA TUBO CORRUGADO E/OU LISO, REDE COLETORA ESGOTO (NBR 10569)</v>
          </cell>
          <cell r="C10774" t="str">
            <v xml:space="preserve">UN    </v>
          </cell>
          <cell r="D10774">
            <v>269.14</v>
          </cell>
        </row>
        <row r="10775">
          <cell r="A10775">
            <v>7106</v>
          </cell>
          <cell r="B10775" t="str">
            <v>TE DE REDUCAO, PVC, SOLDAVEL, 90 GRAUS, 110 MM X 60 MM, PARA AGUA FRIA PREDIAL</v>
          </cell>
          <cell r="C10775" t="str">
            <v xml:space="preserve">UN    </v>
          </cell>
          <cell r="D10775">
            <v>104.89</v>
          </cell>
        </row>
        <row r="10776">
          <cell r="A10776">
            <v>7104</v>
          </cell>
          <cell r="B10776" t="str">
            <v>TE DE REDUCAO, PVC, SOLDAVEL, 90 GRAUS, 25 MM X 20 MM, PARA AGUA FRIA PREDIAL</v>
          </cell>
          <cell r="C10776" t="str">
            <v xml:space="preserve">UN    </v>
          </cell>
          <cell r="D10776">
            <v>2.1800000000000002</v>
          </cell>
        </row>
        <row r="10777">
          <cell r="A10777">
            <v>7136</v>
          </cell>
          <cell r="B10777" t="str">
            <v>TE DE REDUCAO, PVC, SOLDAVEL, 90 GRAUS, 32 MM X 25 MM, PARA AGUA FRIA PREDIAL</v>
          </cell>
          <cell r="C10777" t="str">
            <v xml:space="preserve">UN    </v>
          </cell>
          <cell r="D10777">
            <v>4.1100000000000003</v>
          </cell>
        </row>
        <row r="10778">
          <cell r="A10778">
            <v>7128</v>
          </cell>
          <cell r="B10778" t="str">
            <v>TE DE REDUCAO, PVC, SOLDAVEL, 90 GRAUS, 40 MM X 32 MM, PARA AGUA FRIA PREDIAL</v>
          </cell>
          <cell r="C10778" t="str">
            <v xml:space="preserve">UN    </v>
          </cell>
          <cell r="D10778">
            <v>6.73</v>
          </cell>
        </row>
        <row r="10779">
          <cell r="A10779">
            <v>7108</v>
          </cell>
          <cell r="B10779" t="str">
            <v>TE DE REDUCAO, PVC, SOLDAVEL, 90 GRAUS, 50 MM X 20 MM, PARA AGUA FRIA PREDIAL</v>
          </cell>
          <cell r="C10779" t="str">
            <v xml:space="preserve">UN    </v>
          </cell>
          <cell r="D10779">
            <v>7.21</v>
          </cell>
        </row>
        <row r="10780">
          <cell r="A10780">
            <v>7129</v>
          </cell>
          <cell r="B10780" t="str">
            <v>TE DE REDUCAO, PVC, SOLDAVEL, 90 GRAUS, 50 MM X 25 MM, PARA AGUA FRIA PREDIAL</v>
          </cell>
          <cell r="C10780" t="str">
            <v xml:space="preserve">UN    </v>
          </cell>
          <cell r="D10780">
            <v>5.99</v>
          </cell>
        </row>
        <row r="10781">
          <cell r="A10781">
            <v>7130</v>
          </cell>
          <cell r="B10781" t="str">
            <v>TE DE REDUCAO, PVC, SOLDAVEL, 90 GRAUS, 50 MM X 32 MM, PARA AGUA FRIA PREDIAL</v>
          </cell>
          <cell r="C10781" t="str">
            <v xml:space="preserve">UN    </v>
          </cell>
          <cell r="D10781">
            <v>9.77</v>
          </cell>
        </row>
        <row r="10782">
          <cell r="A10782">
            <v>7131</v>
          </cell>
          <cell r="B10782" t="str">
            <v>TE DE REDUCAO, PVC, SOLDAVEL, 90 GRAUS, 50 MM X 40 MM, PARA AGUA FRIA PREDIAL</v>
          </cell>
          <cell r="C10782" t="str">
            <v xml:space="preserve">UN    </v>
          </cell>
          <cell r="D10782">
            <v>11.99</v>
          </cell>
        </row>
        <row r="10783">
          <cell r="A10783">
            <v>7132</v>
          </cell>
          <cell r="B10783" t="str">
            <v>TE DE REDUCAO, PVC, SOLDAVEL, 90 GRAUS, 75 MM X 50 MM, PARA AGUA FRIA PREDIAL</v>
          </cell>
          <cell r="C10783" t="str">
            <v xml:space="preserve">UN    </v>
          </cell>
          <cell r="D10783">
            <v>33.28</v>
          </cell>
        </row>
        <row r="10784">
          <cell r="A10784">
            <v>7133</v>
          </cell>
          <cell r="B10784" t="str">
            <v>TE DE REDUCAO, PVC, SOLDAVEL, 90 GRAUS, 85 MM X 60 MM, PARA AGUA FRIA PREDIAL</v>
          </cell>
          <cell r="C10784" t="str">
            <v xml:space="preserve">UN    </v>
          </cell>
          <cell r="D10784">
            <v>51.7</v>
          </cell>
        </row>
        <row r="10785">
          <cell r="A10785">
            <v>37420</v>
          </cell>
          <cell r="B10785" t="str">
            <v>TE DE SERVICO INTEGRADO, EM POLIPROPILENO (PP), PARA TUBOS EM PEAD/PVC, 60 X 20 MM - LIGACAO PREDIAL DE AGUA</v>
          </cell>
          <cell r="C10785" t="str">
            <v xml:space="preserve">UN    </v>
          </cell>
          <cell r="D10785">
            <v>36.49</v>
          </cell>
        </row>
        <row r="10786">
          <cell r="A10786">
            <v>37421</v>
          </cell>
          <cell r="B10786" t="str">
            <v>TE DE SERVICO INTEGRADO, EM POLIPROPILENO (PP), PARA TUBOS EM PEAD/PVC, 60 X 32 MM - LIGACAO PREDIAL DE AGUA</v>
          </cell>
          <cell r="C10786" t="str">
            <v xml:space="preserve">UN    </v>
          </cell>
          <cell r="D10786">
            <v>49.87</v>
          </cell>
        </row>
        <row r="10787">
          <cell r="A10787">
            <v>37422</v>
          </cell>
          <cell r="B10787" t="str">
            <v>TE DE SERVICO INTEGRADO, EM POLIPROPILENO (PP), PARA TUBOS EM PEAD, 63 X 20 MM - LIGACAO PREDIAL DE AGUA</v>
          </cell>
          <cell r="C10787" t="str">
            <v xml:space="preserve">UN    </v>
          </cell>
          <cell r="D10787">
            <v>46.68</v>
          </cell>
        </row>
        <row r="10788">
          <cell r="A10788">
            <v>37443</v>
          </cell>
          <cell r="B10788" t="str">
            <v>TE DE SERVICO, PEAD PE 100, DE 125 X 20 MM, PARA ELETROFUSAO</v>
          </cell>
          <cell r="C10788" t="str">
            <v xml:space="preserve">UN    </v>
          </cell>
          <cell r="D10788">
            <v>120.73</v>
          </cell>
        </row>
        <row r="10789">
          <cell r="A10789">
            <v>37444</v>
          </cell>
          <cell r="B10789" t="str">
            <v>TE DE SERVICO, PEAD PE 100, DE 125 X 32 MM, PARA ELETROFUSAO</v>
          </cell>
          <cell r="C10789" t="str">
            <v xml:space="preserve">UN    </v>
          </cell>
          <cell r="D10789">
            <v>122.78</v>
          </cell>
        </row>
        <row r="10790">
          <cell r="A10790">
            <v>37445</v>
          </cell>
          <cell r="B10790" t="str">
            <v>TE DE SERVICO, PEAD PE 100, DE 125 X 63 MM, PARA ELETROFUSAO</v>
          </cell>
          <cell r="C10790" t="str">
            <v xml:space="preserve">UN    </v>
          </cell>
          <cell r="D10790">
            <v>186.1</v>
          </cell>
        </row>
        <row r="10791">
          <cell r="A10791">
            <v>37446</v>
          </cell>
          <cell r="B10791" t="str">
            <v>TE DE SERVICO, PEAD PE 100, DE 200 X 20 MM, PARA ELETROFUSAO</v>
          </cell>
          <cell r="C10791" t="str">
            <v xml:space="preserve">UN    </v>
          </cell>
          <cell r="D10791">
            <v>202.88</v>
          </cell>
        </row>
        <row r="10792">
          <cell r="A10792">
            <v>37447</v>
          </cell>
          <cell r="B10792" t="str">
            <v>TE DE SERVICO, PEAD PE 100, DE 200 X 32 MM, PARA ELETROFUSAO</v>
          </cell>
          <cell r="C10792" t="str">
            <v xml:space="preserve">UN    </v>
          </cell>
          <cell r="D10792">
            <v>206.06</v>
          </cell>
        </row>
        <row r="10793">
          <cell r="A10793">
            <v>37448</v>
          </cell>
          <cell r="B10793" t="str">
            <v>TE DE SERVICO, PEAD PE 100, DE 200 X 63 MM, PARA ELETROFUSAO</v>
          </cell>
          <cell r="C10793" t="str">
            <v xml:space="preserve">UN    </v>
          </cell>
          <cell r="D10793">
            <v>282.64</v>
          </cell>
        </row>
        <row r="10794">
          <cell r="A10794">
            <v>37440</v>
          </cell>
          <cell r="B10794" t="str">
            <v>TE DE SERVICO, PEAD PE 100, DE 63 X 20 MM, PARA ELETROFUSAO</v>
          </cell>
          <cell r="C10794" t="str">
            <v xml:space="preserve">UN    </v>
          </cell>
          <cell r="D10794">
            <v>95.83</v>
          </cell>
        </row>
        <row r="10795">
          <cell r="A10795">
            <v>37441</v>
          </cell>
          <cell r="B10795" t="str">
            <v>TE DE SERVICO, PEAD PE 100, DE 63 X 32 MM, PARA ELETROFUSAO</v>
          </cell>
          <cell r="C10795" t="str">
            <v xml:space="preserve">UN    </v>
          </cell>
          <cell r="D10795">
            <v>95.83</v>
          </cell>
        </row>
        <row r="10796">
          <cell r="A10796">
            <v>37442</v>
          </cell>
          <cell r="B10796" t="str">
            <v>TE DE SERVICO, PEAD PE 100, DE 63 X 63 MM, PARA ELETROFUSAO</v>
          </cell>
          <cell r="C10796" t="str">
            <v xml:space="preserve">UN    </v>
          </cell>
          <cell r="D10796">
            <v>115.42</v>
          </cell>
        </row>
        <row r="10797">
          <cell r="A10797">
            <v>38017</v>
          </cell>
          <cell r="B10797" t="str">
            <v>TE DE TRANSICAO, CPVC, SOLDAVEL, 15 MM X 1/2", PARA AGUA QUENTE</v>
          </cell>
          <cell r="C10797" t="str">
            <v xml:space="preserve">UN    </v>
          </cell>
          <cell r="D10797">
            <v>6.83</v>
          </cell>
        </row>
        <row r="10798">
          <cell r="A10798">
            <v>38018</v>
          </cell>
          <cell r="B10798" t="str">
            <v>TE DE TRANSICAO, CPVC, SOLDAVEL, 22 MM X 1/2", PARA AGUA QUENTE</v>
          </cell>
          <cell r="C10798" t="str">
            <v xml:space="preserve">UN    </v>
          </cell>
          <cell r="D10798">
            <v>7.53</v>
          </cell>
        </row>
        <row r="10799">
          <cell r="A10799">
            <v>39895</v>
          </cell>
          <cell r="B10799" t="str">
            <v>TE DUPLA CURVA BRONZE/LATAO (REF 764) SEM ANEL DE SOLDA, ROSCA F X BOLSA X ROSCA F, 1/2" X 15 X 1/2"</v>
          </cell>
          <cell r="C10799" t="str">
            <v xml:space="preserve">UN    </v>
          </cell>
          <cell r="D10799">
            <v>27.04</v>
          </cell>
        </row>
        <row r="10800">
          <cell r="A10800">
            <v>39896</v>
          </cell>
          <cell r="B10800" t="str">
            <v>TE DUPLA CURVA BRONZE/LATAO (REF 764) SEM ANEL DE SOLDA, ROSCA F X BOLSA X ROSCA F, 3/4" X 22 X 3/4"</v>
          </cell>
          <cell r="C10800" t="str">
            <v xml:space="preserve">UN    </v>
          </cell>
          <cell r="D10800">
            <v>39.64</v>
          </cell>
        </row>
        <row r="10801">
          <cell r="A10801">
            <v>38873</v>
          </cell>
          <cell r="B10801" t="str">
            <v>TE METALICO, PARA CONEXAO COM ANEL DESLIZANTE EM TUBO PEX, DN 16 MM</v>
          </cell>
          <cell r="C10801" t="str">
            <v xml:space="preserve">UN    </v>
          </cell>
          <cell r="D10801">
            <v>10.73</v>
          </cell>
        </row>
        <row r="10802">
          <cell r="A10802">
            <v>38874</v>
          </cell>
          <cell r="B10802" t="str">
            <v>TE METALICO, PARA CONEXAO COM ANEL DESLIZANTE EM TUBO PEX, DN 20 MM</v>
          </cell>
          <cell r="C10802" t="str">
            <v xml:space="preserve">UN    </v>
          </cell>
          <cell r="D10802">
            <v>13.05</v>
          </cell>
        </row>
        <row r="10803">
          <cell r="A10803">
            <v>38875</v>
          </cell>
          <cell r="B10803" t="str">
            <v>TE METALICO, PARA CONEXAO COM ANEL DESLIZANTE EM TUBO PEX, DN 25 MM</v>
          </cell>
          <cell r="C10803" t="str">
            <v xml:space="preserve">UN    </v>
          </cell>
          <cell r="D10803">
            <v>23.06</v>
          </cell>
        </row>
        <row r="10804">
          <cell r="A10804">
            <v>38876</v>
          </cell>
          <cell r="B10804" t="str">
            <v>TE METALICO, PARA CONEXAO COM ANEL DESLIZANTE EM TUBO PEX, DN 32 MM</v>
          </cell>
          <cell r="C10804" t="str">
            <v xml:space="preserve">UN    </v>
          </cell>
          <cell r="D10804">
            <v>31.03</v>
          </cell>
        </row>
        <row r="10805">
          <cell r="A10805">
            <v>39000</v>
          </cell>
          <cell r="B10805" t="str">
            <v>TE MISTURADOR COM INSERTO METALICO, FEMEA, PPR, DN 25 MM X 3/4", PARA AGUA QUENTE E FRIA PREDIAL</v>
          </cell>
          <cell r="C10805" t="str">
            <v xml:space="preserve">UN    </v>
          </cell>
          <cell r="D10805">
            <v>20.47</v>
          </cell>
        </row>
        <row r="10806">
          <cell r="A10806">
            <v>38674</v>
          </cell>
          <cell r="B10806" t="str">
            <v>TE MISTURADOR DE TRANSICAO, CPVC, COM ROSCA, 22 MM X 3/4", PARA AGUA QUENTE</v>
          </cell>
          <cell r="C10806" t="str">
            <v xml:space="preserve">UN    </v>
          </cell>
          <cell r="D10806">
            <v>23.74</v>
          </cell>
        </row>
        <row r="10807">
          <cell r="A10807">
            <v>38911</v>
          </cell>
          <cell r="B10807" t="str">
            <v>TE MISTURADOR METALICO, PARA CONEXAO COM ANEL DESLIZANTE EM TUBO PEX, DN 16 MM X 1/2"</v>
          </cell>
          <cell r="C10807" t="str">
            <v xml:space="preserve">UN    </v>
          </cell>
          <cell r="D10807">
            <v>38.479999999999997</v>
          </cell>
        </row>
        <row r="10808">
          <cell r="A10808">
            <v>38912</v>
          </cell>
          <cell r="B10808" t="str">
            <v>TE MISTURADOR METALICO, PARA CONEXAO COM ANEL DESLIZANTE EM TUBO PEX, DN 20 MM X 3/4"</v>
          </cell>
          <cell r="C10808" t="str">
            <v xml:space="preserve">UN    </v>
          </cell>
          <cell r="D10808">
            <v>48.91</v>
          </cell>
        </row>
        <row r="10809">
          <cell r="A10809">
            <v>38019</v>
          </cell>
          <cell r="B10809" t="str">
            <v>TE MISTURADOR, CPVC, SOLDAVEL, 15 MM, PARA AGUA QUENTE</v>
          </cell>
          <cell r="C10809" t="str">
            <v xml:space="preserve">UN    </v>
          </cell>
          <cell r="D10809">
            <v>5.95</v>
          </cell>
        </row>
        <row r="10810">
          <cell r="A10810">
            <v>38020</v>
          </cell>
          <cell r="B10810" t="str">
            <v>TE MISTURADOR, CPVC, SOLDAVEL, 22 MM, PARA AGUA QUENTE</v>
          </cell>
          <cell r="C10810" t="str">
            <v xml:space="preserve">UN    </v>
          </cell>
          <cell r="D10810">
            <v>7.53</v>
          </cell>
        </row>
        <row r="10811">
          <cell r="A10811">
            <v>38454</v>
          </cell>
          <cell r="B10811" t="str">
            <v>TE MISTURADOR, PPR, F M M, DN 20 X 20 MM, PARA AGUA QUENTE PREDIAL</v>
          </cell>
          <cell r="C10811" t="str">
            <v xml:space="preserve">UN    </v>
          </cell>
          <cell r="D10811">
            <v>3.73</v>
          </cell>
        </row>
        <row r="10812">
          <cell r="A10812">
            <v>38455</v>
          </cell>
          <cell r="B10812" t="str">
            <v>TE MISTURADOR, PPR, F M M, DN 25 X 25 MM, PARA AGUA QUENTE PREDIAL</v>
          </cell>
          <cell r="C10812" t="str">
            <v xml:space="preserve">UN    </v>
          </cell>
          <cell r="D10812">
            <v>3.42</v>
          </cell>
        </row>
        <row r="10813">
          <cell r="A10813">
            <v>38462</v>
          </cell>
          <cell r="B10813" t="str">
            <v>TE NORMAL, PPR, SOLDAVEL, 90 GRAUS, DN 110 X 110 X 110 MM, PARA AGUA QUENTE PREDIAL</v>
          </cell>
          <cell r="C10813" t="str">
            <v xml:space="preserve">UN    </v>
          </cell>
          <cell r="D10813">
            <v>96.54</v>
          </cell>
        </row>
        <row r="10814">
          <cell r="A10814">
            <v>36362</v>
          </cell>
          <cell r="B10814" t="str">
            <v>TE NORMAL, PPR, SOLDAVEL, 90 GRAUS, DN 20 X 20 X 20 MM, PARA AGUA QUENTE PREDIAL</v>
          </cell>
          <cell r="C10814" t="str">
            <v xml:space="preserve">UN    </v>
          </cell>
          <cell r="D10814">
            <v>1.47</v>
          </cell>
        </row>
        <row r="10815">
          <cell r="A10815">
            <v>36298</v>
          </cell>
          <cell r="B10815" t="str">
            <v>TE NORMAL, PPR, SOLDAVEL, 90 GRAUS, DN 25 X 25 X 25 MM, PARA AGUA QUENTE PREDIAL</v>
          </cell>
          <cell r="C10815" t="str">
            <v xml:space="preserve">UN    </v>
          </cell>
          <cell r="D10815">
            <v>2.1800000000000002</v>
          </cell>
        </row>
        <row r="10816">
          <cell r="A10816">
            <v>38456</v>
          </cell>
          <cell r="B10816" t="str">
            <v>TE NORMAL, PPR, SOLDAVEL, 90 GRAUS, DN 32 X 32 X 32 MM, PARA AGUA QUENTE PREDIAL</v>
          </cell>
          <cell r="C10816" t="str">
            <v xml:space="preserve">UN    </v>
          </cell>
          <cell r="D10816">
            <v>3.55</v>
          </cell>
        </row>
        <row r="10817">
          <cell r="A10817">
            <v>38457</v>
          </cell>
          <cell r="B10817" t="str">
            <v>TE NORMAL, PPR, SOLDAVEL, 90 GRAUS, DN 40 X 40 X 40 MM, PARA AGUA QUENTE PREDIAL</v>
          </cell>
          <cell r="C10817" t="str">
            <v xml:space="preserve">UN    </v>
          </cell>
          <cell r="D10817">
            <v>8</v>
          </cell>
        </row>
        <row r="10818">
          <cell r="A10818">
            <v>38458</v>
          </cell>
          <cell r="B10818" t="str">
            <v>TE NORMAL, PPR, SOLDAVEL, 90 GRAUS, DN 50 X 50 X 50 MM, PARA AGUA QUENTE PREDIAL</v>
          </cell>
          <cell r="C10818" t="str">
            <v xml:space="preserve">UN    </v>
          </cell>
          <cell r="D10818">
            <v>10.73</v>
          </cell>
        </row>
        <row r="10819">
          <cell r="A10819">
            <v>38459</v>
          </cell>
          <cell r="B10819" t="str">
            <v>TE NORMAL, PPR, SOLDAVEL, 90 GRAUS, DN 63 X 63 X 63 MM, PARA AGUA QUENTE PREDIAL</v>
          </cell>
          <cell r="C10819" t="str">
            <v xml:space="preserve">UN    </v>
          </cell>
          <cell r="D10819">
            <v>18.93</v>
          </cell>
        </row>
        <row r="10820">
          <cell r="A10820">
            <v>38460</v>
          </cell>
          <cell r="B10820" t="str">
            <v>TE NORMAL, PPR, SOLDAVEL, 90 GRAUS, DN 75 X 75 X 75 MM, PARA AGUA QUENTE PREDIAL</v>
          </cell>
          <cell r="C10820" t="str">
            <v xml:space="preserve">UN    </v>
          </cell>
          <cell r="D10820">
            <v>39.549999999999997</v>
          </cell>
        </row>
        <row r="10821">
          <cell r="A10821">
            <v>38461</v>
          </cell>
          <cell r="B10821" t="str">
            <v>TE NORMAL, PPR, SOLDAVEL, 90 GRAUS, DN 90 X 90 X 90 MM, PARA AGUA QUENTE PREDIAL</v>
          </cell>
          <cell r="C10821" t="str">
            <v xml:space="preserve">UN    </v>
          </cell>
          <cell r="D10821">
            <v>60.33</v>
          </cell>
        </row>
        <row r="10822">
          <cell r="A10822">
            <v>7094</v>
          </cell>
          <cell r="B10822" t="str">
            <v>TE PVC ROSCAVEL 90 GRAUS, 1", PARA  AGUA FRIA PREDIAL</v>
          </cell>
          <cell r="C10822" t="str">
            <v xml:space="preserve">UN    </v>
          </cell>
          <cell r="D10822">
            <v>7.55</v>
          </cell>
        </row>
        <row r="10823">
          <cell r="A10823">
            <v>7116</v>
          </cell>
          <cell r="B10823" t="str">
            <v>TE PVC SOLDAVEL, BBB, 90 GRAUS, DN 40 MM, PARA ESGOTO SECUNDARIO PREDIAL</v>
          </cell>
          <cell r="C10823" t="str">
            <v xml:space="preserve">UN    </v>
          </cell>
          <cell r="D10823">
            <v>1.92</v>
          </cell>
        </row>
        <row r="10824">
          <cell r="A10824">
            <v>7118</v>
          </cell>
          <cell r="B10824" t="str">
            <v>TE PVC, ROSCAVEL, 90 GRAUS, 1 1/2", AGUA FRIA PREDIAL</v>
          </cell>
          <cell r="C10824" t="str">
            <v xml:space="preserve">UN    </v>
          </cell>
          <cell r="D10824">
            <v>16.68</v>
          </cell>
        </row>
        <row r="10825">
          <cell r="A10825">
            <v>7117</v>
          </cell>
          <cell r="B10825" t="str">
            <v>TE PVC, ROSCAVEL, 90 GRAUS, 1 1/4", AGUA FRIA PREDIAL</v>
          </cell>
          <cell r="C10825" t="str">
            <v xml:space="preserve">UN    </v>
          </cell>
          <cell r="D10825">
            <v>14.83</v>
          </cell>
        </row>
        <row r="10826">
          <cell r="A10826">
            <v>7098</v>
          </cell>
          <cell r="B10826" t="str">
            <v>TE PVC, ROSCAVEL, 90 GRAUS, 1/2",  AGUA FRIA PREDIAL</v>
          </cell>
          <cell r="C10826" t="str">
            <v xml:space="preserve">UN    </v>
          </cell>
          <cell r="D10826">
            <v>2.06</v>
          </cell>
        </row>
        <row r="10827">
          <cell r="A10827">
            <v>7110</v>
          </cell>
          <cell r="B10827" t="str">
            <v>TE PVC, ROSCAVEL, 90 GRAUS, 2",  AGUA FRIA PREDIAL</v>
          </cell>
          <cell r="C10827" t="str">
            <v xml:space="preserve">UN    </v>
          </cell>
          <cell r="D10827">
            <v>36.270000000000003</v>
          </cell>
        </row>
        <row r="10828">
          <cell r="A10828">
            <v>7123</v>
          </cell>
          <cell r="B10828" t="str">
            <v>TE PVC, ROSCAVEL, 90 GRAUS, 3/4", AGUA FRIA PREDIAL</v>
          </cell>
          <cell r="C10828" t="str">
            <v xml:space="preserve">UN    </v>
          </cell>
          <cell r="D10828">
            <v>2.66</v>
          </cell>
        </row>
        <row r="10829">
          <cell r="A10829">
            <v>7121</v>
          </cell>
          <cell r="B10829" t="str">
            <v>TE PVC, SOLDAVEL, COM BUCHA DE LATAO NA BOLSA CENTRAL, 90 GRAUS, 20 MM X 1/2", PARA AGUA FRIA PREDIAL</v>
          </cell>
          <cell r="C10829" t="str">
            <v xml:space="preserve">UN    </v>
          </cell>
          <cell r="D10829">
            <v>6.55</v>
          </cell>
        </row>
        <row r="10830">
          <cell r="A10830">
            <v>7137</v>
          </cell>
          <cell r="B10830" t="str">
            <v>TE PVC, SOLDAVEL, COM BUCHA DE LATAO NA BOLSA CENTRAL, 90 GRAUS, 25 MM X 1/2", PARA AGUA FRIA PREDIAL</v>
          </cell>
          <cell r="C10830" t="str">
            <v xml:space="preserve">UN    </v>
          </cell>
          <cell r="D10830">
            <v>5.9</v>
          </cell>
        </row>
        <row r="10831">
          <cell r="A10831">
            <v>7122</v>
          </cell>
          <cell r="B10831" t="str">
            <v>TE PVC, SOLDAVEL, COM BUCHA DE LATAO NA BOLSA CENTRAL, 90 GRAUS, 25 MM X 3/4", PARA AGUA FRIA PREDIAL</v>
          </cell>
          <cell r="C10831" t="str">
            <v xml:space="preserve">UN    </v>
          </cell>
          <cell r="D10831">
            <v>7.37</v>
          </cell>
        </row>
        <row r="10832">
          <cell r="A10832">
            <v>7114</v>
          </cell>
          <cell r="B10832" t="str">
            <v>TE PVC, SOLDAVEL, COM BUCHA DE LATAO NA BOLSA CENTRAL, 90 GRAUS, 32 MM X 3/4", PARA AGUA FRIA PREDIAL</v>
          </cell>
          <cell r="C10832" t="str">
            <v xml:space="preserve">UN    </v>
          </cell>
          <cell r="D10832">
            <v>11.36</v>
          </cell>
        </row>
        <row r="10833">
          <cell r="A10833">
            <v>7109</v>
          </cell>
          <cell r="B10833" t="str">
            <v>TE PVC, SOLDAVEL, COM ROSCA NA BOLSA CENTRAL, 90 GRAUS, 20 MM X 1/2", PARA AGUA FRIA PREDIAL</v>
          </cell>
          <cell r="C10833" t="str">
            <v xml:space="preserve">UN    </v>
          </cell>
          <cell r="D10833">
            <v>1.99</v>
          </cell>
        </row>
        <row r="10834">
          <cell r="A10834">
            <v>7135</v>
          </cell>
          <cell r="B10834" t="str">
            <v>TE PVC, SOLDAVEL, COM ROSCA NA BOLSA CENTRAL, 90 GRAUS, 25 MM X 1/2", PARA AGUA FRIA PREDIAL</v>
          </cell>
          <cell r="C10834" t="str">
            <v xml:space="preserve">UN    </v>
          </cell>
          <cell r="D10834">
            <v>3.1</v>
          </cell>
        </row>
        <row r="10835">
          <cell r="A10835">
            <v>37947</v>
          </cell>
          <cell r="B10835" t="str">
            <v>TE PVC, SOLDAVEL, COM ROSCA NA BOLSA CENTRAL, 90 GRAUS, 25 MM X 3/4", PARA AGUA FRIA PREDIAL</v>
          </cell>
          <cell r="C10835" t="str">
            <v xml:space="preserve">UN    </v>
          </cell>
          <cell r="D10835">
            <v>3.14</v>
          </cell>
        </row>
        <row r="10836">
          <cell r="A10836">
            <v>7103</v>
          </cell>
          <cell r="B10836" t="str">
            <v>TE PVC, SOLDAVEL, COM ROSCA NA BOLSA CENTRAL, 90 GRAUS, 32 MM X 3/4", PARA AGUA FRIA PREDIAL</v>
          </cell>
          <cell r="C10836" t="str">
            <v xml:space="preserve">UN    </v>
          </cell>
          <cell r="D10836">
            <v>7.21</v>
          </cell>
        </row>
        <row r="10837">
          <cell r="A10837">
            <v>40419</v>
          </cell>
          <cell r="B10837" t="str">
            <v>TE RANHURADO EM FERRO FUNDIDO, DN 50 (2")</v>
          </cell>
          <cell r="C10837" t="str">
            <v xml:space="preserve">UN    </v>
          </cell>
          <cell r="D10837">
            <v>21.9</v>
          </cell>
        </row>
        <row r="10838">
          <cell r="A10838">
            <v>40420</v>
          </cell>
          <cell r="B10838" t="str">
            <v>TE RANHURADO EM FERRO FUNDIDO, DN 65 (2 1/2")</v>
          </cell>
          <cell r="C10838" t="str">
            <v xml:space="preserve">UN    </v>
          </cell>
          <cell r="D10838">
            <v>31.95</v>
          </cell>
        </row>
        <row r="10839">
          <cell r="A10839">
            <v>40421</v>
          </cell>
          <cell r="B10839" t="str">
            <v>TE RANHURADO EM FERRO FUNDIDO, DN 80 (3")</v>
          </cell>
          <cell r="C10839" t="str">
            <v xml:space="preserve">UN    </v>
          </cell>
          <cell r="D10839">
            <v>34.01</v>
          </cell>
        </row>
        <row r="10840">
          <cell r="A10840">
            <v>7126</v>
          </cell>
          <cell r="B10840" t="str">
            <v>TE REDUCAO PVC, ROSCAVEL, 90 GRAUS,  1.1/2" X 3/4",  AGUA FRIA PREDIAL</v>
          </cell>
          <cell r="C10840" t="str">
            <v xml:space="preserve">UN    </v>
          </cell>
          <cell r="D10840">
            <v>15.13</v>
          </cell>
        </row>
        <row r="10841">
          <cell r="A10841">
            <v>38905</v>
          </cell>
          <cell r="B10841" t="str">
            <v>TE ROSCA FEMEA, METALICO, PARA CONEXAO COM ANEL DESLIZANTE EM TUBO PEX, DN 16 MM X 1/2"</v>
          </cell>
          <cell r="C10841" t="str">
            <v xml:space="preserve">UN    </v>
          </cell>
          <cell r="D10841">
            <v>12.06</v>
          </cell>
        </row>
        <row r="10842">
          <cell r="A10842">
            <v>38907</v>
          </cell>
          <cell r="B10842" t="str">
            <v>TE ROSCA FEMEA, METALICO, PARA CONEXAO COM ANEL DESLIZANTE EM TUBO PEX, DN 20 MM X 1/2"</v>
          </cell>
          <cell r="C10842" t="str">
            <v xml:space="preserve">UN    </v>
          </cell>
          <cell r="D10842">
            <v>12.83</v>
          </cell>
        </row>
        <row r="10843">
          <cell r="A10843">
            <v>38908</v>
          </cell>
          <cell r="B10843" t="str">
            <v>TE ROSCA FEMEA, METALICO, PARA CONEXAO COM ANEL DESLIZANTE EM TUBO PEX, DN 20 MM X 3/4"</v>
          </cell>
          <cell r="C10843" t="str">
            <v xml:space="preserve">UN    </v>
          </cell>
          <cell r="D10843">
            <v>14.44</v>
          </cell>
        </row>
        <row r="10844">
          <cell r="A10844">
            <v>38909</v>
          </cell>
          <cell r="B10844" t="str">
            <v>TE ROSCA FEMEA, METALICO, PARA CONEXAO COM ANEL DESLIZANTE EM TUBO PEX, DN 25 MM X 1/2"</v>
          </cell>
          <cell r="C10844" t="str">
            <v xml:space="preserve">UN    </v>
          </cell>
          <cell r="D10844">
            <v>20.76</v>
          </cell>
        </row>
        <row r="10845">
          <cell r="A10845">
            <v>38910</v>
          </cell>
          <cell r="B10845" t="str">
            <v>TE ROSCA FEMEA, METALICO, PARA CONEXAO COM ANEL DESLIZANTE EM TUBO PEX, DN 25 MM X 3/4"</v>
          </cell>
          <cell r="C10845" t="str">
            <v xml:space="preserve">UN    </v>
          </cell>
          <cell r="D10845">
            <v>22.42</v>
          </cell>
        </row>
        <row r="10846">
          <cell r="A10846">
            <v>38897</v>
          </cell>
          <cell r="B10846" t="str">
            <v>TE ROSCA MACHO, METALICO, PARA CONEXAO COM ANEL DESLIZANTE EM TUBO PEX, DN 16 MM X 1/2"</v>
          </cell>
          <cell r="C10846" t="str">
            <v xml:space="preserve">UN    </v>
          </cell>
          <cell r="D10846">
            <v>12.11</v>
          </cell>
        </row>
        <row r="10847">
          <cell r="A10847">
            <v>38899</v>
          </cell>
          <cell r="B10847" t="str">
            <v>TE ROSCA MACHO, METALICO, PARA CONEXAO COM ANEL DESLIZANTE EM TUBO PEX, DN 20 MM X 1/2"</v>
          </cell>
          <cell r="C10847" t="str">
            <v xml:space="preserve">UN    </v>
          </cell>
          <cell r="D10847">
            <v>13.62</v>
          </cell>
        </row>
        <row r="10848">
          <cell r="A10848">
            <v>38900</v>
          </cell>
          <cell r="B10848" t="str">
            <v>TE ROSCA MACHO, METALICO, PARA CONEXAO COM ANEL DESLIZANTE EM TUBO PEX, DN 20 MM X 3/4"</v>
          </cell>
          <cell r="C10848" t="str">
            <v xml:space="preserve">UN    </v>
          </cell>
          <cell r="D10848">
            <v>14.2</v>
          </cell>
        </row>
        <row r="10849">
          <cell r="A10849">
            <v>38901</v>
          </cell>
          <cell r="B10849" t="str">
            <v>TE ROSCA MACHO, METALICO, PARA CONEXAO COM ANEL DESLIZANTE EM TUBO PEX, DN 25 MM X 3/4"</v>
          </cell>
          <cell r="C10849" t="str">
            <v xml:space="preserve">UN    </v>
          </cell>
          <cell r="D10849">
            <v>23.23</v>
          </cell>
        </row>
        <row r="10850">
          <cell r="A10850">
            <v>38904</v>
          </cell>
          <cell r="B10850" t="str">
            <v>TE ROSCA MACHO, METALICO, PARA CONEXAO COM ANEL DESLIZANTE EM TUBO PEX, DN 32 MM X 1"</v>
          </cell>
          <cell r="C10850" t="str">
            <v xml:space="preserve">UN    </v>
          </cell>
          <cell r="D10850">
            <v>37.74</v>
          </cell>
        </row>
        <row r="10851">
          <cell r="A10851">
            <v>38903</v>
          </cell>
          <cell r="B10851" t="str">
            <v>TE ROSCA MACHO, METALICO, PARA CONEXAO COM ANEL DESLIZANTE EM TUBO PEX, DN 32 MM X 3/4"</v>
          </cell>
          <cell r="C10851" t="str">
            <v xml:space="preserve">UN    </v>
          </cell>
          <cell r="D10851">
            <v>37.5</v>
          </cell>
        </row>
        <row r="10852">
          <cell r="A10852">
            <v>7091</v>
          </cell>
          <cell r="B10852" t="str">
            <v>TE SANITARIO, PVC, DN 100 X 100 MM, SERIE NORMAL, PARA ESGOTO PREDIAL</v>
          </cell>
          <cell r="C10852" t="str">
            <v xml:space="preserve">UN    </v>
          </cell>
          <cell r="D10852">
            <v>9.0299999999999994</v>
          </cell>
        </row>
        <row r="10853">
          <cell r="A10853">
            <v>11655</v>
          </cell>
          <cell r="B10853" t="str">
            <v>TE SANITARIO, PVC, DN 100 X 50 MM, SERIE NORMAL, PARA ESGOTO PREDIAL</v>
          </cell>
          <cell r="C10853" t="str">
            <v xml:space="preserve">UN    </v>
          </cell>
          <cell r="D10853">
            <v>8.6199999999999992</v>
          </cell>
        </row>
        <row r="10854">
          <cell r="A10854">
            <v>11656</v>
          </cell>
          <cell r="B10854" t="str">
            <v>TE SANITARIO, PVC, DN 100 X 75 MM, SERIE NORMAL PARA ESGOTO PREDIAL</v>
          </cell>
          <cell r="C10854" t="str">
            <v xml:space="preserve">UN    </v>
          </cell>
          <cell r="D10854">
            <v>9.02</v>
          </cell>
        </row>
        <row r="10855">
          <cell r="A10855">
            <v>37948</v>
          </cell>
          <cell r="B10855" t="str">
            <v>TE SANITARIO, PVC, DN 40 X 40 MM, SERIE NORMAL, PARA ESGOTO PREDIAL</v>
          </cell>
          <cell r="C10855" t="str">
            <v xml:space="preserve">UN    </v>
          </cell>
          <cell r="D10855">
            <v>1.82</v>
          </cell>
        </row>
        <row r="10856">
          <cell r="A10856">
            <v>7097</v>
          </cell>
          <cell r="B10856" t="str">
            <v>TE SANITARIO, PVC, DN 50 X 50 MM, SERIE NORMAL, PARA ESGOTO PREDIAL</v>
          </cell>
          <cell r="C10856" t="str">
            <v xml:space="preserve">UN    </v>
          </cell>
          <cell r="D10856">
            <v>4.01</v>
          </cell>
        </row>
        <row r="10857">
          <cell r="A10857">
            <v>11657</v>
          </cell>
          <cell r="B10857" t="str">
            <v>TE SANITARIO, PVC, DN 75 X 50 MM, SERIE NORMAL PARA ESGOTO PREDIAL</v>
          </cell>
          <cell r="C10857" t="str">
            <v xml:space="preserve">UN    </v>
          </cell>
          <cell r="D10857">
            <v>7.86</v>
          </cell>
        </row>
        <row r="10858">
          <cell r="A10858">
            <v>11658</v>
          </cell>
          <cell r="B10858" t="str">
            <v>TE SANITARIO, PVC, DN 75 X 75 MM, SERIE NORMAL PARA ESGOTO PREDIAL</v>
          </cell>
          <cell r="C10858" t="str">
            <v xml:space="preserve">UN    </v>
          </cell>
          <cell r="D10858">
            <v>8.01</v>
          </cell>
        </row>
        <row r="10859">
          <cell r="A10859">
            <v>7146</v>
          </cell>
          <cell r="B10859" t="str">
            <v>TE SOLDAVEL, PVC, 90 GRAUS, 110 MM, PARA AGUA FRIA PREDIAL (NBR 5648)</v>
          </cell>
          <cell r="C10859" t="str">
            <v xml:space="preserve">UN    </v>
          </cell>
          <cell r="D10859">
            <v>112.33</v>
          </cell>
        </row>
        <row r="10860">
          <cell r="A10860">
            <v>7138</v>
          </cell>
          <cell r="B10860" t="str">
            <v>TE SOLDAVEL, PVC, 90 GRAUS, 20 MM, PARA AGUA FRIA PREDIAL (NBR 5648)</v>
          </cell>
          <cell r="C10860" t="str">
            <v xml:space="preserve">UN    </v>
          </cell>
          <cell r="D10860">
            <v>0.63</v>
          </cell>
        </row>
        <row r="10861">
          <cell r="A10861">
            <v>7139</v>
          </cell>
          <cell r="B10861" t="str">
            <v>TE SOLDAVEL, PVC, 90 GRAUS, 25 MM, PARA AGUA FRIA PREDIAL (NBR 5648)</v>
          </cell>
          <cell r="C10861" t="str">
            <v xml:space="preserve">UN    </v>
          </cell>
          <cell r="D10861">
            <v>0.83</v>
          </cell>
        </row>
        <row r="10862">
          <cell r="A10862">
            <v>7140</v>
          </cell>
          <cell r="B10862" t="str">
            <v>TE SOLDAVEL, PVC, 90 GRAUS, 32 MM, PARA AGUA FRIA PREDIAL (NBR 5648)</v>
          </cell>
          <cell r="C10862" t="str">
            <v xml:space="preserve">UN    </v>
          </cell>
          <cell r="D10862">
            <v>2.77</v>
          </cell>
        </row>
        <row r="10863">
          <cell r="A10863">
            <v>7141</v>
          </cell>
          <cell r="B10863" t="str">
            <v>TE SOLDAVEL, PVC, 90 GRAUS, 40 MM, PARA AGUA FRIA PREDIAL (NBR 5648)</v>
          </cell>
          <cell r="C10863" t="str">
            <v xml:space="preserve">UN    </v>
          </cell>
          <cell r="D10863">
            <v>6.06</v>
          </cell>
        </row>
        <row r="10864">
          <cell r="A10864">
            <v>7143</v>
          </cell>
          <cell r="B10864" t="str">
            <v>TE SOLDAVEL, PVC, 90 GRAUS, 60 MM, PARA AGUA FRIA PREDIAL (NBR 5648)</v>
          </cell>
          <cell r="C10864" t="str">
            <v xml:space="preserve">UN    </v>
          </cell>
          <cell r="D10864">
            <v>20.190000000000001</v>
          </cell>
        </row>
        <row r="10865">
          <cell r="A10865">
            <v>7144</v>
          </cell>
          <cell r="B10865" t="str">
            <v>TE SOLDAVEL, PVC, 90 GRAUS, 75 MM, PARA AGUA FRIA PREDIAL (NBR 5648)</v>
          </cell>
          <cell r="C10865" t="str">
            <v xml:space="preserve">UN    </v>
          </cell>
          <cell r="D10865">
            <v>40.380000000000003</v>
          </cell>
        </row>
        <row r="10866">
          <cell r="A10866">
            <v>7145</v>
          </cell>
          <cell r="B10866" t="str">
            <v>TE SOLDAVEL, PVC, 90 GRAUS, 85 MM, PARA AGUA FRIA PREDIAL (NBR 5648)</v>
          </cell>
          <cell r="C10866" t="str">
            <v xml:space="preserve">UN    </v>
          </cell>
          <cell r="D10866">
            <v>66.23</v>
          </cell>
        </row>
        <row r="10867">
          <cell r="A10867">
            <v>7142</v>
          </cell>
          <cell r="B10867" t="str">
            <v>TE SOLDAVEL, PVC, 90 GRAUS,50 MM, PARA AGUA FRIA PREDIAL (NBR 5648)</v>
          </cell>
          <cell r="C10867" t="str">
            <v xml:space="preserve">UN    </v>
          </cell>
          <cell r="D10867">
            <v>6.77</v>
          </cell>
        </row>
        <row r="10868">
          <cell r="A10868">
            <v>3593</v>
          </cell>
          <cell r="B10868" t="str">
            <v>TE 45 GRAUS DE FERRO GALVANIZADO, COM ROSCA BSP, DE 1 1/2"</v>
          </cell>
          <cell r="C10868" t="str">
            <v xml:space="preserve">UN    </v>
          </cell>
          <cell r="D10868">
            <v>54.05</v>
          </cell>
        </row>
        <row r="10869">
          <cell r="A10869">
            <v>3588</v>
          </cell>
          <cell r="B10869" t="str">
            <v>TE 45 GRAUS DE FERRO GALVANIZADO, COM ROSCA BSP, DE 1 1/4"</v>
          </cell>
          <cell r="C10869" t="str">
            <v xml:space="preserve">UN    </v>
          </cell>
          <cell r="D10869">
            <v>41.66</v>
          </cell>
        </row>
        <row r="10870">
          <cell r="A10870">
            <v>3585</v>
          </cell>
          <cell r="B10870" t="str">
            <v>TE 45 GRAUS DE FERRO GALVANIZADO, COM ROSCA BSP, DE 1/2"</v>
          </cell>
          <cell r="C10870" t="str">
            <v xml:space="preserve">UN    </v>
          </cell>
          <cell r="D10870">
            <v>12.87</v>
          </cell>
        </row>
        <row r="10871">
          <cell r="A10871">
            <v>3587</v>
          </cell>
          <cell r="B10871" t="str">
            <v>TE 45 GRAUS DE FERRO GALVANIZADO, COM ROSCA BSP, DE 1"</v>
          </cell>
          <cell r="C10871" t="str">
            <v xml:space="preserve">UN    </v>
          </cell>
          <cell r="D10871">
            <v>25.85</v>
          </cell>
        </row>
        <row r="10872">
          <cell r="A10872">
            <v>3590</v>
          </cell>
          <cell r="B10872" t="str">
            <v>TE 45 GRAUS DE FERRO GALVANIZADO, COM ROSCA BSP, DE 2 1/2"</v>
          </cell>
          <cell r="C10872" t="str">
            <v xml:space="preserve">UN    </v>
          </cell>
          <cell r="D10872">
            <v>153.47</v>
          </cell>
        </row>
        <row r="10873">
          <cell r="A10873">
            <v>3589</v>
          </cell>
          <cell r="B10873" t="str">
            <v>TE 45 GRAUS DE FERRO GALVANIZADO, COM ROSCA BSP, DE 2"</v>
          </cell>
          <cell r="C10873" t="str">
            <v xml:space="preserve">UN    </v>
          </cell>
          <cell r="D10873">
            <v>82.37</v>
          </cell>
        </row>
        <row r="10874">
          <cell r="A10874">
            <v>3586</v>
          </cell>
          <cell r="B10874" t="str">
            <v>TE 45 GRAUS DE FERRO GALVANIZADO, COM ROSCA BSP, DE 3/4"</v>
          </cell>
          <cell r="C10874" t="str">
            <v xml:space="preserve">UN    </v>
          </cell>
          <cell r="D10874">
            <v>16.850000000000001</v>
          </cell>
        </row>
        <row r="10875">
          <cell r="A10875">
            <v>3592</v>
          </cell>
          <cell r="B10875" t="str">
            <v>TE 45 GRAUS DE FERRO GALVANIZADO, COM ROSCA BSP, DE 3"</v>
          </cell>
          <cell r="C10875" t="str">
            <v xml:space="preserve">UN    </v>
          </cell>
          <cell r="D10875">
            <v>242.59</v>
          </cell>
        </row>
        <row r="10876">
          <cell r="A10876">
            <v>3591</v>
          </cell>
          <cell r="B10876" t="str">
            <v>TE 45 GRAUS DE FERRO GALVANIZADO, COM ROSCA BSP, DE 4"</v>
          </cell>
          <cell r="C10876" t="str">
            <v xml:space="preserve">UN    </v>
          </cell>
          <cell r="D10876">
            <v>388.88</v>
          </cell>
        </row>
        <row r="10877">
          <cell r="A10877">
            <v>40396</v>
          </cell>
          <cell r="B10877" t="str">
            <v>TE 90 GRAUS EM ACO CARBONO, SOLDAVEL, PRESSAO 3.000 LBS, DN 1 1/2"</v>
          </cell>
          <cell r="C10877" t="str">
            <v xml:space="preserve">UN    </v>
          </cell>
          <cell r="D10877">
            <v>61.08</v>
          </cell>
        </row>
        <row r="10878">
          <cell r="A10878">
            <v>40395</v>
          </cell>
          <cell r="B10878" t="str">
            <v>TE 90 GRAUS EM ACO CARBONO, SOLDAVEL, PRESSAO 3.000 LBS, DN 1 1/4"</v>
          </cell>
          <cell r="C10878" t="str">
            <v xml:space="preserve">UN    </v>
          </cell>
          <cell r="D10878">
            <v>46.88</v>
          </cell>
        </row>
        <row r="10879">
          <cell r="A10879">
            <v>40392</v>
          </cell>
          <cell r="B10879" t="str">
            <v>TE 90 GRAUS EM ACO CARBONO, SOLDAVEL, PRESSAO 3.000 LBS, DN 1/2"</v>
          </cell>
          <cell r="C10879" t="str">
            <v xml:space="preserve">UN    </v>
          </cell>
          <cell r="D10879">
            <v>15.08</v>
          </cell>
        </row>
        <row r="10880">
          <cell r="A10880">
            <v>40394</v>
          </cell>
          <cell r="B10880" t="str">
            <v>TE 90 GRAUS EM ACO CARBONO, SOLDAVEL, PRESSAO 3.000 LBS, DN 1"</v>
          </cell>
          <cell r="C10880" t="str">
            <v xml:space="preserve">UN    </v>
          </cell>
          <cell r="D10880">
            <v>30.52</v>
          </cell>
        </row>
        <row r="10881">
          <cell r="A10881">
            <v>40398</v>
          </cell>
          <cell r="B10881" t="str">
            <v>TE 90 GRAUS EM ACO CARBONO, SOLDAVEL, PRESSAO 3.000 LBS, DN 2 1/2"</v>
          </cell>
          <cell r="C10881" t="str">
            <v xml:space="preserve">UN    </v>
          </cell>
          <cell r="D10881">
            <v>195.97</v>
          </cell>
        </row>
        <row r="10882">
          <cell r="A10882">
            <v>40397</v>
          </cell>
          <cell r="B10882" t="str">
            <v>TE 90 GRAUS EM ACO CARBONO, SOLDAVEL, PRESSAO 3.000 LBS, DN 2"</v>
          </cell>
          <cell r="C10882" t="str">
            <v xml:space="preserve">UN    </v>
          </cell>
          <cell r="D10882">
            <v>100.36</v>
          </cell>
        </row>
        <row r="10883">
          <cell r="A10883">
            <v>40393</v>
          </cell>
          <cell r="B10883" t="str">
            <v>TE 90 GRAUS EM ACO CARBONO, SOLDAVEL, PRESSAO 3.000 LBS, DN 3/4"</v>
          </cell>
          <cell r="C10883" t="str">
            <v xml:space="preserve">UN    </v>
          </cell>
          <cell r="D10883">
            <v>19.43</v>
          </cell>
        </row>
        <row r="10884">
          <cell r="A10884">
            <v>40399</v>
          </cell>
          <cell r="B10884" t="str">
            <v>TE 90 GRAUS EM ACO CARBONO, SOLDAVEL, PRESSAO 3.000 LBS, DN 3"</v>
          </cell>
          <cell r="C10884" t="str">
            <v xml:space="preserve">UN    </v>
          </cell>
          <cell r="D10884">
            <v>320.61</v>
          </cell>
        </row>
        <row r="10885">
          <cell r="A10885">
            <v>39322</v>
          </cell>
          <cell r="B10885" t="str">
            <v>TE, PLASTICO, DN 16 MM, PARA CONEXAO COM CRIMPAGEM EM TUBO PEX</v>
          </cell>
          <cell r="C10885" t="str">
            <v xml:space="preserve">UN    </v>
          </cell>
          <cell r="D10885">
            <v>14.63</v>
          </cell>
        </row>
        <row r="10886">
          <cell r="A10886">
            <v>39289</v>
          </cell>
          <cell r="B10886" t="str">
            <v>TE, PLASTICO, DN 20 MM, PARA CONEXAO COM CRIMPAGEM EM TUBO PEX</v>
          </cell>
          <cell r="C10886" t="str">
            <v xml:space="preserve">UN    </v>
          </cell>
          <cell r="D10886">
            <v>17.52</v>
          </cell>
        </row>
        <row r="10887">
          <cell r="A10887">
            <v>39290</v>
          </cell>
          <cell r="B10887" t="str">
            <v>TE, PLASTICO, DN 25 MM, PARA CONEXAO COM CRIMPAGEM EM TUBO PEX</v>
          </cell>
          <cell r="C10887" t="str">
            <v xml:space="preserve">UN    </v>
          </cell>
          <cell r="D10887">
            <v>29.74</v>
          </cell>
        </row>
        <row r="10888">
          <cell r="A10888">
            <v>39291</v>
          </cell>
          <cell r="B10888" t="str">
            <v>TE, PLASTICO, DN 32 MM, PARA CONEXAO COM CRIMPAGEM EM TUBO PEX</v>
          </cell>
          <cell r="C10888" t="str">
            <v xml:space="preserve">UN    </v>
          </cell>
          <cell r="D10888">
            <v>44.53</v>
          </cell>
        </row>
        <row r="10889">
          <cell r="A10889">
            <v>20174</v>
          </cell>
          <cell r="B10889" t="str">
            <v>TE, PVC LEVE, CURTO, 90 GRAUS, 150 MM, PARA ESGOTO</v>
          </cell>
          <cell r="C10889" t="str">
            <v xml:space="preserve">UN    </v>
          </cell>
          <cell r="D10889">
            <v>22</v>
          </cell>
        </row>
        <row r="10890">
          <cell r="A10890">
            <v>41892</v>
          </cell>
          <cell r="B10890" t="str">
            <v>TE, PVC PBA, BBB, 90 GRAUS, DN 100 / DE 110 MM, PARA REDE  AGUA (NBR 10351)</v>
          </cell>
          <cell r="C10890" t="str">
            <v xml:space="preserve">UN    </v>
          </cell>
          <cell r="D10890">
            <v>91.87</v>
          </cell>
        </row>
        <row r="10891">
          <cell r="A10891">
            <v>7048</v>
          </cell>
          <cell r="B10891" t="str">
            <v>TE, PVC PBA, BBB, 90 GRAUS, DN 50 / DE 60 MM, PARA REDE AGUA (NBR 10351)</v>
          </cell>
          <cell r="C10891" t="str">
            <v xml:space="preserve">UN    </v>
          </cell>
          <cell r="D10891">
            <v>19.829999999999998</v>
          </cell>
        </row>
        <row r="10892">
          <cell r="A10892">
            <v>7088</v>
          </cell>
          <cell r="B10892" t="str">
            <v>TE, PVC PBA, BBB, 90 GRAUS, DN 75 / DE 85 MM, PARA REDE AGUA (NBR 10351)</v>
          </cell>
          <cell r="C10892" t="str">
            <v xml:space="preserve">UN    </v>
          </cell>
          <cell r="D10892">
            <v>43.36</v>
          </cell>
        </row>
        <row r="10893">
          <cell r="A10893">
            <v>20179</v>
          </cell>
          <cell r="B10893" t="str">
            <v>TE, PVC, SERIE R, 100 X 100 MM, PARA ESGOTO PREDIAL</v>
          </cell>
          <cell r="C10893" t="str">
            <v xml:space="preserve">UN    </v>
          </cell>
          <cell r="D10893">
            <v>29.62</v>
          </cell>
        </row>
        <row r="10894">
          <cell r="A10894">
            <v>20178</v>
          </cell>
          <cell r="B10894" t="str">
            <v>TE, PVC, SERIE R, 100 X 75 MM, PARA ESGOTO PREDIAL</v>
          </cell>
          <cell r="C10894" t="str">
            <v xml:space="preserve">UN    </v>
          </cell>
          <cell r="D10894">
            <v>26.17</v>
          </cell>
        </row>
        <row r="10895">
          <cell r="A10895">
            <v>20180</v>
          </cell>
          <cell r="B10895" t="str">
            <v>TE, PVC, SERIE R, 150 X 100 MM, PARA ESGOTO PREDIAL</v>
          </cell>
          <cell r="C10895" t="str">
            <v xml:space="preserve">UN    </v>
          </cell>
          <cell r="D10895">
            <v>48.1</v>
          </cell>
        </row>
        <row r="10896">
          <cell r="A10896">
            <v>20181</v>
          </cell>
          <cell r="B10896" t="str">
            <v>TE, PVC, SERIE R, 150 X 150 MM, PARA ESGOTO PREDIAL</v>
          </cell>
          <cell r="C10896" t="str">
            <v xml:space="preserve">UN    </v>
          </cell>
          <cell r="D10896">
            <v>71.36</v>
          </cell>
        </row>
        <row r="10897">
          <cell r="A10897">
            <v>20177</v>
          </cell>
          <cell r="B10897" t="str">
            <v>TE, PVC, SERIE R, 75 X 75 MM, PARA ESGOTO PREDIAL</v>
          </cell>
          <cell r="C10897" t="str">
            <v xml:space="preserve">UN    </v>
          </cell>
          <cell r="D10897">
            <v>17.149999999999999</v>
          </cell>
        </row>
        <row r="10898">
          <cell r="A10898">
            <v>7082</v>
          </cell>
          <cell r="B10898" t="str">
            <v>TE, PVC, 90 GRAUS, BBB, JE, DN 100 MM, PARA REDE COLETORA ESGOTO (NBR 10569)</v>
          </cell>
          <cell r="C10898" t="str">
            <v xml:space="preserve">UN    </v>
          </cell>
          <cell r="D10898">
            <v>26.11</v>
          </cell>
        </row>
        <row r="10899">
          <cell r="A10899">
            <v>42707</v>
          </cell>
          <cell r="B10899" t="str">
            <v>TE, PVC, 90 GRAUS, BBB, JE, DN 100 MM, PARA TUBO CORRUGADO E/OU LISO, REDE COLETORA ESGOTO (NBR 10569</v>
          </cell>
          <cell r="C10899" t="str">
            <v xml:space="preserve">UN    </v>
          </cell>
          <cell r="D10899">
            <v>70.92</v>
          </cell>
        </row>
        <row r="10900">
          <cell r="A10900">
            <v>7069</v>
          </cell>
          <cell r="B10900" t="str">
            <v>TE, PVC, 90 GRAUS, BBB, JE, DN 150 MM, PARA REDE COLETORA ESGOTO (NBR 10569)</v>
          </cell>
          <cell r="C10900" t="str">
            <v xml:space="preserve">UN    </v>
          </cell>
          <cell r="D10900">
            <v>57.96</v>
          </cell>
        </row>
        <row r="10901">
          <cell r="A10901">
            <v>42708</v>
          </cell>
          <cell r="B10901" t="str">
            <v>TE, PVC, 90 GRAUS, BBB, JE, DN 150 MM, PARA TUBO CORRUGADO E/OU LISO, REDE COLETORA ESGOTO (NBR 10569)</v>
          </cell>
          <cell r="C10901" t="str">
            <v xml:space="preserve">UN    </v>
          </cell>
          <cell r="D10901">
            <v>186.14</v>
          </cell>
        </row>
        <row r="10902">
          <cell r="A10902">
            <v>7070</v>
          </cell>
          <cell r="B10902" t="str">
            <v>TE, PVC, 90 GRAUS, BBB, JE, DN 200 MM, PARA REDE COLETORA ESGOTO (NBR 10569)</v>
          </cell>
          <cell r="C10902" t="str">
            <v xml:space="preserve">UN    </v>
          </cell>
          <cell r="D10902">
            <v>82.99</v>
          </cell>
        </row>
        <row r="10903">
          <cell r="A10903">
            <v>42709</v>
          </cell>
          <cell r="B10903" t="str">
            <v>TE, PVC, 90 GRAUS, BBB, JE, DN 200 MM, PARA TUBO CORRUGADO E/OU LISO, REDE COLETORA ESGOTO (NBR 10569)</v>
          </cell>
          <cell r="C10903" t="str">
            <v xml:space="preserve">UN    </v>
          </cell>
          <cell r="D10903">
            <v>278.39</v>
          </cell>
        </row>
        <row r="10904">
          <cell r="A10904">
            <v>42710</v>
          </cell>
          <cell r="B10904" t="str">
            <v>TE, PVC, 90 GRAUS, BBB, JE, DN 250 MM, PARA TUBO CORRUGADO E/OU LISO, REDE COLETORA ESGOTO (NBR 10569)</v>
          </cell>
          <cell r="C10904" t="str">
            <v xml:space="preserve">UN    </v>
          </cell>
          <cell r="D10904">
            <v>800.24</v>
          </cell>
        </row>
        <row r="10905">
          <cell r="A10905">
            <v>42716</v>
          </cell>
          <cell r="B10905" t="str">
            <v>TE, PVC, 90 GRAUS, BBB, JE, DN 300 MM, PARA TUBO CORRUGADO E/OU LISO, REDE COLETORA ESGOTO (NBR 10569)</v>
          </cell>
          <cell r="C10905" t="str">
            <v xml:space="preserve">UN    </v>
          </cell>
          <cell r="D10905">
            <v>996.04</v>
          </cell>
        </row>
        <row r="10906">
          <cell r="A10906">
            <v>20172</v>
          </cell>
          <cell r="B10906" t="str">
            <v>TE, PVC, 90 GRAUS, BBP, JE, DN 100 MM, PARA REDE COLETORA ESGOTO (NBR 10569)</v>
          </cell>
          <cell r="C10906" t="str">
            <v xml:space="preserve">UN    </v>
          </cell>
          <cell r="D10906">
            <v>19.149999999999999</v>
          </cell>
        </row>
        <row r="10907">
          <cell r="A10907">
            <v>40945</v>
          </cell>
          <cell r="B10907" t="str">
            <v>TECNICO DE EDIFICACOES</v>
          </cell>
          <cell r="C10907" t="str">
            <v xml:space="preserve">H     </v>
          </cell>
          <cell r="D10907">
            <v>45.62</v>
          </cell>
        </row>
        <row r="10908">
          <cell r="A10908">
            <v>40946</v>
          </cell>
          <cell r="B10908" t="str">
            <v>TECNICO DE EDIFICACOES (MENSALISTA)</v>
          </cell>
          <cell r="C10908" t="str">
            <v xml:space="preserve">MES   </v>
          </cell>
          <cell r="D10908">
            <v>5326.62</v>
          </cell>
        </row>
        <row r="10909">
          <cell r="A10909">
            <v>7153</v>
          </cell>
          <cell r="B10909" t="str">
            <v>TECNICO EM LABORATORIO E CAMPO DE CONSTRUCAO CIVIL</v>
          </cell>
          <cell r="C10909" t="str">
            <v xml:space="preserve">H     </v>
          </cell>
          <cell r="D10909">
            <v>26.38</v>
          </cell>
        </row>
        <row r="10910">
          <cell r="A10910">
            <v>41089</v>
          </cell>
          <cell r="B10910" t="str">
            <v>TECNICO EM LABORATORIO E CAMPO DE CONSTRUCAO CIVIL (MENSALISTA)</v>
          </cell>
          <cell r="C10910" t="str">
            <v xml:space="preserve">MES   </v>
          </cell>
          <cell r="D10910">
            <v>4668.7700000000004</v>
          </cell>
        </row>
        <row r="10911">
          <cell r="A10911">
            <v>40943</v>
          </cell>
          <cell r="B10911" t="str">
            <v>TECNICO EM SEGURANCA DO TRABALHO</v>
          </cell>
          <cell r="C10911" t="str">
            <v xml:space="preserve">H     </v>
          </cell>
          <cell r="D10911">
            <v>25.23</v>
          </cell>
        </row>
        <row r="10912">
          <cell r="A10912">
            <v>40944</v>
          </cell>
          <cell r="B10912" t="str">
            <v>TECNICO EM SEGURANCA DO TRABALHO (MENSALISTA)</v>
          </cell>
          <cell r="C10912" t="str">
            <v xml:space="preserve">MES   </v>
          </cell>
          <cell r="D10912">
            <v>4465.7700000000004</v>
          </cell>
        </row>
        <row r="10913">
          <cell r="A10913">
            <v>6175</v>
          </cell>
          <cell r="B10913" t="str">
            <v>TECNICO EM SONDAGEM</v>
          </cell>
          <cell r="C10913" t="str">
            <v xml:space="preserve">H     </v>
          </cell>
          <cell r="D10913">
            <v>24.67</v>
          </cell>
        </row>
        <row r="10914">
          <cell r="A10914">
            <v>41092</v>
          </cell>
          <cell r="B10914" t="str">
            <v>TECNICO EM SONDAGEM (MENSALISTA)</v>
          </cell>
          <cell r="C10914" t="str">
            <v xml:space="preserve">MES   </v>
          </cell>
          <cell r="D10914">
            <v>4367.29</v>
          </cell>
        </row>
        <row r="10915">
          <cell r="A10915">
            <v>37712</v>
          </cell>
          <cell r="B10915" t="str">
            <v>TELA ARAME GALVANIZADO REVESTIDO COM POLIMERO, MALHA HEXAGONAL DUPLA TORCAO, 8 X 10 CM (ZN/AL REVESTIDO COM POLIMERO), FIO *2,4* MM</v>
          </cell>
          <cell r="C10915" t="str">
            <v xml:space="preserve">M2    </v>
          </cell>
          <cell r="D10915">
            <v>34.19</v>
          </cell>
        </row>
        <row r="10916">
          <cell r="A10916">
            <v>34547</v>
          </cell>
          <cell r="B10916" t="str">
            <v>TELA DE ACO SOLDADA GALVANIZADA/ZINCADA PARA ALVENARIA, FIO  D = *1,20 A 1,70* MM, MALHA 15 X 15 MM, (C X L) *50 X 12* CM</v>
          </cell>
          <cell r="C10916" t="str">
            <v xml:space="preserve">M     </v>
          </cell>
          <cell r="D10916">
            <v>2.93</v>
          </cell>
        </row>
        <row r="10917">
          <cell r="A10917">
            <v>34548</v>
          </cell>
          <cell r="B10917" t="str">
            <v>TELA DE ACO SOLDADA GALVANIZADA/ZINCADA PARA ALVENARIA, FIO  D = *1,20 A 1,70* MM, MALHA 15 X 15 MM, (C X L) *50 X 17,5* CM</v>
          </cell>
          <cell r="C10917" t="str">
            <v xml:space="preserve">M     </v>
          </cell>
          <cell r="D10917">
            <v>2.86</v>
          </cell>
        </row>
        <row r="10918">
          <cell r="A10918">
            <v>37411</v>
          </cell>
          <cell r="B10918" t="str">
            <v>TELA DE ACO SOLDADA GALVANIZADA/ZINCADA PARA ALVENARIA, FIO  D = *1,24 MM, MALHA 25 X 25 MM</v>
          </cell>
          <cell r="C10918" t="str">
            <v xml:space="preserve">M2    </v>
          </cell>
          <cell r="D10918">
            <v>14.36</v>
          </cell>
        </row>
        <row r="10919">
          <cell r="A10919">
            <v>34558</v>
          </cell>
          <cell r="B10919" t="str">
            <v>TELA DE ACO SOLDADA GALVANIZADA/ZINCADA PARA ALVENARIA, FIO D = *1,20 A 1,70* MM, MALHA 15 X 15 MM, (C X L) *50 X 10,5* CM</v>
          </cell>
          <cell r="C10919" t="str">
            <v xml:space="preserve">M     </v>
          </cell>
          <cell r="D10919">
            <v>1.92</v>
          </cell>
        </row>
        <row r="10920">
          <cell r="A10920">
            <v>34550</v>
          </cell>
          <cell r="B10920" t="str">
            <v>TELA DE ACO SOLDADA GALVANIZADA/ZINCADA PARA ALVENARIA, FIO D = *1,20 A 1,70* MM, MALHA 15 X 15 MM, (C X L) *50 X 6* CM</v>
          </cell>
          <cell r="C10920" t="str">
            <v xml:space="preserve">M     </v>
          </cell>
          <cell r="D10920">
            <v>1.02</v>
          </cell>
        </row>
        <row r="10921">
          <cell r="A10921">
            <v>34557</v>
          </cell>
          <cell r="B10921" t="str">
            <v>TELA DE ACO SOLDADA GALVANIZADA/ZINCADA PARA ALVENARIA, FIO D = *1,20 A 1,70* MM, MALHA 15 X 15 MM, (C X L) *50 X 7,5* CM</v>
          </cell>
          <cell r="C10921" t="str">
            <v xml:space="preserve">M     </v>
          </cell>
          <cell r="D10921">
            <v>1.8</v>
          </cell>
        </row>
        <row r="10922">
          <cell r="A10922">
            <v>7155</v>
          </cell>
          <cell r="B10922" t="str">
            <v>TELA DE ACO SOLDADA NERVURADA CA-60, Q-138, (2,20 KG/M2), DIAMETRO DO FIO = 4,2 MM, LARGURA =  2,45 X 120 M DE COMPRIMENTO, ESPACAMENTO DA MALHA = 10  X 10 CM</v>
          </cell>
          <cell r="C10922" t="str">
            <v xml:space="preserve">M2    </v>
          </cell>
          <cell r="D10922">
            <v>16.55</v>
          </cell>
        </row>
        <row r="10923">
          <cell r="A10923">
            <v>7154</v>
          </cell>
          <cell r="B10923" t="str">
            <v>TELA DE ACO SOLDADA NERVURADA CA-60, Q-138, (2,20 KG/M2), DIAMETRO DO FIO = 4,2 MM, LARGURA =  2,45 X 120 M DE COMPRIMENTO, ESPACAMENTO DA MALHA = 10 X 10 CM</v>
          </cell>
          <cell r="C10923" t="str">
            <v xml:space="preserve">KG    </v>
          </cell>
          <cell r="D10923">
            <v>7.45</v>
          </cell>
        </row>
        <row r="10924">
          <cell r="A10924">
            <v>10915</v>
          </cell>
          <cell r="B10924" t="str">
            <v>TELA DE ACO SOLDADA NERVURADA CA-60, Q-61, (0,97 KG/M2), DIAMETRO DO FIO = 3,4 MM, LARGURA =  2,45 X 120 M DE COMPRIMENTO, ESPACAMENTO DA MALHA = 15  X 15 CM</v>
          </cell>
          <cell r="C10924" t="str">
            <v xml:space="preserve">KG    </v>
          </cell>
          <cell r="D10924">
            <v>7.73</v>
          </cell>
        </row>
        <row r="10925">
          <cell r="A10925">
            <v>10917</v>
          </cell>
          <cell r="B10925" t="str">
            <v>TELA DE ACO SOLDADA NERVURADA CA-60, Q-61, (0,97 KG/M2), DIAMETRO DO FIO = 3,4 MM, LARGURA =  2,45 X 120 M DE COMPRIMENTO, ESPACAMENTO DA MALHA = 15 X 15 CM</v>
          </cell>
          <cell r="C10925" t="str">
            <v xml:space="preserve">M2    </v>
          </cell>
          <cell r="D10925">
            <v>7.51</v>
          </cell>
        </row>
        <row r="10926">
          <cell r="A10926">
            <v>21141</v>
          </cell>
          <cell r="B10926" t="str">
            <v>TELA DE ACO SOLDADA NERVURADA CA-60, Q-92, (1,48 KG/M2), DIAMETRO DO FIO = 4,2 MM, LARGURA =  2,45 X 60 M DE COMPRIMENTO, ESPACAMENTO DA MALHA = 15  X 15 CM</v>
          </cell>
          <cell r="C10926" t="str">
            <v xml:space="preserve">M2    </v>
          </cell>
          <cell r="D10926">
            <v>11.12</v>
          </cell>
        </row>
        <row r="10927">
          <cell r="A10927">
            <v>10916</v>
          </cell>
          <cell r="B10927" t="str">
            <v>TELA DE ACO SOLDADA NERVURADA CA-60, Q-92, (1,48 KG/M2), DIAMETRO DO FIO = 4,2 MM, LARGURA =  2,45 X 60 M DE COMPRIMENTO, ESPACAMENTO DA MALHA = 15 X 15 CM</v>
          </cell>
          <cell r="C10927" t="str">
            <v xml:space="preserve">KG    </v>
          </cell>
          <cell r="D10927">
            <v>7.51</v>
          </cell>
        </row>
        <row r="10928">
          <cell r="A10928">
            <v>39508</v>
          </cell>
          <cell r="B10928" t="str">
            <v>TELA DE ACO SOLDADA NERVURADA, CA-60, L-159, (1,69 KG/M2), DIAMETRO DO FIO = 4,5 MM, LARGURA =  2,45 M, ESPACAMENTO DA MALHA = 30 X 10 CM</v>
          </cell>
          <cell r="C10928" t="str">
            <v xml:space="preserve">M2    </v>
          </cell>
          <cell r="D10928">
            <v>13.21</v>
          </cell>
        </row>
        <row r="10929">
          <cell r="A10929">
            <v>39507</v>
          </cell>
          <cell r="B10929" t="str">
            <v>TELA DE ACO SOLDADA NERVURADA, CA-60, Q-113, (1,8 KG/M2), DIAMETRO DO FIO = 3,8 MM, LARGURA =  2,45 M, ESPACAMENTO DA MALHA = 10 X 10 CM</v>
          </cell>
          <cell r="C10929" t="str">
            <v xml:space="preserve">M2    </v>
          </cell>
          <cell r="D10929">
            <v>12.94</v>
          </cell>
        </row>
        <row r="10930">
          <cell r="A10930">
            <v>7156</v>
          </cell>
          <cell r="B10930" t="str">
            <v>TELA DE ACO SOLDADA NERVURADA, CA-60, Q-196, (3,11 KG/M2), DIAMETRO DO FIO = 5,0 MM, LARGURA =  2,45 M, ESPACAMENTO DA MALHA = 10 X 10 CM</v>
          </cell>
          <cell r="C10930" t="str">
            <v xml:space="preserve">M2    </v>
          </cell>
          <cell r="D10930">
            <v>22.37</v>
          </cell>
        </row>
        <row r="10931">
          <cell r="A10931">
            <v>39509</v>
          </cell>
          <cell r="B10931" t="str">
            <v>TELA DE ACO SOLDADA NERVURADA, CA-60, T-196, (2,11 KG/M2), DIAMETRO DO FIO = 5,0 MM, LARGURA =  2,45 M, ESPACAMENTO DA MALHA = 30 X 10 CM</v>
          </cell>
          <cell r="C10931" t="str">
            <v xml:space="preserve">M2    </v>
          </cell>
          <cell r="D10931">
            <v>10.42</v>
          </cell>
        </row>
        <row r="10932">
          <cell r="A10932">
            <v>25988</v>
          </cell>
          <cell r="B10932" t="str">
            <v>TELA DE ANIAGEM (JUTA)</v>
          </cell>
          <cell r="C10932" t="str">
            <v xml:space="preserve">M2    </v>
          </cell>
          <cell r="D10932">
            <v>8.98</v>
          </cell>
        </row>
        <row r="10933">
          <cell r="A10933">
            <v>10928</v>
          </cell>
          <cell r="B10933" t="str">
            <v>TELA DE ARAME GALV QUADRANGULAR / LOSANGULAR,  FIO 2,11 MM (14  BWG), MALHA  8 X 8 CM, H = 2 M</v>
          </cell>
          <cell r="C10933" t="str">
            <v xml:space="preserve">M2    </v>
          </cell>
          <cell r="D10933">
            <v>10.69</v>
          </cell>
        </row>
        <row r="10934">
          <cell r="A10934">
            <v>7167</v>
          </cell>
          <cell r="B10934" t="str">
            <v>TELA DE ARAME GALV QUADRANGULAR / LOSANGULAR,  FIO 2,11 MM (14 BWG), MALHA  5 X 5 CM, H = 2 M</v>
          </cell>
          <cell r="C10934" t="str">
            <v xml:space="preserve">M2    </v>
          </cell>
          <cell r="D10934">
            <v>14.6</v>
          </cell>
        </row>
        <row r="10935">
          <cell r="A10935">
            <v>10933</v>
          </cell>
          <cell r="B10935" t="str">
            <v>TELA DE ARAME GALV QUADRANGULAR / LOSANGULAR,  FIO 2,77 MM (12  BWG), MALHA  10 X 10 CM, H = 2 M</v>
          </cell>
          <cell r="C10935" t="str">
            <v xml:space="preserve">M2    </v>
          </cell>
          <cell r="D10935">
            <v>13.05</v>
          </cell>
        </row>
        <row r="10936">
          <cell r="A10936">
            <v>10927</v>
          </cell>
          <cell r="B10936" t="str">
            <v>TELA DE ARAME GALV QUADRANGULAR / LOSANGULAR,  FIO 2,77 MM (12  BWG), MALHA  8 X 8 CM, H = 2 M</v>
          </cell>
          <cell r="C10936" t="str">
            <v xml:space="preserve">M2    </v>
          </cell>
          <cell r="D10936">
            <v>15.76</v>
          </cell>
        </row>
        <row r="10937">
          <cell r="A10937">
            <v>7158</v>
          </cell>
          <cell r="B10937" t="str">
            <v>TELA DE ARAME GALV QUADRANGULAR / LOSANGULAR,  FIO 2,77 MM (12 BWG), MALHA  5 X 5 CM, H = 2 M</v>
          </cell>
          <cell r="C10937" t="str">
            <v xml:space="preserve">M2    </v>
          </cell>
          <cell r="D10937">
            <v>22</v>
          </cell>
        </row>
        <row r="10938">
          <cell r="A10938">
            <v>7162</v>
          </cell>
          <cell r="B10938" t="str">
            <v>TELA DE ARAME GALV QUADRANGULAR / LOSANGULAR,  FIO 3,4 MM (10  BWG), MALHA  5 X 5 CM, H = 2 M</v>
          </cell>
          <cell r="C10938" t="str">
            <v xml:space="preserve">M2    </v>
          </cell>
          <cell r="D10938">
            <v>33.08</v>
          </cell>
        </row>
        <row r="10939">
          <cell r="A10939">
            <v>10932</v>
          </cell>
          <cell r="B10939" t="str">
            <v>TELA DE ARAME GALV QUADRANGULAR / LOSANGULAR,  FIO 4,19 MM (8 BWG), MALHA  5 X 5 CM, H = 2 M</v>
          </cell>
          <cell r="C10939" t="str">
            <v xml:space="preserve">M2    </v>
          </cell>
          <cell r="D10939">
            <v>58.57</v>
          </cell>
        </row>
        <row r="10940">
          <cell r="A10940">
            <v>40706</v>
          </cell>
          <cell r="B10940" t="str">
            <v>TELA DE ARAME GALV REVESTIDO EM PVC, QUADRANGULAR / LOSANGULAR,  FIO 1,24 MM (18 BWG), BITOLA = *1,9* MM, MALHA  1,9 X 1,9  CM, H = 2 M</v>
          </cell>
          <cell r="C10940" t="str">
            <v xml:space="preserve">M2    </v>
          </cell>
          <cell r="D10940">
            <v>35.119999999999997</v>
          </cell>
        </row>
        <row r="10941">
          <cell r="A10941">
            <v>10937</v>
          </cell>
          <cell r="B10941" t="str">
            <v>TELA DE ARAME GALV REVESTIDO EM PVC, QUADRANGULAR / LOSANGULAR,  FIO 2,11 MM (14 BWG), BITOLA FINAL = *2,8* MM, MALHA  *8 X 8* CM, H = 2 M</v>
          </cell>
          <cell r="C10941" t="str">
            <v xml:space="preserve">M2    </v>
          </cell>
          <cell r="D10941">
            <v>23.02</v>
          </cell>
        </row>
        <row r="10942">
          <cell r="A10942">
            <v>10935</v>
          </cell>
          <cell r="B10942" t="str">
            <v>TELA DE ARAME GALV REVESTIDO EM PVC, QUADRANGULAR / LOSANGULAR,  FIO 2,77 MM (12 BWG), BITOLA FINAL = *3,8* MM, MALHA  7,5 X 7,5 CM, H = 2 M</v>
          </cell>
          <cell r="C10942" t="str">
            <v xml:space="preserve">M2    </v>
          </cell>
          <cell r="D10942">
            <v>30.32</v>
          </cell>
        </row>
        <row r="10943">
          <cell r="A10943">
            <v>40707</v>
          </cell>
          <cell r="B10943" t="str">
            <v>TELA DE ARAME GALV REVESTIDO EM PVC, QUADRANGULAR/LOSANGULAR, FIO 2,77 MM (12 BWG), MALHA 3 X 3 CM, H = 2 M</v>
          </cell>
          <cell r="C10943" t="str">
            <v xml:space="preserve">M2    </v>
          </cell>
          <cell r="D10943">
            <v>69.8</v>
          </cell>
        </row>
        <row r="10944">
          <cell r="A10944">
            <v>10931</v>
          </cell>
          <cell r="B10944" t="str">
            <v>TELA DE ARAME GALV, HEXAGONAL,  FIO 0,56 MM (24  BWG), MALHA  1/2", H = 1 M</v>
          </cell>
          <cell r="C10944" t="str">
            <v xml:space="preserve">M2    </v>
          </cell>
          <cell r="D10944">
            <v>9.76</v>
          </cell>
        </row>
        <row r="10945">
          <cell r="A10945">
            <v>7164</v>
          </cell>
          <cell r="B10945" t="str">
            <v>TELA DE ARAME ONDULADA, FIO *2,77* MM (12 BWG), MALHA 5 X 5 CM, H = 2 M</v>
          </cell>
          <cell r="C10945" t="str">
            <v xml:space="preserve">M2    </v>
          </cell>
          <cell r="D10945">
            <v>27.33</v>
          </cell>
        </row>
        <row r="10946">
          <cell r="A10946">
            <v>36887</v>
          </cell>
          <cell r="B10946" t="str">
            <v>TELA DE FIBRA DE VIDRO, ACABAMENTO ANTI-ALCALINO, MALHA 10 X 10 MM</v>
          </cell>
          <cell r="C10946" t="str">
            <v xml:space="preserve">M2    </v>
          </cell>
          <cell r="D10946">
            <v>13.01</v>
          </cell>
        </row>
        <row r="10947">
          <cell r="A10947">
            <v>34630</v>
          </cell>
          <cell r="B10947" t="str">
            <v>TELA EM MALHA HEXAGONAL DE DUPLA TORCAO 8 X 10 CM (ZN/AL REVESTIDO COM POLIMERO), FIO 2,7 MM, COM GEOMANTA OU BIOMANTA, DIMENSOES 4,0 X 2,0 X 0,6 M, COM INCLINACAO DE 70 GRAUS, PARA SOLO REFORCADO</v>
          </cell>
          <cell r="C10947" t="str">
            <v xml:space="preserve">UN    </v>
          </cell>
          <cell r="D10947">
            <v>555.69000000000005</v>
          </cell>
        </row>
        <row r="10948">
          <cell r="A10948">
            <v>7161</v>
          </cell>
          <cell r="B10948" t="str">
            <v>TELA EM METAL PARA ESTUQUE (DEPLOYE)</v>
          </cell>
          <cell r="C10948" t="str">
            <v xml:space="preserve">M2    </v>
          </cell>
          <cell r="D10948">
            <v>4.1399999999999997</v>
          </cell>
        </row>
        <row r="10949">
          <cell r="A10949">
            <v>7170</v>
          </cell>
          <cell r="B10949" t="str">
            <v>TELA FACHADEIRA EM POLIETILENO, ROLO DE 3 X 100 M (L X C), COR BRANCA, SEM LOGOMARCA - PARA PROTECAO DE OBRAS</v>
          </cell>
          <cell r="C10949" t="str">
            <v xml:space="preserve">M2    </v>
          </cell>
          <cell r="D10949">
            <v>1.85</v>
          </cell>
        </row>
        <row r="10950">
          <cell r="A10950">
            <v>37524</v>
          </cell>
          <cell r="B10950" t="str">
            <v>TELA PLASTICA LARANJA, TIPO TAPUME PARA SINALIZACAO, MALHA RETANGULAR, ROLO 1.20 X 50 M (L X C)</v>
          </cell>
          <cell r="C10950" t="str">
            <v xml:space="preserve">M     </v>
          </cell>
          <cell r="D10950">
            <v>1.77</v>
          </cell>
        </row>
        <row r="10951">
          <cell r="A10951">
            <v>37525</v>
          </cell>
          <cell r="B10951" t="str">
            <v>TELA PLASTICA TECIDA LISTRADA BRANCA E LARANJA, TIPO GUARDA CORPO, EM POLIETILENO MONOFILADO, ROLO 1,20 X 50 M (L X C)</v>
          </cell>
          <cell r="C10951" t="str">
            <v xml:space="preserve">M     </v>
          </cell>
          <cell r="D10951">
            <v>2.11</v>
          </cell>
        </row>
        <row r="10952">
          <cell r="A10952">
            <v>10920</v>
          </cell>
          <cell r="B10952" t="str">
            <v>TELA SOLDADA ARAME GALVANIZADO 12 BWG (2,77MM), MALHA 15 X 5 CM</v>
          </cell>
          <cell r="C10952" t="str">
            <v xml:space="preserve">M2    </v>
          </cell>
          <cell r="D10952">
            <v>14.91</v>
          </cell>
        </row>
        <row r="10953">
          <cell r="A10953">
            <v>7238</v>
          </cell>
          <cell r="B10953" t="str">
            <v>TELHA ALUMINIO ONDULADA, ALTURA = *18* MM, E = 0,5 MM</v>
          </cell>
          <cell r="C10953" t="str">
            <v xml:space="preserve">M2    </v>
          </cell>
          <cell r="D10953">
            <v>36.450000000000003</v>
          </cell>
        </row>
        <row r="10954">
          <cell r="A10954">
            <v>7239</v>
          </cell>
          <cell r="B10954" t="str">
            <v>TELHA ALUMINIO ONDULADA, ALTURA = *18* MM, E = 0,6 MM</v>
          </cell>
          <cell r="C10954" t="str">
            <v xml:space="preserve">M2    </v>
          </cell>
          <cell r="D10954">
            <v>45.32</v>
          </cell>
        </row>
        <row r="10955">
          <cell r="A10955">
            <v>7240</v>
          </cell>
          <cell r="B10955" t="str">
            <v>TELHA ALUMINIO ONDULADA, ALTURA = *18* MM, E = 0,7 MM</v>
          </cell>
          <cell r="C10955" t="str">
            <v xml:space="preserve">M2    </v>
          </cell>
          <cell r="D10955">
            <v>52.04</v>
          </cell>
        </row>
        <row r="10956">
          <cell r="A10956">
            <v>36789</v>
          </cell>
          <cell r="B10956" t="str">
            <v>TELHA CERAMICA TIPO AMERICANA, COMPRIMENTO DE *45* CM, RENDIMENTO DE *12* TELHAS/M2</v>
          </cell>
          <cell r="C10956" t="str">
            <v xml:space="preserve">UN    </v>
          </cell>
          <cell r="D10956">
            <v>1.43</v>
          </cell>
        </row>
        <row r="10957">
          <cell r="A10957">
            <v>25007</v>
          </cell>
          <cell r="B10957" t="str">
            <v>TELHA DE ACO ZINCADO ONDULADA, A = *17* MM, E = 0,5 MM, SEM PINTURA</v>
          </cell>
          <cell r="C10957" t="str">
            <v xml:space="preserve">M2    </v>
          </cell>
          <cell r="D10957">
            <v>26.25</v>
          </cell>
        </row>
        <row r="10958">
          <cell r="A10958">
            <v>14171</v>
          </cell>
          <cell r="B10958" t="str">
            <v>TELHA DE ACO ZINCADO TRAPEZOIDAL AUTOPORTANTE, A = 120 MM, E = 0,95 MM, COM PINTURA ELETROSTATICA BRANCA EM 1 FACE</v>
          </cell>
          <cell r="C10958" t="str">
            <v xml:space="preserve">M2    </v>
          </cell>
          <cell r="D10958">
            <v>70.180000000000007</v>
          </cell>
        </row>
        <row r="10959">
          <cell r="A10959">
            <v>14170</v>
          </cell>
          <cell r="B10959" t="str">
            <v>TELHA DE ACO ZINCADO TRAPEZOIDAL AUTOPORTANTE, A = 120 MM, E = 0,95 MM, SEM PINTURA</v>
          </cell>
          <cell r="C10959" t="str">
            <v xml:space="preserve">M2    </v>
          </cell>
          <cell r="D10959">
            <v>62.01</v>
          </cell>
        </row>
        <row r="10960">
          <cell r="A10960">
            <v>14173</v>
          </cell>
          <cell r="B10960" t="str">
            <v>TELHA DE ACO ZINCADO TRAPEZOIDAL AUTOPORTANTE, A = 259 MM, E = 0,95 MM, COM PINTURA ELETROSTATICA BRANCA EM 1 FACE</v>
          </cell>
          <cell r="C10960" t="str">
            <v xml:space="preserve">M2    </v>
          </cell>
          <cell r="D10960">
            <v>81.760000000000005</v>
          </cell>
        </row>
        <row r="10961">
          <cell r="A10961">
            <v>14172</v>
          </cell>
          <cell r="B10961" t="str">
            <v>TELHA DE ACO ZINCADO TRAPEZOIDAL AUTOPORTANTE, A = 259 MM, E = 0,95 MM, SEM PINTURA</v>
          </cell>
          <cell r="C10961" t="str">
            <v xml:space="preserve">M2    </v>
          </cell>
          <cell r="D10961">
            <v>66.180000000000007</v>
          </cell>
        </row>
        <row r="10962">
          <cell r="A10962">
            <v>7243</v>
          </cell>
          <cell r="B10962" t="str">
            <v>TELHA DE ACO ZINCADO TRAPEZOIDAL, A = *40* MM, E = 0,5 MM, SEM PINTURA</v>
          </cell>
          <cell r="C10962" t="str">
            <v xml:space="preserve">M2    </v>
          </cell>
          <cell r="D10962">
            <v>25.96</v>
          </cell>
        </row>
        <row r="10963">
          <cell r="A10963">
            <v>11067</v>
          </cell>
          <cell r="B10963" t="str">
            <v>TELHA DE ALUMINIO TRAPEZOIDAL, ALTURA = 38 MM, E = 0,5 MM (LARGURA = 1056 MM E COMPRIMENTO = 5000 MM)</v>
          </cell>
          <cell r="C10963" t="str">
            <v xml:space="preserve">UN    </v>
          </cell>
          <cell r="D10963">
            <v>181.32</v>
          </cell>
        </row>
        <row r="10964">
          <cell r="A10964">
            <v>11068</v>
          </cell>
          <cell r="B10964" t="str">
            <v>TELHA DE ALUMINIO TRAPEZOIDAL, ALTURA = 38 MM, E = 0,7 MM (LARGURA = 1056 MM E COMPRIMENTO = 5000 MM)</v>
          </cell>
          <cell r="C10964" t="str">
            <v xml:space="preserve">UN    </v>
          </cell>
          <cell r="D10964">
            <v>256.08999999999997</v>
          </cell>
        </row>
        <row r="10965">
          <cell r="A10965">
            <v>7173</v>
          </cell>
          <cell r="B10965" t="str">
            <v>TELHA DE BARRO / CERAMICA, NAO ESMALTADA, TIPO COLONIAL, CANAL, PLAN, PAULISTA, COMPRIMENTO DE *44 A 50* CM, RENDIMENTO DE COBERTURA DE *26* TELHAS/M2</v>
          </cell>
          <cell r="C10965" t="str">
            <v xml:space="preserve">MIL   </v>
          </cell>
          <cell r="D10965">
            <v>925</v>
          </cell>
        </row>
        <row r="10966">
          <cell r="A10966">
            <v>7175</v>
          </cell>
          <cell r="B10966" t="str">
            <v>TELHA DE BARRO / CERAMICA, TIPO ROMANA, AMERICANA, PORTUGUESA, FRANCESA, COMPRIMENTO DE *41* CM,  RENDIMENTO DE *16* TELHAS/M2</v>
          </cell>
          <cell r="C10966" t="str">
            <v xml:space="preserve">UN    </v>
          </cell>
          <cell r="D10966">
            <v>1.04</v>
          </cell>
        </row>
        <row r="10967">
          <cell r="A10967">
            <v>40865</v>
          </cell>
          <cell r="B10967" t="str">
            <v>TELHA DE CONCRETO TIPO CLASSICA, COR CINZA, COMPRIMENTO DE *42* CM, RENDIMENTO DE *10* TELHAS/M2 (COLETADO CAIXA)</v>
          </cell>
          <cell r="C10967" t="str">
            <v xml:space="preserve">UN    </v>
          </cell>
          <cell r="D10967">
            <v>1.35</v>
          </cell>
        </row>
        <row r="10968">
          <cell r="A10968">
            <v>7184</v>
          </cell>
          <cell r="B10968" t="str">
            <v>TELHA DE FIBRA DE VIDRO ONDULADA INCOLOR, E = 0,6 MM, DE *0,50 X 2,44* M</v>
          </cell>
          <cell r="C10968" t="str">
            <v xml:space="preserve">M2    </v>
          </cell>
          <cell r="D10968">
            <v>27.87</v>
          </cell>
        </row>
        <row r="10969">
          <cell r="A10969">
            <v>34458</v>
          </cell>
          <cell r="B10969" t="str">
            <v>TELHA DE FIBROCIMENTO E = 6 MM, DE 3,00 X 1,06 M (SEM AMIANTO)</v>
          </cell>
          <cell r="C10969" t="str">
            <v xml:space="preserve">UN    </v>
          </cell>
          <cell r="D10969">
            <v>92.38</v>
          </cell>
        </row>
        <row r="10970">
          <cell r="A10970">
            <v>34464</v>
          </cell>
          <cell r="B10970" t="str">
            <v>TELHA DE FIBROCIMENTO E = 6 MM, DE 4,10 X 1,06 M (SEM AMIANTO)</v>
          </cell>
          <cell r="C10970" t="str">
            <v xml:space="preserve">UN    </v>
          </cell>
          <cell r="D10970">
            <v>123.94</v>
          </cell>
        </row>
        <row r="10971">
          <cell r="A10971">
            <v>34468</v>
          </cell>
          <cell r="B10971" t="str">
            <v>TELHA DE FIBROCIMENTO E = 6 MM, DE 4,60 X 1,06 M (SEM AMIANTO)</v>
          </cell>
          <cell r="C10971" t="str">
            <v xml:space="preserve">UN    </v>
          </cell>
          <cell r="D10971">
            <v>143.04</v>
          </cell>
        </row>
        <row r="10972">
          <cell r="A10972">
            <v>34473</v>
          </cell>
          <cell r="B10972" t="str">
            <v>TELHA DE FIBROCIMENTO E = 8 MM, DE 3,00 X 1,06 M (SEM AMIANTO)</v>
          </cell>
          <cell r="C10972" t="str">
            <v xml:space="preserve">UN    </v>
          </cell>
          <cell r="D10972">
            <v>116.98</v>
          </cell>
        </row>
        <row r="10973">
          <cell r="A10973">
            <v>34480</v>
          </cell>
          <cell r="B10973" t="str">
            <v>TELHA DE FIBROCIMENTO E = 8 MM, DE 4,10 X 1,06 M (SEM AMIANTO)</v>
          </cell>
          <cell r="C10973" t="str">
            <v xml:space="preserve">UN    </v>
          </cell>
          <cell r="D10973">
            <v>159.53</v>
          </cell>
        </row>
        <row r="10974">
          <cell r="A10974">
            <v>34486</v>
          </cell>
          <cell r="B10974" t="str">
            <v>TELHA DE FIBROCIMENTO E = 8 MM, DE 4,60 X 1,06 M (SEM AMIANTO)</v>
          </cell>
          <cell r="C10974" t="str">
            <v xml:space="preserve">UN    </v>
          </cell>
          <cell r="D10974">
            <v>178.67</v>
          </cell>
        </row>
        <row r="10975">
          <cell r="A10975">
            <v>7202</v>
          </cell>
          <cell r="B10975" t="str">
            <v>TELHA DE FIBROCIMENTO E= 8 MM, DE *3,70 X 1,06* M (SEM AMIANTO)</v>
          </cell>
          <cell r="C10975" t="str">
            <v xml:space="preserve">M2    </v>
          </cell>
          <cell r="D10975">
            <v>36.61</v>
          </cell>
        </row>
        <row r="10976">
          <cell r="A10976">
            <v>7190</v>
          </cell>
          <cell r="B10976" t="str">
            <v>TELHA DE FIBROCIMENTO ONDULADA E = 4 MM, DE 1,22 X 0,50 M (SEM AMIANTO)</v>
          </cell>
          <cell r="C10976" t="str">
            <v xml:space="preserve">UN    </v>
          </cell>
          <cell r="D10976">
            <v>6.28</v>
          </cell>
        </row>
        <row r="10977">
          <cell r="A10977">
            <v>34417</v>
          </cell>
          <cell r="B10977" t="str">
            <v>TELHA DE FIBROCIMENTO ONDULADA E = 4 MM, DE 2,13 X 0,50 M (SEM AMIANTO)</v>
          </cell>
          <cell r="C10977" t="str">
            <v xml:space="preserve">UN    </v>
          </cell>
          <cell r="D10977">
            <v>10.92</v>
          </cell>
        </row>
        <row r="10978">
          <cell r="A10978">
            <v>7191</v>
          </cell>
          <cell r="B10978" t="str">
            <v>TELHA DE FIBROCIMENTO ONDULADA E = 4 MM, DE 2,44 X 0,50 M (SEM AMIANTO)</v>
          </cell>
          <cell r="C10978" t="str">
            <v xml:space="preserve">UN    </v>
          </cell>
          <cell r="D10978">
            <v>12.65</v>
          </cell>
        </row>
        <row r="10979">
          <cell r="A10979">
            <v>7213</v>
          </cell>
          <cell r="B10979" t="str">
            <v>TELHA DE FIBROCIMENTO ONDULADA E = 4 MM, DE 2,44 X 0,50 M (SEM AMIANTO)</v>
          </cell>
          <cell r="C10979" t="str">
            <v xml:space="preserve">M2    </v>
          </cell>
          <cell r="D10979">
            <v>10.37</v>
          </cell>
        </row>
        <row r="10980">
          <cell r="A10980">
            <v>7195</v>
          </cell>
          <cell r="B10980" t="str">
            <v>TELHA DE FIBROCIMENTO ONDULADA E = 6 MM, DE 1,53 X 1,10 M (SEM AMIANTO)</v>
          </cell>
          <cell r="C10980" t="str">
            <v xml:space="preserve">UN    </v>
          </cell>
          <cell r="D10980">
            <v>30.15</v>
          </cell>
        </row>
        <row r="10981">
          <cell r="A10981">
            <v>7186</v>
          </cell>
          <cell r="B10981" t="str">
            <v>TELHA DE FIBROCIMENTO ONDULADA E = 6 MM, DE 1,83 X 1,10 M (SEM AMIANTO)</v>
          </cell>
          <cell r="C10981" t="str">
            <v xml:space="preserve">UN    </v>
          </cell>
          <cell r="D10981">
            <v>36.07</v>
          </cell>
        </row>
        <row r="10982">
          <cell r="A10982">
            <v>7194</v>
          </cell>
          <cell r="B10982" t="str">
            <v>TELHA DE FIBROCIMENTO ONDULADA E = 6 MM, DE 2,44 X 1,10 M (SEM AMIANTO)</v>
          </cell>
          <cell r="C10982" t="str">
            <v xml:space="preserve">M2    </v>
          </cell>
          <cell r="D10982">
            <v>17.88</v>
          </cell>
        </row>
        <row r="10983">
          <cell r="A10983">
            <v>7207</v>
          </cell>
          <cell r="B10983" t="str">
            <v>TELHA DE FIBROCIMENTO ONDULADA E = 6 MM, DE 2,44 X 1,10 M (SEM AMIANTO)</v>
          </cell>
          <cell r="C10983" t="str">
            <v xml:space="preserve">UN    </v>
          </cell>
          <cell r="D10983">
            <v>48.01</v>
          </cell>
        </row>
        <row r="10984">
          <cell r="A10984">
            <v>7197</v>
          </cell>
          <cell r="B10984" t="str">
            <v>TELHA DE FIBROCIMENTO ONDULADA E = 6 MM, DE 3,66 X 1,10 M (SEM AMIANTO)</v>
          </cell>
          <cell r="C10984" t="str">
            <v xml:space="preserve">UN    </v>
          </cell>
          <cell r="D10984">
            <v>72.12</v>
          </cell>
        </row>
        <row r="10985">
          <cell r="A10985">
            <v>7192</v>
          </cell>
          <cell r="B10985" t="str">
            <v>TELHA DE FIBROCIMENTO ONDULADA E = 8 MM, DE 1,53 X 1,10 M (SEM AMIANTO)</v>
          </cell>
          <cell r="C10985" t="str">
            <v xml:space="preserve">UN    </v>
          </cell>
          <cell r="D10985">
            <v>39.67</v>
          </cell>
        </row>
        <row r="10986">
          <cell r="A10986">
            <v>7193</v>
          </cell>
          <cell r="B10986" t="str">
            <v>TELHA DE FIBROCIMENTO ONDULADA E = 8 MM, DE 1,83 X 1,10 M (SEM AMIANTO)</v>
          </cell>
          <cell r="C10986" t="str">
            <v xml:space="preserve">UN    </v>
          </cell>
          <cell r="D10986">
            <v>47.35</v>
          </cell>
        </row>
        <row r="10987">
          <cell r="A10987">
            <v>7189</v>
          </cell>
          <cell r="B10987" t="str">
            <v>TELHA DE FIBROCIMENTO ONDULADA E = 8 MM, DE 2,44 X 1,10 M (SEM AMIANTO)</v>
          </cell>
          <cell r="C10987" t="str">
            <v xml:space="preserve">UN    </v>
          </cell>
          <cell r="D10987">
            <v>66.510000000000005</v>
          </cell>
        </row>
        <row r="10988">
          <cell r="A10988">
            <v>7198</v>
          </cell>
          <cell r="B10988" t="str">
            <v>TELHA DE FIBROCIMENTO ONDULADA E = 8 MM, DE 3,66 X 1,10 M (SEM AMIANTO)</v>
          </cell>
          <cell r="C10988" t="str">
            <v xml:space="preserve">M2    </v>
          </cell>
          <cell r="D10988">
            <v>24.76</v>
          </cell>
        </row>
        <row r="10989">
          <cell r="A10989">
            <v>34402</v>
          </cell>
          <cell r="B10989" t="str">
            <v>TELHA DE FIBROCIMENTO ONDULADA E = 8 MM, DE 3,66 X 1,10 M (SEM AMIANTO)</v>
          </cell>
          <cell r="C10989" t="str">
            <v xml:space="preserve">UN    </v>
          </cell>
          <cell r="D10989">
            <v>99.69</v>
          </cell>
        </row>
        <row r="10990">
          <cell r="A10990">
            <v>7245</v>
          </cell>
          <cell r="B10990" t="str">
            <v>TELHA DE VIDRO TIPO FRANCESA, *39 X 23* CM</v>
          </cell>
          <cell r="C10990" t="str">
            <v xml:space="preserve">UN    </v>
          </cell>
          <cell r="D10990">
            <v>27.9</v>
          </cell>
        </row>
        <row r="10991">
          <cell r="A10991">
            <v>34425</v>
          </cell>
          <cell r="B10991" t="str">
            <v>TELHA ESTRUTURAL DE FIBROCIMENTO 1 ABA, DE 0,52 X 2,00 M (SEM AMIANTO)</v>
          </cell>
          <cell r="C10991" t="str">
            <v xml:space="preserve">UN    </v>
          </cell>
          <cell r="D10991">
            <v>61.64</v>
          </cell>
        </row>
        <row r="10992">
          <cell r="A10992">
            <v>7223</v>
          </cell>
          <cell r="B10992" t="str">
            <v>TELHA ESTRUTURAL DE FIBROCIMENTO 1 ABA, DE 0,52 X 2,50 M (SEM AMIANTO)</v>
          </cell>
          <cell r="C10992" t="str">
            <v xml:space="preserve">UN    </v>
          </cell>
          <cell r="D10992">
            <v>71.84</v>
          </cell>
        </row>
        <row r="10993">
          <cell r="A10993">
            <v>7234</v>
          </cell>
          <cell r="B10993" t="str">
            <v>TELHA ESTRUTURAL DE FIBROCIMENTO 1 ABA, DE 0,52 X 3,60 M (SEM AMIANTO)</v>
          </cell>
          <cell r="C10993" t="str">
            <v xml:space="preserve">UN    </v>
          </cell>
          <cell r="D10993">
            <v>103.63</v>
          </cell>
        </row>
        <row r="10994">
          <cell r="A10994">
            <v>7224</v>
          </cell>
          <cell r="B10994" t="str">
            <v>TELHA ESTRUTURAL DE FIBROCIMENTO 1 ABA, DE 0,52 X 4,00 M (SEM AMIANTO)</v>
          </cell>
          <cell r="C10994" t="str">
            <v xml:space="preserve">UN    </v>
          </cell>
          <cell r="D10994">
            <v>114.46</v>
          </cell>
        </row>
        <row r="10995">
          <cell r="A10995">
            <v>7221</v>
          </cell>
          <cell r="B10995" t="str">
            <v>TELHA ESTRUTURAL DE FIBROCIMENTO 1 ABA, DE 0,52 X 4,50 M (SEM AMIANTO)</v>
          </cell>
          <cell r="C10995" t="str">
            <v xml:space="preserve">M2    </v>
          </cell>
          <cell r="D10995">
            <v>55.65</v>
          </cell>
        </row>
        <row r="10996">
          <cell r="A10996">
            <v>7210</v>
          </cell>
          <cell r="B10996" t="str">
            <v>TELHA ESTRUTURAL DE FIBROCIMENTO 1 ABA, DE 0,52 X 4,50 M (SEM AMIANTO)</v>
          </cell>
          <cell r="C10996" t="str">
            <v xml:space="preserve">UN    </v>
          </cell>
          <cell r="D10996">
            <v>130.22999999999999</v>
          </cell>
        </row>
        <row r="10997">
          <cell r="A10997">
            <v>7225</v>
          </cell>
          <cell r="B10997" t="str">
            <v>TELHA ESTRUTURAL DE FIBROCIMENTO 1 ABA, DE 0,52 X 5,00 M (SEM AMIANTO)</v>
          </cell>
          <cell r="C10997" t="str">
            <v xml:space="preserve">UN    </v>
          </cell>
          <cell r="D10997">
            <v>144.71</v>
          </cell>
        </row>
        <row r="10998">
          <cell r="A10998">
            <v>7226</v>
          </cell>
          <cell r="B10998" t="str">
            <v>TELHA ESTRUTURAL DE FIBROCIMENTO 1 ABA, DE 0,52 X 5,50 M (SEM AMIANTO)</v>
          </cell>
          <cell r="C10998" t="str">
            <v xml:space="preserve">UN    </v>
          </cell>
          <cell r="D10998">
            <v>159.25</v>
          </cell>
        </row>
        <row r="10999">
          <cell r="A10999">
            <v>7236</v>
          </cell>
          <cell r="B10999" t="str">
            <v>TELHA ESTRUTURAL DE FIBROCIMENTO 1 ABA, DE 0,52 X 6,00 M (SEM AMIANTO)</v>
          </cell>
          <cell r="C10999" t="str">
            <v xml:space="preserve">UN    </v>
          </cell>
          <cell r="D10999">
            <v>173.68</v>
          </cell>
        </row>
        <row r="11000">
          <cell r="A11000">
            <v>7227</v>
          </cell>
          <cell r="B11000" t="str">
            <v>TELHA ESTRUTURAL DE FIBROCIMENTO 1 ABA, DE 0,52 X 6,50 M (SEM AMIANTO)</v>
          </cell>
          <cell r="C11000" t="str">
            <v xml:space="preserve">UN    </v>
          </cell>
          <cell r="D11000">
            <v>188.16</v>
          </cell>
        </row>
        <row r="11001">
          <cell r="A11001">
            <v>7212</v>
          </cell>
          <cell r="B11001" t="str">
            <v>TELHA ESTRUTURAL DE FIBROCIMENTO 1 ABA, DE 0,52 X 7,20 M (SEM AMIANTO)</v>
          </cell>
          <cell r="C11001" t="str">
            <v xml:space="preserve">UN    </v>
          </cell>
          <cell r="D11001">
            <v>208.34</v>
          </cell>
        </row>
        <row r="11002">
          <cell r="A11002">
            <v>7229</v>
          </cell>
          <cell r="B11002" t="str">
            <v>TELHA ESTRUTURAL DE FIBROCIMENTO 2 ABAS, DE 1,00 X 3,00 M (SEM AMIANTO)</v>
          </cell>
          <cell r="C11002" t="str">
            <v xml:space="preserve">UN    </v>
          </cell>
          <cell r="D11002">
            <v>137.77000000000001</v>
          </cell>
        </row>
        <row r="11003">
          <cell r="A11003">
            <v>7230</v>
          </cell>
          <cell r="B11003" t="str">
            <v>TELHA ESTRUTURAL DE FIBROCIMENTO 2 ABAS, DE 1,00 X 4,60 M (SEM AMIANTO)</v>
          </cell>
          <cell r="C11003" t="str">
            <v xml:space="preserve">UN    </v>
          </cell>
          <cell r="D11003">
            <v>219.55</v>
          </cell>
        </row>
        <row r="11004">
          <cell r="A11004">
            <v>7231</v>
          </cell>
          <cell r="B11004" t="str">
            <v>TELHA ESTRUTURAL DE FIBROCIMENTO 2 ABAS, DE 1,00 X 6,00 M (SEM AMIANTO)</v>
          </cell>
          <cell r="C11004" t="str">
            <v xml:space="preserve">UN    </v>
          </cell>
          <cell r="D11004">
            <v>288.33999999999997</v>
          </cell>
        </row>
        <row r="11005">
          <cell r="A11005">
            <v>7220</v>
          </cell>
          <cell r="B11005" t="str">
            <v>TELHA ESTRUTURAL DE FIBROCIMENTO 2 ABAS, DE 1,00 X 7,40 M (SEM AMIANTO)</v>
          </cell>
          <cell r="C11005" t="str">
            <v xml:space="preserve">UN    </v>
          </cell>
          <cell r="D11005">
            <v>354.48</v>
          </cell>
        </row>
        <row r="11006">
          <cell r="A11006">
            <v>34447</v>
          </cell>
          <cell r="B11006" t="str">
            <v>TELHA ESTRUTURAL DE FIBROCIMENTO 2 ABAS, DE 1,00 X 8,20 M (SEM AMIANTO)</v>
          </cell>
          <cell r="C11006" t="str">
            <v xml:space="preserve">UN    </v>
          </cell>
          <cell r="D11006">
            <v>394.55</v>
          </cell>
        </row>
        <row r="11007">
          <cell r="A11007">
            <v>7233</v>
          </cell>
          <cell r="B11007" t="str">
            <v>TELHA ESTRUTURAL DE FIBROCIMENTO 2 ABAS, DE 1,00 X 9,20 M (SEM AMIANTO)</v>
          </cell>
          <cell r="C11007" t="str">
            <v xml:space="preserve">UN    </v>
          </cell>
          <cell r="D11007">
            <v>441.71</v>
          </cell>
        </row>
        <row r="11008">
          <cell r="A11008">
            <v>42172</v>
          </cell>
          <cell r="B11008" t="str">
            <v>TELHA GALVALUME COM ISOLAMENTO TERMOACUSTICO EM ESPUMA RIGIDA DE POLIURETANO (PU) INJETADO, E = 30 MM, DENSIDADE 35 KG/M3, COM DUAS FACES TRAPEZOIDAIS (NAO INCLUI ACESSORIOS DE FIXACAO) (COLETADO CAIXA)</v>
          </cell>
          <cell r="C11008" t="str">
            <v xml:space="preserve">M2    </v>
          </cell>
          <cell r="D11008">
            <v>126.16</v>
          </cell>
        </row>
        <row r="11009">
          <cell r="A11009">
            <v>39520</v>
          </cell>
          <cell r="B11009" t="str">
            <v>TELHA ISOLANTE COM NUCLEO EM POLIESTIRENO (EPS), E = 30 MM, REVESTIDA EM ACO ZINCADO *0,5* MM COM PRE-PINTURA NAS DUAS FACES, FACE SUPERIOR EM TELHA TRAPEZOIDAL E FACE INFERIOR EM CHAPA PLANA (NAO INCLUI ACESSORIOS DE FIXACAO)</v>
          </cell>
          <cell r="C11009" t="str">
            <v xml:space="preserve">M2    </v>
          </cell>
          <cell r="D11009">
            <v>104.79</v>
          </cell>
        </row>
        <row r="11010">
          <cell r="A11010">
            <v>39521</v>
          </cell>
          <cell r="B11010" t="str">
            <v>TELHA ISOLANTE COM NUCLEO EM POLIESTIRENO (EPS), E = 50 MM, REVESTIDA EM ACO ZINCADO *0,5* MM COM PRE-PINTURA NAS DUAS FACES, FACE SUPERIOR EM TELHA TRAPEZOIDAL E FACE INFERIOR EM CHAPA PLANA (NAO INCLUI ACESSORIOS DE FIXACAO)</v>
          </cell>
          <cell r="C11010" t="str">
            <v xml:space="preserve">M2    </v>
          </cell>
          <cell r="D11010">
            <v>112.24</v>
          </cell>
        </row>
        <row r="11011">
          <cell r="A11011">
            <v>39522</v>
          </cell>
          <cell r="B11011" t="str">
            <v>TELHA ISOLANTE COM NUCLEO EM POLIESTIRENO (EPS), E = 50 MM, REVESTIDA EM TELHA TRAPEZOIDAL DE ACO ZINCADO *0,5* MM COM PRE-PINTURA NAS DUAS FACES (NAO INCLUI ACESSORIOS DE FIXACAO)</v>
          </cell>
          <cell r="C11011" t="str">
            <v xml:space="preserve">M2    </v>
          </cell>
          <cell r="D11011">
            <v>89.74</v>
          </cell>
        </row>
        <row r="11012">
          <cell r="A11012">
            <v>7246</v>
          </cell>
          <cell r="B11012" t="str">
            <v>TELHA VIDRO TIPO CANAL OU COLONIAL, C = 46 A 50 CM</v>
          </cell>
          <cell r="C11012" t="str">
            <v xml:space="preserve">UN    </v>
          </cell>
          <cell r="D11012">
            <v>25.96</v>
          </cell>
        </row>
        <row r="11013">
          <cell r="A11013">
            <v>12869</v>
          </cell>
          <cell r="B11013" t="str">
            <v>TELHADOR</v>
          </cell>
          <cell r="C11013" t="str">
            <v xml:space="preserve">H     </v>
          </cell>
          <cell r="D11013">
            <v>16.260000000000002</v>
          </cell>
        </row>
        <row r="11014">
          <cell r="A11014">
            <v>41097</v>
          </cell>
          <cell r="B11014" t="str">
            <v>TELHADOR ( MENSALISTA )</v>
          </cell>
          <cell r="C11014" t="str">
            <v xml:space="preserve">MES   </v>
          </cell>
          <cell r="D11014">
            <v>2880.5</v>
          </cell>
        </row>
        <row r="11015">
          <cell r="A11015">
            <v>1574</v>
          </cell>
          <cell r="B11015" t="str">
            <v>TERMINAL A COMPRESSAO EM COBRE ESTANHADO PARA CABO 10 MM2, 1 FURO E 1 COMPRESSAO, PARA PARAFUSO DE FIXACAO M6</v>
          </cell>
          <cell r="C11015" t="str">
            <v xml:space="preserve">UN    </v>
          </cell>
          <cell r="D11015">
            <v>1.02</v>
          </cell>
        </row>
        <row r="11016">
          <cell r="A11016">
            <v>1581</v>
          </cell>
          <cell r="B11016" t="str">
            <v>TERMINAL A COMPRESSAO EM COBRE ESTANHADO PARA CABO 120 MM2, 1 FURO E 1 COMPRESSAO, PARA PARAFUSO DE FIXACAO M12</v>
          </cell>
          <cell r="C11016" t="str">
            <v xml:space="preserve">UN    </v>
          </cell>
          <cell r="D11016">
            <v>7.1</v>
          </cell>
        </row>
        <row r="11017">
          <cell r="A11017">
            <v>1575</v>
          </cell>
          <cell r="B11017" t="str">
            <v>TERMINAL A COMPRESSAO EM COBRE ESTANHADO PARA CABO 16 MM2, 1 FURO E 1 COMPRESSAO, PARA PARAFUSO DE FIXACAO M6</v>
          </cell>
          <cell r="C11017" t="str">
            <v xml:space="preserve">UN    </v>
          </cell>
          <cell r="D11017">
            <v>1.21</v>
          </cell>
        </row>
        <row r="11018">
          <cell r="A11018">
            <v>1570</v>
          </cell>
          <cell r="B11018" t="str">
            <v>TERMINAL A COMPRESSAO EM COBRE ESTANHADO PARA CABO 2,5 MM2, 1 FURO E 1 COMPRESSAO, PARA PARAFUSO DE FIXACAO M5</v>
          </cell>
          <cell r="C11018" t="str">
            <v xml:space="preserve">UN    </v>
          </cell>
          <cell r="D11018">
            <v>0.61</v>
          </cell>
        </row>
        <row r="11019">
          <cell r="A11019">
            <v>1576</v>
          </cell>
          <cell r="B11019" t="str">
            <v>TERMINAL A COMPRESSAO EM COBRE ESTANHADO PARA CABO 25 MM2, 1 FURO E 1 COMPRESSAO, PARA PARAFUSO DE FIXACAO M8</v>
          </cell>
          <cell r="C11019" t="str">
            <v xml:space="preserve">UN    </v>
          </cell>
          <cell r="D11019">
            <v>1.68</v>
          </cell>
        </row>
        <row r="11020">
          <cell r="A11020">
            <v>1577</v>
          </cell>
          <cell r="B11020" t="str">
            <v>TERMINAL A COMPRESSAO EM COBRE ESTANHADO PARA CABO 35 MM2, 1 FURO E 1 COMPRESSAO, PARA PARAFUSO DE FIXACAO M8</v>
          </cell>
          <cell r="C11020" t="str">
            <v xml:space="preserve">UN    </v>
          </cell>
          <cell r="D11020">
            <v>1.89</v>
          </cell>
        </row>
        <row r="11021">
          <cell r="A11021">
            <v>1571</v>
          </cell>
          <cell r="B11021" t="str">
            <v>TERMINAL A COMPRESSAO EM COBRE ESTANHADO PARA CABO 4 MM2, 1 FURO E 1 COMPRESSAO, PARA PARAFUSO DE FIXACAO M5</v>
          </cell>
          <cell r="C11021" t="str">
            <v xml:space="preserve">UN    </v>
          </cell>
          <cell r="D11021">
            <v>0.79</v>
          </cell>
        </row>
        <row r="11022">
          <cell r="A11022">
            <v>1578</v>
          </cell>
          <cell r="B11022" t="str">
            <v>TERMINAL A COMPRESSAO EM COBRE ESTANHADO PARA CABO 50 MM2, 1 FURO E 1 COMPRESSAO, PARA PARAFUSO DE FIXACAO M8</v>
          </cell>
          <cell r="C11022" t="str">
            <v xml:space="preserve">UN    </v>
          </cell>
          <cell r="D11022">
            <v>3.29</v>
          </cell>
        </row>
        <row r="11023">
          <cell r="A11023">
            <v>1573</v>
          </cell>
          <cell r="B11023" t="str">
            <v>TERMINAL A COMPRESSAO EM COBRE ESTANHADO PARA CABO 6 MM2, 1 FURO E 1 COMPRESSAO, PARA PARAFUSO DE FIXACAO M6</v>
          </cell>
          <cell r="C11023" t="str">
            <v xml:space="preserve">UN    </v>
          </cell>
          <cell r="D11023">
            <v>0.94</v>
          </cell>
        </row>
        <row r="11024">
          <cell r="A11024">
            <v>1579</v>
          </cell>
          <cell r="B11024" t="str">
            <v>TERMINAL A COMPRESSAO EM COBRE ESTANHADO PARA CABO 70 MM2, 1 FURO E 1 COMPRESSAO, PARA PARAFUSO DE FIXACAO M10</v>
          </cell>
          <cell r="C11024" t="str">
            <v xml:space="preserve">UN    </v>
          </cell>
          <cell r="D11024">
            <v>4.0999999999999996</v>
          </cell>
        </row>
        <row r="11025">
          <cell r="A11025">
            <v>1580</v>
          </cell>
          <cell r="B11025" t="str">
            <v>TERMINAL A COMPRESSAO EM COBRE ESTANHADO PARA CABO 95 MM2, 1 FURO E 1 COMPRESSAO, PARA PARAFUSO DE FIXACAO M12</v>
          </cell>
          <cell r="C11025" t="str">
            <v xml:space="preserve">UN    </v>
          </cell>
          <cell r="D11025">
            <v>5.05</v>
          </cell>
        </row>
        <row r="11026">
          <cell r="A11026">
            <v>7571</v>
          </cell>
          <cell r="B11026" t="str">
            <v>TERMINAL AEREO EM ACO GALVANIZADO DN 5/16", COMPRIMENTO DE 350MM, COM BASE DE FIXACAO HORIZONTAL</v>
          </cell>
          <cell r="C11026" t="str">
            <v xml:space="preserve">UN    </v>
          </cell>
          <cell r="D11026">
            <v>7.34</v>
          </cell>
        </row>
        <row r="11027">
          <cell r="A11027">
            <v>39321</v>
          </cell>
          <cell r="B11027" t="str">
            <v>TERMINAL DE VENTILACAO, 100 MM, SERIE NORMAL, ESGOTO PREDIAL</v>
          </cell>
          <cell r="C11027" t="str">
            <v xml:space="preserve">UN    </v>
          </cell>
          <cell r="D11027">
            <v>9.94</v>
          </cell>
        </row>
        <row r="11028">
          <cell r="A11028">
            <v>39319</v>
          </cell>
          <cell r="B11028" t="str">
            <v>TERMINAL DE VENTILACAO, 50 MM, SERIE NORMAL, ESGOTO PREDIAL</v>
          </cell>
          <cell r="C11028" t="str">
            <v xml:space="preserve">UN    </v>
          </cell>
          <cell r="D11028">
            <v>3.88</v>
          </cell>
        </row>
        <row r="11029">
          <cell r="A11029">
            <v>39320</v>
          </cell>
          <cell r="B11029" t="str">
            <v>TERMINAL DE VENTILACAO, 75 MM, SERIE NORMAL, ESGOTO PREDIAL</v>
          </cell>
          <cell r="C11029" t="str">
            <v xml:space="preserve">UN    </v>
          </cell>
          <cell r="D11029">
            <v>6.45</v>
          </cell>
        </row>
        <row r="11030">
          <cell r="A11030">
            <v>1591</v>
          </cell>
          <cell r="B11030" t="str">
            <v>TERMINAL METALICO A PRESSAO PARA 1 CABO DE 120 MM2, COM 1 FURO DE FIXACAO</v>
          </cell>
          <cell r="C11030" t="str">
            <v xml:space="preserve">UN    </v>
          </cell>
          <cell r="D11030">
            <v>15.65</v>
          </cell>
        </row>
        <row r="11031">
          <cell r="A11031">
            <v>1547</v>
          </cell>
          <cell r="B11031" t="str">
            <v>TERMINAL METALICO A PRESSAO PARA 1 CABO DE 150 A 185 MM2, COM 2 FUROS PARA FIXACAO</v>
          </cell>
          <cell r="C11031" t="str">
            <v xml:space="preserve">UN    </v>
          </cell>
          <cell r="D11031">
            <v>82.03</v>
          </cell>
        </row>
        <row r="11032">
          <cell r="A11032">
            <v>38196</v>
          </cell>
          <cell r="B11032" t="str">
            <v>TERMINAL METALICO A PRESSAO PARA 1 CABO DE 150 MM2, COM 1 FURO DE FIXACAO</v>
          </cell>
          <cell r="C11032" t="str">
            <v xml:space="preserve">UN    </v>
          </cell>
          <cell r="D11032">
            <v>15.97</v>
          </cell>
        </row>
        <row r="11033">
          <cell r="A11033">
            <v>1543</v>
          </cell>
          <cell r="B11033" t="str">
            <v>TERMINAL METALICO A PRESSAO PARA 1 CABO DE 16 A 25 MM2, COM 2 FUROS PARA FIXACAO</v>
          </cell>
          <cell r="C11033" t="str">
            <v xml:space="preserve">UN    </v>
          </cell>
          <cell r="D11033">
            <v>16.98</v>
          </cell>
        </row>
        <row r="11034">
          <cell r="A11034">
            <v>1585</v>
          </cell>
          <cell r="B11034" t="str">
            <v>TERMINAL METALICO A PRESSAO PARA 1 CABO DE 16 MM2, COM 1 FURO DE FIXACAO</v>
          </cell>
          <cell r="C11034" t="str">
            <v xml:space="preserve">UN    </v>
          </cell>
          <cell r="D11034">
            <v>3.29</v>
          </cell>
        </row>
        <row r="11035">
          <cell r="A11035">
            <v>1593</v>
          </cell>
          <cell r="B11035" t="str">
            <v>TERMINAL METALICO A PRESSAO PARA 1 CABO DE 185 MM2, COM 1 FURO DE FIXACAO</v>
          </cell>
          <cell r="C11035" t="str">
            <v xml:space="preserve">UN    </v>
          </cell>
          <cell r="D11035">
            <v>17.46</v>
          </cell>
        </row>
        <row r="11036">
          <cell r="A11036">
            <v>11838</v>
          </cell>
          <cell r="B11036" t="str">
            <v>TERMINAL METALICO A PRESSAO PARA 1 CABO DE 240 MM2, COM 1 FURO DE FIXACAO</v>
          </cell>
          <cell r="C11036" t="str">
            <v xml:space="preserve">UN    </v>
          </cell>
          <cell r="D11036">
            <v>23.04</v>
          </cell>
        </row>
        <row r="11037">
          <cell r="A11037">
            <v>1594</v>
          </cell>
          <cell r="B11037" t="str">
            <v>TERMINAL METALICO A PRESSAO PARA 1 CABO DE 25 A 35 MM2, COM 2 FUROS PARA FIXACAO</v>
          </cell>
          <cell r="C11037" t="str">
            <v xml:space="preserve">UN    </v>
          </cell>
          <cell r="D11037">
            <v>23.29</v>
          </cell>
        </row>
        <row r="11038">
          <cell r="A11038">
            <v>1586</v>
          </cell>
          <cell r="B11038" t="str">
            <v>TERMINAL METALICO A PRESSAO PARA 1 CABO DE 25 MM2, COM 1 FURO DE FIXACAO</v>
          </cell>
          <cell r="C11038" t="str">
            <v xml:space="preserve">UN    </v>
          </cell>
          <cell r="D11038">
            <v>4.16</v>
          </cell>
        </row>
        <row r="11039">
          <cell r="A11039">
            <v>11839</v>
          </cell>
          <cell r="B11039" t="str">
            <v>TERMINAL METALICO A PRESSAO PARA 1 CABO DE 300 MM2, COM 1 FURO DE FIXACAO</v>
          </cell>
          <cell r="C11039" t="str">
            <v xml:space="preserve">UN    </v>
          </cell>
          <cell r="D11039">
            <v>33.520000000000003</v>
          </cell>
        </row>
        <row r="11040">
          <cell r="A11040">
            <v>1587</v>
          </cell>
          <cell r="B11040" t="str">
            <v>TERMINAL METALICO A PRESSAO PARA 1 CABO DE 35 MM2, COM 1 FURO DE FIXACAO</v>
          </cell>
          <cell r="C11040" t="str">
            <v xml:space="preserve">UN    </v>
          </cell>
          <cell r="D11040">
            <v>4.2300000000000004</v>
          </cell>
        </row>
        <row r="11041">
          <cell r="A11041">
            <v>1545</v>
          </cell>
          <cell r="B11041" t="str">
            <v>TERMINAL METALICO A PRESSAO PARA 1 CABO DE 50 A 70 MM2, COM 2 FUROS PARA FIXACAO</v>
          </cell>
          <cell r="C11041" t="str">
            <v xml:space="preserve">UN    </v>
          </cell>
          <cell r="D11041">
            <v>40.229999999999997</v>
          </cell>
        </row>
        <row r="11042">
          <cell r="A11042">
            <v>1588</v>
          </cell>
          <cell r="B11042" t="str">
            <v>TERMINAL METALICO A PRESSAO PARA 1 CABO DE 50 MM2, COM 1 FURO DE FIXACAO</v>
          </cell>
          <cell r="C11042" t="str">
            <v xml:space="preserve">UN    </v>
          </cell>
          <cell r="D11042">
            <v>5.81</v>
          </cell>
        </row>
        <row r="11043">
          <cell r="A11043">
            <v>1535</v>
          </cell>
          <cell r="B11043" t="str">
            <v>TERMINAL METALICO A PRESSAO PARA 1 CABO DE 6 A 10 MM2, COM 1 FURO DE FIXACAO</v>
          </cell>
          <cell r="C11043" t="str">
            <v xml:space="preserve">UN    </v>
          </cell>
          <cell r="D11043">
            <v>3.35</v>
          </cell>
        </row>
        <row r="11044">
          <cell r="A11044">
            <v>1589</v>
          </cell>
          <cell r="B11044" t="str">
            <v>TERMINAL METALICO A PRESSAO PARA 1 CABO DE 70 MM2, COM 1 FURO DE FIXACAO</v>
          </cell>
          <cell r="C11044" t="str">
            <v xml:space="preserve">UN    </v>
          </cell>
          <cell r="D11044">
            <v>5.99</v>
          </cell>
        </row>
        <row r="11045">
          <cell r="A11045">
            <v>1546</v>
          </cell>
          <cell r="B11045" t="str">
            <v>TERMINAL METALICO A PRESSAO PARA 1 CABO DE 95 A 120 MM2, COM 2 FUROS PARA FIXACAO</v>
          </cell>
          <cell r="C11045" t="str">
            <v xml:space="preserve">UN    </v>
          </cell>
          <cell r="D11045">
            <v>67.88</v>
          </cell>
        </row>
        <row r="11046">
          <cell r="A11046">
            <v>1590</v>
          </cell>
          <cell r="B11046" t="str">
            <v>TERMINAL METALICO A PRESSAO PARA 1 CABO DE 95 MM2, COM 1 FURO DE FIXACAO</v>
          </cell>
          <cell r="C11046" t="str">
            <v xml:space="preserve">UN    </v>
          </cell>
          <cell r="D11046">
            <v>10.56</v>
          </cell>
        </row>
        <row r="11047">
          <cell r="A11047">
            <v>1542</v>
          </cell>
          <cell r="B11047" t="str">
            <v>TERMINAL METALICO A PRESSAO 1 CABO, PARA CABOS DE 4 A 10 MM2, COM 2 FUROS PARA FIXACAO</v>
          </cell>
          <cell r="C11047" t="str">
            <v xml:space="preserve">UN    </v>
          </cell>
          <cell r="D11047">
            <v>13.98</v>
          </cell>
        </row>
        <row r="11048">
          <cell r="A11048">
            <v>38415</v>
          </cell>
          <cell r="B11048" t="str">
            <v>TERMOFUSORA PARA TUBOS E CONEXOES EM PPR COM DIAMETROS DE 20 A 63 MM, POTENCIA DE 800 W, TENSAO 220 V</v>
          </cell>
          <cell r="C11048" t="str">
            <v xml:space="preserve">UN    </v>
          </cell>
          <cell r="D11048">
            <v>630.44000000000005</v>
          </cell>
        </row>
        <row r="11049">
          <cell r="A11049">
            <v>38414</v>
          </cell>
          <cell r="B11049" t="str">
            <v>TERMOFUSORA PARA TUBOS E CONEXOES EM PPR COM DIAMETROS DE 75 A 110 MM, POTENCIA DE *1100* W, TENSAO 220 V</v>
          </cell>
          <cell r="C11049" t="str">
            <v xml:space="preserve">UN    </v>
          </cell>
          <cell r="D11049">
            <v>884.82</v>
          </cell>
        </row>
        <row r="11050">
          <cell r="A11050">
            <v>38128</v>
          </cell>
          <cell r="B11050" t="str">
            <v>TERRA VEGETAL (ENSACADA)</v>
          </cell>
          <cell r="C11050" t="str">
            <v xml:space="preserve">KG    </v>
          </cell>
          <cell r="D11050">
            <v>0.4</v>
          </cell>
        </row>
        <row r="11051">
          <cell r="A11051">
            <v>7253</v>
          </cell>
          <cell r="B11051" t="str">
            <v>TERRA VEGETAL (GRANEL)</v>
          </cell>
          <cell r="C11051" t="str">
            <v xml:space="preserve">M3    </v>
          </cell>
          <cell r="D11051">
            <v>85.71</v>
          </cell>
        </row>
        <row r="11052">
          <cell r="A11052">
            <v>4806</v>
          </cell>
          <cell r="B11052" t="str">
            <v>TESTEIRA ANTIDERRAPANTE PARA PISO VINILICO *5 X 2,5* CM, E = 2 MM</v>
          </cell>
          <cell r="C11052" t="str">
            <v xml:space="preserve">M     </v>
          </cell>
          <cell r="D11052">
            <v>9.36</v>
          </cell>
        </row>
        <row r="11053">
          <cell r="A11053">
            <v>34401</v>
          </cell>
          <cell r="B11053" t="str">
            <v>TIJOLO CERAMICO LAMINADO 5,5 X 11 X 23 CM</v>
          </cell>
          <cell r="C11053" t="str">
            <v xml:space="preserve">UN    </v>
          </cell>
          <cell r="D11053">
            <v>0.84</v>
          </cell>
        </row>
        <row r="11054">
          <cell r="A11054">
            <v>7258</v>
          </cell>
          <cell r="B11054" t="str">
            <v>TIJOLO CERAMICO MACICO *5 X 10 X 20* CM</v>
          </cell>
          <cell r="C11054" t="str">
            <v xml:space="preserve">UN    </v>
          </cell>
          <cell r="D11054">
            <v>0.26</v>
          </cell>
        </row>
        <row r="11055">
          <cell r="A11055">
            <v>7260</v>
          </cell>
          <cell r="B11055" t="str">
            <v>TIJOLO CERAMICO MACICO APARENTE *6 X 12 X 24* CM</v>
          </cell>
          <cell r="C11055" t="str">
            <v xml:space="preserve">UN    </v>
          </cell>
          <cell r="D11055">
            <v>0.81</v>
          </cell>
        </row>
        <row r="11056">
          <cell r="A11056">
            <v>7256</v>
          </cell>
          <cell r="B11056" t="str">
            <v>TIJOLO CERAMICO MACICO APARENTE 2 FUROS, *6,5 X 10 X 20* CM</v>
          </cell>
          <cell r="C11056" t="str">
            <v xml:space="preserve">UN    </v>
          </cell>
          <cell r="D11056">
            <v>0.47</v>
          </cell>
        </row>
        <row r="11057">
          <cell r="A11057">
            <v>34400</v>
          </cell>
          <cell r="B11057" t="str">
            <v>TIJOLO CERAMICO REFRATARIO 2,5 X 11,4 X 22,9 CM</v>
          </cell>
          <cell r="C11057" t="str">
            <v xml:space="preserve">UN    </v>
          </cell>
          <cell r="D11057">
            <v>2.0499999999999998</v>
          </cell>
        </row>
        <row r="11058">
          <cell r="A11058">
            <v>10617</v>
          </cell>
          <cell r="B11058" t="str">
            <v>TIJOLO CERAMICO REFRATARIO 6,3 X 11,4 X 22,9 CM</v>
          </cell>
          <cell r="C11058" t="str">
            <v xml:space="preserve">UN    </v>
          </cell>
          <cell r="D11058">
            <v>2.86</v>
          </cell>
        </row>
        <row r="11059">
          <cell r="A11059">
            <v>7274</v>
          </cell>
          <cell r="B11059" t="str">
            <v>TIL PARA LIGACAO PREDIAL, EM PVC, JE, BBB, DN 100 X 100 MM, PARA REDE COLETORA ESGOTO (NBR 10569)</v>
          </cell>
          <cell r="C11059" t="str">
            <v xml:space="preserve">UN    </v>
          </cell>
          <cell r="D11059">
            <v>23.04</v>
          </cell>
        </row>
        <row r="11060">
          <cell r="A11060">
            <v>7284</v>
          </cell>
          <cell r="B11060" t="str">
            <v>TIL RADIAL, PVC, JE, BBB, DN 300 X 200 MM, PARA REDE COLETORA DE ESGOTO (NBR 10569)</v>
          </cell>
          <cell r="C11060" t="str">
            <v xml:space="preserve">UN    </v>
          </cell>
          <cell r="D11060">
            <v>1755.04</v>
          </cell>
        </row>
        <row r="11061">
          <cell r="A11061">
            <v>11663</v>
          </cell>
          <cell r="B11061" t="str">
            <v>TIL TUBO QUEDA, EM PVC, JE, BBB, DN 100 X 100 MM, PARA REDE COLETORA DE ESGOTO (NBR 10569)</v>
          </cell>
          <cell r="C11061" t="str">
            <v xml:space="preserve">UN    </v>
          </cell>
          <cell r="D11061">
            <v>189.58</v>
          </cell>
        </row>
        <row r="11062">
          <cell r="A11062">
            <v>38121</v>
          </cell>
          <cell r="B11062" t="str">
            <v>TINTA A BASE DE RESINA ACRILICA EMULSIONADA EM AGUA, PARA SINALIZACAO HORIZONTAL VIARIA (NBR 13699)</v>
          </cell>
          <cell r="C11062" t="str">
            <v xml:space="preserve">L     </v>
          </cell>
          <cell r="D11062">
            <v>13.57</v>
          </cell>
        </row>
        <row r="11063">
          <cell r="A11063">
            <v>7343</v>
          </cell>
          <cell r="B11063" t="str">
            <v>TINTA A BASE DE RESINA ACRILICA, PARA SINALIZACAO HORIZONTAL VIARIA (NBR 11862)</v>
          </cell>
          <cell r="C11063" t="str">
            <v xml:space="preserve">L     </v>
          </cell>
          <cell r="D11063">
            <v>13.74</v>
          </cell>
        </row>
        <row r="11064">
          <cell r="A11064">
            <v>7287</v>
          </cell>
          <cell r="B11064" t="str">
            <v>TINTA A OLEO BRILHANTE PARA MADEIRA E METAIS</v>
          </cell>
          <cell r="C11064" t="str">
            <v xml:space="preserve">GL    </v>
          </cell>
          <cell r="D11064">
            <v>85.67</v>
          </cell>
        </row>
        <row r="11065">
          <cell r="A11065">
            <v>7350</v>
          </cell>
          <cell r="B11065" t="str">
            <v>TINTA ACRILICA PARA CERAMICA</v>
          </cell>
          <cell r="C11065" t="str">
            <v xml:space="preserve">L     </v>
          </cell>
          <cell r="D11065">
            <v>19.100000000000001</v>
          </cell>
        </row>
        <row r="11066">
          <cell r="A11066">
            <v>7348</v>
          </cell>
          <cell r="B11066" t="str">
            <v>TINTA ACRILICA PREMIUM PARA PISO</v>
          </cell>
          <cell r="C11066" t="str">
            <v xml:space="preserve">L     </v>
          </cell>
          <cell r="D11066">
            <v>10.71</v>
          </cell>
        </row>
        <row r="11067">
          <cell r="A11067">
            <v>7347</v>
          </cell>
          <cell r="B11067" t="str">
            <v>TINTA ACRILICA PREMIUM PARA PISO</v>
          </cell>
          <cell r="C11067" t="str">
            <v xml:space="preserve">GL    </v>
          </cell>
          <cell r="D11067">
            <v>38.58</v>
          </cell>
        </row>
        <row r="11068">
          <cell r="A11068">
            <v>7355</v>
          </cell>
          <cell r="B11068" t="str">
            <v>TINTA ACRILICA PREMIUM, COR BRANCO  FOSCO</v>
          </cell>
          <cell r="C11068" t="str">
            <v xml:space="preserve">GL    </v>
          </cell>
          <cell r="D11068">
            <v>57.82</v>
          </cell>
        </row>
        <row r="11069">
          <cell r="A11069">
            <v>7356</v>
          </cell>
          <cell r="B11069" t="str">
            <v>TINTA ACRILICA PREMIUM, COR BRANCO FOSCO</v>
          </cell>
          <cell r="C11069" t="str">
            <v xml:space="preserve">L     </v>
          </cell>
          <cell r="D11069">
            <v>16.059999999999999</v>
          </cell>
        </row>
        <row r="11070">
          <cell r="A11070">
            <v>7313</v>
          </cell>
          <cell r="B11070" t="str">
            <v>TINTA ASFALTICA IMPERMEABILIZANTE DILUIDA EM SOLVENTE, PARA MATERIAIS CIMENTICIOS, METAL E MADEIRA</v>
          </cell>
          <cell r="C11070" t="str">
            <v xml:space="preserve">L     </v>
          </cell>
          <cell r="D11070">
            <v>14.8</v>
          </cell>
        </row>
        <row r="11071">
          <cell r="A11071">
            <v>7319</v>
          </cell>
          <cell r="B11071" t="str">
            <v>TINTA ASFALTICA IMPERMEABILIZANTE DISPERSA EM AGUA, PARA MATERIAIS CIMENTICIOS</v>
          </cell>
          <cell r="C11071" t="str">
            <v xml:space="preserve">L     </v>
          </cell>
          <cell r="D11071">
            <v>8.4700000000000006</v>
          </cell>
        </row>
        <row r="11072">
          <cell r="A11072">
            <v>38119</v>
          </cell>
          <cell r="B11072" t="str">
            <v>TINTA BORRACHA CLORADA, ACABAMENTO SEMIBRILHO, BRANCA</v>
          </cell>
          <cell r="C11072" t="str">
            <v xml:space="preserve">L     </v>
          </cell>
          <cell r="D11072">
            <v>66.34</v>
          </cell>
        </row>
        <row r="11073">
          <cell r="A11073">
            <v>7314</v>
          </cell>
          <cell r="B11073" t="str">
            <v>TINTA BORRACHA CLORADA, ACABAMENTO SEMIBRILHO, CORES VIVAS</v>
          </cell>
          <cell r="C11073" t="str">
            <v xml:space="preserve">L     </v>
          </cell>
          <cell r="D11073">
            <v>71.489999999999995</v>
          </cell>
        </row>
        <row r="11074">
          <cell r="A11074">
            <v>38131</v>
          </cell>
          <cell r="B11074" t="str">
            <v>TINTA BORRACHA, CLORADA, ACABAMENTO SEMIBRILHO, PRETA</v>
          </cell>
          <cell r="C11074" t="str">
            <v xml:space="preserve">L     </v>
          </cell>
          <cell r="D11074">
            <v>66.930000000000007</v>
          </cell>
        </row>
        <row r="11075">
          <cell r="A11075">
            <v>7304</v>
          </cell>
          <cell r="B11075" t="str">
            <v>TINTA EPOXI PREMIUM, BRANCA</v>
          </cell>
          <cell r="C11075" t="str">
            <v xml:space="preserve">L     </v>
          </cell>
          <cell r="D11075">
            <v>63.93</v>
          </cell>
        </row>
        <row r="11076">
          <cell r="A11076">
            <v>7293</v>
          </cell>
          <cell r="B11076" t="str">
            <v>TINTA ESMALTE SINTETICO GRAFITE COM PROTECAO PARA METAIS FERROSOS</v>
          </cell>
          <cell r="C11076" t="str">
            <v xml:space="preserve">L     </v>
          </cell>
          <cell r="D11076">
            <v>28.67</v>
          </cell>
        </row>
        <row r="11077">
          <cell r="A11077">
            <v>7311</v>
          </cell>
          <cell r="B11077" t="str">
            <v>TINTA ESMALTE SINTETICO PREMIUM ACETINADO</v>
          </cell>
          <cell r="C11077" t="str">
            <v xml:space="preserve">L     </v>
          </cell>
          <cell r="D11077">
            <v>27.73</v>
          </cell>
        </row>
        <row r="11078">
          <cell r="A11078">
            <v>7292</v>
          </cell>
          <cell r="B11078" t="str">
            <v>TINTA ESMALTE SINTETICO PREMIUM BRILHANTE</v>
          </cell>
          <cell r="C11078" t="str">
            <v xml:space="preserve">L     </v>
          </cell>
          <cell r="D11078">
            <v>26.92</v>
          </cell>
        </row>
        <row r="11079">
          <cell r="A11079">
            <v>7288</v>
          </cell>
          <cell r="B11079" t="str">
            <v>TINTA ESMALTE SINTETICO PREMIUM FOSCO</v>
          </cell>
          <cell r="C11079" t="str">
            <v xml:space="preserve">L     </v>
          </cell>
          <cell r="D11079">
            <v>30.51</v>
          </cell>
        </row>
        <row r="11080">
          <cell r="A11080">
            <v>35693</v>
          </cell>
          <cell r="B11080" t="str">
            <v>TINTA LATEX ACRILICA ECONOMICA, COR BRANCA</v>
          </cell>
          <cell r="C11080" t="str">
            <v xml:space="preserve">L     </v>
          </cell>
          <cell r="D11080">
            <v>7.37</v>
          </cell>
        </row>
        <row r="11081">
          <cell r="A11081">
            <v>35692</v>
          </cell>
          <cell r="B11081" t="str">
            <v>TINTA LATEX ACRILICA STANDARD, COR BRANCA</v>
          </cell>
          <cell r="C11081" t="str">
            <v xml:space="preserve">L     </v>
          </cell>
          <cell r="D11081">
            <v>39.5</v>
          </cell>
        </row>
        <row r="11082">
          <cell r="A11082">
            <v>7344</v>
          </cell>
          <cell r="B11082" t="str">
            <v>TINTA LATEX PVA PREMIUM,  COR BRANCA</v>
          </cell>
          <cell r="C11082" t="str">
            <v xml:space="preserve">GL    </v>
          </cell>
          <cell r="D11082">
            <v>49.98</v>
          </cell>
        </row>
        <row r="11083">
          <cell r="A11083">
            <v>7345</v>
          </cell>
          <cell r="B11083" t="str">
            <v>TINTA LATEX PVA PREMIUM, COR BRANCA</v>
          </cell>
          <cell r="C11083" t="str">
            <v xml:space="preserve">L     </v>
          </cell>
          <cell r="D11083">
            <v>13.88</v>
          </cell>
        </row>
        <row r="11084">
          <cell r="A11084">
            <v>35691</v>
          </cell>
          <cell r="B11084" t="str">
            <v>TINTA LATEX PVA STANDARD, COR BRANCA</v>
          </cell>
          <cell r="C11084" t="str">
            <v xml:space="preserve">L     </v>
          </cell>
          <cell r="D11084">
            <v>10.97</v>
          </cell>
        </row>
        <row r="11085">
          <cell r="A11085">
            <v>7342</v>
          </cell>
          <cell r="B11085" t="str">
            <v>TINTA MINERAL IMPERMEAVEL EM PO, BRANCA</v>
          </cell>
          <cell r="C11085" t="str">
            <v xml:space="preserve">KG    </v>
          </cell>
          <cell r="D11085">
            <v>1.62</v>
          </cell>
        </row>
        <row r="11086">
          <cell r="A11086">
            <v>7306</v>
          </cell>
          <cell r="B11086" t="str">
            <v>TINTA PROTETORA SUPERFICIE METALICA ALUMINIO</v>
          </cell>
          <cell r="C11086" t="str">
            <v xml:space="preserve">L     </v>
          </cell>
          <cell r="D11086">
            <v>32.869999999999997</v>
          </cell>
        </row>
        <row r="11087">
          <cell r="A11087">
            <v>154</v>
          </cell>
          <cell r="B11087" t="str">
            <v>TINTA/REVESTIMENTO  A BASE DE RESINA EPOXI COM ALCATRAO, BICOMPONENTE</v>
          </cell>
          <cell r="C11087" t="str">
            <v xml:space="preserve">L     </v>
          </cell>
          <cell r="D11087">
            <v>36.68</v>
          </cell>
        </row>
        <row r="11088">
          <cell r="A11088">
            <v>7338</v>
          </cell>
          <cell r="B11088" t="str">
            <v>TINTA/REVESTIMENTO A BASE DE RESINA EPOXI COM ALCATRAO, BICOMPONENTE</v>
          </cell>
          <cell r="C11088" t="str">
            <v xml:space="preserve">KG    </v>
          </cell>
          <cell r="D11088">
            <v>24.45</v>
          </cell>
        </row>
        <row r="11089">
          <cell r="A11089">
            <v>39574</v>
          </cell>
          <cell r="B11089" t="str">
            <v>TIRANTE COM ELO, EM ARAME GALVANIZADO RIGIDO, NUMERO 10, COMPRIMENTO 2000 MM, PARA PENDURAL DE FORRO REMOVIVEL</v>
          </cell>
          <cell r="C11089" t="str">
            <v xml:space="preserve">UN    </v>
          </cell>
          <cell r="D11089">
            <v>2.27</v>
          </cell>
        </row>
        <row r="11090">
          <cell r="A11090">
            <v>11060</v>
          </cell>
          <cell r="B11090" t="str">
            <v>TIRANTE EM FERRO GALVANIZADO PARA CONTRAVENTAMENTO DE TELHA CANALETE 90, 1/4 " X 400 MM</v>
          </cell>
          <cell r="C11090" t="str">
            <v xml:space="preserve">UN    </v>
          </cell>
          <cell r="D11090">
            <v>23.27</v>
          </cell>
        </row>
        <row r="11091">
          <cell r="A11091">
            <v>37401</v>
          </cell>
          <cell r="B11091" t="str">
            <v>TOALHEIRO PLASTICO TIPO DISPENSER PARA PAPEL TOALHA INTERFOLHADO</v>
          </cell>
          <cell r="C11091" t="str">
            <v xml:space="preserve">UN    </v>
          </cell>
          <cell r="D11091">
            <v>47.26</v>
          </cell>
        </row>
        <row r="11092">
          <cell r="A11092">
            <v>7525</v>
          </cell>
          <cell r="B11092" t="str">
            <v>TOMADA INDUSTRIAL DE EMBUTIR 3P+T 30 A, 440 V, COM TRAVA, COM PLACA</v>
          </cell>
          <cell r="C11092" t="str">
            <v xml:space="preserve">UN    </v>
          </cell>
          <cell r="D11092">
            <v>30.97</v>
          </cell>
        </row>
        <row r="11093">
          <cell r="A11093">
            <v>7524</v>
          </cell>
          <cell r="B11093" t="str">
            <v>TOMADA INDUSTRIAL DE EMBUTIR 3P+T 30 A, 440 V, COM TRAVA, SEM PLACA</v>
          </cell>
          <cell r="C11093" t="str">
            <v xml:space="preserve">UN    </v>
          </cell>
          <cell r="D11093">
            <v>29.18</v>
          </cell>
        </row>
        <row r="11094">
          <cell r="A11094">
            <v>38105</v>
          </cell>
          <cell r="B11094" t="str">
            <v>TOMADA PARA ANTENA DE TV, CABO COAXIAL DE 9 MM (APENAS MODULO)</v>
          </cell>
          <cell r="C11094" t="str">
            <v xml:space="preserve">UN    </v>
          </cell>
          <cell r="D11094">
            <v>7.49</v>
          </cell>
        </row>
        <row r="11095">
          <cell r="A11095">
            <v>38084</v>
          </cell>
          <cell r="B11095" t="str">
            <v>TOMADA PARA ANTENA DE TV, CABO COAXIAL DE 9 MM, CONJUNTO MONTADO PARA EMBUTIR 4" X 2" (PLACA + SUPORTE + MODULO)</v>
          </cell>
          <cell r="C11095" t="str">
            <v xml:space="preserve">UN    </v>
          </cell>
          <cell r="D11095">
            <v>10.65</v>
          </cell>
        </row>
        <row r="11096">
          <cell r="A11096">
            <v>38103</v>
          </cell>
          <cell r="B11096" t="str">
            <v>TOMADA RJ11, 2 FIOS (APENAS MODULO)</v>
          </cell>
          <cell r="C11096" t="str">
            <v xml:space="preserve">UN    </v>
          </cell>
          <cell r="D11096">
            <v>11.25</v>
          </cell>
        </row>
        <row r="11097">
          <cell r="A11097">
            <v>38082</v>
          </cell>
          <cell r="B11097" t="str">
            <v>TOMADA RJ11, 2 FIOS, CONJUNTO MONTADO PARA EMBUTIR 4" X 2" (PLACA + SUPORTE + MODULO)</v>
          </cell>
          <cell r="C11097" t="str">
            <v xml:space="preserve">UN    </v>
          </cell>
          <cell r="D11097">
            <v>13.86</v>
          </cell>
        </row>
        <row r="11098">
          <cell r="A11098">
            <v>38104</v>
          </cell>
          <cell r="B11098" t="str">
            <v>TOMADA RJ45, 8 FIOS, CAT 5E (APENAS MODULO)</v>
          </cell>
          <cell r="C11098" t="str">
            <v xml:space="preserve">UN    </v>
          </cell>
          <cell r="D11098">
            <v>22.03</v>
          </cell>
        </row>
        <row r="11099">
          <cell r="A11099">
            <v>38083</v>
          </cell>
          <cell r="B11099" t="str">
            <v>TOMADA RJ45, 8 FIOS, CAT 5E, CONJUNTO MONTADO PARA EMBUTIR 4" X 2" (PLACA + SUPORTE + MODULO)</v>
          </cell>
          <cell r="C11099" t="str">
            <v xml:space="preserve">UN    </v>
          </cell>
          <cell r="D11099">
            <v>24.46</v>
          </cell>
        </row>
        <row r="11100">
          <cell r="A11100">
            <v>38101</v>
          </cell>
          <cell r="B11100" t="str">
            <v>TOMADA 2P+T 10A, 250V  (APENAS MODULO)</v>
          </cell>
          <cell r="C11100" t="str">
            <v xml:space="preserve">UN    </v>
          </cell>
          <cell r="D11100">
            <v>5.35</v>
          </cell>
        </row>
        <row r="11101">
          <cell r="A11101">
            <v>7528</v>
          </cell>
          <cell r="B11101" t="str">
            <v>TOMADA 2P+T 10A, 250V, CONJUNTO MONTADO PARA EMBUTIR 4" X 2" (PLACA + SUPORTE + MODULO)</v>
          </cell>
          <cell r="C11101" t="str">
            <v xml:space="preserve">UN    </v>
          </cell>
          <cell r="D11101">
            <v>6.29</v>
          </cell>
        </row>
        <row r="11102">
          <cell r="A11102">
            <v>12147</v>
          </cell>
          <cell r="B11102" t="str">
            <v>TOMADA 2P+T 10A, 250V, CONJUNTO MONTADO PARA SOBREPOR 4" X 2" (CAIXA + MODULO)</v>
          </cell>
          <cell r="C11102" t="str">
            <v xml:space="preserve">UN    </v>
          </cell>
          <cell r="D11102">
            <v>9.59</v>
          </cell>
        </row>
        <row r="11103">
          <cell r="A11103">
            <v>38075</v>
          </cell>
          <cell r="B11103" t="str">
            <v>TOMADA 2P+T 20A 250V, CONJUNTO MONTADO PARA EMBUTIR 4" X 2" (PLACA + SUPORTE + MODULO)</v>
          </cell>
          <cell r="C11103" t="str">
            <v xml:space="preserve">UN    </v>
          </cell>
          <cell r="D11103">
            <v>10.89</v>
          </cell>
        </row>
        <row r="11104">
          <cell r="A11104">
            <v>38102</v>
          </cell>
          <cell r="B11104" t="str">
            <v>TOMADA 2P+T 20A, 250V  (APENAS MODULO)</v>
          </cell>
          <cell r="C11104" t="str">
            <v xml:space="preserve">UN    </v>
          </cell>
          <cell r="D11104">
            <v>6.84</v>
          </cell>
        </row>
        <row r="11105">
          <cell r="A11105">
            <v>38076</v>
          </cell>
          <cell r="B11105" t="str">
            <v>TOMADAS (2 MODULOS) 2P+T 10A, 250V, CONJUNTO MONTADO PARA EMBUTIR 4" X 2" (PLACA + SUPORTE + MODULOS)</v>
          </cell>
          <cell r="C11105" t="str">
            <v xml:space="preserve">UN    </v>
          </cell>
          <cell r="D11105">
            <v>12.21</v>
          </cell>
        </row>
        <row r="11106">
          <cell r="A11106">
            <v>7592</v>
          </cell>
          <cell r="B11106" t="str">
            <v>TOPOGRAFO</v>
          </cell>
          <cell r="C11106" t="str">
            <v xml:space="preserve">H     </v>
          </cell>
          <cell r="D11106">
            <v>30.1</v>
          </cell>
        </row>
        <row r="11107">
          <cell r="A11107">
            <v>40820</v>
          </cell>
          <cell r="B11107" t="str">
            <v>TOPOGRAFO (MENSALISTA)</v>
          </cell>
          <cell r="C11107" t="str">
            <v xml:space="preserve">MES   </v>
          </cell>
          <cell r="D11107">
            <v>5583.97</v>
          </cell>
        </row>
        <row r="11108">
          <cell r="A11108">
            <v>11762</v>
          </cell>
          <cell r="B11108" t="str">
            <v>TORNEIRA CROMADA COM BICO PARA JARDIM/TANQUE 1/2 " OU 3/4 " (REF 1153)</v>
          </cell>
          <cell r="C11108" t="str">
            <v xml:space="preserve">UN    </v>
          </cell>
          <cell r="D11108">
            <v>42.11</v>
          </cell>
        </row>
        <row r="11109">
          <cell r="A11109">
            <v>13418</v>
          </cell>
          <cell r="B11109" t="str">
            <v>TORNEIRA CROMADA CURTA SEM BICO PARA TANQUE, PADRAO POPULAR, 1/2 " OU 3/4 " (REF 1140)</v>
          </cell>
          <cell r="C11109" t="str">
            <v xml:space="preserve">UN    </v>
          </cell>
          <cell r="D11109">
            <v>11.76</v>
          </cell>
        </row>
        <row r="11110">
          <cell r="A11110">
            <v>13984</v>
          </cell>
          <cell r="B11110" t="str">
            <v>TORNEIRA CROMADA CURTA SEM BICO PARA USO GERAL  1/2 " OU 3/4 " (REF 1152)</v>
          </cell>
          <cell r="C11110" t="str">
            <v xml:space="preserve">UN    </v>
          </cell>
          <cell r="D11110">
            <v>29.43</v>
          </cell>
        </row>
        <row r="11111">
          <cell r="A11111">
            <v>11772</v>
          </cell>
          <cell r="B11111" t="str">
            <v>TORNEIRA CROMADA DE MESA PARA COZINHA BICA MOVEL COM AREJADOR 1/2 " OU 3/4 " (REF 1167)</v>
          </cell>
          <cell r="C11111" t="str">
            <v xml:space="preserve">UN    </v>
          </cell>
          <cell r="D11111">
            <v>71.48</v>
          </cell>
        </row>
        <row r="11112">
          <cell r="A11112">
            <v>36795</v>
          </cell>
          <cell r="B11112" t="str">
            <v>TORNEIRA CROMADA DE MESA PARA LAVATORIO COM SENSOR DE PRESENCA</v>
          </cell>
          <cell r="C11112" t="str">
            <v xml:space="preserve">UN    </v>
          </cell>
          <cell r="D11112">
            <v>459.73</v>
          </cell>
        </row>
        <row r="11113">
          <cell r="A11113">
            <v>36796</v>
          </cell>
          <cell r="B11113" t="str">
            <v>TORNEIRA CROMADA DE MESA PARA LAVATORIO TEMPORIZADA PRESSAO BICA BAIXA</v>
          </cell>
          <cell r="C11113" t="str">
            <v xml:space="preserve">UN    </v>
          </cell>
          <cell r="D11113">
            <v>118.36</v>
          </cell>
        </row>
        <row r="11114">
          <cell r="A11114">
            <v>36791</v>
          </cell>
          <cell r="B11114" t="str">
            <v>TORNEIRA CROMADA DE MESA PARA LAVATORIO, BICA ALTA (REF 1195)</v>
          </cell>
          <cell r="C11114" t="str">
            <v xml:space="preserve">UN    </v>
          </cell>
          <cell r="D11114">
            <v>60.98</v>
          </cell>
        </row>
        <row r="11115">
          <cell r="A11115">
            <v>13415</v>
          </cell>
          <cell r="B11115" t="str">
            <v>TORNEIRA CROMADA DE MESA PARA LAVATORIO, PADRAO POPULAR, 1/2 " OU 3/4 " (REF 1193)</v>
          </cell>
          <cell r="C11115" t="str">
            <v xml:space="preserve">UN    </v>
          </cell>
          <cell r="D11115">
            <v>35.450000000000003</v>
          </cell>
        </row>
        <row r="11116">
          <cell r="A11116">
            <v>36792</v>
          </cell>
          <cell r="B11116" t="str">
            <v>TORNEIRA CROMADA DE PAREDE LONGA PARA LAVATORIO (REF 1178)</v>
          </cell>
          <cell r="C11116" t="str">
            <v xml:space="preserve">UN    </v>
          </cell>
          <cell r="D11116">
            <v>116.58</v>
          </cell>
        </row>
        <row r="11117">
          <cell r="A11117">
            <v>11773</v>
          </cell>
          <cell r="B11117" t="str">
            <v>TORNEIRA CROMADA DE PAREDE PARA COZINHA BICA MOVEL COM AREJADOR 1/2 " OU 3/4 " (REF 1168)</v>
          </cell>
          <cell r="C11117" t="str">
            <v xml:space="preserve">UN    </v>
          </cell>
          <cell r="D11117">
            <v>68.239999999999995</v>
          </cell>
        </row>
        <row r="11118">
          <cell r="A11118">
            <v>11775</v>
          </cell>
          <cell r="B11118" t="str">
            <v>TORNEIRA CROMADA DE PAREDE PARA COZINHA COM AREJADOR 1/2 " OU 3/4 " (REF 1157)</v>
          </cell>
          <cell r="C11118" t="str">
            <v xml:space="preserve">UN    </v>
          </cell>
          <cell r="D11118">
            <v>71.25</v>
          </cell>
        </row>
        <row r="11119">
          <cell r="A11119">
            <v>13983</v>
          </cell>
          <cell r="B11119" t="str">
            <v>TORNEIRA CROMADA DE PAREDE PARA COZINHA COM AREJADOR, PADRAO POPULAR, 1/2 " OU 3/4 " (REF 1159)</v>
          </cell>
          <cell r="C11119" t="str">
            <v xml:space="preserve">UN    </v>
          </cell>
          <cell r="D11119">
            <v>36.4</v>
          </cell>
        </row>
        <row r="11120">
          <cell r="A11120">
            <v>13416</v>
          </cell>
          <cell r="B11120" t="str">
            <v>TORNEIRA CROMADA DE PAREDE PARA COZINHA SEM AREJADOR, PADRAO POPULAR, 1/2 " OU 3/4 " (REF 1158)</v>
          </cell>
          <cell r="C11120" t="str">
            <v xml:space="preserve">UN    </v>
          </cell>
          <cell r="D11120">
            <v>29.36</v>
          </cell>
        </row>
        <row r="11121">
          <cell r="A11121">
            <v>13417</v>
          </cell>
          <cell r="B11121" t="str">
            <v>TORNEIRA CROMADA SEM BICO PARA TANQUE 1/2 " OU 3/4 " (REF 1143)</v>
          </cell>
          <cell r="C11121" t="str">
            <v xml:space="preserve">UN    </v>
          </cell>
          <cell r="D11121">
            <v>25.89</v>
          </cell>
        </row>
        <row r="11122">
          <cell r="A11122">
            <v>7604</v>
          </cell>
          <cell r="B11122" t="str">
            <v>TORNEIRA CROMADA SEM BICO PARA TANQUE, PADRAO POPULAR, 1/2 " OU 3/4 " (REF 1126)</v>
          </cell>
          <cell r="C11122" t="str">
            <v xml:space="preserve">UN    </v>
          </cell>
          <cell r="D11122">
            <v>11.21</v>
          </cell>
        </row>
        <row r="11123">
          <cell r="A11123">
            <v>11763</v>
          </cell>
          <cell r="B11123" t="str">
            <v>TORNEIRA DE BOIA CONVENCIONAL PARA CAIXA D'AGUA, 1.1/2", COM HASTE E TORNEIRA METALICOS E BALAO PLASTICO</v>
          </cell>
          <cell r="C11123" t="str">
            <v xml:space="preserve">UN    </v>
          </cell>
          <cell r="D11123">
            <v>46.11</v>
          </cell>
        </row>
        <row r="11124">
          <cell r="A11124">
            <v>11764</v>
          </cell>
          <cell r="B11124" t="str">
            <v>TORNEIRA DE BOIA CONVENCIONAL PARA CAIXA D'AGUA, 1.1/4", COM HASTE E TORNEIRA METALICOS E BALAO PLASTICO</v>
          </cell>
          <cell r="C11124" t="str">
            <v xml:space="preserve">UN    </v>
          </cell>
          <cell r="D11124">
            <v>49.26</v>
          </cell>
        </row>
        <row r="11125">
          <cell r="A11125">
            <v>11829</v>
          </cell>
          <cell r="B11125" t="str">
            <v>TORNEIRA DE BOIA CONVENCIONAL PARA CAIXA D'AGUA, 1/2", COM HASTE E TORNEIRA METALICOS E BALAO PLASTICO</v>
          </cell>
          <cell r="C11125" t="str">
            <v xml:space="preserve">UN    </v>
          </cell>
          <cell r="D11125">
            <v>11.8</v>
          </cell>
        </row>
        <row r="11126">
          <cell r="A11126">
            <v>11825</v>
          </cell>
          <cell r="B11126" t="str">
            <v>TORNEIRA DE BOIA CONVENCIONAL PARA CAIXA D'AGUA, 1", COM HASTE E TORNEIRA METALICOS E BALAO PLASTICO</v>
          </cell>
          <cell r="C11126" t="str">
            <v xml:space="preserve">UN    </v>
          </cell>
          <cell r="D11126">
            <v>20.239999999999998</v>
          </cell>
        </row>
        <row r="11127">
          <cell r="A11127">
            <v>11767</v>
          </cell>
          <cell r="B11127" t="str">
            <v>TORNEIRA DE BOIA CONVENCIONAL PARA CAIXA D'AGUA, 2", COM HASTE E TORNEIRA METALICOS E BALAO PLASTICO</v>
          </cell>
          <cell r="C11127" t="str">
            <v xml:space="preserve">UN    </v>
          </cell>
          <cell r="D11127">
            <v>81.760000000000005</v>
          </cell>
        </row>
        <row r="11128">
          <cell r="A11128">
            <v>11830</v>
          </cell>
          <cell r="B11128" t="str">
            <v>TORNEIRA DE BOIA CONVENCIONAL PARA CAIXA D'AGUA, 3/4", COM HASTE E TORNEIRA METALICOS E BALAO PLASTICO</v>
          </cell>
          <cell r="C11128" t="str">
            <v xml:space="preserve">UN    </v>
          </cell>
          <cell r="D11128">
            <v>12.75</v>
          </cell>
        </row>
        <row r="11129">
          <cell r="A11129">
            <v>11766</v>
          </cell>
          <cell r="B11129" t="str">
            <v>TORNEIRA DE BOIA VAZAO TOTAL PARA CAIXA D'AGUA, 1/2", COM HASTE E TORNEIRA METALICOS E BALAO PLASTICO</v>
          </cell>
          <cell r="C11129" t="str">
            <v xml:space="preserve">UN    </v>
          </cell>
          <cell r="D11129">
            <v>22.67</v>
          </cell>
        </row>
        <row r="11130">
          <cell r="A11130">
            <v>11765</v>
          </cell>
          <cell r="B11130" t="str">
            <v>TORNEIRA DE BOIA VAZAO TOTAL PARA CAIXA D'AGUA, 1", COM HASTE E TORNEIRA METALICOS E BALAO PLASTICO</v>
          </cell>
          <cell r="C11130" t="str">
            <v xml:space="preserve">UN    </v>
          </cell>
          <cell r="D11130">
            <v>30.88</v>
          </cell>
        </row>
        <row r="11131">
          <cell r="A11131">
            <v>11824</v>
          </cell>
          <cell r="B11131" t="str">
            <v>TORNEIRA DE BOIA VAZAO TOTAL PARA CAIXA D'AGUA, 3/4", COM HASTE E TORNEIRA METALICOS E BALAO PLASTICO</v>
          </cell>
          <cell r="C11131" t="str">
            <v xml:space="preserve">UN    </v>
          </cell>
          <cell r="D11131">
            <v>23.39</v>
          </cell>
        </row>
        <row r="11132">
          <cell r="A11132">
            <v>11777</v>
          </cell>
          <cell r="B11132" t="str">
            <v>TORNEIRA ELETRICA DE PAREDE, BICA ALTA, PARA COZINHA, 5500 W (110/220 V)</v>
          </cell>
          <cell r="C11132" t="str">
            <v xml:space="preserve">UN    </v>
          </cell>
          <cell r="D11132">
            <v>115.46</v>
          </cell>
        </row>
        <row r="11133">
          <cell r="A11133">
            <v>7602</v>
          </cell>
          <cell r="B11133" t="str">
            <v>TORNEIRA METAL AMARELO COM BICO PARA JARDIM, PADRAO POPULAR, 1/2 " OU 3/4 " (REF 1128)</v>
          </cell>
          <cell r="C11133" t="str">
            <v xml:space="preserve">UN    </v>
          </cell>
          <cell r="D11133">
            <v>11.12</v>
          </cell>
        </row>
        <row r="11134">
          <cell r="A11134">
            <v>7603</v>
          </cell>
          <cell r="B11134" t="str">
            <v>TORNEIRA METAL AMARELO CURTA SEM BICO PARA TANQUE, PADRAO POPULAR, 1/2 " OU 3/4 " (REF 1120)</v>
          </cell>
          <cell r="C11134" t="str">
            <v xml:space="preserve">UN    </v>
          </cell>
          <cell r="D11134">
            <v>10.78</v>
          </cell>
        </row>
        <row r="11135">
          <cell r="A11135">
            <v>11826</v>
          </cell>
          <cell r="B11135" t="str">
            <v>TORNEIRA METALICA DE BOIA CONVENCIONAL PARA CAIXA D'AGUA, 1/2 ", COM HASTE, TORNEIRA E BALAO METALICOS</v>
          </cell>
          <cell r="C11135" t="str">
            <v xml:space="preserve">UN    </v>
          </cell>
          <cell r="D11135">
            <v>19.64</v>
          </cell>
        </row>
        <row r="11136">
          <cell r="A11136">
            <v>7606</v>
          </cell>
          <cell r="B11136" t="str">
            <v>TORNEIRA METALICA DE BOIA CONVENCIONAL PARA CAIXA D'AGUA, 3/4 ", COM HASTE, TORNEIRA E BALAO METALICOS</v>
          </cell>
          <cell r="C11136" t="str">
            <v xml:space="preserve">UN    </v>
          </cell>
          <cell r="D11136">
            <v>20.47</v>
          </cell>
        </row>
        <row r="11137">
          <cell r="A11137">
            <v>40329</v>
          </cell>
          <cell r="B11137" t="str">
            <v>TORNEIRA PLASTICA DE BOIA CONVENCIONAL PARA CAIXA DE AGUA, 3/4 ", COM HASTE METALICA E COM TORNEIRA E BALAO PLASTICOS (PADRAO POPULAR)</v>
          </cell>
          <cell r="C11137" t="str">
            <v xml:space="preserve">UN    </v>
          </cell>
          <cell r="D11137">
            <v>9.9</v>
          </cell>
        </row>
        <row r="11138">
          <cell r="A11138">
            <v>11823</v>
          </cell>
          <cell r="B11138" t="str">
            <v>TORNEIRA PLASTICA DE BOIA PARA CAIXA DE DESCARGA,  1/2", BALAO E TORNEIRA PLASTICOS, COM HASTE METALICA</v>
          </cell>
          <cell r="C11138" t="str">
            <v xml:space="preserve">UN    </v>
          </cell>
          <cell r="D11138">
            <v>4.2699999999999996</v>
          </cell>
        </row>
        <row r="11139">
          <cell r="A11139">
            <v>11822</v>
          </cell>
          <cell r="B11139" t="str">
            <v>TORNEIRA PLASTICA DE MESA, BICA MOVEL, PARA COZINHA 1/2 "</v>
          </cell>
          <cell r="C11139" t="str">
            <v xml:space="preserve">UN    </v>
          </cell>
          <cell r="D11139">
            <v>32.58</v>
          </cell>
        </row>
        <row r="11140">
          <cell r="A11140">
            <v>11831</v>
          </cell>
          <cell r="B11140" t="str">
            <v>TORNEIRA PLASTICA PARA TANQUE 1/2 " OU 3/4 " COM BICO PARA MANGUEIRA</v>
          </cell>
          <cell r="C11140" t="str">
            <v xml:space="preserve">UN    </v>
          </cell>
          <cell r="D11140">
            <v>24.74</v>
          </cell>
        </row>
        <row r="11141">
          <cell r="A11141">
            <v>7613</v>
          </cell>
          <cell r="B11141" t="str">
            <v>TRANSFORMADOR TRIFASICO DE DISTRIBUICAO, POTENCIA DE 1000 KVA, TENSAO NOMINAL DE 15 KV, TENSAO SECUNDARIA DE 220/127V, EM OLEO ISOLANTE TIPO MINERAL</v>
          </cell>
          <cell r="C11141" t="str">
            <v xml:space="preserve">UN    </v>
          </cell>
          <cell r="D11141">
            <v>53500.639999999999</v>
          </cell>
        </row>
        <row r="11142">
          <cell r="A11142">
            <v>7619</v>
          </cell>
          <cell r="B11142" t="str">
            <v>TRANSFORMADOR TRIFASICO DE DISTRIBUICAO, POTENCIA DE 112,5 KVA, TENSAO NOMINAL DE 15 KV, TENSAO SECUNDARIA DE 220/127V, EM OLEO ISOLANTE TIPO MINERAL</v>
          </cell>
          <cell r="C11142" t="str">
            <v xml:space="preserve">UN    </v>
          </cell>
          <cell r="D11142">
            <v>8270.0499999999993</v>
          </cell>
        </row>
        <row r="11143">
          <cell r="A11143">
            <v>12076</v>
          </cell>
          <cell r="B11143" t="str">
            <v>TRANSFORMADOR TRIFASICO DE DISTRIBUICAO, POTENCIA DE 15 KVA, TENSAO NOMINAL DE 15 KV, TENSAO SECUNDARIA DE 220/127V, EM OLEO ISOLANTE TIPO MINERAL</v>
          </cell>
          <cell r="C11143" t="str">
            <v xml:space="preserve">UN    </v>
          </cell>
          <cell r="D11143">
            <v>3793.6</v>
          </cell>
        </row>
        <row r="11144">
          <cell r="A11144">
            <v>7614</v>
          </cell>
          <cell r="B11144" t="str">
            <v>TRANSFORMADOR TRIFASICO DE DISTRIBUICAO, POTENCIA DE 150 KVA, TENSAO NOMINAL DE 15 KV, TENSAO SECUNDARIA DE 220/127V, EM OLEO ISOLANTE TIPO MINERAL</v>
          </cell>
          <cell r="C11144" t="str">
            <v xml:space="preserve">UN    </v>
          </cell>
          <cell r="D11144">
            <v>10430.51</v>
          </cell>
        </row>
        <row r="11145">
          <cell r="A11145">
            <v>7618</v>
          </cell>
          <cell r="B11145" t="str">
            <v>TRANSFORMADOR TRIFASICO DE DISTRIBUICAO, POTENCIA DE 1500 KVA, TENSAO NOMINAL DE 15 KV, TENSAO SECUNDARIA DE 220/127V, EM OLEO ISOLANTE TIPO MINERAL</v>
          </cell>
          <cell r="C11145" t="str">
            <v xml:space="preserve">UN    </v>
          </cell>
          <cell r="D11145">
            <v>67649.7</v>
          </cell>
        </row>
        <row r="11146">
          <cell r="A11146">
            <v>7620</v>
          </cell>
          <cell r="B11146" t="str">
            <v>TRANSFORMADOR TRIFASICO DE DISTRIBUICAO, POTENCIA DE 225 KVA, TENSAO NOMINAL DE 15 KV, TENSAO SECUNDARIA DE 220/127V, EM OLEO ISOLANTE TIPO MINERAL</v>
          </cell>
          <cell r="C11146" t="str">
            <v xml:space="preserve">UN    </v>
          </cell>
          <cell r="D11146">
            <v>14632.46</v>
          </cell>
        </row>
        <row r="11147">
          <cell r="A11147">
            <v>7610</v>
          </cell>
          <cell r="B11147" t="str">
            <v>TRANSFORMADOR TRIFASICO DE DISTRIBUICAO, POTENCIA DE 30 KVA, TENSAO NOMINAL DE 15 KV, TENSAO SECUNDARIA DE 220/127V, EM OLEO ISOLANTE TIPO MINERAL</v>
          </cell>
          <cell r="C11147" t="str">
            <v xml:space="preserve">UN    </v>
          </cell>
          <cell r="D11147">
            <v>4633.6099999999997</v>
          </cell>
        </row>
        <row r="11148">
          <cell r="A11148">
            <v>7615</v>
          </cell>
          <cell r="B11148" t="str">
            <v>TRANSFORMADOR TRIFASICO DE DISTRIBUICAO, POTENCIA DE 300 KVA, TENSAO NOMINAL DE 15 KV, TENSAO SECUNDARIA DE 220/127V, EM OLEO ISOLANTE TIPO MINERAL</v>
          </cell>
          <cell r="C11148" t="str">
            <v xml:space="preserve">UN    </v>
          </cell>
          <cell r="D11148">
            <v>17071.21</v>
          </cell>
        </row>
        <row r="11149">
          <cell r="A11149">
            <v>7617</v>
          </cell>
          <cell r="B11149" t="str">
            <v>TRANSFORMADOR TRIFASICO DE DISTRIBUICAO, POTENCIA DE 45 KVA, TENSAO NOMINAL DE 15 KV, TENSAO SECUNDARIA DE 220/127V, EM OLEO ISOLANTE TIPO MINERAL</v>
          </cell>
          <cell r="C11149" t="str">
            <v xml:space="preserve">UN    </v>
          </cell>
          <cell r="D11149">
            <v>5175.55</v>
          </cell>
        </row>
        <row r="11150">
          <cell r="A11150">
            <v>7616</v>
          </cell>
          <cell r="B11150" t="str">
            <v>TRANSFORMADOR TRIFASICO DE DISTRIBUICAO, POTENCIA DE 500 KVA, TENSAO NOMINAL DE 15 KV, TENSAO SECUNDARIA DE 220/127V, EM OLEO ISOLANTE TIPO MINERAL</v>
          </cell>
          <cell r="C11150" t="str">
            <v xml:space="preserve">UN    </v>
          </cell>
          <cell r="D11150">
            <v>27857.51</v>
          </cell>
        </row>
        <row r="11151">
          <cell r="A11151">
            <v>7611</v>
          </cell>
          <cell r="B11151" t="str">
            <v>TRANSFORMADOR TRIFASICO DE DISTRIBUICAO, POTENCIA DE 75 KVA, TENSAO NOMINAL DE 15 KV, TENSAO SECUNDARIA DE 220/127V, EM OLEO ISOLANTE TIPO MINERAL</v>
          </cell>
          <cell r="C11151" t="str">
            <v xml:space="preserve">UN    </v>
          </cell>
          <cell r="D11151">
            <v>6693</v>
          </cell>
        </row>
        <row r="11152">
          <cell r="A11152">
            <v>7612</v>
          </cell>
          <cell r="B11152" t="str">
            <v>TRANSFORMADOR TRIFASICO DE DISTRIBUICAO, POTENCIA DE 750 KVA, TENSAO NOMINAL DE 15 KV, TENSAO SECUNDARIA DE 220/127V, EM OLEO ISOLANTE TIPO MINERAL</v>
          </cell>
          <cell r="C11152" t="str">
            <v xml:space="preserve">UN    </v>
          </cell>
          <cell r="D11152">
            <v>38211.33</v>
          </cell>
        </row>
        <row r="11153">
          <cell r="A11153">
            <v>37371</v>
          </cell>
          <cell r="B11153" t="str">
            <v>TRANSPORTE - HORISTA (COLETADO CAIXA)</v>
          </cell>
          <cell r="C11153" t="str">
            <v xml:space="preserve">H     </v>
          </cell>
          <cell r="D11153">
            <v>1.19</v>
          </cell>
        </row>
        <row r="11154">
          <cell r="A11154">
            <v>40861</v>
          </cell>
          <cell r="B11154" t="str">
            <v>TRANSPORTE - MENSALISTA (COLETADO CAIXA)</v>
          </cell>
          <cell r="C11154" t="str">
            <v xml:space="preserve">MES   </v>
          </cell>
          <cell r="D11154">
            <v>223.9</v>
          </cell>
        </row>
        <row r="11155">
          <cell r="A11155">
            <v>36510</v>
          </cell>
          <cell r="B11155" t="str">
            <v>TRATOR DE ESTEIRAS, POTENCIA BRUTA DE 133 HP, PESO OPERACIONAL DE 14 T, COM LAMINA COM CAPACIDADE DE 3,00 M3</v>
          </cell>
          <cell r="C11155" t="str">
            <v xml:space="preserve">UN    </v>
          </cell>
          <cell r="D11155">
            <v>548623.82999999996</v>
          </cell>
        </row>
        <row r="11156">
          <cell r="A11156">
            <v>25020</v>
          </cell>
          <cell r="B11156" t="str">
            <v>TRATOR DE ESTEIRAS, POTENCIA BRUTA DE 347 HP, PESO OPERACIONAL DE 38,5 T, COM ESCARIFICADOR E LAMINA COM CAPACIDADE DE 4,70M3</v>
          </cell>
          <cell r="C11156" t="str">
            <v xml:space="preserve">UN    </v>
          </cell>
          <cell r="D11156">
            <v>2260137.15</v>
          </cell>
        </row>
        <row r="11157">
          <cell r="A11157">
            <v>7622</v>
          </cell>
          <cell r="B11157" t="str">
            <v>TRATOR DE ESTEIRAS, POTENCIA DE 100 HP, PESO OPERACIONAL DE 9,4 T, COM LAMINA COM CAPACIDADE DE 2,19 M3</v>
          </cell>
          <cell r="C11157" t="str">
            <v xml:space="preserve">UN    </v>
          </cell>
          <cell r="D11157">
            <v>532245.30000000005</v>
          </cell>
        </row>
        <row r="11158">
          <cell r="A11158">
            <v>7624</v>
          </cell>
          <cell r="B11158" t="str">
            <v>TRATOR DE ESTEIRAS, POTENCIA DE 150 HP, PESO OPERACIONAL DE 16,7 T, COM RODA MOTRIZ ELEVADA E LAMINA COM CONTATO DE 3,18M3</v>
          </cell>
          <cell r="C11158" t="str">
            <v xml:space="preserve">UN    </v>
          </cell>
          <cell r="D11158">
            <v>690000</v>
          </cell>
        </row>
        <row r="11159">
          <cell r="A11159">
            <v>7625</v>
          </cell>
          <cell r="B11159" t="str">
            <v>TRATOR DE ESTEIRAS, POTENCIA DE 170 HP, PESO OPERACIONAL DE 19 T, COM LAMINA COM CAPACIDADE DE 5,2 M3</v>
          </cell>
          <cell r="C11159" t="str">
            <v xml:space="preserve">UN    </v>
          </cell>
          <cell r="D11159">
            <v>685779.75</v>
          </cell>
        </row>
        <row r="11160">
          <cell r="A11160">
            <v>7623</v>
          </cell>
          <cell r="B11160" t="str">
            <v>TRATOR DE ESTEIRAS, POTENCIA DE 347 HP, PESO OPERACIONAL DE 38,5 T, COM LAMINA COM CAPACIDADE DE 8,70M3</v>
          </cell>
          <cell r="C11160" t="str">
            <v xml:space="preserve">UN    </v>
          </cell>
          <cell r="D11160">
            <v>2260137.15</v>
          </cell>
        </row>
        <row r="11161">
          <cell r="A11161">
            <v>36508</v>
          </cell>
          <cell r="B11161" t="str">
            <v>TRATOR DE ESTEIRAS, POTENCIA NO VOLANTE DE 200 HP, PESO OPERACIONAL DE 20,1 T, COM RODA MOTRIZ ELEVADA E LAMINA COM CAPACIDADE DE 3,89 M3</v>
          </cell>
          <cell r="C11161" t="str">
            <v xml:space="preserve">UN    </v>
          </cell>
          <cell r="D11161">
            <v>1016473.36</v>
          </cell>
        </row>
        <row r="11162">
          <cell r="A11162">
            <v>36509</v>
          </cell>
          <cell r="B11162" t="str">
            <v>TRATOR DE ESTEIRAS, POTENCIA 125 HP, PESO OPERACIONAL DE 12,9 T, COM LAMINA COM CAPACIDADE DE 2,7 M3</v>
          </cell>
          <cell r="C11162" t="str">
            <v xml:space="preserve">UN    </v>
          </cell>
          <cell r="D11162">
            <v>557064.18000000005</v>
          </cell>
        </row>
        <row r="11163">
          <cell r="A11163">
            <v>13238</v>
          </cell>
          <cell r="B11163" t="str">
            <v>TRATOR DE PNEUS COM POTENCIA DE 105 CV, TRACAO 4 X 4, PESO COM LASTRO DE 5775 KG</v>
          </cell>
          <cell r="C11163" t="str">
            <v xml:space="preserve">UN    </v>
          </cell>
          <cell r="D11163">
            <v>158051.98000000001</v>
          </cell>
        </row>
        <row r="11164">
          <cell r="A11164">
            <v>36511</v>
          </cell>
          <cell r="B11164" t="str">
            <v>TRATOR DE PNEUS COM POTENCIA DE 122 CV, TRACAO 4 X 4, PESO COM LASTRO DE 4510 KG</v>
          </cell>
          <cell r="C11164" t="str">
            <v xml:space="preserve">UN    </v>
          </cell>
          <cell r="D11164">
            <v>183139.6</v>
          </cell>
        </row>
        <row r="11165">
          <cell r="A11165">
            <v>36515</v>
          </cell>
          <cell r="B11165" t="str">
            <v>TRATOR DE PNEUS COM POTENCIA DE 15 CV, PESO COM LASTRO DE 1160 KG</v>
          </cell>
          <cell r="C11165" t="str">
            <v xml:space="preserve">UN    </v>
          </cell>
          <cell r="D11165">
            <v>53938.37</v>
          </cell>
        </row>
        <row r="11166">
          <cell r="A11166">
            <v>10598</v>
          </cell>
          <cell r="B11166" t="str">
            <v>TRATOR DE PNEUS COM POTENCIA DE 50 CV, TRACAO 4 X 2, PESO COM LASTRO DE 2714 KG</v>
          </cell>
          <cell r="C11166" t="str">
            <v xml:space="preserve">UN    </v>
          </cell>
          <cell r="D11166">
            <v>87469.22</v>
          </cell>
        </row>
        <row r="11167">
          <cell r="A11167">
            <v>7640</v>
          </cell>
          <cell r="B11167" t="str">
            <v>TRATOR DE PNEUS COM POTENCIA DE 85 CV, TRACAO 4 X 4, PESO COM LASTRO DE 4675 KG</v>
          </cell>
          <cell r="C11167" t="str">
            <v xml:space="preserve">UN    </v>
          </cell>
          <cell r="D11167">
            <v>134218.76</v>
          </cell>
        </row>
        <row r="11168">
          <cell r="A11168">
            <v>36513</v>
          </cell>
          <cell r="B11168" t="str">
            <v>TRATOR DE PNEUS COM POTENCIA DE 85 CV, TURBO,  PESO COM LASTRO DE 4900 KG</v>
          </cell>
          <cell r="C11168" t="str">
            <v xml:space="preserve">UN    </v>
          </cell>
          <cell r="D11168">
            <v>129295.3</v>
          </cell>
        </row>
        <row r="11169">
          <cell r="A11169">
            <v>36514</v>
          </cell>
          <cell r="B11169" t="str">
            <v>TRATOR DE PNEUS COM POTENCIA DE 95 CV, TRACAO 4 X 4, PESO MAXIMO DE 5225 KG</v>
          </cell>
          <cell r="C11169" t="str">
            <v xml:space="preserve">UN    </v>
          </cell>
          <cell r="D11169">
            <v>144253.79999999999</v>
          </cell>
        </row>
        <row r="11170">
          <cell r="A11170">
            <v>36149</v>
          </cell>
          <cell r="B11170" t="str">
            <v>TRAVA-QUEDAS EM ACO PARA CORDA DE 12 MM, EXTENSOR DE 25 X 300 MM, COM MOSQUETAO TIPO GANCHO TRAVA DUPLA</v>
          </cell>
          <cell r="C11170" t="str">
            <v xml:space="preserve">UN    </v>
          </cell>
          <cell r="D11170">
            <v>115.15</v>
          </cell>
        </row>
        <row r="11171">
          <cell r="A11171">
            <v>43066</v>
          </cell>
          <cell r="B11171" t="str">
            <v>TRELICA NERVURADA (ESPACADOR), ALTURA = 120,0 MM, DIAMETRO DOS BANZOS INFERIORES E SUPERIOR = 6,0 MM, DIAMETRO DA DIAGONAL = 4,2 MM (COLETADO CAIXA)</v>
          </cell>
          <cell r="C11171" t="str">
            <v xml:space="preserve">M     </v>
          </cell>
          <cell r="D11171">
            <v>6.13</v>
          </cell>
        </row>
        <row r="11172">
          <cell r="A11172">
            <v>11581</v>
          </cell>
          <cell r="B11172" t="str">
            <v>TRILHO EM ALUMINIO "U", COM ABAULADO PARA ROLDANA DE PORTA DE CORRER, *40 X 40* MM</v>
          </cell>
          <cell r="C11172" t="str">
            <v xml:space="preserve">M     </v>
          </cell>
          <cell r="D11172">
            <v>23.09</v>
          </cell>
        </row>
        <row r="11173">
          <cell r="A11173">
            <v>11580</v>
          </cell>
          <cell r="B11173" t="str">
            <v>TRILHO QUADRADO, EM ALUMINIO (VERGALHAO MACICO), 1/4", (*6 X 6* CM), PARA RODIZIOS</v>
          </cell>
          <cell r="C11173" t="str">
            <v xml:space="preserve">M     </v>
          </cell>
          <cell r="D11173">
            <v>10.51</v>
          </cell>
        </row>
        <row r="11174">
          <cell r="A11174">
            <v>38177</v>
          </cell>
          <cell r="B11174" t="str">
            <v>TRINCO / FECHO TIPO AVIAO, EM ZAMAC CROMADO, *60* MM, PARA JANELAS - INCLUI PARAFUSOS</v>
          </cell>
          <cell r="C11174" t="str">
            <v xml:space="preserve">UN    </v>
          </cell>
          <cell r="D11174">
            <v>7.13</v>
          </cell>
        </row>
        <row r="11175">
          <cell r="A11175">
            <v>10743</v>
          </cell>
          <cell r="B11175" t="str">
            <v>TROLEY MANUAL CAPACIDADE 1 T</v>
          </cell>
          <cell r="C11175" t="str">
            <v xml:space="preserve">UN    </v>
          </cell>
          <cell r="D11175">
            <v>658.79</v>
          </cell>
        </row>
        <row r="11176">
          <cell r="A11176">
            <v>39848</v>
          </cell>
          <cell r="B11176" t="str">
            <v>TUBO / MANGUEIRA PRETA EM POLIETILENO, LINHA PESADA OU REFORCADA, TIPO ESPAGUETE, PARA INJECAO DE CALDA DE CIMENTO, D = 1/2", ESPESSURA 1,5 MM</v>
          </cell>
          <cell r="C11176" t="str">
            <v xml:space="preserve">M     </v>
          </cell>
          <cell r="D11176">
            <v>1.1399999999999999</v>
          </cell>
        </row>
        <row r="11177">
          <cell r="A11177">
            <v>20999</v>
          </cell>
          <cell r="B11177" t="str">
            <v>TUBO ACO CARBONO COM COSTURA, NBR 5580, CLASSE L, DN = 15 MM, E = 2,25 MM, 1,06 KG/M</v>
          </cell>
          <cell r="C11177" t="str">
            <v xml:space="preserve">M     </v>
          </cell>
          <cell r="D11177">
            <v>7.58</v>
          </cell>
        </row>
        <row r="11178">
          <cell r="A11178">
            <v>21001</v>
          </cell>
          <cell r="B11178" t="str">
            <v>TUBO ACO CARBONO COM COSTURA, NBR 5580, CLASSE L, DN = 25 MM, E = 2,65 MM, 2,02 KG/M</v>
          </cell>
          <cell r="C11178" t="str">
            <v xml:space="preserve">M     </v>
          </cell>
          <cell r="D11178">
            <v>14.15</v>
          </cell>
        </row>
        <row r="11179">
          <cell r="A11179">
            <v>21003</v>
          </cell>
          <cell r="B11179" t="str">
            <v>TUBO ACO CARBONO COM COSTURA, NBR 5580, CLASSE L, DN = 40 MM, E = 3,0 MM, 3,34 KG/M</v>
          </cell>
          <cell r="C11179" t="str">
            <v xml:space="preserve">M     </v>
          </cell>
          <cell r="D11179">
            <v>23.25</v>
          </cell>
        </row>
        <row r="11180">
          <cell r="A11180">
            <v>21006</v>
          </cell>
          <cell r="B11180" t="str">
            <v>TUBO ACO CARBONO COM COSTURA, NBR 5580, CLASSE L, DN = 80 MM, E = 3,35 MM, 7,07 KG/M</v>
          </cell>
          <cell r="C11180" t="str">
            <v xml:space="preserve">M     </v>
          </cell>
          <cell r="D11180">
            <v>49.34</v>
          </cell>
        </row>
        <row r="11181">
          <cell r="A11181">
            <v>21019</v>
          </cell>
          <cell r="B11181" t="str">
            <v>TUBO ACO CARBONO COM COSTURA, NBR 5580, CLASSE M, DN = 25 MM, E = 3,35 MM, *2,50* KG//M</v>
          </cell>
          <cell r="C11181" t="str">
            <v xml:space="preserve">M     </v>
          </cell>
          <cell r="D11181">
            <v>17.149999999999999</v>
          </cell>
        </row>
        <row r="11182">
          <cell r="A11182">
            <v>21021</v>
          </cell>
          <cell r="B11182" t="str">
            <v>TUBO ACO CARBONO COM COSTURA, NBR 5580, CLASSE M, DN = 40 MM, E = 3,35 MM, *3,71* KG//M</v>
          </cell>
          <cell r="C11182" t="str">
            <v xml:space="preserve">M     </v>
          </cell>
          <cell r="D11182">
            <v>27.11</v>
          </cell>
        </row>
        <row r="11183">
          <cell r="A11183">
            <v>21024</v>
          </cell>
          <cell r="B11183" t="str">
            <v>TUBO ACO CARBONO COM COSTURA, NBR 5580, CLASSE M, DN = 80 MM, E = 4,05 MM, *8,47* KG/M</v>
          </cell>
          <cell r="C11183" t="str">
            <v xml:space="preserve">M     </v>
          </cell>
          <cell r="D11183">
            <v>58.1</v>
          </cell>
        </row>
        <row r="11184">
          <cell r="A11184">
            <v>40624</v>
          </cell>
          <cell r="B11184" t="str">
            <v>TUBO ACO CARBONO SEM COSTURA 1 1/2", E= *3,68 MM, SCHEDULE 40, 4,05 KG/M</v>
          </cell>
          <cell r="C11184" t="str">
            <v xml:space="preserve">M     </v>
          </cell>
          <cell r="D11184">
            <v>42.48</v>
          </cell>
        </row>
        <row r="11185">
          <cell r="A11185">
            <v>13127</v>
          </cell>
          <cell r="B11185" t="str">
            <v>TUBO ACO CARBONO SEM COSTURA 1/2", E= *2,77 MM, SCHEDULE 40, *1,27 KG/M</v>
          </cell>
          <cell r="C11185" t="str">
            <v xml:space="preserve">M     </v>
          </cell>
          <cell r="D11185">
            <v>18.940000000000001</v>
          </cell>
        </row>
        <row r="11186">
          <cell r="A11186">
            <v>13137</v>
          </cell>
          <cell r="B11186" t="str">
            <v>TUBO ACO CARBONO SEM COSTURA 1/2", E= *3,73 MM, SCHEDULE 80, *1,62 KG/M</v>
          </cell>
          <cell r="C11186" t="str">
            <v xml:space="preserve">M     </v>
          </cell>
          <cell r="D11186">
            <v>25.14</v>
          </cell>
        </row>
        <row r="11187">
          <cell r="A11187">
            <v>20989</v>
          </cell>
          <cell r="B11187" t="str">
            <v>TUBO ACO CARBONO SEM COSTURA 14", E= *11,13 MM, SCHEDULE 40, *94,55 KG/M</v>
          </cell>
          <cell r="C11187" t="str">
            <v xml:space="preserve">M     </v>
          </cell>
          <cell r="D11187">
            <v>900.82</v>
          </cell>
        </row>
        <row r="11188">
          <cell r="A11188">
            <v>21147</v>
          </cell>
          <cell r="B11188" t="str">
            <v>TUBO ACO CARBONO SEM COSTURA 2 1/2", E = 5,16 MM, SCHEDULE 40 (8,62 KG/M)</v>
          </cell>
          <cell r="C11188" t="str">
            <v xml:space="preserve">M     </v>
          </cell>
          <cell r="D11188">
            <v>84.46</v>
          </cell>
        </row>
        <row r="11189">
          <cell r="A11189">
            <v>21148</v>
          </cell>
          <cell r="B11189" t="str">
            <v>TUBO ACO CARBONO SEM COSTURA 2", E= *3,91* MM, SCHEDULE 40, *5,43* KG/M</v>
          </cell>
          <cell r="C11189" t="str">
            <v xml:space="preserve">M     </v>
          </cell>
          <cell r="D11189">
            <v>52.13</v>
          </cell>
        </row>
        <row r="11190">
          <cell r="A11190">
            <v>20984</v>
          </cell>
          <cell r="B11190" t="str">
            <v>TUBO ACO CARBONO SEM COSTURA 20", E= *12,70 MM, SCHEDULE 30, *154,97 KG/M</v>
          </cell>
          <cell r="C11190" t="str">
            <v xml:space="preserve">M     </v>
          </cell>
          <cell r="D11190">
            <v>1728.49</v>
          </cell>
        </row>
        <row r="11191">
          <cell r="A11191">
            <v>13042</v>
          </cell>
          <cell r="B11191" t="str">
            <v>TUBO ACO CARBONO SEM COSTURA 20", E= *6,35 MM,  SCHEDULE 10, *78,46 KG/M</v>
          </cell>
          <cell r="C11191" t="str">
            <v xml:space="preserve">M     </v>
          </cell>
          <cell r="D11191">
            <v>957.84</v>
          </cell>
        </row>
        <row r="11192">
          <cell r="A11192">
            <v>21150</v>
          </cell>
          <cell r="B11192" t="str">
            <v>TUBO ACO CARBONO SEM COSTURA 3/4", E= *2,87 MM, SCHEDULE 40, *1,69 KG/M</v>
          </cell>
          <cell r="C11192" t="str">
            <v xml:space="preserve">M     </v>
          </cell>
          <cell r="D11192">
            <v>25.85</v>
          </cell>
        </row>
        <row r="11193">
          <cell r="A11193">
            <v>13141</v>
          </cell>
          <cell r="B11193" t="str">
            <v>TUBO ACO CARBONO SEM COSTURA 3/4", E= *3,91 MM, SCHEDULE 80, *2,19 KG/M.</v>
          </cell>
          <cell r="C11193" t="str">
            <v xml:space="preserve">M     </v>
          </cell>
          <cell r="D11193">
            <v>32.56</v>
          </cell>
        </row>
        <row r="11194">
          <cell r="A11194">
            <v>21151</v>
          </cell>
          <cell r="B11194" t="str">
            <v>TUBO ACO CARBONO SEM COSTURA 4", E= *6,02 MM, SCHEDULE 40, *16,06 KG/M</v>
          </cell>
          <cell r="C11194" t="str">
            <v xml:space="preserve">M     </v>
          </cell>
          <cell r="D11194">
            <v>154.72</v>
          </cell>
        </row>
        <row r="11195">
          <cell r="A11195">
            <v>13142</v>
          </cell>
          <cell r="B11195" t="str">
            <v>TUBO ACO CARBONO SEM COSTURA 4", E= *8,56 MM, SCHEDULE 80, *22,31 KG/M</v>
          </cell>
          <cell r="C11195" t="str">
            <v xml:space="preserve">M     </v>
          </cell>
          <cell r="D11195">
            <v>221.18</v>
          </cell>
        </row>
        <row r="11196">
          <cell r="A11196">
            <v>20994</v>
          </cell>
          <cell r="B11196" t="str">
            <v>TUBO ACO CARBONO SEM COSTURA 6", E= *10,97 MM, SCHEDULE 80, *42,56 KG/M</v>
          </cell>
          <cell r="C11196" t="str">
            <v xml:space="preserve">M     </v>
          </cell>
          <cell r="D11196">
            <v>417.03</v>
          </cell>
        </row>
        <row r="11197">
          <cell r="A11197">
            <v>7672</v>
          </cell>
          <cell r="B11197" t="str">
            <v>TUBO ACO CARBONO SEM COSTURA 6", E= 7,11 MM,  SCHEDULE 40, *28,26 KG/M</v>
          </cell>
          <cell r="C11197" t="str">
            <v xml:space="preserve">M     </v>
          </cell>
          <cell r="D11197">
            <v>273.2</v>
          </cell>
        </row>
        <row r="11198">
          <cell r="A11198">
            <v>20995</v>
          </cell>
          <cell r="B11198" t="str">
            <v>TUBO ACO CARBONO SEM COSTURA 8", E= *12,70 MM, SCHEDULE 80, *64,64 KG/M</v>
          </cell>
          <cell r="C11198" t="str">
            <v xml:space="preserve">M     </v>
          </cell>
          <cell r="D11198">
            <v>548.05999999999995</v>
          </cell>
        </row>
        <row r="11199">
          <cell r="A11199">
            <v>7690</v>
          </cell>
          <cell r="B11199" t="str">
            <v>TUBO ACO CARBONO SEM COSTURA 8", E= *6,35 MM,  SCHEDULE 20, *33,27 KG/M</v>
          </cell>
          <cell r="C11199" t="str">
            <v xml:space="preserve">M     </v>
          </cell>
          <cell r="D11199">
            <v>316.98</v>
          </cell>
        </row>
        <row r="11200">
          <cell r="A11200">
            <v>20980</v>
          </cell>
          <cell r="B11200" t="str">
            <v>TUBO ACO CARBONO SEM COSTURA 8", E= *7,04 MM, SCHEDULE 30, *36,75 KG/M</v>
          </cell>
          <cell r="C11200" t="str">
            <v xml:space="preserve">M     </v>
          </cell>
          <cell r="D11200">
            <v>345.79</v>
          </cell>
        </row>
        <row r="11201">
          <cell r="A11201">
            <v>7661</v>
          </cell>
          <cell r="B11201" t="str">
            <v>TUBO ACO CARBONO SEM COSTURA 8", E= *8,18 MM, SCHEDULE 40, *42,55 KG/M</v>
          </cell>
          <cell r="C11201" t="str">
            <v xml:space="preserve">M     </v>
          </cell>
          <cell r="D11201">
            <v>411.35</v>
          </cell>
        </row>
        <row r="11202">
          <cell r="A11202">
            <v>21016</v>
          </cell>
          <cell r="B11202" t="str">
            <v>TUBO ACO GALVANIZADO COM COSTURA, CLASSE LEVE, DN 100 MM ( 4"),  E = 3,75 MM,  *10,55* KG/M (NBR 5580)</v>
          </cell>
          <cell r="C11202" t="str">
            <v xml:space="preserve">M     </v>
          </cell>
          <cell r="D11202">
            <v>89.8</v>
          </cell>
        </row>
        <row r="11203">
          <cell r="A11203">
            <v>21008</v>
          </cell>
          <cell r="B11203" t="str">
            <v>TUBO ACO GALVANIZADO COM COSTURA, CLASSE LEVE, DN 15 MM ( 1/2"),  E = 2,25 MM,  *1,2* KG/M (NBR 5580)</v>
          </cell>
          <cell r="C11203" t="str">
            <v xml:space="preserve">M     </v>
          </cell>
          <cell r="D11203">
            <v>10.49</v>
          </cell>
        </row>
        <row r="11204">
          <cell r="A11204">
            <v>21009</v>
          </cell>
          <cell r="B11204" t="str">
            <v>TUBO ACO GALVANIZADO COM COSTURA, CLASSE LEVE, DN 20 MM ( 3/4"),  E = 2,25 MM,  *1,3* KG/M (NBR 5580)</v>
          </cell>
          <cell r="C11204" t="str">
            <v xml:space="preserve">M     </v>
          </cell>
          <cell r="D11204">
            <v>13.66</v>
          </cell>
        </row>
        <row r="11205">
          <cell r="A11205">
            <v>21010</v>
          </cell>
          <cell r="B11205" t="str">
            <v>TUBO ACO GALVANIZADO COM COSTURA, CLASSE LEVE, DN 25 MM ( 1"),  E = 2,65 MM,  *2,11* KG/M (NBR 5580)</v>
          </cell>
          <cell r="C11205" t="str">
            <v xml:space="preserve">M     </v>
          </cell>
          <cell r="D11205">
            <v>18.34</v>
          </cell>
        </row>
        <row r="11206">
          <cell r="A11206">
            <v>21011</v>
          </cell>
          <cell r="B11206" t="str">
            <v>TUBO ACO GALVANIZADO COM COSTURA, CLASSE LEVE, DN 32 MM ( 1 1/4"),  E = 2,65 MM,  *2,71* KG/M (NBR 5580)</v>
          </cell>
          <cell r="C11206" t="str">
            <v xml:space="preserve">M     </v>
          </cell>
          <cell r="D11206">
            <v>26.73</v>
          </cell>
        </row>
        <row r="11207">
          <cell r="A11207">
            <v>21012</v>
          </cell>
          <cell r="B11207" t="str">
            <v>TUBO ACO GALVANIZADO COM COSTURA, CLASSE LEVE, DN 40 MM ( 1 1/2"),  E = 3,00 MM,  *3,48* KG/M (NBR 5580)</v>
          </cell>
          <cell r="C11207" t="str">
            <v xml:space="preserve">M     </v>
          </cell>
          <cell r="D11207">
            <v>29.53</v>
          </cell>
        </row>
        <row r="11208">
          <cell r="A11208">
            <v>21013</v>
          </cell>
          <cell r="B11208" t="str">
            <v>TUBO ACO GALVANIZADO COM COSTURA, CLASSE LEVE, DN 50 MM ( 2"),  E = 3,00 MM,  *4,40* KG/M (NBR 5580)</v>
          </cell>
          <cell r="C11208" t="str">
            <v xml:space="preserve">M     </v>
          </cell>
          <cell r="D11208">
            <v>38.54</v>
          </cell>
        </row>
        <row r="11209">
          <cell r="A11209">
            <v>21014</v>
          </cell>
          <cell r="B11209" t="str">
            <v>TUBO ACO GALVANIZADO COM COSTURA, CLASSE LEVE, DN 65 MM ( 2 1/2"),  E = 3,35 MM, * 6,23* KG/M (NBR 5580)</v>
          </cell>
          <cell r="C11209" t="str">
            <v xml:space="preserve">M     </v>
          </cell>
          <cell r="D11209">
            <v>53.93</v>
          </cell>
        </row>
        <row r="11210">
          <cell r="A11210">
            <v>21015</v>
          </cell>
          <cell r="B11210" t="str">
            <v>TUBO ACO GALVANIZADO COM COSTURA, CLASSE LEVE, DN 80 MM ( 3"),  E = 3,35 MM, *7,32* KG/M (NBR 5580)</v>
          </cell>
          <cell r="C11210" t="str">
            <v xml:space="preserve">M     </v>
          </cell>
          <cell r="D11210">
            <v>61.96</v>
          </cell>
        </row>
        <row r="11211">
          <cell r="A11211">
            <v>7697</v>
          </cell>
          <cell r="B11211" t="str">
            <v>TUBO ACO GALVANIZADO COM COSTURA, CLASSE MEDIA, DN 1.1/2", E = *3,25* MM, PESO *3,61* KG/M (NBR 5580)</v>
          </cell>
          <cell r="C11211" t="str">
            <v xml:space="preserve">M     </v>
          </cell>
          <cell r="D11211">
            <v>29.56</v>
          </cell>
        </row>
        <row r="11212">
          <cell r="A11212">
            <v>7698</v>
          </cell>
          <cell r="B11212" t="str">
            <v>TUBO ACO GALVANIZADO COM COSTURA, CLASSE MEDIA, DN 1.1/4", E = *3,25* MM, PESO *3,14* KG/M (NBR 5580)</v>
          </cell>
          <cell r="C11212" t="str">
            <v xml:space="preserve">M     </v>
          </cell>
          <cell r="D11212">
            <v>25.45</v>
          </cell>
        </row>
        <row r="11213">
          <cell r="A11213">
            <v>7691</v>
          </cell>
          <cell r="B11213" t="str">
            <v>TUBO ACO GALVANIZADO COM COSTURA, CLASSE MEDIA, DN 1/2", E = *2,65* MM, PESO *1,22* KG/M (NBR 5580)</v>
          </cell>
          <cell r="C11213" t="str">
            <v xml:space="preserve">M     </v>
          </cell>
          <cell r="D11213">
            <v>10.75</v>
          </cell>
        </row>
        <row r="11214">
          <cell r="A11214">
            <v>40626</v>
          </cell>
          <cell r="B11214" t="str">
            <v>TUBO ACO GALVANIZADO COM COSTURA, CLASSE MEDIA, DN 1", E = 3,38 MM, PESO 2,50 KG/M (NBR 5580)</v>
          </cell>
          <cell r="C11214" t="str">
            <v xml:space="preserve">M     </v>
          </cell>
          <cell r="D11214">
            <v>20.18</v>
          </cell>
        </row>
        <row r="11215">
          <cell r="A11215">
            <v>7701</v>
          </cell>
          <cell r="B11215" t="str">
            <v>TUBO ACO GALVANIZADO COM COSTURA, CLASSE MEDIA, DN 2.1/2", E = *3,65* MM, PESO *6,51* KG/M (NBR 5580)</v>
          </cell>
          <cell r="C11215" t="str">
            <v xml:space="preserve">M     </v>
          </cell>
          <cell r="D11215">
            <v>52.91</v>
          </cell>
        </row>
        <row r="11216">
          <cell r="A11216">
            <v>7696</v>
          </cell>
          <cell r="B11216" t="str">
            <v>TUBO ACO GALVANIZADO COM COSTURA, CLASSE MEDIA, DN 2", E = *3,65* MM, PESO *5,10* KG/M (NBR 5580)</v>
          </cell>
          <cell r="C11216" t="str">
            <v xml:space="preserve">M     </v>
          </cell>
          <cell r="D11216">
            <v>42.64</v>
          </cell>
        </row>
        <row r="11217">
          <cell r="A11217">
            <v>7700</v>
          </cell>
          <cell r="B11217" t="str">
            <v>TUBO ACO GALVANIZADO COM COSTURA, CLASSE MEDIA, DN 3/4", E = *2,65* MM, PESO *1,58* KG/M (NBR 5580)</v>
          </cell>
          <cell r="C11217" t="str">
            <v xml:space="preserve">M     </v>
          </cell>
          <cell r="D11217">
            <v>13.6</v>
          </cell>
        </row>
        <row r="11218">
          <cell r="A11218">
            <v>7694</v>
          </cell>
          <cell r="B11218" t="str">
            <v>TUBO ACO GALVANIZADO COM COSTURA, CLASSE MEDIA, DN 3", E = *4,05* MM, PESO *8,47* KG/M (NBR 5580)</v>
          </cell>
          <cell r="C11218" t="str">
            <v xml:space="preserve">M     </v>
          </cell>
          <cell r="D11218">
            <v>71.2</v>
          </cell>
        </row>
        <row r="11219">
          <cell r="A11219">
            <v>7693</v>
          </cell>
          <cell r="B11219" t="str">
            <v>TUBO ACO GALVANIZADO COM COSTURA, CLASSE MEDIA, DN 4", E = 4,50* MM, PESO 12,10* KG/M (NBR 5580)</v>
          </cell>
          <cell r="C11219" t="str">
            <v xml:space="preserve">M     </v>
          </cell>
          <cell r="D11219">
            <v>98.06</v>
          </cell>
        </row>
        <row r="11220">
          <cell r="A11220">
            <v>7692</v>
          </cell>
          <cell r="B11220" t="str">
            <v>TUBO ACO GALVANIZADO COM COSTURA, CLASSE MEDIA, DN 5", E = *5,40* MM, PESO *17,80* KG/M (NBR 5580)</v>
          </cell>
          <cell r="C11220" t="str">
            <v xml:space="preserve">M     </v>
          </cell>
          <cell r="D11220">
            <v>146.82</v>
          </cell>
        </row>
        <row r="11221">
          <cell r="A11221">
            <v>7695</v>
          </cell>
          <cell r="B11221" t="str">
            <v>TUBO ACO GALVANIZADO COM COSTURA, CLASSE MEDIA, DN 6", E = 4,85* MM, PESO 19,68* KG/M (NBR 5580)</v>
          </cell>
          <cell r="C11221" t="str">
            <v xml:space="preserve">M     </v>
          </cell>
          <cell r="D11221">
            <v>159.22999999999999</v>
          </cell>
        </row>
        <row r="11222">
          <cell r="A11222">
            <v>13356</v>
          </cell>
          <cell r="B11222" t="str">
            <v>TUBO ACO INDUSTRIAL DN 2" (50,8 MM) E=1,50MM, PESO= 1,8237 KG/M</v>
          </cell>
          <cell r="C11222" t="str">
            <v xml:space="preserve">M     </v>
          </cell>
          <cell r="D11222">
            <v>11.54</v>
          </cell>
        </row>
        <row r="11223">
          <cell r="A11223">
            <v>36365</v>
          </cell>
          <cell r="B11223" t="str">
            <v>TUBO COLETOR DE ESGOTO PVC, JEI, DN 100 MM (NBR  7362)</v>
          </cell>
          <cell r="C11223" t="str">
            <v xml:space="preserve">M     </v>
          </cell>
          <cell r="D11223">
            <v>14.1</v>
          </cell>
        </row>
        <row r="11224">
          <cell r="A11224">
            <v>41930</v>
          </cell>
          <cell r="B11224" t="str">
            <v>TUBO COLETOR DE ESGOTO PVC, JEI, DN 200 MM (NBR 7362)</v>
          </cell>
          <cell r="C11224" t="str">
            <v xml:space="preserve">M     </v>
          </cell>
          <cell r="D11224">
            <v>45.64</v>
          </cell>
        </row>
        <row r="11225">
          <cell r="A11225">
            <v>41931</v>
          </cell>
          <cell r="B11225" t="str">
            <v>TUBO COLETOR DE ESGOTO PVC, JEI, DN 250 MM (NBR 7362)</v>
          </cell>
          <cell r="C11225" t="str">
            <v xml:space="preserve">M     </v>
          </cell>
          <cell r="D11225">
            <v>77.83</v>
          </cell>
        </row>
        <row r="11226">
          <cell r="A11226">
            <v>41932</v>
          </cell>
          <cell r="B11226" t="str">
            <v>TUBO COLETOR DE ESGOTO PVC, JEI, DN 300 MM (NBR 7362)</v>
          </cell>
          <cell r="C11226" t="str">
            <v xml:space="preserve">M     </v>
          </cell>
          <cell r="D11226">
            <v>125.71</v>
          </cell>
        </row>
        <row r="11227">
          <cell r="A11227">
            <v>41933</v>
          </cell>
          <cell r="B11227" t="str">
            <v>TUBO COLETOR DE ESGOTO PVC, JEI, DN 350 MM (NBR 7362)</v>
          </cell>
          <cell r="C11227" t="str">
            <v xml:space="preserve">M     </v>
          </cell>
          <cell r="D11227">
            <v>155.69</v>
          </cell>
        </row>
        <row r="11228">
          <cell r="A11228">
            <v>41934</v>
          </cell>
          <cell r="B11228" t="str">
            <v>TUBO COLETOR DE ESGOTO PVC, JEI, DN 400 MM (NBR 7362)</v>
          </cell>
          <cell r="C11228" t="str">
            <v xml:space="preserve">M     </v>
          </cell>
          <cell r="D11228">
            <v>201.66</v>
          </cell>
        </row>
        <row r="11229">
          <cell r="A11229">
            <v>41936</v>
          </cell>
          <cell r="B11229" t="str">
            <v>TUBO COLETOR DE ESGOTO, PVC, JEI, DN 150 MM  (NBR 7362)</v>
          </cell>
          <cell r="C11229" t="str">
            <v xml:space="preserve">M     </v>
          </cell>
          <cell r="D11229">
            <v>30.4</v>
          </cell>
        </row>
        <row r="11230">
          <cell r="A11230">
            <v>7720</v>
          </cell>
          <cell r="B11230" t="str">
            <v>TUBO CONCRETO ARMADO, CLASSE EA-2, PB JE, DN 1000 MM, PARA ESGOTO SANITARIO (NBR 8890)</v>
          </cell>
          <cell r="C11230" t="str">
            <v xml:space="preserve">M     </v>
          </cell>
          <cell r="D11230">
            <v>369.66</v>
          </cell>
        </row>
        <row r="11231">
          <cell r="A11231">
            <v>40335</v>
          </cell>
          <cell r="B11231" t="str">
            <v>TUBO CONCRETO ARMADO, CLASSE EA-2, PB JE, DN 300 MM, PARA ESGOTO SANITARIO (NBR 8890)</v>
          </cell>
          <cell r="C11231" t="str">
            <v xml:space="preserve">M     </v>
          </cell>
          <cell r="D11231">
            <v>75.290000000000006</v>
          </cell>
        </row>
        <row r="11232">
          <cell r="A11232">
            <v>7740</v>
          </cell>
          <cell r="B11232" t="str">
            <v>TUBO CONCRETO ARMADO, CLASSE EA-2, PB JE, DN 400 MM, PARA ESGOTO SANITARIO (NBR 8890)</v>
          </cell>
          <cell r="C11232" t="str">
            <v xml:space="preserve">M     </v>
          </cell>
          <cell r="D11232">
            <v>102.72</v>
          </cell>
        </row>
        <row r="11233">
          <cell r="A11233">
            <v>7741</v>
          </cell>
          <cell r="B11233" t="str">
            <v>TUBO CONCRETO ARMADO, CLASSE EA-2, PB JE, DN 500 MM, PARA ESGOTO SANITARIO (NBR 8890)</v>
          </cell>
          <cell r="C11233" t="str">
            <v xml:space="preserve">M     </v>
          </cell>
          <cell r="D11233">
            <v>129.63999999999999</v>
          </cell>
        </row>
        <row r="11234">
          <cell r="A11234">
            <v>7774</v>
          </cell>
          <cell r="B11234" t="str">
            <v>TUBO CONCRETO ARMADO, CLASSE EA-2, PB JE, DN 600 MM, PARA ESGOTO SANITARIO (NBR 8890)</v>
          </cell>
          <cell r="C11234" t="str">
            <v xml:space="preserve">M     </v>
          </cell>
          <cell r="D11234">
            <v>174.52</v>
          </cell>
        </row>
        <row r="11235">
          <cell r="A11235">
            <v>7744</v>
          </cell>
          <cell r="B11235" t="str">
            <v>TUBO CONCRETO ARMADO, CLASSE EA-2, PB JE, DN 700 MM, PARA ESGOTO SANITARIO (NBR 8890)</v>
          </cell>
          <cell r="C11235" t="str">
            <v xml:space="preserve">M     </v>
          </cell>
          <cell r="D11235">
            <v>201.17</v>
          </cell>
        </row>
        <row r="11236">
          <cell r="A11236">
            <v>7773</v>
          </cell>
          <cell r="B11236" t="str">
            <v>TUBO CONCRETO ARMADO, CLASSE EA-2, PB JE, DN 800 MM, PARA ESGOTO SANITARIO (NBR 8890)</v>
          </cell>
          <cell r="C11236" t="str">
            <v xml:space="preserve">M     </v>
          </cell>
          <cell r="D11236">
            <v>250.54</v>
          </cell>
        </row>
        <row r="11237">
          <cell r="A11237">
            <v>7754</v>
          </cell>
          <cell r="B11237" t="str">
            <v>TUBO CONCRETO ARMADO, CLASSE EA-2, PB JE, DN 900 MM, PARA ESGOTO SANITARIO (NBR 8890)</v>
          </cell>
          <cell r="C11237" t="str">
            <v xml:space="preserve">M     </v>
          </cell>
          <cell r="D11237">
            <v>340.46</v>
          </cell>
        </row>
        <row r="11238">
          <cell r="A11238">
            <v>7735</v>
          </cell>
          <cell r="B11238" t="str">
            <v>TUBO CONCRETO ARMADO, CLASSE EA-3, PB JE, DN 1000 MM, PARA ESGOTO SANITARIO (NBR 8890)</v>
          </cell>
          <cell r="C11238" t="str">
            <v xml:space="preserve">M     </v>
          </cell>
          <cell r="D11238">
            <v>466.65</v>
          </cell>
        </row>
        <row r="11239">
          <cell r="A11239">
            <v>7755</v>
          </cell>
          <cell r="B11239" t="str">
            <v>TUBO CONCRETO ARMADO, CLASSE EA-3, PB JE, DN 400 MM, PARA ESGOTO SANITARIO (NBR 8890)</v>
          </cell>
          <cell r="C11239" t="str">
            <v xml:space="preserve">M     </v>
          </cell>
          <cell r="D11239">
            <v>125.14</v>
          </cell>
        </row>
        <row r="11240">
          <cell r="A11240">
            <v>7776</v>
          </cell>
          <cell r="B11240" t="str">
            <v>TUBO CONCRETO ARMADO, CLASSE EA-3, PB JE, DN 500 MM, PARA ESGOTO SANITARIO (NBR 8890)</v>
          </cell>
          <cell r="C11240" t="str">
            <v xml:space="preserve">M     </v>
          </cell>
          <cell r="D11240">
            <v>162.88</v>
          </cell>
        </row>
        <row r="11241">
          <cell r="A11241">
            <v>7743</v>
          </cell>
          <cell r="B11241" t="str">
            <v>TUBO CONCRETO ARMADO, CLASSE EA-3, PB JE, DN 600 MM, PARA ESGOTO SANITARIO (NBR 8890)</v>
          </cell>
          <cell r="C11241" t="str">
            <v xml:space="preserve">M     </v>
          </cell>
          <cell r="D11241">
            <v>215.09</v>
          </cell>
        </row>
        <row r="11242">
          <cell r="A11242">
            <v>7733</v>
          </cell>
          <cell r="B11242" t="str">
            <v>TUBO CONCRETO ARMADO, CLASSE EA-3, PB JE, DN 700 MM, PARA ESGOTO SANITARIO (NBR 8890)</v>
          </cell>
          <cell r="C11242" t="str">
            <v xml:space="preserve">M     </v>
          </cell>
          <cell r="D11242">
            <v>239.85</v>
          </cell>
        </row>
        <row r="11243">
          <cell r="A11243">
            <v>7775</v>
          </cell>
          <cell r="B11243" t="str">
            <v>TUBO CONCRETO ARMADO, CLASSE EA-3, PB JE, DN 800 MM, PARA ESGOTO SANITARIO (NBR 8890)</v>
          </cell>
          <cell r="C11243" t="str">
            <v xml:space="preserve">M     </v>
          </cell>
          <cell r="D11243">
            <v>295.08999999999997</v>
          </cell>
        </row>
        <row r="11244">
          <cell r="A11244">
            <v>7734</v>
          </cell>
          <cell r="B11244" t="str">
            <v>TUBO CONCRETO ARMADO, CLASSE EA-3, PB JE, DN 900 MM, PARA ESGOTO SANITARIO (NBR 8890)</v>
          </cell>
          <cell r="C11244" t="str">
            <v xml:space="preserve">M     </v>
          </cell>
          <cell r="D11244">
            <v>426.61</v>
          </cell>
        </row>
        <row r="11245">
          <cell r="A11245">
            <v>7753</v>
          </cell>
          <cell r="B11245" t="str">
            <v>TUBO CONCRETO ARMADO, CLASSE PA-1, PB, DN 1000 MM, PARA AGUAS PLUVIAIS (NBR 8890)</v>
          </cell>
          <cell r="C11245" t="str">
            <v xml:space="preserve">M     </v>
          </cell>
          <cell r="D11245">
            <v>216.3</v>
          </cell>
        </row>
        <row r="11246">
          <cell r="A11246">
            <v>13256</v>
          </cell>
          <cell r="B11246" t="str">
            <v>TUBO CONCRETO ARMADO, CLASSE PA-1, PB, DN 1100 MM, PARA AGUAS PLUVIAIS (NBR 8890)</v>
          </cell>
          <cell r="C11246" t="str">
            <v xml:space="preserve">M     </v>
          </cell>
          <cell r="D11246">
            <v>252.49</v>
          </cell>
        </row>
        <row r="11247">
          <cell r="A11247">
            <v>7757</v>
          </cell>
          <cell r="B11247" t="str">
            <v>TUBO CONCRETO ARMADO, CLASSE PA-1, PB, DN 1200 MM, PARA AGUAS PLUVIAIS (NBR 8890)</v>
          </cell>
          <cell r="C11247" t="str">
            <v xml:space="preserve">M     </v>
          </cell>
          <cell r="D11247">
            <v>306.52999999999997</v>
          </cell>
        </row>
        <row r="11248">
          <cell r="A11248">
            <v>7758</v>
          </cell>
          <cell r="B11248" t="str">
            <v>TUBO CONCRETO ARMADO, CLASSE PA-1, PB, DN 1500 MM, PARA AGUAS PLUVIAIS (NBR 8890)</v>
          </cell>
          <cell r="C11248" t="str">
            <v xml:space="preserve">M     </v>
          </cell>
          <cell r="D11248">
            <v>455.94</v>
          </cell>
        </row>
        <row r="11249">
          <cell r="A11249">
            <v>7759</v>
          </cell>
          <cell r="B11249" t="str">
            <v>TUBO CONCRETO ARMADO, CLASSE PA-1, PB, DN 2000 MM, PARA AGUAS PLUVIAIS (NBR 8890)</v>
          </cell>
          <cell r="C11249" t="str">
            <v xml:space="preserve">M     </v>
          </cell>
          <cell r="D11249">
            <v>993.33</v>
          </cell>
        </row>
        <row r="11250">
          <cell r="A11250">
            <v>40334</v>
          </cell>
          <cell r="B11250" t="str">
            <v>TUBO CONCRETO ARMADO, CLASSE PA-1, PB, DN 300 MM, PARA AGUAS PLUVIAIS (NBR 8890)</v>
          </cell>
          <cell r="C11250" t="str">
            <v xml:space="preserve">M     </v>
          </cell>
          <cell r="D11250">
            <v>53.63</v>
          </cell>
        </row>
        <row r="11251">
          <cell r="A11251">
            <v>7745</v>
          </cell>
          <cell r="B11251" t="str">
            <v>TUBO CONCRETO ARMADO, CLASSE PA-1, PB, DN 400 MM, PARA AGUAS PLUVIAIS (NBR 8890)</v>
          </cell>
          <cell r="C11251" t="str">
            <v xml:space="preserve">M     </v>
          </cell>
          <cell r="D11251">
            <v>56.67</v>
          </cell>
        </row>
        <row r="11252">
          <cell r="A11252">
            <v>7714</v>
          </cell>
          <cell r="B11252" t="str">
            <v>TUBO CONCRETO ARMADO, CLASSE PA-1, PB, DN 500 MM, PARA AGUAS PLUVIAIS (NBR 8890)</v>
          </cell>
          <cell r="C11252" t="str">
            <v xml:space="preserve">M     </v>
          </cell>
          <cell r="D11252">
            <v>74.84</v>
          </cell>
        </row>
        <row r="11253">
          <cell r="A11253">
            <v>7725</v>
          </cell>
          <cell r="B11253" t="str">
            <v>TUBO CONCRETO ARMADO, CLASSE PA-1, PB, DN 600 MM, PARA AGUAS PLUVIAIS (NBR 8890)</v>
          </cell>
          <cell r="C11253" t="str">
            <v xml:space="preserve">M     </v>
          </cell>
          <cell r="D11253">
            <v>99</v>
          </cell>
        </row>
        <row r="11254">
          <cell r="A11254">
            <v>7742</v>
          </cell>
          <cell r="B11254" t="str">
            <v>TUBO CONCRETO ARMADO, CLASSE PA-1, PB, DN 700 MM, PARA AGUAS PLUVIAIS (NBR 8890)</v>
          </cell>
          <cell r="C11254" t="str">
            <v xml:space="preserve">M     </v>
          </cell>
          <cell r="D11254">
            <v>138.96</v>
          </cell>
        </row>
        <row r="11255">
          <cell r="A11255">
            <v>7750</v>
          </cell>
          <cell r="B11255" t="str">
            <v>TUBO CONCRETO ARMADO, CLASSE PA-1, PB, DN 800 MM, PARA AGUAS PLUVIAIS (NBR 8890)</v>
          </cell>
          <cell r="C11255" t="str">
            <v xml:space="preserve">M     </v>
          </cell>
          <cell r="D11255">
            <v>157.58000000000001</v>
          </cell>
        </row>
        <row r="11256">
          <cell r="A11256">
            <v>7756</v>
          </cell>
          <cell r="B11256" t="str">
            <v>TUBO CONCRETO ARMADO, CLASSE PA-1, PB, DN 900 MM, PARA AGUAS PLUVIAIS (NBR 8890)</v>
          </cell>
          <cell r="C11256" t="str">
            <v xml:space="preserve">M     </v>
          </cell>
          <cell r="D11256">
            <v>194.54</v>
          </cell>
        </row>
        <row r="11257">
          <cell r="A11257">
            <v>7765</v>
          </cell>
          <cell r="B11257" t="str">
            <v>TUBO CONCRETO ARMADO, CLASSE PA-2, PB, DN 1000 MM, PARA AGUAS PLUVIAIS (NBR 8890)</v>
          </cell>
          <cell r="C11257" t="str">
            <v xml:space="preserve">M     </v>
          </cell>
          <cell r="D11257">
            <v>238.87</v>
          </cell>
        </row>
        <row r="11258">
          <cell r="A11258">
            <v>12569</v>
          </cell>
          <cell r="B11258" t="str">
            <v>TUBO CONCRETO ARMADO, CLASSE PA-2, PB, DN 1100 MM, PARA AGUAS PLUVIAIS (NBR 8890)</v>
          </cell>
          <cell r="C11258" t="str">
            <v xml:space="preserve">M     </v>
          </cell>
          <cell r="D11258">
            <v>257.02999999999997</v>
          </cell>
        </row>
        <row r="11259">
          <cell r="A11259">
            <v>7766</v>
          </cell>
          <cell r="B11259" t="str">
            <v>TUBO CONCRETO ARMADO, CLASSE PA-2, PB, DN 1200 MM, PARA AGUAS PLUVIAIS (NBR 8890)</v>
          </cell>
          <cell r="C11259" t="str">
            <v xml:space="preserve">M     </v>
          </cell>
          <cell r="D11259">
            <v>347.4</v>
          </cell>
        </row>
        <row r="11260">
          <cell r="A11260">
            <v>7767</v>
          </cell>
          <cell r="B11260" t="str">
            <v>TUBO CONCRETO ARMADO, CLASSE PA-2, PB, DN 1500 MM, PARA AGUAS PLUVIAIS (NBR 8890)</v>
          </cell>
          <cell r="C11260" t="str">
            <v xml:space="preserve">M     </v>
          </cell>
          <cell r="D11260">
            <v>535.33000000000004</v>
          </cell>
        </row>
        <row r="11261">
          <cell r="A11261">
            <v>7727</v>
          </cell>
          <cell r="B11261" t="str">
            <v>TUBO CONCRETO ARMADO, CLASSE PA-2, PB, DN 2000 MM, PARA AGUAS PLUVIAIS (NBR 8890)</v>
          </cell>
          <cell r="C11261" t="str">
            <v xml:space="preserve">M     </v>
          </cell>
          <cell r="D11261">
            <v>1162.56</v>
          </cell>
        </row>
        <row r="11262">
          <cell r="A11262">
            <v>7760</v>
          </cell>
          <cell r="B11262" t="str">
            <v>TUBO CONCRETO ARMADO, CLASSE PA-2, PB, DN 300 MM, PARA AGUAS PLUVIAIS (NBR 8890)</v>
          </cell>
          <cell r="C11262" t="str">
            <v xml:space="preserve">M     </v>
          </cell>
          <cell r="D11262">
            <v>56.4</v>
          </cell>
        </row>
        <row r="11263">
          <cell r="A11263">
            <v>7761</v>
          </cell>
          <cell r="B11263" t="str">
            <v>TUBO CONCRETO ARMADO, CLASSE PA-2, PB, DN 400 MM, PARA AGUAS PLUVIAIS (NBR 8890)</v>
          </cell>
          <cell r="C11263" t="str">
            <v xml:space="preserve">M     </v>
          </cell>
          <cell r="D11263">
            <v>59.94</v>
          </cell>
        </row>
        <row r="11264">
          <cell r="A11264">
            <v>7752</v>
          </cell>
          <cell r="B11264" t="str">
            <v>TUBO CONCRETO ARMADO, CLASSE PA-2, PB, DN 500 MM, PARA AGUAS PLUVIAIS (NBR 8890)</v>
          </cell>
          <cell r="C11264" t="str">
            <v xml:space="preserve">M     </v>
          </cell>
          <cell r="D11264">
            <v>72.61</v>
          </cell>
        </row>
        <row r="11265">
          <cell r="A11265">
            <v>7762</v>
          </cell>
          <cell r="B11265" t="str">
            <v>TUBO CONCRETO ARMADO, CLASSE PA-2, PB, DN 600 MM, PARA AGUAS PLUVIAIS (NBR 8890)</v>
          </cell>
          <cell r="C11265" t="str">
            <v xml:space="preserve">M     </v>
          </cell>
          <cell r="D11265">
            <v>95</v>
          </cell>
        </row>
        <row r="11266">
          <cell r="A11266">
            <v>7722</v>
          </cell>
          <cell r="B11266" t="str">
            <v>TUBO CONCRETO ARMADO, CLASSE PA-2, PB, DN 700 MM, PARA AGUAS PLUVIAIS (NBR 8890)</v>
          </cell>
          <cell r="C11266" t="str">
            <v xml:space="preserve">M     </v>
          </cell>
          <cell r="D11266">
            <v>146.49</v>
          </cell>
        </row>
        <row r="11267">
          <cell r="A11267">
            <v>7763</v>
          </cell>
          <cell r="B11267" t="str">
            <v>TUBO CONCRETO ARMADO, CLASSE PA-2, PB, DN 800 MM, PARA AGUAS PLUVIAIS (NBR 8890)</v>
          </cell>
          <cell r="C11267" t="str">
            <v xml:space="preserve">M     </v>
          </cell>
          <cell r="D11267">
            <v>163.25</v>
          </cell>
        </row>
        <row r="11268">
          <cell r="A11268">
            <v>7764</v>
          </cell>
          <cell r="B11268" t="str">
            <v>TUBO CONCRETO ARMADO, CLASSE PA-2, PB, DN 900 MM, PARA AGUAS PLUVIAIS (NBR 8890)</v>
          </cell>
          <cell r="C11268" t="str">
            <v xml:space="preserve">M     </v>
          </cell>
          <cell r="D11268">
            <v>245.22</v>
          </cell>
        </row>
        <row r="11269">
          <cell r="A11269">
            <v>12572</v>
          </cell>
          <cell r="B11269" t="str">
            <v>TUBO CONCRETO ARMADO, CLASSE PA-3, PB, DN 1000 MM, PARA AGUAS PLUVIAIS (NBR 8890)</v>
          </cell>
          <cell r="C11269" t="str">
            <v xml:space="preserve">M     </v>
          </cell>
          <cell r="D11269">
            <v>321.52</v>
          </cell>
        </row>
        <row r="11270">
          <cell r="A11270">
            <v>12573</v>
          </cell>
          <cell r="B11270" t="str">
            <v>TUBO CONCRETO ARMADO, CLASSE PA-3, PB, DN 1100 MM, PARA AGUAS PLUVIAIS (NBR 8890)</v>
          </cell>
          <cell r="C11270" t="str">
            <v xml:space="preserve">M     </v>
          </cell>
          <cell r="D11270">
            <v>337.87</v>
          </cell>
        </row>
        <row r="11271">
          <cell r="A11271">
            <v>12574</v>
          </cell>
          <cell r="B11271" t="str">
            <v>TUBO CONCRETO ARMADO, CLASSE PA-3, PB, DN 1200 MM, PARA AGUAS PLUVIAIS (NBR 8890)</v>
          </cell>
          <cell r="C11271" t="str">
            <v xml:space="preserve">M     </v>
          </cell>
          <cell r="D11271">
            <v>439.03</v>
          </cell>
        </row>
        <row r="11272">
          <cell r="A11272">
            <v>12575</v>
          </cell>
          <cell r="B11272" t="str">
            <v>TUBO CONCRETO ARMADO, CLASSE PA-3, PB, DN 1500 MM, PARA AGUAS PLUVIAIS (NBR 8890)</v>
          </cell>
          <cell r="C11272" t="str">
            <v xml:space="preserve">M     </v>
          </cell>
          <cell r="D11272">
            <v>644.4</v>
          </cell>
        </row>
        <row r="11273">
          <cell r="A11273">
            <v>12576</v>
          </cell>
          <cell r="B11273" t="str">
            <v>TUBO CONCRETO ARMADO, CLASSE PA-3, PB, DN 400 MM, PARA AGUAS PLUVIAIS (NBR 8890)</v>
          </cell>
          <cell r="C11273" t="str">
            <v xml:space="preserve">M     </v>
          </cell>
          <cell r="D11273">
            <v>68.11</v>
          </cell>
        </row>
        <row r="11274">
          <cell r="A11274">
            <v>12577</v>
          </cell>
          <cell r="B11274" t="str">
            <v>TUBO CONCRETO ARMADO, CLASSE PA-3, PB, DN 500 MM, PARA AGUAS PLUVIAIS (NBR 8890)</v>
          </cell>
          <cell r="C11274" t="str">
            <v xml:space="preserve">M     </v>
          </cell>
          <cell r="D11274">
            <v>88.1</v>
          </cell>
        </row>
        <row r="11275">
          <cell r="A11275">
            <v>12578</v>
          </cell>
          <cell r="B11275" t="str">
            <v>TUBO CONCRETO ARMADO, CLASSE PA-3, PB, DN 600 MM, PARA AGUAS PLUVIAIS (NBR 8890)</v>
          </cell>
          <cell r="C11275" t="str">
            <v xml:space="preserve">M     </v>
          </cell>
          <cell r="D11275">
            <v>118.16</v>
          </cell>
        </row>
        <row r="11276">
          <cell r="A11276">
            <v>12579</v>
          </cell>
          <cell r="B11276" t="str">
            <v>TUBO CONCRETO ARMADO, CLASSE PA-3, PB, DN 700 MM, PARA AGUAS PLUVIAIS (NBR 8890)</v>
          </cell>
          <cell r="C11276" t="str">
            <v xml:space="preserve">M     </v>
          </cell>
          <cell r="D11276">
            <v>173.02</v>
          </cell>
        </row>
        <row r="11277">
          <cell r="A11277">
            <v>12580</v>
          </cell>
          <cell r="B11277" t="str">
            <v>TUBO CONCRETO ARMADO, CLASSE PA-3, PB, DN 800 MM, PARA AGUAS PLUVIAIS (NBR 8890)</v>
          </cell>
          <cell r="C11277" t="str">
            <v xml:space="preserve">M     </v>
          </cell>
          <cell r="D11277">
            <v>223.36</v>
          </cell>
        </row>
        <row r="11278">
          <cell r="A11278">
            <v>12581</v>
          </cell>
          <cell r="B11278" t="str">
            <v>TUBO CONCRETO ARMADO, CLASSE PA-3, PB, DN 900 MM, PARA AGUAS PLUVIAIS (NBR 8890)</v>
          </cell>
          <cell r="C11278" t="str">
            <v xml:space="preserve">M     </v>
          </cell>
          <cell r="D11278">
            <v>305.62</v>
          </cell>
        </row>
        <row r="11279">
          <cell r="A11279">
            <v>41785</v>
          </cell>
          <cell r="B11279" t="str">
            <v>TUBO CORRUGADO PEAD, PAREDE DUPLA, INTERNA LISA, JEI, DN/DI *1000* MM, PARA SANEAMENTO</v>
          </cell>
          <cell r="C11279" t="str">
            <v xml:space="preserve">M     </v>
          </cell>
          <cell r="D11279">
            <v>803.89</v>
          </cell>
        </row>
        <row r="11280">
          <cell r="A11280">
            <v>41781</v>
          </cell>
          <cell r="B11280" t="str">
            <v>TUBO CORRUGADO PEAD, PAREDE DUPLA, INTERNA LISA, JEI, DN/DI *400* MM, PARA SANEAMENTO</v>
          </cell>
          <cell r="C11280" t="str">
            <v xml:space="preserve">M     </v>
          </cell>
          <cell r="D11280">
            <v>229.19</v>
          </cell>
        </row>
        <row r="11281">
          <cell r="A11281">
            <v>41783</v>
          </cell>
          <cell r="B11281" t="str">
            <v>TUBO CORRUGADO PEAD, PAREDE DUPLA, INTERNA LISA, JEI, DN/DI *800* MM, PARA SANEAMENTO</v>
          </cell>
          <cell r="C11281" t="str">
            <v xml:space="preserve">M     </v>
          </cell>
          <cell r="D11281">
            <v>604.80999999999995</v>
          </cell>
        </row>
        <row r="11282">
          <cell r="A11282">
            <v>41786</v>
          </cell>
          <cell r="B11282" t="str">
            <v>TUBO CORRUGADO PEAD, PAREDE DUPLA, INTERNA LISA, JEI, DN/DI 1200 MM, PARA SANEAMENTO</v>
          </cell>
          <cell r="C11282" t="str">
            <v xml:space="preserve">M     </v>
          </cell>
          <cell r="D11282">
            <v>1261.71</v>
          </cell>
        </row>
        <row r="11283">
          <cell r="A11283">
            <v>41779</v>
          </cell>
          <cell r="B11283" t="str">
            <v>TUBO CORRUGADO PEAD, PAREDE DUPLA, INTERNA LISA, JEI, DN/DI 250 MM, PARA SANEAMENTO</v>
          </cell>
          <cell r="C11283" t="str">
            <v xml:space="preserve">M     </v>
          </cell>
          <cell r="D11283">
            <v>87.9</v>
          </cell>
        </row>
        <row r="11284">
          <cell r="A11284">
            <v>41780</v>
          </cell>
          <cell r="B11284" t="str">
            <v>TUBO CORRUGADO PEAD, PAREDE DUPLA, INTERNA LISA, JEI, DN/DI 300 MM, PARA SANEAMENTO</v>
          </cell>
          <cell r="C11284" t="str">
            <v xml:space="preserve">M     </v>
          </cell>
          <cell r="D11284">
            <v>103.96</v>
          </cell>
        </row>
        <row r="11285">
          <cell r="A11285">
            <v>41782</v>
          </cell>
          <cell r="B11285" t="str">
            <v>TUBO CORRUGADO PEAD, PAREDE DUPLA, INTERNA LISA, JEI, DN/DI 600 MM, PARA SANEAMENTO</v>
          </cell>
          <cell r="C11285" t="str">
            <v xml:space="preserve">M     </v>
          </cell>
          <cell r="D11285">
            <v>428.58</v>
          </cell>
        </row>
        <row r="11286">
          <cell r="A11286">
            <v>38130</v>
          </cell>
          <cell r="B11286" t="str">
            <v>TUBO CPVC SOLDAVEL, 35 MM, AGUA QUENTE PREDIAL (NBR 15884)</v>
          </cell>
          <cell r="C11286" t="str">
            <v xml:space="preserve">M     </v>
          </cell>
          <cell r="D11286">
            <v>23.92</v>
          </cell>
        </row>
        <row r="11287">
          <cell r="A11287">
            <v>21123</v>
          </cell>
          <cell r="B11287" t="str">
            <v>TUBO CPVC, SOLDAVEL, 15 MM, AGUA QUENTE PREDIAL (NBR 15884)</v>
          </cell>
          <cell r="C11287" t="str">
            <v xml:space="preserve">M     </v>
          </cell>
          <cell r="D11287">
            <v>6.79</v>
          </cell>
        </row>
        <row r="11288">
          <cell r="A11288">
            <v>21124</v>
          </cell>
          <cell r="B11288" t="str">
            <v>TUBO CPVC, SOLDAVEL, 22 MM, AGUA QUENTE PREDIAL (NBR 15884)</v>
          </cell>
          <cell r="C11288" t="str">
            <v xml:space="preserve">M     </v>
          </cell>
          <cell r="D11288">
            <v>12.04</v>
          </cell>
        </row>
        <row r="11289">
          <cell r="A11289">
            <v>21125</v>
          </cell>
          <cell r="B11289" t="str">
            <v>TUBO CPVC, SOLDAVEL, 28 MM, AGUA QUENTE PREDIAL (NBR 15884)</v>
          </cell>
          <cell r="C11289" t="str">
            <v xml:space="preserve">M     </v>
          </cell>
          <cell r="D11289">
            <v>19.32</v>
          </cell>
        </row>
        <row r="11290">
          <cell r="A11290">
            <v>38028</v>
          </cell>
          <cell r="B11290" t="str">
            <v>TUBO CPVC, SOLDAVEL, 42 MM, AGUA QUENTE PREDIAL (NBR 15884)</v>
          </cell>
          <cell r="C11290" t="str">
            <v xml:space="preserve">M     </v>
          </cell>
          <cell r="D11290">
            <v>32.79</v>
          </cell>
        </row>
        <row r="11291">
          <cell r="A11291">
            <v>38029</v>
          </cell>
          <cell r="B11291" t="str">
            <v>TUBO CPVC, SOLDAVEL, 54 MM, AGUA QUENTE PREDIAL (NBR 15884)</v>
          </cell>
          <cell r="C11291" t="str">
            <v xml:space="preserve">M     </v>
          </cell>
          <cell r="D11291">
            <v>49.98</v>
          </cell>
        </row>
        <row r="11292">
          <cell r="A11292">
            <v>38030</v>
          </cell>
          <cell r="B11292" t="str">
            <v>TUBO CPVC, SOLDAVEL, 73 MM, AGUA QUENTE PREDIAL (NBR 15884)</v>
          </cell>
          <cell r="C11292" t="str">
            <v xml:space="preserve">M     </v>
          </cell>
          <cell r="D11292">
            <v>76.77</v>
          </cell>
        </row>
        <row r="11293">
          <cell r="A11293">
            <v>38031</v>
          </cell>
          <cell r="B11293" t="str">
            <v>TUBO CPVC, SOLDAVEL, 89 MM, AGUA QUENTE PREDIAL (NBR 15884)</v>
          </cell>
          <cell r="C11293" t="str">
            <v xml:space="preserve">M     </v>
          </cell>
          <cell r="D11293">
            <v>121.66</v>
          </cell>
        </row>
        <row r="11294">
          <cell r="A11294">
            <v>39735</v>
          </cell>
          <cell r="B11294" t="str">
            <v>TUBO DE BORRACHA ELASTOMERICA FLEXIVEL, PRETA, PARA ISOLAMENTO TERMICO DE TUBULACAO, DN 1 1/8" (28 MM), E= 32 MM, COEFICIENTE DE CONDUTIVIDADE TERMICA 0,036W/mK, VAPOR DE AGUA MAIOR OU IGUAL A 10.000</v>
          </cell>
          <cell r="C11294" t="str">
            <v xml:space="preserve">M     </v>
          </cell>
          <cell r="D11294">
            <v>65.19</v>
          </cell>
        </row>
        <row r="11295">
          <cell r="A11295">
            <v>39734</v>
          </cell>
          <cell r="B11295" t="str">
            <v>TUBO DE BORRACHA ELASTOMERICA FLEXIVEL, PRETA, PARA ISOLAMENTO TERMICO DE TUBULACAO, DN 1 3/8" (35 MM), E= 32 MM, COEFICIENTE DE CONDUTIVIDADE TERMICA 0,036W/mK, VAPOR DE AGUA MAIOR OU IGUAL A 10.000</v>
          </cell>
          <cell r="C11295" t="str">
            <v xml:space="preserve">M     </v>
          </cell>
          <cell r="D11295">
            <v>77.319999999999993</v>
          </cell>
        </row>
        <row r="11296">
          <cell r="A11296">
            <v>39736</v>
          </cell>
          <cell r="B11296" t="str">
            <v>TUBO DE BORRACHA ELASTOMERICA FLEXIVEL, PRETA, PARA ISOLAMENTO TERMICO DE TUBULACAO, DN 1 5/8" (42 MM), E= 32 MM, COEFICIENTE DE CONDUTIVIDADE TERMICA 0,036W/mK, VAPOR DE AGUA MAIOR OU IGUAL A 10.000</v>
          </cell>
          <cell r="C11296" t="str">
            <v xml:space="preserve">M     </v>
          </cell>
          <cell r="D11296">
            <v>88.24</v>
          </cell>
        </row>
        <row r="11297">
          <cell r="A11297">
            <v>39737</v>
          </cell>
          <cell r="B11297" t="str">
            <v>TUBO DE BORRACHA ELASTOMERICA FLEXIVEL, PRETA, PARA ISOLAMENTO TERMICO DE TUBULACAO, DN 1/2" (12 MM), E= 19 MM, COEFICIENTE DE CONDUTIVIDADE TERMICA 0,036W/mK, VAPOR DE AGUA MAIOR OU IGUAL A 10.000</v>
          </cell>
          <cell r="C11297" t="str">
            <v xml:space="preserve">M     </v>
          </cell>
          <cell r="D11297">
            <v>11.87</v>
          </cell>
        </row>
        <row r="11298">
          <cell r="A11298">
            <v>39738</v>
          </cell>
          <cell r="B11298" t="str">
            <v>TUBO DE BORRACHA ELASTOMERICA FLEXIVEL, PRETA, PARA ISOLAMENTO TERMICO DE TUBULACAO, DN 1/4" (6 MM), E= 9 MM, COEFICIENTE DE CONDUTIVIDADE TERMICA 0,036W/mK, VAPOR DE AGUA MAIOR OU IGUAL A 10.000</v>
          </cell>
          <cell r="C11298" t="str">
            <v xml:space="preserve">M     </v>
          </cell>
          <cell r="D11298">
            <v>4.29</v>
          </cell>
        </row>
        <row r="11299">
          <cell r="A11299">
            <v>39739</v>
          </cell>
          <cell r="B11299" t="str">
            <v>TUBO DE BORRACHA ELASTOMERICA FLEXIVEL, PRETA, PARA ISOLAMENTO TERMICO DE TUBULACAO, DN 1" (25 MM), E= 32 MM, COEFICIENTE DE CONDUTIVIDADE TERMICA 0,036W/mK, VAPOR DE AGUA MAIOR OU IGUAL A 10.000</v>
          </cell>
          <cell r="C11299" t="str">
            <v xml:space="preserve">M     </v>
          </cell>
          <cell r="D11299">
            <v>61.02</v>
          </cell>
        </row>
        <row r="11300">
          <cell r="A11300">
            <v>39733</v>
          </cell>
          <cell r="B11300" t="str">
            <v>TUBO DE BORRACHA ELASTOMERICA FLEXIVEL, PRETA, PARA ISOLAMENTO TERMICO DE TUBULACAO, DN 2 1/8" (54 MM), E= 32 MM, COEFICIENTE DE CONDUTIVIDADE TERMICA 0,036W/mK, VAPOR DE AGUA MAIOR OU IGUAL A 10.000</v>
          </cell>
          <cell r="C11300" t="str">
            <v xml:space="preserve">M     </v>
          </cell>
          <cell r="D11300">
            <v>105.6</v>
          </cell>
        </row>
        <row r="11301">
          <cell r="A11301">
            <v>39854</v>
          </cell>
          <cell r="B11301" t="str">
            <v>TUBO DE BORRACHA ELASTOMERICA FLEXIVEL, PRETA, PARA ISOLAMENTO TERMICO DE TUBULACAO, DN 2 5/8" (*64* MM), E= *32* MM, COEFICIENTE DE CONDUTIVIDADE TERMICA 0,036W/MK, VAPOR DE AGUA MAIOR OU IGUAL A 10.000</v>
          </cell>
          <cell r="C11301" t="str">
            <v xml:space="preserve">M     </v>
          </cell>
          <cell r="D11301">
            <v>107.1</v>
          </cell>
        </row>
        <row r="11302">
          <cell r="A11302">
            <v>39740</v>
          </cell>
          <cell r="B11302" t="str">
            <v>TUBO DE BORRACHA ELASTOMERICA FLEXIVEL, PRETA, PARA ISOLAMENTO TERMICO DE TUBULACAO, DN 3/4" (18 MM), E= 32 MM, COEFICIENTE DE CONDUTIVIDADE TERMICA 0,036W/mK, VAPOR DE AGUA MAIOR OU IGUAL A 10.000</v>
          </cell>
          <cell r="C11302" t="str">
            <v xml:space="preserve">M     </v>
          </cell>
          <cell r="D11302">
            <v>58.6</v>
          </cell>
        </row>
        <row r="11303">
          <cell r="A11303">
            <v>39741</v>
          </cell>
          <cell r="B11303" t="str">
            <v>TUBO DE BORRACHA ELASTOMERICA FLEXIVEL, PRETA, PARA ISOLAMENTO TERMICO DE TUBULACAO, DN 3/8" (10 MM), E= 19 MM, COEFICIENTE DE CONDUTIVIDADE TERMICA 0,036W/mK, VAPOR DE AGUA MAIOR OU IGUAL A 10.000</v>
          </cell>
          <cell r="C11303" t="str">
            <v xml:space="preserve">M     </v>
          </cell>
          <cell r="D11303">
            <v>10.8</v>
          </cell>
        </row>
        <row r="11304">
          <cell r="A11304">
            <v>39853</v>
          </cell>
          <cell r="B11304" t="str">
            <v>TUBO DE BORRACHA ELASTOMERICA FLEXIVEL, PRETA, PARA ISOLAMENTO TERMICO DE TUBULACAO, DN 5/8" (15 MM), E= 19 MM, COEFICIENTE DE CONDUTIVIDADE TERMICA 0,036W/MK, VAPOR DE AGUA MAIOR OU IGUAL A 10.000</v>
          </cell>
          <cell r="C11304" t="str">
            <v xml:space="preserve">M     </v>
          </cell>
          <cell r="D11304">
            <v>14.18</v>
          </cell>
        </row>
        <row r="11305">
          <cell r="A11305">
            <v>39742</v>
          </cell>
          <cell r="B11305" t="str">
            <v>TUBO DE BORRACHA ELASTOMERICA FLEXIVEL, PRETA, PARA ISOLAMENTO TERMICO DE TUBULACAO, DN 7/8" (22 MM), E= 32 MM, COEFICIENTE DE CONDUTIVIDADE TERMICA 0,036W/mK, VAPOR DE AGUA MAIOR OU IGUAL A 10.000</v>
          </cell>
          <cell r="C11305" t="str">
            <v xml:space="preserve">M     </v>
          </cell>
          <cell r="D11305">
            <v>47.1</v>
          </cell>
        </row>
        <row r="11306">
          <cell r="A11306">
            <v>39749</v>
          </cell>
          <cell r="B11306" t="str">
            <v>TUBO DE COBRE CLASSE "A", DN = 1 " (28 MM), PARA INSTALACOES DE MEDIA PRESSAO PARA GASES COMBUSTIVEIS E MEDICINAIS</v>
          </cell>
          <cell r="C11306" t="str">
            <v xml:space="preserve">M     </v>
          </cell>
          <cell r="D11306">
            <v>52.26</v>
          </cell>
        </row>
        <row r="11307">
          <cell r="A11307">
            <v>39751</v>
          </cell>
          <cell r="B11307" t="str">
            <v>TUBO DE COBRE CLASSE "A", DN = 1 1/2 " (42 MM), PARA INSTALACOES DE MEDIA PRESSAO PARA GASES COMBUSTIVEIS E MEDICINAIS</v>
          </cell>
          <cell r="C11307" t="str">
            <v xml:space="preserve">M     </v>
          </cell>
          <cell r="D11307">
            <v>94.97</v>
          </cell>
        </row>
        <row r="11308">
          <cell r="A11308">
            <v>39750</v>
          </cell>
          <cell r="B11308" t="str">
            <v>TUBO DE COBRE CLASSE "A", DN = 1 1/4 " (35 MM), PARA INSTALACOES DE MEDIA PRESSAO PARA GASES COMBUSTIVEIS E MEDICINAIS</v>
          </cell>
          <cell r="C11308" t="str">
            <v xml:space="preserve">M     </v>
          </cell>
          <cell r="D11308">
            <v>78.94</v>
          </cell>
        </row>
        <row r="11309">
          <cell r="A11309">
            <v>39747</v>
          </cell>
          <cell r="B11309" t="str">
            <v>TUBO DE COBRE CLASSE "A", DN = 1/2 " (15 MM), PARA INSTALACOES DE MEDIA PRESSAO PARA GASES COMBUSTIVEIS E MEDICINAIS</v>
          </cell>
          <cell r="C11309" t="str">
            <v xml:space="preserve">M     </v>
          </cell>
          <cell r="D11309">
            <v>25.39</v>
          </cell>
        </row>
        <row r="11310">
          <cell r="A11310">
            <v>39753</v>
          </cell>
          <cell r="B11310" t="str">
            <v>TUBO DE COBRE CLASSE "A", DN = 2 1/2 " (66 MM), PARA INSTALACOES DE MEDIA PRESSAO PARA GASES COMBUSTIVEIS E MEDICINAIS</v>
          </cell>
          <cell r="C11310" t="str">
            <v xml:space="preserve">M     </v>
          </cell>
          <cell r="D11310">
            <v>174.82</v>
          </cell>
        </row>
        <row r="11311">
          <cell r="A11311">
            <v>39754</v>
          </cell>
          <cell r="B11311" t="str">
            <v>TUBO DE COBRE CLASSE "A", DN = 3 " (79 MM), PARA INSTALACOES DE MEDIA PRESSAO PARA GASES COMBUSTIVEIS E MEDICINAIS</v>
          </cell>
          <cell r="C11311" t="str">
            <v xml:space="preserve">M     </v>
          </cell>
          <cell r="D11311">
            <v>257.56</v>
          </cell>
        </row>
        <row r="11312">
          <cell r="A11312">
            <v>39748</v>
          </cell>
          <cell r="B11312" t="str">
            <v>TUBO DE COBRE CLASSE "A", DN = 3/4 " (22 MM), PARA INSTALACOES DE MEDIA PRESSAO PARA GASES COMBUSTIVEIS E MEDICINAIS</v>
          </cell>
          <cell r="C11312" t="str">
            <v xml:space="preserve">M     </v>
          </cell>
          <cell r="D11312">
            <v>41.08</v>
          </cell>
        </row>
        <row r="11313">
          <cell r="A11313">
            <v>39755</v>
          </cell>
          <cell r="B11313" t="str">
            <v>TUBO DE COBRE CLASSE "A", DN = 4 " (104 MM), PARA INSTALACOES DE MEDIA PRESSAO PARA GASES COMBUSTIVEIS E MEDICINAIS</v>
          </cell>
          <cell r="C11313" t="str">
            <v xml:space="preserve">M     </v>
          </cell>
          <cell r="D11313">
            <v>390.51</v>
          </cell>
        </row>
        <row r="11314">
          <cell r="A11314">
            <v>12742</v>
          </cell>
          <cell r="B11314" t="str">
            <v>TUBO DE COBRE CLASSE "E", DN = 104 MM, PARA INSTALACAO HIDRAULICA PREDIAL</v>
          </cell>
          <cell r="C11314" t="str">
            <v xml:space="preserve">M     </v>
          </cell>
          <cell r="D11314">
            <v>309.22000000000003</v>
          </cell>
        </row>
        <row r="11315">
          <cell r="A11315">
            <v>12713</v>
          </cell>
          <cell r="B11315" t="str">
            <v>TUBO DE COBRE CLASSE "E", DN = 15 MM, PARA INSTALACAO HIDRAULICA PREDIAL</v>
          </cell>
          <cell r="C11315" t="str">
            <v xml:space="preserve">M     </v>
          </cell>
          <cell r="D11315">
            <v>16.399999999999999</v>
          </cell>
        </row>
        <row r="11316">
          <cell r="A11316">
            <v>12743</v>
          </cell>
          <cell r="B11316" t="str">
            <v>TUBO DE COBRE CLASSE "E", DN = 22 MM, PARA INSTALACAO HIDRAULICA PREDIAL</v>
          </cell>
          <cell r="C11316" t="str">
            <v xml:space="preserve">M     </v>
          </cell>
          <cell r="D11316">
            <v>28.21</v>
          </cell>
        </row>
        <row r="11317">
          <cell r="A11317">
            <v>12744</v>
          </cell>
          <cell r="B11317" t="str">
            <v>TUBO DE COBRE CLASSE "E", DN = 28 MM, PARA INSTALACAO HIDRAULICA PREDIAL</v>
          </cell>
          <cell r="C11317" t="str">
            <v xml:space="preserve">M     </v>
          </cell>
          <cell r="D11317">
            <v>35.799999999999997</v>
          </cell>
        </row>
        <row r="11318">
          <cell r="A11318">
            <v>12745</v>
          </cell>
          <cell r="B11318" t="str">
            <v>TUBO DE COBRE CLASSE "E", DN = 35 MM, PARA INSTALACAO HIDRAULICA PREDIAL</v>
          </cell>
          <cell r="C11318" t="str">
            <v xml:space="preserve">M     </v>
          </cell>
          <cell r="D11318">
            <v>51.99</v>
          </cell>
        </row>
        <row r="11319">
          <cell r="A11319">
            <v>12746</v>
          </cell>
          <cell r="B11319" t="str">
            <v>TUBO DE COBRE CLASSE "E", DN = 42 MM, PARA INSTALACAO HIDRAULICA PREDIAL</v>
          </cell>
          <cell r="C11319" t="str">
            <v xml:space="preserve">M     </v>
          </cell>
          <cell r="D11319">
            <v>70.209999999999994</v>
          </cell>
        </row>
        <row r="11320">
          <cell r="A11320">
            <v>12747</v>
          </cell>
          <cell r="B11320" t="str">
            <v>TUBO DE COBRE CLASSE "E", DN = 54 MM, PARA INSTALACAO HIDRAULICA PREDIAL</v>
          </cell>
          <cell r="C11320" t="str">
            <v xml:space="preserve">M     </v>
          </cell>
          <cell r="D11320">
            <v>101.82</v>
          </cell>
        </row>
        <row r="11321">
          <cell r="A11321">
            <v>12748</v>
          </cell>
          <cell r="B11321" t="str">
            <v>TUBO DE COBRE CLASSE "E", DN = 66 MM, PARA INSTALACAO HIDRAULICA PREDIAL</v>
          </cell>
          <cell r="C11321" t="str">
            <v xml:space="preserve">M     </v>
          </cell>
          <cell r="D11321">
            <v>143.44999999999999</v>
          </cell>
        </row>
        <row r="11322">
          <cell r="A11322">
            <v>12749</v>
          </cell>
          <cell r="B11322" t="str">
            <v>TUBO DE COBRE CLASSE "E", DN = 79 MM, PARA INSTALACAO HIDRAULICA PREDIAL</v>
          </cell>
          <cell r="C11322" t="str">
            <v xml:space="preserve">M     </v>
          </cell>
          <cell r="D11322">
            <v>209.7</v>
          </cell>
        </row>
        <row r="11323">
          <cell r="A11323">
            <v>39726</v>
          </cell>
          <cell r="B11323" t="str">
            <v>TUBO DE COBRE CLASSE "I", DN = 1 " (28 MM), PARA INSTALACOES INDUSTRIAIS DE ALTA PRESSAO E VAPOR</v>
          </cell>
          <cell r="C11323" t="str">
            <v xml:space="preserve">M     </v>
          </cell>
          <cell r="D11323">
            <v>68.88</v>
          </cell>
        </row>
        <row r="11324">
          <cell r="A11324">
            <v>39728</v>
          </cell>
          <cell r="B11324" t="str">
            <v>TUBO DE COBRE CLASSE "I", DN = 1 1/2 " (42 MM), PARA INSTALACOES INDUSTRIAIS DE ALTA PRESSAO E VAPOR</v>
          </cell>
          <cell r="C11324" t="str">
            <v xml:space="preserve">M     </v>
          </cell>
          <cell r="D11324">
            <v>121.05</v>
          </cell>
        </row>
        <row r="11325">
          <cell r="A11325">
            <v>39727</v>
          </cell>
          <cell r="B11325" t="str">
            <v>TUBO DE COBRE CLASSE "I", DN = 1 1/4 " (35 MM), PARA INSTALACOES INDUSTRIAIS DE ALTA PRESSAO E VAPOR</v>
          </cell>
          <cell r="C11325" t="str">
            <v xml:space="preserve">M     </v>
          </cell>
          <cell r="D11325">
            <v>99.62</v>
          </cell>
        </row>
        <row r="11326">
          <cell r="A11326">
            <v>39724</v>
          </cell>
          <cell r="B11326" t="str">
            <v>TUBO DE COBRE CLASSE "I", DN = 1/2 " (15 MM), PARA INSTALACOES INDUSTRIAIS DE ALTA PRESSAO E VAPOR</v>
          </cell>
          <cell r="C11326" t="str">
            <v xml:space="preserve">M     </v>
          </cell>
          <cell r="D11326">
            <v>30.5</v>
          </cell>
        </row>
        <row r="11327">
          <cell r="A11327">
            <v>39729</v>
          </cell>
          <cell r="B11327" t="str">
            <v>TUBO DE COBRE CLASSE "I", DN = 2 " (54 MM), PARA INSTALACOES INDUSTRIAIS DE ALTA PRESSAO E VAPOR</v>
          </cell>
          <cell r="C11327" t="str">
            <v xml:space="preserve">M     </v>
          </cell>
          <cell r="D11327">
            <v>167.64</v>
          </cell>
        </row>
        <row r="11328">
          <cell r="A11328">
            <v>39730</v>
          </cell>
          <cell r="B11328" t="str">
            <v>TUBO DE COBRE CLASSE "I", DN = 2 1/2 " (66 MM), PARA INSTALACOES INDUSTRIAIS DE ALTA PRESSAO E VAPOR</v>
          </cell>
          <cell r="C11328" t="str">
            <v xml:space="preserve">M     </v>
          </cell>
          <cell r="D11328">
            <v>217.51</v>
          </cell>
        </row>
        <row r="11329">
          <cell r="A11329">
            <v>39731</v>
          </cell>
          <cell r="B11329" t="str">
            <v>TUBO DE COBRE CLASSE "I", DN = 3 " (79 MM), PARA INSTALACOES INDUSTRIAIS DE ALTA PRESSAO E VAPOR</v>
          </cell>
          <cell r="C11329" t="str">
            <v xml:space="preserve">M     </v>
          </cell>
          <cell r="D11329">
            <v>322.14</v>
          </cell>
        </row>
        <row r="11330">
          <cell r="A11330">
            <v>39725</v>
          </cell>
          <cell r="B11330" t="str">
            <v>TUBO DE COBRE CLASSE "I", DN = 3/4 " (22 MM), PARA INSTALACOES INDUSTRIAIS DE ALTA PRESSAO E VAPOR</v>
          </cell>
          <cell r="C11330" t="str">
            <v xml:space="preserve">M     </v>
          </cell>
          <cell r="D11330">
            <v>49.71</v>
          </cell>
        </row>
        <row r="11331">
          <cell r="A11331">
            <v>39732</v>
          </cell>
          <cell r="B11331" t="str">
            <v>TUBO DE COBRE CLASSE "I", DN = 4" (104 MM), PARA INSTALACOES INDUSTRIAIS DE ALTA PRESSAO E VAPOR</v>
          </cell>
          <cell r="C11331" t="str">
            <v xml:space="preserve">M     </v>
          </cell>
          <cell r="D11331">
            <v>474.18</v>
          </cell>
        </row>
        <row r="11332">
          <cell r="A11332">
            <v>39660</v>
          </cell>
          <cell r="B11332" t="str">
            <v>TUBO DE COBRE FLEXIVEL, D = 1/2 ", E = 0,79 MM, PARA AR-CONDICIONADO/ INSTALACOES GAS RESIDENCIAIS E COMERCIAIS</v>
          </cell>
          <cell r="C11332" t="str">
            <v xml:space="preserve">M     </v>
          </cell>
          <cell r="D11332">
            <v>21.6</v>
          </cell>
        </row>
        <row r="11333">
          <cell r="A11333">
            <v>39662</v>
          </cell>
          <cell r="B11333" t="str">
            <v>TUBO DE COBRE FLEXIVEL, D = 1/4 ", E = 0,79 MM, PARA AR-CONDICIONADO/ INSTALACOES GAS RESIDENCIAIS E COMERCIAIS</v>
          </cell>
          <cell r="C11333" t="str">
            <v xml:space="preserve">M     </v>
          </cell>
          <cell r="D11333">
            <v>10.35</v>
          </cell>
        </row>
        <row r="11334">
          <cell r="A11334">
            <v>39661</v>
          </cell>
          <cell r="B11334" t="str">
            <v>TUBO DE COBRE FLEXIVEL, D = 3/16 ", E = 0,79 MM, PARA AR-CONDICIONADO/ INSTALACOES GAS RESIDENCIAIS E COMERCIAIS</v>
          </cell>
          <cell r="C11334" t="str">
            <v xml:space="preserve">M     </v>
          </cell>
          <cell r="D11334">
            <v>7.06</v>
          </cell>
        </row>
        <row r="11335">
          <cell r="A11335">
            <v>39666</v>
          </cell>
          <cell r="B11335" t="str">
            <v>TUBO DE COBRE FLEXIVEL, D = 3/4 ", E = 0,79 MM, PARA AR-CONDICIONADO/ INSTALACOES GAS RESIDENCIAIS E COMERCIAIS</v>
          </cell>
          <cell r="C11335" t="str">
            <v xml:space="preserve">M     </v>
          </cell>
          <cell r="D11335">
            <v>32.5</v>
          </cell>
        </row>
        <row r="11336">
          <cell r="A11336">
            <v>39664</v>
          </cell>
          <cell r="B11336" t="str">
            <v>TUBO DE COBRE FLEXIVEL, D = 3/8 ", E = 0,79 MM, PARA AR-CONDICIONADO/ INSTALACOES GAS RESIDENCIAIS E COMERCIAIS</v>
          </cell>
          <cell r="C11336" t="str">
            <v xml:space="preserve">M     </v>
          </cell>
          <cell r="D11336">
            <v>15.93</v>
          </cell>
        </row>
        <row r="11337">
          <cell r="A11337">
            <v>39663</v>
          </cell>
          <cell r="B11337" t="str">
            <v>TUBO DE COBRE FLEXIVEL, D = 5/16 ", E = 0,79 MM, PARA AR-CONDICIONADO/ INSTALACOES GAS RESIDENCIAIS E COMERCIAIS</v>
          </cell>
          <cell r="C11337" t="str">
            <v xml:space="preserve">M     </v>
          </cell>
          <cell r="D11337">
            <v>12.73</v>
          </cell>
        </row>
        <row r="11338">
          <cell r="A11338">
            <v>39665</v>
          </cell>
          <cell r="B11338" t="str">
            <v>TUBO DE COBRE FLEXIVEL, D = 5/8 ", E = 0,79 MM, PARA AR-CONDICIONADO/ INSTALACOES GAS RESIDENCIAIS E COMERCIAIS</v>
          </cell>
          <cell r="C11338" t="str">
            <v xml:space="preserve">M     </v>
          </cell>
          <cell r="D11338">
            <v>26.87</v>
          </cell>
        </row>
        <row r="11339">
          <cell r="A11339">
            <v>39752</v>
          </cell>
          <cell r="B11339" t="str">
            <v>TUBO DE COBRE, CLASSE "A", DN = 2" (54 MM), PARA INSTALACOES DE MEDIA PRESSAO PARA GASES COMBUSTIVEIS E MEDICINAIS</v>
          </cell>
          <cell r="C11339" t="str">
            <v xml:space="preserve">M     </v>
          </cell>
          <cell r="D11339">
            <v>135.13</v>
          </cell>
        </row>
        <row r="11340">
          <cell r="A11340">
            <v>12583</v>
          </cell>
          <cell r="B11340" t="str">
            <v>TUBO DE CONCRETO SIMPLES POROSO, MACHO/FEMEA, DN 200 MM</v>
          </cell>
          <cell r="C11340" t="str">
            <v xml:space="preserve">M     </v>
          </cell>
          <cell r="D11340">
            <v>37.44</v>
          </cell>
        </row>
        <row r="11341">
          <cell r="A11341">
            <v>12584</v>
          </cell>
          <cell r="B11341" t="str">
            <v>TUBO DE CONCRETO SIMPLES POROSO, MACHO/FEMEA, DN 300 MM</v>
          </cell>
          <cell r="C11341" t="str">
            <v xml:space="preserve">M     </v>
          </cell>
          <cell r="D11341">
            <v>36.03</v>
          </cell>
        </row>
        <row r="11342">
          <cell r="A11342">
            <v>13159</v>
          </cell>
          <cell r="B11342" t="str">
            <v>TUBO DE CONCRETO SIMPLES, CLASSE ES, PB JE, DN 400 MM, PARA ESGOTO SANITARIO (NBR 8890)</v>
          </cell>
          <cell r="C11342" t="str">
            <v xml:space="preserve">M     </v>
          </cell>
          <cell r="D11342">
            <v>109.13</v>
          </cell>
        </row>
        <row r="11343">
          <cell r="A11343">
            <v>13168</v>
          </cell>
          <cell r="B11343" t="str">
            <v>TUBO DE CONCRETO SIMPLES, CLASSE ES, PB JE, DN 500 MM, PARA ESGOTO SANITARIO (NBR 8890)</v>
          </cell>
          <cell r="C11343" t="str">
            <v xml:space="preserve">M     </v>
          </cell>
          <cell r="D11343">
            <v>164.1</v>
          </cell>
        </row>
        <row r="11344">
          <cell r="A11344">
            <v>13173</v>
          </cell>
          <cell r="B11344" t="str">
            <v>TUBO DE CONCRETO SIMPLES, CLASSE ES, PB JE, DN 600 MM, PARA ESGOTO SANITARIO (NBR 8890)</v>
          </cell>
          <cell r="C11344" t="str">
            <v xml:space="preserve">M     </v>
          </cell>
          <cell r="D11344">
            <v>202.33</v>
          </cell>
        </row>
        <row r="11345">
          <cell r="A11345">
            <v>37449</v>
          </cell>
          <cell r="B11345" t="str">
            <v>TUBO DE CONCRETO SIMPLES, CLASSE- PS1, MACHO/FEMEA, DN 200 MM, PARA AGUAS PLUVIAIS (NBR 8890)</v>
          </cell>
          <cell r="C11345" t="str">
            <v xml:space="preserve">M     </v>
          </cell>
          <cell r="D11345">
            <v>33.450000000000003</v>
          </cell>
        </row>
        <row r="11346">
          <cell r="A11346">
            <v>37450</v>
          </cell>
          <cell r="B11346" t="str">
            <v>TUBO DE CONCRETO SIMPLES, CLASSE- PS1, MACHO/FEMEA, DN 300 MM, PARA AGUAS PLUVIAIS (NBR 8890)</v>
          </cell>
          <cell r="C11346" t="str">
            <v xml:space="preserve">M     </v>
          </cell>
          <cell r="D11346">
            <v>40.78</v>
          </cell>
        </row>
        <row r="11347">
          <cell r="A11347">
            <v>37451</v>
          </cell>
          <cell r="B11347" t="str">
            <v>TUBO DE CONCRETO SIMPLES, CLASSE- PS1, MACHO/FEMEA, DN 400 MM, PARA AGUAS PLUVIAIS (NBR 8890)</v>
          </cell>
          <cell r="C11347" t="str">
            <v xml:space="preserve">M     </v>
          </cell>
          <cell r="D11347">
            <v>62.45</v>
          </cell>
        </row>
        <row r="11348">
          <cell r="A11348">
            <v>37452</v>
          </cell>
          <cell r="B11348" t="str">
            <v>TUBO DE CONCRETO SIMPLES, CLASSE- PS1, MACHO/FEMEA, DN 500 MM, PARA AGUAS PLUVIAIS (NBR 8890)</v>
          </cell>
          <cell r="C11348" t="str">
            <v xml:space="preserve">M     </v>
          </cell>
          <cell r="D11348">
            <v>82.84</v>
          </cell>
        </row>
        <row r="11349">
          <cell r="A11349">
            <v>37453</v>
          </cell>
          <cell r="B11349" t="str">
            <v>TUBO DE CONCRETO SIMPLES, CLASSE- PS1, MACHO/FEMEA, DN 600 MM, PARA AGUAS PLUVIAIS (NBR 8890)</v>
          </cell>
          <cell r="C11349" t="str">
            <v xml:space="preserve">M     </v>
          </cell>
          <cell r="D11349">
            <v>103.95</v>
          </cell>
        </row>
        <row r="11350">
          <cell r="A11350">
            <v>7778</v>
          </cell>
          <cell r="B11350" t="str">
            <v>TUBO DE CONCRETO SIMPLES, CLASSE- PS1, PB, DN 200 MM, PARA AGUAS PLUVIAIS (NBR 8890)</v>
          </cell>
          <cell r="C11350" t="str">
            <v xml:space="preserve">M     </v>
          </cell>
          <cell r="D11350">
            <v>39.03</v>
          </cell>
        </row>
        <row r="11351">
          <cell r="A11351">
            <v>7796</v>
          </cell>
          <cell r="B11351" t="str">
            <v>TUBO DE CONCRETO SIMPLES, CLASSE- PS1, PB, DN 300 MM, PARA AGUAS PLUVIAIS (NBR 8890)</v>
          </cell>
          <cell r="C11351" t="str">
            <v xml:space="preserve">M     </v>
          </cell>
          <cell r="D11351">
            <v>47</v>
          </cell>
        </row>
        <row r="11352">
          <cell r="A11352">
            <v>7781</v>
          </cell>
          <cell r="B11352" t="str">
            <v>TUBO DE CONCRETO SIMPLES, CLASSE- PS1, PB, DN 400 MM, PARA AGUAS PLUVIAIS (NBR 8890)</v>
          </cell>
          <cell r="C11352" t="str">
            <v xml:space="preserve">M     </v>
          </cell>
          <cell r="D11352">
            <v>62.13</v>
          </cell>
        </row>
        <row r="11353">
          <cell r="A11353">
            <v>7795</v>
          </cell>
          <cell r="B11353" t="str">
            <v>TUBO DE CONCRETO SIMPLES, CLASSE- PS1, PB, DN 500 MM, PARA AGUAS PLUVIAIS (NBR 8890)</v>
          </cell>
          <cell r="C11353" t="str">
            <v xml:space="preserve">M     </v>
          </cell>
          <cell r="D11353">
            <v>90.01</v>
          </cell>
        </row>
        <row r="11354">
          <cell r="A11354">
            <v>7791</v>
          </cell>
          <cell r="B11354" t="str">
            <v>TUBO DE CONCRETO SIMPLES, CLASSE- PS1, PB, DN 600 MM, PARA AGUAS PLUVIAIS (NBR 8890)</v>
          </cell>
          <cell r="C11354" t="str">
            <v xml:space="preserve">M     </v>
          </cell>
          <cell r="D11354">
            <v>114.71</v>
          </cell>
        </row>
        <row r="11355">
          <cell r="A11355">
            <v>7783</v>
          </cell>
          <cell r="B11355" t="str">
            <v>TUBO DE CONCRETO SIMPLES, CLASSE- PS2, PB, DN 200 MM, PARA AGUAS PLUVIAIS (NBR 8890)</v>
          </cell>
          <cell r="C11355" t="str">
            <v xml:space="preserve">M     </v>
          </cell>
          <cell r="D11355">
            <v>43.81</v>
          </cell>
        </row>
        <row r="11356">
          <cell r="A11356">
            <v>7790</v>
          </cell>
          <cell r="B11356" t="str">
            <v>TUBO DE CONCRETO SIMPLES, CLASSE- PS2, PB, DN 300 MM, PARA AGUAS PLUVIAIS (NBR 8890)</v>
          </cell>
          <cell r="C11356" t="str">
            <v xml:space="preserve">M     </v>
          </cell>
          <cell r="D11356">
            <v>50.98</v>
          </cell>
        </row>
        <row r="11357">
          <cell r="A11357">
            <v>7785</v>
          </cell>
          <cell r="B11357" t="str">
            <v>TUBO DE CONCRETO SIMPLES, CLASSE- PS2, PB, DN 400 MM, PARA AGUAS PLUVIAIS (NBR 8890)</v>
          </cell>
          <cell r="C11357" t="str">
            <v xml:space="preserve">M     </v>
          </cell>
          <cell r="D11357">
            <v>66.91</v>
          </cell>
        </row>
        <row r="11358">
          <cell r="A11358">
            <v>7792</v>
          </cell>
          <cell r="B11358" t="str">
            <v>TUBO DE CONCRETO SIMPLES, CLASSE- PS2, PB, DN 500 MM, PARA AGUAS PLUVIAIS (NBR 8890)</v>
          </cell>
          <cell r="C11358" t="str">
            <v xml:space="preserve">M     </v>
          </cell>
          <cell r="D11358">
            <v>97.18</v>
          </cell>
        </row>
        <row r="11359">
          <cell r="A11359">
            <v>7793</v>
          </cell>
          <cell r="B11359" t="str">
            <v>TUBO DE CONCRETO SIMPLES, CLASSE- PS2, PB, DN 600 MM, PARA AGUAS PLUVIAIS (NBR 8890)</v>
          </cell>
          <cell r="C11359" t="str">
            <v xml:space="preserve">M     </v>
          </cell>
          <cell r="D11359">
            <v>125.42</v>
          </cell>
        </row>
        <row r="11360">
          <cell r="A11360">
            <v>12613</v>
          </cell>
          <cell r="B11360" t="str">
            <v>TUBO DE DESCARGA PVC, PARA LIGACAO CAIXA DE DESCARGA - EMBUTIR, 40 MM X 150 CM</v>
          </cell>
          <cell r="C11360" t="str">
            <v xml:space="preserve">UN    </v>
          </cell>
          <cell r="D11360">
            <v>12.77</v>
          </cell>
        </row>
        <row r="11361">
          <cell r="A11361">
            <v>1031</v>
          </cell>
          <cell r="B11361" t="str">
            <v>TUBO DE DESCIDA EXTERNO DE PVC PARA CAIXA DE DESCARGA EXTERNA ALTA - 40 MM X 1,60 M</v>
          </cell>
          <cell r="C11361" t="str">
            <v xml:space="preserve">UN    </v>
          </cell>
          <cell r="D11361">
            <v>9.06</v>
          </cell>
        </row>
        <row r="11362">
          <cell r="A11362">
            <v>39707</v>
          </cell>
          <cell r="B11362" t="str">
            <v>TUBO DE ESPUMA DE POLIETILENO EXPANDIDO FLEXIVEL PARA ISOLAMENTO TERMICO DE TUBULACAO DE AR CONDICIONADO, AGUA QUENTE,  DN 1 1/2", E= 10 MM</v>
          </cell>
          <cell r="C11362" t="str">
            <v xml:space="preserve">M     </v>
          </cell>
          <cell r="D11362">
            <v>2.6</v>
          </cell>
        </row>
        <row r="11363">
          <cell r="A11363">
            <v>39708</v>
          </cell>
          <cell r="B11363" t="str">
            <v>TUBO DE ESPUMA DE POLIETILENO EXPANDIDO FLEXIVEL PARA ISOLAMENTO TERMICO DE TUBULACAO DE AR CONDICIONADO, AGUA QUENTE,  DN 1 1/4", E= 10 MM</v>
          </cell>
          <cell r="C11363" t="str">
            <v xml:space="preserve">M     </v>
          </cell>
          <cell r="D11363">
            <v>2.52</v>
          </cell>
        </row>
        <row r="11364">
          <cell r="A11364">
            <v>39710</v>
          </cell>
          <cell r="B11364" t="str">
            <v>TUBO DE ESPUMA DE POLIETILENO EXPANDIDO FLEXIVEL PARA ISOLAMENTO TERMICO DE TUBULACAO DE AR CONDICIONADO, AGUA QUENTE,  DN 1 1/8", E= 10 MM</v>
          </cell>
          <cell r="C11364" t="str">
            <v xml:space="preserve">M     </v>
          </cell>
          <cell r="D11364">
            <v>1.77</v>
          </cell>
        </row>
        <row r="11365">
          <cell r="A11365">
            <v>39709</v>
          </cell>
          <cell r="B11365" t="str">
            <v>TUBO DE ESPUMA DE POLIETILENO EXPANDIDO FLEXIVEL PARA ISOLAMENTO TERMICO DE TUBULACAO DE AR CONDICIONADO, AGUA QUENTE,  DN 1 3/8", E= 10 MM</v>
          </cell>
          <cell r="C11365" t="str">
            <v xml:space="preserve">M     </v>
          </cell>
          <cell r="D11365">
            <v>2.46</v>
          </cell>
        </row>
        <row r="11366">
          <cell r="A11366">
            <v>39711</v>
          </cell>
          <cell r="B11366" t="str">
            <v>TUBO DE ESPUMA DE POLIETILENO EXPANDIDO FLEXIVEL PARA ISOLAMENTO TERMICO DE TUBULACAO DE AR CONDICIONADO, AGUA QUENTE,  DN 1 5/8", E= 10 MM</v>
          </cell>
          <cell r="C11366" t="str">
            <v xml:space="preserve">M     </v>
          </cell>
          <cell r="D11366">
            <v>2.76</v>
          </cell>
        </row>
        <row r="11367">
          <cell r="A11367">
            <v>39712</v>
          </cell>
          <cell r="B11367" t="str">
            <v>TUBO DE ESPUMA DE POLIETILENO EXPANDIDO FLEXIVEL PARA ISOLAMENTO TERMICO DE TUBULACAO DE AR CONDICIONADO, AGUA QUENTE,  DN 1/2", E= 10 MM</v>
          </cell>
          <cell r="C11367" t="str">
            <v xml:space="preserve">M     </v>
          </cell>
          <cell r="D11367">
            <v>0.97</v>
          </cell>
        </row>
        <row r="11368">
          <cell r="A11368">
            <v>39713</v>
          </cell>
          <cell r="B11368" t="str">
            <v>TUBO DE ESPUMA DE POLIETILENO EXPANDIDO FLEXIVEL PARA ISOLAMENTO TERMICO DE TUBULACAO DE AR CONDICIONADO, AGUA QUENTE,  DN 1/4", E= 10 MM</v>
          </cell>
          <cell r="C11368" t="str">
            <v xml:space="preserve">M     </v>
          </cell>
          <cell r="D11368">
            <v>0.76</v>
          </cell>
        </row>
        <row r="11369">
          <cell r="A11369">
            <v>39714</v>
          </cell>
          <cell r="B11369" t="str">
            <v>TUBO DE ESPUMA DE POLIETILENO EXPANDIDO FLEXIVEL PARA ISOLAMENTO TERMICO DE TUBULACAO DE AR CONDICIONADO, AGUA QUENTE,  DN 1", E= 10 MM</v>
          </cell>
          <cell r="C11369" t="str">
            <v xml:space="preserve">M     </v>
          </cell>
          <cell r="D11369">
            <v>1.75</v>
          </cell>
        </row>
        <row r="11370">
          <cell r="A11370">
            <v>39715</v>
          </cell>
          <cell r="B11370" t="str">
            <v>TUBO DE ESPUMA DE POLIETILENO EXPANDIDO FLEXIVEL PARA ISOLAMENTO TERMICO DE TUBULACAO DE AR CONDICIONADO, AGUA QUENTE,  DN 3/4", E= 10 MM</v>
          </cell>
          <cell r="C11370" t="str">
            <v xml:space="preserve">M     </v>
          </cell>
          <cell r="D11370">
            <v>1.25</v>
          </cell>
        </row>
        <row r="11371">
          <cell r="A11371">
            <v>39716</v>
          </cell>
          <cell r="B11371" t="str">
            <v>TUBO DE ESPUMA DE POLIETILENO EXPANDIDO FLEXIVEL PARA ISOLAMENTO TERMICO DE TUBULACAO DE AR CONDICIONADO, AGUA QUENTE,  DN 3/8", E= 10 MM</v>
          </cell>
          <cell r="C11371" t="str">
            <v xml:space="preserve">M     </v>
          </cell>
          <cell r="D11371">
            <v>0.94</v>
          </cell>
        </row>
        <row r="11372">
          <cell r="A11372">
            <v>39718</v>
          </cell>
          <cell r="B11372" t="str">
            <v>TUBO DE ESPUMA DE POLIETILENO EXPANDIDO FLEXIVEL PARA ISOLAMENTO TERMICO DE TUBULACAO DE AR CONDICIONADO, AGUA QUENTE,  DN 7/8", E= 10 MM</v>
          </cell>
          <cell r="C11372" t="str">
            <v xml:space="preserve">M     </v>
          </cell>
          <cell r="D11372">
            <v>1.61</v>
          </cell>
        </row>
        <row r="11373">
          <cell r="A11373">
            <v>9813</v>
          </cell>
          <cell r="B11373" t="str">
            <v>TUBO DE POLIETILENO DE ALTA DENSIDADE (PEAD), PE-80, DE = 20 MM X 2,3 MM DE PAREDE, PARA LIGACAO DE AGUA PREDIAL (NBR 15561)</v>
          </cell>
          <cell r="C11373" t="str">
            <v xml:space="preserve">M     </v>
          </cell>
          <cell r="D11373">
            <v>3.28</v>
          </cell>
        </row>
        <row r="11374">
          <cell r="A11374">
            <v>9815</v>
          </cell>
          <cell r="B11374" t="str">
            <v>TUBO DE POLIETILENO DE ALTA DENSIDADE (PEAD), PE-80, DE = 32 MM X 3,0 MM DE PAREDE, PARA LIGACAO DE AGUA PREDIAL (NBR 15561)</v>
          </cell>
          <cell r="C11374" t="str">
            <v xml:space="preserve">M     </v>
          </cell>
          <cell r="D11374">
            <v>6.47</v>
          </cell>
        </row>
        <row r="11375">
          <cell r="A11375">
            <v>25876</v>
          </cell>
          <cell r="B11375" t="str">
            <v>TUBO DE POLIETILENO DE ALTA DENSIDADE, PEAD, PE-80, DE = 1000 MM X 38,5 MM PAREDE, ( SDR 26 - PN 05 ) PARA REDE DE AGUA OU ESGOTO (NBR 15561)</v>
          </cell>
          <cell r="C11375" t="str">
            <v xml:space="preserve">M     </v>
          </cell>
          <cell r="D11375">
            <v>3223.14</v>
          </cell>
        </row>
        <row r="11376">
          <cell r="A11376">
            <v>25888</v>
          </cell>
          <cell r="B11376" t="str">
            <v>TUBO DE POLIETILENO DE ALTA DENSIDADE, PEAD, PE-80, DE = 110 MM X 10,0 MM PAREDE, ( SDR 11 - PN 12,5 ) PARA REDE DE AGUA OU ESGOTO (NBR 15561)</v>
          </cell>
          <cell r="C11376" t="str">
            <v xml:space="preserve">M     </v>
          </cell>
          <cell r="D11376">
            <v>78.989999999999995</v>
          </cell>
        </row>
        <row r="11377">
          <cell r="A11377">
            <v>25874</v>
          </cell>
          <cell r="B11377" t="str">
            <v>TUBO DE POLIETILENO DE ALTA DENSIDADE, PEAD, PE-80, DE = 1200 MM X 37,2 MM PAREDE ( SDR 32,25 - PN 04 ) PARA REDE DE AGUA OU ESGOTO (NBR 15561)</v>
          </cell>
          <cell r="C11377" t="str">
            <v xml:space="preserve">M     </v>
          </cell>
          <cell r="D11377">
            <v>5652.91</v>
          </cell>
        </row>
        <row r="11378">
          <cell r="A11378">
            <v>25877</v>
          </cell>
          <cell r="B11378" t="str">
            <v>TUBO DE POLIETILENO DE ALTA DENSIDADE, PEAD, PE-80, DE = 1400 MM X 42,9 MM PAREDE, (SDR 32,25 - PN 04 ) PARA REDE DE AGUA OU ESGOTO (NBR 15561)</v>
          </cell>
          <cell r="C11378" t="str">
            <v xml:space="preserve">M     </v>
          </cell>
          <cell r="D11378">
            <v>7713.61</v>
          </cell>
        </row>
        <row r="11379">
          <cell r="A11379">
            <v>25878</v>
          </cell>
          <cell r="B11379" t="str">
            <v>TUBO DE POLIETILENO DE ALTA DENSIDADE, PEAD, PE-80, DE = 160 MM X 14,6 MM PAREDE, (SDR 11 - PN 12,5 ) PARA REDE DE AGUA OU ESGOTO (NBR 15561)</v>
          </cell>
          <cell r="C11379" t="str">
            <v xml:space="preserve">M     </v>
          </cell>
          <cell r="D11379">
            <v>169.56</v>
          </cell>
        </row>
        <row r="11380">
          <cell r="A11380">
            <v>25879</v>
          </cell>
          <cell r="B11380" t="str">
            <v>TUBO DE POLIETILENO DE ALTA DENSIDADE, PEAD, PE-80, DE = 1600 MM X 49,0 MM PAREDE, ( SDR 32,25 - PN 04 ) PARA REDE DE AGUA OU ESGOTO (NBR 15561)</v>
          </cell>
          <cell r="C11380" t="str">
            <v xml:space="preserve">M     </v>
          </cell>
          <cell r="D11380">
            <v>7317.28</v>
          </cell>
        </row>
        <row r="11381">
          <cell r="A11381">
            <v>25887</v>
          </cell>
          <cell r="B11381" t="str">
            <v>TUBO DE POLIETILENO DE ALTA DENSIDADE, PEAD, PE-80, DE = 900 MM X 34,7 MM PAREDE, ( SDR 26 - PN 05 ) PARA REDE DE AGUA OU ESGOTO (NBR 15561)</v>
          </cell>
          <cell r="C11381" t="str">
            <v xml:space="preserve">M     </v>
          </cell>
          <cell r="D11381">
            <v>2923.37</v>
          </cell>
        </row>
        <row r="11382">
          <cell r="A11382">
            <v>25880</v>
          </cell>
          <cell r="B11382" t="str">
            <v>TUBO DE POLIETILENO DE ALTA DENSIDADE, PEAD, PE-80, DE= 200 MM X 18,2 MM PAREDE, ( SDR 11 - PN 12,5 ) PARA REDE DE AGUA OU ESGOTO (NBR 15561)</v>
          </cell>
          <cell r="C11382" t="str">
            <v xml:space="preserve">M     </v>
          </cell>
          <cell r="D11382">
            <v>264.32</v>
          </cell>
        </row>
        <row r="11383">
          <cell r="A11383">
            <v>25881</v>
          </cell>
          <cell r="B11383" t="str">
            <v>TUBO DE POLIETILENO DE ALTA DENSIDADE, PEAD, PE-80, DE= 315 MM X 28,7 MM PAREDE, ( SDR 11 - PN 12,5 ) PARA REDE DE AGUA OU ESGOTO (NBR 15561)</v>
          </cell>
          <cell r="C11383" t="str">
            <v xml:space="preserve">M     </v>
          </cell>
          <cell r="D11383">
            <v>647.66999999999996</v>
          </cell>
        </row>
        <row r="11384">
          <cell r="A11384">
            <v>25882</v>
          </cell>
          <cell r="B11384" t="str">
            <v>TUBO DE POLIETILENO DE ALTA DENSIDADE, PEAD, PE-80, DE= 400 MM X 36,4 MM PAREDE, ( SDR 11 - PN 12,5 ) PARA REDE DE AGUA OU ESGOTO (NBR 15561)</v>
          </cell>
          <cell r="C11384" t="str">
            <v xml:space="preserve">M     </v>
          </cell>
          <cell r="D11384">
            <v>1043.1600000000001</v>
          </cell>
        </row>
        <row r="11385">
          <cell r="A11385">
            <v>25883</v>
          </cell>
          <cell r="B11385" t="str">
            <v>TUBO DE POLIETILENO DE ALTA DENSIDADE, PEAD, PE-80, DE= 50 MM X 4,6 MM PAREDE, (SDR 11 - PN 12,5) PARA REDE DE AGUA OU ESGOTO (NBR 15561)</v>
          </cell>
          <cell r="C11385" t="str">
            <v xml:space="preserve">M     </v>
          </cell>
          <cell r="D11385">
            <v>16.829999999999998</v>
          </cell>
        </row>
        <row r="11386">
          <cell r="A11386">
            <v>25884</v>
          </cell>
          <cell r="B11386" t="str">
            <v>TUBO DE POLIETILENO DE ALTA DENSIDADE, PEAD, PE-80, DE= 500 MM X 45,5 MM PAREDE, ( SDR 11 - PN 12,5 ) PARA REDE DE AGUA OU ESGOTO (NBR 15561)</v>
          </cell>
          <cell r="C11386" t="str">
            <v xml:space="preserve">M     </v>
          </cell>
          <cell r="D11386">
            <v>1831.41</v>
          </cell>
        </row>
        <row r="11387">
          <cell r="A11387">
            <v>25885</v>
          </cell>
          <cell r="B11387" t="str">
            <v>TUBO DE POLIETILENO DE ALTA DENSIDADE, PEAD, PE-80, DE= 630 MM X 57,3 MM PAREDE (SDR 11 - PN 12,5 ) PARA REDE DE AGUA OU ESGOTO (NBR 15561)</v>
          </cell>
          <cell r="C11387" t="str">
            <v xml:space="preserve">M     </v>
          </cell>
          <cell r="D11387">
            <v>2723.83</v>
          </cell>
        </row>
        <row r="11388">
          <cell r="A11388">
            <v>25889</v>
          </cell>
          <cell r="B11388" t="str">
            <v>TUBO DE POLIETILENO DE ALTA DENSIDADE, PEAD, PE-80, DE= 730 MM X 34,1 MM PAREDE, ( SDR 21 - PN 06 ) PARA REDE DE AGUA OU ESGOTO (NBR 15561)</v>
          </cell>
          <cell r="C11388" t="str">
            <v xml:space="preserve">M     </v>
          </cell>
          <cell r="D11388">
            <v>1365.93</v>
          </cell>
        </row>
        <row r="11389">
          <cell r="A11389">
            <v>25886</v>
          </cell>
          <cell r="B11389" t="str">
            <v>TUBO DE POLIETILENO DE ALTA DENSIDADE, PEAD, PE-80, DE= 75 MM X 6,9 MM PAREDE, ( SRD 11 - PN 12,5 ) PARA REDE DE AGUA OU ESGOTO (NBR 15561)</v>
          </cell>
          <cell r="C11389" t="str">
            <v xml:space="preserve">M     </v>
          </cell>
          <cell r="D11389">
            <v>37.630000000000003</v>
          </cell>
        </row>
        <row r="11390">
          <cell r="A11390">
            <v>25875</v>
          </cell>
          <cell r="B11390" t="str">
            <v>TUBO DE POLIETILENO DE ALTA DENSIDADE, PEAD, PE-80, DE= 800 MM X 30,8 MM PAREDE, ( SDR 26 - PN 05 ) PARA REDE DE AGUA OU ESGOTO (NBR 15561)</v>
          </cell>
          <cell r="C11390" t="str">
            <v xml:space="preserve">M     </v>
          </cell>
          <cell r="D11390">
            <v>1782.08</v>
          </cell>
        </row>
        <row r="11391">
          <cell r="A11391">
            <v>9876</v>
          </cell>
          <cell r="B11391" t="str">
            <v>TUBO DE PVC, PBL, TIPO LEVE, DN = 125 MM,  PARA VENTILACAO</v>
          </cell>
          <cell r="C11391" t="str">
            <v xml:space="preserve">M     </v>
          </cell>
          <cell r="D11391">
            <v>12.68</v>
          </cell>
        </row>
        <row r="11392">
          <cell r="A11392">
            <v>9877</v>
          </cell>
          <cell r="B11392" t="str">
            <v>TUBO DE PVC, PBL, TIPO LEVE, DN = 250 MM,  PARA VENTILACAO</v>
          </cell>
          <cell r="C11392" t="str">
            <v xml:space="preserve">M     </v>
          </cell>
          <cell r="D11392">
            <v>44.42</v>
          </cell>
        </row>
        <row r="11393">
          <cell r="A11393">
            <v>9878</v>
          </cell>
          <cell r="B11393" t="str">
            <v>TUBO DE PVC, PBL, TIPO LEVE, DN = 300 MM,  PARA VENTILACAO</v>
          </cell>
          <cell r="C11393" t="str">
            <v xml:space="preserve">M     </v>
          </cell>
          <cell r="D11393">
            <v>57.86</v>
          </cell>
        </row>
        <row r="11394">
          <cell r="A11394">
            <v>9879</v>
          </cell>
          <cell r="B11394" t="str">
            <v>TUBO DE PVC, PBL, TIPO LEVE, DN = 400 MM,  PARA VENTILACAO</v>
          </cell>
          <cell r="C11394" t="str">
            <v xml:space="preserve">M     </v>
          </cell>
          <cell r="D11394">
            <v>138.11000000000001</v>
          </cell>
        </row>
        <row r="11395">
          <cell r="A11395">
            <v>42001</v>
          </cell>
          <cell r="B11395" t="str">
            <v>TUBO DE REVESTIMENTO, EM ACO, CORPO SCHEDULE 40, PONTEIRA SCHEDULE 80, ROSQUEAVEL E SEGMENTADO PARA PERFURACAO,  DIAMETRO 6'' (200 MM) (COLETADO CAIXA)</v>
          </cell>
          <cell r="C11395" t="str">
            <v xml:space="preserve">M     </v>
          </cell>
          <cell r="D11395">
            <v>364.04</v>
          </cell>
        </row>
        <row r="11396">
          <cell r="A11396">
            <v>41998</v>
          </cell>
          <cell r="B11396" t="str">
            <v>TUBO DE REVESTIMENTO, EM ACO, CORPO SCHEDULE 40, PONTEIRA SCHEDULE 80, ROSQUEAVEL E SEGMENTADO PARA PERFURACAO, DIAMETRO 10'' (310 MM)  (COLETADO CAIXA)</v>
          </cell>
          <cell r="C11396" t="str">
            <v xml:space="preserve">M     </v>
          </cell>
          <cell r="D11396">
            <v>897.13</v>
          </cell>
        </row>
        <row r="11397">
          <cell r="A11397">
            <v>41999</v>
          </cell>
          <cell r="B11397" t="str">
            <v>TUBO DE REVESTIMENTO, EM ACO, CORPO SCHEDULE 40, PONTEIRA SCHEDULE 80, ROSQUEAVEL E SEGMENTADO PARA PERFURACAO, DIAMETRO 14'' (400 MM)  (COLETADO CAIXA)</v>
          </cell>
          <cell r="C11397" t="str">
            <v xml:space="preserve">M     </v>
          </cell>
          <cell r="D11397">
            <v>1645.68</v>
          </cell>
        </row>
        <row r="11398">
          <cell r="A11398">
            <v>42000</v>
          </cell>
          <cell r="B11398" t="str">
            <v>TUBO DE REVESTIMENTO, EM ACO, CORPO SCHEDULE 40, PONTEIRA SCHEDULE 80, ROSQUEAVEL E SEGMENTADO PARA PERFURACAO, DIAMETRO 16'' (450 MM)  (COLETADO CAIXA)</v>
          </cell>
          <cell r="C11398" t="str">
            <v xml:space="preserve">M     </v>
          </cell>
          <cell r="D11398">
            <v>2810.3</v>
          </cell>
        </row>
        <row r="11399">
          <cell r="A11399">
            <v>38053</v>
          </cell>
          <cell r="B11399" t="str">
            <v>TUBO DRENO, CORRUGADO, ESPIRALADO, FLEXIVEL, PERFURADO, EM POLIETILENO DE ALTA DENSIDADE (PEAD), DN *160* MM, (6") PARA DRENAGEM - EM BARRA (NORMA DNIT 093/2006 - EM)</v>
          </cell>
          <cell r="C11399" t="str">
            <v xml:space="preserve">M     </v>
          </cell>
          <cell r="D11399">
            <v>11.75</v>
          </cell>
        </row>
        <row r="11400">
          <cell r="A11400">
            <v>38054</v>
          </cell>
          <cell r="B11400" t="str">
            <v>TUBO DRENO, CORRUGADO, ESPIRALADO, FLEXIVEL, PERFURADO, EM POLIETILENO DE ALTA DENSIDADE (PEAD), DN *200* MM, (8") PARA DRENAGEM - EM BARRA (NORMA DNIT 093/2006 - EM)</v>
          </cell>
          <cell r="C11400" t="str">
            <v xml:space="preserve">M     </v>
          </cell>
          <cell r="D11400">
            <v>20.2</v>
          </cell>
        </row>
        <row r="11401">
          <cell r="A11401">
            <v>38052</v>
          </cell>
          <cell r="B11401" t="str">
            <v>TUBO DRENO, CORRUGADO, ESPIRALADO, FLEXIVEL, PERFURADO, EM POLIETILENO DE ALTA DENSIDADE (PEAD), DN 100 MM, (4") PARA DRENAGEM - EM ROLO (NORMA DNIT 093/2006 - E.M)</v>
          </cell>
          <cell r="C11401" t="str">
            <v xml:space="preserve">M     </v>
          </cell>
          <cell r="D11401">
            <v>5.69</v>
          </cell>
        </row>
        <row r="11402">
          <cell r="A11402">
            <v>38051</v>
          </cell>
          <cell r="B11402" t="str">
            <v>TUBO DRENO, CORRUGADO, ESPIRALADO, FLEXIVEL, PERFURADO, EM POLIETILENO DE ALTA DENSIDADE (PEAD), DN 65 MM, (2 1/2") PARA DRENAGEM - EM ROLO (NORMA DNIT 093/2006 - EM)</v>
          </cell>
          <cell r="C11402" t="str">
            <v xml:space="preserve">M     </v>
          </cell>
          <cell r="D11402">
            <v>3.54</v>
          </cell>
        </row>
        <row r="11403">
          <cell r="A11403">
            <v>38787</v>
          </cell>
          <cell r="B11403" t="str">
            <v>TUBO MONOCAMADA PEX, DN 16 MM</v>
          </cell>
          <cell r="C11403" t="str">
            <v xml:space="preserve">M     </v>
          </cell>
          <cell r="D11403">
            <v>3.97</v>
          </cell>
        </row>
        <row r="11404">
          <cell r="A11404">
            <v>38825</v>
          </cell>
          <cell r="B11404" t="str">
            <v>TUBO MONOCAMADA PEX, DN 20 MM</v>
          </cell>
          <cell r="C11404" t="str">
            <v xml:space="preserve">M     </v>
          </cell>
          <cell r="D11404">
            <v>5.2</v>
          </cell>
        </row>
        <row r="11405">
          <cell r="A11405">
            <v>38826</v>
          </cell>
          <cell r="B11405" t="str">
            <v>TUBO MONOCAMADA PEX, DN 25 MM</v>
          </cell>
          <cell r="C11405" t="str">
            <v xml:space="preserve">M     </v>
          </cell>
          <cell r="D11405">
            <v>7.7</v>
          </cell>
        </row>
        <row r="11406">
          <cell r="A11406">
            <v>38827</v>
          </cell>
          <cell r="B11406" t="str">
            <v>TUBO MONOCAMADA PEX, DN 32 MM</v>
          </cell>
          <cell r="C11406" t="str">
            <v xml:space="preserve">M     </v>
          </cell>
          <cell r="D11406">
            <v>12.38</v>
          </cell>
        </row>
        <row r="11407">
          <cell r="A11407">
            <v>38830</v>
          </cell>
          <cell r="B11407" t="str">
            <v>TUBO MULTICAMADA PEX, DN *26* MM, PARA INSTALACOES A GAS (AMARELO)</v>
          </cell>
          <cell r="C11407" t="str">
            <v xml:space="preserve">M     </v>
          </cell>
          <cell r="D11407">
            <v>17.34</v>
          </cell>
        </row>
        <row r="11408">
          <cell r="A11408">
            <v>38828</v>
          </cell>
          <cell r="B11408" t="str">
            <v>TUBO MULTICAMADA PEX, DN 16 MM, PARA INSTALACOES A GAS (AMARELO)</v>
          </cell>
          <cell r="C11408" t="str">
            <v xml:space="preserve">M     </v>
          </cell>
          <cell r="D11408">
            <v>7.64</v>
          </cell>
        </row>
        <row r="11409">
          <cell r="A11409">
            <v>38829</v>
          </cell>
          <cell r="B11409" t="str">
            <v>TUBO MULTICAMADA PEX, DN 20 MM, PARA INSTALACOES A GAS (AMARELO)</v>
          </cell>
          <cell r="C11409" t="str">
            <v xml:space="preserve">M     </v>
          </cell>
          <cell r="D11409">
            <v>12.52</v>
          </cell>
        </row>
        <row r="11410">
          <cell r="A11410">
            <v>38831</v>
          </cell>
          <cell r="B11410" t="str">
            <v>TUBO MULTICAMADA PEX, DN 32 MM, PARA INSTALACOES A GAS (AMARELO)</v>
          </cell>
          <cell r="C11410" t="str">
            <v xml:space="preserve">M     </v>
          </cell>
          <cell r="D11410">
            <v>24.18</v>
          </cell>
        </row>
        <row r="11411">
          <cell r="A11411">
            <v>36274</v>
          </cell>
          <cell r="B11411" t="str">
            <v>TUBO PPR PN 20, DN 20 MM, PARA AGUA QUENTE PREDIAL</v>
          </cell>
          <cell r="C11411" t="str">
            <v xml:space="preserve">M     </v>
          </cell>
          <cell r="D11411">
            <v>4.5599999999999996</v>
          </cell>
        </row>
        <row r="11412">
          <cell r="A11412">
            <v>36278</v>
          </cell>
          <cell r="B11412" t="str">
            <v>TUBO PPR PN 20, DN 25 MM, PARA AGUA QUENTE PREDIAL</v>
          </cell>
          <cell r="C11412" t="str">
            <v xml:space="preserve">M     </v>
          </cell>
          <cell r="D11412">
            <v>6.18</v>
          </cell>
        </row>
        <row r="11413">
          <cell r="A11413">
            <v>38977</v>
          </cell>
          <cell r="B11413" t="str">
            <v>TUBO PPR, CLASSE PN 12, DN 110 MM</v>
          </cell>
          <cell r="C11413" t="str">
            <v xml:space="preserve">M     </v>
          </cell>
          <cell r="D11413">
            <v>94.13</v>
          </cell>
        </row>
        <row r="11414">
          <cell r="A11414">
            <v>38971</v>
          </cell>
          <cell r="B11414" t="str">
            <v>TUBO PPR, CLASSE PN 12, DN 32 MM</v>
          </cell>
          <cell r="C11414" t="str">
            <v xml:space="preserve">M     </v>
          </cell>
          <cell r="D11414">
            <v>7.75</v>
          </cell>
        </row>
        <row r="11415">
          <cell r="A11415">
            <v>38972</v>
          </cell>
          <cell r="B11415" t="str">
            <v>TUBO PPR, CLASSE PN 12, DN 40 MM</v>
          </cell>
          <cell r="C11415" t="str">
            <v xml:space="preserve">M     </v>
          </cell>
          <cell r="D11415">
            <v>11.81</v>
          </cell>
        </row>
        <row r="11416">
          <cell r="A11416">
            <v>38973</v>
          </cell>
          <cell r="B11416" t="str">
            <v>TUBO PPR, CLASSE PN 12, DN 50 MM</v>
          </cell>
          <cell r="C11416" t="str">
            <v xml:space="preserve">M     </v>
          </cell>
          <cell r="D11416">
            <v>15.62</v>
          </cell>
        </row>
        <row r="11417">
          <cell r="A11417">
            <v>38974</v>
          </cell>
          <cell r="B11417" t="str">
            <v>TUBO PPR, CLASSE PN 12, DN 63 MM</v>
          </cell>
          <cell r="C11417" t="str">
            <v xml:space="preserve">M     </v>
          </cell>
          <cell r="D11417">
            <v>22.78</v>
          </cell>
        </row>
        <row r="11418">
          <cell r="A11418">
            <v>38975</v>
          </cell>
          <cell r="B11418" t="str">
            <v>TUBO PPR, CLASSE PN 12, DN 75 MM</v>
          </cell>
          <cell r="C11418" t="str">
            <v xml:space="preserve">M     </v>
          </cell>
          <cell r="D11418">
            <v>37.97</v>
          </cell>
        </row>
        <row r="11419">
          <cell r="A11419">
            <v>38976</v>
          </cell>
          <cell r="B11419" t="str">
            <v>TUBO PPR, CLASSE PN 12, DN 90 MM</v>
          </cell>
          <cell r="C11419" t="str">
            <v xml:space="preserve">M     </v>
          </cell>
          <cell r="D11419">
            <v>53.25</v>
          </cell>
        </row>
        <row r="11420">
          <cell r="A11420">
            <v>38986</v>
          </cell>
          <cell r="B11420" t="str">
            <v>TUBO PPR, CLASSE PN 25, DN 110 MM, PARA AGUA QUENTE E FRIA PREDIAL</v>
          </cell>
          <cell r="C11420" t="str">
            <v xml:space="preserve">M     </v>
          </cell>
          <cell r="D11420">
            <v>107.16</v>
          </cell>
        </row>
        <row r="11421">
          <cell r="A11421">
            <v>38978</v>
          </cell>
          <cell r="B11421" t="str">
            <v>TUBO PPR, CLASSE PN 25, DN 20 MM, PARA AGUA QUENTE E FRIA PREDIAL</v>
          </cell>
          <cell r="C11421" t="str">
            <v xml:space="preserve">M     </v>
          </cell>
          <cell r="D11421">
            <v>4.5599999999999996</v>
          </cell>
        </row>
        <row r="11422">
          <cell r="A11422">
            <v>38979</v>
          </cell>
          <cell r="B11422" t="str">
            <v>TUBO PPR, CLASSE PN 25, DN 25 MM, PARA AGUA QUENTE E FRIA PREDIAL</v>
          </cell>
          <cell r="C11422" t="str">
            <v xml:space="preserve">M     </v>
          </cell>
          <cell r="D11422">
            <v>6.18</v>
          </cell>
        </row>
        <row r="11423">
          <cell r="A11423">
            <v>38980</v>
          </cell>
          <cell r="B11423" t="str">
            <v>TUBO PPR, CLASSE PN 25, DN 32 MM, PARA AGUA QUENTE E FRIA PREDIAL</v>
          </cell>
          <cell r="C11423" t="str">
            <v xml:space="preserve">M     </v>
          </cell>
          <cell r="D11423">
            <v>10.34</v>
          </cell>
        </row>
        <row r="11424">
          <cell r="A11424">
            <v>38981</v>
          </cell>
          <cell r="B11424" t="str">
            <v>TUBO PPR, CLASSE PN 25, DN 40 MM, PARA AGUA QUENTE E FRIA PREDIAL</v>
          </cell>
          <cell r="C11424" t="str">
            <v xml:space="preserve">M     </v>
          </cell>
          <cell r="D11424">
            <v>14.32</v>
          </cell>
        </row>
        <row r="11425">
          <cell r="A11425">
            <v>38982</v>
          </cell>
          <cell r="B11425" t="str">
            <v>TUBO PPR, CLASSE PN 25, DN 50 MM, PARA AGUA QUENTE E FRIA PREDIAL</v>
          </cell>
          <cell r="C11425" t="str">
            <v xml:space="preserve">M     </v>
          </cell>
          <cell r="D11425">
            <v>20.84</v>
          </cell>
        </row>
        <row r="11426">
          <cell r="A11426">
            <v>38983</v>
          </cell>
          <cell r="B11426" t="str">
            <v>TUBO PPR, CLASSE PN 25, DN 63 MM, PARA AGUA QUENTE E FRIA PREDIAL</v>
          </cell>
          <cell r="C11426" t="str">
            <v xml:space="preserve">M     </v>
          </cell>
          <cell r="D11426">
            <v>27.62</v>
          </cell>
        </row>
        <row r="11427">
          <cell r="A11427">
            <v>38984</v>
          </cell>
          <cell r="B11427" t="str">
            <v>TUBO PPR, CLASSE PN 25, DN 75 MM, PARA AGUA QUENTE E FRIA PREDIAL</v>
          </cell>
          <cell r="C11427" t="str">
            <v xml:space="preserve">M     </v>
          </cell>
          <cell r="D11427">
            <v>53.28</v>
          </cell>
        </row>
        <row r="11428">
          <cell r="A11428">
            <v>38985</v>
          </cell>
          <cell r="B11428" t="str">
            <v>TUBO PPR, CLASSE PN 25, DN 90 MM, PARA AGUA QUENTE E FRIA PREDIAL</v>
          </cell>
          <cell r="C11428" t="str">
            <v xml:space="preserve">M     </v>
          </cell>
          <cell r="D11428">
            <v>78.88</v>
          </cell>
        </row>
        <row r="11429">
          <cell r="A11429">
            <v>9836</v>
          </cell>
          <cell r="B11429" t="str">
            <v>TUBO PVC  SERIE NORMAL, DN 100 MM, PARA ESGOTO  PREDIAL (NBR 5688)</v>
          </cell>
          <cell r="C11429" t="str">
            <v xml:space="preserve">M     </v>
          </cell>
          <cell r="D11429">
            <v>8.27</v>
          </cell>
        </row>
        <row r="11430">
          <cell r="A11430">
            <v>20065</v>
          </cell>
          <cell r="B11430" t="str">
            <v>TUBO PVC  SERIE NORMAL, DN 150 MM, PARA ESGOTO  PREDIAL (NBR 5688)</v>
          </cell>
          <cell r="C11430" t="str">
            <v xml:space="preserve">M     </v>
          </cell>
          <cell r="D11430">
            <v>21.15</v>
          </cell>
        </row>
        <row r="11431">
          <cell r="A11431">
            <v>9835</v>
          </cell>
          <cell r="B11431" t="str">
            <v>TUBO PVC  SERIE NORMAL, DN 40 MM, PARA ESGOTO  PREDIAL (NBR 5688)</v>
          </cell>
          <cell r="C11431" t="str">
            <v xml:space="preserve">M     </v>
          </cell>
          <cell r="D11431">
            <v>2.98</v>
          </cell>
        </row>
        <row r="11432">
          <cell r="A11432">
            <v>38032</v>
          </cell>
          <cell r="B11432" t="str">
            <v>TUBO PVC CORRUGADO, PAREDE DUPLA, JE, DN 150 MM, REDE COLETORA ESGOTO</v>
          </cell>
          <cell r="C11432" t="str">
            <v xml:space="preserve">M     </v>
          </cell>
          <cell r="D11432">
            <v>23.57</v>
          </cell>
        </row>
        <row r="11433">
          <cell r="A11433">
            <v>38033</v>
          </cell>
          <cell r="B11433" t="str">
            <v>TUBO PVC CORRUGADO, PAREDE DUPLA, JE, DN 200 MM, REDE COLETORA ESGOTO</v>
          </cell>
          <cell r="C11433" t="str">
            <v xml:space="preserve">M     </v>
          </cell>
          <cell r="D11433">
            <v>38.57</v>
          </cell>
        </row>
        <row r="11434">
          <cell r="A11434">
            <v>38034</v>
          </cell>
          <cell r="B11434" t="str">
            <v>TUBO PVC CORRUGADO, PAREDE DUPLA, JE, DN 250 MM, REDE COLETORA ESGOTO</v>
          </cell>
          <cell r="C11434" t="str">
            <v xml:space="preserve">M     </v>
          </cell>
          <cell r="D11434">
            <v>63.81</v>
          </cell>
        </row>
        <row r="11435">
          <cell r="A11435">
            <v>38035</v>
          </cell>
          <cell r="B11435" t="str">
            <v>TUBO PVC CORRUGADO, PAREDE DUPLA, JE, DN 300 MM, REDE COLETORA ESGOTO</v>
          </cell>
          <cell r="C11435" t="str">
            <v xml:space="preserve">M     </v>
          </cell>
          <cell r="D11435">
            <v>88.93</v>
          </cell>
        </row>
        <row r="11436">
          <cell r="A11436">
            <v>38036</v>
          </cell>
          <cell r="B11436" t="str">
            <v>TUBO PVC CORRUGADO, PAREDE DUPLA, JE, DN 350 MM, REDE COLETORA ESGOTO</v>
          </cell>
          <cell r="C11436" t="str">
            <v xml:space="preserve">M     </v>
          </cell>
          <cell r="D11436">
            <v>125.48</v>
          </cell>
        </row>
        <row r="11437">
          <cell r="A11437">
            <v>38037</v>
          </cell>
          <cell r="B11437" t="str">
            <v>TUBO PVC CORRUGADO, PAREDE DUPLA, JE, DN 400 MM, REDE COLETORA ESGOTO</v>
          </cell>
          <cell r="C11437" t="str">
            <v xml:space="preserve">M     </v>
          </cell>
          <cell r="D11437">
            <v>145.49</v>
          </cell>
        </row>
        <row r="11438">
          <cell r="A11438">
            <v>9850</v>
          </cell>
          <cell r="B11438" t="str">
            <v>TUBO PVC DE REVESTIMENTO GEOMECANICO NERVURADO REFORCADO, DN = 150 MM, COMPRIMENTO = 2 M</v>
          </cell>
          <cell r="C11438" t="str">
            <v xml:space="preserve">M     </v>
          </cell>
          <cell r="D11438">
            <v>98</v>
          </cell>
        </row>
        <row r="11439">
          <cell r="A11439">
            <v>9853</v>
          </cell>
          <cell r="B11439" t="str">
            <v>TUBO PVC DE REVESTIMENTO GEOMECANICO NERVURADO REFORCADO, DN = 200 MM, COMPRIMENTO = 2 M</v>
          </cell>
          <cell r="C11439" t="str">
            <v xml:space="preserve">M     </v>
          </cell>
          <cell r="D11439">
            <v>174.27</v>
          </cell>
        </row>
        <row r="11440">
          <cell r="A11440">
            <v>9854</v>
          </cell>
          <cell r="B11440" t="str">
            <v>TUBO PVC DE REVESTIMENTO GEOMECANICO NERVURADO STANDARD, DN = 154 MM, COMPRIMENTO = 2 M</v>
          </cell>
          <cell r="C11440" t="str">
            <v xml:space="preserve">M     </v>
          </cell>
          <cell r="D11440">
            <v>76.36</v>
          </cell>
        </row>
        <row r="11441">
          <cell r="A11441">
            <v>9851</v>
          </cell>
          <cell r="B11441" t="str">
            <v>TUBO PVC DE REVESTIMENTO GEOMECANICO NERVURADO STANDARD, DN = 206 MM, COMPRIMENTO = 2 M</v>
          </cell>
          <cell r="C11441" t="str">
            <v xml:space="preserve">M     </v>
          </cell>
          <cell r="D11441">
            <v>132.4</v>
          </cell>
        </row>
        <row r="11442">
          <cell r="A11442">
            <v>9855</v>
          </cell>
          <cell r="B11442" t="str">
            <v>TUBO PVC DE REVESTIMENTO GEOMECANICO NERVURADO STANDARD, DN = 250 MM, COMPRIMENTO = 2 M</v>
          </cell>
          <cell r="C11442" t="str">
            <v xml:space="preserve">M     </v>
          </cell>
          <cell r="D11442">
            <v>221.46</v>
          </cell>
        </row>
        <row r="11443">
          <cell r="A11443">
            <v>9825</v>
          </cell>
          <cell r="B11443" t="str">
            <v>TUBO PVC DEFOFO, JEI, 1 MPA, DN 100 MM, PARA REDE DE AGUA (NBR 7665)</v>
          </cell>
          <cell r="C11443" t="str">
            <v xml:space="preserve">M     </v>
          </cell>
          <cell r="D11443">
            <v>37.229999999999997</v>
          </cell>
        </row>
        <row r="11444">
          <cell r="A11444">
            <v>9828</v>
          </cell>
          <cell r="B11444" t="str">
            <v>TUBO PVC DEFOFO, JEI, 1 MPA, DN 150 MM, PARA REDE DE  AGUA (NBR 7665)</v>
          </cell>
          <cell r="C11444" t="str">
            <v xml:space="preserve">M     </v>
          </cell>
          <cell r="D11444">
            <v>100.2</v>
          </cell>
        </row>
        <row r="11445">
          <cell r="A11445">
            <v>9829</v>
          </cell>
          <cell r="B11445" t="str">
            <v>TUBO PVC DEFOFO, JEI, 1 MPA, DN 200 MM, PARA REDE DE AGUA (NBR 7665)</v>
          </cell>
          <cell r="C11445" t="str">
            <v xml:space="preserve">M     </v>
          </cell>
          <cell r="D11445">
            <v>169.81</v>
          </cell>
        </row>
        <row r="11446">
          <cell r="A11446">
            <v>9826</v>
          </cell>
          <cell r="B11446" t="str">
            <v>TUBO PVC DEFOFO, JEI, 1 MPA, DN 250 MM, PARA REDE DE AGUA (NBR 7665)</v>
          </cell>
          <cell r="C11446" t="str">
            <v xml:space="preserve">M     </v>
          </cell>
          <cell r="D11446">
            <v>258.51</v>
          </cell>
        </row>
        <row r="11447">
          <cell r="A11447">
            <v>9827</v>
          </cell>
          <cell r="B11447" t="str">
            <v>TUBO PVC DEFOFO, JEI, 1 MPA, DN 300 MM, PARA REDE DE AGUA (NBR 7665)</v>
          </cell>
          <cell r="C11447" t="str">
            <v xml:space="preserve">M     </v>
          </cell>
          <cell r="D11447">
            <v>367.09</v>
          </cell>
        </row>
        <row r="11448">
          <cell r="A11448">
            <v>36374</v>
          </cell>
          <cell r="B11448" t="str">
            <v>TUBO PVC PBA JEI, CLASSE 12, DN 100 MM, PARA REDE DE AGUA (NBR 5647)</v>
          </cell>
          <cell r="C11448" t="str">
            <v xml:space="preserve">M     </v>
          </cell>
          <cell r="D11448">
            <v>44.62</v>
          </cell>
        </row>
        <row r="11449">
          <cell r="A11449">
            <v>36084</v>
          </cell>
          <cell r="B11449" t="str">
            <v>TUBO PVC PBA JEI, CLASSE 12, DN 50 MM, PARA REDE DE AGUA (NBR 5647)</v>
          </cell>
          <cell r="C11449" t="str">
            <v xml:space="preserve">M     </v>
          </cell>
          <cell r="D11449">
            <v>13.22</v>
          </cell>
        </row>
        <row r="11450">
          <cell r="A11450">
            <v>36373</v>
          </cell>
          <cell r="B11450" t="str">
            <v>TUBO PVC PBA JEI, CLASSE 12, DN 75 MM, PARA REDE DE AGUA (NBR 5647)</v>
          </cell>
          <cell r="C11450" t="str">
            <v xml:space="preserve">M     </v>
          </cell>
          <cell r="D11450">
            <v>27.45</v>
          </cell>
        </row>
        <row r="11451">
          <cell r="A11451">
            <v>36377</v>
          </cell>
          <cell r="B11451" t="str">
            <v>TUBO PVC PBA JEI, CLASSE 15, DN 100 MM, PARA REDE DE AGUA (NBR 5647)</v>
          </cell>
          <cell r="C11451" t="str">
            <v xml:space="preserve">M     </v>
          </cell>
          <cell r="D11451">
            <v>53.53</v>
          </cell>
        </row>
        <row r="11452">
          <cell r="A11452">
            <v>36375</v>
          </cell>
          <cell r="B11452" t="str">
            <v>TUBO PVC PBA JEI, CLASSE 15, DN 50 MM, PARA REDE DE AGUA (NBR 5647)</v>
          </cell>
          <cell r="C11452" t="str">
            <v xml:space="preserve">M     </v>
          </cell>
          <cell r="D11452">
            <v>16.309999999999999</v>
          </cell>
        </row>
        <row r="11453">
          <cell r="A11453">
            <v>36376</v>
          </cell>
          <cell r="B11453" t="str">
            <v>TUBO PVC PBA JEI, CLASSE 15, DN 75 MM, PARA REDE DE AGUA (NBR 5647)</v>
          </cell>
          <cell r="C11453" t="str">
            <v xml:space="preserve">M     </v>
          </cell>
          <cell r="D11453">
            <v>32.04</v>
          </cell>
        </row>
        <row r="11454">
          <cell r="A11454">
            <v>36380</v>
          </cell>
          <cell r="B11454" t="str">
            <v>TUBO PVC PBA JEI, CLASSE 20, DN 100 MM, PARA REDE DE AGUA (NBR 5647)</v>
          </cell>
          <cell r="C11454" t="str">
            <v xml:space="preserve">M     </v>
          </cell>
          <cell r="D11454">
            <v>66.930000000000007</v>
          </cell>
        </row>
        <row r="11455">
          <cell r="A11455">
            <v>36378</v>
          </cell>
          <cell r="B11455" t="str">
            <v>TUBO PVC PBA JEI, CLASSE 20, DN 50 MM, PARA REDE DE AGUA (NBR 5647)</v>
          </cell>
          <cell r="C11455" t="str">
            <v xml:space="preserve">M     </v>
          </cell>
          <cell r="D11455">
            <v>20.05</v>
          </cell>
        </row>
        <row r="11456">
          <cell r="A11456">
            <v>36379</v>
          </cell>
          <cell r="B11456" t="str">
            <v>TUBO PVC PBA JEI, CLASSE 20, DN 75 MM, PARA REDE DE AGUA (NBR 5647)</v>
          </cell>
          <cell r="C11456" t="str">
            <v xml:space="preserve">M     </v>
          </cell>
          <cell r="D11456">
            <v>40.43</v>
          </cell>
        </row>
        <row r="11457">
          <cell r="A11457">
            <v>9859</v>
          </cell>
          <cell r="B11457" t="str">
            <v>TUBO PVC ROSCAVEL, 3/4",  AGUA FRIA PREDIAL</v>
          </cell>
          <cell r="C11457" t="str">
            <v xml:space="preserve">M     </v>
          </cell>
          <cell r="D11457">
            <v>6.71</v>
          </cell>
        </row>
        <row r="11458">
          <cell r="A11458">
            <v>9838</v>
          </cell>
          <cell r="B11458" t="str">
            <v>TUBO PVC SERIE NORMAL, DN 50 MM, PARA ESGOTO PREDIAL (NBR 5688)</v>
          </cell>
          <cell r="C11458" t="str">
            <v xml:space="preserve">M     </v>
          </cell>
          <cell r="D11458">
            <v>5.07</v>
          </cell>
        </row>
        <row r="11459">
          <cell r="A11459">
            <v>9837</v>
          </cell>
          <cell r="B11459" t="str">
            <v>TUBO PVC SERIE NORMAL, DN 75 MM, PARA ESGOTO PREDIAL (NBR 5688)</v>
          </cell>
          <cell r="C11459" t="str">
            <v xml:space="preserve">M     </v>
          </cell>
          <cell r="D11459">
            <v>7.33</v>
          </cell>
        </row>
        <row r="11460">
          <cell r="A11460">
            <v>9833</v>
          </cell>
          <cell r="B11460" t="str">
            <v>TUBO PVC, FLEXIVEL, CORRUGADO, PERFURADO, DN 110 MM, PARA DRENAGEM, SISTEMA IRRIGACAO</v>
          </cell>
          <cell r="C11460" t="str">
            <v xml:space="preserve">M     </v>
          </cell>
          <cell r="D11460">
            <v>10.63</v>
          </cell>
        </row>
        <row r="11461">
          <cell r="A11461">
            <v>9830</v>
          </cell>
          <cell r="B11461" t="str">
            <v>TUBO PVC, FLEXIVEL, CORRUGADO, PERFURADO, DN 65 MM, PARA DRENAGEM, SISTEMA IRRIGACAO</v>
          </cell>
          <cell r="C11461" t="str">
            <v xml:space="preserve">M     </v>
          </cell>
          <cell r="D11461">
            <v>5.69</v>
          </cell>
        </row>
        <row r="11462">
          <cell r="A11462">
            <v>9834</v>
          </cell>
          <cell r="B11462" t="str">
            <v>TUBO PVC, RIGIDO, CORRUGADO, PERFURADO, DN 150 MM, PARA DRENAGEM, SISTEMA IRRIGACAO</v>
          </cell>
          <cell r="C11462" t="str">
            <v xml:space="preserve">M     </v>
          </cell>
          <cell r="D11462">
            <v>29.59</v>
          </cell>
        </row>
        <row r="11463">
          <cell r="A11463">
            <v>9863</v>
          </cell>
          <cell r="B11463" t="str">
            <v>TUBO PVC, ROSCAVEL,  2 1/2", AGUA FRIA PREDIAL</v>
          </cell>
          <cell r="C11463" t="str">
            <v xml:space="preserve">M     </v>
          </cell>
          <cell r="D11463">
            <v>48.44</v>
          </cell>
        </row>
        <row r="11464">
          <cell r="A11464">
            <v>9860</v>
          </cell>
          <cell r="B11464" t="str">
            <v>TUBO PVC, ROSCAVEL,  2", PARA AGUA FRIA PREDIAL</v>
          </cell>
          <cell r="C11464" t="str">
            <v xml:space="preserve">M     </v>
          </cell>
          <cell r="D11464">
            <v>31.1</v>
          </cell>
        </row>
        <row r="11465">
          <cell r="A11465">
            <v>9862</v>
          </cell>
          <cell r="B11465" t="str">
            <v>TUBO PVC, ROSCAVEL, 1 1/2",  AGUA FRIA PREDIAL</v>
          </cell>
          <cell r="C11465" t="str">
            <v xml:space="preserve">M     </v>
          </cell>
          <cell r="D11465">
            <v>21.94</v>
          </cell>
        </row>
        <row r="11466">
          <cell r="A11466">
            <v>9861</v>
          </cell>
          <cell r="B11466" t="str">
            <v>TUBO PVC, ROSCAVEL, 1 1/4", AGUA FRIA PREDIAL</v>
          </cell>
          <cell r="C11466" t="str">
            <v xml:space="preserve">M     </v>
          </cell>
          <cell r="D11466">
            <v>17.64</v>
          </cell>
        </row>
        <row r="11467">
          <cell r="A11467">
            <v>9856</v>
          </cell>
          <cell r="B11467" t="str">
            <v>TUBO PVC, ROSCAVEL, 1/2", AGUA FRIA PREDIAL</v>
          </cell>
          <cell r="C11467" t="str">
            <v xml:space="preserve">M     </v>
          </cell>
          <cell r="D11467">
            <v>4.74</v>
          </cell>
        </row>
        <row r="11468">
          <cell r="A11468">
            <v>9866</v>
          </cell>
          <cell r="B11468" t="str">
            <v>TUBO PVC, ROSCAVEL, 1", AGUA FRIA PREDIAL</v>
          </cell>
          <cell r="C11468" t="str">
            <v xml:space="preserve">M     </v>
          </cell>
          <cell r="D11468">
            <v>13.02</v>
          </cell>
        </row>
        <row r="11469">
          <cell r="A11469">
            <v>9857</v>
          </cell>
          <cell r="B11469" t="str">
            <v>TUBO PVC, ROSCAVEL, 3", AGUA FRIA PREDIAL</v>
          </cell>
          <cell r="C11469" t="str">
            <v xml:space="preserve">M     </v>
          </cell>
          <cell r="D11469">
            <v>62.65</v>
          </cell>
        </row>
        <row r="11470">
          <cell r="A11470">
            <v>9864</v>
          </cell>
          <cell r="B11470" t="str">
            <v>TUBO PVC, ROSCAVEL, 4",  AGUA FRIA PREDIAL</v>
          </cell>
          <cell r="C11470" t="str">
            <v xml:space="preserve">M     </v>
          </cell>
          <cell r="D11470">
            <v>75.64</v>
          </cell>
        </row>
        <row r="11471">
          <cell r="A11471">
            <v>9865</v>
          </cell>
          <cell r="B11471" t="str">
            <v>TUBO PVC, ROSCAVEL, 5",  AGUA FRIA PREDIAL</v>
          </cell>
          <cell r="C11471" t="str">
            <v xml:space="preserve">M     </v>
          </cell>
          <cell r="D11471">
            <v>108.78</v>
          </cell>
        </row>
        <row r="11472">
          <cell r="A11472">
            <v>9858</v>
          </cell>
          <cell r="B11472" t="str">
            <v>TUBO PVC, ROSCAVEL, 6",  AGUA FRIA PREDIAL</v>
          </cell>
          <cell r="C11472" t="str">
            <v xml:space="preserve">M     </v>
          </cell>
          <cell r="D11472">
            <v>114.04</v>
          </cell>
        </row>
        <row r="11473">
          <cell r="A11473">
            <v>9841</v>
          </cell>
          <cell r="B11473" t="str">
            <v>TUBO PVC, SERIE R, DN 100 MM, PARA ESGOTO OU AGUAS PLUVIAIS PREDIAL (NBR 5688)</v>
          </cell>
          <cell r="C11473" t="str">
            <v xml:space="preserve">M     </v>
          </cell>
          <cell r="D11473">
            <v>20.41</v>
          </cell>
        </row>
        <row r="11474">
          <cell r="A11474">
            <v>9840</v>
          </cell>
          <cell r="B11474" t="str">
            <v>TUBO PVC, SERIE R, DN 150 MM, PARA ESGOTO OU AGUAS PLUVIAIS PREDIAL (NBR 5688)</v>
          </cell>
          <cell r="C11474" t="str">
            <v xml:space="preserve">M     </v>
          </cell>
          <cell r="D11474">
            <v>41.48</v>
          </cell>
        </row>
        <row r="11475">
          <cell r="A11475">
            <v>20067</v>
          </cell>
          <cell r="B11475" t="str">
            <v>TUBO PVC, SERIE R, DN 40 MM, PARA ESGOTO OU AGUAS PLUVIAIS PREDIAL (NBR 5688)</v>
          </cell>
          <cell r="C11475" t="str">
            <v xml:space="preserve">M     </v>
          </cell>
          <cell r="D11475">
            <v>7.13</v>
          </cell>
        </row>
        <row r="11476">
          <cell r="A11476">
            <v>20068</v>
          </cell>
          <cell r="B11476" t="str">
            <v>TUBO PVC, SERIE R, DN 50 MM, PARA ESGOTO OU AGUAS PLUVIAIS PREDIAL (NBR 5688)</v>
          </cell>
          <cell r="C11476" t="str">
            <v xml:space="preserve">M     </v>
          </cell>
          <cell r="D11476">
            <v>8.89</v>
          </cell>
        </row>
        <row r="11477">
          <cell r="A11477">
            <v>9839</v>
          </cell>
          <cell r="B11477" t="str">
            <v>TUBO PVC, SERIE R, DN 75 MM, PARA ESGOTO OU AGUAS PLUVIAIS PREDIAL (NBR 5688)</v>
          </cell>
          <cell r="C11477" t="str">
            <v xml:space="preserve">M     </v>
          </cell>
          <cell r="D11477">
            <v>11.65</v>
          </cell>
        </row>
        <row r="11478">
          <cell r="A11478">
            <v>9870</v>
          </cell>
          <cell r="B11478" t="str">
            <v>TUBO PVC, SOLDAVEL, DN 110 MM, AGUA FRIA (NBR-5648)</v>
          </cell>
          <cell r="C11478" t="str">
            <v xml:space="preserve">M     </v>
          </cell>
          <cell r="D11478">
            <v>52.82</v>
          </cell>
        </row>
        <row r="11479">
          <cell r="A11479">
            <v>9867</v>
          </cell>
          <cell r="B11479" t="str">
            <v>TUBO PVC, SOLDAVEL, DN 20 MM, AGUA FRIA (NBR-5648)</v>
          </cell>
          <cell r="C11479" t="str">
            <v xml:space="preserve">M     </v>
          </cell>
          <cell r="D11479">
            <v>1.94</v>
          </cell>
        </row>
        <row r="11480">
          <cell r="A11480">
            <v>9868</v>
          </cell>
          <cell r="B11480" t="str">
            <v>TUBO PVC, SOLDAVEL, DN 25 MM, AGUA FRIA (NBR-5648)</v>
          </cell>
          <cell r="C11480" t="str">
            <v xml:space="preserve">M     </v>
          </cell>
          <cell r="D11480">
            <v>2.4900000000000002</v>
          </cell>
        </row>
        <row r="11481">
          <cell r="A11481">
            <v>9869</v>
          </cell>
          <cell r="B11481" t="str">
            <v>TUBO PVC, SOLDAVEL, DN 32 MM, AGUA FRIA (NBR-5648)</v>
          </cell>
          <cell r="C11481" t="str">
            <v xml:space="preserve">M     </v>
          </cell>
          <cell r="D11481">
            <v>5.59</v>
          </cell>
        </row>
        <row r="11482">
          <cell r="A11482">
            <v>9874</v>
          </cell>
          <cell r="B11482" t="str">
            <v>TUBO PVC, SOLDAVEL, DN 40 MM, AGUA FRIA (NBR-5648)</v>
          </cell>
          <cell r="C11482" t="str">
            <v xml:space="preserve">M     </v>
          </cell>
          <cell r="D11482">
            <v>8.14</v>
          </cell>
        </row>
        <row r="11483">
          <cell r="A11483">
            <v>9875</v>
          </cell>
          <cell r="B11483" t="str">
            <v>TUBO PVC, SOLDAVEL, DN 50 MM, PARA AGUA FRIA (NBR-5648)</v>
          </cell>
          <cell r="C11483" t="str">
            <v xml:space="preserve">M     </v>
          </cell>
          <cell r="D11483">
            <v>9.32</v>
          </cell>
        </row>
        <row r="11484">
          <cell r="A11484">
            <v>9873</v>
          </cell>
          <cell r="B11484" t="str">
            <v>TUBO PVC, SOLDAVEL, DN 60 MM, AGUA FRIA (NBR-5648)</v>
          </cell>
          <cell r="C11484" t="str">
            <v xml:space="preserve">M     </v>
          </cell>
          <cell r="D11484">
            <v>15.73</v>
          </cell>
        </row>
        <row r="11485">
          <cell r="A11485">
            <v>9871</v>
          </cell>
          <cell r="B11485" t="str">
            <v>TUBO PVC, SOLDAVEL, DN 75 MM, AGUA FRIA (NBR-5648)</v>
          </cell>
          <cell r="C11485" t="str">
            <v xml:space="preserve">M     </v>
          </cell>
          <cell r="D11485">
            <v>26.35</v>
          </cell>
        </row>
        <row r="11486">
          <cell r="A11486">
            <v>9872</v>
          </cell>
          <cell r="B11486" t="str">
            <v>TUBO PVC, SOLDAVEL, DN 85 MM, AGUA FRIA (NBR-5648)</v>
          </cell>
          <cell r="C11486" t="str">
            <v xml:space="preserve">M     </v>
          </cell>
          <cell r="D11486">
            <v>32.92</v>
          </cell>
        </row>
        <row r="11487">
          <cell r="A11487">
            <v>7667</v>
          </cell>
          <cell r="B11487" t="str">
            <v>TUBO 26" EM CHAPA PRETA, E= 3/16", 147 KG/6 M</v>
          </cell>
          <cell r="C11487" t="str">
            <v xml:space="preserve">M     </v>
          </cell>
          <cell r="D11487">
            <v>1538.74</v>
          </cell>
        </row>
        <row r="11488">
          <cell r="A11488">
            <v>7660</v>
          </cell>
          <cell r="B11488" t="str">
            <v>TUBO 30" EM CHAPA PRETA, E= 1/4", 175 KG/6 M</v>
          </cell>
          <cell r="C11488" t="str">
            <v xml:space="preserve">M     </v>
          </cell>
          <cell r="D11488">
            <v>1961.53</v>
          </cell>
        </row>
        <row r="11489">
          <cell r="A11489">
            <v>7676</v>
          </cell>
          <cell r="B11489" t="str">
            <v>TUBO 30" EM CHAPA PRETA, E= 3/8", 177 KG/6 M</v>
          </cell>
          <cell r="C11489" t="str">
            <v xml:space="preserve">M     </v>
          </cell>
          <cell r="D11489">
            <v>1983.94</v>
          </cell>
        </row>
        <row r="11490">
          <cell r="A11490">
            <v>12426</v>
          </cell>
          <cell r="B11490" t="str">
            <v>UNIAO COM ASSENTO CONICO DE BRONZE, DIAMETRO 1/2"</v>
          </cell>
          <cell r="C11490" t="str">
            <v xml:space="preserve">UN    </v>
          </cell>
          <cell r="D11490">
            <v>27</v>
          </cell>
        </row>
        <row r="11491">
          <cell r="A11491">
            <v>12425</v>
          </cell>
          <cell r="B11491" t="str">
            <v>UNIAO COM ASSENTO CONICO DE BRONZE, DIAMETRO 1"</v>
          </cell>
          <cell r="C11491" t="str">
            <v xml:space="preserve">UN    </v>
          </cell>
          <cell r="D11491">
            <v>37.1</v>
          </cell>
        </row>
        <row r="11492">
          <cell r="A11492">
            <v>12427</v>
          </cell>
          <cell r="B11492" t="str">
            <v>UNIAO COM ASSENTO CONICO DE BRONZE, DIAMETRO 2 1/2"</v>
          </cell>
          <cell r="C11492" t="str">
            <v xml:space="preserve">UN    </v>
          </cell>
          <cell r="D11492">
            <v>154</v>
          </cell>
        </row>
        <row r="11493">
          <cell r="A11493">
            <v>12428</v>
          </cell>
          <cell r="B11493" t="str">
            <v>UNIAO COM ASSENTO CONICO DE BRONZE, DIAMETRO 2'</v>
          </cell>
          <cell r="C11493" t="str">
            <v xml:space="preserve">UN    </v>
          </cell>
          <cell r="D11493">
            <v>98.85</v>
          </cell>
        </row>
        <row r="11494">
          <cell r="A11494">
            <v>12430</v>
          </cell>
          <cell r="B11494" t="str">
            <v>UNIAO COM ASSENTO CONICO DE BRONZE, DIAMETRO 3/4"</v>
          </cell>
          <cell r="C11494" t="str">
            <v xml:space="preserve">UN    </v>
          </cell>
          <cell r="D11494">
            <v>33.11</v>
          </cell>
        </row>
        <row r="11495">
          <cell r="A11495">
            <v>12429</v>
          </cell>
          <cell r="B11495" t="str">
            <v>UNIAO COM ASSENTO CONICO DE BRONZE, DIAMETRO 3"</v>
          </cell>
          <cell r="C11495" t="str">
            <v xml:space="preserve">UN    </v>
          </cell>
          <cell r="D11495">
            <v>249.02</v>
          </cell>
        </row>
        <row r="11496">
          <cell r="A11496">
            <v>12431</v>
          </cell>
          <cell r="B11496" t="str">
            <v>UNIAO COM ASSENTO CONICO DE BRONZE, DIAMETRO 4"</v>
          </cell>
          <cell r="C11496" t="str">
            <v xml:space="preserve">UN    </v>
          </cell>
          <cell r="D11496">
            <v>423.8</v>
          </cell>
        </row>
        <row r="11497">
          <cell r="A11497">
            <v>12432</v>
          </cell>
          <cell r="B11497" t="str">
            <v>UNIAO COM ASSENTO CONICO DE FERRO LONGO (MACHO-FEMEA), DIAMETRO 1 1/2"</v>
          </cell>
          <cell r="C11497" t="str">
            <v xml:space="preserve">UN    </v>
          </cell>
          <cell r="D11497">
            <v>87.16</v>
          </cell>
        </row>
        <row r="11498">
          <cell r="A11498">
            <v>12434</v>
          </cell>
          <cell r="B11498" t="str">
            <v>UNIAO COM ASSENTO CONICO DE FERRO LONGO (MACHO-FEMEA), DIAMETRO 1/2"</v>
          </cell>
          <cell r="C11498" t="str">
            <v xml:space="preserve">UN    </v>
          </cell>
          <cell r="D11498">
            <v>28.4</v>
          </cell>
        </row>
        <row r="11499">
          <cell r="A11499">
            <v>12433</v>
          </cell>
          <cell r="B11499" t="str">
            <v>UNIAO COM ASSENTO CONICO DE FERRO LONGO (MACHO-FEMEA), DIAMETRO 1"</v>
          </cell>
          <cell r="C11499" t="str">
            <v xml:space="preserve">UN    </v>
          </cell>
          <cell r="D11499">
            <v>55.49</v>
          </cell>
        </row>
        <row r="11500">
          <cell r="A11500">
            <v>12435</v>
          </cell>
          <cell r="B11500" t="str">
            <v>UNIAO COM ASSENTO CONICO DE FERRO LONGO (MACHO-FEMEA), DIAMETRO 2 1/2"</v>
          </cell>
          <cell r="C11500" t="str">
            <v xml:space="preserve">UN    </v>
          </cell>
          <cell r="D11500">
            <v>171.72</v>
          </cell>
        </row>
        <row r="11501">
          <cell r="A11501">
            <v>12437</v>
          </cell>
          <cell r="B11501" t="str">
            <v>UNIAO COM ASSENTO CONICO DE FERRO LONGO (MACHO-FEMEA), DIAMETRO 2"</v>
          </cell>
          <cell r="C11501" t="str">
            <v xml:space="preserve">UN    </v>
          </cell>
          <cell r="D11501">
            <v>138.69</v>
          </cell>
        </row>
        <row r="11502">
          <cell r="A11502">
            <v>12439</v>
          </cell>
          <cell r="B11502" t="str">
            <v>UNIAO COM ASSENTO CONICO DE FERRO LONGO (MACHO-FEMEA), DIAMETRO 3/4"</v>
          </cell>
          <cell r="C11502" t="str">
            <v xml:space="preserve">UN    </v>
          </cell>
          <cell r="D11502">
            <v>44.51</v>
          </cell>
        </row>
        <row r="11503">
          <cell r="A11503">
            <v>12438</v>
          </cell>
          <cell r="B11503" t="str">
            <v>UNIAO COM ASSENTO CONICO DE FERRO LONGO (MACHO-FEMEA), DIAMETRO 3'</v>
          </cell>
          <cell r="C11503" t="str">
            <v xml:space="preserve">UN    </v>
          </cell>
          <cell r="D11503">
            <v>250.98</v>
          </cell>
        </row>
        <row r="11504">
          <cell r="A11504">
            <v>12436</v>
          </cell>
          <cell r="B11504" t="str">
            <v>UNIAO COM ASSENTO CONICO DE FERRO LONGO (MACHO-FEMEA), DIAMETRO 4"</v>
          </cell>
          <cell r="C11504" t="str">
            <v xml:space="preserve">UN    </v>
          </cell>
          <cell r="D11504">
            <v>317.04000000000002</v>
          </cell>
        </row>
        <row r="11505">
          <cell r="A11505">
            <v>36357</v>
          </cell>
          <cell r="B11505" t="str">
            <v>UNIAO COM FLANGE PPR, DN 40 MM, PARA AGUA QUENTE PREDIAL</v>
          </cell>
          <cell r="C11505" t="str">
            <v xml:space="preserve">UN    </v>
          </cell>
          <cell r="D11505">
            <v>81.12</v>
          </cell>
        </row>
        <row r="11506">
          <cell r="A11506">
            <v>12424</v>
          </cell>
          <cell r="B11506" t="str">
            <v>UNIAO DE FERRO GALVANIZADO, COM ASSENTO CONICO DE BRONZE, DE 1 1/2"</v>
          </cell>
          <cell r="C11506" t="str">
            <v xml:space="preserve">UN    </v>
          </cell>
          <cell r="D11506">
            <v>57.13</v>
          </cell>
        </row>
        <row r="11507">
          <cell r="A11507">
            <v>12440</v>
          </cell>
          <cell r="B11507" t="str">
            <v>UNIAO DE FERRO GALVANIZADO, COM ASSENTO CONICO DE BRONZE, DE 1 1/4"</v>
          </cell>
          <cell r="C11507" t="str">
            <v xml:space="preserve">UN    </v>
          </cell>
          <cell r="D11507">
            <v>55.22</v>
          </cell>
        </row>
        <row r="11508">
          <cell r="A11508">
            <v>9884</v>
          </cell>
          <cell r="B11508" t="str">
            <v>UNIAO DE FERRO GALVANIZADO, COM ROSCA BSP, COM ASSENTO PLANO, DE 1 1/2"</v>
          </cell>
          <cell r="C11508" t="str">
            <v xml:space="preserve">UN    </v>
          </cell>
          <cell r="D11508">
            <v>41.19</v>
          </cell>
        </row>
        <row r="11509">
          <cell r="A11509">
            <v>9888</v>
          </cell>
          <cell r="B11509" t="str">
            <v>UNIAO DE FERRO GALVANIZADO, COM ROSCA BSP, COM ASSENTO PLANO, DE 1 1/4"</v>
          </cell>
          <cell r="C11509" t="str">
            <v xml:space="preserve">UN    </v>
          </cell>
          <cell r="D11509">
            <v>33.090000000000003</v>
          </cell>
        </row>
        <row r="11510">
          <cell r="A11510">
            <v>9883</v>
          </cell>
          <cell r="B11510" t="str">
            <v>UNIAO DE FERRO GALVANIZADO, COM ROSCA BSP, COM ASSENTO PLANO, DE 1/2"</v>
          </cell>
          <cell r="C11510" t="str">
            <v xml:space="preserve">UN    </v>
          </cell>
          <cell r="D11510">
            <v>14.44</v>
          </cell>
        </row>
        <row r="11511">
          <cell r="A11511">
            <v>9886</v>
          </cell>
          <cell r="B11511" t="str">
            <v>UNIAO DE FERRO GALVANIZADO, COM ROSCA BSP, COM ASSENTO PLANO, DE 1"</v>
          </cell>
          <cell r="C11511" t="str">
            <v xml:space="preserve">UN    </v>
          </cell>
          <cell r="D11511">
            <v>19.78</v>
          </cell>
        </row>
        <row r="11512">
          <cell r="A11512">
            <v>9889</v>
          </cell>
          <cell r="B11512" t="str">
            <v>UNIAO DE FERRO GALVANIZADO, COM ROSCA BSP, COM ASSENTO PLANO, DE 2 1/2"</v>
          </cell>
          <cell r="C11512" t="str">
            <v xml:space="preserve">UN    </v>
          </cell>
          <cell r="D11512">
            <v>100.21</v>
          </cell>
        </row>
        <row r="11513">
          <cell r="A11513">
            <v>9887</v>
          </cell>
          <cell r="B11513" t="str">
            <v>UNIAO DE FERRO GALVANIZADO, COM ROSCA BSP, COM ASSENTO PLANO, DE 2"</v>
          </cell>
          <cell r="C11513" t="str">
            <v xml:space="preserve">UN    </v>
          </cell>
          <cell r="D11513">
            <v>60.56</v>
          </cell>
        </row>
        <row r="11514">
          <cell r="A11514">
            <v>9885</v>
          </cell>
          <cell r="B11514" t="str">
            <v>UNIAO DE FERRO GALVANIZADO, COM ROSCA BSP, COM ASSENTO PLANO, DE 3/4"</v>
          </cell>
          <cell r="C11514" t="str">
            <v xml:space="preserve">UN    </v>
          </cell>
          <cell r="D11514">
            <v>19.12</v>
          </cell>
        </row>
        <row r="11515">
          <cell r="A11515">
            <v>9890</v>
          </cell>
          <cell r="B11515" t="str">
            <v>UNIAO DE FERRO GALVANIZADO, COM ROSCA BSP, COM ASSENTO PLANO, DE 3"</v>
          </cell>
          <cell r="C11515" t="str">
            <v xml:space="preserve">UN    </v>
          </cell>
          <cell r="D11515">
            <v>155.24</v>
          </cell>
        </row>
        <row r="11516">
          <cell r="A11516">
            <v>9891</v>
          </cell>
          <cell r="B11516" t="str">
            <v>UNIAO DE FERRO GALVANIZADO, COM ROSCA BSP, COM ASSENTO PLANO, DE 4"</v>
          </cell>
          <cell r="C11516" t="str">
            <v xml:space="preserve">UN    </v>
          </cell>
          <cell r="D11516">
            <v>217.94</v>
          </cell>
        </row>
        <row r="11517">
          <cell r="A11517">
            <v>39292</v>
          </cell>
          <cell r="B11517" t="str">
            <v>UNIAO DE REDUCAO METALICA, PARA CONEXAO COM ANEL DESLIZANTE EM TUBO PEX, DN 20 X 16 MM</v>
          </cell>
          <cell r="C11517" t="str">
            <v xml:space="preserve">UN    </v>
          </cell>
          <cell r="D11517">
            <v>6.78</v>
          </cell>
        </row>
        <row r="11518">
          <cell r="A11518">
            <v>39293</v>
          </cell>
          <cell r="B11518" t="str">
            <v>UNIAO DE REDUCAO METALICA, PARA CONEXAO COM ANEL DESLIZANTE EM TUBO PEX, DN 25 X 16 MM</v>
          </cell>
          <cell r="C11518" t="str">
            <v xml:space="preserve">UN    </v>
          </cell>
          <cell r="D11518">
            <v>10.94</v>
          </cell>
        </row>
        <row r="11519">
          <cell r="A11519">
            <v>39294</v>
          </cell>
          <cell r="B11519" t="str">
            <v>UNIAO DE REDUCAO METALICA, PARA CONEXAO COM ANEL DESLIZANTE EM TUBO PEX, DN 25 X 20 MM</v>
          </cell>
          <cell r="C11519" t="str">
            <v xml:space="preserve">UN    </v>
          </cell>
          <cell r="D11519">
            <v>10.94</v>
          </cell>
        </row>
        <row r="11520">
          <cell r="A11520">
            <v>39295</v>
          </cell>
          <cell r="B11520" t="str">
            <v>UNIAO DE REDUCAO METALICA, PARA CONEXAO COM ANEL DESLIZANTE EM TUBO PEX, DN 32 X 25 MM</v>
          </cell>
          <cell r="C11520" t="str">
            <v xml:space="preserve">UN    </v>
          </cell>
          <cell r="D11520">
            <v>18.649999999999999</v>
          </cell>
        </row>
        <row r="11521">
          <cell r="A11521">
            <v>36313</v>
          </cell>
          <cell r="B11521" t="str">
            <v>UNIAO DUPLA PPR DN 20 MM, PARA AGUA QUENTE PREDIAL</v>
          </cell>
          <cell r="C11521" t="str">
            <v xml:space="preserve">UN    </v>
          </cell>
          <cell r="D11521">
            <v>19.23</v>
          </cell>
        </row>
        <row r="11522">
          <cell r="A11522">
            <v>36316</v>
          </cell>
          <cell r="B11522" t="str">
            <v>UNIAO DUPLA PPR DN 25 MM, PARA AGUA QUENTE PREDIAL</v>
          </cell>
          <cell r="C11522" t="str">
            <v xml:space="preserve">UN    </v>
          </cell>
          <cell r="D11522">
            <v>23.32</v>
          </cell>
        </row>
        <row r="11523">
          <cell r="A11523">
            <v>64</v>
          </cell>
          <cell r="B11523" t="str">
            <v>UNIAO EM POLIPROPILENO (PP), PARA TUBO EM PEAD, 20 MM - LIGACAO PREDIAL DE AGUA</v>
          </cell>
          <cell r="C11523" t="str">
            <v xml:space="preserve">UN    </v>
          </cell>
          <cell r="D11523">
            <v>4.34</v>
          </cell>
        </row>
        <row r="11524">
          <cell r="A11524">
            <v>37423</v>
          </cell>
          <cell r="B11524" t="str">
            <v>UNIAO EM POLIPROPILENO (PP), PARA TUBO EM PEAD, 32 MM - LIGACAO PREDIAL DE AGUA</v>
          </cell>
          <cell r="C11524" t="str">
            <v xml:space="preserve">UN    </v>
          </cell>
          <cell r="D11524">
            <v>10.72</v>
          </cell>
        </row>
        <row r="11525">
          <cell r="A11525">
            <v>39296</v>
          </cell>
          <cell r="B11525" t="str">
            <v>UNIAO METALICA, PARA CONEXAO COM ANEL DESLIZANTE EM TUBO PEX, DN 16 MM</v>
          </cell>
          <cell r="C11525" t="str">
            <v xml:space="preserve">UN    </v>
          </cell>
          <cell r="D11525">
            <v>5.24</v>
          </cell>
        </row>
        <row r="11526">
          <cell r="A11526">
            <v>39297</v>
          </cell>
          <cell r="B11526" t="str">
            <v>UNIAO METALICA, PARA CONEXAO COM ANEL DESLIZANTE EM TUBO PEX, DN 20 MM</v>
          </cell>
          <cell r="C11526" t="str">
            <v xml:space="preserve">UN    </v>
          </cell>
          <cell r="D11526">
            <v>7.49</v>
          </cell>
        </row>
        <row r="11527">
          <cell r="A11527">
            <v>39298</v>
          </cell>
          <cell r="B11527" t="str">
            <v>UNIAO METALICA, PARA CONEXAO COM ANEL DESLIZANTE EM TUBO PEX, DN 25 MM</v>
          </cell>
          <cell r="C11527" t="str">
            <v xml:space="preserve">UN    </v>
          </cell>
          <cell r="D11527">
            <v>13.19</v>
          </cell>
        </row>
        <row r="11528">
          <cell r="A11528">
            <v>39299</v>
          </cell>
          <cell r="B11528" t="str">
            <v>UNIAO METALICA, PARA CONEXAO COM ANEL DESLIZANTE EM TUBO PEX, DN 32 MM</v>
          </cell>
          <cell r="C11528" t="str">
            <v xml:space="preserve">UN    </v>
          </cell>
          <cell r="D11528">
            <v>22.44</v>
          </cell>
        </row>
        <row r="11529">
          <cell r="A11529">
            <v>9892</v>
          </cell>
          <cell r="B11529" t="str">
            <v>UNIAO PVC, ROSCAVEL 1/2",  AGUA FRIA PREDIAL</v>
          </cell>
          <cell r="C11529" t="str">
            <v xml:space="preserve">UN    </v>
          </cell>
          <cell r="D11529">
            <v>4.2300000000000004</v>
          </cell>
        </row>
        <row r="11530">
          <cell r="A11530">
            <v>9893</v>
          </cell>
          <cell r="B11530" t="str">
            <v>UNIAO PVC, ROSCAVEL 2",  AGUA FRIA PREDIAL</v>
          </cell>
          <cell r="C11530" t="str">
            <v xml:space="preserve">UN    </v>
          </cell>
          <cell r="D11530">
            <v>57.46</v>
          </cell>
        </row>
        <row r="11531">
          <cell r="A11531">
            <v>9901</v>
          </cell>
          <cell r="B11531" t="str">
            <v>UNIAO PVC, ROSCAVEL, 1 1/2",  AGUA FRIA PREDIAL</v>
          </cell>
          <cell r="C11531" t="str">
            <v xml:space="preserve">UN    </v>
          </cell>
          <cell r="D11531">
            <v>25.5</v>
          </cell>
        </row>
        <row r="11532">
          <cell r="A11532">
            <v>9896</v>
          </cell>
          <cell r="B11532" t="str">
            <v>UNIAO PVC, ROSCAVEL, 1 1/4",  AGUA FRIA PREDIAL</v>
          </cell>
          <cell r="C11532" t="str">
            <v xml:space="preserve">UN    </v>
          </cell>
          <cell r="D11532">
            <v>22.98</v>
          </cell>
        </row>
        <row r="11533">
          <cell r="A11533">
            <v>9900</v>
          </cell>
          <cell r="B11533" t="str">
            <v>UNIAO PVC, ROSCAVEL, 1",  AGUA FRIA PREDIAL</v>
          </cell>
          <cell r="C11533" t="str">
            <v xml:space="preserve">UN    </v>
          </cell>
          <cell r="D11533">
            <v>13.94</v>
          </cell>
        </row>
        <row r="11534">
          <cell r="A11534">
            <v>9898</v>
          </cell>
          <cell r="B11534" t="str">
            <v>UNIAO PVC, ROSCAVEL, 2 1/2",  AGUA FRIA PREDIAL</v>
          </cell>
          <cell r="C11534" t="str">
            <v xml:space="preserve">UN    </v>
          </cell>
          <cell r="D11534">
            <v>118.15</v>
          </cell>
        </row>
        <row r="11535">
          <cell r="A11535">
            <v>9899</v>
          </cell>
          <cell r="B11535" t="str">
            <v>UNIAO PVC, ROSCAVEL, 3/4",  AGUA FRIA PREDIAL</v>
          </cell>
          <cell r="C11535" t="str">
            <v xml:space="preserve">UN    </v>
          </cell>
          <cell r="D11535">
            <v>7.61</v>
          </cell>
        </row>
        <row r="11536">
          <cell r="A11536">
            <v>9902</v>
          </cell>
          <cell r="B11536" t="str">
            <v>UNIAO PVC, ROSCAVEL, 3",  AGUA FRIA PREDIAL</v>
          </cell>
          <cell r="C11536" t="str">
            <v xml:space="preserve">UN    </v>
          </cell>
          <cell r="D11536">
            <v>149.62</v>
          </cell>
        </row>
        <row r="11537">
          <cell r="A11537">
            <v>9908</v>
          </cell>
          <cell r="B11537" t="str">
            <v>UNIAO PVC, SOLDAVEL, 110 MM,  PARA AGUA FRIA PREDIAL</v>
          </cell>
          <cell r="C11537" t="str">
            <v xml:space="preserve">UN    </v>
          </cell>
          <cell r="D11537">
            <v>298.32</v>
          </cell>
        </row>
        <row r="11538">
          <cell r="A11538">
            <v>9905</v>
          </cell>
          <cell r="B11538" t="str">
            <v>UNIAO PVC, SOLDAVEL, 20 MM,  PARA AGUA FRIA PREDIAL</v>
          </cell>
          <cell r="C11538" t="str">
            <v xml:space="preserve">UN    </v>
          </cell>
          <cell r="D11538">
            <v>4.9800000000000004</v>
          </cell>
        </row>
        <row r="11539">
          <cell r="A11539">
            <v>9906</v>
          </cell>
          <cell r="B11539" t="str">
            <v>UNIAO PVC, SOLDAVEL, 25 MM,  PARA AGUA FRIA PREDIAL</v>
          </cell>
          <cell r="C11539" t="str">
            <v xml:space="preserve">UN    </v>
          </cell>
          <cell r="D11539">
            <v>5.97</v>
          </cell>
        </row>
        <row r="11540">
          <cell r="A11540">
            <v>9895</v>
          </cell>
          <cell r="B11540" t="str">
            <v>UNIAO PVC, SOLDAVEL, 32 MM,  PARA AGUA FRIA PREDIAL</v>
          </cell>
          <cell r="C11540" t="str">
            <v xml:space="preserve">UN    </v>
          </cell>
          <cell r="D11540">
            <v>9.8000000000000007</v>
          </cell>
        </row>
        <row r="11541">
          <cell r="A11541">
            <v>9894</v>
          </cell>
          <cell r="B11541" t="str">
            <v>UNIAO PVC, SOLDAVEL, 40 MM,  PARA AGUA FRIA PREDIAL</v>
          </cell>
          <cell r="C11541" t="str">
            <v xml:space="preserve">UN    </v>
          </cell>
          <cell r="D11541">
            <v>19.09</v>
          </cell>
        </row>
        <row r="11542">
          <cell r="A11542">
            <v>9897</v>
          </cell>
          <cell r="B11542" t="str">
            <v>UNIAO PVC, SOLDAVEL, 50 MM,  PARA AGUA FRIA PREDIAL</v>
          </cell>
          <cell r="C11542" t="str">
            <v xml:space="preserve">UN    </v>
          </cell>
          <cell r="D11542">
            <v>20.67</v>
          </cell>
        </row>
        <row r="11543">
          <cell r="A11543">
            <v>9910</v>
          </cell>
          <cell r="B11543" t="str">
            <v>UNIAO PVC, SOLDAVEL, 60 MM,  PARA AGUA FRIA PREDIAL</v>
          </cell>
          <cell r="C11543" t="str">
            <v xml:space="preserve">UN    </v>
          </cell>
          <cell r="D11543">
            <v>52.02</v>
          </cell>
        </row>
        <row r="11544">
          <cell r="A11544">
            <v>9909</v>
          </cell>
          <cell r="B11544" t="str">
            <v>UNIAO PVC, SOLDAVEL, 75 MM,  PARA AGUA FRIA PREDIAL</v>
          </cell>
          <cell r="C11544" t="str">
            <v xml:space="preserve">UN    </v>
          </cell>
          <cell r="D11544">
            <v>104.98</v>
          </cell>
        </row>
        <row r="11545">
          <cell r="A11545">
            <v>9907</v>
          </cell>
          <cell r="B11545" t="str">
            <v>UNIAO PVC, SOLDAVEL, 85 MM,  PARA AGUA FRIA PREDIAL</v>
          </cell>
          <cell r="C11545" t="str">
            <v xml:space="preserve">UN    </v>
          </cell>
          <cell r="D11545">
            <v>161.41999999999999</v>
          </cell>
        </row>
        <row r="11546">
          <cell r="A11546">
            <v>20973</v>
          </cell>
          <cell r="B11546" t="str">
            <v>UNIAO TIPO STORZ, COM EMPATACAO INTERNA TIPO ANEL DE EXPANSAO, ENGATE RAPIDO 1 1/2", PARA MANGUEIRA DE COMBATE A INCENDIO PREDIAL</v>
          </cell>
          <cell r="C11546" t="str">
            <v xml:space="preserve">UN    </v>
          </cell>
          <cell r="D11546">
            <v>56.98</v>
          </cell>
        </row>
        <row r="11547">
          <cell r="A11547">
            <v>20974</v>
          </cell>
          <cell r="B11547" t="str">
            <v>UNIAO TIPO STORZ, COM EMPATACAO INTERNA TIPO ANEL DE EXPANSAO, ENGATE RAPIDO 2 1/2", PARA MANGUEIRA DE COMBATE A INCENDIO PREDIAL</v>
          </cell>
          <cell r="C11547" t="str">
            <v xml:space="preserve">UN    </v>
          </cell>
          <cell r="D11547">
            <v>81.52</v>
          </cell>
        </row>
        <row r="11548">
          <cell r="A11548">
            <v>37989</v>
          </cell>
          <cell r="B11548" t="str">
            <v>UNIAO, CPVC, SOLDAVEL, 15 MM, PARA AGUA QUENTE PREDIAL</v>
          </cell>
          <cell r="C11548" t="str">
            <v xml:space="preserve">UN    </v>
          </cell>
          <cell r="D11548">
            <v>7.76</v>
          </cell>
        </row>
        <row r="11549">
          <cell r="A11549">
            <v>37990</v>
          </cell>
          <cell r="B11549" t="str">
            <v>UNIAO, CPVC, SOLDAVEL, 22 MM, PARA AGUA QUENTE PREDIAL</v>
          </cell>
          <cell r="C11549" t="str">
            <v xml:space="preserve">UN    </v>
          </cell>
          <cell r="D11549">
            <v>9.01</v>
          </cell>
        </row>
        <row r="11550">
          <cell r="A11550">
            <v>37991</v>
          </cell>
          <cell r="B11550" t="str">
            <v>UNIAO, CPVC, SOLDAVEL, 28 MM, PARA AGUA QUENTE PREDIAL</v>
          </cell>
          <cell r="C11550" t="str">
            <v xml:space="preserve">UN    </v>
          </cell>
          <cell r="D11550">
            <v>14.26</v>
          </cell>
        </row>
        <row r="11551">
          <cell r="A11551">
            <v>37992</v>
          </cell>
          <cell r="B11551" t="str">
            <v>UNIAO, CPVC, SOLDAVEL, 35 MM, PARA AGUA QUENTE PREDIAL</v>
          </cell>
          <cell r="C11551" t="str">
            <v xml:space="preserve">UN    </v>
          </cell>
          <cell r="D11551">
            <v>21.78</v>
          </cell>
        </row>
        <row r="11552">
          <cell r="A11552">
            <v>37993</v>
          </cell>
          <cell r="B11552" t="str">
            <v>UNIAO, CPVC, SOLDAVEL, 42 MM, PARA AGUA QUENTE PREDIAL</v>
          </cell>
          <cell r="C11552" t="str">
            <v xml:space="preserve">UN    </v>
          </cell>
          <cell r="D11552">
            <v>32.33</v>
          </cell>
        </row>
        <row r="11553">
          <cell r="A11553">
            <v>37994</v>
          </cell>
          <cell r="B11553" t="str">
            <v>UNIAO, CPVC, SOLDAVEL, 54 MM, PARA AGUA QUENTE PREDIAL</v>
          </cell>
          <cell r="C11553" t="str">
            <v xml:space="preserve">UN    </v>
          </cell>
          <cell r="D11553">
            <v>77.69</v>
          </cell>
        </row>
        <row r="11554">
          <cell r="A11554">
            <v>37995</v>
          </cell>
          <cell r="B11554" t="str">
            <v>UNIAO, CPVC, SOLDAVEL, 73 MM, PARA AGUA QUENTE PREDIAL</v>
          </cell>
          <cell r="C11554" t="str">
            <v xml:space="preserve">UN    </v>
          </cell>
          <cell r="D11554">
            <v>112.75</v>
          </cell>
        </row>
        <row r="11555">
          <cell r="A11555">
            <v>37996</v>
          </cell>
          <cell r="B11555" t="str">
            <v>UNIAO, CPVC, SOLDAVEL, 89 MM, PARA AGUA QUENTE PREDIAL</v>
          </cell>
          <cell r="C11555" t="str">
            <v xml:space="preserve">UN    </v>
          </cell>
          <cell r="D11555">
            <v>166.25</v>
          </cell>
        </row>
        <row r="11556">
          <cell r="A11556">
            <v>13883</v>
          </cell>
          <cell r="B11556" t="str">
            <v>USINA DE ASFALTO A FRIO, CAPACIDADE DE 30 A 40 T/H, ELETRICA, POTENCIA DE 30 CV</v>
          </cell>
          <cell r="C11556" t="str">
            <v xml:space="preserve">UN    </v>
          </cell>
          <cell r="D11556">
            <v>85176.84</v>
          </cell>
        </row>
        <row r="11557">
          <cell r="A11557">
            <v>38604</v>
          </cell>
          <cell r="B11557" t="str">
            <v>USINA DE ASFALTO A FRIO, CAPACIDADE DE 40 A 60 T/H, ELETRICA, POTENCIA DE 30 CV</v>
          </cell>
          <cell r="C11557" t="str">
            <v xml:space="preserve">UN    </v>
          </cell>
          <cell r="D11557">
            <v>106086.62</v>
          </cell>
        </row>
        <row r="11558">
          <cell r="A11558">
            <v>10601</v>
          </cell>
          <cell r="B11558" t="str">
            <v>USINA DE ASFALTO A QUENTE, FIXA, TIPO CONTRA FLUXO, CAPACIDADE DE 100 A 140 T/H, POTENCIA DE 280 KW, COM MISTURADOR EXTERNO ROTATIVO</v>
          </cell>
          <cell r="C11558" t="str">
            <v xml:space="preserve">UN    </v>
          </cell>
          <cell r="D11558">
            <v>2063596.41</v>
          </cell>
        </row>
        <row r="11559">
          <cell r="A11559">
            <v>26034</v>
          </cell>
          <cell r="B11559" t="str">
            <v>USINA DE ASFALTO, GRAVIMETRICA, CAPACIDADE DE 150 T/H, POTENCIA DE 400 KW</v>
          </cell>
          <cell r="C11559" t="str">
            <v xml:space="preserve">UN    </v>
          </cell>
          <cell r="D11559">
            <v>5433376.5300000003</v>
          </cell>
        </row>
        <row r="11560">
          <cell r="A11560">
            <v>13894</v>
          </cell>
          <cell r="B11560" t="str">
            <v>USINA DE CONCRETO FIXA, CAPACIDADE NOMINAL DE 40 M3/H, SEM SILO</v>
          </cell>
          <cell r="C11560" t="str">
            <v xml:space="preserve">UN    </v>
          </cell>
          <cell r="D11560">
            <v>392649.25</v>
          </cell>
        </row>
        <row r="11561">
          <cell r="A11561">
            <v>13895</v>
          </cell>
          <cell r="B11561" t="str">
            <v>USINA DE CONCRETO FIXA, CAPACIDADE NOMINAL DE 60 M3/H, SEM SILO</v>
          </cell>
          <cell r="C11561" t="str">
            <v xml:space="preserve">UN    </v>
          </cell>
          <cell r="D11561">
            <v>527982.35</v>
          </cell>
        </row>
        <row r="11562">
          <cell r="A11562">
            <v>13892</v>
          </cell>
          <cell r="B11562" t="str">
            <v>USINA DE CONCRETO FIXA, CAPACIDADE NOMINAL DE 80 M3/H, SEM SILO</v>
          </cell>
          <cell r="C11562" t="str">
            <v xml:space="preserve">UN    </v>
          </cell>
          <cell r="D11562">
            <v>647029.46</v>
          </cell>
        </row>
        <row r="11563">
          <cell r="A11563">
            <v>9914</v>
          </cell>
          <cell r="B11563" t="str">
            <v>USINA DE CONCRETO FIXA, CAPACIDADE NOMINAL DE 90 A 120 M3/H, SEM SILO</v>
          </cell>
          <cell r="C11563" t="str">
            <v xml:space="preserve">UN    </v>
          </cell>
          <cell r="D11563">
            <v>700000</v>
          </cell>
        </row>
        <row r="11564">
          <cell r="A11564">
            <v>36485</v>
          </cell>
          <cell r="B11564" t="str">
            <v>USINA DE LAMA ASFALTICA, PROD 30 A 50 T/H, SILO DE AGREGADO 7 M3, RESERVATORIOS PARA EMULSAO E AGUA DE 2,3 M3 CADA, MISTURADOR TIPO PUGG-MILL A SER MONTADO SOBRE CAMINHAO</v>
          </cell>
          <cell r="C11564" t="str">
            <v xml:space="preserve">UN    </v>
          </cell>
          <cell r="D11564">
            <v>424438.89</v>
          </cell>
        </row>
        <row r="11565">
          <cell r="A11565">
            <v>9912</v>
          </cell>
          <cell r="B11565" t="str">
            <v>USINA DE MISTURAS ASFALTICAS A QUENTE, MOVEL, TIPO CONTRA FLUXO, CAPACIDADE DE 40 A 80 T/H</v>
          </cell>
          <cell r="C11565" t="str">
            <v xml:space="preserve">UN    </v>
          </cell>
          <cell r="D11565">
            <v>1680000</v>
          </cell>
        </row>
        <row r="11566">
          <cell r="A11566">
            <v>9921</v>
          </cell>
          <cell r="B11566" t="str">
            <v>USINA MISTURADORA DE SOLOS,  DOSADORES TRIPLOS, CALHA VIBRATORIA CAPACIDADE DE 200 A 500 T/H, POTENCIA DE 75 KW</v>
          </cell>
          <cell r="C11566" t="str">
            <v xml:space="preserve">UN    </v>
          </cell>
          <cell r="D11566">
            <v>866623.46</v>
          </cell>
        </row>
        <row r="11567">
          <cell r="A11567">
            <v>21112</v>
          </cell>
          <cell r="B11567" t="str">
            <v>VALVULA DE DESCARGA EM METAL CROMADO PARA MICTORIO COM ACIONAMENTO POR PRESSAO E FECHAMENTO AUTOMATICO</v>
          </cell>
          <cell r="C11567" t="str">
            <v xml:space="preserve">UN    </v>
          </cell>
          <cell r="D11567">
            <v>160.11000000000001</v>
          </cell>
        </row>
        <row r="11568">
          <cell r="A11568">
            <v>10228</v>
          </cell>
          <cell r="B11568" t="str">
            <v>VALVULA DE DESCARGA METALICA, BASE 1 1/2 " E ACABAMENTO METALICO CROMADO</v>
          </cell>
          <cell r="C11568" t="str">
            <v xml:space="preserve">UN    </v>
          </cell>
          <cell r="D11568">
            <v>186</v>
          </cell>
        </row>
        <row r="11569">
          <cell r="A11569">
            <v>11781</v>
          </cell>
          <cell r="B11569" t="str">
            <v>VALVULA DE DESCARGA METALICA, BASE 1 1/4 " E ACABAMENTO METALICO CROMADO</v>
          </cell>
          <cell r="C11569" t="str">
            <v xml:space="preserve">UN    </v>
          </cell>
          <cell r="D11569">
            <v>150.68</v>
          </cell>
        </row>
        <row r="11570">
          <cell r="A11570">
            <v>11746</v>
          </cell>
          <cell r="B11570" t="str">
            <v>VALVULA DE ESFERA BRUTA EM BRONZE, BITOLA 1 " (REF 1552-B)</v>
          </cell>
          <cell r="C11570" t="str">
            <v xml:space="preserve">UN    </v>
          </cell>
          <cell r="D11570">
            <v>44.76</v>
          </cell>
        </row>
        <row r="11571">
          <cell r="A11571">
            <v>11751</v>
          </cell>
          <cell r="B11571" t="str">
            <v>VALVULA DE ESFERA BRUTA EM BRONZE, BITOLA 1 1/2 " (REF 1552-B)</v>
          </cell>
          <cell r="C11571" t="str">
            <v xml:space="preserve">UN    </v>
          </cell>
          <cell r="D11571">
            <v>80.39</v>
          </cell>
        </row>
        <row r="11572">
          <cell r="A11572">
            <v>11750</v>
          </cell>
          <cell r="B11572" t="str">
            <v>VALVULA DE ESFERA BRUTA EM BRONZE, BITOLA 1 1/4 " (REF 1552-B)</v>
          </cell>
          <cell r="C11572" t="str">
            <v xml:space="preserve">UN    </v>
          </cell>
          <cell r="D11572">
            <v>66.709999999999994</v>
          </cell>
        </row>
        <row r="11573">
          <cell r="A11573">
            <v>11748</v>
          </cell>
          <cell r="B11573" t="str">
            <v>VALVULA DE ESFERA BRUTA EM BRONZE, BITOLA 1/2 " (REF 1552-B)</v>
          </cell>
          <cell r="C11573" t="str">
            <v xml:space="preserve">UN    </v>
          </cell>
          <cell r="D11573">
            <v>28.72</v>
          </cell>
        </row>
        <row r="11574">
          <cell r="A11574">
            <v>11747</v>
          </cell>
          <cell r="B11574" t="str">
            <v>VALVULA DE ESFERA BRUTA EM BRONZE, BITOLA 2 " (REF 1552-B)</v>
          </cell>
          <cell r="C11574" t="str">
            <v xml:space="preserve">UN    </v>
          </cell>
          <cell r="D11574">
            <v>123.97</v>
          </cell>
        </row>
        <row r="11575">
          <cell r="A11575">
            <v>11749</v>
          </cell>
          <cell r="B11575" t="str">
            <v>VALVULA DE ESFERA BRUTA EM BRONZE, BITOLA 3/4 " (REF 1552-B)</v>
          </cell>
          <cell r="C11575" t="str">
            <v xml:space="preserve">UN    </v>
          </cell>
          <cell r="D11575">
            <v>33.15</v>
          </cell>
        </row>
        <row r="11576">
          <cell r="A11576">
            <v>10236</v>
          </cell>
          <cell r="B11576" t="str">
            <v>VALVULA DE RETENCAO DE BRONZE, PE COM CRIVOS, EXTREMIDADE COM ROSCA, DE 1 1/2", PARA FUNDO DE POCO</v>
          </cell>
          <cell r="C11576" t="str">
            <v xml:space="preserve">UN    </v>
          </cell>
          <cell r="D11576">
            <v>104.13</v>
          </cell>
        </row>
        <row r="11577">
          <cell r="A11577">
            <v>10233</v>
          </cell>
          <cell r="B11577" t="str">
            <v>VALVULA DE RETENCAO DE BRONZE, PE COM CRIVOS, EXTREMIDADE COM ROSCA, DE 1 1/4", PARA FUNDO DE POCO</v>
          </cell>
          <cell r="C11577" t="str">
            <v xml:space="preserve">UN    </v>
          </cell>
          <cell r="D11577">
            <v>97.58</v>
          </cell>
        </row>
        <row r="11578">
          <cell r="A11578">
            <v>10234</v>
          </cell>
          <cell r="B11578" t="str">
            <v>VALVULA DE RETENCAO DE BRONZE, PE COM CRIVOS, EXTREMIDADE COM ROSCA, DE 1", PARA FUNDO DE POCO</v>
          </cell>
          <cell r="C11578" t="str">
            <v xml:space="preserve">UN    </v>
          </cell>
          <cell r="D11578">
            <v>61.47</v>
          </cell>
        </row>
        <row r="11579">
          <cell r="A11579">
            <v>10231</v>
          </cell>
          <cell r="B11579" t="str">
            <v>VALVULA DE RETENCAO DE BRONZE, PE COM CRIVOS, EXTREMIDADE COM ROSCA, DE 2 1/2", PARA FUNDO DE POCO</v>
          </cell>
          <cell r="C11579" t="str">
            <v xml:space="preserve">UN    </v>
          </cell>
          <cell r="D11579">
            <v>281.87</v>
          </cell>
        </row>
        <row r="11580">
          <cell r="A11580">
            <v>10232</v>
          </cell>
          <cell r="B11580" t="str">
            <v>VALVULA DE RETENCAO DE BRONZE, PE COM CRIVOS, EXTREMIDADE COM ROSCA, DE 2", PARA FUNDO DE POCO</v>
          </cell>
          <cell r="C11580" t="str">
            <v xml:space="preserve">UN    </v>
          </cell>
          <cell r="D11580">
            <v>157.72999999999999</v>
          </cell>
        </row>
        <row r="11581">
          <cell r="A11581">
            <v>10229</v>
          </cell>
          <cell r="B11581" t="str">
            <v>VALVULA DE RETENCAO DE BRONZE, PE COM CRIVOS, EXTREMIDADE COM ROSCA, DE 3/4", PARA FUNDO DE POCO</v>
          </cell>
          <cell r="C11581" t="str">
            <v xml:space="preserve">UN    </v>
          </cell>
          <cell r="D11581">
            <v>55.59</v>
          </cell>
        </row>
        <row r="11582">
          <cell r="A11582">
            <v>10235</v>
          </cell>
          <cell r="B11582" t="str">
            <v>VALVULA DE RETENCAO DE BRONZE, PE COM CRIVOS, EXTREMIDADE COM ROSCA, DE 3", PARA FUNDO DE POCO</v>
          </cell>
          <cell r="C11582" t="str">
            <v xml:space="preserve">UN    </v>
          </cell>
          <cell r="D11582">
            <v>386.42</v>
          </cell>
        </row>
        <row r="11583">
          <cell r="A11583">
            <v>10230</v>
          </cell>
          <cell r="B11583" t="str">
            <v>VALVULA DE RETENCAO DE BRONZE, PE COM CRIVOS, EXTREMIDADE COM ROSCA, DE 4", PARA FUNDO DE POCO</v>
          </cell>
          <cell r="C11583" t="str">
            <v xml:space="preserve">UN    </v>
          </cell>
          <cell r="D11583">
            <v>680.06</v>
          </cell>
        </row>
        <row r="11584">
          <cell r="A11584">
            <v>10409</v>
          </cell>
          <cell r="B11584" t="str">
            <v>VALVULA DE RETENCAO HORIZONTAL, DE BRONZE (PN-25), 1 1/2", 400 PSI, TAMPA DE PORCA DE UNIAO, EXTREMIDADES COM ROSCA</v>
          </cell>
          <cell r="C11584" t="str">
            <v xml:space="preserve">UN    </v>
          </cell>
          <cell r="D11584">
            <v>202.04</v>
          </cell>
        </row>
        <row r="11585">
          <cell r="A11585">
            <v>10411</v>
          </cell>
          <cell r="B11585" t="str">
            <v>VALVULA DE RETENCAO HORIZONTAL, DE BRONZE (PN-25), 1 1/4", 400 PSI, TAMPA DE PORCA DE UNIAO, EXTREMIDADES COM ROSCA</v>
          </cell>
          <cell r="C11585" t="str">
            <v xml:space="preserve">UN    </v>
          </cell>
          <cell r="D11585">
            <v>180.78</v>
          </cell>
        </row>
        <row r="11586">
          <cell r="A11586">
            <v>10404</v>
          </cell>
          <cell r="B11586" t="str">
            <v>VALVULA DE RETENCAO HORIZONTAL, DE BRONZE (PN-25), 1/2", 400 PSI, TAMPA DE PORCA DE UNIAO, EXTREMIDADES COM ROSCA</v>
          </cell>
          <cell r="C11586" t="str">
            <v xml:space="preserve">UN    </v>
          </cell>
          <cell r="D11586">
            <v>73.31</v>
          </cell>
        </row>
        <row r="11587">
          <cell r="A11587">
            <v>10410</v>
          </cell>
          <cell r="B11587" t="str">
            <v>VALVULA DE RETENCAO HORIZONTAL, DE BRONZE (PN-25), 1", 400 PSI, TAMPA DE PORCA DE UNIAO, EXTREMIDADES COM ROSCA</v>
          </cell>
          <cell r="C11587" t="str">
            <v xml:space="preserve">UN    </v>
          </cell>
          <cell r="D11587">
            <v>120.76</v>
          </cell>
        </row>
        <row r="11588">
          <cell r="A11588">
            <v>10405</v>
          </cell>
          <cell r="B11588" t="str">
            <v>VALVULA DE RETENCAO HORIZONTAL, DE BRONZE (PN-25), 2 1/2", 400 PSI, TAMPA DE PORCA DE UNIAO, EXTREMIDADES COM ROSCA</v>
          </cell>
          <cell r="C11588" t="str">
            <v xml:space="preserve">UN    </v>
          </cell>
          <cell r="D11588">
            <v>404.78</v>
          </cell>
        </row>
        <row r="11589">
          <cell r="A11589">
            <v>10408</v>
          </cell>
          <cell r="B11589" t="str">
            <v>VALVULA DE RETENCAO HORIZONTAL, DE BRONZE (PN-25), 2", 400 PSI, TAMPA DE PORCA DE UNIAO, EXTREMIDADES COM ROSCA</v>
          </cell>
          <cell r="C11589" t="str">
            <v xml:space="preserve">UN    </v>
          </cell>
          <cell r="D11589">
            <v>283.05</v>
          </cell>
        </row>
        <row r="11590">
          <cell r="A11590">
            <v>10412</v>
          </cell>
          <cell r="B11590" t="str">
            <v>VALVULA DE RETENCAO HORIZONTAL, DE BRONZE (PN-25), 3/4", 400 PSI, TAMPA DE PORCA DE UNIAO, EXTREMIDADES COM ROSCA</v>
          </cell>
          <cell r="C11590" t="str">
            <v xml:space="preserve">UN    </v>
          </cell>
          <cell r="D11590">
            <v>88.85</v>
          </cell>
        </row>
        <row r="11591">
          <cell r="A11591">
            <v>10406</v>
          </cell>
          <cell r="B11591" t="str">
            <v>VALVULA DE RETENCAO HORIZONTAL, DE BRONZE (PN-25), 3", 400 PSI, TAMPA DE PORCA DE UNIAO, EXTREMIDADES COM ROSCA</v>
          </cell>
          <cell r="C11591" t="str">
            <v xml:space="preserve">UN    </v>
          </cell>
          <cell r="D11591">
            <v>559.08000000000004</v>
          </cell>
        </row>
        <row r="11592">
          <cell r="A11592">
            <v>10407</v>
          </cell>
          <cell r="B11592" t="str">
            <v>VALVULA DE RETENCAO HORIZONTAL, DE BRONZE (PN-25), 4", 400 PSI, TAMPA DE PORCA DE UNIAO, EXTREMIDADES COM ROSCA</v>
          </cell>
          <cell r="C11592" t="str">
            <v xml:space="preserve">UN    </v>
          </cell>
          <cell r="D11592">
            <v>867.14</v>
          </cell>
        </row>
        <row r="11593">
          <cell r="A11593">
            <v>10416</v>
          </cell>
          <cell r="B11593" t="str">
            <v>VALVULA DE RETENCAO VERTICAL, DE BRONZE (PN-16), 1 1/2", 200 PSI, EXTREMIDADES COM ROSCA</v>
          </cell>
          <cell r="C11593" t="str">
            <v xml:space="preserve">UN    </v>
          </cell>
          <cell r="D11593">
            <v>107.56</v>
          </cell>
        </row>
        <row r="11594">
          <cell r="A11594">
            <v>10419</v>
          </cell>
          <cell r="B11594" t="str">
            <v>VALVULA DE RETENCAO VERTICAL, DE BRONZE (PN-16), 1 1/4", 200 PSI, EXTREMIDADES COM ROSCA</v>
          </cell>
          <cell r="C11594" t="str">
            <v xml:space="preserve">UN    </v>
          </cell>
          <cell r="D11594">
            <v>93.36</v>
          </cell>
        </row>
        <row r="11595">
          <cell r="A11595">
            <v>21092</v>
          </cell>
          <cell r="B11595" t="str">
            <v>VALVULA DE RETENCAO VERTICAL, DE BRONZE (PN-16), 1/2", 200 PSI, EXTREMIDADES COM ROSCA</v>
          </cell>
          <cell r="C11595" t="str">
            <v xml:space="preserve">UN    </v>
          </cell>
          <cell r="D11595">
            <v>53.37</v>
          </cell>
        </row>
        <row r="11596">
          <cell r="A11596">
            <v>10418</v>
          </cell>
          <cell r="B11596" t="str">
            <v>VALVULA DE RETENCAO VERTICAL, DE BRONZE (PN-16), 1", 200 PSI, EXTREMIDADES COM ROSCA</v>
          </cell>
          <cell r="C11596" t="str">
            <v xml:space="preserve">UN    </v>
          </cell>
          <cell r="D11596">
            <v>62.23</v>
          </cell>
        </row>
        <row r="11597">
          <cell r="A11597">
            <v>12657</v>
          </cell>
          <cell r="B11597" t="str">
            <v>VALVULA DE RETENCAO VERTICAL, DE BRONZE (PN-16), 2 1/2", 200 PSI, EXTREMIDADES COM ROSCA</v>
          </cell>
          <cell r="C11597" t="str">
            <v xml:space="preserve">UN    </v>
          </cell>
          <cell r="D11597">
            <v>251.13</v>
          </cell>
        </row>
        <row r="11598">
          <cell r="A11598">
            <v>10417</v>
          </cell>
          <cell r="B11598" t="str">
            <v>VALVULA DE RETENCAO VERTICAL, DE BRONZE (PN-16), 2", 200 PSI, EXTREMIDADES COM ROSCA</v>
          </cell>
          <cell r="C11598" t="str">
            <v xml:space="preserve">UN    </v>
          </cell>
          <cell r="D11598">
            <v>156.72</v>
          </cell>
        </row>
        <row r="11599">
          <cell r="A11599">
            <v>10413</v>
          </cell>
          <cell r="B11599" t="str">
            <v>VALVULA DE RETENCAO VERTICAL, DE BRONZE (PN-16), 3/4", 200 PSI, EXTREMIDADES COM ROSCA</v>
          </cell>
          <cell r="C11599" t="str">
            <v xml:space="preserve">UN    </v>
          </cell>
          <cell r="D11599">
            <v>56.96</v>
          </cell>
        </row>
        <row r="11600">
          <cell r="A11600">
            <v>10414</v>
          </cell>
          <cell r="B11600" t="str">
            <v>VALVULA DE RETENCAO VERTICAL, DE BRONZE (PN-16), 3", 200 PSI, EXTREMIDADES COM ROSCA</v>
          </cell>
          <cell r="C11600" t="str">
            <v xml:space="preserve">UN    </v>
          </cell>
          <cell r="D11600">
            <v>342.93</v>
          </cell>
        </row>
        <row r="11601">
          <cell r="A11601">
            <v>10415</v>
          </cell>
          <cell r="B11601" t="str">
            <v>VALVULA DE RETENCAO VERTICAL, DE BRONZE (PN-16), 4", 200 PSI, EXTREMIDADES COM ROSCA</v>
          </cell>
          <cell r="C11601" t="str">
            <v xml:space="preserve">UN    </v>
          </cell>
          <cell r="D11601">
            <v>595.17999999999995</v>
          </cell>
        </row>
        <row r="11602">
          <cell r="A11602">
            <v>38643</v>
          </cell>
          <cell r="B11602" t="str">
            <v>VALVULA EM METAL CROMADO PARA LAVATORIO, 1 " SEM LADRAO</v>
          </cell>
          <cell r="C11602" t="str">
            <v xml:space="preserve">UN    </v>
          </cell>
          <cell r="D11602">
            <v>26.52</v>
          </cell>
        </row>
        <row r="11603">
          <cell r="A11603">
            <v>6157</v>
          </cell>
          <cell r="B11603" t="str">
            <v>VALVULA EM METAL CROMADO PARA PIA AMERICANA 3.1/2 X 1.1/2 "</v>
          </cell>
          <cell r="C11603" t="str">
            <v xml:space="preserve">UN    </v>
          </cell>
          <cell r="D11603">
            <v>36.229999999999997</v>
          </cell>
        </row>
        <row r="11604">
          <cell r="A11604">
            <v>37588</v>
          </cell>
          <cell r="B11604" t="str">
            <v>VALVULA EM METAL CROMADO PARA TANQUE, 1.1/2 " SEM LADRAO</v>
          </cell>
          <cell r="C11604" t="str">
            <v xml:space="preserve">UN    </v>
          </cell>
          <cell r="D11604">
            <v>16.02</v>
          </cell>
        </row>
        <row r="11605">
          <cell r="A11605">
            <v>6152</v>
          </cell>
          <cell r="B11605" t="str">
            <v>VALVULA EM PLASTICO BRANCO COM SAIDA LISA PARA TANQUE 1.1/4 " X 1.1/2 "</v>
          </cell>
          <cell r="C11605" t="str">
            <v xml:space="preserve">UN    </v>
          </cell>
          <cell r="D11605">
            <v>2.67</v>
          </cell>
        </row>
        <row r="11606">
          <cell r="A11606">
            <v>6158</v>
          </cell>
          <cell r="B11606" t="str">
            <v>VALVULA EM PLASTICO BRANCO PARA LAVATORIO 1 ", SEM UNHO, COM LADRAO</v>
          </cell>
          <cell r="C11606" t="str">
            <v xml:space="preserve">UN    </v>
          </cell>
          <cell r="D11606">
            <v>3.22</v>
          </cell>
        </row>
        <row r="11607">
          <cell r="A11607">
            <v>6153</v>
          </cell>
          <cell r="B11607" t="str">
            <v>VALVULA EM PLASTICO BRANCO PARA TANQUE OU LAVATORIO 1 ", SEM UNHO E SEM LADRAO</v>
          </cell>
          <cell r="C11607" t="str">
            <v xml:space="preserve">UN    </v>
          </cell>
          <cell r="D11607">
            <v>2.5</v>
          </cell>
        </row>
        <row r="11608">
          <cell r="A11608">
            <v>6156</v>
          </cell>
          <cell r="B11608" t="str">
            <v>VALVULA EM PLASTICO BRANCO PARA TANQUE 1.1/4 " X 1.1/2 ", SEM UNHO E SEM LADRAO</v>
          </cell>
          <cell r="C11608" t="str">
            <v xml:space="preserve">UN    </v>
          </cell>
          <cell r="D11608">
            <v>3.17</v>
          </cell>
        </row>
        <row r="11609">
          <cell r="A11609">
            <v>6154</v>
          </cell>
          <cell r="B11609" t="str">
            <v>VALVULA EM PLASTICO CROMADO PARA LAVATORIO 1 ", SEM UNHO, COM LADRAO</v>
          </cell>
          <cell r="C11609" t="str">
            <v xml:space="preserve">UN    </v>
          </cell>
          <cell r="D11609">
            <v>5.97</v>
          </cell>
        </row>
        <row r="11610">
          <cell r="A11610">
            <v>6155</v>
          </cell>
          <cell r="B11610" t="str">
            <v>VALVULA EM PLASTICO CROMADO TIPO AMERICANA PARA PIA DE COZINHA 3.1/2 " X 1.1/2 ", SEM ADAPTADOR</v>
          </cell>
          <cell r="C11610" t="str">
            <v xml:space="preserve">UN    </v>
          </cell>
          <cell r="D11610">
            <v>12.37</v>
          </cell>
        </row>
        <row r="11611">
          <cell r="A11611">
            <v>3115</v>
          </cell>
          <cell r="B11611" t="str">
            <v>VARA / PERFIL PARA CREMONA, EM FERRO CROMADO, COMPRIMENTO DE 120 CM</v>
          </cell>
          <cell r="C11611" t="str">
            <v xml:space="preserve">UN    </v>
          </cell>
          <cell r="D11611">
            <v>15.57</v>
          </cell>
        </row>
        <row r="11612">
          <cell r="A11612">
            <v>3116</v>
          </cell>
          <cell r="B11612" t="str">
            <v>VARA / PERFIL PARA CREMONA, EM FERRO CROMADO, COMPRIMENTO DE 150 CM</v>
          </cell>
          <cell r="C11612" t="str">
            <v xml:space="preserve">UN    </v>
          </cell>
          <cell r="D11612">
            <v>16.05</v>
          </cell>
        </row>
        <row r="11613">
          <cell r="A11613">
            <v>38166</v>
          </cell>
          <cell r="B11613" t="str">
            <v>VARA/ PERFIL PARA CREMONA, EM LATAO CROMADO, COMPRIMENTO DE 120 CM</v>
          </cell>
          <cell r="C11613" t="str">
            <v xml:space="preserve">UN    </v>
          </cell>
          <cell r="D11613">
            <v>32.840000000000003</v>
          </cell>
        </row>
        <row r="11614">
          <cell r="A11614">
            <v>38108</v>
          </cell>
          <cell r="B11614" t="str">
            <v>VARIADOR DE LUMINOSIDADE ROTATIVO (DIMMER) 127 V, 300 W (APENAS MODULO)</v>
          </cell>
          <cell r="C11614" t="str">
            <v xml:space="preserve">UN    </v>
          </cell>
          <cell r="D11614">
            <v>32.76</v>
          </cell>
        </row>
        <row r="11615">
          <cell r="A11615">
            <v>38087</v>
          </cell>
          <cell r="B11615" t="str">
            <v>VARIADOR DE LUMINOSIDADE ROTATIVO (DIMMER) 127V, 300W, CONJUNTO MONTADO PARA EMBUTIR 4" X 2" (PLACA + SUPORTE + MODULO)</v>
          </cell>
          <cell r="C11615" t="str">
            <v xml:space="preserve">UN    </v>
          </cell>
          <cell r="D11615">
            <v>42.13</v>
          </cell>
        </row>
        <row r="11616">
          <cell r="A11616">
            <v>38109</v>
          </cell>
          <cell r="B11616" t="str">
            <v>VARIADOR DE LUMINOSIDADE ROTATIVO (DIMMER) 220 V, 600 W (APENAS MODULO)</v>
          </cell>
          <cell r="C11616" t="str">
            <v xml:space="preserve">UN    </v>
          </cell>
          <cell r="D11616">
            <v>52.35</v>
          </cell>
        </row>
        <row r="11617">
          <cell r="A11617">
            <v>38088</v>
          </cell>
          <cell r="B11617" t="str">
            <v>VARIADOR DE LUMINOSIDADE ROTATIVO (DIMMER) 220V, 600W, CONJUNTO MONTADO PARA EMBUTIR 4" X 2" (PLACA + SUPORTE + MODULO)</v>
          </cell>
          <cell r="C11617" t="str">
            <v xml:space="preserve">UN    </v>
          </cell>
          <cell r="D11617">
            <v>55.05</v>
          </cell>
        </row>
        <row r="11618">
          <cell r="A11618">
            <v>38110</v>
          </cell>
          <cell r="B11618" t="str">
            <v>VARIADOR DE VELOCIDADE PARA VENTILADOR 127 V, 150 W (APENAS MODULO)</v>
          </cell>
          <cell r="C11618" t="str">
            <v xml:space="preserve">UN    </v>
          </cell>
          <cell r="D11618">
            <v>20.14</v>
          </cell>
        </row>
        <row r="11619">
          <cell r="A11619">
            <v>38089</v>
          </cell>
          <cell r="B11619" t="str">
            <v>VARIADOR DE VELOCIDADE PARA VENTILADOR 127V, 150W + 2 INTERRUPTORES PARALELOS, PARA REVERSAO E LAMPADA, CONJUNTO MONTADO PARA EMBUTIR 4" X 2" (PLACA + SUPORTE + MODULOS)</v>
          </cell>
          <cell r="C11619" t="str">
            <v xml:space="preserve">UN    </v>
          </cell>
          <cell r="D11619">
            <v>35.090000000000003</v>
          </cell>
        </row>
        <row r="11620">
          <cell r="A11620">
            <v>38111</v>
          </cell>
          <cell r="B11620" t="str">
            <v>VARIADOR DE VELOCIDADE PARA VENTILADOR 220 V, 250 W (APENAS MODULO)</v>
          </cell>
          <cell r="C11620" t="str">
            <v xml:space="preserve">UN    </v>
          </cell>
          <cell r="D11620">
            <v>22.52</v>
          </cell>
        </row>
        <row r="11621">
          <cell r="A11621">
            <v>38090</v>
          </cell>
          <cell r="B11621" t="str">
            <v>VARIADOR DE VELOCIDADE PARA VENTILADOR 220V, 250W + 2 INTERRUPTORES PARALELOS, PARA REVERSAO E LAMPADA, CONJUNTO MONTADO PARA EMBUTIR 4" X 2" (PLACA + SUPORTE + MODULOS)</v>
          </cell>
          <cell r="C11621" t="str">
            <v xml:space="preserve">UN    </v>
          </cell>
          <cell r="D11621">
            <v>36.270000000000003</v>
          </cell>
        </row>
        <row r="11622">
          <cell r="A11622">
            <v>11786</v>
          </cell>
          <cell r="B11622" t="str">
            <v>VASO SANITARIO SIFONADO INFANTIL LOUCA BRANCA</v>
          </cell>
          <cell r="C11622" t="str">
            <v xml:space="preserve">UN    </v>
          </cell>
          <cell r="D11622">
            <v>277.94</v>
          </cell>
        </row>
        <row r="11623">
          <cell r="A11623">
            <v>13726</v>
          </cell>
          <cell r="B11623" t="str">
            <v>VASSOURA MECANICA REBOCAVEL COM ESCOVA CILINDRICA LARGURA UTIL DE VARRIMENTO = 2,44M</v>
          </cell>
          <cell r="C11623" t="str">
            <v xml:space="preserve">UN    </v>
          </cell>
          <cell r="D11623">
            <v>39749.99</v>
          </cell>
        </row>
        <row r="11624">
          <cell r="A11624">
            <v>38400</v>
          </cell>
          <cell r="B11624" t="str">
            <v>VASSOURA 40 CM COM CABO</v>
          </cell>
          <cell r="C11624" t="str">
            <v xml:space="preserve">UN    </v>
          </cell>
          <cell r="D11624">
            <v>11.69</v>
          </cell>
        </row>
        <row r="11625">
          <cell r="A11625">
            <v>12627</v>
          </cell>
          <cell r="B11625" t="str">
            <v>VEDACAO DE CALHA, EM BORRACHA COR PRETA, MEDIDA ENTRE 119 E 170 MM, PARA DRENAGEM PLUVIAL PREDIAL</v>
          </cell>
          <cell r="C11625" t="str">
            <v xml:space="preserve">UN    </v>
          </cell>
          <cell r="D11625">
            <v>0.43</v>
          </cell>
        </row>
        <row r="11626">
          <cell r="A11626">
            <v>6138</v>
          </cell>
          <cell r="B11626" t="str">
            <v>VEDACAO PVC, 100 MM, PARA SAIDA VASO SANITARIO</v>
          </cell>
          <cell r="C11626" t="str">
            <v xml:space="preserve">UN    </v>
          </cell>
          <cell r="D11626">
            <v>1.58</v>
          </cell>
        </row>
        <row r="11627">
          <cell r="A11627">
            <v>39996</v>
          </cell>
          <cell r="B11627" t="str">
            <v>VERGALHAO ZINCADO ROSCA TOTAL, 1/4 " (6,3 MM)</v>
          </cell>
          <cell r="C11627" t="str">
            <v xml:space="preserve">M     </v>
          </cell>
          <cell r="D11627">
            <v>1.71</v>
          </cell>
        </row>
        <row r="11628">
          <cell r="A11628">
            <v>10478</v>
          </cell>
          <cell r="B11628" t="str">
            <v>VERNIZ POLIURETANO BRILHANTE PARA MADEIRA, COM FILTRO SOLAR, USO INTERNO E EXTERNO</v>
          </cell>
          <cell r="C11628" t="str">
            <v xml:space="preserve">L     </v>
          </cell>
          <cell r="D11628">
            <v>30.39</v>
          </cell>
        </row>
        <row r="11629">
          <cell r="A11629">
            <v>40514</v>
          </cell>
          <cell r="B11629" t="str">
            <v>VERNIZ POLIURETANO BRILHANTE PARA MADEIRA, SEM FILTRO SOLAR, USO INTERNO E EXTERNO</v>
          </cell>
          <cell r="C11629" t="str">
            <v xml:space="preserve">L     </v>
          </cell>
          <cell r="D11629">
            <v>26.92</v>
          </cell>
        </row>
        <row r="11630">
          <cell r="A11630">
            <v>10475</v>
          </cell>
          <cell r="B11630" t="str">
            <v>VERNIZ SINTETICO BRILHANTE PARA MADEIRA TIPO COPAL, USO INTERNO</v>
          </cell>
          <cell r="C11630" t="str">
            <v xml:space="preserve">L     </v>
          </cell>
          <cell r="D11630">
            <v>26.74</v>
          </cell>
        </row>
        <row r="11631">
          <cell r="A11631">
            <v>10481</v>
          </cell>
          <cell r="B11631" t="str">
            <v>VERNIZ SINTETICO BRILHANTE PARA MADEIRA, COM FILTRO SOLAR, USO INTERNO E EXTERNO (BASE SOLVENTE)</v>
          </cell>
          <cell r="C11631" t="str">
            <v xml:space="preserve">L     </v>
          </cell>
          <cell r="D11631">
            <v>29.16</v>
          </cell>
        </row>
        <row r="11632">
          <cell r="A11632">
            <v>4031</v>
          </cell>
          <cell r="B11632" t="str">
            <v>VEU DE VIDRO/VEU DE SUPERFICIE 30 A 35 G/M2</v>
          </cell>
          <cell r="C11632" t="str">
            <v xml:space="preserve">M2    </v>
          </cell>
          <cell r="D11632">
            <v>21.28</v>
          </cell>
        </row>
        <row r="11633">
          <cell r="A11633">
            <v>4030</v>
          </cell>
          <cell r="B11633" t="str">
            <v>VEU POLIESTER</v>
          </cell>
          <cell r="C11633" t="str">
            <v xml:space="preserve">M2    </v>
          </cell>
          <cell r="D11633">
            <v>4.5199999999999996</v>
          </cell>
        </row>
        <row r="11634">
          <cell r="A11634">
            <v>39399</v>
          </cell>
          <cell r="B11634" t="str">
            <v>VIBRADOR DE IMERSAO, COM PONTEIRA DE *35* MM, MANGOTE DE 5 M, SEM MOTOR</v>
          </cell>
          <cell r="C11634" t="str">
            <v xml:space="preserve">UN    </v>
          </cell>
          <cell r="D11634">
            <v>840.68</v>
          </cell>
        </row>
        <row r="11635">
          <cell r="A11635">
            <v>39400</v>
          </cell>
          <cell r="B11635" t="str">
            <v>VIBRADOR DE IMERSAO, COM PONTEIRA DE *45* MM, MANGOTE DE 5 M, SEM MOTOR.</v>
          </cell>
          <cell r="C11635" t="str">
            <v xml:space="preserve">UN    </v>
          </cell>
          <cell r="D11635">
            <v>913.78</v>
          </cell>
        </row>
        <row r="11636">
          <cell r="A11636">
            <v>39401</v>
          </cell>
          <cell r="B11636" t="str">
            <v>VIBRADOR DE IMERSAO, COM PONTEIRA DE *60* MM, MANGOTE DE 5 M, SEM MOTOR.</v>
          </cell>
          <cell r="C11636" t="str">
            <v xml:space="preserve">UN    </v>
          </cell>
          <cell r="D11636">
            <v>1025.05</v>
          </cell>
        </row>
        <row r="11637">
          <cell r="A11637">
            <v>11652</v>
          </cell>
          <cell r="B11637" t="str">
            <v>VIBRADOR DE IMERSAO, DIAMETRO DA PONTEIRA DE *35* MM, COM MOTOR 4 TEMPOS A GASOLINA DE 5,5 HP (5,5 CV)</v>
          </cell>
          <cell r="C11637" t="str">
            <v xml:space="preserve">UN    </v>
          </cell>
          <cell r="D11637">
            <v>2205.2800000000002</v>
          </cell>
        </row>
        <row r="11638">
          <cell r="A11638">
            <v>13896</v>
          </cell>
          <cell r="B11638" t="str">
            <v>VIBRADOR DE IMERSAO, DIAMETRO DA PONTEIRA DE *45* MM, COM MOTOR ELETRICO TRIFASICO DE 2 HP (2 CV)</v>
          </cell>
          <cell r="C11638" t="str">
            <v xml:space="preserve">UN    </v>
          </cell>
          <cell r="D11638">
            <v>1978.32</v>
          </cell>
        </row>
        <row r="11639">
          <cell r="A11639">
            <v>13475</v>
          </cell>
          <cell r="B11639" t="str">
            <v>VIBRADOR DE IMERSAO, DIAMETRO DA PONTEIRA DE *45* MM, COM MOTOR 4 TEMPOS A GASOLINA DE 5,5 HP (5,5 CV)</v>
          </cell>
          <cell r="C11639" t="str">
            <v xml:space="preserve">UN    </v>
          </cell>
          <cell r="D11639">
            <v>2409.84</v>
          </cell>
        </row>
        <row r="11640">
          <cell r="A11640">
            <v>25971</v>
          </cell>
          <cell r="B11640" t="str">
            <v>VIBROACABADORA DE ASFALTO SOBRE ESTEIRAS, LARG. PAVIM. MAX. 8,00 M, POT. 100 KW/ 134 HP, CAP. 600 T/ H</v>
          </cell>
          <cell r="C11640" t="str">
            <v xml:space="preserve">UN    </v>
          </cell>
          <cell r="D11640">
            <v>2627850.33</v>
          </cell>
        </row>
        <row r="11641">
          <cell r="A11641">
            <v>25970</v>
          </cell>
          <cell r="B11641" t="str">
            <v>VIBROACABADORA DE ASFALTO SOBRE ESTEIRAS, LARG. PAVIM. 2,13 M A 4,55 M, POT. 74 KW/ 100 HP, CAP. 400 T/ H</v>
          </cell>
          <cell r="C11641" t="str">
            <v xml:space="preserve">UN    </v>
          </cell>
          <cell r="D11641">
            <v>1106294.49</v>
          </cell>
        </row>
        <row r="11642">
          <cell r="A11642">
            <v>13476</v>
          </cell>
          <cell r="B11642" t="str">
            <v>VIBROACABADORA DE ASFALTO SOBRE ESTEIRAS, LARG. PAVIM. 2,60 M A 5,75 M, POT. 110 HP, CAP. 450 T/ H</v>
          </cell>
          <cell r="C11642" t="str">
            <v xml:space="preserve">UN    </v>
          </cell>
          <cell r="D11642">
            <v>1114311.19</v>
          </cell>
        </row>
        <row r="11643">
          <cell r="A11643">
            <v>10488</v>
          </cell>
          <cell r="B11643" t="str">
            <v>VIBROACABADORA DE ASFALTO SOBRE ESTEIRAS, LARG. PAVIMENT. 1,90 A 5,3 M, POT. 78 KW/105 HP, CAP. 450 T/H</v>
          </cell>
          <cell r="C11643" t="str">
            <v xml:space="preserve">UN    </v>
          </cell>
          <cell r="D11643">
            <v>1350000</v>
          </cell>
        </row>
        <row r="11644">
          <cell r="A11644">
            <v>13606</v>
          </cell>
          <cell r="B11644" t="str">
            <v>VIBROACABADORA DE ASFALTO SOBRE RODAS, LARGURA DE PAVIMENTACAO DE 1,70 A 4,20 M, POTENCIA 78 KW/105 HP, CAPACIDADE 300 T/H</v>
          </cell>
          <cell r="C11644" t="str">
            <v xml:space="preserve">UN    </v>
          </cell>
          <cell r="D11644">
            <v>1196080.69</v>
          </cell>
        </row>
        <row r="11645">
          <cell r="A11645">
            <v>10489</v>
          </cell>
          <cell r="B11645" t="str">
            <v>VIDRACEIRO</v>
          </cell>
          <cell r="C11645" t="str">
            <v xml:space="preserve">H     </v>
          </cell>
          <cell r="D11645">
            <v>11.77</v>
          </cell>
        </row>
        <row r="11646">
          <cell r="A11646">
            <v>41073</v>
          </cell>
          <cell r="B11646" t="str">
            <v>VIDRACEIRO (MENSALISTA)</v>
          </cell>
          <cell r="C11646" t="str">
            <v xml:space="preserve">MES   </v>
          </cell>
          <cell r="D11646">
            <v>2084.66</v>
          </cell>
        </row>
        <row r="11647">
          <cell r="A11647">
            <v>34391</v>
          </cell>
          <cell r="B11647" t="str">
            <v>VIDRO COMUM LAMINADO LISO INCOLOR DUPLO, ESPESSURA TOTAL 8 MM (CADA CAMADA DE 4 MM) - COLOCADO</v>
          </cell>
          <cell r="C11647" t="str">
            <v xml:space="preserve">M2    </v>
          </cell>
          <cell r="D11647">
            <v>446.74</v>
          </cell>
        </row>
        <row r="11648">
          <cell r="A11648">
            <v>10496</v>
          </cell>
          <cell r="B11648" t="str">
            <v>VIDRO COMUM LAMINADO, LISO, INCOLOR, DUPLO, ESPESSURA TOTAL 6 MM (CADA CAMADA E= 3 MM) - COLOCADO</v>
          </cell>
          <cell r="C11648" t="str">
            <v xml:space="preserve">M2    </v>
          </cell>
          <cell r="D11648">
            <v>388.88</v>
          </cell>
        </row>
        <row r="11649">
          <cell r="A11649">
            <v>10497</v>
          </cell>
          <cell r="B11649" t="str">
            <v>VIDRO COMUM LAMINADO, LISO, INCOLOR, TRIPLO, ESPESSURA TOTAL 12 MM (CADA CAMADA E=  4 MM) - COLOCADO</v>
          </cell>
          <cell r="C11649" t="str">
            <v xml:space="preserve">M2    </v>
          </cell>
          <cell r="D11649">
            <v>1011.11</v>
          </cell>
        </row>
        <row r="11650">
          <cell r="A11650">
            <v>10504</v>
          </cell>
          <cell r="B11650" t="str">
            <v>VIDRO COMUM LAMINADO, LISO, INCOLOR, TRIPLO, ESPESSURA TOTAL 15 MM (CADA CAMADA E = 5 MM) - COLOCADO</v>
          </cell>
          <cell r="C11650" t="str">
            <v xml:space="preserve">M2    </v>
          </cell>
          <cell r="D11650">
            <v>1182.22</v>
          </cell>
        </row>
        <row r="11651">
          <cell r="A11651">
            <v>34390</v>
          </cell>
          <cell r="B11651" t="str">
            <v>VIDRO CRISTAL COLORIDO, 10 MM, PINTADO NA COR BRANCA</v>
          </cell>
          <cell r="C11651" t="str">
            <v xml:space="preserve">M2    </v>
          </cell>
          <cell r="D11651">
            <v>348.44</v>
          </cell>
        </row>
        <row r="11652">
          <cell r="A11652">
            <v>34389</v>
          </cell>
          <cell r="B11652" t="str">
            <v>VIDRO CRISTAL COLORIDO, 4 MM, PINTADO NA COR BRANCA</v>
          </cell>
          <cell r="C11652" t="str">
            <v xml:space="preserve">M2    </v>
          </cell>
          <cell r="D11652">
            <v>108.88</v>
          </cell>
        </row>
        <row r="11653">
          <cell r="A11653">
            <v>34388</v>
          </cell>
          <cell r="B11653" t="str">
            <v>VIDRO CRISTAL COLORIDO, 6 MM, PINTADO NA COR BRANCA</v>
          </cell>
          <cell r="C11653" t="str">
            <v xml:space="preserve">M2    </v>
          </cell>
          <cell r="D11653">
            <v>154.75</v>
          </cell>
        </row>
        <row r="11654">
          <cell r="A11654">
            <v>34387</v>
          </cell>
          <cell r="B11654" t="str">
            <v>VIDRO CRISTAL COLORIDO, 8 MM, PINTADO NA COR BRANCA</v>
          </cell>
          <cell r="C11654" t="str">
            <v xml:space="preserve">M2    </v>
          </cell>
          <cell r="D11654">
            <v>251.22</v>
          </cell>
        </row>
        <row r="11655">
          <cell r="A11655">
            <v>11188</v>
          </cell>
          <cell r="B11655" t="str">
            <v>VIDRO LISO FUME E = 4MM - SEM COLOCACAO</v>
          </cell>
          <cell r="C11655" t="str">
            <v xml:space="preserve">M2    </v>
          </cell>
          <cell r="D11655">
            <v>124.44</v>
          </cell>
        </row>
        <row r="11656">
          <cell r="A11656">
            <v>11189</v>
          </cell>
          <cell r="B11656" t="str">
            <v>VIDRO LISO FUME E = 6MM - SEM COLOCACAO</v>
          </cell>
          <cell r="C11656" t="str">
            <v xml:space="preserve">M2    </v>
          </cell>
          <cell r="D11656">
            <v>186.66</v>
          </cell>
        </row>
        <row r="11657">
          <cell r="A11657">
            <v>21107</v>
          </cell>
          <cell r="B11657" t="str">
            <v>VIDRO LISO FUME, E = 5 MM - SEM COLOCACAO</v>
          </cell>
          <cell r="C11657" t="str">
            <v xml:space="preserve">M2    </v>
          </cell>
          <cell r="D11657">
            <v>134.33000000000001</v>
          </cell>
        </row>
        <row r="11658">
          <cell r="A11658">
            <v>34386</v>
          </cell>
          <cell r="B11658" t="str">
            <v>VIDRO LISO INCOLOR 10 MM - SEM COLOCACAO</v>
          </cell>
          <cell r="C11658" t="str">
            <v xml:space="preserve">M2    </v>
          </cell>
          <cell r="D11658">
            <v>233.33</v>
          </cell>
        </row>
        <row r="11659">
          <cell r="A11659">
            <v>10490</v>
          </cell>
          <cell r="B11659" t="str">
            <v>VIDRO LISO INCOLOR 2 A 3 MM - SEM COLOCACAO</v>
          </cell>
          <cell r="C11659" t="str">
            <v xml:space="preserve">M2    </v>
          </cell>
          <cell r="D11659">
            <v>70</v>
          </cell>
        </row>
        <row r="11660">
          <cell r="A11660">
            <v>10492</v>
          </cell>
          <cell r="B11660" t="str">
            <v>VIDRO LISO INCOLOR 4MM - SEM COLOCACAO</v>
          </cell>
          <cell r="C11660" t="str">
            <v xml:space="preserve">M2    </v>
          </cell>
          <cell r="D11660">
            <v>93.33</v>
          </cell>
        </row>
        <row r="11661">
          <cell r="A11661">
            <v>10493</v>
          </cell>
          <cell r="B11661" t="str">
            <v>VIDRO LISO INCOLOR 5MM - SEM COLOCACAO</v>
          </cell>
          <cell r="C11661" t="str">
            <v xml:space="preserve">M2    </v>
          </cell>
          <cell r="D11661">
            <v>108.88</v>
          </cell>
        </row>
        <row r="11662">
          <cell r="A11662">
            <v>10491</v>
          </cell>
          <cell r="B11662" t="str">
            <v>VIDRO LISO INCOLOR 6 MM - SEM COLOCACAO</v>
          </cell>
          <cell r="C11662" t="str">
            <v xml:space="preserve">M2    </v>
          </cell>
          <cell r="D11662">
            <v>132.22</v>
          </cell>
        </row>
        <row r="11663">
          <cell r="A11663">
            <v>34385</v>
          </cell>
          <cell r="B11663" t="str">
            <v>VIDRO LISO INCOLOR 8MM  -  SEM COLOCACAO</v>
          </cell>
          <cell r="C11663" t="str">
            <v xml:space="preserve">M2    </v>
          </cell>
          <cell r="D11663">
            <v>192.88</v>
          </cell>
        </row>
        <row r="11664">
          <cell r="A11664">
            <v>10499</v>
          </cell>
          <cell r="B11664" t="str">
            <v>VIDRO MARTELADO OU CANELADO, 4 MM - SEM COLOCACAO</v>
          </cell>
          <cell r="C11664" t="str">
            <v xml:space="preserve">M2    </v>
          </cell>
          <cell r="D11664">
            <v>77.77</v>
          </cell>
        </row>
        <row r="11665">
          <cell r="A11665">
            <v>34384</v>
          </cell>
          <cell r="B11665" t="str">
            <v>VIDRO PLANO ARAMADO E = 6 MM - SEM COLOCACAO</v>
          </cell>
          <cell r="C11665" t="str">
            <v xml:space="preserve">M2    </v>
          </cell>
          <cell r="D11665">
            <v>233.33</v>
          </cell>
        </row>
        <row r="11666">
          <cell r="A11666">
            <v>11185</v>
          </cell>
          <cell r="B11666" t="str">
            <v>VIDRO PLANO ARMADO E = 7MM - SEM COLOCACAO</v>
          </cell>
          <cell r="C11666" t="str">
            <v xml:space="preserve">M2    </v>
          </cell>
          <cell r="D11666">
            <v>241.11</v>
          </cell>
        </row>
        <row r="11667">
          <cell r="A11667">
            <v>10507</v>
          </cell>
          <cell r="B11667" t="str">
            <v>VIDRO TEMPERADO INCOLOR E = 10 MM, SEM COLOCACAO</v>
          </cell>
          <cell r="C11667" t="str">
            <v xml:space="preserve">M2    </v>
          </cell>
          <cell r="D11667">
            <v>198.31</v>
          </cell>
        </row>
        <row r="11668">
          <cell r="A11668">
            <v>10505</v>
          </cell>
          <cell r="B11668" t="str">
            <v>VIDRO TEMPERADO INCOLOR E = 6 MM, SEM COLOCACAO</v>
          </cell>
          <cell r="C11668" t="str">
            <v xml:space="preserve">M2    </v>
          </cell>
          <cell r="D11668">
            <v>117.02</v>
          </cell>
        </row>
        <row r="11669">
          <cell r="A11669">
            <v>10506</v>
          </cell>
          <cell r="B11669" t="str">
            <v>VIDRO TEMPERADO INCOLOR E = 8 MM, SEM COLOCACAO</v>
          </cell>
          <cell r="C11669" t="str">
            <v xml:space="preserve">M2    </v>
          </cell>
          <cell r="D11669">
            <v>152.76</v>
          </cell>
        </row>
        <row r="11670">
          <cell r="A11670">
            <v>5031</v>
          </cell>
          <cell r="B11670" t="str">
            <v>VIDRO TEMPERADO INCOLOR PARA PORTA DE ABRIR, E = 10 MM (SEM FERRAGENS E SEM COLOCACAO)</v>
          </cell>
          <cell r="C11670" t="str">
            <v xml:space="preserve">M2    </v>
          </cell>
          <cell r="D11670">
            <v>214.5</v>
          </cell>
        </row>
        <row r="11671">
          <cell r="A11671">
            <v>10502</v>
          </cell>
          <cell r="B11671" t="str">
            <v>VIDRO TEMPERADO VERDE E = 10 MM, SEM COLOCACAO</v>
          </cell>
          <cell r="C11671" t="str">
            <v xml:space="preserve">M2    </v>
          </cell>
          <cell r="D11671">
            <v>249.94</v>
          </cell>
        </row>
        <row r="11672">
          <cell r="A11672">
            <v>10501</v>
          </cell>
          <cell r="B11672" t="str">
            <v>VIDRO TEMPERADO VERDE E = 6 MM, SEM COLOCACAO</v>
          </cell>
          <cell r="C11672" t="str">
            <v xml:space="preserve">M2    </v>
          </cell>
          <cell r="D11672">
            <v>141.21</v>
          </cell>
        </row>
        <row r="11673">
          <cell r="A11673">
            <v>10503</v>
          </cell>
          <cell r="B11673" t="str">
            <v>VIDRO TEMPERADO VERDE E = 8 MM, SEM COLOCACAO</v>
          </cell>
          <cell r="C11673" t="str">
            <v xml:space="preserve">M2    </v>
          </cell>
          <cell r="D11673">
            <v>190.77</v>
          </cell>
        </row>
        <row r="11674">
          <cell r="A11674">
            <v>40270</v>
          </cell>
          <cell r="B11674" t="str">
            <v>VIGA DE ESCORAMAENTO H20, DE MADEIRA, PESO DE 5,00 A 5,20 KG/M, COM EXTREMIDADES PLASTICAS</v>
          </cell>
          <cell r="C11674" t="str">
            <v xml:space="preserve">M     </v>
          </cell>
          <cell r="D11674">
            <v>43.5</v>
          </cell>
        </row>
        <row r="11675">
          <cell r="A11675">
            <v>20213</v>
          </cell>
          <cell r="B11675" t="str">
            <v>VIGA DE MADEIRA APARELHADA *6 X 12* CM, MACARANDUBA, ANGELIM OU EQUIVALENTE DA REGIAO</v>
          </cell>
          <cell r="C11675" t="str">
            <v xml:space="preserve">M     </v>
          </cell>
          <cell r="D11675">
            <v>20.13</v>
          </cell>
        </row>
        <row r="11676">
          <cell r="A11676">
            <v>20211</v>
          </cell>
          <cell r="B11676" t="str">
            <v>VIGA DE MADEIRA APARELHADA *6 X 16* CM, MACARANDUBA, ANGELIM OU EQUIVALENTE DA REGIAO</v>
          </cell>
          <cell r="C11676" t="str">
            <v xml:space="preserve">M     </v>
          </cell>
          <cell r="D11676">
            <v>29.73</v>
          </cell>
        </row>
        <row r="11677">
          <cell r="A11677">
            <v>4472</v>
          </cell>
          <cell r="B11677" t="str">
            <v>VIGA DE MADEIRA NAO APARELHADA *6 X 16* CM, MACARANDUBA, ANGELIM OU EQUIVALENTE DA REGIAO</v>
          </cell>
          <cell r="C11677" t="str">
            <v xml:space="preserve">M     </v>
          </cell>
          <cell r="D11677">
            <v>25.99</v>
          </cell>
        </row>
        <row r="11678">
          <cell r="A11678">
            <v>35272</v>
          </cell>
          <cell r="B11678" t="str">
            <v>VIGA DE MADEIRA NAO APARELHADA *6 X 20* CM, MACARANDUBA, ANGELIM OU EQUIVALENTE DA REGIAO</v>
          </cell>
          <cell r="C11678" t="str">
            <v xml:space="preserve">M     </v>
          </cell>
          <cell r="D11678">
            <v>34.14</v>
          </cell>
        </row>
        <row r="11679">
          <cell r="A11679">
            <v>4448</v>
          </cell>
          <cell r="B11679" t="str">
            <v>VIGA DE MADEIRA NAO APARELHADA *7,5 X 15 CM (3 X 6 ") PINUS, MISTA OU EQUIVALENTE DA REGIAO</v>
          </cell>
          <cell r="C11679" t="str">
            <v xml:space="preserve">M     </v>
          </cell>
          <cell r="D11679">
            <v>17.809999999999999</v>
          </cell>
        </row>
        <row r="11680">
          <cell r="A11680">
            <v>4425</v>
          </cell>
          <cell r="B11680" t="str">
            <v>VIGA DE MADEIRA NAO APARELHADA 6 X 12 CM, MACARANDUBA, ANGELIM OU EQUIVALENTE DA REGIAO</v>
          </cell>
          <cell r="C11680" t="str">
            <v xml:space="preserve">M     </v>
          </cell>
          <cell r="D11680">
            <v>19.09</v>
          </cell>
        </row>
        <row r="11681">
          <cell r="A11681">
            <v>4481</v>
          </cell>
          <cell r="B11681" t="str">
            <v>VIGA DE MADEIRA NAO APARELHADA 8 X 16 CM, MACARANDUBA, ANGELIM OU EQUIVALENTE DA REGIAO</v>
          </cell>
          <cell r="C11681" t="str">
            <v xml:space="preserve">M     </v>
          </cell>
          <cell r="D11681">
            <v>35.18</v>
          </cell>
        </row>
        <row r="11682">
          <cell r="A11682">
            <v>34345</v>
          </cell>
          <cell r="B11682" t="str">
            <v>VIGIA DIURNO</v>
          </cell>
          <cell r="C11682" t="str">
            <v xml:space="preserve">H     </v>
          </cell>
          <cell r="D11682">
            <v>9.89</v>
          </cell>
        </row>
        <row r="11683">
          <cell r="A11683">
            <v>41096</v>
          </cell>
          <cell r="B11683" t="str">
            <v>VIGIA DIURNO (MENSALISTA)</v>
          </cell>
          <cell r="C11683" t="str">
            <v xml:space="preserve">MES   </v>
          </cell>
          <cell r="D11683">
            <v>1751.65</v>
          </cell>
        </row>
        <row r="11684">
          <cell r="A11684">
            <v>41776</v>
          </cell>
          <cell r="B11684" t="str">
            <v>VIGIA NOTURNO, HORA EFETIVAMENTE TRABALHADA DE 22 H AS 5 H (COM ADICIONAL NOTURNO)</v>
          </cell>
          <cell r="C11684" t="str">
            <v xml:space="preserve">H     </v>
          </cell>
          <cell r="D11684">
            <v>13.55</v>
          </cell>
        </row>
        <row r="11685">
          <cell r="A11685">
            <v>4487</v>
          </cell>
          <cell r="B11685" t="str">
            <v>VIGOTA DE MADEIRA NAO APARELHADA *5 X 10* CM, MACARANDUBA, ANGELIM OU EQUIVALENTE DA REGIAO</v>
          </cell>
          <cell r="C11685" t="str">
            <v xml:space="preserve">M     </v>
          </cell>
          <cell r="D11685">
            <v>17.07</v>
          </cell>
        </row>
        <row r="11686">
          <cell r="A11686">
            <v>11157</v>
          </cell>
          <cell r="B11686" t="str">
            <v>WASH PRIMER PARA TINTA AUTOMOTIVA</v>
          </cell>
          <cell r="C11686" t="str">
            <v xml:space="preserve">GL    </v>
          </cell>
          <cell r="D11686">
            <v>166.82</v>
          </cell>
        </row>
        <row r="11689">
          <cell r="D11689">
            <v>0</v>
          </cell>
        </row>
        <row r="11690">
          <cell r="D11690">
            <v>0</v>
          </cell>
        </row>
        <row r="11691">
          <cell r="D11691">
            <v>0</v>
          </cell>
        </row>
        <row r="11692">
          <cell r="D11692">
            <v>0</v>
          </cell>
        </row>
        <row r="11693">
          <cell r="D11693">
            <v>0</v>
          </cell>
        </row>
        <row r="11694">
          <cell r="D11694">
            <v>0</v>
          </cell>
        </row>
        <row r="11695">
          <cell r="D11695">
            <v>0</v>
          </cell>
        </row>
        <row r="11696">
          <cell r="D11696">
            <v>0</v>
          </cell>
        </row>
        <row r="11697">
          <cell r="D11697">
            <v>0</v>
          </cell>
        </row>
        <row r="11698">
          <cell r="D11698">
            <v>0</v>
          </cell>
        </row>
        <row r="11699">
          <cell r="D11699">
            <v>0</v>
          </cell>
        </row>
        <row r="11700">
          <cell r="D11700">
            <v>0</v>
          </cell>
        </row>
        <row r="11701">
          <cell r="D11701">
            <v>0</v>
          </cell>
        </row>
        <row r="11702">
          <cell r="D11702">
            <v>0</v>
          </cell>
        </row>
        <row r="11703">
          <cell r="D11703">
            <v>0</v>
          </cell>
        </row>
        <row r="11704">
          <cell r="D11704">
            <v>0</v>
          </cell>
        </row>
        <row r="11705">
          <cell r="D11705">
            <v>0</v>
          </cell>
        </row>
        <row r="11706">
          <cell r="D11706">
            <v>0</v>
          </cell>
        </row>
        <row r="11707">
          <cell r="D11707">
            <v>0</v>
          </cell>
        </row>
        <row r="11708">
          <cell r="D11708">
            <v>0</v>
          </cell>
        </row>
        <row r="11709">
          <cell r="D11709">
            <v>0</v>
          </cell>
        </row>
        <row r="11710">
          <cell r="D11710">
            <v>0</v>
          </cell>
        </row>
        <row r="11711">
          <cell r="D11711">
            <v>0</v>
          </cell>
        </row>
        <row r="11712">
          <cell r="D11712">
            <v>0</v>
          </cell>
        </row>
        <row r="11713">
          <cell r="D11713">
            <v>0</v>
          </cell>
        </row>
        <row r="11714">
          <cell r="D11714">
            <v>0</v>
          </cell>
        </row>
        <row r="11715">
          <cell r="D11715">
            <v>0</v>
          </cell>
        </row>
        <row r="11716">
          <cell r="D11716">
            <v>0</v>
          </cell>
        </row>
        <row r="11717">
          <cell r="D11717">
            <v>0</v>
          </cell>
        </row>
        <row r="11718">
          <cell r="D11718">
            <v>0</v>
          </cell>
        </row>
        <row r="11719">
          <cell r="D11719">
            <v>0</v>
          </cell>
        </row>
        <row r="11720">
          <cell r="D11720">
            <v>0</v>
          </cell>
        </row>
        <row r="11721">
          <cell r="D11721">
            <v>0</v>
          </cell>
        </row>
        <row r="11722">
          <cell r="D11722">
            <v>0</v>
          </cell>
        </row>
        <row r="11723">
          <cell r="D11723">
            <v>0</v>
          </cell>
        </row>
        <row r="11724">
          <cell r="D11724">
            <v>0</v>
          </cell>
        </row>
        <row r="11725">
          <cell r="D11725">
            <v>0</v>
          </cell>
        </row>
        <row r="11726">
          <cell r="D11726">
            <v>0</v>
          </cell>
        </row>
        <row r="11727">
          <cell r="D11727">
            <v>0</v>
          </cell>
        </row>
        <row r="11728">
          <cell r="D11728">
            <v>0</v>
          </cell>
        </row>
        <row r="11729">
          <cell r="D11729">
            <v>0</v>
          </cell>
        </row>
        <row r="11730">
          <cell r="D11730">
            <v>0</v>
          </cell>
        </row>
        <row r="11731">
          <cell r="D11731">
            <v>0</v>
          </cell>
        </row>
        <row r="11732">
          <cell r="D11732">
            <v>0</v>
          </cell>
        </row>
        <row r="11733">
          <cell r="D11733">
            <v>0</v>
          </cell>
        </row>
        <row r="11734">
          <cell r="D11734">
            <v>0</v>
          </cell>
        </row>
        <row r="11735">
          <cell r="D11735">
            <v>0</v>
          </cell>
        </row>
        <row r="11736">
          <cell r="D11736">
            <v>0</v>
          </cell>
        </row>
        <row r="11737">
          <cell r="D11737">
            <v>0</v>
          </cell>
        </row>
        <row r="11738">
          <cell r="D11738">
            <v>0</v>
          </cell>
        </row>
        <row r="11739">
          <cell r="D11739">
            <v>0</v>
          </cell>
        </row>
        <row r="11740">
          <cell r="D11740">
            <v>0</v>
          </cell>
        </row>
        <row r="11741">
          <cell r="D11741">
            <v>0</v>
          </cell>
        </row>
        <row r="11742">
          <cell r="D11742">
            <v>0</v>
          </cell>
        </row>
        <row r="11743">
          <cell r="D11743">
            <v>0</v>
          </cell>
        </row>
        <row r="11744">
          <cell r="D11744">
            <v>0</v>
          </cell>
        </row>
        <row r="11745">
          <cell r="D11745">
            <v>0</v>
          </cell>
        </row>
        <row r="11746">
          <cell r="D11746">
            <v>0</v>
          </cell>
        </row>
        <row r="11747">
          <cell r="D11747">
            <v>0</v>
          </cell>
        </row>
        <row r="11748">
          <cell r="D11748">
            <v>0</v>
          </cell>
        </row>
        <row r="11749">
          <cell r="D11749">
            <v>0</v>
          </cell>
        </row>
        <row r="11750">
          <cell r="D11750">
            <v>0</v>
          </cell>
        </row>
        <row r="11751">
          <cell r="D11751">
            <v>0</v>
          </cell>
        </row>
        <row r="11752">
          <cell r="D11752">
            <v>0</v>
          </cell>
        </row>
        <row r="11753">
          <cell r="D11753">
            <v>0</v>
          </cell>
        </row>
        <row r="11754">
          <cell r="D11754">
            <v>0</v>
          </cell>
        </row>
        <row r="11755">
          <cell r="D11755">
            <v>0</v>
          </cell>
        </row>
        <row r="11756">
          <cell r="D11756">
            <v>0</v>
          </cell>
        </row>
        <row r="11757">
          <cell r="D11757">
            <v>0</v>
          </cell>
        </row>
        <row r="11758">
          <cell r="D11758">
            <v>0</v>
          </cell>
        </row>
        <row r="11759">
          <cell r="D11759">
            <v>0</v>
          </cell>
        </row>
        <row r="11760">
          <cell r="D11760">
            <v>0</v>
          </cell>
        </row>
        <row r="11761">
          <cell r="D11761">
            <v>0</v>
          </cell>
        </row>
        <row r="11762">
          <cell r="D11762">
            <v>0</v>
          </cell>
        </row>
        <row r="11763">
          <cell r="D11763">
            <v>0</v>
          </cell>
        </row>
        <row r="11764">
          <cell r="D11764">
            <v>0</v>
          </cell>
        </row>
        <row r="11765">
          <cell r="D11765">
            <v>0</v>
          </cell>
        </row>
        <row r="11766">
          <cell r="D11766">
            <v>0</v>
          </cell>
        </row>
        <row r="11767">
          <cell r="D11767">
            <v>0</v>
          </cell>
        </row>
        <row r="11768">
          <cell r="D11768">
            <v>0</v>
          </cell>
        </row>
        <row r="11769">
          <cell r="D11769">
            <v>0</v>
          </cell>
        </row>
        <row r="11770">
          <cell r="D11770">
            <v>0</v>
          </cell>
        </row>
        <row r="11771">
          <cell r="D11771">
            <v>0</v>
          </cell>
        </row>
        <row r="11772">
          <cell r="D11772">
            <v>0</v>
          </cell>
        </row>
        <row r="11773">
          <cell r="D11773">
            <v>0</v>
          </cell>
        </row>
        <row r="11774">
          <cell r="D11774">
            <v>0</v>
          </cell>
        </row>
        <row r="11775">
          <cell r="D11775">
            <v>0</v>
          </cell>
        </row>
        <row r="11776">
          <cell r="D11776">
            <v>0</v>
          </cell>
        </row>
        <row r="11777">
          <cell r="D11777">
            <v>0</v>
          </cell>
        </row>
        <row r="11778">
          <cell r="D11778">
            <v>0</v>
          </cell>
        </row>
        <row r="11779">
          <cell r="D11779">
            <v>0</v>
          </cell>
        </row>
        <row r="11780">
          <cell r="D11780">
            <v>0</v>
          </cell>
        </row>
        <row r="11781">
          <cell r="D11781">
            <v>0</v>
          </cell>
        </row>
        <row r="11782">
          <cell r="D11782">
            <v>0</v>
          </cell>
        </row>
        <row r="11783">
          <cell r="D11783">
            <v>0</v>
          </cell>
        </row>
        <row r="11784">
          <cell r="D11784">
            <v>0</v>
          </cell>
        </row>
        <row r="11785">
          <cell r="D11785">
            <v>0</v>
          </cell>
        </row>
        <row r="11786">
          <cell r="D11786">
            <v>0</v>
          </cell>
        </row>
        <row r="11787">
          <cell r="D11787">
            <v>0</v>
          </cell>
        </row>
        <row r="11788">
          <cell r="D11788">
            <v>0</v>
          </cell>
        </row>
        <row r="11789">
          <cell r="D11789">
            <v>0</v>
          </cell>
        </row>
        <row r="11790">
          <cell r="D11790">
            <v>0</v>
          </cell>
        </row>
        <row r="11791">
          <cell r="D11791">
            <v>0</v>
          </cell>
        </row>
        <row r="11792">
          <cell r="D11792">
            <v>0</v>
          </cell>
        </row>
        <row r="11793">
          <cell r="D11793">
            <v>0</v>
          </cell>
        </row>
        <row r="11794">
          <cell r="D11794">
            <v>0</v>
          </cell>
        </row>
        <row r="11795">
          <cell r="D11795">
            <v>0</v>
          </cell>
        </row>
        <row r="11796">
          <cell r="D11796">
            <v>0</v>
          </cell>
        </row>
        <row r="11797">
          <cell r="D11797">
            <v>0</v>
          </cell>
        </row>
        <row r="11798">
          <cell r="D11798">
            <v>0</v>
          </cell>
        </row>
        <row r="11799">
          <cell r="D11799">
            <v>0</v>
          </cell>
        </row>
        <row r="11800">
          <cell r="D11800">
            <v>0</v>
          </cell>
        </row>
        <row r="11801">
          <cell r="D11801">
            <v>0</v>
          </cell>
        </row>
        <row r="11802">
          <cell r="D11802">
            <v>0</v>
          </cell>
        </row>
        <row r="11803">
          <cell r="D11803">
            <v>0</v>
          </cell>
        </row>
        <row r="11804">
          <cell r="D11804">
            <v>0</v>
          </cell>
        </row>
        <row r="11805">
          <cell r="D11805">
            <v>0</v>
          </cell>
        </row>
        <row r="11806">
          <cell r="D11806">
            <v>0</v>
          </cell>
        </row>
        <row r="11807">
          <cell r="D11807">
            <v>0</v>
          </cell>
        </row>
        <row r="11808">
          <cell r="D11808">
            <v>0</v>
          </cell>
        </row>
        <row r="11809">
          <cell r="D11809">
            <v>0</v>
          </cell>
        </row>
        <row r="11810">
          <cell r="D11810">
            <v>0</v>
          </cell>
        </row>
        <row r="11811">
          <cell r="D11811">
            <v>0</v>
          </cell>
        </row>
        <row r="11812">
          <cell r="D11812">
            <v>0</v>
          </cell>
        </row>
        <row r="11813">
          <cell r="D11813">
            <v>0</v>
          </cell>
        </row>
        <row r="11814">
          <cell r="D11814">
            <v>0</v>
          </cell>
        </row>
        <row r="11815">
          <cell r="D11815">
            <v>0</v>
          </cell>
        </row>
        <row r="11816">
          <cell r="D11816">
            <v>0</v>
          </cell>
        </row>
        <row r="11817">
          <cell r="D11817">
            <v>0</v>
          </cell>
        </row>
        <row r="11818">
          <cell r="D11818">
            <v>0</v>
          </cell>
        </row>
        <row r="11819">
          <cell r="D11819">
            <v>0</v>
          </cell>
        </row>
      </sheetData>
      <sheetData sheetId="6" refreshError="1">
        <row r="12">
          <cell r="A12" t="str">
            <v>ABE-REV-005</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elhanorte.com.br/bacia-para-caixa-acoplada-acesso-plus-branca-celite-1309277/p?idsku=1309277&amp;gclid=CjwKCAjwscDpBRBnEiwAnQ0HQCfWlOvSeM4S9rSoTrWR5Mys-M-Iox1NO46YFJM15jfpP4Tn_9xhFhoC0m0QAvD_BwE" TargetMode="External"/><Relationship Id="rId13" Type="http://schemas.openxmlformats.org/officeDocument/2006/relationships/hyperlink" Target="https://www.eletromaisbebedouros.com.br/bebedouro-industrial/bebedouro-industrial-100-litros-para-galao-belfrio-" TargetMode="External"/><Relationship Id="rId3" Type="http://schemas.openxmlformats.org/officeDocument/2006/relationships/hyperlink" Target="https://www.zikoshop.com.br/loja/produto.php?loja=560520&amp;IdProd=2397" TargetMode="External"/><Relationship Id="rId7" Type="http://schemas.openxmlformats.org/officeDocument/2006/relationships/hyperlink" Target="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 TargetMode="External"/><Relationship Id="rId12" Type="http://schemas.openxmlformats.org/officeDocument/2006/relationships/hyperlink" Target="https://www.lojadobebedouro.com.br/bebedouro-industrial-100-litros-knox-bebedouros" TargetMode="External"/><Relationship Id="rId2" Type="http://schemas.openxmlformats.org/officeDocument/2006/relationships/hyperlink" Target="https://www.lojashidromar.com.br/incendio/botoeira-liga-e-desliga-bomba-de-incendio-rm-1847.html" TargetMode="External"/><Relationship Id="rId1" Type="http://schemas.openxmlformats.org/officeDocument/2006/relationships/hyperlink" Target="https://www.acasasaopaulo.com.br/bomba-de-incendio-schneider-bpi-22-f-21-2-75cv-trifasico/p" TargetMode="External"/><Relationship Id="rId6" Type="http://schemas.openxmlformats.org/officeDocument/2006/relationships/hyperlink" Target="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 TargetMode="External"/><Relationship Id="rId11" Type="http://schemas.openxmlformats.org/officeDocument/2006/relationships/hyperlink" Target="https://www.cec.com.br/material-de-construcao/loucas/banheiro/bacia/caixa-acoplada/caixa-acoplada-ecoflush-3/6-litros-like-branca?produto=1289764" TargetMode="External"/><Relationship Id="rId5" Type="http://schemas.openxmlformats.org/officeDocument/2006/relationships/hyperlink" Target="https://www.shoptelbras.com.br/deteccao-e-alarme-de-incendio/enderecavel/centrais-de-incendio/cie-1125-central-de-alarme-de-incendio-enderecavel?parceiro=4758" TargetMode="External"/><Relationship Id="rId15" Type="http://schemas.openxmlformats.org/officeDocument/2006/relationships/printerSettings" Target="../printerSettings/printerSettings5.bin"/><Relationship Id="rId10" Type="http://schemas.openxmlformats.org/officeDocument/2006/relationships/hyperlink" Target="https://www.magazineluiza.com.br/caixa-acoplada-ecoflush-3-6-litros-like-branca-celite/p/kkkafak893/cj/acva/" TargetMode="External"/><Relationship Id="rId4" Type="http://schemas.openxmlformats.org/officeDocument/2006/relationships/hyperlink" Target="https://www.eficaxseg.com.br/loja/produto.php?loja=492923&amp;IdProd=2698" TargetMode="External"/><Relationship Id="rId9" Type="http://schemas.openxmlformats.org/officeDocument/2006/relationships/hyperlink" Target="https://www.telhanorte.com.br/caixa-acoplada-para-bacia-36-litros-ecoflush-city-branca-celite-1182196/p" TargetMode="External"/><Relationship Id="rId14" Type="http://schemas.openxmlformats.org/officeDocument/2006/relationships/hyperlink" Target="https://www.americanas.com.br/produto/82270124/bebedouro-industrial-de-coluna-aco-inox-100-litros-belfrio?pfm_carac=belfrio&amp;pfm_index=2&amp;pfm_page=search&amp;pfm_pos=grid&amp;pfm_type=search_page%20&amp;sellerId&amp;sellerid&amp;voltagem=220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XFD3960"/>
  <sheetViews>
    <sheetView showGridLines="0" tabSelected="1" view="pageBreakPreview" zoomScale="55" zoomScaleNormal="55" zoomScaleSheetLayoutView="55" zoomScalePageLayoutView="70" workbookViewId="0">
      <selection activeCell="P100" sqref="P100"/>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8"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57" customWidth="1"/>
    <col min="16" max="16" width="30.140625" style="129" customWidth="1"/>
    <col min="17" max="18" width="30.140625" style="15" customWidth="1"/>
    <col min="19" max="19" width="38.42578125" style="15" customWidth="1"/>
    <col min="20" max="20" width="21" style="15" customWidth="1"/>
    <col min="21" max="21" width="23.7109375" style="15" bestFit="1" customWidth="1"/>
    <col min="22" max="16384" width="9.140625" style="15"/>
  </cols>
  <sheetData>
    <row r="1" spans="1:21" s="4" customFormat="1" ht="29.25" customHeight="1" thickBot="1">
      <c r="A1" s="293" t="s">
        <v>17120</v>
      </c>
      <c r="B1" s="293"/>
      <c r="C1" s="293"/>
      <c r="D1" s="293"/>
      <c r="E1" s="293"/>
      <c r="F1" s="293"/>
      <c r="G1" s="293"/>
      <c r="H1" s="293"/>
      <c r="I1" s="293"/>
      <c r="J1" s="293"/>
      <c r="K1" s="293"/>
      <c r="L1" s="293"/>
      <c r="M1" s="293"/>
      <c r="N1" s="293"/>
      <c r="O1" s="168" t="s">
        <v>8</v>
      </c>
      <c r="P1" s="138" t="s">
        <v>23286</v>
      </c>
      <c r="Q1" s="112"/>
      <c r="R1" s="112"/>
    </row>
    <row r="2" spans="1:21" s="4" customFormat="1" ht="16.5" thickTop="1">
      <c r="A2" s="288" t="s">
        <v>7</v>
      </c>
      <c r="B2" s="288"/>
      <c r="C2" s="288"/>
      <c r="D2" s="8"/>
      <c r="E2" s="290" t="s">
        <v>6</v>
      </c>
      <c r="F2" s="280"/>
      <c r="G2" s="280"/>
      <c r="H2" s="22"/>
      <c r="I2" s="22"/>
      <c r="J2" s="61"/>
      <c r="K2" s="280" t="s">
        <v>5</v>
      </c>
      <c r="L2" s="280"/>
      <c r="M2" s="280"/>
      <c r="N2" s="280"/>
      <c r="O2" s="280"/>
      <c r="P2" s="139"/>
      <c r="Q2" s="21"/>
      <c r="R2" s="21"/>
    </row>
    <row r="3" spans="1:21" s="4" customFormat="1" ht="15.75" customHeight="1">
      <c r="A3" s="259" t="s">
        <v>17121</v>
      </c>
      <c r="B3" s="259"/>
      <c r="C3" s="259"/>
      <c r="D3" s="259"/>
      <c r="E3" s="289"/>
      <c r="F3" s="286"/>
      <c r="G3" s="286"/>
      <c r="H3" s="9"/>
      <c r="I3" s="9"/>
      <c r="J3" s="50"/>
      <c r="K3" s="286"/>
      <c r="L3" s="286"/>
      <c r="M3" s="286"/>
      <c r="N3" s="286"/>
      <c r="O3" s="286"/>
      <c r="P3" s="140"/>
      <c r="Q3" s="21"/>
      <c r="R3" s="21"/>
    </row>
    <row r="4" spans="1:21" s="4" customFormat="1">
      <c r="A4" s="259"/>
      <c r="B4" s="259"/>
      <c r="C4" s="259"/>
      <c r="D4" s="259"/>
      <c r="E4" s="289"/>
      <c r="F4" s="286"/>
      <c r="G4" s="286"/>
      <c r="H4" s="9"/>
      <c r="I4" s="9"/>
      <c r="J4" s="50"/>
      <c r="K4" s="286"/>
      <c r="L4" s="286"/>
      <c r="M4" s="286"/>
      <c r="N4" s="286"/>
      <c r="O4" s="286"/>
      <c r="P4" s="140"/>
      <c r="Q4" s="21"/>
      <c r="R4" s="21"/>
    </row>
    <row r="5" spans="1:21" s="4" customFormat="1" ht="13.15" customHeight="1">
      <c r="A5" s="260"/>
      <c r="B5" s="260"/>
      <c r="C5" s="260"/>
      <c r="D5" s="260"/>
      <c r="E5" s="23"/>
      <c r="F5" s="9"/>
      <c r="G5" s="9"/>
      <c r="H5" s="9"/>
      <c r="I5" s="9"/>
      <c r="J5" s="50"/>
      <c r="K5" s="48"/>
      <c r="L5" s="48"/>
      <c r="M5" s="48"/>
      <c r="N5" s="49"/>
      <c r="O5" s="156"/>
      <c r="P5" s="140"/>
      <c r="Q5" s="21"/>
      <c r="R5" s="21"/>
    </row>
    <row r="6" spans="1:21" s="4" customFormat="1" ht="15.75" customHeight="1">
      <c r="A6" s="281" t="s">
        <v>11</v>
      </c>
      <c r="B6" s="282"/>
      <c r="C6" s="284">
        <v>43767</v>
      </c>
      <c r="D6" s="284"/>
      <c r="E6" s="48"/>
      <c r="F6" s="18"/>
      <c r="G6" s="18"/>
      <c r="H6" s="18"/>
      <c r="I6" s="18"/>
      <c r="J6" s="18"/>
      <c r="K6" s="264" t="s">
        <v>23283</v>
      </c>
      <c r="L6" s="265"/>
      <c r="M6" s="265"/>
      <c r="N6" s="265"/>
      <c r="O6" s="265"/>
      <c r="P6" s="265"/>
      <c r="Q6" s="119"/>
      <c r="R6" s="119"/>
    </row>
    <row r="7" spans="1:21" s="4" customFormat="1" ht="16.149999999999999" customHeight="1">
      <c r="A7" s="281" t="s">
        <v>6229</v>
      </c>
      <c r="B7" s="282"/>
      <c r="C7" s="285">
        <v>0.26519999999999999</v>
      </c>
      <c r="D7" s="285"/>
      <c r="E7" s="48"/>
      <c r="F7" s="18"/>
      <c r="G7" s="18"/>
      <c r="H7" s="18"/>
      <c r="I7" s="18"/>
      <c r="J7" s="18"/>
      <c r="K7" s="264" t="s">
        <v>23284</v>
      </c>
      <c r="L7" s="265"/>
      <c r="M7" s="265"/>
      <c r="N7" s="265"/>
      <c r="O7" s="265"/>
      <c r="P7" s="265"/>
      <c r="Q7" s="119"/>
      <c r="R7" s="119"/>
    </row>
    <row r="8" spans="1:21" s="4" customFormat="1" ht="16.5" customHeight="1" thickBot="1">
      <c r="A8" s="57"/>
      <c r="B8" s="57"/>
      <c r="C8" s="58"/>
      <c r="D8" s="58"/>
      <c r="E8" s="59"/>
      <c r="F8" s="58"/>
      <c r="G8" s="58"/>
      <c r="H8" s="58"/>
      <c r="I8" s="58"/>
      <c r="J8" s="60"/>
      <c r="K8" s="262"/>
      <c r="L8" s="263"/>
      <c r="M8" s="263"/>
      <c r="N8" s="263"/>
      <c r="O8" s="263"/>
      <c r="P8" s="263"/>
      <c r="Q8" s="120"/>
      <c r="R8" s="120"/>
    </row>
    <row r="9" spans="1:21" s="4" customFormat="1" ht="30" customHeight="1" thickBot="1">
      <c r="A9" s="283" t="s">
        <v>17122</v>
      </c>
      <c r="B9" s="283"/>
      <c r="C9" s="283"/>
      <c r="D9" s="283"/>
      <c r="E9" s="283"/>
      <c r="F9" s="283"/>
      <c r="G9" s="283"/>
      <c r="H9" s="283"/>
      <c r="I9" s="283"/>
      <c r="J9" s="283"/>
      <c r="K9" s="283"/>
      <c r="L9" s="283"/>
      <c r="M9" s="283"/>
      <c r="N9" s="283"/>
      <c r="O9" s="283"/>
      <c r="P9" s="283"/>
      <c r="Q9" s="121"/>
      <c r="R9" s="121"/>
    </row>
    <row r="10" spans="1:21" s="4" customFormat="1" ht="30" customHeight="1">
      <c r="A10" s="84"/>
      <c r="B10" s="287" t="s">
        <v>9</v>
      </c>
      <c r="C10" s="287"/>
      <c r="D10" s="287"/>
      <c r="E10" s="287"/>
      <c r="F10" s="287"/>
      <c r="G10" s="287"/>
      <c r="H10" s="287"/>
      <c r="I10" s="287"/>
      <c r="J10" s="287"/>
      <c r="K10" s="287"/>
      <c r="L10" s="287"/>
      <c r="M10" s="287"/>
      <c r="N10" s="287"/>
      <c r="O10" s="287"/>
      <c r="P10" s="141"/>
      <c r="Q10" s="122"/>
      <c r="R10" s="122"/>
    </row>
    <row r="11" spans="1:21" s="4" customFormat="1" ht="15" customHeight="1">
      <c r="A11" s="62"/>
      <c r="B11" s="62"/>
      <c r="C11" s="62"/>
      <c r="D11" s="63"/>
      <c r="E11" s="62"/>
      <c r="F11" s="62"/>
      <c r="G11" s="62"/>
      <c r="H11" s="62"/>
      <c r="I11" s="62"/>
      <c r="J11" s="62"/>
      <c r="K11" s="62"/>
      <c r="L11" s="62"/>
      <c r="M11" s="62"/>
      <c r="N11" s="62"/>
      <c r="O11" s="169"/>
      <c r="P11" s="142"/>
      <c r="Q11" s="21"/>
      <c r="R11" s="21"/>
    </row>
    <row r="12" spans="1:21" s="4" customFormat="1" ht="30" customHeight="1">
      <c r="A12" s="69" t="s">
        <v>4</v>
      </c>
      <c r="B12" s="265" t="s">
        <v>3</v>
      </c>
      <c r="C12" s="265"/>
      <c r="D12" s="265"/>
      <c r="E12" s="265"/>
      <c r="F12" s="265"/>
      <c r="G12" s="265"/>
      <c r="H12" s="53" t="s">
        <v>4</v>
      </c>
      <c r="I12" s="53" t="s">
        <v>12</v>
      </c>
      <c r="J12" s="53" t="s">
        <v>0</v>
      </c>
      <c r="K12" s="53" t="s">
        <v>2</v>
      </c>
      <c r="L12" s="70" t="s">
        <v>39</v>
      </c>
      <c r="M12" s="53" t="s">
        <v>16086</v>
      </c>
      <c r="N12" s="53" t="s">
        <v>16087</v>
      </c>
      <c r="O12" s="143" t="s">
        <v>1</v>
      </c>
      <c r="P12" s="143" t="s">
        <v>6231</v>
      </c>
      <c r="Q12" s="112"/>
      <c r="R12" s="112"/>
    </row>
    <row r="13" spans="1:21" ht="30" customHeight="1">
      <c r="A13" s="78" t="s">
        <v>33</v>
      </c>
      <c r="B13" s="266" t="s">
        <v>16280</v>
      </c>
      <c r="C13" s="266"/>
      <c r="D13" s="266"/>
      <c r="E13" s="266"/>
      <c r="F13" s="266"/>
      <c r="G13" s="266"/>
      <c r="H13" s="78"/>
      <c r="I13" s="78"/>
      <c r="J13" s="78"/>
      <c r="K13" s="78"/>
      <c r="L13" s="79"/>
      <c r="M13" s="78"/>
      <c r="N13" s="78"/>
      <c r="O13" s="144"/>
      <c r="P13" s="144"/>
      <c r="Q13" s="124"/>
      <c r="R13" s="124"/>
      <c r="S13" s="4"/>
      <c r="T13" s="117"/>
      <c r="U13" s="4"/>
    </row>
    <row r="14" spans="1:21" s="4" customFormat="1" ht="15" customHeight="1">
      <c r="A14" s="64"/>
      <c r="B14" s="65"/>
      <c r="C14" s="65"/>
      <c r="D14" s="66"/>
      <c r="E14" s="65"/>
      <c r="F14" s="65"/>
      <c r="G14" s="65"/>
      <c r="H14" s="66"/>
      <c r="I14" s="66"/>
      <c r="J14" s="66"/>
      <c r="K14" s="67"/>
      <c r="L14" s="67"/>
      <c r="M14" s="68"/>
      <c r="N14" s="68"/>
      <c r="O14" s="68"/>
      <c r="P14" s="145"/>
      <c r="Q14" s="123"/>
      <c r="R14" s="123"/>
    </row>
    <row r="15" spans="1:21" s="16" customFormat="1" ht="30" customHeight="1">
      <c r="A15" s="11" t="s">
        <v>33</v>
      </c>
      <c r="B15" s="261" t="str">
        <f>IF(I15="SINAPI",VLOOKUP('TEREZINHA HARDY'!H15,SINAPI,2,),VLOOKUP('TEREZINHA HARDY'!H15,SETOP,3,))</f>
        <v>PLACA DE OBRA (PARA CONSTRUCAO CIVIL) EM CHAPA GALVANIZADA *N. 22*, ADESIVADA, DE *2,0 X 1,125* M</v>
      </c>
      <c r="C15" s="261"/>
      <c r="D15" s="261"/>
      <c r="E15" s="261"/>
      <c r="F15" s="261"/>
      <c r="G15" s="261"/>
      <c r="H15" s="12">
        <v>4813</v>
      </c>
      <c r="I15" s="12" t="s">
        <v>16083</v>
      </c>
      <c r="J15" s="12" t="str">
        <f>IF(I15="SINAPI",VLOOKUP('TEREZINHA HARDY'!H15,SINAPI,3,),VLOOKUP('TEREZINHA HARDY'!H15,SETOP,4,))</f>
        <v xml:space="preserve">M2    </v>
      </c>
      <c r="K15" s="13">
        <v>4</v>
      </c>
      <c r="L15" s="13" t="s">
        <v>37</v>
      </c>
      <c r="M15" s="14">
        <f>ROUND(IF(I15="SINAPI",VLOOKUP('TEREZINHA HARDY'!H15,SINAPI,4,),VLOOKUP('TEREZINHA HARDY'!H15,SETOP,5,)),2)</f>
        <v>235</v>
      </c>
      <c r="N15" s="14">
        <f t="shared" ref="N15" si="0">ROUND(M15*(1+$C$7),2)</f>
        <v>297.32</v>
      </c>
      <c r="O15" s="14">
        <f t="shared" ref="O15" si="1">K15*M15</f>
        <v>940</v>
      </c>
      <c r="P15" s="14">
        <f>N15*K15</f>
        <v>1189.28</v>
      </c>
      <c r="Q15" s="124"/>
      <c r="R15" s="124"/>
      <c r="S15" s="4"/>
      <c r="T15" s="117"/>
    </row>
    <row r="16" spans="1:21" ht="30" customHeight="1">
      <c r="A16" s="252" t="str">
        <f>"SUBTOTAL - "&amp;$B$10</f>
        <v>SUBTOTAL - ADMINISTRAÇÃO LOCAL E INSTALAÇÃO DA OBRA</v>
      </c>
      <c r="B16" s="253"/>
      <c r="C16" s="253"/>
      <c r="D16" s="253"/>
      <c r="E16" s="253"/>
      <c r="F16" s="253"/>
      <c r="G16" s="253"/>
      <c r="H16" s="253"/>
      <c r="I16" s="253"/>
      <c r="J16" s="253"/>
      <c r="K16" s="253"/>
      <c r="L16" s="253"/>
      <c r="M16" s="253"/>
      <c r="N16" s="253"/>
      <c r="O16" s="135">
        <f>SUM(O15:O15)</f>
        <v>940</v>
      </c>
      <c r="P16" s="136">
        <f>SUM(P15:P15)</f>
        <v>1189.28</v>
      </c>
      <c r="Q16" s="124"/>
      <c r="R16" s="124"/>
      <c r="S16" s="4"/>
      <c r="T16" s="117"/>
      <c r="U16" s="4"/>
    </row>
    <row r="17" spans="1:21" ht="15" customHeight="1">
      <c r="A17" s="69"/>
      <c r="B17" s="71"/>
      <c r="C17" s="71"/>
      <c r="D17" s="63"/>
      <c r="E17" s="71"/>
      <c r="F17" s="71"/>
      <c r="G17" s="71"/>
      <c r="H17" s="63"/>
      <c r="I17" s="63"/>
      <c r="J17" s="63"/>
      <c r="K17" s="72"/>
      <c r="L17" s="72"/>
      <c r="M17" s="73"/>
      <c r="N17" s="73"/>
      <c r="O17" s="73"/>
      <c r="P17" s="146"/>
      <c r="Q17" s="124"/>
      <c r="R17" s="124"/>
      <c r="S17" s="4"/>
      <c r="T17" s="117"/>
      <c r="U17" s="4"/>
    </row>
    <row r="18" spans="1:21" ht="30" customHeight="1">
      <c r="A18" s="54"/>
      <c r="B18" s="294" t="s">
        <v>16275</v>
      </c>
      <c r="C18" s="294"/>
      <c r="D18" s="294"/>
      <c r="E18" s="294"/>
      <c r="F18" s="294"/>
      <c r="G18" s="294"/>
      <c r="H18" s="294"/>
      <c r="I18" s="294"/>
      <c r="J18" s="294"/>
      <c r="K18" s="294"/>
      <c r="L18" s="294"/>
      <c r="M18" s="294"/>
      <c r="N18" s="294"/>
      <c r="O18" s="294"/>
      <c r="P18" s="147"/>
      <c r="Q18" s="124"/>
      <c r="R18" s="124"/>
      <c r="S18" s="4"/>
      <c r="T18" s="117"/>
      <c r="U18" s="4"/>
    </row>
    <row r="19" spans="1:21" ht="15" customHeight="1">
      <c r="A19" s="69"/>
      <c r="B19" s="265"/>
      <c r="C19" s="265"/>
      <c r="D19" s="265"/>
      <c r="E19" s="265"/>
      <c r="F19" s="265"/>
      <c r="G19" s="265"/>
      <c r="H19" s="53"/>
      <c r="I19" s="53"/>
      <c r="J19" s="53"/>
      <c r="K19" s="53"/>
      <c r="L19" s="53"/>
      <c r="M19" s="53"/>
      <c r="N19" s="53"/>
      <c r="O19" s="143"/>
      <c r="P19" s="143"/>
      <c r="Q19" s="124"/>
      <c r="R19" s="124"/>
      <c r="S19" s="4"/>
      <c r="T19" s="117"/>
      <c r="U19" s="4"/>
    </row>
    <row r="20" spans="1:21" ht="30" customHeight="1">
      <c r="A20" s="69" t="s">
        <v>4</v>
      </c>
      <c r="B20" s="265" t="s">
        <v>3</v>
      </c>
      <c r="C20" s="265"/>
      <c r="D20" s="265"/>
      <c r="E20" s="265"/>
      <c r="F20" s="265"/>
      <c r="G20" s="265"/>
      <c r="H20" s="53" t="s">
        <v>4</v>
      </c>
      <c r="I20" s="53" t="s">
        <v>12</v>
      </c>
      <c r="J20" s="53" t="s">
        <v>0</v>
      </c>
      <c r="K20" s="53" t="s">
        <v>2</v>
      </c>
      <c r="L20" s="53"/>
      <c r="M20" s="53" t="s">
        <v>16086</v>
      </c>
      <c r="N20" s="53" t="s">
        <v>16087</v>
      </c>
      <c r="O20" s="143" t="s">
        <v>1</v>
      </c>
      <c r="P20" s="143" t="s">
        <v>6230</v>
      </c>
      <c r="Q20" s="124"/>
      <c r="R20" s="124"/>
      <c r="S20" s="4"/>
      <c r="T20" s="117"/>
      <c r="U20" s="4"/>
    </row>
    <row r="21" spans="1:21" ht="15" customHeight="1">
      <c r="A21" s="74"/>
      <c r="B21" s="75"/>
      <c r="C21" s="75"/>
      <c r="D21" s="53"/>
      <c r="E21" s="75"/>
      <c r="F21" s="75"/>
      <c r="G21" s="75"/>
      <c r="H21" s="75"/>
      <c r="I21" s="75"/>
      <c r="J21" s="63"/>
      <c r="K21" s="76"/>
      <c r="L21" s="76"/>
      <c r="M21" s="77"/>
      <c r="N21" s="77"/>
      <c r="O21" s="170"/>
      <c r="P21" s="148"/>
      <c r="Q21" s="124"/>
      <c r="R21" s="124"/>
      <c r="S21" s="4"/>
      <c r="T21" s="117"/>
      <c r="U21" s="4"/>
    </row>
    <row r="22" spans="1:21" s="16" customFormat="1" ht="30" customHeight="1">
      <c r="A22" s="78">
        <v>1</v>
      </c>
      <c r="B22" s="266" t="s">
        <v>16277</v>
      </c>
      <c r="C22" s="266"/>
      <c r="D22" s="266"/>
      <c r="E22" s="266"/>
      <c r="F22" s="266"/>
      <c r="G22" s="266"/>
      <c r="H22" s="78"/>
      <c r="I22" s="78"/>
      <c r="J22" s="78"/>
      <c r="K22" s="78"/>
      <c r="L22" s="79"/>
      <c r="M22" s="78"/>
      <c r="N22" s="78"/>
      <c r="O22" s="144"/>
      <c r="P22" s="144"/>
      <c r="Q22" s="124"/>
      <c r="R22" s="124"/>
      <c r="S22" s="4"/>
      <c r="T22" s="117"/>
      <c r="U22" s="4"/>
    </row>
    <row r="23" spans="1:21" s="16" customFormat="1" ht="30" customHeight="1">
      <c r="A23" s="11" t="s">
        <v>10</v>
      </c>
      <c r="B23" s="261" t="str">
        <f>IF(I23="SINAPI",VLOOKUP('TEREZINHA HARDY'!H23,SINAPI,2,),VLOOKUP('TEREZINHA HARDY'!H23,SETOP,3,))</f>
        <v>REATERRO MANUAL DE VALAS COM COMPACTAÇÃO MECANIZADA. AF_04/2016</v>
      </c>
      <c r="C23" s="261"/>
      <c r="D23" s="261"/>
      <c r="E23" s="261"/>
      <c r="F23" s="261"/>
      <c r="G23" s="261"/>
      <c r="H23" s="12">
        <v>93382</v>
      </c>
      <c r="I23" s="12" t="s">
        <v>16083</v>
      </c>
      <c r="J23" s="12" t="str">
        <f>IF(I23="SINAPI",VLOOKUP('TEREZINHA HARDY'!H23,SINAPI,3,),VLOOKUP('TEREZINHA HARDY'!H23,SETOP,4,))</f>
        <v>M3</v>
      </c>
      <c r="K23" s="13">
        <v>6.4</v>
      </c>
      <c r="L23" s="13" t="s">
        <v>38</v>
      </c>
      <c r="M23" s="14">
        <f>ROUND(IF(I23="SINAPI",VLOOKUP('TEREZINHA HARDY'!H23,SINAPI,4,),VLOOKUP('TEREZINHA HARDY'!H23,SETOP,5,)),2)</f>
        <v>21.06</v>
      </c>
      <c r="N23" s="14">
        <f>ROUND(M23*(1+$C$7),2)</f>
        <v>26.65</v>
      </c>
      <c r="O23" s="14">
        <f>K23*M23</f>
        <v>134.78399999999999</v>
      </c>
      <c r="P23" s="14">
        <f t="shared" ref="P23:P24" si="2">N23*K23</f>
        <v>170.56</v>
      </c>
      <c r="Q23" s="124"/>
      <c r="R23" s="124"/>
      <c r="S23" s="4"/>
      <c r="T23" s="117"/>
    </row>
    <row r="24" spans="1:21" s="16" customFormat="1" ht="30" customHeight="1">
      <c r="A24" s="11" t="s">
        <v>17375</v>
      </c>
      <c r="B24" s="261" t="str">
        <f>IF(I24="SINAPI",VLOOKUP('TEREZINHA HARDY'!H24,SINAPI,2,),VLOOKUP('TEREZINHA HARDY'!H24,SETOP,3,))</f>
        <v>ESCAVAÇÃO MANUAL DE VALA COM PROFUNDIDADE MENOR OU IGUAL A 1,30 M. AF_03/2016</v>
      </c>
      <c r="C24" s="261"/>
      <c r="D24" s="261"/>
      <c r="E24" s="261"/>
      <c r="F24" s="261"/>
      <c r="G24" s="261"/>
      <c r="H24" s="12">
        <v>93358</v>
      </c>
      <c r="I24" s="12" t="s">
        <v>16083</v>
      </c>
      <c r="J24" s="12" t="str">
        <f>IF(I24="SINAPI",VLOOKUP('TEREZINHA HARDY'!H24,SINAPI,3,),VLOOKUP('TEREZINHA HARDY'!H24,SETOP,4,))</f>
        <v>M3</v>
      </c>
      <c r="K24" s="13">
        <f>10.4+5.5</f>
        <v>15.9</v>
      </c>
      <c r="L24" s="13" t="s">
        <v>38</v>
      </c>
      <c r="M24" s="14">
        <f>ROUND(IF(I24="SINAPI",VLOOKUP('TEREZINHA HARDY'!H24,SINAPI,4,),VLOOKUP('TEREZINHA HARDY'!H24,SETOP,5,)),2)</f>
        <v>52.93</v>
      </c>
      <c r="N24" s="14">
        <f>ROUND(M24*(1+$C$7),2)</f>
        <v>66.97</v>
      </c>
      <c r="O24" s="14">
        <f>K24*M24</f>
        <v>841.58699999999999</v>
      </c>
      <c r="P24" s="14">
        <f t="shared" si="2"/>
        <v>1064.8230000000001</v>
      </c>
      <c r="Q24" s="124"/>
      <c r="R24" s="124"/>
      <c r="S24" s="4"/>
      <c r="T24" s="117"/>
    </row>
    <row r="25" spans="1:21" s="16" customFormat="1" ht="30" customHeight="1">
      <c r="A25" s="11" t="s">
        <v>17376</v>
      </c>
      <c r="B25" s="261" t="str">
        <f>IF(I25="SINAPI",VLOOKUP('TEREZINHA HARDY'!H25,SINAPI,2,),VLOOKUP('TEREZINHA HARDY'!H25,SETOP,3,))</f>
        <v>CARGA, TRANSPORTE E DESCARGA DE MATERIAL DE 1ª CATEGORIA, COM CAMINHÃO.DISTÂNCIA MÉDIA DE TRANSPORTE DE 2.501 A 3.000  M</v>
      </c>
      <c r="C25" s="261"/>
      <c r="D25" s="261"/>
      <c r="E25" s="261"/>
      <c r="F25" s="261"/>
      <c r="G25" s="261"/>
      <c r="H25" s="12" t="s">
        <v>14539</v>
      </c>
      <c r="I25" s="12" t="s">
        <v>6222</v>
      </c>
      <c r="J25" s="12" t="str">
        <f>IF(I25="SINAPI",VLOOKUP('TEREZINHA HARDY'!H25,SINAPI,3,),VLOOKUP('TEREZINHA HARDY'!H25,SETOP,4,))</f>
        <v>M3</v>
      </c>
      <c r="K25" s="13">
        <f>3.98+4.82</f>
        <v>8.8000000000000007</v>
      </c>
      <c r="L25" s="13" t="s">
        <v>38</v>
      </c>
      <c r="M25" s="14">
        <f>ROUND(IF(I25="SINAPI",VLOOKUP('TEREZINHA HARDY'!H25,SINAPI,4,),VLOOKUP('TEREZINHA HARDY'!H25,SETOP,5,)),2)</f>
        <v>8.2100000000000009</v>
      </c>
      <c r="N25" s="14">
        <f>ROUND(M25*(1+$C$7),2)</f>
        <v>10.39</v>
      </c>
      <c r="O25" s="14">
        <f>K25*M25</f>
        <v>72.248000000000019</v>
      </c>
      <c r="P25" s="14">
        <f t="shared" ref="P25" si="3">N25*K25</f>
        <v>91.432000000000016</v>
      </c>
      <c r="Q25" s="124"/>
      <c r="R25" s="124"/>
      <c r="S25" s="4"/>
      <c r="T25" s="117"/>
    </row>
    <row r="26" spans="1:21" s="16" customFormat="1" ht="30" customHeight="1">
      <c r="A26" s="11" t="s">
        <v>17377</v>
      </c>
      <c r="B26" s="261" t="str">
        <f>IF(I26="SINAPI",VLOOKUP('TEREZINHA HARDY'!H26,SINAPI,2,),VLOOKUP('TEREZINHA HARDY'!H26,SETOP,3,))</f>
        <v xml:space="preserve">LASTRO DE CONCRETO MAGRO, INCLUSIVE TRANSPORTE, LANÇAMENTO E ADENSAMENTO </v>
      </c>
      <c r="C26" s="261"/>
      <c r="D26" s="261"/>
      <c r="E26" s="261"/>
      <c r="F26" s="261"/>
      <c r="G26" s="261"/>
      <c r="H26" s="12" t="s">
        <v>10507</v>
      </c>
      <c r="I26" s="12" t="s">
        <v>6222</v>
      </c>
      <c r="J26" s="12" t="str">
        <f>IF(I26="SINAPI",VLOOKUP('TEREZINHA HARDY'!H26,SINAPI,3,),VLOOKUP('TEREZINHA HARDY'!H26,SETOP,4,))</f>
        <v>M3</v>
      </c>
      <c r="K26" s="13">
        <f>0.4+1.2*1.2*0.05</f>
        <v>0.47200000000000003</v>
      </c>
      <c r="L26" s="13" t="s">
        <v>38</v>
      </c>
      <c r="M26" s="14">
        <f>ROUND(IF(I26="SINAPI",VLOOKUP('TEREZINHA HARDY'!H26,SINAPI,4,),VLOOKUP('TEREZINHA HARDY'!H26,SETOP,5,)),2)</f>
        <v>323.26</v>
      </c>
      <c r="N26" s="14">
        <f>ROUND(M26*(1+$C$7),2)</f>
        <v>408.99</v>
      </c>
      <c r="O26" s="14">
        <f>K26*M26</f>
        <v>152.57872</v>
      </c>
      <c r="P26" s="14">
        <f t="shared" ref="P26" si="4">N26*K26</f>
        <v>193.04328000000001</v>
      </c>
      <c r="Q26" s="124"/>
      <c r="R26" s="124"/>
      <c r="S26" s="4"/>
      <c r="T26" s="117"/>
    </row>
    <row r="27" spans="1:21" s="16" customFormat="1" ht="30" customHeight="1">
      <c r="A27" s="295" t="str">
        <f>"SUBTOTAL "&amp;$B$22</f>
        <v>SUBTOTAL MOVIMENTO DE TERRA E PREPARO DO TERRENO PARA FUNDAÇÕES</v>
      </c>
      <c r="B27" s="296"/>
      <c r="C27" s="296"/>
      <c r="D27" s="296"/>
      <c r="E27" s="296"/>
      <c r="F27" s="296"/>
      <c r="G27" s="296"/>
      <c r="H27" s="296"/>
      <c r="I27" s="296"/>
      <c r="J27" s="296"/>
      <c r="K27" s="296"/>
      <c r="L27" s="296"/>
      <c r="M27" s="296"/>
      <c r="N27" s="296"/>
      <c r="O27" s="149">
        <f>SUM(O23:O26)</f>
        <v>1201.1977199999999</v>
      </c>
      <c r="P27" s="149">
        <f>SUM(P23:P26)</f>
        <v>1519.8582800000001</v>
      </c>
      <c r="Q27" s="124"/>
      <c r="R27" s="124"/>
      <c r="S27" s="4"/>
      <c r="T27" s="117"/>
      <c r="U27" s="4"/>
    </row>
    <row r="28" spans="1:21" s="1" customFormat="1" ht="15" customHeight="1">
      <c r="A28" s="273"/>
      <c r="B28" s="273"/>
      <c r="C28" s="273"/>
      <c r="D28" s="273"/>
      <c r="E28" s="273"/>
      <c r="F28" s="273"/>
      <c r="G28" s="273"/>
      <c r="H28" s="273"/>
      <c r="I28" s="273"/>
      <c r="J28" s="273"/>
      <c r="K28" s="273"/>
      <c r="L28" s="273"/>
      <c r="M28" s="273"/>
      <c r="N28" s="273"/>
      <c r="O28" s="273"/>
      <c r="P28" s="157"/>
      <c r="Q28" s="220"/>
      <c r="R28" s="220"/>
      <c r="S28" s="4"/>
      <c r="T28" s="117"/>
    </row>
    <row r="29" spans="1:21" s="16" customFormat="1" ht="30" customHeight="1">
      <c r="A29" s="78">
        <v>2</v>
      </c>
      <c r="B29" s="266" t="s">
        <v>16203</v>
      </c>
      <c r="C29" s="266"/>
      <c r="D29" s="266"/>
      <c r="E29" s="266"/>
      <c r="F29" s="266"/>
      <c r="G29" s="266"/>
      <c r="H29" s="78"/>
      <c r="I29" s="78"/>
      <c r="J29" s="78"/>
      <c r="K29" s="78"/>
      <c r="L29" s="79"/>
      <c r="M29" s="78"/>
      <c r="N29" s="78"/>
      <c r="O29" s="144"/>
      <c r="P29" s="144"/>
      <c r="Q29" s="124"/>
      <c r="R29" s="124"/>
      <c r="S29" s="4"/>
      <c r="T29" s="117"/>
      <c r="U29" s="4"/>
    </row>
    <row r="30" spans="1:21" s="16" customFormat="1" ht="30" customHeight="1">
      <c r="A30" s="82" t="s">
        <v>16202</v>
      </c>
      <c r="B30" s="292" t="s">
        <v>16272</v>
      </c>
      <c r="C30" s="292"/>
      <c r="D30" s="292"/>
      <c r="E30" s="292"/>
      <c r="F30" s="292"/>
      <c r="G30" s="292"/>
      <c r="H30" s="83"/>
      <c r="I30" s="83"/>
      <c r="J30" s="83"/>
      <c r="K30" s="83"/>
      <c r="L30" s="83"/>
      <c r="M30" s="83"/>
      <c r="N30" s="83"/>
      <c r="O30" s="150"/>
      <c r="P30" s="150"/>
      <c r="Q30" s="124"/>
      <c r="R30" s="124"/>
      <c r="S30" s="4"/>
      <c r="T30" s="117"/>
    </row>
    <row r="31" spans="1:21" s="16" customFormat="1" ht="30" customHeight="1">
      <c r="A31" s="11" t="s">
        <v>17382</v>
      </c>
      <c r="B31" s="261" t="str">
        <f>IF(I31="SINAPI",VLOOKUP('TEREZINHA HARDY'!H31,SINAPI,2,),VLOOKUP('TEREZINHA HARDY'!H31,SETOP,3,))</f>
        <v>FORNECIMENTO DE CONCRETO ESTRUTURAL, USINADO, COM FCK 25 MPA, INCLUSIVE LANÇAMENTO, ADENSAMENTO E ACABAMENTO (FUNDAÇÃO)</v>
      </c>
      <c r="C31" s="261"/>
      <c r="D31" s="261"/>
      <c r="E31" s="261"/>
      <c r="F31" s="261"/>
      <c r="G31" s="261"/>
      <c r="H31" s="12" t="s">
        <v>10494</v>
      </c>
      <c r="I31" s="12" t="s">
        <v>6222</v>
      </c>
      <c r="J31" s="12" t="str">
        <f>IF(I31="SINAPI",VLOOKUP('TEREZINHA HARDY'!H31,SINAPI,3,),VLOOKUP('TEREZINHA HARDY'!H31,SETOP,4,))</f>
        <v>M3</v>
      </c>
      <c r="K31" s="13">
        <v>4.9000000000000004</v>
      </c>
      <c r="L31" s="13" t="s">
        <v>41</v>
      </c>
      <c r="M31" s="14">
        <f>IF(I31="SINAPI",VLOOKUP('TEREZINHA HARDY'!H31,SINAPI,4,),VLOOKUP('TEREZINHA HARDY'!H31,SETOP,5,))</f>
        <v>334.32</v>
      </c>
      <c r="N31" s="14">
        <f>ROUND(M31*(1+$C$7),2)</f>
        <v>422.98</v>
      </c>
      <c r="O31" s="14">
        <f>K31*M31</f>
        <v>1638.1680000000001</v>
      </c>
      <c r="P31" s="14">
        <f>N31*K31</f>
        <v>2072.6020000000003</v>
      </c>
      <c r="Q31" s="128"/>
      <c r="R31" s="128"/>
      <c r="S31" s="15"/>
      <c r="T31" s="129"/>
    </row>
    <row r="32" spans="1:21" s="16" customFormat="1" ht="30" customHeight="1">
      <c r="A32" s="11" t="s">
        <v>17383</v>
      </c>
      <c r="B32" s="261" t="str">
        <f>IF(I32="SINAPI",VLOOKUP('TEREZINHA HARDY'!H32,SINAPI,2,),VLOOKUP('TEREZINHA HARDY'!H32,SETOP,3,))</f>
        <v>CORTE, DOBRA E MONTAGEM DE AÇO CA-50/60</v>
      </c>
      <c r="C32" s="261"/>
      <c r="D32" s="261"/>
      <c r="E32" s="261"/>
      <c r="F32" s="261"/>
      <c r="G32" s="261"/>
      <c r="H32" s="12" t="s">
        <v>9344</v>
      </c>
      <c r="I32" s="12" t="s">
        <v>6222</v>
      </c>
      <c r="J32" s="12" t="str">
        <f>IF(I32="SINAPI",VLOOKUP('TEREZINHA HARDY'!H32,SINAPI,3,),VLOOKUP('TEREZINHA HARDY'!H32,SETOP,4,))</f>
        <v>KG</v>
      </c>
      <c r="K32" s="13">
        <v>163.51999999999998</v>
      </c>
      <c r="L32" s="13" t="s">
        <v>41</v>
      </c>
      <c r="M32" s="14">
        <f>IF(I32="SINAPI",VLOOKUP('TEREZINHA HARDY'!H32,SINAPI,4,),VLOOKUP('TEREZINHA HARDY'!H32,SETOP,5,))</f>
        <v>7.33</v>
      </c>
      <c r="N32" s="14">
        <f t="shared" ref="N32:N33" si="5">ROUND(M32*(1+$C$7),2)</f>
        <v>9.27</v>
      </c>
      <c r="O32" s="14">
        <f t="shared" ref="O32:O33" si="6">K32*M32</f>
        <v>1198.6016</v>
      </c>
      <c r="P32" s="14">
        <f t="shared" ref="P32:P33" si="7">N32*K32</f>
        <v>1515.8303999999998</v>
      </c>
      <c r="Q32" s="128"/>
      <c r="R32" s="128"/>
      <c r="S32" s="15"/>
      <c r="T32" s="129"/>
    </row>
    <row r="33" spans="1:16384" s="85" customFormat="1" ht="28.5" customHeight="1">
      <c r="A33" s="11" t="s">
        <v>17384</v>
      </c>
      <c r="B33" s="261" t="str">
        <f>IF(I33="SINAPI",VLOOKUP('TEREZINHA HARDY'!H33,SINAPI,2,),VLOOKUP('TEREZINHA HARDY'!H33,SETOP,3,))</f>
        <v>PERFURAÇÃO DE ESTACA BROCA A TRADO MANUAL D = 150 MM</v>
      </c>
      <c r="C33" s="261"/>
      <c r="D33" s="261"/>
      <c r="E33" s="261"/>
      <c r="F33" s="261"/>
      <c r="G33" s="261"/>
      <c r="H33" s="25" t="s">
        <v>10465</v>
      </c>
      <c r="I33" s="25" t="s">
        <v>6222</v>
      </c>
      <c r="J33" s="87" t="str">
        <f>IF(I33="SINAPI",VLOOKUP('TEREZINHA HARDY'!H33,SINAPI,3,),VLOOKUP('TEREZINHA HARDY'!H33,SETOP,4,))</f>
        <v>M</v>
      </c>
      <c r="K33" s="200">
        <v>54</v>
      </c>
      <c r="L33" s="88" t="s">
        <v>40</v>
      </c>
      <c r="M33" s="89">
        <f>IF(I33="SINAPI",VLOOKUP('TEREZINHA HARDY'!H33,SINAPI,4,),VLOOKUP('TEREZINHA HARDY'!H33,SETOP,5,))</f>
        <v>15.38</v>
      </c>
      <c r="N33" s="89">
        <f t="shared" si="5"/>
        <v>19.46</v>
      </c>
      <c r="O33" s="89">
        <f t="shared" si="6"/>
        <v>830.5200000000001</v>
      </c>
      <c r="P33" s="89">
        <f t="shared" si="7"/>
        <v>1050.8400000000001</v>
      </c>
      <c r="Q33" s="124"/>
      <c r="R33" s="124"/>
      <c r="S33" s="4"/>
      <c r="T33" s="117"/>
    </row>
    <row r="34" spans="1:16384" s="85" customFormat="1" ht="28.5" customHeight="1">
      <c r="A34" s="11" t="s">
        <v>17385</v>
      </c>
      <c r="B34" s="261" t="str">
        <f>IF(I34="SINAPI",VLOOKUP('TEREZINHA HARDY'!H34,SINAPI,2,),VLOOKUP('TEREZINHA HARDY'!H34,SETOP,3,))</f>
        <v>PERFURAÇÃO DE ESTACA BROCA A TRADO MANUAL D = 200 MM</v>
      </c>
      <c r="C34" s="261"/>
      <c r="D34" s="261"/>
      <c r="E34" s="261"/>
      <c r="F34" s="261"/>
      <c r="G34" s="261"/>
      <c r="H34" s="25" t="s">
        <v>10466</v>
      </c>
      <c r="I34" s="25" t="s">
        <v>6222</v>
      </c>
      <c r="J34" s="87" t="str">
        <f>IF(I34="SINAPI",VLOOKUP('TEREZINHA HARDY'!H34,SINAPI,3,),VLOOKUP('TEREZINHA HARDY'!H34,SETOP,4,))</f>
        <v>M</v>
      </c>
      <c r="K34" s="200">
        <v>12</v>
      </c>
      <c r="L34" s="88" t="s">
        <v>40</v>
      </c>
      <c r="M34" s="89">
        <f>IF(I34="SINAPI",VLOOKUP('TEREZINHA HARDY'!H34,SINAPI,4,),VLOOKUP('TEREZINHA HARDY'!H34,SETOP,5,))</f>
        <v>20.07</v>
      </c>
      <c r="N34" s="89">
        <f t="shared" ref="N34" si="8">ROUND(M34*(1+$C$7),2)</f>
        <v>25.39</v>
      </c>
      <c r="O34" s="89">
        <f t="shared" ref="O34:O35" si="9">K34*M34</f>
        <v>240.84</v>
      </c>
      <c r="P34" s="89">
        <f t="shared" ref="P34:P35" si="10">N34*K34</f>
        <v>304.68</v>
      </c>
      <c r="Q34" s="124"/>
      <c r="R34" s="124"/>
      <c r="S34" s="4"/>
      <c r="T34" s="117"/>
    </row>
    <row r="35" spans="1:16384" s="1" customFormat="1" ht="30" customHeight="1">
      <c r="A35" s="11" t="s">
        <v>17386</v>
      </c>
      <c r="B35" s="261" t="str">
        <f>IF(I35="SINAPI",VLOOKUP('TEREZINHA HARDY'!H35,SINAPI,2,),VLOOKUP('TEREZINHA HARDY'!H35,SETOP,3,))</f>
        <v>PERFURAÇÃO DE ESTACA BROCA A TRADO MECANIZADO D = 250 MM</v>
      </c>
      <c r="C35" s="261"/>
      <c r="D35" s="261"/>
      <c r="E35" s="261"/>
      <c r="F35" s="261"/>
      <c r="G35" s="261"/>
      <c r="H35" s="25" t="s">
        <v>10469</v>
      </c>
      <c r="I35" s="25" t="s">
        <v>6222</v>
      </c>
      <c r="J35" s="25" t="str">
        <f>IF(I35="SINAPI",VLOOKUP([2]MONSENHOR!H43,SINAPI,3,),VLOOKUP([2]MONSENHOR!H43,SETOP,4,))</f>
        <v>M3</v>
      </c>
      <c r="K35" s="201">
        <v>56</v>
      </c>
      <c r="L35" s="3" t="s">
        <v>41</v>
      </c>
      <c r="M35" s="89">
        <f>IF(I35="SINAPI",VLOOKUP('TEREZINHA HARDY'!H35,SINAPI,4,),VLOOKUP('TEREZINHA HARDY'!H35,SETOP,5,))</f>
        <v>20</v>
      </c>
      <c r="N35" s="26">
        <f>ROUND(M35*(1+$C$7),2)</f>
        <v>25.3</v>
      </c>
      <c r="O35" s="26">
        <f t="shared" si="9"/>
        <v>1120</v>
      </c>
      <c r="P35" s="26">
        <f t="shared" si="10"/>
        <v>1416.8</v>
      </c>
      <c r="Q35" s="202"/>
      <c r="R35" s="202"/>
      <c r="T35" s="157"/>
    </row>
    <row r="36" spans="1:16384" s="16" customFormat="1" ht="30" customHeight="1">
      <c r="A36" s="133" t="s">
        <v>16974</v>
      </c>
      <c r="B36" s="292" t="s">
        <v>16273</v>
      </c>
      <c r="C36" s="292"/>
      <c r="D36" s="292"/>
      <c r="E36" s="292"/>
      <c r="F36" s="292"/>
      <c r="G36" s="292"/>
      <c r="H36" s="133"/>
      <c r="I36" s="133"/>
      <c r="J36" s="133"/>
      <c r="K36" s="133"/>
      <c r="L36" s="134"/>
      <c r="M36" s="133"/>
      <c r="N36" s="133"/>
      <c r="O36" s="151"/>
      <c r="P36" s="151"/>
      <c r="Q36" s="128"/>
      <c r="R36" s="128"/>
      <c r="S36" s="15"/>
      <c r="T36" s="129"/>
    </row>
    <row r="37" spans="1:16384" s="16" customFormat="1" ht="30" customHeight="1">
      <c r="A37" s="11" t="s">
        <v>17378</v>
      </c>
      <c r="B37" s="261" t="str">
        <f>IF(I37="SINAPI",VLOOKUP('TEREZINHA HARDY'!H37,SINAPI,2,),VLOOKUP('TEREZINHA HARDY'!H37,SETOP,3,))</f>
        <v>FORNECIMENTO DE CONCRETO ESTRUTURAL, USINADO, COM FCK 25 MPA, INCLUSIVE LANÇAMENTO, ADENSAMENTO E ACABAMENTO (FUNDAÇÃO)</v>
      </c>
      <c r="C37" s="261"/>
      <c r="D37" s="261"/>
      <c r="E37" s="261"/>
      <c r="F37" s="261"/>
      <c r="G37" s="261"/>
      <c r="H37" s="12" t="s">
        <v>10494</v>
      </c>
      <c r="I37" s="12" t="s">
        <v>6222</v>
      </c>
      <c r="J37" s="12" t="str">
        <f>IF(I37="SINAPI",VLOOKUP('TEREZINHA HARDY'!H37,SINAPI,3,),VLOOKUP('TEREZINHA HARDY'!H37,SETOP,4,))</f>
        <v>M3</v>
      </c>
      <c r="K37" s="13">
        <v>2.12</v>
      </c>
      <c r="L37" s="13" t="s">
        <v>41</v>
      </c>
      <c r="M37" s="14">
        <f>IF(I37="SINAPI",VLOOKUP('TEREZINHA HARDY'!H37,SINAPI,4,),VLOOKUP('TEREZINHA HARDY'!H37,SETOP,5,))</f>
        <v>334.32</v>
      </c>
      <c r="N37" s="14">
        <f t="shared" ref="N37:N45" si="11">ROUND(M37*(1+$C$7),2)</f>
        <v>422.98</v>
      </c>
      <c r="O37" s="14">
        <f t="shared" ref="O37:O40" si="12">K37*M37</f>
        <v>708.75840000000005</v>
      </c>
      <c r="P37" s="14">
        <f t="shared" ref="P37:P40" si="13">N37*K37</f>
        <v>896.71760000000006</v>
      </c>
      <c r="Q37" s="128"/>
      <c r="R37" s="128"/>
      <c r="S37" s="15"/>
      <c r="T37" s="129"/>
    </row>
    <row r="38" spans="1:16384" s="16" customFormat="1" ht="30" customHeight="1">
      <c r="A38" s="11" t="s">
        <v>17379</v>
      </c>
      <c r="B38" s="261" t="str">
        <f>IF(I38="SINAPI",VLOOKUP('TEREZINHA HARDY'!H38,SINAPI,2,),VLOOKUP('TEREZINHA HARDY'!H38,SETOP,3,))</f>
        <v>CORTE, DOBRA E MONTAGEM DE AÇO CA-50/60</v>
      </c>
      <c r="C38" s="261"/>
      <c r="D38" s="261"/>
      <c r="E38" s="261"/>
      <c r="F38" s="261"/>
      <c r="G38" s="261"/>
      <c r="H38" s="12" t="s">
        <v>9344</v>
      </c>
      <c r="I38" s="12" t="s">
        <v>6222</v>
      </c>
      <c r="J38" s="12" t="str">
        <f>IF(I38="SINAPI",VLOOKUP('TEREZINHA HARDY'!H38,SINAPI,3,),VLOOKUP('TEREZINHA HARDY'!H38,SETOP,4,))</f>
        <v>KG</v>
      </c>
      <c r="K38" s="13">
        <v>41.5</v>
      </c>
      <c r="L38" s="13" t="s">
        <v>41</v>
      </c>
      <c r="M38" s="14">
        <f>IF(I38="SINAPI",VLOOKUP('TEREZINHA HARDY'!H38,SINAPI,4,),VLOOKUP('TEREZINHA HARDY'!H38,SETOP,5,))</f>
        <v>7.33</v>
      </c>
      <c r="N38" s="14">
        <f t="shared" si="11"/>
        <v>9.27</v>
      </c>
      <c r="O38" s="14">
        <f t="shared" si="12"/>
        <v>304.19499999999999</v>
      </c>
      <c r="P38" s="14">
        <f t="shared" si="13"/>
        <v>384.70499999999998</v>
      </c>
      <c r="Q38" s="128"/>
      <c r="R38" s="128"/>
      <c r="S38" s="15"/>
      <c r="T38" s="129"/>
    </row>
    <row r="39" spans="1:16384" s="16" customFormat="1" ht="30" customHeight="1">
      <c r="A39" s="11" t="s">
        <v>17380</v>
      </c>
      <c r="B39" s="261" t="str">
        <f>IF(I39="SINAPI",VLOOKUP('TEREZINHA HARDY'!H39,SINAPI,2,),VLOOKUP('TEREZINHA HARDY'!H39,SETOP,3,))</f>
        <v>FORMA E DESFORMA DE TÁBUA E SARRAFO, REAPROVEITAMENTO (3X), EXCLUSIVE ESCORAMENTO</v>
      </c>
      <c r="C39" s="261"/>
      <c r="D39" s="261"/>
      <c r="E39" s="261"/>
      <c r="F39" s="261"/>
      <c r="G39" s="261"/>
      <c r="H39" s="12" t="s">
        <v>10323</v>
      </c>
      <c r="I39" s="12" t="s">
        <v>6222</v>
      </c>
      <c r="J39" s="12" t="str">
        <f>IF(I39="SINAPI",VLOOKUP('TEREZINHA HARDY'!H39,SINAPI,3,),VLOOKUP('TEREZINHA HARDY'!H39,SETOP,4,))</f>
        <v>M2</v>
      </c>
      <c r="K39" s="13">
        <v>16.64</v>
      </c>
      <c r="L39" s="13" t="s">
        <v>41</v>
      </c>
      <c r="M39" s="14">
        <f>IF(I39="SINAPI",VLOOKUP('TEREZINHA HARDY'!H39,SINAPI,4,),VLOOKUP('TEREZINHA HARDY'!H39,SETOP,5,))</f>
        <v>39.090000000000003</v>
      </c>
      <c r="N39" s="14">
        <f t="shared" si="11"/>
        <v>49.46</v>
      </c>
      <c r="O39" s="14">
        <f t="shared" si="12"/>
        <v>650.45760000000007</v>
      </c>
      <c r="P39" s="14">
        <f t="shared" si="13"/>
        <v>823.01440000000002</v>
      </c>
      <c r="Q39" s="128"/>
      <c r="R39" s="128"/>
      <c r="S39" s="15"/>
      <c r="T39" s="129"/>
    </row>
    <row r="40" spans="1:16384" s="16" customFormat="1" ht="30" customHeight="1">
      <c r="A40" s="11" t="s">
        <v>17381</v>
      </c>
      <c r="B40" s="261" t="str">
        <f>IF(I40="SINAPI",VLOOKUP('TEREZINHA HARDY'!H40,SINAPI,2,),VLOOKUP('TEREZINHA HARDY'!H40,SETOP,3,))</f>
        <v>PINTURA COM EMULSÃO ASFÁLTICA, DUAS (2) DEMÃOS</v>
      </c>
      <c r="C40" s="261"/>
      <c r="D40" s="261"/>
      <c r="E40" s="261"/>
      <c r="F40" s="261"/>
      <c r="G40" s="261"/>
      <c r="H40" s="12" t="s">
        <v>10840</v>
      </c>
      <c r="I40" s="12" t="s">
        <v>6222</v>
      </c>
      <c r="J40" s="12" t="str">
        <f>IF(I40="SINAPI",VLOOKUP('TEREZINHA HARDY'!H40,SINAPI,3,),VLOOKUP('TEREZINHA HARDY'!H40,SETOP,4,))</f>
        <v>M2</v>
      </c>
      <c r="K40" s="13">
        <v>16.64</v>
      </c>
      <c r="L40" s="13" t="s">
        <v>41</v>
      </c>
      <c r="M40" s="14">
        <f>IF(I40="SINAPI",VLOOKUP('TEREZINHA HARDY'!H40,SINAPI,4,),VLOOKUP('TEREZINHA HARDY'!H40,SETOP,5,))</f>
        <v>17.68</v>
      </c>
      <c r="N40" s="14">
        <f t="shared" si="11"/>
        <v>22.37</v>
      </c>
      <c r="O40" s="14">
        <f t="shared" si="12"/>
        <v>294.1952</v>
      </c>
      <c r="P40" s="14">
        <f t="shared" si="13"/>
        <v>372.23680000000002</v>
      </c>
      <c r="Q40" s="128"/>
      <c r="R40" s="128"/>
      <c r="S40" s="15"/>
      <c r="T40" s="129"/>
    </row>
    <row r="41" spans="1:16384" s="16" customFormat="1" ht="30" customHeight="1">
      <c r="A41" s="133" t="s">
        <v>16975</v>
      </c>
      <c r="B41" s="292" t="s">
        <v>16274</v>
      </c>
      <c r="C41" s="292"/>
      <c r="D41" s="292"/>
      <c r="E41" s="292"/>
      <c r="F41" s="292"/>
      <c r="G41" s="292"/>
      <c r="H41" s="133"/>
      <c r="I41" s="133"/>
      <c r="J41" s="133"/>
      <c r="K41" s="133"/>
      <c r="L41" s="134"/>
      <c r="M41" s="133"/>
      <c r="N41" s="133"/>
      <c r="O41" s="151"/>
      <c r="P41" s="151"/>
      <c r="Q41" s="128"/>
      <c r="R41" s="128"/>
      <c r="S41" s="15"/>
      <c r="T41" s="129"/>
    </row>
    <row r="42" spans="1:16384" s="16" customFormat="1" ht="30" customHeight="1">
      <c r="A42" s="11" t="s">
        <v>17387</v>
      </c>
      <c r="B42" s="261" t="str">
        <f>IF(I42="SINAPI",VLOOKUP('TEREZINHA HARDY'!H42,SINAPI,2,),VLOOKUP('TEREZINHA HARDY'!H42,SETOP,3,))</f>
        <v>FORNECIMENTO DE CONCRETO ESTRUTURAL, USINADO, COM FCK 25 MPA, INCLUSIVE LANÇAMENTO, ADENSAMENTO E ACABAMENTO (FUNDAÇÃO)</v>
      </c>
      <c r="C42" s="261"/>
      <c r="D42" s="261"/>
      <c r="E42" s="261"/>
      <c r="F42" s="261"/>
      <c r="G42" s="261"/>
      <c r="H42" s="12" t="s">
        <v>10494</v>
      </c>
      <c r="I42" s="12" t="s">
        <v>6222</v>
      </c>
      <c r="J42" s="12" t="str">
        <f>IF(I42="SINAPI",VLOOKUP('TEREZINHA HARDY'!H42,SINAPI,3,),VLOOKUP('TEREZINHA HARDY'!H42,SETOP,4,))</f>
        <v>M3</v>
      </c>
      <c r="K42" s="13">
        <v>2.35</v>
      </c>
      <c r="L42" s="13" t="s">
        <v>41</v>
      </c>
      <c r="M42" s="14">
        <f>IF(I42="SINAPI",VLOOKUP('TEREZINHA HARDY'!H42,SINAPI,4,),VLOOKUP('TEREZINHA HARDY'!H42,SETOP,5,))</f>
        <v>334.32</v>
      </c>
      <c r="N42" s="14">
        <f t="shared" si="11"/>
        <v>422.98</v>
      </c>
      <c r="O42" s="14">
        <f t="shared" ref="O42:O45" si="14">K42*M42</f>
        <v>785.65200000000004</v>
      </c>
      <c r="P42" s="14">
        <f t="shared" ref="P42:P45" si="15">N42*K42</f>
        <v>994.00300000000004</v>
      </c>
      <c r="Q42" s="128"/>
      <c r="R42" s="128"/>
      <c r="S42" s="15"/>
      <c r="T42" s="129"/>
    </row>
    <row r="43" spans="1:16384" s="16" customFormat="1" ht="30" customHeight="1">
      <c r="A43" s="11" t="s">
        <v>17388</v>
      </c>
      <c r="B43" s="261" t="str">
        <f>IF(I43="SINAPI",VLOOKUP('TEREZINHA HARDY'!H43,SINAPI,2,),VLOOKUP('TEREZINHA HARDY'!H43,SETOP,3,))</f>
        <v>CORTE, DOBRA E MONTAGEM DE AÇO CA-50/60</v>
      </c>
      <c r="C43" s="261"/>
      <c r="D43" s="261"/>
      <c r="E43" s="261"/>
      <c r="F43" s="261"/>
      <c r="G43" s="261"/>
      <c r="H43" s="12" t="s">
        <v>9344</v>
      </c>
      <c r="I43" s="12" t="s">
        <v>6222</v>
      </c>
      <c r="J43" s="12" t="str">
        <f>IF(I43="SINAPI",VLOOKUP('TEREZINHA HARDY'!H43,SINAPI,3,),VLOOKUP('TEREZINHA HARDY'!H43,SETOP,4,))</f>
        <v>KG</v>
      </c>
      <c r="K43" s="13">
        <v>162.6</v>
      </c>
      <c r="L43" s="13" t="s">
        <v>41</v>
      </c>
      <c r="M43" s="14">
        <f>IF(I43="SINAPI",VLOOKUP('TEREZINHA HARDY'!H43,SINAPI,4,),VLOOKUP('TEREZINHA HARDY'!H43,SETOP,5,))</f>
        <v>7.33</v>
      </c>
      <c r="N43" s="14">
        <f t="shared" si="11"/>
        <v>9.27</v>
      </c>
      <c r="O43" s="14">
        <f t="shared" si="14"/>
        <v>1191.8579999999999</v>
      </c>
      <c r="P43" s="14">
        <f t="shared" si="15"/>
        <v>1507.3019999999999</v>
      </c>
      <c r="Q43" s="128"/>
      <c r="R43" s="128"/>
      <c r="S43" s="15"/>
      <c r="T43" s="129"/>
    </row>
    <row r="44" spans="1:16384" s="16" customFormat="1" ht="30" customHeight="1">
      <c r="A44" s="11" t="s">
        <v>17389</v>
      </c>
      <c r="B44" s="261" t="str">
        <f>IF(I44="SINAPI",VLOOKUP('TEREZINHA HARDY'!H44,SINAPI,2,),VLOOKUP('TEREZINHA HARDY'!H44,SETOP,3,))</f>
        <v>FORMA E DESFORMA DE TÁBUA E SARRAFO, REAPROVEITAMENTO (3X), EXCLUSIVE ESCORAMENTO</v>
      </c>
      <c r="C44" s="261"/>
      <c r="D44" s="261"/>
      <c r="E44" s="261"/>
      <c r="F44" s="261"/>
      <c r="G44" s="261"/>
      <c r="H44" s="12" t="s">
        <v>10323</v>
      </c>
      <c r="I44" s="12" t="s">
        <v>6222</v>
      </c>
      <c r="J44" s="12" t="str">
        <f>IF(I44="SINAPI",VLOOKUP('TEREZINHA HARDY'!H44,SINAPI,3,),VLOOKUP('TEREZINHA HARDY'!H44,SETOP,4,))</f>
        <v>M2</v>
      </c>
      <c r="K44" s="13">
        <v>36.619999999999997</v>
      </c>
      <c r="L44" s="13" t="s">
        <v>41</v>
      </c>
      <c r="M44" s="14">
        <f>IF(I44="SINAPI",VLOOKUP('TEREZINHA HARDY'!H44,SINAPI,4,),VLOOKUP('TEREZINHA HARDY'!H44,SETOP,5,))</f>
        <v>39.090000000000003</v>
      </c>
      <c r="N44" s="14">
        <f t="shared" ref="N44" si="16">ROUND(M44*(1+$C$7),2)</f>
        <v>49.46</v>
      </c>
      <c r="O44" s="14">
        <f t="shared" ref="O44" si="17">K44*M44</f>
        <v>1431.4757999999999</v>
      </c>
      <c r="P44" s="14">
        <f t="shared" ref="P44" si="18">N44*K44</f>
        <v>1811.2251999999999</v>
      </c>
      <c r="Q44" s="128"/>
      <c r="R44" s="128"/>
      <c r="S44" s="15"/>
      <c r="T44" s="129"/>
    </row>
    <row r="45" spans="1:16384" s="16" customFormat="1" ht="30" customHeight="1">
      <c r="A45" s="11" t="s">
        <v>17390</v>
      </c>
      <c r="B45" s="261" t="str">
        <f>IF(I45="SINAPI",VLOOKUP('TEREZINHA HARDY'!H45,SINAPI,2,),VLOOKUP('TEREZINHA HARDY'!H45,SETOP,3,))</f>
        <v>PINTURA COM EMULSÃO ASFÁLTICA, DUAS (2) DEMÃOS</v>
      </c>
      <c r="C45" s="261"/>
      <c r="D45" s="261"/>
      <c r="E45" s="261"/>
      <c r="F45" s="261"/>
      <c r="G45" s="261"/>
      <c r="H45" s="12" t="s">
        <v>10840</v>
      </c>
      <c r="I45" s="12" t="s">
        <v>6222</v>
      </c>
      <c r="J45" s="12" t="str">
        <f>IF(I45="SINAPI",VLOOKUP('TEREZINHA HARDY'!H45,SINAPI,3,),VLOOKUP('TEREZINHA HARDY'!H45,SETOP,4,))</f>
        <v>M2</v>
      </c>
      <c r="K45" s="13">
        <v>36.619999999999997</v>
      </c>
      <c r="L45" s="13" t="s">
        <v>41</v>
      </c>
      <c r="M45" s="14">
        <f>IF(I45="SINAPI",VLOOKUP('TEREZINHA HARDY'!H45,SINAPI,4,),VLOOKUP('TEREZINHA HARDY'!H45,SETOP,5,))</f>
        <v>17.68</v>
      </c>
      <c r="N45" s="14">
        <f t="shared" si="11"/>
        <v>22.37</v>
      </c>
      <c r="O45" s="14">
        <f t="shared" si="14"/>
        <v>647.44159999999999</v>
      </c>
      <c r="P45" s="14">
        <f t="shared" si="15"/>
        <v>819.18939999999998</v>
      </c>
      <c r="Q45" s="128"/>
      <c r="R45" s="128"/>
      <c r="S45" s="15"/>
      <c r="T45" s="129"/>
    </row>
    <row r="46" spans="1:16384" s="16" customFormat="1" ht="30" customHeight="1">
      <c r="A46" s="133" t="s">
        <v>16975</v>
      </c>
      <c r="B46" s="292" t="s">
        <v>23285</v>
      </c>
      <c r="C46" s="292"/>
      <c r="D46" s="292"/>
      <c r="E46" s="292"/>
      <c r="F46" s="292"/>
      <c r="G46" s="292"/>
      <c r="H46" s="133"/>
      <c r="I46" s="133"/>
      <c r="J46" s="133"/>
      <c r="K46" s="133"/>
      <c r="L46" s="134"/>
      <c r="M46" s="133"/>
      <c r="N46" s="133"/>
      <c r="O46" s="151"/>
      <c r="P46" s="151"/>
      <c r="Q46" s="133"/>
      <c r="R46" s="292"/>
      <c r="S46" s="292"/>
      <c r="T46" s="292"/>
      <c r="U46" s="292"/>
      <c r="V46" s="292"/>
      <c r="W46" s="292"/>
      <c r="X46" s="133"/>
      <c r="Y46" s="133"/>
      <c r="Z46" s="133"/>
      <c r="AA46" s="133"/>
      <c r="AB46" s="134"/>
      <c r="AC46" s="133"/>
      <c r="AD46" s="133"/>
      <c r="AE46" s="151"/>
      <c r="AF46" s="151"/>
      <c r="AG46" s="133"/>
      <c r="AH46" s="292"/>
      <c r="AI46" s="292"/>
      <c r="AJ46" s="292"/>
      <c r="AK46" s="292"/>
      <c r="AL46" s="292"/>
      <c r="AM46" s="292"/>
      <c r="AN46" s="133"/>
      <c r="AO46" s="133"/>
      <c r="AP46" s="133"/>
      <c r="AQ46" s="133"/>
      <c r="AR46" s="134"/>
      <c r="AS46" s="133"/>
      <c r="AT46" s="133"/>
      <c r="AU46" s="151"/>
      <c r="AV46" s="151"/>
      <c r="AW46" s="133"/>
      <c r="AX46" s="292"/>
      <c r="AY46" s="292"/>
      <c r="AZ46" s="292"/>
      <c r="BA46" s="292"/>
      <c r="BB46" s="292"/>
      <c r="BC46" s="292"/>
      <c r="BD46" s="133"/>
      <c r="BE46" s="133"/>
      <c r="BF46" s="133"/>
      <c r="BG46" s="133"/>
      <c r="BH46" s="134"/>
      <c r="BI46" s="133"/>
      <c r="BJ46" s="133"/>
      <c r="BK46" s="151"/>
      <c r="BL46" s="151"/>
      <c r="BM46" s="133"/>
      <c r="BN46" s="292"/>
      <c r="BO46" s="292"/>
      <c r="BP46" s="292"/>
      <c r="BQ46" s="292"/>
      <c r="BR46" s="292"/>
      <c r="BS46" s="292"/>
      <c r="BT46" s="133"/>
      <c r="BU46" s="133"/>
      <c r="BV46" s="133"/>
      <c r="BW46" s="133"/>
      <c r="BX46" s="134"/>
      <c r="BY46" s="133"/>
      <c r="BZ46" s="133"/>
      <c r="CA46" s="151"/>
      <c r="CB46" s="151"/>
      <c r="CC46" s="133"/>
      <c r="CD46" s="292"/>
      <c r="CE46" s="292"/>
      <c r="CF46" s="292"/>
      <c r="CG46" s="292"/>
      <c r="CH46" s="292"/>
      <c r="CI46" s="292"/>
      <c r="CJ46" s="133"/>
      <c r="CK46" s="133"/>
      <c r="CL46" s="133"/>
      <c r="CM46" s="133"/>
      <c r="CN46" s="134"/>
      <c r="CO46" s="133"/>
      <c r="CP46" s="133"/>
      <c r="CQ46" s="151"/>
      <c r="CR46" s="151"/>
      <c r="CS46" s="133"/>
      <c r="CT46" s="292"/>
      <c r="CU46" s="292"/>
      <c r="CV46" s="292"/>
      <c r="CW46" s="292"/>
      <c r="CX46" s="292"/>
      <c r="CY46" s="292"/>
      <c r="CZ46" s="133"/>
      <c r="DA46" s="133"/>
      <c r="DB46" s="133"/>
      <c r="DC46" s="133"/>
      <c r="DD46" s="134"/>
      <c r="DE46" s="133"/>
      <c r="DF46" s="133"/>
      <c r="DG46" s="151"/>
      <c r="DH46" s="151"/>
      <c r="DI46" s="133"/>
      <c r="DJ46" s="292"/>
      <c r="DK46" s="292"/>
      <c r="DL46" s="292"/>
      <c r="DM46" s="292"/>
      <c r="DN46" s="292"/>
      <c r="DO46" s="292"/>
      <c r="DP46" s="133"/>
      <c r="DQ46" s="133"/>
      <c r="DR46" s="133"/>
      <c r="DS46" s="133"/>
      <c r="DT46" s="134"/>
      <c r="DU46" s="133"/>
      <c r="DV46" s="133"/>
      <c r="DW46" s="151"/>
      <c r="DX46" s="151"/>
      <c r="DY46" s="133"/>
      <c r="DZ46" s="292"/>
      <c r="EA46" s="292"/>
      <c r="EB46" s="292"/>
      <c r="EC46" s="292"/>
      <c r="ED46" s="292"/>
      <c r="EE46" s="292"/>
      <c r="EF46" s="133"/>
      <c r="EG46" s="133"/>
      <c r="EH46" s="133"/>
      <c r="EI46" s="133"/>
      <c r="EJ46" s="134"/>
      <c r="EK46" s="133"/>
      <c r="EL46" s="133"/>
      <c r="EM46" s="151"/>
      <c r="EN46" s="151"/>
      <c r="EO46" s="133"/>
      <c r="EP46" s="292"/>
      <c r="EQ46" s="292"/>
      <c r="ER46" s="292"/>
      <c r="ES46" s="292"/>
      <c r="ET46" s="292"/>
      <c r="EU46" s="292"/>
      <c r="EV46" s="133"/>
      <c r="EW46" s="133"/>
      <c r="EX46" s="133"/>
      <c r="EY46" s="133"/>
      <c r="EZ46" s="134"/>
      <c r="FA46" s="133"/>
      <c r="FB46" s="133"/>
      <c r="FC46" s="151"/>
      <c r="FD46" s="151"/>
      <c r="FE46" s="133"/>
      <c r="FF46" s="292"/>
      <c r="FG46" s="292"/>
      <c r="FH46" s="292"/>
      <c r="FI46" s="292"/>
      <c r="FJ46" s="292"/>
      <c r="FK46" s="292"/>
      <c r="FL46" s="133"/>
      <c r="FM46" s="133"/>
      <c r="FN46" s="133"/>
      <c r="FO46" s="133"/>
      <c r="FP46" s="134"/>
      <c r="FQ46" s="133"/>
      <c r="FR46" s="133"/>
      <c r="FS46" s="151"/>
      <c r="FT46" s="151"/>
      <c r="FU46" s="133"/>
      <c r="FV46" s="292"/>
      <c r="FW46" s="292"/>
      <c r="FX46" s="292"/>
      <c r="FY46" s="292"/>
      <c r="FZ46" s="292"/>
      <c r="GA46" s="292"/>
      <c r="GB46" s="133"/>
      <c r="GC46" s="133"/>
      <c r="GD46" s="133"/>
      <c r="GE46" s="133"/>
      <c r="GF46" s="134"/>
      <c r="GG46" s="133"/>
      <c r="GH46" s="133"/>
      <c r="GI46" s="151"/>
      <c r="GJ46" s="151"/>
      <c r="GK46" s="133"/>
      <c r="GL46" s="292"/>
      <c r="GM46" s="292"/>
      <c r="GN46" s="292"/>
      <c r="GO46" s="292"/>
      <c r="GP46" s="292"/>
      <c r="GQ46" s="292"/>
      <c r="GR46" s="133"/>
      <c r="GS46" s="133"/>
      <c r="GT46" s="133"/>
      <c r="GU46" s="133"/>
      <c r="GV46" s="134"/>
      <c r="GW46" s="133"/>
      <c r="GX46" s="133"/>
      <c r="GY46" s="151"/>
      <c r="GZ46" s="151"/>
      <c r="HA46" s="133"/>
      <c r="HB46" s="292"/>
      <c r="HC46" s="292"/>
      <c r="HD46" s="292"/>
      <c r="HE46" s="292"/>
      <c r="HF46" s="292"/>
      <c r="HG46" s="292"/>
      <c r="HH46" s="133"/>
      <c r="HI46" s="133"/>
      <c r="HJ46" s="133"/>
      <c r="HK46" s="133"/>
      <c r="HL46" s="134"/>
      <c r="HM46" s="133"/>
      <c r="HN46" s="133"/>
      <c r="HO46" s="151"/>
      <c r="HP46" s="151"/>
      <c r="HQ46" s="133"/>
      <c r="HR46" s="292"/>
      <c r="HS46" s="292"/>
      <c r="HT46" s="292"/>
      <c r="HU46" s="292"/>
      <c r="HV46" s="292"/>
      <c r="HW46" s="292"/>
      <c r="HX46" s="133"/>
      <c r="HY46" s="133"/>
      <c r="HZ46" s="133"/>
      <c r="IA46" s="133"/>
      <c r="IB46" s="134"/>
      <c r="IC46" s="133"/>
      <c r="ID46" s="133"/>
      <c r="IE46" s="151"/>
      <c r="IF46" s="151"/>
      <c r="IG46" s="133"/>
      <c r="IH46" s="292"/>
      <c r="II46" s="292"/>
      <c r="IJ46" s="292"/>
      <c r="IK46" s="292"/>
      <c r="IL46" s="292"/>
      <c r="IM46" s="292"/>
      <c r="IN46" s="133"/>
      <c r="IO46" s="133"/>
      <c r="IP46" s="133"/>
      <c r="IQ46" s="133"/>
      <c r="IR46" s="134"/>
      <c r="IS46" s="133"/>
      <c r="IT46" s="133"/>
      <c r="IU46" s="151"/>
      <c r="IV46" s="151"/>
      <c r="IW46" s="133"/>
      <c r="IX46" s="292"/>
      <c r="IY46" s="292"/>
      <c r="IZ46" s="292"/>
      <c r="JA46" s="292"/>
      <c r="JB46" s="292"/>
      <c r="JC46" s="292"/>
      <c r="JD46" s="133"/>
      <c r="JE46" s="133"/>
      <c r="JF46" s="133"/>
      <c r="JG46" s="133"/>
      <c r="JH46" s="134"/>
      <c r="JI46" s="133"/>
      <c r="JJ46" s="133"/>
      <c r="JK46" s="151"/>
      <c r="JL46" s="151"/>
      <c r="JM46" s="133"/>
      <c r="JN46" s="292"/>
      <c r="JO46" s="292"/>
      <c r="JP46" s="292"/>
      <c r="JQ46" s="292"/>
      <c r="JR46" s="292"/>
      <c r="JS46" s="292"/>
      <c r="JT46" s="133"/>
      <c r="JU46" s="133"/>
      <c r="JV46" s="133"/>
      <c r="JW46" s="133"/>
      <c r="JX46" s="134"/>
      <c r="JY46" s="133"/>
      <c r="JZ46" s="133"/>
      <c r="KA46" s="151"/>
      <c r="KB46" s="151"/>
      <c r="KC46" s="133"/>
      <c r="KD46" s="292"/>
      <c r="KE46" s="292"/>
      <c r="KF46" s="292"/>
      <c r="KG46" s="292"/>
      <c r="KH46" s="292"/>
      <c r="KI46" s="292"/>
      <c r="KJ46" s="133"/>
      <c r="KK46" s="133"/>
      <c r="KL46" s="133"/>
      <c r="KM46" s="133"/>
      <c r="KN46" s="134"/>
      <c r="KO46" s="133"/>
      <c r="KP46" s="133"/>
      <c r="KQ46" s="151"/>
      <c r="KR46" s="151"/>
      <c r="KS46" s="133"/>
      <c r="KT46" s="292"/>
      <c r="KU46" s="292"/>
      <c r="KV46" s="292"/>
      <c r="KW46" s="292"/>
      <c r="KX46" s="292"/>
      <c r="KY46" s="292"/>
      <c r="KZ46" s="133"/>
      <c r="LA46" s="133"/>
      <c r="LB46" s="133"/>
      <c r="LC46" s="133"/>
      <c r="LD46" s="134"/>
      <c r="LE46" s="133"/>
      <c r="LF46" s="133"/>
      <c r="LG46" s="151"/>
      <c r="LH46" s="151"/>
      <c r="LI46" s="133"/>
      <c r="LJ46" s="292"/>
      <c r="LK46" s="292"/>
      <c r="LL46" s="292"/>
      <c r="LM46" s="292"/>
      <c r="LN46" s="292"/>
      <c r="LO46" s="292"/>
      <c r="LP46" s="133"/>
      <c r="LQ46" s="133"/>
      <c r="LR46" s="133"/>
      <c r="LS46" s="133"/>
      <c r="LT46" s="134"/>
      <c r="LU46" s="133"/>
      <c r="LV46" s="133"/>
      <c r="LW46" s="151"/>
      <c r="LX46" s="151"/>
      <c r="LY46" s="133"/>
      <c r="LZ46" s="292"/>
      <c r="MA46" s="292"/>
      <c r="MB46" s="292"/>
      <c r="MC46" s="292"/>
      <c r="MD46" s="292"/>
      <c r="ME46" s="292"/>
      <c r="MF46" s="133"/>
      <c r="MG46" s="133"/>
      <c r="MH46" s="133"/>
      <c r="MI46" s="133"/>
      <c r="MJ46" s="134"/>
      <c r="MK46" s="133"/>
      <c r="ML46" s="133"/>
      <c r="MM46" s="151"/>
      <c r="MN46" s="151"/>
      <c r="MO46" s="133"/>
      <c r="MP46" s="292"/>
      <c r="MQ46" s="292"/>
      <c r="MR46" s="292"/>
      <c r="MS46" s="292"/>
      <c r="MT46" s="292"/>
      <c r="MU46" s="292"/>
      <c r="MV46" s="133"/>
      <c r="MW46" s="133"/>
      <c r="MX46" s="133"/>
      <c r="MY46" s="133"/>
      <c r="MZ46" s="134"/>
      <c r="NA46" s="133"/>
      <c r="NB46" s="133"/>
      <c r="NC46" s="151"/>
      <c r="ND46" s="151"/>
      <c r="NE46" s="133"/>
      <c r="NF46" s="292"/>
      <c r="NG46" s="292"/>
      <c r="NH46" s="292"/>
      <c r="NI46" s="292"/>
      <c r="NJ46" s="292"/>
      <c r="NK46" s="292"/>
      <c r="NL46" s="133"/>
      <c r="NM46" s="133"/>
      <c r="NN46" s="133"/>
      <c r="NO46" s="133"/>
      <c r="NP46" s="134"/>
      <c r="NQ46" s="133"/>
      <c r="NR46" s="133"/>
      <c r="NS46" s="151"/>
      <c r="NT46" s="151"/>
      <c r="NU46" s="133"/>
      <c r="NV46" s="292"/>
      <c r="NW46" s="292"/>
      <c r="NX46" s="292"/>
      <c r="NY46" s="292"/>
      <c r="NZ46" s="292"/>
      <c r="OA46" s="292"/>
      <c r="OB46" s="133"/>
      <c r="OC46" s="133"/>
      <c r="OD46" s="133"/>
      <c r="OE46" s="133"/>
      <c r="OF46" s="134"/>
      <c r="OG46" s="133"/>
      <c r="OH46" s="133"/>
      <c r="OI46" s="151"/>
      <c r="OJ46" s="151"/>
      <c r="OK46" s="133"/>
      <c r="OL46" s="292"/>
      <c r="OM46" s="292"/>
      <c r="ON46" s="292"/>
      <c r="OO46" s="292"/>
      <c r="OP46" s="292"/>
      <c r="OQ46" s="292"/>
      <c r="OR46" s="133"/>
      <c r="OS46" s="133"/>
      <c r="OT46" s="133"/>
      <c r="OU46" s="133"/>
      <c r="OV46" s="134"/>
      <c r="OW46" s="133"/>
      <c r="OX46" s="133"/>
      <c r="OY46" s="151"/>
      <c r="OZ46" s="151"/>
      <c r="PA46" s="133"/>
      <c r="PB46" s="292"/>
      <c r="PC46" s="292"/>
      <c r="PD46" s="292"/>
      <c r="PE46" s="292"/>
      <c r="PF46" s="292"/>
      <c r="PG46" s="292"/>
      <c r="PH46" s="133"/>
      <c r="PI46" s="133"/>
      <c r="PJ46" s="133"/>
      <c r="PK46" s="133"/>
      <c r="PL46" s="134"/>
      <c r="PM46" s="133"/>
      <c r="PN46" s="133"/>
      <c r="PO46" s="151"/>
      <c r="PP46" s="151"/>
      <c r="PQ46" s="133"/>
      <c r="PR46" s="292"/>
      <c r="PS46" s="292"/>
      <c r="PT46" s="292"/>
      <c r="PU46" s="292"/>
      <c r="PV46" s="292"/>
      <c r="PW46" s="292"/>
      <c r="PX46" s="133"/>
      <c r="PY46" s="133"/>
      <c r="PZ46" s="133"/>
      <c r="QA46" s="133"/>
      <c r="QB46" s="134"/>
      <c r="QC46" s="133"/>
      <c r="QD46" s="133"/>
      <c r="QE46" s="151"/>
      <c r="QF46" s="151"/>
      <c r="QG46" s="133"/>
      <c r="QH46" s="292"/>
      <c r="QI46" s="292"/>
      <c r="QJ46" s="292"/>
      <c r="QK46" s="292"/>
      <c r="QL46" s="292"/>
      <c r="QM46" s="292"/>
      <c r="QN46" s="133"/>
      <c r="QO46" s="133"/>
      <c r="QP46" s="133"/>
      <c r="QQ46" s="133"/>
      <c r="QR46" s="134"/>
      <c r="QS46" s="133"/>
      <c r="QT46" s="133"/>
      <c r="QU46" s="151"/>
      <c r="QV46" s="151"/>
      <c r="QW46" s="133"/>
      <c r="QX46" s="292"/>
      <c r="QY46" s="292"/>
      <c r="QZ46" s="292"/>
      <c r="RA46" s="292"/>
      <c r="RB46" s="292"/>
      <c r="RC46" s="292"/>
      <c r="RD46" s="133"/>
      <c r="RE46" s="133"/>
      <c r="RF46" s="133"/>
      <c r="RG46" s="133"/>
      <c r="RH46" s="134"/>
      <c r="RI46" s="133"/>
      <c r="RJ46" s="133"/>
      <c r="RK46" s="151"/>
      <c r="RL46" s="151"/>
      <c r="RM46" s="133"/>
      <c r="RN46" s="292"/>
      <c r="RO46" s="292"/>
      <c r="RP46" s="292"/>
      <c r="RQ46" s="292"/>
      <c r="RR46" s="292"/>
      <c r="RS46" s="292"/>
      <c r="RT46" s="133"/>
      <c r="RU46" s="133"/>
      <c r="RV46" s="133"/>
      <c r="RW46" s="133"/>
      <c r="RX46" s="134"/>
      <c r="RY46" s="133"/>
      <c r="RZ46" s="133"/>
      <c r="SA46" s="151"/>
      <c r="SB46" s="151"/>
      <c r="SC46" s="133"/>
      <c r="SD46" s="292"/>
      <c r="SE46" s="292"/>
      <c r="SF46" s="292"/>
      <c r="SG46" s="292"/>
      <c r="SH46" s="292"/>
      <c r="SI46" s="292"/>
      <c r="SJ46" s="133"/>
      <c r="SK46" s="133"/>
      <c r="SL46" s="133"/>
      <c r="SM46" s="133"/>
      <c r="SN46" s="134"/>
      <c r="SO46" s="133"/>
      <c r="SP46" s="133"/>
      <c r="SQ46" s="151"/>
      <c r="SR46" s="151"/>
      <c r="SS46" s="133"/>
      <c r="ST46" s="292" t="s">
        <v>16274</v>
      </c>
      <c r="SU46" s="292"/>
      <c r="SV46" s="292"/>
      <c r="SW46" s="292"/>
      <c r="SX46" s="292"/>
      <c r="SY46" s="292"/>
      <c r="SZ46" s="133"/>
      <c r="TA46" s="133"/>
      <c r="TB46" s="133"/>
      <c r="TC46" s="133"/>
      <c r="TD46" s="134"/>
      <c r="TE46" s="133"/>
      <c r="TF46" s="133"/>
      <c r="TG46" s="151"/>
      <c r="TH46" s="151"/>
      <c r="TI46" s="133" t="s">
        <v>16975</v>
      </c>
      <c r="TJ46" s="292" t="s">
        <v>16274</v>
      </c>
      <c r="TK46" s="292"/>
      <c r="TL46" s="292"/>
      <c r="TM46" s="292"/>
      <c r="TN46" s="292"/>
      <c r="TO46" s="292"/>
      <c r="TP46" s="133"/>
      <c r="TQ46" s="133"/>
      <c r="TR46" s="133"/>
      <c r="TS46" s="133"/>
      <c r="TT46" s="134"/>
      <c r="TU46" s="133"/>
      <c r="TV46" s="133"/>
      <c r="TW46" s="151"/>
      <c r="TX46" s="151"/>
      <c r="TY46" s="133" t="s">
        <v>16975</v>
      </c>
      <c r="TZ46" s="292" t="s">
        <v>16274</v>
      </c>
      <c r="UA46" s="292"/>
      <c r="UB46" s="292"/>
      <c r="UC46" s="292"/>
      <c r="UD46" s="292"/>
      <c r="UE46" s="292"/>
      <c r="UF46" s="133"/>
      <c r="UG46" s="133"/>
      <c r="UH46" s="133"/>
      <c r="UI46" s="133"/>
      <c r="UJ46" s="134"/>
      <c r="UK46" s="133"/>
      <c r="UL46" s="133"/>
      <c r="UM46" s="151"/>
      <c r="UN46" s="151"/>
      <c r="UO46" s="133" t="s">
        <v>16975</v>
      </c>
      <c r="UP46" s="292" t="s">
        <v>16274</v>
      </c>
      <c r="UQ46" s="292"/>
      <c r="UR46" s="292"/>
      <c r="US46" s="292"/>
      <c r="UT46" s="292"/>
      <c r="UU46" s="292"/>
      <c r="UV46" s="133"/>
      <c r="UW46" s="133"/>
      <c r="UX46" s="133"/>
      <c r="UY46" s="133"/>
      <c r="UZ46" s="134"/>
      <c r="VA46" s="133"/>
      <c r="VB46" s="133"/>
      <c r="VC46" s="151"/>
      <c r="VD46" s="151"/>
      <c r="VE46" s="133" t="s">
        <v>16975</v>
      </c>
      <c r="VF46" s="292" t="s">
        <v>16274</v>
      </c>
      <c r="VG46" s="292"/>
      <c r="VH46" s="292"/>
      <c r="VI46" s="292"/>
      <c r="VJ46" s="292"/>
      <c r="VK46" s="292"/>
      <c r="VL46" s="133"/>
      <c r="VM46" s="133"/>
      <c r="VN46" s="133"/>
      <c r="VO46" s="133"/>
      <c r="VP46" s="134"/>
      <c r="VQ46" s="133"/>
      <c r="VR46" s="133"/>
      <c r="VS46" s="151"/>
      <c r="VT46" s="151"/>
      <c r="VU46" s="133" t="s">
        <v>16975</v>
      </c>
      <c r="VV46" s="292" t="s">
        <v>16274</v>
      </c>
      <c r="VW46" s="292"/>
      <c r="VX46" s="292"/>
      <c r="VY46" s="292"/>
      <c r="VZ46" s="292"/>
      <c r="WA46" s="292"/>
      <c r="WB46" s="133"/>
      <c r="WC46" s="133"/>
      <c r="WD46" s="133"/>
      <c r="WE46" s="133"/>
      <c r="WF46" s="134"/>
      <c r="WG46" s="133"/>
      <c r="WH46" s="133"/>
      <c r="WI46" s="151"/>
      <c r="WJ46" s="151"/>
      <c r="WK46" s="133" t="s">
        <v>16975</v>
      </c>
      <c r="WL46" s="292" t="s">
        <v>16274</v>
      </c>
      <c r="WM46" s="292"/>
      <c r="WN46" s="292"/>
      <c r="WO46" s="292"/>
      <c r="WP46" s="292"/>
      <c r="WQ46" s="292"/>
      <c r="WR46" s="133"/>
      <c r="WS46" s="133"/>
      <c r="WT46" s="133"/>
      <c r="WU46" s="133"/>
      <c r="WV46" s="134"/>
      <c r="WW46" s="133"/>
      <c r="WX46" s="133"/>
      <c r="WY46" s="151"/>
      <c r="WZ46" s="151"/>
      <c r="XA46" s="133" t="s">
        <v>16975</v>
      </c>
      <c r="XB46" s="292" t="s">
        <v>16274</v>
      </c>
      <c r="XC46" s="292"/>
      <c r="XD46" s="292"/>
      <c r="XE46" s="292"/>
      <c r="XF46" s="292"/>
      <c r="XG46" s="292"/>
      <c r="XH46" s="133"/>
      <c r="XI46" s="133"/>
      <c r="XJ46" s="133"/>
      <c r="XK46" s="133"/>
      <c r="XL46" s="134"/>
      <c r="XM46" s="133"/>
      <c r="XN46" s="133"/>
      <c r="XO46" s="151"/>
      <c r="XP46" s="151"/>
      <c r="XQ46" s="133" t="s">
        <v>16975</v>
      </c>
      <c r="XR46" s="292" t="s">
        <v>16274</v>
      </c>
      <c r="XS46" s="292"/>
      <c r="XT46" s="292"/>
      <c r="XU46" s="292"/>
      <c r="XV46" s="292"/>
      <c r="XW46" s="292"/>
      <c r="XX46" s="133"/>
      <c r="XY46" s="133"/>
      <c r="XZ46" s="133"/>
      <c r="YA46" s="133"/>
      <c r="YB46" s="134"/>
      <c r="YC46" s="133"/>
      <c r="YD46" s="133"/>
      <c r="YE46" s="151"/>
      <c r="YF46" s="151"/>
      <c r="YG46" s="133" t="s">
        <v>16975</v>
      </c>
      <c r="YH46" s="292" t="s">
        <v>16274</v>
      </c>
      <c r="YI46" s="292"/>
      <c r="YJ46" s="292"/>
      <c r="YK46" s="292"/>
      <c r="YL46" s="292"/>
      <c r="YM46" s="292"/>
      <c r="YN46" s="133"/>
      <c r="YO46" s="133"/>
      <c r="YP46" s="133"/>
      <c r="YQ46" s="133"/>
      <c r="YR46" s="134"/>
      <c r="YS46" s="133"/>
      <c r="YT46" s="133"/>
      <c r="YU46" s="151"/>
      <c r="YV46" s="151"/>
      <c r="YW46" s="133" t="s">
        <v>16975</v>
      </c>
      <c r="YX46" s="292" t="s">
        <v>16274</v>
      </c>
      <c r="YY46" s="292"/>
      <c r="YZ46" s="292"/>
      <c r="ZA46" s="292"/>
      <c r="ZB46" s="292"/>
      <c r="ZC46" s="292"/>
      <c r="ZD46" s="133"/>
      <c r="ZE46" s="133"/>
      <c r="ZF46" s="133"/>
      <c r="ZG46" s="133"/>
      <c r="ZH46" s="134"/>
      <c r="ZI46" s="133"/>
      <c r="ZJ46" s="133"/>
      <c r="ZK46" s="151"/>
      <c r="ZL46" s="151"/>
      <c r="ZM46" s="133" t="s">
        <v>16975</v>
      </c>
      <c r="ZN46" s="292" t="s">
        <v>16274</v>
      </c>
      <c r="ZO46" s="292"/>
      <c r="ZP46" s="292"/>
      <c r="ZQ46" s="292"/>
      <c r="ZR46" s="292"/>
      <c r="ZS46" s="292"/>
      <c r="ZT46" s="133"/>
      <c r="ZU46" s="133"/>
      <c r="ZV46" s="133"/>
      <c r="ZW46" s="133"/>
      <c r="ZX46" s="134"/>
      <c r="ZY46" s="133"/>
      <c r="ZZ46" s="133"/>
      <c r="AAA46" s="151"/>
      <c r="AAB46" s="151"/>
      <c r="AAC46" s="133" t="s">
        <v>16975</v>
      </c>
      <c r="AAD46" s="292" t="s">
        <v>16274</v>
      </c>
      <c r="AAE46" s="292"/>
      <c r="AAF46" s="292"/>
      <c r="AAG46" s="292"/>
      <c r="AAH46" s="292"/>
      <c r="AAI46" s="292"/>
      <c r="AAJ46" s="133"/>
      <c r="AAK46" s="133"/>
      <c r="AAL46" s="133"/>
      <c r="AAM46" s="133"/>
      <c r="AAN46" s="134"/>
      <c r="AAO46" s="133"/>
      <c r="AAP46" s="133"/>
      <c r="AAQ46" s="151"/>
      <c r="AAR46" s="151"/>
      <c r="AAS46" s="133" t="s">
        <v>16975</v>
      </c>
      <c r="AAT46" s="292" t="s">
        <v>16274</v>
      </c>
      <c r="AAU46" s="292"/>
      <c r="AAV46" s="292"/>
      <c r="AAW46" s="292"/>
      <c r="AAX46" s="292"/>
      <c r="AAY46" s="292"/>
      <c r="AAZ46" s="133"/>
      <c r="ABA46" s="133"/>
      <c r="ABB46" s="133"/>
      <c r="ABC46" s="133"/>
      <c r="ABD46" s="134"/>
      <c r="ABE46" s="133"/>
      <c r="ABF46" s="133"/>
      <c r="ABG46" s="151"/>
      <c r="ABH46" s="151"/>
      <c r="ABI46" s="133" t="s">
        <v>16975</v>
      </c>
      <c r="ABJ46" s="292" t="s">
        <v>16274</v>
      </c>
      <c r="ABK46" s="292"/>
      <c r="ABL46" s="292"/>
      <c r="ABM46" s="292"/>
      <c r="ABN46" s="292"/>
      <c r="ABO46" s="292"/>
      <c r="ABP46" s="133"/>
      <c r="ABQ46" s="133"/>
      <c r="ABR46" s="133"/>
      <c r="ABS46" s="133"/>
      <c r="ABT46" s="134"/>
      <c r="ABU46" s="133"/>
      <c r="ABV46" s="133"/>
      <c r="ABW46" s="151"/>
      <c r="ABX46" s="151"/>
      <c r="ABY46" s="133" t="s">
        <v>16975</v>
      </c>
      <c r="ABZ46" s="292" t="s">
        <v>16274</v>
      </c>
      <c r="ACA46" s="292"/>
      <c r="ACB46" s="292"/>
      <c r="ACC46" s="292"/>
      <c r="ACD46" s="292"/>
      <c r="ACE46" s="292"/>
      <c r="ACF46" s="133"/>
      <c r="ACG46" s="133"/>
      <c r="ACH46" s="133"/>
      <c r="ACI46" s="133"/>
      <c r="ACJ46" s="134"/>
      <c r="ACK46" s="133"/>
      <c r="ACL46" s="133"/>
      <c r="ACM46" s="151"/>
      <c r="ACN46" s="151"/>
      <c r="ACO46" s="133" t="s">
        <v>16975</v>
      </c>
      <c r="ACP46" s="292" t="s">
        <v>16274</v>
      </c>
      <c r="ACQ46" s="292"/>
      <c r="ACR46" s="292"/>
      <c r="ACS46" s="292"/>
      <c r="ACT46" s="292"/>
      <c r="ACU46" s="292"/>
      <c r="ACV46" s="133"/>
      <c r="ACW46" s="133"/>
      <c r="ACX46" s="133"/>
      <c r="ACY46" s="133"/>
      <c r="ACZ46" s="134"/>
      <c r="ADA46" s="133"/>
      <c r="ADB46" s="133"/>
      <c r="ADC46" s="151"/>
      <c r="ADD46" s="151"/>
      <c r="ADE46" s="133" t="s">
        <v>16975</v>
      </c>
      <c r="ADF46" s="292" t="s">
        <v>16274</v>
      </c>
      <c r="ADG46" s="292"/>
      <c r="ADH46" s="292"/>
      <c r="ADI46" s="292"/>
      <c r="ADJ46" s="292"/>
      <c r="ADK46" s="292"/>
      <c r="ADL46" s="133"/>
      <c r="ADM46" s="133"/>
      <c r="ADN46" s="133"/>
      <c r="ADO46" s="133"/>
      <c r="ADP46" s="134"/>
      <c r="ADQ46" s="133"/>
      <c r="ADR46" s="133"/>
      <c r="ADS46" s="151"/>
      <c r="ADT46" s="151"/>
      <c r="ADU46" s="133" t="s">
        <v>16975</v>
      </c>
      <c r="ADV46" s="292" t="s">
        <v>16274</v>
      </c>
      <c r="ADW46" s="292"/>
      <c r="ADX46" s="292"/>
      <c r="ADY46" s="292"/>
      <c r="ADZ46" s="292"/>
      <c r="AEA46" s="292"/>
      <c r="AEB46" s="133"/>
      <c r="AEC46" s="133"/>
      <c r="AED46" s="133"/>
      <c r="AEE46" s="133"/>
      <c r="AEF46" s="134"/>
      <c r="AEG46" s="133"/>
      <c r="AEH46" s="133"/>
      <c r="AEI46" s="151"/>
      <c r="AEJ46" s="151"/>
      <c r="AEK46" s="133" t="s">
        <v>16975</v>
      </c>
      <c r="AEL46" s="292" t="s">
        <v>16274</v>
      </c>
      <c r="AEM46" s="292"/>
      <c r="AEN46" s="292"/>
      <c r="AEO46" s="292"/>
      <c r="AEP46" s="292"/>
      <c r="AEQ46" s="292"/>
      <c r="AER46" s="133"/>
      <c r="AES46" s="133"/>
      <c r="AET46" s="133"/>
      <c r="AEU46" s="133"/>
      <c r="AEV46" s="134"/>
      <c r="AEW46" s="133"/>
      <c r="AEX46" s="133"/>
      <c r="AEY46" s="151"/>
      <c r="AEZ46" s="151"/>
      <c r="AFA46" s="133" t="s">
        <v>16975</v>
      </c>
      <c r="AFB46" s="292" t="s">
        <v>16274</v>
      </c>
      <c r="AFC46" s="292"/>
      <c r="AFD46" s="292"/>
      <c r="AFE46" s="292"/>
      <c r="AFF46" s="292"/>
      <c r="AFG46" s="292"/>
      <c r="AFH46" s="133"/>
      <c r="AFI46" s="133"/>
      <c r="AFJ46" s="133"/>
      <c r="AFK46" s="133"/>
      <c r="AFL46" s="134"/>
      <c r="AFM46" s="133"/>
      <c r="AFN46" s="133"/>
      <c r="AFO46" s="151"/>
      <c r="AFP46" s="151"/>
      <c r="AFQ46" s="133" t="s">
        <v>16975</v>
      </c>
      <c r="AFR46" s="292" t="s">
        <v>16274</v>
      </c>
      <c r="AFS46" s="292"/>
      <c r="AFT46" s="292"/>
      <c r="AFU46" s="292"/>
      <c r="AFV46" s="292"/>
      <c r="AFW46" s="292"/>
      <c r="AFX46" s="133"/>
      <c r="AFY46" s="133"/>
      <c r="AFZ46" s="133"/>
      <c r="AGA46" s="133"/>
      <c r="AGB46" s="134"/>
      <c r="AGC46" s="133"/>
      <c r="AGD46" s="133"/>
      <c r="AGE46" s="151"/>
      <c r="AGF46" s="151"/>
      <c r="AGG46" s="133" t="s">
        <v>16975</v>
      </c>
      <c r="AGH46" s="292" t="s">
        <v>16274</v>
      </c>
      <c r="AGI46" s="292"/>
      <c r="AGJ46" s="292"/>
      <c r="AGK46" s="292"/>
      <c r="AGL46" s="292"/>
      <c r="AGM46" s="292"/>
      <c r="AGN46" s="133"/>
      <c r="AGO46" s="133"/>
      <c r="AGP46" s="133"/>
      <c r="AGQ46" s="133"/>
      <c r="AGR46" s="134"/>
      <c r="AGS46" s="133"/>
      <c r="AGT46" s="133"/>
      <c r="AGU46" s="151"/>
      <c r="AGV46" s="151"/>
      <c r="AGW46" s="133" t="s">
        <v>16975</v>
      </c>
      <c r="AGX46" s="292" t="s">
        <v>16274</v>
      </c>
      <c r="AGY46" s="292"/>
      <c r="AGZ46" s="292"/>
      <c r="AHA46" s="292"/>
      <c r="AHB46" s="292"/>
      <c r="AHC46" s="292"/>
      <c r="AHD46" s="133"/>
      <c r="AHE46" s="133"/>
      <c r="AHF46" s="133"/>
      <c r="AHG46" s="133"/>
      <c r="AHH46" s="134"/>
      <c r="AHI46" s="133"/>
      <c r="AHJ46" s="133"/>
      <c r="AHK46" s="151"/>
      <c r="AHL46" s="151"/>
      <c r="AHM46" s="133" t="s">
        <v>16975</v>
      </c>
      <c r="AHN46" s="292" t="s">
        <v>16274</v>
      </c>
      <c r="AHO46" s="292"/>
      <c r="AHP46" s="292"/>
      <c r="AHQ46" s="292"/>
      <c r="AHR46" s="292"/>
      <c r="AHS46" s="292"/>
      <c r="AHT46" s="133"/>
      <c r="AHU46" s="133"/>
      <c r="AHV46" s="133"/>
      <c r="AHW46" s="133"/>
      <c r="AHX46" s="134"/>
      <c r="AHY46" s="133"/>
      <c r="AHZ46" s="133"/>
      <c r="AIA46" s="151"/>
      <c r="AIB46" s="151"/>
      <c r="AIC46" s="133" t="s">
        <v>16975</v>
      </c>
      <c r="AID46" s="292" t="s">
        <v>16274</v>
      </c>
      <c r="AIE46" s="292"/>
      <c r="AIF46" s="292"/>
      <c r="AIG46" s="292"/>
      <c r="AIH46" s="292"/>
      <c r="AII46" s="292"/>
      <c r="AIJ46" s="133"/>
      <c r="AIK46" s="133"/>
      <c r="AIL46" s="133"/>
      <c r="AIM46" s="133"/>
      <c r="AIN46" s="134"/>
      <c r="AIO46" s="133"/>
      <c r="AIP46" s="133"/>
      <c r="AIQ46" s="151"/>
      <c r="AIR46" s="151"/>
      <c r="AIS46" s="133" t="s">
        <v>16975</v>
      </c>
      <c r="AIT46" s="292" t="s">
        <v>16274</v>
      </c>
      <c r="AIU46" s="292"/>
      <c r="AIV46" s="292"/>
      <c r="AIW46" s="292"/>
      <c r="AIX46" s="292"/>
      <c r="AIY46" s="292"/>
      <c r="AIZ46" s="133"/>
      <c r="AJA46" s="133"/>
      <c r="AJB46" s="133"/>
      <c r="AJC46" s="133"/>
      <c r="AJD46" s="134"/>
      <c r="AJE46" s="133"/>
      <c r="AJF46" s="133"/>
      <c r="AJG46" s="151"/>
      <c r="AJH46" s="151"/>
      <c r="AJI46" s="133" t="s">
        <v>16975</v>
      </c>
      <c r="AJJ46" s="292" t="s">
        <v>16274</v>
      </c>
      <c r="AJK46" s="292"/>
      <c r="AJL46" s="292"/>
      <c r="AJM46" s="292"/>
      <c r="AJN46" s="292"/>
      <c r="AJO46" s="292"/>
      <c r="AJP46" s="133"/>
      <c r="AJQ46" s="133"/>
      <c r="AJR46" s="133"/>
      <c r="AJS46" s="133"/>
      <c r="AJT46" s="134"/>
      <c r="AJU46" s="133"/>
      <c r="AJV46" s="133"/>
      <c r="AJW46" s="151"/>
      <c r="AJX46" s="151"/>
      <c r="AJY46" s="133" t="s">
        <v>16975</v>
      </c>
      <c r="AJZ46" s="292" t="s">
        <v>16274</v>
      </c>
      <c r="AKA46" s="292"/>
      <c r="AKB46" s="292"/>
      <c r="AKC46" s="292"/>
      <c r="AKD46" s="292"/>
      <c r="AKE46" s="292"/>
      <c r="AKF46" s="133"/>
      <c r="AKG46" s="133"/>
      <c r="AKH46" s="133"/>
      <c r="AKI46" s="133"/>
      <c r="AKJ46" s="134"/>
      <c r="AKK46" s="133"/>
      <c r="AKL46" s="133"/>
      <c r="AKM46" s="151"/>
      <c r="AKN46" s="151"/>
      <c r="AKO46" s="133" t="s">
        <v>16975</v>
      </c>
      <c r="AKP46" s="292" t="s">
        <v>16274</v>
      </c>
      <c r="AKQ46" s="292"/>
      <c r="AKR46" s="292"/>
      <c r="AKS46" s="292"/>
      <c r="AKT46" s="292"/>
      <c r="AKU46" s="292"/>
      <c r="AKV46" s="133"/>
      <c r="AKW46" s="133"/>
      <c r="AKX46" s="133"/>
      <c r="AKY46" s="133"/>
      <c r="AKZ46" s="134"/>
      <c r="ALA46" s="133"/>
      <c r="ALB46" s="133"/>
      <c r="ALC46" s="151"/>
      <c r="ALD46" s="151"/>
      <c r="ALE46" s="133" t="s">
        <v>16975</v>
      </c>
      <c r="ALF46" s="292" t="s">
        <v>16274</v>
      </c>
      <c r="ALG46" s="292"/>
      <c r="ALH46" s="292"/>
      <c r="ALI46" s="292"/>
      <c r="ALJ46" s="292"/>
      <c r="ALK46" s="292"/>
      <c r="ALL46" s="133"/>
      <c r="ALM46" s="133"/>
      <c r="ALN46" s="133"/>
      <c r="ALO46" s="133"/>
      <c r="ALP46" s="134"/>
      <c r="ALQ46" s="133"/>
      <c r="ALR46" s="133"/>
      <c r="ALS46" s="151"/>
      <c r="ALT46" s="151"/>
      <c r="ALU46" s="133" t="s">
        <v>16975</v>
      </c>
      <c r="ALV46" s="292" t="s">
        <v>16274</v>
      </c>
      <c r="ALW46" s="292"/>
      <c r="ALX46" s="292"/>
      <c r="ALY46" s="292"/>
      <c r="ALZ46" s="292"/>
      <c r="AMA46" s="292"/>
      <c r="AMB46" s="133"/>
      <c r="AMC46" s="133"/>
      <c r="AMD46" s="133"/>
      <c r="AME46" s="133"/>
      <c r="AMF46" s="134"/>
      <c r="AMG46" s="133"/>
      <c r="AMH46" s="133"/>
      <c r="AMI46" s="151"/>
      <c r="AMJ46" s="151"/>
      <c r="AMK46" s="133" t="s">
        <v>16975</v>
      </c>
      <c r="AML46" s="292" t="s">
        <v>16274</v>
      </c>
      <c r="AMM46" s="292"/>
      <c r="AMN46" s="292"/>
      <c r="AMO46" s="292"/>
      <c r="AMP46" s="292"/>
      <c r="AMQ46" s="292"/>
      <c r="AMR46" s="133"/>
      <c r="AMS46" s="133"/>
      <c r="AMT46" s="133"/>
      <c r="AMU46" s="133"/>
      <c r="AMV46" s="134"/>
      <c r="AMW46" s="133"/>
      <c r="AMX46" s="133"/>
      <c r="AMY46" s="151"/>
      <c r="AMZ46" s="151"/>
      <c r="ANA46" s="133" t="s">
        <v>16975</v>
      </c>
      <c r="ANB46" s="292" t="s">
        <v>16274</v>
      </c>
      <c r="ANC46" s="292"/>
      <c r="AND46" s="292"/>
      <c r="ANE46" s="292"/>
      <c r="ANF46" s="292"/>
      <c r="ANG46" s="292"/>
      <c r="ANH46" s="133"/>
      <c r="ANI46" s="133"/>
      <c r="ANJ46" s="133"/>
      <c r="ANK46" s="133"/>
      <c r="ANL46" s="134"/>
      <c r="ANM46" s="133"/>
      <c r="ANN46" s="133"/>
      <c r="ANO46" s="151"/>
      <c r="ANP46" s="151"/>
      <c r="ANQ46" s="133" t="s">
        <v>16975</v>
      </c>
      <c r="ANR46" s="292" t="s">
        <v>16274</v>
      </c>
      <c r="ANS46" s="292"/>
      <c r="ANT46" s="292"/>
      <c r="ANU46" s="292"/>
      <c r="ANV46" s="292"/>
      <c r="ANW46" s="292"/>
      <c r="ANX46" s="133"/>
      <c r="ANY46" s="133"/>
      <c r="ANZ46" s="133"/>
      <c r="AOA46" s="133"/>
      <c r="AOB46" s="134"/>
      <c r="AOC46" s="133"/>
      <c r="AOD46" s="133"/>
      <c r="AOE46" s="151"/>
      <c r="AOF46" s="151"/>
      <c r="AOG46" s="133" t="s">
        <v>16975</v>
      </c>
      <c r="AOH46" s="292" t="s">
        <v>16274</v>
      </c>
      <c r="AOI46" s="292"/>
      <c r="AOJ46" s="292"/>
      <c r="AOK46" s="292"/>
      <c r="AOL46" s="292"/>
      <c r="AOM46" s="292"/>
      <c r="AON46" s="133"/>
      <c r="AOO46" s="133"/>
      <c r="AOP46" s="133"/>
      <c r="AOQ46" s="133"/>
      <c r="AOR46" s="134"/>
      <c r="AOS46" s="133"/>
      <c r="AOT46" s="133"/>
      <c r="AOU46" s="151"/>
      <c r="AOV46" s="151"/>
      <c r="AOW46" s="133" t="s">
        <v>16975</v>
      </c>
      <c r="AOX46" s="292" t="s">
        <v>16274</v>
      </c>
      <c r="AOY46" s="292"/>
      <c r="AOZ46" s="292"/>
      <c r="APA46" s="292"/>
      <c r="APB46" s="292"/>
      <c r="APC46" s="292"/>
      <c r="APD46" s="133"/>
      <c r="APE46" s="133"/>
      <c r="APF46" s="133"/>
      <c r="APG46" s="133"/>
      <c r="APH46" s="134"/>
      <c r="API46" s="133"/>
      <c r="APJ46" s="133"/>
      <c r="APK46" s="151"/>
      <c r="APL46" s="151"/>
      <c r="APM46" s="133" t="s">
        <v>16975</v>
      </c>
      <c r="APN46" s="292" t="s">
        <v>16274</v>
      </c>
      <c r="APO46" s="292"/>
      <c r="APP46" s="292"/>
      <c r="APQ46" s="292"/>
      <c r="APR46" s="292"/>
      <c r="APS46" s="292"/>
      <c r="APT46" s="133"/>
      <c r="APU46" s="133"/>
      <c r="APV46" s="133"/>
      <c r="APW46" s="133"/>
      <c r="APX46" s="134"/>
      <c r="APY46" s="133"/>
      <c r="APZ46" s="133"/>
      <c r="AQA46" s="151"/>
      <c r="AQB46" s="151"/>
      <c r="AQC46" s="133" t="s">
        <v>16975</v>
      </c>
      <c r="AQD46" s="292" t="s">
        <v>16274</v>
      </c>
      <c r="AQE46" s="292"/>
      <c r="AQF46" s="292"/>
      <c r="AQG46" s="292"/>
      <c r="AQH46" s="292"/>
      <c r="AQI46" s="292"/>
      <c r="AQJ46" s="133"/>
      <c r="AQK46" s="133"/>
      <c r="AQL46" s="133"/>
      <c r="AQM46" s="133"/>
      <c r="AQN46" s="134"/>
      <c r="AQO46" s="133"/>
      <c r="AQP46" s="133"/>
      <c r="AQQ46" s="151"/>
      <c r="AQR46" s="151"/>
      <c r="AQS46" s="133" t="s">
        <v>16975</v>
      </c>
      <c r="AQT46" s="292" t="s">
        <v>16274</v>
      </c>
      <c r="AQU46" s="292"/>
      <c r="AQV46" s="292"/>
      <c r="AQW46" s="292"/>
      <c r="AQX46" s="292"/>
      <c r="AQY46" s="292"/>
      <c r="AQZ46" s="133"/>
      <c r="ARA46" s="133"/>
      <c r="ARB46" s="133"/>
      <c r="ARC46" s="133"/>
      <c r="ARD46" s="134"/>
      <c r="ARE46" s="133"/>
      <c r="ARF46" s="133"/>
      <c r="ARG46" s="151"/>
      <c r="ARH46" s="151"/>
      <c r="ARI46" s="133" t="s">
        <v>16975</v>
      </c>
      <c r="ARJ46" s="292" t="s">
        <v>16274</v>
      </c>
      <c r="ARK46" s="292"/>
      <c r="ARL46" s="292"/>
      <c r="ARM46" s="292"/>
      <c r="ARN46" s="292"/>
      <c r="ARO46" s="292"/>
      <c r="ARP46" s="133"/>
      <c r="ARQ46" s="133"/>
      <c r="ARR46" s="133"/>
      <c r="ARS46" s="133"/>
      <c r="ART46" s="134"/>
      <c r="ARU46" s="133"/>
      <c r="ARV46" s="133"/>
      <c r="ARW46" s="151"/>
      <c r="ARX46" s="151"/>
      <c r="ARY46" s="133" t="s">
        <v>16975</v>
      </c>
      <c r="ARZ46" s="292" t="s">
        <v>16274</v>
      </c>
      <c r="ASA46" s="292"/>
      <c r="ASB46" s="292"/>
      <c r="ASC46" s="292"/>
      <c r="ASD46" s="292"/>
      <c r="ASE46" s="292"/>
      <c r="ASF46" s="133"/>
      <c r="ASG46" s="133"/>
      <c r="ASH46" s="133"/>
      <c r="ASI46" s="133"/>
      <c r="ASJ46" s="134"/>
      <c r="ASK46" s="133"/>
      <c r="ASL46" s="133"/>
      <c r="ASM46" s="151"/>
      <c r="ASN46" s="151"/>
      <c r="ASO46" s="133" t="s">
        <v>16975</v>
      </c>
      <c r="ASP46" s="292" t="s">
        <v>16274</v>
      </c>
      <c r="ASQ46" s="292"/>
      <c r="ASR46" s="292"/>
      <c r="ASS46" s="292"/>
      <c r="AST46" s="292"/>
      <c r="ASU46" s="292"/>
      <c r="ASV46" s="133"/>
      <c r="ASW46" s="133"/>
      <c r="ASX46" s="133"/>
      <c r="ASY46" s="133"/>
      <c r="ASZ46" s="134"/>
      <c r="ATA46" s="133"/>
      <c r="ATB46" s="133"/>
      <c r="ATC46" s="151"/>
      <c r="ATD46" s="151"/>
      <c r="ATE46" s="133" t="s">
        <v>16975</v>
      </c>
      <c r="ATF46" s="292" t="s">
        <v>16274</v>
      </c>
      <c r="ATG46" s="292"/>
      <c r="ATH46" s="292"/>
      <c r="ATI46" s="292"/>
      <c r="ATJ46" s="292"/>
      <c r="ATK46" s="292"/>
      <c r="ATL46" s="133"/>
      <c r="ATM46" s="133"/>
      <c r="ATN46" s="133"/>
      <c r="ATO46" s="133"/>
      <c r="ATP46" s="134"/>
      <c r="ATQ46" s="133"/>
      <c r="ATR46" s="133"/>
      <c r="ATS46" s="151"/>
      <c r="ATT46" s="151"/>
      <c r="ATU46" s="133" t="s">
        <v>16975</v>
      </c>
      <c r="ATV46" s="292" t="s">
        <v>16274</v>
      </c>
      <c r="ATW46" s="292"/>
      <c r="ATX46" s="292"/>
      <c r="ATY46" s="292"/>
      <c r="ATZ46" s="292"/>
      <c r="AUA46" s="292"/>
      <c r="AUB46" s="133"/>
      <c r="AUC46" s="133"/>
      <c r="AUD46" s="133"/>
      <c r="AUE46" s="133"/>
      <c r="AUF46" s="134"/>
      <c r="AUG46" s="133"/>
      <c r="AUH46" s="133"/>
      <c r="AUI46" s="151"/>
      <c r="AUJ46" s="151"/>
      <c r="AUK46" s="133" t="s">
        <v>16975</v>
      </c>
      <c r="AUL46" s="292" t="s">
        <v>16274</v>
      </c>
      <c r="AUM46" s="292"/>
      <c r="AUN46" s="292"/>
      <c r="AUO46" s="292"/>
      <c r="AUP46" s="292"/>
      <c r="AUQ46" s="292"/>
      <c r="AUR46" s="133"/>
      <c r="AUS46" s="133"/>
      <c r="AUT46" s="133"/>
      <c r="AUU46" s="133"/>
      <c r="AUV46" s="134"/>
      <c r="AUW46" s="133"/>
      <c r="AUX46" s="133"/>
      <c r="AUY46" s="151"/>
      <c r="AUZ46" s="151"/>
      <c r="AVA46" s="133" t="s">
        <v>16975</v>
      </c>
      <c r="AVB46" s="292" t="s">
        <v>16274</v>
      </c>
      <c r="AVC46" s="292"/>
      <c r="AVD46" s="292"/>
      <c r="AVE46" s="292"/>
      <c r="AVF46" s="292"/>
      <c r="AVG46" s="292"/>
      <c r="AVH46" s="133"/>
      <c r="AVI46" s="133"/>
      <c r="AVJ46" s="133"/>
      <c r="AVK46" s="133"/>
      <c r="AVL46" s="134"/>
      <c r="AVM46" s="133"/>
      <c r="AVN46" s="133"/>
      <c r="AVO46" s="151"/>
      <c r="AVP46" s="151"/>
      <c r="AVQ46" s="133" t="s">
        <v>16975</v>
      </c>
      <c r="AVR46" s="292" t="s">
        <v>16274</v>
      </c>
      <c r="AVS46" s="292"/>
      <c r="AVT46" s="292"/>
      <c r="AVU46" s="292"/>
      <c r="AVV46" s="292"/>
      <c r="AVW46" s="292"/>
      <c r="AVX46" s="133"/>
      <c r="AVY46" s="133"/>
      <c r="AVZ46" s="133"/>
      <c r="AWA46" s="133"/>
      <c r="AWB46" s="134"/>
      <c r="AWC46" s="133"/>
      <c r="AWD46" s="133"/>
      <c r="AWE46" s="151"/>
      <c r="AWF46" s="151"/>
      <c r="AWG46" s="133" t="s">
        <v>16975</v>
      </c>
      <c r="AWH46" s="292" t="s">
        <v>16274</v>
      </c>
      <c r="AWI46" s="292"/>
      <c r="AWJ46" s="292"/>
      <c r="AWK46" s="292"/>
      <c r="AWL46" s="292"/>
      <c r="AWM46" s="292"/>
      <c r="AWN46" s="133"/>
      <c r="AWO46" s="133"/>
      <c r="AWP46" s="133"/>
      <c r="AWQ46" s="133"/>
      <c r="AWR46" s="134"/>
      <c r="AWS46" s="133"/>
      <c r="AWT46" s="133"/>
      <c r="AWU46" s="151"/>
      <c r="AWV46" s="151"/>
      <c r="AWW46" s="133" t="s">
        <v>16975</v>
      </c>
      <c r="AWX46" s="292" t="s">
        <v>16274</v>
      </c>
      <c r="AWY46" s="292"/>
      <c r="AWZ46" s="292"/>
      <c r="AXA46" s="292"/>
      <c r="AXB46" s="292"/>
      <c r="AXC46" s="292"/>
      <c r="AXD46" s="133"/>
      <c r="AXE46" s="133"/>
      <c r="AXF46" s="133"/>
      <c r="AXG46" s="133"/>
      <c r="AXH46" s="134"/>
      <c r="AXI46" s="133"/>
      <c r="AXJ46" s="133"/>
      <c r="AXK46" s="151"/>
      <c r="AXL46" s="151"/>
      <c r="AXM46" s="133" t="s">
        <v>16975</v>
      </c>
      <c r="AXN46" s="292" t="s">
        <v>16274</v>
      </c>
      <c r="AXO46" s="292"/>
      <c r="AXP46" s="292"/>
      <c r="AXQ46" s="292"/>
      <c r="AXR46" s="292"/>
      <c r="AXS46" s="292"/>
      <c r="AXT46" s="133"/>
      <c r="AXU46" s="133"/>
      <c r="AXV46" s="133"/>
      <c r="AXW46" s="133"/>
      <c r="AXX46" s="134"/>
      <c r="AXY46" s="133"/>
      <c r="AXZ46" s="133"/>
      <c r="AYA46" s="151"/>
      <c r="AYB46" s="151"/>
      <c r="AYC46" s="133" t="s">
        <v>16975</v>
      </c>
      <c r="AYD46" s="292" t="s">
        <v>16274</v>
      </c>
      <c r="AYE46" s="292"/>
      <c r="AYF46" s="292"/>
      <c r="AYG46" s="292"/>
      <c r="AYH46" s="292"/>
      <c r="AYI46" s="292"/>
      <c r="AYJ46" s="133"/>
      <c r="AYK46" s="133"/>
      <c r="AYL46" s="133"/>
      <c r="AYM46" s="133"/>
      <c r="AYN46" s="134"/>
      <c r="AYO46" s="133"/>
      <c r="AYP46" s="133"/>
      <c r="AYQ46" s="151"/>
      <c r="AYR46" s="151"/>
      <c r="AYS46" s="133" t="s">
        <v>16975</v>
      </c>
      <c r="AYT46" s="292" t="s">
        <v>16274</v>
      </c>
      <c r="AYU46" s="292"/>
      <c r="AYV46" s="292"/>
      <c r="AYW46" s="292"/>
      <c r="AYX46" s="292"/>
      <c r="AYY46" s="292"/>
      <c r="AYZ46" s="133"/>
      <c r="AZA46" s="133"/>
      <c r="AZB46" s="133"/>
      <c r="AZC46" s="133"/>
      <c r="AZD46" s="134"/>
      <c r="AZE46" s="133"/>
      <c r="AZF46" s="133"/>
      <c r="AZG46" s="151"/>
      <c r="AZH46" s="151"/>
      <c r="AZI46" s="133" t="s">
        <v>16975</v>
      </c>
      <c r="AZJ46" s="292" t="s">
        <v>16274</v>
      </c>
      <c r="AZK46" s="292"/>
      <c r="AZL46" s="292"/>
      <c r="AZM46" s="292"/>
      <c r="AZN46" s="292"/>
      <c r="AZO46" s="292"/>
      <c r="AZP46" s="133"/>
      <c r="AZQ46" s="133"/>
      <c r="AZR46" s="133"/>
      <c r="AZS46" s="133"/>
      <c r="AZT46" s="134"/>
      <c r="AZU46" s="133"/>
      <c r="AZV46" s="133"/>
      <c r="AZW46" s="151"/>
      <c r="AZX46" s="151"/>
      <c r="AZY46" s="133" t="s">
        <v>16975</v>
      </c>
      <c r="AZZ46" s="292" t="s">
        <v>16274</v>
      </c>
      <c r="BAA46" s="292"/>
      <c r="BAB46" s="292"/>
      <c r="BAC46" s="292"/>
      <c r="BAD46" s="292"/>
      <c r="BAE46" s="292"/>
      <c r="BAF46" s="133"/>
      <c r="BAG46" s="133"/>
      <c r="BAH46" s="133"/>
      <c r="BAI46" s="133"/>
      <c r="BAJ46" s="134"/>
      <c r="BAK46" s="133"/>
      <c r="BAL46" s="133"/>
      <c r="BAM46" s="151"/>
      <c r="BAN46" s="151"/>
      <c r="BAO46" s="133" t="s">
        <v>16975</v>
      </c>
      <c r="BAP46" s="292" t="s">
        <v>16274</v>
      </c>
      <c r="BAQ46" s="292"/>
      <c r="BAR46" s="292"/>
      <c r="BAS46" s="292"/>
      <c r="BAT46" s="292"/>
      <c r="BAU46" s="292"/>
      <c r="BAV46" s="133"/>
      <c r="BAW46" s="133"/>
      <c r="BAX46" s="133"/>
      <c r="BAY46" s="133"/>
      <c r="BAZ46" s="134"/>
      <c r="BBA46" s="133"/>
      <c r="BBB46" s="133"/>
      <c r="BBC46" s="151"/>
      <c r="BBD46" s="151"/>
      <c r="BBE46" s="133" t="s">
        <v>16975</v>
      </c>
      <c r="BBF46" s="292" t="s">
        <v>16274</v>
      </c>
      <c r="BBG46" s="292"/>
      <c r="BBH46" s="292"/>
      <c r="BBI46" s="292"/>
      <c r="BBJ46" s="292"/>
      <c r="BBK46" s="292"/>
      <c r="BBL46" s="133"/>
      <c r="BBM46" s="133"/>
      <c r="BBN46" s="133"/>
      <c r="BBO46" s="133"/>
      <c r="BBP46" s="134"/>
      <c r="BBQ46" s="133"/>
      <c r="BBR46" s="133"/>
      <c r="BBS46" s="151"/>
      <c r="BBT46" s="151"/>
      <c r="BBU46" s="133" t="s">
        <v>16975</v>
      </c>
      <c r="BBV46" s="292" t="s">
        <v>16274</v>
      </c>
      <c r="BBW46" s="292"/>
      <c r="BBX46" s="292"/>
      <c r="BBY46" s="292"/>
      <c r="BBZ46" s="292"/>
      <c r="BCA46" s="292"/>
      <c r="BCB46" s="133"/>
      <c r="BCC46" s="133"/>
      <c r="BCD46" s="133"/>
      <c r="BCE46" s="133"/>
      <c r="BCF46" s="134"/>
      <c r="BCG46" s="133"/>
      <c r="BCH46" s="133"/>
      <c r="BCI46" s="151"/>
      <c r="BCJ46" s="151"/>
      <c r="BCK46" s="133" t="s">
        <v>16975</v>
      </c>
      <c r="BCL46" s="292" t="s">
        <v>16274</v>
      </c>
      <c r="BCM46" s="292"/>
      <c r="BCN46" s="292"/>
      <c r="BCO46" s="292"/>
      <c r="BCP46" s="292"/>
      <c r="BCQ46" s="292"/>
      <c r="BCR46" s="133"/>
      <c r="BCS46" s="133"/>
      <c r="BCT46" s="133"/>
      <c r="BCU46" s="133"/>
      <c r="BCV46" s="134"/>
      <c r="BCW46" s="133"/>
      <c r="BCX46" s="133"/>
      <c r="BCY46" s="151"/>
      <c r="BCZ46" s="151"/>
      <c r="BDA46" s="133" t="s">
        <v>16975</v>
      </c>
      <c r="BDB46" s="292" t="s">
        <v>16274</v>
      </c>
      <c r="BDC46" s="292"/>
      <c r="BDD46" s="292"/>
      <c r="BDE46" s="292"/>
      <c r="BDF46" s="292"/>
      <c r="BDG46" s="292"/>
      <c r="BDH46" s="133"/>
      <c r="BDI46" s="133"/>
      <c r="BDJ46" s="133"/>
      <c r="BDK46" s="133"/>
      <c r="BDL46" s="134"/>
      <c r="BDM46" s="133"/>
      <c r="BDN46" s="133"/>
      <c r="BDO46" s="151"/>
      <c r="BDP46" s="151"/>
      <c r="BDQ46" s="133" t="s">
        <v>16975</v>
      </c>
      <c r="BDR46" s="292" t="s">
        <v>16274</v>
      </c>
      <c r="BDS46" s="292"/>
      <c r="BDT46" s="292"/>
      <c r="BDU46" s="292"/>
      <c r="BDV46" s="292"/>
      <c r="BDW46" s="292"/>
      <c r="BDX46" s="133"/>
      <c r="BDY46" s="133"/>
      <c r="BDZ46" s="133"/>
      <c r="BEA46" s="133"/>
      <c r="BEB46" s="134"/>
      <c r="BEC46" s="133"/>
      <c r="BED46" s="133"/>
      <c r="BEE46" s="151"/>
      <c r="BEF46" s="151"/>
      <c r="BEG46" s="133" t="s">
        <v>16975</v>
      </c>
      <c r="BEH46" s="292" t="s">
        <v>16274</v>
      </c>
      <c r="BEI46" s="292"/>
      <c r="BEJ46" s="292"/>
      <c r="BEK46" s="292"/>
      <c r="BEL46" s="292"/>
      <c r="BEM46" s="292"/>
      <c r="BEN46" s="133"/>
      <c r="BEO46" s="133"/>
      <c r="BEP46" s="133"/>
      <c r="BEQ46" s="133"/>
      <c r="BER46" s="134"/>
      <c r="BES46" s="133"/>
      <c r="BET46" s="133"/>
      <c r="BEU46" s="151"/>
      <c r="BEV46" s="151"/>
      <c r="BEW46" s="133" t="s">
        <v>16975</v>
      </c>
      <c r="BEX46" s="292" t="s">
        <v>16274</v>
      </c>
      <c r="BEY46" s="292"/>
      <c r="BEZ46" s="292"/>
      <c r="BFA46" s="292"/>
      <c r="BFB46" s="292"/>
      <c r="BFC46" s="292"/>
      <c r="BFD46" s="133"/>
      <c r="BFE46" s="133"/>
      <c r="BFF46" s="133"/>
      <c r="BFG46" s="133"/>
      <c r="BFH46" s="134"/>
      <c r="BFI46" s="133"/>
      <c r="BFJ46" s="133"/>
      <c r="BFK46" s="151"/>
      <c r="BFL46" s="151"/>
      <c r="BFM46" s="133" t="s">
        <v>16975</v>
      </c>
      <c r="BFN46" s="292" t="s">
        <v>16274</v>
      </c>
      <c r="BFO46" s="292"/>
      <c r="BFP46" s="292"/>
      <c r="BFQ46" s="292"/>
      <c r="BFR46" s="292"/>
      <c r="BFS46" s="292"/>
      <c r="BFT46" s="133"/>
      <c r="BFU46" s="133"/>
      <c r="BFV46" s="133"/>
      <c r="BFW46" s="133"/>
      <c r="BFX46" s="134"/>
      <c r="BFY46" s="133"/>
      <c r="BFZ46" s="133"/>
      <c r="BGA46" s="151"/>
      <c r="BGB46" s="151"/>
      <c r="BGC46" s="133" t="s">
        <v>16975</v>
      </c>
      <c r="BGD46" s="292" t="s">
        <v>16274</v>
      </c>
      <c r="BGE46" s="292"/>
      <c r="BGF46" s="292"/>
      <c r="BGG46" s="292"/>
      <c r="BGH46" s="292"/>
      <c r="BGI46" s="292"/>
      <c r="BGJ46" s="133"/>
      <c r="BGK46" s="133"/>
      <c r="BGL46" s="133"/>
      <c r="BGM46" s="133"/>
      <c r="BGN46" s="134"/>
      <c r="BGO46" s="133"/>
      <c r="BGP46" s="133"/>
      <c r="BGQ46" s="151"/>
      <c r="BGR46" s="151"/>
      <c r="BGS46" s="133" t="s">
        <v>16975</v>
      </c>
      <c r="BGT46" s="292" t="s">
        <v>16274</v>
      </c>
      <c r="BGU46" s="292"/>
      <c r="BGV46" s="292"/>
      <c r="BGW46" s="292"/>
      <c r="BGX46" s="292"/>
      <c r="BGY46" s="292"/>
      <c r="BGZ46" s="133"/>
      <c r="BHA46" s="133"/>
      <c r="BHB46" s="133"/>
      <c r="BHC46" s="133"/>
      <c r="BHD46" s="134"/>
      <c r="BHE46" s="133"/>
      <c r="BHF46" s="133"/>
      <c r="BHG46" s="151"/>
      <c r="BHH46" s="151"/>
      <c r="BHI46" s="133" t="s">
        <v>16975</v>
      </c>
      <c r="BHJ46" s="292" t="s">
        <v>16274</v>
      </c>
      <c r="BHK46" s="292"/>
      <c r="BHL46" s="292"/>
      <c r="BHM46" s="292"/>
      <c r="BHN46" s="292"/>
      <c r="BHO46" s="292"/>
      <c r="BHP46" s="133"/>
      <c r="BHQ46" s="133"/>
      <c r="BHR46" s="133"/>
      <c r="BHS46" s="133"/>
      <c r="BHT46" s="134"/>
      <c r="BHU46" s="133"/>
      <c r="BHV46" s="133"/>
      <c r="BHW46" s="151"/>
      <c r="BHX46" s="151"/>
      <c r="BHY46" s="133" t="s">
        <v>16975</v>
      </c>
      <c r="BHZ46" s="292" t="s">
        <v>16274</v>
      </c>
      <c r="BIA46" s="292"/>
      <c r="BIB46" s="292"/>
      <c r="BIC46" s="292"/>
      <c r="BID46" s="292"/>
      <c r="BIE46" s="292"/>
      <c r="BIF46" s="133"/>
      <c r="BIG46" s="133"/>
      <c r="BIH46" s="133"/>
      <c r="BII46" s="133"/>
      <c r="BIJ46" s="134"/>
      <c r="BIK46" s="133"/>
      <c r="BIL46" s="133"/>
      <c r="BIM46" s="151"/>
      <c r="BIN46" s="151"/>
      <c r="BIO46" s="133" t="s">
        <v>16975</v>
      </c>
      <c r="BIP46" s="292" t="s">
        <v>16274</v>
      </c>
      <c r="BIQ46" s="292"/>
      <c r="BIR46" s="292"/>
      <c r="BIS46" s="292"/>
      <c r="BIT46" s="292"/>
      <c r="BIU46" s="292"/>
      <c r="BIV46" s="133"/>
      <c r="BIW46" s="133"/>
      <c r="BIX46" s="133"/>
      <c r="BIY46" s="133"/>
      <c r="BIZ46" s="134"/>
      <c r="BJA46" s="133"/>
      <c r="BJB46" s="133"/>
      <c r="BJC46" s="151"/>
      <c r="BJD46" s="151"/>
      <c r="BJE46" s="133" t="s">
        <v>16975</v>
      </c>
      <c r="BJF46" s="292" t="s">
        <v>16274</v>
      </c>
      <c r="BJG46" s="292"/>
      <c r="BJH46" s="292"/>
      <c r="BJI46" s="292"/>
      <c r="BJJ46" s="292"/>
      <c r="BJK46" s="292"/>
      <c r="BJL46" s="133"/>
      <c r="BJM46" s="133"/>
      <c r="BJN46" s="133"/>
      <c r="BJO46" s="133"/>
      <c r="BJP46" s="134"/>
      <c r="BJQ46" s="133"/>
      <c r="BJR46" s="133"/>
      <c r="BJS46" s="151"/>
      <c r="BJT46" s="151"/>
      <c r="BJU46" s="133" t="s">
        <v>16975</v>
      </c>
      <c r="BJV46" s="292" t="s">
        <v>16274</v>
      </c>
      <c r="BJW46" s="292"/>
      <c r="BJX46" s="292"/>
      <c r="BJY46" s="292"/>
      <c r="BJZ46" s="292"/>
      <c r="BKA46" s="292"/>
      <c r="BKB46" s="133"/>
      <c r="BKC46" s="133"/>
      <c r="BKD46" s="133"/>
      <c r="BKE46" s="133"/>
      <c r="BKF46" s="134"/>
      <c r="BKG46" s="133"/>
      <c r="BKH46" s="133"/>
      <c r="BKI46" s="151"/>
      <c r="BKJ46" s="151"/>
      <c r="BKK46" s="133" t="s">
        <v>16975</v>
      </c>
      <c r="BKL46" s="292" t="s">
        <v>16274</v>
      </c>
      <c r="BKM46" s="292"/>
      <c r="BKN46" s="292"/>
      <c r="BKO46" s="292"/>
      <c r="BKP46" s="292"/>
      <c r="BKQ46" s="292"/>
      <c r="BKR46" s="133"/>
      <c r="BKS46" s="133"/>
      <c r="BKT46" s="133"/>
      <c r="BKU46" s="133"/>
      <c r="BKV46" s="134"/>
      <c r="BKW46" s="133"/>
      <c r="BKX46" s="133"/>
      <c r="BKY46" s="151"/>
      <c r="BKZ46" s="151"/>
      <c r="BLA46" s="133" t="s">
        <v>16975</v>
      </c>
      <c r="BLB46" s="292" t="s">
        <v>16274</v>
      </c>
      <c r="BLC46" s="292"/>
      <c r="BLD46" s="292"/>
      <c r="BLE46" s="292"/>
      <c r="BLF46" s="292"/>
      <c r="BLG46" s="292"/>
      <c r="BLH46" s="133"/>
      <c r="BLI46" s="133"/>
      <c r="BLJ46" s="133"/>
      <c r="BLK46" s="133"/>
      <c r="BLL46" s="134"/>
      <c r="BLM46" s="133"/>
      <c r="BLN46" s="133"/>
      <c r="BLO46" s="151"/>
      <c r="BLP46" s="151"/>
      <c r="BLQ46" s="133" t="s">
        <v>16975</v>
      </c>
      <c r="BLR46" s="292" t="s">
        <v>16274</v>
      </c>
      <c r="BLS46" s="292"/>
      <c r="BLT46" s="292"/>
      <c r="BLU46" s="292"/>
      <c r="BLV46" s="292"/>
      <c r="BLW46" s="292"/>
      <c r="BLX46" s="133"/>
      <c r="BLY46" s="133"/>
      <c r="BLZ46" s="133"/>
      <c r="BMA46" s="133"/>
      <c r="BMB46" s="134"/>
      <c r="BMC46" s="133"/>
      <c r="BMD46" s="133"/>
      <c r="BME46" s="151"/>
      <c r="BMF46" s="151"/>
      <c r="BMG46" s="133" t="s">
        <v>16975</v>
      </c>
      <c r="BMH46" s="292" t="s">
        <v>16274</v>
      </c>
      <c r="BMI46" s="292"/>
      <c r="BMJ46" s="292"/>
      <c r="BMK46" s="292"/>
      <c r="BML46" s="292"/>
      <c r="BMM46" s="292"/>
      <c r="BMN46" s="133"/>
      <c r="BMO46" s="133"/>
      <c r="BMP46" s="133"/>
      <c r="BMQ46" s="133"/>
      <c r="BMR46" s="134"/>
      <c r="BMS46" s="133"/>
      <c r="BMT46" s="133"/>
      <c r="BMU46" s="151"/>
      <c r="BMV46" s="151"/>
      <c r="BMW46" s="133" t="s">
        <v>16975</v>
      </c>
      <c r="BMX46" s="292" t="s">
        <v>16274</v>
      </c>
      <c r="BMY46" s="292"/>
      <c r="BMZ46" s="292"/>
      <c r="BNA46" s="292"/>
      <c r="BNB46" s="292"/>
      <c r="BNC46" s="292"/>
      <c r="BND46" s="133"/>
      <c r="BNE46" s="133"/>
      <c r="BNF46" s="133"/>
      <c r="BNG46" s="133"/>
      <c r="BNH46" s="134"/>
      <c r="BNI46" s="133"/>
      <c r="BNJ46" s="133"/>
      <c r="BNK46" s="151"/>
      <c r="BNL46" s="151"/>
      <c r="BNM46" s="133" t="s">
        <v>16975</v>
      </c>
      <c r="BNN46" s="292" t="s">
        <v>16274</v>
      </c>
      <c r="BNO46" s="292"/>
      <c r="BNP46" s="292"/>
      <c r="BNQ46" s="292"/>
      <c r="BNR46" s="292"/>
      <c r="BNS46" s="292"/>
      <c r="BNT46" s="133"/>
      <c r="BNU46" s="133"/>
      <c r="BNV46" s="133"/>
      <c r="BNW46" s="133"/>
      <c r="BNX46" s="134"/>
      <c r="BNY46" s="133"/>
      <c r="BNZ46" s="133"/>
      <c r="BOA46" s="151"/>
      <c r="BOB46" s="151"/>
      <c r="BOC46" s="133" t="s">
        <v>16975</v>
      </c>
      <c r="BOD46" s="292" t="s">
        <v>16274</v>
      </c>
      <c r="BOE46" s="292"/>
      <c r="BOF46" s="292"/>
      <c r="BOG46" s="292"/>
      <c r="BOH46" s="292"/>
      <c r="BOI46" s="292"/>
      <c r="BOJ46" s="133"/>
      <c r="BOK46" s="133"/>
      <c r="BOL46" s="133"/>
      <c r="BOM46" s="133"/>
      <c r="BON46" s="134"/>
      <c r="BOO46" s="133"/>
      <c r="BOP46" s="133"/>
      <c r="BOQ46" s="151"/>
      <c r="BOR46" s="151"/>
      <c r="BOS46" s="133" t="s">
        <v>16975</v>
      </c>
      <c r="BOT46" s="292" t="s">
        <v>16274</v>
      </c>
      <c r="BOU46" s="292"/>
      <c r="BOV46" s="292"/>
      <c r="BOW46" s="292"/>
      <c r="BOX46" s="292"/>
      <c r="BOY46" s="292"/>
      <c r="BOZ46" s="133"/>
      <c r="BPA46" s="133"/>
      <c r="BPB46" s="133"/>
      <c r="BPC46" s="133"/>
      <c r="BPD46" s="134"/>
      <c r="BPE46" s="133"/>
      <c r="BPF46" s="133"/>
      <c r="BPG46" s="151"/>
      <c r="BPH46" s="151"/>
      <c r="BPI46" s="133" t="s">
        <v>16975</v>
      </c>
      <c r="BPJ46" s="292" t="s">
        <v>16274</v>
      </c>
      <c r="BPK46" s="292"/>
      <c r="BPL46" s="292"/>
      <c r="BPM46" s="292"/>
      <c r="BPN46" s="292"/>
      <c r="BPO46" s="292"/>
      <c r="BPP46" s="133"/>
      <c r="BPQ46" s="133"/>
      <c r="BPR46" s="133"/>
      <c r="BPS46" s="133"/>
      <c r="BPT46" s="134"/>
      <c r="BPU46" s="133"/>
      <c r="BPV46" s="133"/>
      <c r="BPW46" s="151"/>
      <c r="BPX46" s="151"/>
      <c r="BPY46" s="133" t="s">
        <v>16975</v>
      </c>
      <c r="BPZ46" s="292" t="s">
        <v>16274</v>
      </c>
      <c r="BQA46" s="292"/>
      <c r="BQB46" s="292"/>
      <c r="BQC46" s="292"/>
      <c r="BQD46" s="292"/>
      <c r="BQE46" s="292"/>
      <c r="BQF46" s="133"/>
      <c r="BQG46" s="133"/>
      <c r="BQH46" s="133"/>
      <c r="BQI46" s="133"/>
      <c r="BQJ46" s="134"/>
      <c r="BQK46" s="133"/>
      <c r="BQL46" s="133"/>
      <c r="BQM46" s="151"/>
      <c r="BQN46" s="151"/>
      <c r="BQO46" s="133" t="s">
        <v>16975</v>
      </c>
      <c r="BQP46" s="292" t="s">
        <v>16274</v>
      </c>
      <c r="BQQ46" s="292"/>
      <c r="BQR46" s="292"/>
      <c r="BQS46" s="292"/>
      <c r="BQT46" s="292"/>
      <c r="BQU46" s="292"/>
      <c r="BQV46" s="133"/>
      <c r="BQW46" s="133"/>
      <c r="BQX46" s="133"/>
      <c r="BQY46" s="133"/>
      <c r="BQZ46" s="134"/>
      <c r="BRA46" s="133"/>
      <c r="BRB46" s="133"/>
      <c r="BRC46" s="151"/>
      <c r="BRD46" s="151"/>
      <c r="BRE46" s="133" t="s">
        <v>16975</v>
      </c>
      <c r="BRF46" s="292" t="s">
        <v>16274</v>
      </c>
      <c r="BRG46" s="292"/>
      <c r="BRH46" s="292"/>
      <c r="BRI46" s="292"/>
      <c r="BRJ46" s="292"/>
      <c r="BRK46" s="292"/>
      <c r="BRL46" s="133"/>
      <c r="BRM46" s="133"/>
      <c r="BRN46" s="133"/>
      <c r="BRO46" s="133"/>
      <c r="BRP46" s="134"/>
      <c r="BRQ46" s="133"/>
      <c r="BRR46" s="133"/>
      <c r="BRS46" s="151"/>
      <c r="BRT46" s="151"/>
      <c r="BRU46" s="133" t="s">
        <v>16975</v>
      </c>
      <c r="BRV46" s="292" t="s">
        <v>16274</v>
      </c>
      <c r="BRW46" s="292"/>
      <c r="BRX46" s="292"/>
      <c r="BRY46" s="292"/>
      <c r="BRZ46" s="292"/>
      <c r="BSA46" s="292"/>
      <c r="BSB46" s="133"/>
      <c r="BSC46" s="133"/>
      <c r="BSD46" s="133"/>
      <c r="BSE46" s="133"/>
      <c r="BSF46" s="134"/>
      <c r="BSG46" s="133"/>
      <c r="BSH46" s="133"/>
      <c r="BSI46" s="151"/>
      <c r="BSJ46" s="151"/>
      <c r="BSK46" s="133" t="s">
        <v>16975</v>
      </c>
      <c r="BSL46" s="292" t="s">
        <v>16274</v>
      </c>
      <c r="BSM46" s="292"/>
      <c r="BSN46" s="292"/>
      <c r="BSO46" s="292"/>
      <c r="BSP46" s="292"/>
      <c r="BSQ46" s="292"/>
      <c r="BSR46" s="133"/>
      <c r="BSS46" s="133"/>
      <c r="BST46" s="133"/>
      <c r="BSU46" s="133"/>
      <c r="BSV46" s="134"/>
      <c r="BSW46" s="133"/>
      <c r="BSX46" s="133"/>
      <c r="BSY46" s="151"/>
      <c r="BSZ46" s="151"/>
      <c r="BTA46" s="133" t="s">
        <v>16975</v>
      </c>
      <c r="BTB46" s="292" t="s">
        <v>16274</v>
      </c>
      <c r="BTC46" s="292"/>
      <c r="BTD46" s="292"/>
      <c r="BTE46" s="292"/>
      <c r="BTF46" s="292"/>
      <c r="BTG46" s="292"/>
      <c r="BTH46" s="133"/>
      <c r="BTI46" s="133"/>
      <c r="BTJ46" s="133"/>
      <c r="BTK46" s="133"/>
      <c r="BTL46" s="134"/>
      <c r="BTM46" s="133"/>
      <c r="BTN46" s="133"/>
      <c r="BTO46" s="151"/>
      <c r="BTP46" s="151"/>
      <c r="BTQ46" s="133" t="s">
        <v>16975</v>
      </c>
      <c r="BTR46" s="292" t="s">
        <v>16274</v>
      </c>
      <c r="BTS46" s="292"/>
      <c r="BTT46" s="292"/>
      <c r="BTU46" s="292"/>
      <c r="BTV46" s="292"/>
      <c r="BTW46" s="292"/>
      <c r="BTX46" s="133"/>
      <c r="BTY46" s="133"/>
      <c r="BTZ46" s="133"/>
      <c r="BUA46" s="133"/>
      <c r="BUB46" s="134"/>
      <c r="BUC46" s="133"/>
      <c r="BUD46" s="133"/>
      <c r="BUE46" s="151"/>
      <c r="BUF46" s="151"/>
      <c r="BUG46" s="133" t="s">
        <v>16975</v>
      </c>
      <c r="BUH46" s="292" t="s">
        <v>16274</v>
      </c>
      <c r="BUI46" s="292"/>
      <c r="BUJ46" s="292"/>
      <c r="BUK46" s="292"/>
      <c r="BUL46" s="292"/>
      <c r="BUM46" s="292"/>
      <c r="BUN46" s="133"/>
      <c r="BUO46" s="133"/>
      <c r="BUP46" s="133"/>
      <c r="BUQ46" s="133"/>
      <c r="BUR46" s="134"/>
      <c r="BUS46" s="133"/>
      <c r="BUT46" s="133"/>
      <c r="BUU46" s="151"/>
      <c r="BUV46" s="151"/>
      <c r="BUW46" s="133" t="s">
        <v>16975</v>
      </c>
      <c r="BUX46" s="292" t="s">
        <v>16274</v>
      </c>
      <c r="BUY46" s="292"/>
      <c r="BUZ46" s="292"/>
      <c r="BVA46" s="292"/>
      <c r="BVB46" s="292"/>
      <c r="BVC46" s="292"/>
      <c r="BVD46" s="133"/>
      <c r="BVE46" s="133"/>
      <c r="BVF46" s="133"/>
      <c r="BVG46" s="133"/>
      <c r="BVH46" s="134"/>
      <c r="BVI46" s="133"/>
      <c r="BVJ46" s="133"/>
      <c r="BVK46" s="151"/>
      <c r="BVL46" s="151"/>
      <c r="BVM46" s="133" t="s">
        <v>16975</v>
      </c>
      <c r="BVN46" s="292" t="s">
        <v>16274</v>
      </c>
      <c r="BVO46" s="292"/>
      <c r="BVP46" s="292"/>
      <c r="BVQ46" s="292"/>
      <c r="BVR46" s="292"/>
      <c r="BVS46" s="292"/>
      <c r="BVT46" s="133"/>
      <c r="BVU46" s="133"/>
      <c r="BVV46" s="133"/>
      <c r="BVW46" s="133"/>
      <c r="BVX46" s="134"/>
      <c r="BVY46" s="133"/>
      <c r="BVZ46" s="133"/>
      <c r="BWA46" s="151"/>
      <c r="BWB46" s="151"/>
      <c r="BWC46" s="133" t="s">
        <v>16975</v>
      </c>
      <c r="BWD46" s="292" t="s">
        <v>16274</v>
      </c>
      <c r="BWE46" s="292"/>
      <c r="BWF46" s="292"/>
      <c r="BWG46" s="292"/>
      <c r="BWH46" s="292"/>
      <c r="BWI46" s="292"/>
      <c r="BWJ46" s="133"/>
      <c r="BWK46" s="133"/>
      <c r="BWL46" s="133"/>
      <c r="BWM46" s="133"/>
      <c r="BWN46" s="134"/>
      <c r="BWO46" s="133"/>
      <c r="BWP46" s="133"/>
      <c r="BWQ46" s="151"/>
      <c r="BWR46" s="151"/>
      <c r="BWS46" s="133" t="s">
        <v>16975</v>
      </c>
      <c r="BWT46" s="292" t="s">
        <v>16274</v>
      </c>
      <c r="BWU46" s="292"/>
      <c r="BWV46" s="292"/>
      <c r="BWW46" s="292"/>
      <c r="BWX46" s="292"/>
      <c r="BWY46" s="292"/>
      <c r="BWZ46" s="133"/>
      <c r="BXA46" s="133"/>
      <c r="BXB46" s="133"/>
      <c r="BXC46" s="133"/>
      <c r="BXD46" s="134"/>
      <c r="BXE46" s="133"/>
      <c r="BXF46" s="133"/>
      <c r="BXG46" s="151"/>
      <c r="BXH46" s="151"/>
      <c r="BXI46" s="133" t="s">
        <v>16975</v>
      </c>
      <c r="BXJ46" s="292" t="s">
        <v>16274</v>
      </c>
      <c r="BXK46" s="292"/>
      <c r="BXL46" s="292"/>
      <c r="BXM46" s="292"/>
      <c r="BXN46" s="292"/>
      <c r="BXO46" s="292"/>
      <c r="BXP46" s="133"/>
      <c r="BXQ46" s="133"/>
      <c r="BXR46" s="133"/>
      <c r="BXS46" s="133"/>
      <c r="BXT46" s="134"/>
      <c r="BXU46" s="133"/>
      <c r="BXV46" s="133"/>
      <c r="BXW46" s="151"/>
      <c r="BXX46" s="151"/>
      <c r="BXY46" s="133" t="s">
        <v>16975</v>
      </c>
      <c r="BXZ46" s="292" t="s">
        <v>16274</v>
      </c>
      <c r="BYA46" s="292"/>
      <c r="BYB46" s="292"/>
      <c r="BYC46" s="292"/>
      <c r="BYD46" s="292"/>
      <c r="BYE46" s="292"/>
      <c r="BYF46" s="133"/>
      <c r="BYG46" s="133"/>
      <c r="BYH46" s="133"/>
      <c r="BYI46" s="133"/>
      <c r="BYJ46" s="134"/>
      <c r="BYK46" s="133"/>
      <c r="BYL46" s="133"/>
      <c r="BYM46" s="151"/>
      <c r="BYN46" s="151"/>
      <c r="BYO46" s="133" t="s">
        <v>16975</v>
      </c>
      <c r="BYP46" s="292" t="s">
        <v>16274</v>
      </c>
      <c r="BYQ46" s="292"/>
      <c r="BYR46" s="292"/>
      <c r="BYS46" s="292"/>
      <c r="BYT46" s="292"/>
      <c r="BYU46" s="292"/>
      <c r="BYV46" s="133"/>
      <c r="BYW46" s="133"/>
      <c r="BYX46" s="133"/>
      <c r="BYY46" s="133"/>
      <c r="BYZ46" s="134"/>
      <c r="BZA46" s="133"/>
      <c r="BZB46" s="133"/>
      <c r="BZC46" s="151"/>
      <c r="BZD46" s="151"/>
      <c r="BZE46" s="133" t="s">
        <v>16975</v>
      </c>
      <c r="BZF46" s="292" t="s">
        <v>16274</v>
      </c>
      <c r="BZG46" s="292"/>
      <c r="BZH46" s="292"/>
      <c r="BZI46" s="292"/>
      <c r="BZJ46" s="292"/>
      <c r="BZK46" s="292"/>
      <c r="BZL46" s="133"/>
      <c r="BZM46" s="133"/>
      <c r="BZN46" s="133"/>
      <c r="BZO46" s="133"/>
      <c r="BZP46" s="134"/>
      <c r="BZQ46" s="133"/>
      <c r="BZR46" s="133"/>
      <c r="BZS46" s="151"/>
      <c r="BZT46" s="151"/>
      <c r="BZU46" s="133" t="s">
        <v>16975</v>
      </c>
      <c r="BZV46" s="292" t="s">
        <v>16274</v>
      </c>
      <c r="BZW46" s="292"/>
      <c r="BZX46" s="292"/>
      <c r="BZY46" s="292"/>
      <c r="BZZ46" s="292"/>
      <c r="CAA46" s="292"/>
      <c r="CAB46" s="133"/>
      <c r="CAC46" s="133"/>
      <c r="CAD46" s="133"/>
      <c r="CAE46" s="133"/>
      <c r="CAF46" s="134"/>
      <c r="CAG46" s="133"/>
      <c r="CAH46" s="133"/>
      <c r="CAI46" s="151"/>
      <c r="CAJ46" s="151"/>
      <c r="CAK46" s="133" t="s">
        <v>16975</v>
      </c>
      <c r="CAL46" s="292" t="s">
        <v>16274</v>
      </c>
      <c r="CAM46" s="292"/>
      <c r="CAN46" s="292"/>
      <c r="CAO46" s="292"/>
      <c r="CAP46" s="292"/>
      <c r="CAQ46" s="292"/>
      <c r="CAR46" s="133"/>
      <c r="CAS46" s="133"/>
      <c r="CAT46" s="133"/>
      <c r="CAU46" s="133"/>
      <c r="CAV46" s="134"/>
      <c r="CAW46" s="133"/>
      <c r="CAX46" s="133"/>
      <c r="CAY46" s="151"/>
      <c r="CAZ46" s="151"/>
      <c r="CBA46" s="133" t="s">
        <v>16975</v>
      </c>
      <c r="CBB46" s="292" t="s">
        <v>16274</v>
      </c>
      <c r="CBC46" s="292"/>
      <c r="CBD46" s="292"/>
      <c r="CBE46" s="292"/>
      <c r="CBF46" s="292"/>
      <c r="CBG46" s="292"/>
      <c r="CBH46" s="133"/>
      <c r="CBI46" s="133"/>
      <c r="CBJ46" s="133"/>
      <c r="CBK46" s="133"/>
      <c r="CBL46" s="134"/>
      <c r="CBM46" s="133"/>
      <c r="CBN46" s="133"/>
      <c r="CBO46" s="151"/>
      <c r="CBP46" s="151"/>
      <c r="CBQ46" s="133" t="s">
        <v>16975</v>
      </c>
      <c r="CBR46" s="292" t="s">
        <v>16274</v>
      </c>
      <c r="CBS46" s="292"/>
      <c r="CBT46" s="292"/>
      <c r="CBU46" s="292"/>
      <c r="CBV46" s="292"/>
      <c r="CBW46" s="292"/>
      <c r="CBX46" s="133"/>
      <c r="CBY46" s="133"/>
      <c r="CBZ46" s="133"/>
      <c r="CCA46" s="133"/>
      <c r="CCB46" s="134"/>
      <c r="CCC46" s="133"/>
      <c r="CCD46" s="133"/>
      <c r="CCE46" s="151"/>
      <c r="CCF46" s="151"/>
      <c r="CCG46" s="133" t="s">
        <v>16975</v>
      </c>
      <c r="CCH46" s="292" t="s">
        <v>16274</v>
      </c>
      <c r="CCI46" s="292"/>
      <c r="CCJ46" s="292"/>
      <c r="CCK46" s="292"/>
      <c r="CCL46" s="292"/>
      <c r="CCM46" s="292"/>
      <c r="CCN46" s="133"/>
      <c r="CCO46" s="133"/>
      <c r="CCP46" s="133"/>
      <c r="CCQ46" s="133"/>
      <c r="CCR46" s="134"/>
      <c r="CCS46" s="133"/>
      <c r="CCT46" s="133"/>
      <c r="CCU46" s="151"/>
      <c r="CCV46" s="151"/>
      <c r="CCW46" s="133" t="s">
        <v>16975</v>
      </c>
      <c r="CCX46" s="292" t="s">
        <v>16274</v>
      </c>
      <c r="CCY46" s="292"/>
      <c r="CCZ46" s="292"/>
      <c r="CDA46" s="292"/>
      <c r="CDB46" s="292"/>
      <c r="CDC46" s="292"/>
      <c r="CDD46" s="133"/>
      <c r="CDE46" s="133"/>
      <c r="CDF46" s="133"/>
      <c r="CDG46" s="133"/>
      <c r="CDH46" s="134"/>
      <c r="CDI46" s="133"/>
      <c r="CDJ46" s="133"/>
      <c r="CDK46" s="151"/>
      <c r="CDL46" s="151"/>
      <c r="CDM46" s="133" t="s">
        <v>16975</v>
      </c>
      <c r="CDN46" s="292" t="s">
        <v>16274</v>
      </c>
      <c r="CDO46" s="292"/>
      <c r="CDP46" s="292"/>
      <c r="CDQ46" s="292"/>
      <c r="CDR46" s="292"/>
      <c r="CDS46" s="292"/>
      <c r="CDT46" s="133"/>
      <c r="CDU46" s="133"/>
      <c r="CDV46" s="133"/>
      <c r="CDW46" s="133"/>
      <c r="CDX46" s="134"/>
      <c r="CDY46" s="133"/>
      <c r="CDZ46" s="133"/>
      <c r="CEA46" s="151"/>
      <c r="CEB46" s="151"/>
      <c r="CEC46" s="133" t="s">
        <v>16975</v>
      </c>
      <c r="CED46" s="292" t="s">
        <v>16274</v>
      </c>
      <c r="CEE46" s="292"/>
      <c r="CEF46" s="292"/>
      <c r="CEG46" s="292"/>
      <c r="CEH46" s="292"/>
      <c r="CEI46" s="292"/>
      <c r="CEJ46" s="133"/>
      <c r="CEK46" s="133"/>
      <c r="CEL46" s="133"/>
      <c r="CEM46" s="133"/>
      <c r="CEN46" s="134"/>
      <c r="CEO46" s="133"/>
      <c r="CEP46" s="133"/>
      <c r="CEQ46" s="151"/>
      <c r="CER46" s="151"/>
      <c r="CES46" s="133" t="s">
        <v>16975</v>
      </c>
      <c r="CET46" s="292" t="s">
        <v>16274</v>
      </c>
      <c r="CEU46" s="292"/>
      <c r="CEV46" s="292"/>
      <c r="CEW46" s="292"/>
      <c r="CEX46" s="292"/>
      <c r="CEY46" s="292"/>
      <c r="CEZ46" s="133"/>
      <c r="CFA46" s="133"/>
      <c r="CFB46" s="133"/>
      <c r="CFC46" s="133"/>
      <c r="CFD46" s="134"/>
      <c r="CFE46" s="133"/>
      <c r="CFF46" s="133"/>
      <c r="CFG46" s="151"/>
      <c r="CFH46" s="151"/>
      <c r="CFI46" s="133" t="s">
        <v>16975</v>
      </c>
      <c r="CFJ46" s="292" t="s">
        <v>16274</v>
      </c>
      <c r="CFK46" s="292"/>
      <c r="CFL46" s="292"/>
      <c r="CFM46" s="292"/>
      <c r="CFN46" s="292"/>
      <c r="CFO46" s="292"/>
      <c r="CFP46" s="133"/>
      <c r="CFQ46" s="133"/>
      <c r="CFR46" s="133"/>
      <c r="CFS46" s="133"/>
      <c r="CFT46" s="134"/>
      <c r="CFU46" s="133"/>
      <c r="CFV46" s="133"/>
      <c r="CFW46" s="151"/>
      <c r="CFX46" s="151"/>
      <c r="CFY46" s="133" t="s">
        <v>16975</v>
      </c>
      <c r="CFZ46" s="292" t="s">
        <v>16274</v>
      </c>
      <c r="CGA46" s="292"/>
      <c r="CGB46" s="292"/>
      <c r="CGC46" s="292"/>
      <c r="CGD46" s="292"/>
      <c r="CGE46" s="292"/>
      <c r="CGF46" s="133"/>
      <c r="CGG46" s="133"/>
      <c r="CGH46" s="133"/>
      <c r="CGI46" s="133"/>
      <c r="CGJ46" s="134"/>
      <c r="CGK46" s="133"/>
      <c r="CGL46" s="133"/>
      <c r="CGM46" s="151"/>
      <c r="CGN46" s="151"/>
      <c r="CGO46" s="133" t="s">
        <v>16975</v>
      </c>
      <c r="CGP46" s="292" t="s">
        <v>16274</v>
      </c>
      <c r="CGQ46" s="292"/>
      <c r="CGR46" s="292"/>
      <c r="CGS46" s="292"/>
      <c r="CGT46" s="292"/>
      <c r="CGU46" s="292"/>
      <c r="CGV46" s="133"/>
      <c r="CGW46" s="133"/>
      <c r="CGX46" s="133"/>
      <c r="CGY46" s="133"/>
      <c r="CGZ46" s="134"/>
      <c r="CHA46" s="133"/>
      <c r="CHB46" s="133"/>
      <c r="CHC46" s="151"/>
      <c r="CHD46" s="151"/>
      <c r="CHE46" s="133" t="s">
        <v>16975</v>
      </c>
      <c r="CHF46" s="292" t="s">
        <v>16274</v>
      </c>
      <c r="CHG46" s="292"/>
      <c r="CHH46" s="292"/>
      <c r="CHI46" s="292"/>
      <c r="CHJ46" s="292"/>
      <c r="CHK46" s="292"/>
      <c r="CHL46" s="133"/>
      <c r="CHM46" s="133"/>
      <c r="CHN46" s="133"/>
      <c r="CHO46" s="133"/>
      <c r="CHP46" s="134"/>
      <c r="CHQ46" s="133"/>
      <c r="CHR46" s="133"/>
      <c r="CHS46" s="151"/>
      <c r="CHT46" s="151"/>
      <c r="CHU46" s="133" t="s">
        <v>16975</v>
      </c>
      <c r="CHV46" s="292" t="s">
        <v>16274</v>
      </c>
      <c r="CHW46" s="292"/>
      <c r="CHX46" s="292"/>
      <c r="CHY46" s="292"/>
      <c r="CHZ46" s="292"/>
      <c r="CIA46" s="292"/>
      <c r="CIB46" s="133"/>
      <c r="CIC46" s="133"/>
      <c r="CID46" s="133"/>
      <c r="CIE46" s="133"/>
      <c r="CIF46" s="134"/>
      <c r="CIG46" s="133"/>
      <c r="CIH46" s="133"/>
      <c r="CII46" s="151"/>
      <c r="CIJ46" s="151"/>
      <c r="CIK46" s="133" t="s">
        <v>16975</v>
      </c>
      <c r="CIL46" s="292" t="s">
        <v>16274</v>
      </c>
      <c r="CIM46" s="292"/>
      <c r="CIN46" s="292"/>
      <c r="CIO46" s="292"/>
      <c r="CIP46" s="292"/>
      <c r="CIQ46" s="292"/>
      <c r="CIR46" s="133"/>
      <c r="CIS46" s="133"/>
      <c r="CIT46" s="133"/>
      <c r="CIU46" s="133"/>
      <c r="CIV46" s="134"/>
      <c r="CIW46" s="133"/>
      <c r="CIX46" s="133"/>
      <c r="CIY46" s="151"/>
      <c r="CIZ46" s="151"/>
      <c r="CJA46" s="133" t="s">
        <v>16975</v>
      </c>
      <c r="CJB46" s="292" t="s">
        <v>16274</v>
      </c>
      <c r="CJC46" s="292"/>
      <c r="CJD46" s="292"/>
      <c r="CJE46" s="292"/>
      <c r="CJF46" s="292"/>
      <c r="CJG46" s="292"/>
      <c r="CJH46" s="133"/>
      <c r="CJI46" s="133"/>
      <c r="CJJ46" s="133"/>
      <c r="CJK46" s="133"/>
      <c r="CJL46" s="134"/>
      <c r="CJM46" s="133"/>
      <c r="CJN46" s="133"/>
      <c r="CJO46" s="151"/>
      <c r="CJP46" s="151"/>
      <c r="CJQ46" s="133" t="s">
        <v>16975</v>
      </c>
      <c r="CJR46" s="292" t="s">
        <v>16274</v>
      </c>
      <c r="CJS46" s="292"/>
      <c r="CJT46" s="292"/>
      <c r="CJU46" s="292"/>
      <c r="CJV46" s="292"/>
      <c r="CJW46" s="292"/>
      <c r="CJX46" s="133"/>
      <c r="CJY46" s="133"/>
      <c r="CJZ46" s="133"/>
      <c r="CKA46" s="133"/>
      <c r="CKB46" s="134"/>
      <c r="CKC46" s="133"/>
      <c r="CKD46" s="133"/>
      <c r="CKE46" s="151"/>
      <c r="CKF46" s="151"/>
      <c r="CKG46" s="133" t="s">
        <v>16975</v>
      </c>
      <c r="CKH46" s="292" t="s">
        <v>16274</v>
      </c>
      <c r="CKI46" s="292"/>
      <c r="CKJ46" s="292"/>
      <c r="CKK46" s="292"/>
      <c r="CKL46" s="292"/>
      <c r="CKM46" s="292"/>
      <c r="CKN46" s="133"/>
      <c r="CKO46" s="133"/>
      <c r="CKP46" s="133"/>
      <c r="CKQ46" s="133"/>
      <c r="CKR46" s="134"/>
      <c r="CKS46" s="133"/>
      <c r="CKT46" s="133"/>
      <c r="CKU46" s="151"/>
      <c r="CKV46" s="151"/>
      <c r="CKW46" s="133" t="s">
        <v>16975</v>
      </c>
      <c r="CKX46" s="292" t="s">
        <v>16274</v>
      </c>
      <c r="CKY46" s="292"/>
      <c r="CKZ46" s="292"/>
      <c r="CLA46" s="292"/>
      <c r="CLB46" s="292"/>
      <c r="CLC46" s="292"/>
      <c r="CLD46" s="133"/>
      <c r="CLE46" s="133"/>
      <c r="CLF46" s="133"/>
      <c r="CLG46" s="133"/>
      <c r="CLH46" s="134"/>
      <c r="CLI46" s="133"/>
      <c r="CLJ46" s="133"/>
      <c r="CLK46" s="151"/>
      <c r="CLL46" s="151"/>
      <c r="CLM46" s="133" t="s">
        <v>16975</v>
      </c>
      <c r="CLN46" s="292" t="s">
        <v>16274</v>
      </c>
      <c r="CLO46" s="292"/>
      <c r="CLP46" s="292"/>
      <c r="CLQ46" s="292"/>
      <c r="CLR46" s="292"/>
      <c r="CLS46" s="292"/>
      <c r="CLT46" s="133"/>
      <c r="CLU46" s="133"/>
      <c r="CLV46" s="133"/>
      <c r="CLW46" s="133"/>
      <c r="CLX46" s="134"/>
      <c r="CLY46" s="133"/>
      <c r="CLZ46" s="133"/>
      <c r="CMA46" s="151"/>
      <c r="CMB46" s="151"/>
      <c r="CMC46" s="133" t="s">
        <v>16975</v>
      </c>
      <c r="CMD46" s="292" t="s">
        <v>16274</v>
      </c>
      <c r="CME46" s="292"/>
      <c r="CMF46" s="292"/>
      <c r="CMG46" s="292"/>
      <c r="CMH46" s="292"/>
      <c r="CMI46" s="292"/>
      <c r="CMJ46" s="133"/>
      <c r="CMK46" s="133"/>
      <c r="CML46" s="133"/>
      <c r="CMM46" s="133"/>
      <c r="CMN46" s="134"/>
      <c r="CMO46" s="133"/>
      <c r="CMP46" s="133"/>
      <c r="CMQ46" s="151"/>
      <c r="CMR46" s="151"/>
      <c r="CMS46" s="133" t="s">
        <v>16975</v>
      </c>
      <c r="CMT46" s="292" t="s">
        <v>16274</v>
      </c>
      <c r="CMU46" s="292"/>
      <c r="CMV46" s="292"/>
      <c r="CMW46" s="292"/>
      <c r="CMX46" s="292"/>
      <c r="CMY46" s="292"/>
      <c r="CMZ46" s="133"/>
      <c r="CNA46" s="133"/>
      <c r="CNB46" s="133"/>
      <c r="CNC46" s="133"/>
      <c r="CND46" s="134"/>
      <c r="CNE46" s="133"/>
      <c r="CNF46" s="133"/>
      <c r="CNG46" s="151"/>
      <c r="CNH46" s="151"/>
      <c r="CNI46" s="133" t="s">
        <v>16975</v>
      </c>
      <c r="CNJ46" s="292" t="s">
        <v>16274</v>
      </c>
      <c r="CNK46" s="292"/>
      <c r="CNL46" s="292"/>
      <c r="CNM46" s="292"/>
      <c r="CNN46" s="292"/>
      <c r="CNO46" s="292"/>
      <c r="CNP46" s="133"/>
      <c r="CNQ46" s="133"/>
      <c r="CNR46" s="133"/>
      <c r="CNS46" s="133"/>
      <c r="CNT46" s="134"/>
      <c r="CNU46" s="133"/>
      <c r="CNV46" s="133"/>
      <c r="CNW46" s="151"/>
      <c r="CNX46" s="151"/>
      <c r="CNY46" s="133" t="s">
        <v>16975</v>
      </c>
      <c r="CNZ46" s="292" t="s">
        <v>16274</v>
      </c>
      <c r="COA46" s="292"/>
      <c r="COB46" s="292"/>
      <c r="COC46" s="292"/>
      <c r="COD46" s="292"/>
      <c r="COE46" s="292"/>
      <c r="COF46" s="133"/>
      <c r="COG46" s="133"/>
      <c r="COH46" s="133"/>
      <c r="COI46" s="133"/>
      <c r="COJ46" s="134"/>
      <c r="COK46" s="133"/>
      <c r="COL46" s="133"/>
      <c r="COM46" s="151"/>
      <c r="CON46" s="151"/>
      <c r="COO46" s="133" t="s">
        <v>16975</v>
      </c>
      <c r="COP46" s="292" t="s">
        <v>16274</v>
      </c>
      <c r="COQ46" s="292"/>
      <c r="COR46" s="292"/>
      <c r="COS46" s="292"/>
      <c r="COT46" s="292"/>
      <c r="COU46" s="292"/>
      <c r="COV46" s="133"/>
      <c r="COW46" s="133"/>
      <c r="COX46" s="133"/>
      <c r="COY46" s="133"/>
      <c r="COZ46" s="134"/>
      <c r="CPA46" s="133"/>
      <c r="CPB46" s="133"/>
      <c r="CPC46" s="151"/>
      <c r="CPD46" s="151"/>
      <c r="CPE46" s="133" t="s">
        <v>16975</v>
      </c>
      <c r="CPF46" s="292" t="s">
        <v>16274</v>
      </c>
      <c r="CPG46" s="292"/>
      <c r="CPH46" s="292"/>
      <c r="CPI46" s="292"/>
      <c r="CPJ46" s="292"/>
      <c r="CPK46" s="292"/>
      <c r="CPL46" s="133"/>
      <c r="CPM46" s="133"/>
      <c r="CPN46" s="133"/>
      <c r="CPO46" s="133"/>
      <c r="CPP46" s="134"/>
      <c r="CPQ46" s="133"/>
      <c r="CPR46" s="133"/>
      <c r="CPS46" s="151"/>
      <c r="CPT46" s="151"/>
      <c r="CPU46" s="133" t="s">
        <v>16975</v>
      </c>
      <c r="CPV46" s="292" t="s">
        <v>16274</v>
      </c>
      <c r="CPW46" s="292"/>
      <c r="CPX46" s="292"/>
      <c r="CPY46" s="292"/>
      <c r="CPZ46" s="292"/>
      <c r="CQA46" s="292"/>
      <c r="CQB46" s="133"/>
      <c r="CQC46" s="133"/>
      <c r="CQD46" s="133"/>
      <c r="CQE46" s="133"/>
      <c r="CQF46" s="134"/>
      <c r="CQG46" s="133"/>
      <c r="CQH46" s="133"/>
      <c r="CQI46" s="151"/>
      <c r="CQJ46" s="151"/>
      <c r="CQK46" s="133" t="s">
        <v>16975</v>
      </c>
      <c r="CQL46" s="292" t="s">
        <v>16274</v>
      </c>
      <c r="CQM46" s="292"/>
      <c r="CQN46" s="292"/>
      <c r="CQO46" s="292"/>
      <c r="CQP46" s="292"/>
      <c r="CQQ46" s="292"/>
      <c r="CQR46" s="133"/>
      <c r="CQS46" s="133"/>
      <c r="CQT46" s="133"/>
      <c r="CQU46" s="133"/>
      <c r="CQV46" s="134"/>
      <c r="CQW46" s="133"/>
      <c r="CQX46" s="133"/>
      <c r="CQY46" s="151"/>
      <c r="CQZ46" s="151"/>
      <c r="CRA46" s="133" t="s">
        <v>16975</v>
      </c>
      <c r="CRB46" s="292" t="s">
        <v>16274</v>
      </c>
      <c r="CRC46" s="292"/>
      <c r="CRD46" s="292"/>
      <c r="CRE46" s="292"/>
      <c r="CRF46" s="292"/>
      <c r="CRG46" s="292"/>
      <c r="CRH46" s="133"/>
      <c r="CRI46" s="133"/>
      <c r="CRJ46" s="133"/>
      <c r="CRK46" s="133"/>
      <c r="CRL46" s="134"/>
      <c r="CRM46" s="133"/>
      <c r="CRN46" s="133"/>
      <c r="CRO46" s="151"/>
      <c r="CRP46" s="151"/>
      <c r="CRQ46" s="133" t="s">
        <v>16975</v>
      </c>
      <c r="CRR46" s="292" t="s">
        <v>16274</v>
      </c>
      <c r="CRS46" s="292"/>
      <c r="CRT46" s="292"/>
      <c r="CRU46" s="292"/>
      <c r="CRV46" s="292"/>
      <c r="CRW46" s="292"/>
      <c r="CRX46" s="133"/>
      <c r="CRY46" s="133"/>
      <c r="CRZ46" s="133"/>
      <c r="CSA46" s="133"/>
      <c r="CSB46" s="134"/>
      <c r="CSC46" s="133"/>
      <c r="CSD46" s="133"/>
      <c r="CSE46" s="151"/>
      <c r="CSF46" s="151"/>
      <c r="CSG46" s="133" t="s">
        <v>16975</v>
      </c>
      <c r="CSH46" s="292" t="s">
        <v>16274</v>
      </c>
      <c r="CSI46" s="292"/>
      <c r="CSJ46" s="292"/>
      <c r="CSK46" s="292"/>
      <c r="CSL46" s="292"/>
      <c r="CSM46" s="292"/>
      <c r="CSN46" s="133"/>
      <c r="CSO46" s="133"/>
      <c r="CSP46" s="133"/>
      <c r="CSQ46" s="133"/>
      <c r="CSR46" s="134"/>
      <c r="CSS46" s="133"/>
      <c r="CST46" s="133"/>
      <c r="CSU46" s="151"/>
      <c r="CSV46" s="151"/>
      <c r="CSW46" s="133" t="s">
        <v>16975</v>
      </c>
      <c r="CSX46" s="292" t="s">
        <v>16274</v>
      </c>
      <c r="CSY46" s="292"/>
      <c r="CSZ46" s="292"/>
      <c r="CTA46" s="292"/>
      <c r="CTB46" s="292"/>
      <c r="CTC46" s="292"/>
      <c r="CTD46" s="133"/>
      <c r="CTE46" s="133"/>
      <c r="CTF46" s="133"/>
      <c r="CTG46" s="133"/>
      <c r="CTH46" s="134"/>
      <c r="CTI46" s="133"/>
      <c r="CTJ46" s="133"/>
      <c r="CTK46" s="151"/>
      <c r="CTL46" s="151"/>
      <c r="CTM46" s="133" t="s">
        <v>16975</v>
      </c>
      <c r="CTN46" s="292" t="s">
        <v>16274</v>
      </c>
      <c r="CTO46" s="292"/>
      <c r="CTP46" s="292"/>
      <c r="CTQ46" s="292"/>
      <c r="CTR46" s="292"/>
      <c r="CTS46" s="292"/>
      <c r="CTT46" s="133"/>
      <c r="CTU46" s="133"/>
      <c r="CTV46" s="133"/>
      <c r="CTW46" s="133"/>
      <c r="CTX46" s="134"/>
      <c r="CTY46" s="133"/>
      <c r="CTZ46" s="133"/>
      <c r="CUA46" s="151"/>
      <c r="CUB46" s="151"/>
      <c r="CUC46" s="133" t="s">
        <v>16975</v>
      </c>
      <c r="CUD46" s="292" t="s">
        <v>16274</v>
      </c>
      <c r="CUE46" s="292"/>
      <c r="CUF46" s="292"/>
      <c r="CUG46" s="292"/>
      <c r="CUH46" s="292"/>
      <c r="CUI46" s="292"/>
      <c r="CUJ46" s="133"/>
      <c r="CUK46" s="133"/>
      <c r="CUL46" s="133"/>
      <c r="CUM46" s="133"/>
      <c r="CUN46" s="134"/>
      <c r="CUO46" s="133"/>
      <c r="CUP46" s="133"/>
      <c r="CUQ46" s="151"/>
      <c r="CUR46" s="151"/>
      <c r="CUS46" s="133" t="s">
        <v>16975</v>
      </c>
      <c r="CUT46" s="292" t="s">
        <v>16274</v>
      </c>
      <c r="CUU46" s="292"/>
      <c r="CUV46" s="292"/>
      <c r="CUW46" s="292"/>
      <c r="CUX46" s="292"/>
      <c r="CUY46" s="292"/>
      <c r="CUZ46" s="133"/>
      <c r="CVA46" s="133"/>
      <c r="CVB46" s="133"/>
      <c r="CVC46" s="133"/>
      <c r="CVD46" s="134"/>
      <c r="CVE46" s="133"/>
      <c r="CVF46" s="133"/>
      <c r="CVG46" s="151"/>
      <c r="CVH46" s="151"/>
      <c r="CVI46" s="133" t="s">
        <v>16975</v>
      </c>
      <c r="CVJ46" s="292" t="s">
        <v>16274</v>
      </c>
      <c r="CVK46" s="292"/>
      <c r="CVL46" s="292"/>
      <c r="CVM46" s="292"/>
      <c r="CVN46" s="292"/>
      <c r="CVO46" s="292"/>
      <c r="CVP46" s="133"/>
      <c r="CVQ46" s="133"/>
      <c r="CVR46" s="133"/>
      <c r="CVS46" s="133"/>
      <c r="CVT46" s="134"/>
      <c r="CVU46" s="133"/>
      <c r="CVV46" s="133"/>
      <c r="CVW46" s="151"/>
      <c r="CVX46" s="151"/>
      <c r="CVY46" s="133" t="s">
        <v>16975</v>
      </c>
      <c r="CVZ46" s="292" t="s">
        <v>16274</v>
      </c>
      <c r="CWA46" s="292"/>
      <c r="CWB46" s="292"/>
      <c r="CWC46" s="292"/>
      <c r="CWD46" s="292"/>
      <c r="CWE46" s="292"/>
      <c r="CWF46" s="133"/>
      <c r="CWG46" s="133"/>
      <c r="CWH46" s="133"/>
      <c r="CWI46" s="133"/>
      <c r="CWJ46" s="134"/>
      <c r="CWK46" s="133"/>
      <c r="CWL46" s="133"/>
      <c r="CWM46" s="151"/>
      <c r="CWN46" s="151"/>
      <c r="CWO46" s="133" t="s">
        <v>16975</v>
      </c>
      <c r="CWP46" s="292" t="s">
        <v>16274</v>
      </c>
      <c r="CWQ46" s="292"/>
      <c r="CWR46" s="292"/>
      <c r="CWS46" s="292"/>
      <c r="CWT46" s="292"/>
      <c r="CWU46" s="292"/>
      <c r="CWV46" s="133"/>
      <c r="CWW46" s="133"/>
      <c r="CWX46" s="133"/>
      <c r="CWY46" s="133"/>
      <c r="CWZ46" s="134"/>
      <c r="CXA46" s="133"/>
      <c r="CXB46" s="133"/>
      <c r="CXC46" s="151"/>
      <c r="CXD46" s="151"/>
      <c r="CXE46" s="133" t="s">
        <v>16975</v>
      </c>
      <c r="CXF46" s="292" t="s">
        <v>16274</v>
      </c>
      <c r="CXG46" s="292"/>
      <c r="CXH46" s="292"/>
      <c r="CXI46" s="292"/>
      <c r="CXJ46" s="292"/>
      <c r="CXK46" s="292"/>
      <c r="CXL46" s="133"/>
      <c r="CXM46" s="133"/>
      <c r="CXN46" s="133"/>
      <c r="CXO46" s="133"/>
      <c r="CXP46" s="134"/>
      <c r="CXQ46" s="133"/>
      <c r="CXR46" s="133"/>
      <c r="CXS46" s="151"/>
      <c r="CXT46" s="151"/>
      <c r="CXU46" s="133" t="s">
        <v>16975</v>
      </c>
      <c r="CXV46" s="292" t="s">
        <v>16274</v>
      </c>
      <c r="CXW46" s="292"/>
      <c r="CXX46" s="292"/>
      <c r="CXY46" s="292"/>
      <c r="CXZ46" s="292"/>
      <c r="CYA46" s="292"/>
      <c r="CYB46" s="133"/>
      <c r="CYC46" s="133"/>
      <c r="CYD46" s="133"/>
      <c r="CYE46" s="133"/>
      <c r="CYF46" s="134"/>
      <c r="CYG46" s="133"/>
      <c r="CYH46" s="133"/>
      <c r="CYI46" s="151"/>
      <c r="CYJ46" s="151"/>
      <c r="CYK46" s="133" t="s">
        <v>16975</v>
      </c>
      <c r="CYL46" s="292" t="s">
        <v>16274</v>
      </c>
      <c r="CYM46" s="292"/>
      <c r="CYN46" s="292"/>
      <c r="CYO46" s="292"/>
      <c r="CYP46" s="292"/>
      <c r="CYQ46" s="292"/>
      <c r="CYR46" s="133"/>
      <c r="CYS46" s="133"/>
      <c r="CYT46" s="133"/>
      <c r="CYU46" s="133"/>
      <c r="CYV46" s="134"/>
      <c r="CYW46" s="133"/>
      <c r="CYX46" s="133"/>
      <c r="CYY46" s="151"/>
      <c r="CYZ46" s="151"/>
      <c r="CZA46" s="133" t="s">
        <v>16975</v>
      </c>
      <c r="CZB46" s="292" t="s">
        <v>16274</v>
      </c>
      <c r="CZC46" s="292"/>
      <c r="CZD46" s="292"/>
      <c r="CZE46" s="292"/>
      <c r="CZF46" s="292"/>
      <c r="CZG46" s="292"/>
      <c r="CZH46" s="133"/>
      <c r="CZI46" s="133"/>
      <c r="CZJ46" s="133"/>
      <c r="CZK46" s="133"/>
      <c r="CZL46" s="134"/>
      <c r="CZM46" s="133"/>
      <c r="CZN46" s="133"/>
      <c r="CZO46" s="151"/>
      <c r="CZP46" s="151"/>
      <c r="CZQ46" s="133" t="s">
        <v>16975</v>
      </c>
      <c r="CZR46" s="292" t="s">
        <v>16274</v>
      </c>
      <c r="CZS46" s="292"/>
      <c r="CZT46" s="292"/>
      <c r="CZU46" s="292"/>
      <c r="CZV46" s="292"/>
      <c r="CZW46" s="292"/>
      <c r="CZX46" s="133"/>
      <c r="CZY46" s="133"/>
      <c r="CZZ46" s="133"/>
      <c r="DAA46" s="133"/>
      <c r="DAB46" s="134"/>
      <c r="DAC46" s="133"/>
      <c r="DAD46" s="133"/>
      <c r="DAE46" s="151"/>
      <c r="DAF46" s="151"/>
      <c r="DAG46" s="133" t="s">
        <v>16975</v>
      </c>
      <c r="DAH46" s="292" t="s">
        <v>16274</v>
      </c>
      <c r="DAI46" s="292"/>
      <c r="DAJ46" s="292"/>
      <c r="DAK46" s="292"/>
      <c r="DAL46" s="292"/>
      <c r="DAM46" s="292"/>
      <c r="DAN46" s="133"/>
      <c r="DAO46" s="133"/>
      <c r="DAP46" s="133"/>
      <c r="DAQ46" s="133"/>
      <c r="DAR46" s="134"/>
      <c r="DAS46" s="133"/>
      <c r="DAT46" s="133"/>
      <c r="DAU46" s="151"/>
      <c r="DAV46" s="151"/>
      <c r="DAW46" s="133" t="s">
        <v>16975</v>
      </c>
      <c r="DAX46" s="292" t="s">
        <v>16274</v>
      </c>
      <c r="DAY46" s="292"/>
      <c r="DAZ46" s="292"/>
      <c r="DBA46" s="292"/>
      <c r="DBB46" s="292"/>
      <c r="DBC46" s="292"/>
      <c r="DBD46" s="133"/>
      <c r="DBE46" s="133"/>
      <c r="DBF46" s="133"/>
      <c r="DBG46" s="133"/>
      <c r="DBH46" s="134"/>
      <c r="DBI46" s="133"/>
      <c r="DBJ46" s="133"/>
      <c r="DBK46" s="151"/>
      <c r="DBL46" s="151"/>
      <c r="DBM46" s="133" t="s">
        <v>16975</v>
      </c>
      <c r="DBN46" s="292" t="s">
        <v>16274</v>
      </c>
      <c r="DBO46" s="292"/>
      <c r="DBP46" s="292"/>
      <c r="DBQ46" s="292"/>
      <c r="DBR46" s="292"/>
      <c r="DBS46" s="292"/>
      <c r="DBT46" s="133"/>
      <c r="DBU46" s="133"/>
      <c r="DBV46" s="133"/>
      <c r="DBW46" s="133"/>
      <c r="DBX46" s="134"/>
      <c r="DBY46" s="133"/>
      <c r="DBZ46" s="133"/>
      <c r="DCA46" s="151"/>
      <c r="DCB46" s="151"/>
      <c r="DCC46" s="133" t="s">
        <v>16975</v>
      </c>
      <c r="DCD46" s="292" t="s">
        <v>16274</v>
      </c>
      <c r="DCE46" s="292"/>
      <c r="DCF46" s="292"/>
      <c r="DCG46" s="292"/>
      <c r="DCH46" s="292"/>
      <c r="DCI46" s="292"/>
      <c r="DCJ46" s="133"/>
      <c r="DCK46" s="133"/>
      <c r="DCL46" s="133"/>
      <c r="DCM46" s="133"/>
      <c r="DCN46" s="134"/>
      <c r="DCO46" s="133"/>
      <c r="DCP46" s="133"/>
      <c r="DCQ46" s="151"/>
      <c r="DCR46" s="151"/>
      <c r="DCS46" s="133" t="s">
        <v>16975</v>
      </c>
      <c r="DCT46" s="292" t="s">
        <v>16274</v>
      </c>
      <c r="DCU46" s="292"/>
      <c r="DCV46" s="292"/>
      <c r="DCW46" s="292"/>
      <c r="DCX46" s="292"/>
      <c r="DCY46" s="292"/>
      <c r="DCZ46" s="133"/>
      <c r="DDA46" s="133"/>
      <c r="DDB46" s="133"/>
      <c r="DDC46" s="133"/>
      <c r="DDD46" s="134"/>
      <c r="DDE46" s="133"/>
      <c r="DDF46" s="133"/>
      <c r="DDG46" s="151"/>
      <c r="DDH46" s="151"/>
      <c r="DDI46" s="133" t="s">
        <v>16975</v>
      </c>
      <c r="DDJ46" s="292" t="s">
        <v>16274</v>
      </c>
      <c r="DDK46" s="292"/>
      <c r="DDL46" s="292"/>
      <c r="DDM46" s="292"/>
      <c r="DDN46" s="292"/>
      <c r="DDO46" s="292"/>
      <c r="DDP46" s="133"/>
      <c r="DDQ46" s="133"/>
      <c r="DDR46" s="133"/>
      <c r="DDS46" s="133"/>
      <c r="DDT46" s="134"/>
      <c r="DDU46" s="133"/>
      <c r="DDV46" s="133"/>
      <c r="DDW46" s="151"/>
      <c r="DDX46" s="151"/>
      <c r="DDY46" s="133" t="s">
        <v>16975</v>
      </c>
      <c r="DDZ46" s="292" t="s">
        <v>16274</v>
      </c>
      <c r="DEA46" s="292"/>
      <c r="DEB46" s="292"/>
      <c r="DEC46" s="292"/>
      <c r="DED46" s="292"/>
      <c r="DEE46" s="292"/>
      <c r="DEF46" s="133"/>
      <c r="DEG46" s="133"/>
      <c r="DEH46" s="133"/>
      <c r="DEI46" s="133"/>
      <c r="DEJ46" s="134"/>
      <c r="DEK46" s="133"/>
      <c r="DEL46" s="133"/>
      <c r="DEM46" s="151"/>
      <c r="DEN46" s="151"/>
      <c r="DEO46" s="133" t="s">
        <v>16975</v>
      </c>
      <c r="DEP46" s="292" t="s">
        <v>16274</v>
      </c>
      <c r="DEQ46" s="292"/>
      <c r="DER46" s="292"/>
      <c r="DES46" s="292"/>
      <c r="DET46" s="292"/>
      <c r="DEU46" s="292"/>
      <c r="DEV46" s="133"/>
      <c r="DEW46" s="133"/>
      <c r="DEX46" s="133"/>
      <c r="DEY46" s="133"/>
      <c r="DEZ46" s="134"/>
      <c r="DFA46" s="133"/>
      <c r="DFB46" s="133"/>
      <c r="DFC46" s="151"/>
      <c r="DFD46" s="151"/>
      <c r="DFE46" s="133" t="s">
        <v>16975</v>
      </c>
      <c r="DFF46" s="292" t="s">
        <v>16274</v>
      </c>
      <c r="DFG46" s="292"/>
      <c r="DFH46" s="292"/>
      <c r="DFI46" s="292"/>
      <c r="DFJ46" s="292"/>
      <c r="DFK46" s="292"/>
      <c r="DFL46" s="133"/>
      <c r="DFM46" s="133"/>
      <c r="DFN46" s="133"/>
      <c r="DFO46" s="133"/>
      <c r="DFP46" s="134"/>
      <c r="DFQ46" s="133"/>
      <c r="DFR46" s="133"/>
      <c r="DFS46" s="151"/>
      <c r="DFT46" s="151"/>
      <c r="DFU46" s="133" t="s">
        <v>16975</v>
      </c>
      <c r="DFV46" s="292" t="s">
        <v>16274</v>
      </c>
      <c r="DFW46" s="292"/>
      <c r="DFX46" s="292"/>
      <c r="DFY46" s="292"/>
      <c r="DFZ46" s="292"/>
      <c r="DGA46" s="292"/>
      <c r="DGB46" s="133"/>
      <c r="DGC46" s="133"/>
      <c r="DGD46" s="133"/>
      <c r="DGE46" s="133"/>
      <c r="DGF46" s="134"/>
      <c r="DGG46" s="133"/>
      <c r="DGH46" s="133"/>
      <c r="DGI46" s="151"/>
      <c r="DGJ46" s="151"/>
      <c r="DGK46" s="133" t="s">
        <v>16975</v>
      </c>
      <c r="DGL46" s="292" t="s">
        <v>16274</v>
      </c>
      <c r="DGM46" s="292"/>
      <c r="DGN46" s="292"/>
      <c r="DGO46" s="292"/>
      <c r="DGP46" s="292"/>
      <c r="DGQ46" s="292"/>
      <c r="DGR46" s="133"/>
      <c r="DGS46" s="133"/>
      <c r="DGT46" s="133"/>
      <c r="DGU46" s="133"/>
      <c r="DGV46" s="134"/>
      <c r="DGW46" s="133"/>
      <c r="DGX46" s="133"/>
      <c r="DGY46" s="151"/>
      <c r="DGZ46" s="151"/>
      <c r="DHA46" s="133" t="s">
        <v>16975</v>
      </c>
      <c r="DHB46" s="292" t="s">
        <v>16274</v>
      </c>
      <c r="DHC46" s="292"/>
      <c r="DHD46" s="292"/>
      <c r="DHE46" s="292"/>
      <c r="DHF46" s="292"/>
      <c r="DHG46" s="292"/>
      <c r="DHH46" s="133"/>
      <c r="DHI46" s="133"/>
      <c r="DHJ46" s="133"/>
      <c r="DHK46" s="133"/>
      <c r="DHL46" s="134"/>
      <c r="DHM46" s="133"/>
      <c r="DHN46" s="133"/>
      <c r="DHO46" s="151"/>
      <c r="DHP46" s="151"/>
      <c r="DHQ46" s="133" t="s">
        <v>16975</v>
      </c>
      <c r="DHR46" s="292" t="s">
        <v>16274</v>
      </c>
      <c r="DHS46" s="292"/>
      <c r="DHT46" s="292"/>
      <c r="DHU46" s="292"/>
      <c r="DHV46" s="292"/>
      <c r="DHW46" s="292"/>
      <c r="DHX46" s="133"/>
      <c r="DHY46" s="133"/>
      <c r="DHZ46" s="133"/>
      <c r="DIA46" s="133"/>
      <c r="DIB46" s="134"/>
      <c r="DIC46" s="133"/>
      <c r="DID46" s="133"/>
      <c r="DIE46" s="151"/>
      <c r="DIF46" s="151"/>
      <c r="DIG46" s="133" t="s">
        <v>16975</v>
      </c>
      <c r="DIH46" s="292" t="s">
        <v>16274</v>
      </c>
      <c r="DII46" s="292"/>
      <c r="DIJ46" s="292"/>
      <c r="DIK46" s="292"/>
      <c r="DIL46" s="292"/>
      <c r="DIM46" s="292"/>
      <c r="DIN46" s="133"/>
      <c r="DIO46" s="133"/>
      <c r="DIP46" s="133"/>
      <c r="DIQ46" s="133"/>
      <c r="DIR46" s="134"/>
      <c r="DIS46" s="133"/>
      <c r="DIT46" s="133"/>
      <c r="DIU46" s="151"/>
      <c r="DIV46" s="151"/>
      <c r="DIW46" s="133" t="s">
        <v>16975</v>
      </c>
      <c r="DIX46" s="292" t="s">
        <v>16274</v>
      </c>
      <c r="DIY46" s="292"/>
      <c r="DIZ46" s="292"/>
      <c r="DJA46" s="292"/>
      <c r="DJB46" s="292"/>
      <c r="DJC46" s="292"/>
      <c r="DJD46" s="133"/>
      <c r="DJE46" s="133"/>
      <c r="DJF46" s="133"/>
      <c r="DJG46" s="133"/>
      <c r="DJH46" s="134"/>
      <c r="DJI46" s="133"/>
      <c r="DJJ46" s="133"/>
      <c r="DJK46" s="151"/>
      <c r="DJL46" s="151"/>
      <c r="DJM46" s="133" t="s">
        <v>16975</v>
      </c>
      <c r="DJN46" s="292" t="s">
        <v>16274</v>
      </c>
      <c r="DJO46" s="292"/>
      <c r="DJP46" s="292"/>
      <c r="DJQ46" s="292"/>
      <c r="DJR46" s="292"/>
      <c r="DJS46" s="292"/>
      <c r="DJT46" s="133"/>
      <c r="DJU46" s="133"/>
      <c r="DJV46" s="133"/>
      <c r="DJW46" s="133"/>
      <c r="DJX46" s="134"/>
      <c r="DJY46" s="133"/>
      <c r="DJZ46" s="133"/>
      <c r="DKA46" s="151"/>
      <c r="DKB46" s="151"/>
      <c r="DKC46" s="133" t="s">
        <v>16975</v>
      </c>
      <c r="DKD46" s="292" t="s">
        <v>16274</v>
      </c>
      <c r="DKE46" s="292"/>
      <c r="DKF46" s="292"/>
      <c r="DKG46" s="292"/>
      <c r="DKH46" s="292"/>
      <c r="DKI46" s="292"/>
      <c r="DKJ46" s="133"/>
      <c r="DKK46" s="133"/>
      <c r="DKL46" s="133"/>
      <c r="DKM46" s="133"/>
      <c r="DKN46" s="134"/>
      <c r="DKO46" s="133"/>
      <c r="DKP46" s="133"/>
      <c r="DKQ46" s="151"/>
      <c r="DKR46" s="151"/>
      <c r="DKS46" s="133" t="s">
        <v>16975</v>
      </c>
      <c r="DKT46" s="292" t="s">
        <v>16274</v>
      </c>
      <c r="DKU46" s="292"/>
      <c r="DKV46" s="292"/>
      <c r="DKW46" s="292"/>
      <c r="DKX46" s="292"/>
      <c r="DKY46" s="292"/>
      <c r="DKZ46" s="133"/>
      <c r="DLA46" s="133"/>
      <c r="DLB46" s="133"/>
      <c r="DLC46" s="133"/>
      <c r="DLD46" s="134"/>
      <c r="DLE46" s="133"/>
      <c r="DLF46" s="133"/>
      <c r="DLG46" s="151"/>
      <c r="DLH46" s="151"/>
      <c r="DLI46" s="133" t="s">
        <v>16975</v>
      </c>
      <c r="DLJ46" s="292" t="s">
        <v>16274</v>
      </c>
      <c r="DLK46" s="292"/>
      <c r="DLL46" s="292"/>
      <c r="DLM46" s="292"/>
      <c r="DLN46" s="292"/>
      <c r="DLO46" s="292"/>
      <c r="DLP46" s="133"/>
      <c r="DLQ46" s="133"/>
      <c r="DLR46" s="133"/>
      <c r="DLS46" s="133"/>
      <c r="DLT46" s="134"/>
      <c r="DLU46" s="133"/>
      <c r="DLV46" s="133"/>
      <c r="DLW46" s="151"/>
      <c r="DLX46" s="151"/>
      <c r="DLY46" s="133" t="s">
        <v>16975</v>
      </c>
      <c r="DLZ46" s="292" t="s">
        <v>16274</v>
      </c>
      <c r="DMA46" s="292"/>
      <c r="DMB46" s="292"/>
      <c r="DMC46" s="292"/>
      <c r="DMD46" s="292"/>
      <c r="DME46" s="292"/>
      <c r="DMF46" s="133"/>
      <c r="DMG46" s="133"/>
      <c r="DMH46" s="133"/>
      <c r="DMI46" s="133"/>
      <c r="DMJ46" s="134"/>
      <c r="DMK46" s="133"/>
      <c r="DML46" s="133"/>
      <c r="DMM46" s="151"/>
      <c r="DMN46" s="151"/>
      <c r="DMO46" s="133" t="s">
        <v>16975</v>
      </c>
      <c r="DMP46" s="292" t="s">
        <v>16274</v>
      </c>
      <c r="DMQ46" s="292"/>
      <c r="DMR46" s="292"/>
      <c r="DMS46" s="292"/>
      <c r="DMT46" s="292"/>
      <c r="DMU46" s="292"/>
      <c r="DMV46" s="133"/>
      <c r="DMW46" s="133"/>
      <c r="DMX46" s="133"/>
      <c r="DMY46" s="133"/>
      <c r="DMZ46" s="134"/>
      <c r="DNA46" s="133"/>
      <c r="DNB46" s="133"/>
      <c r="DNC46" s="151"/>
      <c r="DND46" s="151"/>
      <c r="DNE46" s="133" t="s">
        <v>16975</v>
      </c>
      <c r="DNF46" s="292" t="s">
        <v>16274</v>
      </c>
      <c r="DNG46" s="292"/>
      <c r="DNH46" s="292"/>
      <c r="DNI46" s="292"/>
      <c r="DNJ46" s="292"/>
      <c r="DNK46" s="292"/>
      <c r="DNL46" s="133"/>
      <c r="DNM46" s="133"/>
      <c r="DNN46" s="133"/>
      <c r="DNO46" s="133"/>
      <c r="DNP46" s="134"/>
      <c r="DNQ46" s="133"/>
      <c r="DNR46" s="133"/>
      <c r="DNS46" s="151"/>
      <c r="DNT46" s="151"/>
      <c r="DNU46" s="133" t="s">
        <v>16975</v>
      </c>
      <c r="DNV46" s="292" t="s">
        <v>16274</v>
      </c>
      <c r="DNW46" s="292"/>
      <c r="DNX46" s="292"/>
      <c r="DNY46" s="292"/>
      <c r="DNZ46" s="292"/>
      <c r="DOA46" s="292"/>
      <c r="DOB46" s="133"/>
      <c r="DOC46" s="133"/>
      <c r="DOD46" s="133"/>
      <c r="DOE46" s="133"/>
      <c r="DOF46" s="134"/>
      <c r="DOG46" s="133"/>
      <c r="DOH46" s="133"/>
      <c r="DOI46" s="151"/>
      <c r="DOJ46" s="151"/>
      <c r="DOK46" s="133" t="s">
        <v>16975</v>
      </c>
      <c r="DOL46" s="292" t="s">
        <v>16274</v>
      </c>
      <c r="DOM46" s="292"/>
      <c r="DON46" s="292"/>
      <c r="DOO46" s="292"/>
      <c r="DOP46" s="292"/>
      <c r="DOQ46" s="292"/>
      <c r="DOR46" s="133"/>
      <c r="DOS46" s="133"/>
      <c r="DOT46" s="133"/>
      <c r="DOU46" s="133"/>
      <c r="DOV46" s="134"/>
      <c r="DOW46" s="133"/>
      <c r="DOX46" s="133"/>
      <c r="DOY46" s="151"/>
      <c r="DOZ46" s="151"/>
      <c r="DPA46" s="133" t="s">
        <v>16975</v>
      </c>
      <c r="DPB46" s="292" t="s">
        <v>16274</v>
      </c>
      <c r="DPC46" s="292"/>
      <c r="DPD46" s="292"/>
      <c r="DPE46" s="292"/>
      <c r="DPF46" s="292"/>
      <c r="DPG46" s="292"/>
      <c r="DPH46" s="133"/>
      <c r="DPI46" s="133"/>
      <c r="DPJ46" s="133"/>
      <c r="DPK46" s="133"/>
      <c r="DPL46" s="134"/>
      <c r="DPM46" s="133"/>
      <c r="DPN46" s="133"/>
      <c r="DPO46" s="151"/>
      <c r="DPP46" s="151"/>
      <c r="DPQ46" s="133" t="s">
        <v>16975</v>
      </c>
      <c r="DPR46" s="292" t="s">
        <v>16274</v>
      </c>
      <c r="DPS46" s="292"/>
      <c r="DPT46" s="292"/>
      <c r="DPU46" s="292"/>
      <c r="DPV46" s="292"/>
      <c r="DPW46" s="292"/>
      <c r="DPX46" s="133"/>
      <c r="DPY46" s="133"/>
      <c r="DPZ46" s="133"/>
      <c r="DQA46" s="133"/>
      <c r="DQB46" s="134"/>
      <c r="DQC46" s="133"/>
      <c r="DQD46" s="133"/>
      <c r="DQE46" s="151"/>
      <c r="DQF46" s="151"/>
      <c r="DQG46" s="133" t="s">
        <v>16975</v>
      </c>
      <c r="DQH46" s="292" t="s">
        <v>16274</v>
      </c>
      <c r="DQI46" s="292"/>
      <c r="DQJ46" s="292"/>
      <c r="DQK46" s="292"/>
      <c r="DQL46" s="292"/>
      <c r="DQM46" s="292"/>
      <c r="DQN46" s="133"/>
      <c r="DQO46" s="133"/>
      <c r="DQP46" s="133"/>
      <c r="DQQ46" s="133"/>
      <c r="DQR46" s="134"/>
      <c r="DQS46" s="133"/>
      <c r="DQT46" s="133"/>
      <c r="DQU46" s="151"/>
      <c r="DQV46" s="151"/>
      <c r="DQW46" s="133" t="s">
        <v>16975</v>
      </c>
      <c r="DQX46" s="292" t="s">
        <v>16274</v>
      </c>
      <c r="DQY46" s="292"/>
      <c r="DQZ46" s="292"/>
      <c r="DRA46" s="292"/>
      <c r="DRB46" s="292"/>
      <c r="DRC46" s="292"/>
      <c r="DRD46" s="133"/>
      <c r="DRE46" s="133"/>
      <c r="DRF46" s="133"/>
      <c r="DRG46" s="133"/>
      <c r="DRH46" s="134"/>
      <c r="DRI46" s="133"/>
      <c r="DRJ46" s="133"/>
      <c r="DRK46" s="151"/>
      <c r="DRL46" s="151"/>
      <c r="DRM46" s="133" t="s">
        <v>16975</v>
      </c>
      <c r="DRN46" s="292" t="s">
        <v>16274</v>
      </c>
      <c r="DRO46" s="292"/>
      <c r="DRP46" s="292"/>
      <c r="DRQ46" s="292"/>
      <c r="DRR46" s="292"/>
      <c r="DRS46" s="292"/>
      <c r="DRT46" s="133"/>
      <c r="DRU46" s="133"/>
      <c r="DRV46" s="133"/>
      <c r="DRW46" s="133"/>
      <c r="DRX46" s="134"/>
      <c r="DRY46" s="133"/>
      <c r="DRZ46" s="133"/>
      <c r="DSA46" s="151"/>
      <c r="DSB46" s="151"/>
      <c r="DSC46" s="133" t="s">
        <v>16975</v>
      </c>
      <c r="DSD46" s="292" t="s">
        <v>16274</v>
      </c>
      <c r="DSE46" s="292"/>
      <c r="DSF46" s="292"/>
      <c r="DSG46" s="292"/>
      <c r="DSH46" s="292"/>
      <c r="DSI46" s="292"/>
      <c r="DSJ46" s="133"/>
      <c r="DSK46" s="133"/>
      <c r="DSL46" s="133"/>
      <c r="DSM46" s="133"/>
      <c r="DSN46" s="134"/>
      <c r="DSO46" s="133"/>
      <c r="DSP46" s="133"/>
      <c r="DSQ46" s="151"/>
      <c r="DSR46" s="151"/>
      <c r="DSS46" s="133" t="s">
        <v>16975</v>
      </c>
      <c r="DST46" s="292" t="s">
        <v>16274</v>
      </c>
      <c r="DSU46" s="292"/>
      <c r="DSV46" s="292"/>
      <c r="DSW46" s="292"/>
      <c r="DSX46" s="292"/>
      <c r="DSY46" s="292"/>
      <c r="DSZ46" s="133"/>
      <c r="DTA46" s="133"/>
      <c r="DTB46" s="133"/>
      <c r="DTC46" s="133"/>
      <c r="DTD46" s="134"/>
      <c r="DTE46" s="133"/>
      <c r="DTF46" s="133"/>
      <c r="DTG46" s="151"/>
      <c r="DTH46" s="151"/>
      <c r="DTI46" s="133" t="s">
        <v>16975</v>
      </c>
      <c r="DTJ46" s="292" t="s">
        <v>16274</v>
      </c>
      <c r="DTK46" s="292"/>
      <c r="DTL46" s="292"/>
      <c r="DTM46" s="292"/>
      <c r="DTN46" s="292"/>
      <c r="DTO46" s="292"/>
      <c r="DTP46" s="133"/>
      <c r="DTQ46" s="133"/>
      <c r="DTR46" s="133"/>
      <c r="DTS46" s="133"/>
      <c r="DTT46" s="134"/>
      <c r="DTU46" s="133"/>
      <c r="DTV46" s="133"/>
      <c r="DTW46" s="151"/>
      <c r="DTX46" s="151"/>
      <c r="DTY46" s="133" t="s">
        <v>16975</v>
      </c>
      <c r="DTZ46" s="292" t="s">
        <v>16274</v>
      </c>
      <c r="DUA46" s="292"/>
      <c r="DUB46" s="292"/>
      <c r="DUC46" s="292"/>
      <c r="DUD46" s="292"/>
      <c r="DUE46" s="292"/>
      <c r="DUF46" s="133"/>
      <c r="DUG46" s="133"/>
      <c r="DUH46" s="133"/>
      <c r="DUI46" s="133"/>
      <c r="DUJ46" s="134"/>
      <c r="DUK46" s="133"/>
      <c r="DUL46" s="133"/>
      <c r="DUM46" s="151"/>
      <c r="DUN46" s="151"/>
      <c r="DUO46" s="133" t="s">
        <v>16975</v>
      </c>
      <c r="DUP46" s="292" t="s">
        <v>16274</v>
      </c>
      <c r="DUQ46" s="292"/>
      <c r="DUR46" s="292"/>
      <c r="DUS46" s="292"/>
      <c r="DUT46" s="292"/>
      <c r="DUU46" s="292"/>
      <c r="DUV46" s="133"/>
      <c r="DUW46" s="133"/>
      <c r="DUX46" s="133"/>
      <c r="DUY46" s="133"/>
      <c r="DUZ46" s="134"/>
      <c r="DVA46" s="133"/>
      <c r="DVB46" s="133"/>
      <c r="DVC46" s="151"/>
      <c r="DVD46" s="151"/>
      <c r="DVE46" s="133" t="s">
        <v>16975</v>
      </c>
      <c r="DVF46" s="292" t="s">
        <v>16274</v>
      </c>
      <c r="DVG46" s="292"/>
      <c r="DVH46" s="292"/>
      <c r="DVI46" s="292"/>
      <c r="DVJ46" s="292"/>
      <c r="DVK46" s="292"/>
      <c r="DVL46" s="133"/>
      <c r="DVM46" s="133"/>
      <c r="DVN46" s="133"/>
      <c r="DVO46" s="133"/>
      <c r="DVP46" s="134"/>
      <c r="DVQ46" s="133"/>
      <c r="DVR46" s="133"/>
      <c r="DVS46" s="151"/>
      <c r="DVT46" s="151"/>
      <c r="DVU46" s="133" t="s">
        <v>16975</v>
      </c>
      <c r="DVV46" s="292" t="s">
        <v>16274</v>
      </c>
      <c r="DVW46" s="292"/>
      <c r="DVX46" s="292"/>
      <c r="DVY46" s="292"/>
      <c r="DVZ46" s="292"/>
      <c r="DWA46" s="292"/>
      <c r="DWB46" s="133"/>
      <c r="DWC46" s="133"/>
      <c r="DWD46" s="133"/>
      <c r="DWE46" s="133"/>
      <c r="DWF46" s="134"/>
      <c r="DWG46" s="133"/>
      <c r="DWH46" s="133"/>
      <c r="DWI46" s="151"/>
      <c r="DWJ46" s="151"/>
      <c r="DWK46" s="133" t="s">
        <v>16975</v>
      </c>
      <c r="DWL46" s="292" t="s">
        <v>16274</v>
      </c>
      <c r="DWM46" s="292"/>
      <c r="DWN46" s="292"/>
      <c r="DWO46" s="292"/>
      <c r="DWP46" s="292"/>
      <c r="DWQ46" s="292"/>
      <c r="DWR46" s="133"/>
      <c r="DWS46" s="133"/>
      <c r="DWT46" s="133"/>
      <c r="DWU46" s="133"/>
      <c r="DWV46" s="134"/>
      <c r="DWW46" s="133"/>
      <c r="DWX46" s="133"/>
      <c r="DWY46" s="151"/>
      <c r="DWZ46" s="151"/>
      <c r="DXA46" s="133" t="s">
        <v>16975</v>
      </c>
      <c r="DXB46" s="292" t="s">
        <v>16274</v>
      </c>
      <c r="DXC46" s="292"/>
      <c r="DXD46" s="292"/>
      <c r="DXE46" s="292"/>
      <c r="DXF46" s="292"/>
      <c r="DXG46" s="292"/>
      <c r="DXH46" s="133"/>
      <c r="DXI46" s="133"/>
      <c r="DXJ46" s="133"/>
      <c r="DXK46" s="133"/>
      <c r="DXL46" s="134"/>
      <c r="DXM46" s="133"/>
      <c r="DXN46" s="133"/>
      <c r="DXO46" s="151"/>
      <c r="DXP46" s="151"/>
      <c r="DXQ46" s="133" t="s">
        <v>16975</v>
      </c>
      <c r="DXR46" s="292" t="s">
        <v>16274</v>
      </c>
      <c r="DXS46" s="292"/>
      <c r="DXT46" s="292"/>
      <c r="DXU46" s="292"/>
      <c r="DXV46" s="292"/>
      <c r="DXW46" s="292"/>
      <c r="DXX46" s="133"/>
      <c r="DXY46" s="133"/>
      <c r="DXZ46" s="133"/>
      <c r="DYA46" s="133"/>
      <c r="DYB46" s="134"/>
      <c r="DYC46" s="133"/>
      <c r="DYD46" s="133"/>
      <c r="DYE46" s="151"/>
      <c r="DYF46" s="151"/>
      <c r="DYG46" s="133" t="s">
        <v>16975</v>
      </c>
      <c r="DYH46" s="292" t="s">
        <v>16274</v>
      </c>
      <c r="DYI46" s="292"/>
      <c r="DYJ46" s="292"/>
      <c r="DYK46" s="292"/>
      <c r="DYL46" s="292"/>
      <c r="DYM46" s="292"/>
      <c r="DYN46" s="133"/>
      <c r="DYO46" s="133"/>
      <c r="DYP46" s="133"/>
      <c r="DYQ46" s="133"/>
      <c r="DYR46" s="134"/>
      <c r="DYS46" s="133"/>
      <c r="DYT46" s="133"/>
      <c r="DYU46" s="151"/>
      <c r="DYV46" s="151"/>
      <c r="DYW46" s="133" t="s">
        <v>16975</v>
      </c>
      <c r="DYX46" s="292" t="s">
        <v>16274</v>
      </c>
      <c r="DYY46" s="292"/>
      <c r="DYZ46" s="292"/>
      <c r="DZA46" s="292"/>
      <c r="DZB46" s="292"/>
      <c r="DZC46" s="292"/>
      <c r="DZD46" s="133"/>
      <c r="DZE46" s="133"/>
      <c r="DZF46" s="133"/>
      <c r="DZG46" s="133"/>
      <c r="DZH46" s="134"/>
      <c r="DZI46" s="133"/>
      <c r="DZJ46" s="133"/>
      <c r="DZK46" s="151"/>
      <c r="DZL46" s="151"/>
      <c r="DZM46" s="133" t="s">
        <v>16975</v>
      </c>
      <c r="DZN46" s="292" t="s">
        <v>16274</v>
      </c>
      <c r="DZO46" s="292"/>
      <c r="DZP46" s="292"/>
      <c r="DZQ46" s="292"/>
      <c r="DZR46" s="292"/>
      <c r="DZS46" s="292"/>
      <c r="DZT46" s="133"/>
      <c r="DZU46" s="133"/>
      <c r="DZV46" s="133"/>
      <c r="DZW46" s="133"/>
      <c r="DZX46" s="134"/>
      <c r="DZY46" s="133"/>
      <c r="DZZ46" s="133"/>
      <c r="EAA46" s="151"/>
      <c r="EAB46" s="151"/>
      <c r="EAC46" s="133" t="s">
        <v>16975</v>
      </c>
      <c r="EAD46" s="292" t="s">
        <v>16274</v>
      </c>
      <c r="EAE46" s="292"/>
      <c r="EAF46" s="292"/>
      <c r="EAG46" s="292"/>
      <c r="EAH46" s="292"/>
      <c r="EAI46" s="292"/>
      <c r="EAJ46" s="133"/>
      <c r="EAK46" s="133"/>
      <c r="EAL46" s="133"/>
      <c r="EAM46" s="133"/>
      <c r="EAN46" s="134"/>
      <c r="EAO46" s="133"/>
      <c r="EAP46" s="133"/>
      <c r="EAQ46" s="151"/>
      <c r="EAR46" s="151"/>
      <c r="EAS46" s="133" t="s">
        <v>16975</v>
      </c>
      <c r="EAT46" s="292" t="s">
        <v>16274</v>
      </c>
      <c r="EAU46" s="292"/>
      <c r="EAV46" s="292"/>
      <c r="EAW46" s="292"/>
      <c r="EAX46" s="292"/>
      <c r="EAY46" s="292"/>
      <c r="EAZ46" s="133"/>
      <c r="EBA46" s="133"/>
      <c r="EBB46" s="133"/>
      <c r="EBC46" s="133"/>
      <c r="EBD46" s="134"/>
      <c r="EBE46" s="133"/>
      <c r="EBF46" s="133"/>
      <c r="EBG46" s="151"/>
      <c r="EBH46" s="151"/>
      <c r="EBI46" s="133" t="s">
        <v>16975</v>
      </c>
      <c r="EBJ46" s="292" t="s">
        <v>16274</v>
      </c>
      <c r="EBK46" s="292"/>
      <c r="EBL46" s="292"/>
      <c r="EBM46" s="292"/>
      <c r="EBN46" s="292"/>
      <c r="EBO46" s="292"/>
      <c r="EBP46" s="133"/>
      <c r="EBQ46" s="133"/>
      <c r="EBR46" s="133"/>
      <c r="EBS46" s="133"/>
      <c r="EBT46" s="134"/>
      <c r="EBU46" s="133"/>
      <c r="EBV46" s="133"/>
      <c r="EBW46" s="151"/>
      <c r="EBX46" s="151"/>
      <c r="EBY46" s="133" t="s">
        <v>16975</v>
      </c>
      <c r="EBZ46" s="292" t="s">
        <v>16274</v>
      </c>
      <c r="ECA46" s="292"/>
      <c r="ECB46" s="292"/>
      <c r="ECC46" s="292"/>
      <c r="ECD46" s="292"/>
      <c r="ECE46" s="292"/>
      <c r="ECF46" s="133"/>
      <c r="ECG46" s="133"/>
      <c r="ECH46" s="133"/>
      <c r="ECI46" s="133"/>
      <c r="ECJ46" s="134"/>
      <c r="ECK46" s="133"/>
      <c r="ECL46" s="133"/>
      <c r="ECM46" s="151"/>
      <c r="ECN46" s="151"/>
      <c r="ECO46" s="133" t="s">
        <v>16975</v>
      </c>
      <c r="ECP46" s="292" t="s">
        <v>16274</v>
      </c>
      <c r="ECQ46" s="292"/>
      <c r="ECR46" s="292"/>
      <c r="ECS46" s="292"/>
      <c r="ECT46" s="292"/>
      <c r="ECU46" s="292"/>
      <c r="ECV46" s="133"/>
      <c r="ECW46" s="133"/>
      <c r="ECX46" s="133"/>
      <c r="ECY46" s="133"/>
      <c r="ECZ46" s="134"/>
      <c r="EDA46" s="133"/>
      <c r="EDB46" s="133"/>
      <c r="EDC46" s="151"/>
      <c r="EDD46" s="151"/>
      <c r="EDE46" s="133" t="s">
        <v>16975</v>
      </c>
      <c r="EDF46" s="292" t="s">
        <v>16274</v>
      </c>
      <c r="EDG46" s="292"/>
      <c r="EDH46" s="292"/>
      <c r="EDI46" s="292"/>
      <c r="EDJ46" s="292"/>
      <c r="EDK46" s="292"/>
      <c r="EDL46" s="133"/>
      <c r="EDM46" s="133"/>
      <c r="EDN46" s="133"/>
      <c r="EDO46" s="133"/>
      <c r="EDP46" s="134"/>
      <c r="EDQ46" s="133"/>
      <c r="EDR46" s="133"/>
      <c r="EDS46" s="151"/>
      <c r="EDT46" s="151"/>
      <c r="EDU46" s="133" t="s">
        <v>16975</v>
      </c>
      <c r="EDV46" s="292" t="s">
        <v>16274</v>
      </c>
      <c r="EDW46" s="292"/>
      <c r="EDX46" s="292"/>
      <c r="EDY46" s="292"/>
      <c r="EDZ46" s="292"/>
      <c r="EEA46" s="292"/>
      <c r="EEB46" s="133"/>
      <c r="EEC46" s="133"/>
      <c r="EED46" s="133"/>
      <c r="EEE46" s="133"/>
      <c r="EEF46" s="134"/>
      <c r="EEG46" s="133"/>
      <c r="EEH46" s="133"/>
      <c r="EEI46" s="151"/>
      <c r="EEJ46" s="151"/>
      <c r="EEK46" s="133" t="s">
        <v>16975</v>
      </c>
      <c r="EEL46" s="292" t="s">
        <v>16274</v>
      </c>
      <c r="EEM46" s="292"/>
      <c r="EEN46" s="292"/>
      <c r="EEO46" s="292"/>
      <c r="EEP46" s="292"/>
      <c r="EEQ46" s="292"/>
      <c r="EER46" s="133"/>
      <c r="EES46" s="133"/>
      <c r="EET46" s="133"/>
      <c r="EEU46" s="133"/>
      <c r="EEV46" s="134"/>
      <c r="EEW46" s="133"/>
      <c r="EEX46" s="133"/>
      <c r="EEY46" s="151"/>
      <c r="EEZ46" s="151"/>
      <c r="EFA46" s="133" t="s">
        <v>16975</v>
      </c>
      <c r="EFB46" s="292" t="s">
        <v>16274</v>
      </c>
      <c r="EFC46" s="292"/>
      <c r="EFD46" s="292"/>
      <c r="EFE46" s="292"/>
      <c r="EFF46" s="292"/>
      <c r="EFG46" s="292"/>
      <c r="EFH46" s="133"/>
      <c r="EFI46" s="133"/>
      <c r="EFJ46" s="133"/>
      <c r="EFK46" s="133"/>
      <c r="EFL46" s="134"/>
      <c r="EFM46" s="133"/>
      <c r="EFN46" s="133"/>
      <c r="EFO46" s="151"/>
      <c r="EFP46" s="151"/>
      <c r="EFQ46" s="133" t="s">
        <v>16975</v>
      </c>
      <c r="EFR46" s="292" t="s">
        <v>16274</v>
      </c>
      <c r="EFS46" s="292"/>
      <c r="EFT46" s="292"/>
      <c r="EFU46" s="292"/>
      <c r="EFV46" s="292"/>
      <c r="EFW46" s="292"/>
      <c r="EFX46" s="133"/>
      <c r="EFY46" s="133"/>
      <c r="EFZ46" s="133"/>
      <c r="EGA46" s="133"/>
      <c r="EGB46" s="134"/>
      <c r="EGC46" s="133"/>
      <c r="EGD46" s="133"/>
      <c r="EGE46" s="151"/>
      <c r="EGF46" s="151"/>
      <c r="EGG46" s="133" t="s">
        <v>16975</v>
      </c>
      <c r="EGH46" s="292" t="s">
        <v>16274</v>
      </c>
      <c r="EGI46" s="292"/>
      <c r="EGJ46" s="292"/>
      <c r="EGK46" s="292"/>
      <c r="EGL46" s="292"/>
      <c r="EGM46" s="292"/>
      <c r="EGN46" s="133"/>
      <c r="EGO46" s="133"/>
      <c r="EGP46" s="133"/>
      <c r="EGQ46" s="133"/>
      <c r="EGR46" s="134"/>
      <c r="EGS46" s="133"/>
      <c r="EGT46" s="133"/>
      <c r="EGU46" s="151"/>
      <c r="EGV46" s="151"/>
      <c r="EGW46" s="133" t="s">
        <v>16975</v>
      </c>
      <c r="EGX46" s="292" t="s">
        <v>16274</v>
      </c>
      <c r="EGY46" s="292"/>
      <c r="EGZ46" s="292"/>
      <c r="EHA46" s="292"/>
      <c r="EHB46" s="292"/>
      <c r="EHC46" s="292"/>
      <c r="EHD46" s="133"/>
      <c r="EHE46" s="133"/>
      <c r="EHF46" s="133"/>
      <c r="EHG46" s="133"/>
      <c r="EHH46" s="134"/>
      <c r="EHI46" s="133"/>
      <c r="EHJ46" s="133"/>
      <c r="EHK46" s="151"/>
      <c r="EHL46" s="151"/>
      <c r="EHM46" s="133" t="s">
        <v>16975</v>
      </c>
      <c r="EHN46" s="292" t="s">
        <v>16274</v>
      </c>
      <c r="EHO46" s="292"/>
      <c r="EHP46" s="292"/>
      <c r="EHQ46" s="292"/>
      <c r="EHR46" s="292"/>
      <c r="EHS46" s="292"/>
      <c r="EHT46" s="133"/>
      <c r="EHU46" s="133"/>
      <c r="EHV46" s="133"/>
      <c r="EHW46" s="133"/>
      <c r="EHX46" s="134"/>
      <c r="EHY46" s="133"/>
      <c r="EHZ46" s="133"/>
      <c r="EIA46" s="151"/>
      <c r="EIB46" s="151"/>
      <c r="EIC46" s="133" t="s">
        <v>16975</v>
      </c>
      <c r="EID46" s="292" t="s">
        <v>16274</v>
      </c>
      <c r="EIE46" s="292"/>
      <c r="EIF46" s="292"/>
      <c r="EIG46" s="292"/>
      <c r="EIH46" s="292"/>
      <c r="EII46" s="292"/>
      <c r="EIJ46" s="133"/>
      <c r="EIK46" s="133"/>
      <c r="EIL46" s="133"/>
      <c r="EIM46" s="133"/>
      <c r="EIN46" s="134"/>
      <c r="EIO46" s="133"/>
      <c r="EIP46" s="133"/>
      <c r="EIQ46" s="151"/>
      <c r="EIR46" s="151"/>
      <c r="EIS46" s="133" t="s">
        <v>16975</v>
      </c>
      <c r="EIT46" s="292" t="s">
        <v>16274</v>
      </c>
      <c r="EIU46" s="292"/>
      <c r="EIV46" s="292"/>
      <c r="EIW46" s="292"/>
      <c r="EIX46" s="292"/>
      <c r="EIY46" s="292"/>
      <c r="EIZ46" s="133"/>
      <c r="EJA46" s="133"/>
      <c r="EJB46" s="133"/>
      <c r="EJC46" s="133"/>
      <c r="EJD46" s="134"/>
      <c r="EJE46" s="133"/>
      <c r="EJF46" s="133"/>
      <c r="EJG46" s="151"/>
      <c r="EJH46" s="151"/>
      <c r="EJI46" s="133" t="s">
        <v>16975</v>
      </c>
      <c r="EJJ46" s="292" t="s">
        <v>16274</v>
      </c>
      <c r="EJK46" s="292"/>
      <c r="EJL46" s="292"/>
      <c r="EJM46" s="292"/>
      <c r="EJN46" s="292"/>
      <c r="EJO46" s="292"/>
      <c r="EJP46" s="133"/>
      <c r="EJQ46" s="133"/>
      <c r="EJR46" s="133"/>
      <c r="EJS46" s="133"/>
      <c r="EJT46" s="134"/>
      <c r="EJU46" s="133"/>
      <c r="EJV46" s="133"/>
      <c r="EJW46" s="151"/>
      <c r="EJX46" s="151"/>
      <c r="EJY46" s="133" t="s">
        <v>16975</v>
      </c>
      <c r="EJZ46" s="292" t="s">
        <v>16274</v>
      </c>
      <c r="EKA46" s="292"/>
      <c r="EKB46" s="292"/>
      <c r="EKC46" s="292"/>
      <c r="EKD46" s="292"/>
      <c r="EKE46" s="292"/>
      <c r="EKF46" s="133"/>
      <c r="EKG46" s="133"/>
      <c r="EKH46" s="133"/>
      <c r="EKI46" s="133"/>
      <c r="EKJ46" s="134"/>
      <c r="EKK46" s="133"/>
      <c r="EKL46" s="133"/>
      <c r="EKM46" s="151"/>
      <c r="EKN46" s="151"/>
      <c r="EKO46" s="133" t="s">
        <v>16975</v>
      </c>
      <c r="EKP46" s="292" t="s">
        <v>16274</v>
      </c>
      <c r="EKQ46" s="292"/>
      <c r="EKR46" s="292"/>
      <c r="EKS46" s="292"/>
      <c r="EKT46" s="292"/>
      <c r="EKU46" s="292"/>
      <c r="EKV46" s="133"/>
      <c r="EKW46" s="133"/>
      <c r="EKX46" s="133"/>
      <c r="EKY46" s="133"/>
      <c r="EKZ46" s="134"/>
      <c r="ELA46" s="133"/>
      <c r="ELB46" s="133"/>
      <c r="ELC46" s="151"/>
      <c r="ELD46" s="151"/>
      <c r="ELE46" s="133" t="s">
        <v>16975</v>
      </c>
      <c r="ELF46" s="292" t="s">
        <v>16274</v>
      </c>
      <c r="ELG46" s="292"/>
      <c r="ELH46" s="292"/>
      <c r="ELI46" s="292"/>
      <c r="ELJ46" s="292"/>
      <c r="ELK46" s="292"/>
      <c r="ELL46" s="133"/>
      <c r="ELM46" s="133"/>
      <c r="ELN46" s="133"/>
      <c r="ELO46" s="133"/>
      <c r="ELP46" s="134"/>
      <c r="ELQ46" s="133"/>
      <c r="ELR46" s="133"/>
      <c r="ELS46" s="151"/>
      <c r="ELT46" s="151"/>
      <c r="ELU46" s="133" t="s">
        <v>16975</v>
      </c>
      <c r="ELV46" s="292" t="s">
        <v>16274</v>
      </c>
      <c r="ELW46" s="292"/>
      <c r="ELX46" s="292"/>
      <c r="ELY46" s="292"/>
      <c r="ELZ46" s="292"/>
      <c r="EMA46" s="292"/>
      <c r="EMB46" s="133"/>
      <c r="EMC46" s="133"/>
      <c r="EMD46" s="133"/>
      <c r="EME46" s="133"/>
      <c r="EMF46" s="134"/>
      <c r="EMG46" s="133"/>
      <c r="EMH46" s="133"/>
      <c r="EMI46" s="151"/>
      <c r="EMJ46" s="151"/>
      <c r="EMK46" s="133" t="s">
        <v>16975</v>
      </c>
      <c r="EML46" s="292" t="s">
        <v>16274</v>
      </c>
      <c r="EMM46" s="292"/>
      <c r="EMN46" s="292"/>
      <c r="EMO46" s="292"/>
      <c r="EMP46" s="292"/>
      <c r="EMQ46" s="292"/>
      <c r="EMR46" s="133"/>
      <c r="EMS46" s="133"/>
      <c r="EMT46" s="133"/>
      <c r="EMU46" s="133"/>
      <c r="EMV46" s="134"/>
      <c r="EMW46" s="133"/>
      <c r="EMX46" s="133"/>
      <c r="EMY46" s="151"/>
      <c r="EMZ46" s="151"/>
      <c r="ENA46" s="133" t="s">
        <v>16975</v>
      </c>
      <c r="ENB46" s="292" t="s">
        <v>16274</v>
      </c>
      <c r="ENC46" s="292"/>
      <c r="END46" s="292"/>
      <c r="ENE46" s="292"/>
      <c r="ENF46" s="292"/>
      <c r="ENG46" s="292"/>
      <c r="ENH46" s="133"/>
      <c r="ENI46" s="133"/>
      <c r="ENJ46" s="133"/>
      <c r="ENK46" s="133"/>
      <c r="ENL46" s="134"/>
      <c r="ENM46" s="133"/>
      <c r="ENN46" s="133"/>
      <c r="ENO46" s="151"/>
      <c r="ENP46" s="151"/>
      <c r="ENQ46" s="133" t="s">
        <v>16975</v>
      </c>
      <c r="ENR46" s="292" t="s">
        <v>16274</v>
      </c>
      <c r="ENS46" s="292"/>
      <c r="ENT46" s="292"/>
      <c r="ENU46" s="292"/>
      <c r="ENV46" s="292"/>
      <c r="ENW46" s="292"/>
      <c r="ENX46" s="133"/>
      <c r="ENY46" s="133"/>
      <c r="ENZ46" s="133"/>
      <c r="EOA46" s="133"/>
      <c r="EOB46" s="134"/>
      <c r="EOC46" s="133"/>
      <c r="EOD46" s="133"/>
      <c r="EOE46" s="151"/>
      <c r="EOF46" s="151"/>
      <c r="EOG46" s="133" t="s">
        <v>16975</v>
      </c>
      <c r="EOH46" s="292" t="s">
        <v>16274</v>
      </c>
      <c r="EOI46" s="292"/>
      <c r="EOJ46" s="292"/>
      <c r="EOK46" s="292"/>
      <c r="EOL46" s="292"/>
      <c r="EOM46" s="292"/>
      <c r="EON46" s="133"/>
      <c r="EOO46" s="133"/>
      <c r="EOP46" s="133"/>
      <c r="EOQ46" s="133"/>
      <c r="EOR46" s="134"/>
      <c r="EOS46" s="133"/>
      <c r="EOT46" s="133"/>
      <c r="EOU46" s="151"/>
      <c r="EOV46" s="151"/>
      <c r="EOW46" s="133" t="s">
        <v>16975</v>
      </c>
      <c r="EOX46" s="292" t="s">
        <v>16274</v>
      </c>
      <c r="EOY46" s="292"/>
      <c r="EOZ46" s="292"/>
      <c r="EPA46" s="292"/>
      <c r="EPB46" s="292"/>
      <c r="EPC46" s="292"/>
      <c r="EPD46" s="133"/>
      <c r="EPE46" s="133"/>
      <c r="EPF46" s="133"/>
      <c r="EPG46" s="133"/>
      <c r="EPH46" s="134"/>
      <c r="EPI46" s="133"/>
      <c r="EPJ46" s="133"/>
      <c r="EPK46" s="151"/>
      <c r="EPL46" s="151"/>
      <c r="EPM46" s="133" t="s">
        <v>16975</v>
      </c>
      <c r="EPN46" s="292" t="s">
        <v>16274</v>
      </c>
      <c r="EPO46" s="292"/>
      <c r="EPP46" s="292"/>
      <c r="EPQ46" s="292"/>
      <c r="EPR46" s="292"/>
      <c r="EPS46" s="292"/>
      <c r="EPT46" s="133"/>
      <c r="EPU46" s="133"/>
      <c r="EPV46" s="133"/>
      <c r="EPW46" s="133"/>
      <c r="EPX46" s="134"/>
      <c r="EPY46" s="133"/>
      <c r="EPZ46" s="133"/>
      <c r="EQA46" s="151"/>
      <c r="EQB46" s="151"/>
      <c r="EQC46" s="133" t="s">
        <v>16975</v>
      </c>
      <c r="EQD46" s="292" t="s">
        <v>16274</v>
      </c>
      <c r="EQE46" s="292"/>
      <c r="EQF46" s="292"/>
      <c r="EQG46" s="292"/>
      <c r="EQH46" s="292"/>
      <c r="EQI46" s="292"/>
      <c r="EQJ46" s="133"/>
      <c r="EQK46" s="133"/>
      <c r="EQL46" s="133"/>
      <c r="EQM46" s="133"/>
      <c r="EQN46" s="134"/>
      <c r="EQO46" s="133"/>
      <c r="EQP46" s="133"/>
      <c r="EQQ46" s="151"/>
      <c r="EQR46" s="151"/>
      <c r="EQS46" s="133" t="s">
        <v>16975</v>
      </c>
      <c r="EQT46" s="292" t="s">
        <v>16274</v>
      </c>
      <c r="EQU46" s="292"/>
      <c r="EQV46" s="292"/>
      <c r="EQW46" s="292"/>
      <c r="EQX46" s="292"/>
      <c r="EQY46" s="292"/>
      <c r="EQZ46" s="133"/>
      <c r="ERA46" s="133"/>
      <c r="ERB46" s="133"/>
      <c r="ERC46" s="133"/>
      <c r="ERD46" s="134"/>
      <c r="ERE46" s="133"/>
      <c r="ERF46" s="133"/>
      <c r="ERG46" s="151"/>
      <c r="ERH46" s="151"/>
      <c r="ERI46" s="133" t="s">
        <v>16975</v>
      </c>
      <c r="ERJ46" s="292" t="s">
        <v>16274</v>
      </c>
      <c r="ERK46" s="292"/>
      <c r="ERL46" s="292"/>
      <c r="ERM46" s="292"/>
      <c r="ERN46" s="292"/>
      <c r="ERO46" s="292"/>
      <c r="ERP46" s="133"/>
      <c r="ERQ46" s="133"/>
      <c r="ERR46" s="133"/>
      <c r="ERS46" s="133"/>
      <c r="ERT46" s="134"/>
      <c r="ERU46" s="133"/>
      <c r="ERV46" s="133"/>
      <c r="ERW46" s="151"/>
      <c r="ERX46" s="151"/>
      <c r="ERY46" s="133" t="s">
        <v>16975</v>
      </c>
      <c r="ERZ46" s="292" t="s">
        <v>16274</v>
      </c>
      <c r="ESA46" s="292"/>
      <c r="ESB46" s="292"/>
      <c r="ESC46" s="292"/>
      <c r="ESD46" s="292"/>
      <c r="ESE46" s="292"/>
      <c r="ESF46" s="133"/>
      <c r="ESG46" s="133"/>
      <c r="ESH46" s="133"/>
      <c r="ESI46" s="133"/>
      <c r="ESJ46" s="134"/>
      <c r="ESK46" s="133"/>
      <c r="ESL46" s="133"/>
      <c r="ESM46" s="151"/>
      <c r="ESN46" s="151"/>
      <c r="ESO46" s="133" t="s">
        <v>16975</v>
      </c>
      <c r="ESP46" s="292" t="s">
        <v>16274</v>
      </c>
      <c r="ESQ46" s="292"/>
      <c r="ESR46" s="292"/>
      <c r="ESS46" s="292"/>
      <c r="EST46" s="292"/>
      <c r="ESU46" s="292"/>
      <c r="ESV46" s="133"/>
      <c r="ESW46" s="133"/>
      <c r="ESX46" s="133"/>
      <c r="ESY46" s="133"/>
      <c r="ESZ46" s="134"/>
      <c r="ETA46" s="133"/>
      <c r="ETB46" s="133"/>
      <c r="ETC46" s="151"/>
      <c r="ETD46" s="151"/>
      <c r="ETE46" s="133" t="s">
        <v>16975</v>
      </c>
      <c r="ETF46" s="292" t="s">
        <v>16274</v>
      </c>
      <c r="ETG46" s="292"/>
      <c r="ETH46" s="292"/>
      <c r="ETI46" s="292"/>
      <c r="ETJ46" s="292"/>
      <c r="ETK46" s="292"/>
      <c r="ETL46" s="133"/>
      <c r="ETM46" s="133"/>
      <c r="ETN46" s="133"/>
      <c r="ETO46" s="133"/>
      <c r="ETP46" s="134"/>
      <c r="ETQ46" s="133"/>
      <c r="ETR46" s="133"/>
      <c r="ETS46" s="151"/>
      <c r="ETT46" s="151"/>
      <c r="ETU46" s="133" t="s">
        <v>16975</v>
      </c>
      <c r="ETV46" s="292" t="s">
        <v>16274</v>
      </c>
      <c r="ETW46" s="292"/>
      <c r="ETX46" s="292"/>
      <c r="ETY46" s="292"/>
      <c r="ETZ46" s="292"/>
      <c r="EUA46" s="292"/>
      <c r="EUB46" s="133"/>
      <c r="EUC46" s="133"/>
      <c r="EUD46" s="133"/>
      <c r="EUE46" s="133"/>
      <c r="EUF46" s="134"/>
      <c r="EUG46" s="133"/>
      <c r="EUH46" s="133"/>
      <c r="EUI46" s="151"/>
      <c r="EUJ46" s="151"/>
      <c r="EUK46" s="133" t="s">
        <v>16975</v>
      </c>
      <c r="EUL46" s="292" t="s">
        <v>16274</v>
      </c>
      <c r="EUM46" s="292"/>
      <c r="EUN46" s="292"/>
      <c r="EUO46" s="292"/>
      <c r="EUP46" s="292"/>
      <c r="EUQ46" s="292"/>
      <c r="EUR46" s="133"/>
      <c r="EUS46" s="133"/>
      <c r="EUT46" s="133"/>
      <c r="EUU46" s="133"/>
      <c r="EUV46" s="134"/>
      <c r="EUW46" s="133"/>
      <c r="EUX46" s="133"/>
      <c r="EUY46" s="151"/>
      <c r="EUZ46" s="151"/>
      <c r="EVA46" s="133" t="s">
        <v>16975</v>
      </c>
      <c r="EVB46" s="292" t="s">
        <v>16274</v>
      </c>
      <c r="EVC46" s="292"/>
      <c r="EVD46" s="292"/>
      <c r="EVE46" s="292"/>
      <c r="EVF46" s="292"/>
      <c r="EVG46" s="292"/>
      <c r="EVH46" s="133"/>
      <c r="EVI46" s="133"/>
      <c r="EVJ46" s="133"/>
      <c r="EVK46" s="133"/>
      <c r="EVL46" s="134"/>
      <c r="EVM46" s="133"/>
      <c r="EVN46" s="133"/>
      <c r="EVO46" s="151"/>
      <c r="EVP46" s="151"/>
      <c r="EVQ46" s="133" t="s">
        <v>16975</v>
      </c>
      <c r="EVR46" s="292" t="s">
        <v>16274</v>
      </c>
      <c r="EVS46" s="292"/>
      <c r="EVT46" s="292"/>
      <c r="EVU46" s="292"/>
      <c r="EVV46" s="292"/>
      <c r="EVW46" s="292"/>
      <c r="EVX46" s="133"/>
      <c r="EVY46" s="133"/>
      <c r="EVZ46" s="133"/>
      <c r="EWA46" s="133"/>
      <c r="EWB46" s="134"/>
      <c r="EWC46" s="133"/>
      <c r="EWD46" s="133"/>
      <c r="EWE46" s="151"/>
      <c r="EWF46" s="151"/>
      <c r="EWG46" s="133" t="s">
        <v>16975</v>
      </c>
      <c r="EWH46" s="292" t="s">
        <v>16274</v>
      </c>
      <c r="EWI46" s="292"/>
      <c r="EWJ46" s="292"/>
      <c r="EWK46" s="292"/>
      <c r="EWL46" s="292"/>
      <c r="EWM46" s="292"/>
      <c r="EWN46" s="133"/>
      <c r="EWO46" s="133"/>
      <c r="EWP46" s="133"/>
      <c r="EWQ46" s="133"/>
      <c r="EWR46" s="134"/>
      <c r="EWS46" s="133"/>
      <c r="EWT46" s="133"/>
      <c r="EWU46" s="151"/>
      <c r="EWV46" s="151"/>
      <c r="EWW46" s="133" t="s">
        <v>16975</v>
      </c>
      <c r="EWX46" s="292" t="s">
        <v>16274</v>
      </c>
      <c r="EWY46" s="292"/>
      <c r="EWZ46" s="292"/>
      <c r="EXA46" s="292"/>
      <c r="EXB46" s="292"/>
      <c r="EXC46" s="292"/>
      <c r="EXD46" s="133"/>
      <c r="EXE46" s="133"/>
      <c r="EXF46" s="133"/>
      <c r="EXG46" s="133"/>
      <c r="EXH46" s="134"/>
      <c r="EXI46" s="133"/>
      <c r="EXJ46" s="133"/>
      <c r="EXK46" s="151"/>
      <c r="EXL46" s="151"/>
      <c r="EXM46" s="133" t="s">
        <v>16975</v>
      </c>
      <c r="EXN46" s="292" t="s">
        <v>16274</v>
      </c>
      <c r="EXO46" s="292"/>
      <c r="EXP46" s="292"/>
      <c r="EXQ46" s="292"/>
      <c r="EXR46" s="292"/>
      <c r="EXS46" s="292"/>
      <c r="EXT46" s="133"/>
      <c r="EXU46" s="133"/>
      <c r="EXV46" s="133"/>
      <c r="EXW46" s="133"/>
      <c r="EXX46" s="134"/>
      <c r="EXY46" s="133"/>
      <c r="EXZ46" s="133"/>
      <c r="EYA46" s="151"/>
      <c r="EYB46" s="151"/>
      <c r="EYC46" s="133" t="s">
        <v>16975</v>
      </c>
      <c r="EYD46" s="292" t="s">
        <v>16274</v>
      </c>
      <c r="EYE46" s="292"/>
      <c r="EYF46" s="292"/>
      <c r="EYG46" s="292"/>
      <c r="EYH46" s="292"/>
      <c r="EYI46" s="292"/>
      <c r="EYJ46" s="133"/>
      <c r="EYK46" s="133"/>
      <c r="EYL46" s="133"/>
      <c r="EYM46" s="133"/>
      <c r="EYN46" s="134"/>
      <c r="EYO46" s="133"/>
      <c r="EYP46" s="133"/>
      <c r="EYQ46" s="151"/>
      <c r="EYR46" s="151"/>
      <c r="EYS46" s="133" t="s">
        <v>16975</v>
      </c>
      <c r="EYT46" s="292" t="s">
        <v>16274</v>
      </c>
      <c r="EYU46" s="292"/>
      <c r="EYV46" s="292"/>
      <c r="EYW46" s="292"/>
      <c r="EYX46" s="292"/>
      <c r="EYY46" s="292"/>
      <c r="EYZ46" s="133"/>
      <c r="EZA46" s="133"/>
      <c r="EZB46" s="133"/>
      <c r="EZC46" s="133"/>
      <c r="EZD46" s="134"/>
      <c r="EZE46" s="133"/>
      <c r="EZF46" s="133"/>
      <c r="EZG46" s="151"/>
      <c r="EZH46" s="151"/>
      <c r="EZI46" s="133" t="s">
        <v>16975</v>
      </c>
      <c r="EZJ46" s="292" t="s">
        <v>16274</v>
      </c>
      <c r="EZK46" s="292"/>
      <c r="EZL46" s="292"/>
      <c r="EZM46" s="292"/>
      <c r="EZN46" s="292"/>
      <c r="EZO46" s="292"/>
      <c r="EZP46" s="133"/>
      <c r="EZQ46" s="133"/>
      <c r="EZR46" s="133"/>
      <c r="EZS46" s="133"/>
      <c r="EZT46" s="134"/>
      <c r="EZU46" s="133"/>
      <c r="EZV46" s="133"/>
      <c r="EZW46" s="151"/>
      <c r="EZX46" s="151"/>
      <c r="EZY46" s="133" t="s">
        <v>16975</v>
      </c>
      <c r="EZZ46" s="292" t="s">
        <v>16274</v>
      </c>
      <c r="FAA46" s="292"/>
      <c r="FAB46" s="292"/>
      <c r="FAC46" s="292"/>
      <c r="FAD46" s="292"/>
      <c r="FAE46" s="292"/>
      <c r="FAF46" s="133"/>
      <c r="FAG46" s="133"/>
      <c r="FAH46" s="133"/>
      <c r="FAI46" s="133"/>
      <c r="FAJ46" s="134"/>
      <c r="FAK46" s="133"/>
      <c r="FAL46" s="133"/>
      <c r="FAM46" s="151"/>
      <c r="FAN46" s="151"/>
      <c r="FAO46" s="133" t="s">
        <v>16975</v>
      </c>
      <c r="FAP46" s="292" t="s">
        <v>16274</v>
      </c>
      <c r="FAQ46" s="292"/>
      <c r="FAR46" s="292"/>
      <c r="FAS46" s="292"/>
      <c r="FAT46" s="292"/>
      <c r="FAU46" s="292"/>
      <c r="FAV46" s="133"/>
      <c r="FAW46" s="133"/>
      <c r="FAX46" s="133"/>
      <c r="FAY46" s="133"/>
      <c r="FAZ46" s="134"/>
      <c r="FBA46" s="133"/>
      <c r="FBB46" s="133"/>
      <c r="FBC46" s="151"/>
      <c r="FBD46" s="151"/>
      <c r="FBE46" s="133" t="s">
        <v>16975</v>
      </c>
      <c r="FBF46" s="292" t="s">
        <v>16274</v>
      </c>
      <c r="FBG46" s="292"/>
      <c r="FBH46" s="292"/>
      <c r="FBI46" s="292"/>
      <c r="FBJ46" s="292"/>
      <c r="FBK46" s="292"/>
      <c r="FBL46" s="133"/>
      <c r="FBM46" s="133"/>
      <c r="FBN46" s="133"/>
      <c r="FBO46" s="133"/>
      <c r="FBP46" s="134"/>
      <c r="FBQ46" s="133"/>
      <c r="FBR46" s="133"/>
      <c r="FBS46" s="151"/>
      <c r="FBT46" s="151"/>
      <c r="FBU46" s="133" t="s">
        <v>16975</v>
      </c>
      <c r="FBV46" s="292" t="s">
        <v>16274</v>
      </c>
      <c r="FBW46" s="292"/>
      <c r="FBX46" s="292"/>
      <c r="FBY46" s="292"/>
      <c r="FBZ46" s="292"/>
      <c r="FCA46" s="292"/>
      <c r="FCB46" s="133"/>
      <c r="FCC46" s="133"/>
      <c r="FCD46" s="133"/>
      <c r="FCE46" s="133"/>
      <c r="FCF46" s="134"/>
      <c r="FCG46" s="133"/>
      <c r="FCH46" s="133"/>
      <c r="FCI46" s="151"/>
      <c r="FCJ46" s="151"/>
      <c r="FCK46" s="133" t="s">
        <v>16975</v>
      </c>
      <c r="FCL46" s="292" t="s">
        <v>16274</v>
      </c>
      <c r="FCM46" s="292"/>
      <c r="FCN46" s="292"/>
      <c r="FCO46" s="292"/>
      <c r="FCP46" s="292"/>
      <c r="FCQ46" s="292"/>
      <c r="FCR46" s="133"/>
      <c r="FCS46" s="133"/>
      <c r="FCT46" s="133"/>
      <c r="FCU46" s="133"/>
      <c r="FCV46" s="134"/>
      <c r="FCW46" s="133"/>
      <c r="FCX46" s="133"/>
      <c r="FCY46" s="151"/>
      <c r="FCZ46" s="151"/>
      <c r="FDA46" s="133" t="s">
        <v>16975</v>
      </c>
      <c r="FDB46" s="292" t="s">
        <v>16274</v>
      </c>
      <c r="FDC46" s="292"/>
      <c r="FDD46" s="292"/>
      <c r="FDE46" s="292"/>
      <c r="FDF46" s="292"/>
      <c r="FDG46" s="292"/>
      <c r="FDH46" s="133"/>
      <c r="FDI46" s="133"/>
      <c r="FDJ46" s="133"/>
      <c r="FDK46" s="133"/>
      <c r="FDL46" s="134"/>
      <c r="FDM46" s="133"/>
      <c r="FDN46" s="133"/>
      <c r="FDO46" s="151"/>
      <c r="FDP46" s="151"/>
      <c r="FDQ46" s="133" t="s">
        <v>16975</v>
      </c>
      <c r="FDR46" s="292" t="s">
        <v>16274</v>
      </c>
      <c r="FDS46" s="292"/>
      <c r="FDT46" s="292"/>
      <c r="FDU46" s="292"/>
      <c r="FDV46" s="292"/>
      <c r="FDW46" s="292"/>
      <c r="FDX46" s="133"/>
      <c r="FDY46" s="133"/>
      <c r="FDZ46" s="133"/>
      <c r="FEA46" s="133"/>
      <c r="FEB46" s="134"/>
      <c r="FEC46" s="133"/>
      <c r="FED46" s="133"/>
      <c r="FEE46" s="151"/>
      <c r="FEF46" s="151"/>
      <c r="FEG46" s="133" t="s">
        <v>16975</v>
      </c>
      <c r="FEH46" s="292" t="s">
        <v>16274</v>
      </c>
      <c r="FEI46" s="292"/>
      <c r="FEJ46" s="292"/>
      <c r="FEK46" s="292"/>
      <c r="FEL46" s="292"/>
      <c r="FEM46" s="292"/>
      <c r="FEN46" s="133"/>
      <c r="FEO46" s="133"/>
      <c r="FEP46" s="133"/>
      <c r="FEQ46" s="133"/>
      <c r="FER46" s="134"/>
      <c r="FES46" s="133"/>
      <c r="FET46" s="133"/>
      <c r="FEU46" s="151"/>
      <c r="FEV46" s="151"/>
      <c r="FEW46" s="133" t="s">
        <v>16975</v>
      </c>
      <c r="FEX46" s="292" t="s">
        <v>16274</v>
      </c>
      <c r="FEY46" s="292"/>
      <c r="FEZ46" s="292"/>
      <c r="FFA46" s="292"/>
      <c r="FFB46" s="292"/>
      <c r="FFC46" s="292"/>
      <c r="FFD46" s="133"/>
      <c r="FFE46" s="133"/>
      <c r="FFF46" s="133"/>
      <c r="FFG46" s="133"/>
      <c r="FFH46" s="134"/>
      <c r="FFI46" s="133"/>
      <c r="FFJ46" s="133"/>
      <c r="FFK46" s="151"/>
      <c r="FFL46" s="151"/>
      <c r="FFM46" s="133" t="s">
        <v>16975</v>
      </c>
      <c r="FFN46" s="292" t="s">
        <v>16274</v>
      </c>
      <c r="FFO46" s="292"/>
      <c r="FFP46" s="292"/>
      <c r="FFQ46" s="292"/>
      <c r="FFR46" s="292"/>
      <c r="FFS46" s="292"/>
      <c r="FFT46" s="133"/>
      <c r="FFU46" s="133"/>
      <c r="FFV46" s="133"/>
      <c r="FFW46" s="133"/>
      <c r="FFX46" s="134"/>
      <c r="FFY46" s="133"/>
      <c r="FFZ46" s="133"/>
      <c r="FGA46" s="151"/>
      <c r="FGB46" s="151"/>
      <c r="FGC46" s="133" t="s">
        <v>16975</v>
      </c>
      <c r="FGD46" s="292" t="s">
        <v>16274</v>
      </c>
      <c r="FGE46" s="292"/>
      <c r="FGF46" s="292"/>
      <c r="FGG46" s="292"/>
      <c r="FGH46" s="292"/>
      <c r="FGI46" s="292"/>
      <c r="FGJ46" s="133"/>
      <c r="FGK46" s="133"/>
      <c r="FGL46" s="133"/>
      <c r="FGM46" s="133"/>
      <c r="FGN46" s="134"/>
      <c r="FGO46" s="133"/>
      <c r="FGP46" s="133"/>
      <c r="FGQ46" s="151"/>
      <c r="FGR46" s="151"/>
      <c r="FGS46" s="133" t="s">
        <v>16975</v>
      </c>
      <c r="FGT46" s="292" t="s">
        <v>16274</v>
      </c>
      <c r="FGU46" s="292"/>
      <c r="FGV46" s="292"/>
      <c r="FGW46" s="292"/>
      <c r="FGX46" s="292"/>
      <c r="FGY46" s="292"/>
      <c r="FGZ46" s="133"/>
      <c r="FHA46" s="133"/>
      <c r="FHB46" s="133"/>
      <c r="FHC46" s="133"/>
      <c r="FHD46" s="134"/>
      <c r="FHE46" s="133"/>
      <c r="FHF46" s="133"/>
      <c r="FHG46" s="151"/>
      <c r="FHH46" s="151"/>
      <c r="FHI46" s="133" t="s">
        <v>16975</v>
      </c>
      <c r="FHJ46" s="292" t="s">
        <v>16274</v>
      </c>
      <c r="FHK46" s="292"/>
      <c r="FHL46" s="292"/>
      <c r="FHM46" s="292"/>
      <c r="FHN46" s="292"/>
      <c r="FHO46" s="292"/>
      <c r="FHP46" s="133"/>
      <c r="FHQ46" s="133"/>
      <c r="FHR46" s="133"/>
      <c r="FHS46" s="133"/>
      <c r="FHT46" s="134"/>
      <c r="FHU46" s="133"/>
      <c r="FHV46" s="133"/>
      <c r="FHW46" s="151"/>
      <c r="FHX46" s="151"/>
      <c r="FHY46" s="133" t="s">
        <v>16975</v>
      </c>
      <c r="FHZ46" s="292" t="s">
        <v>16274</v>
      </c>
      <c r="FIA46" s="292"/>
      <c r="FIB46" s="292"/>
      <c r="FIC46" s="292"/>
      <c r="FID46" s="292"/>
      <c r="FIE46" s="292"/>
      <c r="FIF46" s="133"/>
      <c r="FIG46" s="133"/>
      <c r="FIH46" s="133"/>
      <c r="FII46" s="133"/>
      <c r="FIJ46" s="134"/>
      <c r="FIK46" s="133"/>
      <c r="FIL46" s="133"/>
      <c r="FIM46" s="151"/>
      <c r="FIN46" s="151"/>
      <c r="FIO46" s="133" t="s">
        <v>16975</v>
      </c>
      <c r="FIP46" s="292" t="s">
        <v>16274</v>
      </c>
      <c r="FIQ46" s="292"/>
      <c r="FIR46" s="292"/>
      <c r="FIS46" s="292"/>
      <c r="FIT46" s="292"/>
      <c r="FIU46" s="292"/>
      <c r="FIV46" s="133"/>
      <c r="FIW46" s="133"/>
      <c r="FIX46" s="133"/>
      <c r="FIY46" s="133"/>
      <c r="FIZ46" s="134"/>
      <c r="FJA46" s="133"/>
      <c r="FJB46" s="133"/>
      <c r="FJC46" s="151"/>
      <c r="FJD46" s="151"/>
      <c r="FJE46" s="133" t="s">
        <v>16975</v>
      </c>
      <c r="FJF46" s="292" t="s">
        <v>16274</v>
      </c>
      <c r="FJG46" s="292"/>
      <c r="FJH46" s="292"/>
      <c r="FJI46" s="292"/>
      <c r="FJJ46" s="292"/>
      <c r="FJK46" s="292"/>
      <c r="FJL46" s="133"/>
      <c r="FJM46" s="133"/>
      <c r="FJN46" s="133"/>
      <c r="FJO46" s="133"/>
      <c r="FJP46" s="134"/>
      <c r="FJQ46" s="133"/>
      <c r="FJR46" s="133"/>
      <c r="FJS46" s="151"/>
      <c r="FJT46" s="151"/>
      <c r="FJU46" s="133" t="s">
        <v>16975</v>
      </c>
      <c r="FJV46" s="292" t="s">
        <v>16274</v>
      </c>
      <c r="FJW46" s="292"/>
      <c r="FJX46" s="292"/>
      <c r="FJY46" s="292"/>
      <c r="FJZ46" s="292"/>
      <c r="FKA46" s="292"/>
      <c r="FKB46" s="133"/>
      <c r="FKC46" s="133"/>
      <c r="FKD46" s="133"/>
      <c r="FKE46" s="133"/>
      <c r="FKF46" s="134"/>
      <c r="FKG46" s="133"/>
      <c r="FKH46" s="133"/>
      <c r="FKI46" s="151"/>
      <c r="FKJ46" s="151"/>
      <c r="FKK46" s="133" t="s">
        <v>16975</v>
      </c>
      <c r="FKL46" s="292" t="s">
        <v>16274</v>
      </c>
      <c r="FKM46" s="292"/>
      <c r="FKN46" s="292"/>
      <c r="FKO46" s="292"/>
      <c r="FKP46" s="292"/>
      <c r="FKQ46" s="292"/>
      <c r="FKR46" s="133"/>
      <c r="FKS46" s="133"/>
      <c r="FKT46" s="133"/>
      <c r="FKU46" s="133"/>
      <c r="FKV46" s="134"/>
      <c r="FKW46" s="133"/>
      <c r="FKX46" s="133"/>
      <c r="FKY46" s="151"/>
      <c r="FKZ46" s="151"/>
      <c r="FLA46" s="133" t="s">
        <v>16975</v>
      </c>
      <c r="FLB46" s="292" t="s">
        <v>16274</v>
      </c>
      <c r="FLC46" s="292"/>
      <c r="FLD46" s="292"/>
      <c r="FLE46" s="292"/>
      <c r="FLF46" s="292"/>
      <c r="FLG46" s="292"/>
      <c r="FLH46" s="133"/>
      <c r="FLI46" s="133"/>
      <c r="FLJ46" s="133"/>
      <c r="FLK46" s="133"/>
      <c r="FLL46" s="134"/>
      <c r="FLM46" s="133"/>
      <c r="FLN46" s="133"/>
      <c r="FLO46" s="151"/>
      <c r="FLP46" s="151"/>
      <c r="FLQ46" s="133" t="s">
        <v>16975</v>
      </c>
      <c r="FLR46" s="292" t="s">
        <v>16274</v>
      </c>
      <c r="FLS46" s="292"/>
      <c r="FLT46" s="292"/>
      <c r="FLU46" s="292"/>
      <c r="FLV46" s="292"/>
      <c r="FLW46" s="292"/>
      <c r="FLX46" s="133"/>
      <c r="FLY46" s="133"/>
      <c r="FLZ46" s="133"/>
      <c r="FMA46" s="133"/>
      <c r="FMB46" s="134"/>
      <c r="FMC46" s="133"/>
      <c r="FMD46" s="133"/>
      <c r="FME46" s="151"/>
      <c r="FMF46" s="151"/>
      <c r="FMG46" s="133" t="s">
        <v>16975</v>
      </c>
      <c r="FMH46" s="292" t="s">
        <v>16274</v>
      </c>
      <c r="FMI46" s="292"/>
      <c r="FMJ46" s="292"/>
      <c r="FMK46" s="292"/>
      <c r="FML46" s="292"/>
      <c r="FMM46" s="292"/>
      <c r="FMN46" s="133"/>
      <c r="FMO46" s="133"/>
      <c r="FMP46" s="133"/>
      <c r="FMQ46" s="133"/>
      <c r="FMR46" s="134"/>
      <c r="FMS46" s="133"/>
      <c r="FMT46" s="133"/>
      <c r="FMU46" s="151"/>
      <c r="FMV46" s="151"/>
      <c r="FMW46" s="133" t="s">
        <v>16975</v>
      </c>
      <c r="FMX46" s="292" t="s">
        <v>16274</v>
      </c>
      <c r="FMY46" s="292"/>
      <c r="FMZ46" s="292"/>
      <c r="FNA46" s="292"/>
      <c r="FNB46" s="292"/>
      <c r="FNC46" s="292"/>
      <c r="FND46" s="133"/>
      <c r="FNE46" s="133"/>
      <c r="FNF46" s="133"/>
      <c r="FNG46" s="133"/>
      <c r="FNH46" s="134"/>
      <c r="FNI46" s="133"/>
      <c r="FNJ46" s="133"/>
      <c r="FNK46" s="151"/>
      <c r="FNL46" s="151"/>
      <c r="FNM46" s="133" t="s">
        <v>16975</v>
      </c>
      <c r="FNN46" s="292" t="s">
        <v>16274</v>
      </c>
      <c r="FNO46" s="292"/>
      <c r="FNP46" s="292"/>
      <c r="FNQ46" s="292"/>
      <c r="FNR46" s="292"/>
      <c r="FNS46" s="292"/>
      <c r="FNT46" s="133"/>
      <c r="FNU46" s="133"/>
      <c r="FNV46" s="133"/>
      <c r="FNW46" s="133"/>
      <c r="FNX46" s="134"/>
      <c r="FNY46" s="133"/>
      <c r="FNZ46" s="133"/>
      <c r="FOA46" s="151"/>
      <c r="FOB46" s="151"/>
      <c r="FOC46" s="133" t="s">
        <v>16975</v>
      </c>
      <c r="FOD46" s="292" t="s">
        <v>16274</v>
      </c>
      <c r="FOE46" s="292"/>
      <c r="FOF46" s="292"/>
      <c r="FOG46" s="292"/>
      <c r="FOH46" s="292"/>
      <c r="FOI46" s="292"/>
      <c r="FOJ46" s="133"/>
      <c r="FOK46" s="133"/>
      <c r="FOL46" s="133"/>
      <c r="FOM46" s="133"/>
      <c r="FON46" s="134"/>
      <c r="FOO46" s="133"/>
      <c r="FOP46" s="133"/>
      <c r="FOQ46" s="151"/>
      <c r="FOR46" s="151"/>
      <c r="FOS46" s="133" t="s">
        <v>16975</v>
      </c>
      <c r="FOT46" s="292" t="s">
        <v>16274</v>
      </c>
      <c r="FOU46" s="292"/>
      <c r="FOV46" s="292"/>
      <c r="FOW46" s="292"/>
      <c r="FOX46" s="292"/>
      <c r="FOY46" s="292"/>
      <c r="FOZ46" s="133"/>
      <c r="FPA46" s="133"/>
      <c r="FPB46" s="133"/>
      <c r="FPC46" s="133"/>
      <c r="FPD46" s="134"/>
      <c r="FPE46" s="133"/>
      <c r="FPF46" s="133"/>
      <c r="FPG46" s="151"/>
      <c r="FPH46" s="151"/>
      <c r="FPI46" s="133" t="s">
        <v>16975</v>
      </c>
      <c r="FPJ46" s="292" t="s">
        <v>16274</v>
      </c>
      <c r="FPK46" s="292"/>
      <c r="FPL46" s="292"/>
      <c r="FPM46" s="292"/>
      <c r="FPN46" s="292"/>
      <c r="FPO46" s="292"/>
      <c r="FPP46" s="133"/>
      <c r="FPQ46" s="133"/>
      <c r="FPR46" s="133"/>
      <c r="FPS46" s="133"/>
      <c r="FPT46" s="134"/>
      <c r="FPU46" s="133"/>
      <c r="FPV46" s="133"/>
      <c r="FPW46" s="151"/>
      <c r="FPX46" s="151"/>
      <c r="FPY46" s="133" t="s">
        <v>16975</v>
      </c>
      <c r="FPZ46" s="292" t="s">
        <v>16274</v>
      </c>
      <c r="FQA46" s="292"/>
      <c r="FQB46" s="292"/>
      <c r="FQC46" s="292"/>
      <c r="FQD46" s="292"/>
      <c r="FQE46" s="292"/>
      <c r="FQF46" s="133"/>
      <c r="FQG46" s="133"/>
      <c r="FQH46" s="133"/>
      <c r="FQI46" s="133"/>
      <c r="FQJ46" s="134"/>
      <c r="FQK46" s="133"/>
      <c r="FQL46" s="133"/>
      <c r="FQM46" s="151"/>
      <c r="FQN46" s="151"/>
      <c r="FQO46" s="133" t="s">
        <v>16975</v>
      </c>
      <c r="FQP46" s="292" t="s">
        <v>16274</v>
      </c>
      <c r="FQQ46" s="292"/>
      <c r="FQR46" s="292"/>
      <c r="FQS46" s="292"/>
      <c r="FQT46" s="292"/>
      <c r="FQU46" s="292"/>
      <c r="FQV46" s="133"/>
      <c r="FQW46" s="133"/>
      <c r="FQX46" s="133"/>
      <c r="FQY46" s="133"/>
      <c r="FQZ46" s="134"/>
      <c r="FRA46" s="133"/>
      <c r="FRB46" s="133"/>
      <c r="FRC46" s="151"/>
      <c r="FRD46" s="151"/>
      <c r="FRE46" s="133" t="s">
        <v>16975</v>
      </c>
      <c r="FRF46" s="292" t="s">
        <v>16274</v>
      </c>
      <c r="FRG46" s="292"/>
      <c r="FRH46" s="292"/>
      <c r="FRI46" s="292"/>
      <c r="FRJ46" s="292"/>
      <c r="FRK46" s="292"/>
      <c r="FRL46" s="133"/>
      <c r="FRM46" s="133"/>
      <c r="FRN46" s="133"/>
      <c r="FRO46" s="133"/>
      <c r="FRP46" s="134"/>
      <c r="FRQ46" s="133"/>
      <c r="FRR46" s="133"/>
      <c r="FRS46" s="151"/>
      <c r="FRT46" s="151"/>
      <c r="FRU46" s="133" t="s">
        <v>16975</v>
      </c>
      <c r="FRV46" s="292" t="s">
        <v>16274</v>
      </c>
      <c r="FRW46" s="292"/>
      <c r="FRX46" s="292"/>
      <c r="FRY46" s="292"/>
      <c r="FRZ46" s="292"/>
      <c r="FSA46" s="292"/>
      <c r="FSB46" s="133"/>
      <c r="FSC46" s="133"/>
      <c r="FSD46" s="133"/>
      <c r="FSE46" s="133"/>
      <c r="FSF46" s="134"/>
      <c r="FSG46" s="133"/>
      <c r="FSH46" s="133"/>
      <c r="FSI46" s="151"/>
      <c r="FSJ46" s="151"/>
      <c r="FSK46" s="133" t="s">
        <v>16975</v>
      </c>
      <c r="FSL46" s="292" t="s">
        <v>16274</v>
      </c>
      <c r="FSM46" s="292"/>
      <c r="FSN46" s="292"/>
      <c r="FSO46" s="292"/>
      <c r="FSP46" s="292"/>
      <c r="FSQ46" s="292"/>
      <c r="FSR46" s="133"/>
      <c r="FSS46" s="133"/>
      <c r="FST46" s="133"/>
      <c r="FSU46" s="133"/>
      <c r="FSV46" s="134"/>
      <c r="FSW46" s="133"/>
      <c r="FSX46" s="133"/>
      <c r="FSY46" s="151"/>
      <c r="FSZ46" s="151"/>
      <c r="FTA46" s="133" t="s">
        <v>16975</v>
      </c>
      <c r="FTB46" s="292" t="s">
        <v>16274</v>
      </c>
      <c r="FTC46" s="292"/>
      <c r="FTD46" s="292"/>
      <c r="FTE46" s="292"/>
      <c r="FTF46" s="292"/>
      <c r="FTG46" s="292"/>
      <c r="FTH46" s="133"/>
      <c r="FTI46" s="133"/>
      <c r="FTJ46" s="133"/>
      <c r="FTK46" s="133"/>
      <c r="FTL46" s="134"/>
      <c r="FTM46" s="133"/>
      <c r="FTN46" s="133"/>
      <c r="FTO46" s="151"/>
      <c r="FTP46" s="151"/>
      <c r="FTQ46" s="133" t="s">
        <v>16975</v>
      </c>
      <c r="FTR46" s="292" t="s">
        <v>16274</v>
      </c>
      <c r="FTS46" s="292"/>
      <c r="FTT46" s="292"/>
      <c r="FTU46" s="292"/>
      <c r="FTV46" s="292"/>
      <c r="FTW46" s="292"/>
      <c r="FTX46" s="133"/>
      <c r="FTY46" s="133"/>
      <c r="FTZ46" s="133"/>
      <c r="FUA46" s="133"/>
      <c r="FUB46" s="134"/>
      <c r="FUC46" s="133"/>
      <c r="FUD46" s="133"/>
      <c r="FUE46" s="151"/>
      <c r="FUF46" s="151"/>
      <c r="FUG46" s="133" t="s">
        <v>16975</v>
      </c>
      <c r="FUH46" s="292" t="s">
        <v>16274</v>
      </c>
      <c r="FUI46" s="292"/>
      <c r="FUJ46" s="292"/>
      <c r="FUK46" s="292"/>
      <c r="FUL46" s="292"/>
      <c r="FUM46" s="292"/>
      <c r="FUN46" s="133"/>
      <c r="FUO46" s="133"/>
      <c r="FUP46" s="133"/>
      <c r="FUQ46" s="133"/>
      <c r="FUR46" s="134"/>
      <c r="FUS46" s="133"/>
      <c r="FUT46" s="133"/>
      <c r="FUU46" s="151"/>
      <c r="FUV46" s="151"/>
      <c r="FUW46" s="133" t="s">
        <v>16975</v>
      </c>
      <c r="FUX46" s="292" t="s">
        <v>16274</v>
      </c>
      <c r="FUY46" s="292"/>
      <c r="FUZ46" s="292"/>
      <c r="FVA46" s="292"/>
      <c r="FVB46" s="292"/>
      <c r="FVC46" s="292"/>
      <c r="FVD46" s="133"/>
      <c r="FVE46" s="133"/>
      <c r="FVF46" s="133"/>
      <c r="FVG46" s="133"/>
      <c r="FVH46" s="134"/>
      <c r="FVI46" s="133"/>
      <c r="FVJ46" s="133"/>
      <c r="FVK46" s="151"/>
      <c r="FVL46" s="151"/>
      <c r="FVM46" s="133" t="s">
        <v>16975</v>
      </c>
      <c r="FVN46" s="292" t="s">
        <v>16274</v>
      </c>
      <c r="FVO46" s="292"/>
      <c r="FVP46" s="292"/>
      <c r="FVQ46" s="292"/>
      <c r="FVR46" s="292"/>
      <c r="FVS46" s="292"/>
      <c r="FVT46" s="133"/>
      <c r="FVU46" s="133"/>
      <c r="FVV46" s="133"/>
      <c r="FVW46" s="133"/>
      <c r="FVX46" s="134"/>
      <c r="FVY46" s="133"/>
      <c r="FVZ46" s="133"/>
      <c r="FWA46" s="151"/>
      <c r="FWB46" s="151"/>
      <c r="FWC46" s="133" t="s">
        <v>16975</v>
      </c>
      <c r="FWD46" s="292" t="s">
        <v>16274</v>
      </c>
      <c r="FWE46" s="292"/>
      <c r="FWF46" s="292"/>
      <c r="FWG46" s="292"/>
      <c r="FWH46" s="292"/>
      <c r="FWI46" s="292"/>
      <c r="FWJ46" s="133"/>
      <c r="FWK46" s="133"/>
      <c r="FWL46" s="133"/>
      <c r="FWM46" s="133"/>
      <c r="FWN46" s="134"/>
      <c r="FWO46" s="133"/>
      <c r="FWP46" s="133"/>
      <c r="FWQ46" s="151"/>
      <c r="FWR46" s="151"/>
      <c r="FWS46" s="133" t="s">
        <v>16975</v>
      </c>
      <c r="FWT46" s="292" t="s">
        <v>16274</v>
      </c>
      <c r="FWU46" s="292"/>
      <c r="FWV46" s="292"/>
      <c r="FWW46" s="292"/>
      <c r="FWX46" s="292"/>
      <c r="FWY46" s="292"/>
      <c r="FWZ46" s="133"/>
      <c r="FXA46" s="133"/>
      <c r="FXB46" s="133"/>
      <c r="FXC46" s="133"/>
      <c r="FXD46" s="134"/>
      <c r="FXE46" s="133"/>
      <c r="FXF46" s="133"/>
      <c r="FXG46" s="151"/>
      <c r="FXH46" s="151"/>
      <c r="FXI46" s="133" t="s">
        <v>16975</v>
      </c>
      <c r="FXJ46" s="292" t="s">
        <v>16274</v>
      </c>
      <c r="FXK46" s="292"/>
      <c r="FXL46" s="292"/>
      <c r="FXM46" s="292"/>
      <c r="FXN46" s="292"/>
      <c r="FXO46" s="292"/>
      <c r="FXP46" s="133"/>
      <c r="FXQ46" s="133"/>
      <c r="FXR46" s="133"/>
      <c r="FXS46" s="133"/>
      <c r="FXT46" s="134"/>
      <c r="FXU46" s="133"/>
      <c r="FXV46" s="133"/>
      <c r="FXW46" s="151"/>
      <c r="FXX46" s="151"/>
      <c r="FXY46" s="133" t="s">
        <v>16975</v>
      </c>
      <c r="FXZ46" s="292" t="s">
        <v>16274</v>
      </c>
      <c r="FYA46" s="292"/>
      <c r="FYB46" s="292"/>
      <c r="FYC46" s="292"/>
      <c r="FYD46" s="292"/>
      <c r="FYE46" s="292"/>
      <c r="FYF46" s="133"/>
      <c r="FYG46" s="133"/>
      <c r="FYH46" s="133"/>
      <c r="FYI46" s="133"/>
      <c r="FYJ46" s="134"/>
      <c r="FYK46" s="133"/>
      <c r="FYL46" s="133"/>
      <c r="FYM46" s="151"/>
      <c r="FYN46" s="151"/>
      <c r="FYO46" s="133" t="s">
        <v>16975</v>
      </c>
      <c r="FYP46" s="292" t="s">
        <v>16274</v>
      </c>
      <c r="FYQ46" s="292"/>
      <c r="FYR46" s="292"/>
      <c r="FYS46" s="292"/>
      <c r="FYT46" s="292"/>
      <c r="FYU46" s="292"/>
      <c r="FYV46" s="133"/>
      <c r="FYW46" s="133"/>
      <c r="FYX46" s="133"/>
      <c r="FYY46" s="133"/>
      <c r="FYZ46" s="134"/>
      <c r="FZA46" s="133"/>
      <c r="FZB46" s="133"/>
      <c r="FZC46" s="151"/>
      <c r="FZD46" s="151"/>
      <c r="FZE46" s="133" t="s">
        <v>16975</v>
      </c>
      <c r="FZF46" s="292" t="s">
        <v>16274</v>
      </c>
      <c r="FZG46" s="292"/>
      <c r="FZH46" s="292"/>
      <c r="FZI46" s="292"/>
      <c r="FZJ46" s="292"/>
      <c r="FZK46" s="292"/>
      <c r="FZL46" s="133"/>
      <c r="FZM46" s="133"/>
      <c r="FZN46" s="133"/>
      <c r="FZO46" s="133"/>
      <c r="FZP46" s="134"/>
      <c r="FZQ46" s="133"/>
      <c r="FZR46" s="133"/>
      <c r="FZS46" s="151"/>
      <c r="FZT46" s="151"/>
      <c r="FZU46" s="133" t="s">
        <v>16975</v>
      </c>
      <c r="FZV46" s="292" t="s">
        <v>16274</v>
      </c>
      <c r="FZW46" s="292"/>
      <c r="FZX46" s="292"/>
      <c r="FZY46" s="292"/>
      <c r="FZZ46" s="292"/>
      <c r="GAA46" s="292"/>
      <c r="GAB46" s="133"/>
      <c r="GAC46" s="133"/>
      <c r="GAD46" s="133"/>
      <c r="GAE46" s="133"/>
      <c r="GAF46" s="134"/>
      <c r="GAG46" s="133"/>
      <c r="GAH46" s="133"/>
      <c r="GAI46" s="151"/>
      <c r="GAJ46" s="151"/>
      <c r="GAK46" s="133" t="s">
        <v>16975</v>
      </c>
      <c r="GAL46" s="292" t="s">
        <v>16274</v>
      </c>
      <c r="GAM46" s="292"/>
      <c r="GAN46" s="292"/>
      <c r="GAO46" s="292"/>
      <c r="GAP46" s="292"/>
      <c r="GAQ46" s="292"/>
      <c r="GAR46" s="133"/>
      <c r="GAS46" s="133"/>
      <c r="GAT46" s="133"/>
      <c r="GAU46" s="133"/>
      <c r="GAV46" s="134"/>
      <c r="GAW46" s="133"/>
      <c r="GAX46" s="133"/>
      <c r="GAY46" s="151"/>
      <c r="GAZ46" s="151"/>
      <c r="GBA46" s="133" t="s">
        <v>16975</v>
      </c>
      <c r="GBB46" s="292" t="s">
        <v>16274</v>
      </c>
      <c r="GBC46" s="292"/>
      <c r="GBD46" s="292"/>
      <c r="GBE46" s="292"/>
      <c r="GBF46" s="292"/>
      <c r="GBG46" s="292"/>
      <c r="GBH46" s="133"/>
      <c r="GBI46" s="133"/>
      <c r="GBJ46" s="133"/>
      <c r="GBK46" s="133"/>
      <c r="GBL46" s="134"/>
      <c r="GBM46" s="133"/>
      <c r="GBN46" s="133"/>
      <c r="GBO46" s="151"/>
      <c r="GBP46" s="151"/>
      <c r="GBQ46" s="133" t="s">
        <v>16975</v>
      </c>
      <c r="GBR46" s="292" t="s">
        <v>16274</v>
      </c>
      <c r="GBS46" s="292"/>
      <c r="GBT46" s="292"/>
      <c r="GBU46" s="292"/>
      <c r="GBV46" s="292"/>
      <c r="GBW46" s="292"/>
      <c r="GBX46" s="133"/>
      <c r="GBY46" s="133"/>
      <c r="GBZ46" s="133"/>
      <c r="GCA46" s="133"/>
      <c r="GCB46" s="134"/>
      <c r="GCC46" s="133"/>
      <c r="GCD46" s="133"/>
      <c r="GCE46" s="151"/>
      <c r="GCF46" s="151"/>
      <c r="GCG46" s="133" t="s">
        <v>16975</v>
      </c>
      <c r="GCH46" s="292" t="s">
        <v>16274</v>
      </c>
      <c r="GCI46" s="292"/>
      <c r="GCJ46" s="292"/>
      <c r="GCK46" s="292"/>
      <c r="GCL46" s="292"/>
      <c r="GCM46" s="292"/>
      <c r="GCN46" s="133"/>
      <c r="GCO46" s="133"/>
      <c r="GCP46" s="133"/>
      <c r="GCQ46" s="133"/>
      <c r="GCR46" s="134"/>
      <c r="GCS46" s="133"/>
      <c r="GCT46" s="133"/>
      <c r="GCU46" s="151"/>
      <c r="GCV46" s="151"/>
      <c r="GCW46" s="133" t="s">
        <v>16975</v>
      </c>
      <c r="GCX46" s="292" t="s">
        <v>16274</v>
      </c>
      <c r="GCY46" s="292"/>
      <c r="GCZ46" s="292"/>
      <c r="GDA46" s="292"/>
      <c r="GDB46" s="292"/>
      <c r="GDC46" s="292"/>
      <c r="GDD46" s="133"/>
      <c r="GDE46" s="133"/>
      <c r="GDF46" s="133"/>
      <c r="GDG46" s="133"/>
      <c r="GDH46" s="134"/>
      <c r="GDI46" s="133"/>
      <c r="GDJ46" s="133"/>
      <c r="GDK46" s="151"/>
      <c r="GDL46" s="151"/>
      <c r="GDM46" s="133" t="s">
        <v>16975</v>
      </c>
      <c r="GDN46" s="292" t="s">
        <v>16274</v>
      </c>
      <c r="GDO46" s="292"/>
      <c r="GDP46" s="292"/>
      <c r="GDQ46" s="292"/>
      <c r="GDR46" s="292"/>
      <c r="GDS46" s="292"/>
      <c r="GDT46" s="133"/>
      <c r="GDU46" s="133"/>
      <c r="GDV46" s="133"/>
      <c r="GDW46" s="133"/>
      <c r="GDX46" s="134"/>
      <c r="GDY46" s="133"/>
      <c r="GDZ46" s="133"/>
      <c r="GEA46" s="151"/>
      <c r="GEB46" s="151"/>
      <c r="GEC46" s="133" t="s">
        <v>16975</v>
      </c>
      <c r="GED46" s="292" t="s">
        <v>16274</v>
      </c>
      <c r="GEE46" s="292"/>
      <c r="GEF46" s="292"/>
      <c r="GEG46" s="292"/>
      <c r="GEH46" s="292"/>
      <c r="GEI46" s="292"/>
      <c r="GEJ46" s="133"/>
      <c r="GEK46" s="133"/>
      <c r="GEL46" s="133"/>
      <c r="GEM46" s="133"/>
      <c r="GEN46" s="134"/>
      <c r="GEO46" s="133"/>
      <c r="GEP46" s="133"/>
      <c r="GEQ46" s="151"/>
      <c r="GER46" s="151"/>
      <c r="GES46" s="133" t="s">
        <v>16975</v>
      </c>
      <c r="GET46" s="292" t="s">
        <v>16274</v>
      </c>
      <c r="GEU46" s="292"/>
      <c r="GEV46" s="292"/>
      <c r="GEW46" s="292"/>
      <c r="GEX46" s="292"/>
      <c r="GEY46" s="292"/>
      <c r="GEZ46" s="133"/>
      <c r="GFA46" s="133"/>
      <c r="GFB46" s="133"/>
      <c r="GFC46" s="133"/>
      <c r="GFD46" s="134"/>
      <c r="GFE46" s="133"/>
      <c r="GFF46" s="133"/>
      <c r="GFG46" s="151"/>
      <c r="GFH46" s="151"/>
      <c r="GFI46" s="133" t="s">
        <v>16975</v>
      </c>
      <c r="GFJ46" s="292" t="s">
        <v>16274</v>
      </c>
      <c r="GFK46" s="292"/>
      <c r="GFL46" s="292"/>
      <c r="GFM46" s="292"/>
      <c r="GFN46" s="292"/>
      <c r="GFO46" s="292"/>
      <c r="GFP46" s="133"/>
      <c r="GFQ46" s="133"/>
      <c r="GFR46" s="133"/>
      <c r="GFS46" s="133"/>
      <c r="GFT46" s="134"/>
      <c r="GFU46" s="133"/>
      <c r="GFV46" s="133"/>
      <c r="GFW46" s="151"/>
      <c r="GFX46" s="151"/>
      <c r="GFY46" s="133" t="s">
        <v>16975</v>
      </c>
      <c r="GFZ46" s="292" t="s">
        <v>16274</v>
      </c>
      <c r="GGA46" s="292"/>
      <c r="GGB46" s="292"/>
      <c r="GGC46" s="292"/>
      <c r="GGD46" s="292"/>
      <c r="GGE46" s="292"/>
      <c r="GGF46" s="133"/>
      <c r="GGG46" s="133"/>
      <c r="GGH46" s="133"/>
      <c r="GGI46" s="133"/>
      <c r="GGJ46" s="134"/>
      <c r="GGK46" s="133"/>
      <c r="GGL46" s="133"/>
      <c r="GGM46" s="151"/>
      <c r="GGN46" s="151"/>
      <c r="GGO46" s="133" t="s">
        <v>16975</v>
      </c>
      <c r="GGP46" s="292" t="s">
        <v>16274</v>
      </c>
      <c r="GGQ46" s="292"/>
      <c r="GGR46" s="292"/>
      <c r="GGS46" s="292"/>
      <c r="GGT46" s="292"/>
      <c r="GGU46" s="292"/>
      <c r="GGV46" s="133"/>
      <c r="GGW46" s="133"/>
      <c r="GGX46" s="133"/>
      <c r="GGY46" s="133"/>
      <c r="GGZ46" s="134"/>
      <c r="GHA46" s="133"/>
      <c r="GHB46" s="133"/>
      <c r="GHC46" s="151"/>
      <c r="GHD46" s="151"/>
      <c r="GHE46" s="133" t="s">
        <v>16975</v>
      </c>
      <c r="GHF46" s="292" t="s">
        <v>16274</v>
      </c>
      <c r="GHG46" s="292"/>
      <c r="GHH46" s="292"/>
      <c r="GHI46" s="292"/>
      <c r="GHJ46" s="292"/>
      <c r="GHK46" s="292"/>
      <c r="GHL46" s="133"/>
      <c r="GHM46" s="133"/>
      <c r="GHN46" s="133"/>
      <c r="GHO46" s="133"/>
      <c r="GHP46" s="134"/>
      <c r="GHQ46" s="133"/>
      <c r="GHR46" s="133"/>
      <c r="GHS46" s="151"/>
      <c r="GHT46" s="151"/>
      <c r="GHU46" s="133" t="s">
        <v>16975</v>
      </c>
      <c r="GHV46" s="292" t="s">
        <v>16274</v>
      </c>
      <c r="GHW46" s="292"/>
      <c r="GHX46" s="292"/>
      <c r="GHY46" s="292"/>
      <c r="GHZ46" s="292"/>
      <c r="GIA46" s="292"/>
      <c r="GIB46" s="133"/>
      <c r="GIC46" s="133"/>
      <c r="GID46" s="133"/>
      <c r="GIE46" s="133"/>
      <c r="GIF46" s="134"/>
      <c r="GIG46" s="133"/>
      <c r="GIH46" s="133"/>
      <c r="GII46" s="151"/>
      <c r="GIJ46" s="151"/>
      <c r="GIK46" s="133" t="s">
        <v>16975</v>
      </c>
      <c r="GIL46" s="292" t="s">
        <v>16274</v>
      </c>
      <c r="GIM46" s="292"/>
      <c r="GIN46" s="292"/>
      <c r="GIO46" s="292"/>
      <c r="GIP46" s="292"/>
      <c r="GIQ46" s="292"/>
      <c r="GIR46" s="133"/>
      <c r="GIS46" s="133"/>
      <c r="GIT46" s="133"/>
      <c r="GIU46" s="133"/>
      <c r="GIV46" s="134"/>
      <c r="GIW46" s="133"/>
      <c r="GIX46" s="133"/>
      <c r="GIY46" s="151"/>
      <c r="GIZ46" s="151"/>
      <c r="GJA46" s="133" t="s">
        <v>16975</v>
      </c>
      <c r="GJB46" s="292" t="s">
        <v>16274</v>
      </c>
      <c r="GJC46" s="292"/>
      <c r="GJD46" s="292"/>
      <c r="GJE46" s="292"/>
      <c r="GJF46" s="292"/>
      <c r="GJG46" s="292"/>
      <c r="GJH46" s="133"/>
      <c r="GJI46" s="133"/>
      <c r="GJJ46" s="133"/>
      <c r="GJK46" s="133"/>
      <c r="GJL46" s="134"/>
      <c r="GJM46" s="133"/>
      <c r="GJN46" s="133"/>
      <c r="GJO46" s="151"/>
      <c r="GJP46" s="151"/>
      <c r="GJQ46" s="133" t="s">
        <v>16975</v>
      </c>
      <c r="GJR46" s="292" t="s">
        <v>16274</v>
      </c>
      <c r="GJS46" s="292"/>
      <c r="GJT46" s="292"/>
      <c r="GJU46" s="292"/>
      <c r="GJV46" s="292"/>
      <c r="GJW46" s="292"/>
      <c r="GJX46" s="133"/>
      <c r="GJY46" s="133"/>
      <c r="GJZ46" s="133"/>
      <c r="GKA46" s="133"/>
      <c r="GKB46" s="134"/>
      <c r="GKC46" s="133"/>
      <c r="GKD46" s="133"/>
      <c r="GKE46" s="151"/>
      <c r="GKF46" s="151"/>
      <c r="GKG46" s="133" t="s">
        <v>16975</v>
      </c>
      <c r="GKH46" s="292" t="s">
        <v>16274</v>
      </c>
      <c r="GKI46" s="292"/>
      <c r="GKJ46" s="292"/>
      <c r="GKK46" s="292"/>
      <c r="GKL46" s="292"/>
      <c r="GKM46" s="292"/>
      <c r="GKN46" s="133"/>
      <c r="GKO46" s="133"/>
      <c r="GKP46" s="133"/>
      <c r="GKQ46" s="133"/>
      <c r="GKR46" s="134"/>
      <c r="GKS46" s="133"/>
      <c r="GKT46" s="133"/>
      <c r="GKU46" s="151"/>
      <c r="GKV46" s="151"/>
      <c r="GKW46" s="133" t="s">
        <v>16975</v>
      </c>
      <c r="GKX46" s="292" t="s">
        <v>16274</v>
      </c>
      <c r="GKY46" s="292"/>
      <c r="GKZ46" s="292"/>
      <c r="GLA46" s="292"/>
      <c r="GLB46" s="292"/>
      <c r="GLC46" s="292"/>
      <c r="GLD46" s="133"/>
      <c r="GLE46" s="133"/>
      <c r="GLF46" s="133"/>
      <c r="GLG46" s="133"/>
      <c r="GLH46" s="134"/>
      <c r="GLI46" s="133"/>
      <c r="GLJ46" s="133"/>
      <c r="GLK46" s="151"/>
      <c r="GLL46" s="151"/>
      <c r="GLM46" s="133" t="s">
        <v>16975</v>
      </c>
      <c r="GLN46" s="292" t="s">
        <v>16274</v>
      </c>
      <c r="GLO46" s="292"/>
      <c r="GLP46" s="292"/>
      <c r="GLQ46" s="292"/>
      <c r="GLR46" s="292"/>
      <c r="GLS46" s="292"/>
      <c r="GLT46" s="133"/>
      <c r="GLU46" s="133"/>
      <c r="GLV46" s="133"/>
      <c r="GLW46" s="133"/>
      <c r="GLX46" s="134"/>
      <c r="GLY46" s="133"/>
      <c r="GLZ46" s="133"/>
      <c r="GMA46" s="151"/>
      <c r="GMB46" s="151"/>
      <c r="GMC46" s="133" t="s">
        <v>16975</v>
      </c>
      <c r="GMD46" s="292" t="s">
        <v>16274</v>
      </c>
      <c r="GME46" s="292"/>
      <c r="GMF46" s="292"/>
      <c r="GMG46" s="292"/>
      <c r="GMH46" s="292"/>
      <c r="GMI46" s="292"/>
      <c r="GMJ46" s="133"/>
      <c r="GMK46" s="133"/>
      <c r="GML46" s="133"/>
      <c r="GMM46" s="133"/>
      <c r="GMN46" s="134"/>
      <c r="GMO46" s="133"/>
      <c r="GMP46" s="133"/>
      <c r="GMQ46" s="151"/>
      <c r="GMR46" s="151"/>
      <c r="GMS46" s="133" t="s">
        <v>16975</v>
      </c>
      <c r="GMT46" s="292" t="s">
        <v>16274</v>
      </c>
      <c r="GMU46" s="292"/>
      <c r="GMV46" s="292"/>
      <c r="GMW46" s="292"/>
      <c r="GMX46" s="292"/>
      <c r="GMY46" s="292"/>
      <c r="GMZ46" s="133"/>
      <c r="GNA46" s="133"/>
      <c r="GNB46" s="133"/>
      <c r="GNC46" s="133"/>
      <c r="GND46" s="134"/>
      <c r="GNE46" s="133"/>
      <c r="GNF46" s="133"/>
      <c r="GNG46" s="151"/>
      <c r="GNH46" s="151"/>
      <c r="GNI46" s="133" t="s">
        <v>16975</v>
      </c>
      <c r="GNJ46" s="292" t="s">
        <v>16274</v>
      </c>
      <c r="GNK46" s="292"/>
      <c r="GNL46" s="292"/>
      <c r="GNM46" s="292"/>
      <c r="GNN46" s="292"/>
      <c r="GNO46" s="292"/>
      <c r="GNP46" s="133"/>
      <c r="GNQ46" s="133"/>
      <c r="GNR46" s="133"/>
      <c r="GNS46" s="133"/>
      <c r="GNT46" s="134"/>
      <c r="GNU46" s="133"/>
      <c r="GNV46" s="133"/>
      <c r="GNW46" s="151"/>
      <c r="GNX46" s="151"/>
      <c r="GNY46" s="133" t="s">
        <v>16975</v>
      </c>
      <c r="GNZ46" s="292" t="s">
        <v>16274</v>
      </c>
      <c r="GOA46" s="292"/>
      <c r="GOB46" s="292"/>
      <c r="GOC46" s="292"/>
      <c r="GOD46" s="292"/>
      <c r="GOE46" s="292"/>
      <c r="GOF46" s="133"/>
      <c r="GOG46" s="133"/>
      <c r="GOH46" s="133"/>
      <c r="GOI46" s="133"/>
      <c r="GOJ46" s="134"/>
      <c r="GOK46" s="133"/>
      <c r="GOL46" s="133"/>
      <c r="GOM46" s="151"/>
      <c r="GON46" s="151"/>
      <c r="GOO46" s="133" t="s">
        <v>16975</v>
      </c>
      <c r="GOP46" s="292" t="s">
        <v>16274</v>
      </c>
      <c r="GOQ46" s="292"/>
      <c r="GOR46" s="292"/>
      <c r="GOS46" s="292"/>
      <c r="GOT46" s="292"/>
      <c r="GOU46" s="292"/>
      <c r="GOV46" s="133"/>
      <c r="GOW46" s="133"/>
      <c r="GOX46" s="133"/>
      <c r="GOY46" s="133"/>
      <c r="GOZ46" s="134"/>
      <c r="GPA46" s="133"/>
      <c r="GPB46" s="133"/>
      <c r="GPC46" s="151"/>
      <c r="GPD46" s="151"/>
      <c r="GPE46" s="133" t="s">
        <v>16975</v>
      </c>
      <c r="GPF46" s="292" t="s">
        <v>16274</v>
      </c>
      <c r="GPG46" s="292"/>
      <c r="GPH46" s="292"/>
      <c r="GPI46" s="292"/>
      <c r="GPJ46" s="292"/>
      <c r="GPK46" s="292"/>
      <c r="GPL46" s="133"/>
      <c r="GPM46" s="133"/>
      <c r="GPN46" s="133"/>
      <c r="GPO46" s="133"/>
      <c r="GPP46" s="134"/>
      <c r="GPQ46" s="133"/>
      <c r="GPR46" s="133"/>
      <c r="GPS46" s="151"/>
      <c r="GPT46" s="151"/>
      <c r="GPU46" s="133" t="s">
        <v>16975</v>
      </c>
      <c r="GPV46" s="292" t="s">
        <v>16274</v>
      </c>
      <c r="GPW46" s="292"/>
      <c r="GPX46" s="292"/>
      <c r="GPY46" s="292"/>
      <c r="GPZ46" s="292"/>
      <c r="GQA46" s="292"/>
      <c r="GQB46" s="133"/>
      <c r="GQC46" s="133"/>
      <c r="GQD46" s="133"/>
      <c r="GQE46" s="133"/>
      <c r="GQF46" s="134"/>
      <c r="GQG46" s="133"/>
      <c r="GQH46" s="133"/>
      <c r="GQI46" s="151"/>
      <c r="GQJ46" s="151"/>
      <c r="GQK46" s="133" t="s">
        <v>16975</v>
      </c>
      <c r="GQL46" s="292" t="s">
        <v>16274</v>
      </c>
      <c r="GQM46" s="292"/>
      <c r="GQN46" s="292"/>
      <c r="GQO46" s="292"/>
      <c r="GQP46" s="292"/>
      <c r="GQQ46" s="292"/>
      <c r="GQR46" s="133"/>
      <c r="GQS46" s="133"/>
      <c r="GQT46" s="133"/>
      <c r="GQU46" s="133"/>
      <c r="GQV46" s="134"/>
      <c r="GQW46" s="133"/>
      <c r="GQX46" s="133"/>
      <c r="GQY46" s="151"/>
      <c r="GQZ46" s="151"/>
      <c r="GRA46" s="133" t="s">
        <v>16975</v>
      </c>
      <c r="GRB46" s="292" t="s">
        <v>16274</v>
      </c>
      <c r="GRC46" s="292"/>
      <c r="GRD46" s="292"/>
      <c r="GRE46" s="292"/>
      <c r="GRF46" s="292"/>
      <c r="GRG46" s="292"/>
      <c r="GRH46" s="133"/>
      <c r="GRI46" s="133"/>
      <c r="GRJ46" s="133"/>
      <c r="GRK46" s="133"/>
      <c r="GRL46" s="134"/>
      <c r="GRM46" s="133"/>
      <c r="GRN46" s="133"/>
      <c r="GRO46" s="151"/>
      <c r="GRP46" s="151"/>
      <c r="GRQ46" s="133" t="s">
        <v>16975</v>
      </c>
      <c r="GRR46" s="292" t="s">
        <v>16274</v>
      </c>
      <c r="GRS46" s="292"/>
      <c r="GRT46" s="292"/>
      <c r="GRU46" s="292"/>
      <c r="GRV46" s="292"/>
      <c r="GRW46" s="292"/>
      <c r="GRX46" s="133"/>
      <c r="GRY46" s="133"/>
      <c r="GRZ46" s="133"/>
      <c r="GSA46" s="133"/>
      <c r="GSB46" s="134"/>
      <c r="GSC46" s="133"/>
      <c r="GSD46" s="133"/>
      <c r="GSE46" s="151"/>
      <c r="GSF46" s="151"/>
      <c r="GSG46" s="133" t="s">
        <v>16975</v>
      </c>
      <c r="GSH46" s="292" t="s">
        <v>16274</v>
      </c>
      <c r="GSI46" s="292"/>
      <c r="GSJ46" s="292"/>
      <c r="GSK46" s="292"/>
      <c r="GSL46" s="292"/>
      <c r="GSM46" s="292"/>
      <c r="GSN46" s="133"/>
      <c r="GSO46" s="133"/>
      <c r="GSP46" s="133"/>
      <c r="GSQ46" s="133"/>
      <c r="GSR46" s="134"/>
      <c r="GSS46" s="133"/>
      <c r="GST46" s="133"/>
      <c r="GSU46" s="151"/>
      <c r="GSV46" s="151"/>
      <c r="GSW46" s="133" t="s">
        <v>16975</v>
      </c>
      <c r="GSX46" s="292" t="s">
        <v>16274</v>
      </c>
      <c r="GSY46" s="292"/>
      <c r="GSZ46" s="292"/>
      <c r="GTA46" s="292"/>
      <c r="GTB46" s="292"/>
      <c r="GTC46" s="292"/>
      <c r="GTD46" s="133"/>
      <c r="GTE46" s="133"/>
      <c r="GTF46" s="133"/>
      <c r="GTG46" s="133"/>
      <c r="GTH46" s="134"/>
      <c r="GTI46" s="133"/>
      <c r="GTJ46" s="133"/>
      <c r="GTK46" s="151"/>
      <c r="GTL46" s="151"/>
      <c r="GTM46" s="133" t="s">
        <v>16975</v>
      </c>
      <c r="GTN46" s="292" t="s">
        <v>16274</v>
      </c>
      <c r="GTO46" s="292"/>
      <c r="GTP46" s="292"/>
      <c r="GTQ46" s="292"/>
      <c r="GTR46" s="292"/>
      <c r="GTS46" s="292"/>
      <c r="GTT46" s="133"/>
      <c r="GTU46" s="133"/>
      <c r="GTV46" s="133"/>
      <c r="GTW46" s="133"/>
      <c r="GTX46" s="134"/>
      <c r="GTY46" s="133"/>
      <c r="GTZ46" s="133"/>
      <c r="GUA46" s="151"/>
      <c r="GUB46" s="151"/>
      <c r="GUC46" s="133" t="s">
        <v>16975</v>
      </c>
      <c r="GUD46" s="292" t="s">
        <v>16274</v>
      </c>
      <c r="GUE46" s="292"/>
      <c r="GUF46" s="292"/>
      <c r="GUG46" s="292"/>
      <c r="GUH46" s="292"/>
      <c r="GUI46" s="292"/>
      <c r="GUJ46" s="133"/>
      <c r="GUK46" s="133"/>
      <c r="GUL46" s="133"/>
      <c r="GUM46" s="133"/>
      <c r="GUN46" s="134"/>
      <c r="GUO46" s="133"/>
      <c r="GUP46" s="133"/>
      <c r="GUQ46" s="151"/>
      <c r="GUR46" s="151"/>
      <c r="GUS46" s="133" t="s">
        <v>16975</v>
      </c>
      <c r="GUT46" s="292" t="s">
        <v>16274</v>
      </c>
      <c r="GUU46" s="292"/>
      <c r="GUV46" s="292"/>
      <c r="GUW46" s="292"/>
      <c r="GUX46" s="292"/>
      <c r="GUY46" s="292"/>
      <c r="GUZ46" s="133"/>
      <c r="GVA46" s="133"/>
      <c r="GVB46" s="133"/>
      <c r="GVC46" s="133"/>
      <c r="GVD46" s="134"/>
      <c r="GVE46" s="133"/>
      <c r="GVF46" s="133"/>
      <c r="GVG46" s="151"/>
      <c r="GVH46" s="151"/>
      <c r="GVI46" s="133" t="s">
        <v>16975</v>
      </c>
      <c r="GVJ46" s="292" t="s">
        <v>16274</v>
      </c>
      <c r="GVK46" s="292"/>
      <c r="GVL46" s="292"/>
      <c r="GVM46" s="292"/>
      <c r="GVN46" s="292"/>
      <c r="GVO46" s="292"/>
      <c r="GVP46" s="133"/>
      <c r="GVQ46" s="133"/>
      <c r="GVR46" s="133"/>
      <c r="GVS46" s="133"/>
      <c r="GVT46" s="134"/>
      <c r="GVU46" s="133"/>
      <c r="GVV46" s="133"/>
      <c r="GVW46" s="151"/>
      <c r="GVX46" s="151"/>
      <c r="GVY46" s="133" t="s">
        <v>16975</v>
      </c>
      <c r="GVZ46" s="292" t="s">
        <v>16274</v>
      </c>
      <c r="GWA46" s="292"/>
      <c r="GWB46" s="292"/>
      <c r="GWC46" s="292"/>
      <c r="GWD46" s="292"/>
      <c r="GWE46" s="292"/>
      <c r="GWF46" s="133"/>
      <c r="GWG46" s="133"/>
      <c r="GWH46" s="133"/>
      <c r="GWI46" s="133"/>
      <c r="GWJ46" s="134"/>
      <c r="GWK46" s="133"/>
      <c r="GWL46" s="133"/>
      <c r="GWM46" s="151"/>
      <c r="GWN46" s="151"/>
      <c r="GWO46" s="133" t="s">
        <v>16975</v>
      </c>
      <c r="GWP46" s="292" t="s">
        <v>16274</v>
      </c>
      <c r="GWQ46" s="292"/>
      <c r="GWR46" s="292"/>
      <c r="GWS46" s="292"/>
      <c r="GWT46" s="292"/>
      <c r="GWU46" s="292"/>
      <c r="GWV46" s="133"/>
      <c r="GWW46" s="133"/>
      <c r="GWX46" s="133"/>
      <c r="GWY46" s="133"/>
      <c r="GWZ46" s="134"/>
      <c r="GXA46" s="133"/>
      <c r="GXB46" s="133"/>
      <c r="GXC46" s="151"/>
      <c r="GXD46" s="151"/>
      <c r="GXE46" s="133" t="s">
        <v>16975</v>
      </c>
      <c r="GXF46" s="292" t="s">
        <v>16274</v>
      </c>
      <c r="GXG46" s="292"/>
      <c r="GXH46" s="292"/>
      <c r="GXI46" s="292"/>
      <c r="GXJ46" s="292"/>
      <c r="GXK46" s="292"/>
      <c r="GXL46" s="133"/>
      <c r="GXM46" s="133"/>
      <c r="GXN46" s="133"/>
      <c r="GXO46" s="133"/>
      <c r="GXP46" s="134"/>
      <c r="GXQ46" s="133"/>
      <c r="GXR46" s="133"/>
      <c r="GXS46" s="151"/>
      <c r="GXT46" s="151"/>
      <c r="GXU46" s="133" t="s">
        <v>16975</v>
      </c>
      <c r="GXV46" s="292" t="s">
        <v>16274</v>
      </c>
      <c r="GXW46" s="292"/>
      <c r="GXX46" s="292"/>
      <c r="GXY46" s="292"/>
      <c r="GXZ46" s="292"/>
      <c r="GYA46" s="292"/>
      <c r="GYB46" s="133"/>
      <c r="GYC46" s="133"/>
      <c r="GYD46" s="133"/>
      <c r="GYE46" s="133"/>
      <c r="GYF46" s="134"/>
      <c r="GYG46" s="133"/>
      <c r="GYH46" s="133"/>
      <c r="GYI46" s="151"/>
      <c r="GYJ46" s="151"/>
      <c r="GYK46" s="133" t="s">
        <v>16975</v>
      </c>
      <c r="GYL46" s="292" t="s">
        <v>16274</v>
      </c>
      <c r="GYM46" s="292"/>
      <c r="GYN46" s="292"/>
      <c r="GYO46" s="292"/>
      <c r="GYP46" s="292"/>
      <c r="GYQ46" s="292"/>
      <c r="GYR46" s="133"/>
      <c r="GYS46" s="133"/>
      <c r="GYT46" s="133"/>
      <c r="GYU46" s="133"/>
      <c r="GYV46" s="134"/>
      <c r="GYW46" s="133"/>
      <c r="GYX46" s="133"/>
      <c r="GYY46" s="151"/>
      <c r="GYZ46" s="151"/>
      <c r="GZA46" s="133" t="s">
        <v>16975</v>
      </c>
      <c r="GZB46" s="292" t="s">
        <v>16274</v>
      </c>
      <c r="GZC46" s="292"/>
      <c r="GZD46" s="292"/>
      <c r="GZE46" s="292"/>
      <c r="GZF46" s="292"/>
      <c r="GZG46" s="292"/>
      <c r="GZH46" s="133"/>
      <c r="GZI46" s="133"/>
      <c r="GZJ46" s="133"/>
      <c r="GZK46" s="133"/>
      <c r="GZL46" s="134"/>
      <c r="GZM46" s="133"/>
      <c r="GZN46" s="133"/>
      <c r="GZO46" s="151"/>
      <c r="GZP46" s="151"/>
      <c r="GZQ46" s="133" t="s">
        <v>16975</v>
      </c>
      <c r="GZR46" s="292" t="s">
        <v>16274</v>
      </c>
      <c r="GZS46" s="292"/>
      <c r="GZT46" s="292"/>
      <c r="GZU46" s="292"/>
      <c r="GZV46" s="292"/>
      <c r="GZW46" s="292"/>
      <c r="GZX46" s="133"/>
      <c r="GZY46" s="133"/>
      <c r="GZZ46" s="133"/>
      <c r="HAA46" s="133"/>
      <c r="HAB46" s="134"/>
      <c r="HAC46" s="133"/>
      <c r="HAD46" s="133"/>
      <c r="HAE46" s="151"/>
      <c r="HAF46" s="151"/>
      <c r="HAG46" s="133" t="s">
        <v>16975</v>
      </c>
      <c r="HAH46" s="292" t="s">
        <v>16274</v>
      </c>
      <c r="HAI46" s="292"/>
      <c r="HAJ46" s="292"/>
      <c r="HAK46" s="292"/>
      <c r="HAL46" s="292"/>
      <c r="HAM46" s="292"/>
      <c r="HAN46" s="133"/>
      <c r="HAO46" s="133"/>
      <c r="HAP46" s="133"/>
      <c r="HAQ46" s="133"/>
      <c r="HAR46" s="134"/>
      <c r="HAS46" s="133"/>
      <c r="HAT46" s="133"/>
      <c r="HAU46" s="151"/>
      <c r="HAV46" s="151"/>
      <c r="HAW46" s="133" t="s">
        <v>16975</v>
      </c>
      <c r="HAX46" s="292" t="s">
        <v>16274</v>
      </c>
      <c r="HAY46" s="292"/>
      <c r="HAZ46" s="292"/>
      <c r="HBA46" s="292"/>
      <c r="HBB46" s="292"/>
      <c r="HBC46" s="292"/>
      <c r="HBD46" s="133"/>
      <c r="HBE46" s="133"/>
      <c r="HBF46" s="133"/>
      <c r="HBG46" s="133"/>
      <c r="HBH46" s="134"/>
      <c r="HBI46" s="133"/>
      <c r="HBJ46" s="133"/>
      <c r="HBK46" s="151"/>
      <c r="HBL46" s="151"/>
      <c r="HBM46" s="133" t="s">
        <v>16975</v>
      </c>
      <c r="HBN46" s="292" t="s">
        <v>16274</v>
      </c>
      <c r="HBO46" s="292"/>
      <c r="HBP46" s="292"/>
      <c r="HBQ46" s="292"/>
      <c r="HBR46" s="292"/>
      <c r="HBS46" s="292"/>
      <c r="HBT46" s="133"/>
      <c r="HBU46" s="133"/>
      <c r="HBV46" s="133"/>
      <c r="HBW46" s="133"/>
      <c r="HBX46" s="134"/>
      <c r="HBY46" s="133"/>
      <c r="HBZ46" s="133"/>
      <c r="HCA46" s="151"/>
      <c r="HCB46" s="151"/>
      <c r="HCC46" s="133" t="s">
        <v>16975</v>
      </c>
      <c r="HCD46" s="292" t="s">
        <v>16274</v>
      </c>
      <c r="HCE46" s="292"/>
      <c r="HCF46" s="292"/>
      <c r="HCG46" s="292"/>
      <c r="HCH46" s="292"/>
      <c r="HCI46" s="292"/>
      <c r="HCJ46" s="133"/>
      <c r="HCK46" s="133"/>
      <c r="HCL46" s="133"/>
      <c r="HCM46" s="133"/>
      <c r="HCN46" s="134"/>
      <c r="HCO46" s="133"/>
      <c r="HCP46" s="133"/>
      <c r="HCQ46" s="151"/>
      <c r="HCR46" s="151"/>
      <c r="HCS46" s="133" t="s">
        <v>16975</v>
      </c>
      <c r="HCT46" s="292" t="s">
        <v>16274</v>
      </c>
      <c r="HCU46" s="292"/>
      <c r="HCV46" s="292"/>
      <c r="HCW46" s="292"/>
      <c r="HCX46" s="292"/>
      <c r="HCY46" s="292"/>
      <c r="HCZ46" s="133"/>
      <c r="HDA46" s="133"/>
      <c r="HDB46" s="133"/>
      <c r="HDC46" s="133"/>
      <c r="HDD46" s="134"/>
      <c r="HDE46" s="133"/>
      <c r="HDF46" s="133"/>
      <c r="HDG46" s="151"/>
      <c r="HDH46" s="151"/>
      <c r="HDI46" s="133" t="s">
        <v>16975</v>
      </c>
      <c r="HDJ46" s="292" t="s">
        <v>16274</v>
      </c>
      <c r="HDK46" s="292"/>
      <c r="HDL46" s="292"/>
      <c r="HDM46" s="292"/>
      <c r="HDN46" s="292"/>
      <c r="HDO46" s="292"/>
      <c r="HDP46" s="133"/>
      <c r="HDQ46" s="133"/>
      <c r="HDR46" s="133"/>
      <c r="HDS46" s="133"/>
      <c r="HDT46" s="134"/>
      <c r="HDU46" s="133"/>
      <c r="HDV46" s="133"/>
      <c r="HDW46" s="151"/>
      <c r="HDX46" s="151"/>
      <c r="HDY46" s="133" t="s">
        <v>16975</v>
      </c>
      <c r="HDZ46" s="292" t="s">
        <v>16274</v>
      </c>
      <c r="HEA46" s="292"/>
      <c r="HEB46" s="292"/>
      <c r="HEC46" s="292"/>
      <c r="HED46" s="292"/>
      <c r="HEE46" s="292"/>
      <c r="HEF46" s="133"/>
      <c r="HEG46" s="133"/>
      <c r="HEH46" s="133"/>
      <c r="HEI46" s="133"/>
      <c r="HEJ46" s="134"/>
      <c r="HEK46" s="133"/>
      <c r="HEL46" s="133"/>
      <c r="HEM46" s="151"/>
      <c r="HEN46" s="151"/>
      <c r="HEO46" s="133" t="s">
        <v>16975</v>
      </c>
      <c r="HEP46" s="292" t="s">
        <v>16274</v>
      </c>
      <c r="HEQ46" s="292"/>
      <c r="HER46" s="292"/>
      <c r="HES46" s="292"/>
      <c r="HET46" s="292"/>
      <c r="HEU46" s="292"/>
      <c r="HEV46" s="133"/>
      <c r="HEW46" s="133"/>
      <c r="HEX46" s="133"/>
      <c r="HEY46" s="133"/>
      <c r="HEZ46" s="134"/>
      <c r="HFA46" s="133"/>
      <c r="HFB46" s="133"/>
      <c r="HFC46" s="151"/>
      <c r="HFD46" s="151"/>
      <c r="HFE46" s="133" t="s">
        <v>16975</v>
      </c>
      <c r="HFF46" s="292" t="s">
        <v>16274</v>
      </c>
      <c r="HFG46" s="292"/>
      <c r="HFH46" s="292"/>
      <c r="HFI46" s="292"/>
      <c r="HFJ46" s="292"/>
      <c r="HFK46" s="292"/>
      <c r="HFL46" s="133"/>
      <c r="HFM46" s="133"/>
      <c r="HFN46" s="133"/>
      <c r="HFO46" s="133"/>
      <c r="HFP46" s="134"/>
      <c r="HFQ46" s="133"/>
      <c r="HFR46" s="133"/>
      <c r="HFS46" s="151"/>
      <c r="HFT46" s="151"/>
      <c r="HFU46" s="133" t="s">
        <v>16975</v>
      </c>
      <c r="HFV46" s="292" t="s">
        <v>16274</v>
      </c>
      <c r="HFW46" s="292"/>
      <c r="HFX46" s="292"/>
      <c r="HFY46" s="292"/>
      <c r="HFZ46" s="292"/>
      <c r="HGA46" s="292"/>
      <c r="HGB46" s="133"/>
      <c r="HGC46" s="133"/>
      <c r="HGD46" s="133"/>
      <c r="HGE46" s="133"/>
      <c r="HGF46" s="134"/>
      <c r="HGG46" s="133"/>
      <c r="HGH46" s="133"/>
      <c r="HGI46" s="151"/>
      <c r="HGJ46" s="151"/>
      <c r="HGK46" s="133" t="s">
        <v>16975</v>
      </c>
      <c r="HGL46" s="292" t="s">
        <v>16274</v>
      </c>
      <c r="HGM46" s="292"/>
      <c r="HGN46" s="292"/>
      <c r="HGO46" s="292"/>
      <c r="HGP46" s="292"/>
      <c r="HGQ46" s="292"/>
      <c r="HGR46" s="133"/>
      <c r="HGS46" s="133"/>
      <c r="HGT46" s="133"/>
      <c r="HGU46" s="133"/>
      <c r="HGV46" s="134"/>
      <c r="HGW46" s="133"/>
      <c r="HGX46" s="133"/>
      <c r="HGY46" s="151"/>
      <c r="HGZ46" s="151"/>
      <c r="HHA46" s="133" t="s">
        <v>16975</v>
      </c>
      <c r="HHB46" s="292" t="s">
        <v>16274</v>
      </c>
      <c r="HHC46" s="292"/>
      <c r="HHD46" s="292"/>
      <c r="HHE46" s="292"/>
      <c r="HHF46" s="292"/>
      <c r="HHG46" s="292"/>
      <c r="HHH46" s="133"/>
      <c r="HHI46" s="133"/>
      <c r="HHJ46" s="133"/>
      <c r="HHK46" s="133"/>
      <c r="HHL46" s="134"/>
      <c r="HHM46" s="133"/>
      <c r="HHN46" s="133"/>
      <c r="HHO46" s="151"/>
      <c r="HHP46" s="151"/>
      <c r="HHQ46" s="133" t="s">
        <v>16975</v>
      </c>
      <c r="HHR46" s="292" t="s">
        <v>16274</v>
      </c>
      <c r="HHS46" s="292"/>
      <c r="HHT46" s="292"/>
      <c r="HHU46" s="292"/>
      <c r="HHV46" s="292"/>
      <c r="HHW46" s="292"/>
      <c r="HHX46" s="133"/>
      <c r="HHY46" s="133"/>
      <c r="HHZ46" s="133"/>
      <c r="HIA46" s="133"/>
      <c r="HIB46" s="134"/>
      <c r="HIC46" s="133"/>
      <c r="HID46" s="133"/>
      <c r="HIE46" s="151"/>
      <c r="HIF46" s="151"/>
      <c r="HIG46" s="133" t="s">
        <v>16975</v>
      </c>
      <c r="HIH46" s="292" t="s">
        <v>16274</v>
      </c>
      <c r="HII46" s="292"/>
      <c r="HIJ46" s="292"/>
      <c r="HIK46" s="292"/>
      <c r="HIL46" s="292"/>
      <c r="HIM46" s="292"/>
      <c r="HIN46" s="133"/>
      <c r="HIO46" s="133"/>
      <c r="HIP46" s="133"/>
      <c r="HIQ46" s="133"/>
      <c r="HIR46" s="134"/>
      <c r="HIS46" s="133"/>
      <c r="HIT46" s="133"/>
      <c r="HIU46" s="151"/>
      <c r="HIV46" s="151"/>
      <c r="HIW46" s="133" t="s">
        <v>16975</v>
      </c>
      <c r="HIX46" s="292" t="s">
        <v>16274</v>
      </c>
      <c r="HIY46" s="292"/>
      <c r="HIZ46" s="292"/>
      <c r="HJA46" s="292"/>
      <c r="HJB46" s="292"/>
      <c r="HJC46" s="292"/>
      <c r="HJD46" s="133"/>
      <c r="HJE46" s="133"/>
      <c r="HJF46" s="133"/>
      <c r="HJG46" s="133"/>
      <c r="HJH46" s="134"/>
      <c r="HJI46" s="133"/>
      <c r="HJJ46" s="133"/>
      <c r="HJK46" s="151"/>
      <c r="HJL46" s="151"/>
      <c r="HJM46" s="133" t="s">
        <v>16975</v>
      </c>
      <c r="HJN46" s="292" t="s">
        <v>16274</v>
      </c>
      <c r="HJO46" s="292"/>
      <c r="HJP46" s="292"/>
      <c r="HJQ46" s="292"/>
      <c r="HJR46" s="292"/>
      <c r="HJS46" s="292"/>
      <c r="HJT46" s="133"/>
      <c r="HJU46" s="133"/>
      <c r="HJV46" s="133"/>
      <c r="HJW46" s="133"/>
      <c r="HJX46" s="134"/>
      <c r="HJY46" s="133"/>
      <c r="HJZ46" s="133"/>
      <c r="HKA46" s="151"/>
      <c r="HKB46" s="151"/>
      <c r="HKC46" s="133" t="s">
        <v>16975</v>
      </c>
      <c r="HKD46" s="292" t="s">
        <v>16274</v>
      </c>
      <c r="HKE46" s="292"/>
      <c r="HKF46" s="292"/>
      <c r="HKG46" s="292"/>
      <c r="HKH46" s="292"/>
      <c r="HKI46" s="292"/>
      <c r="HKJ46" s="133"/>
      <c r="HKK46" s="133"/>
      <c r="HKL46" s="133"/>
      <c r="HKM46" s="133"/>
      <c r="HKN46" s="134"/>
      <c r="HKO46" s="133"/>
      <c r="HKP46" s="133"/>
      <c r="HKQ46" s="151"/>
      <c r="HKR46" s="151"/>
      <c r="HKS46" s="133" t="s">
        <v>16975</v>
      </c>
      <c r="HKT46" s="292" t="s">
        <v>16274</v>
      </c>
      <c r="HKU46" s="292"/>
      <c r="HKV46" s="292"/>
      <c r="HKW46" s="292"/>
      <c r="HKX46" s="292"/>
      <c r="HKY46" s="292"/>
      <c r="HKZ46" s="133"/>
      <c r="HLA46" s="133"/>
      <c r="HLB46" s="133"/>
      <c r="HLC46" s="133"/>
      <c r="HLD46" s="134"/>
      <c r="HLE46" s="133"/>
      <c r="HLF46" s="133"/>
      <c r="HLG46" s="151"/>
      <c r="HLH46" s="151"/>
      <c r="HLI46" s="133" t="s">
        <v>16975</v>
      </c>
      <c r="HLJ46" s="292" t="s">
        <v>16274</v>
      </c>
      <c r="HLK46" s="292"/>
      <c r="HLL46" s="292"/>
      <c r="HLM46" s="292"/>
      <c r="HLN46" s="292"/>
      <c r="HLO46" s="292"/>
      <c r="HLP46" s="133"/>
      <c r="HLQ46" s="133"/>
      <c r="HLR46" s="133"/>
      <c r="HLS46" s="133"/>
      <c r="HLT46" s="134"/>
      <c r="HLU46" s="133"/>
      <c r="HLV46" s="133"/>
      <c r="HLW46" s="151"/>
      <c r="HLX46" s="151"/>
      <c r="HLY46" s="133" t="s">
        <v>16975</v>
      </c>
      <c r="HLZ46" s="292" t="s">
        <v>16274</v>
      </c>
      <c r="HMA46" s="292"/>
      <c r="HMB46" s="292"/>
      <c r="HMC46" s="292"/>
      <c r="HMD46" s="292"/>
      <c r="HME46" s="292"/>
      <c r="HMF46" s="133"/>
      <c r="HMG46" s="133"/>
      <c r="HMH46" s="133"/>
      <c r="HMI46" s="133"/>
      <c r="HMJ46" s="134"/>
      <c r="HMK46" s="133"/>
      <c r="HML46" s="133"/>
      <c r="HMM46" s="151"/>
      <c r="HMN46" s="151"/>
      <c r="HMO46" s="133" t="s">
        <v>16975</v>
      </c>
      <c r="HMP46" s="292" t="s">
        <v>16274</v>
      </c>
      <c r="HMQ46" s="292"/>
      <c r="HMR46" s="292"/>
      <c r="HMS46" s="292"/>
      <c r="HMT46" s="292"/>
      <c r="HMU46" s="292"/>
      <c r="HMV46" s="133"/>
      <c r="HMW46" s="133"/>
      <c r="HMX46" s="133"/>
      <c r="HMY46" s="133"/>
      <c r="HMZ46" s="134"/>
      <c r="HNA46" s="133"/>
      <c r="HNB46" s="133"/>
      <c r="HNC46" s="151"/>
      <c r="HND46" s="151"/>
      <c r="HNE46" s="133" t="s">
        <v>16975</v>
      </c>
      <c r="HNF46" s="292" t="s">
        <v>16274</v>
      </c>
      <c r="HNG46" s="292"/>
      <c r="HNH46" s="292"/>
      <c r="HNI46" s="292"/>
      <c r="HNJ46" s="292"/>
      <c r="HNK46" s="292"/>
      <c r="HNL46" s="133"/>
      <c r="HNM46" s="133"/>
      <c r="HNN46" s="133"/>
      <c r="HNO46" s="133"/>
      <c r="HNP46" s="134"/>
      <c r="HNQ46" s="133"/>
      <c r="HNR46" s="133"/>
      <c r="HNS46" s="151"/>
      <c r="HNT46" s="151"/>
      <c r="HNU46" s="133" t="s">
        <v>16975</v>
      </c>
      <c r="HNV46" s="292" t="s">
        <v>16274</v>
      </c>
      <c r="HNW46" s="292"/>
      <c r="HNX46" s="292"/>
      <c r="HNY46" s="292"/>
      <c r="HNZ46" s="292"/>
      <c r="HOA46" s="292"/>
      <c r="HOB46" s="133"/>
      <c r="HOC46" s="133"/>
      <c r="HOD46" s="133"/>
      <c r="HOE46" s="133"/>
      <c r="HOF46" s="134"/>
      <c r="HOG46" s="133"/>
      <c r="HOH46" s="133"/>
      <c r="HOI46" s="151"/>
      <c r="HOJ46" s="151"/>
      <c r="HOK46" s="133" t="s">
        <v>16975</v>
      </c>
      <c r="HOL46" s="292" t="s">
        <v>16274</v>
      </c>
      <c r="HOM46" s="292"/>
      <c r="HON46" s="292"/>
      <c r="HOO46" s="292"/>
      <c r="HOP46" s="292"/>
      <c r="HOQ46" s="292"/>
      <c r="HOR46" s="133"/>
      <c r="HOS46" s="133"/>
      <c r="HOT46" s="133"/>
      <c r="HOU46" s="133"/>
      <c r="HOV46" s="134"/>
      <c r="HOW46" s="133"/>
      <c r="HOX46" s="133"/>
      <c r="HOY46" s="151"/>
      <c r="HOZ46" s="151"/>
      <c r="HPA46" s="133" t="s">
        <v>16975</v>
      </c>
      <c r="HPB46" s="292" t="s">
        <v>16274</v>
      </c>
      <c r="HPC46" s="292"/>
      <c r="HPD46" s="292"/>
      <c r="HPE46" s="292"/>
      <c r="HPF46" s="292"/>
      <c r="HPG46" s="292"/>
      <c r="HPH46" s="133"/>
      <c r="HPI46" s="133"/>
      <c r="HPJ46" s="133"/>
      <c r="HPK46" s="133"/>
      <c r="HPL46" s="134"/>
      <c r="HPM46" s="133"/>
      <c r="HPN46" s="133"/>
      <c r="HPO46" s="151"/>
      <c r="HPP46" s="151"/>
      <c r="HPQ46" s="133" t="s">
        <v>16975</v>
      </c>
      <c r="HPR46" s="292" t="s">
        <v>16274</v>
      </c>
      <c r="HPS46" s="292"/>
      <c r="HPT46" s="292"/>
      <c r="HPU46" s="292"/>
      <c r="HPV46" s="292"/>
      <c r="HPW46" s="292"/>
      <c r="HPX46" s="133"/>
      <c r="HPY46" s="133"/>
      <c r="HPZ46" s="133"/>
      <c r="HQA46" s="133"/>
      <c r="HQB46" s="134"/>
      <c r="HQC46" s="133"/>
      <c r="HQD46" s="133"/>
      <c r="HQE46" s="151"/>
      <c r="HQF46" s="151"/>
      <c r="HQG46" s="133" t="s">
        <v>16975</v>
      </c>
      <c r="HQH46" s="292" t="s">
        <v>16274</v>
      </c>
      <c r="HQI46" s="292"/>
      <c r="HQJ46" s="292"/>
      <c r="HQK46" s="292"/>
      <c r="HQL46" s="292"/>
      <c r="HQM46" s="292"/>
      <c r="HQN46" s="133"/>
      <c r="HQO46" s="133"/>
      <c r="HQP46" s="133"/>
      <c r="HQQ46" s="133"/>
      <c r="HQR46" s="134"/>
      <c r="HQS46" s="133"/>
      <c r="HQT46" s="133"/>
      <c r="HQU46" s="151"/>
      <c r="HQV46" s="151"/>
      <c r="HQW46" s="133" t="s">
        <v>16975</v>
      </c>
      <c r="HQX46" s="292" t="s">
        <v>16274</v>
      </c>
      <c r="HQY46" s="292"/>
      <c r="HQZ46" s="292"/>
      <c r="HRA46" s="292"/>
      <c r="HRB46" s="292"/>
      <c r="HRC46" s="292"/>
      <c r="HRD46" s="133"/>
      <c r="HRE46" s="133"/>
      <c r="HRF46" s="133"/>
      <c r="HRG46" s="133"/>
      <c r="HRH46" s="134"/>
      <c r="HRI46" s="133"/>
      <c r="HRJ46" s="133"/>
      <c r="HRK46" s="151"/>
      <c r="HRL46" s="151"/>
      <c r="HRM46" s="133" t="s">
        <v>16975</v>
      </c>
      <c r="HRN46" s="292" t="s">
        <v>16274</v>
      </c>
      <c r="HRO46" s="292"/>
      <c r="HRP46" s="292"/>
      <c r="HRQ46" s="292"/>
      <c r="HRR46" s="292"/>
      <c r="HRS46" s="292"/>
      <c r="HRT46" s="133"/>
      <c r="HRU46" s="133"/>
      <c r="HRV46" s="133"/>
      <c r="HRW46" s="133"/>
      <c r="HRX46" s="134"/>
      <c r="HRY46" s="133"/>
      <c r="HRZ46" s="133"/>
      <c r="HSA46" s="151"/>
      <c r="HSB46" s="151"/>
      <c r="HSC46" s="133" t="s">
        <v>16975</v>
      </c>
      <c r="HSD46" s="292" t="s">
        <v>16274</v>
      </c>
      <c r="HSE46" s="292"/>
      <c r="HSF46" s="292"/>
      <c r="HSG46" s="292"/>
      <c r="HSH46" s="292"/>
      <c r="HSI46" s="292"/>
      <c r="HSJ46" s="133"/>
      <c r="HSK46" s="133"/>
      <c r="HSL46" s="133"/>
      <c r="HSM46" s="133"/>
      <c r="HSN46" s="134"/>
      <c r="HSO46" s="133"/>
      <c r="HSP46" s="133"/>
      <c r="HSQ46" s="151"/>
      <c r="HSR46" s="151"/>
      <c r="HSS46" s="133" t="s">
        <v>16975</v>
      </c>
      <c r="HST46" s="292" t="s">
        <v>16274</v>
      </c>
      <c r="HSU46" s="292"/>
      <c r="HSV46" s="292"/>
      <c r="HSW46" s="292"/>
      <c r="HSX46" s="292"/>
      <c r="HSY46" s="292"/>
      <c r="HSZ46" s="133"/>
      <c r="HTA46" s="133"/>
      <c r="HTB46" s="133"/>
      <c r="HTC46" s="133"/>
      <c r="HTD46" s="134"/>
      <c r="HTE46" s="133"/>
      <c r="HTF46" s="133"/>
      <c r="HTG46" s="151"/>
      <c r="HTH46" s="151"/>
      <c r="HTI46" s="133" t="s">
        <v>16975</v>
      </c>
      <c r="HTJ46" s="292" t="s">
        <v>16274</v>
      </c>
      <c r="HTK46" s="292"/>
      <c r="HTL46" s="292"/>
      <c r="HTM46" s="292"/>
      <c r="HTN46" s="292"/>
      <c r="HTO46" s="292"/>
      <c r="HTP46" s="133"/>
      <c r="HTQ46" s="133"/>
      <c r="HTR46" s="133"/>
      <c r="HTS46" s="133"/>
      <c r="HTT46" s="134"/>
      <c r="HTU46" s="133"/>
      <c r="HTV46" s="133"/>
      <c r="HTW46" s="151"/>
      <c r="HTX46" s="151"/>
      <c r="HTY46" s="133" t="s">
        <v>16975</v>
      </c>
      <c r="HTZ46" s="292" t="s">
        <v>16274</v>
      </c>
      <c r="HUA46" s="292"/>
      <c r="HUB46" s="292"/>
      <c r="HUC46" s="292"/>
      <c r="HUD46" s="292"/>
      <c r="HUE46" s="292"/>
      <c r="HUF46" s="133"/>
      <c r="HUG46" s="133"/>
      <c r="HUH46" s="133"/>
      <c r="HUI46" s="133"/>
      <c r="HUJ46" s="134"/>
      <c r="HUK46" s="133"/>
      <c r="HUL46" s="133"/>
      <c r="HUM46" s="151"/>
      <c r="HUN46" s="151"/>
      <c r="HUO46" s="133" t="s">
        <v>16975</v>
      </c>
      <c r="HUP46" s="292" t="s">
        <v>16274</v>
      </c>
      <c r="HUQ46" s="292"/>
      <c r="HUR46" s="292"/>
      <c r="HUS46" s="292"/>
      <c r="HUT46" s="292"/>
      <c r="HUU46" s="292"/>
      <c r="HUV46" s="133"/>
      <c r="HUW46" s="133"/>
      <c r="HUX46" s="133"/>
      <c r="HUY46" s="133"/>
      <c r="HUZ46" s="134"/>
      <c r="HVA46" s="133"/>
      <c r="HVB46" s="133"/>
      <c r="HVC46" s="151"/>
      <c r="HVD46" s="151"/>
      <c r="HVE46" s="133" t="s">
        <v>16975</v>
      </c>
      <c r="HVF46" s="292" t="s">
        <v>16274</v>
      </c>
      <c r="HVG46" s="292"/>
      <c r="HVH46" s="292"/>
      <c r="HVI46" s="292"/>
      <c r="HVJ46" s="292"/>
      <c r="HVK46" s="292"/>
      <c r="HVL46" s="133"/>
      <c r="HVM46" s="133"/>
      <c r="HVN46" s="133"/>
      <c r="HVO46" s="133"/>
      <c r="HVP46" s="134"/>
      <c r="HVQ46" s="133"/>
      <c r="HVR46" s="133"/>
      <c r="HVS46" s="151"/>
      <c r="HVT46" s="151"/>
      <c r="HVU46" s="133" t="s">
        <v>16975</v>
      </c>
      <c r="HVV46" s="292" t="s">
        <v>16274</v>
      </c>
      <c r="HVW46" s="292"/>
      <c r="HVX46" s="292"/>
      <c r="HVY46" s="292"/>
      <c r="HVZ46" s="292"/>
      <c r="HWA46" s="292"/>
      <c r="HWB46" s="133"/>
      <c r="HWC46" s="133"/>
      <c r="HWD46" s="133"/>
      <c r="HWE46" s="133"/>
      <c r="HWF46" s="134"/>
      <c r="HWG46" s="133"/>
      <c r="HWH46" s="133"/>
      <c r="HWI46" s="151"/>
      <c r="HWJ46" s="151"/>
      <c r="HWK46" s="133" t="s">
        <v>16975</v>
      </c>
      <c r="HWL46" s="292" t="s">
        <v>16274</v>
      </c>
      <c r="HWM46" s="292"/>
      <c r="HWN46" s="292"/>
      <c r="HWO46" s="292"/>
      <c r="HWP46" s="292"/>
      <c r="HWQ46" s="292"/>
      <c r="HWR46" s="133"/>
      <c r="HWS46" s="133"/>
      <c r="HWT46" s="133"/>
      <c r="HWU46" s="133"/>
      <c r="HWV46" s="134"/>
      <c r="HWW46" s="133"/>
      <c r="HWX46" s="133"/>
      <c r="HWY46" s="151"/>
      <c r="HWZ46" s="151"/>
      <c r="HXA46" s="133" t="s">
        <v>16975</v>
      </c>
      <c r="HXB46" s="292" t="s">
        <v>16274</v>
      </c>
      <c r="HXC46" s="292"/>
      <c r="HXD46" s="292"/>
      <c r="HXE46" s="292"/>
      <c r="HXF46" s="292"/>
      <c r="HXG46" s="292"/>
      <c r="HXH46" s="133"/>
      <c r="HXI46" s="133"/>
      <c r="HXJ46" s="133"/>
      <c r="HXK46" s="133"/>
      <c r="HXL46" s="134"/>
      <c r="HXM46" s="133"/>
      <c r="HXN46" s="133"/>
      <c r="HXO46" s="151"/>
      <c r="HXP46" s="151"/>
      <c r="HXQ46" s="133" t="s">
        <v>16975</v>
      </c>
      <c r="HXR46" s="292" t="s">
        <v>16274</v>
      </c>
      <c r="HXS46" s="292"/>
      <c r="HXT46" s="292"/>
      <c r="HXU46" s="292"/>
      <c r="HXV46" s="292"/>
      <c r="HXW46" s="292"/>
      <c r="HXX46" s="133"/>
      <c r="HXY46" s="133"/>
      <c r="HXZ46" s="133"/>
      <c r="HYA46" s="133"/>
      <c r="HYB46" s="134"/>
      <c r="HYC46" s="133"/>
      <c r="HYD46" s="133"/>
      <c r="HYE46" s="151"/>
      <c r="HYF46" s="151"/>
      <c r="HYG46" s="133" t="s">
        <v>16975</v>
      </c>
      <c r="HYH46" s="292" t="s">
        <v>16274</v>
      </c>
      <c r="HYI46" s="292"/>
      <c r="HYJ46" s="292"/>
      <c r="HYK46" s="292"/>
      <c r="HYL46" s="292"/>
      <c r="HYM46" s="292"/>
      <c r="HYN46" s="133"/>
      <c r="HYO46" s="133"/>
      <c r="HYP46" s="133"/>
      <c r="HYQ46" s="133"/>
      <c r="HYR46" s="134"/>
      <c r="HYS46" s="133"/>
      <c r="HYT46" s="133"/>
      <c r="HYU46" s="151"/>
      <c r="HYV46" s="151"/>
      <c r="HYW46" s="133" t="s">
        <v>16975</v>
      </c>
      <c r="HYX46" s="292" t="s">
        <v>16274</v>
      </c>
      <c r="HYY46" s="292"/>
      <c r="HYZ46" s="292"/>
      <c r="HZA46" s="292"/>
      <c r="HZB46" s="292"/>
      <c r="HZC46" s="292"/>
      <c r="HZD46" s="133"/>
      <c r="HZE46" s="133"/>
      <c r="HZF46" s="133"/>
      <c r="HZG46" s="133"/>
      <c r="HZH46" s="134"/>
      <c r="HZI46" s="133"/>
      <c r="HZJ46" s="133"/>
      <c r="HZK46" s="151"/>
      <c r="HZL46" s="151"/>
      <c r="HZM46" s="133" t="s">
        <v>16975</v>
      </c>
      <c r="HZN46" s="292" t="s">
        <v>16274</v>
      </c>
      <c r="HZO46" s="292"/>
      <c r="HZP46" s="292"/>
      <c r="HZQ46" s="292"/>
      <c r="HZR46" s="292"/>
      <c r="HZS46" s="292"/>
      <c r="HZT46" s="133"/>
      <c r="HZU46" s="133"/>
      <c r="HZV46" s="133"/>
      <c r="HZW46" s="133"/>
      <c r="HZX46" s="134"/>
      <c r="HZY46" s="133"/>
      <c r="HZZ46" s="133"/>
      <c r="IAA46" s="151"/>
      <c r="IAB46" s="151"/>
      <c r="IAC46" s="133" t="s">
        <v>16975</v>
      </c>
      <c r="IAD46" s="292" t="s">
        <v>16274</v>
      </c>
      <c r="IAE46" s="292"/>
      <c r="IAF46" s="292"/>
      <c r="IAG46" s="292"/>
      <c r="IAH46" s="292"/>
      <c r="IAI46" s="292"/>
      <c r="IAJ46" s="133"/>
      <c r="IAK46" s="133"/>
      <c r="IAL46" s="133"/>
      <c r="IAM46" s="133"/>
      <c r="IAN46" s="134"/>
      <c r="IAO46" s="133"/>
      <c r="IAP46" s="133"/>
      <c r="IAQ46" s="151"/>
      <c r="IAR46" s="151"/>
      <c r="IAS46" s="133" t="s">
        <v>16975</v>
      </c>
      <c r="IAT46" s="292" t="s">
        <v>16274</v>
      </c>
      <c r="IAU46" s="292"/>
      <c r="IAV46" s="292"/>
      <c r="IAW46" s="292"/>
      <c r="IAX46" s="292"/>
      <c r="IAY46" s="292"/>
      <c r="IAZ46" s="133"/>
      <c r="IBA46" s="133"/>
      <c r="IBB46" s="133"/>
      <c r="IBC46" s="133"/>
      <c r="IBD46" s="134"/>
      <c r="IBE46" s="133"/>
      <c r="IBF46" s="133"/>
      <c r="IBG46" s="151"/>
      <c r="IBH46" s="151"/>
      <c r="IBI46" s="133" t="s">
        <v>16975</v>
      </c>
      <c r="IBJ46" s="292" t="s">
        <v>16274</v>
      </c>
      <c r="IBK46" s="292"/>
      <c r="IBL46" s="292"/>
      <c r="IBM46" s="292"/>
      <c r="IBN46" s="292"/>
      <c r="IBO46" s="292"/>
      <c r="IBP46" s="133"/>
      <c r="IBQ46" s="133"/>
      <c r="IBR46" s="133"/>
      <c r="IBS46" s="133"/>
      <c r="IBT46" s="134"/>
      <c r="IBU46" s="133"/>
      <c r="IBV46" s="133"/>
      <c r="IBW46" s="151"/>
      <c r="IBX46" s="151"/>
      <c r="IBY46" s="133" t="s">
        <v>16975</v>
      </c>
      <c r="IBZ46" s="292" t="s">
        <v>16274</v>
      </c>
      <c r="ICA46" s="292"/>
      <c r="ICB46" s="292"/>
      <c r="ICC46" s="292"/>
      <c r="ICD46" s="292"/>
      <c r="ICE46" s="292"/>
      <c r="ICF46" s="133"/>
      <c r="ICG46" s="133"/>
      <c r="ICH46" s="133"/>
      <c r="ICI46" s="133"/>
      <c r="ICJ46" s="134"/>
      <c r="ICK46" s="133"/>
      <c r="ICL46" s="133"/>
      <c r="ICM46" s="151"/>
      <c r="ICN46" s="151"/>
      <c r="ICO46" s="133" t="s">
        <v>16975</v>
      </c>
      <c r="ICP46" s="292" t="s">
        <v>16274</v>
      </c>
      <c r="ICQ46" s="292"/>
      <c r="ICR46" s="292"/>
      <c r="ICS46" s="292"/>
      <c r="ICT46" s="292"/>
      <c r="ICU46" s="292"/>
      <c r="ICV46" s="133"/>
      <c r="ICW46" s="133"/>
      <c r="ICX46" s="133"/>
      <c r="ICY46" s="133"/>
      <c r="ICZ46" s="134"/>
      <c r="IDA46" s="133"/>
      <c r="IDB46" s="133"/>
      <c r="IDC46" s="151"/>
      <c r="IDD46" s="151"/>
      <c r="IDE46" s="133" t="s">
        <v>16975</v>
      </c>
      <c r="IDF46" s="292" t="s">
        <v>16274</v>
      </c>
      <c r="IDG46" s="292"/>
      <c r="IDH46" s="292"/>
      <c r="IDI46" s="292"/>
      <c r="IDJ46" s="292"/>
      <c r="IDK46" s="292"/>
      <c r="IDL46" s="133"/>
      <c r="IDM46" s="133"/>
      <c r="IDN46" s="133"/>
      <c r="IDO46" s="133"/>
      <c r="IDP46" s="134"/>
      <c r="IDQ46" s="133"/>
      <c r="IDR46" s="133"/>
      <c r="IDS46" s="151"/>
      <c r="IDT46" s="151"/>
      <c r="IDU46" s="133" t="s">
        <v>16975</v>
      </c>
      <c r="IDV46" s="292" t="s">
        <v>16274</v>
      </c>
      <c r="IDW46" s="292"/>
      <c r="IDX46" s="292"/>
      <c r="IDY46" s="292"/>
      <c r="IDZ46" s="292"/>
      <c r="IEA46" s="292"/>
      <c r="IEB46" s="133"/>
      <c r="IEC46" s="133"/>
      <c r="IED46" s="133"/>
      <c r="IEE46" s="133"/>
      <c r="IEF46" s="134"/>
      <c r="IEG46" s="133"/>
      <c r="IEH46" s="133"/>
      <c r="IEI46" s="151"/>
      <c r="IEJ46" s="151"/>
      <c r="IEK46" s="133" t="s">
        <v>16975</v>
      </c>
      <c r="IEL46" s="292" t="s">
        <v>16274</v>
      </c>
      <c r="IEM46" s="292"/>
      <c r="IEN46" s="292"/>
      <c r="IEO46" s="292"/>
      <c r="IEP46" s="292"/>
      <c r="IEQ46" s="292"/>
      <c r="IER46" s="133"/>
      <c r="IES46" s="133"/>
      <c r="IET46" s="133"/>
      <c r="IEU46" s="133"/>
      <c r="IEV46" s="134"/>
      <c r="IEW46" s="133"/>
      <c r="IEX46" s="133"/>
      <c r="IEY46" s="151"/>
      <c r="IEZ46" s="151"/>
      <c r="IFA46" s="133" t="s">
        <v>16975</v>
      </c>
      <c r="IFB46" s="292" t="s">
        <v>16274</v>
      </c>
      <c r="IFC46" s="292"/>
      <c r="IFD46" s="292"/>
      <c r="IFE46" s="292"/>
      <c r="IFF46" s="292"/>
      <c r="IFG46" s="292"/>
      <c r="IFH46" s="133"/>
      <c r="IFI46" s="133"/>
      <c r="IFJ46" s="133"/>
      <c r="IFK46" s="133"/>
      <c r="IFL46" s="134"/>
      <c r="IFM46" s="133"/>
      <c r="IFN46" s="133"/>
      <c r="IFO46" s="151"/>
      <c r="IFP46" s="151"/>
      <c r="IFQ46" s="133" t="s">
        <v>16975</v>
      </c>
      <c r="IFR46" s="292" t="s">
        <v>16274</v>
      </c>
      <c r="IFS46" s="292"/>
      <c r="IFT46" s="292"/>
      <c r="IFU46" s="292"/>
      <c r="IFV46" s="292"/>
      <c r="IFW46" s="292"/>
      <c r="IFX46" s="133"/>
      <c r="IFY46" s="133"/>
      <c r="IFZ46" s="133"/>
      <c r="IGA46" s="133"/>
      <c r="IGB46" s="134"/>
      <c r="IGC46" s="133"/>
      <c r="IGD46" s="133"/>
      <c r="IGE46" s="151"/>
      <c r="IGF46" s="151"/>
      <c r="IGG46" s="133" t="s">
        <v>16975</v>
      </c>
      <c r="IGH46" s="292" t="s">
        <v>16274</v>
      </c>
      <c r="IGI46" s="292"/>
      <c r="IGJ46" s="292"/>
      <c r="IGK46" s="292"/>
      <c r="IGL46" s="292"/>
      <c r="IGM46" s="292"/>
      <c r="IGN46" s="133"/>
      <c r="IGO46" s="133"/>
      <c r="IGP46" s="133"/>
      <c r="IGQ46" s="133"/>
      <c r="IGR46" s="134"/>
      <c r="IGS46" s="133"/>
      <c r="IGT46" s="133"/>
      <c r="IGU46" s="151"/>
      <c r="IGV46" s="151"/>
      <c r="IGW46" s="133" t="s">
        <v>16975</v>
      </c>
      <c r="IGX46" s="292" t="s">
        <v>16274</v>
      </c>
      <c r="IGY46" s="292"/>
      <c r="IGZ46" s="292"/>
      <c r="IHA46" s="292"/>
      <c r="IHB46" s="292"/>
      <c r="IHC46" s="292"/>
      <c r="IHD46" s="133"/>
      <c r="IHE46" s="133"/>
      <c r="IHF46" s="133"/>
      <c r="IHG46" s="133"/>
      <c r="IHH46" s="134"/>
      <c r="IHI46" s="133"/>
      <c r="IHJ46" s="133"/>
      <c r="IHK46" s="151"/>
      <c r="IHL46" s="151"/>
      <c r="IHM46" s="133" t="s">
        <v>16975</v>
      </c>
      <c r="IHN46" s="292" t="s">
        <v>16274</v>
      </c>
      <c r="IHO46" s="292"/>
      <c r="IHP46" s="292"/>
      <c r="IHQ46" s="292"/>
      <c r="IHR46" s="292"/>
      <c r="IHS46" s="292"/>
      <c r="IHT46" s="133"/>
      <c r="IHU46" s="133"/>
      <c r="IHV46" s="133"/>
      <c r="IHW46" s="133"/>
      <c r="IHX46" s="134"/>
      <c r="IHY46" s="133"/>
      <c r="IHZ46" s="133"/>
      <c r="IIA46" s="151"/>
      <c r="IIB46" s="151"/>
      <c r="IIC46" s="133" t="s">
        <v>16975</v>
      </c>
      <c r="IID46" s="292" t="s">
        <v>16274</v>
      </c>
      <c r="IIE46" s="292"/>
      <c r="IIF46" s="292"/>
      <c r="IIG46" s="292"/>
      <c r="IIH46" s="292"/>
      <c r="III46" s="292"/>
      <c r="IIJ46" s="133"/>
      <c r="IIK46" s="133"/>
      <c r="IIL46" s="133"/>
      <c r="IIM46" s="133"/>
      <c r="IIN46" s="134"/>
      <c r="IIO46" s="133"/>
      <c r="IIP46" s="133"/>
      <c r="IIQ46" s="151"/>
      <c r="IIR46" s="151"/>
      <c r="IIS46" s="133" t="s">
        <v>16975</v>
      </c>
      <c r="IIT46" s="292" t="s">
        <v>16274</v>
      </c>
      <c r="IIU46" s="292"/>
      <c r="IIV46" s="292"/>
      <c r="IIW46" s="292"/>
      <c r="IIX46" s="292"/>
      <c r="IIY46" s="292"/>
      <c r="IIZ46" s="133"/>
      <c r="IJA46" s="133"/>
      <c r="IJB46" s="133"/>
      <c r="IJC46" s="133"/>
      <c r="IJD46" s="134"/>
      <c r="IJE46" s="133"/>
      <c r="IJF46" s="133"/>
      <c r="IJG46" s="151"/>
      <c r="IJH46" s="151"/>
      <c r="IJI46" s="133" t="s">
        <v>16975</v>
      </c>
      <c r="IJJ46" s="292" t="s">
        <v>16274</v>
      </c>
      <c r="IJK46" s="292"/>
      <c r="IJL46" s="292"/>
      <c r="IJM46" s="292"/>
      <c r="IJN46" s="292"/>
      <c r="IJO46" s="292"/>
      <c r="IJP46" s="133"/>
      <c r="IJQ46" s="133"/>
      <c r="IJR46" s="133"/>
      <c r="IJS46" s="133"/>
      <c r="IJT46" s="134"/>
      <c r="IJU46" s="133"/>
      <c r="IJV46" s="133"/>
      <c r="IJW46" s="151"/>
      <c r="IJX46" s="151"/>
      <c r="IJY46" s="133" t="s">
        <v>16975</v>
      </c>
      <c r="IJZ46" s="292" t="s">
        <v>16274</v>
      </c>
      <c r="IKA46" s="292"/>
      <c r="IKB46" s="292"/>
      <c r="IKC46" s="292"/>
      <c r="IKD46" s="292"/>
      <c r="IKE46" s="292"/>
      <c r="IKF46" s="133"/>
      <c r="IKG46" s="133"/>
      <c r="IKH46" s="133"/>
      <c r="IKI46" s="133"/>
      <c r="IKJ46" s="134"/>
      <c r="IKK46" s="133"/>
      <c r="IKL46" s="133"/>
      <c r="IKM46" s="151"/>
      <c r="IKN46" s="151"/>
      <c r="IKO46" s="133" t="s">
        <v>16975</v>
      </c>
      <c r="IKP46" s="292" t="s">
        <v>16274</v>
      </c>
      <c r="IKQ46" s="292"/>
      <c r="IKR46" s="292"/>
      <c r="IKS46" s="292"/>
      <c r="IKT46" s="292"/>
      <c r="IKU46" s="292"/>
      <c r="IKV46" s="133"/>
      <c r="IKW46" s="133"/>
      <c r="IKX46" s="133"/>
      <c r="IKY46" s="133"/>
      <c r="IKZ46" s="134"/>
      <c r="ILA46" s="133"/>
      <c r="ILB46" s="133"/>
      <c r="ILC46" s="151"/>
      <c r="ILD46" s="151"/>
      <c r="ILE46" s="133" t="s">
        <v>16975</v>
      </c>
      <c r="ILF46" s="292" t="s">
        <v>16274</v>
      </c>
      <c r="ILG46" s="292"/>
      <c r="ILH46" s="292"/>
      <c r="ILI46" s="292"/>
      <c r="ILJ46" s="292"/>
      <c r="ILK46" s="292"/>
      <c r="ILL46" s="133"/>
      <c r="ILM46" s="133"/>
      <c r="ILN46" s="133"/>
      <c r="ILO46" s="133"/>
      <c r="ILP46" s="134"/>
      <c r="ILQ46" s="133"/>
      <c r="ILR46" s="133"/>
      <c r="ILS46" s="151"/>
      <c r="ILT46" s="151"/>
      <c r="ILU46" s="133" t="s">
        <v>16975</v>
      </c>
      <c r="ILV46" s="292" t="s">
        <v>16274</v>
      </c>
      <c r="ILW46" s="292"/>
      <c r="ILX46" s="292"/>
      <c r="ILY46" s="292"/>
      <c r="ILZ46" s="292"/>
      <c r="IMA46" s="292"/>
      <c r="IMB46" s="133"/>
      <c r="IMC46" s="133"/>
      <c r="IMD46" s="133"/>
      <c r="IME46" s="133"/>
      <c r="IMF46" s="134"/>
      <c r="IMG46" s="133"/>
      <c r="IMH46" s="133"/>
      <c r="IMI46" s="151"/>
      <c r="IMJ46" s="151"/>
      <c r="IMK46" s="133" t="s">
        <v>16975</v>
      </c>
      <c r="IML46" s="292" t="s">
        <v>16274</v>
      </c>
      <c r="IMM46" s="292"/>
      <c r="IMN46" s="292"/>
      <c r="IMO46" s="292"/>
      <c r="IMP46" s="292"/>
      <c r="IMQ46" s="292"/>
      <c r="IMR46" s="133"/>
      <c r="IMS46" s="133"/>
      <c r="IMT46" s="133"/>
      <c r="IMU46" s="133"/>
      <c r="IMV46" s="134"/>
      <c r="IMW46" s="133"/>
      <c r="IMX46" s="133"/>
      <c r="IMY46" s="151"/>
      <c r="IMZ46" s="151"/>
      <c r="INA46" s="133" t="s">
        <v>16975</v>
      </c>
      <c r="INB46" s="292" t="s">
        <v>16274</v>
      </c>
      <c r="INC46" s="292"/>
      <c r="IND46" s="292"/>
      <c r="INE46" s="292"/>
      <c r="INF46" s="292"/>
      <c r="ING46" s="292"/>
      <c r="INH46" s="133"/>
      <c r="INI46" s="133"/>
      <c r="INJ46" s="133"/>
      <c r="INK46" s="133"/>
      <c r="INL46" s="134"/>
      <c r="INM46" s="133"/>
      <c r="INN46" s="133"/>
      <c r="INO46" s="151"/>
      <c r="INP46" s="151"/>
      <c r="INQ46" s="133" t="s">
        <v>16975</v>
      </c>
      <c r="INR46" s="292" t="s">
        <v>16274</v>
      </c>
      <c r="INS46" s="292"/>
      <c r="INT46" s="292"/>
      <c r="INU46" s="292"/>
      <c r="INV46" s="292"/>
      <c r="INW46" s="292"/>
      <c r="INX46" s="133"/>
      <c r="INY46" s="133"/>
      <c r="INZ46" s="133"/>
      <c r="IOA46" s="133"/>
      <c r="IOB46" s="134"/>
      <c r="IOC46" s="133"/>
      <c r="IOD46" s="133"/>
      <c r="IOE46" s="151"/>
      <c r="IOF46" s="151"/>
      <c r="IOG46" s="133" t="s">
        <v>16975</v>
      </c>
      <c r="IOH46" s="292" t="s">
        <v>16274</v>
      </c>
      <c r="IOI46" s="292"/>
      <c r="IOJ46" s="292"/>
      <c r="IOK46" s="292"/>
      <c r="IOL46" s="292"/>
      <c r="IOM46" s="292"/>
      <c r="ION46" s="133"/>
      <c r="IOO46" s="133"/>
      <c r="IOP46" s="133"/>
      <c r="IOQ46" s="133"/>
      <c r="IOR46" s="134"/>
      <c r="IOS46" s="133"/>
      <c r="IOT46" s="133"/>
      <c r="IOU46" s="151"/>
      <c r="IOV46" s="151"/>
      <c r="IOW46" s="133" t="s">
        <v>16975</v>
      </c>
      <c r="IOX46" s="292" t="s">
        <v>16274</v>
      </c>
      <c r="IOY46" s="292"/>
      <c r="IOZ46" s="292"/>
      <c r="IPA46" s="292"/>
      <c r="IPB46" s="292"/>
      <c r="IPC46" s="292"/>
      <c r="IPD46" s="133"/>
      <c r="IPE46" s="133"/>
      <c r="IPF46" s="133"/>
      <c r="IPG46" s="133"/>
      <c r="IPH46" s="134"/>
      <c r="IPI46" s="133"/>
      <c r="IPJ46" s="133"/>
      <c r="IPK46" s="151"/>
      <c r="IPL46" s="151"/>
      <c r="IPM46" s="133" t="s">
        <v>16975</v>
      </c>
      <c r="IPN46" s="292" t="s">
        <v>16274</v>
      </c>
      <c r="IPO46" s="292"/>
      <c r="IPP46" s="292"/>
      <c r="IPQ46" s="292"/>
      <c r="IPR46" s="292"/>
      <c r="IPS46" s="292"/>
      <c r="IPT46" s="133"/>
      <c r="IPU46" s="133"/>
      <c r="IPV46" s="133"/>
      <c r="IPW46" s="133"/>
      <c r="IPX46" s="134"/>
      <c r="IPY46" s="133"/>
      <c r="IPZ46" s="133"/>
      <c r="IQA46" s="151"/>
      <c r="IQB46" s="151"/>
      <c r="IQC46" s="133" t="s">
        <v>16975</v>
      </c>
      <c r="IQD46" s="292" t="s">
        <v>16274</v>
      </c>
      <c r="IQE46" s="292"/>
      <c r="IQF46" s="292"/>
      <c r="IQG46" s="292"/>
      <c r="IQH46" s="292"/>
      <c r="IQI46" s="292"/>
      <c r="IQJ46" s="133"/>
      <c r="IQK46" s="133"/>
      <c r="IQL46" s="133"/>
      <c r="IQM46" s="133"/>
      <c r="IQN46" s="134"/>
      <c r="IQO46" s="133"/>
      <c r="IQP46" s="133"/>
      <c r="IQQ46" s="151"/>
      <c r="IQR46" s="151"/>
      <c r="IQS46" s="133" t="s">
        <v>16975</v>
      </c>
      <c r="IQT46" s="292" t="s">
        <v>16274</v>
      </c>
      <c r="IQU46" s="292"/>
      <c r="IQV46" s="292"/>
      <c r="IQW46" s="292"/>
      <c r="IQX46" s="292"/>
      <c r="IQY46" s="292"/>
      <c r="IQZ46" s="133"/>
      <c r="IRA46" s="133"/>
      <c r="IRB46" s="133"/>
      <c r="IRC46" s="133"/>
      <c r="IRD46" s="134"/>
      <c r="IRE46" s="133"/>
      <c r="IRF46" s="133"/>
      <c r="IRG46" s="151"/>
      <c r="IRH46" s="151"/>
      <c r="IRI46" s="133" t="s">
        <v>16975</v>
      </c>
      <c r="IRJ46" s="292" t="s">
        <v>16274</v>
      </c>
      <c r="IRK46" s="292"/>
      <c r="IRL46" s="292"/>
      <c r="IRM46" s="292"/>
      <c r="IRN46" s="292"/>
      <c r="IRO46" s="292"/>
      <c r="IRP46" s="133"/>
      <c r="IRQ46" s="133"/>
      <c r="IRR46" s="133"/>
      <c r="IRS46" s="133"/>
      <c r="IRT46" s="134"/>
      <c r="IRU46" s="133"/>
      <c r="IRV46" s="133"/>
      <c r="IRW46" s="151"/>
      <c r="IRX46" s="151"/>
      <c r="IRY46" s="133" t="s">
        <v>16975</v>
      </c>
      <c r="IRZ46" s="292" t="s">
        <v>16274</v>
      </c>
      <c r="ISA46" s="292"/>
      <c r="ISB46" s="292"/>
      <c r="ISC46" s="292"/>
      <c r="ISD46" s="292"/>
      <c r="ISE46" s="292"/>
      <c r="ISF46" s="133"/>
      <c r="ISG46" s="133"/>
      <c r="ISH46" s="133"/>
      <c r="ISI46" s="133"/>
      <c r="ISJ46" s="134"/>
      <c r="ISK46" s="133"/>
      <c r="ISL46" s="133"/>
      <c r="ISM46" s="151"/>
      <c r="ISN46" s="151"/>
      <c r="ISO46" s="133" t="s">
        <v>16975</v>
      </c>
      <c r="ISP46" s="292" t="s">
        <v>16274</v>
      </c>
      <c r="ISQ46" s="292"/>
      <c r="ISR46" s="292"/>
      <c r="ISS46" s="292"/>
      <c r="IST46" s="292"/>
      <c r="ISU46" s="292"/>
      <c r="ISV46" s="133"/>
      <c r="ISW46" s="133"/>
      <c r="ISX46" s="133"/>
      <c r="ISY46" s="133"/>
      <c r="ISZ46" s="134"/>
      <c r="ITA46" s="133"/>
      <c r="ITB46" s="133"/>
      <c r="ITC46" s="151"/>
      <c r="ITD46" s="151"/>
      <c r="ITE46" s="133" t="s">
        <v>16975</v>
      </c>
      <c r="ITF46" s="292" t="s">
        <v>16274</v>
      </c>
      <c r="ITG46" s="292"/>
      <c r="ITH46" s="292"/>
      <c r="ITI46" s="292"/>
      <c r="ITJ46" s="292"/>
      <c r="ITK46" s="292"/>
      <c r="ITL46" s="133"/>
      <c r="ITM46" s="133"/>
      <c r="ITN46" s="133"/>
      <c r="ITO46" s="133"/>
      <c r="ITP46" s="134"/>
      <c r="ITQ46" s="133"/>
      <c r="ITR46" s="133"/>
      <c r="ITS46" s="151"/>
      <c r="ITT46" s="151"/>
      <c r="ITU46" s="133" t="s">
        <v>16975</v>
      </c>
      <c r="ITV46" s="292" t="s">
        <v>16274</v>
      </c>
      <c r="ITW46" s="292"/>
      <c r="ITX46" s="292"/>
      <c r="ITY46" s="292"/>
      <c r="ITZ46" s="292"/>
      <c r="IUA46" s="292"/>
      <c r="IUB46" s="133"/>
      <c r="IUC46" s="133"/>
      <c r="IUD46" s="133"/>
      <c r="IUE46" s="133"/>
      <c r="IUF46" s="134"/>
      <c r="IUG46" s="133"/>
      <c r="IUH46" s="133"/>
      <c r="IUI46" s="151"/>
      <c r="IUJ46" s="151"/>
      <c r="IUK46" s="133" t="s">
        <v>16975</v>
      </c>
      <c r="IUL46" s="292" t="s">
        <v>16274</v>
      </c>
      <c r="IUM46" s="292"/>
      <c r="IUN46" s="292"/>
      <c r="IUO46" s="292"/>
      <c r="IUP46" s="292"/>
      <c r="IUQ46" s="292"/>
      <c r="IUR46" s="133"/>
      <c r="IUS46" s="133"/>
      <c r="IUT46" s="133"/>
      <c r="IUU46" s="133"/>
      <c r="IUV46" s="134"/>
      <c r="IUW46" s="133"/>
      <c r="IUX46" s="133"/>
      <c r="IUY46" s="151"/>
      <c r="IUZ46" s="151"/>
      <c r="IVA46" s="133" t="s">
        <v>16975</v>
      </c>
      <c r="IVB46" s="292" t="s">
        <v>16274</v>
      </c>
      <c r="IVC46" s="292"/>
      <c r="IVD46" s="292"/>
      <c r="IVE46" s="292"/>
      <c r="IVF46" s="292"/>
      <c r="IVG46" s="292"/>
      <c r="IVH46" s="133"/>
      <c r="IVI46" s="133"/>
      <c r="IVJ46" s="133"/>
      <c r="IVK46" s="133"/>
      <c r="IVL46" s="134"/>
      <c r="IVM46" s="133"/>
      <c r="IVN46" s="133"/>
      <c r="IVO46" s="151"/>
      <c r="IVP46" s="151"/>
      <c r="IVQ46" s="133" t="s">
        <v>16975</v>
      </c>
      <c r="IVR46" s="292" t="s">
        <v>16274</v>
      </c>
      <c r="IVS46" s="292"/>
      <c r="IVT46" s="292"/>
      <c r="IVU46" s="292"/>
      <c r="IVV46" s="292"/>
      <c r="IVW46" s="292"/>
      <c r="IVX46" s="133"/>
      <c r="IVY46" s="133"/>
      <c r="IVZ46" s="133"/>
      <c r="IWA46" s="133"/>
      <c r="IWB46" s="134"/>
      <c r="IWC46" s="133"/>
      <c r="IWD46" s="133"/>
      <c r="IWE46" s="151"/>
      <c r="IWF46" s="151"/>
      <c r="IWG46" s="133" t="s">
        <v>16975</v>
      </c>
      <c r="IWH46" s="292" t="s">
        <v>16274</v>
      </c>
      <c r="IWI46" s="292"/>
      <c r="IWJ46" s="292"/>
      <c r="IWK46" s="292"/>
      <c r="IWL46" s="292"/>
      <c r="IWM46" s="292"/>
      <c r="IWN46" s="133"/>
      <c r="IWO46" s="133"/>
      <c r="IWP46" s="133"/>
      <c r="IWQ46" s="133"/>
      <c r="IWR46" s="134"/>
      <c r="IWS46" s="133"/>
      <c r="IWT46" s="133"/>
      <c r="IWU46" s="151"/>
      <c r="IWV46" s="151"/>
      <c r="IWW46" s="133" t="s">
        <v>16975</v>
      </c>
      <c r="IWX46" s="292" t="s">
        <v>16274</v>
      </c>
      <c r="IWY46" s="292"/>
      <c r="IWZ46" s="292"/>
      <c r="IXA46" s="292"/>
      <c r="IXB46" s="292"/>
      <c r="IXC46" s="292"/>
      <c r="IXD46" s="133"/>
      <c r="IXE46" s="133"/>
      <c r="IXF46" s="133"/>
      <c r="IXG46" s="133"/>
      <c r="IXH46" s="134"/>
      <c r="IXI46" s="133"/>
      <c r="IXJ46" s="133"/>
      <c r="IXK46" s="151"/>
      <c r="IXL46" s="151"/>
      <c r="IXM46" s="133" t="s">
        <v>16975</v>
      </c>
      <c r="IXN46" s="292" t="s">
        <v>16274</v>
      </c>
      <c r="IXO46" s="292"/>
      <c r="IXP46" s="292"/>
      <c r="IXQ46" s="292"/>
      <c r="IXR46" s="292"/>
      <c r="IXS46" s="292"/>
      <c r="IXT46" s="133"/>
      <c r="IXU46" s="133"/>
      <c r="IXV46" s="133"/>
      <c r="IXW46" s="133"/>
      <c r="IXX46" s="134"/>
      <c r="IXY46" s="133"/>
      <c r="IXZ46" s="133"/>
      <c r="IYA46" s="151"/>
      <c r="IYB46" s="151"/>
      <c r="IYC46" s="133" t="s">
        <v>16975</v>
      </c>
      <c r="IYD46" s="292" t="s">
        <v>16274</v>
      </c>
      <c r="IYE46" s="292"/>
      <c r="IYF46" s="292"/>
      <c r="IYG46" s="292"/>
      <c r="IYH46" s="292"/>
      <c r="IYI46" s="292"/>
      <c r="IYJ46" s="133"/>
      <c r="IYK46" s="133"/>
      <c r="IYL46" s="133"/>
      <c r="IYM46" s="133"/>
      <c r="IYN46" s="134"/>
      <c r="IYO46" s="133"/>
      <c r="IYP46" s="133"/>
      <c r="IYQ46" s="151"/>
      <c r="IYR46" s="151"/>
      <c r="IYS46" s="133" t="s">
        <v>16975</v>
      </c>
      <c r="IYT46" s="292" t="s">
        <v>16274</v>
      </c>
      <c r="IYU46" s="292"/>
      <c r="IYV46" s="292"/>
      <c r="IYW46" s="292"/>
      <c r="IYX46" s="292"/>
      <c r="IYY46" s="292"/>
      <c r="IYZ46" s="133"/>
      <c r="IZA46" s="133"/>
      <c r="IZB46" s="133"/>
      <c r="IZC46" s="133"/>
      <c r="IZD46" s="134"/>
      <c r="IZE46" s="133"/>
      <c r="IZF46" s="133"/>
      <c r="IZG46" s="151"/>
      <c r="IZH46" s="151"/>
      <c r="IZI46" s="133" t="s">
        <v>16975</v>
      </c>
      <c r="IZJ46" s="292" t="s">
        <v>16274</v>
      </c>
      <c r="IZK46" s="292"/>
      <c r="IZL46" s="292"/>
      <c r="IZM46" s="292"/>
      <c r="IZN46" s="292"/>
      <c r="IZO46" s="292"/>
      <c r="IZP46" s="133"/>
      <c r="IZQ46" s="133"/>
      <c r="IZR46" s="133"/>
      <c r="IZS46" s="133"/>
      <c r="IZT46" s="134"/>
      <c r="IZU46" s="133"/>
      <c r="IZV46" s="133"/>
      <c r="IZW46" s="151"/>
      <c r="IZX46" s="151"/>
      <c r="IZY46" s="133" t="s">
        <v>16975</v>
      </c>
      <c r="IZZ46" s="292" t="s">
        <v>16274</v>
      </c>
      <c r="JAA46" s="292"/>
      <c r="JAB46" s="292"/>
      <c r="JAC46" s="292"/>
      <c r="JAD46" s="292"/>
      <c r="JAE46" s="292"/>
      <c r="JAF46" s="133"/>
      <c r="JAG46" s="133"/>
      <c r="JAH46" s="133"/>
      <c r="JAI46" s="133"/>
      <c r="JAJ46" s="134"/>
      <c r="JAK46" s="133"/>
      <c r="JAL46" s="133"/>
      <c r="JAM46" s="151"/>
      <c r="JAN46" s="151"/>
      <c r="JAO46" s="133" t="s">
        <v>16975</v>
      </c>
      <c r="JAP46" s="292" t="s">
        <v>16274</v>
      </c>
      <c r="JAQ46" s="292"/>
      <c r="JAR46" s="292"/>
      <c r="JAS46" s="292"/>
      <c r="JAT46" s="292"/>
      <c r="JAU46" s="292"/>
      <c r="JAV46" s="133"/>
      <c r="JAW46" s="133"/>
      <c r="JAX46" s="133"/>
      <c r="JAY46" s="133"/>
      <c r="JAZ46" s="134"/>
      <c r="JBA46" s="133"/>
      <c r="JBB46" s="133"/>
      <c r="JBC46" s="151"/>
      <c r="JBD46" s="151"/>
      <c r="JBE46" s="133" t="s">
        <v>16975</v>
      </c>
      <c r="JBF46" s="292" t="s">
        <v>16274</v>
      </c>
      <c r="JBG46" s="292"/>
      <c r="JBH46" s="292"/>
      <c r="JBI46" s="292"/>
      <c r="JBJ46" s="292"/>
      <c r="JBK46" s="292"/>
      <c r="JBL46" s="133"/>
      <c r="JBM46" s="133"/>
      <c r="JBN46" s="133"/>
      <c r="JBO46" s="133"/>
      <c r="JBP46" s="134"/>
      <c r="JBQ46" s="133"/>
      <c r="JBR46" s="133"/>
      <c r="JBS46" s="151"/>
      <c r="JBT46" s="151"/>
      <c r="JBU46" s="133" t="s">
        <v>16975</v>
      </c>
      <c r="JBV46" s="292" t="s">
        <v>16274</v>
      </c>
      <c r="JBW46" s="292"/>
      <c r="JBX46" s="292"/>
      <c r="JBY46" s="292"/>
      <c r="JBZ46" s="292"/>
      <c r="JCA46" s="292"/>
      <c r="JCB46" s="133"/>
      <c r="JCC46" s="133"/>
      <c r="JCD46" s="133"/>
      <c r="JCE46" s="133"/>
      <c r="JCF46" s="134"/>
      <c r="JCG46" s="133"/>
      <c r="JCH46" s="133"/>
      <c r="JCI46" s="151"/>
      <c r="JCJ46" s="151"/>
      <c r="JCK46" s="133" t="s">
        <v>16975</v>
      </c>
      <c r="JCL46" s="292" t="s">
        <v>16274</v>
      </c>
      <c r="JCM46" s="292"/>
      <c r="JCN46" s="292"/>
      <c r="JCO46" s="292"/>
      <c r="JCP46" s="292"/>
      <c r="JCQ46" s="292"/>
      <c r="JCR46" s="133"/>
      <c r="JCS46" s="133"/>
      <c r="JCT46" s="133"/>
      <c r="JCU46" s="133"/>
      <c r="JCV46" s="134"/>
      <c r="JCW46" s="133"/>
      <c r="JCX46" s="133"/>
      <c r="JCY46" s="151"/>
      <c r="JCZ46" s="151"/>
      <c r="JDA46" s="133" t="s">
        <v>16975</v>
      </c>
      <c r="JDB46" s="292" t="s">
        <v>16274</v>
      </c>
      <c r="JDC46" s="292"/>
      <c r="JDD46" s="292"/>
      <c r="JDE46" s="292"/>
      <c r="JDF46" s="292"/>
      <c r="JDG46" s="292"/>
      <c r="JDH46" s="133"/>
      <c r="JDI46" s="133"/>
      <c r="JDJ46" s="133"/>
      <c r="JDK46" s="133"/>
      <c r="JDL46" s="134"/>
      <c r="JDM46" s="133"/>
      <c r="JDN46" s="133"/>
      <c r="JDO46" s="151"/>
      <c r="JDP46" s="151"/>
      <c r="JDQ46" s="133" t="s">
        <v>16975</v>
      </c>
      <c r="JDR46" s="292" t="s">
        <v>16274</v>
      </c>
      <c r="JDS46" s="292"/>
      <c r="JDT46" s="292"/>
      <c r="JDU46" s="292"/>
      <c r="JDV46" s="292"/>
      <c r="JDW46" s="292"/>
      <c r="JDX46" s="133"/>
      <c r="JDY46" s="133"/>
      <c r="JDZ46" s="133"/>
      <c r="JEA46" s="133"/>
      <c r="JEB46" s="134"/>
      <c r="JEC46" s="133"/>
      <c r="JED46" s="133"/>
      <c r="JEE46" s="151"/>
      <c r="JEF46" s="151"/>
      <c r="JEG46" s="133" t="s">
        <v>16975</v>
      </c>
      <c r="JEH46" s="292" t="s">
        <v>16274</v>
      </c>
      <c r="JEI46" s="292"/>
      <c r="JEJ46" s="292"/>
      <c r="JEK46" s="292"/>
      <c r="JEL46" s="292"/>
      <c r="JEM46" s="292"/>
      <c r="JEN46" s="133"/>
      <c r="JEO46" s="133"/>
      <c r="JEP46" s="133"/>
      <c r="JEQ46" s="133"/>
      <c r="JER46" s="134"/>
      <c r="JES46" s="133"/>
      <c r="JET46" s="133"/>
      <c r="JEU46" s="151"/>
      <c r="JEV46" s="151"/>
      <c r="JEW46" s="133" t="s">
        <v>16975</v>
      </c>
      <c r="JEX46" s="292" t="s">
        <v>16274</v>
      </c>
      <c r="JEY46" s="292"/>
      <c r="JEZ46" s="292"/>
      <c r="JFA46" s="292"/>
      <c r="JFB46" s="292"/>
      <c r="JFC46" s="292"/>
      <c r="JFD46" s="133"/>
      <c r="JFE46" s="133"/>
      <c r="JFF46" s="133"/>
      <c r="JFG46" s="133"/>
      <c r="JFH46" s="134"/>
      <c r="JFI46" s="133"/>
      <c r="JFJ46" s="133"/>
      <c r="JFK46" s="151"/>
      <c r="JFL46" s="151"/>
      <c r="JFM46" s="133" t="s">
        <v>16975</v>
      </c>
      <c r="JFN46" s="292" t="s">
        <v>16274</v>
      </c>
      <c r="JFO46" s="292"/>
      <c r="JFP46" s="292"/>
      <c r="JFQ46" s="292"/>
      <c r="JFR46" s="292"/>
      <c r="JFS46" s="292"/>
      <c r="JFT46" s="133"/>
      <c r="JFU46" s="133"/>
      <c r="JFV46" s="133"/>
      <c r="JFW46" s="133"/>
      <c r="JFX46" s="134"/>
      <c r="JFY46" s="133"/>
      <c r="JFZ46" s="133"/>
      <c r="JGA46" s="151"/>
      <c r="JGB46" s="151"/>
      <c r="JGC46" s="133" t="s">
        <v>16975</v>
      </c>
      <c r="JGD46" s="292" t="s">
        <v>16274</v>
      </c>
      <c r="JGE46" s="292"/>
      <c r="JGF46" s="292"/>
      <c r="JGG46" s="292"/>
      <c r="JGH46" s="292"/>
      <c r="JGI46" s="292"/>
      <c r="JGJ46" s="133"/>
      <c r="JGK46" s="133"/>
      <c r="JGL46" s="133"/>
      <c r="JGM46" s="133"/>
      <c r="JGN46" s="134"/>
      <c r="JGO46" s="133"/>
      <c r="JGP46" s="133"/>
      <c r="JGQ46" s="151"/>
      <c r="JGR46" s="151"/>
      <c r="JGS46" s="133" t="s">
        <v>16975</v>
      </c>
      <c r="JGT46" s="292" t="s">
        <v>16274</v>
      </c>
      <c r="JGU46" s="292"/>
      <c r="JGV46" s="292"/>
      <c r="JGW46" s="292"/>
      <c r="JGX46" s="292"/>
      <c r="JGY46" s="292"/>
      <c r="JGZ46" s="133"/>
      <c r="JHA46" s="133"/>
      <c r="JHB46" s="133"/>
      <c r="JHC46" s="133"/>
      <c r="JHD46" s="134"/>
      <c r="JHE46" s="133"/>
      <c r="JHF46" s="133"/>
      <c r="JHG46" s="151"/>
      <c r="JHH46" s="151"/>
      <c r="JHI46" s="133" t="s">
        <v>16975</v>
      </c>
      <c r="JHJ46" s="292" t="s">
        <v>16274</v>
      </c>
      <c r="JHK46" s="292"/>
      <c r="JHL46" s="292"/>
      <c r="JHM46" s="292"/>
      <c r="JHN46" s="292"/>
      <c r="JHO46" s="292"/>
      <c r="JHP46" s="133"/>
      <c r="JHQ46" s="133"/>
      <c r="JHR46" s="133"/>
      <c r="JHS46" s="133"/>
      <c r="JHT46" s="134"/>
      <c r="JHU46" s="133"/>
      <c r="JHV46" s="133"/>
      <c r="JHW46" s="151"/>
      <c r="JHX46" s="151"/>
      <c r="JHY46" s="133" t="s">
        <v>16975</v>
      </c>
      <c r="JHZ46" s="292" t="s">
        <v>16274</v>
      </c>
      <c r="JIA46" s="292"/>
      <c r="JIB46" s="292"/>
      <c r="JIC46" s="292"/>
      <c r="JID46" s="292"/>
      <c r="JIE46" s="292"/>
      <c r="JIF46" s="133"/>
      <c r="JIG46" s="133"/>
      <c r="JIH46" s="133"/>
      <c r="JII46" s="133"/>
      <c r="JIJ46" s="134"/>
      <c r="JIK46" s="133"/>
      <c r="JIL46" s="133"/>
      <c r="JIM46" s="151"/>
      <c r="JIN46" s="151"/>
      <c r="JIO46" s="133" t="s">
        <v>16975</v>
      </c>
      <c r="JIP46" s="292" t="s">
        <v>16274</v>
      </c>
      <c r="JIQ46" s="292"/>
      <c r="JIR46" s="292"/>
      <c r="JIS46" s="292"/>
      <c r="JIT46" s="292"/>
      <c r="JIU46" s="292"/>
      <c r="JIV46" s="133"/>
      <c r="JIW46" s="133"/>
      <c r="JIX46" s="133"/>
      <c r="JIY46" s="133"/>
      <c r="JIZ46" s="134"/>
      <c r="JJA46" s="133"/>
      <c r="JJB46" s="133"/>
      <c r="JJC46" s="151"/>
      <c r="JJD46" s="151"/>
      <c r="JJE46" s="133" t="s">
        <v>16975</v>
      </c>
      <c r="JJF46" s="292" t="s">
        <v>16274</v>
      </c>
      <c r="JJG46" s="292"/>
      <c r="JJH46" s="292"/>
      <c r="JJI46" s="292"/>
      <c r="JJJ46" s="292"/>
      <c r="JJK46" s="292"/>
      <c r="JJL46" s="133"/>
      <c r="JJM46" s="133"/>
      <c r="JJN46" s="133"/>
      <c r="JJO46" s="133"/>
      <c r="JJP46" s="134"/>
      <c r="JJQ46" s="133"/>
      <c r="JJR46" s="133"/>
      <c r="JJS46" s="151"/>
      <c r="JJT46" s="151"/>
      <c r="JJU46" s="133" t="s">
        <v>16975</v>
      </c>
      <c r="JJV46" s="292" t="s">
        <v>16274</v>
      </c>
      <c r="JJW46" s="292"/>
      <c r="JJX46" s="292"/>
      <c r="JJY46" s="292"/>
      <c r="JJZ46" s="292"/>
      <c r="JKA46" s="292"/>
      <c r="JKB46" s="133"/>
      <c r="JKC46" s="133"/>
      <c r="JKD46" s="133"/>
      <c r="JKE46" s="133"/>
      <c r="JKF46" s="134"/>
      <c r="JKG46" s="133"/>
      <c r="JKH46" s="133"/>
      <c r="JKI46" s="151"/>
      <c r="JKJ46" s="151"/>
      <c r="JKK46" s="133" t="s">
        <v>16975</v>
      </c>
      <c r="JKL46" s="292" t="s">
        <v>16274</v>
      </c>
      <c r="JKM46" s="292"/>
      <c r="JKN46" s="292"/>
      <c r="JKO46" s="292"/>
      <c r="JKP46" s="292"/>
      <c r="JKQ46" s="292"/>
      <c r="JKR46" s="133"/>
      <c r="JKS46" s="133"/>
      <c r="JKT46" s="133"/>
      <c r="JKU46" s="133"/>
      <c r="JKV46" s="134"/>
      <c r="JKW46" s="133"/>
      <c r="JKX46" s="133"/>
      <c r="JKY46" s="151"/>
      <c r="JKZ46" s="151"/>
      <c r="JLA46" s="133" t="s">
        <v>16975</v>
      </c>
      <c r="JLB46" s="292" t="s">
        <v>16274</v>
      </c>
      <c r="JLC46" s="292"/>
      <c r="JLD46" s="292"/>
      <c r="JLE46" s="292"/>
      <c r="JLF46" s="292"/>
      <c r="JLG46" s="292"/>
      <c r="JLH46" s="133"/>
      <c r="JLI46" s="133"/>
      <c r="JLJ46" s="133"/>
      <c r="JLK46" s="133"/>
      <c r="JLL46" s="134"/>
      <c r="JLM46" s="133"/>
      <c r="JLN46" s="133"/>
      <c r="JLO46" s="151"/>
      <c r="JLP46" s="151"/>
      <c r="JLQ46" s="133" t="s">
        <v>16975</v>
      </c>
      <c r="JLR46" s="292" t="s">
        <v>16274</v>
      </c>
      <c r="JLS46" s="292"/>
      <c r="JLT46" s="292"/>
      <c r="JLU46" s="292"/>
      <c r="JLV46" s="292"/>
      <c r="JLW46" s="292"/>
      <c r="JLX46" s="133"/>
      <c r="JLY46" s="133"/>
      <c r="JLZ46" s="133"/>
      <c r="JMA46" s="133"/>
      <c r="JMB46" s="134"/>
      <c r="JMC46" s="133"/>
      <c r="JMD46" s="133"/>
      <c r="JME46" s="151"/>
      <c r="JMF46" s="151"/>
      <c r="JMG46" s="133" t="s">
        <v>16975</v>
      </c>
      <c r="JMH46" s="292" t="s">
        <v>16274</v>
      </c>
      <c r="JMI46" s="292"/>
      <c r="JMJ46" s="292"/>
      <c r="JMK46" s="292"/>
      <c r="JML46" s="292"/>
      <c r="JMM46" s="292"/>
      <c r="JMN46" s="133"/>
      <c r="JMO46" s="133"/>
      <c r="JMP46" s="133"/>
      <c r="JMQ46" s="133"/>
      <c r="JMR46" s="134"/>
      <c r="JMS46" s="133"/>
      <c r="JMT46" s="133"/>
      <c r="JMU46" s="151"/>
      <c r="JMV46" s="151"/>
      <c r="JMW46" s="133" t="s">
        <v>16975</v>
      </c>
      <c r="JMX46" s="292" t="s">
        <v>16274</v>
      </c>
      <c r="JMY46" s="292"/>
      <c r="JMZ46" s="292"/>
      <c r="JNA46" s="292"/>
      <c r="JNB46" s="292"/>
      <c r="JNC46" s="292"/>
      <c r="JND46" s="133"/>
      <c r="JNE46" s="133"/>
      <c r="JNF46" s="133"/>
      <c r="JNG46" s="133"/>
      <c r="JNH46" s="134"/>
      <c r="JNI46" s="133"/>
      <c r="JNJ46" s="133"/>
      <c r="JNK46" s="151"/>
      <c r="JNL46" s="151"/>
      <c r="JNM46" s="133" t="s">
        <v>16975</v>
      </c>
      <c r="JNN46" s="292" t="s">
        <v>16274</v>
      </c>
      <c r="JNO46" s="292"/>
      <c r="JNP46" s="292"/>
      <c r="JNQ46" s="292"/>
      <c r="JNR46" s="292"/>
      <c r="JNS46" s="292"/>
      <c r="JNT46" s="133"/>
      <c r="JNU46" s="133"/>
      <c r="JNV46" s="133"/>
      <c r="JNW46" s="133"/>
      <c r="JNX46" s="134"/>
      <c r="JNY46" s="133"/>
      <c r="JNZ46" s="133"/>
      <c r="JOA46" s="151"/>
      <c r="JOB46" s="151"/>
      <c r="JOC46" s="133" t="s">
        <v>16975</v>
      </c>
      <c r="JOD46" s="292" t="s">
        <v>16274</v>
      </c>
      <c r="JOE46" s="292"/>
      <c r="JOF46" s="292"/>
      <c r="JOG46" s="292"/>
      <c r="JOH46" s="292"/>
      <c r="JOI46" s="292"/>
      <c r="JOJ46" s="133"/>
      <c r="JOK46" s="133"/>
      <c r="JOL46" s="133"/>
      <c r="JOM46" s="133"/>
      <c r="JON46" s="134"/>
      <c r="JOO46" s="133"/>
      <c r="JOP46" s="133"/>
      <c r="JOQ46" s="151"/>
      <c r="JOR46" s="151"/>
      <c r="JOS46" s="133" t="s">
        <v>16975</v>
      </c>
      <c r="JOT46" s="292" t="s">
        <v>16274</v>
      </c>
      <c r="JOU46" s="292"/>
      <c r="JOV46" s="292"/>
      <c r="JOW46" s="292"/>
      <c r="JOX46" s="292"/>
      <c r="JOY46" s="292"/>
      <c r="JOZ46" s="133"/>
      <c r="JPA46" s="133"/>
      <c r="JPB46" s="133"/>
      <c r="JPC46" s="133"/>
      <c r="JPD46" s="134"/>
      <c r="JPE46" s="133"/>
      <c r="JPF46" s="133"/>
      <c r="JPG46" s="151"/>
      <c r="JPH46" s="151"/>
      <c r="JPI46" s="133" t="s">
        <v>16975</v>
      </c>
      <c r="JPJ46" s="292" t="s">
        <v>16274</v>
      </c>
      <c r="JPK46" s="292"/>
      <c r="JPL46" s="292"/>
      <c r="JPM46" s="292"/>
      <c r="JPN46" s="292"/>
      <c r="JPO46" s="292"/>
      <c r="JPP46" s="133"/>
      <c r="JPQ46" s="133"/>
      <c r="JPR46" s="133"/>
      <c r="JPS46" s="133"/>
      <c r="JPT46" s="134"/>
      <c r="JPU46" s="133"/>
      <c r="JPV46" s="133"/>
      <c r="JPW46" s="151"/>
      <c r="JPX46" s="151"/>
      <c r="JPY46" s="133" t="s">
        <v>16975</v>
      </c>
      <c r="JPZ46" s="292" t="s">
        <v>16274</v>
      </c>
      <c r="JQA46" s="292"/>
      <c r="JQB46" s="292"/>
      <c r="JQC46" s="292"/>
      <c r="JQD46" s="292"/>
      <c r="JQE46" s="292"/>
      <c r="JQF46" s="133"/>
      <c r="JQG46" s="133"/>
      <c r="JQH46" s="133"/>
      <c r="JQI46" s="133"/>
      <c r="JQJ46" s="134"/>
      <c r="JQK46" s="133"/>
      <c r="JQL46" s="133"/>
      <c r="JQM46" s="151"/>
      <c r="JQN46" s="151"/>
      <c r="JQO46" s="133" t="s">
        <v>16975</v>
      </c>
      <c r="JQP46" s="292" t="s">
        <v>16274</v>
      </c>
      <c r="JQQ46" s="292"/>
      <c r="JQR46" s="292"/>
      <c r="JQS46" s="292"/>
      <c r="JQT46" s="292"/>
      <c r="JQU46" s="292"/>
      <c r="JQV46" s="133"/>
      <c r="JQW46" s="133"/>
      <c r="JQX46" s="133"/>
      <c r="JQY46" s="133"/>
      <c r="JQZ46" s="134"/>
      <c r="JRA46" s="133"/>
      <c r="JRB46" s="133"/>
      <c r="JRC46" s="151"/>
      <c r="JRD46" s="151"/>
      <c r="JRE46" s="133" t="s">
        <v>16975</v>
      </c>
      <c r="JRF46" s="292" t="s">
        <v>16274</v>
      </c>
      <c r="JRG46" s="292"/>
      <c r="JRH46" s="292"/>
      <c r="JRI46" s="292"/>
      <c r="JRJ46" s="292"/>
      <c r="JRK46" s="292"/>
      <c r="JRL46" s="133"/>
      <c r="JRM46" s="133"/>
      <c r="JRN46" s="133"/>
      <c r="JRO46" s="133"/>
      <c r="JRP46" s="134"/>
      <c r="JRQ46" s="133"/>
      <c r="JRR46" s="133"/>
      <c r="JRS46" s="151"/>
      <c r="JRT46" s="151"/>
      <c r="JRU46" s="133" t="s">
        <v>16975</v>
      </c>
      <c r="JRV46" s="292" t="s">
        <v>16274</v>
      </c>
      <c r="JRW46" s="292"/>
      <c r="JRX46" s="292"/>
      <c r="JRY46" s="292"/>
      <c r="JRZ46" s="292"/>
      <c r="JSA46" s="292"/>
      <c r="JSB46" s="133"/>
      <c r="JSC46" s="133"/>
      <c r="JSD46" s="133"/>
      <c r="JSE46" s="133"/>
      <c r="JSF46" s="134"/>
      <c r="JSG46" s="133"/>
      <c r="JSH46" s="133"/>
      <c r="JSI46" s="151"/>
      <c r="JSJ46" s="151"/>
      <c r="JSK46" s="133" t="s">
        <v>16975</v>
      </c>
      <c r="JSL46" s="292" t="s">
        <v>16274</v>
      </c>
      <c r="JSM46" s="292"/>
      <c r="JSN46" s="292"/>
      <c r="JSO46" s="292"/>
      <c r="JSP46" s="292"/>
      <c r="JSQ46" s="292"/>
      <c r="JSR46" s="133"/>
      <c r="JSS46" s="133"/>
      <c r="JST46" s="133"/>
      <c r="JSU46" s="133"/>
      <c r="JSV46" s="134"/>
      <c r="JSW46" s="133"/>
      <c r="JSX46" s="133"/>
      <c r="JSY46" s="151"/>
      <c r="JSZ46" s="151"/>
      <c r="JTA46" s="133" t="s">
        <v>16975</v>
      </c>
      <c r="JTB46" s="292" t="s">
        <v>16274</v>
      </c>
      <c r="JTC46" s="292"/>
      <c r="JTD46" s="292"/>
      <c r="JTE46" s="292"/>
      <c r="JTF46" s="292"/>
      <c r="JTG46" s="292"/>
      <c r="JTH46" s="133"/>
      <c r="JTI46" s="133"/>
      <c r="JTJ46" s="133"/>
      <c r="JTK46" s="133"/>
      <c r="JTL46" s="134"/>
      <c r="JTM46" s="133"/>
      <c r="JTN46" s="133"/>
      <c r="JTO46" s="151"/>
      <c r="JTP46" s="151"/>
      <c r="JTQ46" s="133" t="s">
        <v>16975</v>
      </c>
      <c r="JTR46" s="292" t="s">
        <v>16274</v>
      </c>
      <c r="JTS46" s="292"/>
      <c r="JTT46" s="292"/>
      <c r="JTU46" s="292"/>
      <c r="JTV46" s="292"/>
      <c r="JTW46" s="292"/>
      <c r="JTX46" s="133"/>
      <c r="JTY46" s="133"/>
      <c r="JTZ46" s="133"/>
      <c r="JUA46" s="133"/>
      <c r="JUB46" s="134"/>
      <c r="JUC46" s="133"/>
      <c r="JUD46" s="133"/>
      <c r="JUE46" s="151"/>
      <c r="JUF46" s="151"/>
      <c r="JUG46" s="133" t="s">
        <v>16975</v>
      </c>
      <c r="JUH46" s="292" t="s">
        <v>16274</v>
      </c>
      <c r="JUI46" s="292"/>
      <c r="JUJ46" s="292"/>
      <c r="JUK46" s="292"/>
      <c r="JUL46" s="292"/>
      <c r="JUM46" s="292"/>
      <c r="JUN46" s="133"/>
      <c r="JUO46" s="133"/>
      <c r="JUP46" s="133"/>
      <c r="JUQ46" s="133"/>
      <c r="JUR46" s="134"/>
      <c r="JUS46" s="133"/>
      <c r="JUT46" s="133"/>
      <c r="JUU46" s="151"/>
      <c r="JUV46" s="151"/>
      <c r="JUW46" s="133" t="s">
        <v>16975</v>
      </c>
      <c r="JUX46" s="292" t="s">
        <v>16274</v>
      </c>
      <c r="JUY46" s="292"/>
      <c r="JUZ46" s="292"/>
      <c r="JVA46" s="292"/>
      <c r="JVB46" s="292"/>
      <c r="JVC46" s="292"/>
      <c r="JVD46" s="133"/>
      <c r="JVE46" s="133"/>
      <c r="JVF46" s="133"/>
      <c r="JVG46" s="133"/>
      <c r="JVH46" s="134"/>
      <c r="JVI46" s="133"/>
      <c r="JVJ46" s="133"/>
      <c r="JVK46" s="151"/>
      <c r="JVL46" s="151"/>
      <c r="JVM46" s="133" t="s">
        <v>16975</v>
      </c>
      <c r="JVN46" s="292" t="s">
        <v>16274</v>
      </c>
      <c r="JVO46" s="292"/>
      <c r="JVP46" s="292"/>
      <c r="JVQ46" s="292"/>
      <c r="JVR46" s="292"/>
      <c r="JVS46" s="292"/>
      <c r="JVT46" s="133"/>
      <c r="JVU46" s="133"/>
      <c r="JVV46" s="133"/>
      <c r="JVW46" s="133"/>
      <c r="JVX46" s="134"/>
      <c r="JVY46" s="133"/>
      <c r="JVZ46" s="133"/>
      <c r="JWA46" s="151"/>
      <c r="JWB46" s="151"/>
      <c r="JWC46" s="133" t="s">
        <v>16975</v>
      </c>
      <c r="JWD46" s="292" t="s">
        <v>16274</v>
      </c>
      <c r="JWE46" s="292"/>
      <c r="JWF46" s="292"/>
      <c r="JWG46" s="292"/>
      <c r="JWH46" s="292"/>
      <c r="JWI46" s="292"/>
      <c r="JWJ46" s="133"/>
      <c r="JWK46" s="133"/>
      <c r="JWL46" s="133"/>
      <c r="JWM46" s="133"/>
      <c r="JWN46" s="134"/>
      <c r="JWO46" s="133"/>
      <c r="JWP46" s="133"/>
      <c r="JWQ46" s="151"/>
      <c r="JWR46" s="151"/>
      <c r="JWS46" s="133" t="s">
        <v>16975</v>
      </c>
      <c r="JWT46" s="292" t="s">
        <v>16274</v>
      </c>
      <c r="JWU46" s="292"/>
      <c r="JWV46" s="292"/>
      <c r="JWW46" s="292"/>
      <c r="JWX46" s="292"/>
      <c r="JWY46" s="292"/>
      <c r="JWZ46" s="133"/>
      <c r="JXA46" s="133"/>
      <c r="JXB46" s="133"/>
      <c r="JXC46" s="133"/>
      <c r="JXD46" s="134"/>
      <c r="JXE46" s="133"/>
      <c r="JXF46" s="133"/>
      <c r="JXG46" s="151"/>
      <c r="JXH46" s="151"/>
      <c r="JXI46" s="133" t="s">
        <v>16975</v>
      </c>
      <c r="JXJ46" s="292" t="s">
        <v>16274</v>
      </c>
      <c r="JXK46" s="292"/>
      <c r="JXL46" s="292"/>
      <c r="JXM46" s="292"/>
      <c r="JXN46" s="292"/>
      <c r="JXO46" s="292"/>
      <c r="JXP46" s="133"/>
      <c r="JXQ46" s="133"/>
      <c r="JXR46" s="133"/>
      <c r="JXS46" s="133"/>
      <c r="JXT46" s="134"/>
      <c r="JXU46" s="133"/>
      <c r="JXV46" s="133"/>
      <c r="JXW46" s="151"/>
      <c r="JXX46" s="151"/>
      <c r="JXY46" s="133" t="s">
        <v>16975</v>
      </c>
      <c r="JXZ46" s="292" t="s">
        <v>16274</v>
      </c>
      <c r="JYA46" s="292"/>
      <c r="JYB46" s="292"/>
      <c r="JYC46" s="292"/>
      <c r="JYD46" s="292"/>
      <c r="JYE46" s="292"/>
      <c r="JYF46" s="133"/>
      <c r="JYG46" s="133"/>
      <c r="JYH46" s="133"/>
      <c r="JYI46" s="133"/>
      <c r="JYJ46" s="134"/>
      <c r="JYK46" s="133"/>
      <c r="JYL46" s="133"/>
      <c r="JYM46" s="151"/>
      <c r="JYN46" s="151"/>
      <c r="JYO46" s="133" t="s">
        <v>16975</v>
      </c>
      <c r="JYP46" s="292" t="s">
        <v>16274</v>
      </c>
      <c r="JYQ46" s="292"/>
      <c r="JYR46" s="292"/>
      <c r="JYS46" s="292"/>
      <c r="JYT46" s="292"/>
      <c r="JYU46" s="292"/>
      <c r="JYV46" s="133"/>
      <c r="JYW46" s="133"/>
      <c r="JYX46" s="133"/>
      <c r="JYY46" s="133"/>
      <c r="JYZ46" s="134"/>
      <c r="JZA46" s="133"/>
      <c r="JZB46" s="133"/>
      <c r="JZC46" s="151"/>
      <c r="JZD46" s="151"/>
      <c r="JZE46" s="133" t="s">
        <v>16975</v>
      </c>
      <c r="JZF46" s="292" t="s">
        <v>16274</v>
      </c>
      <c r="JZG46" s="292"/>
      <c r="JZH46" s="292"/>
      <c r="JZI46" s="292"/>
      <c r="JZJ46" s="292"/>
      <c r="JZK46" s="292"/>
      <c r="JZL46" s="133"/>
      <c r="JZM46" s="133"/>
      <c r="JZN46" s="133"/>
      <c r="JZO46" s="133"/>
      <c r="JZP46" s="134"/>
      <c r="JZQ46" s="133"/>
      <c r="JZR46" s="133"/>
      <c r="JZS46" s="151"/>
      <c r="JZT46" s="151"/>
      <c r="JZU46" s="133" t="s">
        <v>16975</v>
      </c>
      <c r="JZV46" s="292" t="s">
        <v>16274</v>
      </c>
      <c r="JZW46" s="292"/>
      <c r="JZX46" s="292"/>
      <c r="JZY46" s="292"/>
      <c r="JZZ46" s="292"/>
      <c r="KAA46" s="292"/>
      <c r="KAB46" s="133"/>
      <c r="KAC46" s="133"/>
      <c r="KAD46" s="133"/>
      <c r="KAE46" s="133"/>
      <c r="KAF46" s="134"/>
      <c r="KAG46" s="133"/>
      <c r="KAH46" s="133"/>
      <c r="KAI46" s="151"/>
      <c r="KAJ46" s="151"/>
      <c r="KAK46" s="133" t="s">
        <v>16975</v>
      </c>
      <c r="KAL46" s="292" t="s">
        <v>16274</v>
      </c>
      <c r="KAM46" s="292"/>
      <c r="KAN46" s="292"/>
      <c r="KAO46" s="292"/>
      <c r="KAP46" s="292"/>
      <c r="KAQ46" s="292"/>
      <c r="KAR46" s="133"/>
      <c r="KAS46" s="133"/>
      <c r="KAT46" s="133"/>
      <c r="KAU46" s="133"/>
      <c r="KAV46" s="134"/>
      <c r="KAW46" s="133"/>
      <c r="KAX46" s="133"/>
      <c r="KAY46" s="151"/>
      <c r="KAZ46" s="151"/>
      <c r="KBA46" s="133" t="s">
        <v>16975</v>
      </c>
      <c r="KBB46" s="292" t="s">
        <v>16274</v>
      </c>
      <c r="KBC46" s="292"/>
      <c r="KBD46" s="292"/>
      <c r="KBE46" s="292"/>
      <c r="KBF46" s="292"/>
      <c r="KBG46" s="292"/>
      <c r="KBH46" s="133"/>
      <c r="KBI46" s="133"/>
      <c r="KBJ46" s="133"/>
      <c r="KBK46" s="133"/>
      <c r="KBL46" s="134"/>
      <c r="KBM46" s="133"/>
      <c r="KBN46" s="133"/>
      <c r="KBO46" s="151"/>
      <c r="KBP46" s="151"/>
      <c r="KBQ46" s="133" t="s">
        <v>16975</v>
      </c>
      <c r="KBR46" s="292" t="s">
        <v>16274</v>
      </c>
      <c r="KBS46" s="292"/>
      <c r="KBT46" s="292"/>
      <c r="KBU46" s="292"/>
      <c r="KBV46" s="292"/>
      <c r="KBW46" s="292"/>
      <c r="KBX46" s="133"/>
      <c r="KBY46" s="133"/>
      <c r="KBZ46" s="133"/>
      <c r="KCA46" s="133"/>
      <c r="KCB46" s="134"/>
      <c r="KCC46" s="133"/>
      <c r="KCD46" s="133"/>
      <c r="KCE46" s="151"/>
      <c r="KCF46" s="151"/>
      <c r="KCG46" s="133" t="s">
        <v>16975</v>
      </c>
      <c r="KCH46" s="292" t="s">
        <v>16274</v>
      </c>
      <c r="KCI46" s="292"/>
      <c r="KCJ46" s="292"/>
      <c r="KCK46" s="292"/>
      <c r="KCL46" s="292"/>
      <c r="KCM46" s="292"/>
      <c r="KCN46" s="133"/>
      <c r="KCO46" s="133"/>
      <c r="KCP46" s="133"/>
      <c r="KCQ46" s="133"/>
      <c r="KCR46" s="134"/>
      <c r="KCS46" s="133"/>
      <c r="KCT46" s="133"/>
      <c r="KCU46" s="151"/>
      <c r="KCV46" s="151"/>
      <c r="KCW46" s="133" t="s">
        <v>16975</v>
      </c>
      <c r="KCX46" s="292" t="s">
        <v>16274</v>
      </c>
      <c r="KCY46" s="292"/>
      <c r="KCZ46" s="292"/>
      <c r="KDA46" s="292"/>
      <c r="KDB46" s="292"/>
      <c r="KDC46" s="292"/>
      <c r="KDD46" s="133"/>
      <c r="KDE46" s="133"/>
      <c r="KDF46" s="133"/>
      <c r="KDG46" s="133"/>
      <c r="KDH46" s="134"/>
      <c r="KDI46" s="133"/>
      <c r="KDJ46" s="133"/>
      <c r="KDK46" s="151"/>
      <c r="KDL46" s="151"/>
      <c r="KDM46" s="133" t="s">
        <v>16975</v>
      </c>
      <c r="KDN46" s="292" t="s">
        <v>16274</v>
      </c>
      <c r="KDO46" s="292"/>
      <c r="KDP46" s="292"/>
      <c r="KDQ46" s="292"/>
      <c r="KDR46" s="292"/>
      <c r="KDS46" s="292"/>
      <c r="KDT46" s="133"/>
      <c r="KDU46" s="133"/>
      <c r="KDV46" s="133"/>
      <c r="KDW46" s="133"/>
      <c r="KDX46" s="134"/>
      <c r="KDY46" s="133"/>
      <c r="KDZ46" s="133"/>
      <c r="KEA46" s="151"/>
      <c r="KEB46" s="151"/>
      <c r="KEC46" s="133" t="s">
        <v>16975</v>
      </c>
      <c r="KED46" s="292" t="s">
        <v>16274</v>
      </c>
      <c r="KEE46" s="292"/>
      <c r="KEF46" s="292"/>
      <c r="KEG46" s="292"/>
      <c r="KEH46" s="292"/>
      <c r="KEI46" s="292"/>
      <c r="KEJ46" s="133"/>
      <c r="KEK46" s="133"/>
      <c r="KEL46" s="133"/>
      <c r="KEM46" s="133"/>
      <c r="KEN46" s="134"/>
      <c r="KEO46" s="133"/>
      <c r="KEP46" s="133"/>
      <c r="KEQ46" s="151"/>
      <c r="KER46" s="151"/>
      <c r="KES46" s="133" t="s">
        <v>16975</v>
      </c>
      <c r="KET46" s="292" t="s">
        <v>16274</v>
      </c>
      <c r="KEU46" s="292"/>
      <c r="KEV46" s="292"/>
      <c r="KEW46" s="292"/>
      <c r="KEX46" s="292"/>
      <c r="KEY46" s="292"/>
      <c r="KEZ46" s="133"/>
      <c r="KFA46" s="133"/>
      <c r="KFB46" s="133"/>
      <c r="KFC46" s="133"/>
      <c r="KFD46" s="134"/>
      <c r="KFE46" s="133"/>
      <c r="KFF46" s="133"/>
      <c r="KFG46" s="151"/>
      <c r="KFH46" s="151"/>
      <c r="KFI46" s="133" t="s">
        <v>16975</v>
      </c>
      <c r="KFJ46" s="292" t="s">
        <v>16274</v>
      </c>
      <c r="KFK46" s="292"/>
      <c r="KFL46" s="292"/>
      <c r="KFM46" s="292"/>
      <c r="KFN46" s="292"/>
      <c r="KFO46" s="292"/>
      <c r="KFP46" s="133"/>
      <c r="KFQ46" s="133"/>
      <c r="KFR46" s="133"/>
      <c r="KFS46" s="133"/>
      <c r="KFT46" s="134"/>
      <c r="KFU46" s="133"/>
      <c r="KFV46" s="133"/>
      <c r="KFW46" s="151"/>
      <c r="KFX46" s="151"/>
      <c r="KFY46" s="133" t="s">
        <v>16975</v>
      </c>
      <c r="KFZ46" s="292" t="s">
        <v>16274</v>
      </c>
      <c r="KGA46" s="292"/>
      <c r="KGB46" s="292"/>
      <c r="KGC46" s="292"/>
      <c r="KGD46" s="292"/>
      <c r="KGE46" s="292"/>
      <c r="KGF46" s="133"/>
      <c r="KGG46" s="133"/>
      <c r="KGH46" s="133"/>
      <c r="KGI46" s="133"/>
      <c r="KGJ46" s="134"/>
      <c r="KGK46" s="133"/>
      <c r="KGL46" s="133"/>
      <c r="KGM46" s="151"/>
      <c r="KGN46" s="151"/>
      <c r="KGO46" s="133" t="s">
        <v>16975</v>
      </c>
      <c r="KGP46" s="292" t="s">
        <v>16274</v>
      </c>
      <c r="KGQ46" s="292"/>
      <c r="KGR46" s="292"/>
      <c r="KGS46" s="292"/>
      <c r="KGT46" s="292"/>
      <c r="KGU46" s="292"/>
      <c r="KGV46" s="133"/>
      <c r="KGW46" s="133"/>
      <c r="KGX46" s="133"/>
      <c r="KGY46" s="133"/>
      <c r="KGZ46" s="134"/>
      <c r="KHA46" s="133"/>
      <c r="KHB46" s="133"/>
      <c r="KHC46" s="151"/>
      <c r="KHD46" s="151"/>
      <c r="KHE46" s="133" t="s">
        <v>16975</v>
      </c>
      <c r="KHF46" s="292" t="s">
        <v>16274</v>
      </c>
      <c r="KHG46" s="292"/>
      <c r="KHH46" s="292"/>
      <c r="KHI46" s="292"/>
      <c r="KHJ46" s="292"/>
      <c r="KHK46" s="292"/>
      <c r="KHL46" s="133"/>
      <c r="KHM46" s="133"/>
      <c r="KHN46" s="133"/>
      <c r="KHO46" s="133"/>
      <c r="KHP46" s="134"/>
      <c r="KHQ46" s="133"/>
      <c r="KHR46" s="133"/>
      <c r="KHS46" s="151"/>
      <c r="KHT46" s="151"/>
      <c r="KHU46" s="133" t="s">
        <v>16975</v>
      </c>
      <c r="KHV46" s="292" t="s">
        <v>16274</v>
      </c>
      <c r="KHW46" s="292"/>
      <c r="KHX46" s="292"/>
      <c r="KHY46" s="292"/>
      <c r="KHZ46" s="292"/>
      <c r="KIA46" s="292"/>
      <c r="KIB46" s="133"/>
      <c r="KIC46" s="133"/>
      <c r="KID46" s="133"/>
      <c r="KIE46" s="133"/>
      <c r="KIF46" s="134"/>
      <c r="KIG46" s="133"/>
      <c r="KIH46" s="133"/>
      <c r="KII46" s="151"/>
      <c r="KIJ46" s="151"/>
      <c r="KIK46" s="133" t="s">
        <v>16975</v>
      </c>
      <c r="KIL46" s="292" t="s">
        <v>16274</v>
      </c>
      <c r="KIM46" s="292"/>
      <c r="KIN46" s="292"/>
      <c r="KIO46" s="292"/>
      <c r="KIP46" s="292"/>
      <c r="KIQ46" s="292"/>
      <c r="KIR46" s="133"/>
      <c r="KIS46" s="133"/>
      <c r="KIT46" s="133"/>
      <c r="KIU46" s="133"/>
      <c r="KIV46" s="134"/>
      <c r="KIW46" s="133"/>
      <c r="KIX46" s="133"/>
      <c r="KIY46" s="151"/>
      <c r="KIZ46" s="151"/>
      <c r="KJA46" s="133" t="s">
        <v>16975</v>
      </c>
      <c r="KJB46" s="292" t="s">
        <v>16274</v>
      </c>
      <c r="KJC46" s="292"/>
      <c r="KJD46" s="292"/>
      <c r="KJE46" s="292"/>
      <c r="KJF46" s="292"/>
      <c r="KJG46" s="292"/>
      <c r="KJH46" s="133"/>
      <c r="KJI46" s="133"/>
      <c r="KJJ46" s="133"/>
      <c r="KJK46" s="133"/>
      <c r="KJL46" s="134"/>
      <c r="KJM46" s="133"/>
      <c r="KJN46" s="133"/>
      <c r="KJO46" s="151"/>
      <c r="KJP46" s="151"/>
      <c r="KJQ46" s="133" t="s">
        <v>16975</v>
      </c>
      <c r="KJR46" s="292" t="s">
        <v>16274</v>
      </c>
      <c r="KJS46" s="292"/>
      <c r="KJT46" s="292"/>
      <c r="KJU46" s="292"/>
      <c r="KJV46" s="292"/>
      <c r="KJW46" s="292"/>
      <c r="KJX46" s="133"/>
      <c r="KJY46" s="133"/>
      <c r="KJZ46" s="133"/>
      <c r="KKA46" s="133"/>
      <c r="KKB46" s="134"/>
      <c r="KKC46" s="133"/>
      <c r="KKD46" s="133"/>
      <c r="KKE46" s="151"/>
      <c r="KKF46" s="151"/>
      <c r="KKG46" s="133" t="s">
        <v>16975</v>
      </c>
      <c r="KKH46" s="292" t="s">
        <v>16274</v>
      </c>
      <c r="KKI46" s="292"/>
      <c r="KKJ46" s="292"/>
      <c r="KKK46" s="292"/>
      <c r="KKL46" s="292"/>
      <c r="KKM46" s="292"/>
      <c r="KKN46" s="133"/>
      <c r="KKO46" s="133"/>
      <c r="KKP46" s="133"/>
      <c r="KKQ46" s="133"/>
      <c r="KKR46" s="134"/>
      <c r="KKS46" s="133"/>
      <c r="KKT46" s="133"/>
      <c r="KKU46" s="151"/>
      <c r="KKV46" s="151"/>
      <c r="KKW46" s="133" t="s">
        <v>16975</v>
      </c>
      <c r="KKX46" s="292" t="s">
        <v>16274</v>
      </c>
      <c r="KKY46" s="292"/>
      <c r="KKZ46" s="292"/>
      <c r="KLA46" s="292"/>
      <c r="KLB46" s="292"/>
      <c r="KLC46" s="292"/>
      <c r="KLD46" s="133"/>
      <c r="KLE46" s="133"/>
      <c r="KLF46" s="133"/>
      <c r="KLG46" s="133"/>
      <c r="KLH46" s="134"/>
      <c r="KLI46" s="133"/>
      <c r="KLJ46" s="133"/>
      <c r="KLK46" s="151"/>
      <c r="KLL46" s="151"/>
      <c r="KLM46" s="133" t="s">
        <v>16975</v>
      </c>
      <c r="KLN46" s="292" t="s">
        <v>16274</v>
      </c>
      <c r="KLO46" s="292"/>
      <c r="KLP46" s="292"/>
      <c r="KLQ46" s="292"/>
      <c r="KLR46" s="292"/>
      <c r="KLS46" s="292"/>
      <c r="KLT46" s="133"/>
      <c r="KLU46" s="133"/>
      <c r="KLV46" s="133"/>
      <c r="KLW46" s="133"/>
      <c r="KLX46" s="134"/>
      <c r="KLY46" s="133"/>
      <c r="KLZ46" s="133"/>
      <c r="KMA46" s="151"/>
      <c r="KMB46" s="151"/>
      <c r="KMC46" s="133" t="s">
        <v>16975</v>
      </c>
      <c r="KMD46" s="292" t="s">
        <v>16274</v>
      </c>
      <c r="KME46" s="292"/>
      <c r="KMF46" s="292"/>
      <c r="KMG46" s="292"/>
      <c r="KMH46" s="292"/>
      <c r="KMI46" s="292"/>
      <c r="KMJ46" s="133"/>
      <c r="KMK46" s="133"/>
      <c r="KML46" s="133"/>
      <c r="KMM46" s="133"/>
      <c r="KMN46" s="134"/>
      <c r="KMO46" s="133"/>
      <c r="KMP46" s="133"/>
      <c r="KMQ46" s="151"/>
      <c r="KMR46" s="151"/>
      <c r="KMS46" s="133" t="s">
        <v>16975</v>
      </c>
      <c r="KMT46" s="292" t="s">
        <v>16274</v>
      </c>
      <c r="KMU46" s="292"/>
      <c r="KMV46" s="292"/>
      <c r="KMW46" s="292"/>
      <c r="KMX46" s="292"/>
      <c r="KMY46" s="292"/>
      <c r="KMZ46" s="133"/>
      <c r="KNA46" s="133"/>
      <c r="KNB46" s="133"/>
      <c r="KNC46" s="133"/>
      <c r="KND46" s="134"/>
      <c r="KNE46" s="133"/>
      <c r="KNF46" s="133"/>
      <c r="KNG46" s="151"/>
      <c r="KNH46" s="151"/>
      <c r="KNI46" s="133" t="s">
        <v>16975</v>
      </c>
      <c r="KNJ46" s="292" t="s">
        <v>16274</v>
      </c>
      <c r="KNK46" s="292"/>
      <c r="KNL46" s="292"/>
      <c r="KNM46" s="292"/>
      <c r="KNN46" s="292"/>
      <c r="KNO46" s="292"/>
      <c r="KNP46" s="133"/>
      <c r="KNQ46" s="133"/>
      <c r="KNR46" s="133"/>
      <c r="KNS46" s="133"/>
      <c r="KNT46" s="134"/>
      <c r="KNU46" s="133"/>
      <c r="KNV46" s="133"/>
      <c r="KNW46" s="151"/>
      <c r="KNX46" s="151"/>
      <c r="KNY46" s="133" t="s">
        <v>16975</v>
      </c>
      <c r="KNZ46" s="292" t="s">
        <v>16274</v>
      </c>
      <c r="KOA46" s="292"/>
      <c r="KOB46" s="292"/>
      <c r="KOC46" s="292"/>
      <c r="KOD46" s="292"/>
      <c r="KOE46" s="292"/>
      <c r="KOF46" s="133"/>
      <c r="KOG46" s="133"/>
      <c r="KOH46" s="133"/>
      <c r="KOI46" s="133"/>
      <c r="KOJ46" s="134"/>
      <c r="KOK46" s="133"/>
      <c r="KOL46" s="133"/>
      <c r="KOM46" s="151"/>
      <c r="KON46" s="151"/>
      <c r="KOO46" s="133" t="s">
        <v>16975</v>
      </c>
      <c r="KOP46" s="292" t="s">
        <v>16274</v>
      </c>
      <c r="KOQ46" s="292"/>
      <c r="KOR46" s="292"/>
      <c r="KOS46" s="292"/>
      <c r="KOT46" s="292"/>
      <c r="KOU46" s="292"/>
      <c r="KOV46" s="133"/>
      <c r="KOW46" s="133"/>
      <c r="KOX46" s="133"/>
      <c r="KOY46" s="133"/>
      <c r="KOZ46" s="134"/>
      <c r="KPA46" s="133"/>
      <c r="KPB46" s="133"/>
      <c r="KPC46" s="151"/>
      <c r="KPD46" s="151"/>
      <c r="KPE46" s="133" t="s">
        <v>16975</v>
      </c>
      <c r="KPF46" s="292" t="s">
        <v>16274</v>
      </c>
      <c r="KPG46" s="292"/>
      <c r="KPH46" s="292"/>
      <c r="KPI46" s="292"/>
      <c r="KPJ46" s="292"/>
      <c r="KPK46" s="292"/>
      <c r="KPL46" s="133"/>
      <c r="KPM46" s="133"/>
      <c r="KPN46" s="133"/>
      <c r="KPO46" s="133"/>
      <c r="KPP46" s="134"/>
      <c r="KPQ46" s="133"/>
      <c r="KPR46" s="133"/>
      <c r="KPS46" s="151"/>
      <c r="KPT46" s="151"/>
      <c r="KPU46" s="133" t="s">
        <v>16975</v>
      </c>
      <c r="KPV46" s="292" t="s">
        <v>16274</v>
      </c>
      <c r="KPW46" s="292"/>
      <c r="KPX46" s="292"/>
      <c r="KPY46" s="292"/>
      <c r="KPZ46" s="292"/>
      <c r="KQA46" s="292"/>
      <c r="KQB46" s="133"/>
      <c r="KQC46" s="133"/>
      <c r="KQD46" s="133"/>
      <c r="KQE46" s="133"/>
      <c r="KQF46" s="134"/>
      <c r="KQG46" s="133"/>
      <c r="KQH46" s="133"/>
      <c r="KQI46" s="151"/>
      <c r="KQJ46" s="151"/>
      <c r="KQK46" s="133" t="s">
        <v>16975</v>
      </c>
      <c r="KQL46" s="292" t="s">
        <v>16274</v>
      </c>
      <c r="KQM46" s="292"/>
      <c r="KQN46" s="292"/>
      <c r="KQO46" s="292"/>
      <c r="KQP46" s="292"/>
      <c r="KQQ46" s="292"/>
      <c r="KQR46" s="133"/>
      <c r="KQS46" s="133"/>
      <c r="KQT46" s="133"/>
      <c r="KQU46" s="133"/>
      <c r="KQV46" s="134"/>
      <c r="KQW46" s="133"/>
      <c r="KQX46" s="133"/>
      <c r="KQY46" s="151"/>
      <c r="KQZ46" s="151"/>
      <c r="KRA46" s="133" t="s">
        <v>16975</v>
      </c>
      <c r="KRB46" s="292" t="s">
        <v>16274</v>
      </c>
      <c r="KRC46" s="292"/>
      <c r="KRD46" s="292"/>
      <c r="KRE46" s="292"/>
      <c r="KRF46" s="292"/>
      <c r="KRG46" s="292"/>
      <c r="KRH46" s="133"/>
      <c r="KRI46" s="133"/>
      <c r="KRJ46" s="133"/>
      <c r="KRK46" s="133"/>
      <c r="KRL46" s="134"/>
      <c r="KRM46" s="133"/>
      <c r="KRN46" s="133"/>
      <c r="KRO46" s="151"/>
      <c r="KRP46" s="151"/>
      <c r="KRQ46" s="133" t="s">
        <v>16975</v>
      </c>
      <c r="KRR46" s="292" t="s">
        <v>16274</v>
      </c>
      <c r="KRS46" s="292"/>
      <c r="KRT46" s="292"/>
      <c r="KRU46" s="292"/>
      <c r="KRV46" s="292"/>
      <c r="KRW46" s="292"/>
      <c r="KRX46" s="133"/>
      <c r="KRY46" s="133"/>
      <c r="KRZ46" s="133"/>
      <c r="KSA46" s="133"/>
      <c r="KSB46" s="134"/>
      <c r="KSC46" s="133"/>
      <c r="KSD46" s="133"/>
      <c r="KSE46" s="151"/>
      <c r="KSF46" s="151"/>
      <c r="KSG46" s="133" t="s">
        <v>16975</v>
      </c>
      <c r="KSH46" s="292" t="s">
        <v>16274</v>
      </c>
      <c r="KSI46" s="292"/>
      <c r="KSJ46" s="292"/>
      <c r="KSK46" s="292"/>
      <c r="KSL46" s="292"/>
      <c r="KSM46" s="292"/>
      <c r="KSN46" s="133"/>
      <c r="KSO46" s="133"/>
      <c r="KSP46" s="133"/>
      <c r="KSQ46" s="133"/>
      <c r="KSR46" s="134"/>
      <c r="KSS46" s="133"/>
      <c r="KST46" s="133"/>
      <c r="KSU46" s="151"/>
      <c r="KSV46" s="151"/>
      <c r="KSW46" s="133" t="s">
        <v>16975</v>
      </c>
      <c r="KSX46" s="292" t="s">
        <v>16274</v>
      </c>
      <c r="KSY46" s="292"/>
      <c r="KSZ46" s="292"/>
      <c r="KTA46" s="292"/>
      <c r="KTB46" s="292"/>
      <c r="KTC46" s="292"/>
      <c r="KTD46" s="133"/>
      <c r="KTE46" s="133"/>
      <c r="KTF46" s="133"/>
      <c r="KTG46" s="133"/>
      <c r="KTH46" s="134"/>
      <c r="KTI46" s="133"/>
      <c r="KTJ46" s="133"/>
      <c r="KTK46" s="151"/>
      <c r="KTL46" s="151"/>
      <c r="KTM46" s="133" t="s">
        <v>16975</v>
      </c>
      <c r="KTN46" s="292" t="s">
        <v>16274</v>
      </c>
      <c r="KTO46" s="292"/>
      <c r="KTP46" s="292"/>
      <c r="KTQ46" s="292"/>
      <c r="KTR46" s="292"/>
      <c r="KTS46" s="292"/>
      <c r="KTT46" s="133"/>
      <c r="KTU46" s="133"/>
      <c r="KTV46" s="133"/>
      <c r="KTW46" s="133"/>
      <c r="KTX46" s="134"/>
      <c r="KTY46" s="133"/>
      <c r="KTZ46" s="133"/>
      <c r="KUA46" s="151"/>
      <c r="KUB46" s="151"/>
      <c r="KUC46" s="133" t="s">
        <v>16975</v>
      </c>
      <c r="KUD46" s="292" t="s">
        <v>16274</v>
      </c>
      <c r="KUE46" s="292"/>
      <c r="KUF46" s="292"/>
      <c r="KUG46" s="292"/>
      <c r="KUH46" s="292"/>
      <c r="KUI46" s="292"/>
      <c r="KUJ46" s="133"/>
      <c r="KUK46" s="133"/>
      <c r="KUL46" s="133"/>
      <c r="KUM46" s="133"/>
      <c r="KUN46" s="134"/>
      <c r="KUO46" s="133"/>
      <c r="KUP46" s="133"/>
      <c r="KUQ46" s="151"/>
      <c r="KUR46" s="151"/>
      <c r="KUS46" s="133" t="s">
        <v>16975</v>
      </c>
      <c r="KUT46" s="292" t="s">
        <v>16274</v>
      </c>
      <c r="KUU46" s="292"/>
      <c r="KUV46" s="292"/>
      <c r="KUW46" s="292"/>
      <c r="KUX46" s="292"/>
      <c r="KUY46" s="292"/>
      <c r="KUZ46" s="133"/>
      <c r="KVA46" s="133"/>
      <c r="KVB46" s="133"/>
      <c r="KVC46" s="133"/>
      <c r="KVD46" s="134"/>
      <c r="KVE46" s="133"/>
      <c r="KVF46" s="133"/>
      <c r="KVG46" s="151"/>
      <c r="KVH46" s="151"/>
      <c r="KVI46" s="133" t="s">
        <v>16975</v>
      </c>
      <c r="KVJ46" s="292" t="s">
        <v>16274</v>
      </c>
      <c r="KVK46" s="292"/>
      <c r="KVL46" s="292"/>
      <c r="KVM46" s="292"/>
      <c r="KVN46" s="292"/>
      <c r="KVO46" s="292"/>
      <c r="KVP46" s="133"/>
      <c r="KVQ46" s="133"/>
      <c r="KVR46" s="133"/>
      <c r="KVS46" s="133"/>
      <c r="KVT46" s="134"/>
      <c r="KVU46" s="133"/>
      <c r="KVV46" s="133"/>
      <c r="KVW46" s="151"/>
      <c r="KVX46" s="151"/>
      <c r="KVY46" s="133" t="s">
        <v>16975</v>
      </c>
      <c r="KVZ46" s="292" t="s">
        <v>16274</v>
      </c>
      <c r="KWA46" s="292"/>
      <c r="KWB46" s="292"/>
      <c r="KWC46" s="292"/>
      <c r="KWD46" s="292"/>
      <c r="KWE46" s="292"/>
      <c r="KWF46" s="133"/>
      <c r="KWG46" s="133"/>
      <c r="KWH46" s="133"/>
      <c r="KWI46" s="133"/>
      <c r="KWJ46" s="134"/>
      <c r="KWK46" s="133"/>
      <c r="KWL46" s="133"/>
      <c r="KWM46" s="151"/>
      <c r="KWN46" s="151"/>
      <c r="KWO46" s="133" t="s">
        <v>16975</v>
      </c>
      <c r="KWP46" s="292" t="s">
        <v>16274</v>
      </c>
      <c r="KWQ46" s="292"/>
      <c r="KWR46" s="292"/>
      <c r="KWS46" s="292"/>
      <c r="KWT46" s="292"/>
      <c r="KWU46" s="292"/>
      <c r="KWV46" s="133"/>
      <c r="KWW46" s="133"/>
      <c r="KWX46" s="133"/>
      <c r="KWY46" s="133"/>
      <c r="KWZ46" s="134"/>
      <c r="KXA46" s="133"/>
      <c r="KXB46" s="133"/>
      <c r="KXC46" s="151"/>
      <c r="KXD46" s="151"/>
      <c r="KXE46" s="133" t="s">
        <v>16975</v>
      </c>
      <c r="KXF46" s="292" t="s">
        <v>16274</v>
      </c>
      <c r="KXG46" s="292"/>
      <c r="KXH46" s="292"/>
      <c r="KXI46" s="292"/>
      <c r="KXJ46" s="292"/>
      <c r="KXK46" s="292"/>
      <c r="KXL46" s="133"/>
      <c r="KXM46" s="133"/>
      <c r="KXN46" s="133"/>
      <c r="KXO46" s="133"/>
      <c r="KXP46" s="134"/>
      <c r="KXQ46" s="133"/>
      <c r="KXR46" s="133"/>
      <c r="KXS46" s="151"/>
      <c r="KXT46" s="151"/>
      <c r="KXU46" s="133" t="s">
        <v>16975</v>
      </c>
      <c r="KXV46" s="292" t="s">
        <v>16274</v>
      </c>
      <c r="KXW46" s="292"/>
      <c r="KXX46" s="292"/>
      <c r="KXY46" s="292"/>
      <c r="KXZ46" s="292"/>
      <c r="KYA46" s="292"/>
      <c r="KYB46" s="133"/>
      <c r="KYC46" s="133"/>
      <c r="KYD46" s="133"/>
      <c r="KYE46" s="133"/>
      <c r="KYF46" s="134"/>
      <c r="KYG46" s="133"/>
      <c r="KYH46" s="133"/>
      <c r="KYI46" s="151"/>
      <c r="KYJ46" s="151"/>
      <c r="KYK46" s="133" t="s">
        <v>16975</v>
      </c>
      <c r="KYL46" s="292" t="s">
        <v>16274</v>
      </c>
      <c r="KYM46" s="292"/>
      <c r="KYN46" s="292"/>
      <c r="KYO46" s="292"/>
      <c r="KYP46" s="292"/>
      <c r="KYQ46" s="292"/>
      <c r="KYR46" s="133"/>
      <c r="KYS46" s="133"/>
      <c r="KYT46" s="133"/>
      <c r="KYU46" s="133"/>
      <c r="KYV46" s="134"/>
      <c r="KYW46" s="133"/>
      <c r="KYX46" s="133"/>
      <c r="KYY46" s="151"/>
      <c r="KYZ46" s="151"/>
      <c r="KZA46" s="133" t="s">
        <v>16975</v>
      </c>
      <c r="KZB46" s="292" t="s">
        <v>16274</v>
      </c>
      <c r="KZC46" s="292"/>
      <c r="KZD46" s="292"/>
      <c r="KZE46" s="292"/>
      <c r="KZF46" s="292"/>
      <c r="KZG46" s="292"/>
      <c r="KZH46" s="133"/>
      <c r="KZI46" s="133"/>
      <c r="KZJ46" s="133"/>
      <c r="KZK46" s="133"/>
      <c r="KZL46" s="134"/>
      <c r="KZM46" s="133"/>
      <c r="KZN46" s="133"/>
      <c r="KZO46" s="151"/>
      <c r="KZP46" s="151"/>
      <c r="KZQ46" s="133" t="s">
        <v>16975</v>
      </c>
      <c r="KZR46" s="292" t="s">
        <v>16274</v>
      </c>
      <c r="KZS46" s="292"/>
      <c r="KZT46" s="292"/>
      <c r="KZU46" s="292"/>
      <c r="KZV46" s="292"/>
      <c r="KZW46" s="292"/>
      <c r="KZX46" s="133"/>
      <c r="KZY46" s="133"/>
      <c r="KZZ46" s="133"/>
      <c r="LAA46" s="133"/>
      <c r="LAB46" s="134"/>
      <c r="LAC46" s="133"/>
      <c r="LAD46" s="133"/>
      <c r="LAE46" s="151"/>
      <c r="LAF46" s="151"/>
      <c r="LAG46" s="133" t="s">
        <v>16975</v>
      </c>
      <c r="LAH46" s="292" t="s">
        <v>16274</v>
      </c>
      <c r="LAI46" s="292"/>
      <c r="LAJ46" s="292"/>
      <c r="LAK46" s="292"/>
      <c r="LAL46" s="292"/>
      <c r="LAM46" s="292"/>
      <c r="LAN46" s="133"/>
      <c r="LAO46" s="133"/>
      <c r="LAP46" s="133"/>
      <c r="LAQ46" s="133"/>
      <c r="LAR46" s="134"/>
      <c r="LAS46" s="133"/>
      <c r="LAT46" s="133"/>
      <c r="LAU46" s="151"/>
      <c r="LAV46" s="151"/>
      <c r="LAW46" s="133" t="s">
        <v>16975</v>
      </c>
      <c r="LAX46" s="292" t="s">
        <v>16274</v>
      </c>
      <c r="LAY46" s="292"/>
      <c r="LAZ46" s="292"/>
      <c r="LBA46" s="292"/>
      <c r="LBB46" s="292"/>
      <c r="LBC46" s="292"/>
      <c r="LBD46" s="133"/>
      <c r="LBE46" s="133"/>
      <c r="LBF46" s="133"/>
      <c r="LBG46" s="133"/>
      <c r="LBH46" s="134"/>
      <c r="LBI46" s="133"/>
      <c r="LBJ46" s="133"/>
      <c r="LBK46" s="151"/>
      <c r="LBL46" s="151"/>
      <c r="LBM46" s="133" t="s">
        <v>16975</v>
      </c>
      <c r="LBN46" s="292" t="s">
        <v>16274</v>
      </c>
      <c r="LBO46" s="292"/>
      <c r="LBP46" s="292"/>
      <c r="LBQ46" s="292"/>
      <c r="LBR46" s="292"/>
      <c r="LBS46" s="292"/>
      <c r="LBT46" s="133"/>
      <c r="LBU46" s="133"/>
      <c r="LBV46" s="133"/>
      <c r="LBW46" s="133"/>
      <c r="LBX46" s="134"/>
      <c r="LBY46" s="133"/>
      <c r="LBZ46" s="133"/>
      <c r="LCA46" s="151"/>
      <c r="LCB46" s="151"/>
      <c r="LCC46" s="133" t="s">
        <v>16975</v>
      </c>
      <c r="LCD46" s="292" t="s">
        <v>16274</v>
      </c>
      <c r="LCE46" s="292"/>
      <c r="LCF46" s="292"/>
      <c r="LCG46" s="292"/>
      <c r="LCH46" s="292"/>
      <c r="LCI46" s="292"/>
      <c r="LCJ46" s="133"/>
      <c r="LCK46" s="133"/>
      <c r="LCL46" s="133"/>
      <c r="LCM46" s="133"/>
      <c r="LCN46" s="134"/>
      <c r="LCO46" s="133"/>
      <c r="LCP46" s="133"/>
      <c r="LCQ46" s="151"/>
      <c r="LCR46" s="151"/>
      <c r="LCS46" s="133" t="s">
        <v>16975</v>
      </c>
      <c r="LCT46" s="292" t="s">
        <v>16274</v>
      </c>
      <c r="LCU46" s="292"/>
      <c r="LCV46" s="292"/>
      <c r="LCW46" s="292"/>
      <c r="LCX46" s="292"/>
      <c r="LCY46" s="292"/>
      <c r="LCZ46" s="133"/>
      <c r="LDA46" s="133"/>
      <c r="LDB46" s="133"/>
      <c r="LDC46" s="133"/>
      <c r="LDD46" s="134"/>
      <c r="LDE46" s="133"/>
      <c r="LDF46" s="133"/>
      <c r="LDG46" s="151"/>
      <c r="LDH46" s="151"/>
      <c r="LDI46" s="133" t="s">
        <v>16975</v>
      </c>
      <c r="LDJ46" s="292" t="s">
        <v>16274</v>
      </c>
      <c r="LDK46" s="292"/>
      <c r="LDL46" s="292"/>
      <c r="LDM46" s="292"/>
      <c r="LDN46" s="292"/>
      <c r="LDO46" s="292"/>
      <c r="LDP46" s="133"/>
      <c r="LDQ46" s="133"/>
      <c r="LDR46" s="133"/>
      <c r="LDS46" s="133"/>
      <c r="LDT46" s="134"/>
      <c r="LDU46" s="133"/>
      <c r="LDV46" s="133"/>
      <c r="LDW46" s="151"/>
      <c r="LDX46" s="151"/>
      <c r="LDY46" s="133" t="s">
        <v>16975</v>
      </c>
      <c r="LDZ46" s="292" t="s">
        <v>16274</v>
      </c>
      <c r="LEA46" s="292"/>
      <c r="LEB46" s="292"/>
      <c r="LEC46" s="292"/>
      <c r="LED46" s="292"/>
      <c r="LEE46" s="292"/>
      <c r="LEF46" s="133"/>
      <c r="LEG46" s="133"/>
      <c r="LEH46" s="133"/>
      <c r="LEI46" s="133"/>
      <c r="LEJ46" s="134"/>
      <c r="LEK46" s="133"/>
      <c r="LEL46" s="133"/>
      <c r="LEM46" s="151"/>
      <c r="LEN46" s="151"/>
      <c r="LEO46" s="133" t="s">
        <v>16975</v>
      </c>
      <c r="LEP46" s="292" t="s">
        <v>16274</v>
      </c>
      <c r="LEQ46" s="292"/>
      <c r="LER46" s="292"/>
      <c r="LES46" s="292"/>
      <c r="LET46" s="292"/>
      <c r="LEU46" s="292"/>
      <c r="LEV46" s="133"/>
      <c r="LEW46" s="133"/>
      <c r="LEX46" s="133"/>
      <c r="LEY46" s="133"/>
      <c r="LEZ46" s="134"/>
      <c r="LFA46" s="133"/>
      <c r="LFB46" s="133"/>
      <c r="LFC46" s="151"/>
      <c r="LFD46" s="151"/>
      <c r="LFE46" s="133" t="s">
        <v>16975</v>
      </c>
      <c r="LFF46" s="292" t="s">
        <v>16274</v>
      </c>
      <c r="LFG46" s="292"/>
      <c r="LFH46" s="292"/>
      <c r="LFI46" s="292"/>
      <c r="LFJ46" s="292"/>
      <c r="LFK46" s="292"/>
      <c r="LFL46" s="133"/>
      <c r="LFM46" s="133"/>
      <c r="LFN46" s="133"/>
      <c r="LFO46" s="133"/>
      <c r="LFP46" s="134"/>
      <c r="LFQ46" s="133"/>
      <c r="LFR46" s="133"/>
      <c r="LFS46" s="151"/>
      <c r="LFT46" s="151"/>
      <c r="LFU46" s="133" t="s">
        <v>16975</v>
      </c>
      <c r="LFV46" s="292" t="s">
        <v>16274</v>
      </c>
      <c r="LFW46" s="292"/>
      <c r="LFX46" s="292"/>
      <c r="LFY46" s="292"/>
      <c r="LFZ46" s="292"/>
      <c r="LGA46" s="292"/>
      <c r="LGB46" s="133"/>
      <c r="LGC46" s="133"/>
      <c r="LGD46" s="133"/>
      <c r="LGE46" s="133"/>
      <c r="LGF46" s="134"/>
      <c r="LGG46" s="133"/>
      <c r="LGH46" s="133"/>
      <c r="LGI46" s="151"/>
      <c r="LGJ46" s="151"/>
      <c r="LGK46" s="133" t="s">
        <v>16975</v>
      </c>
      <c r="LGL46" s="292" t="s">
        <v>16274</v>
      </c>
      <c r="LGM46" s="292"/>
      <c r="LGN46" s="292"/>
      <c r="LGO46" s="292"/>
      <c r="LGP46" s="292"/>
      <c r="LGQ46" s="292"/>
      <c r="LGR46" s="133"/>
      <c r="LGS46" s="133"/>
      <c r="LGT46" s="133"/>
      <c r="LGU46" s="133"/>
      <c r="LGV46" s="134"/>
      <c r="LGW46" s="133"/>
      <c r="LGX46" s="133"/>
      <c r="LGY46" s="151"/>
      <c r="LGZ46" s="151"/>
      <c r="LHA46" s="133" t="s">
        <v>16975</v>
      </c>
      <c r="LHB46" s="292" t="s">
        <v>16274</v>
      </c>
      <c r="LHC46" s="292"/>
      <c r="LHD46" s="292"/>
      <c r="LHE46" s="292"/>
      <c r="LHF46" s="292"/>
      <c r="LHG46" s="292"/>
      <c r="LHH46" s="133"/>
      <c r="LHI46" s="133"/>
      <c r="LHJ46" s="133"/>
      <c r="LHK46" s="133"/>
      <c r="LHL46" s="134"/>
      <c r="LHM46" s="133"/>
      <c r="LHN46" s="133"/>
      <c r="LHO46" s="151"/>
      <c r="LHP46" s="151"/>
      <c r="LHQ46" s="133" t="s">
        <v>16975</v>
      </c>
      <c r="LHR46" s="292" t="s">
        <v>16274</v>
      </c>
      <c r="LHS46" s="292"/>
      <c r="LHT46" s="292"/>
      <c r="LHU46" s="292"/>
      <c r="LHV46" s="292"/>
      <c r="LHW46" s="292"/>
      <c r="LHX46" s="133"/>
      <c r="LHY46" s="133"/>
      <c r="LHZ46" s="133"/>
      <c r="LIA46" s="133"/>
      <c r="LIB46" s="134"/>
      <c r="LIC46" s="133"/>
      <c r="LID46" s="133"/>
      <c r="LIE46" s="151"/>
      <c r="LIF46" s="151"/>
      <c r="LIG46" s="133" t="s">
        <v>16975</v>
      </c>
      <c r="LIH46" s="292" t="s">
        <v>16274</v>
      </c>
      <c r="LII46" s="292"/>
      <c r="LIJ46" s="292"/>
      <c r="LIK46" s="292"/>
      <c r="LIL46" s="292"/>
      <c r="LIM46" s="292"/>
      <c r="LIN46" s="133"/>
      <c r="LIO46" s="133"/>
      <c r="LIP46" s="133"/>
      <c r="LIQ46" s="133"/>
      <c r="LIR46" s="134"/>
      <c r="LIS46" s="133"/>
      <c r="LIT46" s="133"/>
      <c r="LIU46" s="151"/>
      <c r="LIV46" s="151"/>
      <c r="LIW46" s="133" t="s">
        <v>16975</v>
      </c>
      <c r="LIX46" s="292" t="s">
        <v>16274</v>
      </c>
      <c r="LIY46" s="292"/>
      <c r="LIZ46" s="292"/>
      <c r="LJA46" s="292"/>
      <c r="LJB46" s="292"/>
      <c r="LJC46" s="292"/>
      <c r="LJD46" s="133"/>
      <c r="LJE46" s="133"/>
      <c r="LJF46" s="133"/>
      <c r="LJG46" s="133"/>
      <c r="LJH46" s="134"/>
      <c r="LJI46" s="133"/>
      <c r="LJJ46" s="133"/>
      <c r="LJK46" s="151"/>
      <c r="LJL46" s="151"/>
      <c r="LJM46" s="133" t="s">
        <v>16975</v>
      </c>
      <c r="LJN46" s="292" t="s">
        <v>16274</v>
      </c>
      <c r="LJO46" s="292"/>
      <c r="LJP46" s="292"/>
      <c r="LJQ46" s="292"/>
      <c r="LJR46" s="292"/>
      <c r="LJS46" s="292"/>
      <c r="LJT46" s="133"/>
      <c r="LJU46" s="133"/>
      <c r="LJV46" s="133"/>
      <c r="LJW46" s="133"/>
      <c r="LJX46" s="134"/>
      <c r="LJY46" s="133"/>
      <c r="LJZ46" s="133"/>
      <c r="LKA46" s="151"/>
      <c r="LKB46" s="151"/>
      <c r="LKC46" s="133" t="s">
        <v>16975</v>
      </c>
      <c r="LKD46" s="292" t="s">
        <v>16274</v>
      </c>
      <c r="LKE46" s="292"/>
      <c r="LKF46" s="292"/>
      <c r="LKG46" s="292"/>
      <c r="LKH46" s="292"/>
      <c r="LKI46" s="292"/>
      <c r="LKJ46" s="133"/>
      <c r="LKK46" s="133"/>
      <c r="LKL46" s="133"/>
      <c r="LKM46" s="133"/>
      <c r="LKN46" s="134"/>
      <c r="LKO46" s="133"/>
      <c r="LKP46" s="133"/>
      <c r="LKQ46" s="151"/>
      <c r="LKR46" s="151"/>
      <c r="LKS46" s="133" t="s">
        <v>16975</v>
      </c>
      <c r="LKT46" s="292" t="s">
        <v>16274</v>
      </c>
      <c r="LKU46" s="292"/>
      <c r="LKV46" s="292"/>
      <c r="LKW46" s="292"/>
      <c r="LKX46" s="292"/>
      <c r="LKY46" s="292"/>
      <c r="LKZ46" s="133"/>
      <c r="LLA46" s="133"/>
      <c r="LLB46" s="133"/>
      <c r="LLC46" s="133"/>
      <c r="LLD46" s="134"/>
      <c r="LLE46" s="133"/>
      <c r="LLF46" s="133"/>
      <c r="LLG46" s="151"/>
      <c r="LLH46" s="151"/>
      <c r="LLI46" s="133" t="s">
        <v>16975</v>
      </c>
      <c r="LLJ46" s="292" t="s">
        <v>16274</v>
      </c>
      <c r="LLK46" s="292"/>
      <c r="LLL46" s="292"/>
      <c r="LLM46" s="292"/>
      <c r="LLN46" s="292"/>
      <c r="LLO46" s="292"/>
      <c r="LLP46" s="133"/>
      <c r="LLQ46" s="133"/>
      <c r="LLR46" s="133"/>
      <c r="LLS46" s="133"/>
      <c r="LLT46" s="134"/>
      <c r="LLU46" s="133"/>
      <c r="LLV46" s="133"/>
      <c r="LLW46" s="151"/>
      <c r="LLX46" s="151"/>
      <c r="LLY46" s="133" t="s">
        <v>16975</v>
      </c>
      <c r="LLZ46" s="292" t="s">
        <v>16274</v>
      </c>
      <c r="LMA46" s="292"/>
      <c r="LMB46" s="292"/>
      <c r="LMC46" s="292"/>
      <c r="LMD46" s="292"/>
      <c r="LME46" s="292"/>
      <c r="LMF46" s="133"/>
      <c r="LMG46" s="133"/>
      <c r="LMH46" s="133"/>
      <c r="LMI46" s="133"/>
      <c r="LMJ46" s="134"/>
      <c r="LMK46" s="133"/>
      <c r="LML46" s="133"/>
      <c r="LMM46" s="151"/>
      <c r="LMN46" s="151"/>
      <c r="LMO46" s="133" t="s">
        <v>16975</v>
      </c>
      <c r="LMP46" s="292" t="s">
        <v>16274</v>
      </c>
      <c r="LMQ46" s="292"/>
      <c r="LMR46" s="292"/>
      <c r="LMS46" s="292"/>
      <c r="LMT46" s="292"/>
      <c r="LMU46" s="292"/>
      <c r="LMV46" s="133"/>
      <c r="LMW46" s="133"/>
      <c r="LMX46" s="133"/>
      <c r="LMY46" s="133"/>
      <c r="LMZ46" s="134"/>
      <c r="LNA46" s="133"/>
      <c r="LNB46" s="133"/>
      <c r="LNC46" s="151"/>
      <c r="LND46" s="151"/>
      <c r="LNE46" s="133" t="s">
        <v>16975</v>
      </c>
      <c r="LNF46" s="292" t="s">
        <v>16274</v>
      </c>
      <c r="LNG46" s="292"/>
      <c r="LNH46" s="292"/>
      <c r="LNI46" s="292"/>
      <c r="LNJ46" s="292"/>
      <c r="LNK46" s="292"/>
      <c r="LNL46" s="133"/>
      <c r="LNM46" s="133"/>
      <c r="LNN46" s="133"/>
      <c r="LNO46" s="133"/>
      <c r="LNP46" s="134"/>
      <c r="LNQ46" s="133"/>
      <c r="LNR46" s="133"/>
      <c r="LNS46" s="151"/>
      <c r="LNT46" s="151"/>
      <c r="LNU46" s="133" t="s">
        <v>16975</v>
      </c>
      <c r="LNV46" s="292" t="s">
        <v>16274</v>
      </c>
      <c r="LNW46" s="292"/>
      <c r="LNX46" s="292"/>
      <c r="LNY46" s="292"/>
      <c r="LNZ46" s="292"/>
      <c r="LOA46" s="292"/>
      <c r="LOB46" s="133"/>
      <c r="LOC46" s="133"/>
      <c r="LOD46" s="133"/>
      <c r="LOE46" s="133"/>
      <c r="LOF46" s="134"/>
      <c r="LOG46" s="133"/>
      <c r="LOH46" s="133"/>
      <c r="LOI46" s="151"/>
      <c r="LOJ46" s="151"/>
      <c r="LOK46" s="133" t="s">
        <v>16975</v>
      </c>
      <c r="LOL46" s="292" t="s">
        <v>16274</v>
      </c>
      <c r="LOM46" s="292"/>
      <c r="LON46" s="292"/>
      <c r="LOO46" s="292"/>
      <c r="LOP46" s="292"/>
      <c r="LOQ46" s="292"/>
      <c r="LOR46" s="133"/>
      <c r="LOS46" s="133"/>
      <c r="LOT46" s="133"/>
      <c r="LOU46" s="133"/>
      <c r="LOV46" s="134"/>
      <c r="LOW46" s="133"/>
      <c r="LOX46" s="133"/>
      <c r="LOY46" s="151"/>
      <c r="LOZ46" s="151"/>
      <c r="LPA46" s="133" t="s">
        <v>16975</v>
      </c>
      <c r="LPB46" s="292" t="s">
        <v>16274</v>
      </c>
      <c r="LPC46" s="292"/>
      <c r="LPD46" s="292"/>
      <c r="LPE46" s="292"/>
      <c r="LPF46" s="292"/>
      <c r="LPG46" s="292"/>
      <c r="LPH46" s="133"/>
      <c r="LPI46" s="133"/>
      <c r="LPJ46" s="133"/>
      <c r="LPK46" s="133"/>
      <c r="LPL46" s="134"/>
      <c r="LPM46" s="133"/>
      <c r="LPN46" s="133"/>
      <c r="LPO46" s="151"/>
      <c r="LPP46" s="151"/>
      <c r="LPQ46" s="133" t="s">
        <v>16975</v>
      </c>
      <c r="LPR46" s="292" t="s">
        <v>16274</v>
      </c>
      <c r="LPS46" s="292"/>
      <c r="LPT46" s="292"/>
      <c r="LPU46" s="292"/>
      <c r="LPV46" s="292"/>
      <c r="LPW46" s="292"/>
      <c r="LPX46" s="133"/>
      <c r="LPY46" s="133"/>
      <c r="LPZ46" s="133"/>
      <c r="LQA46" s="133"/>
      <c r="LQB46" s="134"/>
      <c r="LQC46" s="133"/>
      <c r="LQD46" s="133"/>
      <c r="LQE46" s="151"/>
      <c r="LQF46" s="151"/>
      <c r="LQG46" s="133" t="s">
        <v>16975</v>
      </c>
      <c r="LQH46" s="292" t="s">
        <v>16274</v>
      </c>
      <c r="LQI46" s="292"/>
      <c r="LQJ46" s="292"/>
      <c r="LQK46" s="292"/>
      <c r="LQL46" s="292"/>
      <c r="LQM46" s="292"/>
      <c r="LQN46" s="133"/>
      <c r="LQO46" s="133"/>
      <c r="LQP46" s="133"/>
      <c r="LQQ46" s="133"/>
      <c r="LQR46" s="134"/>
      <c r="LQS46" s="133"/>
      <c r="LQT46" s="133"/>
      <c r="LQU46" s="151"/>
      <c r="LQV46" s="151"/>
      <c r="LQW46" s="133" t="s">
        <v>16975</v>
      </c>
      <c r="LQX46" s="292" t="s">
        <v>16274</v>
      </c>
      <c r="LQY46" s="292"/>
      <c r="LQZ46" s="292"/>
      <c r="LRA46" s="292"/>
      <c r="LRB46" s="292"/>
      <c r="LRC46" s="292"/>
      <c r="LRD46" s="133"/>
      <c r="LRE46" s="133"/>
      <c r="LRF46" s="133"/>
      <c r="LRG46" s="133"/>
      <c r="LRH46" s="134"/>
      <c r="LRI46" s="133"/>
      <c r="LRJ46" s="133"/>
      <c r="LRK46" s="151"/>
      <c r="LRL46" s="151"/>
      <c r="LRM46" s="133" t="s">
        <v>16975</v>
      </c>
      <c r="LRN46" s="292" t="s">
        <v>16274</v>
      </c>
      <c r="LRO46" s="292"/>
      <c r="LRP46" s="292"/>
      <c r="LRQ46" s="292"/>
      <c r="LRR46" s="292"/>
      <c r="LRS46" s="292"/>
      <c r="LRT46" s="133"/>
      <c r="LRU46" s="133"/>
      <c r="LRV46" s="133"/>
      <c r="LRW46" s="133"/>
      <c r="LRX46" s="134"/>
      <c r="LRY46" s="133"/>
      <c r="LRZ46" s="133"/>
      <c r="LSA46" s="151"/>
      <c r="LSB46" s="151"/>
      <c r="LSC46" s="133" t="s">
        <v>16975</v>
      </c>
      <c r="LSD46" s="292" t="s">
        <v>16274</v>
      </c>
      <c r="LSE46" s="292"/>
      <c r="LSF46" s="292"/>
      <c r="LSG46" s="292"/>
      <c r="LSH46" s="292"/>
      <c r="LSI46" s="292"/>
      <c r="LSJ46" s="133"/>
      <c r="LSK46" s="133"/>
      <c r="LSL46" s="133"/>
      <c r="LSM46" s="133"/>
      <c r="LSN46" s="134"/>
      <c r="LSO46" s="133"/>
      <c r="LSP46" s="133"/>
      <c r="LSQ46" s="151"/>
      <c r="LSR46" s="151"/>
      <c r="LSS46" s="133" t="s">
        <v>16975</v>
      </c>
      <c r="LST46" s="292" t="s">
        <v>16274</v>
      </c>
      <c r="LSU46" s="292"/>
      <c r="LSV46" s="292"/>
      <c r="LSW46" s="292"/>
      <c r="LSX46" s="292"/>
      <c r="LSY46" s="292"/>
      <c r="LSZ46" s="133"/>
      <c r="LTA46" s="133"/>
      <c r="LTB46" s="133"/>
      <c r="LTC46" s="133"/>
      <c r="LTD46" s="134"/>
      <c r="LTE46" s="133"/>
      <c r="LTF46" s="133"/>
      <c r="LTG46" s="151"/>
      <c r="LTH46" s="151"/>
      <c r="LTI46" s="133" t="s">
        <v>16975</v>
      </c>
      <c r="LTJ46" s="292" t="s">
        <v>16274</v>
      </c>
      <c r="LTK46" s="292"/>
      <c r="LTL46" s="292"/>
      <c r="LTM46" s="292"/>
      <c r="LTN46" s="292"/>
      <c r="LTO46" s="292"/>
      <c r="LTP46" s="133"/>
      <c r="LTQ46" s="133"/>
      <c r="LTR46" s="133"/>
      <c r="LTS46" s="133"/>
      <c r="LTT46" s="134"/>
      <c r="LTU46" s="133"/>
      <c r="LTV46" s="133"/>
      <c r="LTW46" s="151"/>
      <c r="LTX46" s="151"/>
      <c r="LTY46" s="133" t="s">
        <v>16975</v>
      </c>
      <c r="LTZ46" s="292" t="s">
        <v>16274</v>
      </c>
      <c r="LUA46" s="292"/>
      <c r="LUB46" s="292"/>
      <c r="LUC46" s="292"/>
      <c r="LUD46" s="292"/>
      <c r="LUE46" s="292"/>
      <c r="LUF46" s="133"/>
      <c r="LUG46" s="133"/>
      <c r="LUH46" s="133"/>
      <c r="LUI46" s="133"/>
      <c r="LUJ46" s="134"/>
      <c r="LUK46" s="133"/>
      <c r="LUL46" s="133"/>
      <c r="LUM46" s="151"/>
      <c r="LUN46" s="151"/>
      <c r="LUO46" s="133" t="s">
        <v>16975</v>
      </c>
      <c r="LUP46" s="292" t="s">
        <v>16274</v>
      </c>
      <c r="LUQ46" s="292"/>
      <c r="LUR46" s="292"/>
      <c r="LUS46" s="292"/>
      <c r="LUT46" s="292"/>
      <c r="LUU46" s="292"/>
      <c r="LUV46" s="133"/>
      <c r="LUW46" s="133"/>
      <c r="LUX46" s="133"/>
      <c r="LUY46" s="133"/>
      <c r="LUZ46" s="134"/>
      <c r="LVA46" s="133"/>
      <c r="LVB46" s="133"/>
      <c r="LVC46" s="151"/>
      <c r="LVD46" s="151"/>
      <c r="LVE46" s="133" t="s">
        <v>16975</v>
      </c>
      <c r="LVF46" s="292" t="s">
        <v>16274</v>
      </c>
      <c r="LVG46" s="292"/>
      <c r="LVH46" s="292"/>
      <c r="LVI46" s="292"/>
      <c r="LVJ46" s="292"/>
      <c r="LVK46" s="292"/>
      <c r="LVL46" s="133"/>
      <c r="LVM46" s="133"/>
      <c r="LVN46" s="133"/>
      <c r="LVO46" s="133"/>
      <c r="LVP46" s="134"/>
      <c r="LVQ46" s="133"/>
      <c r="LVR46" s="133"/>
      <c r="LVS46" s="151"/>
      <c r="LVT46" s="151"/>
      <c r="LVU46" s="133" t="s">
        <v>16975</v>
      </c>
      <c r="LVV46" s="292" t="s">
        <v>16274</v>
      </c>
      <c r="LVW46" s="292"/>
      <c r="LVX46" s="292"/>
      <c r="LVY46" s="292"/>
      <c r="LVZ46" s="292"/>
      <c r="LWA46" s="292"/>
      <c r="LWB46" s="133"/>
      <c r="LWC46" s="133"/>
      <c r="LWD46" s="133"/>
      <c r="LWE46" s="133"/>
      <c r="LWF46" s="134"/>
      <c r="LWG46" s="133"/>
      <c r="LWH46" s="133"/>
      <c r="LWI46" s="151"/>
      <c r="LWJ46" s="151"/>
      <c r="LWK46" s="133" t="s">
        <v>16975</v>
      </c>
      <c r="LWL46" s="292" t="s">
        <v>16274</v>
      </c>
      <c r="LWM46" s="292"/>
      <c r="LWN46" s="292"/>
      <c r="LWO46" s="292"/>
      <c r="LWP46" s="292"/>
      <c r="LWQ46" s="292"/>
      <c r="LWR46" s="133"/>
      <c r="LWS46" s="133"/>
      <c r="LWT46" s="133"/>
      <c r="LWU46" s="133"/>
      <c r="LWV46" s="134"/>
      <c r="LWW46" s="133"/>
      <c r="LWX46" s="133"/>
      <c r="LWY46" s="151"/>
      <c r="LWZ46" s="151"/>
      <c r="LXA46" s="133" t="s">
        <v>16975</v>
      </c>
      <c r="LXB46" s="292" t="s">
        <v>16274</v>
      </c>
      <c r="LXC46" s="292"/>
      <c r="LXD46" s="292"/>
      <c r="LXE46" s="292"/>
      <c r="LXF46" s="292"/>
      <c r="LXG46" s="292"/>
      <c r="LXH46" s="133"/>
      <c r="LXI46" s="133"/>
      <c r="LXJ46" s="133"/>
      <c r="LXK46" s="133"/>
      <c r="LXL46" s="134"/>
      <c r="LXM46" s="133"/>
      <c r="LXN46" s="133"/>
      <c r="LXO46" s="151"/>
      <c r="LXP46" s="151"/>
      <c r="LXQ46" s="133" t="s">
        <v>16975</v>
      </c>
      <c r="LXR46" s="292" t="s">
        <v>16274</v>
      </c>
      <c r="LXS46" s="292"/>
      <c r="LXT46" s="292"/>
      <c r="LXU46" s="292"/>
      <c r="LXV46" s="292"/>
      <c r="LXW46" s="292"/>
      <c r="LXX46" s="133"/>
      <c r="LXY46" s="133"/>
      <c r="LXZ46" s="133"/>
      <c r="LYA46" s="133"/>
      <c r="LYB46" s="134"/>
      <c r="LYC46" s="133"/>
      <c r="LYD46" s="133"/>
      <c r="LYE46" s="151"/>
      <c r="LYF46" s="151"/>
      <c r="LYG46" s="133" t="s">
        <v>16975</v>
      </c>
      <c r="LYH46" s="292" t="s">
        <v>16274</v>
      </c>
      <c r="LYI46" s="292"/>
      <c r="LYJ46" s="292"/>
      <c r="LYK46" s="292"/>
      <c r="LYL46" s="292"/>
      <c r="LYM46" s="292"/>
      <c r="LYN46" s="133"/>
      <c r="LYO46" s="133"/>
      <c r="LYP46" s="133"/>
      <c r="LYQ46" s="133"/>
      <c r="LYR46" s="134"/>
      <c r="LYS46" s="133"/>
      <c r="LYT46" s="133"/>
      <c r="LYU46" s="151"/>
      <c r="LYV46" s="151"/>
      <c r="LYW46" s="133" t="s">
        <v>16975</v>
      </c>
      <c r="LYX46" s="292" t="s">
        <v>16274</v>
      </c>
      <c r="LYY46" s="292"/>
      <c r="LYZ46" s="292"/>
      <c r="LZA46" s="292"/>
      <c r="LZB46" s="292"/>
      <c r="LZC46" s="292"/>
      <c r="LZD46" s="133"/>
      <c r="LZE46" s="133"/>
      <c r="LZF46" s="133"/>
      <c r="LZG46" s="133"/>
      <c r="LZH46" s="134"/>
      <c r="LZI46" s="133"/>
      <c r="LZJ46" s="133"/>
      <c r="LZK46" s="151"/>
      <c r="LZL46" s="151"/>
      <c r="LZM46" s="133" t="s">
        <v>16975</v>
      </c>
      <c r="LZN46" s="292" t="s">
        <v>16274</v>
      </c>
      <c r="LZO46" s="292"/>
      <c r="LZP46" s="292"/>
      <c r="LZQ46" s="292"/>
      <c r="LZR46" s="292"/>
      <c r="LZS46" s="292"/>
      <c r="LZT46" s="133"/>
      <c r="LZU46" s="133"/>
      <c r="LZV46" s="133"/>
      <c r="LZW46" s="133"/>
      <c r="LZX46" s="134"/>
      <c r="LZY46" s="133"/>
      <c r="LZZ46" s="133"/>
      <c r="MAA46" s="151"/>
      <c r="MAB46" s="151"/>
      <c r="MAC46" s="133" t="s">
        <v>16975</v>
      </c>
      <c r="MAD46" s="292" t="s">
        <v>16274</v>
      </c>
      <c r="MAE46" s="292"/>
      <c r="MAF46" s="292"/>
      <c r="MAG46" s="292"/>
      <c r="MAH46" s="292"/>
      <c r="MAI46" s="292"/>
      <c r="MAJ46" s="133"/>
      <c r="MAK46" s="133"/>
      <c r="MAL46" s="133"/>
      <c r="MAM46" s="133"/>
      <c r="MAN46" s="134"/>
      <c r="MAO46" s="133"/>
      <c r="MAP46" s="133"/>
      <c r="MAQ46" s="151"/>
      <c r="MAR46" s="151"/>
      <c r="MAS46" s="133" t="s">
        <v>16975</v>
      </c>
      <c r="MAT46" s="292" t="s">
        <v>16274</v>
      </c>
      <c r="MAU46" s="292"/>
      <c r="MAV46" s="292"/>
      <c r="MAW46" s="292"/>
      <c r="MAX46" s="292"/>
      <c r="MAY46" s="292"/>
      <c r="MAZ46" s="133"/>
      <c r="MBA46" s="133"/>
      <c r="MBB46" s="133"/>
      <c r="MBC46" s="133"/>
      <c r="MBD46" s="134"/>
      <c r="MBE46" s="133"/>
      <c r="MBF46" s="133"/>
      <c r="MBG46" s="151"/>
      <c r="MBH46" s="151"/>
      <c r="MBI46" s="133" t="s">
        <v>16975</v>
      </c>
      <c r="MBJ46" s="292" t="s">
        <v>16274</v>
      </c>
      <c r="MBK46" s="292"/>
      <c r="MBL46" s="292"/>
      <c r="MBM46" s="292"/>
      <c r="MBN46" s="292"/>
      <c r="MBO46" s="292"/>
      <c r="MBP46" s="133"/>
      <c r="MBQ46" s="133"/>
      <c r="MBR46" s="133"/>
      <c r="MBS46" s="133"/>
      <c r="MBT46" s="134"/>
      <c r="MBU46" s="133"/>
      <c r="MBV46" s="133"/>
      <c r="MBW46" s="151"/>
      <c r="MBX46" s="151"/>
      <c r="MBY46" s="133" t="s">
        <v>16975</v>
      </c>
      <c r="MBZ46" s="292" t="s">
        <v>16274</v>
      </c>
      <c r="MCA46" s="292"/>
      <c r="MCB46" s="292"/>
      <c r="MCC46" s="292"/>
      <c r="MCD46" s="292"/>
      <c r="MCE46" s="292"/>
      <c r="MCF46" s="133"/>
      <c r="MCG46" s="133"/>
      <c r="MCH46" s="133"/>
      <c r="MCI46" s="133"/>
      <c r="MCJ46" s="134"/>
      <c r="MCK46" s="133"/>
      <c r="MCL46" s="133"/>
      <c r="MCM46" s="151"/>
      <c r="MCN46" s="151"/>
      <c r="MCO46" s="133" t="s">
        <v>16975</v>
      </c>
      <c r="MCP46" s="292" t="s">
        <v>16274</v>
      </c>
      <c r="MCQ46" s="292"/>
      <c r="MCR46" s="292"/>
      <c r="MCS46" s="292"/>
      <c r="MCT46" s="292"/>
      <c r="MCU46" s="292"/>
      <c r="MCV46" s="133"/>
      <c r="MCW46" s="133"/>
      <c r="MCX46" s="133"/>
      <c r="MCY46" s="133"/>
      <c r="MCZ46" s="134"/>
      <c r="MDA46" s="133"/>
      <c r="MDB46" s="133"/>
      <c r="MDC46" s="151"/>
      <c r="MDD46" s="151"/>
      <c r="MDE46" s="133" t="s">
        <v>16975</v>
      </c>
      <c r="MDF46" s="292" t="s">
        <v>16274</v>
      </c>
      <c r="MDG46" s="292"/>
      <c r="MDH46" s="292"/>
      <c r="MDI46" s="292"/>
      <c r="MDJ46" s="292"/>
      <c r="MDK46" s="292"/>
      <c r="MDL46" s="133"/>
      <c r="MDM46" s="133"/>
      <c r="MDN46" s="133"/>
      <c r="MDO46" s="133"/>
      <c r="MDP46" s="134"/>
      <c r="MDQ46" s="133"/>
      <c r="MDR46" s="133"/>
      <c r="MDS46" s="151"/>
      <c r="MDT46" s="151"/>
      <c r="MDU46" s="133" t="s">
        <v>16975</v>
      </c>
      <c r="MDV46" s="292" t="s">
        <v>16274</v>
      </c>
      <c r="MDW46" s="292"/>
      <c r="MDX46" s="292"/>
      <c r="MDY46" s="292"/>
      <c r="MDZ46" s="292"/>
      <c r="MEA46" s="292"/>
      <c r="MEB46" s="133"/>
      <c r="MEC46" s="133"/>
      <c r="MED46" s="133"/>
      <c r="MEE46" s="133"/>
      <c r="MEF46" s="134"/>
      <c r="MEG46" s="133"/>
      <c r="MEH46" s="133"/>
      <c r="MEI46" s="151"/>
      <c r="MEJ46" s="151"/>
      <c r="MEK46" s="133" t="s">
        <v>16975</v>
      </c>
      <c r="MEL46" s="292" t="s">
        <v>16274</v>
      </c>
      <c r="MEM46" s="292"/>
      <c r="MEN46" s="292"/>
      <c r="MEO46" s="292"/>
      <c r="MEP46" s="292"/>
      <c r="MEQ46" s="292"/>
      <c r="MER46" s="133"/>
      <c r="MES46" s="133"/>
      <c r="MET46" s="133"/>
      <c r="MEU46" s="133"/>
      <c r="MEV46" s="134"/>
      <c r="MEW46" s="133"/>
      <c r="MEX46" s="133"/>
      <c r="MEY46" s="151"/>
      <c r="MEZ46" s="151"/>
      <c r="MFA46" s="133" t="s">
        <v>16975</v>
      </c>
      <c r="MFB46" s="292" t="s">
        <v>16274</v>
      </c>
      <c r="MFC46" s="292"/>
      <c r="MFD46" s="292"/>
      <c r="MFE46" s="292"/>
      <c r="MFF46" s="292"/>
      <c r="MFG46" s="292"/>
      <c r="MFH46" s="133"/>
      <c r="MFI46" s="133"/>
      <c r="MFJ46" s="133"/>
      <c r="MFK46" s="133"/>
      <c r="MFL46" s="134"/>
      <c r="MFM46" s="133"/>
      <c r="MFN46" s="133"/>
      <c r="MFO46" s="151"/>
      <c r="MFP46" s="151"/>
      <c r="MFQ46" s="133" t="s">
        <v>16975</v>
      </c>
      <c r="MFR46" s="292" t="s">
        <v>16274</v>
      </c>
      <c r="MFS46" s="292"/>
      <c r="MFT46" s="292"/>
      <c r="MFU46" s="292"/>
      <c r="MFV46" s="292"/>
      <c r="MFW46" s="292"/>
      <c r="MFX46" s="133"/>
      <c r="MFY46" s="133"/>
      <c r="MFZ46" s="133"/>
      <c r="MGA46" s="133"/>
      <c r="MGB46" s="134"/>
      <c r="MGC46" s="133"/>
      <c r="MGD46" s="133"/>
      <c r="MGE46" s="151"/>
      <c r="MGF46" s="151"/>
      <c r="MGG46" s="133" t="s">
        <v>16975</v>
      </c>
      <c r="MGH46" s="292" t="s">
        <v>16274</v>
      </c>
      <c r="MGI46" s="292"/>
      <c r="MGJ46" s="292"/>
      <c r="MGK46" s="292"/>
      <c r="MGL46" s="292"/>
      <c r="MGM46" s="292"/>
      <c r="MGN46" s="133"/>
      <c r="MGO46" s="133"/>
      <c r="MGP46" s="133"/>
      <c r="MGQ46" s="133"/>
      <c r="MGR46" s="134"/>
      <c r="MGS46" s="133"/>
      <c r="MGT46" s="133"/>
      <c r="MGU46" s="151"/>
      <c r="MGV46" s="151"/>
      <c r="MGW46" s="133" t="s">
        <v>16975</v>
      </c>
      <c r="MGX46" s="292" t="s">
        <v>16274</v>
      </c>
      <c r="MGY46" s="292"/>
      <c r="MGZ46" s="292"/>
      <c r="MHA46" s="292"/>
      <c r="MHB46" s="292"/>
      <c r="MHC46" s="292"/>
      <c r="MHD46" s="133"/>
      <c r="MHE46" s="133"/>
      <c r="MHF46" s="133"/>
      <c r="MHG46" s="133"/>
      <c r="MHH46" s="134"/>
      <c r="MHI46" s="133"/>
      <c r="MHJ46" s="133"/>
      <c r="MHK46" s="151"/>
      <c r="MHL46" s="151"/>
      <c r="MHM46" s="133" t="s">
        <v>16975</v>
      </c>
      <c r="MHN46" s="292" t="s">
        <v>16274</v>
      </c>
      <c r="MHO46" s="292"/>
      <c r="MHP46" s="292"/>
      <c r="MHQ46" s="292"/>
      <c r="MHR46" s="292"/>
      <c r="MHS46" s="292"/>
      <c r="MHT46" s="133"/>
      <c r="MHU46" s="133"/>
      <c r="MHV46" s="133"/>
      <c r="MHW46" s="133"/>
      <c r="MHX46" s="134"/>
      <c r="MHY46" s="133"/>
      <c r="MHZ46" s="133"/>
      <c r="MIA46" s="151"/>
      <c r="MIB46" s="151"/>
      <c r="MIC46" s="133" t="s">
        <v>16975</v>
      </c>
      <c r="MID46" s="292" t="s">
        <v>16274</v>
      </c>
      <c r="MIE46" s="292"/>
      <c r="MIF46" s="292"/>
      <c r="MIG46" s="292"/>
      <c r="MIH46" s="292"/>
      <c r="MII46" s="292"/>
      <c r="MIJ46" s="133"/>
      <c r="MIK46" s="133"/>
      <c r="MIL46" s="133"/>
      <c r="MIM46" s="133"/>
      <c r="MIN46" s="134"/>
      <c r="MIO46" s="133"/>
      <c r="MIP46" s="133"/>
      <c r="MIQ46" s="151"/>
      <c r="MIR46" s="151"/>
      <c r="MIS46" s="133" t="s">
        <v>16975</v>
      </c>
      <c r="MIT46" s="292" t="s">
        <v>16274</v>
      </c>
      <c r="MIU46" s="292"/>
      <c r="MIV46" s="292"/>
      <c r="MIW46" s="292"/>
      <c r="MIX46" s="292"/>
      <c r="MIY46" s="292"/>
      <c r="MIZ46" s="133"/>
      <c r="MJA46" s="133"/>
      <c r="MJB46" s="133"/>
      <c r="MJC46" s="133"/>
      <c r="MJD46" s="134"/>
      <c r="MJE46" s="133"/>
      <c r="MJF46" s="133"/>
      <c r="MJG46" s="151"/>
      <c r="MJH46" s="151"/>
      <c r="MJI46" s="133" t="s">
        <v>16975</v>
      </c>
      <c r="MJJ46" s="292" t="s">
        <v>16274</v>
      </c>
      <c r="MJK46" s="292"/>
      <c r="MJL46" s="292"/>
      <c r="MJM46" s="292"/>
      <c r="MJN46" s="292"/>
      <c r="MJO46" s="292"/>
      <c r="MJP46" s="133"/>
      <c r="MJQ46" s="133"/>
      <c r="MJR46" s="133"/>
      <c r="MJS46" s="133"/>
      <c r="MJT46" s="134"/>
      <c r="MJU46" s="133"/>
      <c r="MJV46" s="133"/>
      <c r="MJW46" s="151"/>
      <c r="MJX46" s="151"/>
      <c r="MJY46" s="133" t="s">
        <v>16975</v>
      </c>
      <c r="MJZ46" s="292" t="s">
        <v>16274</v>
      </c>
      <c r="MKA46" s="292"/>
      <c r="MKB46" s="292"/>
      <c r="MKC46" s="292"/>
      <c r="MKD46" s="292"/>
      <c r="MKE46" s="292"/>
      <c r="MKF46" s="133"/>
      <c r="MKG46" s="133"/>
      <c r="MKH46" s="133"/>
      <c r="MKI46" s="133"/>
      <c r="MKJ46" s="134"/>
      <c r="MKK46" s="133"/>
      <c r="MKL46" s="133"/>
      <c r="MKM46" s="151"/>
      <c r="MKN46" s="151"/>
      <c r="MKO46" s="133" t="s">
        <v>16975</v>
      </c>
      <c r="MKP46" s="292" t="s">
        <v>16274</v>
      </c>
      <c r="MKQ46" s="292"/>
      <c r="MKR46" s="292"/>
      <c r="MKS46" s="292"/>
      <c r="MKT46" s="292"/>
      <c r="MKU46" s="292"/>
      <c r="MKV46" s="133"/>
      <c r="MKW46" s="133"/>
      <c r="MKX46" s="133"/>
      <c r="MKY46" s="133"/>
      <c r="MKZ46" s="134"/>
      <c r="MLA46" s="133"/>
      <c r="MLB46" s="133"/>
      <c r="MLC46" s="151"/>
      <c r="MLD46" s="151"/>
      <c r="MLE46" s="133" t="s">
        <v>16975</v>
      </c>
      <c r="MLF46" s="292" t="s">
        <v>16274</v>
      </c>
      <c r="MLG46" s="292"/>
      <c r="MLH46" s="292"/>
      <c r="MLI46" s="292"/>
      <c r="MLJ46" s="292"/>
      <c r="MLK46" s="292"/>
      <c r="MLL46" s="133"/>
      <c r="MLM46" s="133"/>
      <c r="MLN46" s="133"/>
      <c r="MLO46" s="133"/>
      <c r="MLP46" s="134"/>
      <c r="MLQ46" s="133"/>
      <c r="MLR46" s="133"/>
      <c r="MLS46" s="151"/>
      <c r="MLT46" s="151"/>
      <c r="MLU46" s="133" t="s">
        <v>16975</v>
      </c>
      <c r="MLV46" s="292" t="s">
        <v>16274</v>
      </c>
      <c r="MLW46" s="292"/>
      <c r="MLX46" s="292"/>
      <c r="MLY46" s="292"/>
      <c r="MLZ46" s="292"/>
      <c r="MMA46" s="292"/>
      <c r="MMB46" s="133"/>
      <c r="MMC46" s="133"/>
      <c r="MMD46" s="133"/>
      <c r="MME46" s="133"/>
      <c r="MMF46" s="134"/>
      <c r="MMG46" s="133"/>
      <c r="MMH46" s="133"/>
      <c r="MMI46" s="151"/>
      <c r="MMJ46" s="151"/>
      <c r="MMK46" s="133" t="s">
        <v>16975</v>
      </c>
      <c r="MML46" s="292" t="s">
        <v>16274</v>
      </c>
      <c r="MMM46" s="292"/>
      <c r="MMN46" s="292"/>
      <c r="MMO46" s="292"/>
      <c r="MMP46" s="292"/>
      <c r="MMQ46" s="292"/>
      <c r="MMR46" s="133"/>
      <c r="MMS46" s="133"/>
      <c r="MMT46" s="133"/>
      <c r="MMU46" s="133"/>
      <c r="MMV46" s="134"/>
      <c r="MMW46" s="133"/>
      <c r="MMX46" s="133"/>
      <c r="MMY46" s="151"/>
      <c r="MMZ46" s="151"/>
      <c r="MNA46" s="133" t="s">
        <v>16975</v>
      </c>
      <c r="MNB46" s="292" t="s">
        <v>16274</v>
      </c>
      <c r="MNC46" s="292"/>
      <c r="MND46" s="292"/>
      <c r="MNE46" s="292"/>
      <c r="MNF46" s="292"/>
      <c r="MNG46" s="292"/>
      <c r="MNH46" s="133"/>
      <c r="MNI46" s="133"/>
      <c r="MNJ46" s="133"/>
      <c r="MNK46" s="133"/>
      <c r="MNL46" s="134"/>
      <c r="MNM46" s="133"/>
      <c r="MNN46" s="133"/>
      <c r="MNO46" s="151"/>
      <c r="MNP46" s="151"/>
      <c r="MNQ46" s="133" t="s">
        <v>16975</v>
      </c>
      <c r="MNR46" s="292" t="s">
        <v>16274</v>
      </c>
      <c r="MNS46" s="292"/>
      <c r="MNT46" s="292"/>
      <c r="MNU46" s="292"/>
      <c r="MNV46" s="292"/>
      <c r="MNW46" s="292"/>
      <c r="MNX46" s="133"/>
      <c r="MNY46" s="133"/>
      <c r="MNZ46" s="133"/>
      <c r="MOA46" s="133"/>
      <c r="MOB46" s="134"/>
      <c r="MOC46" s="133"/>
      <c r="MOD46" s="133"/>
      <c r="MOE46" s="151"/>
      <c r="MOF46" s="151"/>
      <c r="MOG46" s="133" t="s">
        <v>16975</v>
      </c>
      <c r="MOH46" s="292" t="s">
        <v>16274</v>
      </c>
      <c r="MOI46" s="292"/>
      <c r="MOJ46" s="292"/>
      <c r="MOK46" s="292"/>
      <c r="MOL46" s="292"/>
      <c r="MOM46" s="292"/>
      <c r="MON46" s="133"/>
      <c r="MOO46" s="133"/>
      <c r="MOP46" s="133"/>
      <c r="MOQ46" s="133"/>
      <c r="MOR46" s="134"/>
      <c r="MOS46" s="133"/>
      <c r="MOT46" s="133"/>
      <c r="MOU46" s="151"/>
      <c r="MOV46" s="151"/>
      <c r="MOW46" s="133" t="s">
        <v>16975</v>
      </c>
      <c r="MOX46" s="292" t="s">
        <v>16274</v>
      </c>
      <c r="MOY46" s="292"/>
      <c r="MOZ46" s="292"/>
      <c r="MPA46" s="292"/>
      <c r="MPB46" s="292"/>
      <c r="MPC46" s="292"/>
      <c r="MPD46" s="133"/>
      <c r="MPE46" s="133"/>
      <c r="MPF46" s="133"/>
      <c r="MPG46" s="133"/>
      <c r="MPH46" s="134"/>
      <c r="MPI46" s="133"/>
      <c r="MPJ46" s="133"/>
      <c r="MPK46" s="151"/>
      <c r="MPL46" s="151"/>
      <c r="MPM46" s="133" t="s">
        <v>16975</v>
      </c>
      <c r="MPN46" s="292" t="s">
        <v>16274</v>
      </c>
      <c r="MPO46" s="292"/>
      <c r="MPP46" s="292"/>
      <c r="MPQ46" s="292"/>
      <c r="MPR46" s="292"/>
      <c r="MPS46" s="292"/>
      <c r="MPT46" s="133"/>
      <c r="MPU46" s="133"/>
      <c r="MPV46" s="133"/>
      <c r="MPW46" s="133"/>
      <c r="MPX46" s="134"/>
      <c r="MPY46" s="133"/>
      <c r="MPZ46" s="133"/>
      <c r="MQA46" s="151"/>
      <c r="MQB46" s="151"/>
      <c r="MQC46" s="133" t="s">
        <v>16975</v>
      </c>
      <c r="MQD46" s="292" t="s">
        <v>16274</v>
      </c>
      <c r="MQE46" s="292"/>
      <c r="MQF46" s="292"/>
      <c r="MQG46" s="292"/>
      <c r="MQH46" s="292"/>
      <c r="MQI46" s="292"/>
      <c r="MQJ46" s="133"/>
      <c r="MQK46" s="133"/>
      <c r="MQL46" s="133"/>
      <c r="MQM46" s="133"/>
      <c r="MQN46" s="134"/>
      <c r="MQO46" s="133"/>
      <c r="MQP46" s="133"/>
      <c r="MQQ46" s="151"/>
      <c r="MQR46" s="151"/>
      <c r="MQS46" s="133" t="s">
        <v>16975</v>
      </c>
      <c r="MQT46" s="292" t="s">
        <v>16274</v>
      </c>
      <c r="MQU46" s="292"/>
      <c r="MQV46" s="292"/>
      <c r="MQW46" s="292"/>
      <c r="MQX46" s="292"/>
      <c r="MQY46" s="292"/>
      <c r="MQZ46" s="133"/>
      <c r="MRA46" s="133"/>
      <c r="MRB46" s="133"/>
      <c r="MRC46" s="133"/>
      <c r="MRD46" s="134"/>
      <c r="MRE46" s="133"/>
      <c r="MRF46" s="133"/>
      <c r="MRG46" s="151"/>
      <c r="MRH46" s="151"/>
      <c r="MRI46" s="133" t="s">
        <v>16975</v>
      </c>
      <c r="MRJ46" s="292" t="s">
        <v>16274</v>
      </c>
      <c r="MRK46" s="292"/>
      <c r="MRL46" s="292"/>
      <c r="MRM46" s="292"/>
      <c r="MRN46" s="292"/>
      <c r="MRO46" s="292"/>
      <c r="MRP46" s="133"/>
      <c r="MRQ46" s="133"/>
      <c r="MRR46" s="133"/>
      <c r="MRS46" s="133"/>
      <c r="MRT46" s="134"/>
      <c r="MRU46" s="133"/>
      <c r="MRV46" s="133"/>
      <c r="MRW46" s="151"/>
      <c r="MRX46" s="151"/>
      <c r="MRY46" s="133" t="s">
        <v>16975</v>
      </c>
      <c r="MRZ46" s="292" t="s">
        <v>16274</v>
      </c>
      <c r="MSA46" s="292"/>
      <c r="MSB46" s="292"/>
      <c r="MSC46" s="292"/>
      <c r="MSD46" s="292"/>
      <c r="MSE46" s="292"/>
      <c r="MSF46" s="133"/>
      <c r="MSG46" s="133"/>
      <c r="MSH46" s="133"/>
      <c r="MSI46" s="133"/>
      <c r="MSJ46" s="134"/>
      <c r="MSK46" s="133"/>
      <c r="MSL46" s="133"/>
      <c r="MSM46" s="151"/>
      <c r="MSN46" s="151"/>
      <c r="MSO46" s="133" t="s">
        <v>16975</v>
      </c>
      <c r="MSP46" s="292" t="s">
        <v>16274</v>
      </c>
      <c r="MSQ46" s="292"/>
      <c r="MSR46" s="292"/>
      <c r="MSS46" s="292"/>
      <c r="MST46" s="292"/>
      <c r="MSU46" s="292"/>
      <c r="MSV46" s="133"/>
      <c r="MSW46" s="133"/>
      <c r="MSX46" s="133"/>
      <c r="MSY46" s="133"/>
      <c r="MSZ46" s="134"/>
      <c r="MTA46" s="133"/>
      <c r="MTB46" s="133"/>
      <c r="MTC46" s="151"/>
      <c r="MTD46" s="151"/>
      <c r="MTE46" s="133" t="s">
        <v>16975</v>
      </c>
      <c r="MTF46" s="292" t="s">
        <v>16274</v>
      </c>
      <c r="MTG46" s="292"/>
      <c r="MTH46" s="292"/>
      <c r="MTI46" s="292"/>
      <c r="MTJ46" s="292"/>
      <c r="MTK46" s="292"/>
      <c r="MTL46" s="133"/>
      <c r="MTM46" s="133"/>
      <c r="MTN46" s="133"/>
      <c r="MTO46" s="133"/>
      <c r="MTP46" s="134"/>
      <c r="MTQ46" s="133"/>
      <c r="MTR46" s="133"/>
      <c r="MTS46" s="151"/>
      <c r="MTT46" s="151"/>
      <c r="MTU46" s="133" t="s">
        <v>16975</v>
      </c>
      <c r="MTV46" s="292" t="s">
        <v>16274</v>
      </c>
      <c r="MTW46" s="292"/>
      <c r="MTX46" s="292"/>
      <c r="MTY46" s="292"/>
      <c r="MTZ46" s="292"/>
      <c r="MUA46" s="292"/>
      <c r="MUB46" s="133"/>
      <c r="MUC46" s="133"/>
      <c r="MUD46" s="133"/>
      <c r="MUE46" s="133"/>
      <c r="MUF46" s="134"/>
      <c r="MUG46" s="133"/>
      <c r="MUH46" s="133"/>
      <c r="MUI46" s="151"/>
      <c r="MUJ46" s="151"/>
      <c r="MUK46" s="133" t="s">
        <v>16975</v>
      </c>
      <c r="MUL46" s="292" t="s">
        <v>16274</v>
      </c>
      <c r="MUM46" s="292"/>
      <c r="MUN46" s="292"/>
      <c r="MUO46" s="292"/>
      <c r="MUP46" s="292"/>
      <c r="MUQ46" s="292"/>
      <c r="MUR46" s="133"/>
      <c r="MUS46" s="133"/>
      <c r="MUT46" s="133"/>
      <c r="MUU46" s="133"/>
      <c r="MUV46" s="134"/>
      <c r="MUW46" s="133"/>
      <c r="MUX46" s="133"/>
      <c r="MUY46" s="151"/>
      <c r="MUZ46" s="151"/>
      <c r="MVA46" s="133" t="s">
        <v>16975</v>
      </c>
      <c r="MVB46" s="292" t="s">
        <v>16274</v>
      </c>
      <c r="MVC46" s="292"/>
      <c r="MVD46" s="292"/>
      <c r="MVE46" s="292"/>
      <c r="MVF46" s="292"/>
      <c r="MVG46" s="292"/>
      <c r="MVH46" s="133"/>
      <c r="MVI46" s="133"/>
      <c r="MVJ46" s="133"/>
      <c r="MVK46" s="133"/>
      <c r="MVL46" s="134"/>
      <c r="MVM46" s="133"/>
      <c r="MVN46" s="133"/>
      <c r="MVO46" s="151"/>
      <c r="MVP46" s="151"/>
      <c r="MVQ46" s="133" t="s">
        <v>16975</v>
      </c>
      <c r="MVR46" s="292" t="s">
        <v>16274</v>
      </c>
      <c r="MVS46" s="292"/>
      <c r="MVT46" s="292"/>
      <c r="MVU46" s="292"/>
      <c r="MVV46" s="292"/>
      <c r="MVW46" s="292"/>
      <c r="MVX46" s="133"/>
      <c r="MVY46" s="133"/>
      <c r="MVZ46" s="133"/>
      <c r="MWA46" s="133"/>
      <c r="MWB46" s="134"/>
      <c r="MWC46" s="133"/>
      <c r="MWD46" s="133"/>
      <c r="MWE46" s="151"/>
      <c r="MWF46" s="151"/>
      <c r="MWG46" s="133" t="s">
        <v>16975</v>
      </c>
      <c r="MWH46" s="292" t="s">
        <v>16274</v>
      </c>
      <c r="MWI46" s="292"/>
      <c r="MWJ46" s="292"/>
      <c r="MWK46" s="292"/>
      <c r="MWL46" s="292"/>
      <c r="MWM46" s="292"/>
      <c r="MWN46" s="133"/>
      <c r="MWO46" s="133"/>
      <c r="MWP46" s="133"/>
      <c r="MWQ46" s="133"/>
      <c r="MWR46" s="134"/>
      <c r="MWS46" s="133"/>
      <c r="MWT46" s="133"/>
      <c r="MWU46" s="151"/>
      <c r="MWV46" s="151"/>
      <c r="MWW46" s="133" t="s">
        <v>16975</v>
      </c>
      <c r="MWX46" s="292" t="s">
        <v>16274</v>
      </c>
      <c r="MWY46" s="292"/>
      <c r="MWZ46" s="292"/>
      <c r="MXA46" s="292"/>
      <c r="MXB46" s="292"/>
      <c r="MXC46" s="292"/>
      <c r="MXD46" s="133"/>
      <c r="MXE46" s="133"/>
      <c r="MXF46" s="133"/>
      <c r="MXG46" s="133"/>
      <c r="MXH46" s="134"/>
      <c r="MXI46" s="133"/>
      <c r="MXJ46" s="133"/>
      <c r="MXK46" s="151"/>
      <c r="MXL46" s="151"/>
      <c r="MXM46" s="133" t="s">
        <v>16975</v>
      </c>
      <c r="MXN46" s="292" t="s">
        <v>16274</v>
      </c>
      <c r="MXO46" s="292"/>
      <c r="MXP46" s="292"/>
      <c r="MXQ46" s="292"/>
      <c r="MXR46" s="292"/>
      <c r="MXS46" s="292"/>
      <c r="MXT46" s="133"/>
      <c r="MXU46" s="133"/>
      <c r="MXV46" s="133"/>
      <c r="MXW46" s="133"/>
      <c r="MXX46" s="134"/>
      <c r="MXY46" s="133"/>
      <c r="MXZ46" s="133"/>
      <c r="MYA46" s="151"/>
      <c r="MYB46" s="151"/>
      <c r="MYC46" s="133" t="s">
        <v>16975</v>
      </c>
      <c r="MYD46" s="292" t="s">
        <v>16274</v>
      </c>
      <c r="MYE46" s="292"/>
      <c r="MYF46" s="292"/>
      <c r="MYG46" s="292"/>
      <c r="MYH46" s="292"/>
      <c r="MYI46" s="292"/>
      <c r="MYJ46" s="133"/>
      <c r="MYK46" s="133"/>
      <c r="MYL46" s="133"/>
      <c r="MYM46" s="133"/>
      <c r="MYN46" s="134"/>
      <c r="MYO46" s="133"/>
      <c r="MYP46" s="133"/>
      <c r="MYQ46" s="151"/>
      <c r="MYR46" s="151"/>
      <c r="MYS46" s="133" t="s">
        <v>16975</v>
      </c>
      <c r="MYT46" s="292" t="s">
        <v>16274</v>
      </c>
      <c r="MYU46" s="292"/>
      <c r="MYV46" s="292"/>
      <c r="MYW46" s="292"/>
      <c r="MYX46" s="292"/>
      <c r="MYY46" s="292"/>
      <c r="MYZ46" s="133"/>
      <c r="MZA46" s="133"/>
      <c r="MZB46" s="133"/>
      <c r="MZC46" s="133"/>
      <c r="MZD46" s="134"/>
      <c r="MZE46" s="133"/>
      <c r="MZF46" s="133"/>
      <c r="MZG46" s="151"/>
      <c r="MZH46" s="151"/>
      <c r="MZI46" s="133" t="s">
        <v>16975</v>
      </c>
      <c r="MZJ46" s="292" t="s">
        <v>16274</v>
      </c>
      <c r="MZK46" s="292"/>
      <c r="MZL46" s="292"/>
      <c r="MZM46" s="292"/>
      <c r="MZN46" s="292"/>
      <c r="MZO46" s="292"/>
      <c r="MZP46" s="133"/>
      <c r="MZQ46" s="133"/>
      <c r="MZR46" s="133"/>
      <c r="MZS46" s="133"/>
      <c r="MZT46" s="134"/>
      <c r="MZU46" s="133"/>
      <c r="MZV46" s="133"/>
      <c r="MZW46" s="151"/>
      <c r="MZX46" s="151"/>
      <c r="MZY46" s="133" t="s">
        <v>16975</v>
      </c>
      <c r="MZZ46" s="292" t="s">
        <v>16274</v>
      </c>
      <c r="NAA46" s="292"/>
      <c r="NAB46" s="292"/>
      <c r="NAC46" s="292"/>
      <c r="NAD46" s="292"/>
      <c r="NAE46" s="292"/>
      <c r="NAF46" s="133"/>
      <c r="NAG46" s="133"/>
      <c r="NAH46" s="133"/>
      <c r="NAI46" s="133"/>
      <c r="NAJ46" s="134"/>
      <c r="NAK46" s="133"/>
      <c r="NAL46" s="133"/>
      <c r="NAM46" s="151"/>
      <c r="NAN46" s="151"/>
      <c r="NAO46" s="133" t="s">
        <v>16975</v>
      </c>
      <c r="NAP46" s="292" t="s">
        <v>16274</v>
      </c>
      <c r="NAQ46" s="292"/>
      <c r="NAR46" s="292"/>
      <c r="NAS46" s="292"/>
      <c r="NAT46" s="292"/>
      <c r="NAU46" s="292"/>
      <c r="NAV46" s="133"/>
      <c r="NAW46" s="133"/>
      <c r="NAX46" s="133"/>
      <c r="NAY46" s="133"/>
      <c r="NAZ46" s="134"/>
      <c r="NBA46" s="133"/>
      <c r="NBB46" s="133"/>
      <c r="NBC46" s="151"/>
      <c r="NBD46" s="151"/>
      <c r="NBE46" s="133" t="s">
        <v>16975</v>
      </c>
      <c r="NBF46" s="292" t="s">
        <v>16274</v>
      </c>
      <c r="NBG46" s="292"/>
      <c r="NBH46" s="292"/>
      <c r="NBI46" s="292"/>
      <c r="NBJ46" s="292"/>
      <c r="NBK46" s="292"/>
      <c r="NBL46" s="133"/>
      <c r="NBM46" s="133"/>
      <c r="NBN46" s="133"/>
      <c r="NBO46" s="133"/>
      <c r="NBP46" s="134"/>
      <c r="NBQ46" s="133"/>
      <c r="NBR46" s="133"/>
      <c r="NBS46" s="151"/>
      <c r="NBT46" s="151"/>
      <c r="NBU46" s="133" t="s">
        <v>16975</v>
      </c>
      <c r="NBV46" s="292" t="s">
        <v>16274</v>
      </c>
      <c r="NBW46" s="292"/>
      <c r="NBX46" s="292"/>
      <c r="NBY46" s="292"/>
      <c r="NBZ46" s="292"/>
      <c r="NCA46" s="292"/>
      <c r="NCB46" s="133"/>
      <c r="NCC46" s="133"/>
      <c r="NCD46" s="133"/>
      <c r="NCE46" s="133"/>
      <c r="NCF46" s="134"/>
      <c r="NCG46" s="133"/>
      <c r="NCH46" s="133"/>
      <c r="NCI46" s="151"/>
      <c r="NCJ46" s="151"/>
      <c r="NCK46" s="133" t="s">
        <v>16975</v>
      </c>
      <c r="NCL46" s="292" t="s">
        <v>16274</v>
      </c>
      <c r="NCM46" s="292"/>
      <c r="NCN46" s="292"/>
      <c r="NCO46" s="292"/>
      <c r="NCP46" s="292"/>
      <c r="NCQ46" s="292"/>
      <c r="NCR46" s="133"/>
      <c r="NCS46" s="133"/>
      <c r="NCT46" s="133"/>
      <c r="NCU46" s="133"/>
      <c r="NCV46" s="134"/>
      <c r="NCW46" s="133"/>
      <c r="NCX46" s="133"/>
      <c r="NCY46" s="151"/>
      <c r="NCZ46" s="151"/>
      <c r="NDA46" s="133" t="s">
        <v>16975</v>
      </c>
      <c r="NDB46" s="292" t="s">
        <v>16274</v>
      </c>
      <c r="NDC46" s="292"/>
      <c r="NDD46" s="292"/>
      <c r="NDE46" s="292"/>
      <c r="NDF46" s="292"/>
      <c r="NDG46" s="292"/>
      <c r="NDH46" s="133"/>
      <c r="NDI46" s="133"/>
      <c r="NDJ46" s="133"/>
      <c r="NDK46" s="133"/>
      <c r="NDL46" s="134"/>
      <c r="NDM46" s="133"/>
      <c r="NDN46" s="133"/>
      <c r="NDO46" s="151"/>
      <c r="NDP46" s="151"/>
      <c r="NDQ46" s="133" t="s">
        <v>16975</v>
      </c>
      <c r="NDR46" s="292" t="s">
        <v>16274</v>
      </c>
      <c r="NDS46" s="292"/>
      <c r="NDT46" s="292"/>
      <c r="NDU46" s="292"/>
      <c r="NDV46" s="292"/>
      <c r="NDW46" s="292"/>
      <c r="NDX46" s="133"/>
      <c r="NDY46" s="133"/>
      <c r="NDZ46" s="133"/>
      <c r="NEA46" s="133"/>
      <c r="NEB46" s="134"/>
      <c r="NEC46" s="133"/>
      <c r="NED46" s="133"/>
      <c r="NEE46" s="151"/>
      <c r="NEF46" s="151"/>
      <c r="NEG46" s="133" t="s">
        <v>16975</v>
      </c>
      <c r="NEH46" s="292" t="s">
        <v>16274</v>
      </c>
      <c r="NEI46" s="292"/>
      <c r="NEJ46" s="292"/>
      <c r="NEK46" s="292"/>
      <c r="NEL46" s="292"/>
      <c r="NEM46" s="292"/>
      <c r="NEN46" s="133"/>
      <c r="NEO46" s="133"/>
      <c r="NEP46" s="133"/>
      <c r="NEQ46" s="133"/>
      <c r="NER46" s="134"/>
      <c r="NES46" s="133"/>
      <c r="NET46" s="133"/>
      <c r="NEU46" s="151"/>
      <c r="NEV46" s="151"/>
      <c r="NEW46" s="133" t="s">
        <v>16975</v>
      </c>
      <c r="NEX46" s="292" t="s">
        <v>16274</v>
      </c>
      <c r="NEY46" s="292"/>
      <c r="NEZ46" s="292"/>
      <c r="NFA46" s="292"/>
      <c r="NFB46" s="292"/>
      <c r="NFC46" s="292"/>
      <c r="NFD46" s="133"/>
      <c r="NFE46" s="133"/>
      <c r="NFF46" s="133"/>
      <c r="NFG46" s="133"/>
      <c r="NFH46" s="134"/>
      <c r="NFI46" s="133"/>
      <c r="NFJ46" s="133"/>
      <c r="NFK46" s="151"/>
      <c r="NFL46" s="151"/>
      <c r="NFM46" s="133" t="s">
        <v>16975</v>
      </c>
      <c r="NFN46" s="292" t="s">
        <v>16274</v>
      </c>
      <c r="NFO46" s="292"/>
      <c r="NFP46" s="292"/>
      <c r="NFQ46" s="292"/>
      <c r="NFR46" s="292"/>
      <c r="NFS46" s="292"/>
      <c r="NFT46" s="133"/>
      <c r="NFU46" s="133"/>
      <c r="NFV46" s="133"/>
      <c r="NFW46" s="133"/>
      <c r="NFX46" s="134"/>
      <c r="NFY46" s="133"/>
      <c r="NFZ46" s="133"/>
      <c r="NGA46" s="151"/>
      <c r="NGB46" s="151"/>
      <c r="NGC46" s="133" t="s">
        <v>16975</v>
      </c>
      <c r="NGD46" s="292" t="s">
        <v>16274</v>
      </c>
      <c r="NGE46" s="292"/>
      <c r="NGF46" s="292"/>
      <c r="NGG46" s="292"/>
      <c r="NGH46" s="292"/>
      <c r="NGI46" s="292"/>
      <c r="NGJ46" s="133"/>
      <c r="NGK46" s="133"/>
      <c r="NGL46" s="133"/>
      <c r="NGM46" s="133"/>
      <c r="NGN46" s="134"/>
      <c r="NGO46" s="133"/>
      <c r="NGP46" s="133"/>
      <c r="NGQ46" s="151"/>
      <c r="NGR46" s="151"/>
      <c r="NGS46" s="133" t="s">
        <v>16975</v>
      </c>
      <c r="NGT46" s="292" t="s">
        <v>16274</v>
      </c>
      <c r="NGU46" s="292"/>
      <c r="NGV46" s="292"/>
      <c r="NGW46" s="292"/>
      <c r="NGX46" s="292"/>
      <c r="NGY46" s="292"/>
      <c r="NGZ46" s="133"/>
      <c r="NHA46" s="133"/>
      <c r="NHB46" s="133"/>
      <c r="NHC46" s="133"/>
      <c r="NHD46" s="134"/>
      <c r="NHE46" s="133"/>
      <c r="NHF46" s="133"/>
      <c r="NHG46" s="151"/>
      <c r="NHH46" s="151"/>
      <c r="NHI46" s="133" t="s">
        <v>16975</v>
      </c>
      <c r="NHJ46" s="292" t="s">
        <v>16274</v>
      </c>
      <c r="NHK46" s="292"/>
      <c r="NHL46" s="292"/>
      <c r="NHM46" s="292"/>
      <c r="NHN46" s="292"/>
      <c r="NHO46" s="292"/>
      <c r="NHP46" s="133"/>
      <c r="NHQ46" s="133"/>
      <c r="NHR46" s="133"/>
      <c r="NHS46" s="133"/>
      <c r="NHT46" s="134"/>
      <c r="NHU46" s="133"/>
      <c r="NHV46" s="133"/>
      <c r="NHW46" s="151"/>
      <c r="NHX46" s="151"/>
      <c r="NHY46" s="133" t="s">
        <v>16975</v>
      </c>
      <c r="NHZ46" s="292" t="s">
        <v>16274</v>
      </c>
      <c r="NIA46" s="292"/>
      <c r="NIB46" s="292"/>
      <c r="NIC46" s="292"/>
      <c r="NID46" s="292"/>
      <c r="NIE46" s="292"/>
      <c r="NIF46" s="133"/>
      <c r="NIG46" s="133"/>
      <c r="NIH46" s="133"/>
      <c r="NII46" s="133"/>
      <c r="NIJ46" s="134"/>
      <c r="NIK46" s="133"/>
      <c r="NIL46" s="133"/>
      <c r="NIM46" s="151"/>
      <c r="NIN46" s="151"/>
      <c r="NIO46" s="133" t="s">
        <v>16975</v>
      </c>
      <c r="NIP46" s="292" t="s">
        <v>16274</v>
      </c>
      <c r="NIQ46" s="292"/>
      <c r="NIR46" s="292"/>
      <c r="NIS46" s="292"/>
      <c r="NIT46" s="292"/>
      <c r="NIU46" s="292"/>
      <c r="NIV46" s="133"/>
      <c r="NIW46" s="133"/>
      <c r="NIX46" s="133"/>
      <c r="NIY46" s="133"/>
      <c r="NIZ46" s="134"/>
      <c r="NJA46" s="133"/>
      <c r="NJB46" s="133"/>
      <c r="NJC46" s="151"/>
      <c r="NJD46" s="151"/>
      <c r="NJE46" s="133" t="s">
        <v>16975</v>
      </c>
      <c r="NJF46" s="292" t="s">
        <v>16274</v>
      </c>
      <c r="NJG46" s="292"/>
      <c r="NJH46" s="292"/>
      <c r="NJI46" s="292"/>
      <c r="NJJ46" s="292"/>
      <c r="NJK46" s="292"/>
      <c r="NJL46" s="133"/>
      <c r="NJM46" s="133"/>
      <c r="NJN46" s="133"/>
      <c r="NJO46" s="133"/>
      <c r="NJP46" s="134"/>
      <c r="NJQ46" s="133"/>
      <c r="NJR46" s="133"/>
      <c r="NJS46" s="151"/>
      <c r="NJT46" s="151"/>
      <c r="NJU46" s="133" t="s">
        <v>16975</v>
      </c>
      <c r="NJV46" s="292" t="s">
        <v>16274</v>
      </c>
      <c r="NJW46" s="292"/>
      <c r="NJX46" s="292"/>
      <c r="NJY46" s="292"/>
      <c r="NJZ46" s="292"/>
      <c r="NKA46" s="292"/>
      <c r="NKB46" s="133"/>
      <c r="NKC46" s="133"/>
      <c r="NKD46" s="133"/>
      <c r="NKE46" s="133"/>
      <c r="NKF46" s="134"/>
      <c r="NKG46" s="133"/>
      <c r="NKH46" s="133"/>
      <c r="NKI46" s="151"/>
      <c r="NKJ46" s="151"/>
      <c r="NKK46" s="133" t="s">
        <v>16975</v>
      </c>
      <c r="NKL46" s="292" t="s">
        <v>16274</v>
      </c>
      <c r="NKM46" s="292"/>
      <c r="NKN46" s="292"/>
      <c r="NKO46" s="292"/>
      <c r="NKP46" s="292"/>
      <c r="NKQ46" s="292"/>
      <c r="NKR46" s="133"/>
      <c r="NKS46" s="133"/>
      <c r="NKT46" s="133"/>
      <c r="NKU46" s="133"/>
      <c r="NKV46" s="134"/>
      <c r="NKW46" s="133"/>
      <c r="NKX46" s="133"/>
      <c r="NKY46" s="151"/>
      <c r="NKZ46" s="151"/>
      <c r="NLA46" s="133" t="s">
        <v>16975</v>
      </c>
      <c r="NLB46" s="292" t="s">
        <v>16274</v>
      </c>
      <c r="NLC46" s="292"/>
      <c r="NLD46" s="292"/>
      <c r="NLE46" s="292"/>
      <c r="NLF46" s="292"/>
      <c r="NLG46" s="292"/>
      <c r="NLH46" s="133"/>
      <c r="NLI46" s="133"/>
      <c r="NLJ46" s="133"/>
      <c r="NLK46" s="133"/>
      <c r="NLL46" s="134"/>
      <c r="NLM46" s="133"/>
      <c r="NLN46" s="133"/>
      <c r="NLO46" s="151"/>
      <c r="NLP46" s="151"/>
      <c r="NLQ46" s="133" t="s">
        <v>16975</v>
      </c>
      <c r="NLR46" s="292" t="s">
        <v>16274</v>
      </c>
      <c r="NLS46" s="292"/>
      <c r="NLT46" s="292"/>
      <c r="NLU46" s="292"/>
      <c r="NLV46" s="292"/>
      <c r="NLW46" s="292"/>
      <c r="NLX46" s="133"/>
      <c r="NLY46" s="133"/>
      <c r="NLZ46" s="133"/>
      <c r="NMA46" s="133"/>
      <c r="NMB46" s="134"/>
      <c r="NMC46" s="133"/>
      <c r="NMD46" s="133"/>
      <c r="NME46" s="151"/>
      <c r="NMF46" s="151"/>
      <c r="NMG46" s="133" t="s">
        <v>16975</v>
      </c>
      <c r="NMH46" s="292" t="s">
        <v>16274</v>
      </c>
      <c r="NMI46" s="292"/>
      <c r="NMJ46" s="292"/>
      <c r="NMK46" s="292"/>
      <c r="NML46" s="292"/>
      <c r="NMM46" s="292"/>
      <c r="NMN46" s="133"/>
      <c r="NMO46" s="133"/>
      <c r="NMP46" s="133"/>
      <c r="NMQ46" s="133"/>
      <c r="NMR46" s="134"/>
      <c r="NMS46" s="133"/>
      <c r="NMT46" s="133"/>
      <c r="NMU46" s="151"/>
      <c r="NMV46" s="151"/>
      <c r="NMW46" s="133" t="s">
        <v>16975</v>
      </c>
      <c r="NMX46" s="292" t="s">
        <v>16274</v>
      </c>
      <c r="NMY46" s="292"/>
      <c r="NMZ46" s="292"/>
      <c r="NNA46" s="292"/>
      <c r="NNB46" s="292"/>
      <c r="NNC46" s="292"/>
      <c r="NND46" s="133"/>
      <c r="NNE46" s="133"/>
      <c r="NNF46" s="133"/>
      <c r="NNG46" s="133"/>
      <c r="NNH46" s="134"/>
      <c r="NNI46" s="133"/>
      <c r="NNJ46" s="133"/>
      <c r="NNK46" s="151"/>
      <c r="NNL46" s="151"/>
      <c r="NNM46" s="133" t="s">
        <v>16975</v>
      </c>
      <c r="NNN46" s="292" t="s">
        <v>16274</v>
      </c>
      <c r="NNO46" s="292"/>
      <c r="NNP46" s="292"/>
      <c r="NNQ46" s="292"/>
      <c r="NNR46" s="292"/>
      <c r="NNS46" s="292"/>
      <c r="NNT46" s="133"/>
      <c r="NNU46" s="133"/>
      <c r="NNV46" s="133"/>
      <c r="NNW46" s="133"/>
      <c r="NNX46" s="134"/>
      <c r="NNY46" s="133"/>
      <c r="NNZ46" s="133"/>
      <c r="NOA46" s="151"/>
      <c r="NOB46" s="151"/>
      <c r="NOC46" s="133" t="s">
        <v>16975</v>
      </c>
      <c r="NOD46" s="292" t="s">
        <v>16274</v>
      </c>
      <c r="NOE46" s="292"/>
      <c r="NOF46" s="292"/>
      <c r="NOG46" s="292"/>
      <c r="NOH46" s="292"/>
      <c r="NOI46" s="292"/>
      <c r="NOJ46" s="133"/>
      <c r="NOK46" s="133"/>
      <c r="NOL46" s="133"/>
      <c r="NOM46" s="133"/>
      <c r="NON46" s="134"/>
      <c r="NOO46" s="133"/>
      <c r="NOP46" s="133"/>
      <c r="NOQ46" s="151"/>
      <c r="NOR46" s="151"/>
      <c r="NOS46" s="133" t="s">
        <v>16975</v>
      </c>
      <c r="NOT46" s="292" t="s">
        <v>16274</v>
      </c>
      <c r="NOU46" s="292"/>
      <c r="NOV46" s="292"/>
      <c r="NOW46" s="292"/>
      <c r="NOX46" s="292"/>
      <c r="NOY46" s="292"/>
      <c r="NOZ46" s="133"/>
      <c r="NPA46" s="133"/>
      <c r="NPB46" s="133"/>
      <c r="NPC46" s="133"/>
      <c r="NPD46" s="134"/>
      <c r="NPE46" s="133"/>
      <c r="NPF46" s="133"/>
      <c r="NPG46" s="151"/>
      <c r="NPH46" s="151"/>
      <c r="NPI46" s="133" t="s">
        <v>16975</v>
      </c>
      <c r="NPJ46" s="292" t="s">
        <v>16274</v>
      </c>
      <c r="NPK46" s="292"/>
      <c r="NPL46" s="292"/>
      <c r="NPM46" s="292"/>
      <c r="NPN46" s="292"/>
      <c r="NPO46" s="292"/>
      <c r="NPP46" s="133"/>
      <c r="NPQ46" s="133"/>
      <c r="NPR46" s="133"/>
      <c r="NPS46" s="133"/>
      <c r="NPT46" s="134"/>
      <c r="NPU46" s="133"/>
      <c r="NPV46" s="133"/>
      <c r="NPW46" s="151"/>
      <c r="NPX46" s="151"/>
      <c r="NPY46" s="133" t="s">
        <v>16975</v>
      </c>
      <c r="NPZ46" s="292" t="s">
        <v>16274</v>
      </c>
      <c r="NQA46" s="292"/>
      <c r="NQB46" s="292"/>
      <c r="NQC46" s="292"/>
      <c r="NQD46" s="292"/>
      <c r="NQE46" s="292"/>
      <c r="NQF46" s="133"/>
      <c r="NQG46" s="133"/>
      <c r="NQH46" s="133"/>
      <c r="NQI46" s="133"/>
      <c r="NQJ46" s="134"/>
      <c r="NQK46" s="133"/>
      <c r="NQL46" s="133"/>
      <c r="NQM46" s="151"/>
      <c r="NQN46" s="151"/>
      <c r="NQO46" s="133" t="s">
        <v>16975</v>
      </c>
      <c r="NQP46" s="292" t="s">
        <v>16274</v>
      </c>
      <c r="NQQ46" s="292"/>
      <c r="NQR46" s="292"/>
      <c r="NQS46" s="292"/>
      <c r="NQT46" s="292"/>
      <c r="NQU46" s="292"/>
      <c r="NQV46" s="133"/>
      <c r="NQW46" s="133"/>
      <c r="NQX46" s="133"/>
      <c r="NQY46" s="133"/>
      <c r="NQZ46" s="134"/>
      <c r="NRA46" s="133"/>
      <c r="NRB46" s="133"/>
      <c r="NRC46" s="151"/>
      <c r="NRD46" s="151"/>
      <c r="NRE46" s="133" t="s">
        <v>16975</v>
      </c>
      <c r="NRF46" s="292" t="s">
        <v>16274</v>
      </c>
      <c r="NRG46" s="292"/>
      <c r="NRH46" s="292"/>
      <c r="NRI46" s="292"/>
      <c r="NRJ46" s="292"/>
      <c r="NRK46" s="292"/>
      <c r="NRL46" s="133"/>
      <c r="NRM46" s="133"/>
      <c r="NRN46" s="133"/>
      <c r="NRO46" s="133"/>
      <c r="NRP46" s="134"/>
      <c r="NRQ46" s="133"/>
      <c r="NRR46" s="133"/>
      <c r="NRS46" s="151"/>
      <c r="NRT46" s="151"/>
      <c r="NRU46" s="133" t="s">
        <v>16975</v>
      </c>
      <c r="NRV46" s="292" t="s">
        <v>16274</v>
      </c>
      <c r="NRW46" s="292"/>
      <c r="NRX46" s="292"/>
      <c r="NRY46" s="292"/>
      <c r="NRZ46" s="292"/>
      <c r="NSA46" s="292"/>
      <c r="NSB46" s="133"/>
      <c r="NSC46" s="133"/>
      <c r="NSD46" s="133"/>
      <c r="NSE46" s="133"/>
      <c r="NSF46" s="134"/>
      <c r="NSG46" s="133"/>
      <c r="NSH46" s="133"/>
      <c r="NSI46" s="151"/>
      <c r="NSJ46" s="151"/>
      <c r="NSK46" s="133" t="s">
        <v>16975</v>
      </c>
      <c r="NSL46" s="292" t="s">
        <v>16274</v>
      </c>
      <c r="NSM46" s="292"/>
      <c r="NSN46" s="292"/>
      <c r="NSO46" s="292"/>
      <c r="NSP46" s="292"/>
      <c r="NSQ46" s="292"/>
      <c r="NSR46" s="133"/>
      <c r="NSS46" s="133"/>
      <c r="NST46" s="133"/>
      <c r="NSU46" s="133"/>
      <c r="NSV46" s="134"/>
      <c r="NSW46" s="133"/>
      <c r="NSX46" s="133"/>
      <c r="NSY46" s="151"/>
      <c r="NSZ46" s="151"/>
      <c r="NTA46" s="133" t="s">
        <v>16975</v>
      </c>
      <c r="NTB46" s="292" t="s">
        <v>16274</v>
      </c>
      <c r="NTC46" s="292"/>
      <c r="NTD46" s="292"/>
      <c r="NTE46" s="292"/>
      <c r="NTF46" s="292"/>
      <c r="NTG46" s="292"/>
      <c r="NTH46" s="133"/>
      <c r="NTI46" s="133"/>
      <c r="NTJ46" s="133"/>
      <c r="NTK46" s="133"/>
      <c r="NTL46" s="134"/>
      <c r="NTM46" s="133"/>
      <c r="NTN46" s="133"/>
      <c r="NTO46" s="151"/>
      <c r="NTP46" s="151"/>
      <c r="NTQ46" s="133" t="s">
        <v>16975</v>
      </c>
      <c r="NTR46" s="292" t="s">
        <v>16274</v>
      </c>
      <c r="NTS46" s="292"/>
      <c r="NTT46" s="292"/>
      <c r="NTU46" s="292"/>
      <c r="NTV46" s="292"/>
      <c r="NTW46" s="292"/>
      <c r="NTX46" s="133"/>
      <c r="NTY46" s="133"/>
      <c r="NTZ46" s="133"/>
      <c r="NUA46" s="133"/>
      <c r="NUB46" s="134"/>
      <c r="NUC46" s="133"/>
      <c r="NUD46" s="133"/>
      <c r="NUE46" s="151"/>
      <c r="NUF46" s="151"/>
      <c r="NUG46" s="133" t="s">
        <v>16975</v>
      </c>
      <c r="NUH46" s="292" t="s">
        <v>16274</v>
      </c>
      <c r="NUI46" s="292"/>
      <c r="NUJ46" s="292"/>
      <c r="NUK46" s="292"/>
      <c r="NUL46" s="292"/>
      <c r="NUM46" s="292"/>
      <c r="NUN46" s="133"/>
      <c r="NUO46" s="133"/>
      <c r="NUP46" s="133"/>
      <c r="NUQ46" s="133"/>
      <c r="NUR46" s="134"/>
      <c r="NUS46" s="133"/>
      <c r="NUT46" s="133"/>
      <c r="NUU46" s="151"/>
      <c r="NUV46" s="151"/>
      <c r="NUW46" s="133" t="s">
        <v>16975</v>
      </c>
      <c r="NUX46" s="292" t="s">
        <v>16274</v>
      </c>
      <c r="NUY46" s="292"/>
      <c r="NUZ46" s="292"/>
      <c r="NVA46" s="292"/>
      <c r="NVB46" s="292"/>
      <c r="NVC46" s="292"/>
      <c r="NVD46" s="133"/>
      <c r="NVE46" s="133"/>
      <c r="NVF46" s="133"/>
      <c r="NVG46" s="133"/>
      <c r="NVH46" s="134"/>
      <c r="NVI46" s="133"/>
      <c r="NVJ46" s="133"/>
      <c r="NVK46" s="151"/>
      <c r="NVL46" s="151"/>
      <c r="NVM46" s="133" t="s">
        <v>16975</v>
      </c>
      <c r="NVN46" s="292" t="s">
        <v>16274</v>
      </c>
      <c r="NVO46" s="292"/>
      <c r="NVP46" s="292"/>
      <c r="NVQ46" s="292"/>
      <c r="NVR46" s="292"/>
      <c r="NVS46" s="292"/>
      <c r="NVT46" s="133"/>
      <c r="NVU46" s="133"/>
      <c r="NVV46" s="133"/>
      <c r="NVW46" s="133"/>
      <c r="NVX46" s="134"/>
      <c r="NVY46" s="133"/>
      <c r="NVZ46" s="133"/>
      <c r="NWA46" s="151"/>
      <c r="NWB46" s="151"/>
      <c r="NWC46" s="133" t="s">
        <v>16975</v>
      </c>
      <c r="NWD46" s="292" t="s">
        <v>16274</v>
      </c>
      <c r="NWE46" s="292"/>
      <c r="NWF46" s="292"/>
      <c r="NWG46" s="292"/>
      <c r="NWH46" s="292"/>
      <c r="NWI46" s="292"/>
      <c r="NWJ46" s="133"/>
      <c r="NWK46" s="133"/>
      <c r="NWL46" s="133"/>
      <c r="NWM46" s="133"/>
      <c r="NWN46" s="134"/>
      <c r="NWO46" s="133"/>
      <c r="NWP46" s="133"/>
      <c r="NWQ46" s="151"/>
      <c r="NWR46" s="151"/>
      <c r="NWS46" s="133" t="s">
        <v>16975</v>
      </c>
      <c r="NWT46" s="292" t="s">
        <v>16274</v>
      </c>
      <c r="NWU46" s="292"/>
      <c r="NWV46" s="292"/>
      <c r="NWW46" s="292"/>
      <c r="NWX46" s="292"/>
      <c r="NWY46" s="292"/>
      <c r="NWZ46" s="133"/>
      <c r="NXA46" s="133"/>
      <c r="NXB46" s="133"/>
      <c r="NXC46" s="133"/>
      <c r="NXD46" s="134"/>
      <c r="NXE46" s="133"/>
      <c r="NXF46" s="133"/>
      <c r="NXG46" s="151"/>
      <c r="NXH46" s="151"/>
      <c r="NXI46" s="133" t="s">
        <v>16975</v>
      </c>
      <c r="NXJ46" s="292" t="s">
        <v>16274</v>
      </c>
      <c r="NXK46" s="292"/>
      <c r="NXL46" s="292"/>
      <c r="NXM46" s="292"/>
      <c r="NXN46" s="292"/>
      <c r="NXO46" s="292"/>
      <c r="NXP46" s="133"/>
      <c r="NXQ46" s="133"/>
      <c r="NXR46" s="133"/>
      <c r="NXS46" s="133"/>
      <c r="NXT46" s="134"/>
      <c r="NXU46" s="133"/>
      <c r="NXV46" s="133"/>
      <c r="NXW46" s="151"/>
      <c r="NXX46" s="151"/>
      <c r="NXY46" s="133" t="s">
        <v>16975</v>
      </c>
      <c r="NXZ46" s="292" t="s">
        <v>16274</v>
      </c>
      <c r="NYA46" s="292"/>
      <c r="NYB46" s="292"/>
      <c r="NYC46" s="292"/>
      <c r="NYD46" s="292"/>
      <c r="NYE46" s="292"/>
      <c r="NYF46" s="133"/>
      <c r="NYG46" s="133"/>
      <c r="NYH46" s="133"/>
      <c r="NYI46" s="133"/>
      <c r="NYJ46" s="134"/>
      <c r="NYK46" s="133"/>
      <c r="NYL46" s="133"/>
      <c r="NYM46" s="151"/>
      <c r="NYN46" s="151"/>
      <c r="NYO46" s="133" t="s">
        <v>16975</v>
      </c>
      <c r="NYP46" s="292" t="s">
        <v>16274</v>
      </c>
      <c r="NYQ46" s="292"/>
      <c r="NYR46" s="292"/>
      <c r="NYS46" s="292"/>
      <c r="NYT46" s="292"/>
      <c r="NYU46" s="292"/>
      <c r="NYV46" s="133"/>
      <c r="NYW46" s="133"/>
      <c r="NYX46" s="133"/>
      <c r="NYY46" s="133"/>
      <c r="NYZ46" s="134"/>
      <c r="NZA46" s="133"/>
      <c r="NZB46" s="133"/>
      <c r="NZC46" s="151"/>
      <c r="NZD46" s="151"/>
      <c r="NZE46" s="133" t="s">
        <v>16975</v>
      </c>
      <c r="NZF46" s="292" t="s">
        <v>16274</v>
      </c>
      <c r="NZG46" s="292"/>
      <c r="NZH46" s="292"/>
      <c r="NZI46" s="292"/>
      <c r="NZJ46" s="292"/>
      <c r="NZK46" s="292"/>
      <c r="NZL46" s="133"/>
      <c r="NZM46" s="133"/>
      <c r="NZN46" s="133"/>
      <c r="NZO46" s="133"/>
      <c r="NZP46" s="134"/>
      <c r="NZQ46" s="133"/>
      <c r="NZR46" s="133"/>
      <c r="NZS46" s="151"/>
      <c r="NZT46" s="151"/>
      <c r="NZU46" s="133" t="s">
        <v>16975</v>
      </c>
      <c r="NZV46" s="292" t="s">
        <v>16274</v>
      </c>
      <c r="NZW46" s="292"/>
      <c r="NZX46" s="292"/>
      <c r="NZY46" s="292"/>
      <c r="NZZ46" s="292"/>
      <c r="OAA46" s="292"/>
      <c r="OAB46" s="133"/>
      <c r="OAC46" s="133"/>
      <c r="OAD46" s="133"/>
      <c r="OAE46" s="133"/>
      <c r="OAF46" s="134"/>
      <c r="OAG46" s="133"/>
      <c r="OAH46" s="133"/>
      <c r="OAI46" s="151"/>
      <c r="OAJ46" s="151"/>
      <c r="OAK46" s="133" t="s">
        <v>16975</v>
      </c>
      <c r="OAL46" s="292" t="s">
        <v>16274</v>
      </c>
      <c r="OAM46" s="292"/>
      <c r="OAN46" s="292"/>
      <c r="OAO46" s="292"/>
      <c r="OAP46" s="292"/>
      <c r="OAQ46" s="292"/>
      <c r="OAR46" s="133"/>
      <c r="OAS46" s="133"/>
      <c r="OAT46" s="133"/>
      <c r="OAU46" s="133"/>
      <c r="OAV46" s="134"/>
      <c r="OAW46" s="133"/>
      <c r="OAX46" s="133"/>
      <c r="OAY46" s="151"/>
      <c r="OAZ46" s="151"/>
      <c r="OBA46" s="133" t="s">
        <v>16975</v>
      </c>
      <c r="OBB46" s="292" t="s">
        <v>16274</v>
      </c>
      <c r="OBC46" s="292"/>
      <c r="OBD46" s="292"/>
      <c r="OBE46" s="292"/>
      <c r="OBF46" s="292"/>
      <c r="OBG46" s="292"/>
      <c r="OBH46" s="133"/>
      <c r="OBI46" s="133"/>
      <c r="OBJ46" s="133"/>
      <c r="OBK46" s="133"/>
      <c r="OBL46" s="134"/>
      <c r="OBM46" s="133"/>
      <c r="OBN46" s="133"/>
      <c r="OBO46" s="151"/>
      <c r="OBP46" s="151"/>
      <c r="OBQ46" s="133" t="s">
        <v>16975</v>
      </c>
      <c r="OBR46" s="292" t="s">
        <v>16274</v>
      </c>
      <c r="OBS46" s="292"/>
      <c r="OBT46" s="292"/>
      <c r="OBU46" s="292"/>
      <c r="OBV46" s="292"/>
      <c r="OBW46" s="292"/>
      <c r="OBX46" s="133"/>
      <c r="OBY46" s="133"/>
      <c r="OBZ46" s="133"/>
      <c r="OCA46" s="133"/>
      <c r="OCB46" s="134"/>
      <c r="OCC46" s="133"/>
      <c r="OCD46" s="133"/>
      <c r="OCE46" s="151"/>
      <c r="OCF46" s="151"/>
      <c r="OCG46" s="133" t="s">
        <v>16975</v>
      </c>
      <c r="OCH46" s="292" t="s">
        <v>16274</v>
      </c>
      <c r="OCI46" s="292"/>
      <c r="OCJ46" s="292"/>
      <c r="OCK46" s="292"/>
      <c r="OCL46" s="292"/>
      <c r="OCM46" s="292"/>
      <c r="OCN46" s="133"/>
      <c r="OCO46" s="133"/>
      <c r="OCP46" s="133"/>
      <c r="OCQ46" s="133"/>
      <c r="OCR46" s="134"/>
      <c r="OCS46" s="133"/>
      <c r="OCT46" s="133"/>
      <c r="OCU46" s="151"/>
      <c r="OCV46" s="151"/>
      <c r="OCW46" s="133" t="s">
        <v>16975</v>
      </c>
      <c r="OCX46" s="292" t="s">
        <v>16274</v>
      </c>
      <c r="OCY46" s="292"/>
      <c r="OCZ46" s="292"/>
      <c r="ODA46" s="292"/>
      <c r="ODB46" s="292"/>
      <c r="ODC46" s="292"/>
      <c r="ODD46" s="133"/>
      <c r="ODE46" s="133"/>
      <c r="ODF46" s="133"/>
      <c r="ODG46" s="133"/>
      <c r="ODH46" s="134"/>
      <c r="ODI46" s="133"/>
      <c r="ODJ46" s="133"/>
      <c r="ODK46" s="151"/>
      <c r="ODL46" s="151"/>
      <c r="ODM46" s="133" t="s">
        <v>16975</v>
      </c>
      <c r="ODN46" s="292" t="s">
        <v>16274</v>
      </c>
      <c r="ODO46" s="292"/>
      <c r="ODP46" s="292"/>
      <c r="ODQ46" s="292"/>
      <c r="ODR46" s="292"/>
      <c r="ODS46" s="292"/>
      <c r="ODT46" s="133"/>
      <c r="ODU46" s="133"/>
      <c r="ODV46" s="133"/>
      <c r="ODW46" s="133"/>
      <c r="ODX46" s="134"/>
      <c r="ODY46" s="133"/>
      <c r="ODZ46" s="133"/>
      <c r="OEA46" s="151"/>
      <c r="OEB46" s="151"/>
      <c r="OEC46" s="133" t="s">
        <v>16975</v>
      </c>
      <c r="OED46" s="292" t="s">
        <v>16274</v>
      </c>
      <c r="OEE46" s="292"/>
      <c r="OEF46" s="292"/>
      <c r="OEG46" s="292"/>
      <c r="OEH46" s="292"/>
      <c r="OEI46" s="292"/>
      <c r="OEJ46" s="133"/>
      <c r="OEK46" s="133"/>
      <c r="OEL46" s="133"/>
      <c r="OEM46" s="133"/>
      <c r="OEN46" s="134"/>
      <c r="OEO46" s="133"/>
      <c r="OEP46" s="133"/>
      <c r="OEQ46" s="151"/>
      <c r="OER46" s="151"/>
      <c r="OES46" s="133" t="s">
        <v>16975</v>
      </c>
      <c r="OET46" s="292" t="s">
        <v>16274</v>
      </c>
      <c r="OEU46" s="292"/>
      <c r="OEV46" s="292"/>
      <c r="OEW46" s="292"/>
      <c r="OEX46" s="292"/>
      <c r="OEY46" s="292"/>
      <c r="OEZ46" s="133"/>
      <c r="OFA46" s="133"/>
      <c r="OFB46" s="133"/>
      <c r="OFC46" s="133"/>
      <c r="OFD46" s="134"/>
      <c r="OFE46" s="133"/>
      <c r="OFF46" s="133"/>
      <c r="OFG46" s="151"/>
      <c r="OFH46" s="151"/>
      <c r="OFI46" s="133" t="s">
        <v>16975</v>
      </c>
      <c r="OFJ46" s="292" t="s">
        <v>16274</v>
      </c>
      <c r="OFK46" s="292"/>
      <c r="OFL46" s="292"/>
      <c r="OFM46" s="292"/>
      <c r="OFN46" s="292"/>
      <c r="OFO46" s="292"/>
      <c r="OFP46" s="133"/>
      <c r="OFQ46" s="133"/>
      <c r="OFR46" s="133"/>
      <c r="OFS46" s="133"/>
      <c r="OFT46" s="134"/>
      <c r="OFU46" s="133"/>
      <c r="OFV46" s="133"/>
      <c r="OFW46" s="151"/>
      <c r="OFX46" s="151"/>
      <c r="OFY46" s="133" t="s">
        <v>16975</v>
      </c>
      <c r="OFZ46" s="292" t="s">
        <v>16274</v>
      </c>
      <c r="OGA46" s="292"/>
      <c r="OGB46" s="292"/>
      <c r="OGC46" s="292"/>
      <c r="OGD46" s="292"/>
      <c r="OGE46" s="292"/>
      <c r="OGF46" s="133"/>
      <c r="OGG46" s="133"/>
      <c r="OGH46" s="133"/>
      <c r="OGI46" s="133"/>
      <c r="OGJ46" s="134"/>
      <c r="OGK46" s="133"/>
      <c r="OGL46" s="133"/>
      <c r="OGM46" s="151"/>
      <c r="OGN46" s="151"/>
      <c r="OGO46" s="133" t="s">
        <v>16975</v>
      </c>
      <c r="OGP46" s="292" t="s">
        <v>16274</v>
      </c>
      <c r="OGQ46" s="292"/>
      <c r="OGR46" s="292"/>
      <c r="OGS46" s="292"/>
      <c r="OGT46" s="292"/>
      <c r="OGU46" s="292"/>
      <c r="OGV46" s="133"/>
      <c r="OGW46" s="133"/>
      <c r="OGX46" s="133"/>
      <c r="OGY46" s="133"/>
      <c r="OGZ46" s="134"/>
      <c r="OHA46" s="133"/>
      <c r="OHB46" s="133"/>
      <c r="OHC46" s="151"/>
      <c r="OHD46" s="151"/>
      <c r="OHE46" s="133" t="s">
        <v>16975</v>
      </c>
      <c r="OHF46" s="292" t="s">
        <v>16274</v>
      </c>
      <c r="OHG46" s="292"/>
      <c r="OHH46" s="292"/>
      <c r="OHI46" s="292"/>
      <c r="OHJ46" s="292"/>
      <c r="OHK46" s="292"/>
      <c r="OHL46" s="133"/>
      <c r="OHM46" s="133"/>
      <c r="OHN46" s="133"/>
      <c r="OHO46" s="133"/>
      <c r="OHP46" s="134"/>
      <c r="OHQ46" s="133"/>
      <c r="OHR46" s="133"/>
      <c r="OHS46" s="151"/>
      <c r="OHT46" s="151"/>
      <c r="OHU46" s="133" t="s">
        <v>16975</v>
      </c>
      <c r="OHV46" s="292" t="s">
        <v>16274</v>
      </c>
      <c r="OHW46" s="292"/>
      <c r="OHX46" s="292"/>
      <c r="OHY46" s="292"/>
      <c r="OHZ46" s="292"/>
      <c r="OIA46" s="292"/>
      <c r="OIB46" s="133"/>
      <c r="OIC46" s="133"/>
      <c r="OID46" s="133"/>
      <c r="OIE46" s="133"/>
      <c r="OIF46" s="134"/>
      <c r="OIG46" s="133"/>
      <c r="OIH46" s="133"/>
      <c r="OII46" s="151"/>
      <c r="OIJ46" s="151"/>
      <c r="OIK46" s="133" t="s">
        <v>16975</v>
      </c>
      <c r="OIL46" s="292" t="s">
        <v>16274</v>
      </c>
      <c r="OIM46" s="292"/>
      <c r="OIN46" s="292"/>
      <c r="OIO46" s="292"/>
      <c r="OIP46" s="292"/>
      <c r="OIQ46" s="292"/>
      <c r="OIR46" s="133"/>
      <c r="OIS46" s="133"/>
      <c r="OIT46" s="133"/>
      <c r="OIU46" s="133"/>
      <c r="OIV46" s="134"/>
      <c r="OIW46" s="133"/>
      <c r="OIX46" s="133"/>
      <c r="OIY46" s="151"/>
      <c r="OIZ46" s="151"/>
      <c r="OJA46" s="133" t="s">
        <v>16975</v>
      </c>
      <c r="OJB46" s="292" t="s">
        <v>16274</v>
      </c>
      <c r="OJC46" s="292"/>
      <c r="OJD46" s="292"/>
      <c r="OJE46" s="292"/>
      <c r="OJF46" s="292"/>
      <c r="OJG46" s="292"/>
      <c r="OJH46" s="133"/>
      <c r="OJI46" s="133"/>
      <c r="OJJ46" s="133"/>
      <c r="OJK46" s="133"/>
      <c r="OJL46" s="134"/>
      <c r="OJM46" s="133"/>
      <c r="OJN46" s="133"/>
      <c r="OJO46" s="151"/>
      <c r="OJP46" s="151"/>
      <c r="OJQ46" s="133" t="s">
        <v>16975</v>
      </c>
      <c r="OJR46" s="292" t="s">
        <v>16274</v>
      </c>
      <c r="OJS46" s="292"/>
      <c r="OJT46" s="292"/>
      <c r="OJU46" s="292"/>
      <c r="OJV46" s="292"/>
      <c r="OJW46" s="292"/>
      <c r="OJX46" s="133"/>
      <c r="OJY46" s="133"/>
      <c r="OJZ46" s="133"/>
      <c r="OKA46" s="133"/>
      <c r="OKB46" s="134"/>
      <c r="OKC46" s="133"/>
      <c r="OKD46" s="133"/>
      <c r="OKE46" s="151"/>
      <c r="OKF46" s="151"/>
      <c r="OKG46" s="133" t="s">
        <v>16975</v>
      </c>
      <c r="OKH46" s="292" t="s">
        <v>16274</v>
      </c>
      <c r="OKI46" s="292"/>
      <c r="OKJ46" s="292"/>
      <c r="OKK46" s="292"/>
      <c r="OKL46" s="292"/>
      <c r="OKM46" s="292"/>
      <c r="OKN46" s="133"/>
      <c r="OKO46" s="133"/>
      <c r="OKP46" s="133"/>
      <c r="OKQ46" s="133"/>
      <c r="OKR46" s="134"/>
      <c r="OKS46" s="133"/>
      <c r="OKT46" s="133"/>
      <c r="OKU46" s="151"/>
      <c r="OKV46" s="151"/>
      <c r="OKW46" s="133" t="s">
        <v>16975</v>
      </c>
      <c r="OKX46" s="292" t="s">
        <v>16274</v>
      </c>
      <c r="OKY46" s="292"/>
      <c r="OKZ46" s="292"/>
      <c r="OLA46" s="292"/>
      <c r="OLB46" s="292"/>
      <c r="OLC46" s="292"/>
      <c r="OLD46" s="133"/>
      <c r="OLE46" s="133"/>
      <c r="OLF46" s="133"/>
      <c r="OLG46" s="133"/>
      <c r="OLH46" s="134"/>
      <c r="OLI46" s="133"/>
      <c r="OLJ46" s="133"/>
      <c r="OLK46" s="151"/>
      <c r="OLL46" s="151"/>
      <c r="OLM46" s="133" t="s">
        <v>16975</v>
      </c>
      <c r="OLN46" s="292" t="s">
        <v>16274</v>
      </c>
      <c r="OLO46" s="292"/>
      <c r="OLP46" s="292"/>
      <c r="OLQ46" s="292"/>
      <c r="OLR46" s="292"/>
      <c r="OLS46" s="292"/>
      <c r="OLT46" s="133"/>
      <c r="OLU46" s="133"/>
      <c r="OLV46" s="133"/>
      <c r="OLW46" s="133"/>
      <c r="OLX46" s="134"/>
      <c r="OLY46" s="133"/>
      <c r="OLZ46" s="133"/>
      <c r="OMA46" s="151"/>
      <c r="OMB46" s="151"/>
      <c r="OMC46" s="133" t="s">
        <v>16975</v>
      </c>
      <c r="OMD46" s="292" t="s">
        <v>16274</v>
      </c>
      <c r="OME46" s="292"/>
      <c r="OMF46" s="292"/>
      <c r="OMG46" s="292"/>
      <c r="OMH46" s="292"/>
      <c r="OMI46" s="292"/>
      <c r="OMJ46" s="133"/>
      <c r="OMK46" s="133"/>
      <c r="OML46" s="133"/>
      <c r="OMM46" s="133"/>
      <c r="OMN46" s="134"/>
      <c r="OMO46" s="133"/>
      <c r="OMP46" s="133"/>
      <c r="OMQ46" s="151"/>
      <c r="OMR46" s="151"/>
      <c r="OMS46" s="133" t="s">
        <v>16975</v>
      </c>
      <c r="OMT46" s="292" t="s">
        <v>16274</v>
      </c>
      <c r="OMU46" s="292"/>
      <c r="OMV46" s="292"/>
      <c r="OMW46" s="292"/>
      <c r="OMX46" s="292"/>
      <c r="OMY46" s="292"/>
      <c r="OMZ46" s="133"/>
      <c r="ONA46" s="133"/>
      <c r="ONB46" s="133"/>
      <c r="ONC46" s="133"/>
      <c r="OND46" s="134"/>
      <c r="ONE46" s="133"/>
      <c r="ONF46" s="133"/>
      <c r="ONG46" s="151"/>
      <c r="ONH46" s="151"/>
      <c r="ONI46" s="133" t="s">
        <v>16975</v>
      </c>
      <c r="ONJ46" s="292" t="s">
        <v>16274</v>
      </c>
      <c r="ONK46" s="292"/>
      <c r="ONL46" s="292"/>
      <c r="ONM46" s="292"/>
      <c r="ONN46" s="292"/>
      <c r="ONO46" s="292"/>
      <c r="ONP46" s="133"/>
      <c r="ONQ46" s="133"/>
      <c r="ONR46" s="133"/>
      <c r="ONS46" s="133"/>
      <c r="ONT46" s="134"/>
      <c r="ONU46" s="133"/>
      <c r="ONV46" s="133"/>
      <c r="ONW46" s="151"/>
      <c r="ONX46" s="151"/>
      <c r="ONY46" s="133" t="s">
        <v>16975</v>
      </c>
      <c r="ONZ46" s="292" t="s">
        <v>16274</v>
      </c>
      <c r="OOA46" s="292"/>
      <c r="OOB46" s="292"/>
      <c r="OOC46" s="292"/>
      <c r="OOD46" s="292"/>
      <c r="OOE46" s="292"/>
      <c r="OOF46" s="133"/>
      <c r="OOG46" s="133"/>
      <c r="OOH46" s="133"/>
      <c r="OOI46" s="133"/>
      <c r="OOJ46" s="134"/>
      <c r="OOK46" s="133"/>
      <c r="OOL46" s="133"/>
      <c r="OOM46" s="151"/>
      <c r="OON46" s="151"/>
      <c r="OOO46" s="133" t="s">
        <v>16975</v>
      </c>
      <c r="OOP46" s="292" t="s">
        <v>16274</v>
      </c>
      <c r="OOQ46" s="292"/>
      <c r="OOR46" s="292"/>
      <c r="OOS46" s="292"/>
      <c r="OOT46" s="292"/>
      <c r="OOU46" s="292"/>
      <c r="OOV46" s="133"/>
      <c r="OOW46" s="133"/>
      <c r="OOX46" s="133"/>
      <c r="OOY46" s="133"/>
      <c r="OOZ46" s="134"/>
      <c r="OPA46" s="133"/>
      <c r="OPB46" s="133"/>
      <c r="OPC46" s="151"/>
      <c r="OPD46" s="151"/>
      <c r="OPE46" s="133" t="s">
        <v>16975</v>
      </c>
      <c r="OPF46" s="292" t="s">
        <v>16274</v>
      </c>
      <c r="OPG46" s="292"/>
      <c r="OPH46" s="292"/>
      <c r="OPI46" s="292"/>
      <c r="OPJ46" s="292"/>
      <c r="OPK46" s="292"/>
      <c r="OPL46" s="133"/>
      <c r="OPM46" s="133"/>
      <c r="OPN46" s="133"/>
      <c r="OPO46" s="133"/>
      <c r="OPP46" s="134"/>
      <c r="OPQ46" s="133"/>
      <c r="OPR46" s="133"/>
      <c r="OPS46" s="151"/>
      <c r="OPT46" s="151"/>
      <c r="OPU46" s="133" t="s">
        <v>16975</v>
      </c>
      <c r="OPV46" s="292" t="s">
        <v>16274</v>
      </c>
      <c r="OPW46" s="292"/>
      <c r="OPX46" s="292"/>
      <c r="OPY46" s="292"/>
      <c r="OPZ46" s="292"/>
      <c r="OQA46" s="292"/>
      <c r="OQB46" s="133"/>
      <c r="OQC46" s="133"/>
      <c r="OQD46" s="133"/>
      <c r="OQE46" s="133"/>
      <c r="OQF46" s="134"/>
      <c r="OQG46" s="133"/>
      <c r="OQH46" s="133"/>
      <c r="OQI46" s="151"/>
      <c r="OQJ46" s="151"/>
      <c r="OQK46" s="133" t="s">
        <v>16975</v>
      </c>
      <c r="OQL46" s="292" t="s">
        <v>16274</v>
      </c>
      <c r="OQM46" s="292"/>
      <c r="OQN46" s="292"/>
      <c r="OQO46" s="292"/>
      <c r="OQP46" s="292"/>
      <c r="OQQ46" s="292"/>
      <c r="OQR46" s="133"/>
      <c r="OQS46" s="133"/>
      <c r="OQT46" s="133"/>
      <c r="OQU46" s="133"/>
      <c r="OQV46" s="134"/>
      <c r="OQW46" s="133"/>
      <c r="OQX46" s="133"/>
      <c r="OQY46" s="151"/>
      <c r="OQZ46" s="151"/>
      <c r="ORA46" s="133" t="s">
        <v>16975</v>
      </c>
      <c r="ORB46" s="292" t="s">
        <v>16274</v>
      </c>
      <c r="ORC46" s="292"/>
      <c r="ORD46" s="292"/>
      <c r="ORE46" s="292"/>
      <c r="ORF46" s="292"/>
      <c r="ORG46" s="292"/>
      <c r="ORH46" s="133"/>
      <c r="ORI46" s="133"/>
      <c r="ORJ46" s="133"/>
      <c r="ORK46" s="133"/>
      <c r="ORL46" s="134"/>
      <c r="ORM46" s="133"/>
      <c r="ORN46" s="133"/>
      <c r="ORO46" s="151"/>
      <c r="ORP46" s="151"/>
      <c r="ORQ46" s="133" t="s">
        <v>16975</v>
      </c>
      <c r="ORR46" s="292" t="s">
        <v>16274</v>
      </c>
      <c r="ORS46" s="292"/>
      <c r="ORT46" s="292"/>
      <c r="ORU46" s="292"/>
      <c r="ORV46" s="292"/>
      <c r="ORW46" s="292"/>
      <c r="ORX46" s="133"/>
      <c r="ORY46" s="133"/>
      <c r="ORZ46" s="133"/>
      <c r="OSA46" s="133"/>
      <c r="OSB46" s="134"/>
      <c r="OSC46" s="133"/>
      <c r="OSD46" s="133"/>
      <c r="OSE46" s="151"/>
      <c r="OSF46" s="151"/>
      <c r="OSG46" s="133" t="s">
        <v>16975</v>
      </c>
      <c r="OSH46" s="292" t="s">
        <v>16274</v>
      </c>
      <c r="OSI46" s="292"/>
      <c r="OSJ46" s="292"/>
      <c r="OSK46" s="292"/>
      <c r="OSL46" s="292"/>
      <c r="OSM46" s="292"/>
      <c r="OSN46" s="133"/>
      <c r="OSO46" s="133"/>
      <c r="OSP46" s="133"/>
      <c r="OSQ46" s="133"/>
      <c r="OSR46" s="134"/>
      <c r="OSS46" s="133"/>
      <c r="OST46" s="133"/>
      <c r="OSU46" s="151"/>
      <c r="OSV46" s="151"/>
      <c r="OSW46" s="133" t="s">
        <v>16975</v>
      </c>
      <c r="OSX46" s="292" t="s">
        <v>16274</v>
      </c>
      <c r="OSY46" s="292"/>
      <c r="OSZ46" s="292"/>
      <c r="OTA46" s="292"/>
      <c r="OTB46" s="292"/>
      <c r="OTC46" s="292"/>
      <c r="OTD46" s="133"/>
      <c r="OTE46" s="133"/>
      <c r="OTF46" s="133"/>
      <c r="OTG46" s="133"/>
      <c r="OTH46" s="134"/>
      <c r="OTI46" s="133"/>
      <c r="OTJ46" s="133"/>
      <c r="OTK46" s="151"/>
      <c r="OTL46" s="151"/>
      <c r="OTM46" s="133" t="s">
        <v>16975</v>
      </c>
      <c r="OTN46" s="292" t="s">
        <v>16274</v>
      </c>
      <c r="OTO46" s="292"/>
      <c r="OTP46" s="292"/>
      <c r="OTQ46" s="292"/>
      <c r="OTR46" s="292"/>
      <c r="OTS46" s="292"/>
      <c r="OTT46" s="133"/>
      <c r="OTU46" s="133"/>
      <c r="OTV46" s="133"/>
      <c r="OTW46" s="133"/>
      <c r="OTX46" s="134"/>
      <c r="OTY46" s="133"/>
      <c r="OTZ46" s="133"/>
      <c r="OUA46" s="151"/>
      <c r="OUB46" s="151"/>
      <c r="OUC46" s="133" t="s">
        <v>16975</v>
      </c>
      <c r="OUD46" s="292" t="s">
        <v>16274</v>
      </c>
      <c r="OUE46" s="292"/>
      <c r="OUF46" s="292"/>
      <c r="OUG46" s="292"/>
      <c r="OUH46" s="292"/>
      <c r="OUI46" s="292"/>
      <c r="OUJ46" s="133"/>
      <c r="OUK46" s="133"/>
      <c r="OUL46" s="133"/>
      <c r="OUM46" s="133"/>
      <c r="OUN46" s="134"/>
      <c r="OUO46" s="133"/>
      <c r="OUP46" s="133"/>
      <c r="OUQ46" s="151"/>
      <c r="OUR46" s="151"/>
      <c r="OUS46" s="133" t="s">
        <v>16975</v>
      </c>
      <c r="OUT46" s="292" t="s">
        <v>16274</v>
      </c>
      <c r="OUU46" s="292"/>
      <c r="OUV46" s="292"/>
      <c r="OUW46" s="292"/>
      <c r="OUX46" s="292"/>
      <c r="OUY46" s="292"/>
      <c r="OUZ46" s="133"/>
      <c r="OVA46" s="133"/>
      <c r="OVB46" s="133"/>
      <c r="OVC46" s="133"/>
      <c r="OVD46" s="134"/>
      <c r="OVE46" s="133"/>
      <c r="OVF46" s="133"/>
      <c r="OVG46" s="151"/>
      <c r="OVH46" s="151"/>
      <c r="OVI46" s="133" t="s">
        <v>16975</v>
      </c>
      <c r="OVJ46" s="292" t="s">
        <v>16274</v>
      </c>
      <c r="OVK46" s="292"/>
      <c r="OVL46" s="292"/>
      <c r="OVM46" s="292"/>
      <c r="OVN46" s="292"/>
      <c r="OVO46" s="292"/>
      <c r="OVP46" s="133"/>
      <c r="OVQ46" s="133"/>
      <c r="OVR46" s="133"/>
      <c r="OVS46" s="133"/>
      <c r="OVT46" s="134"/>
      <c r="OVU46" s="133"/>
      <c r="OVV46" s="133"/>
      <c r="OVW46" s="151"/>
      <c r="OVX46" s="151"/>
      <c r="OVY46" s="133" t="s">
        <v>16975</v>
      </c>
      <c r="OVZ46" s="292" t="s">
        <v>16274</v>
      </c>
      <c r="OWA46" s="292"/>
      <c r="OWB46" s="292"/>
      <c r="OWC46" s="292"/>
      <c r="OWD46" s="292"/>
      <c r="OWE46" s="292"/>
      <c r="OWF46" s="133"/>
      <c r="OWG46" s="133"/>
      <c r="OWH46" s="133"/>
      <c r="OWI46" s="133"/>
      <c r="OWJ46" s="134"/>
      <c r="OWK46" s="133"/>
      <c r="OWL46" s="133"/>
      <c r="OWM46" s="151"/>
      <c r="OWN46" s="151"/>
      <c r="OWO46" s="133" t="s">
        <v>16975</v>
      </c>
      <c r="OWP46" s="292" t="s">
        <v>16274</v>
      </c>
      <c r="OWQ46" s="292"/>
      <c r="OWR46" s="292"/>
      <c r="OWS46" s="292"/>
      <c r="OWT46" s="292"/>
      <c r="OWU46" s="292"/>
      <c r="OWV46" s="133"/>
      <c r="OWW46" s="133"/>
      <c r="OWX46" s="133"/>
      <c r="OWY46" s="133"/>
      <c r="OWZ46" s="134"/>
      <c r="OXA46" s="133"/>
      <c r="OXB46" s="133"/>
      <c r="OXC46" s="151"/>
      <c r="OXD46" s="151"/>
      <c r="OXE46" s="133" t="s">
        <v>16975</v>
      </c>
      <c r="OXF46" s="292" t="s">
        <v>16274</v>
      </c>
      <c r="OXG46" s="292"/>
      <c r="OXH46" s="292"/>
      <c r="OXI46" s="292"/>
      <c r="OXJ46" s="292"/>
      <c r="OXK46" s="292"/>
      <c r="OXL46" s="133"/>
      <c r="OXM46" s="133"/>
      <c r="OXN46" s="133"/>
      <c r="OXO46" s="133"/>
      <c r="OXP46" s="134"/>
      <c r="OXQ46" s="133"/>
      <c r="OXR46" s="133"/>
      <c r="OXS46" s="151"/>
      <c r="OXT46" s="151"/>
      <c r="OXU46" s="133" t="s">
        <v>16975</v>
      </c>
      <c r="OXV46" s="292" t="s">
        <v>16274</v>
      </c>
      <c r="OXW46" s="292"/>
      <c r="OXX46" s="292"/>
      <c r="OXY46" s="292"/>
      <c r="OXZ46" s="292"/>
      <c r="OYA46" s="292"/>
      <c r="OYB46" s="133"/>
      <c r="OYC46" s="133"/>
      <c r="OYD46" s="133"/>
      <c r="OYE46" s="133"/>
      <c r="OYF46" s="134"/>
      <c r="OYG46" s="133"/>
      <c r="OYH46" s="133"/>
      <c r="OYI46" s="151"/>
      <c r="OYJ46" s="151"/>
      <c r="OYK46" s="133" t="s">
        <v>16975</v>
      </c>
      <c r="OYL46" s="292" t="s">
        <v>16274</v>
      </c>
      <c r="OYM46" s="292"/>
      <c r="OYN46" s="292"/>
      <c r="OYO46" s="292"/>
      <c r="OYP46" s="292"/>
      <c r="OYQ46" s="292"/>
      <c r="OYR46" s="133"/>
      <c r="OYS46" s="133"/>
      <c r="OYT46" s="133"/>
      <c r="OYU46" s="133"/>
      <c r="OYV46" s="134"/>
      <c r="OYW46" s="133"/>
      <c r="OYX46" s="133"/>
      <c r="OYY46" s="151"/>
      <c r="OYZ46" s="151"/>
      <c r="OZA46" s="133" t="s">
        <v>16975</v>
      </c>
      <c r="OZB46" s="292" t="s">
        <v>16274</v>
      </c>
      <c r="OZC46" s="292"/>
      <c r="OZD46" s="292"/>
      <c r="OZE46" s="292"/>
      <c r="OZF46" s="292"/>
      <c r="OZG46" s="292"/>
      <c r="OZH46" s="133"/>
      <c r="OZI46" s="133"/>
      <c r="OZJ46" s="133"/>
      <c r="OZK46" s="133"/>
      <c r="OZL46" s="134"/>
      <c r="OZM46" s="133"/>
      <c r="OZN46" s="133"/>
      <c r="OZO46" s="151"/>
      <c r="OZP46" s="151"/>
      <c r="OZQ46" s="133" t="s">
        <v>16975</v>
      </c>
      <c r="OZR46" s="292" t="s">
        <v>16274</v>
      </c>
      <c r="OZS46" s="292"/>
      <c r="OZT46" s="292"/>
      <c r="OZU46" s="292"/>
      <c r="OZV46" s="292"/>
      <c r="OZW46" s="292"/>
      <c r="OZX46" s="133"/>
      <c r="OZY46" s="133"/>
      <c r="OZZ46" s="133"/>
      <c r="PAA46" s="133"/>
      <c r="PAB46" s="134"/>
      <c r="PAC46" s="133"/>
      <c r="PAD46" s="133"/>
      <c r="PAE46" s="151"/>
      <c r="PAF46" s="151"/>
      <c r="PAG46" s="133" t="s">
        <v>16975</v>
      </c>
      <c r="PAH46" s="292" t="s">
        <v>16274</v>
      </c>
      <c r="PAI46" s="292"/>
      <c r="PAJ46" s="292"/>
      <c r="PAK46" s="292"/>
      <c r="PAL46" s="292"/>
      <c r="PAM46" s="292"/>
      <c r="PAN46" s="133"/>
      <c r="PAO46" s="133"/>
      <c r="PAP46" s="133"/>
      <c r="PAQ46" s="133"/>
      <c r="PAR46" s="134"/>
      <c r="PAS46" s="133"/>
      <c r="PAT46" s="133"/>
      <c r="PAU46" s="151"/>
      <c r="PAV46" s="151"/>
      <c r="PAW46" s="133" t="s">
        <v>16975</v>
      </c>
      <c r="PAX46" s="292" t="s">
        <v>16274</v>
      </c>
      <c r="PAY46" s="292"/>
      <c r="PAZ46" s="292"/>
      <c r="PBA46" s="292"/>
      <c r="PBB46" s="292"/>
      <c r="PBC46" s="292"/>
      <c r="PBD46" s="133"/>
      <c r="PBE46" s="133"/>
      <c r="PBF46" s="133"/>
      <c r="PBG46" s="133"/>
      <c r="PBH46" s="134"/>
      <c r="PBI46" s="133"/>
      <c r="PBJ46" s="133"/>
      <c r="PBK46" s="151"/>
      <c r="PBL46" s="151"/>
      <c r="PBM46" s="133" t="s">
        <v>16975</v>
      </c>
      <c r="PBN46" s="292" t="s">
        <v>16274</v>
      </c>
      <c r="PBO46" s="292"/>
      <c r="PBP46" s="292"/>
      <c r="PBQ46" s="292"/>
      <c r="PBR46" s="292"/>
      <c r="PBS46" s="292"/>
      <c r="PBT46" s="133"/>
      <c r="PBU46" s="133"/>
      <c r="PBV46" s="133"/>
      <c r="PBW46" s="133"/>
      <c r="PBX46" s="134"/>
      <c r="PBY46" s="133"/>
      <c r="PBZ46" s="133"/>
      <c r="PCA46" s="151"/>
      <c r="PCB46" s="151"/>
      <c r="PCC46" s="133" t="s">
        <v>16975</v>
      </c>
      <c r="PCD46" s="292" t="s">
        <v>16274</v>
      </c>
      <c r="PCE46" s="292"/>
      <c r="PCF46" s="292"/>
      <c r="PCG46" s="292"/>
      <c r="PCH46" s="292"/>
      <c r="PCI46" s="292"/>
      <c r="PCJ46" s="133"/>
      <c r="PCK46" s="133"/>
      <c r="PCL46" s="133"/>
      <c r="PCM46" s="133"/>
      <c r="PCN46" s="134"/>
      <c r="PCO46" s="133"/>
      <c r="PCP46" s="133"/>
      <c r="PCQ46" s="151"/>
      <c r="PCR46" s="151"/>
      <c r="PCS46" s="133" t="s">
        <v>16975</v>
      </c>
      <c r="PCT46" s="292" t="s">
        <v>16274</v>
      </c>
      <c r="PCU46" s="292"/>
      <c r="PCV46" s="292"/>
      <c r="PCW46" s="292"/>
      <c r="PCX46" s="292"/>
      <c r="PCY46" s="292"/>
      <c r="PCZ46" s="133"/>
      <c r="PDA46" s="133"/>
      <c r="PDB46" s="133"/>
      <c r="PDC46" s="133"/>
      <c r="PDD46" s="134"/>
      <c r="PDE46" s="133"/>
      <c r="PDF46" s="133"/>
      <c r="PDG46" s="151"/>
      <c r="PDH46" s="151"/>
      <c r="PDI46" s="133" t="s">
        <v>16975</v>
      </c>
      <c r="PDJ46" s="292" t="s">
        <v>16274</v>
      </c>
      <c r="PDK46" s="292"/>
      <c r="PDL46" s="292"/>
      <c r="PDM46" s="292"/>
      <c r="PDN46" s="292"/>
      <c r="PDO46" s="292"/>
      <c r="PDP46" s="133"/>
      <c r="PDQ46" s="133"/>
      <c r="PDR46" s="133"/>
      <c r="PDS46" s="133"/>
      <c r="PDT46" s="134"/>
      <c r="PDU46" s="133"/>
      <c r="PDV46" s="133"/>
      <c r="PDW46" s="151"/>
      <c r="PDX46" s="151"/>
      <c r="PDY46" s="133" t="s">
        <v>16975</v>
      </c>
      <c r="PDZ46" s="292" t="s">
        <v>16274</v>
      </c>
      <c r="PEA46" s="292"/>
      <c r="PEB46" s="292"/>
      <c r="PEC46" s="292"/>
      <c r="PED46" s="292"/>
      <c r="PEE46" s="292"/>
      <c r="PEF46" s="133"/>
      <c r="PEG46" s="133"/>
      <c r="PEH46" s="133"/>
      <c r="PEI46" s="133"/>
      <c r="PEJ46" s="134"/>
      <c r="PEK46" s="133"/>
      <c r="PEL46" s="133"/>
      <c r="PEM46" s="151"/>
      <c r="PEN46" s="151"/>
      <c r="PEO46" s="133" t="s">
        <v>16975</v>
      </c>
      <c r="PEP46" s="292" t="s">
        <v>16274</v>
      </c>
      <c r="PEQ46" s="292"/>
      <c r="PER46" s="292"/>
      <c r="PES46" s="292"/>
      <c r="PET46" s="292"/>
      <c r="PEU46" s="292"/>
      <c r="PEV46" s="133"/>
      <c r="PEW46" s="133"/>
      <c r="PEX46" s="133"/>
      <c r="PEY46" s="133"/>
      <c r="PEZ46" s="134"/>
      <c r="PFA46" s="133"/>
      <c r="PFB46" s="133"/>
      <c r="PFC46" s="151"/>
      <c r="PFD46" s="151"/>
      <c r="PFE46" s="133" t="s">
        <v>16975</v>
      </c>
      <c r="PFF46" s="292" t="s">
        <v>16274</v>
      </c>
      <c r="PFG46" s="292"/>
      <c r="PFH46" s="292"/>
      <c r="PFI46" s="292"/>
      <c r="PFJ46" s="292"/>
      <c r="PFK46" s="292"/>
      <c r="PFL46" s="133"/>
      <c r="PFM46" s="133"/>
      <c r="PFN46" s="133"/>
      <c r="PFO46" s="133"/>
      <c r="PFP46" s="134"/>
      <c r="PFQ46" s="133"/>
      <c r="PFR46" s="133"/>
      <c r="PFS46" s="151"/>
      <c r="PFT46" s="151"/>
      <c r="PFU46" s="133" t="s">
        <v>16975</v>
      </c>
      <c r="PFV46" s="292" t="s">
        <v>16274</v>
      </c>
      <c r="PFW46" s="292"/>
      <c r="PFX46" s="292"/>
      <c r="PFY46" s="292"/>
      <c r="PFZ46" s="292"/>
      <c r="PGA46" s="292"/>
      <c r="PGB46" s="133"/>
      <c r="PGC46" s="133"/>
      <c r="PGD46" s="133"/>
      <c r="PGE46" s="133"/>
      <c r="PGF46" s="134"/>
      <c r="PGG46" s="133"/>
      <c r="PGH46" s="133"/>
      <c r="PGI46" s="151"/>
      <c r="PGJ46" s="151"/>
      <c r="PGK46" s="133" t="s">
        <v>16975</v>
      </c>
      <c r="PGL46" s="292" t="s">
        <v>16274</v>
      </c>
      <c r="PGM46" s="292"/>
      <c r="PGN46" s="292"/>
      <c r="PGO46" s="292"/>
      <c r="PGP46" s="292"/>
      <c r="PGQ46" s="292"/>
      <c r="PGR46" s="133"/>
      <c r="PGS46" s="133"/>
      <c r="PGT46" s="133"/>
      <c r="PGU46" s="133"/>
      <c r="PGV46" s="134"/>
      <c r="PGW46" s="133"/>
      <c r="PGX46" s="133"/>
      <c r="PGY46" s="151"/>
      <c r="PGZ46" s="151"/>
      <c r="PHA46" s="133" t="s">
        <v>16975</v>
      </c>
      <c r="PHB46" s="292" t="s">
        <v>16274</v>
      </c>
      <c r="PHC46" s="292"/>
      <c r="PHD46" s="292"/>
      <c r="PHE46" s="292"/>
      <c r="PHF46" s="292"/>
      <c r="PHG46" s="292"/>
      <c r="PHH46" s="133"/>
      <c r="PHI46" s="133"/>
      <c r="PHJ46" s="133"/>
      <c r="PHK46" s="133"/>
      <c r="PHL46" s="134"/>
      <c r="PHM46" s="133"/>
      <c r="PHN46" s="133"/>
      <c r="PHO46" s="151"/>
      <c r="PHP46" s="151"/>
      <c r="PHQ46" s="133" t="s">
        <v>16975</v>
      </c>
      <c r="PHR46" s="292" t="s">
        <v>16274</v>
      </c>
      <c r="PHS46" s="292"/>
      <c r="PHT46" s="292"/>
      <c r="PHU46" s="292"/>
      <c r="PHV46" s="292"/>
      <c r="PHW46" s="292"/>
      <c r="PHX46" s="133"/>
      <c r="PHY46" s="133"/>
      <c r="PHZ46" s="133"/>
      <c r="PIA46" s="133"/>
      <c r="PIB46" s="134"/>
      <c r="PIC46" s="133"/>
      <c r="PID46" s="133"/>
      <c r="PIE46" s="151"/>
      <c r="PIF46" s="151"/>
      <c r="PIG46" s="133" t="s">
        <v>16975</v>
      </c>
      <c r="PIH46" s="292" t="s">
        <v>16274</v>
      </c>
      <c r="PII46" s="292"/>
      <c r="PIJ46" s="292"/>
      <c r="PIK46" s="292"/>
      <c r="PIL46" s="292"/>
      <c r="PIM46" s="292"/>
      <c r="PIN46" s="133"/>
      <c r="PIO46" s="133"/>
      <c r="PIP46" s="133"/>
      <c r="PIQ46" s="133"/>
      <c r="PIR46" s="134"/>
      <c r="PIS46" s="133"/>
      <c r="PIT46" s="133"/>
      <c r="PIU46" s="151"/>
      <c r="PIV46" s="151"/>
      <c r="PIW46" s="133" t="s">
        <v>16975</v>
      </c>
      <c r="PIX46" s="292" t="s">
        <v>16274</v>
      </c>
      <c r="PIY46" s="292"/>
      <c r="PIZ46" s="292"/>
      <c r="PJA46" s="292"/>
      <c r="PJB46" s="292"/>
      <c r="PJC46" s="292"/>
      <c r="PJD46" s="133"/>
      <c r="PJE46" s="133"/>
      <c r="PJF46" s="133"/>
      <c r="PJG46" s="133"/>
      <c r="PJH46" s="134"/>
      <c r="PJI46" s="133"/>
      <c r="PJJ46" s="133"/>
      <c r="PJK46" s="151"/>
      <c r="PJL46" s="151"/>
      <c r="PJM46" s="133" t="s">
        <v>16975</v>
      </c>
      <c r="PJN46" s="292" t="s">
        <v>16274</v>
      </c>
      <c r="PJO46" s="292"/>
      <c r="PJP46" s="292"/>
      <c r="PJQ46" s="292"/>
      <c r="PJR46" s="292"/>
      <c r="PJS46" s="292"/>
      <c r="PJT46" s="133"/>
      <c r="PJU46" s="133"/>
      <c r="PJV46" s="133"/>
      <c r="PJW46" s="133"/>
      <c r="PJX46" s="134"/>
      <c r="PJY46" s="133"/>
      <c r="PJZ46" s="133"/>
      <c r="PKA46" s="151"/>
      <c r="PKB46" s="151"/>
      <c r="PKC46" s="133" t="s">
        <v>16975</v>
      </c>
      <c r="PKD46" s="292" t="s">
        <v>16274</v>
      </c>
      <c r="PKE46" s="292"/>
      <c r="PKF46" s="292"/>
      <c r="PKG46" s="292"/>
      <c r="PKH46" s="292"/>
      <c r="PKI46" s="292"/>
      <c r="PKJ46" s="133"/>
      <c r="PKK46" s="133"/>
      <c r="PKL46" s="133"/>
      <c r="PKM46" s="133"/>
      <c r="PKN46" s="134"/>
      <c r="PKO46" s="133"/>
      <c r="PKP46" s="133"/>
      <c r="PKQ46" s="151"/>
      <c r="PKR46" s="151"/>
      <c r="PKS46" s="133" t="s">
        <v>16975</v>
      </c>
      <c r="PKT46" s="292" t="s">
        <v>16274</v>
      </c>
      <c r="PKU46" s="292"/>
      <c r="PKV46" s="292"/>
      <c r="PKW46" s="292"/>
      <c r="PKX46" s="292"/>
      <c r="PKY46" s="292"/>
      <c r="PKZ46" s="133"/>
      <c r="PLA46" s="133"/>
      <c r="PLB46" s="133"/>
      <c r="PLC46" s="133"/>
      <c r="PLD46" s="134"/>
      <c r="PLE46" s="133"/>
      <c r="PLF46" s="133"/>
      <c r="PLG46" s="151"/>
      <c r="PLH46" s="151"/>
      <c r="PLI46" s="133" t="s">
        <v>16975</v>
      </c>
      <c r="PLJ46" s="292" t="s">
        <v>16274</v>
      </c>
      <c r="PLK46" s="292"/>
      <c r="PLL46" s="292"/>
      <c r="PLM46" s="292"/>
      <c r="PLN46" s="292"/>
      <c r="PLO46" s="292"/>
      <c r="PLP46" s="133"/>
      <c r="PLQ46" s="133"/>
      <c r="PLR46" s="133"/>
      <c r="PLS46" s="133"/>
      <c r="PLT46" s="134"/>
      <c r="PLU46" s="133"/>
      <c r="PLV46" s="133"/>
      <c r="PLW46" s="151"/>
      <c r="PLX46" s="151"/>
      <c r="PLY46" s="133" t="s">
        <v>16975</v>
      </c>
      <c r="PLZ46" s="292" t="s">
        <v>16274</v>
      </c>
      <c r="PMA46" s="292"/>
      <c r="PMB46" s="292"/>
      <c r="PMC46" s="292"/>
      <c r="PMD46" s="292"/>
      <c r="PME46" s="292"/>
      <c r="PMF46" s="133"/>
      <c r="PMG46" s="133"/>
      <c r="PMH46" s="133"/>
      <c r="PMI46" s="133"/>
      <c r="PMJ46" s="134"/>
      <c r="PMK46" s="133"/>
      <c r="PML46" s="133"/>
      <c r="PMM46" s="151"/>
      <c r="PMN46" s="151"/>
      <c r="PMO46" s="133" t="s">
        <v>16975</v>
      </c>
      <c r="PMP46" s="292" t="s">
        <v>16274</v>
      </c>
      <c r="PMQ46" s="292"/>
      <c r="PMR46" s="292"/>
      <c r="PMS46" s="292"/>
      <c r="PMT46" s="292"/>
      <c r="PMU46" s="292"/>
      <c r="PMV46" s="133"/>
      <c r="PMW46" s="133"/>
      <c r="PMX46" s="133"/>
      <c r="PMY46" s="133"/>
      <c r="PMZ46" s="134"/>
      <c r="PNA46" s="133"/>
      <c r="PNB46" s="133"/>
      <c r="PNC46" s="151"/>
      <c r="PND46" s="151"/>
      <c r="PNE46" s="133" t="s">
        <v>16975</v>
      </c>
      <c r="PNF46" s="292" t="s">
        <v>16274</v>
      </c>
      <c r="PNG46" s="292"/>
      <c r="PNH46" s="292"/>
      <c r="PNI46" s="292"/>
      <c r="PNJ46" s="292"/>
      <c r="PNK46" s="292"/>
      <c r="PNL46" s="133"/>
      <c r="PNM46" s="133"/>
      <c r="PNN46" s="133"/>
      <c r="PNO46" s="133"/>
      <c r="PNP46" s="134"/>
      <c r="PNQ46" s="133"/>
      <c r="PNR46" s="133"/>
      <c r="PNS46" s="151"/>
      <c r="PNT46" s="151"/>
      <c r="PNU46" s="133" t="s">
        <v>16975</v>
      </c>
      <c r="PNV46" s="292" t="s">
        <v>16274</v>
      </c>
      <c r="PNW46" s="292"/>
      <c r="PNX46" s="292"/>
      <c r="PNY46" s="292"/>
      <c r="PNZ46" s="292"/>
      <c r="POA46" s="292"/>
      <c r="POB46" s="133"/>
      <c r="POC46" s="133"/>
      <c r="POD46" s="133"/>
      <c r="POE46" s="133"/>
      <c r="POF46" s="134"/>
      <c r="POG46" s="133"/>
      <c r="POH46" s="133"/>
      <c r="POI46" s="151"/>
      <c r="POJ46" s="151"/>
      <c r="POK46" s="133" t="s">
        <v>16975</v>
      </c>
      <c r="POL46" s="292" t="s">
        <v>16274</v>
      </c>
      <c r="POM46" s="292"/>
      <c r="PON46" s="292"/>
      <c r="POO46" s="292"/>
      <c r="POP46" s="292"/>
      <c r="POQ46" s="292"/>
      <c r="POR46" s="133"/>
      <c r="POS46" s="133"/>
      <c r="POT46" s="133"/>
      <c r="POU46" s="133"/>
      <c r="POV46" s="134"/>
      <c r="POW46" s="133"/>
      <c r="POX46" s="133"/>
      <c r="POY46" s="151"/>
      <c r="POZ46" s="151"/>
      <c r="PPA46" s="133" t="s">
        <v>16975</v>
      </c>
      <c r="PPB46" s="292" t="s">
        <v>16274</v>
      </c>
      <c r="PPC46" s="292"/>
      <c r="PPD46" s="292"/>
      <c r="PPE46" s="292"/>
      <c r="PPF46" s="292"/>
      <c r="PPG46" s="292"/>
      <c r="PPH46" s="133"/>
      <c r="PPI46" s="133"/>
      <c r="PPJ46" s="133"/>
      <c r="PPK46" s="133"/>
      <c r="PPL46" s="134"/>
      <c r="PPM46" s="133"/>
      <c r="PPN46" s="133"/>
      <c r="PPO46" s="151"/>
      <c r="PPP46" s="151"/>
      <c r="PPQ46" s="133" t="s">
        <v>16975</v>
      </c>
      <c r="PPR46" s="292" t="s">
        <v>16274</v>
      </c>
      <c r="PPS46" s="292"/>
      <c r="PPT46" s="292"/>
      <c r="PPU46" s="292"/>
      <c r="PPV46" s="292"/>
      <c r="PPW46" s="292"/>
      <c r="PPX46" s="133"/>
      <c r="PPY46" s="133"/>
      <c r="PPZ46" s="133"/>
      <c r="PQA46" s="133"/>
      <c r="PQB46" s="134"/>
      <c r="PQC46" s="133"/>
      <c r="PQD46" s="133"/>
      <c r="PQE46" s="151"/>
      <c r="PQF46" s="151"/>
      <c r="PQG46" s="133" t="s">
        <v>16975</v>
      </c>
      <c r="PQH46" s="292" t="s">
        <v>16274</v>
      </c>
      <c r="PQI46" s="292"/>
      <c r="PQJ46" s="292"/>
      <c r="PQK46" s="292"/>
      <c r="PQL46" s="292"/>
      <c r="PQM46" s="292"/>
      <c r="PQN46" s="133"/>
      <c r="PQO46" s="133"/>
      <c r="PQP46" s="133"/>
      <c r="PQQ46" s="133"/>
      <c r="PQR46" s="134"/>
      <c r="PQS46" s="133"/>
      <c r="PQT46" s="133"/>
      <c r="PQU46" s="151"/>
      <c r="PQV46" s="151"/>
      <c r="PQW46" s="133" t="s">
        <v>16975</v>
      </c>
      <c r="PQX46" s="292" t="s">
        <v>16274</v>
      </c>
      <c r="PQY46" s="292"/>
      <c r="PQZ46" s="292"/>
      <c r="PRA46" s="292"/>
      <c r="PRB46" s="292"/>
      <c r="PRC46" s="292"/>
      <c r="PRD46" s="133"/>
      <c r="PRE46" s="133"/>
      <c r="PRF46" s="133"/>
      <c r="PRG46" s="133"/>
      <c r="PRH46" s="134"/>
      <c r="PRI46" s="133"/>
      <c r="PRJ46" s="133"/>
      <c r="PRK46" s="151"/>
      <c r="PRL46" s="151"/>
      <c r="PRM46" s="133" t="s">
        <v>16975</v>
      </c>
      <c r="PRN46" s="292" t="s">
        <v>16274</v>
      </c>
      <c r="PRO46" s="292"/>
      <c r="PRP46" s="292"/>
      <c r="PRQ46" s="292"/>
      <c r="PRR46" s="292"/>
      <c r="PRS46" s="292"/>
      <c r="PRT46" s="133"/>
      <c r="PRU46" s="133"/>
      <c r="PRV46" s="133"/>
      <c r="PRW46" s="133"/>
      <c r="PRX46" s="134"/>
      <c r="PRY46" s="133"/>
      <c r="PRZ46" s="133"/>
      <c r="PSA46" s="151"/>
      <c r="PSB46" s="151"/>
      <c r="PSC46" s="133" t="s">
        <v>16975</v>
      </c>
      <c r="PSD46" s="292" t="s">
        <v>16274</v>
      </c>
      <c r="PSE46" s="292"/>
      <c r="PSF46" s="292"/>
      <c r="PSG46" s="292"/>
      <c r="PSH46" s="292"/>
      <c r="PSI46" s="292"/>
      <c r="PSJ46" s="133"/>
      <c r="PSK46" s="133"/>
      <c r="PSL46" s="133"/>
      <c r="PSM46" s="133"/>
      <c r="PSN46" s="134"/>
      <c r="PSO46" s="133"/>
      <c r="PSP46" s="133"/>
      <c r="PSQ46" s="151"/>
      <c r="PSR46" s="151"/>
      <c r="PSS46" s="133" t="s">
        <v>16975</v>
      </c>
      <c r="PST46" s="292" t="s">
        <v>16274</v>
      </c>
      <c r="PSU46" s="292"/>
      <c r="PSV46" s="292"/>
      <c r="PSW46" s="292"/>
      <c r="PSX46" s="292"/>
      <c r="PSY46" s="292"/>
      <c r="PSZ46" s="133"/>
      <c r="PTA46" s="133"/>
      <c r="PTB46" s="133"/>
      <c r="PTC46" s="133"/>
      <c r="PTD46" s="134"/>
      <c r="PTE46" s="133"/>
      <c r="PTF46" s="133"/>
      <c r="PTG46" s="151"/>
      <c r="PTH46" s="151"/>
      <c r="PTI46" s="133" t="s">
        <v>16975</v>
      </c>
      <c r="PTJ46" s="292" t="s">
        <v>16274</v>
      </c>
      <c r="PTK46" s="292"/>
      <c r="PTL46" s="292"/>
      <c r="PTM46" s="292"/>
      <c r="PTN46" s="292"/>
      <c r="PTO46" s="292"/>
      <c r="PTP46" s="133"/>
      <c r="PTQ46" s="133"/>
      <c r="PTR46" s="133"/>
      <c r="PTS46" s="133"/>
      <c r="PTT46" s="134"/>
      <c r="PTU46" s="133"/>
      <c r="PTV46" s="133"/>
      <c r="PTW46" s="151"/>
      <c r="PTX46" s="151"/>
      <c r="PTY46" s="133" t="s">
        <v>16975</v>
      </c>
      <c r="PTZ46" s="292" t="s">
        <v>16274</v>
      </c>
      <c r="PUA46" s="292"/>
      <c r="PUB46" s="292"/>
      <c r="PUC46" s="292"/>
      <c r="PUD46" s="292"/>
      <c r="PUE46" s="292"/>
      <c r="PUF46" s="133"/>
      <c r="PUG46" s="133"/>
      <c r="PUH46" s="133"/>
      <c r="PUI46" s="133"/>
      <c r="PUJ46" s="134"/>
      <c r="PUK46" s="133"/>
      <c r="PUL46" s="133"/>
      <c r="PUM46" s="151"/>
      <c r="PUN46" s="151"/>
      <c r="PUO46" s="133" t="s">
        <v>16975</v>
      </c>
      <c r="PUP46" s="292" t="s">
        <v>16274</v>
      </c>
      <c r="PUQ46" s="292"/>
      <c r="PUR46" s="292"/>
      <c r="PUS46" s="292"/>
      <c r="PUT46" s="292"/>
      <c r="PUU46" s="292"/>
      <c r="PUV46" s="133"/>
      <c r="PUW46" s="133"/>
      <c r="PUX46" s="133"/>
      <c r="PUY46" s="133"/>
      <c r="PUZ46" s="134"/>
      <c r="PVA46" s="133"/>
      <c r="PVB46" s="133"/>
      <c r="PVC46" s="151"/>
      <c r="PVD46" s="151"/>
      <c r="PVE46" s="133" t="s">
        <v>16975</v>
      </c>
      <c r="PVF46" s="292" t="s">
        <v>16274</v>
      </c>
      <c r="PVG46" s="292"/>
      <c r="PVH46" s="292"/>
      <c r="PVI46" s="292"/>
      <c r="PVJ46" s="292"/>
      <c r="PVK46" s="292"/>
      <c r="PVL46" s="133"/>
      <c r="PVM46" s="133"/>
      <c r="PVN46" s="133"/>
      <c r="PVO46" s="133"/>
      <c r="PVP46" s="134"/>
      <c r="PVQ46" s="133"/>
      <c r="PVR46" s="133"/>
      <c r="PVS46" s="151"/>
      <c r="PVT46" s="151"/>
      <c r="PVU46" s="133" t="s">
        <v>16975</v>
      </c>
      <c r="PVV46" s="292" t="s">
        <v>16274</v>
      </c>
      <c r="PVW46" s="292"/>
      <c r="PVX46" s="292"/>
      <c r="PVY46" s="292"/>
      <c r="PVZ46" s="292"/>
      <c r="PWA46" s="292"/>
      <c r="PWB46" s="133"/>
      <c r="PWC46" s="133"/>
      <c r="PWD46" s="133"/>
      <c r="PWE46" s="133"/>
      <c r="PWF46" s="134"/>
      <c r="PWG46" s="133"/>
      <c r="PWH46" s="133"/>
      <c r="PWI46" s="151"/>
      <c r="PWJ46" s="151"/>
      <c r="PWK46" s="133" t="s">
        <v>16975</v>
      </c>
      <c r="PWL46" s="292" t="s">
        <v>16274</v>
      </c>
      <c r="PWM46" s="292"/>
      <c r="PWN46" s="292"/>
      <c r="PWO46" s="292"/>
      <c r="PWP46" s="292"/>
      <c r="PWQ46" s="292"/>
      <c r="PWR46" s="133"/>
      <c r="PWS46" s="133"/>
      <c r="PWT46" s="133"/>
      <c r="PWU46" s="133"/>
      <c r="PWV46" s="134"/>
      <c r="PWW46" s="133"/>
      <c r="PWX46" s="133"/>
      <c r="PWY46" s="151"/>
      <c r="PWZ46" s="151"/>
      <c r="PXA46" s="133" t="s">
        <v>16975</v>
      </c>
      <c r="PXB46" s="292" t="s">
        <v>16274</v>
      </c>
      <c r="PXC46" s="292"/>
      <c r="PXD46" s="292"/>
      <c r="PXE46" s="292"/>
      <c r="PXF46" s="292"/>
      <c r="PXG46" s="292"/>
      <c r="PXH46" s="133"/>
      <c r="PXI46" s="133"/>
      <c r="PXJ46" s="133"/>
      <c r="PXK46" s="133"/>
      <c r="PXL46" s="134"/>
      <c r="PXM46" s="133"/>
      <c r="PXN46" s="133"/>
      <c r="PXO46" s="151"/>
      <c r="PXP46" s="151"/>
      <c r="PXQ46" s="133" t="s">
        <v>16975</v>
      </c>
      <c r="PXR46" s="292" t="s">
        <v>16274</v>
      </c>
      <c r="PXS46" s="292"/>
      <c r="PXT46" s="292"/>
      <c r="PXU46" s="292"/>
      <c r="PXV46" s="292"/>
      <c r="PXW46" s="292"/>
      <c r="PXX46" s="133"/>
      <c r="PXY46" s="133"/>
      <c r="PXZ46" s="133"/>
      <c r="PYA46" s="133"/>
      <c r="PYB46" s="134"/>
      <c r="PYC46" s="133"/>
      <c r="PYD46" s="133"/>
      <c r="PYE46" s="151"/>
      <c r="PYF46" s="151"/>
      <c r="PYG46" s="133" t="s">
        <v>16975</v>
      </c>
      <c r="PYH46" s="292" t="s">
        <v>16274</v>
      </c>
      <c r="PYI46" s="292"/>
      <c r="PYJ46" s="292"/>
      <c r="PYK46" s="292"/>
      <c r="PYL46" s="292"/>
      <c r="PYM46" s="292"/>
      <c r="PYN46" s="133"/>
      <c r="PYO46" s="133"/>
      <c r="PYP46" s="133"/>
      <c r="PYQ46" s="133"/>
      <c r="PYR46" s="134"/>
      <c r="PYS46" s="133"/>
      <c r="PYT46" s="133"/>
      <c r="PYU46" s="151"/>
      <c r="PYV46" s="151"/>
      <c r="PYW46" s="133" t="s">
        <v>16975</v>
      </c>
      <c r="PYX46" s="292" t="s">
        <v>16274</v>
      </c>
      <c r="PYY46" s="292"/>
      <c r="PYZ46" s="292"/>
      <c r="PZA46" s="292"/>
      <c r="PZB46" s="292"/>
      <c r="PZC46" s="292"/>
      <c r="PZD46" s="133"/>
      <c r="PZE46" s="133"/>
      <c r="PZF46" s="133"/>
      <c r="PZG46" s="133"/>
      <c r="PZH46" s="134"/>
      <c r="PZI46" s="133"/>
      <c r="PZJ46" s="133"/>
      <c r="PZK46" s="151"/>
      <c r="PZL46" s="151"/>
      <c r="PZM46" s="133" t="s">
        <v>16975</v>
      </c>
      <c r="PZN46" s="292" t="s">
        <v>16274</v>
      </c>
      <c r="PZO46" s="292"/>
      <c r="PZP46" s="292"/>
      <c r="PZQ46" s="292"/>
      <c r="PZR46" s="292"/>
      <c r="PZS46" s="292"/>
      <c r="PZT46" s="133"/>
      <c r="PZU46" s="133"/>
      <c r="PZV46" s="133"/>
      <c r="PZW46" s="133"/>
      <c r="PZX46" s="134"/>
      <c r="PZY46" s="133"/>
      <c r="PZZ46" s="133"/>
      <c r="QAA46" s="151"/>
      <c r="QAB46" s="151"/>
      <c r="QAC46" s="133" t="s">
        <v>16975</v>
      </c>
      <c r="QAD46" s="292" t="s">
        <v>16274</v>
      </c>
      <c r="QAE46" s="292"/>
      <c r="QAF46" s="292"/>
      <c r="QAG46" s="292"/>
      <c r="QAH46" s="292"/>
      <c r="QAI46" s="292"/>
      <c r="QAJ46" s="133"/>
      <c r="QAK46" s="133"/>
      <c r="QAL46" s="133"/>
      <c r="QAM46" s="133"/>
      <c r="QAN46" s="134"/>
      <c r="QAO46" s="133"/>
      <c r="QAP46" s="133"/>
      <c r="QAQ46" s="151"/>
      <c r="QAR46" s="151"/>
      <c r="QAS46" s="133" t="s">
        <v>16975</v>
      </c>
      <c r="QAT46" s="292" t="s">
        <v>16274</v>
      </c>
      <c r="QAU46" s="292"/>
      <c r="QAV46" s="292"/>
      <c r="QAW46" s="292"/>
      <c r="QAX46" s="292"/>
      <c r="QAY46" s="292"/>
      <c r="QAZ46" s="133"/>
      <c r="QBA46" s="133"/>
      <c r="QBB46" s="133"/>
      <c r="QBC46" s="133"/>
      <c r="QBD46" s="134"/>
      <c r="QBE46" s="133"/>
      <c r="QBF46" s="133"/>
      <c r="QBG46" s="151"/>
      <c r="QBH46" s="151"/>
      <c r="QBI46" s="133" t="s">
        <v>16975</v>
      </c>
      <c r="QBJ46" s="292" t="s">
        <v>16274</v>
      </c>
      <c r="QBK46" s="292"/>
      <c r="QBL46" s="292"/>
      <c r="QBM46" s="292"/>
      <c r="QBN46" s="292"/>
      <c r="QBO46" s="292"/>
      <c r="QBP46" s="133"/>
      <c r="QBQ46" s="133"/>
      <c r="QBR46" s="133"/>
      <c r="QBS46" s="133"/>
      <c r="QBT46" s="134"/>
      <c r="QBU46" s="133"/>
      <c r="QBV46" s="133"/>
      <c r="QBW46" s="151"/>
      <c r="QBX46" s="151"/>
      <c r="QBY46" s="133" t="s">
        <v>16975</v>
      </c>
      <c r="QBZ46" s="292" t="s">
        <v>16274</v>
      </c>
      <c r="QCA46" s="292"/>
      <c r="QCB46" s="292"/>
      <c r="QCC46" s="292"/>
      <c r="QCD46" s="292"/>
      <c r="QCE46" s="292"/>
      <c r="QCF46" s="133"/>
      <c r="QCG46" s="133"/>
      <c r="QCH46" s="133"/>
      <c r="QCI46" s="133"/>
      <c r="QCJ46" s="134"/>
      <c r="QCK46" s="133"/>
      <c r="QCL46" s="133"/>
      <c r="QCM46" s="151"/>
      <c r="QCN46" s="151"/>
      <c r="QCO46" s="133" t="s">
        <v>16975</v>
      </c>
      <c r="QCP46" s="292" t="s">
        <v>16274</v>
      </c>
      <c r="QCQ46" s="292"/>
      <c r="QCR46" s="292"/>
      <c r="QCS46" s="292"/>
      <c r="QCT46" s="292"/>
      <c r="QCU46" s="292"/>
      <c r="QCV46" s="133"/>
      <c r="QCW46" s="133"/>
      <c r="QCX46" s="133"/>
      <c r="QCY46" s="133"/>
      <c r="QCZ46" s="134"/>
      <c r="QDA46" s="133"/>
      <c r="QDB46" s="133"/>
      <c r="QDC46" s="151"/>
      <c r="QDD46" s="151"/>
      <c r="QDE46" s="133" t="s">
        <v>16975</v>
      </c>
      <c r="QDF46" s="292" t="s">
        <v>16274</v>
      </c>
      <c r="QDG46" s="292"/>
      <c r="QDH46" s="292"/>
      <c r="QDI46" s="292"/>
      <c r="QDJ46" s="292"/>
      <c r="QDK46" s="292"/>
      <c r="QDL46" s="133"/>
      <c r="QDM46" s="133"/>
      <c r="QDN46" s="133"/>
      <c r="QDO46" s="133"/>
      <c r="QDP46" s="134"/>
      <c r="QDQ46" s="133"/>
      <c r="QDR46" s="133"/>
      <c r="QDS46" s="151"/>
      <c r="QDT46" s="151"/>
      <c r="QDU46" s="133" t="s">
        <v>16975</v>
      </c>
      <c r="QDV46" s="292" t="s">
        <v>16274</v>
      </c>
      <c r="QDW46" s="292"/>
      <c r="QDX46" s="292"/>
      <c r="QDY46" s="292"/>
      <c r="QDZ46" s="292"/>
      <c r="QEA46" s="292"/>
      <c r="QEB46" s="133"/>
      <c r="QEC46" s="133"/>
      <c r="QED46" s="133"/>
      <c r="QEE46" s="133"/>
      <c r="QEF46" s="134"/>
      <c r="QEG46" s="133"/>
      <c r="QEH46" s="133"/>
      <c r="QEI46" s="151"/>
      <c r="QEJ46" s="151"/>
      <c r="QEK46" s="133" t="s">
        <v>16975</v>
      </c>
      <c r="QEL46" s="292" t="s">
        <v>16274</v>
      </c>
      <c r="QEM46" s="292"/>
      <c r="QEN46" s="292"/>
      <c r="QEO46" s="292"/>
      <c r="QEP46" s="292"/>
      <c r="QEQ46" s="292"/>
      <c r="QER46" s="133"/>
      <c r="QES46" s="133"/>
      <c r="QET46" s="133"/>
      <c r="QEU46" s="133"/>
      <c r="QEV46" s="134"/>
      <c r="QEW46" s="133"/>
      <c r="QEX46" s="133"/>
      <c r="QEY46" s="151"/>
      <c r="QEZ46" s="151"/>
      <c r="QFA46" s="133" t="s">
        <v>16975</v>
      </c>
      <c r="QFB46" s="292" t="s">
        <v>16274</v>
      </c>
      <c r="QFC46" s="292"/>
      <c r="QFD46" s="292"/>
      <c r="QFE46" s="292"/>
      <c r="QFF46" s="292"/>
      <c r="QFG46" s="292"/>
      <c r="QFH46" s="133"/>
      <c r="QFI46" s="133"/>
      <c r="QFJ46" s="133"/>
      <c r="QFK46" s="133"/>
      <c r="QFL46" s="134"/>
      <c r="QFM46" s="133"/>
      <c r="QFN46" s="133"/>
      <c r="QFO46" s="151"/>
      <c r="QFP46" s="151"/>
      <c r="QFQ46" s="133" t="s">
        <v>16975</v>
      </c>
      <c r="QFR46" s="292" t="s">
        <v>16274</v>
      </c>
      <c r="QFS46" s="292"/>
      <c r="QFT46" s="292"/>
      <c r="QFU46" s="292"/>
      <c r="QFV46" s="292"/>
      <c r="QFW46" s="292"/>
      <c r="QFX46" s="133"/>
      <c r="QFY46" s="133"/>
      <c r="QFZ46" s="133"/>
      <c r="QGA46" s="133"/>
      <c r="QGB46" s="134"/>
      <c r="QGC46" s="133"/>
      <c r="QGD46" s="133"/>
      <c r="QGE46" s="151"/>
      <c r="QGF46" s="151"/>
      <c r="QGG46" s="133" t="s">
        <v>16975</v>
      </c>
      <c r="QGH46" s="292" t="s">
        <v>16274</v>
      </c>
      <c r="QGI46" s="292"/>
      <c r="QGJ46" s="292"/>
      <c r="QGK46" s="292"/>
      <c r="QGL46" s="292"/>
      <c r="QGM46" s="292"/>
      <c r="QGN46" s="133"/>
      <c r="QGO46" s="133"/>
      <c r="QGP46" s="133"/>
      <c r="QGQ46" s="133"/>
      <c r="QGR46" s="134"/>
      <c r="QGS46" s="133"/>
      <c r="QGT46" s="133"/>
      <c r="QGU46" s="151"/>
      <c r="QGV46" s="151"/>
      <c r="QGW46" s="133" t="s">
        <v>16975</v>
      </c>
      <c r="QGX46" s="292" t="s">
        <v>16274</v>
      </c>
      <c r="QGY46" s="292"/>
      <c r="QGZ46" s="292"/>
      <c r="QHA46" s="292"/>
      <c r="QHB46" s="292"/>
      <c r="QHC46" s="292"/>
      <c r="QHD46" s="133"/>
      <c r="QHE46" s="133"/>
      <c r="QHF46" s="133"/>
      <c r="QHG46" s="133"/>
      <c r="QHH46" s="134"/>
      <c r="QHI46" s="133"/>
      <c r="QHJ46" s="133"/>
      <c r="QHK46" s="151"/>
      <c r="QHL46" s="151"/>
      <c r="QHM46" s="133" t="s">
        <v>16975</v>
      </c>
      <c r="QHN46" s="292" t="s">
        <v>16274</v>
      </c>
      <c r="QHO46" s="292"/>
      <c r="QHP46" s="292"/>
      <c r="QHQ46" s="292"/>
      <c r="QHR46" s="292"/>
      <c r="QHS46" s="292"/>
      <c r="QHT46" s="133"/>
      <c r="QHU46" s="133"/>
      <c r="QHV46" s="133"/>
      <c r="QHW46" s="133"/>
      <c r="QHX46" s="134"/>
      <c r="QHY46" s="133"/>
      <c r="QHZ46" s="133"/>
      <c r="QIA46" s="151"/>
      <c r="QIB46" s="151"/>
      <c r="QIC46" s="133" t="s">
        <v>16975</v>
      </c>
      <c r="QID46" s="292" t="s">
        <v>16274</v>
      </c>
      <c r="QIE46" s="292"/>
      <c r="QIF46" s="292"/>
      <c r="QIG46" s="292"/>
      <c r="QIH46" s="292"/>
      <c r="QII46" s="292"/>
      <c r="QIJ46" s="133"/>
      <c r="QIK46" s="133"/>
      <c r="QIL46" s="133"/>
      <c r="QIM46" s="133"/>
      <c r="QIN46" s="134"/>
      <c r="QIO46" s="133"/>
      <c r="QIP46" s="133"/>
      <c r="QIQ46" s="151"/>
      <c r="QIR46" s="151"/>
      <c r="QIS46" s="133" t="s">
        <v>16975</v>
      </c>
      <c r="QIT46" s="292" t="s">
        <v>16274</v>
      </c>
      <c r="QIU46" s="292"/>
      <c r="QIV46" s="292"/>
      <c r="QIW46" s="292"/>
      <c r="QIX46" s="292"/>
      <c r="QIY46" s="292"/>
      <c r="QIZ46" s="133"/>
      <c r="QJA46" s="133"/>
      <c r="QJB46" s="133"/>
      <c r="QJC46" s="133"/>
      <c r="QJD46" s="134"/>
      <c r="QJE46" s="133"/>
      <c r="QJF46" s="133"/>
      <c r="QJG46" s="151"/>
      <c r="QJH46" s="151"/>
      <c r="QJI46" s="133" t="s">
        <v>16975</v>
      </c>
      <c r="QJJ46" s="292" t="s">
        <v>16274</v>
      </c>
      <c r="QJK46" s="292"/>
      <c r="QJL46" s="292"/>
      <c r="QJM46" s="292"/>
      <c r="QJN46" s="292"/>
      <c r="QJO46" s="292"/>
      <c r="QJP46" s="133"/>
      <c r="QJQ46" s="133"/>
      <c r="QJR46" s="133"/>
      <c r="QJS46" s="133"/>
      <c r="QJT46" s="134"/>
      <c r="QJU46" s="133"/>
      <c r="QJV46" s="133"/>
      <c r="QJW46" s="151"/>
      <c r="QJX46" s="151"/>
      <c r="QJY46" s="133" t="s">
        <v>16975</v>
      </c>
      <c r="QJZ46" s="292" t="s">
        <v>16274</v>
      </c>
      <c r="QKA46" s="292"/>
      <c r="QKB46" s="292"/>
      <c r="QKC46" s="292"/>
      <c r="QKD46" s="292"/>
      <c r="QKE46" s="292"/>
      <c r="QKF46" s="133"/>
      <c r="QKG46" s="133"/>
      <c r="QKH46" s="133"/>
      <c r="QKI46" s="133"/>
      <c r="QKJ46" s="134"/>
      <c r="QKK46" s="133"/>
      <c r="QKL46" s="133"/>
      <c r="QKM46" s="151"/>
      <c r="QKN46" s="151"/>
      <c r="QKO46" s="133" t="s">
        <v>16975</v>
      </c>
      <c r="QKP46" s="292" t="s">
        <v>16274</v>
      </c>
      <c r="QKQ46" s="292"/>
      <c r="QKR46" s="292"/>
      <c r="QKS46" s="292"/>
      <c r="QKT46" s="292"/>
      <c r="QKU46" s="292"/>
      <c r="QKV46" s="133"/>
      <c r="QKW46" s="133"/>
      <c r="QKX46" s="133"/>
      <c r="QKY46" s="133"/>
      <c r="QKZ46" s="134"/>
      <c r="QLA46" s="133"/>
      <c r="QLB46" s="133"/>
      <c r="QLC46" s="151"/>
      <c r="QLD46" s="151"/>
      <c r="QLE46" s="133" t="s">
        <v>16975</v>
      </c>
      <c r="QLF46" s="292" t="s">
        <v>16274</v>
      </c>
      <c r="QLG46" s="292"/>
      <c r="QLH46" s="292"/>
      <c r="QLI46" s="292"/>
      <c r="QLJ46" s="292"/>
      <c r="QLK46" s="292"/>
      <c r="QLL46" s="133"/>
      <c r="QLM46" s="133"/>
      <c r="QLN46" s="133"/>
      <c r="QLO46" s="133"/>
      <c r="QLP46" s="134"/>
      <c r="QLQ46" s="133"/>
      <c r="QLR46" s="133"/>
      <c r="QLS46" s="151"/>
      <c r="QLT46" s="151"/>
      <c r="QLU46" s="133" t="s">
        <v>16975</v>
      </c>
      <c r="QLV46" s="292" t="s">
        <v>16274</v>
      </c>
      <c r="QLW46" s="292"/>
      <c r="QLX46" s="292"/>
      <c r="QLY46" s="292"/>
      <c r="QLZ46" s="292"/>
      <c r="QMA46" s="292"/>
      <c r="QMB46" s="133"/>
      <c r="QMC46" s="133"/>
      <c r="QMD46" s="133"/>
      <c r="QME46" s="133"/>
      <c r="QMF46" s="134"/>
      <c r="QMG46" s="133"/>
      <c r="QMH46" s="133"/>
      <c r="QMI46" s="151"/>
      <c r="QMJ46" s="151"/>
      <c r="QMK46" s="133" t="s">
        <v>16975</v>
      </c>
      <c r="QML46" s="292" t="s">
        <v>16274</v>
      </c>
      <c r="QMM46" s="292"/>
      <c r="QMN46" s="292"/>
      <c r="QMO46" s="292"/>
      <c r="QMP46" s="292"/>
      <c r="QMQ46" s="292"/>
      <c r="QMR46" s="133"/>
      <c r="QMS46" s="133"/>
      <c r="QMT46" s="133"/>
      <c r="QMU46" s="133"/>
      <c r="QMV46" s="134"/>
      <c r="QMW46" s="133"/>
      <c r="QMX46" s="133"/>
      <c r="QMY46" s="151"/>
      <c r="QMZ46" s="151"/>
      <c r="QNA46" s="133" t="s">
        <v>16975</v>
      </c>
      <c r="QNB46" s="292" t="s">
        <v>16274</v>
      </c>
      <c r="QNC46" s="292"/>
      <c r="QND46" s="292"/>
      <c r="QNE46" s="292"/>
      <c r="QNF46" s="292"/>
      <c r="QNG46" s="292"/>
      <c r="QNH46" s="133"/>
      <c r="QNI46" s="133"/>
      <c r="QNJ46" s="133"/>
      <c r="QNK46" s="133"/>
      <c r="QNL46" s="134"/>
      <c r="QNM46" s="133"/>
      <c r="QNN46" s="133"/>
      <c r="QNO46" s="151"/>
      <c r="QNP46" s="151"/>
      <c r="QNQ46" s="133" t="s">
        <v>16975</v>
      </c>
      <c r="QNR46" s="292" t="s">
        <v>16274</v>
      </c>
      <c r="QNS46" s="292"/>
      <c r="QNT46" s="292"/>
      <c r="QNU46" s="292"/>
      <c r="QNV46" s="292"/>
      <c r="QNW46" s="292"/>
      <c r="QNX46" s="133"/>
      <c r="QNY46" s="133"/>
      <c r="QNZ46" s="133"/>
      <c r="QOA46" s="133"/>
      <c r="QOB46" s="134"/>
      <c r="QOC46" s="133"/>
      <c r="QOD46" s="133"/>
      <c r="QOE46" s="151"/>
      <c r="QOF46" s="151"/>
      <c r="QOG46" s="133" t="s">
        <v>16975</v>
      </c>
      <c r="QOH46" s="292" t="s">
        <v>16274</v>
      </c>
      <c r="QOI46" s="292"/>
      <c r="QOJ46" s="292"/>
      <c r="QOK46" s="292"/>
      <c r="QOL46" s="292"/>
      <c r="QOM46" s="292"/>
      <c r="QON46" s="133"/>
      <c r="QOO46" s="133"/>
      <c r="QOP46" s="133"/>
      <c r="QOQ46" s="133"/>
      <c r="QOR46" s="134"/>
      <c r="QOS46" s="133"/>
      <c r="QOT46" s="133"/>
      <c r="QOU46" s="151"/>
      <c r="QOV46" s="151"/>
      <c r="QOW46" s="133" t="s">
        <v>16975</v>
      </c>
      <c r="QOX46" s="292" t="s">
        <v>16274</v>
      </c>
      <c r="QOY46" s="292"/>
      <c r="QOZ46" s="292"/>
      <c r="QPA46" s="292"/>
      <c r="QPB46" s="292"/>
      <c r="QPC46" s="292"/>
      <c r="QPD46" s="133"/>
      <c r="QPE46" s="133"/>
      <c r="QPF46" s="133"/>
      <c r="QPG46" s="133"/>
      <c r="QPH46" s="134"/>
      <c r="QPI46" s="133"/>
      <c r="QPJ46" s="133"/>
      <c r="QPK46" s="151"/>
      <c r="QPL46" s="151"/>
      <c r="QPM46" s="133" t="s">
        <v>16975</v>
      </c>
      <c r="QPN46" s="292" t="s">
        <v>16274</v>
      </c>
      <c r="QPO46" s="292"/>
      <c r="QPP46" s="292"/>
      <c r="QPQ46" s="292"/>
      <c r="QPR46" s="292"/>
      <c r="QPS46" s="292"/>
      <c r="QPT46" s="133"/>
      <c r="QPU46" s="133"/>
      <c r="QPV46" s="133"/>
      <c r="QPW46" s="133"/>
      <c r="QPX46" s="134"/>
      <c r="QPY46" s="133"/>
      <c r="QPZ46" s="133"/>
      <c r="QQA46" s="151"/>
      <c r="QQB46" s="151"/>
      <c r="QQC46" s="133" t="s">
        <v>16975</v>
      </c>
      <c r="QQD46" s="292" t="s">
        <v>16274</v>
      </c>
      <c r="QQE46" s="292"/>
      <c r="QQF46" s="292"/>
      <c r="QQG46" s="292"/>
      <c r="QQH46" s="292"/>
      <c r="QQI46" s="292"/>
      <c r="QQJ46" s="133"/>
      <c r="QQK46" s="133"/>
      <c r="QQL46" s="133"/>
      <c r="QQM46" s="133"/>
      <c r="QQN46" s="134"/>
      <c r="QQO46" s="133"/>
      <c r="QQP46" s="133"/>
      <c r="QQQ46" s="151"/>
      <c r="QQR46" s="151"/>
      <c r="QQS46" s="133" t="s">
        <v>16975</v>
      </c>
      <c r="QQT46" s="292" t="s">
        <v>16274</v>
      </c>
      <c r="QQU46" s="292"/>
      <c r="QQV46" s="292"/>
      <c r="QQW46" s="292"/>
      <c r="QQX46" s="292"/>
      <c r="QQY46" s="292"/>
      <c r="QQZ46" s="133"/>
      <c r="QRA46" s="133"/>
      <c r="QRB46" s="133"/>
      <c r="QRC46" s="133"/>
      <c r="QRD46" s="134"/>
      <c r="QRE46" s="133"/>
      <c r="QRF46" s="133"/>
      <c r="QRG46" s="151"/>
      <c r="QRH46" s="151"/>
      <c r="QRI46" s="133" t="s">
        <v>16975</v>
      </c>
      <c r="QRJ46" s="292" t="s">
        <v>16274</v>
      </c>
      <c r="QRK46" s="292"/>
      <c r="QRL46" s="292"/>
      <c r="QRM46" s="292"/>
      <c r="QRN46" s="292"/>
      <c r="QRO46" s="292"/>
      <c r="QRP46" s="133"/>
      <c r="QRQ46" s="133"/>
      <c r="QRR46" s="133"/>
      <c r="QRS46" s="133"/>
      <c r="QRT46" s="134"/>
      <c r="QRU46" s="133"/>
      <c r="QRV46" s="133"/>
      <c r="QRW46" s="151"/>
      <c r="QRX46" s="151"/>
      <c r="QRY46" s="133" t="s">
        <v>16975</v>
      </c>
      <c r="QRZ46" s="292" t="s">
        <v>16274</v>
      </c>
      <c r="QSA46" s="292"/>
      <c r="QSB46" s="292"/>
      <c r="QSC46" s="292"/>
      <c r="QSD46" s="292"/>
      <c r="QSE46" s="292"/>
      <c r="QSF46" s="133"/>
      <c r="QSG46" s="133"/>
      <c r="QSH46" s="133"/>
      <c r="QSI46" s="133"/>
      <c r="QSJ46" s="134"/>
      <c r="QSK46" s="133"/>
      <c r="QSL46" s="133"/>
      <c r="QSM46" s="151"/>
      <c r="QSN46" s="151"/>
      <c r="QSO46" s="133" t="s">
        <v>16975</v>
      </c>
      <c r="QSP46" s="292" t="s">
        <v>16274</v>
      </c>
      <c r="QSQ46" s="292"/>
      <c r="QSR46" s="292"/>
      <c r="QSS46" s="292"/>
      <c r="QST46" s="292"/>
      <c r="QSU46" s="292"/>
      <c r="QSV46" s="133"/>
      <c r="QSW46" s="133"/>
      <c r="QSX46" s="133"/>
      <c r="QSY46" s="133"/>
      <c r="QSZ46" s="134"/>
      <c r="QTA46" s="133"/>
      <c r="QTB46" s="133"/>
      <c r="QTC46" s="151"/>
      <c r="QTD46" s="151"/>
      <c r="QTE46" s="133" t="s">
        <v>16975</v>
      </c>
      <c r="QTF46" s="292" t="s">
        <v>16274</v>
      </c>
      <c r="QTG46" s="292"/>
      <c r="QTH46" s="292"/>
      <c r="QTI46" s="292"/>
      <c r="QTJ46" s="292"/>
      <c r="QTK46" s="292"/>
      <c r="QTL46" s="133"/>
      <c r="QTM46" s="133"/>
      <c r="QTN46" s="133"/>
      <c r="QTO46" s="133"/>
      <c r="QTP46" s="134"/>
      <c r="QTQ46" s="133"/>
      <c r="QTR46" s="133"/>
      <c r="QTS46" s="151"/>
      <c r="QTT46" s="151"/>
      <c r="QTU46" s="133" t="s">
        <v>16975</v>
      </c>
      <c r="QTV46" s="292" t="s">
        <v>16274</v>
      </c>
      <c r="QTW46" s="292"/>
      <c r="QTX46" s="292"/>
      <c r="QTY46" s="292"/>
      <c r="QTZ46" s="292"/>
      <c r="QUA46" s="292"/>
      <c r="QUB46" s="133"/>
      <c r="QUC46" s="133"/>
      <c r="QUD46" s="133"/>
      <c r="QUE46" s="133"/>
      <c r="QUF46" s="134"/>
      <c r="QUG46" s="133"/>
      <c r="QUH46" s="133"/>
      <c r="QUI46" s="151"/>
      <c r="QUJ46" s="151"/>
      <c r="QUK46" s="133" t="s">
        <v>16975</v>
      </c>
      <c r="QUL46" s="292" t="s">
        <v>16274</v>
      </c>
      <c r="QUM46" s="292"/>
      <c r="QUN46" s="292"/>
      <c r="QUO46" s="292"/>
      <c r="QUP46" s="292"/>
      <c r="QUQ46" s="292"/>
      <c r="QUR46" s="133"/>
      <c r="QUS46" s="133"/>
      <c r="QUT46" s="133"/>
      <c r="QUU46" s="133"/>
      <c r="QUV46" s="134"/>
      <c r="QUW46" s="133"/>
      <c r="QUX46" s="133"/>
      <c r="QUY46" s="151"/>
      <c r="QUZ46" s="151"/>
      <c r="QVA46" s="133" t="s">
        <v>16975</v>
      </c>
      <c r="QVB46" s="292" t="s">
        <v>16274</v>
      </c>
      <c r="QVC46" s="292"/>
      <c r="QVD46" s="292"/>
      <c r="QVE46" s="292"/>
      <c r="QVF46" s="292"/>
      <c r="QVG46" s="292"/>
      <c r="QVH46" s="133"/>
      <c r="QVI46" s="133"/>
      <c r="QVJ46" s="133"/>
      <c r="QVK46" s="133"/>
      <c r="QVL46" s="134"/>
      <c r="QVM46" s="133"/>
      <c r="QVN46" s="133"/>
      <c r="QVO46" s="151"/>
      <c r="QVP46" s="151"/>
      <c r="QVQ46" s="133" t="s">
        <v>16975</v>
      </c>
      <c r="QVR46" s="292" t="s">
        <v>16274</v>
      </c>
      <c r="QVS46" s="292"/>
      <c r="QVT46" s="292"/>
      <c r="QVU46" s="292"/>
      <c r="QVV46" s="292"/>
      <c r="QVW46" s="292"/>
      <c r="QVX46" s="133"/>
      <c r="QVY46" s="133"/>
      <c r="QVZ46" s="133"/>
      <c r="QWA46" s="133"/>
      <c r="QWB46" s="134"/>
      <c r="QWC46" s="133"/>
      <c r="QWD46" s="133"/>
      <c r="QWE46" s="151"/>
      <c r="QWF46" s="151"/>
      <c r="QWG46" s="133" t="s">
        <v>16975</v>
      </c>
      <c r="QWH46" s="292" t="s">
        <v>16274</v>
      </c>
      <c r="QWI46" s="292"/>
      <c r="QWJ46" s="292"/>
      <c r="QWK46" s="292"/>
      <c r="QWL46" s="292"/>
      <c r="QWM46" s="292"/>
      <c r="QWN46" s="133"/>
      <c r="QWO46" s="133"/>
      <c r="QWP46" s="133"/>
      <c r="QWQ46" s="133"/>
      <c r="QWR46" s="134"/>
      <c r="QWS46" s="133"/>
      <c r="QWT46" s="133"/>
      <c r="QWU46" s="151"/>
      <c r="QWV46" s="151"/>
      <c r="QWW46" s="133" t="s">
        <v>16975</v>
      </c>
      <c r="QWX46" s="292" t="s">
        <v>16274</v>
      </c>
      <c r="QWY46" s="292"/>
      <c r="QWZ46" s="292"/>
      <c r="QXA46" s="292"/>
      <c r="QXB46" s="292"/>
      <c r="QXC46" s="292"/>
      <c r="QXD46" s="133"/>
      <c r="QXE46" s="133"/>
      <c r="QXF46" s="133"/>
      <c r="QXG46" s="133"/>
      <c r="QXH46" s="134"/>
      <c r="QXI46" s="133"/>
      <c r="QXJ46" s="133"/>
      <c r="QXK46" s="151"/>
      <c r="QXL46" s="151"/>
      <c r="QXM46" s="133" t="s">
        <v>16975</v>
      </c>
      <c r="QXN46" s="292" t="s">
        <v>16274</v>
      </c>
      <c r="QXO46" s="292"/>
      <c r="QXP46" s="292"/>
      <c r="QXQ46" s="292"/>
      <c r="QXR46" s="292"/>
      <c r="QXS46" s="292"/>
      <c r="QXT46" s="133"/>
      <c r="QXU46" s="133"/>
      <c r="QXV46" s="133"/>
      <c r="QXW46" s="133"/>
      <c r="QXX46" s="134"/>
      <c r="QXY46" s="133"/>
      <c r="QXZ46" s="133"/>
      <c r="QYA46" s="151"/>
      <c r="QYB46" s="151"/>
      <c r="QYC46" s="133" t="s">
        <v>16975</v>
      </c>
      <c r="QYD46" s="292" t="s">
        <v>16274</v>
      </c>
      <c r="QYE46" s="292"/>
      <c r="QYF46" s="292"/>
      <c r="QYG46" s="292"/>
      <c r="QYH46" s="292"/>
      <c r="QYI46" s="292"/>
      <c r="QYJ46" s="133"/>
      <c r="QYK46" s="133"/>
      <c r="QYL46" s="133"/>
      <c r="QYM46" s="133"/>
      <c r="QYN46" s="134"/>
      <c r="QYO46" s="133"/>
      <c r="QYP46" s="133"/>
      <c r="QYQ46" s="151"/>
      <c r="QYR46" s="151"/>
      <c r="QYS46" s="133" t="s">
        <v>16975</v>
      </c>
      <c r="QYT46" s="292" t="s">
        <v>16274</v>
      </c>
      <c r="QYU46" s="292"/>
      <c r="QYV46" s="292"/>
      <c r="QYW46" s="292"/>
      <c r="QYX46" s="292"/>
      <c r="QYY46" s="292"/>
      <c r="QYZ46" s="133"/>
      <c r="QZA46" s="133"/>
      <c r="QZB46" s="133"/>
      <c r="QZC46" s="133"/>
      <c r="QZD46" s="134"/>
      <c r="QZE46" s="133"/>
      <c r="QZF46" s="133"/>
      <c r="QZG46" s="151"/>
      <c r="QZH46" s="151"/>
      <c r="QZI46" s="133" t="s">
        <v>16975</v>
      </c>
      <c r="QZJ46" s="292" t="s">
        <v>16274</v>
      </c>
      <c r="QZK46" s="292"/>
      <c r="QZL46" s="292"/>
      <c r="QZM46" s="292"/>
      <c r="QZN46" s="292"/>
      <c r="QZO46" s="292"/>
      <c r="QZP46" s="133"/>
      <c r="QZQ46" s="133"/>
      <c r="QZR46" s="133"/>
      <c r="QZS46" s="133"/>
      <c r="QZT46" s="134"/>
      <c r="QZU46" s="133"/>
      <c r="QZV46" s="133"/>
      <c r="QZW46" s="151"/>
      <c r="QZX46" s="151"/>
      <c r="QZY46" s="133" t="s">
        <v>16975</v>
      </c>
      <c r="QZZ46" s="292" t="s">
        <v>16274</v>
      </c>
      <c r="RAA46" s="292"/>
      <c r="RAB46" s="292"/>
      <c r="RAC46" s="292"/>
      <c r="RAD46" s="292"/>
      <c r="RAE46" s="292"/>
      <c r="RAF46" s="133"/>
      <c r="RAG46" s="133"/>
      <c r="RAH46" s="133"/>
      <c r="RAI46" s="133"/>
      <c r="RAJ46" s="134"/>
      <c r="RAK46" s="133"/>
      <c r="RAL46" s="133"/>
      <c r="RAM46" s="151"/>
      <c r="RAN46" s="151"/>
      <c r="RAO46" s="133" t="s">
        <v>16975</v>
      </c>
      <c r="RAP46" s="292" t="s">
        <v>16274</v>
      </c>
      <c r="RAQ46" s="292"/>
      <c r="RAR46" s="292"/>
      <c r="RAS46" s="292"/>
      <c r="RAT46" s="292"/>
      <c r="RAU46" s="292"/>
      <c r="RAV46" s="133"/>
      <c r="RAW46" s="133"/>
      <c r="RAX46" s="133"/>
      <c r="RAY46" s="133"/>
      <c r="RAZ46" s="134"/>
      <c r="RBA46" s="133"/>
      <c r="RBB46" s="133"/>
      <c r="RBC46" s="151"/>
      <c r="RBD46" s="151"/>
      <c r="RBE46" s="133" t="s">
        <v>16975</v>
      </c>
      <c r="RBF46" s="292" t="s">
        <v>16274</v>
      </c>
      <c r="RBG46" s="292"/>
      <c r="RBH46" s="292"/>
      <c r="RBI46" s="292"/>
      <c r="RBJ46" s="292"/>
      <c r="RBK46" s="292"/>
      <c r="RBL46" s="133"/>
      <c r="RBM46" s="133"/>
      <c r="RBN46" s="133"/>
      <c r="RBO46" s="133"/>
      <c r="RBP46" s="134"/>
      <c r="RBQ46" s="133"/>
      <c r="RBR46" s="133"/>
      <c r="RBS46" s="151"/>
      <c r="RBT46" s="151"/>
      <c r="RBU46" s="133" t="s">
        <v>16975</v>
      </c>
      <c r="RBV46" s="292" t="s">
        <v>16274</v>
      </c>
      <c r="RBW46" s="292"/>
      <c r="RBX46" s="292"/>
      <c r="RBY46" s="292"/>
      <c r="RBZ46" s="292"/>
      <c r="RCA46" s="292"/>
      <c r="RCB46" s="133"/>
      <c r="RCC46" s="133"/>
      <c r="RCD46" s="133"/>
      <c r="RCE46" s="133"/>
      <c r="RCF46" s="134"/>
      <c r="RCG46" s="133"/>
      <c r="RCH46" s="133"/>
      <c r="RCI46" s="151"/>
      <c r="RCJ46" s="151"/>
      <c r="RCK46" s="133" t="s">
        <v>16975</v>
      </c>
      <c r="RCL46" s="292" t="s">
        <v>16274</v>
      </c>
      <c r="RCM46" s="292"/>
      <c r="RCN46" s="292"/>
      <c r="RCO46" s="292"/>
      <c r="RCP46" s="292"/>
      <c r="RCQ46" s="292"/>
      <c r="RCR46" s="133"/>
      <c r="RCS46" s="133"/>
      <c r="RCT46" s="133"/>
      <c r="RCU46" s="133"/>
      <c r="RCV46" s="134"/>
      <c r="RCW46" s="133"/>
      <c r="RCX46" s="133"/>
      <c r="RCY46" s="151"/>
      <c r="RCZ46" s="151"/>
      <c r="RDA46" s="133" t="s">
        <v>16975</v>
      </c>
      <c r="RDB46" s="292" t="s">
        <v>16274</v>
      </c>
      <c r="RDC46" s="292"/>
      <c r="RDD46" s="292"/>
      <c r="RDE46" s="292"/>
      <c r="RDF46" s="292"/>
      <c r="RDG46" s="292"/>
      <c r="RDH46" s="133"/>
      <c r="RDI46" s="133"/>
      <c r="RDJ46" s="133"/>
      <c r="RDK46" s="133"/>
      <c r="RDL46" s="134"/>
      <c r="RDM46" s="133"/>
      <c r="RDN46" s="133"/>
      <c r="RDO46" s="151"/>
      <c r="RDP46" s="151"/>
      <c r="RDQ46" s="133" t="s">
        <v>16975</v>
      </c>
      <c r="RDR46" s="292" t="s">
        <v>16274</v>
      </c>
      <c r="RDS46" s="292"/>
      <c r="RDT46" s="292"/>
      <c r="RDU46" s="292"/>
      <c r="RDV46" s="292"/>
      <c r="RDW46" s="292"/>
      <c r="RDX46" s="133"/>
      <c r="RDY46" s="133"/>
      <c r="RDZ46" s="133"/>
      <c r="REA46" s="133"/>
      <c r="REB46" s="134"/>
      <c r="REC46" s="133"/>
      <c r="RED46" s="133"/>
      <c r="REE46" s="151"/>
      <c r="REF46" s="151"/>
      <c r="REG46" s="133" t="s">
        <v>16975</v>
      </c>
      <c r="REH46" s="292" t="s">
        <v>16274</v>
      </c>
      <c r="REI46" s="292"/>
      <c r="REJ46" s="292"/>
      <c r="REK46" s="292"/>
      <c r="REL46" s="292"/>
      <c r="REM46" s="292"/>
      <c r="REN46" s="133"/>
      <c r="REO46" s="133"/>
      <c r="REP46" s="133"/>
      <c r="REQ46" s="133"/>
      <c r="RER46" s="134"/>
      <c r="RES46" s="133"/>
      <c r="RET46" s="133"/>
      <c r="REU46" s="151"/>
      <c r="REV46" s="151"/>
      <c r="REW46" s="133" t="s">
        <v>16975</v>
      </c>
      <c r="REX46" s="292" t="s">
        <v>16274</v>
      </c>
      <c r="REY46" s="292"/>
      <c r="REZ46" s="292"/>
      <c r="RFA46" s="292"/>
      <c r="RFB46" s="292"/>
      <c r="RFC46" s="292"/>
      <c r="RFD46" s="133"/>
      <c r="RFE46" s="133"/>
      <c r="RFF46" s="133"/>
      <c r="RFG46" s="133"/>
      <c r="RFH46" s="134"/>
      <c r="RFI46" s="133"/>
      <c r="RFJ46" s="133"/>
      <c r="RFK46" s="151"/>
      <c r="RFL46" s="151"/>
      <c r="RFM46" s="133" t="s">
        <v>16975</v>
      </c>
      <c r="RFN46" s="292" t="s">
        <v>16274</v>
      </c>
      <c r="RFO46" s="292"/>
      <c r="RFP46" s="292"/>
      <c r="RFQ46" s="292"/>
      <c r="RFR46" s="292"/>
      <c r="RFS46" s="292"/>
      <c r="RFT46" s="133"/>
      <c r="RFU46" s="133"/>
      <c r="RFV46" s="133"/>
      <c r="RFW46" s="133"/>
      <c r="RFX46" s="134"/>
      <c r="RFY46" s="133"/>
      <c r="RFZ46" s="133"/>
      <c r="RGA46" s="151"/>
      <c r="RGB46" s="151"/>
      <c r="RGC46" s="133" t="s">
        <v>16975</v>
      </c>
      <c r="RGD46" s="292" t="s">
        <v>16274</v>
      </c>
      <c r="RGE46" s="292"/>
      <c r="RGF46" s="292"/>
      <c r="RGG46" s="292"/>
      <c r="RGH46" s="292"/>
      <c r="RGI46" s="292"/>
      <c r="RGJ46" s="133"/>
      <c r="RGK46" s="133"/>
      <c r="RGL46" s="133"/>
      <c r="RGM46" s="133"/>
      <c r="RGN46" s="134"/>
      <c r="RGO46" s="133"/>
      <c r="RGP46" s="133"/>
      <c r="RGQ46" s="151"/>
      <c r="RGR46" s="151"/>
      <c r="RGS46" s="133" t="s">
        <v>16975</v>
      </c>
      <c r="RGT46" s="292" t="s">
        <v>16274</v>
      </c>
      <c r="RGU46" s="292"/>
      <c r="RGV46" s="292"/>
      <c r="RGW46" s="292"/>
      <c r="RGX46" s="292"/>
      <c r="RGY46" s="292"/>
      <c r="RGZ46" s="133"/>
      <c r="RHA46" s="133"/>
      <c r="RHB46" s="133"/>
      <c r="RHC46" s="133"/>
      <c r="RHD46" s="134"/>
      <c r="RHE46" s="133"/>
      <c r="RHF46" s="133"/>
      <c r="RHG46" s="151"/>
      <c r="RHH46" s="151"/>
      <c r="RHI46" s="133" t="s">
        <v>16975</v>
      </c>
      <c r="RHJ46" s="292" t="s">
        <v>16274</v>
      </c>
      <c r="RHK46" s="292"/>
      <c r="RHL46" s="292"/>
      <c r="RHM46" s="292"/>
      <c r="RHN46" s="292"/>
      <c r="RHO46" s="292"/>
      <c r="RHP46" s="133"/>
      <c r="RHQ46" s="133"/>
      <c r="RHR46" s="133"/>
      <c r="RHS46" s="133"/>
      <c r="RHT46" s="134"/>
      <c r="RHU46" s="133"/>
      <c r="RHV46" s="133"/>
      <c r="RHW46" s="151"/>
      <c r="RHX46" s="151"/>
      <c r="RHY46" s="133" t="s">
        <v>16975</v>
      </c>
      <c r="RHZ46" s="292" t="s">
        <v>16274</v>
      </c>
      <c r="RIA46" s="292"/>
      <c r="RIB46" s="292"/>
      <c r="RIC46" s="292"/>
      <c r="RID46" s="292"/>
      <c r="RIE46" s="292"/>
      <c r="RIF46" s="133"/>
      <c r="RIG46" s="133"/>
      <c r="RIH46" s="133"/>
      <c r="RII46" s="133"/>
      <c r="RIJ46" s="134"/>
      <c r="RIK46" s="133"/>
      <c r="RIL46" s="133"/>
      <c r="RIM46" s="151"/>
      <c r="RIN46" s="151"/>
      <c r="RIO46" s="133" t="s">
        <v>16975</v>
      </c>
      <c r="RIP46" s="292" t="s">
        <v>16274</v>
      </c>
      <c r="RIQ46" s="292"/>
      <c r="RIR46" s="292"/>
      <c r="RIS46" s="292"/>
      <c r="RIT46" s="292"/>
      <c r="RIU46" s="292"/>
      <c r="RIV46" s="133"/>
      <c r="RIW46" s="133"/>
      <c r="RIX46" s="133"/>
      <c r="RIY46" s="133"/>
      <c r="RIZ46" s="134"/>
      <c r="RJA46" s="133"/>
      <c r="RJB46" s="133"/>
      <c r="RJC46" s="151"/>
      <c r="RJD46" s="151"/>
      <c r="RJE46" s="133" t="s">
        <v>16975</v>
      </c>
      <c r="RJF46" s="292" t="s">
        <v>16274</v>
      </c>
      <c r="RJG46" s="292"/>
      <c r="RJH46" s="292"/>
      <c r="RJI46" s="292"/>
      <c r="RJJ46" s="292"/>
      <c r="RJK46" s="292"/>
      <c r="RJL46" s="133"/>
      <c r="RJM46" s="133"/>
      <c r="RJN46" s="133"/>
      <c r="RJO46" s="133"/>
      <c r="RJP46" s="134"/>
      <c r="RJQ46" s="133"/>
      <c r="RJR46" s="133"/>
      <c r="RJS46" s="151"/>
      <c r="RJT46" s="151"/>
      <c r="RJU46" s="133" t="s">
        <v>16975</v>
      </c>
      <c r="RJV46" s="292" t="s">
        <v>16274</v>
      </c>
      <c r="RJW46" s="292"/>
      <c r="RJX46" s="292"/>
      <c r="RJY46" s="292"/>
      <c r="RJZ46" s="292"/>
      <c r="RKA46" s="292"/>
      <c r="RKB46" s="133"/>
      <c r="RKC46" s="133"/>
      <c r="RKD46" s="133"/>
      <c r="RKE46" s="133"/>
      <c r="RKF46" s="134"/>
      <c r="RKG46" s="133"/>
      <c r="RKH46" s="133"/>
      <c r="RKI46" s="151"/>
      <c r="RKJ46" s="151"/>
      <c r="RKK46" s="133" t="s">
        <v>16975</v>
      </c>
      <c r="RKL46" s="292" t="s">
        <v>16274</v>
      </c>
      <c r="RKM46" s="292"/>
      <c r="RKN46" s="292"/>
      <c r="RKO46" s="292"/>
      <c r="RKP46" s="292"/>
      <c r="RKQ46" s="292"/>
      <c r="RKR46" s="133"/>
      <c r="RKS46" s="133"/>
      <c r="RKT46" s="133"/>
      <c r="RKU46" s="133"/>
      <c r="RKV46" s="134"/>
      <c r="RKW46" s="133"/>
      <c r="RKX46" s="133"/>
      <c r="RKY46" s="151"/>
      <c r="RKZ46" s="151"/>
      <c r="RLA46" s="133" t="s">
        <v>16975</v>
      </c>
      <c r="RLB46" s="292" t="s">
        <v>16274</v>
      </c>
      <c r="RLC46" s="292"/>
      <c r="RLD46" s="292"/>
      <c r="RLE46" s="292"/>
      <c r="RLF46" s="292"/>
      <c r="RLG46" s="292"/>
      <c r="RLH46" s="133"/>
      <c r="RLI46" s="133"/>
      <c r="RLJ46" s="133"/>
      <c r="RLK46" s="133"/>
      <c r="RLL46" s="134"/>
      <c r="RLM46" s="133"/>
      <c r="RLN46" s="133"/>
      <c r="RLO46" s="151"/>
      <c r="RLP46" s="151"/>
      <c r="RLQ46" s="133" t="s">
        <v>16975</v>
      </c>
      <c r="RLR46" s="292" t="s">
        <v>16274</v>
      </c>
      <c r="RLS46" s="292"/>
      <c r="RLT46" s="292"/>
      <c r="RLU46" s="292"/>
      <c r="RLV46" s="292"/>
      <c r="RLW46" s="292"/>
      <c r="RLX46" s="133"/>
      <c r="RLY46" s="133"/>
      <c r="RLZ46" s="133"/>
      <c r="RMA46" s="133"/>
      <c r="RMB46" s="134"/>
      <c r="RMC46" s="133"/>
      <c r="RMD46" s="133"/>
      <c r="RME46" s="151"/>
      <c r="RMF46" s="151"/>
      <c r="RMG46" s="133" t="s">
        <v>16975</v>
      </c>
      <c r="RMH46" s="292" t="s">
        <v>16274</v>
      </c>
      <c r="RMI46" s="292"/>
      <c r="RMJ46" s="292"/>
      <c r="RMK46" s="292"/>
      <c r="RML46" s="292"/>
      <c r="RMM46" s="292"/>
      <c r="RMN46" s="133"/>
      <c r="RMO46" s="133"/>
      <c r="RMP46" s="133"/>
      <c r="RMQ46" s="133"/>
      <c r="RMR46" s="134"/>
      <c r="RMS46" s="133"/>
      <c r="RMT46" s="133"/>
      <c r="RMU46" s="151"/>
      <c r="RMV46" s="151"/>
      <c r="RMW46" s="133" t="s">
        <v>16975</v>
      </c>
      <c r="RMX46" s="292" t="s">
        <v>16274</v>
      </c>
      <c r="RMY46" s="292"/>
      <c r="RMZ46" s="292"/>
      <c r="RNA46" s="292"/>
      <c r="RNB46" s="292"/>
      <c r="RNC46" s="292"/>
      <c r="RND46" s="133"/>
      <c r="RNE46" s="133"/>
      <c r="RNF46" s="133"/>
      <c r="RNG46" s="133"/>
      <c r="RNH46" s="134"/>
      <c r="RNI46" s="133"/>
      <c r="RNJ46" s="133"/>
      <c r="RNK46" s="151"/>
      <c r="RNL46" s="151"/>
      <c r="RNM46" s="133" t="s">
        <v>16975</v>
      </c>
      <c r="RNN46" s="292" t="s">
        <v>16274</v>
      </c>
      <c r="RNO46" s="292"/>
      <c r="RNP46" s="292"/>
      <c r="RNQ46" s="292"/>
      <c r="RNR46" s="292"/>
      <c r="RNS46" s="292"/>
      <c r="RNT46" s="133"/>
      <c r="RNU46" s="133"/>
      <c r="RNV46" s="133"/>
      <c r="RNW46" s="133"/>
      <c r="RNX46" s="134"/>
      <c r="RNY46" s="133"/>
      <c r="RNZ46" s="133"/>
      <c r="ROA46" s="151"/>
      <c r="ROB46" s="151"/>
      <c r="ROC46" s="133" t="s">
        <v>16975</v>
      </c>
      <c r="ROD46" s="292" t="s">
        <v>16274</v>
      </c>
      <c r="ROE46" s="292"/>
      <c r="ROF46" s="292"/>
      <c r="ROG46" s="292"/>
      <c r="ROH46" s="292"/>
      <c r="ROI46" s="292"/>
      <c r="ROJ46" s="133"/>
      <c r="ROK46" s="133"/>
      <c r="ROL46" s="133"/>
      <c r="ROM46" s="133"/>
      <c r="RON46" s="134"/>
      <c r="ROO46" s="133"/>
      <c r="ROP46" s="133"/>
      <c r="ROQ46" s="151"/>
      <c r="ROR46" s="151"/>
      <c r="ROS46" s="133" t="s">
        <v>16975</v>
      </c>
      <c r="ROT46" s="292" t="s">
        <v>16274</v>
      </c>
      <c r="ROU46" s="292"/>
      <c r="ROV46" s="292"/>
      <c r="ROW46" s="292"/>
      <c r="ROX46" s="292"/>
      <c r="ROY46" s="292"/>
      <c r="ROZ46" s="133"/>
      <c r="RPA46" s="133"/>
      <c r="RPB46" s="133"/>
      <c r="RPC46" s="133"/>
      <c r="RPD46" s="134"/>
      <c r="RPE46" s="133"/>
      <c r="RPF46" s="133"/>
      <c r="RPG46" s="151"/>
      <c r="RPH46" s="151"/>
      <c r="RPI46" s="133" t="s">
        <v>16975</v>
      </c>
      <c r="RPJ46" s="292" t="s">
        <v>16274</v>
      </c>
      <c r="RPK46" s="292"/>
      <c r="RPL46" s="292"/>
      <c r="RPM46" s="292"/>
      <c r="RPN46" s="292"/>
      <c r="RPO46" s="292"/>
      <c r="RPP46" s="133"/>
      <c r="RPQ46" s="133"/>
      <c r="RPR46" s="133"/>
      <c r="RPS46" s="133"/>
      <c r="RPT46" s="134"/>
      <c r="RPU46" s="133"/>
      <c r="RPV46" s="133"/>
      <c r="RPW46" s="151"/>
      <c r="RPX46" s="151"/>
      <c r="RPY46" s="133" t="s">
        <v>16975</v>
      </c>
      <c r="RPZ46" s="292" t="s">
        <v>16274</v>
      </c>
      <c r="RQA46" s="292"/>
      <c r="RQB46" s="292"/>
      <c r="RQC46" s="292"/>
      <c r="RQD46" s="292"/>
      <c r="RQE46" s="292"/>
      <c r="RQF46" s="133"/>
      <c r="RQG46" s="133"/>
      <c r="RQH46" s="133"/>
      <c r="RQI46" s="133"/>
      <c r="RQJ46" s="134"/>
      <c r="RQK46" s="133"/>
      <c r="RQL46" s="133"/>
      <c r="RQM46" s="151"/>
      <c r="RQN46" s="151"/>
      <c r="RQO46" s="133" t="s">
        <v>16975</v>
      </c>
      <c r="RQP46" s="292" t="s">
        <v>16274</v>
      </c>
      <c r="RQQ46" s="292"/>
      <c r="RQR46" s="292"/>
      <c r="RQS46" s="292"/>
      <c r="RQT46" s="292"/>
      <c r="RQU46" s="292"/>
      <c r="RQV46" s="133"/>
      <c r="RQW46" s="133"/>
      <c r="RQX46" s="133"/>
      <c r="RQY46" s="133"/>
      <c r="RQZ46" s="134"/>
      <c r="RRA46" s="133"/>
      <c r="RRB46" s="133"/>
      <c r="RRC46" s="151"/>
      <c r="RRD46" s="151"/>
      <c r="RRE46" s="133" t="s">
        <v>16975</v>
      </c>
      <c r="RRF46" s="292" t="s">
        <v>16274</v>
      </c>
      <c r="RRG46" s="292"/>
      <c r="RRH46" s="292"/>
      <c r="RRI46" s="292"/>
      <c r="RRJ46" s="292"/>
      <c r="RRK46" s="292"/>
      <c r="RRL46" s="133"/>
      <c r="RRM46" s="133"/>
      <c r="RRN46" s="133"/>
      <c r="RRO46" s="133"/>
      <c r="RRP46" s="134"/>
      <c r="RRQ46" s="133"/>
      <c r="RRR46" s="133"/>
      <c r="RRS46" s="151"/>
      <c r="RRT46" s="151"/>
      <c r="RRU46" s="133" t="s">
        <v>16975</v>
      </c>
      <c r="RRV46" s="292" t="s">
        <v>16274</v>
      </c>
      <c r="RRW46" s="292"/>
      <c r="RRX46" s="292"/>
      <c r="RRY46" s="292"/>
      <c r="RRZ46" s="292"/>
      <c r="RSA46" s="292"/>
      <c r="RSB46" s="133"/>
      <c r="RSC46" s="133"/>
      <c r="RSD46" s="133"/>
      <c r="RSE46" s="133"/>
      <c r="RSF46" s="134"/>
      <c r="RSG46" s="133"/>
      <c r="RSH46" s="133"/>
      <c r="RSI46" s="151"/>
      <c r="RSJ46" s="151"/>
      <c r="RSK46" s="133" t="s">
        <v>16975</v>
      </c>
      <c r="RSL46" s="292" t="s">
        <v>16274</v>
      </c>
      <c r="RSM46" s="292"/>
      <c r="RSN46" s="292"/>
      <c r="RSO46" s="292"/>
      <c r="RSP46" s="292"/>
      <c r="RSQ46" s="292"/>
      <c r="RSR46" s="133"/>
      <c r="RSS46" s="133"/>
      <c r="RST46" s="133"/>
      <c r="RSU46" s="133"/>
      <c r="RSV46" s="134"/>
      <c r="RSW46" s="133"/>
      <c r="RSX46" s="133"/>
      <c r="RSY46" s="151"/>
      <c r="RSZ46" s="151"/>
      <c r="RTA46" s="133" t="s">
        <v>16975</v>
      </c>
      <c r="RTB46" s="292" t="s">
        <v>16274</v>
      </c>
      <c r="RTC46" s="292"/>
      <c r="RTD46" s="292"/>
      <c r="RTE46" s="292"/>
      <c r="RTF46" s="292"/>
      <c r="RTG46" s="292"/>
      <c r="RTH46" s="133"/>
      <c r="RTI46" s="133"/>
      <c r="RTJ46" s="133"/>
      <c r="RTK46" s="133"/>
      <c r="RTL46" s="134"/>
      <c r="RTM46" s="133"/>
      <c r="RTN46" s="133"/>
      <c r="RTO46" s="151"/>
      <c r="RTP46" s="151"/>
      <c r="RTQ46" s="133" t="s">
        <v>16975</v>
      </c>
      <c r="RTR46" s="292" t="s">
        <v>16274</v>
      </c>
      <c r="RTS46" s="292"/>
      <c r="RTT46" s="292"/>
      <c r="RTU46" s="292"/>
      <c r="RTV46" s="292"/>
      <c r="RTW46" s="292"/>
      <c r="RTX46" s="133"/>
      <c r="RTY46" s="133"/>
      <c r="RTZ46" s="133"/>
      <c r="RUA46" s="133"/>
      <c r="RUB46" s="134"/>
      <c r="RUC46" s="133"/>
      <c r="RUD46" s="133"/>
      <c r="RUE46" s="151"/>
      <c r="RUF46" s="151"/>
      <c r="RUG46" s="133" t="s">
        <v>16975</v>
      </c>
      <c r="RUH46" s="292" t="s">
        <v>16274</v>
      </c>
      <c r="RUI46" s="292"/>
      <c r="RUJ46" s="292"/>
      <c r="RUK46" s="292"/>
      <c r="RUL46" s="292"/>
      <c r="RUM46" s="292"/>
      <c r="RUN46" s="133"/>
      <c r="RUO46" s="133"/>
      <c r="RUP46" s="133"/>
      <c r="RUQ46" s="133"/>
      <c r="RUR46" s="134"/>
      <c r="RUS46" s="133"/>
      <c r="RUT46" s="133"/>
      <c r="RUU46" s="151"/>
      <c r="RUV46" s="151"/>
      <c r="RUW46" s="133" t="s">
        <v>16975</v>
      </c>
      <c r="RUX46" s="292" t="s">
        <v>16274</v>
      </c>
      <c r="RUY46" s="292"/>
      <c r="RUZ46" s="292"/>
      <c r="RVA46" s="292"/>
      <c r="RVB46" s="292"/>
      <c r="RVC46" s="292"/>
      <c r="RVD46" s="133"/>
      <c r="RVE46" s="133"/>
      <c r="RVF46" s="133"/>
      <c r="RVG46" s="133"/>
      <c r="RVH46" s="134"/>
      <c r="RVI46" s="133"/>
      <c r="RVJ46" s="133"/>
      <c r="RVK46" s="151"/>
      <c r="RVL46" s="151"/>
      <c r="RVM46" s="133" t="s">
        <v>16975</v>
      </c>
      <c r="RVN46" s="292" t="s">
        <v>16274</v>
      </c>
      <c r="RVO46" s="292"/>
      <c r="RVP46" s="292"/>
      <c r="RVQ46" s="292"/>
      <c r="RVR46" s="292"/>
      <c r="RVS46" s="292"/>
      <c r="RVT46" s="133"/>
      <c r="RVU46" s="133"/>
      <c r="RVV46" s="133"/>
      <c r="RVW46" s="133"/>
      <c r="RVX46" s="134"/>
      <c r="RVY46" s="133"/>
      <c r="RVZ46" s="133"/>
      <c r="RWA46" s="151"/>
      <c r="RWB46" s="151"/>
      <c r="RWC46" s="133" t="s">
        <v>16975</v>
      </c>
      <c r="RWD46" s="292" t="s">
        <v>16274</v>
      </c>
      <c r="RWE46" s="292"/>
      <c r="RWF46" s="292"/>
      <c r="RWG46" s="292"/>
      <c r="RWH46" s="292"/>
      <c r="RWI46" s="292"/>
      <c r="RWJ46" s="133"/>
      <c r="RWK46" s="133"/>
      <c r="RWL46" s="133"/>
      <c r="RWM46" s="133"/>
      <c r="RWN46" s="134"/>
      <c r="RWO46" s="133"/>
      <c r="RWP46" s="133"/>
      <c r="RWQ46" s="151"/>
      <c r="RWR46" s="151"/>
      <c r="RWS46" s="133" t="s">
        <v>16975</v>
      </c>
      <c r="RWT46" s="292" t="s">
        <v>16274</v>
      </c>
      <c r="RWU46" s="292"/>
      <c r="RWV46" s="292"/>
      <c r="RWW46" s="292"/>
      <c r="RWX46" s="292"/>
      <c r="RWY46" s="292"/>
      <c r="RWZ46" s="133"/>
      <c r="RXA46" s="133"/>
      <c r="RXB46" s="133"/>
      <c r="RXC46" s="133"/>
      <c r="RXD46" s="134"/>
      <c r="RXE46" s="133"/>
      <c r="RXF46" s="133"/>
      <c r="RXG46" s="151"/>
      <c r="RXH46" s="151"/>
      <c r="RXI46" s="133" t="s">
        <v>16975</v>
      </c>
      <c r="RXJ46" s="292" t="s">
        <v>16274</v>
      </c>
      <c r="RXK46" s="292"/>
      <c r="RXL46" s="292"/>
      <c r="RXM46" s="292"/>
      <c r="RXN46" s="292"/>
      <c r="RXO46" s="292"/>
      <c r="RXP46" s="133"/>
      <c r="RXQ46" s="133"/>
      <c r="RXR46" s="133"/>
      <c r="RXS46" s="133"/>
      <c r="RXT46" s="134"/>
      <c r="RXU46" s="133"/>
      <c r="RXV46" s="133"/>
      <c r="RXW46" s="151"/>
      <c r="RXX46" s="151"/>
      <c r="RXY46" s="133" t="s">
        <v>16975</v>
      </c>
      <c r="RXZ46" s="292" t="s">
        <v>16274</v>
      </c>
      <c r="RYA46" s="292"/>
      <c r="RYB46" s="292"/>
      <c r="RYC46" s="292"/>
      <c r="RYD46" s="292"/>
      <c r="RYE46" s="292"/>
      <c r="RYF46" s="133"/>
      <c r="RYG46" s="133"/>
      <c r="RYH46" s="133"/>
      <c r="RYI46" s="133"/>
      <c r="RYJ46" s="134"/>
      <c r="RYK46" s="133"/>
      <c r="RYL46" s="133"/>
      <c r="RYM46" s="151"/>
      <c r="RYN46" s="151"/>
      <c r="RYO46" s="133" t="s">
        <v>16975</v>
      </c>
      <c r="RYP46" s="292" t="s">
        <v>16274</v>
      </c>
      <c r="RYQ46" s="292"/>
      <c r="RYR46" s="292"/>
      <c r="RYS46" s="292"/>
      <c r="RYT46" s="292"/>
      <c r="RYU46" s="292"/>
      <c r="RYV46" s="133"/>
      <c r="RYW46" s="133"/>
      <c r="RYX46" s="133"/>
      <c r="RYY46" s="133"/>
      <c r="RYZ46" s="134"/>
      <c r="RZA46" s="133"/>
      <c r="RZB46" s="133"/>
      <c r="RZC46" s="151"/>
      <c r="RZD46" s="151"/>
      <c r="RZE46" s="133" t="s">
        <v>16975</v>
      </c>
      <c r="RZF46" s="292" t="s">
        <v>16274</v>
      </c>
      <c r="RZG46" s="292"/>
      <c r="RZH46" s="292"/>
      <c r="RZI46" s="292"/>
      <c r="RZJ46" s="292"/>
      <c r="RZK46" s="292"/>
      <c r="RZL46" s="133"/>
      <c r="RZM46" s="133"/>
      <c r="RZN46" s="133"/>
      <c r="RZO46" s="133"/>
      <c r="RZP46" s="134"/>
      <c r="RZQ46" s="133"/>
      <c r="RZR46" s="133"/>
      <c r="RZS46" s="151"/>
      <c r="RZT46" s="151"/>
      <c r="RZU46" s="133" t="s">
        <v>16975</v>
      </c>
      <c r="RZV46" s="292" t="s">
        <v>16274</v>
      </c>
      <c r="RZW46" s="292"/>
      <c r="RZX46" s="292"/>
      <c r="RZY46" s="292"/>
      <c r="RZZ46" s="292"/>
      <c r="SAA46" s="292"/>
      <c r="SAB46" s="133"/>
      <c r="SAC46" s="133"/>
      <c r="SAD46" s="133"/>
      <c r="SAE46" s="133"/>
      <c r="SAF46" s="134"/>
      <c r="SAG46" s="133"/>
      <c r="SAH46" s="133"/>
      <c r="SAI46" s="151"/>
      <c r="SAJ46" s="151"/>
      <c r="SAK46" s="133" t="s">
        <v>16975</v>
      </c>
      <c r="SAL46" s="292" t="s">
        <v>16274</v>
      </c>
      <c r="SAM46" s="292"/>
      <c r="SAN46" s="292"/>
      <c r="SAO46" s="292"/>
      <c r="SAP46" s="292"/>
      <c r="SAQ46" s="292"/>
      <c r="SAR46" s="133"/>
      <c r="SAS46" s="133"/>
      <c r="SAT46" s="133"/>
      <c r="SAU46" s="133"/>
      <c r="SAV46" s="134"/>
      <c r="SAW46" s="133"/>
      <c r="SAX46" s="133"/>
      <c r="SAY46" s="151"/>
      <c r="SAZ46" s="151"/>
      <c r="SBA46" s="133" t="s">
        <v>16975</v>
      </c>
      <c r="SBB46" s="292" t="s">
        <v>16274</v>
      </c>
      <c r="SBC46" s="292"/>
      <c r="SBD46" s="292"/>
      <c r="SBE46" s="292"/>
      <c r="SBF46" s="292"/>
      <c r="SBG46" s="292"/>
      <c r="SBH46" s="133"/>
      <c r="SBI46" s="133"/>
      <c r="SBJ46" s="133"/>
      <c r="SBK46" s="133"/>
      <c r="SBL46" s="134"/>
      <c r="SBM46" s="133"/>
      <c r="SBN46" s="133"/>
      <c r="SBO46" s="151"/>
      <c r="SBP46" s="151"/>
      <c r="SBQ46" s="133" t="s">
        <v>16975</v>
      </c>
      <c r="SBR46" s="292" t="s">
        <v>16274</v>
      </c>
      <c r="SBS46" s="292"/>
      <c r="SBT46" s="292"/>
      <c r="SBU46" s="292"/>
      <c r="SBV46" s="292"/>
      <c r="SBW46" s="292"/>
      <c r="SBX46" s="133"/>
      <c r="SBY46" s="133"/>
      <c r="SBZ46" s="133"/>
      <c r="SCA46" s="133"/>
      <c r="SCB46" s="134"/>
      <c r="SCC46" s="133"/>
      <c r="SCD46" s="133"/>
      <c r="SCE46" s="151"/>
      <c r="SCF46" s="151"/>
      <c r="SCG46" s="133" t="s">
        <v>16975</v>
      </c>
      <c r="SCH46" s="292" t="s">
        <v>16274</v>
      </c>
      <c r="SCI46" s="292"/>
      <c r="SCJ46" s="292"/>
      <c r="SCK46" s="292"/>
      <c r="SCL46" s="292"/>
      <c r="SCM46" s="292"/>
      <c r="SCN46" s="133"/>
      <c r="SCO46" s="133"/>
      <c r="SCP46" s="133"/>
      <c r="SCQ46" s="133"/>
      <c r="SCR46" s="134"/>
      <c r="SCS46" s="133"/>
      <c r="SCT46" s="133"/>
      <c r="SCU46" s="151"/>
      <c r="SCV46" s="151"/>
      <c r="SCW46" s="133" t="s">
        <v>16975</v>
      </c>
      <c r="SCX46" s="292" t="s">
        <v>16274</v>
      </c>
      <c r="SCY46" s="292"/>
      <c r="SCZ46" s="292"/>
      <c r="SDA46" s="292"/>
      <c r="SDB46" s="292"/>
      <c r="SDC46" s="292"/>
      <c r="SDD46" s="133"/>
      <c r="SDE46" s="133"/>
      <c r="SDF46" s="133"/>
      <c r="SDG46" s="133"/>
      <c r="SDH46" s="134"/>
      <c r="SDI46" s="133"/>
      <c r="SDJ46" s="133"/>
      <c r="SDK46" s="151"/>
      <c r="SDL46" s="151"/>
      <c r="SDM46" s="133" t="s">
        <v>16975</v>
      </c>
      <c r="SDN46" s="292" t="s">
        <v>16274</v>
      </c>
      <c r="SDO46" s="292"/>
      <c r="SDP46" s="292"/>
      <c r="SDQ46" s="292"/>
      <c r="SDR46" s="292"/>
      <c r="SDS46" s="292"/>
      <c r="SDT46" s="133"/>
      <c r="SDU46" s="133"/>
      <c r="SDV46" s="133"/>
      <c r="SDW46" s="133"/>
      <c r="SDX46" s="134"/>
      <c r="SDY46" s="133"/>
      <c r="SDZ46" s="133"/>
      <c r="SEA46" s="151"/>
      <c r="SEB46" s="151"/>
      <c r="SEC46" s="133" t="s">
        <v>16975</v>
      </c>
      <c r="SED46" s="292" t="s">
        <v>16274</v>
      </c>
      <c r="SEE46" s="292"/>
      <c r="SEF46" s="292"/>
      <c r="SEG46" s="292"/>
      <c r="SEH46" s="292"/>
      <c r="SEI46" s="292"/>
      <c r="SEJ46" s="133"/>
      <c r="SEK46" s="133"/>
      <c r="SEL46" s="133"/>
      <c r="SEM46" s="133"/>
      <c r="SEN46" s="134"/>
      <c r="SEO46" s="133"/>
      <c r="SEP46" s="133"/>
      <c r="SEQ46" s="151"/>
      <c r="SER46" s="151"/>
      <c r="SES46" s="133" t="s">
        <v>16975</v>
      </c>
      <c r="SET46" s="292" t="s">
        <v>16274</v>
      </c>
      <c r="SEU46" s="292"/>
      <c r="SEV46" s="292"/>
      <c r="SEW46" s="292"/>
      <c r="SEX46" s="292"/>
      <c r="SEY46" s="292"/>
      <c r="SEZ46" s="133"/>
      <c r="SFA46" s="133"/>
      <c r="SFB46" s="133"/>
      <c r="SFC46" s="133"/>
      <c r="SFD46" s="134"/>
      <c r="SFE46" s="133"/>
      <c r="SFF46" s="133"/>
      <c r="SFG46" s="151"/>
      <c r="SFH46" s="151"/>
      <c r="SFI46" s="133" t="s">
        <v>16975</v>
      </c>
      <c r="SFJ46" s="292" t="s">
        <v>16274</v>
      </c>
      <c r="SFK46" s="292"/>
      <c r="SFL46" s="292"/>
      <c r="SFM46" s="292"/>
      <c r="SFN46" s="292"/>
      <c r="SFO46" s="292"/>
      <c r="SFP46" s="133"/>
      <c r="SFQ46" s="133"/>
      <c r="SFR46" s="133"/>
      <c r="SFS46" s="133"/>
      <c r="SFT46" s="134"/>
      <c r="SFU46" s="133"/>
      <c r="SFV46" s="133"/>
      <c r="SFW46" s="151"/>
      <c r="SFX46" s="151"/>
      <c r="SFY46" s="133" t="s">
        <v>16975</v>
      </c>
      <c r="SFZ46" s="292" t="s">
        <v>16274</v>
      </c>
      <c r="SGA46" s="292"/>
      <c r="SGB46" s="292"/>
      <c r="SGC46" s="292"/>
      <c r="SGD46" s="292"/>
      <c r="SGE46" s="292"/>
      <c r="SGF46" s="133"/>
      <c r="SGG46" s="133"/>
      <c r="SGH46" s="133"/>
      <c r="SGI46" s="133"/>
      <c r="SGJ46" s="134"/>
      <c r="SGK46" s="133"/>
      <c r="SGL46" s="133"/>
      <c r="SGM46" s="151"/>
      <c r="SGN46" s="151"/>
      <c r="SGO46" s="133" t="s">
        <v>16975</v>
      </c>
      <c r="SGP46" s="292" t="s">
        <v>16274</v>
      </c>
      <c r="SGQ46" s="292"/>
      <c r="SGR46" s="292"/>
      <c r="SGS46" s="292"/>
      <c r="SGT46" s="292"/>
      <c r="SGU46" s="292"/>
      <c r="SGV46" s="133"/>
      <c r="SGW46" s="133"/>
      <c r="SGX46" s="133"/>
      <c r="SGY46" s="133"/>
      <c r="SGZ46" s="134"/>
      <c r="SHA46" s="133"/>
      <c r="SHB46" s="133"/>
      <c r="SHC46" s="151"/>
      <c r="SHD46" s="151"/>
      <c r="SHE46" s="133" t="s">
        <v>16975</v>
      </c>
      <c r="SHF46" s="292" t="s">
        <v>16274</v>
      </c>
      <c r="SHG46" s="292"/>
      <c r="SHH46" s="292"/>
      <c r="SHI46" s="292"/>
      <c r="SHJ46" s="292"/>
      <c r="SHK46" s="292"/>
      <c r="SHL46" s="133"/>
      <c r="SHM46" s="133"/>
      <c r="SHN46" s="133"/>
      <c r="SHO46" s="133"/>
      <c r="SHP46" s="134"/>
      <c r="SHQ46" s="133"/>
      <c r="SHR46" s="133"/>
      <c r="SHS46" s="151"/>
      <c r="SHT46" s="151"/>
      <c r="SHU46" s="133" t="s">
        <v>16975</v>
      </c>
      <c r="SHV46" s="292" t="s">
        <v>16274</v>
      </c>
      <c r="SHW46" s="292"/>
      <c r="SHX46" s="292"/>
      <c r="SHY46" s="292"/>
      <c r="SHZ46" s="292"/>
      <c r="SIA46" s="292"/>
      <c r="SIB46" s="133"/>
      <c r="SIC46" s="133"/>
      <c r="SID46" s="133"/>
      <c r="SIE46" s="133"/>
      <c r="SIF46" s="134"/>
      <c r="SIG46" s="133"/>
      <c r="SIH46" s="133"/>
      <c r="SII46" s="151"/>
      <c r="SIJ46" s="151"/>
      <c r="SIK46" s="133" t="s">
        <v>16975</v>
      </c>
      <c r="SIL46" s="292" t="s">
        <v>16274</v>
      </c>
      <c r="SIM46" s="292"/>
      <c r="SIN46" s="292"/>
      <c r="SIO46" s="292"/>
      <c r="SIP46" s="292"/>
      <c r="SIQ46" s="292"/>
      <c r="SIR46" s="133"/>
      <c r="SIS46" s="133"/>
      <c r="SIT46" s="133"/>
      <c r="SIU46" s="133"/>
      <c r="SIV46" s="134"/>
      <c r="SIW46" s="133"/>
      <c r="SIX46" s="133"/>
      <c r="SIY46" s="151"/>
      <c r="SIZ46" s="151"/>
      <c r="SJA46" s="133" t="s">
        <v>16975</v>
      </c>
      <c r="SJB46" s="292" t="s">
        <v>16274</v>
      </c>
      <c r="SJC46" s="292"/>
      <c r="SJD46" s="292"/>
      <c r="SJE46" s="292"/>
      <c r="SJF46" s="292"/>
      <c r="SJG46" s="292"/>
      <c r="SJH46" s="133"/>
      <c r="SJI46" s="133"/>
      <c r="SJJ46" s="133"/>
      <c r="SJK46" s="133"/>
      <c r="SJL46" s="134"/>
      <c r="SJM46" s="133"/>
      <c r="SJN46" s="133"/>
      <c r="SJO46" s="151"/>
      <c r="SJP46" s="151"/>
      <c r="SJQ46" s="133" t="s">
        <v>16975</v>
      </c>
      <c r="SJR46" s="292" t="s">
        <v>16274</v>
      </c>
      <c r="SJS46" s="292"/>
      <c r="SJT46" s="292"/>
      <c r="SJU46" s="292"/>
      <c r="SJV46" s="292"/>
      <c r="SJW46" s="292"/>
      <c r="SJX46" s="133"/>
      <c r="SJY46" s="133"/>
      <c r="SJZ46" s="133"/>
      <c r="SKA46" s="133"/>
      <c r="SKB46" s="134"/>
      <c r="SKC46" s="133"/>
      <c r="SKD46" s="133"/>
      <c r="SKE46" s="151"/>
      <c r="SKF46" s="151"/>
      <c r="SKG46" s="133" t="s">
        <v>16975</v>
      </c>
      <c r="SKH46" s="292" t="s">
        <v>16274</v>
      </c>
      <c r="SKI46" s="292"/>
      <c r="SKJ46" s="292"/>
      <c r="SKK46" s="292"/>
      <c r="SKL46" s="292"/>
      <c r="SKM46" s="292"/>
      <c r="SKN46" s="133"/>
      <c r="SKO46" s="133"/>
      <c r="SKP46" s="133"/>
      <c r="SKQ46" s="133"/>
      <c r="SKR46" s="134"/>
      <c r="SKS46" s="133"/>
      <c r="SKT46" s="133"/>
      <c r="SKU46" s="151"/>
      <c r="SKV46" s="151"/>
      <c r="SKW46" s="133" t="s">
        <v>16975</v>
      </c>
      <c r="SKX46" s="292" t="s">
        <v>16274</v>
      </c>
      <c r="SKY46" s="292"/>
      <c r="SKZ46" s="292"/>
      <c r="SLA46" s="292"/>
      <c r="SLB46" s="292"/>
      <c r="SLC46" s="292"/>
      <c r="SLD46" s="133"/>
      <c r="SLE46" s="133"/>
      <c r="SLF46" s="133"/>
      <c r="SLG46" s="133"/>
      <c r="SLH46" s="134"/>
      <c r="SLI46" s="133"/>
      <c r="SLJ46" s="133"/>
      <c r="SLK46" s="151"/>
      <c r="SLL46" s="151"/>
      <c r="SLM46" s="133" t="s">
        <v>16975</v>
      </c>
      <c r="SLN46" s="292" t="s">
        <v>16274</v>
      </c>
      <c r="SLO46" s="292"/>
      <c r="SLP46" s="292"/>
      <c r="SLQ46" s="292"/>
      <c r="SLR46" s="292"/>
      <c r="SLS46" s="292"/>
      <c r="SLT46" s="133"/>
      <c r="SLU46" s="133"/>
      <c r="SLV46" s="133"/>
      <c r="SLW46" s="133"/>
      <c r="SLX46" s="134"/>
      <c r="SLY46" s="133"/>
      <c r="SLZ46" s="133"/>
      <c r="SMA46" s="151"/>
      <c r="SMB46" s="151"/>
      <c r="SMC46" s="133" t="s">
        <v>16975</v>
      </c>
      <c r="SMD46" s="292" t="s">
        <v>16274</v>
      </c>
      <c r="SME46" s="292"/>
      <c r="SMF46" s="292"/>
      <c r="SMG46" s="292"/>
      <c r="SMH46" s="292"/>
      <c r="SMI46" s="292"/>
      <c r="SMJ46" s="133"/>
      <c r="SMK46" s="133"/>
      <c r="SML46" s="133"/>
      <c r="SMM46" s="133"/>
      <c r="SMN46" s="134"/>
      <c r="SMO46" s="133"/>
      <c r="SMP46" s="133"/>
      <c r="SMQ46" s="151"/>
      <c r="SMR46" s="151"/>
      <c r="SMS46" s="133" t="s">
        <v>16975</v>
      </c>
      <c r="SMT46" s="292" t="s">
        <v>16274</v>
      </c>
      <c r="SMU46" s="292"/>
      <c r="SMV46" s="292"/>
      <c r="SMW46" s="292"/>
      <c r="SMX46" s="292"/>
      <c r="SMY46" s="292"/>
      <c r="SMZ46" s="133"/>
      <c r="SNA46" s="133"/>
      <c r="SNB46" s="133"/>
      <c r="SNC46" s="133"/>
      <c r="SND46" s="134"/>
      <c r="SNE46" s="133"/>
      <c r="SNF46" s="133"/>
      <c r="SNG46" s="151"/>
      <c r="SNH46" s="151"/>
      <c r="SNI46" s="133" t="s">
        <v>16975</v>
      </c>
      <c r="SNJ46" s="292" t="s">
        <v>16274</v>
      </c>
      <c r="SNK46" s="292"/>
      <c r="SNL46" s="292"/>
      <c r="SNM46" s="292"/>
      <c r="SNN46" s="292"/>
      <c r="SNO46" s="292"/>
      <c r="SNP46" s="133"/>
      <c r="SNQ46" s="133"/>
      <c r="SNR46" s="133"/>
      <c r="SNS46" s="133"/>
      <c r="SNT46" s="134"/>
      <c r="SNU46" s="133"/>
      <c r="SNV46" s="133"/>
      <c r="SNW46" s="151"/>
      <c r="SNX46" s="151"/>
      <c r="SNY46" s="133" t="s">
        <v>16975</v>
      </c>
      <c r="SNZ46" s="292" t="s">
        <v>16274</v>
      </c>
      <c r="SOA46" s="292"/>
      <c r="SOB46" s="292"/>
      <c r="SOC46" s="292"/>
      <c r="SOD46" s="292"/>
      <c r="SOE46" s="292"/>
      <c r="SOF46" s="133"/>
      <c r="SOG46" s="133"/>
      <c r="SOH46" s="133"/>
      <c r="SOI46" s="133"/>
      <c r="SOJ46" s="134"/>
      <c r="SOK46" s="133"/>
      <c r="SOL46" s="133"/>
      <c r="SOM46" s="151"/>
      <c r="SON46" s="151"/>
      <c r="SOO46" s="133" t="s">
        <v>16975</v>
      </c>
      <c r="SOP46" s="292" t="s">
        <v>16274</v>
      </c>
      <c r="SOQ46" s="292"/>
      <c r="SOR46" s="292"/>
      <c r="SOS46" s="292"/>
      <c r="SOT46" s="292"/>
      <c r="SOU46" s="292"/>
      <c r="SOV46" s="133"/>
      <c r="SOW46" s="133"/>
      <c r="SOX46" s="133"/>
      <c r="SOY46" s="133"/>
      <c r="SOZ46" s="134"/>
      <c r="SPA46" s="133"/>
      <c r="SPB46" s="133"/>
      <c r="SPC46" s="151"/>
      <c r="SPD46" s="151"/>
      <c r="SPE46" s="133" t="s">
        <v>16975</v>
      </c>
      <c r="SPF46" s="292" t="s">
        <v>16274</v>
      </c>
      <c r="SPG46" s="292"/>
      <c r="SPH46" s="292"/>
      <c r="SPI46" s="292"/>
      <c r="SPJ46" s="292"/>
      <c r="SPK46" s="292"/>
      <c r="SPL46" s="133"/>
      <c r="SPM46" s="133"/>
      <c r="SPN46" s="133"/>
      <c r="SPO46" s="133"/>
      <c r="SPP46" s="134"/>
      <c r="SPQ46" s="133"/>
      <c r="SPR46" s="133"/>
      <c r="SPS46" s="151"/>
      <c r="SPT46" s="151"/>
      <c r="SPU46" s="133" t="s">
        <v>16975</v>
      </c>
      <c r="SPV46" s="292" t="s">
        <v>16274</v>
      </c>
      <c r="SPW46" s="292"/>
      <c r="SPX46" s="292"/>
      <c r="SPY46" s="292"/>
      <c r="SPZ46" s="292"/>
      <c r="SQA46" s="292"/>
      <c r="SQB46" s="133"/>
      <c r="SQC46" s="133"/>
      <c r="SQD46" s="133"/>
      <c r="SQE46" s="133"/>
      <c r="SQF46" s="134"/>
      <c r="SQG46" s="133"/>
      <c r="SQH46" s="133"/>
      <c r="SQI46" s="151"/>
      <c r="SQJ46" s="151"/>
      <c r="SQK46" s="133" t="s">
        <v>16975</v>
      </c>
      <c r="SQL46" s="292" t="s">
        <v>16274</v>
      </c>
      <c r="SQM46" s="292"/>
      <c r="SQN46" s="292"/>
      <c r="SQO46" s="292"/>
      <c r="SQP46" s="292"/>
      <c r="SQQ46" s="292"/>
      <c r="SQR46" s="133"/>
      <c r="SQS46" s="133"/>
      <c r="SQT46" s="133"/>
      <c r="SQU46" s="133"/>
      <c r="SQV46" s="134"/>
      <c r="SQW46" s="133"/>
      <c r="SQX46" s="133"/>
      <c r="SQY46" s="151"/>
      <c r="SQZ46" s="151"/>
      <c r="SRA46" s="133" t="s">
        <v>16975</v>
      </c>
      <c r="SRB46" s="292" t="s">
        <v>16274</v>
      </c>
      <c r="SRC46" s="292"/>
      <c r="SRD46" s="292"/>
      <c r="SRE46" s="292"/>
      <c r="SRF46" s="292"/>
      <c r="SRG46" s="292"/>
      <c r="SRH46" s="133"/>
      <c r="SRI46" s="133"/>
      <c r="SRJ46" s="133"/>
      <c r="SRK46" s="133"/>
      <c r="SRL46" s="134"/>
      <c r="SRM46" s="133"/>
      <c r="SRN46" s="133"/>
      <c r="SRO46" s="151"/>
      <c r="SRP46" s="151"/>
      <c r="SRQ46" s="133" t="s">
        <v>16975</v>
      </c>
      <c r="SRR46" s="292" t="s">
        <v>16274</v>
      </c>
      <c r="SRS46" s="292"/>
      <c r="SRT46" s="292"/>
      <c r="SRU46" s="292"/>
      <c r="SRV46" s="292"/>
      <c r="SRW46" s="292"/>
      <c r="SRX46" s="133"/>
      <c r="SRY46" s="133"/>
      <c r="SRZ46" s="133"/>
      <c r="SSA46" s="133"/>
      <c r="SSB46" s="134"/>
      <c r="SSC46" s="133"/>
      <c r="SSD46" s="133"/>
      <c r="SSE46" s="151"/>
      <c r="SSF46" s="151"/>
      <c r="SSG46" s="133" t="s">
        <v>16975</v>
      </c>
      <c r="SSH46" s="292" t="s">
        <v>16274</v>
      </c>
      <c r="SSI46" s="292"/>
      <c r="SSJ46" s="292"/>
      <c r="SSK46" s="292"/>
      <c r="SSL46" s="292"/>
      <c r="SSM46" s="292"/>
      <c r="SSN46" s="133"/>
      <c r="SSO46" s="133"/>
      <c r="SSP46" s="133"/>
      <c r="SSQ46" s="133"/>
      <c r="SSR46" s="134"/>
      <c r="SSS46" s="133"/>
      <c r="SST46" s="133"/>
      <c r="SSU46" s="151"/>
      <c r="SSV46" s="151"/>
      <c r="SSW46" s="133" t="s">
        <v>16975</v>
      </c>
      <c r="SSX46" s="292" t="s">
        <v>16274</v>
      </c>
      <c r="SSY46" s="292"/>
      <c r="SSZ46" s="292"/>
      <c r="STA46" s="292"/>
      <c r="STB46" s="292"/>
      <c r="STC46" s="292"/>
      <c r="STD46" s="133"/>
      <c r="STE46" s="133"/>
      <c r="STF46" s="133"/>
      <c r="STG46" s="133"/>
      <c r="STH46" s="134"/>
      <c r="STI46" s="133"/>
      <c r="STJ46" s="133"/>
      <c r="STK46" s="151"/>
      <c r="STL46" s="151"/>
      <c r="STM46" s="133" t="s">
        <v>16975</v>
      </c>
      <c r="STN46" s="292" t="s">
        <v>16274</v>
      </c>
      <c r="STO46" s="292"/>
      <c r="STP46" s="292"/>
      <c r="STQ46" s="292"/>
      <c r="STR46" s="292"/>
      <c r="STS46" s="292"/>
      <c r="STT46" s="133"/>
      <c r="STU46" s="133"/>
      <c r="STV46" s="133"/>
      <c r="STW46" s="133"/>
      <c r="STX46" s="134"/>
      <c r="STY46" s="133"/>
      <c r="STZ46" s="133"/>
      <c r="SUA46" s="151"/>
      <c r="SUB46" s="151"/>
      <c r="SUC46" s="133" t="s">
        <v>16975</v>
      </c>
      <c r="SUD46" s="292" t="s">
        <v>16274</v>
      </c>
      <c r="SUE46" s="292"/>
      <c r="SUF46" s="292"/>
      <c r="SUG46" s="292"/>
      <c r="SUH46" s="292"/>
      <c r="SUI46" s="292"/>
      <c r="SUJ46" s="133"/>
      <c r="SUK46" s="133"/>
      <c r="SUL46" s="133"/>
      <c r="SUM46" s="133"/>
      <c r="SUN46" s="134"/>
      <c r="SUO46" s="133"/>
      <c r="SUP46" s="133"/>
      <c r="SUQ46" s="151"/>
      <c r="SUR46" s="151"/>
      <c r="SUS46" s="133" t="s">
        <v>16975</v>
      </c>
      <c r="SUT46" s="292" t="s">
        <v>16274</v>
      </c>
      <c r="SUU46" s="292"/>
      <c r="SUV46" s="292"/>
      <c r="SUW46" s="292"/>
      <c r="SUX46" s="292"/>
      <c r="SUY46" s="292"/>
      <c r="SUZ46" s="133"/>
      <c r="SVA46" s="133"/>
      <c r="SVB46" s="133"/>
      <c r="SVC46" s="133"/>
      <c r="SVD46" s="134"/>
      <c r="SVE46" s="133"/>
      <c r="SVF46" s="133"/>
      <c r="SVG46" s="151"/>
      <c r="SVH46" s="151"/>
      <c r="SVI46" s="133" t="s">
        <v>16975</v>
      </c>
      <c r="SVJ46" s="292" t="s">
        <v>16274</v>
      </c>
      <c r="SVK46" s="292"/>
      <c r="SVL46" s="292"/>
      <c r="SVM46" s="292"/>
      <c r="SVN46" s="292"/>
      <c r="SVO46" s="292"/>
      <c r="SVP46" s="133"/>
      <c r="SVQ46" s="133"/>
      <c r="SVR46" s="133"/>
      <c r="SVS46" s="133"/>
      <c r="SVT46" s="134"/>
      <c r="SVU46" s="133"/>
      <c r="SVV46" s="133"/>
      <c r="SVW46" s="151"/>
      <c r="SVX46" s="151"/>
      <c r="SVY46" s="133" t="s">
        <v>16975</v>
      </c>
      <c r="SVZ46" s="292" t="s">
        <v>16274</v>
      </c>
      <c r="SWA46" s="292"/>
      <c r="SWB46" s="292"/>
      <c r="SWC46" s="292"/>
      <c r="SWD46" s="292"/>
      <c r="SWE46" s="292"/>
      <c r="SWF46" s="133"/>
      <c r="SWG46" s="133"/>
      <c r="SWH46" s="133"/>
      <c r="SWI46" s="133"/>
      <c r="SWJ46" s="134"/>
      <c r="SWK46" s="133"/>
      <c r="SWL46" s="133"/>
      <c r="SWM46" s="151"/>
      <c r="SWN46" s="151"/>
      <c r="SWO46" s="133" t="s">
        <v>16975</v>
      </c>
      <c r="SWP46" s="292" t="s">
        <v>16274</v>
      </c>
      <c r="SWQ46" s="292"/>
      <c r="SWR46" s="292"/>
      <c r="SWS46" s="292"/>
      <c r="SWT46" s="292"/>
      <c r="SWU46" s="292"/>
      <c r="SWV46" s="133"/>
      <c r="SWW46" s="133"/>
      <c r="SWX46" s="133"/>
      <c r="SWY46" s="133"/>
      <c r="SWZ46" s="134"/>
      <c r="SXA46" s="133"/>
      <c r="SXB46" s="133"/>
      <c r="SXC46" s="151"/>
      <c r="SXD46" s="151"/>
      <c r="SXE46" s="133" t="s">
        <v>16975</v>
      </c>
      <c r="SXF46" s="292" t="s">
        <v>16274</v>
      </c>
      <c r="SXG46" s="292"/>
      <c r="SXH46" s="292"/>
      <c r="SXI46" s="292"/>
      <c r="SXJ46" s="292"/>
      <c r="SXK46" s="292"/>
      <c r="SXL46" s="133"/>
      <c r="SXM46" s="133"/>
      <c r="SXN46" s="133"/>
      <c r="SXO46" s="133"/>
      <c r="SXP46" s="134"/>
      <c r="SXQ46" s="133"/>
      <c r="SXR46" s="133"/>
      <c r="SXS46" s="151"/>
      <c r="SXT46" s="151"/>
      <c r="SXU46" s="133" t="s">
        <v>16975</v>
      </c>
      <c r="SXV46" s="292" t="s">
        <v>16274</v>
      </c>
      <c r="SXW46" s="292"/>
      <c r="SXX46" s="292"/>
      <c r="SXY46" s="292"/>
      <c r="SXZ46" s="292"/>
      <c r="SYA46" s="292"/>
      <c r="SYB46" s="133"/>
      <c r="SYC46" s="133"/>
      <c r="SYD46" s="133"/>
      <c r="SYE46" s="133"/>
      <c r="SYF46" s="134"/>
      <c r="SYG46" s="133"/>
      <c r="SYH46" s="133"/>
      <c r="SYI46" s="151"/>
      <c r="SYJ46" s="151"/>
      <c r="SYK46" s="133" t="s">
        <v>16975</v>
      </c>
      <c r="SYL46" s="292" t="s">
        <v>16274</v>
      </c>
      <c r="SYM46" s="292"/>
      <c r="SYN46" s="292"/>
      <c r="SYO46" s="292"/>
      <c r="SYP46" s="292"/>
      <c r="SYQ46" s="292"/>
      <c r="SYR46" s="133"/>
      <c r="SYS46" s="133"/>
      <c r="SYT46" s="133"/>
      <c r="SYU46" s="133"/>
      <c r="SYV46" s="134"/>
      <c r="SYW46" s="133"/>
      <c r="SYX46" s="133"/>
      <c r="SYY46" s="151"/>
      <c r="SYZ46" s="151"/>
      <c r="SZA46" s="133" t="s">
        <v>16975</v>
      </c>
      <c r="SZB46" s="292" t="s">
        <v>16274</v>
      </c>
      <c r="SZC46" s="292"/>
      <c r="SZD46" s="292"/>
      <c r="SZE46" s="292"/>
      <c r="SZF46" s="292"/>
      <c r="SZG46" s="292"/>
      <c r="SZH46" s="133"/>
      <c r="SZI46" s="133"/>
      <c r="SZJ46" s="133"/>
      <c r="SZK46" s="133"/>
      <c r="SZL46" s="134"/>
      <c r="SZM46" s="133"/>
      <c r="SZN46" s="133"/>
      <c r="SZO46" s="151"/>
      <c r="SZP46" s="151"/>
      <c r="SZQ46" s="133" t="s">
        <v>16975</v>
      </c>
      <c r="SZR46" s="292" t="s">
        <v>16274</v>
      </c>
      <c r="SZS46" s="292"/>
      <c r="SZT46" s="292"/>
      <c r="SZU46" s="292"/>
      <c r="SZV46" s="292"/>
      <c r="SZW46" s="292"/>
      <c r="SZX46" s="133"/>
      <c r="SZY46" s="133"/>
      <c r="SZZ46" s="133"/>
      <c r="TAA46" s="133"/>
      <c r="TAB46" s="134"/>
      <c r="TAC46" s="133"/>
      <c r="TAD46" s="133"/>
      <c r="TAE46" s="151"/>
      <c r="TAF46" s="151"/>
      <c r="TAG46" s="133" t="s">
        <v>16975</v>
      </c>
      <c r="TAH46" s="292" t="s">
        <v>16274</v>
      </c>
      <c r="TAI46" s="292"/>
      <c r="TAJ46" s="292"/>
      <c r="TAK46" s="292"/>
      <c r="TAL46" s="292"/>
      <c r="TAM46" s="292"/>
      <c r="TAN46" s="133"/>
      <c r="TAO46" s="133"/>
      <c r="TAP46" s="133"/>
      <c r="TAQ46" s="133"/>
      <c r="TAR46" s="134"/>
      <c r="TAS46" s="133"/>
      <c r="TAT46" s="133"/>
      <c r="TAU46" s="151"/>
      <c r="TAV46" s="151"/>
      <c r="TAW46" s="133" t="s">
        <v>16975</v>
      </c>
      <c r="TAX46" s="292" t="s">
        <v>16274</v>
      </c>
      <c r="TAY46" s="292"/>
      <c r="TAZ46" s="292"/>
      <c r="TBA46" s="292"/>
      <c r="TBB46" s="292"/>
      <c r="TBC46" s="292"/>
      <c r="TBD46" s="133"/>
      <c r="TBE46" s="133"/>
      <c r="TBF46" s="133"/>
      <c r="TBG46" s="133"/>
      <c r="TBH46" s="134"/>
      <c r="TBI46" s="133"/>
      <c r="TBJ46" s="133"/>
      <c r="TBK46" s="151"/>
      <c r="TBL46" s="151"/>
      <c r="TBM46" s="133" t="s">
        <v>16975</v>
      </c>
      <c r="TBN46" s="292" t="s">
        <v>16274</v>
      </c>
      <c r="TBO46" s="292"/>
      <c r="TBP46" s="292"/>
      <c r="TBQ46" s="292"/>
      <c r="TBR46" s="292"/>
      <c r="TBS46" s="292"/>
      <c r="TBT46" s="133"/>
      <c r="TBU46" s="133"/>
      <c r="TBV46" s="133"/>
      <c r="TBW46" s="133"/>
      <c r="TBX46" s="134"/>
      <c r="TBY46" s="133"/>
      <c r="TBZ46" s="133"/>
      <c r="TCA46" s="151"/>
      <c r="TCB46" s="151"/>
      <c r="TCC46" s="133" t="s">
        <v>16975</v>
      </c>
      <c r="TCD46" s="292" t="s">
        <v>16274</v>
      </c>
      <c r="TCE46" s="292"/>
      <c r="TCF46" s="292"/>
      <c r="TCG46" s="292"/>
      <c r="TCH46" s="292"/>
      <c r="TCI46" s="292"/>
      <c r="TCJ46" s="133"/>
      <c r="TCK46" s="133"/>
      <c r="TCL46" s="133"/>
      <c r="TCM46" s="133"/>
      <c r="TCN46" s="134"/>
      <c r="TCO46" s="133"/>
      <c r="TCP46" s="133"/>
      <c r="TCQ46" s="151"/>
      <c r="TCR46" s="151"/>
      <c r="TCS46" s="133" t="s">
        <v>16975</v>
      </c>
      <c r="TCT46" s="292" t="s">
        <v>16274</v>
      </c>
      <c r="TCU46" s="292"/>
      <c r="TCV46" s="292"/>
      <c r="TCW46" s="292"/>
      <c r="TCX46" s="292"/>
      <c r="TCY46" s="292"/>
      <c r="TCZ46" s="133"/>
      <c r="TDA46" s="133"/>
      <c r="TDB46" s="133"/>
      <c r="TDC46" s="133"/>
      <c r="TDD46" s="134"/>
      <c r="TDE46" s="133"/>
      <c r="TDF46" s="133"/>
      <c r="TDG46" s="151"/>
      <c r="TDH46" s="151"/>
      <c r="TDI46" s="133" t="s">
        <v>16975</v>
      </c>
      <c r="TDJ46" s="292" t="s">
        <v>16274</v>
      </c>
      <c r="TDK46" s="292"/>
      <c r="TDL46" s="292"/>
      <c r="TDM46" s="292"/>
      <c r="TDN46" s="292"/>
      <c r="TDO46" s="292"/>
      <c r="TDP46" s="133"/>
      <c r="TDQ46" s="133"/>
      <c r="TDR46" s="133"/>
      <c r="TDS46" s="133"/>
      <c r="TDT46" s="134"/>
      <c r="TDU46" s="133"/>
      <c r="TDV46" s="133"/>
      <c r="TDW46" s="151"/>
      <c r="TDX46" s="151"/>
      <c r="TDY46" s="133" t="s">
        <v>16975</v>
      </c>
      <c r="TDZ46" s="292" t="s">
        <v>16274</v>
      </c>
      <c r="TEA46" s="292"/>
      <c r="TEB46" s="292"/>
      <c r="TEC46" s="292"/>
      <c r="TED46" s="292"/>
      <c r="TEE46" s="292"/>
      <c r="TEF46" s="133"/>
      <c r="TEG46" s="133"/>
      <c r="TEH46" s="133"/>
      <c r="TEI46" s="133"/>
      <c r="TEJ46" s="134"/>
      <c r="TEK46" s="133"/>
      <c r="TEL46" s="133"/>
      <c r="TEM46" s="151"/>
      <c r="TEN46" s="151"/>
      <c r="TEO46" s="133" t="s">
        <v>16975</v>
      </c>
      <c r="TEP46" s="292" t="s">
        <v>16274</v>
      </c>
      <c r="TEQ46" s="292"/>
      <c r="TER46" s="292"/>
      <c r="TES46" s="292"/>
      <c r="TET46" s="292"/>
      <c r="TEU46" s="292"/>
      <c r="TEV46" s="133"/>
      <c r="TEW46" s="133"/>
      <c r="TEX46" s="133"/>
      <c r="TEY46" s="133"/>
      <c r="TEZ46" s="134"/>
      <c r="TFA46" s="133"/>
      <c r="TFB46" s="133"/>
      <c r="TFC46" s="151"/>
      <c r="TFD46" s="151"/>
      <c r="TFE46" s="133" t="s">
        <v>16975</v>
      </c>
      <c r="TFF46" s="292" t="s">
        <v>16274</v>
      </c>
      <c r="TFG46" s="292"/>
      <c r="TFH46" s="292"/>
      <c r="TFI46" s="292"/>
      <c r="TFJ46" s="292"/>
      <c r="TFK46" s="292"/>
      <c r="TFL46" s="133"/>
      <c r="TFM46" s="133"/>
      <c r="TFN46" s="133"/>
      <c r="TFO46" s="133"/>
      <c r="TFP46" s="134"/>
      <c r="TFQ46" s="133"/>
      <c r="TFR46" s="133"/>
      <c r="TFS46" s="151"/>
      <c r="TFT46" s="151"/>
      <c r="TFU46" s="133" t="s">
        <v>16975</v>
      </c>
      <c r="TFV46" s="292" t="s">
        <v>16274</v>
      </c>
      <c r="TFW46" s="292"/>
      <c r="TFX46" s="292"/>
      <c r="TFY46" s="292"/>
      <c r="TFZ46" s="292"/>
      <c r="TGA46" s="292"/>
      <c r="TGB46" s="133"/>
      <c r="TGC46" s="133"/>
      <c r="TGD46" s="133"/>
      <c r="TGE46" s="133"/>
      <c r="TGF46" s="134"/>
      <c r="TGG46" s="133"/>
      <c r="TGH46" s="133"/>
      <c r="TGI46" s="151"/>
      <c r="TGJ46" s="151"/>
      <c r="TGK46" s="133" t="s">
        <v>16975</v>
      </c>
      <c r="TGL46" s="292" t="s">
        <v>16274</v>
      </c>
      <c r="TGM46" s="292"/>
      <c r="TGN46" s="292"/>
      <c r="TGO46" s="292"/>
      <c r="TGP46" s="292"/>
      <c r="TGQ46" s="292"/>
      <c r="TGR46" s="133"/>
      <c r="TGS46" s="133"/>
      <c r="TGT46" s="133"/>
      <c r="TGU46" s="133"/>
      <c r="TGV46" s="134"/>
      <c r="TGW46" s="133"/>
      <c r="TGX46" s="133"/>
      <c r="TGY46" s="151"/>
      <c r="TGZ46" s="151"/>
      <c r="THA46" s="133" t="s">
        <v>16975</v>
      </c>
      <c r="THB46" s="292" t="s">
        <v>16274</v>
      </c>
      <c r="THC46" s="292"/>
      <c r="THD46" s="292"/>
      <c r="THE46" s="292"/>
      <c r="THF46" s="292"/>
      <c r="THG46" s="292"/>
      <c r="THH46" s="133"/>
      <c r="THI46" s="133"/>
      <c r="THJ46" s="133"/>
      <c r="THK46" s="133"/>
      <c r="THL46" s="134"/>
      <c r="THM46" s="133"/>
      <c r="THN46" s="133"/>
      <c r="THO46" s="151"/>
      <c r="THP46" s="151"/>
      <c r="THQ46" s="133" t="s">
        <v>16975</v>
      </c>
      <c r="THR46" s="292" t="s">
        <v>16274</v>
      </c>
      <c r="THS46" s="292"/>
      <c r="THT46" s="292"/>
      <c r="THU46" s="292"/>
      <c r="THV46" s="292"/>
      <c r="THW46" s="292"/>
      <c r="THX46" s="133"/>
      <c r="THY46" s="133"/>
      <c r="THZ46" s="133"/>
      <c r="TIA46" s="133"/>
      <c r="TIB46" s="134"/>
      <c r="TIC46" s="133"/>
      <c r="TID46" s="133"/>
      <c r="TIE46" s="151"/>
      <c r="TIF46" s="151"/>
      <c r="TIG46" s="133" t="s">
        <v>16975</v>
      </c>
      <c r="TIH46" s="292" t="s">
        <v>16274</v>
      </c>
      <c r="TII46" s="292"/>
      <c r="TIJ46" s="292"/>
      <c r="TIK46" s="292"/>
      <c r="TIL46" s="292"/>
      <c r="TIM46" s="292"/>
      <c r="TIN46" s="133"/>
      <c r="TIO46" s="133"/>
      <c r="TIP46" s="133"/>
      <c r="TIQ46" s="133"/>
      <c r="TIR46" s="134"/>
      <c r="TIS46" s="133"/>
      <c r="TIT46" s="133"/>
      <c r="TIU46" s="151"/>
      <c r="TIV46" s="151"/>
      <c r="TIW46" s="133" t="s">
        <v>16975</v>
      </c>
      <c r="TIX46" s="292" t="s">
        <v>16274</v>
      </c>
      <c r="TIY46" s="292"/>
      <c r="TIZ46" s="292"/>
      <c r="TJA46" s="292"/>
      <c r="TJB46" s="292"/>
      <c r="TJC46" s="292"/>
      <c r="TJD46" s="133"/>
      <c r="TJE46" s="133"/>
      <c r="TJF46" s="133"/>
      <c r="TJG46" s="133"/>
      <c r="TJH46" s="134"/>
      <c r="TJI46" s="133"/>
      <c r="TJJ46" s="133"/>
      <c r="TJK46" s="151"/>
      <c r="TJL46" s="151"/>
      <c r="TJM46" s="133" t="s">
        <v>16975</v>
      </c>
      <c r="TJN46" s="292" t="s">
        <v>16274</v>
      </c>
      <c r="TJO46" s="292"/>
      <c r="TJP46" s="292"/>
      <c r="TJQ46" s="292"/>
      <c r="TJR46" s="292"/>
      <c r="TJS46" s="292"/>
      <c r="TJT46" s="133"/>
      <c r="TJU46" s="133"/>
      <c r="TJV46" s="133"/>
      <c r="TJW46" s="133"/>
      <c r="TJX46" s="134"/>
      <c r="TJY46" s="133"/>
      <c r="TJZ46" s="133"/>
      <c r="TKA46" s="151"/>
      <c r="TKB46" s="151"/>
      <c r="TKC46" s="133" t="s">
        <v>16975</v>
      </c>
      <c r="TKD46" s="292" t="s">
        <v>16274</v>
      </c>
      <c r="TKE46" s="292"/>
      <c r="TKF46" s="292"/>
      <c r="TKG46" s="292"/>
      <c r="TKH46" s="292"/>
      <c r="TKI46" s="292"/>
      <c r="TKJ46" s="133"/>
      <c r="TKK46" s="133"/>
      <c r="TKL46" s="133"/>
      <c r="TKM46" s="133"/>
      <c r="TKN46" s="134"/>
      <c r="TKO46" s="133"/>
      <c r="TKP46" s="133"/>
      <c r="TKQ46" s="151"/>
      <c r="TKR46" s="151"/>
      <c r="TKS46" s="133" t="s">
        <v>16975</v>
      </c>
      <c r="TKT46" s="292" t="s">
        <v>16274</v>
      </c>
      <c r="TKU46" s="292"/>
      <c r="TKV46" s="292"/>
      <c r="TKW46" s="292"/>
      <c r="TKX46" s="292"/>
      <c r="TKY46" s="292"/>
      <c r="TKZ46" s="133"/>
      <c r="TLA46" s="133"/>
      <c r="TLB46" s="133"/>
      <c r="TLC46" s="133"/>
      <c r="TLD46" s="134"/>
      <c r="TLE46" s="133"/>
      <c r="TLF46" s="133"/>
      <c r="TLG46" s="151"/>
      <c r="TLH46" s="151"/>
      <c r="TLI46" s="133" t="s">
        <v>16975</v>
      </c>
      <c r="TLJ46" s="292" t="s">
        <v>16274</v>
      </c>
      <c r="TLK46" s="292"/>
      <c r="TLL46" s="292"/>
      <c r="TLM46" s="292"/>
      <c r="TLN46" s="292"/>
      <c r="TLO46" s="292"/>
      <c r="TLP46" s="133"/>
      <c r="TLQ46" s="133"/>
      <c r="TLR46" s="133"/>
      <c r="TLS46" s="133"/>
      <c r="TLT46" s="134"/>
      <c r="TLU46" s="133"/>
      <c r="TLV46" s="133"/>
      <c r="TLW46" s="151"/>
      <c r="TLX46" s="151"/>
      <c r="TLY46" s="133" t="s">
        <v>16975</v>
      </c>
      <c r="TLZ46" s="292" t="s">
        <v>16274</v>
      </c>
      <c r="TMA46" s="292"/>
      <c r="TMB46" s="292"/>
      <c r="TMC46" s="292"/>
      <c r="TMD46" s="292"/>
      <c r="TME46" s="292"/>
      <c r="TMF46" s="133"/>
      <c r="TMG46" s="133"/>
      <c r="TMH46" s="133"/>
      <c r="TMI46" s="133"/>
      <c r="TMJ46" s="134"/>
      <c r="TMK46" s="133"/>
      <c r="TML46" s="133"/>
      <c r="TMM46" s="151"/>
      <c r="TMN46" s="151"/>
      <c r="TMO46" s="133" t="s">
        <v>16975</v>
      </c>
      <c r="TMP46" s="292" t="s">
        <v>16274</v>
      </c>
      <c r="TMQ46" s="292"/>
      <c r="TMR46" s="292"/>
      <c r="TMS46" s="292"/>
      <c r="TMT46" s="292"/>
      <c r="TMU46" s="292"/>
      <c r="TMV46" s="133"/>
      <c r="TMW46" s="133"/>
      <c r="TMX46" s="133"/>
      <c r="TMY46" s="133"/>
      <c r="TMZ46" s="134"/>
      <c r="TNA46" s="133"/>
      <c r="TNB46" s="133"/>
      <c r="TNC46" s="151"/>
      <c r="TND46" s="151"/>
      <c r="TNE46" s="133" t="s">
        <v>16975</v>
      </c>
      <c r="TNF46" s="292" t="s">
        <v>16274</v>
      </c>
      <c r="TNG46" s="292"/>
      <c r="TNH46" s="292"/>
      <c r="TNI46" s="292"/>
      <c r="TNJ46" s="292"/>
      <c r="TNK46" s="292"/>
      <c r="TNL46" s="133"/>
      <c r="TNM46" s="133"/>
      <c r="TNN46" s="133"/>
      <c r="TNO46" s="133"/>
      <c r="TNP46" s="134"/>
      <c r="TNQ46" s="133"/>
      <c r="TNR46" s="133"/>
      <c r="TNS46" s="151"/>
      <c r="TNT46" s="151"/>
      <c r="TNU46" s="133" t="s">
        <v>16975</v>
      </c>
      <c r="TNV46" s="292" t="s">
        <v>16274</v>
      </c>
      <c r="TNW46" s="292"/>
      <c r="TNX46" s="292"/>
      <c r="TNY46" s="292"/>
      <c r="TNZ46" s="292"/>
      <c r="TOA46" s="292"/>
      <c r="TOB46" s="133"/>
      <c r="TOC46" s="133"/>
      <c r="TOD46" s="133"/>
      <c r="TOE46" s="133"/>
      <c r="TOF46" s="134"/>
      <c r="TOG46" s="133"/>
      <c r="TOH46" s="133"/>
      <c r="TOI46" s="151"/>
      <c r="TOJ46" s="151"/>
      <c r="TOK46" s="133" t="s">
        <v>16975</v>
      </c>
      <c r="TOL46" s="292" t="s">
        <v>16274</v>
      </c>
      <c r="TOM46" s="292"/>
      <c r="TON46" s="292"/>
      <c r="TOO46" s="292"/>
      <c r="TOP46" s="292"/>
      <c r="TOQ46" s="292"/>
      <c r="TOR46" s="133"/>
      <c r="TOS46" s="133"/>
      <c r="TOT46" s="133"/>
      <c r="TOU46" s="133"/>
      <c r="TOV46" s="134"/>
      <c r="TOW46" s="133"/>
      <c r="TOX46" s="133"/>
      <c r="TOY46" s="151"/>
      <c r="TOZ46" s="151"/>
      <c r="TPA46" s="133" t="s">
        <v>16975</v>
      </c>
      <c r="TPB46" s="292" t="s">
        <v>16274</v>
      </c>
      <c r="TPC46" s="292"/>
      <c r="TPD46" s="292"/>
      <c r="TPE46" s="292"/>
      <c r="TPF46" s="292"/>
      <c r="TPG46" s="292"/>
      <c r="TPH46" s="133"/>
      <c r="TPI46" s="133"/>
      <c r="TPJ46" s="133"/>
      <c r="TPK46" s="133"/>
      <c r="TPL46" s="134"/>
      <c r="TPM46" s="133"/>
      <c r="TPN46" s="133"/>
      <c r="TPO46" s="151"/>
      <c r="TPP46" s="151"/>
      <c r="TPQ46" s="133" t="s">
        <v>16975</v>
      </c>
      <c r="TPR46" s="292" t="s">
        <v>16274</v>
      </c>
      <c r="TPS46" s="292"/>
      <c r="TPT46" s="292"/>
      <c r="TPU46" s="292"/>
      <c r="TPV46" s="292"/>
      <c r="TPW46" s="292"/>
      <c r="TPX46" s="133"/>
      <c r="TPY46" s="133"/>
      <c r="TPZ46" s="133"/>
      <c r="TQA46" s="133"/>
      <c r="TQB46" s="134"/>
      <c r="TQC46" s="133"/>
      <c r="TQD46" s="133"/>
      <c r="TQE46" s="151"/>
      <c r="TQF46" s="151"/>
      <c r="TQG46" s="133" t="s">
        <v>16975</v>
      </c>
      <c r="TQH46" s="292" t="s">
        <v>16274</v>
      </c>
      <c r="TQI46" s="292"/>
      <c r="TQJ46" s="292"/>
      <c r="TQK46" s="292"/>
      <c r="TQL46" s="292"/>
      <c r="TQM46" s="292"/>
      <c r="TQN46" s="133"/>
      <c r="TQO46" s="133"/>
      <c r="TQP46" s="133"/>
      <c r="TQQ46" s="133"/>
      <c r="TQR46" s="134"/>
      <c r="TQS46" s="133"/>
      <c r="TQT46" s="133"/>
      <c r="TQU46" s="151"/>
      <c r="TQV46" s="151"/>
      <c r="TQW46" s="133" t="s">
        <v>16975</v>
      </c>
      <c r="TQX46" s="292" t="s">
        <v>16274</v>
      </c>
      <c r="TQY46" s="292"/>
      <c r="TQZ46" s="292"/>
      <c r="TRA46" s="292"/>
      <c r="TRB46" s="292"/>
      <c r="TRC46" s="292"/>
      <c r="TRD46" s="133"/>
      <c r="TRE46" s="133"/>
      <c r="TRF46" s="133"/>
      <c r="TRG46" s="133"/>
      <c r="TRH46" s="134"/>
      <c r="TRI46" s="133"/>
      <c r="TRJ46" s="133"/>
      <c r="TRK46" s="151"/>
      <c r="TRL46" s="151"/>
      <c r="TRM46" s="133" t="s">
        <v>16975</v>
      </c>
      <c r="TRN46" s="292" t="s">
        <v>16274</v>
      </c>
      <c r="TRO46" s="292"/>
      <c r="TRP46" s="292"/>
      <c r="TRQ46" s="292"/>
      <c r="TRR46" s="292"/>
      <c r="TRS46" s="292"/>
      <c r="TRT46" s="133"/>
      <c r="TRU46" s="133"/>
      <c r="TRV46" s="133"/>
      <c r="TRW46" s="133"/>
      <c r="TRX46" s="134"/>
      <c r="TRY46" s="133"/>
      <c r="TRZ46" s="133"/>
      <c r="TSA46" s="151"/>
      <c r="TSB46" s="151"/>
      <c r="TSC46" s="133" t="s">
        <v>16975</v>
      </c>
      <c r="TSD46" s="292" t="s">
        <v>16274</v>
      </c>
      <c r="TSE46" s="292"/>
      <c r="TSF46" s="292"/>
      <c r="TSG46" s="292"/>
      <c r="TSH46" s="292"/>
      <c r="TSI46" s="292"/>
      <c r="TSJ46" s="133"/>
      <c r="TSK46" s="133"/>
      <c r="TSL46" s="133"/>
      <c r="TSM46" s="133"/>
      <c r="TSN46" s="134"/>
      <c r="TSO46" s="133"/>
      <c r="TSP46" s="133"/>
      <c r="TSQ46" s="151"/>
      <c r="TSR46" s="151"/>
      <c r="TSS46" s="133" t="s">
        <v>16975</v>
      </c>
      <c r="TST46" s="292" t="s">
        <v>16274</v>
      </c>
      <c r="TSU46" s="292"/>
      <c r="TSV46" s="292"/>
      <c r="TSW46" s="292"/>
      <c r="TSX46" s="292"/>
      <c r="TSY46" s="292"/>
      <c r="TSZ46" s="133"/>
      <c r="TTA46" s="133"/>
      <c r="TTB46" s="133"/>
      <c r="TTC46" s="133"/>
      <c r="TTD46" s="134"/>
      <c r="TTE46" s="133"/>
      <c r="TTF46" s="133"/>
      <c r="TTG46" s="151"/>
      <c r="TTH46" s="151"/>
      <c r="TTI46" s="133" t="s">
        <v>16975</v>
      </c>
      <c r="TTJ46" s="292" t="s">
        <v>16274</v>
      </c>
      <c r="TTK46" s="292"/>
      <c r="TTL46" s="292"/>
      <c r="TTM46" s="292"/>
      <c r="TTN46" s="292"/>
      <c r="TTO46" s="292"/>
      <c r="TTP46" s="133"/>
      <c r="TTQ46" s="133"/>
      <c r="TTR46" s="133"/>
      <c r="TTS46" s="133"/>
      <c r="TTT46" s="134"/>
      <c r="TTU46" s="133"/>
      <c r="TTV46" s="133"/>
      <c r="TTW46" s="151"/>
      <c r="TTX46" s="151"/>
      <c r="TTY46" s="133" t="s">
        <v>16975</v>
      </c>
      <c r="TTZ46" s="292" t="s">
        <v>16274</v>
      </c>
      <c r="TUA46" s="292"/>
      <c r="TUB46" s="292"/>
      <c r="TUC46" s="292"/>
      <c r="TUD46" s="292"/>
      <c r="TUE46" s="292"/>
      <c r="TUF46" s="133"/>
      <c r="TUG46" s="133"/>
      <c r="TUH46" s="133"/>
      <c r="TUI46" s="133"/>
      <c r="TUJ46" s="134"/>
      <c r="TUK46" s="133"/>
      <c r="TUL46" s="133"/>
      <c r="TUM46" s="151"/>
      <c r="TUN46" s="151"/>
      <c r="TUO46" s="133" t="s">
        <v>16975</v>
      </c>
      <c r="TUP46" s="292" t="s">
        <v>16274</v>
      </c>
      <c r="TUQ46" s="292"/>
      <c r="TUR46" s="292"/>
      <c r="TUS46" s="292"/>
      <c r="TUT46" s="292"/>
      <c r="TUU46" s="292"/>
      <c r="TUV46" s="133"/>
      <c r="TUW46" s="133"/>
      <c r="TUX46" s="133"/>
      <c r="TUY46" s="133"/>
      <c r="TUZ46" s="134"/>
      <c r="TVA46" s="133"/>
      <c r="TVB46" s="133"/>
      <c r="TVC46" s="151"/>
      <c r="TVD46" s="151"/>
      <c r="TVE46" s="133" t="s">
        <v>16975</v>
      </c>
      <c r="TVF46" s="292" t="s">
        <v>16274</v>
      </c>
      <c r="TVG46" s="292"/>
      <c r="TVH46" s="292"/>
      <c r="TVI46" s="292"/>
      <c r="TVJ46" s="292"/>
      <c r="TVK46" s="292"/>
      <c r="TVL46" s="133"/>
      <c r="TVM46" s="133"/>
      <c r="TVN46" s="133"/>
      <c r="TVO46" s="133"/>
      <c r="TVP46" s="134"/>
      <c r="TVQ46" s="133"/>
      <c r="TVR46" s="133"/>
      <c r="TVS46" s="151"/>
      <c r="TVT46" s="151"/>
      <c r="TVU46" s="133" t="s">
        <v>16975</v>
      </c>
      <c r="TVV46" s="292" t="s">
        <v>16274</v>
      </c>
      <c r="TVW46" s="292"/>
      <c r="TVX46" s="292"/>
      <c r="TVY46" s="292"/>
      <c r="TVZ46" s="292"/>
      <c r="TWA46" s="292"/>
      <c r="TWB46" s="133"/>
      <c r="TWC46" s="133"/>
      <c r="TWD46" s="133"/>
      <c r="TWE46" s="133"/>
      <c r="TWF46" s="134"/>
      <c r="TWG46" s="133"/>
      <c r="TWH46" s="133"/>
      <c r="TWI46" s="151"/>
      <c r="TWJ46" s="151"/>
      <c r="TWK46" s="133" t="s">
        <v>16975</v>
      </c>
      <c r="TWL46" s="292" t="s">
        <v>16274</v>
      </c>
      <c r="TWM46" s="292"/>
      <c r="TWN46" s="292"/>
      <c r="TWO46" s="292"/>
      <c r="TWP46" s="292"/>
      <c r="TWQ46" s="292"/>
      <c r="TWR46" s="133"/>
      <c r="TWS46" s="133"/>
      <c r="TWT46" s="133"/>
      <c r="TWU46" s="133"/>
      <c r="TWV46" s="134"/>
      <c r="TWW46" s="133"/>
      <c r="TWX46" s="133"/>
      <c r="TWY46" s="151"/>
      <c r="TWZ46" s="151"/>
      <c r="TXA46" s="133" t="s">
        <v>16975</v>
      </c>
      <c r="TXB46" s="292" t="s">
        <v>16274</v>
      </c>
      <c r="TXC46" s="292"/>
      <c r="TXD46" s="292"/>
      <c r="TXE46" s="292"/>
      <c r="TXF46" s="292"/>
      <c r="TXG46" s="292"/>
      <c r="TXH46" s="133"/>
      <c r="TXI46" s="133"/>
      <c r="TXJ46" s="133"/>
      <c r="TXK46" s="133"/>
      <c r="TXL46" s="134"/>
      <c r="TXM46" s="133"/>
      <c r="TXN46" s="133"/>
      <c r="TXO46" s="151"/>
      <c r="TXP46" s="151"/>
      <c r="TXQ46" s="133" t="s">
        <v>16975</v>
      </c>
      <c r="TXR46" s="292" t="s">
        <v>16274</v>
      </c>
      <c r="TXS46" s="292"/>
      <c r="TXT46" s="292"/>
      <c r="TXU46" s="292"/>
      <c r="TXV46" s="292"/>
      <c r="TXW46" s="292"/>
      <c r="TXX46" s="133"/>
      <c r="TXY46" s="133"/>
      <c r="TXZ46" s="133"/>
      <c r="TYA46" s="133"/>
      <c r="TYB46" s="134"/>
      <c r="TYC46" s="133"/>
      <c r="TYD46" s="133"/>
      <c r="TYE46" s="151"/>
      <c r="TYF46" s="151"/>
      <c r="TYG46" s="133" t="s">
        <v>16975</v>
      </c>
      <c r="TYH46" s="292" t="s">
        <v>16274</v>
      </c>
      <c r="TYI46" s="292"/>
      <c r="TYJ46" s="292"/>
      <c r="TYK46" s="292"/>
      <c r="TYL46" s="292"/>
      <c r="TYM46" s="292"/>
      <c r="TYN46" s="133"/>
      <c r="TYO46" s="133"/>
      <c r="TYP46" s="133"/>
      <c r="TYQ46" s="133"/>
      <c r="TYR46" s="134"/>
      <c r="TYS46" s="133"/>
      <c r="TYT46" s="133"/>
      <c r="TYU46" s="151"/>
      <c r="TYV46" s="151"/>
      <c r="TYW46" s="133" t="s">
        <v>16975</v>
      </c>
      <c r="TYX46" s="292" t="s">
        <v>16274</v>
      </c>
      <c r="TYY46" s="292"/>
      <c r="TYZ46" s="292"/>
      <c r="TZA46" s="292"/>
      <c r="TZB46" s="292"/>
      <c r="TZC46" s="292"/>
      <c r="TZD46" s="133"/>
      <c r="TZE46" s="133"/>
      <c r="TZF46" s="133"/>
      <c r="TZG46" s="133"/>
      <c r="TZH46" s="134"/>
      <c r="TZI46" s="133"/>
      <c r="TZJ46" s="133"/>
      <c r="TZK46" s="151"/>
      <c r="TZL46" s="151"/>
      <c r="TZM46" s="133" t="s">
        <v>16975</v>
      </c>
      <c r="TZN46" s="292" t="s">
        <v>16274</v>
      </c>
      <c r="TZO46" s="292"/>
      <c r="TZP46" s="292"/>
      <c r="TZQ46" s="292"/>
      <c r="TZR46" s="292"/>
      <c r="TZS46" s="292"/>
      <c r="TZT46" s="133"/>
      <c r="TZU46" s="133"/>
      <c r="TZV46" s="133"/>
      <c r="TZW46" s="133"/>
      <c r="TZX46" s="134"/>
      <c r="TZY46" s="133"/>
      <c r="TZZ46" s="133"/>
      <c r="UAA46" s="151"/>
      <c r="UAB46" s="151"/>
      <c r="UAC46" s="133" t="s">
        <v>16975</v>
      </c>
      <c r="UAD46" s="292" t="s">
        <v>16274</v>
      </c>
      <c r="UAE46" s="292"/>
      <c r="UAF46" s="292"/>
      <c r="UAG46" s="292"/>
      <c r="UAH46" s="292"/>
      <c r="UAI46" s="292"/>
      <c r="UAJ46" s="133"/>
      <c r="UAK46" s="133"/>
      <c r="UAL46" s="133"/>
      <c r="UAM46" s="133"/>
      <c r="UAN46" s="134"/>
      <c r="UAO46" s="133"/>
      <c r="UAP46" s="133"/>
      <c r="UAQ46" s="151"/>
      <c r="UAR46" s="151"/>
      <c r="UAS46" s="133" t="s">
        <v>16975</v>
      </c>
      <c r="UAT46" s="292" t="s">
        <v>16274</v>
      </c>
      <c r="UAU46" s="292"/>
      <c r="UAV46" s="292"/>
      <c r="UAW46" s="292"/>
      <c r="UAX46" s="292"/>
      <c r="UAY46" s="292"/>
      <c r="UAZ46" s="133"/>
      <c r="UBA46" s="133"/>
      <c r="UBB46" s="133"/>
      <c r="UBC46" s="133"/>
      <c r="UBD46" s="134"/>
      <c r="UBE46" s="133"/>
      <c r="UBF46" s="133"/>
      <c r="UBG46" s="151"/>
      <c r="UBH46" s="151"/>
      <c r="UBI46" s="133" t="s">
        <v>16975</v>
      </c>
      <c r="UBJ46" s="292" t="s">
        <v>16274</v>
      </c>
      <c r="UBK46" s="292"/>
      <c r="UBL46" s="292"/>
      <c r="UBM46" s="292"/>
      <c r="UBN46" s="292"/>
      <c r="UBO46" s="292"/>
      <c r="UBP46" s="133"/>
      <c r="UBQ46" s="133"/>
      <c r="UBR46" s="133"/>
      <c r="UBS46" s="133"/>
      <c r="UBT46" s="134"/>
      <c r="UBU46" s="133"/>
      <c r="UBV46" s="133"/>
      <c r="UBW46" s="151"/>
      <c r="UBX46" s="151"/>
      <c r="UBY46" s="133" t="s">
        <v>16975</v>
      </c>
      <c r="UBZ46" s="292" t="s">
        <v>16274</v>
      </c>
      <c r="UCA46" s="292"/>
      <c r="UCB46" s="292"/>
      <c r="UCC46" s="292"/>
      <c r="UCD46" s="292"/>
      <c r="UCE46" s="292"/>
      <c r="UCF46" s="133"/>
      <c r="UCG46" s="133"/>
      <c r="UCH46" s="133"/>
      <c r="UCI46" s="133"/>
      <c r="UCJ46" s="134"/>
      <c r="UCK46" s="133"/>
      <c r="UCL46" s="133"/>
      <c r="UCM46" s="151"/>
      <c r="UCN46" s="151"/>
      <c r="UCO46" s="133" t="s">
        <v>16975</v>
      </c>
      <c r="UCP46" s="292" t="s">
        <v>16274</v>
      </c>
      <c r="UCQ46" s="292"/>
      <c r="UCR46" s="292"/>
      <c r="UCS46" s="292"/>
      <c r="UCT46" s="292"/>
      <c r="UCU46" s="292"/>
      <c r="UCV46" s="133"/>
      <c r="UCW46" s="133"/>
      <c r="UCX46" s="133"/>
      <c r="UCY46" s="133"/>
      <c r="UCZ46" s="134"/>
      <c r="UDA46" s="133"/>
      <c r="UDB46" s="133"/>
      <c r="UDC46" s="151"/>
      <c r="UDD46" s="151"/>
      <c r="UDE46" s="133" t="s">
        <v>16975</v>
      </c>
      <c r="UDF46" s="292" t="s">
        <v>16274</v>
      </c>
      <c r="UDG46" s="292"/>
      <c r="UDH46" s="292"/>
      <c r="UDI46" s="292"/>
      <c r="UDJ46" s="292"/>
      <c r="UDK46" s="292"/>
      <c r="UDL46" s="133"/>
      <c r="UDM46" s="133"/>
      <c r="UDN46" s="133"/>
      <c r="UDO46" s="133"/>
      <c r="UDP46" s="134"/>
      <c r="UDQ46" s="133"/>
      <c r="UDR46" s="133"/>
      <c r="UDS46" s="151"/>
      <c r="UDT46" s="151"/>
      <c r="UDU46" s="133" t="s">
        <v>16975</v>
      </c>
      <c r="UDV46" s="292" t="s">
        <v>16274</v>
      </c>
      <c r="UDW46" s="292"/>
      <c r="UDX46" s="292"/>
      <c r="UDY46" s="292"/>
      <c r="UDZ46" s="292"/>
      <c r="UEA46" s="292"/>
      <c r="UEB46" s="133"/>
      <c r="UEC46" s="133"/>
      <c r="UED46" s="133"/>
      <c r="UEE46" s="133"/>
      <c r="UEF46" s="134"/>
      <c r="UEG46" s="133"/>
      <c r="UEH46" s="133"/>
      <c r="UEI46" s="151"/>
      <c r="UEJ46" s="151"/>
      <c r="UEK46" s="133" t="s">
        <v>16975</v>
      </c>
      <c r="UEL46" s="292" t="s">
        <v>16274</v>
      </c>
      <c r="UEM46" s="292"/>
      <c r="UEN46" s="292"/>
      <c r="UEO46" s="292"/>
      <c r="UEP46" s="292"/>
      <c r="UEQ46" s="292"/>
      <c r="UER46" s="133"/>
      <c r="UES46" s="133"/>
      <c r="UET46" s="133"/>
      <c r="UEU46" s="133"/>
      <c r="UEV46" s="134"/>
      <c r="UEW46" s="133"/>
      <c r="UEX46" s="133"/>
      <c r="UEY46" s="151"/>
      <c r="UEZ46" s="151"/>
      <c r="UFA46" s="133" t="s">
        <v>16975</v>
      </c>
      <c r="UFB46" s="292" t="s">
        <v>16274</v>
      </c>
      <c r="UFC46" s="292"/>
      <c r="UFD46" s="292"/>
      <c r="UFE46" s="292"/>
      <c r="UFF46" s="292"/>
      <c r="UFG46" s="292"/>
      <c r="UFH46" s="133"/>
      <c r="UFI46" s="133"/>
      <c r="UFJ46" s="133"/>
      <c r="UFK46" s="133"/>
      <c r="UFL46" s="134"/>
      <c r="UFM46" s="133"/>
      <c r="UFN46" s="133"/>
      <c r="UFO46" s="151"/>
      <c r="UFP46" s="151"/>
      <c r="UFQ46" s="133" t="s">
        <v>16975</v>
      </c>
      <c r="UFR46" s="292" t="s">
        <v>16274</v>
      </c>
      <c r="UFS46" s="292"/>
      <c r="UFT46" s="292"/>
      <c r="UFU46" s="292"/>
      <c r="UFV46" s="292"/>
      <c r="UFW46" s="292"/>
      <c r="UFX46" s="133"/>
      <c r="UFY46" s="133"/>
      <c r="UFZ46" s="133"/>
      <c r="UGA46" s="133"/>
      <c r="UGB46" s="134"/>
      <c r="UGC46" s="133"/>
      <c r="UGD46" s="133"/>
      <c r="UGE46" s="151"/>
      <c r="UGF46" s="151"/>
      <c r="UGG46" s="133" t="s">
        <v>16975</v>
      </c>
      <c r="UGH46" s="292" t="s">
        <v>16274</v>
      </c>
      <c r="UGI46" s="292"/>
      <c r="UGJ46" s="292"/>
      <c r="UGK46" s="292"/>
      <c r="UGL46" s="292"/>
      <c r="UGM46" s="292"/>
      <c r="UGN46" s="133"/>
      <c r="UGO46" s="133"/>
      <c r="UGP46" s="133"/>
      <c r="UGQ46" s="133"/>
      <c r="UGR46" s="134"/>
      <c r="UGS46" s="133"/>
      <c r="UGT46" s="133"/>
      <c r="UGU46" s="151"/>
      <c r="UGV46" s="151"/>
      <c r="UGW46" s="133" t="s">
        <v>16975</v>
      </c>
      <c r="UGX46" s="292" t="s">
        <v>16274</v>
      </c>
      <c r="UGY46" s="292"/>
      <c r="UGZ46" s="292"/>
      <c r="UHA46" s="292"/>
      <c r="UHB46" s="292"/>
      <c r="UHC46" s="292"/>
      <c r="UHD46" s="133"/>
      <c r="UHE46" s="133"/>
      <c r="UHF46" s="133"/>
      <c r="UHG46" s="133"/>
      <c r="UHH46" s="134"/>
      <c r="UHI46" s="133"/>
      <c r="UHJ46" s="133"/>
      <c r="UHK46" s="151"/>
      <c r="UHL46" s="151"/>
      <c r="UHM46" s="133" t="s">
        <v>16975</v>
      </c>
      <c r="UHN46" s="292" t="s">
        <v>16274</v>
      </c>
      <c r="UHO46" s="292"/>
      <c r="UHP46" s="292"/>
      <c r="UHQ46" s="292"/>
      <c r="UHR46" s="292"/>
      <c r="UHS46" s="292"/>
      <c r="UHT46" s="133"/>
      <c r="UHU46" s="133"/>
      <c r="UHV46" s="133"/>
      <c r="UHW46" s="133"/>
      <c r="UHX46" s="134"/>
      <c r="UHY46" s="133"/>
      <c r="UHZ46" s="133"/>
      <c r="UIA46" s="151"/>
      <c r="UIB46" s="151"/>
      <c r="UIC46" s="133" t="s">
        <v>16975</v>
      </c>
      <c r="UID46" s="292" t="s">
        <v>16274</v>
      </c>
      <c r="UIE46" s="292"/>
      <c r="UIF46" s="292"/>
      <c r="UIG46" s="292"/>
      <c r="UIH46" s="292"/>
      <c r="UII46" s="292"/>
      <c r="UIJ46" s="133"/>
      <c r="UIK46" s="133"/>
      <c r="UIL46" s="133"/>
      <c r="UIM46" s="133"/>
      <c r="UIN46" s="134"/>
      <c r="UIO46" s="133"/>
      <c r="UIP46" s="133"/>
      <c r="UIQ46" s="151"/>
      <c r="UIR46" s="151"/>
      <c r="UIS46" s="133" t="s">
        <v>16975</v>
      </c>
      <c r="UIT46" s="292" t="s">
        <v>16274</v>
      </c>
      <c r="UIU46" s="292"/>
      <c r="UIV46" s="292"/>
      <c r="UIW46" s="292"/>
      <c r="UIX46" s="292"/>
      <c r="UIY46" s="292"/>
      <c r="UIZ46" s="133"/>
      <c r="UJA46" s="133"/>
      <c r="UJB46" s="133"/>
      <c r="UJC46" s="133"/>
      <c r="UJD46" s="134"/>
      <c r="UJE46" s="133"/>
      <c r="UJF46" s="133"/>
      <c r="UJG46" s="151"/>
      <c r="UJH46" s="151"/>
      <c r="UJI46" s="133" t="s">
        <v>16975</v>
      </c>
      <c r="UJJ46" s="292" t="s">
        <v>16274</v>
      </c>
      <c r="UJK46" s="292"/>
      <c r="UJL46" s="292"/>
      <c r="UJM46" s="292"/>
      <c r="UJN46" s="292"/>
      <c r="UJO46" s="292"/>
      <c r="UJP46" s="133"/>
      <c r="UJQ46" s="133"/>
      <c r="UJR46" s="133"/>
      <c r="UJS46" s="133"/>
      <c r="UJT46" s="134"/>
      <c r="UJU46" s="133"/>
      <c r="UJV46" s="133"/>
      <c r="UJW46" s="151"/>
      <c r="UJX46" s="151"/>
      <c r="UJY46" s="133" t="s">
        <v>16975</v>
      </c>
      <c r="UJZ46" s="292" t="s">
        <v>16274</v>
      </c>
      <c r="UKA46" s="292"/>
      <c r="UKB46" s="292"/>
      <c r="UKC46" s="292"/>
      <c r="UKD46" s="292"/>
      <c r="UKE46" s="292"/>
      <c r="UKF46" s="133"/>
      <c r="UKG46" s="133"/>
      <c r="UKH46" s="133"/>
      <c r="UKI46" s="133"/>
      <c r="UKJ46" s="134"/>
      <c r="UKK46" s="133"/>
      <c r="UKL46" s="133"/>
      <c r="UKM46" s="151"/>
      <c r="UKN46" s="151"/>
      <c r="UKO46" s="133" t="s">
        <v>16975</v>
      </c>
      <c r="UKP46" s="292" t="s">
        <v>16274</v>
      </c>
      <c r="UKQ46" s="292"/>
      <c r="UKR46" s="292"/>
      <c r="UKS46" s="292"/>
      <c r="UKT46" s="292"/>
      <c r="UKU46" s="292"/>
      <c r="UKV46" s="133"/>
      <c r="UKW46" s="133"/>
      <c r="UKX46" s="133"/>
      <c r="UKY46" s="133"/>
      <c r="UKZ46" s="134"/>
      <c r="ULA46" s="133"/>
      <c r="ULB46" s="133"/>
      <c r="ULC46" s="151"/>
      <c r="ULD46" s="151"/>
      <c r="ULE46" s="133" t="s">
        <v>16975</v>
      </c>
      <c r="ULF46" s="292" t="s">
        <v>16274</v>
      </c>
      <c r="ULG46" s="292"/>
      <c r="ULH46" s="292"/>
      <c r="ULI46" s="292"/>
      <c r="ULJ46" s="292"/>
      <c r="ULK46" s="292"/>
      <c r="ULL46" s="133"/>
      <c r="ULM46" s="133"/>
      <c r="ULN46" s="133"/>
      <c r="ULO46" s="133"/>
      <c r="ULP46" s="134"/>
      <c r="ULQ46" s="133"/>
      <c r="ULR46" s="133"/>
      <c r="ULS46" s="151"/>
      <c r="ULT46" s="151"/>
      <c r="ULU46" s="133" t="s">
        <v>16975</v>
      </c>
      <c r="ULV46" s="292" t="s">
        <v>16274</v>
      </c>
      <c r="ULW46" s="292"/>
      <c r="ULX46" s="292"/>
      <c r="ULY46" s="292"/>
      <c r="ULZ46" s="292"/>
      <c r="UMA46" s="292"/>
      <c r="UMB46" s="133"/>
      <c r="UMC46" s="133"/>
      <c r="UMD46" s="133"/>
      <c r="UME46" s="133"/>
      <c r="UMF46" s="134"/>
      <c r="UMG46" s="133"/>
      <c r="UMH46" s="133"/>
      <c r="UMI46" s="151"/>
      <c r="UMJ46" s="151"/>
      <c r="UMK46" s="133" t="s">
        <v>16975</v>
      </c>
      <c r="UML46" s="292" t="s">
        <v>16274</v>
      </c>
      <c r="UMM46" s="292"/>
      <c r="UMN46" s="292"/>
      <c r="UMO46" s="292"/>
      <c r="UMP46" s="292"/>
      <c r="UMQ46" s="292"/>
      <c r="UMR46" s="133"/>
      <c r="UMS46" s="133"/>
      <c r="UMT46" s="133"/>
      <c r="UMU46" s="133"/>
      <c r="UMV46" s="134"/>
      <c r="UMW46" s="133"/>
      <c r="UMX46" s="133"/>
      <c r="UMY46" s="151"/>
      <c r="UMZ46" s="151"/>
      <c r="UNA46" s="133" t="s">
        <v>16975</v>
      </c>
      <c r="UNB46" s="292" t="s">
        <v>16274</v>
      </c>
      <c r="UNC46" s="292"/>
      <c r="UND46" s="292"/>
      <c r="UNE46" s="292"/>
      <c r="UNF46" s="292"/>
      <c r="UNG46" s="292"/>
      <c r="UNH46" s="133"/>
      <c r="UNI46" s="133"/>
      <c r="UNJ46" s="133"/>
      <c r="UNK46" s="133"/>
      <c r="UNL46" s="134"/>
      <c r="UNM46" s="133"/>
      <c r="UNN46" s="133"/>
      <c r="UNO46" s="151"/>
      <c r="UNP46" s="151"/>
      <c r="UNQ46" s="133" t="s">
        <v>16975</v>
      </c>
      <c r="UNR46" s="292" t="s">
        <v>16274</v>
      </c>
      <c r="UNS46" s="292"/>
      <c r="UNT46" s="292"/>
      <c r="UNU46" s="292"/>
      <c r="UNV46" s="292"/>
      <c r="UNW46" s="292"/>
      <c r="UNX46" s="133"/>
      <c r="UNY46" s="133"/>
      <c r="UNZ46" s="133"/>
      <c r="UOA46" s="133"/>
      <c r="UOB46" s="134"/>
      <c r="UOC46" s="133"/>
      <c r="UOD46" s="133"/>
      <c r="UOE46" s="151"/>
      <c r="UOF46" s="151"/>
      <c r="UOG46" s="133" t="s">
        <v>16975</v>
      </c>
      <c r="UOH46" s="292" t="s">
        <v>16274</v>
      </c>
      <c r="UOI46" s="292"/>
      <c r="UOJ46" s="292"/>
      <c r="UOK46" s="292"/>
      <c r="UOL46" s="292"/>
      <c r="UOM46" s="292"/>
      <c r="UON46" s="133"/>
      <c r="UOO46" s="133"/>
      <c r="UOP46" s="133"/>
      <c r="UOQ46" s="133"/>
      <c r="UOR46" s="134"/>
      <c r="UOS46" s="133"/>
      <c r="UOT46" s="133"/>
      <c r="UOU46" s="151"/>
      <c r="UOV46" s="151"/>
      <c r="UOW46" s="133" t="s">
        <v>16975</v>
      </c>
      <c r="UOX46" s="292" t="s">
        <v>16274</v>
      </c>
      <c r="UOY46" s="292"/>
      <c r="UOZ46" s="292"/>
      <c r="UPA46" s="292"/>
      <c r="UPB46" s="292"/>
      <c r="UPC46" s="292"/>
      <c r="UPD46" s="133"/>
      <c r="UPE46" s="133"/>
      <c r="UPF46" s="133"/>
      <c r="UPG46" s="133"/>
      <c r="UPH46" s="134"/>
      <c r="UPI46" s="133"/>
      <c r="UPJ46" s="133"/>
      <c r="UPK46" s="151"/>
      <c r="UPL46" s="151"/>
      <c r="UPM46" s="133" t="s">
        <v>16975</v>
      </c>
      <c r="UPN46" s="292" t="s">
        <v>16274</v>
      </c>
      <c r="UPO46" s="292"/>
      <c r="UPP46" s="292"/>
      <c r="UPQ46" s="292"/>
      <c r="UPR46" s="292"/>
      <c r="UPS46" s="292"/>
      <c r="UPT46" s="133"/>
      <c r="UPU46" s="133"/>
      <c r="UPV46" s="133"/>
      <c r="UPW46" s="133"/>
      <c r="UPX46" s="134"/>
      <c r="UPY46" s="133"/>
      <c r="UPZ46" s="133"/>
      <c r="UQA46" s="151"/>
      <c r="UQB46" s="151"/>
      <c r="UQC46" s="133" t="s">
        <v>16975</v>
      </c>
      <c r="UQD46" s="292" t="s">
        <v>16274</v>
      </c>
      <c r="UQE46" s="292"/>
      <c r="UQF46" s="292"/>
      <c r="UQG46" s="292"/>
      <c r="UQH46" s="292"/>
      <c r="UQI46" s="292"/>
      <c r="UQJ46" s="133"/>
      <c r="UQK46" s="133"/>
      <c r="UQL46" s="133"/>
      <c r="UQM46" s="133"/>
      <c r="UQN46" s="134"/>
      <c r="UQO46" s="133"/>
      <c r="UQP46" s="133"/>
      <c r="UQQ46" s="151"/>
      <c r="UQR46" s="151"/>
      <c r="UQS46" s="133" t="s">
        <v>16975</v>
      </c>
      <c r="UQT46" s="292" t="s">
        <v>16274</v>
      </c>
      <c r="UQU46" s="292"/>
      <c r="UQV46" s="292"/>
      <c r="UQW46" s="292"/>
      <c r="UQX46" s="292"/>
      <c r="UQY46" s="292"/>
      <c r="UQZ46" s="133"/>
      <c r="URA46" s="133"/>
      <c r="URB46" s="133"/>
      <c r="URC46" s="133"/>
      <c r="URD46" s="134"/>
      <c r="URE46" s="133"/>
      <c r="URF46" s="133"/>
      <c r="URG46" s="151"/>
      <c r="URH46" s="151"/>
      <c r="URI46" s="133" t="s">
        <v>16975</v>
      </c>
      <c r="URJ46" s="292" t="s">
        <v>16274</v>
      </c>
      <c r="URK46" s="292"/>
      <c r="URL46" s="292"/>
      <c r="URM46" s="292"/>
      <c r="URN46" s="292"/>
      <c r="URO46" s="292"/>
      <c r="URP46" s="133"/>
      <c r="URQ46" s="133"/>
      <c r="URR46" s="133"/>
      <c r="URS46" s="133"/>
      <c r="URT46" s="134"/>
      <c r="URU46" s="133"/>
      <c r="URV46" s="133"/>
      <c r="URW46" s="151"/>
      <c r="URX46" s="151"/>
      <c r="URY46" s="133" t="s">
        <v>16975</v>
      </c>
      <c r="URZ46" s="292" t="s">
        <v>16274</v>
      </c>
      <c r="USA46" s="292"/>
      <c r="USB46" s="292"/>
      <c r="USC46" s="292"/>
      <c r="USD46" s="292"/>
      <c r="USE46" s="292"/>
      <c r="USF46" s="133"/>
      <c r="USG46" s="133"/>
      <c r="USH46" s="133"/>
      <c r="USI46" s="133"/>
      <c r="USJ46" s="134"/>
      <c r="USK46" s="133"/>
      <c r="USL46" s="133"/>
      <c r="USM46" s="151"/>
      <c r="USN46" s="151"/>
      <c r="USO46" s="133" t="s">
        <v>16975</v>
      </c>
      <c r="USP46" s="292" t="s">
        <v>16274</v>
      </c>
      <c r="USQ46" s="292"/>
      <c r="USR46" s="292"/>
      <c r="USS46" s="292"/>
      <c r="UST46" s="292"/>
      <c r="USU46" s="292"/>
      <c r="USV46" s="133"/>
      <c r="USW46" s="133"/>
      <c r="USX46" s="133"/>
      <c r="USY46" s="133"/>
      <c r="USZ46" s="134"/>
      <c r="UTA46" s="133"/>
      <c r="UTB46" s="133"/>
      <c r="UTC46" s="151"/>
      <c r="UTD46" s="151"/>
      <c r="UTE46" s="133" t="s">
        <v>16975</v>
      </c>
      <c r="UTF46" s="292" t="s">
        <v>16274</v>
      </c>
      <c r="UTG46" s="292"/>
      <c r="UTH46" s="292"/>
      <c r="UTI46" s="292"/>
      <c r="UTJ46" s="292"/>
      <c r="UTK46" s="292"/>
      <c r="UTL46" s="133"/>
      <c r="UTM46" s="133"/>
      <c r="UTN46" s="133"/>
      <c r="UTO46" s="133"/>
      <c r="UTP46" s="134"/>
      <c r="UTQ46" s="133"/>
      <c r="UTR46" s="133"/>
      <c r="UTS46" s="151"/>
      <c r="UTT46" s="151"/>
      <c r="UTU46" s="133" t="s">
        <v>16975</v>
      </c>
      <c r="UTV46" s="292" t="s">
        <v>16274</v>
      </c>
      <c r="UTW46" s="292"/>
      <c r="UTX46" s="292"/>
      <c r="UTY46" s="292"/>
      <c r="UTZ46" s="292"/>
      <c r="UUA46" s="292"/>
      <c r="UUB46" s="133"/>
      <c r="UUC46" s="133"/>
      <c r="UUD46" s="133"/>
      <c r="UUE46" s="133"/>
      <c r="UUF46" s="134"/>
      <c r="UUG46" s="133"/>
      <c r="UUH46" s="133"/>
      <c r="UUI46" s="151"/>
      <c r="UUJ46" s="151"/>
      <c r="UUK46" s="133" t="s">
        <v>16975</v>
      </c>
      <c r="UUL46" s="292" t="s">
        <v>16274</v>
      </c>
      <c r="UUM46" s="292"/>
      <c r="UUN46" s="292"/>
      <c r="UUO46" s="292"/>
      <c r="UUP46" s="292"/>
      <c r="UUQ46" s="292"/>
      <c r="UUR46" s="133"/>
      <c r="UUS46" s="133"/>
      <c r="UUT46" s="133"/>
      <c r="UUU46" s="133"/>
      <c r="UUV46" s="134"/>
      <c r="UUW46" s="133"/>
      <c r="UUX46" s="133"/>
      <c r="UUY46" s="151"/>
      <c r="UUZ46" s="151"/>
      <c r="UVA46" s="133" t="s">
        <v>16975</v>
      </c>
      <c r="UVB46" s="292" t="s">
        <v>16274</v>
      </c>
      <c r="UVC46" s="292"/>
      <c r="UVD46" s="292"/>
      <c r="UVE46" s="292"/>
      <c r="UVF46" s="292"/>
      <c r="UVG46" s="292"/>
      <c r="UVH46" s="133"/>
      <c r="UVI46" s="133"/>
      <c r="UVJ46" s="133"/>
      <c r="UVK46" s="133"/>
      <c r="UVL46" s="134"/>
      <c r="UVM46" s="133"/>
      <c r="UVN46" s="133"/>
      <c r="UVO46" s="151"/>
      <c r="UVP46" s="151"/>
      <c r="UVQ46" s="133" t="s">
        <v>16975</v>
      </c>
      <c r="UVR46" s="292" t="s">
        <v>16274</v>
      </c>
      <c r="UVS46" s="292"/>
      <c r="UVT46" s="292"/>
      <c r="UVU46" s="292"/>
      <c r="UVV46" s="292"/>
      <c r="UVW46" s="292"/>
      <c r="UVX46" s="133"/>
      <c r="UVY46" s="133"/>
      <c r="UVZ46" s="133"/>
      <c r="UWA46" s="133"/>
      <c r="UWB46" s="134"/>
      <c r="UWC46" s="133"/>
      <c r="UWD46" s="133"/>
      <c r="UWE46" s="151"/>
      <c r="UWF46" s="151"/>
      <c r="UWG46" s="133" t="s">
        <v>16975</v>
      </c>
      <c r="UWH46" s="292" t="s">
        <v>16274</v>
      </c>
      <c r="UWI46" s="292"/>
      <c r="UWJ46" s="292"/>
      <c r="UWK46" s="292"/>
      <c r="UWL46" s="292"/>
      <c r="UWM46" s="292"/>
      <c r="UWN46" s="133"/>
      <c r="UWO46" s="133"/>
      <c r="UWP46" s="133"/>
      <c r="UWQ46" s="133"/>
      <c r="UWR46" s="134"/>
      <c r="UWS46" s="133"/>
      <c r="UWT46" s="133"/>
      <c r="UWU46" s="151"/>
      <c r="UWV46" s="151"/>
      <c r="UWW46" s="133" t="s">
        <v>16975</v>
      </c>
      <c r="UWX46" s="292" t="s">
        <v>16274</v>
      </c>
      <c r="UWY46" s="292"/>
      <c r="UWZ46" s="292"/>
      <c r="UXA46" s="292"/>
      <c r="UXB46" s="292"/>
      <c r="UXC46" s="292"/>
      <c r="UXD46" s="133"/>
      <c r="UXE46" s="133"/>
      <c r="UXF46" s="133"/>
      <c r="UXG46" s="133"/>
      <c r="UXH46" s="134"/>
      <c r="UXI46" s="133"/>
      <c r="UXJ46" s="133"/>
      <c r="UXK46" s="151"/>
      <c r="UXL46" s="151"/>
      <c r="UXM46" s="133" t="s">
        <v>16975</v>
      </c>
      <c r="UXN46" s="292" t="s">
        <v>16274</v>
      </c>
      <c r="UXO46" s="292"/>
      <c r="UXP46" s="292"/>
      <c r="UXQ46" s="292"/>
      <c r="UXR46" s="292"/>
      <c r="UXS46" s="292"/>
      <c r="UXT46" s="133"/>
      <c r="UXU46" s="133"/>
      <c r="UXV46" s="133"/>
      <c r="UXW46" s="133"/>
      <c r="UXX46" s="134"/>
      <c r="UXY46" s="133"/>
      <c r="UXZ46" s="133"/>
      <c r="UYA46" s="151"/>
      <c r="UYB46" s="151"/>
      <c r="UYC46" s="133" t="s">
        <v>16975</v>
      </c>
      <c r="UYD46" s="292" t="s">
        <v>16274</v>
      </c>
      <c r="UYE46" s="292"/>
      <c r="UYF46" s="292"/>
      <c r="UYG46" s="292"/>
      <c r="UYH46" s="292"/>
      <c r="UYI46" s="292"/>
      <c r="UYJ46" s="133"/>
      <c r="UYK46" s="133"/>
      <c r="UYL46" s="133"/>
      <c r="UYM46" s="133"/>
      <c r="UYN46" s="134"/>
      <c r="UYO46" s="133"/>
      <c r="UYP46" s="133"/>
      <c r="UYQ46" s="151"/>
      <c r="UYR46" s="151"/>
      <c r="UYS46" s="133" t="s">
        <v>16975</v>
      </c>
      <c r="UYT46" s="292" t="s">
        <v>16274</v>
      </c>
      <c r="UYU46" s="292"/>
      <c r="UYV46" s="292"/>
      <c r="UYW46" s="292"/>
      <c r="UYX46" s="292"/>
      <c r="UYY46" s="292"/>
      <c r="UYZ46" s="133"/>
      <c r="UZA46" s="133"/>
      <c r="UZB46" s="133"/>
      <c r="UZC46" s="133"/>
      <c r="UZD46" s="134"/>
      <c r="UZE46" s="133"/>
      <c r="UZF46" s="133"/>
      <c r="UZG46" s="151"/>
      <c r="UZH46" s="151"/>
      <c r="UZI46" s="133" t="s">
        <v>16975</v>
      </c>
      <c r="UZJ46" s="292" t="s">
        <v>16274</v>
      </c>
      <c r="UZK46" s="292"/>
      <c r="UZL46" s="292"/>
      <c r="UZM46" s="292"/>
      <c r="UZN46" s="292"/>
      <c r="UZO46" s="292"/>
      <c r="UZP46" s="133"/>
      <c r="UZQ46" s="133"/>
      <c r="UZR46" s="133"/>
      <c r="UZS46" s="133"/>
      <c r="UZT46" s="134"/>
      <c r="UZU46" s="133"/>
      <c r="UZV46" s="133"/>
      <c r="UZW46" s="151"/>
      <c r="UZX46" s="151"/>
      <c r="UZY46" s="133" t="s">
        <v>16975</v>
      </c>
      <c r="UZZ46" s="292" t="s">
        <v>16274</v>
      </c>
      <c r="VAA46" s="292"/>
      <c r="VAB46" s="292"/>
      <c r="VAC46" s="292"/>
      <c r="VAD46" s="292"/>
      <c r="VAE46" s="292"/>
      <c r="VAF46" s="133"/>
      <c r="VAG46" s="133"/>
      <c r="VAH46" s="133"/>
      <c r="VAI46" s="133"/>
      <c r="VAJ46" s="134"/>
      <c r="VAK46" s="133"/>
      <c r="VAL46" s="133"/>
      <c r="VAM46" s="151"/>
      <c r="VAN46" s="151"/>
      <c r="VAO46" s="133" t="s">
        <v>16975</v>
      </c>
      <c r="VAP46" s="292" t="s">
        <v>16274</v>
      </c>
      <c r="VAQ46" s="292"/>
      <c r="VAR46" s="292"/>
      <c r="VAS46" s="292"/>
      <c r="VAT46" s="292"/>
      <c r="VAU46" s="292"/>
      <c r="VAV46" s="133"/>
      <c r="VAW46" s="133"/>
      <c r="VAX46" s="133"/>
      <c r="VAY46" s="133"/>
      <c r="VAZ46" s="134"/>
      <c r="VBA46" s="133"/>
      <c r="VBB46" s="133"/>
      <c r="VBC46" s="151"/>
      <c r="VBD46" s="151"/>
      <c r="VBE46" s="133" t="s">
        <v>16975</v>
      </c>
      <c r="VBF46" s="292" t="s">
        <v>16274</v>
      </c>
      <c r="VBG46" s="292"/>
      <c r="VBH46" s="292"/>
      <c r="VBI46" s="292"/>
      <c r="VBJ46" s="292"/>
      <c r="VBK46" s="292"/>
      <c r="VBL46" s="133"/>
      <c r="VBM46" s="133"/>
      <c r="VBN46" s="133"/>
      <c r="VBO46" s="133"/>
      <c r="VBP46" s="134"/>
      <c r="VBQ46" s="133"/>
      <c r="VBR46" s="133"/>
      <c r="VBS46" s="151"/>
      <c r="VBT46" s="151"/>
      <c r="VBU46" s="133" t="s">
        <v>16975</v>
      </c>
      <c r="VBV46" s="292" t="s">
        <v>16274</v>
      </c>
      <c r="VBW46" s="292"/>
      <c r="VBX46" s="292"/>
      <c r="VBY46" s="292"/>
      <c r="VBZ46" s="292"/>
      <c r="VCA46" s="292"/>
      <c r="VCB46" s="133"/>
      <c r="VCC46" s="133"/>
      <c r="VCD46" s="133"/>
      <c r="VCE46" s="133"/>
      <c r="VCF46" s="134"/>
      <c r="VCG46" s="133"/>
      <c r="VCH46" s="133"/>
      <c r="VCI46" s="151"/>
      <c r="VCJ46" s="151"/>
      <c r="VCK46" s="133" t="s">
        <v>16975</v>
      </c>
      <c r="VCL46" s="292" t="s">
        <v>16274</v>
      </c>
      <c r="VCM46" s="292"/>
      <c r="VCN46" s="292"/>
      <c r="VCO46" s="292"/>
      <c r="VCP46" s="292"/>
      <c r="VCQ46" s="292"/>
      <c r="VCR46" s="133"/>
      <c r="VCS46" s="133"/>
      <c r="VCT46" s="133"/>
      <c r="VCU46" s="133"/>
      <c r="VCV46" s="134"/>
      <c r="VCW46" s="133"/>
      <c r="VCX46" s="133"/>
      <c r="VCY46" s="151"/>
      <c r="VCZ46" s="151"/>
      <c r="VDA46" s="133" t="s">
        <v>16975</v>
      </c>
      <c r="VDB46" s="292" t="s">
        <v>16274</v>
      </c>
      <c r="VDC46" s="292"/>
      <c r="VDD46" s="292"/>
      <c r="VDE46" s="292"/>
      <c r="VDF46" s="292"/>
      <c r="VDG46" s="292"/>
      <c r="VDH46" s="133"/>
      <c r="VDI46" s="133"/>
      <c r="VDJ46" s="133"/>
      <c r="VDK46" s="133"/>
      <c r="VDL46" s="134"/>
      <c r="VDM46" s="133"/>
      <c r="VDN46" s="133"/>
      <c r="VDO46" s="151"/>
      <c r="VDP46" s="151"/>
      <c r="VDQ46" s="133" t="s">
        <v>16975</v>
      </c>
      <c r="VDR46" s="292" t="s">
        <v>16274</v>
      </c>
      <c r="VDS46" s="292"/>
      <c r="VDT46" s="292"/>
      <c r="VDU46" s="292"/>
      <c r="VDV46" s="292"/>
      <c r="VDW46" s="292"/>
      <c r="VDX46" s="133"/>
      <c r="VDY46" s="133"/>
      <c r="VDZ46" s="133"/>
      <c r="VEA46" s="133"/>
      <c r="VEB46" s="134"/>
      <c r="VEC46" s="133"/>
      <c r="VED46" s="133"/>
      <c r="VEE46" s="151"/>
      <c r="VEF46" s="151"/>
      <c r="VEG46" s="133" t="s">
        <v>16975</v>
      </c>
      <c r="VEH46" s="292" t="s">
        <v>16274</v>
      </c>
      <c r="VEI46" s="292"/>
      <c r="VEJ46" s="292"/>
      <c r="VEK46" s="292"/>
      <c r="VEL46" s="292"/>
      <c r="VEM46" s="292"/>
      <c r="VEN46" s="133"/>
      <c r="VEO46" s="133"/>
      <c r="VEP46" s="133"/>
      <c r="VEQ46" s="133"/>
      <c r="VER46" s="134"/>
      <c r="VES46" s="133"/>
      <c r="VET46" s="133"/>
      <c r="VEU46" s="151"/>
      <c r="VEV46" s="151"/>
      <c r="VEW46" s="133" t="s">
        <v>16975</v>
      </c>
      <c r="VEX46" s="292" t="s">
        <v>16274</v>
      </c>
      <c r="VEY46" s="292"/>
      <c r="VEZ46" s="292"/>
      <c r="VFA46" s="292"/>
      <c r="VFB46" s="292"/>
      <c r="VFC46" s="292"/>
      <c r="VFD46" s="133"/>
      <c r="VFE46" s="133"/>
      <c r="VFF46" s="133"/>
      <c r="VFG46" s="133"/>
      <c r="VFH46" s="134"/>
      <c r="VFI46" s="133"/>
      <c r="VFJ46" s="133"/>
      <c r="VFK46" s="151"/>
      <c r="VFL46" s="151"/>
      <c r="VFM46" s="133" t="s">
        <v>16975</v>
      </c>
      <c r="VFN46" s="292" t="s">
        <v>16274</v>
      </c>
      <c r="VFO46" s="292"/>
      <c r="VFP46" s="292"/>
      <c r="VFQ46" s="292"/>
      <c r="VFR46" s="292"/>
      <c r="VFS46" s="292"/>
      <c r="VFT46" s="133"/>
      <c r="VFU46" s="133"/>
      <c r="VFV46" s="133"/>
      <c r="VFW46" s="133"/>
      <c r="VFX46" s="134"/>
      <c r="VFY46" s="133"/>
      <c r="VFZ46" s="133"/>
      <c r="VGA46" s="151"/>
      <c r="VGB46" s="151"/>
      <c r="VGC46" s="133" t="s">
        <v>16975</v>
      </c>
      <c r="VGD46" s="292" t="s">
        <v>16274</v>
      </c>
      <c r="VGE46" s="292"/>
      <c r="VGF46" s="292"/>
      <c r="VGG46" s="292"/>
      <c r="VGH46" s="292"/>
      <c r="VGI46" s="292"/>
      <c r="VGJ46" s="133"/>
      <c r="VGK46" s="133"/>
      <c r="VGL46" s="133"/>
      <c r="VGM46" s="133"/>
      <c r="VGN46" s="134"/>
      <c r="VGO46" s="133"/>
      <c r="VGP46" s="133"/>
      <c r="VGQ46" s="151"/>
      <c r="VGR46" s="151"/>
      <c r="VGS46" s="133" t="s">
        <v>16975</v>
      </c>
      <c r="VGT46" s="292" t="s">
        <v>16274</v>
      </c>
      <c r="VGU46" s="292"/>
      <c r="VGV46" s="292"/>
      <c r="VGW46" s="292"/>
      <c r="VGX46" s="292"/>
      <c r="VGY46" s="292"/>
      <c r="VGZ46" s="133"/>
      <c r="VHA46" s="133"/>
      <c r="VHB46" s="133"/>
      <c r="VHC46" s="133"/>
      <c r="VHD46" s="134"/>
      <c r="VHE46" s="133"/>
      <c r="VHF46" s="133"/>
      <c r="VHG46" s="151"/>
      <c r="VHH46" s="151"/>
      <c r="VHI46" s="133" t="s">
        <v>16975</v>
      </c>
      <c r="VHJ46" s="292" t="s">
        <v>16274</v>
      </c>
      <c r="VHK46" s="292"/>
      <c r="VHL46" s="292"/>
      <c r="VHM46" s="292"/>
      <c r="VHN46" s="292"/>
      <c r="VHO46" s="292"/>
      <c r="VHP46" s="133"/>
      <c r="VHQ46" s="133"/>
      <c r="VHR46" s="133"/>
      <c r="VHS46" s="133"/>
      <c r="VHT46" s="134"/>
      <c r="VHU46" s="133"/>
      <c r="VHV46" s="133"/>
      <c r="VHW46" s="151"/>
      <c r="VHX46" s="151"/>
      <c r="VHY46" s="133" t="s">
        <v>16975</v>
      </c>
      <c r="VHZ46" s="292" t="s">
        <v>16274</v>
      </c>
      <c r="VIA46" s="292"/>
      <c r="VIB46" s="292"/>
      <c r="VIC46" s="292"/>
      <c r="VID46" s="292"/>
      <c r="VIE46" s="292"/>
      <c r="VIF46" s="133"/>
      <c r="VIG46" s="133"/>
      <c r="VIH46" s="133"/>
      <c r="VII46" s="133"/>
      <c r="VIJ46" s="134"/>
      <c r="VIK46" s="133"/>
      <c r="VIL46" s="133"/>
      <c r="VIM46" s="151"/>
      <c r="VIN46" s="151"/>
      <c r="VIO46" s="133" t="s">
        <v>16975</v>
      </c>
      <c r="VIP46" s="292" t="s">
        <v>16274</v>
      </c>
      <c r="VIQ46" s="292"/>
      <c r="VIR46" s="292"/>
      <c r="VIS46" s="292"/>
      <c r="VIT46" s="292"/>
      <c r="VIU46" s="292"/>
      <c r="VIV46" s="133"/>
      <c r="VIW46" s="133"/>
      <c r="VIX46" s="133"/>
      <c r="VIY46" s="133"/>
      <c r="VIZ46" s="134"/>
      <c r="VJA46" s="133"/>
      <c r="VJB46" s="133"/>
      <c r="VJC46" s="151"/>
      <c r="VJD46" s="151"/>
      <c r="VJE46" s="133" t="s">
        <v>16975</v>
      </c>
      <c r="VJF46" s="292" t="s">
        <v>16274</v>
      </c>
      <c r="VJG46" s="292"/>
      <c r="VJH46" s="292"/>
      <c r="VJI46" s="292"/>
      <c r="VJJ46" s="292"/>
      <c r="VJK46" s="292"/>
      <c r="VJL46" s="133"/>
      <c r="VJM46" s="133"/>
      <c r="VJN46" s="133"/>
      <c r="VJO46" s="133"/>
      <c r="VJP46" s="134"/>
      <c r="VJQ46" s="133"/>
      <c r="VJR46" s="133"/>
      <c r="VJS46" s="151"/>
      <c r="VJT46" s="151"/>
      <c r="VJU46" s="133" t="s">
        <v>16975</v>
      </c>
      <c r="VJV46" s="292" t="s">
        <v>16274</v>
      </c>
      <c r="VJW46" s="292"/>
      <c r="VJX46" s="292"/>
      <c r="VJY46" s="292"/>
      <c r="VJZ46" s="292"/>
      <c r="VKA46" s="292"/>
      <c r="VKB46" s="133"/>
      <c r="VKC46" s="133"/>
      <c r="VKD46" s="133"/>
      <c r="VKE46" s="133"/>
      <c r="VKF46" s="134"/>
      <c r="VKG46" s="133"/>
      <c r="VKH46" s="133"/>
      <c r="VKI46" s="151"/>
      <c r="VKJ46" s="151"/>
      <c r="VKK46" s="133" t="s">
        <v>16975</v>
      </c>
      <c r="VKL46" s="292" t="s">
        <v>16274</v>
      </c>
      <c r="VKM46" s="292"/>
      <c r="VKN46" s="292"/>
      <c r="VKO46" s="292"/>
      <c r="VKP46" s="292"/>
      <c r="VKQ46" s="292"/>
      <c r="VKR46" s="133"/>
      <c r="VKS46" s="133"/>
      <c r="VKT46" s="133"/>
      <c r="VKU46" s="133"/>
      <c r="VKV46" s="134"/>
      <c r="VKW46" s="133"/>
      <c r="VKX46" s="133"/>
      <c r="VKY46" s="151"/>
      <c r="VKZ46" s="151"/>
      <c r="VLA46" s="133" t="s">
        <v>16975</v>
      </c>
      <c r="VLB46" s="292" t="s">
        <v>16274</v>
      </c>
      <c r="VLC46" s="292"/>
      <c r="VLD46" s="292"/>
      <c r="VLE46" s="292"/>
      <c r="VLF46" s="292"/>
      <c r="VLG46" s="292"/>
      <c r="VLH46" s="133"/>
      <c r="VLI46" s="133"/>
      <c r="VLJ46" s="133"/>
      <c r="VLK46" s="133"/>
      <c r="VLL46" s="134"/>
      <c r="VLM46" s="133"/>
      <c r="VLN46" s="133"/>
      <c r="VLO46" s="151"/>
      <c r="VLP46" s="151"/>
      <c r="VLQ46" s="133" t="s">
        <v>16975</v>
      </c>
      <c r="VLR46" s="292" t="s">
        <v>16274</v>
      </c>
      <c r="VLS46" s="292"/>
      <c r="VLT46" s="292"/>
      <c r="VLU46" s="292"/>
      <c r="VLV46" s="292"/>
      <c r="VLW46" s="292"/>
      <c r="VLX46" s="133"/>
      <c r="VLY46" s="133"/>
      <c r="VLZ46" s="133"/>
      <c r="VMA46" s="133"/>
      <c r="VMB46" s="134"/>
      <c r="VMC46" s="133"/>
      <c r="VMD46" s="133"/>
      <c r="VME46" s="151"/>
      <c r="VMF46" s="151"/>
      <c r="VMG46" s="133" t="s">
        <v>16975</v>
      </c>
      <c r="VMH46" s="292" t="s">
        <v>16274</v>
      </c>
      <c r="VMI46" s="292"/>
      <c r="VMJ46" s="292"/>
      <c r="VMK46" s="292"/>
      <c r="VML46" s="292"/>
      <c r="VMM46" s="292"/>
      <c r="VMN46" s="133"/>
      <c r="VMO46" s="133"/>
      <c r="VMP46" s="133"/>
      <c r="VMQ46" s="133"/>
      <c r="VMR46" s="134"/>
      <c r="VMS46" s="133"/>
      <c r="VMT46" s="133"/>
      <c r="VMU46" s="151"/>
      <c r="VMV46" s="151"/>
      <c r="VMW46" s="133" t="s">
        <v>16975</v>
      </c>
      <c r="VMX46" s="292" t="s">
        <v>16274</v>
      </c>
      <c r="VMY46" s="292"/>
      <c r="VMZ46" s="292"/>
      <c r="VNA46" s="292"/>
      <c r="VNB46" s="292"/>
      <c r="VNC46" s="292"/>
      <c r="VND46" s="133"/>
      <c r="VNE46" s="133"/>
      <c r="VNF46" s="133"/>
      <c r="VNG46" s="133"/>
      <c r="VNH46" s="134"/>
      <c r="VNI46" s="133"/>
      <c r="VNJ46" s="133"/>
      <c r="VNK46" s="151"/>
      <c r="VNL46" s="151"/>
      <c r="VNM46" s="133" t="s">
        <v>16975</v>
      </c>
      <c r="VNN46" s="292" t="s">
        <v>16274</v>
      </c>
      <c r="VNO46" s="292"/>
      <c r="VNP46" s="292"/>
      <c r="VNQ46" s="292"/>
      <c r="VNR46" s="292"/>
      <c r="VNS46" s="292"/>
      <c r="VNT46" s="133"/>
      <c r="VNU46" s="133"/>
      <c r="VNV46" s="133"/>
      <c r="VNW46" s="133"/>
      <c r="VNX46" s="134"/>
      <c r="VNY46" s="133"/>
      <c r="VNZ46" s="133"/>
      <c r="VOA46" s="151"/>
      <c r="VOB46" s="151"/>
      <c r="VOC46" s="133" t="s">
        <v>16975</v>
      </c>
      <c r="VOD46" s="292" t="s">
        <v>16274</v>
      </c>
      <c r="VOE46" s="292"/>
      <c r="VOF46" s="292"/>
      <c r="VOG46" s="292"/>
      <c r="VOH46" s="292"/>
      <c r="VOI46" s="292"/>
      <c r="VOJ46" s="133"/>
      <c r="VOK46" s="133"/>
      <c r="VOL46" s="133"/>
      <c r="VOM46" s="133"/>
      <c r="VON46" s="134"/>
      <c r="VOO46" s="133"/>
      <c r="VOP46" s="133"/>
      <c r="VOQ46" s="151"/>
      <c r="VOR46" s="151"/>
      <c r="VOS46" s="133" t="s">
        <v>16975</v>
      </c>
      <c r="VOT46" s="292" t="s">
        <v>16274</v>
      </c>
      <c r="VOU46" s="292"/>
      <c r="VOV46" s="292"/>
      <c r="VOW46" s="292"/>
      <c r="VOX46" s="292"/>
      <c r="VOY46" s="292"/>
      <c r="VOZ46" s="133"/>
      <c r="VPA46" s="133"/>
      <c r="VPB46" s="133"/>
      <c r="VPC46" s="133"/>
      <c r="VPD46" s="134"/>
      <c r="VPE46" s="133"/>
      <c r="VPF46" s="133"/>
      <c r="VPG46" s="151"/>
      <c r="VPH46" s="151"/>
      <c r="VPI46" s="133" t="s">
        <v>16975</v>
      </c>
      <c r="VPJ46" s="292" t="s">
        <v>16274</v>
      </c>
      <c r="VPK46" s="292"/>
      <c r="VPL46" s="292"/>
      <c r="VPM46" s="292"/>
      <c r="VPN46" s="292"/>
      <c r="VPO46" s="292"/>
      <c r="VPP46" s="133"/>
      <c r="VPQ46" s="133"/>
      <c r="VPR46" s="133"/>
      <c r="VPS46" s="133"/>
      <c r="VPT46" s="134"/>
      <c r="VPU46" s="133"/>
      <c r="VPV46" s="133"/>
      <c r="VPW46" s="151"/>
      <c r="VPX46" s="151"/>
      <c r="VPY46" s="133" t="s">
        <v>16975</v>
      </c>
      <c r="VPZ46" s="292" t="s">
        <v>16274</v>
      </c>
      <c r="VQA46" s="292"/>
      <c r="VQB46" s="292"/>
      <c r="VQC46" s="292"/>
      <c r="VQD46" s="292"/>
      <c r="VQE46" s="292"/>
      <c r="VQF46" s="133"/>
      <c r="VQG46" s="133"/>
      <c r="VQH46" s="133"/>
      <c r="VQI46" s="133"/>
      <c r="VQJ46" s="134"/>
      <c r="VQK46" s="133"/>
      <c r="VQL46" s="133"/>
      <c r="VQM46" s="151"/>
      <c r="VQN46" s="151"/>
      <c r="VQO46" s="133" t="s">
        <v>16975</v>
      </c>
      <c r="VQP46" s="292" t="s">
        <v>16274</v>
      </c>
      <c r="VQQ46" s="292"/>
      <c r="VQR46" s="292"/>
      <c r="VQS46" s="292"/>
      <c r="VQT46" s="292"/>
      <c r="VQU46" s="292"/>
      <c r="VQV46" s="133"/>
      <c r="VQW46" s="133"/>
      <c r="VQX46" s="133"/>
      <c r="VQY46" s="133"/>
      <c r="VQZ46" s="134"/>
      <c r="VRA46" s="133"/>
      <c r="VRB46" s="133"/>
      <c r="VRC46" s="151"/>
      <c r="VRD46" s="151"/>
      <c r="VRE46" s="133" t="s">
        <v>16975</v>
      </c>
      <c r="VRF46" s="292" t="s">
        <v>16274</v>
      </c>
      <c r="VRG46" s="292"/>
      <c r="VRH46" s="292"/>
      <c r="VRI46" s="292"/>
      <c r="VRJ46" s="292"/>
      <c r="VRK46" s="292"/>
      <c r="VRL46" s="133"/>
      <c r="VRM46" s="133"/>
      <c r="VRN46" s="133"/>
      <c r="VRO46" s="133"/>
      <c r="VRP46" s="134"/>
      <c r="VRQ46" s="133"/>
      <c r="VRR46" s="133"/>
      <c r="VRS46" s="151"/>
      <c r="VRT46" s="151"/>
      <c r="VRU46" s="133" t="s">
        <v>16975</v>
      </c>
      <c r="VRV46" s="292" t="s">
        <v>16274</v>
      </c>
      <c r="VRW46" s="292"/>
      <c r="VRX46" s="292"/>
      <c r="VRY46" s="292"/>
      <c r="VRZ46" s="292"/>
      <c r="VSA46" s="292"/>
      <c r="VSB46" s="133"/>
      <c r="VSC46" s="133"/>
      <c r="VSD46" s="133"/>
      <c r="VSE46" s="133"/>
      <c r="VSF46" s="134"/>
      <c r="VSG46" s="133"/>
      <c r="VSH46" s="133"/>
      <c r="VSI46" s="151"/>
      <c r="VSJ46" s="151"/>
      <c r="VSK46" s="133" t="s">
        <v>16975</v>
      </c>
      <c r="VSL46" s="292" t="s">
        <v>16274</v>
      </c>
      <c r="VSM46" s="292"/>
      <c r="VSN46" s="292"/>
      <c r="VSO46" s="292"/>
      <c r="VSP46" s="292"/>
      <c r="VSQ46" s="292"/>
      <c r="VSR46" s="133"/>
      <c r="VSS46" s="133"/>
      <c r="VST46" s="133"/>
      <c r="VSU46" s="133"/>
      <c r="VSV46" s="134"/>
      <c r="VSW46" s="133"/>
      <c r="VSX46" s="133"/>
      <c r="VSY46" s="151"/>
      <c r="VSZ46" s="151"/>
      <c r="VTA46" s="133" t="s">
        <v>16975</v>
      </c>
      <c r="VTB46" s="292" t="s">
        <v>16274</v>
      </c>
      <c r="VTC46" s="292"/>
      <c r="VTD46" s="292"/>
      <c r="VTE46" s="292"/>
      <c r="VTF46" s="292"/>
      <c r="VTG46" s="292"/>
      <c r="VTH46" s="133"/>
      <c r="VTI46" s="133"/>
      <c r="VTJ46" s="133"/>
      <c r="VTK46" s="133"/>
      <c r="VTL46" s="134"/>
      <c r="VTM46" s="133"/>
      <c r="VTN46" s="133"/>
      <c r="VTO46" s="151"/>
      <c r="VTP46" s="151"/>
      <c r="VTQ46" s="133" t="s">
        <v>16975</v>
      </c>
      <c r="VTR46" s="292" t="s">
        <v>16274</v>
      </c>
      <c r="VTS46" s="292"/>
      <c r="VTT46" s="292"/>
      <c r="VTU46" s="292"/>
      <c r="VTV46" s="292"/>
      <c r="VTW46" s="292"/>
      <c r="VTX46" s="133"/>
      <c r="VTY46" s="133"/>
      <c r="VTZ46" s="133"/>
      <c r="VUA46" s="133"/>
      <c r="VUB46" s="134"/>
      <c r="VUC46" s="133"/>
      <c r="VUD46" s="133"/>
      <c r="VUE46" s="151"/>
      <c r="VUF46" s="151"/>
      <c r="VUG46" s="133" t="s">
        <v>16975</v>
      </c>
      <c r="VUH46" s="292" t="s">
        <v>16274</v>
      </c>
      <c r="VUI46" s="292"/>
      <c r="VUJ46" s="292"/>
      <c r="VUK46" s="292"/>
      <c r="VUL46" s="292"/>
      <c r="VUM46" s="292"/>
      <c r="VUN46" s="133"/>
      <c r="VUO46" s="133"/>
      <c r="VUP46" s="133"/>
      <c r="VUQ46" s="133"/>
      <c r="VUR46" s="134"/>
      <c r="VUS46" s="133"/>
      <c r="VUT46" s="133"/>
      <c r="VUU46" s="151"/>
      <c r="VUV46" s="151"/>
      <c r="VUW46" s="133" t="s">
        <v>16975</v>
      </c>
      <c r="VUX46" s="292" t="s">
        <v>16274</v>
      </c>
      <c r="VUY46" s="292"/>
      <c r="VUZ46" s="292"/>
      <c r="VVA46" s="292"/>
      <c r="VVB46" s="292"/>
      <c r="VVC46" s="292"/>
      <c r="VVD46" s="133"/>
      <c r="VVE46" s="133"/>
      <c r="VVF46" s="133"/>
      <c r="VVG46" s="133"/>
      <c r="VVH46" s="134"/>
      <c r="VVI46" s="133"/>
      <c r="VVJ46" s="133"/>
      <c r="VVK46" s="151"/>
      <c r="VVL46" s="151"/>
      <c r="VVM46" s="133" t="s">
        <v>16975</v>
      </c>
      <c r="VVN46" s="292" t="s">
        <v>16274</v>
      </c>
      <c r="VVO46" s="292"/>
      <c r="VVP46" s="292"/>
      <c r="VVQ46" s="292"/>
      <c r="VVR46" s="292"/>
      <c r="VVS46" s="292"/>
      <c r="VVT46" s="133"/>
      <c r="VVU46" s="133"/>
      <c r="VVV46" s="133"/>
      <c r="VVW46" s="133"/>
      <c r="VVX46" s="134"/>
      <c r="VVY46" s="133"/>
      <c r="VVZ46" s="133"/>
      <c r="VWA46" s="151"/>
      <c r="VWB46" s="151"/>
      <c r="VWC46" s="133" t="s">
        <v>16975</v>
      </c>
      <c r="VWD46" s="292" t="s">
        <v>16274</v>
      </c>
      <c r="VWE46" s="292"/>
      <c r="VWF46" s="292"/>
      <c r="VWG46" s="292"/>
      <c r="VWH46" s="292"/>
      <c r="VWI46" s="292"/>
      <c r="VWJ46" s="133"/>
      <c r="VWK46" s="133"/>
      <c r="VWL46" s="133"/>
      <c r="VWM46" s="133"/>
      <c r="VWN46" s="134"/>
      <c r="VWO46" s="133"/>
      <c r="VWP46" s="133"/>
      <c r="VWQ46" s="151"/>
      <c r="VWR46" s="151"/>
      <c r="VWS46" s="133" t="s">
        <v>16975</v>
      </c>
      <c r="VWT46" s="292" t="s">
        <v>16274</v>
      </c>
      <c r="VWU46" s="292"/>
      <c r="VWV46" s="292"/>
      <c r="VWW46" s="292"/>
      <c r="VWX46" s="292"/>
      <c r="VWY46" s="292"/>
      <c r="VWZ46" s="133"/>
      <c r="VXA46" s="133"/>
      <c r="VXB46" s="133"/>
      <c r="VXC46" s="133"/>
      <c r="VXD46" s="134"/>
      <c r="VXE46" s="133"/>
      <c r="VXF46" s="133"/>
      <c r="VXG46" s="151"/>
      <c r="VXH46" s="151"/>
      <c r="VXI46" s="133" t="s">
        <v>16975</v>
      </c>
      <c r="VXJ46" s="292" t="s">
        <v>16274</v>
      </c>
      <c r="VXK46" s="292"/>
      <c r="VXL46" s="292"/>
      <c r="VXM46" s="292"/>
      <c r="VXN46" s="292"/>
      <c r="VXO46" s="292"/>
      <c r="VXP46" s="133"/>
      <c r="VXQ46" s="133"/>
      <c r="VXR46" s="133"/>
      <c r="VXS46" s="133"/>
      <c r="VXT46" s="134"/>
      <c r="VXU46" s="133"/>
      <c r="VXV46" s="133"/>
      <c r="VXW46" s="151"/>
      <c r="VXX46" s="151"/>
      <c r="VXY46" s="133" t="s">
        <v>16975</v>
      </c>
      <c r="VXZ46" s="292" t="s">
        <v>16274</v>
      </c>
      <c r="VYA46" s="292"/>
      <c r="VYB46" s="292"/>
      <c r="VYC46" s="292"/>
      <c r="VYD46" s="292"/>
      <c r="VYE46" s="292"/>
      <c r="VYF46" s="133"/>
      <c r="VYG46" s="133"/>
      <c r="VYH46" s="133"/>
      <c r="VYI46" s="133"/>
      <c r="VYJ46" s="134"/>
      <c r="VYK46" s="133"/>
      <c r="VYL46" s="133"/>
      <c r="VYM46" s="151"/>
      <c r="VYN46" s="151"/>
      <c r="VYO46" s="133" t="s">
        <v>16975</v>
      </c>
      <c r="VYP46" s="292" t="s">
        <v>16274</v>
      </c>
      <c r="VYQ46" s="292"/>
      <c r="VYR46" s="292"/>
      <c r="VYS46" s="292"/>
      <c r="VYT46" s="292"/>
      <c r="VYU46" s="292"/>
      <c r="VYV46" s="133"/>
      <c r="VYW46" s="133"/>
      <c r="VYX46" s="133"/>
      <c r="VYY46" s="133"/>
      <c r="VYZ46" s="134"/>
      <c r="VZA46" s="133"/>
      <c r="VZB46" s="133"/>
      <c r="VZC46" s="151"/>
      <c r="VZD46" s="151"/>
      <c r="VZE46" s="133" t="s">
        <v>16975</v>
      </c>
      <c r="VZF46" s="292" t="s">
        <v>16274</v>
      </c>
      <c r="VZG46" s="292"/>
      <c r="VZH46" s="292"/>
      <c r="VZI46" s="292"/>
      <c r="VZJ46" s="292"/>
      <c r="VZK46" s="292"/>
      <c r="VZL46" s="133"/>
      <c r="VZM46" s="133"/>
      <c r="VZN46" s="133"/>
      <c r="VZO46" s="133"/>
      <c r="VZP46" s="134"/>
      <c r="VZQ46" s="133"/>
      <c r="VZR46" s="133"/>
      <c r="VZS46" s="151"/>
      <c r="VZT46" s="151"/>
      <c r="VZU46" s="133" t="s">
        <v>16975</v>
      </c>
      <c r="VZV46" s="292" t="s">
        <v>16274</v>
      </c>
      <c r="VZW46" s="292"/>
      <c r="VZX46" s="292"/>
      <c r="VZY46" s="292"/>
      <c r="VZZ46" s="292"/>
      <c r="WAA46" s="292"/>
      <c r="WAB46" s="133"/>
      <c r="WAC46" s="133"/>
      <c r="WAD46" s="133"/>
      <c r="WAE46" s="133"/>
      <c r="WAF46" s="134"/>
      <c r="WAG46" s="133"/>
      <c r="WAH46" s="133"/>
      <c r="WAI46" s="151"/>
      <c r="WAJ46" s="151"/>
      <c r="WAK46" s="133" t="s">
        <v>16975</v>
      </c>
      <c r="WAL46" s="292" t="s">
        <v>16274</v>
      </c>
      <c r="WAM46" s="292"/>
      <c r="WAN46" s="292"/>
      <c r="WAO46" s="292"/>
      <c r="WAP46" s="292"/>
      <c r="WAQ46" s="292"/>
      <c r="WAR46" s="133"/>
      <c r="WAS46" s="133"/>
      <c r="WAT46" s="133"/>
      <c r="WAU46" s="133"/>
      <c r="WAV46" s="134"/>
      <c r="WAW46" s="133"/>
      <c r="WAX46" s="133"/>
      <c r="WAY46" s="151"/>
      <c r="WAZ46" s="151"/>
      <c r="WBA46" s="133" t="s">
        <v>16975</v>
      </c>
      <c r="WBB46" s="292" t="s">
        <v>16274</v>
      </c>
      <c r="WBC46" s="292"/>
      <c r="WBD46" s="292"/>
      <c r="WBE46" s="292"/>
      <c r="WBF46" s="292"/>
      <c r="WBG46" s="292"/>
      <c r="WBH46" s="133"/>
      <c r="WBI46" s="133"/>
      <c r="WBJ46" s="133"/>
      <c r="WBK46" s="133"/>
      <c r="WBL46" s="134"/>
      <c r="WBM46" s="133"/>
      <c r="WBN46" s="133"/>
      <c r="WBO46" s="151"/>
      <c r="WBP46" s="151"/>
      <c r="WBQ46" s="133" t="s">
        <v>16975</v>
      </c>
      <c r="WBR46" s="292" t="s">
        <v>16274</v>
      </c>
      <c r="WBS46" s="292"/>
      <c r="WBT46" s="292"/>
      <c r="WBU46" s="292"/>
      <c r="WBV46" s="292"/>
      <c r="WBW46" s="292"/>
      <c r="WBX46" s="133"/>
      <c r="WBY46" s="133"/>
      <c r="WBZ46" s="133"/>
      <c r="WCA46" s="133"/>
      <c r="WCB46" s="134"/>
      <c r="WCC46" s="133"/>
      <c r="WCD46" s="133"/>
      <c r="WCE46" s="151"/>
      <c r="WCF46" s="151"/>
      <c r="WCG46" s="133" t="s">
        <v>16975</v>
      </c>
      <c r="WCH46" s="292" t="s">
        <v>16274</v>
      </c>
      <c r="WCI46" s="292"/>
      <c r="WCJ46" s="292"/>
      <c r="WCK46" s="292"/>
      <c r="WCL46" s="292"/>
      <c r="WCM46" s="292"/>
      <c r="WCN46" s="133"/>
      <c r="WCO46" s="133"/>
      <c r="WCP46" s="133"/>
      <c r="WCQ46" s="133"/>
      <c r="WCR46" s="134"/>
      <c r="WCS46" s="133"/>
      <c r="WCT46" s="133"/>
      <c r="WCU46" s="151"/>
      <c r="WCV46" s="151"/>
      <c r="WCW46" s="133" t="s">
        <v>16975</v>
      </c>
      <c r="WCX46" s="292" t="s">
        <v>16274</v>
      </c>
      <c r="WCY46" s="292"/>
      <c r="WCZ46" s="292"/>
      <c r="WDA46" s="292"/>
      <c r="WDB46" s="292"/>
      <c r="WDC46" s="292"/>
      <c r="WDD46" s="133"/>
      <c r="WDE46" s="133"/>
      <c r="WDF46" s="133"/>
      <c r="WDG46" s="133"/>
      <c r="WDH46" s="134"/>
      <c r="WDI46" s="133"/>
      <c r="WDJ46" s="133"/>
      <c r="WDK46" s="151"/>
      <c r="WDL46" s="151"/>
      <c r="WDM46" s="133" t="s">
        <v>16975</v>
      </c>
      <c r="WDN46" s="292" t="s">
        <v>16274</v>
      </c>
      <c r="WDO46" s="292"/>
      <c r="WDP46" s="292"/>
      <c r="WDQ46" s="292"/>
      <c r="WDR46" s="292"/>
      <c r="WDS46" s="292"/>
      <c r="WDT46" s="133"/>
      <c r="WDU46" s="133"/>
      <c r="WDV46" s="133"/>
      <c r="WDW46" s="133"/>
      <c r="WDX46" s="134"/>
      <c r="WDY46" s="133"/>
      <c r="WDZ46" s="133"/>
      <c r="WEA46" s="151"/>
      <c r="WEB46" s="151"/>
      <c r="WEC46" s="133" t="s">
        <v>16975</v>
      </c>
      <c r="WED46" s="292" t="s">
        <v>16274</v>
      </c>
      <c r="WEE46" s="292"/>
      <c r="WEF46" s="292"/>
      <c r="WEG46" s="292"/>
      <c r="WEH46" s="292"/>
      <c r="WEI46" s="292"/>
      <c r="WEJ46" s="133"/>
      <c r="WEK46" s="133"/>
      <c r="WEL46" s="133"/>
      <c r="WEM46" s="133"/>
      <c r="WEN46" s="134"/>
      <c r="WEO46" s="133"/>
      <c r="WEP46" s="133"/>
      <c r="WEQ46" s="151"/>
      <c r="WER46" s="151"/>
      <c r="WES46" s="133" t="s">
        <v>16975</v>
      </c>
      <c r="WET46" s="292" t="s">
        <v>16274</v>
      </c>
      <c r="WEU46" s="292"/>
      <c r="WEV46" s="292"/>
      <c r="WEW46" s="292"/>
      <c r="WEX46" s="292"/>
      <c r="WEY46" s="292"/>
      <c r="WEZ46" s="133"/>
      <c r="WFA46" s="133"/>
      <c r="WFB46" s="133"/>
      <c r="WFC46" s="133"/>
      <c r="WFD46" s="134"/>
      <c r="WFE46" s="133"/>
      <c r="WFF46" s="133"/>
      <c r="WFG46" s="151"/>
      <c r="WFH46" s="151"/>
      <c r="WFI46" s="133" t="s">
        <v>16975</v>
      </c>
      <c r="WFJ46" s="292" t="s">
        <v>16274</v>
      </c>
      <c r="WFK46" s="292"/>
      <c r="WFL46" s="292"/>
      <c r="WFM46" s="292"/>
      <c r="WFN46" s="292"/>
      <c r="WFO46" s="292"/>
      <c r="WFP46" s="133"/>
      <c r="WFQ46" s="133"/>
      <c r="WFR46" s="133"/>
      <c r="WFS46" s="133"/>
      <c r="WFT46" s="134"/>
      <c r="WFU46" s="133"/>
      <c r="WFV46" s="133"/>
      <c r="WFW46" s="151"/>
      <c r="WFX46" s="151"/>
      <c r="WFY46" s="133" t="s">
        <v>16975</v>
      </c>
      <c r="WFZ46" s="292" t="s">
        <v>16274</v>
      </c>
      <c r="WGA46" s="292"/>
      <c r="WGB46" s="292"/>
      <c r="WGC46" s="292"/>
      <c r="WGD46" s="292"/>
      <c r="WGE46" s="292"/>
      <c r="WGF46" s="133"/>
      <c r="WGG46" s="133"/>
      <c r="WGH46" s="133"/>
      <c r="WGI46" s="133"/>
      <c r="WGJ46" s="134"/>
      <c r="WGK46" s="133"/>
      <c r="WGL46" s="133"/>
      <c r="WGM46" s="151"/>
      <c r="WGN46" s="151"/>
      <c r="WGO46" s="133" t="s">
        <v>16975</v>
      </c>
      <c r="WGP46" s="292" t="s">
        <v>16274</v>
      </c>
      <c r="WGQ46" s="292"/>
      <c r="WGR46" s="292"/>
      <c r="WGS46" s="292"/>
      <c r="WGT46" s="292"/>
      <c r="WGU46" s="292"/>
      <c r="WGV46" s="133"/>
      <c r="WGW46" s="133"/>
      <c r="WGX46" s="133"/>
      <c r="WGY46" s="133"/>
      <c r="WGZ46" s="134"/>
      <c r="WHA46" s="133"/>
      <c r="WHB46" s="133"/>
      <c r="WHC46" s="151"/>
      <c r="WHD46" s="151"/>
      <c r="WHE46" s="133" t="s">
        <v>16975</v>
      </c>
      <c r="WHF46" s="292" t="s">
        <v>16274</v>
      </c>
      <c r="WHG46" s="292"/>
      <c r="WHH46" s="292"/>
      <c r="WHI46" s="292"/>
      <c r="WHJ46" s="292"/>
      <c r="WHK46" s="292"/>
      <c r="WHL46" s="133"/>
      <c r="WHM46" s="133"/>
      <c r="WHN46" s="133"/>
      <c r="WHO46" s="133"/>
      <c r="WHP46" s="134"/>
      <c r="WHQ46" s="133"/>
      <c r="WHR46" s="133"/>
      <c r="WHS46" s="151"/>
      <c r="WHT46" s="151"/>
      <c r="WHU46" s="133" t="s">
        <v>16975</v>
      </c>
      <c r="WHV46" s="292" t="s">
        <v>16274</v>
      </c>
      <c r="WHW46" s="292"/>
      <c r="WHX46" s="292"/>
      <c r="WHY46" s="292"/>
      <c r="WHZ46" s="292"/>
      <c r="WIA46" s="292"/>
      <c r="WIB46" s="133"/>
      <c r="WIC46" s="133"/>
      <c r="WID46" s="133"/>
      <c r="WIE46" s="133"/>
      <c r="WIF46" s="134"/>
      <c r="WIG46" s="133"/>
      <c r="WIH46" s="133"/>
      <c r="WII46" s="151"/>
      <c r="WIJ46" s="151"/>
      <c r="WIK46" s="133" t="s">
        <v>16975</v>
      </c>
      <c r="WIL46" s="292" t="s">
        <v>16274</v>
      </c>
      <c r="WIM46" s="292"/>
      <c r="WIN46" s="292"/>
      <c r="WIO46" s="292"/>
      <c r="WIP46" s="292"/>
      <c r="WIQ46" s="292"/>
      <c r="WIR46" s="133"/>
      <c r="WIS46" s="133"/>
      <c r="WIT46" s="133"/>
      <c r="WIU46" s="133"/>
      <c r="WIV46" s="134"/>
      <c r="WIW46" s="133"/>
      <c r="WIX46" s="133"/>
      <c r="WIY46" s="151"/>
      <c r="WIZ46" s="151"/>
      <c r="WJA46" s="133" t="s">
        <v>16975</v>
      </c>
      <c r="WJB46" s="292" t="s">
        <v>16274</v>
      </c>
      <c r="WJC46" s="292"/>
      <c r="WJD46" s="292"/>
      <c r="WJE46" s="292"/>
      <c r="WJF46" s="292"/>
      <c r="WJG46" s="292"/>
      <c r="WJH46" s="133"/>
      <c r="WJI46" s="133"/>
      <c r="WJJ46" s="133"/>
      <c r="WJK46" s="133"/>
      <c r="WJL46" s="134"/>
      <c r="WJM46" s="133"/>
      <c r="WJN46" s="133"/>
      <c r="WJO46" s="151"/>
      <c r="WJP46" s="151"/>
      <c r="WJQ46" s="133" t="s">
        <v>16975</v>
      </c>
      <c r="WJR46" s="292" t="s">
        <v>16274</v>
      </c>
      <c r="WJS46" s="292"/>
      <c r="WJT46" s="292"/>
      <c r="WJU46" s="292"/>
      <c r="WJV46" s="292"/>
      <c r="WJW46" s="292"/>
      <c r="WJX46" s="133"/>
      <c r="WJY46" s="133"/>
      <c r="WJZ46" s="133"/>
      <c r="WKA46" s="133"/>
      <c r="WKB46" s="134"/>
      <c r="WKC46" s="133"/>
      <c r="WKD46" s="133"/>
      <c r="WKE46" s="151"/>
      <c r="WKF46" s="151"/>
      <c r="WKG46" s="133" t="s">
        <v>16975</v>
      </c>
      <c r="WKH46" s="292" t="s">
        <v>16274</v>
      </c>
      <c r="WKI46" s="292"/>
      <c r="WKJ46" s="292"/>
      <c r="WKK46" s="292"/>
      <c r="WKL46" s="292"/>
      <c r="WKM46" s="292"/>
      <c r="WKN46" s="133"/>
      <c r="WKO46" s="133"/>
      <c r="WKP46" s="133"/>
      <c r="WKQ46" s="133"/>
      <c r="WKR46" s="134"/>
      <c r="WKS46" s="133"/>
      <c r="WKT46" s="133"/>
      <c r="WKU46" s="151"/>
      <c r="WKV46" s="151"/>
      <c r="WKW46" s="133" t="s">
        <v>16975</v>
      </c>
      <c r="WKX46" s="292" t="s">
        <v>16274</v>
      </c>
      <c r="WKY46" s="292"/>
      <c r="WKZ46" s="292"/>
      <c r="WLA46" s="292"/>
      <c r="WLB46" s="292"/>
      <c r="WLC46" s="292"/>
      <c r="WLD46" s="133"/>
      <c r="WLE46" s="133"/>
      <c r="WLF46" s="133"/>
      <c r="WLG46" s="133"/>
      <c r="WLH46" s="134"/>
      <c r="WLI46" s="133"/>
      <c r="WLJ46" s="133"/>
      <c r="WLK46" s="151"/>
      <c r="WLL46" s="151"/>
      <c r="WLM46" s="133" t="s">
        <v>16975</v>
      </c>
      <c r="WLN46" s="292" t="s">
        <v>16274</v>
      </c>
      <c r="WLO46" s="292"/>
      <c r="WLP46" s="292"/>
      <c r="WLQ46" s="292"/>
      <c r="WLR46" s="292"/>
      <c r="WLS46" s="292"/>
      <c r="WLT46" s="133"/>
      <c r="WLU46" s="133"/>
      <c r="WLV46" s="133"/>
      <c r="WLW46" s="133"/>
      <c r="WLX46" s="134"/>
      <c r="WLY46" s="133"/>
      <c r="WLZ46" s="133"/>
      <c r="WMA46" s="151"/>
      <c r="WMB46" s="151"/>
      <c r="WMC46" s="133" t="s">
        <v>16975</v>
      </c>
      <c r="WMD46" s="292" t="s">
        <v>16274</v>
      </c>
      <c r="WME46" s="292"/>
      <c r="WMF46" s="292"/>
      <c r="WMG46" s="292"/>
      <c r="WMH46" s="292"/>
      <c r="WMI46" s="292"/>
      <c r="WMJ46" s="133"/>
      <c r="WMK46" s="133"/>
      <c r="WML46" s="133"/>
      <c r="WMM46" s="133"/>
      <c r="WMN46" s="134"/>
      <c r="WMO46" s="133"/>
      <c r="WMP46" s="133"/>
      <c r="WMQ46" s="151"/>
      <c r="WMR46" s="151"/>
      <c r="WMS46" s="133" t="s">
        <v>16975</v>
      </c>
      <c r="WMT46" s="292" t="s">
        <v>16274</v>
      </c>
      <c r="WMU46" s="292"/>
      <c r="WMV46" s="292"/>
      <c r="WMW46" s="292"/>
      <c r="WMX46" s="292"/>
      <c r="WMY46" s="292"/>
      <c r="WMZ46" s="133"/>
      <c r="WNA46" s="133"/>
      <c r="WNB46" s="133"/>
      <c r="WNC46" s="133"/>
      <c r="WND46" s="134"/>
      <c r="WNE46" s="133"/>
      <c r="WNF46" s="133"/>
      <c r="WNG46" s="151"/>
      <c r="WNH46" s="151"/>
      <c r="WNI46" s="133" t="s">
        <v>16975</v>
      </c>
      <c r="WNJ46" s="292" t="s">
        <v>16274</v>
      </c>
      <c r="WNK46" s="292"/>
      <c r="WNL46" s="292"/>
      <c r="WNM46" s="292"/>
      <c r="WNN46" s="292"/>
      <c r="WNO46" s="292"/>
      <c r="WNP46" s="133"/>
      <c r="WNQ46" s="133"/>
      <c r="WNR46" s="133"/>
      <c r="WNS46" s="133"/>
      <c r="WNT46" s="134"/>
      <c r="WNU46" s="133"/>
      <c r="WNV46" s="133"/>
      <c r="WNW46" s="151"/>
      <c r="WNX46" s="151"/>
      <c r="WNY46" s="133" t="s">
        <v>16975</v>
      </c>
      <c r="WNZ46" s="292" t="s">
        <v>16274</v>
      </c>
      <c r="WOA46" s="292"/>
      <c r="WOB46" s="292"/>
      <c r="WOC46" s="292"/>
      <c r="WOD46" s="292"/>
      <c r="WOE46" s="292"/>
      <c r="WOF46" s="133"/>
      <c r="WOG46" s="133"/>
      <c r="WOH46" s="133"/>
      <c r="WOI46" s="133"/>
      <c r="WOJ46" s="134"/>
      <c r="WOK46" s="133"/>
      <c r="WOL46" s="133"/>
      <c r="WOM46" s="151"/>
      <c r="WON46" s="151"/>
      <c r="WOO46" s="133" t="s">
        <v>16975</v>
      </c>
      <c r="WOP46" s="292" t="s">
        <v>16274</v>
      </c>
      <c r="WOQ46" s="292"/>
      <c r="WOR46" s="292"/>
      <c r="WOS46" s="292"/>
      <c r="WOT46" s="292"/>
      <c r="WOU46" s="292"/>
      <c r="WOV46" s="133"/>
      <c r="WOW46" s="133"/>
      <c r="WOX46" s="133"/>
      <c r="WOY46" s="133"/>
      <c r="WOZ46" s="134"/>
      <c r="WPA46" s="133"/>
      <c r="WPB46" s="133"/>
      <c r="WPC46" s="151"/>
      <c r="WPD46" s="151"/>
      <c r="WPE46" s="133" t="s">
        <v>16975</v>
      </c>
      <c r="WPF46" s="292" t="s">
        <v>16274</v>
      </c>
      <c r="WPG46" s="292"/>
      <c r="WPH46" s="292"/>
      <c r="WPI46" s="292"/>
      <c r="WPJ46" s="292"/>
      <c r="WPK46" s="292"/>
      <c r="WPL46" s="133"/>
      <c r="WPM46" s="133"/>
      <c r="WPN46" s="133"/>
      <c r="WPO46" s="133"/>
      <c r="WPP46" s="134"/>
      <c r="WPQ46" s="133"/>
      <c r="WPR46" s="133"/>
      <c r="WPS46" s="151"/>
      <c r="WPT46" s="151"/>
      <c r="WPU46" s="133" t="s">
        <v>16975</v>
      </c>
      <c r="WPV46" s="292" t="s">
        <v>16274</v>
      </c>
      <c r="WPW46" s="292"/>
      <c r="WPX46" s="292"/>
      <c r="WPY46" s="292"/>
      <c r="WPZ46" s="292"/>
      <c r="WQA46" s="292"/>
      <c r="WQB46" s="133"/>
      <c r="WQC46" s="133"/>
      <c r="WQD46" s="133"/>
      <c r="WQE46" s="133"/>
      <c r="WQF46" s="134"/>
      <c r="WQG46" s="133"/>
      <c r="WQH46" s="133"/>
      <c r="WQI46" s="151"/>
      <c r="WQJ46" s="151"/>
      <c r="WQK46" s="133" t="s">
        <v>16975</v>
      </c>
      <c r="WQL46" s="292" t="s">
        <v>16274</v>
      </c>
      <c r="WQM46" s="292"/>
      <c r="WQN46" s="292"/>
      <c r="WQO46" s="292"/>
      <c r="WQP46" s="292"/>
      <c r="WQQ46" s="292"/>
      <c r="WQR46" s="133"/>
      <c r="WQS46" s="133"/>
      <c r="WQT46" s="133"/>
      <c r="WQU46" s="133"/>
      <c r="WQV46" s="134"/>
      <c r="WQW46" s="133"/>
      <c r="WQX46" s="133"/>
      <c r="WQY46" s="151"/>
      <c r="WQZ46" s="151"/>
      <c r="WRA46" s="133" t="s">
        <v>16975</v>
      </c>
      <c r="WRB46" s="292" t="s">
        <v>16274</v>
      </c>
      <c r="WRC46" s="292"/>
      <c r="WRD46" s="292"/>
      <c r="WRE46" s="292"/>
      <c r="WRF46" s="292"/>
      <c r="WRG46" s="292"/>
      <c r="WRH46" s="133"/>
      <c r="WRI46" s="133"/>
      <c r="WRJ46" s="133"/>
      <c r="WRK46" s="133"/>
      <c r="WRL46" s="134"/>
      <c r="WRM46" s="133"/>
      <c r="WRN46" s="133"/>
      <c r="WRO46" s="151"/>
      <c r="WRP46" s="151"/>
      <c r="WRQ46" s="133" t="s">
        <v>16975</v>
      </c>
      <c r="WRR46" s="292" t="s">
        <v>16274</v>
      </c>
      <c r="WRS46" s="292"/>
      <c r="WRT46" s="292"/>
      <c r="WRU46" s="292"/>
      <c r="WRV46" s="292"/>
      <c r="WRW46" s="292"/>
      <c r="WRX46" s="133"/>
      <c r="WRY46" s="133"/>
      <c r="WRZ46" s="133"/>
      <c r="WSA46" s="133"/>
      <c r="WSB46" s="134"/>
      <c r="WSC46" s="133"/>
      <c r="WSD46" s="133"/>
      <c r="WSE46" s="151"/>
      <c r="WSF46" s="151"/>
      <c r="WSG46" s="133" t="s">
        <v>16975</v>
      </c>
      <c r="WSH46" s="292" t="s">
        <v>16274</v>
      </c>
      <c r="WSI46" s="292"/>
      <c r="WSJ46" s="292"/>
      <c r="WSK46" s="292"/>
      <c r="WSL46" s="292"/>
      <c r="WSM46" s="292"/>
      <c r="WSN46" s="133"/>
      <c r="WSO46" s="133"/>
      <c r="WSP46" s="133"/>
      <c r="WSQ46" s="133"/>
      <c r="WSR46" s="134"/>
      <c r="WSS46" s="133"/>
      <c r="WST46" s="133"/>
      <c r="WSU46" s="151"/>
      <c r="WSV46" s="151"/>
      <c r="WSW46" s="133" t="s">
        <v>16975</v>
      </c>
      <c r="WSX46" s="292" t="s">
        <v>16274</v>
      </c>
      <c r="WSY46" s="292"/>
      <c r="WSZ46" s="292"/>
      <c r="WTA46" s="292"/>
      <c r="WTB46" s="292"/>
      <c r="WTC46" s="292"/>
      <c r="WTD46" s="133"/>
      <c r="WTE46" s="133"/>
      <c r="WTF46" s="133"/>
      <c r="WTG46" s="133"/>
      <c r="WTH46" s="134"/>
      <c r="WTI46" s="133"/>
      <c r="WTJ46" s="133"/>
      <c r="WTK46" s="151"/>
      <c r="WTL46" s="151"/>
      <c r="WTM46" s="133" t="s">
        <v>16975</v>
      </c>
      <c r="WTN46" s="292" t="s">
        <v>16274</v>
      </c>
      <c r="WTO46" s="292"/>
      <c r="WTP46" s="292"/>
      <c r="WTQ46" s="292"/>
      <c r="WTR46" s="292"/>
      <c r="WTS46" s="292"/>
      <c r="WTT46" s="133"/>
      <c r="WTU46" s="133"/>
      <c r="WTV46" s="133"/>
      <c r="WTW46" s="133"/>
      <c r="WTX46" s="134"/>
      <c r="WTY46" s="133"/>
      <c r="WTZ46" s="133"/>
      <c r="WUA46" s="151"/>
      <c r="WUB46" s="151"/>
      <c r="WUC46" s="133" t="s">
        <v>16975</v>
      </c>
      <c r="WUD46" s="292" t="s">
        <v>16274</v>
      </c>
      <c r="WUE46" s="292"/>
      <c r="WUF46" s="292"/>
      <c r="WUG46" s="292"/>
      <c r="WUH46" s="292"/>
      <c r="WUI46" s="292"/>
      <c r="WUJ46" s="133"/>
      <c r="WUK46" s="133"/>
      <c r="WUL46" s="133"/>
      <c r="WUM46" s="133"/>
      <c r="WUN46" s="134"/>
      <c r="WUO46" s="133"/>
      <c r="WUP46" s="133"/>
      <c r="WUQ46" s="151"/>
      <c r="WUR46" s="151"/>
      <c r="WUS46" s="133" t="s">
        <v>16975</v>
      </c>
      <c r="WUT46" s="292" t="s">
        <v>16274</v>
      </c>
      <c r="WUU46" s="292"/>
      <c r="WUV46" s="292"/>
      <c r="WUW46" s="292"/>
      <c r="WUX46" s="292"/>
      <c r="WUY46" s="292"/>
      <c r="WUZ46" s="133"/>
      <c r="WVA46" s="133"/>
      <c r="WVB46" s="133"/>
      <c r="WVC46" s="133"/>
      <c r="WVD46" s="134"/>
      <c r="WVE46" s="133"/>
      <c r="WVF46" s="133"/>
      <c r="WVG46" s="151"/>
      <c r="WVH46" s="151"/>
      <c r="WVI46" s="133" t="s">
        <v>16975</v>
      </c>
      <c r="WVJ46" s="292" t="s">
        <v>16274</v>
      </c>
      <c r="WVK46" s="292"/>
      <c r="WVL46" s="292"/>
      <c r="WVM46" s="292"/>
      <c r="WVN46" s="292"/>
      <c r="WVO46" s="292"/>
      <c r="WVP46" s="133"/>
      <c r="WVQ46" s="133"/>
      <c r="WVR46" s="133"/>
      <c r="WVS46" s="133"/>
      <c r="WVT46" s="134"/>
      <c r="WVU46" s="133"/>
      <c r="WVV46" s="133"/>
      <c r="WVW46" s="151"/>
      <c r="WVX46" s="151"/>
      <c r="WVY46" s="133" t="s">
        <v>16975</v>
      </c>
      <c r="WVZ46" s="292" t="s">
        <v>16274</v>
      </c>
      <c r="WWA46" s="292"/>
      <c r="WWB46" s="292"/>
      <c r="WWC46" s="292"/>
      <c r="WWD46" s="292"/>
      <c r="WWE46" s="292"/>
      <c r="WWF46" s="133"/>
      <c r="WWG46" s="133"/>
      <c r="WWH46" s="133"/>
      <c r="WWI46" s="133"/>
      <c r="WWJ46" s="134"/>
      <c r="WWK46" s="133"/>
      <c r="WWL46" s="133"/>
      <c r="WWM46" s="151"/>
      <c r="WWN46" s="151"/>
      <c r="WWO46" s="133" t="s">
        <v>16975</v>
      </c>
      <c r="WWP46" s="292" t="s">
        <v>16274</v>
      </c>
      <c r="WWQ46" s="292"/>
      <c r="WWR46" s="292"/>
      <c r="WWS46" s="292"/>
      <c r="WWT46" s="292"/>
      <c r="WWU46" s="292"/>
      <c r="WWV46" s="133"/>
      <c r="WWW46" s="133"/>
      <c r="WWX46" s="133"/>
      <c r="WWY46" s="133"/>
      <c r="WWZ46" s="134"/>
      <c r="WXA46" s="133"/>
      <c r="WXB46" s="133"/>
      <c r="WXC46" s="151"/>
      <c r="WXD46" s="151"/>
      <c r="WXE46" s="133" t="s">
        <v>16975</v>
      </c>
      <c r="WXF46" s="292" t="s">
        <v>16274</v>
      </c>
      <c r="WXG46" s="292"/>
      <c r="WXH46" s="292"/>
      <c r="WXI46" s="292"/>
      <c r="WXJ46" s="292"/>
      <c r="WXK46" s="292"/>
      <c r="WXL46" s="133"/>
      <c r="WXM46" s="133"/>
      <c r="WXN46" s="133"/>
      <c r="WXO46" s="133"/>
      <c r="WXP46" s="134"/>
      <c r="WXQ46" s="133"/>
      <c r="WXR46" s="133"/>
      <c r="WXS46" s="151"/>
      <c r="WXT46" s="151"/>
      <c r="WXU46" s="133" t="s">
        <v>16975</v>
      </c>
      <c r="WXV46" s="292" t="s">
        <v>16274</v>
      </c>
      <c r="WXW46" s="292"/>
      <c r="WXX46" s="292"/>
      <c r="WXY46" s="292"/>
      <c r="WXZ46" s="292"/>
      <c r="WYA46" s="292"/>
      <c r="WYB46" s="133"/>
      <c r="WYC46" s="133"/>
      <c r="WYD46" s="133"/>
      <c r="WYE46" s="133"/>
      <c r="WYF46" s="134"/>
      <c r="WYG46" s="133"/>
      <c r="WYH46" s="133"/>
      <c r="WYI46" s="151"/>
      <c r="WYJ46" s="151"/>
      <c r="WYK46" s="133" t="s">
        <v>16975</v>
      </c>
      <c r="WYL46" s="292" t="s">
        <v>16274</v>
      </c>
      <c r="WYM46" s="292"/>
      <c r="WYN46" s="292"/>
      <c r="WYO46" s="292"/>
      <c r="WYP46" s="292"/>
      <c r="WYQ46" s="292"/>
      <c r="WYR46" s="133"/>
      <c r="WYS46" s="133"/>
      <c r="WYT46" s="133"/>
      <c r="WYU46" s="133"/>
      <c r="WYV46" s="134"/>
      <c r="WYW46" s="133"/>
      <c r="WYX46" s="133"/>
      <c r="WYY46" s="151"/>
      <c r="WYZ46" s="151"/>
      <c r="WZA46" s="133" t="s">
        <v>16975</v>
      </c>
      <c r="WZB46" s="292" t="s">
        <v>16274</v>
      </c>
      <c r="WZC46" s="292"/>
      <c r="WZD46" s="292"/>
      <c r="WZE46" s="292"/>
      <c r="WZF46" s="292"/>
      <c r="WZG46" s="292"/>
      <c r="WZH46" s="133"/>
      <c r="WZI46" s="133"/>
      <c r="WZJ46" s="133"/>
      <c r="WZK46" s="133"/>
      <c r="WZL46" s="134"/>
      <c r="WZM46" s="133"/>
      <c r="WZN46" s="133"/>
      <c r="WZO46" s="151"/>
      <c r="WZP46" s="151"/>
      <c r="WZQ46" s="133" t="s">
        <v>16975</v>
      </c>
      <c r="WZR46" s="292" t="s">
        <v>16274</v>
      </c>
      <c r="WZS46" s="292"/>
      <c r="WZT46" s="292"/>
      <c r="WZU46" s="292"/>
      <c r="WZV46" s="292"/>
      <c r="WZW46" s="292"/>
      <c r="WZX46" s="133"/>
      <c r="WZY46" s="133"/>
      <c r="WZZ46" s="133"/>
      <c r="XAA46" s="133"/>
      <c r="XAB46" s="134"/>
      <c r="XAC46" s="133"/>
      <c r="XAD46" s="133"/>
      <c r="XAE46" s="151"/>
      <c r="XAF46" s="151"/>
      <c r="XAG46" s="133" t="s">
        <v>16975</v>
      </c>
      <c r="XAH46" s="292" t="s">
        <v>16274</v>
      </c>
      <c r="XAI46" s="292"/>
      <c r="XAJ46" s="292"/>
      <c r="XAK46" s="292"/>
      <c r="XAL46" s="292"/>
      <c r="XAM46" s="292"/>
      <c r="XAN46" s="133"/>
      <c r="XAO46" s="133"/>
      <c r="XAP46" s="133"/>
      <c r="XAQ46" s="133"/>
      <c r="XAR46" s="134"/>
      <c r="XAS46" s="133"/>
      <c r="XAT46" s="133"/>
      <c r="XAU46" s="151"/>
      <c r="XAV46" s="151"/>
      <c r="XAW46" s="133" t="s">
        <v>16975</v>
      </c>
      <c r="XAX46" s="292" t="s">
        <v>16274</v>
      </c>
      <c r="XAY46" s="292"/>
      <c r="XAZ46" s="292"/>
      <c r="XBA46" s="292"/>
      <c r="XBB46" s="292"/>
      <c r="XBC46" s="292"/>
      <c r="XBD46" s="133"/>
      <c r="XBE46" s="133"/>
      <c r="XBF46" s="133"/>
      <c r="XBG46" s="133"/>
      <c r="XBH46" s="134"/>
      <c r="XBI46" s="133"/>
      <c r="XBJ46" s="133"/>
      <c r="XBK46" s="151"/>
      <c r="XBL46" s="151"/>
      <c r="XBM46" s="133" t="s">
        <v>16975</v>
      </c>
      <c r="XBN46" s="292" t="s">
        <v>16274</v>
      </c>
      <c r="XBO46" s="292"/>
      <c r="XBP46" s="292"/>
      <c r="XBQ46" s="292"/>
      <c r="XBR46" s="292"/>
      <c r="XBS46" s="292"/>
      <c r="XBT46" s="133"/>
      <c r="XBU46" s="133"/>
      <c r="XBV46" s="133"/>
      <c r="XBW46" s="133"/>
      <c r="XBX46" s="134"/>
      <c r="XBY46" s="133"/>
      <c r="XBZ46" s="133"/>
      <c r="XCA46" s="151"/>
      <c r="XCB46" s="151"/>
      <c r="XCC46" s="133" t="s">
        <v>16975</v>
      </c>
      <c r="XCD46" s="292" t="s">
        <v>16274</v>
      </c>
      <c r="XCE46" s="292"/>
      <c r="XCF46" s="292"/>
      <c r="XCG46" s="292"/>
      <c r="XCH46" s="292"/>
      <c r="XCI46" s="292"/>
      <c r="XCJ46" s="133"/>
      <c r="XCK46" s="133"/>
      <c r="XCL46" s="133"/>
      <c r="XCM46" s="133"/>
      <c r="XCN46" s="134"/>
      <c r="XCO46" s="133"/>
      <c r="XCP46" s="133"/>
      <c r="XCQ46" s="151"/>
      <c r="XCR46" s="151"/>
      <c r="XCS46" s="133" t="s">
        <v>16975</v>
      </c>
      <c r="XCT46" s="292" t="s">
        <v>16274</v>
      </c>
      <c r="XCU46" s="292"/>
      <c r="XCV46" s="292"/>
      <c r="XCW46" s="292"/>
      <c r="XCX46" s="292"/>
      <c r="XCY46" s="292"/>
      <c r="XCZ46" s="133"/>
      <c r="XDA46" s="133"/>
      <c r="XDB46" s="133"/>
      <c r="XDC46" s="133"/>
      <c r="XDD46" s="134"/>
      <c r="XDE46" s="133"/>
      <c r="XDF46" s="133"/>
      <c r="XDG46" s="151"/>
      <c r="XDH46" s="151"/>
      <c r="XDI46" s="133" t="s">
        <v>16975</v>
      </c>
      <c r="XDJ46" s="292" t="s">
        <v>16274</v>
      </c>
      <c r="XDK46" s="292"/>
      <c r="XDL46" s="292"/>
      <c r="XDM46" s="292"/>
      <c r="XDN46" s="292"/>
      <c r="XDO46" s="292"/>
      <c r="XDP46" s="133"/>
      <c r="XDQ46" s="133"/>
      <c r="XDR46" s="133"/>
      <c r="XDS46" s="133"/>
      <c r="XDT46" s="134"/>
      <c r="XDU46" s="133"/>
      <c r="XDV46" s="133"/>
      <c r="XDW46" s="151"/>
      <c r="XDX46" s="151"/>
      <c r="XDY46" s="133" t="s">
        <v>16975</v>
      </c>
      <c r="XDZ46" s="292" t="s">
        <v>16274</v>
      </c>
      <c r="XEA46" s="292"/>
      <c r="XEB46" s="292"/>
      <c r="XEC46" s="292"/>
      <c r="XED46" s="292"/>
      <c r="XEE46" s="292"/>
      <c r="XEF46" s="133"/>
      <c r="XEG46" s="133"/>
      <c r="XEH46" s="133"/>
      <c r="XEI46" s="133"/>
      <c r="XEJ46" s="134"/>
      <c r="XEK46" s="133"/>
      <c r="XEL46" s="133"/>
      <c r="XEM46" s="151"/>
      <c r="XEN46" s="151"/>
      <c r="XEO46" s="133" t="s">
        <v>16975</v>
      </c>
      <c r="XEP46" s="292" t="s">
        <v>16274</v>
      </c>
      <c r="XEQ46" s="292"/>
      <c r="XER46" s="292"/>
      <c r="XES46" s="292"/>
      <c r="XET46" s="292"/>
      <c r="XEU46" s="292"/>
      <c r="XEV46" s="133"/>
      <c r="XEW46" s="133"/>
      <c r="XEX46" s="133"/>
      <c r="XEY46" s="133"/>
      <c r="XEZ46" s="134"/>
      <c r="XFA46" s="133"/>
      <c r="XFB46" s="133"/>
      <c r="XFC46" s="151"/>
      <c r="XFD46" s="151"/>
    </row>
    <row r="47" spans="1:16384" s="16" customFormat="1" ht="30" customHeight="1">
      <c r="A47" s="11" t="s">
        <v>17387</v>
      </c>
      <c r="B47" s="261" t="str">
        <f>IF(I47="SINAPI",VLOOKUP('TEREZINHA HARDY'!H47,SINAPI,2,),VLOOKUP('TEREZINHA HARDY'!H47,SETOP,3,))</f>
        <v>FORNECIMENTO DE CONCRETO ESTRUTURAL, USINADO, COM FCK 25 MPA, INCLUSIVE LANÇAMENTO, ADENSAMENTO E ACABAMENTO (FUNDAÇÃO)</v>
      </c>
      <c r="C47" s="261"/>
      <c r="D47" s="261"/>
      <c r="E47" s="261"/>
      <c r="F47" s="261"/>
      <c r="G47" s="261"/>
      <c r="H47" s="12" t="s">
        <v>10494</v>
      </c>
      <c r="I47" s="12" t="s">
        <v>6222</v>
      </c>
      <c r="J47" s="12" t="str">
        <f>IF(I47="SINAPI",VLOOKUP('TEREZINHA HARDY'!H47,SINAPI,3,),VLOOKUP('TEREZINHA HARDY'!H47,SETOP,4,))</f>
        <v>M3</v>
      </c>
      <c r="K47" s="13">
        <v>4.82</v>
      </c>
      <c r="L47" s="13" t="s">
        <v>41</v>
      </c>
      <c r="M47" s="14">
        <f>IF(I47="SINAPI",VLOOKUP('TEREZINHA HARDY'!H47,SINAPI,4,),VLOOKUP('TEREZINHA HARDY'!H47,SETOP,5,))</f>
        <v>334.32</v>
      </c>
      <c r="N47" s="14">
        <f t="shared" ref="N47:N50" si="19">ROUND(M47*(1+$C$7),2)</f>
        <v>422.98</v>
      </c>
      <c r="O47" s="14">
        <f t="shared" ref="O47:O50" si="20">K47*M47</f>
        <v>1611.4224000000002</v>
      </c>
      <c r="P47" s="14">
        <f t="shared" ref="P47:P50" si="21">N47*K47</f>
        <v>2038.7636000000002</v>
      </c>
      <c r="Q47" s="11"/>
      <c r="R47" s="261"/>
      <c r="S47" s="261"/>
      <c r="T47" s="261"/>
      <c r="U47" s="261"/>
      <c r="V47" s="261"/>
      <c r="W47" s="261"/>
      <c r="X47" s="12"/>
      <c r="Y47" s="12"/>
      <c r="Z47" s="12"/>
      <c r="AA47" s="13"/>
      <c r="AB47" s="13"/>
      <c r="AC47" s="14"/>
      <c r="AD47" s="14"/>
      <c r="AE47" s="14"/>
      <c r="AF47" s="14"/>
      <c r="AG47" s="11"/>
      <c r="AH47" s="261"/>
      <c r="AI47" s="261"/>
      <c r="AJ47" s="261"/>
      <c r="AK47" s="261"/>
      <c r="AL47" s="261"/>
      <c r="AM47" s="261"/>
      <c r="AN47" s="12"/>
      <c r="AO47" s="12"/>
      <c r="AP47" s="12"/>
      <c r="AQ47" s="13"/>
      <c r="AR47" s="13"/>
      <c r="AS47" s="14"/>
      <c r="AT47" s="14"/>
      <c r="AU47" s="14"/>
      <c r="AV47" s="14"/>
      <c r="AW47" s="11"/>
      <c r="AX47" s="261"/>
      <c r="AY47" s="261"/>
      <c r="AZ47" s="261"/>
      <c r="BA47" s="261"/>
      <c r="BB47" s="261"/>
      <c r="BC47" s="261"/>
      <c r="BD47" s="12"/>
      <c r="BE47" s="12"/>
      <c r="BF47" s="12"/>
      <c r="BG47" s="13"/>
      <c r="BH47" s="13"/>
      <c r="BI47" s="14"/>
      <c r="BJ47" s="14"/>
      <c r="BK47" s="14"/>
      <c r="BL47" s="14"/>
      <c r="BM47" s="11"/>
      <c r="BN47" s="261"/>
      <c r="BO47" s="261"/>
      <c r="BP47" s="261"/>
      <c r="BQ47" s="261"/>
      <c r="BR47" s="261"/>
      <c r="BS47" s="261"/>
      <c r="BT47" s="12"/>
      <c r="BU47" s="12"/>
      <c r="BV47" s="12"/>
      <c r="BW47" s="13"/>
      <c r="BX47" s="13"/>
      <c r="BY47" s="14"/>
      <c r="BZ47" s="14"/>
      <c r="CA47" s="14"/>
      <c r="CB47" s="14"/>
      <c r="CC47" s="11"/>
      <c r="CD47" s="261"/>
      <c r="CE47" s="261"/>
      <c r="CF47" s="261"/>
      <c r="CG47" s="261"/>
      <c r="CH47" s="261"/>
      <c r="CI47" s="261"/>
      <c r="CJ47" s="12"/>
      <c r="CK47" s="12"/>
      <c r="CL47" s="12"/>
      <c r="CM47" s="13"/>
      <c r="CN47" s="13"/>
      <c r="CO47" s="14"/>
      <c r="CP47" s="14"/>
      <c r="CQ47" s="14"/>
      <c r="CR47" s="14"/>
      <c r="CS47" s="11"/>
      <c r="CT47" s="261"/>
      <c r="CU47" s="261"/>
      <c r="CV47" s="261"/>
      <c r="CW47" s="261"/>
      <c r="CX47" s="261"/>
      <c r="CY47" s="261"/>
      <c r="CZ47" s="12"/>
      <c r="DA47" s="12"/>
      <c r="DB47" s="12"/>
      <c r="DC47" s="13"/>
      <c r="DD47" s="13"/>
      <c r="DE47" s="14"/>
      <c r="DF47" s="14"/>
      <c r="DG47" s="14"/>
      <c r="DH47" s="14"/>
      <c r="DI47" s="11"/>
      <c r="DJ47" s="261"/>
      <c r="DK47" s="261"/>
      <c r="DL47" s="261"/>
      <c r="DM47" s="261"/>
      <c r="DN47" s="261"/>
      <c r="DO47" s="261"/>
      <c r="DP47" s="12"/>
      <c r="DQ47" s="12"/>
      <c r="DR47" s="12"/>
      <c r="DS47" s="13"/>
      <c r="DT47" s="13"/>
      <c r="DU47" s="14"/>
      <c r="DV47" s="14"/>
      <c r="DW47" s="14"/>
      <c r="DX47" s="14"/>
      <c r="DY47" s="11"/>
      <c r="DZ47" s="261"/>
      <c r="EA47" s="261"/>
      <c r="EB47" s="261"/>
      <c r="EC47" s="261"/>
      <c r="ED47" s="261"/>
      <c r="EE47" s="261"/>
      <c r="EF47" s="12"/>
      <c r="EG47" s="12"/>
      <c r="EH47" s="12"/>
      <c r="EI47" s="13"/>
      <c r="EJ47" s="13"/>
      <c r="EK47" s="14"/>
      <c r="EL47" s="14"/>
      <c r="EM47" s="14"/>
      <c r="EN47" s="14"/>
      <c r="EO47" s="11"/>
      <c r="EP47" s="261"/>
      <c r="EQ47" s="261"/>
      <c r="ER47" s="261"/>
      <c r="ES47" s="261"/>
      <c r="ET47" s="261"/>
      <c r="EU47" s="261"/>
      <c r="EV47" s="12"/>
      <c r="EW47" s="12"/>
      <c r="EX47" s="12"/>
      <c r="EY47" s="13"/>
      <c r="EZ47" s="13"/>
      <c r="FA47" s="14"/>
      <c r="FB47" s="14"/>
      <c r="FC47" s="14"/>
      <c r="FD47" s="14"/>
      <c r="FE47" s="11"/>
      <c r="FF47" s="261"/>
      <c r="FG47" s="261"/>
      <c r="FH47" s="261"/>
      <c r="FI47" s="261"/>
      <c r="FJ47" s="261"/>
      <c r="FK47" s="261"/>
      <c r="FL47" s="12"/>
      <c r="FM47" s="12"/>
      <c r="FN47" s="12"/>
      <c r="FO47" s="13"/>
      <c r="FP47" s="13"/>
      <c r="FQ47" s="14"/>
      <c r="FR47" s="14"/>
      <c r="FS47" s="14"/>
      <c r="FT47" s="14"/>
      <c r="FU47" s="11"/>
      <c r="FV47" s="261"/>
      <c r="FW47" s="261"/>
      <c r="FX47" s="261"/>
      <c r="FY47" s="261"/>
      <c r="FZ47" s="261"/>
      <c r="GA47" s="261"/>
      <c r="GB47" s="12"/>
      <c r="GC47" s="12"/>
      <c r="GD47" s="12"/>
      <c r="GE47" s="13"/>
      <c r="GF47" s="13"/>
      <c r="GG47" s="14"/>
      <c r="GH47" s="14"/>
      <c r="GI47" s="14"/>
      <c r="GJ47" s="14"/>
      <c r="GK47" s="11"/>
      <c r="GL47" s="261"/>
      <c r="GM47" s="261"/>
      <c r="GN47" s="261"/>
      <c r="GO47" s="261"/>
      <c r="GP47" s="261"/>
      <c r="GQ47" s="261"/>
      <c r="GR47" s="12"/>
      <c r="GS47" s="12"/>
      <c r="GT47" s="12"/>
      <c r="GU47" s="13"/>
      <c r="GV47" s="13"/>
      <c r="GW47" s="14"/>
      <c r="GX47" s="14"/>
      <c r="GY47" s="14"/>
      <c r="GZ47" s="14"/>
      <c r="HA47" s="11"/>
      <c r="HB47" s="261"/>
      <c r="HC47" s="261"/>
      <c r="HD47" s="261"/>
      <c r="HE47" s="261"/>
      <c r="HF47" s="261"/>
      <c r="HG47" s="261"/>
      <c r="HH47" s="12"/>
      <c r="HI47" s="12"/>
      <c r="HJ47" s="12"/>
      <c r="HK47" s="13"/>
      <c r="HL47" s="13"/>
      <c r="HM47" s="14"/>
      <c r="HN47" s="14"/>
      <c r="HO47" s="14"/>
      <c r="HP47" s="14"/>
      <c r="HQ47" s="11"/>
      <c r="HR47" s="261"/>
      <c r="HS47" s="261"/>
      <c r="HT47" s="261"/>
      <c r="HU47" s="261"/>
      <c r="HV47" s="261"/>
      <c r="HW47" s="261"/>
      <c r="HX47" s="12"/>
      <c r="HY47" s="12"/>
      <c r="HZ47" s="12"/>
      <c r="IA47" s="13"/>
      <c r="IB47" s="13"/>
      <c r="IC47" s="14"/>
      <c r="ID47" s="14"/>
      <c r="IE47" s="14"/>
      <c r="IF47" s="14"/>
      <c r="IG47" s="11"/>
      <c r="IH47" s="261"/>
      <c r="II47" s="261"/>
      <c r="IJ47" s="261"/>
      <c r="IK47" s="261"/>
      <c r="IL47" s="261"/>
      <c r="IM47" s="261"/>
      <c r="IN47" s="12"/>
      <c r="IO47" s="12"/>
      <c r="IP47" s="12"/>
      <c r="IQ47" s="13"/>
      <c r="IR47" s="13"/>
      <c r="IS47" s="14"/>
      <c r="IT47" s="14"/>
      <c r="IU47" s="14"/>
      <c r="IV47" s="14"/>
      <c r="IW47" s="11"/>
      <c r="IX47" s="261"/>
      <c r="IY47" s="261"/>
      <c r="IZ47" s="261"/>
      <c r="JA47" s="261"/>
      <c r="JB47" s="261"/>
      <c r="JC47" s="261"/>
      <c r="JD47" s="12"/>
      <c r="JE47" s="12"/>
      <c r="JF47" s="12"/>
      <c r="JG47" s="13"/>
      <c r="JH47" s="13"/>
      <c r="JI47" s="14"/>
      <c r="JJ47" s="14"/>
      <c r="JK47" s="14"/>
      <c r="JL47" s="14"/>
      <c r="JM47" s="11"/>
      <c r="JN47" s="261"/>
      <c r="JO47" s="261"/>
      <c r="JP47" s="261"/>
      <c r="JQ47" s="261"/>
      <c r="JR47" s="261"/>
      <c r="JS47" s="261"/>
      <c r="JT47" s="12"/>
      <c r="JU47" s="12"/>
      <c r="JV47" s="12"/>
      <c r="JW47" s="13"/>
      <c r="JX47" s="13"/>
      <c r="JY47" s="14"/>
      <c r="JZ47" s="14"/>
      <c r="KA47" s="14"/>
      <c r="KB47" s="14"/>
      <c r="KC47" s="11"/>
      <c r="KD47" s="261"/>
      <c r="KE47" s="261"/>
      <c r="KF47" s="261"/>
      <c r="KG47" s="261"/>
      <c r="KH47" s="261"/>
      <c r="KI47" s="261"/>
      <c r="KJ47" s="12"/>
      <c r="KK47" s="12"/>
      <c r="KL47" s="12"/>
      <c r="KM47" s="13"/>
      <c r="KN47" s="13"/>
      <c r="KO47" s="14"/>
      <c r="KP47" s="14"/>
      <c r="KQ47" s="14"/>
      <c r="KR47" s="14"/>
      <c r="KS47" s="11"/>
      <c r="KT47" s="261"/>
      <c r="KU47" s="261"/>
      <c r="KV47" s="261"/>
      <c r="KW47" s="261"/>
      <c r="KX47" s="261"/>
      <c r="KY47" s="261"/>
      <c r="KZ47" s="12"/>
      <c r="LA47" s="12"/>
      <c r="LB47" s="12"/>
      <c r="LC47" s="13"/>
      <c r="LD47" s="13"/>
      <c r="LE47" s="14"/>
      <c r="LF47" s="14"/>
      <c r="LG47" s="14"/>
      <c r="LH47" s="14"/>
      <c r="LI47" s="11"/>
      <c r="LJ47" s="261"/>
      <c r="LK47" s="261"/>
      <c r="LL47" s="261"/>
      <c r="LM47" s="261"/>
      <c r="LN47" s="261"/>
      <c r="LO47" s="261"/>
      <c r="LP47" s="12"/>
      <c r="LQ47" s="12"/>
      <c r="LR47" s="12"/>
      <c r="LS47" s="13"/>
      <c r="LT47" s="13"/>
      <c r="LU47" s="14"/>
      <c r="LV47" s="14"/>
      <c r="LW47" s="14"/>
      <c r="LX47" s="14"/>
      <c r="LY47" s="11"/>
      <c r="LZ47" s="261"/>
      <c r="MA47" s="261"/>
      <c r="MB47" s="261"/>
      <c r="MC47" s="261"/>
      <c r="MD47" s="261"/>
      <c r="ME47" s="261"/>
      <c r="MF47" s="12"/>
      <c r="MG47" s="12"/>
      <c r="MH47" s="12"/>
      <c r="MI47" s="13"/>
      <c r="MJ47" s="13"/>
      <c r="MK47" s="14"/>
      <c r="ML47" s="14"/>
      <c r="MM47" s="14"/>
      <c r="MN47" s="14"/>
      <c r="MO47" s="11"/>
      <c r="MP47" s="261"/>
      <c r="MQ47" s="261"/>
      <c r="MR47" s="261"/>
      <c r="MS47" s="261"/>
      <c r="MT47" s="261"/>
      <c r="MU47" s="261"/>
      <c r="MV47" s="12"/>
      <c r="MW47" s="12"/>
      <c r="MX47" s="12"/>
      <c r="MY47" s="13"/>
      <c r="MZ47" s="13"/>
      <c r="NA47" s="14"/>
      <c r="NB47" s="14"/>
      <c r="NC47" s="14"/>
      <c r="ND47" s="14"/>
      <c r="NE47" s="11"/>
      <c r="NF47" s="261"/>
      <c r="NG47" s="261"/>
      <c r="NH47" s="261"/>
      <c r="NI47" s="261"/>
      <c r="NJ47" s="261"/>
      <c r="NK47" s="261"/>
      <c r="NL47" s="12"/>
      <c r="NM47" s="12"/>
      <c r="NN47" s="12"/>
      <c r="NO47" s="13"/>
      <c r="NP47" s="13"/>
      <c r="NQ47" s="14"/>
      <c r="NR47" s="14"/>
      <c r="NS47" s="14"/>
      <c r="NT47" s="14"/>
      <c r="NU47" s="11"/>
      <c r="NV47" s="261"/>
      <c r="NW47" s="261"/>
      <c r="NX47" s="261"/>
      <c r="NY47" s="261"/>
      <c r="NZ47" s="261"/>
      <c r="OA47" s="261"/>
      <c r="OB47" s="12"/>
      <c r="OC47" s="12"/>
      <c r="OD47" s="12"/>
      <c r="OE47" s="13"/>
      <c r="OF47" s="13"/>
      <c r="OG47" s="14"/>
      <c r="OH47" s="14"/>
      <c r="OI47" s="14"/>
      <c r="OJ47" s="14"/>
      <c r="OK47" s="11"/>
      <c r="OL47" s="261"/>
      <c r="OM47" s="261"/>
      <c r="ON47" s="261"/>
      <c r="OO47" s="261"/>
      <c r="OP47" s="261"/>
      <c r="OQ47" s="261"/>
      <c r="OR47" s="12"/>
      <c r="OS47" s="12"/>
      <c r="OT47" s="12"/>
      <c r="OU47" s="13"/>
      <c r="OV47" s="13"/>
      <c r="OW47" s="14"/>
      <c r="OX47" s="14"/>
      <c r="OY47" s="14"/>
      <c r="OZ47" s="14"/>
      <c r="PA47" s="11"/>
      <c r="PB47" s="261"/>
      <c r="PC47" s="261"/>
      <c r="PD47" s="261"/>
      <c r="PE47" s="261"/>
      <c r="PF47" s="261"/>
      <c r="PG47" s="261"/>
      <c r="PH47" s="12"/>
      <c r="PI47" s="12"/>
      <c r="PJ47" s="12"/>
      <c r="PK47" s="13"/>
      <c r="PL47" s="13"/>
      <c r="PM47" s="14"/>
      <c r="PN47" s="14"/>
      <c r="PO47" s="14"/>
      <c r="PP47" s="14"/>
      <c r="PQ47" s="11"/>
      <c r="PR47" s="261"/>
      <c r="PS47" s="261"/>
      <c r="PT47" s="261"/>
      <c r="PU47" s="261"/>
      <c r="PV47" s="261"/>
      <c r="PW47" s="261"/>
      <c r="PX47" s="12"/>
      <c r="PY47" s="12"/>
      <c r="PZ47" s="12"/>
      <c r="QA47" s="13"/>
      <c r="QB47" s="13"/>
      <c r="QC47" s="14"/>
      <c r="QD47" s="14"/>
      <c r="QE47" s="14"/>
      <c r="QF47" s="14"/>
      <c r="QG47" s="11"/>
      <c r="QH47" s="261"/>
      <c r="QI47" s="261"/>
      <c r="QJ47" s="261"/>
      <c r="QK47" s="261"/>
      <c r="QL47" s="261"/>
      <c r="QM47" s="261"/>
      <c r="QN47" s="12"/>
      <c r="QO47" s="12"/>
      <c r="QP47" s="12"/>
      <c r="QQ47" s="13"/>
      <c r="QR47" s="13"/>
      <c r="QS47" s="14"/>
      <c r="QT47" s="14"/>
      <c r="QU47" s="14"/>
      <c r="QV47" s="14"/>
      <c r="QW47" s="11"/>
      <c r="QX47" s="261"/>
      <c r="QY47" s="261"/>
      <c r="QZ47" s="261"/>
      <c r="RA47" s="261"/>
      <c r="RB47" s="261"/>
      <c r="RC47" s="261"/>
      <c r="RD47" s="12"/>
      <c r="RE47" s="12"/>
      <c r="RF47" s="12"/>
      <c r="RG47" s="13"/>
      <c r="RH47" s="13"/>
      <c r="RI47" s="14"/>
      <c r="RJ47" s="14"/>
      <c r="RK47" s="14"/>
      <c r="RL47" s="14"/>
      <c r="RM47" s="11"/>
      <c r="RN47" s="261"/>
      <c r="RO47" s="261"/>
      <c r="RP47" s="261"/>
      <c r="RQ47" s="261"/>
      <c r="RR47" s="261"/>
      <c r="RS47" s="261"/>
      <c r="RT47" s="12"/>
      <c r="RU47" s="12"/>
      <c r="RV47" s="12"/>
      <c r="RW47" s="13"/>
      <c r="RX47" s="13"/>
      <c r="RY47" s="14"/>
      <c r="RZ47" s="14"/>
      <c r="SA47" s="14"/>
      <c r="SB47" s="14"/>
      <c r="SC47" s="11"/>
      <c r="SD47" s="261"/>
      <c r="SE47" s="261"/>
      <c r="SF47" s="261"/>
      <c r="SG47" s="261"/>
      <c r="SH47" s="261"/>
      <c r="SI47" s="261"/>
      <c r="SJ47" s="12"/>
      <c r="SK47" s="12"/>
      <c r="SL47" s="12"/>
      <c r="SM47" s="13"/>
      <c r="SN47" s="13"/>
      <c r="SO47" s="14"/>
      <c r="SP47" s="14"/>
      <c r="SQ47" s="14"/>
      <c r="SR47" s="14"/>
      <c r="SS47" s="11"/>
      <c r="ST47" s="261" t="str">
        <f>IF(TA47="SINAPI",VLOOKUP('TEREZINHA HARDY'!SZ47,SINAPI,2,),VLOOKUP('TEREZINHA HARDY'!SZ47,SETOP,3,))</f>
        <v>FORNECIMENTO DE CONCRETO ESTRUTURAL, USINADO, COM FCK 25 MPA, INCLUSIVE LANÇAMENTO, ADENSAMENTO E ACABAMENTO (FUNDAÇÃO)</v>
      </c>
      <c r="SU47" s="261"/>
      <c r="SV47" s="261"/>
      <c r="SW47" s="261"/>
      <c r="SX47" s="261"/>
      <c r="SY47" s="261"/>
      <c r="SZ47" s="12" t="s">
        <v>10494</v>
      </c>
      <c r="TA47" s="12" t="s">
        <v>6222</v>
      </c>
      <c r="TB47" s="12" t="str">
        <f>IF(TA47="SINAPI",VLOOKUP('TEREZINHA HARDY'!SZ47,SINAPI,3,),VLOOKUP('TEREZINHA HARDY'!SZ47,SETOP,4,))</f>
        <v>M3</v>
      </c>
      <c r="TC47" s="13">
        <v>2.35</v>
      </c>
      <c r="TD47" s="13" t="s">
        <v>41</v>
      </c>
      <c r="TE47" s="14">
        <f>IF(TA47="SINAPI",VLOOKUP('TEREZINHA HARDY'!SZ47,SINAPI,4,),VLOOKUP('TEREZINHA HARDY'!SZ47,SETOP,5,))</f>
        <v>334.32</v>
      </c>
      <c r="TF47" s="14">
        <f t="shared" ref="TF47:TF50" si="22">ROUND(TE47*(1+$C$7),2)</f>
        <v>422.98</v>
      </c>
      <c r="TG47" s="14">
        <f t="shared" ref="TG47:TG50" si="23">TC47*TE47</f>
        <v>785.65200000000004</v>
      </c>
      <c r="TH47" s="14">
        <f t="shared" ref="TH47:TH50" si="24">TF47*TC47</f>
        <v>994.00300000000004</v>
      </c>
      <c r="TI47" s="11" t="s">
        <v>17387</v>
      </c>
      <c r="TJ47" s="261" t="str">
        <f>IF(TQ47="SINAPI",VLOOKUP('TEREZINHA HARDY'!TP47,SINAPI,2,),VLOOKUP('TEREZINHA HARDY'!TP47,SETOP,3,))</f>
        <v>FORNECIMENTO DE CONCRETO ESTRUTURAL, USINADO, COM FCK 25 MPA, INCLUSIVE LANÇAMENTO, ADENSAMENTO E ACABAMENTO (FUNDAÇÃO)</v>
      </c>
      <c r="TK47" s="261"/>
      <c r="TL47" s="261"/>
      <c r="TM47" s="261"/>
      <c r="TN47" s="261"/>
      <c r="TO47" s="261"/>
      <c r="TP47" s="12" t="s">
        <v>10494</v>
      </c>
      <c r="TQ47" s="12" t="s">
        <v>6222</v>
      </c>
      <c r="TR47" s="12" t="str">
        <f>IF(TQ47="SINAPI",VLOOKUP('TEREZINHA HARDY'!TP47,SINAPI,3,),VLOOKUP('TEREZINHA HARDY'!TP47,SETOP,4,))</f>
        <v>M3</v>
      </c>
      <c r="TS47" s="13">
        <v>2.35</v>
      </c>
      <c r="TT47" s="13" t="s">
        <v>41</v>
      </c>
      <c r="TU47" s="14">
        <f>IF(TQ47="SINAPI",VLOOKUP('TEREZINHA HARDY'!TP47,SINAPI,4,),VLOOKUP('TEREZINHA HARDY'!TP47,SETOP,5,))</f>
        <v>334.32</v>
      </c>
      <c r="TV47" s="14">
        <f t="shared" ref="TV47:TV50" si="25">ROUND(TU47*(1+$C$7),2)</f>
        <v>422.98</v>
      </c>
      <c r="TW47" s="14">
        <f t="shared" ref="TW47:TW50" si="26">TS47*TU47</f>
        <v>785.65200000000004</v>
      </c>
      <c r="TX47" s="14">
        <f t="shared" ref="TX47:TX50" si="27">TV47*TS47</f>
        <v>994.00300000000004</v>
      </c>
      <c r="TY47" s="11" t="s">
        <v>17387</v>
      </c>
      <c r="TZ47" s="261" t="str">
        <f>IF(UG47="SINAPI",VLOOKUP('TEREZINHA HARDY'!UF47,SINAPI,2,),VLOOKUP('TEREZINHA HARDY'!UF47,SETOP,3,))</f>
        <v>FORNECIMENTO DE CONCRETO ESTRUTURAL, USINADO, COM FCK 25 MPA, INCLUSIVE LANÇAMENTO, ADENSAMENTO E ACABAMENTO (FUNDAÇÃO)</v>
      </c>
      <c r="UA47" s="261"/>
      <c r="UB47" s="261"/>
      <c r="UC47" s="261"/>
      <c r="UD47" s="261"/>
      <c r="UE47" s="261"/>
      <c r="UF47" s="12" t="s">
        <v>10494</v>
      </c>
      <c r="UG47" s="12" t="s">
        <v>6222</v>
      </c>
      <c r="UH47" s="12" t="str">
        <f>IF(UG47="SINAPI",VLOOKUP('TEREZINHA HARDY'!UF47,SINAPI,3,),VLOOKUP('TEREZINHA HARDY'!UF47,SETOP,4,))</f>
        <v>M3</v>
      </c>
      <c r="UI47" s="13">
        <v>2.35</v>
      </c>
      <c r="UJ47" s="13" t="s">
        <v>41</v>
      </c>
      <c r="UK47" s="14">
        <f>IF(UG47="SINAPI",VLOOKUP('TEREZINHA HARDY'!UF47,SINAPI,4,),VLOOKUP('TEREZINHA HARDY'!UF47,SETOP,5,))</f>
        <v>334.32</v>
      </c>
      <c r="UL47" s="14">
        <f t="shared" ref="UL47:UL50" si="28">ROUND(UK47*(1+$C$7),2)</f>
        <v>422.98</v>
      </c>
      <c r="UM47" s="14">
        <f t="shared" ref="UM47:UM50" si="29">UI47*UK47</f>
        <v>785.65200000000004</v>
      </c>
      <c r="UN47" s="14">
        <f t="shared" ref="UN47:UN50" si="30">UL47*UI47</f>
        <v>994.00300000000004</v>
      </c>
      <c r="UO47" s="11" t="s">
        <v>17387</v>
      </c>
      <c r="UP47" s="261" t="str">
        <f>IF(UW47="SINAPI",VLOOKUP('TEREZINHA HARDY'!UV47,SINAPI,2,),VLOOKUP('TEREZINHA HARDY'!UV47,SETOP,3,))</f>
        <v>FORNECIMENTO DE CONCRETO ESTRUTURAL, USINADO, COM FCK 25 MPA, INCLUSIVE LANÇAMENTO, ADENSAMENTO E ACABAMENTO (FUNDAÇÃO)</v>
      </c>
      <c r="UQ47" s="261"/>
      <c r="UR47" s="261"/>
      <c r="US47" s="261"/>
      <c r="UT47" s="261"/>
      <c r="UU47" s="261"/>
      <c r="UV47" s="12" t="s">
        <v>10494</v>
      </c>
      <c r="UW47" s="12" t="s">
        <v>6222</v>
      </c>
      <c r="UX47" s="12" t="str">
        <f>IF(UW47="SINAPI",VLOOKUP('TEREZINHA HARDY'!UV47,SINAPI,3,),VLOOKUP('TEREZINHA HARDY'!UV47,SETOP,4,))</f>
        <v>M3</v>
      </c>
      <c r="UY47" s="13">
        <v>2.35</v>
      </c>
      <c r="UZ47" s="13" t="s">
        <v>41</v>
      </c>
      <c r="VA47" s="14">
        <f>IF(UW47="SINAPI",VLOOKUP('TEREZINHA HARDY'!UV47,SINAPI,4,),VLOOKUP('TEREZINHA HARDY'!UV47,SETOP,5,))</f>
        <v>334.32</v>
      </c>
      <c r="VB47" s="14">
        <f t="shared" ref="VB47:VB50" si="31">ROUND(VA47*(1+$C$7),2)</f>
        <v>422.98</v>
      </c>
      <c r="VC47" s="14">
        <f t="shared" ref="VC47:VC50" si="32">UY47*VA47</f>
        <v>785.65200000000004</v>
      </c>
      <c r="VD47" s="14">
        <f t="shared" ref="VD47:VD50" si="33">VB47*UY47</f>
        <v>994.00300000000004</v>
      </c>
      <c r="VE47" s="11" t="s">
        <v>17387</v>
      </c>
      <c r="VF47" s="261" t="str">
        <f>IF(VM47="SINAPI",VLOOKUP('TEREZINHA HARDY'!VL47,SINAPI,2,),VLOOKUP('TEREZINHA HARDY'!VL47,SETOP,3,))</f>
        <v>FORNECIMENTO DE CONCRETO ESTRUTURAL, USINADO, COM FCK 25 MPA, INCLUSIVE LANÇAMENTO, ADENSAMENTO E ACABAMENTO (FUNDAÇÃO)</v>
      </c>
      <c r="VG47" s="261"/>
      <c r="VH47" s="261"/>
      <c r="VI47" s="261"/>
      <c r="VJ47" s="261"/>
      <c r="VK47" s="261"/>
      <c r="VL47" s="12" t="s">
        <v>10494</v>
      </c>
      <c r="VM47" s="12" t="s">
        <v>6222</v>
      </c>
      <c r="VN47" s="12" t="str">
        <f>IF(VM47="SINAPI",VLOOKUP('TEREZINHA HARDY'!VL47,SINAPI,3,),VLOOKUP('TEREZINHA HARDY'!VL47,SETOP,4,))</f>
        <v>M3</v>
      </c>
      <c r="VO47" s="13">
        <v>2.35</v>
      </c>
      <c r="VP47" s="13" t="s">
        <v>41</v>
      </c>
      <c r="VQ47" s="14">
        <f>IF(VM47="SINAPI",VLOOKUP('TEREZINHA HARDY'!VL47,SINAPI,4,),VLOOKUP('TEREZINHA HARDY'!VL47,SETOP,5,))</f>
        <v>334.32</v>
      </c>
      <c r="VR47" s="14">
        <f t="shared" ref="VR47:VR50" si="34">ROUND(VQ47*(1+$C$7),2)</f>
        <v>422.98</v>
      </c>
      <c r="VS47" s="14">
        <f t="shared" ref="VS47:VS50" si="35">VO47*VQ47</f>
        <v>785.65200000000004</v>
      </c>
      <c r="VT47" s="14">
        <f t="shared" ref="VT47:VT50" si="36">VR47*VO47</f>
        <v>994.00300000000004</v>
      </c>
      <c r="VU47" s="11" t="s">
        <v>17387</v>
      </c>
      <c r="VV47" s="261" t="str">
        <f>IF(WC47="SINAPI",VLOOKUP('TEREZINHA HARDY'!WB47,SINAPI,2,),VLOOKUP('TEREZINHA HARDY'!WB47,SETOP,3,))</f>
        <v>FORNECIMENTO DE CONCRETO ESTRUTURAL, USINADO, COM FCK 25 MPA, INCLUSIVE LANÇAMENTO, ADENSAMENTO E ACABAMENTO (FUNDAÇÃO)</v>
      </c>
      <c r="VW47" s="261"/>
      <c r="VX47" s="261"/>
      <c r="VY47" s="261"/>
      <c r="VZ47" s="261"/>
      <c r="WA47" s="261"/>
      <c r="WB47" s="12" t="s">
        <v>10494</v>
      </c>
      <c r="WC47" s="12" t="s">
        <v>6222</v>
      </c>
      <c r="WD47" s="12" t="str">
        <f>IF(WC47="SINAPI",VLOOKUP('TEREZINHA HARDY'!WB47,SINAPI,3,),VLOOKUP('TEREZINHA HARDY'!WB47,SETOP,4,))</f>
        <v>M3</v>
      </c>
      <c r="WE47" s="13">
        <v>2.35</v>
      </c>
      <c r="WF47" s="13" t="s">
        <v>41</v>
      </c>
      <c r="WG47" s="14">
        <f>IF(WC47="SINAPI",VLOOKUP('TEREZINHA HARDY'!WB47,SINAPI,4,),VLOOKUP('TEREZINHA HARDY'!WB47,SETOP,5,))</f>
        <v>334.32</v>
      </c>
      <c r="WH47" s="14">
        <f t="shared" ref="WH47:WH50" si="37">ROUND(WG47*(1+$C$7),2)</f>
        <v>422.98</v>
      </c>
      <c r="WI47" s="14">
        <f t="shared" ref="WI47:WI50" si="38">WE47*WG47</f>
        <v>785.65200000000004</v>
      </c>
      <c r="WJ47" s="14">
        <f t="shared" ref="WJ47:WJ50" si="39">WH47*WE47</f>
        <v>994.00300000000004</v>
      </c>
      <c r="WK47" s="11" t="s">
        <v>17387</v>
      </c>
      <c r="WL47" s="261" t="str">
        <f>IF(WS47="SINAPI",VLOOKUP('TEREZINHA HARDY'!WR47,SINAPI,2,),VLOOKUP('TEREZINHA HARDY'!WR47,SETOP,3,))</f>
        <v>FORNECIMENTO DE CONCRETO ESTRUTURAL, USINADO, COM FCK 25 MPA, INCLUSIVE LANÇAMENTO, ADENSAMENTO E ACABAMENTO (FUNDAÇÃO)</v>
      </c>
      <c r="WM47" s="261"/>
      <c r="WN47" s="261"/>
      <c r="WO47" s="261"/>
      <c r="WP47" s="261"/>
      <c r="WQ47" s="261"/>
      <c r="WR47" s="12" t="s">
        <v>10494</v>
      </c>
      <c r="WS47" s="12" t="s">
        <v>6222</v>
      </c>
      <c r="WT47" s="12" t="str">
        <f>IF(WS47="SINAPI",VLOOKUP('TEREZINHA HARDY'!WR47,SINAPI,3,),VLOOKUP('TEREZINHA HARDY'!WR47,SETOP,4,))</f>
        <v>M3</v>
      </c>
      <c r="WU47" s="13">
        <v>2.35</v>
      </c>
      <c r="WV47" s="13" t="s">
        <v>41</v>
      </c>
      <c r="WW47" s="14">
        <f>IF(WS47="SINAPI",VLOOKUP('TEREZINHA HARDY'!WR47,SINAPI,4,),VLOOKUP('TEREZINHA HARDY'!WR47,SETOP,5,))</f>
        <v>334.32</v>
      </c>
      <c r="WX47" s="14">
        <f t="shared" ref="WX47:WX50" si="40">ROUND(WW47*(1+$C$7),2)</f>
        <v>422.98</v>
      </c>
      <c r="WY47" s="14">
        <f t="shared" ref="WY47:WY50" si="41">WU47*WW47</f>
        <v>785.65200000000004</v>
      </c>
      <c r="WZ47" s="14">
        <f t="shared" ref="WZ47:WZ50" si="42">WX47*WU47</f>
        <v>994.00300000000004</v>
      </c>
      <c r="XA47" s="11" t="s">
        <v>17387</v>
      </c>
      <c r="XB47" s="261" t="str">
        <f>IF(XI47="SINAPI",VLOOKUP('TEREZINHA HARDY'!XH47,SINAPI,2,),VLOOKUP('TEREZINHA HARDY'!XH47,SETOP,3,))</f>
        <v>FORNECIMENTO DE CONCRETO ESTRUTURAL, USINADO, COM FCK 25 MPA, INCLUSIVE LANÇAMENTO, ADENSAMENTO E ACABAMENTO (FUNDAÇÃO)</v>
      </c>
      <c r="XC47" s="261"/>
      <c r="XD47" s="261"/>
      <c r="XE47" s="261"/>
      <c r="XF47" s="261"/>
      <c r="XG47" s="261"/>
      <c r="XH47" s="12" t="s">
        <v>10494</v>
      </c>
      <c r="XI47" s="12" t="s">
        <v>6222</v>
      </c>
      <c r="XJ47" s="12" t="str">
        <f>IF(XI47="SINAPI",VLOOKUP('TEREZINHA HARDY'!XH47,SINAPI,3,),VLOOKUP('TEREZINHA HARDY'!XH47,SETOP,4,))</f>
        <v>M3</v>
      </c>
      <c r="XK47" s="13">
        <v>2.35</v>
      </c>
      <c r="XL47" s="13" t="s">
        <v>41</v>
      </c>
      <c r="XM47" s="14">
        <f>IF(XI47="SINAPI",VLOOKUP('TEREZINHA HARDY'!XH47,SINAPI,4,),VLOOKUP('TEREZINHA HARDY'!XH47,SETOP,5,))</f>
        <v>334.32</v>
      </c>
      <c r="XN47" s="14">
        <f t="shared" ref="XN47:XN50" si="43">ROUND(XM47*(1+$C$7),2)</f>
        <v>422.98</v>
      </c>
      <c r="XO47" s="14">
        <f t="shared" ref="XO47:XO50" si="44">XK47*XM47</f>
        <v>785.65200000000004</v>
      </c>
      <c r="XP47" s="14">
        <f t="shared" ref="XP47:XP50" si="45">XN47*XK47</f>
        <v>994.00300000000004</v>
      </c>
      <c r="XQ47" s="11" t="s">
        <v>17387</v>
      </c>
      <c r="XR47" s="261" t="str">
        <f>IF(XY47="SINAPI",VLOOKUP('TEREZINHA HARDY'!XX47,SINAPI,2,),VLOOKUP('TEREZINHA HARDY'!XX47,SETOP,3,))</f>
        <v>FORNECIMENTO DE CONCRETO ESTRUTURAL, USINADO, COM FCK 25 MPA, INCLUSIVE LANÇAMENTO, ADENSAMENTO E ACABAMENTO (FUNDAÇÃO)</v>
      </c>
      <c r="XS47" s="261"/>
      <c r="XT47" s="261"/>
      <c r="XU47" s="261"/>
      <c r="XV47" s="261"/>
      <c r="XW47" s="261"/>
      <c r="XX47" s="12" t="s">
        <v>10494</v>
      </c>
      <c r="XY47" s="12" t="s">
        <v>6222</v>
      </c>
      <c r="XZ47" s="12" t="str">
        <f>IF(XY47="SINAPI",VLOOKUP('TEREZINHA HARDY'!XX47,SINAPI,3,),VLOOKUP('TEREZINHA HARDY'!XX47,SETOP,4,))</f>
        <v>M3</v>
      </c>
      <c r="YA47" s="13">
        <v>2.35</v>
      </c>
      <c r="YB47" s="13" t="s">
        <v>41</v>
      </c>
      <c r="YC47" s="14">
        <f>IF(XY47="SINAPI",VLOOKUP('TEREZINHA HARDY'!XX47,SINAPI,4,),VLOOKUP('TEREZINHA HARDY'!XX47,SETOP,5,))</f>
        <v>334.32</v>
      </c>
      <c r="YD47" s="14">
        <f t="shared" ref="YD47:YD50" si="46">ROUND(YC47*(1+$C$7),2)</f>
        <v>422.98</v>
      </c>
      <c r="YE47" s="14">
        <f t="shared" ref="YE47:YE50" si="47">YA47*YC47</f>
        <v>785.65200000000004</v>
      </c>
      <c r="YF47" s="14">
        <f t="shared" ref="YF47:YF50" si="48">YD47*YA47</f>
        <v>994.00300000000004</v>
      </c>
      <c r="YG47" s="11" t="s">
        <v>17387</v>
      </c>
      <c r="YH47" s="261" t="str">
        <f>IF(YO47="SINAPI",VLOOKUP('TEREZINHA HARDY'!YN47,SINAPI,2,),VLOOKUP('TEREZINHA HARDY'!YN47,SETOP,3,))</f>
        <v>FORNECIMENTO DE CONCRETO ESTRUTURAL, USINADO, COM FCK 25 MPA, INCLUSIVE LANÇAMENTO, ADENSAMENTO E ACABAMENTO (FUNDAÇÃO)</v>
      </c>
      <c r="YI47" s="261"/>
      <c r="YJ47" s="261"/>
      <c r="YK47" s="261"/>
      <c r="YL47" s="261"/>
      <c r="YM47" s="261"/>
      <c r="YN47" s="12" t="s">
        <v>10494</v>
      </c>
      <c r="YO47" s="12" t="s">
        <v>6222</v>
      </c>
      <c r="YP47" s="12" t="str">
        <f>IF(YO47="SINAPI",VLOOKUP('TEREZINHA HARDY'!YN47,SINAPI,3,),VLOOKUP('TEREZINHA HARDY'!YN47,SETOP,4,))</f>
        <v>M3</v>
      </c>
      <c r="YQ47" s="13">
        <v>2.35</v>
      </c>
      <c r="YR47" s="13" t="s">
        <v>41</v>
      </c>
      <c r="YS47" s="14">
        <f>IF(YO47="SINAPI",VLOOKUP('TEREZINHA HARDY'!YN47,SINAPI,4,),VLOOKUP('TEREZINHA HARDY'!YN47,SETOP,5,))</f>
        <v>334.32</v>
      </c>
      <c r="YT47" s="14">
        <f t="shared" ref="YT47:YT50" si="49">ROUND(YS47*(1+$C$7),2)</f>
        <v>422.98</v>
      </c>
      <c r="YU47" s="14">
        <f t="shared" ref="YU47:YU50" si="50">YQ47*YS47</f>
        <v>785.65200000000004</v>
      </c>
      <c r="YV47" s="14">
        <f t="shared" ref="YV47:YV50" si="51">YT47*YQ47</f>
        <v>994.00300000000004</v>
      </c>
      <c r="YW47" s="11" t="s">
        <v>17387</v>
      </c>
      <c r="YX47" s="261" t="str">
        <f>IF(ZE47="SINAPI",VLOOKUP('TEREZINHA HARDY'!ZD47,SINAPI,2,),VLOOKUP('TEREZINHA HARDY'!ZD47,SETOP,3,))</f>
        <v>FORNECIMENTO DE CONCRETO ESTRUTURAL, USINADO, COM FCK 25 MPA, INCLUSIVE LANÇAMENTO, ADENSAMENTO E ACABAMENTO (FUNDAÇÃO)</v>
      </c>
      <c r="YY47" s="261"/>
      <c r="YZ47" s="261"/>
      <c r="ZA47" s="261"/>
      <c r="ZB47" s="261"/>
      <c r="ZC47" s="261"/>
      <c r="ZD47" s="12" t="s">
        <v>10494</v>
      </c>
      <c r="ZE47" s="12" t="s">
        <v>6222</v>
      </c>
      <c r="ZF47" s="12" t="str">
        <f>IF(ZE47="SINAPI",VLOOKUP('TEREZINHA HARDY'!ZD47,SINAPI,3,),VLOOKUP('TEREZINHA HARDY'!ZD47,SETOP,4,))</f>
        <v>M3</v>
      </c>
      <c r="ZG47" s="13">
        <v>2.35</v>
      </c>
      <c r="ZH47" s="13" t="s">
        <v>41</v>
      </c>
      <c r="ZI47" s="14">
        <f>IF(ZE47="SINAPI",VLOOKUP('TEREZINHA HARDY'!ZD47,SINAPI,4,),VLOOKUP('TEREZINHA HARDY'!ZD47,SETOP,5,))</f>
        <v>334.32</v>
      </c>
      <c r="ZJ47" s="14">
        <f t="shared" ref="ZJ47:ZJ50" si="52">ROUND(ZI47*(1+$C$7),2)</f>
        <v>422.98</v>
      </c>
      <c r="ZK47" s="14">
        <f t="shared" ref="ZK47:ZK50" si="53">ZG47*ZI47</f>
        <v>785.65200000000004</v>
      </c>
      <c r="ZL47" s="14">
        <f t="shared" ref="ZL47:ZL50" si="54">ZJ47*ZG47</f>
        <v>994.00300000000004</v>
      </c>
      <c r="ZM47" s="11" t="s">
        <v>17387</v>
      </c>
      <c r="ZN47" s="261" t="str">
        <f>IF(ZU47="SINAPI",VLOOKUP('TEREZINHA HARDY'!ZT47,SINAPI,2,),VLOOKUP('TEREZINHA HARDY'!ZT47,SETOP,3,))</f>
        <v>FORNECIMENTO DE CONCRETO ESTRUTURAL, USINADO, COM FCK 25 MPA, INCLUSIVE LANÇAMENTO, ADENSAMENTO E ACABAMENTO (FUNDAÇÃO)</v>
      </c>
      <c r="ZO47" s="261"/>
      <c r="ZP47" s="261"/>
      <c r="ZQ47" s="261"/>
      <c r="ZR47" s="261"/>
      <c r="ZS47" s="261"/>
      <c r="ZT47" s="12" t="s">
        <v>10494</v>
      </c>
      <c r="ZU47" s="12" t="s">
        <v>6222</v>
      </c>
      <c r="ZV47" s="12" t="str">
        <f>IF(ZU47="SINAPI",VLOOKUP('TEREZINHA HARDY'!ZT47,SINAPI,3,),VLOOKUP('TEREZINHA HARDY'!ZT47,SETOP,4,))</f>
        <v>M3</v>
      </c>
      <c r="ZW47" s="13">
        <v>2.35</v>
      </c>
      <c r="ZX47" s="13" t="s">
        <v>41</v>
      </c>
      <c r="ZY47" s="14">
        <f>IF(ZU47="SINAPI",VLOOKUP('TEREZINHA HARDY'!ZT47,SINAPI,4,),VLOOKUP('TEREZINHA HARDY'!ZT47,SETOP,5,))</f>
        <v>334.32</v>
      </c>
      <c r="ZZ47" s="14">
        <f t="shared" ref="ZZ47:ZZ50" si="55">ROUND(ZY47*(1+$C$7),2)</f>
        <v>422.98</v>
      </c>
      <c r="AAA47" s="14">
        <f t="shared" ref="AAA47:AAA50" si="56">ZW47*ZY47</f>
        <v>785.65200000000004</v>
      </c>
      <c r="AAB47" s="14">
        <f t="shared" ref="AAB47:AAB50" si="57">ZZ47*ZW47</f>
        <v>994.00300000000004</v>
      </c>
      <c r="AAC47" s="11" t="s">
        <v>17387</v>
      </c>
      <c r="AAD47" s="261" t="str">
        <f>IF(AAK47="SINAPI",VLOOKUP('TEREZINHA HARDY'!AAJ47,SINAPI,2,),VLOOKUP('TEREZINHA HARDY'!AAJ47,SETOP,3,))</f>
        <v>FORNECIMENTO DE CONCRETO ESTRUTURAL, USINADO, COM FCK 25 MPA, INCLUSIVE LANÇAMENTO, ADENSAMENTO E ACABAMENTO (FUNDAÇÃO)</v>
      </c>
      <c r="AAE47" s="261"/>
      <c r="AAF47" s="261"/>
      <c r="AAG47" s="261"/>
      <c r="AAH47" s="261"/>
      <c r="AAI47" s="261"/>
      <c r="AAJ47" s="12" t="s">
        <v>10494</v>
      </c>
      <c r="AAK47" s="12" t="s">
        <v>6222</v>
      </c>
      <c r="AAL47" s="12" t="str">
        <f>IF(AAK47="SINAPI",VLOOKUP('TEREZINHA HARDY'!AAJ47,SINAPI,3,),VLOOKUP('TEREZINHA HARDY'!AAJ47,SETOP,4,))</f>
        <v>M3</v>
      </c>
      <c r="AAM47" s="13">
        <v>2.35</v>
      </c>
      <c r="AAN47" s="13" t="s">
        <v>41</v>
      </c>
      <c r="AAO47" s="14">
        <f>IF(AAK47="SINAPI",VLOOKUP('TEREZINHA HARDY'!AAJ47,SINAPI,4,),VLOOKUP('TEREZINHA HARDY'!AAJ47,SETOP,5,))</f>
        <v>334.32</v>
      </c>
      <c r="AAP47" s="14">
        <f t="shared" ref="AAP47:AAP50" si="58">ROUND(AAO47*(1+$C$7),2)</f>
        <v>422.98</v>
      </c>
      <c r="AAQ47" s="14">
        <f t="shared" ref="AAQ47:AAQ50" si="59">AAM47*AAO47</f>
        <v>785.65200000000004</v>
      </c>
      <c r="AAR47" s="14">
        <f t="shared" ref="AAR47:AAR50" si="60">AAP47*AAM47</f>
        <v>994.00300000000004</v>
      </c>
      <c r="AAS47" s="11" t="s">
        <v>17387</v>
      </c>
      <c r="AAT47" s="261" t="str">
        <f>IF(ABA47="SINAPI",VLOOKUP('TEREZINHA HARDY'!AAZ47,SINAPI,2,),VLOOKUP('TEREZINHA HARDY'!AAZ47,SETOP,3,))</f>
        <v>FORNECIMENTO DE CONCRETO ESTRUTURAL, USINADO, COM FCK 25 MPA, INCLUSIVE LANÇAMENTO, ADENSAMENTO E ACABAMENTO (FUNDAÇÃO)</v>
      </c>
      <c r="AAU47" s="261"/>
      <c r="AAV47" s="261"/>
      <c r="AAW47" s="261"/>
      <c r="AAX47" s="261"/>
      <c r="AAY47" s="261"/>
      <c r="AAZ47" s="12" t="s">
        <v>10494</v>
      </c>
      <c r="ABA47" s="12" t="s">
        <v>6222</v>
      </c>
      <c r="ABB47" s="12" t="str">
        <f>IF(ABA47="SINAPI",VLOOKUP('TEREZINHA HARDY'!AAZ47,SINAPI,3,),VLOOKUP('TEREZINHA HARDY'!AAZ47,SETOP,4,))</f>
        <v>M3</v>
      </c>
      <c r="ABC47" s="13">
        <v>2.35</v>
      </c>
      <c r="ABD47" s="13" t="s">
        <v>41</v>
      </c>
      <c r="ABE47" s="14">
        <f>IF(ABA47="SINAPI",VLOOKUP('TEREZINHA HARDY'!AAZ47,SINAPI,4,),VLOOKUP('TEREZINHA HARDY'!AAZ47,SETOP,5,))</f>
        <v>334.32</v>
      </c>
      <c r="ABF47" s="14">
        <f t="shared" ref="ABF47:ABF50" si="61">ROUND(ABE47*(1+$C$7),2)</f>
        <v>422.98</v>
      </c>
      <c r="ABG47" s="14">
        <f t="shared" ref="ABG47:ABG50" si="62">ABC47*ABE47</f>
        <v>785.65200000000004</v>
      </c>
      <c r="ABH47" s="14">
        <f t="shared" ref="ABH47:ABH50" si="63">ABF47*ABC47</f>
        <v>994.00300000000004</v>
      </c>
      <c r="ABI47" s="11" t="s">
        <v>17387</v>
      </c>
      <c r="ABJ47" s="261" t="str">
        <f>IF(ABQ47="SINAPI",VLOOKUP('TEREZINHA HARDY'!ABP47,SINAPI,2,),VLOOKUP('TEREZINHA HARDY'!ABP47,SETOP,3,))</f>
        <v>FORNECIMENTO DE CONCRETO ESTRUTURAL, USINADO, COM FCK 25 MPA, INCLUSIVE LANÇAMENTO, ADENSAMENTO E ACABAMENTO (FUNDAÇÃO)</v>
      </c>
      <c r="ABK47" s="261"/>
      <c r="ABL47" s="261"/>
      <c r="ABM47" s="261"/>
      <c r="ABN47" s="261"/>
      <c r="ABO47" s="261"/>
      <c r="ABP47" s="12" t="s">
        <v>10494</v>
      </c>
      <c r="ABQ47" s="12" t="s">
        <v>6222</v>
      </c>
      <c r="ABR47" s="12" t="str">
        <f>IF(ABQ47="SINAPI",VLOOKUP('TEREZINHA HARDY'!ABP47,SINAPI,3,),VLOOKUP('TEREZINHA HARDY'!ABP47,SETOP,4,))</f>
        <v>M3</v>
      </c>
      <c r="ABS47" s="13">
        <v>2.35</v>
      </c>
      <c r="ABT47" s="13" t="s">
        <v>41</v>
      </c>
      <c r="ABU47" s="14">
        <f>IF(ABQ47="SINAPI",VLOOKUP('TEREZINHA HARDY'!ABP47,SINAPI,4,),VLOOKUP('TEREZINHA HARDY'!ABP47,SETOP,5,))</f>
        <v>334.32</v>
      </c>
      <c r="ABV47" s="14">
        <f t="shared" ref="ABV47:ABV50" si="64">ROUND(ABU47*(1+$C$7),2)</f>
        <v>422.98</v>
      </c>
      <c r="ABW47" s="14">
        <f t="shared" ref="ABW47:ABW50" si="65">ABS47*ABU47</f>
        <v>785.65200000000004</v>
      </c>
      <c r="ABX47" s="14">
        <f t="shared" ref="ABX47:ABX50" si="66">ABV47*ABS47</f>
        <v>994.00300000000004</v>
      </c>
      <c r="ABY47" s="11" t="s">
        <v>17387</v>
      </c>
      <c r="ABZ47" s="261" t="str">
        <f>IF(ACG47="SINAPI",VLOOKUP('TEREZINHA HARDY'!ACF47,SINAPI,2,),VLOOKUP('TEREZINHA HARDY'!ACF47,SETOP,3,))</f>
        <v>FORNECIMENTO DE CONCRETO ESTRUTURAL, USINADO, COM FCK 25 MPA, INCLUSIVE LANÇAMENTO, ADENSAMENTO E ACABAMENTO (FUNDAÇÃO)</v>
      </c>
      <c r="ACA47" s="261"/>
      <c r="ACB47" s="261"/>
      <c r="ACC47" s="261"/>
      <c r="ACD47" s="261"/>
      <c r="ACE47" s="261"/>
      <c r="ACF47" s="12" t="s">
        <v>10494</v>
      </c>
      <c r="ACG47" s="12" t="s">
        <v>6222</v>
      </c>
      <c r="ACH47" s="12" t="str">
        <f>IF(ACG47="SINAPI",VLOOKUP('TEREZINHA HARDY'!ACF47,SINAPI,3,),VLOOKUP('TEREZINHA HARDY'!ACF47,SETOP,4,))</f>
        <v>M3</v>
      </c>
      <c r="ACI47" s="13">
        <v>2.35</v>
      </c>
      <c r="ACJ47" s="13" t="s">
        <v>41</v>
      </c>
      <c r="ACK47" s="14">
        <f>IF(ACG47="SINAPI",VLOOKUP('TEREZINHA HARDY'!ACF47,SINAPI,4,),VLOOKUP('TEREZINHA HARDY'!ACF47,SETOP,5,))</f>
        <v>334.32</v>
      </c>
      <c r="ACL47" s="14">
        <f t="shared" ref="ACL47:ACL50" si="67">ROUND(ACK47*(1+$C$7),2)</f>
        <v>422.98</v>
      </c>
      <c r="ACM47" s="14">
        <f t="shared" ref="ACM47:ACM50" si="68">ACI47*ACK47</f>
        <v>785.65200000000004</v>
      </c>
      <c r="ACN47" s="14">
        <f t="shared" ref="ACN47:ACN50" si="69">ACL47*ACI47</f>
        <v>994.00300000000004</v>
      </c>
      <c r="ACO47" s="11" t="s">
        <v>17387</v>
      </c>
      <c r="ACP47" s="261" t="str">
        <f>IF(ACW47="SINAPI",VLOOKUP('TEREZINHA HARDY'!ACV47,SINAPI,2,),VLOOKUP('TEREZINHA HARDY'!ACV47,SETOP,3,))</f>
        <v>FORNECIMENTO DE CONCRETO ESTRUTURAL, USINADO, COM FCK 25 MPA, INCLUSIVE LANÇAMENTO, ADENSAMENTO E ACABAMENTO (FUNDAÇÃO)</v>
      </c>
      <c r="ACQ47" s="261"/>
      <c r="ACR47" s="261"/>
      <c r="ACS47" s="261"/>
      <c r="ACT47" s="261"/>
      <c r="ACU47" s="261"/>
      <c r="ACV47" s="12" t="s">
        <v>10494</v>
      </c>
      <c r="ACW47" s="12" t="s">
        <v>6222</v>
      </c>
      <c r="ACX47" s="12" t="str">
        <f>IF(ACW47="SINAPI",VLOOKUP('TEREZINHA HARDY'!ACV47,SINAPI,3,),VLOOKUP('TEREZINHA HARDY'!ACV47,SETOP,4,))</f>
        <v>M3</v>
      </c>
      <c r="ACY47" s="13">
        <v>2.35</v>
      </c>
      <c r="ACZ47" s="13" t="s">
        <v>41</v>
      </c>
      <c r="ADA47" s="14">
        <f>IF(ACW47="SINAPI",VLOOKUP('TEREZINHA HARDY'!ACV47,SINAPI,4,),VLOOKUP('TEREZINHA HARDY'!ACV47,SETOP,5,))</f>
        <v>334.32</v>
      </c>
      <c r="ADB47" s="14">
        <f t="shared" ref="ADB47:ADB50" si="70">ROUND(ADA47*(1+$C$7),2)</f>
        <v>422.98</v>
      </c>
      <c r="ADC47" s="14">
        <f t="shared" ref="ADC47:ADC50" si="71">ACY47*ADA47</f>
        <v>785.65200000000004</v>
      </c>
      <c r="ADD47" s="14">
        <f t="shared" ref="ADD47:ADD50" si="72">ADB47*ACY47</f>
        <v>994.00300000000004</v>
      </c>
      <c r="ADE47" s="11" t="s">
        <v>17387</v>
      </c>
      <c r="ADF47" s="261" t="str">
        <f>IF(ADM47="SINAPI",VLOOKUP('TEREZINHA HARDY'!ADL47,SINAPI,2,),VLOOKUP('TEREZINHA HARDY'!ADL47,SETOP,3,))</f>
        <v>FORNECIMENTO DE CONCRETO ESTRUTURAL, USINADO, COM FCK 25 MPA, INCLUSIVE LANÇAMENTO, ADENSAMENTO E ACABAMENTO (FUNDAÇÃO)</v>
      </c>
      <c r="ADG47" s="261"/>
      <c r="ADH47" s="261"/>
      <c r="ADI47" s="261"/>
      <c r="ADJ47" s="261"/>
      <c r="ADK47" s="261"/>
      <c r="ADL47" s="12" t="s">
        <v>10494</v>
      </c>
      <c r="ADM47" s="12" t="s">
        <v>6222</v>
      </c>
      <c r="ADN47" s="12" t="str">
        <f>IF(ADM47="SINAPI",VLOOKUP('TEREZINHA HARDY'!ADL47,SINAPI,3,),VLOOKUP('TEREZINHA HARDY'!ADL47,SETOP,4,))</f>
        <v>M3</v>
      </c>
      <c r="ADO47" s="13">
        <v>2.35</v>
      </c>
      <c r="ADP47" s="13" t="s">
        <v>41</v>
      </c>
      <c r="ADQ47" s="14">
        <f>IF(ADM47="SINAPI",VLOOKUP('TEREZINHA HARDY'!ADL47,SINAPI,4,),VLOOKUP('TEREZINHA HARDY'!ADL47,SETOP,5,))</f>
        <v>334.32</v>
      </c>
      <c r="ADR47" s="14">
        <f t="shared" ref="ADR47:ADR50" si="73">ROUND(ADQ47*(1+$C$7),2)</f>
        <v>422.98</v>
      </c>
      <c r="ADS47" s="14">
        <f t="shared" ref="ADS47:ADS50" si="74">ADO47*ADQ47</f>
        <v>785.65200000000004</v>
      </c>
      <c r="ADT47" s="14">
        <f t="shared" ref="ADT47:ADT50" si="75">ADR47*ADO47</f>
        <v>994.00300000000004</v>
      </c>
      <c r="ADU47" s="11" t="s">
        <v>17387</v>
      </c>
      <c r="ADV47" s="261" t="str">
        <f>IF(AEC47="SINAPI",VLOOKUP('TEREZINHA HARDY'!AEB47,SINAPI,2,),VLOOKUP('TEREZINHA HARDY'!AEB47,SETOP,3,))</f>
        <v>FORNECIMENTO DE CONCRETO ESTRUTURAL, USINADO, COM FCK 25 MPA, INCLUSIVE LANÇAMENTO, ADENSAMENTO E ACABAMENTO (FUNDAÇÃO)</v>
      </c>
      <c r="ADW47" s="261"/>
      <c r="ADX47" s="261"/>
      <c r="ADY47" s="261"/>
      <c r="ADZ47" s="261"/>
      <c r="AEA47" s="261"/>
      <c r="AEB47" s="12" t="s">
        <v>10494</v>
      </c>
      <c r="AEC47" s="12" t="s">
        <v>6222</v>
      </c>
      <c r="AED47" s="12" t="str">
        <f>IF(AEC47="SINAPI",VLOOKUP('TEREZINHA HARDY'!AEB47,SINAPI,3,),VLOOKUP('TEREZINHA HARDY'!AEB47,SETOP,4,))</f>
        <v>M3</v>
      </c>
      <c r="AEE47" s="13">
        <v>2.35</v>
      </c>
      <c r="AEF47" s="13" t="s">
        <v>41</v>
      </c>
      <c r="AEG47" s="14">
        <f>IF(AEC47="SINAPI",VLOOKUP('TEREZINHA HARDY'!AEB47,SINAPI,4,),VLOOKUP('TEREZINHA HARDY'!AEB47,SETOP,5,))</f>
        <v>334.32</v>
      </c>
      <c r="AEH47" s="14">
        <f t="shared" ref="AEH47:AEH50" si="76">ROUND(AEG47*(1+$C$7),2)</f>
        <v>422.98</v>
      </c>
      <c r="AEI47" s="14">
        <f t="shared" ref="AEI47:AEI50" si="77">AEE47*AEG47</f>
        <v>785.65200000000004</v>
      </c>
      <c r="AEJ47" s="14">
        <f t="shared" ref="AEJ47:AEJ50" si="78">AEH47*AEE47</f>
        <v>994.00300000000004</v>
      </c>
      <c r="AEK47" s="11" t="s">
        <v>17387</v>
      </c>
      <c r="AEL47" s="261" t="str">
        <f>IF(AES47="SINAPI",VLOOKUP('TEREZINHA HARDY'!AER47,SINAPI,2,),VLOOKUP('TEREZINHA HARDY'!AER47,SETOP,3,))</f>
        <v>FORNECIMENTO DE CONCRETO ESTRUTURAL, USINADO, COM FCK 25 MPA, INCLUSIVE LANÇAMENTO, ADENSAMENTO E ACABAMENTO (FUNDAÇÃO)</v>
      </c>
      <c r="AEM47" s="261"/>
      <c r="AEN47" s="261"/>
      <c r="AEO47" s="261"/>
      <c r="AEP47" s="261"/>
      <c r="AEQ47" s="261"/>
      <c r="AER47" s="12" t="s">
        <v>10494</v>
      </c>
      <c r="AES47" s="12" t="s">
        <v>6222</v>
      </c>
      <c r="AET47" s="12" t="str">
        <f>IF(AES47="SINAPI",VLOOKUP('TEREZINHA HARDY'!AER47,SINAPI,3,),VLOOKUP('TEREZINHA HARDY'!AER47,SETOP,4,))</f>
        <v>M3</v>
      </c>
      <c r="AEU47" s="13">
        <v>2.35</v>
      </c>
      <c r="AEV47" s="13" t="s">
        <v>41</v>
      </c>
      <c r="AEW47" s="14">
        <f>IF(AES47="SINAPI",VLOOKUP('TEREZINHA HARDY'!AER47,SINAPI,4,),VLOOKUP('TEREZINHA HARDY'!AER47,SETOP,5,))</f>
        <v>334.32</v>
      </c>
      <c r="AEX47" s="14">
        <f t="shared" ref="AEX47:AEX50" si="79">ROUND(AEW47*(1+$C$7),2)</f>
        <v>422.98</v>
      </c>
      <c r="AEY47" s="14">
        <f t="shared" ref="AEY47:AEY50" si="80">AEU47*AEW47</f>
        <v>785.65200000000004</v>
      </c>
      <c r="AEZ47" s="14">
        <f t="shared" ref="AEZ47:AEZ50" si="81">AEX47*AEU47</f>
        <v>994.00300000000004</v>
      </c>
      <c r="AFA47" s="11" t="s">
        <v>17387</v>
      </c>
      <c r="AFB47" s="261" t="str">
        <f>IF(AFI47="SINAPI",VLOOKUP('TEREZINHA HARDY'!AFH47,SINAPI,2,),VLOOKUP('TEREZINHA HARDY'!AFH47,SETOP,3,))</f>
        <v>FORNECIMENTO DE CONCRETO ESTRUTURAL, USINADO, COM FCK 25 MPA, INCLUSIVE LANÇAMENTO, ADENSAMENTO E ACABAMENTO (FUNDAÇÃO)</v>
      </c>
      <c r="AFC47" s="261"/>
      <c r="AFD47" s="261"/>
      <c r="AFE47" s="261"/>
      <c r="AFF47" s="261"/>
      <c r="AFG47" s="261"/>
      <c r="AFH47" s="12" t="s">
        <v>10494</v>
      </c>
      <c r="AFI47" s="12" t="s">
        <v>6222</v>
      </c>
      <c r="AFJ47" s="12" t="str">
        <f>IF(AFI47="SINAPI",VLOOKUP('TEREZINHA HARDY'!AFH47,SINAPI,3,),VLOOKUP('TEREZINHA HARDY'!AFH47,SETOP,4,))</f>
        <v>M3</v>
      </c>
      <c r="AFK47" s="13">
        <v>2.35</v>
      </c>
      <c r="AFL47" s="13" t="s">
        <v>41</v>
      </c>
      <c r="AFM47" s="14">
        <f>IF(AFI47="SINAPI",VLOOKUP('TEREZINHA HARDY'!AFH47,SINAPI,4,),VLOOKUP('TEREZINHA HARDY'!AFH47,SETOP,5,))</f>
        <v>334.32</v>
      </c>
      <c r="AFN47" s="14">
        <f t="shared" ref="AFN47:AFN50" si="82">ROUND(AFM47*(1+$C$7),2)</f>
        <v>422.98</v>
      </c>
      <c r="AFO47" s="14">
        <f t="shared" ref="AFO47:AFO50" si="83">AFK47*AFM47</f>
        <v>785.65200000000004</v>
      </c>
      <c r="AFP47" s="14">
        <f t="shared" ref="AFP47:AFP50" si="84">AFN47*AFK47</f>
        <v>994.00300000000004</v>
      </c>
      <c r="AFQ47" s="11" t="s">
        <v>17387</v>
      </c>
      <c r="AFR47" s="261" t="str">
        <f>IF(AFY47="SINAPI",VLOOKUP('TEREZINHA HARDY'!AFX47,SINAPI,2,),VLOOKUP('TEREZINHA HARDY'!AFX47,SETOP,3,))</f>
        <v>FORNECIMENTO DE CONCRETO ESTRUTURAL, USINADO, COM FCK 25 MPA, INCLUSIVE LANÇAMENTO, ADENSAMENTO E ACABAMENTO (FUNDAÇÃO)</v>
      </c>
      <c r="AFS47" s="261"/>
      <c r="AFT47" s="261"/>
      <c r="AFU47" s="261"/>
      <c r="AFV47" s="261"/>
      <c r="AFW47" s="261"/>
      <c r="AFX47" s="12" t="s">
        <v>10494</v>
      </c>
      <c r="AFY47" s="12" t="s">
        <v>6222</v>
      </c>
      <c r="AFZ47" s="12" t="str">
        <f>IF(AFY47="SINAPI",VLOOKUP('TEREZINHA HARDY'!AFX47,SINAPI,3,),VLOOKUP('TEREZINHA HARDY'!AFX47,SETOP,4,))</f>
        <v>M3</v>
      </c>
      <c r="AGA47" s="13">
        <v>2.35</v>
      </c>
      <c r="AGB47" s="13" t="s">
        <v>41</v>
      </c>
      <c r="AGC47" s="14">
        <f>IF(AFY47="SINAPI",VLOOKUP('TEREZINHA HARDY'!AFX47,SINAPI,4,),VLOOKUP('TEREZINHA HARDY'!AFX47,SETOP,5,))</f>
        <v>334.32</v>
      </c>
      <c r="AGD47" s="14">
        <f t="shared" ref="AGD47:AGD50" si="85">ROUND(AGC47*(1+$C$7),2)</f>
        <v>422.98</v>
      </c>
      <c r="AGE47" s="14">
        <f t="shared" ref="AGE47:AGE50" si="86">AGA47*AGC47</f>
        <v>785.65200000000004</v>
      </c>
      <c r="AGF47" s="14">
        <f t="shared" ref="AGF47:AGF50" si="87">AGD47*AGA47</f>
        <v>994.00300000000004</v>
      </c>
      <c r="AGG47" s="11" t="s">
        <v>17387</v>
      </c>
      <c r="AGH47" s="261" t="str">
        <f>IF(AGO47="SINAPI",VLOOKUP('TEREZINHA HARDY'!AGN47,SINAPI,2,),VLOOKUP('TEREZINHA HARDY'!AGN47,SETOP,3,))</f>
        <v>FORNECIMENTO DE CONCRETO ESTRUTURAL, USINADO, COM FCK 25 MPA, INCLUSIVE LANÇAMENTO, ADENSAMENTO E ACABAMENTO (FUNDAÇÃO)</v>
      </c>
      <c r="AGI47" s="261"/>
      <c r="AGJ47" s="261"/>
      <c r="AGK47" s="261"/>
      <c r="AGL47" s="261"/>
      <c r="AGM47" s="261"/>
      <c r="AGN47" s="12" t="s">
        <v>10494</v>
      </c>
      <c r="AGO47" s="12" t="s">
        <v>6222</v>
      </c>
      <c r="AGP47" s="12" t="str">
        <f>IF(AGO47="SINAPI",VLOOKUP('TEREZINHA HARDY'!AGN47,SINAPI,3,),VLOOKUP('TEREZINHA HARDY'!AGN47,SETOP,4,))</f>
        <v>M3</v>
      </c>
      <c r="AGQ47" s="13">
        <v>2.35</v>
      </c>
      <c r="AGR47" s="13" t="s">
        <v>41</v>
      </c>
      <c r="AGS47" s="14">
        <f>IF(AGO47="SINAPI",VLOOKUP('TEREZINHA HARDY'!AGN47,SINAPI,4,),VLOOKUP('TEREZINHA HARDY'!AGN47,SETOP,5,))</f>
        <v>334.32</v>
      </c>
      <c r="AGT47" s="14">
        <f t="shared" ref="AGT47:AGT50" si="88">ROUND(AGS47*(1+$C$7),2)</f>
        <v>422.98</v>
      </c>
      <c r="AGU47" s="14">
        <f t="shared" ref="AGU47:AGU50" si="89">AGQ47*AGS47</f>
        <v>785.65200000000004</v>
      </c>
      <c r="AGV47" s="14">
        <f t="shared" ref="AGV47:AGV50" si="90">AGT47*AGQ47</f>
        <v>994.00300000000004</v>
      </c>
      <c r="AGW47" s="11" t="s">
        <v>17387</v>
      </c>
      <c r="AGX47" s="261" t="str">
        <f>IF(AHE47="SINAPI",VLOOKUP('TEREZINHA HARDY'!AHD47,SINAPI,2,),VLOOKUP('TEREZINHA HARDY'!AHD47,SETOP,3,))</f>
        <v>FORNECIMENTO DE CONCRETO ESTRUTURAL, USINADO, COM FCK 25 MPA, INCLUSIVE LANÇAMENTO, ADENSAMENTO E ACABAMENTO (FUNDAÇÃO)</v>
      </c>
      <c r="AGY47" s="261"/>
      <c r="AGZ47" s="261"/>
      <c r="AHA47" s="261"/>
      <c r="AHB47" s="261"/>
      <c r="AHC47" s="261"/>
      <c r="AHD47" s="12" t="s">
        <v>10494</v>
      </c>
      <c r="AHE47" s="12" t="s">
        <v>6222</v>
      </c>
      <c r="AHF47" s="12" t="str">
        <f>IF(AHE47="SINAPI",VLOOKUP('TEREZINHA HARDY'!AHD47,SINAPI,3,),VLOOKUP('TEREZINHA HARDY'!AHD47,SETOP,4,))</f>
        <v>M3</v>
      </c>
      <c r="AHG47" s="13">
        <v>2.35</v>
      </c>
      <c r="AHH47" s="13" t="s">
        <v>41</v>
      </c>
      <c r="AHI47" s="14">
        <f>IF(AHE47="SINAPI",VLOOKUP('TEREZINHA HARDY'!AHD47,SINAPI,4,),VLOOKUP('TEREZINHA HARDY'!AHD47,SETOP,5,))</f>
        <v>334.32</v>
      </c>
      <c r="AHJ47" s="14">
        <f t="shared" ref="AHJ47:AHJ50" si="91">ROUND(AHI47*(1+$C$7),2)</f>
        <v>422.98</v>
      </c>
      <c r="AHK47" s="14">
        <f t="shared" ref="AHK47:AHK50" si="92">AHG47*AHI47</f>
        <v>785.65200000000004</v>
      </c>
      <c r="AHL47" s="14">
        <f t="shared" ref="AHL47:AHL50" si="93">AHJ47*AHG47</f>
        <v>994.00300000000004</v>
      </c>
      <c r="AHM47" s="11" t="s">
        <v>17387</v>
      </c>
      <c r="AHN47" s="261" t="str">
        <f>IF(AHU47="SINAPI",VLOOKUP('TEREZINHA HARDY'!AHT47,SINAPI,2,),VLOOKUP('TEREZINHA HARDY'!AHT47,SETOP,3,))</f>
        <v>FORNECIMENTO DE CONCRETO ESTRUTURAL, USINADO, COM FCK 25 MPA, INCLUSIVE LANÇAMENTO, ADENSAMENTO E ACABAMENTO (FUNDAÇÃO)</v>
      </c>
      <c r="AHO47" s="261"/>
      <c r="AHP47" s="261"/>
      <c r="AHQ47" s="261"/>
      <c r="AHR47" s="261"/>
      <c r="AHS47" s="261"/>
      <c r="AHT47" s="12" t="s">
        <v>10494</v>
      </c>
      <c r="AHU47" s="12" t="s">
        <v>6222</v>
      </c>
      <c r="AHV47" s="12" t="str">
        <f>IF(AHU47="SINAPI",VLOOKUP('TEREZINHA HARDY'!AHT47,SINAPI,3,),VLOOKUP('TEREZINHA HARDY'!AHT47,SETOP,4,))</f>
        <v>M3</v>
      </c>
      <c r="AHW47" s="13">
        <v>2.35</v>
      </c>
      <c r="AHX47" s="13" t="s">
        <v>41</v>
      </c>
      <c r="AHY47" s="14">
        <f>IF(AHU47="SINAPI",VLOOKUP('TEREZINHA HARDY'!AHT47,SINAPI,4,),VLOOKUP('TEREZINHA HARDY'!AHT47,SETOP,5,))</f>
        <v>334.32</v>
      </c>
      <c r="AHZ47" s="14">
        <f t="shared" ref="AHZ47:AHZ50" si="94">ROUND(AHY47*(1+$C$7),2)</f>
        <v>422.98</v>
      </c>
      <c r="AIA47" s="14">
        <f t="shared" ref="AIA47:AIA50" si="95">AHW47*AHY47</f>
        <v>785.65200000000004</v>
      </c>
      <c r="AIB47" s="14">
        <f t="shared" ref="AIB47:AIB50" si="96">AHZ47*AHW47</f>
        <v>994.00300000000004</v>
      </c>
      <c r="AIC47" s="11" t="s">
        <v>17387</v>
      </c>
      <c r="AID47" s="261" t="str">
        <f>IF(AIK47="SINAPI",VLOOKUP('TEREZINHA HARDY'!AIJ47,SINAPI,2,),VLOOKUP('TEREZINHA HARDY'!AIJ47,SETOP,3,))</f>
        <v>FORNECIMENTO DE CONCRETO ESTRUTURAL, USINADO, COM FCK 25 MPA, INCLUSIVE LANÇAMENTO, ADENSAMENTO E ACABAMENTO (FUNDAÇÃO)</v>
      </c>
      <c r="AIE47" s="261"/>
      <c r="AIF47" s="261"/>
      <c r="AIG47" s="261"/>
      <c r="AIH47" s="261"/>
      <c r="AII47" s="261"/>
      <c r="AIJ47" s="12" t="s">
        <v>10494</v>
      </c>
      <c r="AIK47" s="12" t="s">
        <v>6222</v>
      </c>
      <c r="AIL47" s="12" t="str">
        <f>IF(AIK47="SINAPI",VLOOKUP('TEREZINHA HARDY'!AIJ47,SINAPI,3,),VLOOKUP('TEREZINHA HARDY'!AIJ47,SETOP,4,))</f>
        <v>M3</v>
      </c>
      <c r="AIM47" s="13">
        <v>2.35</v>
      </c>
      <c r="AIN47" s="13" t="s">
        <v>41</v>
      </c>
      <c r="AIO47" s="14">
        <f>IF(AIK47="SINAPI",VLOOKUP('TEREZINHA HARDY'!AIJ47,SINAPI,4,),VLOOKUP('TEREZINHA HARDY'!AIJ47,SETOP,5,))</f>
        <v>334.32</v>
      </c>
      <c r="AIP47" s="14">
        <f t="shared" ref="AIP47:AIP50" si="97">ROUND(AIO47*(1+$C$7),2)</f>
        <v>422.98</v>
      </c>
      <c r="AIQ47" s="14">
        <f t="shared" ref="AIQ47:AIQ50" si="98">AIM47*AIO47</f>
        <v>785.65200000000004</v>
      </c>
      <c r="AIR47" s="14">
        <f t="shared" ref="AIR47:AIR50" si="99">AIP47*AIM47</f>
        <v>994.00300000000004</v>
      </c>
      <c r="AIS47" s="11" t="s">
        <v>17387</v>
      </c>
      <c r="AIT47" s="261" t="str">
        <f>IF(AJA47="SINAPI",VLOOKUP('TEREZINHA HARDY'!AIZ47,SINAPI,2,),VLOOKUP('TEREZINHA HARDY'!AIZ47,SETOP,3,))</f>
        <v>FORNECIMENTO DE CONCRETO ESTRUTURAL, USINADO, COM FCK 25 MPA, INCLUSIVE LANÇAMENTO, ADENSAMENTO E ACABAMENTO (FUNDAÇÃO)</v>
      </c>
      <c r="AIU47" s="261"/>
      <c r="AIV47" s="261"/>
      <c r="AIW47" s="261"/>
      <c r="AIX47" s="261"/>
      <c r="AIY47" s="261"/>
      <c r="AIZ47" s="12" t="s">
        <v>10494</v>
      </c>
      <c r="AJA47" s="12" t="s">
        <v>6222</v>
      </c>
      <c r="AJB47" s="12" t="str">
        <f>IF(AJA47="SINAPI",VLOOKUP('TEREZINHA HARDY'!AIZ47,SINAPI,3,),VLOOKUP('TEREZINHA HARDY'!AIZ47,SETOP,4,))</f>
        <v>M3</v>
      </c>
      <c r="AJC47" s="13">
        <v>2.35</v>
      </c>
      <c r="AJD47" s="13" t="s">
        <v>41</v>
      </c>
      <c r="AJE47" s="14">
        <f>IF(AJA47="SINAPI",VLOOKUP('TEREZINHA HARDY'!AIZ47,SINAPI,4,),VLOOKUP('TEREZINHA HARDY'!AIZ47,SETOP,5,))</f>
        <v>334.32</v>
      </c>
      <c r="AJF47" s="14">
        <f t="shared" ref="AJF47:AJF50" si="100">ROUND(AJE47*(1+$C$7),2)</f>
        <v>422.98</v>
      </c>
      <c r="AJG47" s="14">
        <f t="shared" ref="AJG47:AJG50" si="101">AJC47*AJE47</f>
        <v>785.65200000000004</v>
      </c>
      <c r="AJH47" s="14">
        <f t="shared" ref="AJH47:AJH50" si="102">AJF47*AJC47</f>
        <v>994.00300000000004</v>
      </c>
      <c r="AJI47" s="11" t="s">
        <v>17387</v>
      </c>
      <c r="AJJ47" s="261" t="str">
        <f>IF(AJQ47="SINAPI",VLOOKUP('TEREZINHA HARDY'!AJP47,SINAPI,2,),VLOOKUP('TEREZINHA HARDY'!AJP47,SETOP,3,))</f>
        <v>FORNECIMENTO DE CONCRETO ESTRUTURAL, USINADO, COM FCK 25 MPA, INCLUSIVE LANÇAMENTO, ADENSAMENTO E ACABAMENTO (FUNDAÇÃO)</v>
      </c>
      <c r="AJK47" s="261"/>
      <c r="AJL47" s="261"/>
      <c r="AJM47" s="261"/>
      <c r="AJN47" s="261"/>
      <c r="AJO47" s="261"/>
      <c r="AJP47" s="12" t="s">
        <v>10494</v>
      </c>
      <c r="AJQ47" s="12" t="s">
        <v>6222</v>
      </c>
      <c r="AJR47" s="12" t="str">
        <f>IF(AJQ47="SINAPI",VLOOKUP('TEREZINHA HARDY'!AJP47,SINAPI,3,),VLOOKUP('TEREZINHA HARDY'!AJP47,SETOP,4,))</f>
        <v>M3</v>
      </c>
      <c r="AJS47" s="13">
        <v>2.35</v>
      </c>
      <c r="AJT47" s="13" t="s">
        <v>41</v>
      </c>
      <c r="AJU47" s="14">
        <f>IF(AJQ47="SINAPI",VLOOKUP('TEREZINHA HARDY'!AJP47,SINAPI,4,),VLOOKUP('TEREZINHA HARDY'!AJP47,SETOP,5,))</f>
        <v>334.32</v>
      </c>
      <c r="AJV47" s="14">
        <f t="shared" ref="AJV47:AJV50" si="103">ROUND(AJU47*(1+$C$7),2)</f>
        <v>422.98</v>
      </c>
      <c r="AJW47" s="14">
        <f t="shared" ref="AJW47:AJW50" si="104">AJS47*AJU47</f>
        <v>785.65200000000004</v>
      </c>
      <c r="AJX47" s="14">
        <f t="shared" ref="AJX47:AJX50" si="105">AJV47*AJS47</f>
        <v>994.00300000000004</v>
      </c>
      <c r="AJY47" s="11" t="s">
        <v>17387</v>
      </c>
      <c r="AJZ47" s="261" t="str">
        <f>IF(AKG47="SINAPI",VLOOKUP('TEREZINHA HARDY'!AKF47,SINAPI,2,),VLOOKUP('TEREZINHA HARDY'!AKF47,SETOP,3,))</f>
        <v>FORNECIMENTO DE CONCRETO ESTRUTURAL, USINADO, COM FCK 25 MPA, INCLUSIVE LANÇAMENTO, ADENSAMENTO E ACABAMENTO (FUNDAÇÃO)</v>
      </c>
      <c r="AKA47" s="261"/>
      <c r="AKB47" s="261"/>
      <c r="AKC47" s="261"/>
      <c r="AKD47" s="261"/>
      <c r="AKE47" s="261"/>
      <c r="AKF47" s="12" t="s">
        <v>10494</v>
      </c>
      <c r="AKG47" s="12" t="s">
        <v>6222</v>
      </c>
      <c r="AKH47" s="12" t="str">
        <f>IF(AKG47="SINAPI",VLOOKUP('TEREZINHA HARDY'!AKF47,SINAPI,3,),VLOOKUP('TEREZINHA HARDY'!AKF47,SETOP,4,))</f>
        <v>M3</v>
      </c>
      <c r="AKI47" s="13">
        <v>2.35</v>
      </c>
      <c r="AKJ47" s="13" t="s">
        <v>41</v>
      </c>
      <c r="AKK47" s="14">
        <f>IF(AKG47="SINAPI",VLOOKUP('TEREZINHA HARDY'!AKF47,SINAPI,4,),VLOOKUP('TEREZINHA HARDY'!AKF47,SETOP,5,))</f>
        <v>334.32</v>
      </c>
      <c r="AKL47" s="14">
        <f t="shared" ref="AKL47:AKL50" si="106">ROUND(AKK47*(1+$C$7),2)</f>
        <v>422.98</v>
      </c>
      <c r="AKM47" s="14">
        <f t="shared" ref="AKM47:AKM50" si="107">AKI47*AKK47</f>
        <v>785.65200000000004</v>
      </c>
      <c r="AKN47" s="14">
        <f t="shared" ref="AKN47:AKN50" si="108">AKL47*AKI47</f>
        <v>994.00300000000004</v>
      </c>
      <c r="AKO47" s="11" t="s">
        <v>17387</v>
      </c>
      <c r="AKP47" s="261" t="str">
        <f>IF(AKW47="SINAPI",VLOOKUP('TEREZINHA HARDY'!AKV47,SINAPI,2,),VLOOKUP('TEREZINHA HARDY'!AKV47,SETOP,3,))</f>
        <v>FORNECIMENTO DE CONCRETO ESTRUTURAL, USINADO, COM FCK 25 MPA, INCLUSIVE LANÇAMENTO, ADENSAMENTO E ACABAMENTO (FUNDAÇÃO)</v>
      </c>
      <c r="AKQ47" s="261"/>
      <c r="AKR47" s="261"/>
      <c r="AKS47" s="261"/>
      <c r="AKT47" s="261"/>
      <c r="AKU47" s="261"/>
      <c r="AKV47" s="12" t="s">
        <v>10494</v>
      </c>
      <c r="AKW47" s="12" t="s">
        <v>6222</v>
      </c>
      <c r="AKX47" s="12" t="str">
        <f>IF(AKW47="SINAPI",VLOOKUP('TEREZINHA HARDY'!AKV47,SINAPI,3,),VLOOKUP('TEREZINHA HARDY'!AKV47,SETOP,4,))</f>
        <v>M3</v>
      </c>
      <c r="AKY47" s="13">
        <v>2.35</v>
      </c>
      <c r="AKZ47" s="13" t="s">
        <v>41</v>
      </c>
      <c r="ALA47" s="14">
        <f>IF(AKW47="SINAPI",VLOOKUP('TEREZINHA HARDY'!AKV47,SINAPI,4,),VLOOKUP('TEREZINHA HARDY'!AKV47,SETOP,5,))</f>
        <v>334.32</v>
      </c>
      <c r="ALB47" s="14">
        <f t="shared" ref="ALB47:ALB50" si="109">ROUND(ALA47*(1+$C$7),2)</f>
        <v>422.98</v>
      </c>
      <c r="ALC47" s="14">
        <f t="shared" ref="ALC47:ALC50" si="110">AKY47*ALA47</f>
        <v>785.65200000000004</v>
      </c>
      <c r="ALD47" s="14">
        <f t="shared" ref="ALD47:ALD50" si="111">ALB47*AKY47</f>
        <v>994.00300000000004</v>
      </c>
      <c r="ALE47" s="11" t="s">
        <v>17387</v>
      </c>
      <c r="ALF47" s="261" t="str">
        <f>IF(ALM47="SINAPI",VLOOKUP('TEREZINHA HARDY'!ALL47,SINAPI,2,),VLOOKUP('TEREZINHA HARDY'!ALL47,SETOP,3,))</f>
        <v>FORNECIMENTO DE CONCRETO ESTRUTURAL, USINADO, COM FCK 25 MPA, INCLUSIVE LANÇAMENTO, ADENSAMENTO E ACABAMENTO (FUNDAÇÃO)</v>
      </c>
      <c r="ALG47" s="261"/>
      <c r="ALH47" s="261"/>
      <c r="ALI47" s="261"/>
      <c r="ALJ47" s="261"/>
      <c r="ALK47" s="261"/>
      <c r="ALL47" s="12" t="s">
        <v>10494</v>
      </c>
      <c r="ALM47" s="12" t="s">
        <v>6222</v>
      </c>
      <c r="ALN47" s="12" t="str">
        <f>IF(ALM47="SINAPI",VLOOKUP('TEREZINHA HARDY'!ALL47,SINAPI,3,),VLOOKUP('TEREZINHA HARDY'!ALL47,SETOP,4,))</f>
        <v>M3</v>
      </c>
      <c r="ALO47" s="13">
        <v>2.35</v>
      </c>
      <c r="ALP47" s="13" t="s">
        <v>41</v>
      </c>
      <c r="ALQ47" s="14">
        <f>IF(ALM47="SINAPI",VLOOKUP('TEREZINHA HARDY'!ALL47,SINAPI,4,),VLOOKUP('TEREZINHA HARDY'!ALL47,SETOP,5,))</f>
        <v>334.32</v>
      </c>
      <c r="ALR47" s="14">
        <f t="shared" ref="ALR47:ALR50" si="112">ROUND(ALQ47*(1+$C$7),2)</f>
        <v>422.98</v>
      </c>
      <c r="ALS47" s="14">
        <f t="shared" ref="ALS47:ALS50" si="113">ALO47*ALQ47</f>
        <v>785.65200000000004</v>
      </c>
      <c r="ALT47" s="14">
        <f t="shared" ref="ALT47:ALT50" si="114">ALR47*ALO47</f>
        <v>994.00300000000004</v>
      </c>
      <c r="ALU47" s="11" t="s">
        <v>17387</v>
      </c>
      <c r="ALV47" s="261" t="str">
        <f>IF(AMC47="SINAPI",VLOOKUP('TEREZINHA HARDY'!AMB47,SINAPI,2,),VLOOKUP('TEREZINHA HARDY'!AMB47,SETOP,3,))</f>
        <v>FORNECIMENTO DE CONCRETO ESTRUTURAL, USINADO, COM FCK 25 MPA, INCLUSIVE LANÇAMENTO, ADENSAMENTO E ACABAMENTO (FUNDAÇÃO)</v>
      </c>
      <c r="ALW47" s="261"/>
      <c r="ALX47" s="261"/>
      <c r="ALY47" s="261"/>
      <c r="ALZ47" s="261"/>
      <c r="AMA47" s="261"/>
      <c r="AMB47" s="12" t="s">
        <v>10494</v>
      </c>
      <c r="AMC47" s="12" t="s">
        <v>6222</v>
      </c>
      <c r="AMD47" s="12" t="str">
        <f>IF(AMC47="SINAPI",VLOOKUP('TEREZINHA HARDY'!AMB47,SINAPI,3,),VLOOKUP('TEREZINHA HARDY'!AMB47,SETOP,4,))</f>
        <v>M3</v>
      </c>
      <c r="AME47" s="13">
        <v>2.35</v>
      </c>
      <c r="AMF47" s="13" t="s">
        <v>41</v>
      </c>
      <c r="AMG47" s="14">
        <f>IF(AMC47="SINAPI",VLOOKUP('TEREZINHA HARDY'!AMB47,SINAPI,4,),VLOOKUP('TEREZINHA HARDY'!AMB47,SETOP,5,))</f>
        <v>334.32</v>
      </c>
      <c r="AMH47" s="14">
        <f t="shared" ref="AMH47:AMH50" si="115">ROUND(AMG47*(1+$C$7),2)</f>
        <v>422.98</v>
      </c>
      <c r="AMI47" s="14">
        <f t="shared" ref="AMI47:AMI50" si="116">AME47*AMG47</f>
        <v>785.65200000000004</v>
      </c>
      <c r="AMJ47" s="14">
        <f t="shared" ref="AMJ47:AMJ50" si="117">AMH47*AME47</f>
        <v>994.00300000000004</v>
      </c>
      <c r="AMK47" s="11" t="s">
        <v>17387</v>
      </c>
      <c r="AML47" s="261" t="str">
        <f>IF(AMS47="SINAPI",VLOOKUP('TEREZINHA HARDY'!AMR47,SINAPI,2,),VLOOKUP('TEREZINHA HARDY'!AMR47,SETOP,3,))</f>
        <v>FORNECIMENTO DE CONCRETO ESTRUTURAL, USINADO, COM FCK 25 MPA, INCLUSIVE LANÇAMENTO, ADENSAMENTO E ACABAMENTO (FUNDAÇÃO)</v>
      </c>
      <c r="AMM47" s="261"/>
      <c r="AMN47" s="261"/>
      <c r="AMO47" s="261"/>
      <c r="AMP47" s="261"/>
      <c r="AMQ47" s="261"/>
      <c r="AMR47" s="12" t="s">
        <v>10494</v>
      </c>
      <c r="AMS47" s="12" t="s">
        <v>6222</v>
      </c>
      <c r="AMT47" s="12" t="str">
        <f>IF(AMS47="SINAPI",VLOOKUP('TEREZINHA HARDY'!AMR47,SINAPI,3,),VLOOKUP('TEREZINHA HARDY'!AMR47,SETOP,4,))</f>
        <v>M3</v>
      </c>
      <c r="AMU47" s="13">
        <v>2.35</v>
      </c>
      <c r="AMV47" s="13" t="s">
        <v>41</v>
      </c>
      <c r="AMW47" s="14">
        <f>IF(AMS47="SINAPI",VLOOKUP('TEREZINHA HARDY'!AMR47,SINAPI,4,),VLOOKUP('TEREZINHA HARDY'!AMR47,SETOP,5,))</f>
        <v>334.32</v>
      </c>
      <c r="AMX47" s="14">
        <f t="shared" ref="AMX47:AMX50" si="118">ROUND(AMW47*(1+$C$7),2)</f>
        <v>422.98</v>
      </c>
      <c r="AMY47" s="14">
        <f t="shared" ref="AMY47:AMY50" si="119">AMU47*AMW47</f>
        <v>785.65200000000004</v>
      </c>
      <c r="AMZ47" s="14">
        <f t="shared" ref="AMZ47:AMZ50" si="120">AMX47*AMU47</f>
        <v>994.00300000000004</v>
      </c>
      <c r="ANA47" s="11" t="s">
        <v>17387</v>
      </c>
      <c r="ANB47" s="261" t="str">
        <f>IF(ANI47="SINAPI",VLOOKUP('TEREZINHA HARDY'!ANH47,SINAPI,2,),VLOOKUP('TEREZINHA HARDY'!ANH47,SETOP,3,))</f>
        <v>FORNECIMENTO DE CONCRETO ESTRUTURAL, USINADO, COM FCK 25 MPA, INCLUSIVE LANÇAMENTO, ADENSAMENTO E ACABAMENTO (FUNDAÇÃO)</v>
      </c>
      <c r="ANC47" s="261"/>
      <c r="AND47" s="261"/>
      <c r="ANE47" s="261"/>
      <c r="ANF47" s="261"/>
      <c r="ANG47" s="261"/>
      <c r="ANH47" s="12" t="s">
        <v>10494</v>
      </c>
      <c r="ANI47" s="12" t="s">
        <v>6222</v>
      </c>
      <c r="ANJ47" s="12" t="str">
        <f>IF(ANI47="SINAPI",VLOOKUP('TEREZINHA HARDY'!ANH47,SINAPI,3,),VLOOKUP('TEREZINHA HARDY'!ANH47,SETOP,4,))</f>
        <v>M3</v>
      </c>
      <c r="ANK47" s="13">
        <v>2.35</v>
      </c>
      <c r="ANL47" s="13" t="s">
        <v>41</v>
      </c>
      <c r="ANM47" s="14">
        <f>IF(ANI47="SINAPI",VLOOKUP('TEREZINHA HARDY'!ANH47,SINAPI,4,),VLOOKUP('TEREZINHA HARDY'!ANH47,SETOP,5,))</f>
        <v>334.32</v>
      </c>
      <c r="ANN47" s="14">
        <f t="shared" ref="ANN47:ANN50" si="121">ROUND(ANM47*(1+$C$7),2)</f>
        <v>422.98</v>
      </c>
      <c r="ANO47" s="14">
        <f t="shared" ref="ANO47:ANO50" si="122">ANK47*ANM47</f>
        <v>785.65200000000004</v>
      </c>
      <c r="ANP47" s="14">
        <f t="shared" ref="ANP47:ANP50" si="123">ANN47*ANK47</f>
        <v>994.00300000000004</v>
      </c>
      <c r="ANQ47" s="11" t="s">
        <v>17387</v>
      </c>
      <c r="ANR47" s="261" t="str">
        <f>IF(ANY47="SINAPI",VLOOKUP('TEREZINHA HARDY'!ANX47,SINAPI,2,),VLOOKUP('TEREZINHA HARDY'!ANX47,SETOP,3,))</f>
        <v>FORNECIMENTO DE CONCRETO ESTRUTURAL, USINADO, COM FCK 25 MPA, INCLUSIVE LANÇAMENTO, ADENSAMENTO E ACABAMENTO (FUNDAÇÃO)</v>
      </c>
      <c r="ANS47" s="261"/>
      <c r="ANT47" s="261"/>
      <c r="ANU47" s="261"/>
      <c r="ANV47" s="261"/>
      <c r="ANW47" s="261"/>
      <c r="ANX47" s="12" t="s">
        <v>10494</v>
      </c>
      <c r="ANY47" s="12" t="s">
        <v>6222</v>
      </c>
      <c r="ANZ47" s="12" t="str">
        <f>IF(ANY47="SINAPI",VLOOKUP('TEREZINHA HARDY'!ANX47,SINAPI,3,),VLOOKUP('TEREZINHA HARDY'!ANX47,SETOP,4,))</f>
        <v>M3</v>
      </c>
      <c r="AOA47" s="13">
        <v>2.35</v>
      </c>
      <c r="AOB47" s="13" t="s">
        <v>41</v>
      </c>
      <c r="AOC47" s="14">
        <f>IF(ANY47="SINAPI",VLOOKUP('TEREZINHA HARDY'!ANX47,SINAPI,4,),VLOOKUP('TEREZINHA HARDY'!ANX47,SETOP,5,))</f>
        <v>334.32</v>
      </c>
      <c r="AOD47" s="14">
        <f t="shared" ref="AOD47:AOD50" si="124">ROUND(AOC47*(1+$C$7),2)</f>
        <v>422.98</v>
      </c>
      <c r="AOE47" s="14">
        <f t="shared" ref="AOE47:AOE50" si="125">AOA47*AOC47</f>
        <v>785.65200000000004</v>
      </c>
      <c r="AOF47" s="14">
        <f t="shared" ref="AOF47:AOF50" si="126">AOD47*AOA47</f>
        <v>994.00300000000004</v>
      </c>
      <c r="AOG47" s="11" t="s">
        <v>17387</v>
      </c>
      <c r="AOH47" s="261" t="str">
        <f>IF(AOO47="SINAPI",VLOOKUP('TEREZINHA HARDY'!AON47,SINAPI,2,),VLOOKUP('TEREZINHA HARDY'!AON47,SETOP,3,))</f>
        <v>FORNECIMENTO DE CONCRETO ESTRUTURAL, USINADO, COM FCK 25 MPA, INCLUSIVE LANÇAMENTO, ADENSAMENTO E ACABAMENTO (FUNDAÇÃO)</v>
      </c>
      <c r="AOI47" s="261"/>
      <c r="AOJ47" s="261"/>
      <c r="AOK47" s="261"/>
      <c r="AOL47" s="261"/>
      <c r="AOM47" s="261"/>
      <c r="AON47" s="12" t="s">
        <v>10494</v>
      </c>
      <c r="AOO47" s="12" t="s">
        <v>6222</v>
      </c>
      <c r="AOP47" s="12" t="str">
        <f>IF(AOO47="SINAPI",VLOOKUP('TEREZINHA HARDY'!AON47,SINAPI,3,),VLOOKUP('TEREZINHA HARDY'!AON47,SETOP,4,))</f>
        <v>M3</v>
      </c>
      <c r="AOQ47" s="13">
        <v>2.35</v>
      </c>
      <c r="AOR47" s="13" t="s">
        <v>41</v>
      </c>
      <c r="AOS47" s="14">
        <f>IF(AOO47="SINAPI",VLOOKUP('TEREZINHA HARDY'!AON47,SINAPI,4,),VLOOKUP('TEREZINHA HARDY'!AON47,SETOP,5,))</f>
        <v>334.32</v>
      </c>
      <c r="AOT47" s="14">
        <f t="shared" ref="AOT47:AOT50" si="127">ROUND(AOS47*(1+$C$7),2)</f>
        <v>422.98</v>
      </c>
      <c r="AOU47" s="14">
        <f t="shared" ref="AOU47:AOU50" si="128">AOQ47*AOS47</f>
        <v>785.65200000000004</v>
      </c>
      <c r="AOV47" s="14">
        <f t="shared" ref="AOV47:AOV50" si="129">AOT47*AOQ47</f>
        <v>994.00300000000004</v>
      </c>
      <c r="AOW47" s="11" t="s">
        <v>17387</v>
      </c>
      <c r="AOX47" s="261" t="str">
        <f>IF(APE47="SINAPI",VLOOKUP('TEREZINHA HARDY'!APD47,SINAPI,2,),VLOOKUP('TEREZINHA HARDY'!APD47,SETOP,3,))</f>
        <v>FORNECIMENTO DE CONCRETO ESTRUTURAL, USINADO, COM FCK 25 MPA, INCLUSIVE LANÇAMENTO, ADENSAMENTO E ACABAMENTO (FUNDAÇÃO)</v>
      </c>
      <c r="AOY47" s="261"/>
      <c r="AOZ47" s="261"/>
      <c r="APA47" s="261"/>
      <c r="APB47" s="261"/>
      <c r="APC47" s="261"/>
      <c r="APD47" s="12" t="s">
        <v>10494</v>
      </c>
      <c r="APE47" s="12" t="s">
        <v>6222</v>
      </c>
      <c r="APF47" s="12" t="str">
        <f>IF(APE47="SINAPI",VLOOKUP('TEREZINHA HARDY'!APD47,SINAPI,3,),VLOOKUP('TEREZINHA HARDY'!APD47,SETOP,4,))</f>
        <v>M3</v>
      </c>
      <c r="APG47" s="13">
        <v>2.35</v>
      </c>
      <c r="APH47" s="13" t="s">
        <v>41</v>
      </c>
      <c r="API47" s="14">
        <f>IF(APE47="SINAPI",VLOOKUP('TEREZINHA HARDY'!APD47,SINAPI,4,),VLOOKUP('TEREZINHA HARDY'!APD47,SETOP,5,))</f>
        <v>334.32</v>
      </c>
      <c r="APJ47" s="14">
        <f t="shared" ref="APJ47:APJ50" si="130">ROUND(API47*(1+$C$7),2)</f>
        <v>422.98</v>
      </c>
      <c r="APK47" s="14">
        <f t="shared" ref="APK47:APK50" si="131">APG47*API47</f>
        <v>785.65200000000004</v>
      </c>
      <c r="APL47" s="14">
        <f t="shared" ref="APL47:APL50" si="132">APJ47*APG47</f>
        <v>994.00300000000004</v>
      </c>
      <c r="APM47" s="11" t="s">
        <v>17387</v>
      </c>
      <c r="APN47" s="261" t="str">
        <f>IF(APU47="SINAPI",VLOOKUP('TEREZINHA HARDY'!APT47,SINAPI,2,),VLOOKUP('TEREZINHA HARDY'!APT47,SETOP,3,))</f>
        <v>FORNECIMENTO DE CONCRETO ESTRUTURAL, USINADO, COM FCK 25 MPA, INCLUSIVE LANÇAMENTO, ADENSAMENTO E ACABAMENTO (FUNDAÇÃO)</v>
      </c>
      <c r="APO47" s="261"/>
      <c r="APP47" s="261"/>
      <c r="APQ47" s="261"/>
      <c r="APR47" s="261"/>
      <c r="APS47" s="261"/>
      <c r="APT47" s="12" t="s">
        <v>10494</v>
      </c>
      <c r="APU47" s="12" t="s">
        <v>6222</v>
      </c>
      <c r="APV47" s="12" t="str">
        <f>IF(APU47="SINAPI",VLOOKUP('TEREZINHA HARDY'!APT47,SINAPI,3,),VLOOKUP('TEREZINHA HARDY'!APT47,SETOP,4,))</f>
        <v>M3</v>
      </c>
      <c r="APW47" s="13">
        <v>2.35</v>
      </c>
      <c r="APX47" s="13" t="s">
        <v>41</v>
      </c>
      <c r="APY47" s="14">
        <f>IF(APU47="SINAPI",VLOOKUP('TEREZINHA HARDY'!APT47,SINAPI,4,),VLOOKUP('TEREZINHA HARDY'!APT47,SETOP,5,))</f>
        <v>334.32</v>
      </c>
      <c r="APZ47" s="14">
        <f t="shared" ref="APZ47:APZ50" si="133">ROUND(APY47*(1+$C$7),2)</f>
        <v>422.98</v>
      </c>
      <c r="AQA47" s="14">
        <f t="shared" ref="AQA47:AQA50" si="134">APW47*APY47</f>
        <v>785.65200000000004</v>
      </c>
      <c r="AQB47" s="14">
        <f t="shared" ref="AQB47:AQB50" si="135">APZ47*APW47</f>
        <v>994.00300000000004</v>
      </c>
      <c r="AQC47" s="11" t="s">
        <v>17387</v>
      </c>
      <c r="AQD47" s="261" t="str">
        <f>IF(AQK47="SINAPI",VLOOKUP('TEREZINHA HARDY'!AQJ47,SINAPI,2,),VLOOKUP('TEREZINHA HARDY'!AQJ47,SETOP,3,))</f>
        <v>FORNECIMENTO DE CONCRETO ESTRUTURAL, USINADO, COM FCK 25 MPA, INCLUSIVE LANÇAMENTO, ADENSAMENTO E ACABAMENTO (FUNDAÇÃO)</v>
      </c>
      <c r="AQE47" s="261"/>
      <c r="AQF47" s="261"/>
      <c r="AQG47" s="261"/>
      <c r="AQH47" s="261"/>
      <c r="AQI47" s="261"/>
      <c r="AQJ47" s="12" t="s">
        <v>10494</v>
      </c>
      <c r="AQK47" s="12" t="s">
        <v>6222</v>
      </c>
      <c r="AQL47" s="12" t="str">
        <f>IF(AQK47="SINAPI",VLOOKUP('TEREZINHA HARDY'!AQJ47,SINAPI,3,),VLOOKUP('TEREZINHA HARDY'!AQJ47,SETOP,4,))</f>
        <v>M3</v>
      </c>
      <c r="AQM47" s="13">
        <v>2.35</v>
      </c>
      <c r="AQN47" s="13" t="s">
        <v>41</v>
      </c>
      <c r="AQO47" s="14">
        <f>IF(AQK47="SINAPI",VLOOKUP('TEREZINHA HARDY'!AQJ47,SINAPI,4,),VLOOKUP('TEREZINHA HARDY'!AQJ47,SETOP,5,))</f>
        <v>334.32</v>
      </c>
      <c r="AQP47" s="14">
        <f t="shared" ref="AQP47:AQP50" si="136">ROUND(AQO47*(1+$C$7),2)</f>
        <v>422.98</v>
      </c>
      <c r="AQQ47" s="14">
        <f t="shared" ref="AQQ47:AQQ50" si="137">AQM47*AQO47</f>
        <v>785.65200000000004</v>
      </c>
      <c r="AQR47" s="14">
        <f t="shared" ref="AQR47:AQR50" si="138">AQP47*AQM47</f>
        <v>994.00300000000004</v>
      </c>
      <c r="AQS47" s="11" t="s">
        <v>17387</v>
      </c>
      <c r="AQT47" s="261" t="str">
        <f>IF(ARA47="SINAPI",VLOOKUP('TEREZINHA HARDY'!AQZ47,SINAPI,2,),VLOOKUP('TEREZINHA HARDY'!AQZ47,SETOP,3,))</f>
        <v>FORNECIMENTO DE CONCRETO ESTRUTURAL, USINADO, COM FCK 25 MPA, INCLUSIVE LANÇAMENTO, ADENSAMENTO E ACABAMENTO (FUNDAÇÃO)</v>
      </c>
      <c r="AQU47" s="261"/>
      <c r="AQV47" s="261"/>
      <c r="AQW47" s="261"/>
      <c r="AQX47" s="261"/>
      <c r="AQY47" s="261"/>
      <c r="AQZ47" s="12" t="s">
        <v>10494</v>
      </c>
      <c r="ARA47" s="12" t="s">
        <v>6222</v>
      </c>
      <c r="ARB47" s="12" t="str">
        <f>IF(ARA47="SINAPI",VLOOKUP('TEREZINHA HARDY'!AQZ47,SINAPI,3,),VLOOKUP('TEREZINHA HARDY'!AQZ47,SETOP,4,))</f>
        <v>M3</v>
      </c>
      <c r="ARC47" s="13">
        <v>2.35</v>
      </c>
      <c r="ARD47" s="13" t="s">
        <v>41</v>
      </c>
      <c r="ARE47" s="14">
        <f>IF(ARA47="SINAPI",VLOOKUP('TEREZINHA HARDY'!AQZ47,SINAPI,4,),VLOOKUP('TEREZINHA HARDY'!AQZ47,SETOP,5,))</f>
        <v>334.32</v>
      </c>
      <c r="ARF47" s="14">
        <f t="shared" ref="ARF47:ARF50" si="139">ROUND(ARE47*(1+$C$7),2)</f>
        <v>422.98</v>
      </c>
      <c r="ARG47" s="14">
        <f t="shared" ref="ARG47:ARG50" si="140">ARC47*ARE47</f>
        <v>785.65200000000004</v>
      </c>
      <c r="ARH47" s="14">
        <f t="shared" ref="ARH47:ARH50" si="141">ARF47*ARC47</f>
        <v>994.00300000000004</v>
      </c>
      <c r="ARI47" s="11" t="s">
        <v>17387</v>
      </c>
      <c r="ARJ47" s="261" t="str">
        <f>IF(ARQ47="SINAPI",VLOOKUP('TEREZINHA HARDY'!ARP47,SINAPI,2,),VLOOKUP('TEREZINHA HARDY'!ARP47,SETOP,3,))</f>
        <v>FORNECIMENTO DE CONCRETO ESTRUTURAL, USINADO, COM FCK 25 MPA, INCLUSIVE LANÇAMENTO, ADENSAMENTO E ACABAMENTO (FUNDAÇÃO)</v>
      </c>
      <c r="ARK47" s="261"/>
      <c r="ARL47" s="261"/>
      <c r="ARM47" s="261"/>
      <c r="ARN47" s="261"/>
      <c r="ARO47" s="261"/>
      <c r="ARP47" s="12" t="s">
        <v>10494</v>
      </c>
      <c r="ARQ47" s="12" t="s">
        <v>6222</v>
      </c>
      <c r="ARR47" s="12" t="str">
        <f>IF(ARQ47="SINAPI",VLOOKUP('TEREZINHA HARDY'!ARP47,SINAPI,3,),VLOOKUP('TEREZINHA HARDY'!ARP47,SETOP,4,))</f>
        <v>M3</v>
      </c>
      <c r="ARS47" s="13">
        <v>2.35</v>
      </c>
      <c r="ART47" s="13" t="s">
        <v>41</v>
      </c>
      <c r="ARU47" s="14">
        <f>IF(ARQ47="SINAPI",VLOOKUP('TEREZINHA HARDY'!ARP47,SINAPI,4,),VLOOKUP('TEREZINHA HARDY'!ARP47,SETOP,5,))</f>
        <v>334.32</v>
      </c>
      <c r="ARV47" s="14">
        <f t="shared" ref="ARV47:ARV50" si="142">ROUND(ARU47*(1+$C$7),2)</f>
        <v>422.98</v>
      </c>
      <c r="ARW47" s="14">
        <f t="shared" ref="ARW47:ARW50" si="143">ARS47*ARU47</f>
        <v>785.65200000000004</v>
      </c>
      <c r="ARX47" s="14">
        <f t="shared" ref="ARX47:ARX50" si="144">ARV47*ARS47</f>
        <v>994.00300000000004</v>
      </c>
      <c r="ARY47" s="11" t="s">
        <v>17387</v>
      </c>
      <c r="ARZ47" s="261" t="str">
        <f>IF(ASG47="SINAPI",VLOOKUP('TEREZINHA HARDY'!ASF47,SINAPI,2,),VLOOKUP('TEREZINHA HARDY'!ASF47,SETOP,3,))</f>
        <v>FORNECIMENTO DE CONCRETO ESTRUTURAL, USINADO, COM FCK 25 MPA, INCLUSIVE LANÇAMENTO, ADENSAMENTO E ACABAMENTO (FUNDAÇÃO)</v>
      </c>
      <c r="ASA47" s="261"/>
      <c r="ASB47" s="261"/>
      <c r="ASC47" s="261"/>
      <c r="ASD47" s="261"/>
      <c r="ASE47" s="261"/>
      <c r="ASF47" s="12" t="s">
        <v>10494</v>
      </c>
      <c r="ASG47" s="12" t="s">
        <v>6222</v>
      </c>
      <c r="ASH47" s="12" t="str">
        <f>IF(ASG47="SINAPI",VLOOKUP('TEREZINHA HARDY'!ASF47,SINAPI,3,),VLOOKUP('TEREZINHA HARDY'!ASF47,SETOP,4,))</f>
        <v>M3</v>
      </c>
      <c r="ASI47" s="13">
        <v>2.35</v>
      </c>
      <c r="ASJ47" s="13" t="s">
        <v>41</v>
      </c>
      <c r="ASK47" s="14">
        <f>IF(ASG47="SINAPI",VLOOKUP('TEREZINHA HARDY'!ASF47,SINAPI,4,),VLOOKUP('TEREZINHA HARDY'!ASF47,SETOP,5,))</f>
        <v>334.32</v>
      </c>
      <c r="ASL47" s="14">
        <f t="shared" ref="ASL47:ASL50" si="145">ROUND(ASK47*(1+$C$7),2)</f>
        <v>422.98</v>
      </c>
      <c r="ASM47" s="14">
        <f t="shared" ref="ASM47:ASM50" si="146">ASI47*ASK47</f>
        <v>785.65200000000004</v>
      </c>
      <c r="ASN47" s="14">
        <f t="shared" ref="ASN47:ASN50" si="147">ASL47*ASI47</f>
        <v>994.00300000000004</v>
      </c>
      <c r="ASO47" s="11" t="s">
        <v>17387</v>
      </c>
      <c r="ASP47" s="261" t="str">
        <f>IF(ASW47="SINAPI",VLOOKUP('TEREZINHA HARDY'!ASV47,SINAPI,2,),VLOOKUP('TEREZINHA HARDY'!ASV47,SETOP,3,))</f>
        <v>FORNECIMENTO DE CONCRETO ESTRUTURAL, USINADO, COM FCK 25 MPA, INCLUSIVE LANÇAMENTO, ADENSAMENTO E ACABAMENTO (FUNDAÇÃO)</v>
      </c>
      <c r="ASQ47" s="261"/>
      <c r="ASR47" s="261"/>
      <c r="ASS47" s="261"/>
      <c r="AST47" s="261"/>
      <c r="ASU47" s="261"/>
      <c r="ASV47" s="12" t="s">
        <v>10494</v>
      </c>
      <c r="ASW47" s="12" t="s">
        <v>6222</v>
      </c>
      <c r="ASX47" s="12" t="str">
        <f>IF(ASW47="SINAPI",VLOOKUP('TEREZINHA HARDY'!ASV47,SINAPI,3,),VLOOKUP('TEREZINHA HARDY'!ASV47,SETOP,4,))</f>
        <v>M3</v>
      </c>
      <c r="ASY47" s="13">
        <v>2.35</v>
      </c>
      <c r="ASZ47" s="13" t="s">
        <v>41</v>
      </c>
      <c r="ATA47" s="14">
        <f>IF(ASW47="SINAPI",VLOOKUP('TEREZINHA HARDY'!ASV47,SINAPI,4,),VLOOKUP('TEREZINHA HARDY'!ASV47,SETOP,5,))</f>
        <v>334.32</v>
      </c>
      <c r="ATB47" s="14">
        <f t="shared" ref="ATB47:ATB50" si="148">ROUND(ATA47*(1+$C$7),2)</f>
        <v>422.98</v>
      </c>
      <c r="ATC47" s="14">
        <f t="shared" ref="ATC47:ATC50" si="149">ASY47*ATA47</f>
        <v>785.65200000000004</v>
      </c>
      <c r="ATD47" s="14">
        <f t="shared" ref="ATD47:ATD50" si="150">ATB47*ASY47</f>
        <v>994.00300000000004</v>
      </c>
      <c r="ATE47" s="11" t="s">
        <v>17387</v>
      </c>
      <c r="ATF47" s="261" t="str">
        <f>IF(ATM47="SINAPI",VLOOKUP('TEREZINHA HARDY'!ATL47,SINAPI,2,),VLOOKUP('TEREZINHA HARDY'!ATL47,SETOP,3,))</f>
        <v>FORNECIMENTO DE CONCRETO ESTRUTURAL, USINADO, COM FCK 25 MPA, INCLUSIVE LANÇAMENTO, ADENSAMENTO E ACABAMENTO (FUNDAÇÃO)</v>
      </c>
      <c r="ATG47" s="261"/>
      <c r="ATH47" s="261"/>
      <c r="ATI47" s="261"/>
      <c r="ATJ47" s="261"/>
      <c r="ATK47" s="261"/>
      <c r="ATL47" s="12" t="s">
        <v>10494</v>
      </c>
      <c r="ATM47" s="12" t="s">
        <v>6222</v>
      </c>
      <c r="ATN47" s="12" t="str">
        <f>IF(ATM47="SINAPI",VLOOKUP('TEREZINHA HARDY'!ATL47,SINAPI,3,),VLOOKUP('TEREZINHA HARDY'!ATL47,SETOP,4,))</f>
        <v>M3</v>
      </c>
      <c r="ATO47" s="13">
        <v>2.35</v>
      </c>
      <c r="ATP47" s="13" t="s">
        <v>41</v>
      </c>
      <c r="ATQ47" s="14">
        <f>IF(ATM47="SINAPI",VLOOKUP('TEREZINHA HARDY'!ATL47,SINAPI,4,),VLOOKUP('TEREZINHA HARDY'!ATL47,SETOP,5,))</f>
        <v>334.32</v>
      </c>
      <c r="ATR47" s="14">
        <f t="shared" ref="ATR47:ATR50" si="151">ROUND(ATQ47*(1+$C$7),2)</f>
        <v>422.98</v>
      </c>
      <c r="ATS47" s="14">
        <f t="shared" ref="ATS47:ATS50" si="152">ATO47*ATQ47</f>
        <v>785.65200000000004</v>
      </c>
      <c r="ATT47" s="14">
        <f t="shared" ref="ATT47:ATT50" si="153">ATR47*ATO47</f>
        <v>994.00300000000004</v>
      </c>
      <c r="ATU47" s="11" t="s">
        <v>17387</v>
      </c>
      <c r="ATV47" s="261" t="str">
        <f>IF(AUC47="SINAPI",VLOOKUP('TEREZINHA HARDY'!AUB47,SINAPI,2,),VLOOKUP('TEREZINHA HARDY'!AUB47,SETOP,3,))</f>
        <v>FORNECIMENTO DE CONCRETO ESTRUTURAL, USINADO, COM FCK 25 MPA, INCLUSIVE LANÇAMENTO, ADENSAMENTO E ACABAMENTO (FUNDAÇÃO)</v>
      </c>
      <c r="ATW47" s="261"/>
      <c r="ATX47" s="261"/>
      <c r="ATY47" s="261"/>
      <c r="ATZ47" s="261"/>
      <c r="AUA47" s="261"/>
      <c r="AUB47" s="12" t="s">
        <v>10494</v>
      </c>
      <c r="AUC47" s="12" t="s">
        <v>6222</v>
      </c>
      <c r="AUD47" s="12" t="str">
        <f>IF(AUC47="SINAPI",VLOOKUP('TEREZINHA HARDY'!AUB47,SINAPI,3,),VLOOKUP('TEREZINHA HARDY'!AUB47,SETOP,4,))</f>
        <v>M3</v>
      </c>
      <c r="AUE47" s="13">
        <v>2.35</v>
      </c>
      <c r="AUF47" s="13" t="s">
        <v>41</v>
      </c>
      <c r="AUG47" s="14">
        <f>IF(AUC47="SINAPI",VLOOKUP('TEREZINHA HARDY'!AUB47,SINAPI,4,),VLOOKUP('TEREZINHA HARDY'!AUB47,SETOP,5,))</f>
        <v>334.32</v>
      </c>
      <c r="AUH47" s="14">
        <f t="shared" ref="AUH47:AUH50" si="154">ROUND(AUG47*(1+$C$7),2)</f>
        <v>422.98</v>
      </c>
      <c r="AUI47" s="14">
        <f t="shared" ref="AUI47:AUI50" si="155">AUE47*AUG47</f>
        <v>785.65200000000004</v>
      </c>
      <c r="AUJ47" s="14">
        <f t="shared" ref="AUJ47:AUJ50" si="156">AUH47*AUE47</f>
        <v>994.00300000000004</v>
      </c>
      <c r="AUK47" s="11" t="s">
        <v>17387</v>
      </c>
      <c r="AUL47" s="261" t="str">
        <f>IF(AUS47="SINAPI",VLOOKUP('TEREZINHA HARDY'!AUR47,SINAPI,2,),VLOOKUP('TEREZINHA HARDY'!AUR47,SETOP,3,))</f>
        <v>FORNECIMENTO DE CONCRETO ESTRUTURAL, USINADO, COM FCK 25 MPA, INCLUSIVE LANÇAMENTO, ADENSAMENTO E ACABAMENTO (FUNDAÇÃO)</v>
      </c>
      <c r="AUM47" s="261"/>
      <c r="AUN47" s="261"/>
      <c r="AUO47" s="261"/>
      <c r="AUP47" s="261"/>
      <c r="AUQ47" s="261"/>
      <c r="AUR47" s="12" t="s">
        <v>10494</v>
      </c>
      <c r="AUS47" s="12" t="s">
        <v>6222</v>
      </c>
      <c r="AUT47" s="12" t="str">
        <f>IF(AUS47="SINAPI",VLOOKUP('TEREZINHA HARDY'!AUR47,SINAPI,3,),VLOOKUP('TEREZINHA HARDY'!AUR47,SETOP,4,))</f>
        <v>M3</v>
      </c>
      <c r="AUU47" s="13">
        <v>2.35</v>
      </c>
      <c r="AUV47" s="13" t="s">
        <v>41</v>
      </c>
      <c r="AUW47" s="14">
        <f>IF(AUS47="SINAPI",VLOOKUP('TEREZINHA HARDY'!AUR47,SINAPI,4,),VLOOKUP('TEREZINHA HARDY'!AUR47,SETOP,5,))</f>
        <v>334.32</v>
      </c>
      <c r="AUX47" s="14">
        <f t="shared" ref="AUX47:AUX50" si="157">ROUND(AUW47*(1+$C$7),2)</f>
        <v>422.98</v>
      </c>
      <c r="AUY47" s="14">
        <f t="shared" ref="AUY47:AUY50" si="158">AUU47*AUW47</f>
        <v>785.65200000000004</v>
      </c>
      <c r="AUZ47" s="14">
        <f t="shared" ref="AUZ47:AUZ50" si="159">AUX47*AUU47</f>
        <v>994.00300000000004</v>
      </c>
      <c r="AVA47" s="11" t="s">
        <v>17387</v>
      </c>
      <c r="AVB47" s="261" t="str">
        <f>IF(AVI47="SINAPI",VLOOKUP('TEREZINHA HARDY'!AVH47,SINAPI,2,),VLOOKUP('TEREZINHA HARDY'!AVH47,SETOP,3,))</f>
        <v>FORNECIMENTO DE CONCRETO ESTRUTURAL, USINADO, COM FCK 25 MPA, INCLUSIVE LANÇAMENTO, ADENSAMENTO E ACABAMENTO (FUNDAÇÃO)</v>
      </c>
      <c r="AVC47" s="261"/>
      <c r="AVD47" s="261"/>
      <c r="AVE47" s="261"/>
      <c r="AVF47" s="261"/>
      <c r="AVG47" s="261"/>
      <c r="AVH47" s="12" t="s">
        <v>10494</v>
      </c>
      <c r="AVI47" s="12" t="s">
        <v>6222</v>
      </c>
      <c r="AVJ47" s="12" t="str">
        <f>IF(AVI47="SINAPI",VLOOKUP('TEREZINHA HARDY'!AVH47,SINAPI,3,),VLOOKUP('TEREZINHA HARDY'!AVH47,SETOP,4,))</f>
        <v>M3</v>
      </c>
      <c r="AVK47" s="13">
        <v>2.35</v>
      </c>
      <c r="AVL47" s="13" t="s">
        <v>41</v>
      </c>
      <c r="AVM47" s="14">
        <f>IF(AVI47="SINAPI",VLOOKUP('TEREZINHA HARDY'!AVH47,SINAPI,4,),VLOOKUP('TEREZINHA HARDY'!AVH47,SETOP,5,))</f>
        <v>334.32</v>
      </c>
      <c r="AVN47" s="14">
        <f t="shared" ref="AVN47:AVN50" si="160">ROUND(AVM47*(1+$C$7),2)</f>
        <v>422.98</v>
      </c>
      <c r="AVO47" s="14">
        <f t="shared" ref="AVO47:AVO50" si="161">AVK47*AVM47</f>
        <v>785.65200000000004</v>
      </c>
      <c r="AVP47" s="14">
        <f t="shared" ref="AVP47:AVP50" si="162">AVN47*AVK47</f>
        <v>994.00300000000004</v>
      </c>
      <c r="AVQ47" s="11" t="s">
        <v>17387</v>
      </c>
      <c r="AVR47" s="261" t="str">
        <f>IF(AVY47="SINAPI",VLOOKUP('TEREZINHA HARDY'!AVX47,SINAPI,2,),VLOOKUP('TEREZINHA HARDY'!AVX47,SETOP,3,))</f>
        <v>FORNECIMENTO DE CONCRETO ESTRUTURAL, USINADO, COM FCK 25 MPA, INCLUSIVE LANÇAMENTO, ADENSAMENTO E ACABAMENTO (FUNDAÇÃO)</v>
      </c>
      <c r="AVS47" s="261"/>
      <c r="AVT47" s="261"/>
      <c r="AVU47" s="261"/>
      <c r="AVV47" s="261"/>
      <c r="AVW47" s="261"/>
      <c r="AVX47" s="12" t="s">
        <v>10494</v>
      </c>
      <c r="AVY47" s="12" t="s">
        <v>6222</v>
      </c>
      <c r="AVZ47" s="12" t="str">
        <f>IF(AVY47="SINAPI",VLOOKUP('TEREZINHA HARDY'!AVX47,SINAPI,3,),VLOOKUP('TEREZINHA HARDY'!AVX47,SETOP,4,))</f>
        <v>M3</v>
      </c>
      <c r="AWA47" s="13">
        <v>2.35</v>
      </c>
      <c r="AWB47" s="13" t="s">
        <v>41</v>
      </c>
      <c r="AWC47" s="14">
        <f>IF(AVY47="SINAPI",VLOOKUP('TEREZINHA HARDY'!AVX47,SINAPI,4,),VLOOKUP('TEREZINHA HARDY'!AVX47,SETOP,5,))</f>
        <v>334.32</v>
      </c>
      <c r="AWD47" s="14">
        <f t="shared" ref="AWD47:AWD50" si="163">ROUND(AWC47*(1+$C$7),2)</f>
        <v>422.98</v>
      </c>
      <c r="AWE47" s="14">
        <f t="shared" ref="AWE47:AWE50" si="164">AWA47*AWC47</f>
        <v>785.65200000000004</v>
      </c>
      <c r="AWF47" s="14">
        <f t="shared" ref="AWF47:AWF50" si="165">AWD47*AWA47</f>
        <v>994.00300000000004</v>
      </c>
      <c r="AWG47" s="11" t="s">
        <v>17387</v>
      </c>
      <c r="AWH47" s="261" t="str">
        <f>IF(AWO47="SINAPI",VLOOKUP('TEREZINHA HARDY'!AWN47,SINAPI,2,),VLOOKUP('TEREZINHA HARDY'!AWN47,SETOP,3,))</f>
        <v>FORNECIMENTO DE CONCRETO ESTRUTURAL, USINADO, COM FCK 25 MPA, INCLUSIVE LANÇAMENTO, ADENSAMENTO E ACABAMENTO (FUNDAÇÃO)</v>
      </c>
      <c r="AWI47" s="261"/>
      <c r="AWJ47" s="261"/>
      <c r="AWK47" s="261"/>
      <c r="AWL47" s="261"/>
      <c r="AWM47" s="261"/>
      <c r="AWN47" s="12" t="s">
        <v>10494</v>
      </c>
      <c r="AWO47" s="12" t="s">
        <v>6222</v>
      </c>
      <c r="AWP47" s="12" t="str">
        <f>IF(AWO47="SINAPI",VLOOKUP('TEREZINHA HARDY'!AWN47,SINAPI,3,),VLOOKUP('TEREZINHA HARDY'!AWN47,SETOP,4,))</f>
        <v>M3</v>
      </c>
      <c r="AWQ47" s="13">
        <v>2.35</v>
      </c>
      <c r="AWR47" s="13" t="s">
        <v>41</v>
      </c>
      <c r="AWS47" s="14">
        <f>IF(AWO47="SINAPI",VLOOKUP('TEREZINHA HARDY'!AWN47,SINAPI,4,),VLOOKUP('TEREZINHA HARDY'!AWN47,SETOP,5,))</f>
        <v>334.32</v>
      </c>
      <c r="AWT47" s="14">
        <f t="shared" ref="AWT47:AWT50" si="166">ROUND(AWS47*(1+$C$7),2)</f>
        <v>422.98</v>
      </c>
      <c r="AWU47" s="14">
        <f t="shared" ref="AWU47:AWU50" si="167">AWQ47*AWS47</f>
        <v>785.65200000000004</v>
      </c>
      <c r="AWV47" s="14">
        <f t="shared" ref="AWV47:AWV50" si="168">AWT47*AWQ47</f>
        <v>994.00300000000004</v>
      </c>
      <c r="AWW47" s="11" t="s">
        <v>17387</v>
      </c>
      <c r="AWX47" s="261" t="str">
        <f>IF(AXE47="SINAPI",VLOOKUP('TEREZINHA HARDY'!AXD47,SINAPI,2,),VLOOKUP('TEREZINHA HARDY'!AXD47,SETOP,3,))</f>
        <v>FORNECIMENTO DE CONCRETO ESTRUTURAL, USINADO, COM FCK 25 MPA, INCLUSIVE LANÇAMENTO, ADENSAMENTO E ACABAMENTO (FUNDAÇÃO)</v>
      </c>
      <c r="AWY47" s="261"/>
      <c r="AWZ47" s="261"/>
      <c r="AXA47" s="261"/>
      <c r="AXB47" s="261"/>
      <c r="AXC47" s="261"/>
      <c r="AXD47" s="12" t="s">
        <v>10494</v>
      </c>
      <c r="AXE47" s="12" t="s">
        <v>6222</v>
      </c>
      <c r="AXF47" s="12" t="str">
        <f>IF(AXE47="SINAPI",VLOOKUP('TEREZINHA HARDY'!AXD47,SINAPI,3,),VLOOKUP('TEREZINHA HARDY'!AXD47,SETOP,4,))</f>
        <v>M3</v>
      </c>
      <c r="AXG47" s="13">
        <v>2.35</v>
      </c>
      <c r="AXH47" s="13" t="s">
        <v>41</v>
      </c>
      <c r="AXI47" s="14">
        <f>IF(AXE47="SINAPI",VLOOKUP('TEREZINHA HARDY'!AXD47,SINAPI,4,),VLOOKUP('TEREZINHA HARDY'!AXD47,SETOP,5,))</f>
        <v>334.32</v>
      </c>
      <c r="AXJ47" s="14">
        <f t="shared" ref="AXJ47:AXJ50" si="169">ROUND(AXI47*(1+$C$7),2)</f>
        <v>422.98</v>
      </c>
      <c r="AXK47" s="14">
        <f t="shared" ref="AXK47:AXK50" si="170">AXG47*AXI47</f>
        <v>785.65200000000004</v>
      </c>
      <c r="AXL47" s="14">
        <f t="shared" ref="AXL47:AXL50" si="171">AXJ47*AXG47</f>
        <v>994.00300000000004</v>
      </c>
      <c r="AXM47" s="11" t="s">
        <v>17387</v>
      </c>
      <c r="AXN47" s="261" t="str">
        <f>IF(AXU47="SINAPI",VLOOKUP('TEREZINHA HARDY'!AXT47,SINAPI,2,),VLOOKUP('TEREZINHA HARDY'!AXT47,SETOP,3,))</f>
        <v>FORNECIMENTO DE CONCRETO ESTRUTURAL, USINADO, COM FCK 25 MPA, INCLUSIVE LANÇAMENTO, ADENSAMENTO E ACABAMENTO (FUNDAÇÃO)</v>
      </c>
      <c r="AXO47" s="261"/>
      <c r="AXP47" s="261"/>
      <c r="AXQ47" s="261"/>
      <c r="AXR47" s="261"/>
      <c r="AXS47" s="261"/>
      <c r="AXT47" s="12" t="s">
        <v>10494</v>
      </c>
      <c r="AXU47" s="12" t="s">
        <v>6222</v>
      </c>
      <c r="AXV47" s="12" t="str">
        <f>IF(AXU47="SINAPI",VLOOKUP('TEREZINHA HARDY'!AXT47,SINAPI,3,),VLOOKUP('TEREZINHA HARDY'!AXT47,SETOP,4,))</f>
        <v>M3</v>
      </c>
      <c r="AXW47" s="13">
        <v>2.35</v>
      </c>
      <c r="AXX47" s="13" t="s">
        <v>41</v>
      </c>
      <c r="AXY47" s="14">
        <f>IF(AXU47="SINAPI",VLOOKUP('TEREZINHA HARDY'!AXT47,SINAPI,4,),VLOOKUP('TEREZINHA HARDY'!AXT47,SETOP,5,))</f>
        <v>334.32</v>
      </c>
      <c r="AXZ47" s="14">
        <f t="shared" ref="AXZ47:AXZ50" si="172">ROUND(AXY47*(1+$C$7),2)</f>
        <v>422.98</v>
      </c>
      <c r="AYA47" s="14">
        <f t="shared" ref="AYA47:AYA50" si="173">AXW47*AXY47</f>
        <v>785.65200000000004</v>
      </c>
      <c r="AYB47" s="14">
        <f t="shared" ref="AYB47:AYB50" si="174">AXZ47*AXW47</f>
        <v>994.00300000000004</v>
      </c>
      <c r="AYC47" s="11" t="s">
        <v>17387</v>
      </c>
      <c r="AYD47" s="261" t="str">
        <f>IF(AYK47="SINAPI",VLOOKUP('TEREZINHA HARDY'!AYJ47,SINAPI,2,),VLOOKUP('TEREZINHA HARDY'!AYJ47,SETOP,3,))</f>
        <v>FORNECIMENTO DE CONCRETO ESTRUTURAL, USINADO, COM FCK 25 MPA, INCLUSIVE LANÇAMENTO, ADENSAMENTO E ACABAMENTO (FUNDAÇÃO)</v>
      </c>
      <c r="AYE47" s="261"/>
      <c r="AYF47" s="261"/>
      <c r="AYG47" s="261"/>
      <c r="AYH47" s="261"/>
      <c r="AYI47" s="261"/>
      <c r="AYJ47" s="12" t="s">
        <v>10494</v>
      </c>
      <c r="AYK47" s="12" t="s">
        <v>6222</v>
      </c>
      <c r="AYL47" s="12" t="str">
        <f>IF(AYK47="SINAPI",VLOOKUP('TEREZINHA HARDY'!AYJ47,SINAPI,3,),VLOOKUP('TEREZINHA HARDY'!AYJ47,SETOP,4,))</f>
        <v>M3</v>
      </c>
      <c r="AYM47" s="13">
        <v>2.35</v>
      </c>
      <c r="AYN47" s="13" t="s">
        <v>41</v>
      </c>
      <c r="AYO47" s="14">
        <f>IF(AYK47="SINAPI",VLOOKUP('TEREZINHA HARDY'!AYJ47,SINAPI,4,),VLOOKUP('TEREZINHA HARDY'!AYJ47,SETOP,5,))</f>
        <v>334.32</v>
      </c>
      <c r="AYP47" s="14">
        <f t="shared" ref="AYP47:AYP50" si="175">ROUND(AYO47*(1+$C$7),2)</f>
        <v>422.98</v>
      </c>
      <c r="AYQ47" s="14">
        <f t="shared" ref="AYQ47:AYQ50" si="176">AYM47*AYO47</f>
        <v>785.65200000000004</v>
      </c>
      <c r="AYR47" s="14">
        <f t="shared" ref="AYR47:AYR50" si="177">AYP47*AYM47</f>
        <v>994.00300000000004</v>
      </c>
      <c r="AYS47" s="11" t="s">
        <v>17387</v>
      </c>
      <c r="AYT47" s="261" t="str">
        <f>IF(AZA47="SINAPI",VLOOKUP('TEREZINHA HARDY'!AYZ47,SINAPI,2,),VLOOKUP('TEREZINHA HARDY'!AYZ47,SETOP,3,))</f>
        <v>FORNECIMENTO DE CONCRETO ESTRUTURAL, USINADO, COM FCK 25 MPA, INCLUSIVE LANÇAMENTO, ADENSAMENTO E ACABAMENTO (FUNDAÇÃO)</v>
      </c>
      <c r="AYU47" s="261"/>
      <c r="AYV47" s="261"/>
      <c r="AYW47" s="261"/>
      <c r="AYX47" s="261"/>
      <c r="AYY47" s="261"/>
      <c r="AYZ47" s="12" t="s">
        <v>10494</v>
      </c>
      <c r="AZA47" s="12" t="s">
        <v>6222</v>
      </c>
      <c r="AZB47" s="12" t="str">
        <f>IF(AZA47="SINAPI",VLOOKUP('TEREZINHA HARDY'!AYZ47,SINAPI,3,),VLOOKUP('TEREZINHA HARDY'!AYZ47,SETOP,4,))</f>
        <v>M3</v>
      </c>
      <c r="AZC47" s="13">
        <v>2.35</v>
      </c>
      <c r="AZD47" s="13" t="s">
        <v>41</v>
      </c>
      <c r="AZE47" s="14">
        <f>IF(AZA47="SINAPI",VLOOKUP('TEREZINHA HARDY'!AYZ47,SINAPI,4,),VLOOKUP('TEREZINHA HARDY'!AYZ47,SETOP,5,))</f>
        <v>334.32</v>
      </c>
      <c r="AZF47" s="14">
        <f t="shared" ref="AZF47:AZF50" si="178">ROUND(AZE47*(1+$C$7),2)</f>
        <v>422.98</v>
      </c>
      <c r="AZG47" s="14">
        <f t="shared" ref="AZG47:AZG50" si="179">AZC47*AZE47</f>
        <v>785.65200000000004</v>
      </c>
      <c r="AZH47" s="14">
        <f t="shared" ref="AZH47:AZH50" si="180">AZF47*AZC47</f>
        <v>994.00300000000004</v>
      </c>
      <c r="AZI47" s="11" t="s">
        <v>17387</v>
      </c>
      <c r="AZJ47" s="261" t="str">
        <f>IF(AZQ47="SINAPI",VLOOKUP('TEREZINHA HARDY'!AZP47,SINAPI,2,),VLOOKUP('TEREZINHA HARDY'!AZP47,SETOP,3,))</f>
        <v>FORNECIMENTO DE CONCRETO ESTRUTURAL, USINADO, COM FCK 25 MPA, INCLUSIVE LANÇAMENTO, ADENSAMENTO E ACABAMENTO (FUNDAÇÃO)</v>
      </c>
      <c r="AZK47" s="261"/>
      <c r="AZL47" s="261"/>
      <c r="AZM47" s="261"/>
      <c r="AZN47" s="261"/>
      <c r="AZO47" s="261"/>
      <c r="AZP47" s="12" t="s">
        <v>10494</v>
      </c>
      <c r="AZQ47" s="12" t="s">
        <v>6222</v>
      </c>
      <c r="AZR47" s="12" t="str">
        <f>IF(AZQ47="SINAPI",VLOOKUP('TEREZINHA HARDY'!AZP47,SINAPI,3,),VLOOKUP('TEREZINHA HARDY'!AZP47,SETOP,4,))</f>
        <v>M3</v>
      </c>
      <c r="AZS47" s="13">
        <v>2.35</v>
      </c>
      <c r="AZT47" s="13" t="s">
        <v>41</v>
      </c>
      <c r="AZU47" s="14">
        <f>IF(AZQ47="SINAPI",VLOOKUP('TEREZINHA HARDY'!AZP47,SINAPI,4,),VLOOKUP('TEREZINHA HARDY'!AZP47,SETOP,5,))</f>
        <v>334.32</v>
      </c>
      <c r="AZV47" s="14">
        <f t="shared" ref="AZV47:AZV50" si="181">ROUND(AZU47*(1+$C$7),2)</f>
        <v>422.98</v>
      </c>
      <c r="AZW47" s="14">
        <f t="shared" ref="AZW47:AZW50" si="182">AZS47*AZU47</f>
        <v>785.65200000000004</v>
      </c>
      <c r="AZX47" s="14">
        <f t="shared" ref="AZX47:AZX50" si="183">AZV47*AZS47</f>
        <v>994.00300000000004</v>
      </c>
      <c r="AZY47" s="11" t="s">
        <v>17387</v>
      </c>
      <c r="AZZ47" s="261" t="str">
        <f>IF(BAG47="SINAPI",VLOOKUP('TEREZINHA HARDY'!BAF47,SINAPI,2,),VLOOKUP('TEREZINHA HARDY'!BAF47,SETOP,3,))</f>
        <v>FORNECIMENTO DE CONCRETO ESTRUTURAL, USINADO, COM FCK 25 MPA, INCLUSIVE LANÇAMENTO, ADENSAMENTO E ACABAMENTO (FUNDAÇÃO)</v>
      </c>
      <c r="BAA47" s="261"/>
      <c r="BAB47" s="261"/>
      <c r="BAC47" s="261"/>
      <c r="BAD47" s="261"/>
      <c r="BAE47" s="261"/>
      <c r="BAF47" s="12" t="s">
        <v>10494</v>
      </c>
      <c r="BAG47" s="12" t="s">
        <v>6222</v>
      </c>
      <c r="BAH47" s="12" t="str">
        <f>IF(BAG47="SINAPI",VLOOKUP('TEREZINHA HARDY'!BAF47,SINAPI,3,),VLOOKUP('TEREZINHA HARDY'!BAF47,SETOP,4,))</f>
        <v>M3</v>
      </c>
      <c r="BAI47" s="13">
        <v>2.35</v>
      </c>
      <c r="BAJ47" s="13" t="s">
        <v>41</v>
      </c>
      <c r="BAK47" s="14">
        <f>IF(BAG47="SINAPI",VLOOKUP('TEREZINHA HARDY'!BAF47,SINAPI,4,),VLOOKUP('TEREZINHA HARDY'!BAF47,SETOP,5,))</f>
        <v>334.32</v>
      </c>
      <c r="BAL47" s="14">
        <f t="shared" ref="BAL47:BAL50" si="184">ROUND(BAK47*(1+$C$7),2)</f>
        <v>422.98</v>
      </c>
      <c r="BAM47" s="14">
        <f t="shared" ref="BAM47:BAM50" si="185">BAI47*BAK47</f>
        <v>785.65200000000004</v>
      </c>
      <c r="BAN47" s="14">
        <f t="shared" ref="BAN47:BAN50" si="186">BAL47*BAI47</f>
        <v>994.00300000000004</v>
      </c>
      <c r="BAO47" s="11" t="s">
        <v>17387</v>
      </c>
      <c r="BAP47" s="261" t="str">
        <f>IF(BAW47="SINAPI",VLOOKUP('TEREZINHA HARDY'!BAV47,SINAPI,2,),VLOOKUP('TEREZINHA HARDY'!BAV47,SETOP,3,))</f>
        <v>FORNECIMENTO DE CONCRETO ESTRUTURAL, USINADO, COM FCK 25 MPA, INCLUSIVE LANÇAMENTO, ADENSAMENTO E ACABAMENTO (FUNDAÇÃO)</v>
      </c>
      <c r="BAQ47" s="261"/>
      <c r="BAR47" s="261"/>
      <c r="BAS47" s="261"/>
      <c r="BAT47" s="261"/>
      <c r="BAU47" s="261"/>
      <c r="BAV47" s="12" t="s">
        <v>10494</v>
      </c>
      <c r="BAW47" s="12" t="s">
        <v>6222</v>
      </c>
      <c r="BAX47" s="12" t="str">
        <f>IF(BAW47="SINAPI",VLOOKUP('TEREZINHA HARDY'!BAV47,SINAPI,3,),VLOOKUP('TEREZINHA HARDY'!BAV47,SETOP,4,))</f>
        <v>M3</v>
      </c>
      <c r="BAY47" s="13">
        <v>2.35</v>
      </c>
      <c r="BAZ47" s="13" t="s">
        <v>41</v>
      </c>
      <c r="BBA47" s="14">
        <f>IF(BAW47="SINAPI",VLOOKUP('TEREZINHA HARDY'!BAV47,SINAPI,4,),VLOOKUP('TEREZINHA HARDY'!BAV47,SETOP,5,))</f>
        <v>334.32</v>
      </c>
      <c r="BBB47" s="14">
        <f t="shared" ref="BBB47:BBB50" si="187">ROUND(BBA47*(1+$C$7),2)</f>
        <v>422.98</v>
      </c>
      <c r="BBC47" s="14">
        <f t="shared" ref="BBC47:BBC50" si="188">BAY47*BBA47</f>
        <v>785.65200000000004</v>
      </c>
      <c r="BBD47" s="14">
        <f t="shared" ref="BBD47:BBD50" si="189">BBB47*BAY47</f>
        <v>994.00300000000004</v>
      </c>
      <c r="BBE47" s="11" t="s">
        <v>17387</v>
      </c>
      <c r="BBF47" s="261" t="str">
        <f>IF(BBM47="SINAPI",VLOOKUP('TEREZINHA HARDY'!BBL47,SINAPI,2,),VLOOKUP('TEREZINHA HARDY'!BBL47,SETOP,3,))</f>
        <v>FORNECIMENTO DE CONCRETO ESTRUTURAL, USINADO, COM FCK 25 MPA, INCLUSIVE LANÇAMENTO, ADENSAMENTO E ACABAMENTO (FUNDAÇÃO)</v>
      </c>
      <c r="BBG47" s="261"/>
      <c r="BBH47" s="261"/>
      <c r="BBI47" s="261"/>
      <c r="BBJ47" s="261"/>
      <c r="BBK47" s="261"/>
      <c r="BBL47" s="12" t="s">
        <v>10494</v>
      </c>
      <c r="BBM47" s="12" t="s">
        <v>6222</v>
      </c>
      <c r="BBN47" s="12" t="str">
        <f>IF(BBM47="SINAPI",VLOOKUP('TEREZINHA HARDY'!BBL47,SINAPI,3,),VLOOKUP('TEREZINHA HARDY'!BBL47,SETOP,4,))</f>
        <v>M3</v>
      </c>
      <c r="BBO47" s="13">
        <v>2.35</v>
      </c>
      <c r="BBP47" s="13" t="s">
        <v>41</v>
      </c>
      <c r="BBQ47" s="14">
        <f>IF(BBM47="SINAPI",VLOOKUP('TEREZINHA HARDY'!BBL47,SINAPI,4,),VLOOKUP('TEREZINHA HARDY'!BBL47,SETOP,5,))</f>
        <v>334.32</v>
      </c>
      <c r="BBR47" s="14">
        <f t="shared" ref="BBR47:BBR50" si="190">ROUND(BBQ47*(1+$C$7),2)</f>
        <v>422.98</v>
      </c>
      <c r="BBS47" s="14">
        <f t="shared" ref="BBS47:BBS50" si="191">BBO47*BBQ47</f>
        <v>785.65200000000004</v>
      </c>
      <c r="BBT47" s="14">
        <f t="shared" ref="BBT47:BBT50" si="192">BBR47*BBO47</f>
        <v>994.00300000000004</v>
      </c>
      <c r="BBU47" s="11" t="s">
        <v>17387</v>
      </c>
      <c r="BBV47" s="261" t="str">
        <f>IF(BCC47="SINAPI",VLOOKUP('TEREZINHA HARDY'!BCB47,SINAPI,2,),VLOOKUP('TEREZINHA HARDY'!BCB47,SETOP,3,))</f>
        <v>FORNECIMENTO DE CONCRETO ESTRUTURAL, USINADO, COM FCK 25 MPA, INCLUSIVE LANÇAMENTO, ADENSAMENTO E ACABAMENTO (FUNDAÇÃO)</v>
      </c>
      <c r="BBW47" s="261"/>
      <c r="BBX47" s="261"/>
      <c r="BBY47" s="261"/>
      <c r="BBZ47" s="261"/>
      <c r="BCA47" s="261"/>
      <c r="BCB47" s="12" t="s">
        <v>10494</v>
      </c>
      <c r="BCC47" s="12" t="s">
        <v>6222</v>
      </c>
      <c r="BCD47" s="12" t="str">
        <f>IF(BCC47="SINAPI",VLOOKUP('TEREZINHA HARDY'!BCB47,SINAPI,3,),VLOOKUP('TEREZINHA HARDY'!BCB47,SETOP,4,))</f>
        <v>M3</v>
      </c>
      <c r="BCE47" s="13">
        <v>2.35</v>
      </c>
      <c r="BCF47" s="13" t="s">
        <v>41</v>
      </c>
      <c r="BCG47" s="14">
        <f>IF(BCC47="SINAPI",VLOOKUP('TEREZINHA HARDY'!BCB47,SINAPI,4,),VLOOKUP('TEREZINHA HARDY'!BCB47,SETOP,5,))</f>
        <v>334.32</v>
      </c>
      <c r="BCH47" s="14">
        <f t="shared" ref="BCH47:BCH50" si="193">ROUND(BCG47*(1+$C$7),2)</f>
        <v>422.98</v>
      </c>
      <c r="BCI47" s="14">
        <f t="shared" ref="BCI47:BCI50" si="194">BCE47*BCG47</f>
        <v>785.65200000000004</v>
      </c>
      <c r="BCJ47" s="14">
        <f t="shared" ref="BCJ47:BCJ50" si="195">BCH47*BCE47</f>
        <v>994.00300000000004</v>
      </c>
      <c r="BCK47" s="11" t="s">
        <v>17387</v>
      </c>
      <c r="BCL47" s="261" t="str">
        <f>IF(BCS47="SINAPI",VLOOKUP('TEREZINHA HARDY'!BCR47,SINAPI,2,),VLOOKUP('TEREZINHA HARDY'!BCR47,SETOP,3,))</f>
        <v>FORNECIMENTO DE CONCRETO ESTRUTURAL, USINADO, COM FCK 25 MPA, INCLUSIVE LANÇAMENTO, ADENSAMENTO E ACABAMENTO (FUNDAÇÃO)</v>
      </c>
      <c r="BCM47" s="261"/>
      <c r="BCN47" s="261"/>
      <c r="BCO47" s="261"/>
      <c r="BCP47" s="261"/>
      <c r="BCQ47" s="261"/>
      <c r="BCR47" s="12" t="s">
        <v>10494</v>
      </c>
      <c r="BCS47" s="12" t="s">
        <v>6222</v>
      </c>
      <c r="BCT47" s="12" t="str">
        <f>IF(BCS47="SINAPI",VLOOKUP('TEREZINHA HARDY'!BCR47,SINAPI,3,),VLOOKUP('TEREZINHA HARDY'!BCR47,SETOP,4,))</f>
        <v>M3</v>
      </c>
      <c r="BCU47" s="13">
        <v>2.35</v>
      </c>
      <c r="BCV47" s="13" t="s">
        <v>41</v>
      </c>
      <c r="BCW47" s="14">
        <f>IF(BCS47="SINAPI",VLOOKUP('TEREZINHA HARDY'!BCR47,SINAPI,4,),VLOOKUP('TEREZINHA HARDY'!BCR47,SETOP,5,))</f>
        <v>334.32</v>
      </c>
      <c r="BCX47" s="14">
        <f t="shared" ref="BCX47:BCX50" si="196">ROUND(BCW47*(1+$C$7),2)</f>
        <v>422.98</v>
      </c>
      <c r="BCY47" s="14">
        <f t="shared" ref="BCY47:BCY50" si="197">BCU47*BCW47</f>
        <v>785.65200000000004</v>
      </c>
      <c r="BCZ47" s="14">
        <f t="shared" ref="BCZ47:BCZ50" si="198">BCX47*BCU47</f>
        <v>994.00300000000004</v>
      </c>
      <c r="BDA47" s="11" t="s">
        <v>17387</v>
      </c>
      <c r="BDB47" s="261" t="str">
        <f>IF(BDI47="SINAPI",VLOOKUP('TEREZINHA HARDY'!BDH47,SINAPI,2,),VLOOKUP('TEREZINHA HARDY'!BDH47,SETOP,3,))</f>
        <v>FORNECIMENTO DE CONCRETO ESTRUTURAL, USINADO, COM FCK 25 MPA, INCLUSIVE LANÇAMENTO, ADENSAMENTO E ACABAMENTO (FUNDAÇÃO)</v>
      </c>
      <c r="BDC47" s="261"/>
      <c r="BDD47" s="261"/>
      <c r="BDE47" s="261"/>
      <c r="BDF47" s="261"/>
      <c r="BDG47" s="261"/>
      <c r="BDH47" s="12" t="s">
        <v>10494</v>
      </c>
      <c r="BDI47" s="12" t="s">
        <v>6222</v>
      </c>
      <c r="BDJ47" s="12" t="str">
        <f>IF(BDI47="SINAPI",VLOOKUP('TEREZINHA HARDY'!BDH47,SINAPI,3,),VLOOKUP('TEREZINHA HARDY'!BDH47,SETOP,4,))</f>
        <v>M3</v>
      </c>
      <c r="BDK47" s="13">
        <v>2.35</v>
      </c>
      <c r="BDL47" s="13" t="s">
        <v>41</v>
      </c>
      <c r="BDM47" s="14">
        <f>IF(BDI47="SINAPI",VLOOKUP('TEREZINHA HARDY'!BDH47,SINAPI,4,),VLOOKUP('TEREZINHA HARDY'!BDH47,SETOP,5,))</f>
        <v>334.32</v>
      </c>
      <c r="BDN47" s="14">
        <f t="shared" ref="BDN47:BDN50" si="199">ROUND(BDM47*(1+$C$7),2)</f>
        <v>422.98</v>
      </c>
      <c r="BDO47" s="14">
        <f t="shared" ref="BDO47:BDO50" si="200">BDK47*BDM47</f>
        <v>785.65200000000004</v>
      </c>
      <c r="BDP47" s="14">
        <f t="shared" ref="BDP47:BDP50" si="201">BDN47*BDK47</f>
        <v>994.00300000000004</v>
      </c>
      <c r="BDQ47" s="11" t="s">
        <v>17387</v>
      </c>
      <c r="BDR47" s="261" t="str">
        <f>IF(BDY47="SINAPI",VLOOKUP('TEREZINHA HARDY'!BDX47,SINAPI,2,),VLOOKUP('TEREZINHA HARDY'!BDX47,SETOP,3,))</f>
        <v>FORNECIMENTO DE CONCRETO ESTRUTURAL, USINADO, COM FCK 25 MPA, INCLUSIVE LANÇAMENTO, ADENSAMENTO E ACABAMENTO (FUNDAÇÃO)</v>
      </c>
      <c r="BDS47" s="261"/>
      <c r="BDT47" s="261"/>
      <c r="BDU47" s="261"/>
      <c r="BDV47" s="261"/>
      <c r="BDW47" s="261"/>
      <c r="BDX47" s="12" t="s">
        <v>10494</v>
      </c>
      <c r="BDY47" s="12" t="s">
        <v>6222</v>
      </c>
      <c r="BDZ47" s="12" t="str">
        <f>IF(BDY47="SINAPI",VLOOKUP('TEREZINHA HARDY'!BDX47,SINAPI,3,),VLOOKUP('TEREZINHA HARDY'!BDX47,SETOP,4,))</f>
        <v>M3</v>
      </c>
      <c r="BEA47" s="13">
        <v>2.35</v>
      </c>
      <c r="BEB47" s="13" t="s">
        <v>41</v>
      </c>
      <c r="BEC47" s="14">
        <f>IF(BDY47="SINAPI",VLOOKUP('TEREZINHA HARDY'!BDX47,SINAPI,4,),VLOOKUP('TEREZINHA HARDY'!BDX47,SETOP,5,))</f>
        <v>334.32</v>
      </c>
      <c r="BED47" s="14">
        <f t="shared" ref="BED47:BED50" si="202">ROUND(BEC47*(1+$C$7),2)</f>
        <v>422.98</v>
      </c>
      <c r="BEE47" s="14">
        <f t="shared" ref="BEE47:BEE50" si="203">BEA47*BEC47</f>
        <v>785.65200000000004</v>
      </c>
      <c r="BEF47" s="14">
        <f t="shared" ref="BEF47:BEF50" si="204">BED47*BEA47</f>
        <v>994.00300000000004</v>
      </c>
      <c r="BEG47" s="11" t="s">
        <v>17387</v>
      </c>
      <c r="BEH47" s="261" t="str">
        <f>IF(BEO47="SINAPI",VLOOKUP('TEREZINHA HARDY'!BEN47,SINAPI,2,),VLOOKUP('TEREZINHA HARDY'!BEN47,SETOP,3,))</f>
        <v>FORNECIMENTO DE CONCRETO ESTRUTURAL, USINADO, COM FCK 25 MPA, INCLUSIVE LANÇAMENTO, ADENSAMENTO E ACABAMENTO (FUNDAÇÃO)</v>
      </c>
      <c r="BEI47" s="261"/>
      <c r="BEJ47" s="261"/>
      <c r="BEK47" s="261"/>
      <c r="BEL47" s="261"/>
      <c r="BEM47" s="261"/>
      <c r="BEN47" s="12" t="s">
        <v>10494</v>
      </c>
      <c r="BEO47" s="12" t="s">
        <v>6222</v>
      </c>
      <c r="BEP47" s="12" t="str">
        <f>IF(BEO47="SINAPI",VLOOKUP('TEREZINHA HARDY'!BEN47,SINAPI,3,),VLOOKUP('TEREZINHA HARDY'!BEN47,SETOP,4,))</f>
        <v>M3</v>
      </c>
      <c r="BEQ47" s="13">
        <v>2.35</v>
      </c>
      <c r="BER47" s="13" t="s">
        <v>41</v>
      </c>
      <c r="BES47" s="14">
        <f>IF(BEO47="SINAPI",VLOOKUP('TEREZINHA HARDY'!BEN47,SINAPI,4,),VLOOKUP('TEREZINHA HARDY'!BEN47,SETOP,5,))</f>
        <v>334.32</v>
      </c>
      <c r="BET47" s="14">
        <f t="shared" ref="BET47:BET50" si="205">ROUND(BES47*(1+$C$7),2)</f>
        <v>422.98</v>
      </c>
      <c r="BEU47" s="14">
        <f t="shared" ref="BEU47:BEU50" si="206">BEQ47*BES47</f>
        <v>785.65200000000004</v>
      </c>
      <c r="BEV47" s="14">
        <f t="shared" ref="BEV47:BEV50" si="207">BET47*BEQ47</f>
        <v>994.00300000000004</v>
      </c>
      <c r="BEW47" s="11" t="s">
        <v>17387</v>
      </c>
      <c r="BEX47" s="261" t="str">
        <f>IF(BFE47="SINAPI",VLOOKUP('TEREZINHA HARDY'!BFD47,SINAPI,2,),VLOOKUP('TEREZINHA HARDY'!BFD47,SETOP,3,))</f>
        <v>FORNECIMENTO DE CONCRETO ESTRUTURAL, USINADO, COM FCK 25 MPA, INCLUSIVE LANÇAMENTO, ADENSAMENTO E ACABAMENTO (FUNDAÇÃO)</v>
      </c>
      <c r="BEY47" s="261"/>
      <c r="BEZ47" s="261"/>
      <c r="BFA47" s="261"/>
      <c r="BFB47" s="261"/>
      <c r="BFC47" s="261"/>
      <c r="BFD47" s="12" t="s">
        <v>10494</v>
      </c>
      <c r="BFE47" s="12" t="s">
        <v>6222</v>
      </c>
      <c r="BFF47" s="12" t="str">
        <f>IF(BFE47="SINAPI",VLOOKUP('TEREZINHA HARDY'!BFD47,SINAPI,3,),VLOOKUP('TEREZINHA HARDY'!BFD47,SETOP,4,))</f>
        <v>M3</v>
      </c>
      <c r="BFG47" s="13">
        <v>2.35</v>
      </c>
      <c r="BFH47" s="13" t="s">
        <v>41</v>
      </c>
      <c r="BFI47" s="14">
        <f>IF(BFE47="SINAPI",VLOOKUP('TEREZINHA HARDY'!BFD47,SINAPI,4,),VLOOKUP('TEREZINHA HARDY'!BFD47,SETOP,5,))</f>
        <v>334.32</v>
      </c>
      <c r="BFJ47" s="14">
        <f t="shared" ref="BFJ47:BFJ50" si="208">ROUND(BFI47*(1+$C$7),2)</f>
        <v>422.98</v>
      </c>
      <c r="BFK47" s="14">
        <f t="shared" ref="BFK47:BFK50" si="209">BFG47*BFI47</f>
        <v>785.65200000000004</v>
      </c>
      <c r="BFL47" s="14">
        <f t="shared" ref="BFL47:BFL50" si="210">BFJ47*BFG47</f>
        <v>994.00300000000004</v>
      </c>
      <c r="BFM47" s="11" t="s">
        <v>17387</v>
      </c>
      <c r="BFN47" s="261" t="str">
        <f>IF(BFU47="SINAPI",VLOOKUP('TEREZINHA HARDY'!BFT47,SINAPI,2,),VLOOKUP('TEREZINHA HARDY'!BFT47,SETOP,3,))</f>
        <v>FORNECIMENTO DE CONCRETO ESTRUTURAL, USINADO, COM FCK 25 MPA, INCLUSIVE LANÇAMENTO, ADENSAMENTO E ACABAMENTO (FUNDAÇÃO)</v>
      </c>
      <c r="BFO47" s="261"/>
      <c r="BFP47" s="261"/>
      <c r="BFQ47" s="261"/>
      <c r="BFR47" s="261"/>
      <c r="BFS47" s="261"/>
      <c r="BFT47" s="12" t="s">
        <v>10494</v>
      </c>
      <c r="BFU47" s="12" t="s">
        <v>6222</v>
      </c>
      <c r="BFV47" s="12" t="str">
        <f>IF(BFU47="SINAPI",VLOOKUP('TEREZINHA HARDY'!BFT47,SINAPI,3,),VLOOKUP('TEREZINHA HARDY'!BFT47,SETOP,4,))</f>
        <v>M3</v>
      </c>
      <c r="BFW47" s="13">
        <v>2.35</v>
      </c>
      <c r="BFX47" s="13" t="s">
        <v>41</v>
      </c>
      <c r="BFY47" s="14">
        <f>IF(BFU47="SINAPI",VLOOKUP('TEREZINHA HARDY'!BFT47,SINAPI,4,),VLOOKUP('TEREZINHA HARDY'!BFT47,SETOP,5,))</f>
        <v>334.32</v>
      </c>
      <c r="BFZ47" s="14">
        <f t="shared" ref="BFZ47:BFZ50" si="211">ROUND(BFY47*(1+$C$7),2)</f>
        <v>422.98</v>
      </c>
      <c r="BGA47" s="14">
        <f t="shared" ref="BGA47:BGA50" si="212">BFW47*BFY47</f>
        <v>785.65200000000004</v>
      </c>
      <c r="BGB47" s="14">
        <f t="shared" ref="BGB47:BGB50" si="213">BFZ47*BFW47</f>
        <v>994.00300000000004</v>
      </c>
      <c r="BGC47" s="11" t="s">
        <v>17387</v>
      </c>
      <c r="BGD47" s="261" t="str">
        <f>IF(BGK47="SINAPI",VLOOKUP('TEREZINHA HARDY'!BGJ47,SINAPI,2,),VLOOKUP('TEREZINHA HARDY'!BGJ47,SETOP,3,))</f>
        <v>FORNECIMENTO DE CONCRETO ESTRUTURAL, USINADO, COM FCK 25 MPA, INCLUSIVE LANÇAMENTO, ADENSAMENTO E ACABAMENTO (FUNDAÇÃO)</v>
      </c>
      <c r="BGE47" s="261"/>
      <c r="BGF47" s="261"/>
      <c r="BGG47" s="261"/>
      <c r="BGH47" s="261"/>
      <c r="BGI47" s="261"/>
      <c r="BGJ47" s="12" t="s">
        <v>10494</v>
      </c>
      <c r="BGK47" s="12" t="s">
        <v>6222</v>
      </c>
      <c r="BGL47" s="12" t="str">
        <f>IF(BGK47="SINAPI",VLOOKUP('TEREZINHA HARDY'!BGJ47,SINAPI,3,),VLOOKUP('TEREZINHA HARDY'!BGJ47,SETOP,4,))</f>
        <v>M3</v>
      </c>
      <c r="BGM47" s="13">
        <v>2.35</v>
      </c>
      <c r="BGN47" s="13" t="s">
        <v>41</v>
      </c>
      <c r="BGO47" s="14">
        <f>IF(BGK47="SINAPI",VLOOKUP('TEREZINHA HARDY'!BGJ47,SINAPI,4,),VLOOKUP('TEREZINHA HARDY'!BGJ47,SETOP,5,))</f>
        <v>334.32</v>
      </c>
      <c r="BGP47" s="14">
        <f t="shared" ref="BGP47:BGP50" si="214">ROUND(BGO47*(1+$C$7),2)</f>
        <v>422.98</v>
      </c>
      <c r="BGQ47" s="14">
        <f t="shared" ref="BGQ47:BGQ50" si="215">BGM47*BGO47</f>
        <v>785.65200000000004</v>
      </c>
      <c r="BGR47" s="14">
        <f t="shared" ref="BGR47:BGR50" si="216">BGP47*BGM47</f>
        <v>994.00300000000004</v>
      </c>
      <c r="BGS47" s="11" t="s">
        <v>17387</v>
      </c>
      <c r="BGT47" s="261" t="str">
        <f>IF(BHA47="SINAPI",VLOOKUP('TEREZINHA HARDY'!BGZ47,SINAPI,2,),VLOOKUP('TEREZINHA HARDY'!BGZ47,SETOP,3,))</f>
        <v>FORNECIMENTO DE CONCRETO ESTRUTURAL, USINADO, COM FCK 25 MPA, INCLUSIVE LANÇAMENTO, ADENSAMENTO E ACABAMENTO (FUNDAÇÃO)</v>
      </c>
      <c r="BGU47" s="261"/>
      <c r="BGV47" s="261"/>
      <c r="BGW47" s="261"/>
      <c r="BGX47" s="261"/>
      <c r="BGY47" s="261"/>
      <c r="BGZ47" s="12" t="s">
        <v>10494</v>
      </c>
      <c r="BHA47" s="12" t="s">
        <v>6222</v>
      </c>
      <c r="BHB47" s="12" t="str">
        <f>IF(BHA47="SINAPI",VLOOKUP('TEREZINHA HARDY'!BGZ47,SINAPI,3,),VLOOKUP('TEREZINHA HARDY'!BGZ47,SETOP,4,))</f>
        <v>M3</v>
      </c>
      <c r="BHC47" s="13">
        <v>2.35</v>
      </c>
      <c r="BHD47" s="13" t="s">
        <v>41</v>
      </c>
      <c r="BHE47" s="14">
        <f>IF(BHA47="SINAPI",VLOOKUP('TEREZINHA HARDY'!BGZ47,SINAPI,4,),VLOOKUP('TEREZINHA HARDY'!BGZ47,SETOP,5,))</f>
        <v>334.32</v>
      </c>
      <c r="BHF47" s="14">
        <f t="shared" ref="BHF47:BHF50" si="217">ROUND(BHE47*(1+$C$7),2)</f>
        <v>422.98</v>
      </c>
      <c r="BHG47" s="14">
        <f t="shared" ref="BHG47:BHG50" si="218">BHC47*BHE47</f>
        <v>785.65200000000004</v>
      </c>
      <c r="BHH47" s="14">
        <f t="shared" ref="BHH47:BHH50" si="219">BHF47*BHC47</f>
        <v>994.00300000000004</v>
      </c>
      <c r="BHI47" s="11" t="s">
        <v>17387</v>
      </c>
      <c r="BHJ47" s="261" t="str">
        <f>IF(BHQ47="SINAPI",VLOOKUP('TEREZINHA HARDY'!BHP47,SINAPI,2,),VLOOKUP('TEREZINHA HARDY'!BHP47,SETOP,3,))</f>
        <v>FORNECIMENTO DE CONCRETO ESTRUTURAL, USINADO, COM FCK 25 MPA, INCLUSIVE LANÇAMENTO, ADENSAMENTO E ACABAMENTO (FUNDAÇÃO)</v>
      </c>
      <c r="BHK47" s="261"/>
      <c r="BHL47" s="261"/>
      <c r="BHM47" s="261"/>
      <c r="BHN47" s="261"/>
      <c r="BHO47" s="261"/>
      <c r="BHP47" s="12" t="s">
        <v>10494</v>
      </c>
      <c r="BHQ47" s="12" t="s">
        <v>6222</v>
      </c>
      <c r="BHR47" s="12" t="str">
        <f>IF(BHQ47="SINAPI",VLOOKUP('TEREZINHA HARDY'!BHP47,SINAPI,3,),VLOOKUP('TEREZINHA HARDY'!BHP47,SETOP,4,))</f>
        <v>M3</v>
      </c>
      <c r="BHS47" s="13">
        <v>2.35</v>
      </c>
      <c r="BHT47" s="13" t="s">
        <v>41</v>
      </c>
      <c r="BHU47" s="14">
        <f>IF(BHQ47="SINAPI",VLOOKUP('TEREZINHA HARDY'!BHP47,SINAPI,4,),VLOOKUP('TEREZINHA HARDY'!BHP47,SETOP,5,))</f>
        <v>334.32</v>
      </c>
      <c r="BHV47" s="14">
        <f t="shared" ref="BHV47:BHV50" si="220">ROUND(BHU47*(1+$C$7),2)</f>
        <v>422.98</v>
      </c>
      <c r="BHW47" s="14">
        <f t="shared" ref="BHW47:BHW50" si="221">BHS47*BHU47</f>
        <v>785.65200000000004</v>
      </c>
      <c r="BHX47" s="14">
        <f t="shared" ref="BHX47:BHX50" si="222">BHV47*BHS47</f>
        <v>994.00300000000004</v>
      </c>
      <c r="BHY47" s="11" t="s">
        <v>17387</v>
      </c>
      <c r="BHZ47" s="261" t="str">
        <f>IF(BIG47="SINAPI",VLOOKUP('TEREZINHA HARDY'!BIF47,SINAPI,2,),VLOOKUP('TEREZINHA HARDY'!BIF47,SETOP,3,))</f>
        <v>FORNECIMENTO DE CONCRETO ESTRUTURAL, USINADO, COM FCK 25 MPA, INCLUSIVE LANÇAMENTO, ADENSAMENTO E ACABAMENTO (FUNDAÇÃO)</v>
      </c>
      <c r="BIA47" s="261"/>
      <c r="BIB47" s="261"/>
      <c r="BIC47" s="261"/>
      <c r="BID47" s="261"/>
      <c r="BIE47" s="261"/>
      <c r="BIF47" s="12" t="s">
        <v>10494</v>
      </c>
      <c r="BIG47" s="12" t="s">
        <v>6222</v>
      </c>
      <c r="BIH47" s="12" t="str">
        <f>IF(BIG47="SINAPI",VLOOKUP('TEREZINHA HARDY'!BIF47,SINAPI,3,),VLOOKUP('TEREZINHA HARDY'!BIF47,SETOP,4,))</f>
        <v>M3</v>
      </c>
      <c r="BII47" s="13">
        <v>2.35</v>
      </c>
      <c r="BIJ47" s="13" t="s">
        <v>41</v>
      </c>
      <c r="BIK47" s="14">
        <f>IF(BIG47="SINAPI",VLOOKUP('TEREZINHA HARDY'!BIF47,SINAPI,4,),VLOOKUP('TEREZINHA HARDY'!BIF47,SETOP,5,))</f>
        <v>334.32</v>
      </c>
      <c r="BIL47" s="14">
        <f t="shared" ref="BIL47:BIL50" si="223">ROUND(BIK47*(1+$C$7),2)</f>
        <v>422.98</v>
      </c>
      <c r="BIM47" s="14">
        <f t="shared" ref="BIM47:BIM50" si="224">BII47*BIK47</f>
        <v>785.65200000000004</v>
      </c>
      <c r="BIN47" s="14">
        <f t="shared" ref="BIN47:BIN50" si="225">BIL47*BII47</f>
        <v>994.00300000000004</v>
      </c>
      <c r="BIO47" s="11" t="s">
        <v>17387</v>
      </c>
      <c r="BIP47" s="261" t="str">
        <f>IF(BIW47="SINAPI",VLOOKUP('TEREZINHA HARDY'!BIV47,SINAPI,2,),VLOOKUP('TEREZINHA HARDY'!BIV47,SETOP,3,))</f>
        <v>FORNECIMENTO DE CONCRETO ESTRUTURAL, USINADO, COM FCK 25 MPA, INCLUSIVE LANÇAMENTO, ADENSAMENTO E ACABAMENTO (FUNDAÇÃO)</v>
      </c>
      <c r="BIQ47" s="261"/>
      <c r="BIR47" s="261"/>
      <c r="BIS47" s="261"/>
      <c r="BIT47" s="261"/>
      <c r="BIU47" s="261"/>
      <c r="BIV47" s="12" t="s">
        <v>10494</v>
      </c>
      <c r="BIW47" s="12" t="s">
        <v>6222</v>
      </c>
      <c r="BIX47" s="12" t="str">
        <f>IF(BIW47="SINAPI",VLOOKUP('TEREZINHA HARDY'!BIV47,SINAPI,3,),VLOOKUP('TEREZINHA HARDY'!BIV47,SETOP,4,))</f>
        <v>M3</v>
      </c>
      <c r="BIY47" s="13">
        <v>2.35</v>
      </c>
      <c r="BIZ47" s="13" t="s">
        <v>41</v>
      </c>
      <c r="BJA47" s="14">
        <f>IF(BIW47="SINAPI",VLOOKUP('TEREZINHA HARDY'!BIV47,SINAPI,4,),VLOOKUP('TEREZINHA HARDY'!BIV47,SETOP,5,))</f>
        <v>334.32</v>
      </c>
      <c r="BJB47" s="14">
        <f t="shared" ref="BJB47:BJB50" si="226">ROUND(BJA47*(1+$C$7),2)</f>
        <v>422.98</v>
      </c>
      <c r="BJC47" s="14">
        <f t="shared" ref="BJC47:BJC50" si="227">BIY47*BJA47</f>
        <v>785.65200000000004</v>
      </c>
      <c r="BJD47" s="14">
        <f t="shared" ref="BJD47:BJD50" si="228">BJB47*BIY47</f>
        <v>994.00300000000004</v>
      </c>
      <c r="BJE47" s="11" t="s">
        <v>17387</v>
      </c>
      <c r="BJF47" s="261" t="str">
        <f>IF(BJM47="SINAPI",VLOOKUP('TEREZINHA HARDY'!BJL47,SINAPI,2,),VLOOKUP('TEREZINHA HARDY'!BJL47,SETOP,3,))</f>
        <v>FORNECIMENTO DE CONCRETO ESTRUTURAL, USINADO, COM FCK 25 MPA, INCLUSIVE LANÇAMENTO, ADENSAMENTO E ACABAMENTO (FUNDAÇÃO)</v>
      </c>
      <c r="BJG47" s="261"/>
      <c r="BJH47" s="261"/>
      <c r="BJI47" s="261"/>
      <c r="BJJ47" s="261"/>
      <c r="BJK47" s="261"/>
      <c r="BJL47" s="12" t="s">
        <v>10494</v>
      </c>
      <c r="BJM47" s="12" t="s">
        <v>6222</v>
      </c>
      <c r="BJN47" s="12" t="str">
        <f>IF(BJM47="SINAPI",VLOOKUP('TEREZINHA HARDY'!BJL47,SINAPI,3,),VLOOKUP('TEREZINHA HARDY'!BJL47,SETOP,4,))</f>
        <v>M3</v>
      </c>
      <c r="BJO47" s="13">
        <v>2.35</v>
      </c>
      <c r="BJP47" s="13" t="s">
        <v>41</v>
      </c>
      <c r="BJQ47" s="14">
        <f>IF(BJM47="SINAPI",VLOOKUP('TEREZINHA HARDY'!BJL47,SINAPI,4,),VLOOKUP('TEREZINHA HARDY'!BJL47,SETOP,5,))</f>
        <v>334.32</v>
      </c>
      <c r="BJR47" s="14">
        <f t="shared" ref="BJR47:BJR50" si="229">ROUND(BJQ47*(1+$C$7),2)</f>
        <v>422.98</v>
      </c>
      <c r="BJS47" s="14">
        <f t="shared" ref="BJS47:BJS50" si="230">BJO47*BJQ47</f>
        <v>785.65200000000004</v>
      </c>
      <c r="BJT47" s="14">
        <f t="shared" ref="BJT47:BJT50" si="231">BJR47*BJO47</f>
        <v>994.00300000000004</v>
      </c>
      <c r="BJU47" s="11" t="s">
        <v>17387</v>
      </c>
      <c r="BJV47" s="261" t="str">
        <f>IF(BKC47="SINAPI",VLOOKUP('TEREZINHA HARDY'!BKB47,SINAPI,2,),VLOOKUP('TEREZINHA HARDY'!BKB47,SETOP,3,))</f>
        <v>FORNECIMENTO DE CONCRETO ESTRUTURAL, USINADO, COM FCK 25 MPA, INCLUSIVE LANÇAMENTO, ADENSAMENTO E ACABAMENTO (FUNDAÇÃO)</v>
      </c>
      <c r="BJW47" s="261"/>
      <c r="BJX47" s="261"/>
      <c r="BJY47" s="261"/>
      <c r="BJZ47" s="261"/>
      <c r="BKA47" s="261"/>
      <c r="BKB47" s="12" t="s">
        <v>10494</v>
      </c>
      <c r="BKC47" s="12" t="s">
        <v>6222</v>
      </c>
      <c r="BKD47" s="12" t="str">
        <f>IF(BKC47="SINAPI",VLOOKUP('TEREZINHA HARDY'!BKB47,SINAPI,3,),VLOOKUP('TEREZINHA HARDY'!BKB47,SETOP,4,))</f>
        <v>M3</v>
      </c>
      <c r="BKE47" s="13">
        <v>2.35</v>
      </c>
      <c r="BKF47" s="13" t="s">
        <v>41</v>
      </c>
      <c r="BKG47" s="14">
        <f>IF(BKC47="SINAPI",VLOOKUP('TEREZINHA HARDY'!BKB47,SINAPI,4,),VLOOKUP('TEREZINHA HARDY'!BKB47,SETOP,5,))</f>
        <v>334.32</v>
      </c>
      <c r="BKH47" s="14">
        <f t="shared" ref="BKH47:BKH50" si="232">ROUND(BKG47*(1+$C$7),2)</f>
        <v>422.98</v>
      </c>
      <c r="BKI47" s="14">
        <f t="shared" ref="BKI47:BKI50" si="233">BKE47*BKG47</f>
        <v>785.65200000000004</v>
      </c>
      <c r="BKJ47" s="14">
        <f t="shared" ref="BKJ47:BKJ50" si="234">BKH47*BKE47</f>
        <v>994.00300000000004</v>
      </c>
      <c r="BKK47" s="11" t="s">
        <v>17387</v>
      </c>
      <c r="BKL47" s="261" t="str">
        <f>IF(BKS47="SINAPI",VLOOKUP('TEREZINHA HARDY'!BKR47,SINAPI,2,),VLOOKUP('TEREZINHA HARDY'!BKR47,SETOP,3,))</f>
        <v>FORNECIMENTO DE CONCRETO ESTRUTURAL, USINADO, COM FCK 25 MPA, INCLUSIVE LANÇAMENTO, ADENSAMENTO E ACABAMENTO (FUNDAÇÃO)</v>
      </c>
      <c r="BKM47" s="261"/>
      <c r="BKN47" s="261"/>
      <c r="BKO47" s="261"/>
      <c r="BKP47" s="261"/>
      <c r="BKQ47" s="261"/>
      <c r="BKR47" s="12" t="s">
        <v>10494</v>
      </c>
      <c r="BKS47" s="12" t="s">
        <v>6222</v>
      </c>
      <c r="BKT47" s="12" t="str">
        <f>IF(BKS47="SINAPI",VLOOKUP('TEREZINHA HARDY'!BKR47,SINAPI,3,),VLOOKUP('TEREZINHA HARDY'!BKR47,SETOP,4,))</f>
        <v>M3</v>
      </c>
      <c r="BKU47" s="13">
        <v>2.35</v>
      </c>
      <c r="BKV47" s="13" t="s">
        <v>41</v>
      </c>
      <c r="BKW47" s="14">
        <f>IF(BKS47="SINAPI",VLOOKUP('TEREZINHA HARDY'!BKR47,SINAPI,4,),VLOOKUP('TEREZINHA HARDY'!BKR47,SETOP,5,))</f>
        <v>334.32</v>
      </c>
      <c r="BKX47" s="14">
        <f t="shared" ref="BKX47:BKX50" si="235">ROUND(BKW47*(1+$C$7),2)</f>
        <v>422.98</v>
      </c>
      <c r="BKY47" s="14">
        <f t="shared" ref="BKY47:BKY50" si="236">BKU47*BKW47</f>
        <v>785.65200000000004</v>
      </c>
      <c r="BKZ47" s="14">
        <f t="shared" ref="BKZ47:BKZ50" si="237">BKX47*BKU47</f>
        <v>994.00300000000004</v>
      </c>
      <c r="BLA47" s="11" t="s">
        <v>17387</v>
      </c>
      <c r="BLB47" s="261" t="str">
        <f>IF(BLI47="SINAPI",VLOOKUP('TEREZINHA HARDY'!BLH47,SINAPI,2,),VLOOKUP('TEREZINHA HARDY'!BLH47,SETOP,3,))</f>
        <v>FORNECIMENTO DE CONCRETO ESTRUTURAL, USINADO, COM FCK 25 MPA, INCLUSIVE LANÇAMENTO, ADENSAMENTO E ACABAMENTO (FUNDAÇÃO)</v>
      </c>
      <c r="BLC47" s="261"/>
      <c r="BLD47" s="261"/>
      <c r="BLE47" s="261"/>
      <c r="BLF47" s="261"/>
      <c r="BLG47" s="261"/>
      <c r="BLH47" s="12" t="s">
        <v>10494</v>
      </c>
      <c r="BLI47" s="12" t="s">
        <v>6222</v>
      </c>
      <c r="BLJ47" s="12" t="str">
        <f>IF(BLI47="SINAPI",VLOOKUP('TEREZINHA HARDY'!BLH47,SINAPI,3,),VLOOKUP('TEREZINHA HARDY'!BLH47,SETOP,4,))</f>
        <v>M3</v>
      </c>
      <c r="BLK47" s="13">
        <v>2.35</v>
      </c>
      <c r="BLL47" s="13" t="s">
        <v>41</v>
      </c>
      <c r="BLM47" s="14">
        <f>IF(BLI47="SINAPI",VLOOKUP('TEREZINHA HARDY'!BLH47,SINAPI,4,),VLOOKUP('TEREZINHA HARDY'!BLH47,SETOP,5,))</f>
        <v>334.32</v>
      </c>
      <c r="BLN47" s="14">
        <f t="shared" ref="BLN47:BLN50" si="238">ROUND(BLM47*(1+$C$7),2)</f>
        <v>422.98</v>
      </c>
      <c r="BLO47" s="14">
        <f t="shared" ref="BLO47:BLO50" si="239">BLK47*BLM47</f>
        <v>785.65200000000004</v>
      </c>
      <c r="BLP47" s="14">
        <f t="shared" ref="BLP47:BLP50" si="240">BLN47*BLK47</f>
        <v>994.00300000000004</v>
      </c>
      <c r="BLQ47" s="11" t="s">
        <v>17387</v>
      </c>
      <c r="BLR47" s="261" t="str">
        <f>IF(BLY47="SINAPI",VLOOKUP('TEREZINHA HARDY'!BLX47,SINAPI,2,),VLOOKUP('TEREZINHA HARDY'!BLX47,SETOP,3,))</f>
        <v>FORNECIMENTO DE CONCRETO ESTRUTURAL, USINADO, COM FCK 25 MPA, INCLUSIVE LANÇAMENTO, ADENSAMENTO E ACABAMENTO (FUNDAÇÃO)</v>
      </c>
      <c r="BLS47" s="261"/>
      <c r="BLT47" s="261"/>
      <c r="BLU47" s="261"/>
      <c r="BLV47" s="261"/>
      <c r="BLW47" s="261"/>
      <c r="BLX47" s="12" t="s">
        <v>10494</v>
      </c>
      <c r="BLY47" s="12" t="s">
        <v>6222</v>
      </c>
      <c r="BLZ47" s="12" t="str">
        <f>IF(BLY47="SINAPI",VLOOKUP('TEREZINHA HARDY'!BLX47,SINAPI,3,),VLOOKUP('TEREZINHA HARDY'!BLX47,SETOP,4,))</f>
        <v>M3</v>
      </c>
      <c r="BMA47" s="13">
        <v>2.35</v>
      </c>
      <c r="BMB47" s="13" t="s">
        <v>41</v>
      </c>
      <c r="BMC47" s="14">
        <f>IF(BLY47="SINAPI",VLOOKUP('TEREZINHA HARDY'!BLX47,SINAPI,4,),VLOOKUP('TEREZINHA HARDY'!BLX47,SETOP,5,))</f>
        <v>334.32</v>
      </c>
      <c r="BMD47" s="14">
        <f t="shared" ref="BMD47:BMD50" si="241">ROUND(BMC47*(1+$C$7),2)</f>
        <v>422.98</v>
      </c>
      <c r="BME47" s="14">
        <f t="shared" ref="BME47:BME50" si="242">BMA47*BMC47</f>
        <v>785.65200000000004</v>
      </c>
      <c r="BMF47" s="14">
        <f t="shared" ref="BMF47:BMF50" si="243">BMD47*BMA47</f>
        <v>994.00300000000004</v>
      </c>
      <c r="BMG47" s="11" t="s">
        <v>17387</v>
      </c>
      <c r="BMH47" s="261" t="str">
        <f>IF(BMO47="SINAPI",VLOOKUP('TEREZINHA HARDY'!BMN47,SINAPI,2,),VLOOKUP('TEREZINHA HARDY'!BMN47,SETOP,3,))</f>
        <v>FORNECIMENTO DE CONCRETO ESTRUTURAL, USINADO, COM FCK 25 MPA, INCLUSIVE LANÇAMENTO, ADENSAMENTO E ACABAMENTO (FUNDAÇÃO)</v>
      </c>
      <c r="BMI47" s="261"/>
      <c r="BMJ47" s="261"/>
      <c r="BMK47" s="261"/>
      <c r="BML47" s="261"/>
      <c r="BMM47" s="261"/>
      <c r="BMN47" s="12" t="s">
        <v>10494</v>
      </c>
      <c r="BMO47" s="12" t="s">
        <v>6222</v>
      </c>
      <c r="BMP47" s="12" t="str">
        <f>IF(BMO47="SINAPI",VLOOKUP('TEREZINHA HARDY'!BMN47,SINAPI,3,),VLOOKUP('TEREZINHA HARDY'!BMN47,SETOP,4,))</f>
        <v>M3</v>
      </c>
      <c r="BMQ47" s="13">
        <v>2.35</v>
      </c>
      <c r="BMR47" s="13" t="s">
        <v>41</v>
      </c>
      <c r="BMS47" s="14">
        <f>IF(BMO47="SINAPI",VLOOKUP('TEREZINHA HARDY'!BMN47,SINAPI,4,),VLOOKUP('TEREZINHA HARDY'!BMN47,SETOP,5,))</f>
        <v>334.32</v>
      </c>
      <c r="BMT47" s="14">
        <f t="shared" ref="BMT47:BMT50" si="244">ROUND(BMS47*(1+$C$7),2)</f>
        <v>422.98</v>
      </c>
      <c r="BMU47" s="14">
        <f t="shared" ref="BMU47:BMU50" si="245">BMQ47*BMS47</f>
        <v>785.65200000000004</v>
      </c>
      <c r="BMV47" s="14">
        <f t="shared" ref="BMV47:BMV50" si="246">BMT47*BMQ47</f>
        <v>994.00300000000004</v>
      </c>
      <c r="BMW47" s="11" t="s">
        <v>17387</v>
      </c>
      <c r="BMX47" s="261" t="str">
        <f>IF(BNE47="SINAPI",VLOOKUP('TEREZINHA HARDY'!BND47,SINAPI,2,),VLOOKUP('TEREZINHA HARDY'!BND47,SETOP,3,))</f>
        <v>FORNECIMENTO DE CONCRETO ESTRUTURAL, USINADO, COM FCK 25 MPA, INCLUSIVE LANÇAMENTO, ADENSAMENTO E ACABAMENTO (FUNDAÇÃO)</v>
      </c>
      <c r="BMY47" s="261"/>
      <c r="BMZ47" s="261"/>
      <c r="BNA47" s="261"/>
      <c r="BNB47" s="261"/>
      <c r="BNC47" s="261"/>
      <c r="BND47" s="12" t="s">
        <v>10494</v>
      </c>
      <c r="BNE47" s="12" t="s">
        <v>6222</v>
      </c>
      <c r="BNF47" s="12" t="str">
        <f>IF(BNE47="SINAPI",VLOOKUP('TEREZINHA HARDY'!BND47,SINAPI,3,),VLOOKUP('TEREZINHA HARDY'!BND47,SETOP,4,))</f>
        <v>M3</v>
      </c>
      <c r="BNG47" s="13">
        <v>2.35</v>
      </c>
      <c r="BNH47" s="13" t="s">
        <v>41</v>
      </c>
      <c r="BNI47" s="14">
        <f>IF(BNE47="SINAPI",VLOOKUP('TEREZINHA HARDY'!BND47,SINAPI,4,),VLOOKUP('TEREZINHA HARDY'!BND47,SETOP,5,))</f>
        <v>334.32</v>
      </c>
      <c r="BNJ47" s="14">
        <f t="shared" ref="BNJ47:BNJ50" si="247">ROUND(BNI47*(1+$C$7),2)</f>
        <v>422.98</v>
      </c>
      <c r="BNK47" s="14">
        <f t="shared" ref="BNK47:BNK50" si="248">BNG47*BNI47</f>
        <v>785.65200000000004</v>
      </c>
      <c r="BNL47" s="14">
        <f t="shared" ref="BNL47:BNL50" si="249">BNJ47*BNG47</f>
        <v>994.00300000000004</v>
      </c>
      <c r="BNM47" s="11" t="s">
        <v>17387</v>
      </c>
      <c r="BNN47" s="261" t="str">
        <f>IF(BNU47="SINAPI",VLOOKUP('TEREZINHA HARDY'!BNT47,SINAPI,2,),VLOOKUP('TEREZINHA HARDY'!BNT47,SETOP,3,))</f>
        <v>FORNECIMENTO DE CONCRETO ESTRUTURAL, USINADO, COM FCK 25 MPA, INCLUSIVE LANÇAMENTO, ADENSAMENTO E ACABAMENTO (FUNDAÇÃO)</v>
      </c>
      <c r="BNO47" s="261"/>
      <c r="BNP47" s="261"/>
      <c r="BNQ47" s="261"/>
      <c r="BNR47" s="261"/>
      <c r="BNS47" s="261"/>
      <c r="BNT47" s="12" t="s">
        <v>10494</v>
      </c>
      <c r="BNU47" s="12" t="s">
        <v>6222</v>
      </c>
      <c r="BNV47" s="12" t="str">
        <f>IF(BNU47="SINAPI",VLOOKUP('TEREZINHA HARDY'!BNT47,SINAPI,3,),VLOOKUP('TEREZINHA HARDY'!BNT47,SETOP,4,))</f>
        <v>M3</v>
      </c>
      <c r="BNW47" s="13">
        <v>2.35</v>
      </c>
      <c r="BNX47" s="13" t="s">
        <v>41</v>
      </c>
      <c r="BNY47" s="14">
        <f>IF(BNU47="SINAPI",VLOOKUP('TEREZINHA HARDY'!BNT47,SINAPI,4,),VLOOKUP('TEREZINHA HARDY'!BNT47,SETOP,5,))</f>
        <v>334.32</v>
      </c>
      <c r="BNZ47" s="14">
        <f t="shared" ref="BNZ47:BNZ50" si="250">ROUND(BNY47*(1+$C$7),2)</f>
        <v>422.98</v>
      </c>
      <c r="BOA47" s="14">
        <f t="shared" ref="BOA47:BOA50" si="251">BNW47*BNY47</f>
        <v>785.65200000000004</v>
      </c>
      <c r="BOB47" s="14">
        <f t="shared" ref="BOB47:BOB50" si="252">BNZ47*BNW47</f>
        <v>994.00300000000004</v>
      </c>
      <c r="BOC47" s="11" t="s">
        <v>17387</v>
      </c>
      <c r="BOD47" s="261" t="str">
        <f>IF(BOK47="SINAPI",VLOOKUP('TEREZINHA HARDY'!BOJ47,SINAPI,2,),VLOOKUP('TEREZINHA HARDY'!BOJ47,SETOP,3,))</f>
        <v>FORNECIMENTO DE CONCRETO ESTRUTURAL, USINADO, COM FCK 25 MPA, INCLUSIVE LANÇAMENTO, ADENSAMENTO E ACABAMENTO (FUNDAÇÃO)</v>
      </c>
      <c r="BOE47" s="261"/>
      <c r="BOF47" s="261"/>
      <c r="BOG47" s="261"/>
      <c r="BOH47" s="261"/>
      <c r="BOI47" s="261"/>
      <c r="BOJ47" s="12" t="s">
        <v>10494</v>
      </c>
      <c r="BOK47" s="12" t="s">
        <v>6222</v>
      </c>
      <c r="BOL47" s="12" t="str">
        <f>IF(BOK47="SINAPI",VLOOKUP('TEREZINHA HARDY'!BOJ47,SINAPI,3,),VLOOKUP('TEREZINHA HARDY'!BOJ47,SETOP,4,))</f>
        <v>M3</v>
      </c>
      <c r="BOM47" s="13">
        <v>2.35</v>
      </c>
      <c r="BON47" s="13" t="s">
        <v>41</v>
      </c>
      <c r="BOO47" s="14">
        <f>IF(BOK47="SINAPI",VLOOKUP('TEREZINHA HARDY'!BOJ47,SINAPI,4,),VLOOKUP('TEREZINHA HARDY'!BOJ47,SETOP,5,))</f>
        <v>334.32</v>
      </c>
      <c r="BOP47" s="14">
        <f t="shared" ref="BOP47:BOP50" si="253">ROUND(BOO47*(1+$C$7),2)</f>
        <v>422.98</v>
      </c>
      <c r="BOQ47" s="14">
        <f t="shared" ref="BOQ47:BOQ50" si="254">BOM47*BOO47</f>
        <v>785.65200000000004</v>
      </c>
      <c r="BOR47" s="14">
        <f t="shared" ref="BOR47:BOR50" si="255">BOP47*BOM47</f>
        <v>994.00300000000004</v>
      </c>
      <c r="BOS47" s="11" t="s">
        <v>17387</v>
      </c>
      <c r="BOT47" s="261" t="str">
        <f>IF(BPA47="SINAPI",VLOOKUP('TEREZINHA HARDY'!BOZ47,SINAPI,2,),VLOOKUP('TEREZINHA HARDY'!BOZ47,SETOP,3,))</f>
        <v>FORNECIMENTO DE CONCRETO ESTRUTURAL, USINADO, COM FCK 25 MPA, INCLUSIVE LANÇAMENTO, ADENSAMENTO E ACABAMENTO (FUNDAÇÃO)</v>
      </c>
      <c r="BOU47" s="261"/>
      <c r="BOV47" s="261"/>
      <c r="BOW47" s="261"/>
      <c r="BOX47" s="261"/>
      <c r="BOY47" s="261"/>
      <c r="BOZ47" s="12" t="s">
        <v>10494</v>
      </c>
      <c r="BPA47" s="12" t="s">
        <v>6222</v>
      </c>
      <c r="BPB47" s="12" t="str">
        <f>IF(BPA47="SINAPI",VLOOKUP('TEREZINHA HARDY'!BOZ47,SINAPI,3,),VLOOKUP('TEREZINHA HARDY'!BOZ47,SETOP,4,))</f>
        <v>M3</v>
      </c>
      <c r="BPC47" s="13">
        <v>2.35</v>
      </c>
      <c r="BPD47" s="13" t="s">
        <v>41</v>
      </c>
      <c r="BPE47" s="14">
        <f>IF(BPA47="SINAPI",VLOOKUP('TEREZINHA HARDY'!BOZ47,SINAPI,4,),VLOOKUP('TEREZINHA HARDY'!BOZ47,SETOP,5,))</f>
        <v>334.32</v>
      </c>
      <c r="BPF47" s="14">
        <f t="shared" ref="BPF47:BPF50" si="256">ROUND(BPE47*(1+$C$7),2)</f>
        <v>422.98</v>
      </c>
      <c r="BPG47" s="14">
        <f t="shared" ref="BPG47:BPG50" si="257">BPC47*BPE47</f>
        <v>785.65200000000004</v>
      </c>
      <c r="BPH47" s="14">
        <f t="shared" ref="BPH47:BPH50" si="258">BPF47*BPC47</f>
        <v>994.00300000000004</v>
      </c>
      <c r="BPI47" s="11" t="s">
        <v>17387</v>
      </c>
      <c r="BPJ47" s="261" t="str">
        <f>IF(BPQ47="SINAPI",VLOOKUP('TEREZINHA HARDY'!BPP47,SINAPI,2,),VLOOKUP('TEREZINHA HARDY'!BPP47,SETOP,3,))</f>
        <v>FORNECIMENTO DE CONCRETO ESTRUTURAL, USINADO, COM FCK 25 MPA, INCLUSIVE LANÇAMENTO, ADENSAMENTO E ACABAMENTO (FUNDAÇÃO)</v>
      </c>
      <c r="BPK47" s="261"/>
      <c r="BPL47" s="261"/>
      <c r="BPM47" s="261"/>
      <c r="BPN47" s="261"/>
      <c r="BPO47" s="261"/>
      <c r="BPP47" s="12" t="s">
        <v>10494</v>
      </c>
      <c r="BPQ47" s="12" t="s">
        <v>6222</v>
      </c>
      <c r="BPR47" s="12" t="str">
        <f>IF(BPQ47="SINAPI",VLOOKUP('TEREZINHA HARDY'!BPP47,SINAPI,3,),VLOOKUP('TEREZINHA HARDY'!BPP47,SETOP,4,))</f>
        <v>M3</v>
      </c>
      <c r="BPS47" s="13">
        <v>2.35</v>
      </c>
      <c r="BPT47" s="13" t="s">
        <v>41</v>
      </c>
      <c r="BPU47" s="14">
        <f>IF(BPQ47="SINAPI",VLOOKUP('TEREZINHA HARDY'!BPP47,SINAPI,4,),VLOOKUP('TEREZINHA HARDY'!BPP47,SETOP,5,))</f>
        <v>334.32</v>
      </c>
      <c r="BPV47" s="14">
        <f t="shared" ref="BPV47:BPV50" si="259">ROUND(BPU47*(1+$C$7),2)</f>
        <v>422.98</v>
      </c>
      <c r="BPW47" s="14">
        <f t="shared" ref="BPW47:BPW50" si="260">BPS47*BPU47</f>
        <v>785.65200000000004</v>
      </c>
      <c r="BPX47" s="14">
        <f t="shared" ref="BPX47:BPX50" si="261">BPV47*BPS47</f>
        <v>994.00300000000004</v>
      </c>
      <c r="BPY47" s="11" t="s">
        <v>17387</v>
      </c>
      <c r="BPZ47" s="261" t="str">
        <f>IF(BQG47="SINAPI",VLOOKUP('TEREZINHA HARDY'!BQF47,SINAPI,2,),VLOOKUP('TEREZINHA HARDY'!BQF47,SETOP,3,))</f>
        <v>FORNECIMENTO DE CONCRETO ESTRUTURAL, USINADO, COM FCK 25 MPA, INCLUSIVE LANÇAMENTO, ADENSAMENTO E ACABAMENTO (FUNDAÇÃO)</v>
      </c>
      <c r="BQA47" s="261"/>
      <c r="BQB47" s="261"/>
      <c r="BQC47" s="261"/>
      <c r="BQD47" s="261"/>
      <c r="BQE47" s="261"/>
      <c r="BQF47" s="12" t="s">
        <v>10494</v>
      </c>
      <c r="BQG47" s="12" t="s">
        <v>6222</v>
      </c>
      <c r="BQH47" s="12" t="str">
        <f>IF(BQG47="SINAPI",VLOOKUP('TEREZINHA HARDY'!BQF47,SINAPI,3,),VLOOKUP('TEREZINHA HARDY'!BQF47,SETOP,4,))</f>
        <v>M3</v>
      </c>
      <c r="BQI47" s="13">
        <v>2.35</v>
      </c>
      <c r="BQJ47" s="13" t="s">
        <v>41</v>
      </c>
      <c r="BQK47" s="14">
        <f>IF(BQG47="SINAPI",VLOOKUP('TEREZINHA HARDY'!BQF47,SINAPI,4,),VLOOKUP('TEREZINHA HARDY'!BQF47,SETOP,5,))</f>
        <v>334.32</v>
      </c>
      <c r="BQL47" s="14">
        <f t="shared" ref="BQL47:BQL50" si="262">ROUND(BQK47*(1+$C$7),2)</f>
        <v>422.98</v>
      </c>
      <c r="BQM47" s="14">
        <f t="shared" ref="BQM47:BQM50" si="263">BQI47*BQK47</f>
        <v>785.65200000000004</v>
      </c>
      <c r="BQN47" s="14">
        <f t="shared" ref="BQN47:BQN50" si="264">BQL47*BQI47</f>
        <v>994.00300000000004</v>
      </c>
      <c r="BQO47" s="11" t="s">
        <v>17387</v>
      </c>
      <c r="BQP47" s="261" t="str">
        <f>IF(BQW47="SINAPI",VLOOKUP('TEREZINHA HARDY'!BQV47,SINAPI,2,),VLOOKUP('TEREZINHA HARDY'!BQV47,SETOP,3,))</f>
        <v>FORNECIMENTO DE CONCRETO ESTRUTURAL, USINADO, COM FCK 25 MPA, INCLUSIVE LANÇAMENTO, ADENSAMENTO E ACABAMENTO (FUNDAÇÃO)</v>
      </c>
      <c r="BQQ47" s="261"/>
      <c r="BQR47" s="261"/>
      <c r="BQS47" s="261"/>
      <c r="BQT47" s="261"/>
      <c r="BQU47" s="261"/>
      <c r="BQV47" s="12" t="s">
        <v>10494</v>
      </c>
      <c r="BQW47" s="12" t="s">
        <v>6222</v>
      </c>
      <c r="BQX47" s="12" t="str">
        <f>IF(BQW47="SINAPI",VLOOKUP('TEREZINHA HARDY'!BQV47,SINAPI,3,),VLOOKUP('TEREZINHA HARDY'!BQV47,SETOP,4,))</f>
        <v>M3</v>
      </c>
      <c r="BQY47" s="13">
        <v>2.35</v>
      </c>
      <c r="BQZ47" s="13" t="s">
        <v>41</v>
      </c>
      <c r="BRA47" s="14">
        <f>IF(BQW47="SINAPI",VLOOKUP('TEREZINHA HARDY'!BQV47,SINAPI,4,),VLOOKUP('TEREZINHA HARDY'!BQV47,SETOP,5,))</f>
        <v>334.32</v>
      </c>
      <c r="BRB47" s="14">
        <f t="shared" ref="BRB47:BRB50" si="265">ROUND(BRA47*(1+$C$7),2)</f>
        <v>422.98</v>
      </c>
      <c r="BRC47" s="14">
        <f t="shared" ref="BRC47:BRC50" si="266">BQY47*BRA47</f>
        <v>785.65200000000004</v>
      </c>
      <c r="BRD47" s="14">
        <f t="shared" ref="BRD47:BRD50" si="267">BRB47*BQY47</f>
        <v>994.00300000000004</v>
      </c>
      <c r="BRE47" s="11" t="s">
        <v>17387</v>
      </c>
      <c r="BRF47" s="261" t="str">
        <f>IF(BRM47="SINAPI",VLOOKUP('TEREZINHA HARDY'!BRL47,SINAPI,2,),VLOOKUP('TEREZINHA HARDY'!BRL47,SETOP,3,))</f>
        <v>FORNECIMENTO DE CONCRETO ESTRUTURAL, USINADO, COM FCK 25 MPA, INCLUSIVE LANÇAMENTO, ADENSAMENTO E ACABAMENTO (FUNDAÇÃO)</v>
      </c>
      <c r="BRG47" s="261"/>
      <c r="BRH47" s="261"/>
      <c r="BRI47" s="261"/>
      <c r="BRJ47" s="261"/>
      <c r="BRK47" s="261"/>
      <c r="BRL47" s="12" t="s">
        <v>10494</v>
      </c>
      <c r="BRM47" s="12" t="s">
        <v>6222</v>
      </c>
      <c r="BRN47" s="12" t="str">
        <f>IF(BRM47="SINAPI",VLOOKUP('TEREZINHA HARDY'!BRL47,SINAPI,3,),VLOOKUP('TEREZINHA HARDY'!BRL47,SETOP,4,))</f>
        <v>M3</v>
      </c>
      <c r="BRO47" s="13">
        <v>2.35</v>
      </c>
      <c r="BRP47" s="13" t="s">
        <v>41</v>
      </c>
      <c r="BRQ47" s="14">
        <f>IF(BRM47="SINAPI",VLOOKUP('TEREZINHA HARDY'!BRL47,SINAPI,4,),VLOOKUP('TEREZINHA HARDY'!BRL47,SETOP,5,))</f>
        <v>334.32</v>
      </c>
      <c r="BRR47" s="14">
        <f t="shared" ref="BRR47:BRR50" si="268">ROUND(BRQ47*(1+$C$7),2)</f>
        <v>422.98</v>
      </c>
      <c r="BRS47" s="14">
        <f t="shared" ref="BRS47:BRS50" si="269">BRO47*BRQ47</f>
        <v>785.65200000000004</v>
      </c>
      <c r="BRT47" s="14">
        <f t="shared" ref="BRT47:BRT50" si="270">BRR47*BRO47</f>
        <v>994.00300000000004</v>
      </c>
      <c r="BRU47" s="11" t="s">
        <v>17387</v>
      </c>
      <c r="BRV47" s="261" t="str">
        <f>IF(BSC47="SINAPI",VLOOKUP('TEREZINHA HARDY'!BSB47,SINAPI,2,),VLOOKUP('TEREZINHA HARDY'!BSB47,SETOP,3,))</f>
        <v>FORNECIMENTO DE CONCRETO ESTRUTURAL, USINADO, COM FCK 25 MPA, INCLUSIVE LANÇAMENTO, ADENSAMENTO E ACABAMENTO (FUNDAÇÃO)</v>
      </c>
      <c r="BRW47" s="261"/>
      <c r="BRX47" s="261"/>
      <c r="BRY47" s="261"/>
      <c r="BRZ47" s="261"/>
      <c r="BSA47" s="261"/>
      <c r="BSB47" s="12" t="s">
        <v>10494</v>
      </c>
      <c r="BSC47" s="12" t="s">
        <v>6222</v>
      </c>
      <c r="BSD47" s="12" t="str">
        <f>IF(BSC47="SINAPI",VLOOKUP('TEREZINHA HARDY'!BSB47,SINAPI,3,),VLOOKUP('TEREZINHA HARDY'!BSB47,SETOP,4,))</f>
        <v>M3</v>
      </c>
      <c r="BSE47" s="13">
        <v>2.35</v>
      </c>
      <c r="BSF47" s="13" t="s">
        <v>41</v>
      </c>
      <c r="BSG47" s="14">
        <f>IF(BSC47="SINAPI",VLOOKUP('TEREZINHA HARDY'!BSB47,SINAPI,4,),VLOOKUP('TEREZINHA HARDY'!BSB47,SETOP,5,))</f>
        <v>334.32</v>
      </c>
      <c r="BSH47" s="14">
        <f t="shared" ref="BSH47:BSH50" si="271">ROUND(BSG47*(1+$C$7),2)</f>
        <v>422.98</v>
      </c>
      <c r="BSI47" s="14">
        <f t="shared" ref="BSI47:BSI50" si="272">BSE47*BSG47</f>
        <v>785.65200000000004</v>
      </c>
      <c r="BSJ47" s="14">
        <f t="shared" ref="BSJ47:BSJ50" si="273">BSH47*BSE47</f>
        <v>994.00300000000004</v>
      </c>
      <c r="BSK47" s="11" t="s">
        <v>17387</v>
      </c>
      <c r="BSL47" s="261" t="str">
        <f>IF(BSS47="SINAPI",VLOOKUP('TEREZINHA HARDY'!BSR47,SINAPI,2,),VLOOKUP('TEREZINHA HARDY'!BSR47,SETOP,3,))</f>
        <v>FORNECIMENTO DE CONCRETO ESTRUTURAL, USINADO, COM FCK 25 MPA, INCLUSIVE LANÇAMENTO, ADENSAMENTO E ACABAMENTO (FUNDAÇÃO)</v>
      </c>
      <c r="BSM47" s="261"/>
      <c r="BSN47" s="261"/>
      <c r="BSO47" s="261"/>
      <c r="BSP47" s="261"/>
      <c r="BSQ47" s="261"/>
      <c r="BSR47" s="12" t="s">
        <v>10494</v>
      </c>
      <c r="BSS47" s="12" t="s">
        <v>6222</v>
      </c>
      <c r="BST47" s="12" t="str">
        <f>IF(BSS47="SINAPI",VLOOKUP('TEREZINHA HARDY'!BSR47,SINAPI,3,),VLOOKUP('TEREZINHA HARDY'!BSR47,SETOP,4,))</f>
        <v>M3</v>
      </c>
      <c r="BSU47" s="13">
        <v>2.35</v>
      </c>
      <c r="BSV47" s="13" t="s">
        <v>41</v>
      </c>
      <c r="BSW47" s="14">
        <f>IF(BSS47="SINAPI",VLOOKUP('TEREZINHA HARDY'!BSR47,SINAPI,4,),VLOOKUP('TEREZINHA HARDY'!BSR47,SETOP,5,))</f>
        <v>334.32</v>
      </c>
      <c r="BSX47" s="14">
        <f t="shared" ref="BSX47:BSX50" si="274">ROUND(BSW47*(1+$C$7),2)</f>
        <v>422.98</v>
      </c>
      <c r="BSY47" s="14">
        <f t="shared" ref="BSY47:BSY50" si="275">BSU47*BSW47</f>
        <v>785.65200000000004</v>
      </c>
      <c r="BSZ47" s="14">
        <f t="shared" ref="BSZ47:BSZ50" si="276">BSX47*BSU47</f>
        <v>994.00300000000004</v>
      </c>
      <c r="BTA47" s="11" t="s">
        <v>17387</v>
      </c>
      <c r="BTB47" s="261" t="str">
        <f>IF(BTI47="SINAPI",VLOOKUP('TEREZINHA HARDY'!BTH47,SINAPI,2,),VLOOKUP('TEREZINHA HARDY'!BTH47,SETOP,3,))</f>
        <v>FORNECIMENTO DE CONCRETO ESTRUTURAL, USINADO, COM FCK 25 MPA, INCLUSIVE LANÇAMENTO, ADENSAMENTO E ACABAMENTO (FUNDAÇÃO)</v>
      </c>
      <c r="BTC47" s="261"/>
      <c r="BTD47" s="261"/>
      <c r="BTE47" s="261"/>
      <c r="BTF47" s="261"/>
      <c r="BTG47" s="261"/>
      <c r="BTH47" s="12" t="s">
        <v>10494</v>
      </c>
      <c r="BTI47" s="12" t="s">
        <v>6222</v>
      </c>
      <c r="BTJ47" s="12" t="str">
        <f>IF(BTI47="SINAPI",VLOOKUP('TEREZINHA HARDY'!BTH47,SINAPI,3,),VLOOKUP('TEREZINHA HARDY'!BTH47,SETOP,4,))</f>
        <v>M3</v>
      </c>
      <c r="BTK47" s="13">
        <v>2.35</v>
      </c>
      <c r="BTL47" s="13" t="s">
        <v>41</v>
      </c>
      <c r="BTM47" s="14">
        <f>IF(BTI47="SINAPI",VLOOKUP('TEREZINHA HARDY'!BTH47,SINAPI,4,),VLOOKUP('TEREZINHA HARDY'!BTH47,SETOP,5,))</f>
        <v>334.32</v>
      </c>
      <c r="BTN47" s="14">
        <f t="shared" ref="BTN47:BTN50" si="277">ROUND(BTM47*(1+$C$7),2)</f>
        <v>422.98</v>
      </c>
      <c r="BTO47" s="14">
        <f t="shared" ref="BTO47:BTO50" si="278">BTK47*BTM47</f>
        <v>785.65200000000004</v>
      </c>
      <c r="BTP47" s="14">
        <f t="shared" ref="BTP47:BTP50" si="279">BTN47*BTK47</f>
        <v>994.00300000000004</v>
      </c>
      <c r="BTQ47" s="11" t="s">
        <v>17387</v>
      </c>
      <c r="BTR47" s="261" t="str">
        <f>IF(BTY47="SINAPI",VLOOKUP('TEREZINHA HARDY'!BTX47,SINAPI,2,),VLOOKUP('TEREZINHA HARDY'!BTX47,SETOP,3,))</f>
        <v>FORNECIMENTO DE CONCRETO ESTRUTURAL, USINADO, COM FCK 25 MPA, INCLUSIVE LANÇAMENTO, ADENSAMENTO E ACABAMENTO (FUNDAÇÃO)</v>
      </c>
      <c r="BTS47" s="261"/>
      <c r="BTT47" s="261"/>
      <c r="BTU47" s="261"/>
      <c r="BTV47" s="261"/>
      <c r="BTW47" s="261"/>
      <c r="BTX47" s="12" t="s">
        <v>10494</v>
      </c>
      <c r="BTY47" s="12" t="s">
        <v>6222</v>
      </c>
      <c r="BTZ47" s="12" t="str">
        <f>IF(BTY47="SINAPI",VLOOKUP('TEREZINHA HARDY'!BTX47,SINAPI,3,),VLOOKUP('TEREZINHA HARDY'!BTX47,SETOP,4,))</f>
        <v>M3</v>
      </c>
      <c r="BUA47" s="13">
        <v>2.35</v>
      </c>
      <c r="BUB47" s="13" t="s">
        <v>41</v>
      </c>
      <c r="BUC47" s="14">
        <f>IF(BTY47="SINAPI",VLOOKUP('TEREZINHA HARDY'!BTX47,SINAPI,4,),VLOOKUP('TEREZINHA HARDY'!BTX47,SETOP,5,))</f>
        <v>334.32</v>
      </c>
      <c r="BUD47" s="14">
        <f t="shared" ref="BUD47:BUD50" si="280">ROUND(BUC47*(1+$C$7),2)</f>
        <v>422.98</v>
      </c>
      <c r="BUE47" s="14">
        <f t="shared" ref="BUE47:BUE50" si="281">BUA47*BUC47</f>
        <v>785.65200000000004</v>
      </c>
      <c r="BUF47" s="14">
        <f t="shared" ref="BUF47:BUF50" si="282">BUD47*BUA47</f>
        <v>994.00300000000004</v>
      </c>
      <c r="BUG47" s="11" t="s">
        <v>17387</v>
      </c>
      <c r="BUH47" s="261" t="str">
        <f>IF(BUO47="SINAPI",VLOOKUP('TEREZINHA HARDY'!BUN47,SINAPI,2,),VLOOKUP('TEREZINHA HARDY'!BUN47,SETOP,3,))</f>
        <v>FORNECIMENTO DE CONCRETO ESTRUTURAL, USINADO, COM FCK 25 MPA, INCLUSIVE LANÇAMENTO, ADENSAMENTO E ACABAMENTO (FUNDAÇÃO)</v>
      </c>
      <c r="BUI47" s="261"/>
      <c r="BUJ47" s="261"/>
      <c r="BUK47" s="261"/>
      <c r="BUL47" s="261"/>
      <c r="BUM47" s="261"/>
      <c r="BUN47" s="12" t="s">
        <v>10494</v>
      </c>
      <c r="BUO47" s="12" t="s">
        <v>6222</v>
      </c>
      <c r="BUP47" s="12" t="str">
        <f>IF(BUO47="SINAPI",VLOOKUP('TEREZINHA HARDY'!BUN47,SINAPI,3,),VLOOKUP('TEREZINHA HARDY'!BUN47,SETOP,4,))</f>
        <v>M3</v>
      </c>
      <c r="BUQ47" s="13">
        <v>2.35</v>
      </c>
      <c r="BUR47" s="13" t="s">
        <v>41</v>
      </c>
      <c r="BUS47" s="14">
        <f>IF(BUO47="SINAPI",VLOOKUP('TEREZINHA HARDY'!BUN47,SINAPI,4,),VLOOKUP('TEREZINHA HARDY'!BUN47,SETOP,5,))</f>
        <v>334.32</v>
      </c>
      <c r="BUT47" s="14">
        <f t="shared" ref="BUT47:BUT50" si="283">ROUND(BUS47*(1+$C$7),2)</f>
        <v>422.98</v>
      </c>
      <c r="BUU47" s="14">
        <f t="shared" ref="BUU47:BUU50" si="284">BUQ47*BUS47</f>
        <v>785.65200000000004</v>
      </c>
      <c r="BUV47" s="14">
        <f t="shared" ref="BUV47:BUV50" si="285">BUT47*BUQ47</f>
        <v>994.00300000000004</v>
      </c>
      <c r="BUW47" s="11" t="s">
        <v>17387</v>
      </c>
      <c r="BUX47" s="261" t="str">
        <f>IF(BVE47="SINAPI",VLOOKUP('TEREZINHA HARDY'!BVD47,SINAPI,2,),VLOOKUP('TEREZINHA HARDY'!BVD47,SETOP,3,))</f>
        <v>FORNECIMENTO DE CONCRETO ESTRUTURAL, USINADO, COM FCK 25 MPA, INCLUSIVE LANÇAMENTO, ADENSAMENTO E ACABAMENTO (FUNDAÇÃO)</v>
      </c>
      <c r="BUY47" s="261"/>
      <c r="BUZ47" s="261"/>
      <c r="BVA47" s="261"/>
      <c r="BVB47" s="261"/>
      <c r="BVC47" s="261"/>
      <c r="BVD47" s="12" t="s">
        <v>10494</v>
      </c>
      <c r="BVE47" s="12" t="s">
        <v>6222</v>
      </c>
      <c r="BVF47" s="12" t="str">
        <f>IF(BVE47="SINAPI",VLOOKUP('TEREZINHA HARDY'!BVD47,SINAPI,3,),VLOOKUP('TEREZINHA HARDY'!BVD47,SETOP,4,))</f>
        <v>M3</v>
      </c>
      <c r="BVG47" s="13">
        <v>2.35</v>
      </c>
      <c r="BVH47" s="13" t="s">
        <v>41</v>
      </c>
      <c r="BVI47" s="14">
        <f>IF(BVE47="SINAPI",VLOOKUP('TEREZINHA HARDY'!BVD47,SINAPI,4,),VLOOKUP('TEREZINHA HARDY'!BVD47,SETOP,5,))</f>
        <v>334.32</v>
      </c>
      <c r="BVJ47" s="14">
        <f t="shared" ref="BVJ47:BVJ50" si="286">ROUND(BVI47*(1+$C$7),2)</f>
        <v>422.98</v>
      </c>
      <c r="BVK47" s="14">
        <f t="shared" ref="BVK47:BVK50" si="287">BVG47*BVI47</f>
        <v>785.65200000000004</v>
      </c>
      <c r="BVL47" s="14">
        <f t="shared" ref="BVL47:BVL50" si="288">BVJ47*BVG47</f>
        <v>994.00300000000004</v>
      </c>
      <c r="BVM47" s="11" t="s">
        <v>17387</v>
      </c>
      <c r="BVN47" s="261" t="str">
        <f>IF(BVU47="SINAPI",VLOOKUP('TEREZINHA HARDY'!BVT47,SINAPI,2,),VLOOKUP('TEREZINHA HARDY'!BVT47,SETOP,3,))</f>
        <v>FORNECIMENTO DE CONCRETO ESTRUTURAL, USINADO, COM FCK 25 MPA, INCLUSIVE LANÇAMENTO, ADENSAMENTO E ACABAMENTO (FUNDAÇÃO)</v>
      </c>
      <c r="BVO47" s="261"/>
      <c r="BVP47" s="261"/>
      <c r="BVQ47" s="261"/>
      <c r="BVR47" s="261"/>
      <c r="BVS47" s="261"/>
      <c r="BVT47" s="12" t="s">
        <v>10494</v>
      </c>
      <c r="BVU47" s="12" t="s">
        <v>6222</v>
      </c>
      <c r="BVV47" s="12" t="str">
        <f>IF(BVU47="SINAPI",VLOOKUP('TEREZINHA HARDY'!BVT47,SINAPI,3,),VLOOKUP('TEREZINHA HARDY'!BVT47,SETOP,4,))</f>
        <v>M3</v>
      </c>
      <c r="BVW47" s="13">
        <v>2.35</v>
      </c>
      <c r="BVX47" s="13" t="s">
        <v>41</v>
      </c>
      <c r="BVY47" s="14">
        <f>IF(BVU47="SINAPI",VLOOKUP('TEREZINHA HARDY'!BVT47,SINAPI,4,),VLOOKUP('TEREZINHA HARDY'!BVT47,SETOP,5,))</f>
        <v>334.32</v>
      </c>
      <c r="BVZ47" s="14">
        <f t="shared" ref="BVZ47:BVZ50" si="289">ROUND(BVY47*(1+$C$7),2)</f>
        <v>422.98</v>
      </c>
      <c r="BWA47" s="14">
        <f t="shared" ref="BWA47:BWA50" si="290">BVW47*BVY47</f>
        <v>785.65200000000004</v>
      </c>
      <c r="BWB47" s="14">
        <f t="shared" ref="BWB47:BWB50" si="291">BVZ47*BVW47</f>
        <v>994.00300000000004</v>
      </c>
      <c r="BWC47" s="11" t="s">
        <v>17387</v>
      </c>
      <c r="BWD47" s="261" t="str">
        <f>IF(BWK47="SINAPI",VLOOKUP('TEREZINHA HARDY'!BWJ47,SINAPI,2,),VLOOKUP('TEREZINHA HARDY'!BWJ47,SETOP,3,))</f>
        <v>FORNECIMENTO DE CONCRETO ESTRUTURAL, USINADO, COM FCK 25 MPA, INCLUSIVE LANÇAMENTO, ADENSAMENTO E ACABAMENTO (FUNDAÇÃO)</v>
      </c>
      <c r="BWE47" s="261"/>
      <c r="BWF47" s="261"/>
      <c r="BWG47" s="261"/>
      <c r="BWH47" s="261"/>
      <c r="BWI47" s="261"/>
      <c r="BWJ47" s="12" t="s">
        <v>10494</v>
      </c>
      <c r="BWK47" s="12" t="s">
        <v>6222</v>
      </c>
      <c r="BWL47" s="12" t="str">
        <f>IF(BWK47="SINAPI",VLOOKUP('TEREZINHA HARDY'!BWJ47,SINAPI,3,),VLOOKUP('TEREZINHA HARDY'!BWJ47,SETOP,4,))</f>
        <v>M3</v>
      </c>
      <c r="BWM47" s="13">
        <v>2.35</v>
      </c>
      <c r="BWN47" s="13" t="s">
        <v>41</v>
      </c>
      <c r="BWO47" s="14">
        <f>IF(BWK47="SINAPI",VLOOKUP('TEREZINHA HARDY'!BWJ47,SINAPI,4,),VLOOKUP('TEREZINHA HARDY'!BWJ47,SETOP,5,))</f>
        <v>334.32</v>
      </c>
      <c r="BWP47" s="14">
        <f t="shared" ref="BWP47:BWP50" si="292">ROUND(BWO47*(1+$C$7),2)</f>
        <v>422.98</v>
      </c>
      <c r="BWQ47" s="14">
        <f t="shared" ref="BWQ47:BWQ50" si="293">BWM47*BWO47</f>
        <v>785.65200000000004</v>
      </c>
      <c r="BWR47" s="14">
        <f t="shared" ref="BWR47:BWR50" si="294">BWP47*BWM47</f>
        <v>994.00300000000004</v>
      </c>
      <c r="BWS47" s="11" t="s">
        <v>17387</v>
      </c>
      <c r="BWT47" s="261" t="str">
        <f>IF(BXA47="SINAPI",VLOOKUP('TEREZINHA HARDY'!BWZ47,SINAPI,2,),VLOOKUP('TEREZINHA HARDY'!BWZ47,SETOP,3,))</f>
        <v>FORNECIMENTO DE CONCRETO ESTRUTURAL, USINADO, COM FCK 25 MPA, INCLUSIVE LANÇAMENTO, ADENSAMENTO E ACABAMENTO (FUNDAÇÃO)</v>
      </c>
      <c r="BWU47" s="261"/>
      <c r="BWV47" s="261"/>
      <c r="BWW47" s="261"/>
      <c r="BWX47" s="261"/>
      <c r="BWY47" s="261"/>
      <c r="BWZ47" s="12" t="s">
        <v>10494</v>
      </c>
      <c r="BXA47" s="12" t="s">
        <v>6222</v>
      </c>
      <c r="BXB47" s="12" t="str">
        <f>IF(BXA47="SINAPI",VLOOKUP('TEREZINHA HARDY'!BWZ47,SINAPI,3,),VLOOKUP('TEREZINHA HARDY'!BWZ47,SETOP,4,))</f>
        <v>M3</v>
      </c>
      <c r="BXC47" s="13">
        <v>2.35</v>
      </c>
      <c r="BXD47" s="13" t="s">
        <v>41</v>
      </c>
      <c r="BXE47" s="14">
        <f>IF(BXA47="SINAPI",VLOOKUP('TEREZINHA HARDY'!BWZ47,SINAPI,4,),VLOOKUP('TEREZINHA HARDY'!BWZ47,SETOP,5,))</f>
        <v>334.32</v>
      </c>
      <c r="BXF47" s="14">
        <f t="shared" ref="BXF47:BXF50" si="295">ROUND(BXE47*(1+$C$7),2)</f>
        <v>422.98</v>
      </c>
      <c r="BXG47" s="14">
        <f t="shared" ref="BXG47:BXG50" si="296">BXC47*BXE47</f>
        <v>785.65200000000004</v>
      </c>
      <c r="BXH47" s="14">
        <f t="shared" ref="BXH47:BXH50" si="297">BXF47*BXC47</f>
        <v>994.00300000000004</v>
      </c>
      <c r="BXI47" s="11" t="s">
        <v>17387</v>
      </c>
      <c r="BXJ47" s="261" t="str">
        <f>IF(BXQ47="SINAPI",VLOOKUP('TEREZINHA HARDY'!BXP47,SINAPI,2,),VLOOKUP('TEREZINHA HARDY'!BXP47,SETOP,3,))</f>
        <v>FORNECIMENTO DE CONCRETO ESTRUTURAL, USINADO, COM FCK 25 MPA, INCLUSIVE LANÇAMENTO, ADENSAMENTO E ACABAMENTO (FUNDAÇÃO)</v>
      </c>
      <c r="BXK47" s="261"/>
      <c r="BXL47" s="261"/>
      <c r="BXM47" s="261"/>
      <c r="BXN47" s="261"/>
      <c r="BXO47" s="261"/>
      <c r="BXP47" s="12" t="s">
        <v>10494</v>
      </c>
      <c r="BXQ47" s="12" t="s">
        <v>6222</v>
      </c>
      <c r="BXR47" s="12" t="str">
        <f>IF(BXQ47="SINAPI",VLOOKUP('TEREZINHA HARDY'!BXP47,SINAPI,3,),VLOOKUP('TEREZINHA HARDY'!BXP47,SETOP,4,))</f>
        <v>M3</v>
      </c>
      <c r="BXS47" s="13">
        <v>2.35</v>
      </c>
      <c r="BXT47" s="13" t="s">
        <v>41</v>
      </c>
      <c r="BXU47" s="14">
        <f>IF(BXQ47="SINAPI",VLOOKUP('TEREZINHA HARDY'!BXP47,SINAPI,4,),VLOOKUP('TEREZINHA HARDY'!BXP47,SETOP,5,))</f>
        <v>334.32</v>
      </c>
      <c r="BXV47" s="14">
        <f t="shared" ref="BXV47:BXV50" si="298">ROUND(BXU47*(1+$C$7),2)</f>
        <v>422.98</v>
      </c>
      <c r="BXW47" s="14">
        <f t="shared" ref="BXW47:BXW50" si="299">BXS47*BXU47</f>
        <v>785.65200000000004</v>
      </c>
      <c r="BXX47" s="14">
        <f t="shared" ref="BXX47:BXX50" si="300">BXV47*BXS47</f>
        <v>994.00300000000004</v>
      </c>
      <c r="BXY47" s="11" t="s">
        <v>17387</v>
      </c>
      <c r="BXZ47" s="261" t="str">
        <f>IF(BYG47="SINAPI",VLOOKUP('TEREZINHA HARDY'!BYF47,SINAPI,2,),VLOOKUP('TEREZINHA HARDY'!BYF47,SETOP,3,))</f>
        <v>FORNECIMENTO DE CONCRETO ESTRUTURAL, USINADO, COM FCK 25 MPA, INCLUSIVE LANÇAMENTO, ADENSAMENTO E ACABAMENTO (FUNDAÇÃO)</v>
      </c>
      <c r="BYA47" s="261"/>
      <c r="BYB47" s="261"/>
      <c r="BYC47" s="261"/>
      <c r="BYD47" s="261"/>
      <c r="BYE47" s="261"/>
      <c r="BYF47" s="12" t="s">
        <v>10494</v>
      </c>
      <c r="BYG47" s="12" t="s">
        <v>6222</v>
      </c>
      <c r="BYH47" s="12" t="str">
        <f>IF(BYG47="SINAPI",VLOOKUP('TEREZINHA HARDY'!BYF47,SINAPI,3,),VLOOKUP('TEREZINHA HARDY'!BYF47,SETOP,4,))</f>
        <v>M3</v>
      </c>
      <c r="BYI47" s="13">
        <v>2.35</v>
      </c>
      <c r="BYJ47" s="13" t="s">
        <v>41</v>
      </c>
      <c r="BYK47" s="14">
        <f>IF(BYG47="SINAPI",VLOOKUP('TEREZINHA HARDY'!BYF47,SINAPI,4,),VLOOKUP('TEREZINHA HARDY'!BYF47,SETOP,5,))</f>
        <v>334.32</v>
      </c>
      <c r="BYL47" s="14">
        <f t="shared" ref="BYL47:BYL50" si="301">ROUND(BYK47*(1+$C$7),2)</f>
        <v>422.98</v>
      </c>
      <c r="BYM47" s="14">
        <f t="shared" ref="BYM47:BYM50" si="302">BYI47*BYK47</f>
        <v>785.65200000000004</v>
      </c>
      <c r="BYN47" s="14">
        <f t="shared" ref="BYN47:BYN50" si="303">BYL47*BYI47</f>
        <v>994.00300000000004</v>
      </c>
      <c r="BYO47" s="11" t="s">
        <v>17387</v>
      </c>
      <c r="BYP47" s="261" t="str">
        <f>IF(BYW47="SINAPI",VLOOKUP('TEREZINHA HARDY'!BYV47,SINAPI,2,),VLOOKUP('TEREZINHA HARDY'!BYV47,SETOP,3,))</f>
        <v>FORNECIMENTO DE CONCRETO ESTRUTURAL, USINADO, COM FCK 25 MPA, INCLUSIVE LANÇAMENTO, ADENSAMENTO E ACABAMENTO (FUNDAÇÃO)</v>
      </c>
      <c r="BYQ47" s="261"/>
      <c r="BYR47" s="261"/>
      <c r="BYS47" s="261"/>
      <c r="BYT47" s="261"/>
      <c r="BYU47" s="261"/>
      <c r="BYV47" s="12" t="s">
        <v>10494</v>
      </c>
      <c r="BYW47" s="12" t="s">
        <v>6222</v>
      </c>
      <c r="BYX47" s="12" t="str">
        <f>IF(BYW47="SINAPI",VLOOKUP('TEREZINHA HARDY'!BYV47,SINAPI,3,),VLOOKUP('TEREZINHA HARDY'!BYV47,SETOP,4,))</f>
        <v>M3</v>
      </c>
      <c r="BYY47" s="13">
        <v>2.35</v>
      </c>
      <c r="BYZ47" s="13" t="s">
        <v>41</v>
      </c>
      <c r="BZA47" s="14">
        <f>IF(BYW47="SINAPI",VLOOKUP('TEREZINHA HARDY'!BYV47,SINAPI,4,),VLOOKUP('TEREZINHA HARDY'!BYV47,SETOP,5,))</f>
        <v>334.32</v>
      </c>
      <c r="BZB47" s="14">
        <f t="shared" ref="BZB47:BZB50" si="304">ROUND(BZA47*(1+$C$7),2)</f>
        <v>422.98</v>
      </c>
      <c r="BZC47" s="14">
        <f t="shared" ref="BZC47:BZC50" si="305">BYY47*BZA47</f>
        <v>785.65200000000004</v>
      </c>
      <c r="BZD47" s="14">
        <f t="shared" ref="BZD47:BZD50" si="306">BZB47*BYY47</f>
        <v>994.00300000000004</v>
      </c>
      <c r="BZE47" s="11" t="s">
        <v>17387</v>
      </c>
      <c r="BZF47" s="261" t="str">
        <f>IF(BZM47="SINAPI",VLOOKUP('TEREZINHA HARDY'!BZL47,SINAPI,2,),VLOOKUP('TEREZINHA HARDY'!BZL47,SETOP,3,))</f>
        <v>FORNECIMENTO DE CONCRETO ESTRUTURAL, USINADO, COM FCK 25 MPA, INCLUSIVE LANÇAMENTO, ADENSAMENTO E ACABAMENTO (FUNDAÇÃO)</v>
      </c>
      <c r="BZG47" s="261"/>
      <c r="BZH47" s="261"/>
      <c r="BZI47" s="261"/>
      <c r="BZJ47" s="261"/>
      <c r="BZK47" s="261"/>
      <c r="BZL47" s="12" t="s">
        <v>10494</v>
      </c>
      <c r="BZM47" s="12" t="s">
        <v>6222</v>
      </c>
      <c r="BZN47" s="12" t="str">
        <f>IF(BZM47="SINAPI",VLOOKUP('TEREZINHA HARDY'!BZL47,SINAPI,3,),VLOOKUP('TEREZINHA HARDY'!BZL47,SETOP,4,))</f>
        <v>M3</v>
      </c>
      <c r="BZO47" s="13">
        <v>2.35</v>
      </c>
      <c r="BZP47" s="13" t="s">
        <v>41</v>
      </c>
      <c r="BZQ47" s="14">
        <f>IF(BZM47="SINAPI",VLOOKUP('TEREZINHA HARDY'!BZL47,SINAPI,4,),VLOOKUP('TEREZINHA HARDY'!BZL47,SETOP,5,))</f>
        <v>334.32</v>
      </c>
      <c r="BZR47" s="14">
        <f t="shared" ref="BZR47:BZR50" si="307">ROUND(BZQ47*(1+$C$7),2)</f>
        <v>422.98</v>
      </c>
      <c r="BZS47" s="14">
        <f t="shared" ref="BZS47:BZS50" si="308">BZO47*BZQ47</f>
        <v>785.65200000000004</v>
      </c>
      <c r="BZT47" s="14">
        <f t="shared" ref="BZT47:BZT50" si="309">BZR47*BZO47</f>
        <v>994.00300000000004</v>
      </c>
      <c r="BZU47" s="11" t="s">
        <v>17387</v>
      </c>
      <c r="BZV47" s="261" t="str">
        <f>IF(CAC47="SINAPI",VLOOKUP('TEREZINHA HARDY'!CAB47,SINAPI,2,),VLOOKUP('TEREZINHA HARDY'!CAB47,SETOP,3,))</f>
        <v>FORNECIMENTO DE CONCRETO ESTRUTURAL, USINADO, COM FCK 25 MPA, INCLUSIVE LANÇAMENTO, ADENSAMENTO E ACABAMENTO (FUNDAÇÃO)</v>
      </c>
      <c r="BZW47" s="261"/>
      <c r="BZX47" s="261"/>
      <c r="BZY47" s="261"/>
      <c r="BZZ47" s="261"/>
      <c r="CAA47" s="261"/>
      <c r="CAB47" s="12" t="s">
        <v>10494</v>
      </c>
      <c r="CAC47" s="12" t="s">
        <v>6222</v>
      </c>
      <c r="CAD47" s="12" t="str">
        <f>IF(CAC47="SINAPI",VLOOKUP('TEREZINHA HARDY'!CAB47,SINAPI,3,),VLOOKUP('TEREZINHA HARDY'!CAB47,SETOP,4,))</f>
        <v>M3</v>
      </c>
      <c r="CAE47" s="13">
        <v>2.35</v>
      </c>
      <c r="CAF47" s="13" t="s">
        <v>41</v>
      </c>
      <c r="CAG47" s="14">
        <f>IF(CAC47="SINAPI",VLOOKUP('TEREZINHA HARDY'!CAB47,SINAPI,4,),VLOOKUP('TEREZINHA HARDY'!CAB47,SETOP,5,))</f>
        <v>334.32</v>
      </c>
      <c r="CAH47" s="14">
        <f t="shared" ref="CAH47:CAH50" si="310">ROUND(CAG47*(1+$C$7),2)</f>
        <v>422.98</v>
      </c>
      <c r="CAI47" s="14">
        <f t="shared" ref="CAI47:CAI50" si="311">CAE47*CAG47</f>
        <v>785.65200000000004</v>
      </c>
      <c r="CAJ47" s="14">
        <f t="shared" ref="CAJ47:CAJ50" si="312">CAH47*CAE47</f>
        <v>994.00300000000004</v>
      </c>
      <c r="CAK47" s="11" t="s">
        <v>17387</v>
      </c>
      <c r="CAL47" s="261" t="str">
        <f>IF(CAS47="SINAPI",VLOOKUP('TEREZINHA HARDY'!CAR47,SINAPI,2,),VLOOKUP('TEREZINHA HARDY'!CAR47,SETOP,3,))</f>
        <v>FORNECIMENTO DE CONCRETO ESTRUTURAL, USINADO, COM FCK 25 MPA, INCLUSIVE LANÇAMENTO, ADENSAMENTO E ACABAMENTO (FUNDAÇÃO)</v>
      </c>
      <c r="CAM47" s="261"/>
      <c r="CAN47" s="261"/>
      <c r="CAO47" s="261"/>
      <c r="CAP47" s="261"/>
      <c r="CAQ47" s="261"/>
      <c r="CAR47" s="12" t="s">
        <v>10494</v>
      </c>
      <c r="CAS47" s="12" t="s">
        <v>6222</v>
      </c>
      <c r="CAT47" s="12" t="str">
        <f>IF(CAS47="SINAPI",VLOOKUP('TEREZINHA HARDY'!CAR47,SINAPI,3,),VLOOKUP('TEREZINHA HARDY'!CAR47,SETOP,4,))</f>
        <v>M3</v>
      </c>
      <c r="CAU47" s="13">
        <v>2.35</v>
      </c>
      <c r="CAV47" s="13" t="s">
        <v>41</v>
      </c>
      <c r="CAW47" s="14">
        <f>IF(CAS47="SINAPI",VLOOKUP('TEREZINHA HARDY'!CAR47,SINAPI,4,),VLOOKUP('TEREZINHA HARDY'!CAR47,SETOP,5,))</f>
        <v>334.32</v>
      </c>
      <c r="CAX47" s="14">
        <f t="shared" ref="CAX47:CAX50" si="313">ROUND(CAW47*(1+$C$7),2)</f>
        <v>422.98</v>
      </c>
      <c r="CAY47" s="14">
        <f t="shared" ref="CAY47:CAY50" si="314">CAU47*CAW47</f>
        <v>785.65200000000004</v>
      </c>
      <c r="CAZ47" s="14">
        <f t="shared" ref="CAZ47:CAZ50" si="315">CAX47*CAU47</f>
        <v>994.00300000000004</v>
      </c>
      <c r="CBA47" s="11" t="s">
        <v>17387</v>
      </c>
      <c r="CBB47" s="261" t="str">
        <f>IF(CBI47="SINAPI",VLOOKUP('TEREZINHA HARDY'!CBH47,SINAPI,2,),VLOOKUP('TEREZINHA HARDY'!CBH47,SETOP,3,))</f>
        <v>FORNECIMENTO DE CONCRETO ESTRUTURAL, USINADO, COM FCK 25 MPA, INCLUSIVE LANÇAMENTO, ADENSAMENTO E ACABAMENTO (FUNDAÇÃO)</v>
      </c>
      <c r="CBC47" s="261"/>
      <c r="CBD47" s="261"/>
      <c r="CBE47" s="261"/>
      <c r="CBF47" s="261"/>
      <c r="CBG47" s="261"/>
      <c r="CBH47" s="12" t="s">
        <v>10494</v>
      </c>
      <c r="CBI47" s="12" t="s">
        <v>6222</v>
      </c>
      <c r="CBJ47" s="12" t="str">
        <f>IF(CBI47="SINAPI",VLOOKUP('TEREZINHA HARDY'!CBH47,SINAPI,3,),VLOOKUP('TEREZINHA HARDY'!CBH47,SETOP,4,))</f>
        <v>M3</v>
      </c>
      <c r="CBK47" s="13">
        <v>2.35</v>
      </c>
      <c r="CBL47" s="13" t="s">
        <v>41</v>
      </c>
      <c r="CBM47" s="14">
        <f>IF(CBI47="SINAPI",VLOOKUP('TEREZINHA HARDY'!CBH47,SINAPI,4,),VLOOKUP('TEREZINHA HARDY'!CBH47,SETOP,5,))</f>
        <v>334.32</v>
      </c>
      <c r="CBN47" s="14">
        <f t="shared" ref="CBN47:CBN50" si="316">ROUND(CBM47*(1+$C$7),2)</f>
        <v>422.98</v>
      </c>
      <c r="CBO47" s="14">
        <f t="shared" ref="CBO47:CBO50" si="317">CBK47*CBM47</f>
        <v>785.65200000000004</v>
      </c>
      <c r="CBP47" s="14">
        <f t="shared" ref="CBP47:CBP50" si="318">CBN47*CBK47</f>
        <v>994.00300000000004</v>
      </c>
      <c r="CBQ47" s="11" t="s">
        <v>17387</v>
      </c>
      <c r="CBR47" s="261" t="str">
        <f>IF(CBY47="SINAPI",VLOOKUP('TEREZINHA HARDY'!CBX47,SINAPI,2,),VLOOKUP('TEREZINHA HARDY'!CBX47,SETOP,3,))</f>
        <v>FORNECIMENTO DE CONCRETO ESTRUTURAL, USINADO, COM FCK 25 MPA, INCLUSIVE LANÇAMENTO, ADENSAMENTO E ACABAMENTO (FUNDAÇÃO)</v>
      </c>
      <c r="CBS47" s="261"/>
      <c r="CBT47" s="261"/>
      <c r="CBU47" s="261"/>
      <c r="CBV47" s="261"/>
      <c r="CBW47" s="261"/>
      <c r="CBX47" s="12" t="s">
        <v>10494</v>
      </c>
      <c r="CBY47" s="12" t="s">
        <v>6222</v>
      </c>
      <c r="CBZ47" s="12" t="str">
        <f>IF(CBY47="SINAPI",VLOOKUP('TEREZINHA HARDY'!CBX47,SINAPI,3,),VLOOKUP('TEREZINHA HARDY'!CBX47,SETOP,4,))</f>
        <v>M3</v>
      </c>
      <c r="CCA47" s="13">
        <v>2.35</v>
      </c>
      <c r="CCB47" s="13" t="s">
        <v>41</v>
      </c>
      <c r="CCC47" s="14">
        <f>IF(CBY47="SINAPI",VLOOKUP('TEREZINHA HARDY'!CBX47,SINAPI,4,),VLOOKUP('TEREZINHA HARDY'!CBX47,SETOP,5,))</f>
        <v>334.32</v>
      </c>
      <c r="CCD47" s="14">
        <f t="shared" ref="CCD47:CCD50" si="319">ROUND(CCC47*(1+$C$7),2)</f>
        <v>422.98</v>
      </c>
      <c r="CCE47" s="14">
        <f t="shared" ref="CCE47:CCE50" si="320">CCA47*CCC47</f>
        <v>785.65200000000004</v>
      </c>
      <c r="CCF47" s="14">
        <f t="shared" ref="CCF47:CCF50" si="321">CCD47*CCA47</f>
        <v>994.00300000000004</v>
      </c>
      <c r="CCG47" s="11" t="s">
        <v>17387</v>
      </c>
      <c r="CCH47" s="261" t="str">
        <f>IF(CCO47="SINAPI",VLOOKUP('TEREZINHA HARDY'!CCN47,SINAPI,2,),VLOOKUP('TEREZINHA HARDY'!CCN47,SETOP,3,))</f>
        <v>FORNECIMENTO DE CONCRETO ESTRUTURAL, USINADO, COM FCK 25 MPA, INCLUSIVE LANÇAMENTO, ADENSAMENTO E ACABAMENTO (FUNDAÇÃO)</v>
      </c>
      <c r="CCI47" s="261"/>
      <c r="CCJ47" s="261"/>
      <c r="CCK47" s="261"/>
      <c r="CCL47" s="261"/>
      <c r="CCM47" s="261"/>
      <c r="CCN47" s="12" t="s">
        <v>10494</v>
      </c>
      <c r="CCO47" s="12" t="s">
        <v>6222</v>
      </c>
      <c r="CCP47" s="12" t="str">
        <f>IF(CCO47="SINAPI",VLOOKUP('TEREZINHA HARDY'!CCN47,SINAPI,3,),VLOOKUP('TEREZINHA HARDY'!CCN47,SETOP,4,))</f>
        <v>M3</v>
      </c>
      <c r="CCQ47" s="13">
        <v>2.35</v>
      </c>
      <c r="CCR47" s="13" t="s">
        <v>41</v>
      </c>
      <c r="CCS47" s="14">
        <f>IF(CCO47="SINAPI",VLOOKUP('TEREZINHA HARDY'!CCN47,SINAPI,4,),VLOOKUP('TEREZINHA HARDY'!CCN47,SETOP,5,))</f>
        <v>334.32</v>
      </c>
      <c r="CCT47" s="14">
        <f t="shared" ref="CCT47:CCT50" si="322">ROUND(CCS47*(1+$C$7),2)</f>
        <v>422.98</v>
      </c>
      <c r="CCU47" s="14">
        <f t="shared" ref="CCU47:CCU50" si="323">CCQ47*CCS47</f>
        <v>785.65200000000004</v>
      </c>
      <c r="CCV47" s="14">
        <f t="shared" ref="CCV47:CCV50" si="324">CCT47*CCQ47</f>
        <v>994.00300000000004</v>
      </c>
      <c r="CCW47" s="11" t="s">
        <v>17387</v>
      </c>
      <c r="CCX47" s="261" t="str">
        <f>IF(CDE47="SINAPI",VLOOKUP('TEREZINHA HARDY'!CDD47,SINAPI,2,),VLOOKUP('TEREZINHA HARDY'!CDD47,SETOP,3,))</f>
        <v>FORNECIMENTO DE CONCRETO ESTRUTURAL, USINADO, COM FCK 25 MPA, INCLUSIVE LANÇAMENTO, ADENSAMENTO E ACABAMENTO (FUNDAÇÃO)</v>
      </c>
      <c r="CCY47" s="261"/>
      <c r="CCZ47" s="261"/>
      <c r="CDA47" s="261"/>
      <c r="CDB47" s="261"/>
      <c r="CDC47" s="261"/>
      <c r="CDD47" s="12" t="s">
        <v>10494</v>
      </c>
      <c r="CDE47" s="12" t="s">
        <v>6222</v>
      </c>
      <c r="CDF47" s="12" t="str">
        <f>IF(CDE47="SINAPI",VLOOKUP('TEREZINHA HARDY'!CDD47,SINAPI,3,),VLOOKUP('TEREZINHA HARDY'!CDD47,SETOP,4,))</f>
        <v>M3</v>
      </c>
      <c r="CDG47" s="13">
        <v>2.35</v>
      </c>
      <c r="CDH47" s="13" t="s">
        <v>41</v>
      </c>
      <c r="CDI47" s="14">
        <f>IF(CDE47="SINAPI",VLOOKUP('TEREZINHA HARDY'!CDD47,SINAPI,4,),VLOOKUP('TEREZINHA HARDY'!CDD47,SETOP,5,))</f>
        <v>334.32</v>
      </c>
      <c r="CDJ47" s="14">
        <f t="shared" ref="CDJ47:CDJ50" si="325">ROUND(CDI47*(1+$C$7),2)</f>
        <v>422.98</v>
      </c>
      <c r="CDK47" s="14">
        <f t="shared" ref="CDK47:CDK50" si="326">CDG47*CDI47</f>
        <v>785.65200000000004</v>
      </c>
      <c r="CDL47" s="14">
        <f t="shared" ref="CDL47:CDL50" si="327">CDJ47*CDG47</f>
        <v>994.00300000000004</v>
      </c>
      <c r="CDM47" s="11" t="s">
        <v>17387</v>
      </c>
      <c r="CDN47" s="261" t="str">
        <f>IF(CDU47="SINAPI",VLOOKUP('TEREZINHA HARDY'!CDT47,SINAPI,2,),VLOOKUP('TEREZINHA HARDY'!CDT47,SETOP,3,))</f>
        <v>FORNECIMENTO DE CONCRETO ESTRUTURAL, USINADO, COM FCK 25 MPA, INCLUSIVE LANÇAMENTO, ADENSAMENTO E ACABAMENTO (FUNDAÇÃO)</v>
      </c>
      <c r="CDO47" s="261"/>
      <c r="CDP47" s="261"/>
      <c r="CDQ47" s="261"/>
      <c r="CDR47" s="261"/>
      <c r="CDS47" s="261"/>
      <c r="CDT47" s="12" t="s">
        <v>10494</v>
      </c>
      <c r="CDU47" s="12" t="s">
        <v>6222</v>
      </c>
      <c r="CDV47" s="12" t="str">
        <f>IF(CDU47="SINAPI",VLOOKUP('TEREZINHA HARDY'!CDT47,SINAPI,3,),VLOOKUP('TEREZINHA HARDY'!CDT47,SETOP,4,))</f>
        <v>M3</v>
      </c>
      <c r="CDW47" s="13">
        <v>2.35</v>
      </c>
      <c r="CDX47" s="13" t="s">
        <v>41</v>
      </c>
      <c r="CDY47" s="14">
        <f>IF(CDU47="SINAPI",VLOOKUP('TEREZINHA HARDY'!CDT47,SINAPI,4,),VLOOKUP('TEREZINHA HARDY'!CDT47,SETOP,5,))</f>
        <v>334.32</v>
      </c>
      <c r="CDZ47" s="14">
        <f t="shared" ref="CDZ47:CDZ50" si="328">ROUND(CDY47*(1+$C$7),2)</f>
        <v>422.98</v>
      </c>
      <c r="CEA47" s="14">
        <f t="shared" ref="CEA47:CEA50" si="329">CDW47*CDY47</f>
        <v>785.65200000000004</v>
      </c>
      <c r="CEB47" s="14">
        <f t="shared" ref="CEB47:CEB50" si="330">CDZ47*CDW47</f>
        <v>994.00300000000004</v>
      </c>
      <c r="CEC47" s="11" t="s">
        <v>17387</v>
      </c>
      <c r="CED47" s="261" t="str">
        <f>IF(CEK47="SINAPI",VLOOKUP('TEREZINHA HARDY'!CEJ47,SINAPI,2,),VLOOKUP('TEREZINHA HARDY'!CEJ47,SETOP,3,))</f>
        <v>FORNECIMENTO DE CONCRETO ESTRUTURAL, USINADO, COM FCK 25 MPA, INCLUSIVE LANÇAMENTO, ADENSAMENTO E ACABAMENTO (FUNDAÇÃO)</v>
      </c>
      <c r="CEE47" s="261"/>
      <c r="CEF47" s="261"/>
      <c r="CEG47" s="261"/>
      <c r="CEH47" s="261"/>
      <c r="CEI47" s="261"/>
      <c r="CEJ47" s="12" t="s">
        <v>10494</v>
      </c>
      <c r="CEK47" s="12" t="s">
        <v>6222</v>
      </c>
      <c r="CEL47" s="12" t="str">
        <f>IF(CEK47="SINAPI",VLOOKUP('TEREZINHA HARDY'!CEJ47,SINAPI,3,),VLOOKUP('TEREZINHA HARDY'!CEJ47,SETOP,4,))</f>
        <v>M3</v>
      </c>
      <c r="CEM47" s="13">
        <v>2.35</v>
      </c>
      <c r="CEN47" s="13" t="s">
        <v>41</v>
      </c>
      <c r="CEO47" s="14">
        <f>IF(CEK47="SINAPI",VLOOKUP('TEREZINHA HARDY'!CEJ47,SINAPI,4,),VLOOKUP('TEREZINHA HARDY'!CEJ47,SETOP,5,))</f>
        <v>334.32</v>
      </c>
      <c r="CEP47" s="14">
        <f t="shared" ref="CEP47:CEP50" si="331">ROUND(CEO47*(1+$C$7),2)</f>
        <v>422.98</v>
      </c>
      <c r="CEQ47" s="14">
        <f t="shared" ref="CEQ47:CEQ50" si="332">CEM47*CEO47</f>
        <v>785.65200000000004</v>
      </c>
      <c r="CER47" s="14">
        <f t="shared" ref="CER47:CER50" si="333">CEP47*CEM47</f>
        <v>994.00300000000004</v>
      </c>
      <c r="CES47" s="11" t="s">
        <v>17387</v>
      </c>
      <c r="CET47" s="261" t="str">
        <f>IF(CFA47="SINAPI",VLOOKUP('TEREZINHA HARDY'!CEZ47,SINAPI,2,),VLOOKUP('TEREZINHA HARDY'!CEZ47,SETOP,3,))</f>
        <v>FORNECIMENTO DE CONCRETO ESTRUTURAL, USINADO, COM FCK 25 MPA, INCLUSIVE LANÇAMENTO, ADENSAMENTO E ACABAMENTO (FUNDAÇÃO)</v>
      </c>
      <c r="CEU47" s="261"/>
      <c r="CEV47" s="261"/>
      <c r="CEW47" s="261"/>
      <c r="CEX47" s="261"/>
      <c r="CEY47" s="261"/>
      <c r="CEZ47" s="12" t="s">
        <v>10494</v>
      </c>
      <c r="CFA47" s="12" t="s">
        <v>6222</v>
      </c>
      <c r="CFB47" s="12" t="str">
        <f>IF(CFA47="SINAPI",VLOOKUP('TEREZINHA HARDY'!CEZ47,SINAPI,3,),VLOOKUP('TEREZINHA HARDY'!CEZ47,SETOP,4,))</f>
        <v>M3</v>
      </c>
      <c r="CFC47" s="13">
        <v>2.35</v>
      </c>
      <c r="CFD47" s="13" t="s">
        <v>41</v>
      </c>
      <c r="CFE47" s="14">
        <f>IF(CFA47="SINAPI",VLOOKUP('TEREZINHA HARDY'!CEZ47,SINAPI,4,),VLOOKUP('TEREZINHA HARDY'!CEZ47,SETOP,5,))</f>
        <v>334.32</v>
      </c>
      <c r="CFF47" s="14">
        <f t="shared" ref="CFF47:CFF50" si="334">ROUND(CFE47*(1+$C$7),2)</f>
        <v>422.98</v>
      </c>
      <c r="CFG47" s="14">
        <f t="shared" ref="CFG47:CFG50" si="335">CFC47*CFE47</f>
        <v>785.65200000000004</v>
      </c>
      <c r="CFH47" s="14">
        <f t="shared" ref="CFH47:CFH50" si="336">CFF47*CFC47</f>
        <v>994.00300000000004</v>
      </c>
      <c r="CFI47" s="11" t="s">
        <v>17387</v>
      </c>
      <c r="CFJ47" s="261" t="str">
        <f>IF(CFQ47="SINAPI",VLOOKUP('TEREZINHA HARDY'!CFP47,SINAPI,2,),VLOOKUP('TEREZINHA HARDY'!CFP47,SETOP,3,))</f>
        <v>FORNECIMENTO DE CONCRETO ESTRUTURAL, USINADO, COM FCK 25 MPA, INCLUSIVE LANÇAMENTO, ADENSAMENTO E ACABAMENTO (FUNDAÇÃO)</v>
      </c>
      <c r="CFK47" s="261"/>
      <c r="CFL47" s="261"/>
      <c r="CFM47" s="261"/>
      <c r="CFN47" s="261"/>
      <c r="CFO47" s="261"/>
      <c r="CFP47" s="12" t="s">
        <v>10494</v>
      </c>
      <c r="CFQ47" s="12" t="s">
        <v>6222</v>
      </c>
      <c r="CFR47" s="12" t="str">
        <f>IF(CFQ47="SINAPI",VLOOKUP('TEREZINHA HARDY'!CFP47,SINAPI,3,),VLOOKUP('TEREZINHA HARDY'!CFP47,SETOP,4,))</f>
        <v>M3</v>
      </c>
      <c r="CFS47" s="13">
        <v>2.35</v>
      </c>
      <c r="CFT47" s="13" t="s">
        <v>41</v>
      </c>
      <c r="CFU47" s="14">
        <f>IF(CFQ47="SINAPI",VLOOKUP('TEREZINHA HARDY'!CFP47,SINAPI,4,),VLOOKUP('TEREZINHA HARDY'!CFP47,SETOP,5,))</f>
        <v>334.32</v>
      </c>
      <c r="CFV47" s="14">
        <f t="shared" ref="CFV47:CFV50" si="337">ROUND(CFU47*(1+$C$7),2)</f>
        <v>422.98</v>
      </c>
      <c r="CFW47" s="14">
        <f t="shared" ref="CFW47:CFW50" si="338">CFS47*CFU47</f>
        <v>785.65200000000004</v>
      </c>
      <c r="CFX47" s="14">
        <f t="shared" ref="CFX47:CFX50" si="339">CFV47*CFS47</f>
        <v>994.00300000000004</v>
      </c>
      <c r="CFY47" s="11" t="s">
        <v>17387</v>
      </c>
      <c r="CFZ47" s="261" t="str">
        <f>IF(CGG47="SINAPI",VLOOKUP('TEREZINHA HARDY'!CGF47,SINAPI,2,),VLOOKUP('TEREZINHA HARDY'!CGF47,SETOP,3,))</f>
        <v>FORNECIMENTO DE CONCRETO ESTRUTURAL, USINADO, COM FCK 25 MPA, INCLUSIVE LANÇAMENTO, ADENSAMENTO E ACABAMENTO (FUNDAÇÃO)</v>
      </c>
      <c r="CGA47" s="261"/>
      <c r="CGB47" s="261"/>
      <c r="CGC47" s="261"/>
      <c r="CGD47" s="261"/>
      <c r="CGE47" s="261"/>
      <c r="CGF47" s="12" t="s">
        <v>10494</v>
      </c>
      <c r="CGG47" s="12" t="s">
        <v>6222</v>
      </c>
      <c r="CGH47" s="12" t="str">
        <f>IF(CGG47="SINAPI",VLOOKUP('TEREZINHA HARDY'!CGF47,SINAPI,3,),VLOOKUP('TEREZINHA HARDY'!CGF47,SETOP,4,))</f>
        <v>M3</v>
      </c>
      <c r="CGI47" s="13">
        <v>2.35</v>
      </c>
      <c r="CGJ47" s="13" t="s">
        <v>41</v>
      </c>
      <c r="CGK47" s="14">
        <f>IF(CGG47="SINAPI",VLOOKUP('TEREZINHA HARDY'!CGF47,SINAPI,4,),VLOOKUP('TEREZINHA HARDY'!CGF47,SETOP,5,))</f>
        <v>334.32</v>
      </c>
      <c r="CGL47" s="14">
        <f t="shared" ref="CGL47:CGL50" si="340">ROUND(CGK47*(1+$C$7),2)</f>
        <v>422.98</v>
      </c>
      <c r="CGM47" s="14">
        <f t="shared" ref="CGM47:CGM50" si="341">CGI47*CGK47</f>
        <v>785.65200000000004</v>
      </c>
      <c r="CGN47" s="14">
        <f t="shared" ref="CGN47:CGN50" si="342">CGL47*CGI47</f>
        <v>994.00300000000004</v>
      </c>
      <c r="CGO47" s="11" t="s">
        <v>17387</v>
      </c>
      <c r="CGP47" s="261" t="str">
        <f>IF(CGW47="SINAPI",VLOOKUP('TEREZINHA HARDY'!CGV47,SINAPI,2,),VLOOKUP('TEREZINHA HARDY'!CGV47,SETOP,3,))</f>
        <v>FORNECIMENTO DE CONCRETO ESTRUTURAL, USINADO, COM FCK 25 MPA, INCLUSIVE LANÇAMENTO, ADENSAMENTO E ACABAMENTO (FUNDAÇÃO)</v>
      </c>
      <c r="CGQ47" s="261"/>
      <c r="CGR47" s="261"/>
      <c r="CGS47" s="261"/>
      <c r="CGT47" s="261"/>
      <c r="CGU47" s="261"/>
      <c r="CGV47" s="12" t="s">
        <v>10494</v>
      </c>
      <c r="CGW47" s="12" t="s">
        <v>6222</v>
      </c>
      <c r="CGX47" s="12" t="str">
        <f>IF(CGW47="SINAPI",VLOOKUP('TEREZINHA HARDY'!CGV47,SINAPI,3,),VLOOKUP('TEREZINHA HARDY'!CGV47,SETOP,4,))</f>
        <v>M3</v>
      </c>
      <c r="CGY47" s="13">
        <v>2.35</v>
      </c>
      <c r="CGZ47" s="13" t="s">
        <v>41</v>
      </c>
      <c r="CHA47" s="14">
        <f>IF(CGW47="SINAPI",VLOOKUP('TEREZINHA HARDY'!CGV47,SINAPI,4,),VLOOKUP('TEREZINHA HARDY'!CGV47,SETOP,5,))</f>
        <v>334.32</v>
      </c>
      <c r="CHB47" s="14">
        <f t="shared" ref="CHB47:CHB50" si="343">ROUND(CHA47*(1+$C$7),2)</f>
        <v>422.98</v>
      </c>
      <c r="CHC47" s="14">
        <f t="shared" ref="CHC47:CHC50" si="344">CGY47*CHA47</f>
        <v>785.65200000000004</v>
      </c>
      <c r="CHD47" s="14">
        <f t="shared" ref="CHD47:CHD50" si="345">CHB47*CGY47</f>
        <v>994.00300000000004</v>
      </c>
      <c r="CHE47" s="11" t="s">
        <v>17387</v>
      </c>
      <c r="CHF47" s="261" t="str">
        <f>IF(CHM47="SINAPI",VLOOKUP('TEREZINHA HARDY'!CHL47,SINAPI,2,),VLOOKUP('TEREZINHA HARDY'!CHL47,SETOP,3,))</f>
        <v>FORNECIMENTO DE CONCRETO ESTRUTURAL, USINADO, COM FCK 25 MPA, INCLUSIVE LANÇAMENTO, ADENSAMENTO E ACABAMENTO (FUNDAÇÃO)</v>
      </c>
      <c r="CHG47" s="261"/>
      <c r="CHH47" s="261"/>
      <c r="CHI47" s="261"/>
      <c r="CHJ47" s="261"/>
      <c r="CHK47" s="261"/>
      <c r="CHL47" s="12" t="s">
        <v>10494</v>
      </c>
      <c r="CHM47" s="12" t="s">
        <v>6222</v>
      </c>
      <c r="CHN47" s="12" t="str">
        <f>IF(CHM47="SINAPI",VLOOKUP('TEREZINHA HARDY'!CHL47,SINAPI,3,),VLOOKUP('TEREZINHA HARDY'!CHL47,SETOP,4,))</f>
        <v>M3</v>
      </c>
      <c r="CHO47" s="13">
        <v>2.35</v>
      </c>
      <c r="CHP47" s="13" t="s">
        <v>41</v>
      </c>
      <c r="CHQ47" s="14">
        <f>IF(CHM47="SINAPI",VLOOKUP('TEREZINHA HARDY'!CHL47,SINAPI,4,),VLOOKUP('TEREZINHA HARDY'!CHL47,SETOP,5,))</f>
        <v>334.32</v>
      </c>
      <c r="CHR47" s="14">
        <f t="shared" ref="CHR47:CHR50" si="346">ROUND(CHQ47*(1+$C$7),2)</f>
        <v>422.98</v>
      </c>
      <c r="CHS47" s="14">
        <f t="shared" ref="CHS47:CHS50" si="347">CHO47*CHQ47</f>
        <v>785.65200000000004</v>
      </c>
      <c r="CHT47" s="14">
        <f t="shared" ref="CHT47:CHT50" si="348">CHR47*CHO47</f>
        <v>994.00300000000004</v>
      </c>
      <c r="CHU47" s="11" t="s">
        <v>17387</v>
      </c>
      <c r="CHV47" s="261" t="str">
        <f>IF(CIC47="SINAPI",VLOOKUP('TEREZINHA HARDY'!CIB47,SINAPI,2,),VLOOKUP('TEREZINHA HARDY'!CIB47,SETOP,3,))</f>
        <v>FORNECIMENTO DE CONCRETO ESTRUTURAL, USINADO, COM FCK 25 MPA, INCLUSIVE LANÇAMENTO, ADENSAMENTO E ACABAMENTO (FUNDAÇÃO)</v>
      </c>
      <c r="CHW47" s="261"/>
      <c r="CHX47" s="261"/>
      <c r="CHY47" s="261"/>
      <c r="CHZ47" s="261"/>
      <c r="CIA47" s="261"/>
      <c r="CIB47" s="12" t="s">
        <v>10494</v>
      </c>
      <c r="CIC47" s="12" t="s">
        <v>6222</v>
      </c>
      <c r="CID47" s="12" t="str">
        <f>IF(CIC47="SINAPI",VLOOKUP('TEREZINHA HARDY'!CIB47,SINAPI,3,),VLOOKUP('TEREZINHA HARDY'!CIB47,SETOP,4,))</f>
        <v>M3</v>
      </c>
      <c r="CIE47" s="13">
        <v>2.35</v>
      </c>
      <c r="CIF47" s="13" t="s">
        <v>41</v>
      </c>
      <c r="CIG47" s="14">
        <f>IF(CIC47="SINAPI",VLOOKUP('TEREZINHA HARDY'!CIB47,SINAPI,4,),VLOOKUP('TEREZINHA HARDY'!CIB47,SETOP,5,))</f>
        <v>334.32</v>
      </c>
      <c r="CIH47" s="14">
        <f t="shared" ref="CIH47:CIH50" si="349">ROUND(CIG47*(1+$C$7),2)</f>
        <v>422.98</v>
      </c>
      <c r="CII47" s="14">
        <f t="shared" ref="CII47:CII50" si="350">CIE47*CIG47</f>
        <v>785.65200000000004</v>
      </c>
      <c r="CIJ47" s="14">
        <f t="shared" ref="CIJ47:CIJ50" si="351">CIH47*CIE47</f>
        <v>994.00300000000004</v>
      </c>
      <c r="CIK47" s="11" t="s">
        <v>17387</v>
      </c>
      <c r="CIL47" s="261" t="str">
        <f>IF(CIS47="SINAPI",VLOOKUP('TEREZINHA HARDY'!CIR47,SINAPI,2,),VLOOKUP('TEREZINHA HARDY'!CIR47,SETOP,3,))</f>
        <v>FORNECIMENTO DE CONCRETO ESTRUTURAL, USINADO, COM FCK 25 MPA, INCLUSIVE LANÇAMENTO, ADENSAMENTO E ACABAMENTO (FUNDAÇÃO)</v>
      </c>
      <c r="CIM47" s="261"/>
      <c r="CIN47" s="261"/>
      <c r="CIO47" s="261"/>
      <c r="CIP47" s="261"/>
      <c r="CIQ47" s="261"/>
      <c r="CIR47" s="12" t="s">
        <v>10494</v>
      </c>
      <c r="CIS47" s="12" t="s">
        <v>6222</v>
      </c>
      <c r="CIT47" s="12" t="str">
        <f>IF(CIS47="SINAPI",VLOOKUP('TEREZINHA HARDY'!CIR47,SINAPI,3,),VLOOKUP('TEREZINHA HARDY'!CIR47,SETOP,4,))</f>
        <v>M3</v>
      </c>
      <c r="CIU47" s="13">
        <v>2.35</v>
      </c>
      <c r="CIV47" s="13" t="s">
        <v>41</v>
      </c>
      <c r="CIW47" s="14">
        <f>IF(CIS47="SINAPI",VLOOKUP('TEREZINHA HARDY'!CIR47,SINAPI,4,),VLOOKUP('TEREZINHA HARDY'!CIR47,SETOP,5,))</f>
        <v>334.32</v>
      </c>
      <c r="CIX47" s="14">
        <f t="shared" ref="CIX47:CIX50" si="352">ROUND(CIW47*(1+$C$7),2)</f>
        <v>422.98</v>
      </c>
      <c r="CIY47" s="14">
        <f t="shared" ref="CIY47:CIY50" si="353">CIU47*CIW47</f>
        <v>785.65200000000004</v>
      </c>
      <c r="CIZ47" s="14">
        <f t="shared" ref="CIZ47:CIZ50" si="354">CIX47*CIU47</f>
        <v>994.00300000000004</v>
      </c>
      <c r="CJA47" s="11" t="s">
        <v>17387</v>
      </c>
      <c r="CJB47" s="261" t="str">
        <f>IF(CJI47="SINAPI",VLOOKUP('TEREZINHA HARDY'!CJH47,SINAPI,2,),VLOOKUP('TEREZINHA HARDY'!CJH47,SETOP,3,))</f>
        <v>FORNECIMENTO DE CONCRETO ESTRUTURAL, USINADO, COM FCK 25 MPA, INCLUSIVE LANÇAMENTO, ADENSAMENTO E ACABAMENTO (FUNDAÇÃO)</v>
      </c>
      <c r="CJC47" s="261"/>
      <c r="CJD47" s="261"/>
      <c r="CJE47" s="261"/>
      <c r="CJF47" s="261"/>
      <c r="CJG47" s="261"/>
      <c r="CJH47" s="12" t="s">
        <v>10494</v>
      </c>
      <c r="CJI47" s="12" t="s">
        <v>6222</v>
      </c>
      <c r="CJJ47" s="12" t="str">
        <f>IF(CJI47="SINAPI",VLOOKUP('TEREZINHA HARDY'!CJH47,SINAPI,3,),VLOOKUP('TEREZINHA HARDY'!CJH47,SETOP,4,))</f>
        <v>M3</v>
      </c>
      <c r="CJK47" s="13">
        <v>2.35</v>
      </c>
      <c r="CJL47" s="13" t="s">
        <v>41</v>
      </c>
      <c r="CJM47" s="14">
        <f>IF(CJI47="SINAPI",VLOOKUP('TEREZINHA HARDY'!CJH47,SINAPI,4,),VLOOKUP('TEREZINHA HARDY'!CJH47,SETOP,5,))</f>
        <v>334.32</v>
      </c>
      <c r="CJN47" s="14">
        <f t="shared" ref="CJN47:CJN50" si="355">ROUND(CJM47*(1+$C$7),2)</f>
        <v>422.98</v>
      </c>
      <c r="CJO47" s="14">
        <f t="shared" ref="CJO47:CJO50" si="356">CJK47*CJM47</f>
        <v>785.65200000000004</v>
      </c>
      <c r="CJP47" s="14">
        <f t="shared" ref="CJP47:CJP50" si="357">CJN47*CJK47</f>
        <v>994.00300000000004</v>
      </c>
      <c r="CJQ47" s="11" t="s">
        <v>17387</v>
      </c>
      <c r="CJR47" s="261" t="str">
        <f>IF(CJY47="SINAPI",VLOOKUP('TEREZINHA HARDY'!CJX47,SINAPI,2,),VLOOKUP('TEREZINHA HARDY'!CJX47,SETOP,3,))</f>
        <v>FORNECIMENTO DE CONCRETO ESTRUTURAL, USINADO, COM FCK 25 MPA, INCLUSIVE LANÇAMENTO, ADENSAMENTO E ACABAMENTO (FUNDAÇÃO)</v>
      </c>
      <c r="CJS47" s="261"/>
      <c r="CJT47" s="261"/>
      <c r="CJU47" s="261"/>
      <c r="CJV47" s="261"/>
      <c r="CJW47" s="261"/>
      <c r="CJX47" s="12" t="s">
        <v>10494</v>
      </c>
      <c r="CJY47" s="12" t="s">
        <v>6222</v>
      </c>
      <c r="CJZ47" s="12" t="str">
        <f>IF(CJY47="SINAPI",VLOOKUP('TEREZINHA HARDY'!CJX47,SINAPI,3,),VLOOKUP('TEREZINHA HARDY'!CJX47,SETOP,4,))</f>
        <v>M3</v>
      </c>
      <c r="CKA47" s="13">
        <v>2.35</v>
      </c>
      <c r="CKB47" s="13" t="s">
        <v>41</v>
      </c>
      <c r="CKC47" s="14">
        <f>IF(CJY47="SINAPI",VLOOKUP('TEREZINHA HARDY'!CJX47,SINAPI,4,),VLOOKUP('TEREZINHA HARDY'!CJX47,SETOP,5,))</f>
        <v>334.32</v>
      </c>
      <c r="CKD47" s="14">
        <f t="shared" ref="CKD47:CKD50" si="358">ROUND(CKC47*(1+$C$7),2)</f>
        <v>422.98</v>
      </c>
      <c r="CKE47" s="14">
        <f t="shared" ref="CKE47:CKE50" si="359">CKA47*CKC47</f>
        <v>785.65200000000004</v>
      </c>
      <c r="CKF47" s="14">
        <f t="shared" ref="CKF47:CKF50" si="360">CKD47*CKA47</f>
        <v>994.00300000000004</v>
      </c>
      <c r="CKG47" s="11" t="s">
        <v>17387</v>
      </c>
      <c r="CKH47" s="261" t="str">
        <f>IF(CKO47="SINAPI",VLOOKUP('TEREZINHA HARDY'!CKN47,SINAPI,2,),VLOOKUP('TEREZINHA HARDY'!CKN47,SETOP,3,))</f>
        <v>FORNECIMENTO DE CONCRETO ESTRUTURAL, USINADO, COM FCK 25 MPA, INCLUSIVE LANÇAMENTO, ADENSAMENTO E ACABAMENTO (FUNDAÇÃO)</v>
      </c>
      <c r="CKI47" s="261"/>
      <c r="CKJ47" s="261"/>
      <c r="CKK47" s="261"/>
      <c r="CKL47" s="261"/>
      <c r="CKM47" s="261"/>
      <c r="CKN47" s="12" t="s">
        <v>10494</v>
      </c>
      <c r="CKO47" s="12" t="s">
        <v>6222</v>
      </c>
      <c r="CKP47" s="12" t="str">
        <f>IF(CKO47="SINAPI",VLOOKUP('TEREZINHA HARDY'!CKN47,SINAPI,3,),VLOOKUP('TEREZINHA HARDY'!CKN47,SETOP,4,))</f>
        <v>M3</v>
      </c>
      <c r="CKQ47" s="13">
        <v>2.35</v>
      </c>
      <c r="CKR47" s="13" t="s">
        <v>41</v>
      </c>
      <c r="CKS47" s="14">
        <f>IF(CKO47="SINAPI",VLOOKUP('TEREZINHA HARDY'!CKN47,SINAPI,4,),VLOOKUP('TEREZINHA HARDY'!CKN47,SETOP,5,))</f>
        <v>334.32</v>
      </c>
      <c r="CKT47" s="14">
        <f t="shared" ref="CKT47:CKT50" si="361">ROUND(CKS47*(1+$C$7),2)</f>
        <v>422.98</v>
      </c>
      <c r="CKU47" s="14">
        <f t="shared" ref="CKU47:CKU50" si="362">CKQ47*CKS47</f>
        <v>785.65200000000004</v>
      </c>
      <c r="CKV47" s="14">
        <f t="shared" ref="CKV47:CKV50" si="363">CKT47*CKQ47</f>
        <v>994.00300000000004</v>
      </c>
      <c r="CKW47" s="11" t="s">
        <v>17387</v>
      </c>
      <c r="CKX47" s="261" t="str">
        <f>IF(CLE47="SINAPI",VLOOKUP('TEREZINHA HARDY'!CLD47,SINAPI,2,),VLOOKUP('TEREZINHA HARDY'!CLD47,SETOP,3,))</f>
        <v>FORNECIMENTO DE CONCRETO ESTRUTURAL, USINADO, COM FCK 25 MPA, INCLUSIVE LANÇAMENTO, ADENSAMENTO E ACABAMENTO (FUNDAÇÃO)</v>
      </c>
      <c r="CKY47" s="261"/>
      <c r="CKZ47" s="261"/>
      <c r="CLA47" s="261"/>
      <c r="CLB47" s="261"/>
      <c r="CLC47" s="261"/>
      <c r="CLD47" s="12" t="s">
        <v>10494</v>
      </c>
      <c r="CLE47" s="12" t="s">
        <v>6222</v>
      </c>
      <c r="CLF47" s="12" t="str">
        <f>IF(CLE47="SINAPI",VLOOKUP('TEREZINHA HARDY'!CLD47,SINAPI,3,),VLOOKUP('TEREZINHA HARDY'!CLD47,SETOP,4,))</f>
        <v>M3</v>
      </c>
      <c r="CLG47" s="13">
        <v>2.35</v>
      </c>
      <c r="CLH47" s="13" t="s">
        <v>41</v>
      </c>
      <c r="CLI47" s="14">
        <f>IF(CLE47="SINAPI",VLOOKUP('TEREZINHA HARDY'!CLD47,SINAPI,4,),VLOOKUP('TEREZINHA HARDY'!CLD47,SETOP,5,))</f>
        <v>334.32</v>
      </c>
      <c r="CLJ47" s="14">
        <f t="shared" ref="CLJ47:CLJ50" si="364">ROUND(CLI47*(1+$C$7),2)</f>
        <v>422.98</v>
      </c>
      <c r="CLK47" s="14">
        <f t="shared" ref="CLK47:CLK50" si="365">CLG47*CLI47</f>
        <v>785.65200000000004</v>
      </c>
      <c r="CLL47" s="14">
        <f t="shared" ref="CLL47:CLL50" si="366">CLJ47*CLG47</f>
        <v>994.00300000000004</v>
      </c>
      <c r="CLM47" s="11" t="s">
        <v>17387</v>
      </c>
      <c r="CLN47" s="261" t="str">
        <f>IF(CLU47="SINAPI",VLOOKUP('TEREZINHA HARDY'!CLT47,SINAPI,2,),VLOOKUP('TEREZINHA HARDY'!CLT47,SETOP,3,))</f>
        <v>FORNECIMENTO DE CONCRETO ESTRUTURAL, USINADO, COM FCK 25 MPA, INCLUSIVE LANÇAMENTO, ADENSAMENTO E ACABAMENTO (FUNDAÇÃO)</v>
      </c>
      <c r="CLO47" s="261"/>
      <c r="CLP47" s="261"/>
      <c r="CLQ47" s="261"/>
      <c r="CLR47" s="261"/>
      <c r="CLS47" s="261"/>
      <c r="CLT47" s="12" t="s">
        <v>10494</v>
      </c>
      <c r="CLU47" s="12" t="s">
        <v>6222</v>
      </c>
      <c r="CLV47" s="12" t="str">
        <f>IF(CLU47="SINAPI",VLOOKUP('TEREZINHA HARDY'!CLT47,SINAPI,3,),VLOOKUP('TEREZINHA HARDY'!CLT47,SETOP,4,))</f>
        <v>M3</v>
      </c>
      <c r="CLW47" s="13">
        <v>2.35</v>
      </c>
      <c r="CLX47" s="13" t="s">
        <v>41</v>
      </c>
      <c r="CLY47" s="14">
        <f>IF(CLU47="SINAPI",VLOOKUP('TEREZINHA HARDY'!CLT47,SINAPI,4,),VLOOKUP('TEREZINHA HARDY'!CLT47,SETOP,5,))</f>
        <v>334.32</v>
      </c>
      <c r="CLZ47" s="14">
        <f t="shared" ref="CLZ47:CLZ50" si="367">ROUND(CLY47*(1+$C$7),2)</f>
        <v>422.98</v>
      </c>
      <c r="CMA47" s="14">
        <f t="shared" ref="CMA47:CMA50" si="368">CLW47*CLY47</f>
        <v>785.65200000000004</v>
      </c>
      <c r="CMB47" s="14">
        <f t="shared" ref="CMB47:CMB50" si="369">CLZ47*CLW47</f>
        <v>994.00300000000004</v>
      </c>
      <c r="CMC47" s="11" t="s">
        <v>17387</v>
      </c>
      <c r="CMD47" s="261" t="str">
        <f>IF(CMK47="SINAPI",VLOOKUP('TEREZINHA HARDY'!CMJ47,SINAPI,2,),VLOOKUP('TEREZINHA HARDY'!CMJ47,SETOP,3,))</f>
        <v>FORNECIMENTO DE CONCRETO ESTRUTURAL, USINADO, COM FCK 25 MPA, INCLUSIVE LANÇAMENTO, ADENSAMENTO E ACABAMENTO (FUNDAÇÃO)</v>
      </c>
      <c r="CME47" s="261"/>
      <c r="CMF47" s="261"/>
      <c r="CMG47" s="261"/>
      <c r="CMH47" s="261"/>
      <c r="CMI47" s="261"/>
      <c r="CMJ47" s="12" t="s">
        <v>10494</v>
      </c>
      <c r="CMK47" s="12" t="s">
        <v>6222</v>
      </c>
      <c r="CML47" s="12" t="str">
        <f>IF(CMK47="SINAPI",VLOOKUP('TEREZINHA HARDY'!CMJ47,SINAPI,3,),VLOOKUP('TEREZINHA HARDY'!CMJ47,SETOP,4,))</f>
        <v>M3</v>
      </c>
      <c r="CMM47" s="13">
        <v>2.35</v>
      </c>
      <c r="CMN47" s="13" t="s">
        <v>41</v>
      </c>
      <c r="CMO47" s="14">
        <f>IF(CMK47="SINAPI",VLOOKUP('TEREZINHA HARDY'!CMJ47,SINAPI,4,),VLOOKUP('TEREZINHA HARDY'!CMJ47,SETOP,5,))</f>
        <v>334.32</v>
      </c>
      <c r="CMP47" s="14">
        <f t="shared" ref="CMP47:CMP50" si="370">ROUND(CMO47*(1+$C$7),2)</f>
        <v>422.98</v>
      </c>
      <c r="CMQ47" s="14">
        <f t="shared" ref="CMQ47:CMQ50" si="371">CMM47*CMO47</f>
        <v>785.65200000000004</v>
      </c>
      <c r="CMR47" s="14">
        <f t="shared" ref="CMR47:CMR50" si="372">CMP47*CMM47</f>
        <v>994.00300000000004</v>
      </c>
      <c r="CMS47" s="11" t="s">
        <v>17387</v>
      </c>
      <c r="CMT47" s="261" t="str">
        <f>IF(CNA47="SINAPI",VLOOKUP('TEREZINHA HARDY'!CMZ47,SINAPI,2,),VLOOKUP('TEREZINHA HARDY'!CMZ47,SETOP,3,))</f>
        <v>FORNECIMENTO DE CONCRETO ESTRUTURAL, USINADO, COM FCK 25 MPA, INCLUSIVE LANÇAMENTO, ADENSAMENTO E ACABAMENTO (FUNDAÇÃO)</v>
      </c>
      <c r="CMU47" s="261"/>
      <c r="CMV47" s="261"/>
      <c r="CMW47" s="261"/>
      <c r="CMX47" s="261"/>
      <c r="CMY47" s="261"/>
      <c r="CMZ47" s="12" t="s">
        <v>10494</v>
      </c>
      <c r="CNA47" s="12" t="s">
        <v>6222</v>
      </c>
      <c r="CNB47" s="12" t="str">
        <f>IF(CNA47="SINAPI",VLOOKUP('TEREZINHA HARDY'!CMZ47,SINAPI,3,),VLOOKUP('TEREZINHA HARDY'!CMZ47,SETOP,4,))</f>
        <v>M3</v>
      </c>
      <c r="CNC47" s="13">
        <v>2.35</v>
      </c>
      <c r="CND47" s="13" t="s">
        <v>41</v>
      </c>
      <c r="CNE47" s="14">
        <f>IF(CNA47="SINAPI",VLOOKUP('TEREZINHA HARDY'!CMZ47,SINAPI,4,),VLOOKUP('TEREZINHA HARDY'!CMZ47,SETOP,5,))</f>
        <v>334.32</v>
      </c>
      <c r="CNF47" s="14">
        <f t="shared" ref="CNF47:CNF50" si="373">ROUND(CNE47*(1+$C$7),2)</f>
        <v>422.98</v>
      </c>
      <c r="CNG47" s="14">
        <f t="shared" ref="CNG47:CNG50" si="374">CNC47*CNE47</f>
        <v>785.65200000000004</v>
      </c>
      <c r="CNH47" s="14">
        <f t="shared" ref="CNH47:CNH50" si="375">CNF47*CNC47</f>
        <v>994.00300000000004</v>
      </c>
      <c r="CNI47" s="11" t="s">
        <v>17387</v>
      </c>
      <c r="CNJ47" s="261" t="str">
        <f>IF(CNQ47="SINAPI",VLOOKUP('TEREZINHA HARDY'!CNP47,SINAPI,2,),VLOOKUP('TEREZINHA HARDY'!CNP47,SETOP,3,))</f>
        <v>FORNECIMENTO DE CONCRETO ESTRUTURAL, USINADO, COM FCK 25 MPA, INCLUSIVE LANÇAMENTO, ADENSAMENTO E ACABAMENTO (FUNDAÇÃO)</v>
      </c>
      <c r="CNK47" s="261"/>
      <c r="CNL47" s="261"/>
      <c r="CNM47" s="261"/>
      <c r="CNN47" s="261"/>
      <c r="CNO47" s="261"/>
      <c r="CNP47" s="12" t="s">
        <v>10494</v>
      </c>
      <c r="CNQ47" s="12" t="s">
        <v>6222</v>
      </c>
      <c r="CNR47" s="12" t="str">
        <f>IF(CNQ47="SINAPI",VLOOKUP('TEREZINHA HARDY'!CNP47,SINAPI,3,),VLOOKUP('TEREZINHA HARDY'!CNP47,SETOP,4,))</f>
        <v>M3</v>
      </c>
      <c r="CNS47" s="13">
        <v>2.35</v>
      </c>
      <c r="CNT47" s="13" t="s">
        <v>41</v>
      </c>
      <c r="CNU47" s="14">
        <f>IF(CNQ47="SINAPI",VLOOKUP('TEREZINHA HARDY'!CNP47,SINAPI,4,),VLOOKUP('TEREZINHA HARDY'!CNP47,SETOP,5,))</f>
        <v>334.32</v>
      </c>
      <c r="CNV47" s="14">
        <f t="shared" ref="CNV47:CNV50" si="376">ROUND(CNU47*(1+$C$7),2)</f>
        <v>422.98</v>
      </c>
      <c r="CNW47" s="14">
        <f t="shared" ref="CNW47:CNW50" si="377">CNS47*CNU47</f>
        <v>785.65200000000004</v>
      </c>
      <c r="CNX47" s="14">
        <f t="shared" ref="CNX47:CNX50" si="378">CNV47*CNS47</f>
        <v>994.00300000000004</v>
      </c>
      <c r="CNY47" s="11" t="s">
        <v>17387</v>
      </c>
      <c r="CNZ47" s="261" t="str">
        <f>IF(COG47="SINAPI",VLOOKUP('TEREZINHA HARDY'!COF47,SINAPI,2,),VLOOKUP('TEREZINHA HARDY'!COF47,SETOP,3,))</f>
        <v>FORNECIMENTO DE CONCRETO ESTRUTURAL, USINADO, COM FCK 25 MPA, INCLUSIVE LANÇAMENTO, ADENSAMENTO E ACABAMENTO (FUNDAÇÃO)</v>
      </c>
      <c r="COA47" s="261"/>
      <c r="COB47" s="261"/>
      <c r="COC47" s="261"/>
      <c r="COD47" s="261"/>
      <c r="COE47" s="261"/>
      <c r="COF47" s="12" t="s">
        <v>10494</v>
      </c>
      <c r="COG47" s="12" t="s">
        <v>6222</v>
      </c>
      <c r="COH47" s="12" t="str">
        <f>IF(COG47="SINAPI",VLOOKUP('TEREZINHA HARDY'!COF47,SINAPI,3,),VLOOKUP('TEREZINHA HARDY'!COF47,SETOP,4,))</f>
        <v>M3</v>
      </c>
      <c r="COI47" s="13">
        <v>2.35</v>
      </c>
      <c r="COJ47" s="13" t="s">
        <v>41</v>
      </c>
      <c r="COK47" s="14">
        <f>IF(COG47="SINAPI",VLOOKUP('TEREZINHA HARDY'!COF47,SINAPI,4,),VLOOKUP('TEREZINHA HARDY'!COF47,SETOP,5,))</f>
        <v>334.32</v>
      </c>
      <c r="COL47" s="14">
        <f t="shared" ref="COL47:COL50" si="379">ROUND(COK47*(1+$C$7),2)</f>
        <v>422.98</v>
      </c>
      <c r="COM47" s="14">
        <f t="shared" ref="COM47:COM50" si="380">COI47*COK47</f>
        <v>785.65200000000004</v>
      </c>
      <c r="CON47" s="14">
        <f t="shared" ref="CON47:CON50" si="381">COL47*COI47</f>
        <v>994.00300000000004</v>
      </c>
      <c r="COO47" s="11" t="s">
        <v>17387</v>
      </c>
      <c r="COP47" s="261" t="str">
        <f>IF(COW47="SINAPI",VLOOKUP('TEREZINHA HARDY'!COV47,SINAPI,2,),VLOOKUP('TEREZINHA HARDY'!COV47,SETOP,3,))</f>
        <v>FORNECIMENTO DE CONCRETO ESTRUTURAL, USINADO, COM FCK 25 MPA, INCLUSIVE LANÇAMENTO, ADENSAMENTO E ACABAMENTO (FUNDAÇÃO)</v>
      </c>
      <c r="COQ47" s="261"/>
      <c r="COR47" s="261"/>
      <c r="COS47" s="261"/>
      <c r="COT47" s="261"/>
      <c r="COU47" s="261"/>
      <c r="COV47" s="12" t="s">
        <v>10494</v>
      </c>
      <c r="COW47" s="12" t="s">
        <v>6222</v>
      </c>
      <c r="COX47" s="12" t="str">
        <f>IF(COW47="SINAPI",VLOOKUP('TEREZINHA HARDY'!COV47,SINAPI,3,),VLOOKUP('TEREZINHA HARDY'!COV47,SETOP,4,))</f>
        <v>M3</v>
      </c>
      <c r="COY47" s="13">
        <v>2.35</v>
      </c>
      <c r="COZ47" s="13" t="s">
        <v>41</v>
      </c>
      <c r="CPA47" s="14">
        <f>IF(COW47="SINAPI",VLOOKUP('TEREZINHA HARDY'!COV47,SINAPI,4,),VLOOKUP('TEREZINHA HARDY'!COV47,SETOP,5,))</f>
        <v>334.32</v>
      </c>
      <c r="CPB47" s="14">
        <f t="shared" ref="CPB47:CPB50" si="382">ROUND(CPA47*(1+$C$7),2)</f>
        <v>422.98</v>
      </c>
      <c r="CPC47" s="14">
        <f t="shared" ref="CPC47:CPC50" si="383">COY47*CPA47</f>
        <v>785.65200000000004</v>
      </c>
      <c r="CPD47" s="14">
        <f t="shared" ref="CPD47:CPD50" si="384">CPB47*COY47</f>
        <v>994.00300000000004</v>
      </c>
      <c r="CPE47" s="11" t="s">
        <v>17387</v>
      </c>
      <c r="CPF47" s="261" t="str">
        <f>IF(CPM47="SINAPI",VLOOKUP('TEREZINHA HARDY'!CPL47,SINAPI,2,),VLOOKUP('TEREZINHA HARDY'!CPL47,SETOP,3,))</f>
        <v>FORNECIMENTO DE CONCRETO ESTRUTURAL, USINADO, COM FCK 25 MPA, INCLUSIVE LANÇAMENTO, ADENSAMENTO E ACABAMENTO (FUNDAÇÃO)</v>
      </c>
      <c r="CPG47" s="261"/>
      <c r="CPH47" s="261"/>
      <c r="CPI47" s="261"/>
      <c r="CPJ47" s="261"/>
      <c r="CPK47" s="261"/>
      <c r="CPL47" s="12" t="s">
        <v>10494</v>
      </c>
      <c r="CPM47" s="12" t="s">
        <v>6222</v>
      </c>
      <c r="CPN47" s="12" t="str">
        <f>IF(CPM47="SINAPI",VLOOKUP('TEREZINHA HARDY'!CPL47,SINAPI,3,),VLOOKUP('TEREZINHA HARDY'!CPL47,SETOP,4,))</f>
        <v>M3</v>
      </c>
      <c r="CPO47" s="13">
        <v>2.35</v>
      </c>
      <c r="CPP47" s="13" t="s">
        <v>41</v>
      </c>
      <c r="CPQ47" s="14">
        <f>IF(CPM47="SINAPI",VLOOKUP('TEREZINHA HARDY'!CPL47,SINAPI,4,),VLOOKUP('TEREZINHA HARDY'!CPL47,SETOP,5,))</f>
        <v>334.32</v>
      </c>
      <c r="CPR47" s="14">
        <f t="shared" ref="CPR47:CPR50" si="385">ROUND(CPQ47*(1+$C$7),2)</f>
        <v>422.98</v>
      </c>
      <c r="CPS47" s="14">
        <f t="shared" ref="CPS47:CPS50" si="386">CPO47*CPQ47</f>
        <v>785.65200000000004</v>
      </c>
      <c r="CPT47" s="14">
        <f t="shared" ref="CPT47:CPT50" si="387">CPR47*CPO47</f>
        <v>994.00300000000004</v>
      </c>
      <c r="CPU47" s="11" t="s">
        <v>17387</v>
      </c>
      <c r="CPV47" s="261" t="str">
        <f>IF(CQC47="SINAPI",VLOOKUP('TEREZINHA HARDY'!CQB47,SINAPI,2,),VLOOKUP('TEREZINHA HARDY'!CQB47,SETOP,3,))</f>
        <v>FORNECIMENTO DE CONCRETO ESTRUTURAL, USINADO, COM FCK 25 MPA, INCLUSIVE LANÇAMENTO, ADENSAMENTO E ACABAMENTO (FUNDAÇÃO)</v>
      </c>
      <c r="CPW47" s="261"/>
      <c r="CPX47" s="261"/>
      <c r="CPY47" s="261"/>
      <c r="CPZ47" s="261"/>
      <c r="CQA47" s="261"/>
      <c r="CQB47" s="12" t="s">
        <v>10494</v>
      </c>
      <c r="CQC47" s="12" t="s">
        <v>6222</v>
      </c>
      <c r="CQD47" s="12" t="str">
        <f>IF(CQC47="SINAPI",VLOOKUP('TEREZINHA HARDY'!CQB47,SINAPI,3,),VLOOKUP('TEREZINHA HARDY'!CQB47,SETOP,4,))</f>
        <v>M3</v>
      </c>
      <c r="CQE47" s="13">
        <v>2.35</v>
      </c>
      <c r="CQF47" s="13" t="s">
        <v>41</v>
      </c>
      <c r="CQG47" s="14">
        <f>IF(CQC47="SINAPI",VLOOKUP('TEREZINHA HARDY'!CQB47,SINAPI,4,),VLOOKUP('TEREZINHA HARDY'!CQB47,SETOP,5,))</f>
        <v>334.32</v>
      </c>
      <c r="CQH47" s="14">
        <f t="shared" ref="CQH47:CQH50" si="388">ROUND(CQG47*(1+$C$7),2)</f>
        <v>422.98</v>
      </c>
      <c r="CQI47" s="14">
        <f t="shared" ref="CQI47:CQI50" si="389">CQE47*CQG47</f>
        <v>785.65200000000004</v>
      </c>
      <c r="CQJ47" s="14">
        <f t="shared" ref="CQJ47:CQJ50" si="390">CQH47*CQE47</f>
        <v>994.00300000000004</v>
      </c>
      <c r="CQK47" s="11" t="s">
        <v>17387</v>
      </c>
      <c r="CQL47" s="261" t="str">
        <f>IF(CQS47="SINAPI",VLOOKUP('TEREZINHA HARDY'!CQR47,SINAPI,2,),VLOOKUP('TEREZINHA HARDY'!CQR47,SETOP,3,))</f>
        <v>FORNECIMENTO DE CONCRETO ESTRUTURAL, USINADO, COM FCK 25 MPA, INCLUSIVE LANÇAMENTO, ADENSAMENTO E ACABAMENTO (FUNDAÇÃO)</v>
      </c>
      <c r="CQM47" s="261"/>
      <c r="CQN47" s="261"/>
      <c r="CQO47" s="261"/>
      <c r="CQP47" s="261"/>
      <c r="CQQ47" s="261"/>
      <c r="CQR47" s="12" t="s">
        <v>10494</v>
      </c>
      <c r="CQS47" s="12" t="s">
        <v>6222</v>
      </c>
      <c r="CQT47" s="12" t="str">
        <f>IF(CQS47="SINAPI",VLOOKUP('TEREZINHA HARDY'!CQR47,SINAPI,3,),VLOOKUP('TEREZINHA HARDY'!CQR47,SETOP,4,))</f>
        <v>M3</v>
      </c>
      <c r="CQU47" s="13">
        <v>2.35</v>
      </c>
      <c r="CQV47" s="13" t="s">
        <v>41</v>
      </c>
      <c r="CQW47" s="14">
        <f>IF(CQS47="SINAPI",VLOOKUP('TEREZINHA HARDY'!CQR47,SINAPI,4,),VLOOKUP('TEREZINHA HARDY'!CQR47,SETOP,5,))</f>
        <v>334.32</v>
      </c>
      <c r="CQX47" s="14">
        <f t="shared" ref="CQX47:CQX50" si="391">ROUND(CQW47*(1+$C$7),2)</f>
        <v>422.98</v>
      </c>
      <c r="CQY47" s="14">
        <f t="shared" ref="CQY47:CQY50" si="392">CQU47*CQW47</f>
        <v>785.65200000000004</v>
      </c>
      <c r="CQZ47" s="14">
        <f t="shared" ref="CQZ47:CQZ50" si="393">CQX47*CQU47</f>
        <v>994.00300000000004</v>
      </c>
      <c r="CRA47" s="11" t="s">
        <v>17387</v>
      </c>
      <c r="CRB47" s="261" t="str">
        <f>IF(CRI47="SINAPI",VLOOKUP('TEREZINHA HARDY'!CRH47,SINAPI,2,),VLOOKUP('TEREZINHA HARDY'!CRH47,SETOP,3,))</f>
        <v>FORNECIMENTO DE CONCRETO ESTRUTURAL, USINADO, COM FCK 25 MPA, INCLUSIVE LANÇAMENTO, ADENSAMENTO E ACABAMENTO (FUNDAÇÃO)</v>
      </c>
      <c r="CRC47" s="261"/>
      <c r="CRD47" s="261"/>
      <c r="CRE47" s="261"/>
      <c r="CRF47" s="261"/>
      <c r="CRG47" s="261"/>
      <c r="CRH47" s="12" t="s">
        <v>10494</v>
      </c>
      <c r="CRI47" s="12" t="s">
        <v>6222</v>
      </c>
      <c r="CRJ47" s="12" t="str">
        <f>IF(CRI47="SINAPI",VLOOKUP('TEREZINHA HARDY'!CRH47,SINAPI,3,),VLOOKUP('TEREZINHA HARDY'!CRH47,SETOP,4,))</f>
        <v>M3</v>
      </c>
      <c r="CRK47" s="13">
        <v>2.35</v>
      </c>
      <c r="CRL47" s="13" t="s">
        <v>41</v>
      </c>
      <c r="CRM47" s="14">
        <f>IF(CRI47="SINAPI",VLOOKUP('TEREZINHA HARDY'!CRH47,SINAPI,4,),VLOOKUP('TEREZINHA HARDY'!CRH47,SETOP,5,))</f>
        <v>334.32</v>
      </c>
      <c r="CRN47" s="14">
        <f t="shared" ref="CRN47:CRN50" si="394">ROUND(CRM47*(1+$C$7),2)</f>
        <v>422.98</v>
      </c>
      <c r="CRO47" s="14">
        <f t="shared" ref="CRO47:CRO50" si="395">CRK47*CRM47</f>
        <v>785.65200000000004</v>
      </c>
      <c r="CRP47" s="14">
        <f t="shared" ref="CRP47:CRP50" si="396">CRN47*CRK47</f>
        <v>994.00300000000004</v>
      </c>
      <c r="CRQ47" s="11" t="s">
        <v>17387</v>
      </c>
      <c r="CRR47" s="261" t="str">
        <f>IF(CRY47="SINAPI",VLOOKUP('TEREZINHA HARDY'!CRX47,SINAPI,2,),VLOOKUP('TEREZINHA HARDY'!CRX47,SETOP,3,))</f>
        <v>FORNECIMENTO DE CONCRETO ESTRUTURAL, USINADO, COM FCK 25 MPA, INCLUSIVE LANÇAMENTO, ADENSAMENTO E ACABAMENTO (FUNDAÇÃO)</v>
      </c>
      <c r="CRS47" s="261"/>
      <c r="CRT47" s="261"/>
      <c r="CRU47" s="261"/>
      <c r="CRV47" s="261"/>
      <c r="CRW47" s="261"/>
      <c r="CRX47" s="12" t="s">
        <v>10494</v>
      </c>
      <c r="CRY47" s="12" t="s">
        <v>6222</v>
      </c>
      <c r="CRZ47" s="12" t="str">
        <f>IF(CRY47="SINAPI",VLOOKUP('TEREZINHA HARDY'!CRX47,SINAPI,3,),VLOOKUP('TEREZINHA HARDY'!CRX47,SETOP,4,))</f>
        <v>M3</v>
      </c>
      <c r="CSA47" s="13">
        <v>2.35</v>
      </c>
      <c r="CSB47" s="13" t="s">
        <v>41</v>
      </c>
      <c r="CSC47" s="14">
        <f>IF(CRY47="SINAPI",VLOOKUP('TEREZINHA HARDY'!CRX47,SINAPI,4,),VLOOKUP('TEREZINHA HARDY'!CRX47,SETOP,5,))</f>
        <v>334.32</v>
      </c>
      <c r="CSD47" s="14">
        <f t="shared" ref="CSD47:CSD50" si="397">ROUND(CSC47*(1+$C$7),2)</f>
        <v>422.98</v>
      </c>
      <c r="CSE47" s="14">
        <f t="shared" ref="CSE47:CSE50" si="398">CSA47*CSC47</f>
        <v>785.65200000000004</v>
      </c>
      <c r="CSF47" s="14">
        <f t="shared" ref="CSF47:CSF50" si="399">CSD47*CSA47</f>
        <v>994.00300000000004</v>
      </c>
      <c r="CSG47" s="11" t="s">
        <v>17387</v>
      </c>
      <c r="CSH47" s="261" t="str">
        <f>IF(CSO47="SINAPI",VLOOKUP('TEREZINHA HARDY'!CSN47,SINAPI,2,),VLOOKUP('TEREZINHA HARDY'!CSN47,SETOP,3,))</f>
        <v>FORNECIMENTO DE CONCRETO ESTRUTURAL, USINADO, COM FCK 25 MPA, INCLUSIVE LANÇAMENTO, ADENSAMENTO E ACABAMENTO (FUNDAÇÃO)</v>
      </c>
      <c r="CSI47" s="261"/>
      <c r="CSJ47" s="261"/>
      <c r="CSK47" s="261"/>
      <c r="CSL47" s="261"/>
      <c r="CSM47" s="261"/>
      <c r="CSN47" s="12" t="s">
        <v>10494</v>
      </c>
      <c r="CSO47" s="12" t="s">
        <v>6222</v>
      </c>
      <c r="CSP47" s="12" t="str">
        <f>IF(CSO47="SINAPI",VLOOKUP('TEREZINHA HARDY'!CSN47,SINAPI,3,),VLOOKUP('TEREZINHA HARDY'!CSN47,SETOP,4,))</f>
        <v>M3</v>
      </c>
      <c r="CSQ47" s="13">
        <v>2.35</v>
      </c>
      <c r="CSR47" s="13" t="s">
        <v>41</v>
      </c>
      <c r="CSS47" s="14">
        <f>IF(CSO47="SINAPI",VLOOKUP('TEREZINHA HARDY'!CSN47,SINAPI,4,),VLOOKUP('TEREZINHA HARDY'!CSN47,SETOP,5,))</f>
        <v>334.32</v>
      </c>
      <c r="CST47" s="14">
        <f t="shared" ref="CST47:CST50" si="400">ROUND(CSS47*(1+$C$7),2)</f>
        <v>422.98</v>
      </c>
      <c r="CSU47" s="14">
        <f t="shared" ref="CSU47:CSU50" si="401">CSQ47*CSS47</f>
        <v>785.65200000000004</v>
      </c>
      <c r="CSV47" s="14">
        <f t="shared" ref="CSV47:CSV50" si="402">CST47*CSQ47</f>
        <v>994.00300000000004</v>
      </c>
      <c r="CSW47" s="11" t="s">
        <v>17387</v>
      </c>
      <c r="CSX47" s="261" t="str">
        <f>IF(CTE47="SINAPI",VLOOKUP('TEREZINHA HARDY'!CTD47,SINAPI,2,),VLOOKUP('TEREZINHA HARDY'!CTD47,SETOP,3,))</f>
        <v>FORNECIMENTO DE CONCRETO ESTRUTURAL, USINADO, COM FCK 25 MPA, INCLUSIVE LANÇAMENTO, ADENSAMENTO E ACABAMENTO (FUNDAÇÃO)</v>
      </c>
      <c r="CSY47" s="261"/>
      <c r="CSZ47" s="261"/>
      <c r="CTA47" s="261"/>
      <c r="CTB47" s="261"/>
      <c r="CTC47" s="261"/>
      <c r="CTD47" s="12" t="s">
        <v>10494</v>
      </c>
      <c r="CTE47" s="12" t="s">
        <v>6222</v>
      </c>
      <c r="CTF47" s="12" t="str">
        <f>IF(CTE47="SINAPI",VLOOKUP('TEREZINHA HARDY'!CTD47,SINAPI,3,),VLOOKUP('TEREZINHA HARDY'!CTD47,SETOP,4,))</f>
        <v>M3</v>
      </c>
      <c r="CTG47" s="13">
        <v>2.35</v>
      </c>
      <c r="CTH47" s="13" t="s">
        <v>41</v>
      </c>
      <c r="CTI47" s="14">
        <f>IF(CTE47="SINAPI",VLOOKUP('TEREZINHA HARDY'!CTD47,SINAPI,4,),VLOOKUP('TEREZINHA HARDY'!CTD47,SETOP,5,))</f>
        <v>334.32</v>
      </c>
      <c r="CTJ47" s="14">
        <f t="shared" ref="CTJ47:CTJ50" si="403">ROUND(CTI47*(1+$C$7),2)</f>
        <v>422.98</v>
      </c>
      <c r="CTK47" s="14">
        <f t="shared" ref="CTK47:CTK50" si="404">CTG47*CTI47</f>
        <v>785.65200000000004</v>
      </c>
      <c r="CTL47" s="14">
        <f t="shared" ref="CTL47:CTL50" si="405">CTJ47*CTG47</f>
        <v>994.00300000000004</v>
      </c>
      <c r="CTM47" s="11" t="s">
        <v>17387</v>
      </c>
      <c r="CTN47" s="261" t="str">
        <f>IF(CTU47="SINAPI",VLOOKUP('TEREZINHA HARDY'!CTT47,SINAPI,2,),VLOOKUP('TEREZINHA HARDY'!CTT47,SETOP,3,))</f>
        <v>FORNECIMENTO DE CONCRETO ESTRUTURAL, USINADO, COM FCK 25 MPA, INCLUSIVE LANÇAMENTO, ADENSAMENTO E ACABAMENTO (FUNDAÇÃO)</v>
      </c>
      <c r="CTO47" s="261"/>
      <c r="CTP47" s="261"/>
      <c r="CTQ47" s="261"/>
      <c r="CTR47" s="261"/>
      <c r="CTS47" s="261"/>
      <c r="CTT47" s="12" t="s">
        <v>10494</v>
      </c>
      <c r="CTU47" s="12" t="s">
        <v>6222</v>
      </c>
      <c r="CTV47" s="12" t="str">
        <f>IF(CTU47="SINAPI",VLOOKUP('TEREZINHA HARDY'!CTT47,SINAPI,3,),VLOOKUP('TEREZINHA HARDY'!CTT47,SETOP,4,))</f>
        <v>M3</v>
      </c>
      <c r="CTW47" s="13">
        <v>2.35</v>
      </c>
      <c r="CTX47" s="13" t="s">
        <v>41</v>
      </c>
      <c r="CTY47" s="14">
        <f>IF(CTU47="SINAPI",VLOOKUP('TEREZINHA HARDY'!CTT47,SINAPI,4,),VLOOKUP('TEREZINHA HARDY'!CTT47,SETOP,5,))</f>
        <v>334.32</v>
      </c>
      <c r="CTZ47" s="14">
        <f t="shared" ref="CTZ47:CTZ50" si="406">ROUND(CTY47*(1+$C$7),2)</f>
        <v>422.98</v>
      </c>
      <c r="CUA47" s="14">
        <f t="shared" ref="CUA47:CUA50" si="407">CTW47*CTY47</f>
        <v>785.65200000000004</v>
      </c>
      <c r="CUB47" s="14">
        <f t="shared" ref="CUB47:CUB50" si="408">CTZ47*CTW47</f>
        <v>994.00300000000004</v>
      </c>
      <c r="CUC47" s="11" t="s">
        <v>17387</v>
      </c>
      <c r="CUD47" s="261" t="str">
        <f>IF(CUK47="SINAPI",VLOOKUP('TEREZINHA HARDY'!CUJ47,SINAPI,2,),VLOOKUP('TEREZINHA HARDY'!CUJ47,SETOP,3,))</f>
        <v>FORNECIMENTO DE CONCRETO ESTRUTURAL, USINADO, COM FCK 25 MPA, INCLUSIVE LANÇAMENTO, ADENSAMENTO E ACABAMENTO (FUNDAÇÃO)</v>
      </c>
      <c r="CUE47" s="261"/>
      <c r="CUF47" s="261"/>
      <c r="CUG47" s="261"/>
      <c r="CUH47" s="261"/>
      <c r="CUI47" s="261"/>
      <c r="CUJ47" s="12" t="s">
        <v>10494</v>
      </c>
      <c r="CUK47" s="12" t="s">
        <v>6222</v>
      </c>
      <c r="CUL47" s="12" t="str">
        <f>IF(CUK47="SINAPI",VLOOKUP('TEREZINHA HARDY'!CUJ47,SINAPI,3,),VLOOKUP('TEREZINHA HARDY'!CUJ47,SETOP,4,))</f>
        <v>M3</v>
      </c>
      <c r="CUM47" s="13">
        <v>2.35</v>
      </c>
      <c r="CUN47" s="13" t="s">
        <v>41</v>
      </c>
      <c r="CUO47" s="14">
        <f>IF(CUK47="SINAPI",VLOOKUP('TEREZINHA HARDY'!CUJ47,SINAPI,4,),VLOOKUP('TEREZINHA HARDY'!CUJ47,SETOP,5,))</f>
        <v>334.32</v>
      </c>
      <c r="CUP47" s="14">
        <f t="shared" ref="CUP47:CUP50" si="409">ROUND(CUO47*(1+$C$7),2)</f>
        <v>422.98</v>
      </c>
      <c r="CUQ47" s="14">
        <f t="shared" ref="CUQ47:CUQ50" si="410">CUM47*CUO47</f>
        <v>785.65200000000004</v>
      </c>
      <c r="CUR47" s="14">
        <f t="shared" ref="CUR47:CUR50" si="411">CUP47*CUM47</f>
        <v>994.00300000000004</v>
      </c>
      <c r="CUS47" s="11" t="s">
        <v>17387</v>
      </c>
      <c r="CUT47" s="261" t="str">
        <f>IF(CVA47="SINAPI",VLOOKUP('TEREZINHA HARDY'!CUZ47,SINAPI,2,),VLOOKUP('TEREZINHA HARDY'!CUZ47,SETOP,3,))</f>
        <v>FORNECIMENTO DE CONCRETO ESTRUTURAL, USINADO, COM FCK 25 MPA, INCLUSIVE LANÇAMENTO, ADENSAMENTO E ACABAMENTO (FUNDAÇÃO)</v>
      </c>
      <c r="CUU47" s="261"/>
      <c r="CUV47" s="261"/>
      <c r="CUW47" s="261"/>
      <c r="CUX47" s="261"/>
      <c r="CUY47" s="261"/>
      <c r="CUZ47" s="12" t="s">
        <v>10494</v>
      </c>
      <c r="CVA47" s="12" t="s">
        <v>6222</v>
      </c>
      <c r="CVB47" s="12" t="str">
        <f>IF(CVA47="SINAPI",VLOOKUP('TEREZINHA HARDY'!CUZ47,SINAPI,3,),VLOOKUP('TEREZINHA HARDY'!CUZ47,SETOP,4,))</f>
        <v>M3</v>
      </c>
      <c r="CVC47" s="13">
        <v>2.35</v>
      </c>
      <c r="CVD47" s="13" t="s">
        <v>41</v>
      </c>
      <c r="CVE47" s="14">
        <f>IF(CVA47="SINAPI",VLOOKUP('TEREZINHA HARDY'!CUZ47,SINAPI,4,),VLOOKUP('TEREZINHA HARDY'!CUZ47,SETOP,5,))</f>
        <v>334.32</v>
      </c>
      <c r="CVF47" s="14">
        <f t="shared" ref="CVF47:CVF50" si="412">ROUND(CVE47*(1+$C$7),2)</f>
        <v>422.98</v>
      </c>
      <c r="CVG47" s="14">
        <f t="shared" ref="CVG47:CVG50" si="413">CVC47*CVE47</f>
        <v>785.65200000000004</v>
      </c>
      <c r="CVH47" s="14">
        <f t="shared" ref="CVH47:CVH50" si="414">CVF47*CVC47</f>
        <v>994.00300000000004</v>
      </c>
      <c r="CVI47" s="11" t="s">
        <v>17387</v>
      </c>
      <c r="CVJ47" s="261" t="str">
        <f>IF(CVQ47="SINAPI",VLOOKUP('TEREZINHA HARDY'!CVP47,SINAPI,2,),VLOOKUP('TEREZINHA HARDY'!CVP47,SETOP,3,))</f>
        <v>FORNECIMENTO DE CONCRETO ESTRUTURAL, USINADO, COM FCK 25 MPA, INCLUSIVE LANÇAMENTO, ADENSAMENTO E ACABAMENTO (FUNDAÇÃO)</v>
      </c>
      <c r="CVK47" s="261"/>
      <c r="CVL47" s="261"/>
      <c r="CVM47" s="261"/>
      <c r="CVN47" s="261"/>
      <c r="CVO47" s="261"/>
      <c r="CVP47" s="12" t="s">
        <v>10494</v>
      </c>
      <c r="CVQ47" s="12" t="s">
        <v>6222</v>
      </c>
      <c r="CVR47" s="12" t="str">
        <f>IF(CVQ47="SINAPI",VLOOKUP('TEREZINHA HARDY'!CVP47,SINAPI,3,),VLOOKUP('TEREZINHA HARDY'!CVP47,SETOP,4,))</f>
        <v>M3</v>
      </c>
      <c r="CVS47" s="13">
        <v>2.35</v>
      </c>
      <c r="CVT47" s="13" t="s">
        <v>41</v>
      </c>
      <c r="CVU47" s="14">
        <f>IF(CVQ47="SINAPI",VLOOKUP('TEREZINHA HARDY'!CVP47,SINAPI,4,),VLOOKUP('TEREZINHA HARDY'!CVP47,SETOP,5,))</f>
        <v>334.32</v>
      </c>
      <c r="CVV47" s="14">
        <f t="shared" ref="CVV47:CVV50" si="415">ROUND(CVU47*(1+$C$7),2)</f>
        <v>422.98</v>
      </c>
      <c r="CVW47" s="14">
        <f t="shared" ref="CVW47:CVW50" si="416">CVS47*CVU47</f>
        <v>785.65200000000004</v>
      </c>
      <c r="CVX47" s="14">
        <f t="shared" ref="CVX47:CVX50" si="417">CVV47*CVS47</f>
        <v>994.00300000000004</v>
      </c>
      <c r="CVY47" s="11" t="s">
        <v>17387</v>
      </c>
      <c r="CVZ47" s="261" t="str">
        <f>IF(CWG47="SINAPI",VLOOKUP('TEREZINHA HARDY'!CWF47,SINAPI,2,),VLOOKUP('TEREZINHA HARDY'!CWF47,SETOP,3,))</f>
        <v>FORNECIMENTO DE CONCRETO ESTRUTURAL, USINADO, COM FCK 25 MPA, INCLUSIVE LANÇAMENTO, ADENSAMENTO E ACABAMENTO (FUNDAÇÃO)</v>
      </c>
      <c r="CWA47" s="261"/>
      <c r="CWB47" s="261"/>
      <c r="CWC47" s="261"/>
      <c r="CWD47" s="261"/>
      <c r="CWE47" s="261"/>
      <c r="CWF47" s="12" t="s">
        <v>10494</v>
      </c>
      <c r="CWG47" s="12" t="s">
        <v>6222</v>
      </c>
      <c r="CWH47" s="12" t="str">
        <f>IF(CWG47="SINAPI",VLOOKUP('TEREZINHA HARDY'!CWF47,SINAPI,3,),VLOOKUP('TEREZINHA HARDY'!CWF47,SETOP,4,))</f>
        <v>M3</v>
      </c>
      <c r="CWI47" s="13">
        <v>2.35</v>
      </c>
      <c r="CWJ47" s="13" t="s">
        <v>41</v>
      </c>
      <c r="CWK47" s="14">
        <f>IF(CWG47="SINAPI",VLOOKUP('TEREZINHA HARDY'!CWF47,SINAPI,4,),VLOOKUP('TEREZINHA HARDY'!CWF47,SETOP,5,))</f>
        <v>334.32</v>
      </c>
      <c r="CWL47" s="14">
        <f t="shared" ref="CWL47:CWL50" si="418">ROUND(CWK47*(1+$C$7),2)</f>
        <v>422.98</v>
      </c>
      <c r="CWM47" s="14">
        <f t="shared" ref="CWM47:CWM50" si="419">CWI47*CWK47</f>
        <v>785.65200000000004</v>
      </c>
      <c r="CWN47" s="14">
        <f t="shared" ref="CWN47:CWN50" si="420">CWL47*CWI47</f>
        <v>994.00300000000004</v>
      </c>
      <c r="CWO47" s="11" t="s">
        <v>17387</v>
      </c>
      <c r="CWP47" s="261" t="str">
        <f>IF(CWW47="SINAPI",VLOOKUP('TEREZINHA HARDY'!CWV47,SINAPI,2,),VLOOKUP('TEREZINHA HARDY'!CWV47,SETOP,3,))</f>
        <v>FORNECIMENTO DE CONCRETO ESTRUTURAL, USINADO, COM FCK 25 MPA, INCLUSIVE LANÇAMENTO, ADENSAMENTO E ACABAMENTO (FUNDAÇÃO)</v>
      </c>
      <c r="CWQ47" s="261"/>
      <c r="CWR47" s="261"/>
      <c r="CWS47" s="261"/>
      <c r="CWT47" s="261"/>
      <c r="CWU47" s="261"/>
      <c r="CWV47" s="12" t="s">
        <v>10494</v>
      </c>
      <c r="CWW47" s="12" t="s">
        <v>6222</v>
      </c>
      <c r="CWX47" s="12" t="str">
        <f>IF(CWW47="SINAPI",VLOOKUP('TEREZINHA HARDY'!CWV47,SINAPI,3,),VLOOKUP('TEREZINHA HARDY'!CWV47,SETOP,4,))</f>
        <v>M3</v>
      </c>
      <c r="CWY47" s="13">
        <v>2.35</v>
      </c>
      <c r="CWZ47" s="13" t="s">
        <v>41</v>
      </c>
      <c r="CXA47" s="14">
        <f>IF(CWW47="SINAPI",VLOOKUP('TEREZINHA HARDY'!CWV47,SINAPI,4,),VLOOKUP('TEREZINHA HARDY'!CWV47,SETOP,5,))</f>
        <v>334.32</v>
      </c>
      <c r="CXB47" s="14">
        <f t="shared" ref="CXB47:CXB50" si="421">ROUND(CXA47*(1+$C$7),2)</f>
        <v>422.98</v>
      </c>
      <c r="CXC47" s="14">
        <f t="shared" ref="CXC47:CXC50" si="422">CWY47*CXA47</f>
        <v>785.65200000000004</v>
      </c>
      <c r="CXD47" s="14">
        <f t="shared" ref="CXD47:CXD50" si="423">CXB47*CWY47</f>
        <v>994.00300000000004</v>
      </c>
      <c r="CXE47" s="11" t="s">
        <v>17387</v>
      </c>
      <c r="CXF47" s="261" t="str">
        <f>IF(CXM47="SINAPI",VLOOKUP('TEREZINHA HARDY'!CXL47,SINAPI,2,),VLOOKUP('TEREZINHA HARDY'!CXL47,SETOP,3,))</f>
        <v>FORNECIMENTO DE CONCRETO ESTRUTURAL, USINADO, COM FCK 25 MPA, INCLUSIVE LANÇAMENTO, ADENSAMENTO E ACABAMENTO (FUNDAÇÃO)</v>
      </c>
      <c r="CXG47" s="261"/>
      <c r="CXH47" s="261"/>
      <c r="CXI47" s="261"/>
      <c r="CXJ47" s="261"/>
      <c r="CXK47" s="261"/>
      <c r="CXL47" s="12" t="s">
        <v>10494</v>
      </c>
      <c r="CXM47" s="12" t="s">
        <v>6222</v>
      </c>
      <c r="CXN47" s="12" t="str">
        <f>IF(CXM47="SINAPI",VLOOKUP('TEREZINHA HARDY'!CXL47,SINAPI,3,),VLOOKUP('TEREZINHA HARDY'!CXL47,SETOP,4,))</f>
        <v>M3</v>
      </c>
      <c r="CXO47" s="13">
        <v>2.35</v>
      </c>
      <c r="CXP47" s="13" t="s">
        <v>41</v>
      </c>
      <c r="CXQ47" s="14">
        <f>IF(CXM47="SINAPI",VLOOKUP('TEREZINHA HARDY'!CXL47,SINAPI,4,),VLOOKUP('TEREZINHA HARDY'!CXL47,SETOP,5,))</f>
        <v>334.32</v>
      </c>
      <c r="CXR47" s="14">
        <f t="shared" ref="CXR47:CXR50" si="424">ROUND(CXQ47*(1+$C$7),2)</f>
        <v>422.98</v>
      </c>
      <c r="CXS47" s="14">
        <f t="shared" ref="CXS47:CXS50" si="425">CXO47*CXQ47</f>
        <v>785.65200000000004</v>
      </c>
      <c r="CXT47" s="14">
        <f t="shared" ref="CXT47:CXT50" si="426">CXR47*CXO47</f>
        <v>994.00300000000004</v>
      </c>
      <c r="CXU47" s="11" t="s">
        <v>17387</v>
      </c>
      <c r="CXV47" s="261" t="str">
        <f>IF(CYC47="SINAPI",VLOOKUP('TEREZINHA HARDY'!CYB47,SINAPI,2,),VLOOKUP('TEREZINHA HARDY'!CYB47,SETOP,3,))</f>
        <v>FORNECIMENTO DE CONCRETO ESTRUTURAL, USINADO, COM FCK 25 MPA, INCLUSIVE LANÇAMENTO, ADENSAMENTO E ACABAMENTO (FUNDAÇÃO)</v>
      </c>
      <c r="CXW47" s="261"/>
      <c r="CXX47" s="261"/>
      <c r="CXY47" s="261"/>
      <c r="CXZ47" s="261"/>
      <c r="CYA47" s="261"/>
      <c r="CYB47" s="12" t="s">
        <v>10494</v>
      </c>
      <c r="CYC47" s="12" t="s">
        <v>6222</v>
      </c>
      <c r="CYD47" s="12" t="str">
        <f>IF(CYC47="SINAPI",VLOOKUP('TEREZINHA HARDY'!CYB47,SINAPI,3,),VLOOKUP('TEREZINHA HARDY'!CYB47,SETOP,4,))</f>
        <v>M3</v>
      </c>
      <c r="CYE47" s="13">
        <v>2.35</v>
      </c>
      <c r="CYF47" s="13" t="s">
        <v>41</v>
      </c>
      <c r="CYG47" s="14">
        <f>IF(CYC47="SINAPI",VLOOKUP('TEREZINHA HARDY'!CYB47,SINAPI,4,),VLOOKUP('TEREZINHA HARDY'!CYB47,SETOP,5,))</f>
        <v>334.32</v>
      </c>
      <c r="CYH47" s="14">
        <f t="shared" ref="CYH47:CYH50" si="427">ROUND(CYG47*(1+$C$7),2)</f>
        <v>422.98</v>
      </c>
      <c r="CYI47" s="14">
        <f t="shared" ref="CYI47:CYI50" si="428">CYE47*CYG47</f>
        <v>785.65200000000004</v>
      </c>
      <c r="CYJ47" s="14">
        <f t="shared" ref="CYJ47:CYJ50" si="429">CYH47*CYE47</f>
        <v>994.00300000000004</v>
      </c>
      <c r="CYK47" s="11" t="s">
        <v>17387</v>
      </c>
      <c r="CYL47" s="261" t="str">
        <f>IF(CYS47="SINAPI",VLOOKUP('TEREZINHA HARDY'!CYR47,SINAPI,2,),VLOOKUP('TEREZINHA HARDY'!CYR47,SETOP,3,))</f>
        <v>FORNECIMENTO DE CONCRETO ESTRUTURAL, USINADO, COM FCK 25 MPA, INCLUSIVE LANÇAMENTO, ADENSAMENTO E ACABAMENTO (FUNDAÇÃO)</v>
      </c>
      <c r="CYM47" s="261"/>
      <c r="CYN47" s="261"/>
      <c r="CYO47" s="261"/>
      <c r="CYP47" s="261"/>
      <c r="CYQ47" s="261"/>
      <c r="CYR47" s="12" t="s">
        <v>10494</v>
      </c>
      <c r="CYS47" s="12" t="s">
        <v>6222</v>
      </c>
      <c r="CYT47" s="12" t="str">
        <f>IF(CYS47="SINAPI",VLOOKUP('TEREZINHA HARDY'!CYR47,SINAPI,3,),VLOOKUP('TEREZINHA HARDY'!CYR47,SETOP,4,))</f>
        <v>M3</v>
      </c>
      <c r="CYU47" s="13">
        <v>2.35</v>
      </c>
      <c r="CYV47" s="13" t="s">
        <v>41</v>
      </c>
      <c r="CYW47" s="14">
        <f>IF(CYS47="SINAPI",VLOOKUP('TEREZINHA HARDY'!CYR47,SINAPI,4,),VLOOKUP('TEREZINHA HARDY'!CYR47,SETOP,5,))</f>
        <v>334.32</v>
      </c>
      <c r="CYX47" s="14">
        <f t="shared" ref="CYX47:CYX50" si="430">ROUND(CYW47*(1+$C$7),2)</f>
        <v>422.98</v>
      </c>
      <c r="CYY47" s="14">
        <f t="shared" ref="CYY47:CYY50" si="431">CYU47*CYW47</f>
        <v>785.65200000000004</v>
      </c>
      <c r="CYZ47" s="14">
        <f t="shared" ref="CYZ47:CYZ50" si="432">CYX47*CYU47</f>
        <v>994.00300000000004</v>
      </c>
      <c r="CZA47" s="11" t="s">
        <v>17387</v>
      </c>
      <c r="CZB47" s="261" t="str">
        <f>IF(CZI47="SINAPI",VLOOKUP('TEREZINHA HARDY'!CZH47,SINAPI,2,),VLOOKUP('TEREZINHA HARDY'!CZH47,SETOP,3,))</f>
        <v>FORNECIMENTO DE CONCRETO ESTRUTURAL, USINADO, COM FCK 25 MPA, INCLUSIVE LANÇAMENTO, ADENSAMENTO E ACABAMENTO (FUNDAÇÃO)</v>
      </c>
      <c r="CZC47" s="261"/>
      <c r="CZD47" s="261"/>
      <c r="CZE47" s="261"/>
      <c r="CZF47" s="261"/>
      <c r="CZG47" s="261"/>
      <c r="CZH47" s="12" t="s">
        <v>10494</v>
      </c>
      <c r="CZI47" s="12" t="s">
        <v>6222</v>
      </c>
      <c r="CZJ47" s="12" t="str">
        <f>IF(CZI47="SINAPI",VLOOKUP('TEREZINHA HARDY'!CZH47,SINAPI,3,),VLOOKUP('TEREZINHA HARDY'!CZH47,SETOP,4,))</f>
        <v>M3</v>
      </c>
      <c r="CZK47" s="13">
        <v>2.35</v>
      </c>
      <c r="CZL47" s="13" t="s">
        <v>41</v>
      </c>
      <c r="CZM47" s="14">
        <f>IF(CZI47="SINAPI",VLOOKUP('TEREZINHA HARDY'!CZH47,SINAPI,4,),VLOOKUP('TEREZINHA HARDY'!CZH47,SETOP,5,))</f>
        <v>334.32</v>
      </c>
      <c r="CZN47" s="14">
        <f t="shared" ref="CZN47:CZN50" si="433">ROUND(CZM47*(1+$C$7),2)</f>
        <v>422.98</v>
      </c>
      <c r="CZO47" s="14">
        <f t="shared" ref="CZO47:CZO50" si="434">CZK47*CZM47</f>
        <v>785.65200000000004</v>
      </c>
      <c r="CZP47" s="14">
        <f t="shared" ref="CZP47:CZP50" si="435">CZN47*CZK47</f>
        <v>994.00300000000004</v>
      </c>
      <c r="CZQ47" s="11" t="s">
        <v>17387</v>
      </c>
      <c r="CZR47" s="261" t="str">
        <f>IF(CZY47="SINAPI",VLOOKUP('TEREZINHA HARDY'!CZX47,SINAPI,2,),VLOOKUP('TEREZINHA HARDY'!CZX47,SETOP,3,))</f>
        <v>FORNECIMENTO DE CONCRETO ESTRUTURAL, USINADO, COM FCK 25 MPA, INCLUSIVE LANÇAMENTO, ADENSAMENTO E ACABAMENTO (FUNDAÇÃO)</v>
      </c>
      <c r="CZS47" s="261"/>
      <c r="CZT47" s="261"/>
      <c r="CZU47" s="261"/>
      <c r="CZV47" s="261"/>
      <c r="CZW47" s="261"/>
      <c r="CZX47" s="12" t="s">
        <v>10494</v>
      </c>
      <c r="CZY47" s="12" t="s">
        <v>6222</v>
      </c>
      <c r="CZZ47" s="12" t="str">
        <f>IF(CZY47="SINAPI",VLOOKUP('TEREZINHA HARDY'!CZX47,SINAPI,3,),VLOOKUP('TEREZINHA HARDY'!CZX47,SETOP,4,))</f>
        <v>M3</v>
      </c>
      <c r="DAA47" s="13">
        <v>2.35</v>
      </c>
      <c r="DAB47" s="13" t="s">
        <v>41</v>
      </c>
      <c r="DAC47" s="14">
        <f>IF(CZY47="SINAPI",VLOOKUP('TEREZINHA HARDY'!CZX47,SINAPI,4,),VLOOKUP('TEREZINHA HARDY'!CZX47,SETOP,5,))</f>
        <v>334.32</v>
      </c>
      <c r="DAD47" s="14">
        <f t="shared" ref="DAD47:DAD50" si="436">ROUND(DAC47*(1+$C$7),2)</f>
        <v>422.98</v>
      </c>
      <c r="DAE47" s="14">
        <f t="shared" ref="DAE47:DAE50" si="437">DAA47*DAC47</f>
        <v>785.65200000000004</v>
      </c>
      <c r="DAF47" s="14">
        <f t="shared" ref="DAF47:DAF50" si="438">DAD47*DAA47</f>
        <v>994.00300000000004</v>
      </c>
      <c r="DAG47" s="11" t="s">
        <v>17387</v>
      </c>
      <c r="DAH47" s="261" t="str">
        <f>IF(DAO47="SINAPI",VLOOKUP('TEREZINHA HARDY'!DAN47,SINAPI,2,),VLOOKUP('TEREZINHA HARDY'!DAN47,SETOP,3,))</f>
        <v>FORNECIMENTO DE CONCRETO ESTRUTURAL, USINADO, COM FCK 25 MPA, INCLUSIVE LANÇAMENTO, ADENSAMENTO E ACABAMENTO (FUNDAÇÃO)</v>
      </c>
      <c r="DAI47" s="261"/>
      <c r="DAJ47" s="261"/>
      <c r="DAK47" s="261"/>
      <c r="DAL47" s="261"/>
      <c r="DAM47" s="261"/>
      <c r="DAN47" s="12" t="s">
        <v>10494</v>
      </c>
      <c r="DAO47" s="12" t="s">
        <v>6222</v>
      </c>
      <c r="DAP47" s="12" t="str">
        <f>IF(DAO47="SINAPI",VLOOKUP('TEREZINHA HARDY'!DAN47,SINAPI,3,),VLOOKUP('TEREZINHA HARDY'!DAN47,SETOP,4,))</f>
        <v>M3</v>
      </c>
      <c r="DAQ47" s="13">
        <v>2.35</v>
      </c>
      <c r="DAR47" s="13" t="s">
        <v>41</v>
      </c>
      <c r="DAS47" s="14">
        <f>IF(DAO47="SINAPI",VLOOKUP('TEREZINHA HARDY'!DAN47,SINAPI,4,),VLOOKUP('TEREZINHA HARDY'!DAN47,SETOP,5,))</f>
        <v>334.32</v>
      </c>
      <c r="DAT47" s="14">
        <f t="shared" ref="DAT47:DAT50" si="439">ROUND(DAS47*(1+$C$7),2)</f>
        <v>422.98</v>
      </c>
      <c r="DAU47" s="14">
        <f t="shared" ref="DAU47:DAU50" si="440">DAQ47*DAS47</f>
        <v>785.65200000000004</v>
      </c>
      <c r="DAV47" s="14">
        <f t="shared" ref="DAV47:DAV50" si="441">DAT47*DAQ47</f>
        <v>994.00300000000004</v>
      </c>
      <c r="DAW47" s="11" t="s">
        <v>17387</v>
      </c>
      <c r="DAX47" s="261" t="str">
        <f>IF(DBE47="SINAPI",VLOOKUP('TEREZINHA HARDY'!DBD47,SINAPI,2,),VLOOKUP('TEREZINHA HARDY'!DBD47,SETOP,3,))</f>
        <v>FORNECIMENTO DE CONCRETO ESTRUTURAL, USINADO, COM FCK 25 MPA, INCLUSIVE LANÇAMENTO, ADENSAMENTO E ACABAMENTO (FUNDAÇÃO)</v>
      </c>
      <c r="DAY47" s="261"/>
      <c r="DAZ47" s="261"/>
      <c r="DBA47" s="261"/>
      <c r="DBB47" s="261"/>
      <c r="DBC47" s="261"/>
      <c r="DBD47" s="12" t="s">
        <v>10494</v>
      </c>
      <c r="DBE47" s="12" t="s">
        <v>6222</v>
      </c>
      <c r="DBF47" s="12" t="str">
        <f>IF(DBE47="SINAPI",VLOOKUP('TEREZINHA HARDY'!DBD47,SINAPI,3,),VLOOKUP('TEREZINHA HARDY'!DBD47,SETOP,4,))</f>
        <v>M3</v>
      </c>
      <c r="DBG47" s="13">
        <v>2.35</v>
      </c>
      <c r="DBH47" s="13" t="s">
        <v>41</v>
      </c>
      <c r="DBI47" s="14">
        <f>IF(DBE47="SINAPI",VLOOKUP('TEREZINHA HARDY'!DBD47,SINAPI,4,),VLOOKUP('TEREZINHA HARDY'!DBD47,SETOP,5,))</f>
        <v>334.32</v>
      </c>
      <c r="DBJ47" s="14">
        <f t="shared" ref="DBJ47:DBJ50" si="442">ROUND(DBI47*(1+$C$7),2)</f>
        <v>422.98</v>
      </c>
      <c r="DBK47" s="14">
        <f t="shared" ref="DBK47:DBK50" si="443">DBG47*DBI47</f>
        <v>785.65200000000004</v>
      </c>
      <c r="DBL47" s="14">
        <f t="shared" ref="DBL47:DBL50" si="444">DBJ47*DBG47</f>
        <v>994.00300000000004</v>
      </c>
      <c r="DBM47" s="11" t="s">
        <v>17387</v>
      </c>
      <c r="DBN47" s="261" t="str">
        <f>IF(DBU47="SINAPI",VLOOKUP('TEREZINHA HARDY'!DBT47,SINAPI,2,),VLOOKUP('TEREZINHA HARDY'!DBT47,SETOP,3,))</f>
        <v>FORNECIMENTO DE CONCRETO ESTRUTURAL, USINADO, COM FCK 25 MPA, INCLUSIVE LANÇAMENTO, ADENSAMENTO E ACABAMENTO (FUNDAÇÃO)</v>
      </c>
      <c r="DBO47" s="261"/>
      <c r="DBP47" s="261"/>
      <c r="DBQ47" s="261"/>
      <c r="DBR47" s="261"/>
      <c r="DBS47" s="261"/>
      <c r="DBT47" s="12" t="s">
        <v>10494</v>
      </c>
      <c r="DBU47" s="12" t="s">
        <v>6222</v>
      </c>
      <c r="DBV47" s="12" t="str">
        <f>IF(DBU47="SINAPI",VLOOKUP('TEREZINHA HARDY'!DBT47,SINAPI,3,),VLOOKUP('TEREZINHA HARDY'!DBT47,SETOP,4,))</f>
        <v>M3</v>
      </c>
      <c r="DBW47" s="13">
        <v>2.35</v>
      </c>
      <c r="DBX47" s="13" t="s">
        <v>41</v>
      </c>
      <c r="DBY47" s="14">
        <f>IF(DBU47="SINAPI",VLOOKUP('TEREZINHA HARDY'!DBT47,SINAPI,4,),VLOOKUP('TEREZINHA HARDY'!DBT47,SETOP,5,))</f>
        <v>334.32</v>
      </c>
      <c r="DBZ47" s="14">
        <f t="shared" ref="DBZ47:DBZ50" si="445">ROUND(DBY47*(1+$C$7),2)</f>
        <v>422.98</v>
      </c>
      <c r="DCA47" s="14">
        <f t="shared" ref="DCA47:DCA50" si="446">DBW47*DBY47</f>
        <v>785.65200000000004</v>
      </c>
      <c r="DCB47" s="14">
        <f t="shared" ref="DCB47:DCB50" si="447">DBZ47*DBW47</f>
        <v>994.00300000000004</v>
      </c>
      <c r="DCC47" s="11" t="s">
        <v>17387</v>
      </c>
      <c r="DCD47" s="261" t="str">
        <f>IF(DCK47="SINAPI",VLOOKUP('TEREZINHA HARDY'!DCJ47,SINAPI,2,),VLOOKUP('TEREZINHA HARDY'!DCJ47,SETOP,3,))</f>
        <v>FORNECIMENTO DE CONCRETO ESTRUTURAL, USINADO, COM FCK 25 MPA, INCLUSIVE LANÇAMENTO, ADENSAMENTO E ACABAMENTO (FUNDAÇÃO)</v>
      </c>
      <c r="DCE47" s="261"/>
      <c r="DCF47" s="261"/>
      <c r="DCG47" s="261"/>
      <c r="DCH47" s="261"/>
      <c r="DCI47" s="261"/>
      <c r="DCJ47" s="12" t="s">
        <v>10494</v>
      </c>
      <c r="DCK47" s="12" t="s">
        <v>6222</v>
      </c>
      <c r="DCL47" s="12" t="str">
        <f>IF(DCK47="SINAPI",VLOOKUP('TEREZINHA HARDY'!DCJ47,SINAPI,3,),VLOOKUP('TEREZINHA HARDY'!DCJ47,SETOP,4,))</f>
        <v>M3</v>
      </c>
      <c r="DCM47" s="13">
        <v>2.35</v>
      </c>
      <c r="DCN47" s="13" t="s">
        <v>41</v>
      </c>
      <c r="DCO47" s="14">
        <f>IF(DCK47="SINAPI",VLOOKUP('TEREZINHA HARDY'!DCJ47,SINAPI,4,),VLOOKUP('TEREZINHA HARDY'!DCJ47,SETOP,5,))</f>
        <v>334.32</v>
      </c>
      <c r="DCP47" s="14">
        <f t="shared" ref="DCP47:DCP50" si="448">ROUND(DCO47*(1+$C$7),2)</f>
        <v>422.98</v>
      </c>
      <c r="DCQ47" s="14">
        <f t="shared" ref="DCQ47:DCQ50" si="449">DCM47*DCO47</f>
        <v>785.65200000000004</v>
      </c>
      <c r="DCR47" s="14">
        <f t="shared" ref="DCR47:DCR50" si="450">DCP47*DCM47</f>
        <v>994.00300000000004</v>
      </c>
      <c r="DCS47" s="11" t="s">
        <v>17387</v>
      </c>
      <c r="DCT47" s="261" t="str">
        <f>IF(DDA47="SINAPI",VLOOKUP('TEREZINHA HARDY'!DCZ47,SINAPI,2,),VLOOKUP('TEREZINHA HARDY'!DCZ47,SETOP,3,))</f>
        <v>FORNECIMENTO DE CONCRETO ESTRUTURAL, USINADO, COM FCK 25 MPA, INCLUSIVE LANÇAMENTO, ADENSAMENTO E ACABAMENTO (FUNDAÇÃO)</v>
      </c>
      <c r="DCU47" s="261"/>
      <c r="DCV47" s="261"/>
      <c r="DCW47" s="261"/>
      <c r="DCX47" s="261"/>
      <c r="DCY47" s="261"/>
      <c r="DCZ47" s="12" t="s">
        <v>10494</v>
      </c>
      <c r="DDA47" s="12" t="s">
        <v>6222</v>
      </c>
      <c r="DDB47" s="12" t="str">
        <f>IF(DDA47="SINAPI",VLOOKUP('TEREZINHA HARDY'!DCZ47,SINAPI,3,),VLOOKUP('TEREZINHA HARDY'!DCZ47,SETOP,4,))</f>
        <v>M3</v>
      </c>
      <c r="DDC47" s="13">
        <v>2.35</v>
      </c>
      <c r="DDD47" s="13" t="s">
        <v>41</v>
      </c>
      <c r="DDE47" s="14">
        <f>IF(DDA47="SINAPI",VLOOKUP('TEREZINHA HARDY'!DCZ47,SINAPI,4,),VLOOKUP('TEREZINHA HARDY'!DCZ47,SETOP,5,))</f>
        <v>334.32</v>
      </c>
      <c r="DDF47" s="14">
        <f t="shared" ref="DDF47:DDF50" si="451">ROUND(DDE47*(1+$C$7),2)</f>
        <v>422.98</v>
      </c>
      <c r="DDG47" s="14">
        <f t="shared" ref="DDG47:DDG50" si="452">DDC47*DDE47</f>
        <v>785.65200000000004</v>
      </c>
      <c r="DDH47" s="14">
        <f t="shared" ref="DDH47:DDH50" si="453">DDF47*DDC47</f>
        <v>994.00300000000004</v>
      </c>
      <c r="DDI47" s="11" t="s">
        <v>17387</v>
      </c>
      <c r="DDJ47" s="261" t="str">
        <f>IF(DDQ47="SINAPI",VLOOKUP('TEREZINHA HARDY'!DDP47,SINAPI,2,),VLOOKUP('TEREZINHA HARDY'!DDP47,SETOP,3,))</f>
        <v>FORNECIMENTO DE CONCRETO ESTRUTURAL, USINADO, COM FCK 25 MPA, INCLUSIVE LANÇAMENTO, ADENSAMENTO E ACABAMENTO (FUNDAÇÃO)</v>
      </c>
      <c r="DDK47" s="261"/>
      <c r="DDL47" s="261"/>
      <c r="DDM47" s="261"/>
      <c r="DDN47" s="261"/>
      <c r="DDO47" s="261"/>
      <c r="DDP47" s="12" t="s">
        <v>10494</v>
      </c>
      <c r="DDQ47" s="12" t="s">
        <v>6222</v>
      </c>
      <c r="DDR47" s="12" t="str">
        <f>IF(DDQ47="SINAPI",VLOOKUP('TEREZINHA HARDY'!DDP47,SINAPI,3,),VLOOKUP('TEREZINHA HARDY'!DDP47,SETOP,4,))</f>
        <v>M3</v>
      </c>
      <c r="DDS47" s="13">
        <v>2.35</v>
      </c>
      <c r="DDT47" s="13" t="s">
        <v>41</v>
      </c>
      <c r="DDU47" s="14">
        <f>IF(DDQ47="SINAPI",VLOOKUP('TEREZINHA HARDY'!DDP47,SINAPI,4,),VLOOKUP('TEREZINHA HARDY'!DDP47,SETOP,5,))</f>
        <v>334.32</v>
      </c>
      <c r="DDV47" s="14">
        <f t="shared" ref="DDV47:DDV50" si="454">ROUND(DDU47*(1+$C$7),2)</f>
        <v>422.98</v>
      </c>
      <c r="DDW47" s="14">
        <f t="shared" ref="DDW47:DDW50" si="455">DDS47*DDU47</f>
        <v>785.65200000000004</v>
      </c>
      <c r="DDX47" s="14">
        <f t="shared" ref="DDX47:DDX50" si="456">DDV47*DDS47</f>
        <v>994.00300000000004</v>
      </c>
      <c r="DDY47" s="11" t="s">
        <v>17387</v>
      </c>
      <c r="DDZ47" s="261" t="str">
        <f>IF(DEG47="SINAPI",VLOOKUP('TEREZINHA HARDY'!DEF47,SINAPI,2,),VLOOKUP('TEREZINHA HARDY'!DEF47,SETOP,3,))</f>
        <v>FORNECIMENTO DE CONCRETO ESTRUTURAL, USINADO, COM FCK 25 MPA, INCLUSIVE LANÇAMENTO, ADENSAMENTO E ACABAMENTO (FUNDAÇÃO)</v>
      </c>
      <c r="DEA47" s="261"/>
      <c r="DEB47" s="261"/>
      <c r="DEC47" s="261"/>
      <c r="DED47" s="261"/>
      <c r="DEE47" s="261"/>
      <c r="DEF47" s="12" t="s">
        <v>10494</v>
      </c>
      <c r="DEG47" s="12" t="s">
        <v>6222</v>
      </c>
      <c r="DEH47" s="12" t="str">
        <f>IF(DEG47="SINAPI",VLOOKUP('TEREZINHA HARDY'!DEF47,SINAPI,3,),VLOOKUP('TEREZINHA HARDY'!DEF47,SETOP,4,))</f>
        <v>M3</v>
      </c>
      <c r="DEI47" s="13">
        <v>2.35</v>
      </c>
      <c r="DEJ47" s="13" t="s">
        <v>41</v>
      </c>
      <c r="DEK47" s="14">
        <f>IF(DEG47="SINAPI",VLOOKUP('TEREZINHA HARDY'!DEF47,SINAPI,4,),VLOOKUP('TEREZINHA HARDY'!DEF47,SETOP,5,))</f>
        <v>334.32</v>
      </c>
      <c r="DEL47" s="14">
        <f t="shared" ref="DEL47:DEL50" si="457">ROUND(DEK47*(1+$C$7),2)</f>
        <v>422.98</v>
      </c>
      <c r="DEM47" s="14">
        <f t="shared" ref="DEM47:DEM50" si="458">DEI47*DEK47</f>
        <v>785.65200000000004</v>
      </c>
      <c r="DEN47" s="14">
        <f t="shared" ref="DEN47:DEN50" si="459">DEL47*DEI47</f>
        <v>994.00300000000004</v>
      </c>
      <c r="DEO47" s="11" t="s">
        <v>17387</v>
      </c>
      <c r="DEP47" s="261" t="str">
        <f>IF(DEW47="SINAPI",VLOOKUP('TEREZINHA HARDY'!DEV47,SINAPI,2,),VLOOKUP('TEREZINHA HARDY'!DEV47,SETOP,3,))</f>
        <v>FORNECIMENTO DE CONCRETO ESTRUTURAL, USINADO, COM FCK 25 MPA, INCLUSIVE LANÇAMENTO, ADENSAMENTO E ACABAMENTO (FUNDAÇÃO)</v>
      </c>
      <c r="DEQ47" s="261"/>
      <c r="DER47" s="261"/>
      <c r="DES47" s="261"/>
      <c r="DET47" s="261"/>
      <c r="DEU47" s="261"/>
      <c r="DEV47" s="12" t="s">
        <v>10494</v>
      </c>
      <c r="DEW47" s="12" t="s">
        <v>6222</v>
      </c>
      <c r="DEX47" s="12" t="str">
        <f>IF(DEW47="SINAPI",VLOOKUP('TEREZINHA HARDY'!DEV47,SINAPI,3,),VLOOKUP('TEREZINHA HARDY'!DEV47,SETOP,4,))</f>
        <v>M3</v>
      </c>
      <c r="DEY47" s="13">
        <v>2.35</v>
      </c>
      <c r="DEZ47" s="13" t="s">
        <v>41</v>
      </c>
      <c r="DFA47" s="14">
        <f>IF(DEW47="SINAPI",VLOOKUP('TEREZINHA HARDY'!DEV47,SINAPI,4,),VLOOKUP('TEREZINHA HARDY'!DEV47,SETOP,5,))</f>
        <v>334.32</v>
      </c>
      <c r="DFB47" s="14">
        <f t="shared" ref="DFB47:DFB50" si="460">ROUND(DFA47*(1+$C$7),2)</f>
        <v>422.98</v>
      </c>
      <c r="DFC47" s="14">
        <f t="shared" ref="DFC47:DFC50" si="461">DEY47*DFA47</f>
        <v>785.65200000000004</v>
      </c>
      <c r="DFD47" s="14">
        <f t="shared" ref="DFD47:DFD50" si="462">DFB47*DEY47</f>
        <v>994.00300000000004</v>
      </c>
      <c r="DFE47" s="11" t="s">
        <v>17387</v>
      </c>
      <c r="DFF47" s="261" t="str">
        <f>IF(DFM47="SINAPI",VLOOKUP('TEREZINHA HARDY'!DFL47,SINAPI,2,),VLOOKUP('TEREZINHA HARDY'!DFL47,SETOP,3,))</f>
        <v>FORNECIMENTO DE CONCRETO ESTRUTURAL, USINADO, COM FCK 25 MPA, INCLUSIVE LANÇAMENTO, ADENSAMENTO E ACABAMENTO (FUNDAÇÃO)</v>
      </c>
      <c r="DFG47" s="261"/>
      <c r="DFH47" s="261"/>
      <c r="DFI47" s="261"/>
      <c r="DFJ47" s="261"/>
      <c r="DFK47" s="261"/>
      <c r="DFL47" s="12" t="s">
        <v>10494</v>
      </c>
      <c r="DFM47" s="12" t="s">
        <v>6222</v>
      </c>
      <c r="DFN47" s="12" t="str">
        <f>IF(DFM47="SINAPI",VLOOKUP('TEREZINHA HARDY'!DFL47,SINAPI,3,),VLOOKUP('TEREZINHA HARDY'!DFL47,SETOP,4,))</f>
        <v>M3</v>
      </c>
      <c r="DFO47" s="13">
        <v>2.35</v>
      </c>
      <c r="DFP47" s="13" t="s">
        <v>41</v>
      </c>
      <c r="DFQ47" s="14">
        <f>IF(DFM47="SINAPI",VLOOKUP('TEREZINHA HARDY'!DFL47,SINAPI,4,),VLOOKUP('TEREZINHA HARDY'!DFL47,SETOP,5,))</f>
        <v>334.32</v>
      </c>
      <c r="DFR47" s="14">
        <f t="shared" ref="DFR47:DFR50" si="463">ROUND(DFQ47*(1+$C$7),2)</f>
        <v>422.98</v>
      </c>
      <c r="DFS47" s="14">
        <f t="shared" ref="DFS47:DFS50" si="464">DFO47*DFQ47</f>
        <v>785.65200000000004</v>
      </c>
      <c r="DFT47" s="14">
        <f t="shared" ref="DFT47:DFT50" si="465">DFR47*DFO47</f>
        <v>994.00300000000004</v>
      </c>
      <c r="DFU47" s="11" t="s">
        <v>17387</v>
      </c>
      <c r="DFV47" s="261" t="str">
        <f>IF(DGC47="SINAPI",VLOOKUP('TEREZINHA HARDY'!DGB47,SINAPI,2,),VLOOKUP('TEREZINHA HARDY'!DGB47,SETOP,3,))</f>
        <v>FORNECIMENTO DE CONCRETO ESTRUTURAL, USINADO, COM FCK 25 MPA, INCLUSIVE LANÇAMENTO, ADENSAMENTO E ACABAMENTO (FUNDAÇÃO)</v>
      </c>
      <c r="DFW47" s="261"/>
      <c r="DFX47" s="261"/>
      <c r="DFY47" s="261"/>
      <c r="DFZ47" s="261"/>
      <c r="DGA47" s="261"/>
      <c r="DGB47" s="12" t="s">
        <v>10494</v>
      </c>
      <c r="DGC47" s="12" t="s">
        <v>6222</v>
      </c>
      <c r="DGD47" s="12" t="str">
        <f>IF(DGC47="SINAPI",VLOOKUP('TEREZINHA HARDY'!DGB47,SINAPI,3,),VLOOKUP('TEREZINHA HARDY'!DGB47,SETOP,4,))</f>
        <v>M3</v>
      </c>
      <c r="DGE47" s="13">
        <v>2.35</v>
      </c>
      <c r="DGF47" s="13" t="s">
        <v>41</v>
      </c>
      <c r="DGG47" s="14">
        <f>IF(DGC47="SINAPI",VLOOKUP('TEREZINHA HARDY'!DGB47,SINAPI,4,),VLOOKUP('TEREZINHA HARDY'!DGB47,SETOP,5,))</f>
        <v>334.32</v>
      </c>
      <c r="DGH47" s="14">
        <f t="shared" ref="DGH47:DGH50" si="466">ROUND(DGG47*(1+$C$7),2)</f>
        <v>422.98</v>
      </c>
      <c r="DGI47" s="14">
        <f t="shared" ref="DGI47:DGI50" si="467">DGE47*DGG47</f>
        <v>785.65200000000004</v>
      </c>
      <c r="DGJ47" s="14">
        <f t="shared" ref="DGJ47:DGJ50" si="468">DGH47*DGE47</f>
        <v>994.00300000000004</v>
      </c>
      <c r="DGK47" s="11" t="s">
        <v>17387</v>
      </c>
      <c r="DGL47" s="261" t="str">
        <f>IF(DGS47="SINAPI",VLOOKUP('TEREZINHA HARDY'!DGR47,SINAPI,2,),VLOOKUP('TEREZINHA HARDY'!DGR47,SETOP,3,))</f>
        <v>FORNECIMENTO DE CONCRETO ESTRUTURAL, USINADO, COM FCK 25 MPA, INCLUSIVE LANÇAMENTO, ADENSAMENTO E ACABAMENTO (FUNDAÇÃO)</v>
      </c>
      <c r="DGM47" s="261"/>
      <c r="DGN47" s="261"/>
      <c r="DGO47" s="261"/>
      <c r="DGP47" s="261"/>
      <c r="DGQ47" s="261"/>
      <c r="DGR47" s="12" t="s">
        <v>10494</v>
      </c>
      <c r="DGS47" s="12" t="s">
        <v>6222</v>
      </c>
      <c r="DGT47" s="12" t="str">
        <f>IF(DGS47="SINAPI",VLOOKUP('TEREZINHA HARDY'!DGR47,SINAPI,3,),VLOOKUP('TEREZINHA HARDY'!DGR47,SETOP,4,))</f>
        <v>M3</v>
      </c>
      <c r="DGU47" s="13">
        <v>2.35</v>
      </c>
      <c r="DGV47" s="13" t="s">
        <v>41</v>
      </c>
      <c r="DGW47" s="14">
        <f>IF(DGS47="SINAPI",VLOOKUP('TEREZINHA HARDY'!DGR47,SINAPI,4,),VLOOKUP('TEREZINHA HARDY'!DGR47,SETOP,5,))</f>
        <v>334.32</v>
      </c>
      <c r="DGX47" s="14">
        <f t="shared" ref="DGX47:DGX50" si="469">ROUND(DGW47*(1+$C$7),2)</f>
        <v>422.98</v>
      </c>
      <c r="DGY47" s="14">
        <f t="shared" ref="DGY47:DGY50" si="470">DGU47*DGW47</f>
        <v>785.65200000000004</v>
      </c>
      <c r="DGZ47" s="14">
        <f t="shared" ref="DGZ47:DGZ50" si="471">DGX47*DGU47</f>
        <v>994.00300000000004</v>
      </c>
      <c r="DHA47" s="11" t="s">
        <v>17387</v>
      </c>
      <c r="DHB47" s="261" t="str">
        <f>IF(DHI47="SINAPI",VLOOKUP('TEREZINHA HARDY'!DHH47,SINAPI,2,),VLOOKUP('TEREZINHA HARDY'!DHH47,SETOP,3,))</f>
        <v>FORNECIMENTO DE CONCRETO ESTRUTURAL, USINADO, COM FCK 25 MPA, INCLUSIVE LANÇAMENTO, ADENSAMENTO E ACABAMENTO (FUNDAÇÃO)</v>
      </c>
      <c r="DHC47" s="261"/>
      <c r="DHD47" s="261"/>
      <c r="DHE47" s="261"/>
      <c r="DHF47" s="261"/>
      <c r="DHG47" s="261"/>
      <c r="DHH47" s="12" t="s">
        <v>10494</v>
      </c>
      <c r="DHI47" s="12" t="s">
        <v>6222</v>
      </c>
      <c r="DHJ47" s="12" t="str">
        <f>IF(DHI47="SINAPI",VLOOKUP('TEREZINHA HARDY'!DHH47,SINAPI,3,),VLOOKUP('TEREZINHA HARDY'!DHH47,SETOP,4,))</f>
        <v>M3</v>
      </c>
      <c r="DHK47" s="13">
        <v>2.35</v>
      </c>
      <c r="DHL47" s="13" t="s">
        <v>41</v>
      </c>
      <c r="DHM47" s="14">
        <f>IF(DHI47="SINAPI",VLOOKUP('TEREZINHA HARDY'!DHH47,SINAPI,4,),VLOOKUP('TEREZINHA HARDY'!DHH47,SETOP,5,))</f>
        <v>334.32</v>
      </c>
      <c r="DHN47" s="14">
        <f t="shared" ref="DHN47:DHN50" si="472">ROUND(DHM47*(1+$C$7),2)</f>
        <v>422.98</v>
      </c>
      <c r="DHO47" s="14">
        <f t="shared" ref="DHO47:DHO50" si="473">DHK47*DHM47</f>
        <v>785.65200000000004</v>
      </c>
      <c r="DHP47" s="14">
        <f t="shared" ref="DHP47:DHP50" si="474">DHN47*DHK47</f>
        <v>994.00300000000004</v>
      </c>
      <c r="DHQ47" s="11" t="s">
        <v>17387</v>
      </c>
      <c r="DHR47" s="261" t="str">
        <f>IF(DHY47="SINAPI",VLOOKUP('TEREZINHA HARDY'!DHX47,SINAPI,2,),VLOOKUP('TEREZINHA HARDY'!DHX47,SETOP,3,))</f>
        <v>FORNECIMENTO DE CONCRETO ESTRUTURAL, USINADO, COM FCK 25 MPA, INCLUSIVE LANÇAMENTO, ADENSAMENTO E ACABAMENTO (FUNDAÇÃO)</v>
      </c>
      <c r="DHS47" s="261"/>
      <c r="DHT47" s="261"/>
      <c r="DHU47" s="261"/>
      <c r="DHV47" s="261"/>
      <c r="DHW47" s="261"/>
      <c r="DHX47" s="12" t="s">
        <v>10494</v>
      </c>
      <c r="DHY47" s="12" t="s">
        <v>6222</v>
      </c>
      <c r="DHZ47" s="12" t="str">
        <f>IF(DHY47="SINAPI",VLOOKUP('TEREZINHA HARDY'!DHX47,SINAPI,3,),VLOOKUP('TEREZINHA HARDY'!DHX47,SETOP,4,))</f>
        <v>M3</v>
      </c>
      <c r="DIA47" s="13">
        <v>2.35</v>
      </c>
      <c r="DIB47" s="13" t="s">
        <v>41</v>
      </c>
      <c r="DIC47" s="14">
        <f>IF(DHY47="SINAPI",VLOOKUP('TEREZINHA HARDY'!DHX47,SINAPI,4,),VLOOKUP('TEREZINHA HARDY'!DHX47,SETOP,5,))</f>
        <v>334.32</v>
      </c>
      <c r="DID47" s="14">
        <f t="shared" ref="DID47:DID50" si="475">ROUND(DIC47*(1+$C$7),2)</f>
        <v>422.98</v>
      </c>
      <c r="DIE47" s="14">
        <f t="shared" ref="DIE47:DIE50" si="476">DIA47*DIC47</f>
        <v>785.65200000000004</v>
      </c>
      <c r="DIF47" s="14">
        <f t="shared" ref="DIF47:DIF50" si="477">DID47*DIA47</f>
        <v>994.00300000000004</v>
      </c>
      <c r="DIG47" s="11" t="s">
        <v>17387</v>
      </c>
      <c r="DIH47" s="261" t="str">
        <f>IF(DIO47="SINAPI",VLOOKUP('TEREZINHA HARDY'!DIN47,SINAPI,2,),VLOOKUP('TEREZINHA HARDY'!DIN47,SETOP,3,))</f>
        <v>FORNECIMENTO DE CONCRETO ESTRUTURAL, USINADO, COM FCK 25 MPA, INCLUSIVE LANÇAMENTO, ADENSAMENTO E ACABAMENTO (FUNDAÇÃO)</v>
      </c>
      <c r="DII47" s="261"/>
      <c r="DIJ47" s="261"/>
      <c r="DIK47" s="261"/>
      <c r="DIL47" s="261"/>
      <c r="DIM47" s="261"/>
      <c r="DIN47" s="12" t="s">
        <v>10494</v>
      </c>
      <c r="DIO47" s="12" t="s">
        <v>6222</v>
      </c>
      <c r="DIP47" s="12" t="str">
        <f>IF(DIO47="SINAPI",VLOOKUP('TEREZINHA HARDY'!DIN47,SINAPI,3,),VLOOKUP('TEREZINHA HARDY'!DIN47,SETOP,4,))</f>
        <v>M3</v>
      </c>
      <c r="DIQ47" s="13">
        <v>2.35</v>
      </c>
      <c r="DIR47" s="13" t="s">
        <v>41</v>
      </c>
      <c r="DIS47" s="14">
        <f>IF(DIO47="SINAPI",VLOOKUP('TEREZINHA HARDY'!DIN47,SINAPI,4,),VLOOKUP('TEREZINHA HARDY'!DIN47,SETOP,5,))</f>
        <v>334.32</v>
      </c>
      <c r="DIT47" s="14">
        <f t="shared" ref="DIT47:DIT50" si="478">ROUND(DIS47*(1+$C$7),2)</f>
        <v>422.98</v>
      </c>
      <c r="DIU47" s="14">
        <f t="shared" ref="DIU47:DIU50" si="479">DIQ47*DIS47</f>
        <v>785.65200000000004</v>
      </c>
      <c r="DIV47" s="14">
        <f t="shared" ref="DIV47:DIV50" si="480">DIT47*DIQ47</f>
        <v>994.00300000000004</v>
      </c>
      <c r="DIW47" s="11" t="s">
        <v>17387</v>
      </c>
      <c r="DIX47" s="261" t="str">
        <f>IF(DJE47="SINAPI",VLOOKUP('TEREZINHA HARDY'!DJD47,SINAPI,2,),VLOOKUP('TEREZINHA HARDY'!DJD47,SETOP,3,))</f>
        <v>FORNECIMENTO DE CONCRETO ESTRUTURAL, USINADO, COM FCK 25 MPA, INCLUSIVE LANÇAMENTO, ADENSAMENTO E ACABAMENTO (FUNDAÇÃO)</v>
      </c>
      <c r="DIY47" s="261"/>
      <c r="DIZ47" s="261"/>
      <c r="DJA47" s="261"/>
      <c r="DJB47" s="261"/>
      <c r="DJC47" s="261"/>
      <c r="DJD47" s="12" t="s">
        <v>10494</v>
      </c>
      <c r="DJE47" s="12" t="s">
        <v>6222</v>
      </c>
      <c r="DJF47" s="12" t="str">
        <f>IF(DJE47="SINAPI",VLOOKUP('TEREZINHA HARDY'!DJD47,SINAPI,3,),VLOOKUP('TEREZINHA HARDY'!DJD47,SETOP,4,))</f>
        <v>M3</v>
      </c>
      <c r="DJG47" s="13">
        <v>2.35</v>
      </c>
      <c r="DJH47" s="13" t="s">
        <v>41</v>
      </c>
      <c r="DJI47" s="14">
        <f>IF(DJE47="SINAPI",VLOOKUP('TEREZINHA HARDY'!DJD47,SINAPI,4,),VLOOKUP('TEREZINHA HARDY'!DJD47,SETOP,5,))</f>
        <v>334.32</v>
      </c>
      <c r="DJJ47" s="14">
        <f t="shared" ref="DJJ47:DJJ50" si="481">ROUND(DJI47*(1+$C$7),2)</f>
        <v>422.98</v>
      </c>
      <c r="DJK47" s="14">
        <f t="shared" ref="DJK47:DJK50" si="482">DJG47*DJI47</f>
        <v>785.65200000000004</v>
      </c>
      <c r="DJL47" s="14">
        <f t="shared" ref="DJL47:DJL50" si="483">DJJ47*DJG47</f>
        <v>994.00300000000004</v>
      </c>
      <c r="DJM47" s="11" t="s">
        <v>17387</v>
      </c>
      <c r="DJN47" s="261" t="str">
        <f>IF(DJU47="SINAPI",VLOOKUP('TEREZINHA HARDY'!DJT47,SINAPI,2,),VLOOKUP('TEREZINHA HARDY'!DJT47,SETOP,3,))</f>
        <v>FORNECIMENTO DE CONCRETO ESTRUTURAL, USINADO, COM FCK 25 MPA, INCLUSIVE LANÇAMENTO, ADENSAMENTO E ACABAMENTO (FUNDAÇÃO)</v>
      </c>
      <c r="DJO47" s="261"/>
      <c r="DJP47" s="261"/>
      <c r="DJQ47" s="261"/>
      <c r="DJR47" s="261"/>
      <c r="DJS47" s="261"/>
      <c r="DJT47" s="12" t="s">
        <v>10494</v>
      </c>
      <c r="DJU47" s="12" t="s">
        <v>6222</v>
      </c>
      <c r="DJV47" s="12" t="str">
        <f>IF(DJU47="SINAPI",VLOOKUP('TEREZINHA HARDY'!DJT47,SINAPI,3,),VLOOKUP('TEREZINHA HARDY'!DJT47,SETOP,4,))</f>
        <v>M3</v>
      </c>
      <c r="DJW47" s="13">
        <v>2.35</v>
      </c>
      <c r="DJX47" s="13" t="s">
        <v>41</v>
      </c>
      <c r="DJY47" s="14">
        <f>IF(DJU47="SINAPI",VLOOKUP('TEREZINHA HARDY'!DJT47,SINAPI,4,),VLOOKUP('TEREZINHA HARDY'!DJT47,SETOP,5,))</f>
        <v>334.32</v>
      </c>
      <c r="DJZ47" s="14">
        <f t="shared" ref="DJZ47:DJZ50" si="484">ROUND(DJY47*(1+$C$7),2)</f>
        <v>422.98</v>
      </c>
      <c r="DKA47" s="14">
        <f t="shared" ref="DKA47:DKA50" si="485">DJW47*DJY47</f>
        <v>785.65200000000004</v>
      </c>
      <c r="DKB47" s="14">
        <f t="shared" ref="DKB47:DKB50" si="486">DJZ47*DJW47</f>
        <v>994.00300000000004</v>
      </c>
      <c r="DKC47" s="11" t="s">
        <v>17387</v>
      </c>
      <c r="DKD47" s="261" t="str">
        <f>IF(DKK47="SINAPI",VLOOKUP('TEREZINHA HARDY'!DKJ47,SINAPI,2,),VLOOKUP('TEREZINHA HARDY'!DKJ47,SETOP,3,))</f>
        <v>FORNECIMENTO DE CONCRETO ESTRUTURAL, USINADO, COM FCK 25 MPA, INCLUSIVE LANÇAMENTO, ADENSAMENTO E ACABAMENTO (FUNDAÇÃO)</v>
      </c>
      <c r="DKE47" s="261"/>
      <c r="DKF47" s="261"/>
      <c r="DKG47" s="261"/>
      <c r="DKH47" s="261"/>
      <c r="DKI47" s="261"/>
      <c r="DKJ47" s="12" t="s">
        <v>10494</v>
      </c>
      <c r="DKK47" s="12" t="s">
        <v>6222</v>
      </c>
      <c r="DKL47" s="12" t="str">
        <f>IF(DKK47="SINAPI",VLOOKUP('TEREZINHA HARDY'!DKJ47,SINAPI,3,),VLOOKUP('TEREZINHA HARDY'!DKJ47,SETOP,4,))</f>
        <v>M3</v>
      </c>
      <c r="DKM47" s="13">
        <v>2.35</v>
      </c>
      <c r="DKN47" s="13" t="s">
        <v>41</v>
      </c>
      <c r="DKO47" s="14">
        <f>IF(DKK47="SINAPI",VLOOKUP('TEREZINHA HARDY'!DKJ47,SINAPI,4,),VLOOKUP('TEREZINHA HARDY'!DKJ47,SETOP,5,))</f>
        <v>334.32</v>
      </c>
      <c r="DKP47" s="14">
        <f t="shared" ref="DKP47:DKP50" si="487">ROUND(DKO47*(1+$C$7),2)</f>
        <v>422.98</v>
      </c>
      <c r="DKQ47" s="14">
        <f t="shared" ref="DKQ47:DKQ50" si="488">DKM47*DKO47</f>
        <v>785.65200000000004</v>
      </c>
      <c r="DKR47" s="14">
        <f t="shared" ref="DKR47:DKR50" si="489">DKP47*DKM47</f>
        <v>994.00300000000004</v>
      </c>
      <c r="DKS47" s="11" t="s">
        <v>17387</v>
      </c>
      <c r="DKT47" s="261" t="str">
        <f>IF(DLA47="SINAPI",VLOOKUP('TEREZINHA HARDY'!DKZ47,SINAPI,2,),VLOOKUP('TEREZINHA HARDY'!DKZ47,SETOP,3,))</f>
        <v>FORNECIMENTO DE CONCRETO ESTRUTURAL, USINADO, COM FCK 25 MPA, INCLUSIVE LANÇAMENTO, ADENSAMENTO E ACABAMENTO (FUNDAÇÃO)</v>
      </c>
      <c r="DKU47" s="261"/>
      <c r="DKV47" s="261"/>
      <c r="DKW47" s="261"/>
      <c r="DKX47" s="261"/>
      <c r="DKY47" s="261"/>
      <c r="DKZ47" s="12" t="s">
        <v>10494</v>
      </c>
      <c r="DLA47" s="12" t="s">
        <v>6222</v>
      </c>
      <c r="DLB47" s="12" t="str">
        <f>IF(DLA47="SINAPI",VLOOKUP('TEREZINHA HARDY'!DKZ47,SINAPI,3,),VLOOKUP('TEREZINHA HARDY'!DKZ47,SETOP,4,))</f>
        <v>M3</v>
      </c>
      <c r="DLC47" s="13">
        <v>2.35</v>
      </c>
      <c r="DLD47" s="13" t="s">
        <v>41</v>
      </c>
      <c r="DLE47" s="14">
        <f>IF(DLA47="SINAPI",VLOOKUP('TEREZINHA HARDY'!DKZ47,SINAPI,4,),VLOOKUP('TEREZINHA HARDY'!DKZ47,SETOP,5,))</f>
        <v>334.32</v>
      </c>
      <c r="DLF47" s="14">
        <f t="shared" ref="DLF47:DLF50" si="490">ROUND(DLE47*(1+$C$7),2)</f>
        <v>422.98</v>
      </c>
      <c r="DLG47" s="14">
        <f t="shared" ref="DLG47:DLG50" si="491">DLC47*DLE47</f>
        <v>785.65200000000004</v>
      </c>
      <c r="DLH47" s="14">
        <f t="shared" ref="DLH47:DLH50" si="492">DLF47*DLC47</f>
        <v>994.00300000000004</v>
      </c>
      <c r="DLI47" s="11" t="s">
        <v>17387</v>
      </c>
      <c r="DLJ47" s="261" t="str">
        <f>IF(DLQ47="SINAPI",VLOOKUP('TEREZINHA HARDY'!DLP47,SINAPI,2,),VLOOKUP('TEREZINHA HARDY'!DLP47,SETOP,3,))</f>
        <v>FORNECIMENTO DE CONCRETO ESTRUTURAL, USINADO, COM FCK 25 MPA, INCLUSIVE LANÇAMENTO, ADENSAMENTO E ACABAMENTO (FUNDAÇÃO)</v>
      </c>
      <c r="DLK47" s="261"/>
      <c r="DLL47" s="261"/>
      <c r="DLM47" s="261"/>
      <c r="DLN47" s="261"/>
      <c r="DLO47" s="261"/>
      <c r="DLP47" s="12" t="s">
        <v>10494</v>
      </c>
      <c r="DLQ47" s="12" t="s">
        <v>6222</v>
      </c>
      <c r="DLR47" s="12" t="str">
        <f>IF(DLQ47="SINAPI",VLOOKUP('TEREZINHA HARDY'!DLP47,SINAPI,3,),VLOOKUP('TEREZINHA HARDY'!DLP47,SETOP,4,))</f>
        <v>M3</v>
      </c>
      <c r="DLS47" s="13">
        <v>2.35</v>
      </c>
      <c r="DLT47" s="13" t="s">
        <v>41</v>
      </c>
      <c r="DLU47" s="14">
        <f>IF(DLQ47="SINAPI",VLOOKUP('TEREZINHA HARDY'!DLP47,SINAPI,4,),VLOOKUP('TEREZINHA HARDY'!DLP47,SETOP,5,))</f>
        <v>334.32</v>
      </c>
      <c r="DLV47" s="14">
        <f t="shared" ref="DLV47:DLV50" si="493">ROUND(DLU47*(1+$C$7),2)</f>
        <v>422.98</v>
      </c>
      <c r="DLW47" s="14">
        <f t="shared" ref="DLW47:DLW50" si="494">DLS47*DLU47</f>
        <v>785.65200000000004</v>
      </c>
      <c r="DLX47" s="14">
        <f t="shared" ref="DLX47:DLX50" si="495">DLV47*DLS47</f>
        <v>994.00300000000004</v>
      </c>
      <c r="DLY47" s="11" t="s">
        <v>17387</v>
      </c>
      <c r="DLZ47" s="261" t="str">
        <f>IF(DMG47="SINAPI",VLOOKUP('TEREZINHA HARDY'!DMF47,SINAPI,2,),VLOOKUP('TEREZINHA HARDY'!DMF47,SETOP,3,))</f>
        <v>FORNECIMENTO DE CONCRETO ESTRUTURAL, USINADO, COM FCK 25 MPA, INCLUSIVE LANÇAMENTO, ADENSAMENTO E ACABAMENTO (FUNDAÇÃO)</v>
      </c>
      <c r="DMA47" s="261"/>
      <c r="DMB47" s="261"/>
      <c r="DMC47" s="261"/>
      <c r="DMD47" s="261"/>
      <c r="DME47" s="261"/>
      <c r="DMF47" s="12" t="s">
        <v>10494</v>
      </c>
      <c r="DMG47" s="12" t="s">
        <v>6222</v>
      </c>
      <c r="DMH47" s="12" t="str">
        <f>IF(DMG47="SINAPI",VLOOKUP('TEREZINHA HARDY'!DMF47,SINAPI,3,),VLOOKUP('TEREZINHA HARDY'!DMF47,SETOP,4,))</f>
        <v>M3</v>
      </c>
      <c r="DMI47" s="13">
        <v>2.35</v>
      </c>
      <c r="DMJ47" s="13" t="s">
        <v>41</v>
      </c>
      <c r="DMK47" s="14">
        <f>IF(DMG47="SINAPI",VLOOKUP('TEREZINHA HARDY'!DMF47,SINAPI,4,),VLOOKUP('TEREZINHA HARDY'!DMF47,SETOP,5,))</f>
        <v>334.32</v>
      </c>
      <c r="DML47" s="14">
        <f t="shared" ref="DML47:DML50" si="496">ROUND(DMK47*(1+$C$7),2)</f>
        <v>422.98</v>
      </c>
      <c r="DMM47" s="14">
        <f t="shared" ref="DMM47:DMM50" si="497">DMI47*DMK47</f>
        <v>785.65200000000004</v>
      </c>
      <c r="DMN47" s="14">
        <f t="shared" ref="DMN47:DMN50" si="498">DML47*DMI47</f>
        <v>994.00300000000004</v>
      </c>
      <c r="DMO47" s="11" t="s">
        <v>17387</v>
      </c>
      <c r="DMP47" s="261" t="str">
        <f>IF(DMW47="SINAPI",VLOOKUP('TEREZINHA HARDY'!DMV47,SINAPI,2,),VLOOKUP('TEREZINHA HARDY'!DMV47,SETOP,3,))</f>
        <v>FORNECIMENTO DE CONCRETO ESTRUTURAL, USINADO, COM FCK 25 MPA, INCLUSIVE LANÇAMENTO, ADENSAMENTO E ACABAMENTO (FUNDAÇÃO)</v>
      </c>
      <c r="DMQ47" s="261"/>
      <c r="DMR47" s="261"/>
      <c r="DMS47" s="261"/>
      <c r="DMT47" s="261"/>
      <c r="DMU47" s="261"/>
      <c r="DMV47" s="12" t="s">
        <v>10494</v>
      </c>
      <c r="DMW47" s="12" t="s">
        <v>6222</v>
      </c>
      <c r="DMX47" s="12" t="str">
        <f>IF(DMW47="SINAPI",VLOOKUP('TEREZINHA HARDY'!DMV47,SINAPI,3,),VLOOKUP('TEREZINHA HARDY'!DMV47,SETOP,4,))</f>
        <v>M3</v>
      </c>
      <c r="DMY47" s="13">
        <v>2.35</v>
      </c>
      <c r="DMZ47" s="13" t="s">
        <v>41</v>
      </c>
      <c r="DNA47" s="14">
        <f>IF(DMW47="SINAPI",VLOOKUP('TEREZINHA HARDY'!DMV47,SINAPI,4,),VLOOKUP('TEREZINHA HARDY'!DMV47,SETOP,5,))</f>
        <v>334.32</v>
      </c>
      <c r="DNB47" s="14">
        <f t="shared" ref="DNB47:DNB50" si="499">ROUND(DNA47*(1+$C$7),2)</f>
        <v>422.98</v>
      </c>
      <c r="DNC47" s="14">
        <f t="shared" ref="DNC47:DNC50" si="500">DMY47*DNA47</f>
        <v>785.65200000000004</v>
      </c>
      <c r="DND47" s="14">
        <f t="shared" ref="DND47:DND50" si="501">DNB47*DMY47</f>
        <v>994.00300000000004</v>
      </c>
      <c r="DNE47" s="11" t="s">
        <v>17387</v>
      </c>
      <c r="DNF47" s="261" t="str">
        <f>IF(DNM47="SINAPI",VLOOKUP('TEREZINHA HARDY'!DNL47,SINAPI,2,),VLOOKUP('TEREZINHA HARDY'!DNL47,SETOP,3,))</f>
        <v>FORNECIMENTO DE CONCRETO ESTRUTURAL, USINADO, COM FCK 25 MPA, INCLUSIVE LANÇAMENTO, ADENSAMENTO E ACABAMENTO (FUNDAÇÃO)</v>
      </c>
      <c r="DNG47" s="261"/>
      <c r="DNH47" s="261"/>
      <c r="DNI47" s="261"/>
      <c r="DNJ47" s="261"/>
      <c r="DNK47" s="261"/>
      <c r="DNL47" s="12" t="s">
        <v>10494</v>
      </c>
      <c r="DNM47" s="12" t="s">
        <v>6222</v>
      </c>
      <c r="DNN47" s="12" t="str">
        <f>IF(DNM47="SINAPI",VLOOKUP('TEREZINHA HARDY'!DNL47,SINAPI,3,),VLOOKUP('TEREZINHA HARDY'!DNL47,SETOP,4,))</f>
        <v>M3</v>
      </c>
      <c r="DNO47" s="13">
        <v>2.35</v>
      </c>
      <c r="DNP47" s="13" t="s">
        <v>41</v>
      </c>
      <c r="DNQ47" s="14">
        <f>IF(DNM47="SINAPI",VLOOKUP('TEREZINHA HARDY'!DNL47,SINAPI,4,),VLOOKUP('TEREZINHA HARDY'!DNL47,SETOP,5,))</f>
        <v>334.32</v>
      </c>
      <c r="DNR47" s="14">
        <f t="shared" ref="DNR47:DNR50" si="502">ROUND(DNQ47*(1+$C$7),2)</f>
        <v>422.98</v>
      </c>
      <c r="DNS47" s="14">
        <f t="shared" ref="DNS47:DNS50" si="503">DNO47*DNQ47</f>
        <v>785.65200000000004</v>
      </c>
      <c r="DNT47" s="14">
        <f t="shared" ref="DNT47:DNT50" si="504">DNR47*DNO47</f>
        <v>994.00300000000004</v>
      </c>
      <c r="DNU47" s="11" t="s">
        <v>17387</v>
      </c>
      <c r="DNV47" s="261" t="str">
        <f>IF(DOC47="SINAPI",VLOOKUP('TEREZINHA HARDY'!DOB47,SINAPI,2,),VLOOKUP('TEREZINHA HARDY'!DOB47,SETOP,3,))</f>
        <v>FORNECIMENTO DE CONCRETO ESTRUTURAL, USINADO, COM FCK 25 MPA, INCLUSIVE LANÇAMENTO, ADENSAMENTO E ACABAMENTO (FUNDAÇÃO)</v>
      </c>
      <c r="DNW47" s="261"/>
      <c r="DNX47" s="261"/>
      <c r="DNY47" s="261"/>
      <c r="DNZ47" s="261"/>
      <c r="DOA47" s="261"/>
      <c r="DOB47" s="12" t="s">
        <v>10494</v>
      </c>
      <c r="DOC47" s="12" t="s">
        <v>6222</v>
      </c>
      <c r="DOD47" s="12" t="str">
        <f>IF(DOC47="SINAPI",VLOOKUP('TEREZINHA HARDY'!DOB47,SINAPI,3,),VLOOKUP('TEREZINHA HARDY'!DOB47,SETOP,4,))</f>
        <v>M3</v>
      </c>
      <c r="DOE47" s="13">
        <v>2.35</v>
      </c>
      <c r="DOF47" s="13" t="s">
        <v>41</v>
      </c>
      <c r="DOG47" s="14">
        <f>IF(DOC47="SINAPI",VLOOKUP('TEREZINHA HARDY'!DOB47,SINAPI,4,),VLOOKUP('TEREZINHA HARDY'!DOB47,SETOP,5,))</f>
        <v>334.32</v>
      </c>
      <c r="DOH47" s="14">
        <f t="shared" ref="DOH47:DOH50" si="505">ROUND(DOG47*(1+$C$7),2)</f>
        <v>422.98</v>
      </c>
      <c r="DOI47" s="14">
        <f t="shared" ref="DOI47:DOI50" si="506">DOE47*DOG47</f>
        <v>785.65200000000004</v>
      </c>
      <c r="DOJ47" s="14">
        <f t="shared" ref="DOJ47:DOJ50" si="507">DOH47*DOE47</f>
        <v>994.00300000000004</v>
      </c>
      <c r="DOK47" s="11" t="s">
        <v>17387</v>
      </c>
      <c r="DOL47" s="261" t="str">
        <f>IF(DOS47="SINAPI",VLOOKUP('TEREZINHA HARDY'!DOR47,SINAPI,2,),VLOOKUP('TEREZINHA HARDY'!DOR47,SETOP,3,))</f>
        <v>FORNECIMENTO DE CONCRETO ESTRUTURAL, USINADO, COM FCK 25 MPA, INCLUSIVE LANÇAMENTO, ADENSAMENTO E ACABAMENTO (FUNDAÇÃO)</v>
      </c>
      <c r="DOM47" s="261"/>
      <c r="DON47" s="261"/>
      <c r="DOO47" s="261"/>
      <c r="DOP47" s="261"/>
      <c r="DOQ47" s="261"/>
      <c r="DOR47" s="12" t="s">
        <v>10494</v>
      </c>
      <c r="DOS47" s="12" t="s">
        <v>6222</v>
      </c>
      <c r="DOT47" s="12" t="str">
        <f>IF(DOS47="SINAPI",VLOOKUP('TEREZINHA HARDY'!DOR47,SINAPI,3,),VLOOKUP('TEREZINHA HARDY'!DOR47,SETOP,4,))</f>
        <v>M3</v>
      </c>
      <c r="DOU47" s="13">
        <v>2.35</v>
      </c>
      <c r="DOV47" s="13" t="s">
        <v>41</v>
      </c>
      <c r="DOW47" s="14">
        <f>IF(DOS47="SINAPI",VLOOKUP('TEREZINHA HARDY'!DOR47,SINAPI,4,),VLOOKUP('TEREZINHA HARDY'!DOR47,SETOP,5,))</f>
        <v>334.32</v>
      </c>
      <c r="DOX47" s="14">
        <f t="shared" ref="DOX47:DOX50" si="508">ROUND(DOW47*(1+$C$7),2)</f>
        <v>422.98</v>
      </c>
      <c r="DOY47" s="14">
        <f t="shared" ref="DOY47:DOY50" si="509">DOU47*DOW47</f>
        <v>785.65200000000004</v>
      </c>
      <c r="DOZ47" s="14">
        <f t="shared" ref="DOZ47:DOZ50" si="510">DOX47*DOU47</f>
        <v>994.00300000000004</v>
      </c>
      <c r="DPA47" s="11" t="s">
        <v>17387</v>
      </c>
      <c r="DPB47" s="261" t="str">
        <f>IF(DPI47="SINAPI",VLOOKUP('TEREZINHA HARDY'!DPH47,SINAPI,2,),VLOOKUP('TEREZINHA HARDY'!DPH47,SETOP,3,))</f>
        <v>FORNECIMENTO DE CONCRETO ESTRUTURAL, USINADO, COM FCK 25 MPA, INCLUSIVE LANÇAMENTO, ADENSAMENTO E ACABAMENTO (FUNDAÇÃO)</v>
      </c>
      <c r="DPC47" s="261"/>
      <c r="DPD47" s="261"/>
      <c r="DPE47" s="261"/>
      <c r="DPF47" s="261"/>
      <c r="DPG47" s="261"/>
      <c r="DPH47" s="12" t="s">
        <v>10494</v>
      </c>
      <c r="DPI47" s="12" t="s">
        <v>6222</v>
      </c>
      <c r="DPJ47" s="12" t="str">
        <f>IF(DPI47="SINAPI",VLOOKUP('TEREZINHA HARDY'!DPH47,SINAPI,3,),VLOOKUP('TEREZINHA HARDY'!DPH47,SETOP,4,))</f>
        <v>M3</v>
      </c>
      <c r="DPK47" s="13">
        <v>2.35</v>
      </c>
      <c r="DPL47" s="13" t="s">
        <v>41</v>
      </c>
      <c r="DPM47" s="14">
        <f>IF(DPI47="SINAPI",VLOOKUP('TEREZINHA HARDY'!DPH47,SINAPI,4,),VLOOKUP('TEREZINHA HARDY'!DPH47,SETOP,5,))</f>
        <v>334.32</v>
      </c>
      <c r="DPN47" s="14">
        <f t="shared" ref="DPN47:DPN50" si="511">ROUND(DPM47*(1+$C$7),2)</f>
        <v>422.98</v>
      </c>
      <c r="DPO47" s="14">
        <f t="shared" ref="DPO47:DPO50" si="512">DPK47*DPM47</f>
        <v>785.65200000000004</v>
      </c>
      <c r="DPP47" s="14">
        <f t="shared" ref="DPP47:DPP50" si="513">DPN47*DPK47</f>
        <v>994.00300000000004</v>
      </c>
      <c r="DPQ47" s="11" t="s">
        <v>17387</v>
      </c>
      <c r="DPR47" s="261" t="str">
        <f>IF(DPY47="SINAPI",VLOOKUP('TEREZINHA HARDY'!DPX47,SINAPI,2,),VLOOKUP('TEREZINHA HARDY'!DPX47,SETOP,3,))</f>
        <v>FORNECIMENTO DE CONCRETO ESTRUTURAL, USINADO, COM FCK 25 MPA, INCLUSIVE LANÇAMENTO, ADENSAMENTO E ACABAMENTO (FUNDAÇÃO)</v>
      </c>
      <c r="DPS47" s="261"/>
      <c r="DPT47" s="261"/>
      <c r="DPU47" s="261"/>
      <c r="DPV47" s="261"/>
      <c r="DPW47" s="261"/>
      <c r="DPX47" s="12" t="s">
        <v>10494</v>
      </c>
      <c r="DPY47" s="12" t="s">
        <v>6222</v>
      </c>
      <c r="DPZ47" s="12" t="str">
        <f>IF(DPY47="SINAPI",VLOOKUP('TEREZINHA HARDY'!DPX47,SINAPI,3,),VLOOKUP('TEREZINHA HARDY'!DPX47,SETOP,4,))</f>
        <v>M3</v>
      </c>
      <c r="DQA47" s="13">
        <v>2.35</v>
      </c>
      <c r="DQB47" s="13" t="s">
        <v>41</v>
      </c>
      <c r="DQC47" s="14">
        <f>IF(DPY47="SINAPI",VLOOKUP('TEREZINHA HARDY'!DPX47,SINAPI,4,),VLOOKUP('TEREZINHA HARDY'!DPX47,SETOP,5,))</f>
        <v>334.32</v>
      </c>
      <c r="DQD47" s="14">
        <f t="shared" ref="DQD47:DQD50" si="514">ROUND(DQC47*(1+$C$7),2)</f>
        <v>422.98</v>
      </c>
      <c r="DQE47" s="14">
        <f t="shared" ref="DQE47:DQE50" si="515">DQA47*DQC47</f>
        <v>785.65200000000004</v>
      </c>
      <c r="DQF47" s="14">
        <f t="shared" ref="DQF47:DQF50" si="516">DQD47*DQA47</f>
        <v>994.00300000000004</v>
      </c>
      <c r="DQG47" s="11" t="s">
        <v>17387</v>
      </c>
      <c r="DQH47" s="261" t="str">
        <f>IF(DQO47="SINAPI",VLOOKUP('TEREZINHA HARDY'!DQN47,SINAPI,2,),VLOOKUP('TEREZINHA HARDY'!DQN47,SETOP,3,))</f>
        <v>FORNECIMENTO DE CONCRETO ESTRUTURAL, USINADO, COM FCK 25 MPA, INCLUSIVE LANÇAMENTO, ADENSAMENTO E ACABAMENTO (FUNDAÇÃO)</v>
      </c>
      <c r="DQI47" s="261"/>
      <c r="DQJ47" s="261"/>
      <c r="DQK47" s="261"/>
      <c r="DQL47" s="261"/>
      <c r="DQM47" s="261"/>
      <c r="DQN47" s="12" t="s">
        <v>10494</v>
      </c>
      <c r="DQO47" s="12" t="s">
        <v>6222</v>
      </c>
      <c r="DQP47" s="12" t="str">
        <f>IF(DQO47="SINAPI",VLOOKUP('TEREZINHA HARDY'!DQN47,SINAPI,3,),VLOOKUP('TEREZINHA HARDY'!DQN47,SETOP,4,))</f>
        <v>M3</v>
      </c>
      <c r="DQQ47" s="13">
        <v>2.35</v>
      </c>
      <c r="DQR47" s="13" t="s">
        <v>41</v>
      </c>
      <c r="DQS47" s="14">
        <f>IF(DQO47="SINAPI",VLOOKUP('TEREZINHA HARDY'!DQN47,SINAPI,4,),VLOOKUP('TEREZINHA HARDY'!DQN47,SETOP,5,))</f>
        <v>334.32</v>
      </c>
      <c r="DQT47" s="14">
        <f t="shared" ref="DQT47:DQT50" si="517">ROUND(DQS47*(1+$C$7),2)</f>
        <v>422.98</v>
      </c>
      <c r="DQU47" s="14">
        <f t="shared" ref="DQU47:DQU50" si="518">DQQ47*DQS47</f>
        <v>785.65200000000004</v>
      </c>
      <c r="DQV47" s="14">
        <f t="shared" ref="DQV47:DQV50" si="519">DQT47*DQQ47</f>
        <v>994.00300000000004</v>
      </c>
      <c r="DQW47" s="11" t="s">
        <v>17387</v>
      </c>
      <c r="DQX47" s="261" t="str">
        <f>IF(DRE47="SINAPI",VLOOKUP('TEREZINHA HARDY'!DRD47,SINAPI,2,),VLOOKUP('TEREZINHA HARDY'!DRD47,SETOP,3,))</f>
        <v>FORNECIMENTO DE CONCRETO ESTRUTURAL, USINADO, COM FCK 25 MPA, INCLUSIVE LANÇAMENTO, ADENSAMENTO E ACABAMENTO (FUNDAÇÃO)</v>
      </c>
      <c r="DQY47" s="261"/>
      <c r="DQZ47" s="261"/>
      <c r="DRA47" s="261"/>
      <c r="DRB47" s="261"/>
      <c r="DRC47" s="261"/>
      <c r="DRD47" s="12" t="s">
        <v>10494</v>
      </c>
      <c r="DRE47" s="12" t="s">
        <v>6222</v>
      </c>
      <c r="DRF47" s="12" t="str">
        <f>IF(DRE47="SINAPI",VLOOKUP('TEREZINHA HARDY'!DRD47,SINAPI,3,),VLOOKUP('TEREZINHA HARDY'!DRD47,SETOP,4,))</f>
        <v>M3</v>
      </c>
      <c r="DRG47" s="13">
        <v>2.35</v>
      </c>
      <c r="DRH47" s="13" t="s">
        <v>41</v>
      </c>
      <c r="DRI47" s="14">
        <f>IF(DRE47="SINAPI",VLOOKUP('TEREZINHA HARDY'!DRD47,SINAPI,4,),VLOOKUP('TEREZINHA HARDY'!DRD47,SETOP,5,))</f>
        <v>334.32</v>
      </c>
      <c r="DRJ47" s="14">
        <f t="shared" ref="DRJ47:DRJ50" si="520">ROUND(DRI47*(1+$C$7),2)</f>
        <v>422.98</v>
      </c>
      <c r="DRK47" s="14">
        <f t="shared" ref="DRK47:DRK50" si="521">DRG47*DRI47</f>
        <v>785.65200000000004</v>
      </c>
      <c r="DRL47" s="14">
        <f t="shared" ref="DRL47:DRL50" si="522">DRJ47*DRG47</f>
        <v>994.00300000000004</v>
      </c>
      <c r="DRM47" s="11" t="s">
        <v>17387</v>
      </c>
      <c r="DRN47" s="261" t="str">
        <f>IF(DRU47="SINAPI",VLOOKUP('TEREZINHA HARDY'!DRT47,SINAPI,2,),VLOOKUP('TEREZINHA HARDY'!DRT47,SETOP,3,))</f>
        <v>FORNECIMENTO DE CONCRETO ESTRUTURAL, USINADO, COM FCK 25 MPA, INCLUSIVE LANÇAMENTO, ADENSAMENTO E ACABAMENTO (FUNDAÇÃO)</v>
      </c>
      <c r="DRO47" s="261"/>
      <c r="DRP47" s="261"/>
      <c r="DRQ47" s="261"/>
      <c r="DRR47" s="261"/>
      <c r="DRS47" s="261"/>
      <c r="DRT47" s="12" t="s">
        <v>10494</v>
      </c>
      <c r="DRU47" s="12" t="s">
        <v>6222</v>
      </c>
      <c r="DRV47" s="12" t="str">
        <f>IF(DRU47="SINAPI",VLOOKUP('TEREZINHA HARDY'!DRT47,SINAPI,3,),VLOOKUP('TEREZINHA HARDY'!DRT47,SETOP,4,))</f>
        <v>M3</v>
      </c>
      <c r="DRW47" s="13">
        <v>2.35</v>
      </c>
      <c r="DRX47" s="13" t="s">
        <v>41</v>
      </c>
      <c r="DRY47" s="14">
        <f>IF(DRU47="SINAPI",VLOOKUP('TEREZINHA HARDY'!DRT47,SINAPI,4,),VLOOKUP('TEREZINHA HARDY'!DRT47,SETOP,5,))</f>
        <v>334.32</v>
      </c>
      <c r="DRZ47" s="14">
        <f t="shared" ref="DRZ47:DRZ50" si="523">ROUND(DRY47*(1+$C$7),2)</f>
        <v>422.98</v>
      </c>
      <c r="DSA47" s="14">
        <f t="shared" ref="DSA47:DSA50" si="524">DRW47*DRY47</f>
        <v>785.65200000000004</v>
      </c>
      <c r="DSB47" s="14">
        <f t="shared" ref="DSB47:DSB50" si="525">DRZ47*DRW47</f>
        <v>994.00300000000004</v>
      </c>
      <c r="DSC47" s="11" t="s">
        <v>17387</v>
      </c>
      <c r="DSD47" s="261" t="str">
        <f>IF(DSK47="SINAPI",VLOOKUP('TEREZINHA HARDY'!DSJ47,SINAPI,2,),VLOOKUP('TEREZINHA HARDY'!DSJ47,SETOP,3,))</f>
        <v>FORNECIMENTO DE CONCRETO ESTRUTURAL, USINADO, COM FCK 25 MPA, INCLUSIVE LANÇAMENTO, ADENSAMENTO E ACABAMENTO (FUNDAÇÃO)</v>
      </c>
      <c r="DSE47" s="261"/>
      <c r="DSF47" s="261"/>
      <c r="DSG47" s="261"/>
      <c r="DSH47" s="261"/>
      <c r="DSI47" s="261"/>
      <c r="DSJ47" s="12" t="s">
        <v>10494</v>
      </c>
      <c r="DSK47" s="12" t="s">
        <v>6222</v>
      </c>
      <c r="DSL47" s="12" t="str">
        <f>IF(DSK47="SINAPI",VLOOKUP('TEREZINHA HARDY'!DSJ47,SINAPI,3,),VLOOKUP('TEREZINHA HARDY'!DSJ47,SETOP,4,))</f>
        <v>M3</v>
      </c>
      <c r="DSM47" s="13">
        <v>2.35</v>
      </c>
      <c r="DSN47" s="13" t="s">
        <v>41</v>
      </c>
      <c r="DSO47" s="14">
        <f>IF(DSK47="SINAPI",VLOOKUP('TEREZINHA HARDY'!DSJ47,SINAPI,4,),VLOOKUP('TEREZINHA HARDY'!DSJ47,SETOP,5,))</f>
        <v>334.32</v>
      </c>
      <c r="DSP47" s="14">
        <f t="shared" ref="DSP47:DSP50" si="526">ROUND(DSO47*(1+$C$7),2)</f>
        <v>422.98</v>
      </c>
      <c r="DSQ47" s="14">
        <f t="shared" ref="DSQ47:DSQ50" si="527">DSM47*DSO47</f>
        <v>785.65200000000004</v>
      </c>
      <c r="DSR47" s="14">
        <f t="shared" ref="DSR47:DSR50" si="528">DSP47*DSM47</f>
        <v>994.00300000000004</v>
      </c>
      <c r="DSS47" s="11" t="s">
        <v>17387</v>
      </c>
      <c r="DST47" s="261" t="str">
        <f>IF(DTA47="SINAPI",VLOOKUP('TEREZINHA HARDY'!DSZ47,SINAPI,2,),VLOOKUP('TEREZINHA HARDY'!DSZ47,SETOP,3,))</f>
        <v>FORNECIMENTO DE CONCRETO ESTRUTURAL, USINADO, COM FCK 25 MPA, INCLUSIVE LANÇAMENTO, ADENSAMENTO E ACABAMENTO (FUNDAÇÃO)</v>
      </c>
      <c r="DSU47" s="261"/>
      <c r="DSV47" s="261"/>
      <c r="DSW47" s="261"/>
      <c r="DSX47" s="261"/>
      <c r="DSY47" s="261"/>
      <c r="DSZ47" s="12" t="s">
        <v>10494</v>
      </c>
      <c r="DTA47" s="12" t="s">
        <v>6222</v>
      </c>
      <c r="DTB47" s="12" t="str">
        <f>IF(DTA47="SINAPI",VLOOKUP('TEREZINHA HARDY'!DSZ47,SINAPI,3,),VLOOKUP('TEREZINHA HARDY'!DSZ47,SETOP,4,))</f>
        <v>M3</v>
      </c>
      <c r="DTC47" s="13">
        <v>2.35</v>
      </c>
      <c r="DTD47" s="13" t="s">
        <v>41</v>
      </c>
      <c r="DTE47" s="14">
        <f>IF(DTA47="SINAPI",VLOOKUP('TEREZINHA HARDY'!DSZ47,SINAPI,4,),VLOOKUP('TEREZINHA HARDY'!DSZ47,SETOP,5,))</f>
        <v>334.32</v>
      </c>
      <c r="DTF47" s="14">
        <f t="shared" ref="DTF47:DTF50" si="529">ROUND(DTE47*(1+$C$7),2)</f>
        <v>422.98</v>
      </c>
      <c r="DTG47" s="14">
        <f t="shared" ref="DTG47:DTG50" si="530">DTC47*DTE47</f>
        <v>785.65200000000004</v>
      </c>
      <c r="DTH47" s="14">
        <f t="shared" ref="DTH47:DTH50" si="531">DTF47*DTC47</f>
        <v>994.00300000000004</v>
      </c>
      <c r="DTI47" s="11" t="s">
        <v>17387</v>
      </c>
      <c r="DTJ47" s="261" t="str">
        <f>IF(DTQ47="SINAPI",VLOOKUP('TEREZINHA HARDY'!DTP47,SINAPI,2,),VLOOKUP('TEREZINHA HARDY'!DTP47,SETOP,3,))</f>
        <v>FORNECIMENTO DE CONCRETO ESTRUTURAL, USINADO, COM FCK 25 MPA, INCLUSIVE LANÇAMENTO, ADENSAMENTO E ACABAMENTO (FUNDAÇÃO)</v>
      </c>
      <c r="DTK47" s="261"/>
      <c r="DTL47" s="261"/>
      <c r="DTM47" s="261"/>
      <c r="DTN47" s="261"/>
      <c r="DTO47" s="261"/>
      <c r="DTP47" s="12" t="s">
        <v>10494</v>
      </c>
      <c r="DTQ47" s="12" t="s">
        <v>6222</v>
      </c>
      <c r="DTR47" s="12" t="str">
        <f>IF(DTQ47="SINAPI",VLOOKUP('TEREZINHA HARDY'!DTP47,SINAPI,3,),VLOOKUP('TEREZINHA HARDY'!DTP47,SETOP,4,))</f>
        <v>M3</v>
      </c>
      <c r="DTS47" s="13">
        <v>2.35</v>
      </c>
      <c r="DTT47" s="13" t="s">
        <v>41</v>
      </c>
      <c r="DTU47" s="14">
        <f>IF(DTQ47="SINAPI",VLOOKUP('TEREZINHA HARDY'!DTP47,SINAPI,4,),VLOOKUP('TEREZINHA HARDY'!DTP47,SETOP,5,))</f>
        <v>334.32</v>
      </c>
      <c r="DTV47" s="14">
        <f t="shared" ref="DTV47:DTV50" si="532">ROUND(DTU47*(1+$C$7),2)</f>
        <v>422.98</v>
      </c>
      <c r="DTW47" s="14">
        <f t="shared" ref="DTW47:DTW50" si="533">DTS47*DTU47</f>
        <v>785.65200000000004</v>
      </c>
      <c r="DTX47" s="14">
        <f t="shared" ref="DTX47:DTX50" si="534">DTV47*DTS47</f>
        <v>994.00300000000004</v>
      </c>
      <c r="DTY47" s="11" t="s">
        <v>17387</v>
      </c>
      <c r="DTZ47" s="261" t="str">
        <f>IF(DUG47="SINAPI",VLOOKUP('TEREZINHA HARDY'!DUF47,SINAPI,2,),VLOOKUP('TEREZINHA HARDY'!DUF47,SETOP,3,))</f>
        <v>FORNECIMENTO DE CONCRETO ESTRUTURAL, USINADO, COM FCK 25 MPA, INCLUSIVE LANÇAMENTO, ADENSAMENTO E ACABAMENTO (FUNDAÇÃO)</v>
      </c>
      <c r="DUA47" s="261"/>
      <c r="DUB47" s="261"/>
      <c r="DUC47" s="261"/>
      <c r="DUD47" s="261"/>
      <c r="DUE47" s="261"/>
      <c r="DUF47" s="12" t="s">
        <v>10494</v>
      </c>
      <c r="DUG47" s="12" t="s">
        <v>6222</v>
      </c>
      <c r="DUH47" s="12" t="str">
        <f>IF(DUG47="SINAPI",VLOOKUP('TEREZINHA HARDY'!DUF47,SINAPI,3,),VLOOKUP('TEREZINHA HARDY'!DUF47,SETOP,4,))</f>
        <v>M3</v>
      </c>
      <c r="DUI47" s="13">
        <v>2.35</v>
      </c>
      <c r="DUJ47" s="13" t="s">
        <v>41</v>
      </c>
      <c r="DUK47" s="14">
        <f>IF(DUG47="SINAPI",VLOOKUP('TEREZINHA HARDY'!DUF47,SINAPI,4,),VLOOKUP('TEREZINHA HARDY'!DUF47,SETOP,5,))</f>
        <v>334.32</v>
      </c>
      <c r="DUL47" s="14">
        <f t="shared" ref="DUL47:DUL50" si="535">ROUND(DUK47*(1+$C$7),2)</f>
        <v>422.98</v>
      </c>
      <c r="DUM47" s="14">
        <f t="shared" ref="DUM47:DUM50" si="536">DUI47*DUK47</f>
        <v>785.65200000000004</v>
      </c>
      <c r="DUN47" s="14">
        <f t="shared" ref="DUN47:DUN50" si="537">DUL47*DUI47</f>
        <v>994.00300000000004</v>
      </c>
      <c r="DUO47" s="11" t="s">
        <v>17387</v>
      </c>
      <c r="DUP47" s="261" t="str">
        <f>IF(DUW47="SINAPI",VLOOKUP('TEREZINHA HARDY'!DUV47,SINAPI,2,),VLOOKUP('TEREZINHA HARDY'!DUV47,SETOP,3,))</f>
        <v>FORNECIMENTO DE CONCRETO ESTRUTURAL, USINADO, COM FCK 25 MPA, INCLUSIVE LANÇAMENTO, ADENSAMENTO E ACABAMENTO (FUNDAÇÃO)</v>
      </c>
      <c r="DUQ47" s="261"/>
      <c r="DUR47" s="261"/>
      <c r="DUS47" s="261"/>
      <c r="DUT47" s="261"/>
      <c r="DUU47" s="261"/>
      <c r="DUV47" s="12" t="s">
        <v>10494</v>
      </c>
      <c r="DUW47" s="12" t="s">
        <v>6222</v>
      </c>
      <c r="DUX47" s="12" t="str">
        <f>IF(DUW47="SINAPI",VLOOKUP('TEREZINHA HARDY'!DUV47,SINAPI,3,),VLOOKUP('TEREZINHA HARDY'!DUV47,SETOP,4,))</f>
        <v>M3</v>
      </c>
      <c r="DUY47" s="13">
        <v>2.35</v>
      </c>
      <c r="DUZ47" s="13" t="s">
        <v>41</v>
      </c>
      <c r="DVA47" s="14">
        <f>IF(DUW47="SINAPI",VLOOKUP('TEREZINHA HARDY'!DUV47,SINAPI,4,),VLOOKUP('TEREZINHA HARDY'!DUV47,SETOP,5,))</f>
        <v>334.32</v>
      </c>
      <c r="DVB47" s="14">
        <f t="shared" ref="DVB47:DVB50" si="538">ROUND(DVA47*(1+$C$7),2)</f>
        <v>422.98</v>
      </c>
      <c r="DVC47" s="14">
        <f t="shared" ref="DVC47:DVC50" si="539">DUY47*DVA47</f>
        <v>785.65200000000004</v>
      </c>
      <c r="DVD47" s="14">
        <f t="shared" ref="DVD47:DVD50" si="540">DVB47*DUY47</f>
        <v>994.00300000000004</v>
      </c>
      <c r="DVE47" s="11" t="s">
        <v>17387</v>
      </c>
      <c r="DVF47" s="261" t="str">
        <f>IF(DVM47="SINAPI",VLOOKUP('TEREZINHA HARDY'!DVL47,SINAPI,2,),VLOOKUP('TEREZINHA HARDY'!DVL47,SETOP,3,))</f>
        <v>FORNECIMENTO DE CONCRETO ESTRUTURAL, USINADO, COM FCK 25 MPA, INCLUSIVE LANÇAMENTO, ADENSAMENTO E ACABAMENTO (FUNDAÇÃO)</v>
      </c>
      <c r="DVG47" s="261"/>
      <c r="DVH47" s="261"/>
      <c r="DVI47" s="261"/>
      <c r="DVJ47" s="261"/>
      <c r="DVK47" s="261"/>
      <c r="DVL47" s="12" t="s">
        <v>10494</v>
      </c>
      <c r="DVM47" s="12" t="s">
        <v>6222</v>
      </c>
      <c r="DVN47" s="12" t="str">
        <f>IF(DVM47="SINAPI",VLOOKUP('TEREZINHA HARDY'!DVL47,SINAPI,3,),VLOOKUP('TEREZINHA HARDY'!DVL47,SETOP,4,))</f>
        <v>M3</v>
      </c>
      <c r="DVO47" s="13">
        <v>2.35</v>
      </c>
      <c r="DVP47" s="13" t="s">
        <v>41</v>
      </c>
      <c r="DVQ47" s="14">
        <f>IF(DVM47="SINAPI",VLOOKUP('TEREZINHA HARDY'!DVL47,SINAPI,4,),VLOOKUP('TEREZINHA HARDY'!DVL47,SETOP,5,))</f>
        <v>334.32</v>
      </c>
      <c r="DVR47" s="14">
        <f t="shared" ref="DVR47:DVR50" si="541">ROUND(DVQ47*(1+$C$7),2)</f>
        <v>422.98</v>
      </c>
      <c r="DVS47" s="14">
        <f t="shared" ref="DVS47:DVS50" si="542">DVO47*DVQ47</f>
        <v>785.65200000000004</v>
      </c>
      <c r="DVT47" s="14">
        <f t="shared" ref="DVT47:DVT50" si="543">DVR47*DVO47</f>
        <v>994.00300000000004</v>
      </c>
      <c r="DVU47" s="11" t="s">
        <v>17387</v>
      </c>
      <c r="DVV47" s="261" t="str">
        <f>IF(DWC47="SINAPI",VLOOKUP('TEREZINHA HARDY'!DWB47,SINAPI,2,),VLOOKUP('TEREZINHA HARDY'!DWB47,SETOP,3,))</f>
        <v>FORNECIMENTO DE CONCRETO ESTRUTURAL, USINADO, COM FCK 25 MPA, INCLUSIVE LANÇAMENTO, ADENSAMENTO E ACABAMENTO (FUNDAÇÃO)</v>
      </c>
      <c r="DVW47" s="261"/>
      <c r="DVX47" s="261"/>
      <c r="DVY47" s="261"/>
      <c r="DVZ47" s="261"/>
      <c r="DWA47" s="261"/>
      <c r="DWB47" s="12" t="s">
        <v>10494</v>
      </c>
      <c r="DWC47" s="12" t="s">
        <v>6222</v>
      </c>
      <c r="DWD47" s="12" t="str">
        <f>IF(DWC47="SINAPI",VLOOKUP('TEREZINHA HARDY'!DWB47,SINAPI,3,),VLOOKUP('TEREZINHA HARDY'!DWB47,SETOP,4,))</f>
        <v>M3</v>
      </c>
      <c r="DWE47" s="13">
        <v>2.35</v>
      </c>
      <c r="DWF47" s="13" t="s">
        <v>41</v>
      </c>
      <c r="DWG47" s="14">
        <f>IF(DWC47="SINAPI",VLOOKUP('TEREZINHA HARDY'!DWB47,SINAPI,4,),VLOOKUP('TEREZINHA HARDY'!DWB47,SETOP,5,))</f>
        <v>334.32</v>
      </c>
      <c r="DWH47" s="14">
        <f t="shared" ref="DWH47:DWH50" si="544">ROUND(DWG47*(1+$C$7),2)</f>
        <v>422.98</v>
      </c>
      <c r="DWI47" s="14">
        <f t="shared" ref="DWI47:DWI50" si="545">DWE47*DWG47</f>
        <v>785.65200000000004</v>
      </c>
      <c r="DWJ47" s="14">
        <f t="shared" ref="DWJ47:DWJ50" si="546">DWH47*DWE47</f>
        <v>994.00300000000004</v>
      </c>
      <c r="DWK47" s="11" t="s">
        <v>17387</v>
      </c>
      <c r="DWL47" s="261" t="str">
        <f>IF(DWS47="SINAPI",VLOOKUP('TEREZINHA HARDY'!DWR47,SINAPI,2,),VLOOKUP('TEREZINHA HARDY'!DWR47,SETOP,3,))</f>
        <v>FORNECIMENTO DE CONCRETO ESTRUTURAL, USINADO, COM FCK 25 MPA, INCLUSIVE LANÇAMENTO, ADENSAMENTO E ACABAMENTO (FUNDAÇÃO)</v>
      </c>
      <c r="DWM47" s="261"/>
      <c r="DWN47" s="261"/>
      <c r="DWO47" s="261"/>
      <c r="DWP47" s="261"/>
      <c r="DWQ47" s="261"/>
      <c r="DWR47" s="12" t="s">
        <v>10494</v>
      </c>
      <c r="DWS47" s="12" t="s">
        <v>6222</v>
      </c>
      <c r="DWT47" s="12" t="str">
        <f>IF(DWS47="SINAPI",VLOOKUP('TEREZINHA HARDY'!DWR47,SINAPI,3,),VLOOKUP('TEREZINHA HARDY'!DWR47,SETOP,4,))</f>
        <v>M3</v>
      </c>
      <c r="DWU47" s="13">
        <v>2.35</v>
      </c>
      <c r="DWV47" s="13" t="s">
        <v>41</v>
      </c>
      <c r="DWW47" s="14">
        <f>IF(DWS47="SINAPI",VLOOKUP('TEREZINHA HARDY'!DWR47,SINAPI,4,),VLOOKUP('TEREZINHA HARDY'!DWR47,SETOP,5,))</f>
        <v>334.32</v>
      </c>
      <c r="DWX47" s="14">
        <f t="shared" ref="DWX47:DWX50" si="547">ROUND(DWW47*(1+$C$7),2)</f>
        <v>422.98</v>
      </c>
      <c r="DWY47" s="14">
        <f t="shared" ref="DWY47:DWY50" si="548">DWU47*DWW47</f>
        <v>785.65200000000004</v>
      </c>
      <c r="DWZ47" s="14">
        <f t="shared" ref="DWZ47:DWZ50" si="549">DWX47*DWU47</f>
        <v>994.00300000000004</v>
      </c>
      <c r="DXA47" s="11" t="s">
        <v>17387</v>
      </c>
      <c r="DXB47" s="261" t="str">
        <f>IF(DXI47="SINAPI",VLOOKUP('TEREZINHA HARDY'!DXH47,SINAPI,2,),VLOOKUP('TEREZINHA HARDY'!DXH47,SETOP,3,))</f>
        <v>FORNECIMENTO DE CONCRETO ESTRUTURAL, USINADO, COM FCK 25 MPA, INCLUSIVE LANÇAMENTO, ADENSAMENTO E ACABAMENTO (FUNDAÇÃO)</v>
      </c>
      <c r="DXC47" s="261"/>
      <c r="DXD47" s="261"/>
      <c r="DXE47" s="261"/>
      <c r="DXF47" s="261"/>
      <c r="DXG47" s="261"/>
      <c r="DXH47" s="12" t="s">
        <v>10494</v>
      </c>
      <c r="DXI47" s="12" t="s">
        <v>6222</v>
      </c>
      <c r="DXJ47" s="12" t="str">
        <f>IF(DXI47="SINAPI",VLOOKUP('TEREZINHA HARDY'!DXH47,SINAPI,3,),VLOOKUP('TEREZINHA HARDY'!DXH47,SETOP,4,))</f>
        <v>M3</v>
      </c>
      <c r="DXK47" s="13">
        <v>2.35</v>
      </c>
      <c r="DXL47" s="13" t="s">
        <v>41</v>
      </c>
      <c r="DXM47" s="14">
        <f>IF(DXI47="SINAPI",VLOOKUP('TEREZINHA HARDY'!DXH47,SINAPI,4,),VLOOKUP('TEREZINHA HARDY'!DXH47,SETOP,5,))</f>
        <v>334.32</v>
      </c>
      <c r="DXN47" s="14">
        <f t="shared" ref="DXN47:DXN50" si="550">ROUND(DXM47*(1+$C$7),2)</f>
        <v>422.98</v>
      </c>
      <c r="DXO47" s="14">
        <f t="shared" ref="DXO47:DXO50" si="551">DXK47*DXM47</f>
        <v>785.65200000000004</v>
      </c>
      <c r="DXP47" s="14">
        <f t="shared" ref="DXP47:DXP50" si="552">DXN47*DXK47</f>
        <v>994.00300000000004</v>
      </c>
      <c r="DXQ47" s="11" t="s">
        <v>17387</v>
      </c>
      <c r="DXR47" s="261" t="str">
        <f>IF(DXY47="SINAPI",VLOOKUP('TEREZINHA HARDY'!DXX47,SINAPI,2,),VLOOKUP('TEREZINHA HARDY'!DXX47,SETOP,3,))</f>
        <v>FORNECIMENTO DE CONCRETO ESTRUTURAL, USINADO, COM FCK 25 MPA, INCLUSIVE LANÇAMENTO, ADENSAMENTO E ACABAMENTO (FUNDAÇÃO)</v>
      </c>
      <c r="DXS47" s="261"/>
      <c r="DXT47" s="261"/>
      <c r="DXU47" s="261"/>
      <c r="DXV47" s="261"/>
      <c r="DXW47" s="261"/>
      <c r="DXX47" s="12" t="s">
        <v>10494</v>
      </c>
      <c r="DXY47" s="12" t="s">
        <v>6222</v>
      </c>
      <c r="DXZ47" s="12" t="str">
        <f>IF(DXY47="SINAPI",VLOOKUP('TEREZINHA HARDY'!DXX47,SINAPI,3,),VLOOKUP('TEREZINHA HARDY'!DXX47,SETOP,4,))</f>
        <v>M3</v>
      </c>
      <c r="DYA47" s="13">
        <v>2.35</v>
      </c>
      <c r="DYB47" s="13" t="s">
        <v>41</v>
      </c>
      <c r="DYC47" s="14">
        <f>IF(DXY47="SINAPI",VLOOKUP('TEREZINHA HARDY'!DXX47,SINAPI,4,),VLOOKUP('TEREZINHA HARDY'!DXX47,SETOP,5,))</f>
        <v>334.32</v>
      </c>
      <c r="DYD47" s="14">
        <f t="shared" ref="DYD47:DYD50" si="553">ROUND(DYC47*(1+$C$7),2)</f>
        <v>422.98</v>
      </c>
      <c r="DYE47" s="14">
        <f t="shared" ref="DYE47:DYE50" si="554">DYA47*DYC47</f>
        <v>785.65200000000004</v>
      </c>
      <c r="DYF47" s="14">
        <f t="shared" ref="DYF47:DYF50" si="555">DYD47*DYA47</f>
        <v>994.00300000000004</v>
      </c>
      <c r="DYG47" s="11" t="s">
        <v>17387</v>
      </c>
      <c r="DYH47" s="261" t="str">
        <f>IF(DYO47="SINAPI",VLOOKUP('TEREZINHA HARDY'!DYN47,SINAPI,2,),VLOOKUP('TEREZINHA HARDY'!DYN47,SETOP,3,))</f>
        <v>FORNECIMENTO DE CONCRETO ESTRUTURAL, USINADO, COM FCK 25 MPA, INCLUSIVE LANÇAMENTO, ADENSAMENTO E ACABAMENTO (FUNDAÇÃO)</v>
      </c>
      <c r="DYI47" s="261"/>
      <c r="DYJ47" s="261"/>
      <c r="DYK47" s="261"/>
      <c r="DYL47" s="261"/>
      <c r="DYM47" s="261"/>
      <c r="DYN47" s="12" t="s">
        <v>10494</v>
      </c>
      <c r="DYO47" s="12" t="s">
        <v>6222</v>
      </c>
      <c r="DYP47" s="12" t="str">
        <f>IF(DYO47="SINAPI",VLOOKUP('TEREZINHA HARDY'!DYN47,SINAPI,3,),VLOOKUP('TEREZINHA HARDY'!DYN47,SETOP,4,))</f>
        <v>M3</v>
      </c>
      <c r="DYQ47" s="13">
        <v>2.35</v>
      </c>
      <c r="DYR47" s="13" t="s">
        <v>41</v>
      </c>
      <c r="DYS47" s="14">
        <f>IF(DYO47="SINAPI",VLOOKUP('TEREZINHA HARDY'!DYN47,SINAPI,4,),VLOOKUP('TEREZINHA HARDY'!DYN47,SETOP,5,))</f>
        <v>334.32</v>
      </c>
      <c r="DYT47" s="14">
        <f t="shared" ref="DYT47:DYT50" si="556">ROUND(DYS47*(1+$C$7),2)</f>
        <v>422.98</v>
      </c>
      <c r="DYU47" s="14">
        <f t="shared" ref="DYU47:DYU50" si="557">DYQ47*DYS47</f>
        <v>785.65200000000004</v>
      </c>
      <c r="DYV47" s="14">
        <f t="shared" ref="DYV47:DYV50" si="558">DYT47*DYQ47</f>
        <v>994.00300000000004</v>
      </c>
      <c r="DYW47" s="11" t="s">
        <v>17387</v>
      </c>
      <c r="DYX47" s="261" t="str">
        <f>IF(DZE47="SINAPI",VLOOKUP('TEREZINHA HARDY'!DZD47,SINAPI,2,),VLOOKUP('TEREZINHA HARDY'!DZD47,SETOP,3,))</f>
        <v>FORNECIMENTO DE CONCRETO ESTRUTURAL, USINADO, COM FCK 25 MPA, INCLUSIVE LANÇAMENTO, ADENSAMENTO E ACABAMENTO (FUNDAÇÃO)</v>
      </c>
      <c r="DYY47" s="261"/>
      <c r="DYZ47" s="261"/>
      <c r="DZA47" s="261"/>
      <c r="DZB47" s="261"/>
      <c r="DZC47" s="261"/>
      <c r="DZD47" s="12" t="s">
        <v>10494</v>
      </c>
      <c r="DZE47" s="12" t="s">
        <v>6222</v>
      </c>
      <c r="DZF47" s="12" t="str">
        <f>IF(DZE47="SINAPI",VLOOKUP('TEREZINHA HARDY'!DZD47,SINAPI,3,),VLOOKUP('TEREZINHA HARDY'!DZD47,SETOP,4,))</f>
        <v>M3</v>
      </c>
      <c r="DZG47" s="13">
        <v>2.35</v>
      </c>
      <c r="DZH47" s="13" t="s">
        <v>41</v>
      </c>
      <c r="DZI47" s="14">
        <f>IF(DZE47="SINAPI",VLOOKUP('TEREZINHA HARDY'!DZD47,SINAPI,4,),VLOOKUP('TEREZINHA HARDY'!DZD47,SETOP,5,))</f>
        <v>334.32</v>
      </c>
      <c r="DZJ47" s="14">
        <f t="shared" ref="DZJ47:DZJ50" si="559">ROUND(DZI47*(1+$C$7),2)</f>
        <v>422.98</v>
      </c>
      <c r="DZK47" s="14">
        <f t="shared" ref="DZK47:DZK50" si="560">DZG47*DZI47</f>
        <v>785.65200000000004</v>
      </c>
      <c r="DZL47" s="14">
        <f t="shared" ref="DZL47:DZL50" si="561">DZJ47*DZG47</f>
        <v>994.00300000000004</v>
      </c>
      <c r="DZM47" s="11" t="s">
        <v>17387</v>
      </c>
      <c r="DZN47" s="261" t="str">
        <f>IF(DZU47="SINAPI",VLOOKUP('TEREZINHA HARDY'!DZT47,SINAPI,2,),VLOOKUP('TEREZINHA HARDY'!DZT47,SETOP,3,))</f>
        <v>FORNECIMENTO DE CONCRETO ESTRUTURAL, USINADO, COM FCK 25 MPA, INCLUSIVE LANÇAMENTO, ADENSAMENTO E ACABAMENTO (FUNDAÇÃO)</v>
      </c>
      <c r="DZO47" s="261"/>
      <c r="DZP47" s="261"/>
      <c r="DZQ47" s="261"/>
      <c r="DZR47" s="261"/>
      <c r="DZS47" s="261"/>
      <c r="DZT47" s="12" t="s">
        <v>10494</v>
      </c>
      <c r="DZU47" s="12" t="s">
        <v>6222</v>
      </c>
      <c r="DZV47" s="12" t="str">
        <f>IF(DZU47="SINAPI",VLOOKUP('TEREZINHA HARDY'!DZT47,SINAPI,3,),VLOOKUP('TEREZINHA HARDY'!DZT47,SETOP,4,))</f>
        <v>M3</v>
      </c>
      <c r="DZW47" s="13">
        <v>2.35</v>
      </c>
      <c r="DZX47" s="13" t="s">
        <v>41</v>
      </c>
      <c r="DZY47" s="14">
        <f>IF(DZU47="SINAPI",VLOOKUP('TEREZINHA HARDY'!DZT47,SINAPI,4,),VLOOKUP('TEREZINHA HARDY'!DZT47,SETOP,5,))</f>
        <v>334.32</v>
      </c>
      <c r="DZZ47" s="14">
        <f t="shared" ref="DZZ47:DZZ50" si="562">ROUND(DZY47*(1+$C$7),2)</f>
        <v>422.98</v>
      </c>
      <c r="EAA47" s="14">
        <f t="shared" ref="EAA47:EAA50" si="563">DZW47*DZY47</f>
        <v>785.65200000000004</v>
      </c>
      <c r="EAB47" s="14">
        <f t="shared" ref="EAB47:EAB50" si="564">DZZ47*DZW47</f>
        <v>994.00300000000004</v>
      </c>
      <c r="EAC47" s="11" t="s">
        <v>17387</v>
      </c>
      <c r="EAD47" s="261" t="str">
        <f>IF(EAK47="SINAPI",VLOOKUP('TEREZINHA HARDY'!EAJ47,SINAPI,2,),VLOOKUP('TEREZINHA HARDY'!EAJ47,SETOP,3,))</f>
        <v>FORNECIMENTO DE CONCRETO ESTRUTURAL, USINADO, COM FCK 25 MPA, INCLUSIVE LANÇAMENTO, ADENSAMENTO E ACABAMENTO (FUNDAÇÃO)</v>
      </c>
      <c r="EAE47" s="261"/>
      <c r="EAF47" s="261"/>
      <c r="EAG47" s="261"/>
      <c r="EAH47" s="261"/>
      <c r="EAI47" s="261"/>
      <c r="EAJ47" s="12" t="s">
        <v>10494</v>
      </c>
      <c r="EAK47" s="12" t="s">
        <v>6222</v>
      </c>
      <c r="EAL47" s="12" t="str">
        <f>IF(EAK47="SINAPI",VLOOKUP('TEREZINHA HARDY'!EAJ47,SINAPI,3,),VLOOKUP('TEREZINHA HARDY'!EAJ47,SETOP,4,))</f>
        <v>M3</v>
      </c>
      <c r="EAM47" s="13">
        <v>2.35</v>
      </c>
      <c r="EAN47" s="13" t="s">
        <v>41</v>
      </c>
      <c r="EAO47" s="14">
        <f>IF(EAK47="SINAPI",VLOOKUP('TEREZINHA HARDY'!EAJ47,SINAPI,4,),VLOOKUP('TEREZINHA HARDY'!EAJ47,SETOP,5,))</f>
        <v>334.32</v>
      </c>
      <c r="EAP47" s="14">
        <f t="shared" ref="EAP47:EAP50" si="565">ROUND(EAO47*(1+$C$7),2)</f>
        <v>422.98</v>
      </c>
      <c r="EAQ47" s="14">
        <f t="shared" ref="EAQ47:EAQ50" si="566">EAM47*EAO47</f>
        <v>785.65200000000004</v>
      </c>
      <c r="EAR47" s="14">
        <f t="shared" ref="EAR47:EAR50" si="567">EAP47*EAM47</f>
        <v>994.00300000000004</v>
      </c>
      <c r="EAS47" s="11" t="s">
        <v>17387</v>
      </c>
      <c r="EAT47" s="261" t="str">
        <f>IF(EBA47="SINAPI",VLOOKUP('TEREZINHA HARDY'!EAZ47,SINAPI,2,),VLOOKUP('TEREZINHA HARDY'!EAZ47,SETOP,3,))</f>
        <v>FORNECIMENTO DE CONCRETO ESTRUTURAL, USINADO, COM FCK 25 MPA, INCLUSIVE LANÇAMENTO, ADENSAMENTO E ACABAMENTO (FUNDAÇÃO)</v>
      </c>
      <c r="EAU47" s="261"/>
      <c r="EAV47" s="261"/>
      <c r="EAW47" s="261"/>
      <c r="EAX47" s="261"/>
      <c r="EAY47" s="261"/>
      <c r="EAZ47" s="12" t="s">
        <v>10494</v>
      </c>
      <c r="EBA47" s="12" t="s">
        <v>6222</v>
      </c>
      <c r="EBB47" s="12" t="str">
        <f>IF(EBA47="SINAPI",VLOOKUP('TEREZINHA HARDY'!EAZ47,SINAPI,3,),VLOOKUP('TEREZINHA HARDY'!EAZ47,SETOP,4,))</f>
        <v>M3</v>
      </c>
      <c r="EBC47" s="13">
        <v>2.35</v>
      </c>
      <c r="EBD47" s="13" t="s">
        <v>41</v>
      </c>
      <c r="EBE47" s="14">
        <f>IF(EBA47="SINAPI",VLOOKUP('TEREZINHA HARDY'!EAZ47,SINAPI,4,),VLOOKUP('TEREZINHA HARDY'!EAZ47,SETOP,5,))</f>
        <v>334.32</v>
      </c>
      <c r="EBF47" s="14">
        <f t="shared" ref="EBF47:EBF50" si="568">ROUND(EBE47*(1+$C$7),2)</f>
        <v>422.98</v>
      </c>
      <c r="EBG47" s="14">
        <f t="shared" ref="EBG47:EBG50" si="569">EBC47*EBE47</f>
        <v>785.65200000000004</v>
      </c>
      <c r="EBH47" s="14">
        <f t="shared" ref="EBH47:EBH50" si="570">EBF47*EBC47</f>
        <v>994.00300000000004</v>
      </c>
      <c r="EBI47" s="11" t="s">
        <v>17387</v>
      </c>
      <c r="EBJ47" s="261" t="str">
        <f>IF(EBQ47="SINAPI",VLOOKUP('TEREZINHA HARDY'!EBP47,SINAPI,2,),VLOOKUP('TEREZINHA HARDY'!EBP47,SETOP,3,))</f>
        <v>FORNECIMENTO DE CONCRETO ESTRUTURAL, USINADO, COM FCK 25 MPA, INCLUSIVE LANÇAMENTO, ADENSAMENTO E ACABAMENTO (FUNDAÇÃO)</v>
      </c>
      <c r="EBK47" s="261"/>
      <c r="EBL47" s="261"/>
      <c r="EBM47" s="261"/>
      <c r="EBN47" s="261"/>
      <c r="EBO47" s="261"/>
      <c r="EBP47" s="12" t="s">
        <v>10494</v>
      </c>
      <c r="EBQ47" s="12" t="s">
        <v>6222</v>
      </c>
      <c r="EBR47" s="12" t="str">
        <f>IF(EBQ47="SINAPI",VLOOKUP('TEREZINHA HARDY'!EBP47,SINAPI,3,),VLOOKUP('TEREZINHA HARDY'!EBP47,SETOP,4,))</f>
        <v>M3</v>
      </c>
      <c r="EBS47" s="13">
        <v>2.35</v>
      </c>
      <c r="EBT47" s="13" t="s">
        <v>41</v>
      </c>
      <c r="EBU47" s="14">
        <f>IF(EBQ47="SINAPI",VLOOKUP('TEREZINHA HARDY'!EBP47,SINAPI,4,),VLOOKUP('TEREZINHA HARDY'!EBP47,SETOP,5,))</f>
        <v>334.32</v>
      </c>
      <c r="EBV47" s="14">
        <f t="shared" ref="EBV47:EBV50" si="571">ROUND(EBU47*(1+$C$7),2)</f>
        <v>422.98</v>
      </c>
      <c r="EBW47" s="14">
        <f t="shared" ref="EBW47:EBW50" si="572">EBS47*EBU47</f>
        <v>785.65200000000004</v>
      </c>
      <c r="EBX47" s="14">
        <f t="shared" ref="EBX47:EBX50" si="573">EBV47*EBS47</f>
        <v>994.00300000000004</v>
      </c>
      <c r="EBY47" s="11" t="s">
        <v>17387</v>
      </c>
      <c r="EBZ47" s="261" t="str">
        <f>IF(ECG47="SINAPI",VLOOKUP('TEREZINHA HARDY'!ECF47,SINAPI,2,),VLOOKUP('TEREZINHA HARDY'!ECF47,SETOP,3,))</f>
        <v>FORNECIMENTO DE CONCRETO ESTRUTURAL, USINADO, COM FCK 25 MPA, INCLUSIVE LANÇAMENTO, ADENSAMENTO E ACABAMENTO (FUNDAÇÃO)</v>
      </c>
      <c r="ECA47" s="261"/>
      <c r="ECB47" s="261"/>
      <c r="ECC47" s="261"/>
      <c r="ECD47" s="261"/>
      <c r="ECE47" s="261"/>
      <c r="ECF47" s="12" t="s">
        <v>10494</v>
      </c>
      <c r="ECG47" s="12" t="s">
        <v>6222</v>
      </c>
      <c r="ECH47" s="12" t="str">
        <f>IF(ECG47="SINAPI",VLOOKUP('TEREZINHA HARDY'!ECF47,SINAPI,3,),VLOOKUP('TEREZINHA HARDY'!ECF47,SETOP,4,))</f>
        <v>M3</v>
      </c>
      <c r="ECI47" s="13">
        <v>2.35</v>
      </c>
      <c r="ECJ47" s="13" t="s">
        <v>41</v>
      </c>
      <c r="ECK47" s="14">
        <f>IF(ECG47="SINAPI",VLOOKUP('TEREZINHA HARDY'!ECF47,SINAPI,4,),VLOOKUP('TEREZINHA HARDY'!ECF47,SETOP,5,))</f>
        <v>334.32</v>
      </c>
      <c r="ECL47" s="14">
        <f t="shared" ref="ECL47:ECL50" si="574">ROUND(ECK47*(1+$C$7),2)</f>
        <v>422.98</v>
      </c>
      <c r="ECM47" s="14">
        <f t="shared" ref="ECM47:ECM50" si="575">ECI47*ECK47</f>
        <v>785.65200000000004</v>
      </c>
      <c r="ECN47" s="14">
        <f t="shared" ref="ECN47:ECN50" si="576">ECL47*ECI47</f>
        <v>994.00300000000004</v>
      </c>
      <c r="ECO47" s="11" t="s">
        <v>17387</v>
      </c>
      <c r="ECP47" s="261" t="str">
        <f>IF(ECW47="SINAPI",VLOOKUP('TEREZINHA HARDY'!ECV47,SINAPI,2,),VLOOKUP('TEREZINHA HARDY'!ECV47,SETOP,3,))</f>
        <v>FORNECIMENTO DE CONCRETO ESTRUTURAL, USINADO, COM FCK 25 MPA, INCLUSIVE LANÇAMENTO, ADENSAMENTO E ACABAMENTO (FUNDAÇÃO)</v>
      </c>
      <c r="ECQ47" s="261"/>
      <c r="ECR47" s="261"/>
      <c r="ECS47" s="261"/>
      <c r="ECT47" s="261"/>
      <c r="ECU47" s="261"/>
      <c r="ECV47" s="12" t="s">
        <v>10494</v>
      </c>
      <c r="ECW47" s="12" t="s">
        <v>6222</v>
      </c>
      <c r="ECX47" s="12" t="str">
        <f>IF(ECW47="SINAPI",VLOOKUP('TEREZINHA HARDY'!ECV47,SINAPI,3,),VLOOKUP('TEREZINHA HARDY'!ECV47,SETOP,4,))</f>
        <v>M3</v>
      </c>
      <c r="ECY47" s="13">
        <v>2.35</v>
      </c>
      <c r="ECZ47" s="13" t="s">
        <v>41</v>
      </c>
      <c r="EDA47" s="14">
        <f>IF(ECW47="SINAPI",VLOOKUP('TEREZINHA HARDY'!ECV47,SINAPI,4,),VLOOKUP('TEREZINHA HARDY'!ECV47,SETOP,5,))</f>
        <v>334.32</v>
      </c>
      <c r="EDB47" s="14">
        <f t="shared" ref="EDB47:EDB50" si="577">ROUND(EDA47*(1+$C$7),2)</f>
        <v>422.98</v>
      </c>
      <c r="EDC47" s="14">
        <f t="shared" ref="EDC47:EDC50" si="578">ECY47*EDA47</f>
        <v>785.65200000000004</v>
      </c>
      <c r="EDD47" s="14">
        <f t="shared" ref="EDD47:EDD50" si="579">EDB47*ECY47</f>
        <v>994.00300000000004</v>
      </c>
      <c r="EDE47" s="11" t="s">
        <v>17387</v>
      </c>
      <c r="EDF47" s="261" t="str">
        <f>IF(EDM47="SINAPI",VLOOKUP('TEREZINHA HARDY'!EDL47,SINAPI,2,),VLOOKUP('TEREZINHA HARDY'!EDL47,SETOP,3,))</f>
        <v>FORNECIMENTO DE CONCRETO ESTRUTURAL, USINADO, COM FCK 25 MPA, INCLUSIVE LANÇAMENTO, ADENSAMENTO E ACABAMENTO (FUNDAÇÃO)</v>
      </c>
      <c r="EDG47" s="261"/>
      <c r="EDH47" s="261"/>
      <c r="EDI47" s="261"/>
      <c r="EDJ47" s="261"/>
      <c r="EDK47" s="261"/>
      <c r="EDL47" s="12" t="s">
        <v>10494</v>
      </c>
      <c r="EDM47" s="12" t="s">
        <v>6222</v>
      </c>
      <c r="EDN47" s="12" t="str">
        <f>IF(EDM47="SINAPI",VLOOKUP('TEREZINHA HARDY'!EDL47,SINAPI,3,),VLOOKUP('TEREZINHA HARDY'!EDL47,SETOP,4,))</f>
        <v>M3</v>
      </c>
      <c r="EDO47" s="13">
        <v>2.35</v>
      </c>
      <c r="EDP47" s="13" t="s">
        <v>41</v>
      </c>
      <c r="EDQ47" s="14">
        <f>IF(EDM47="SINAPI",VLOOKUP('TEREZINHA HARDY'!EDL47,SINAPI,4,),VLOOKUP('TEREZINHA HARDY'!EDL47,SETOP,5,))</f>
        <v>334.32</v>
      </c>
      <c r="EDR47" s="14">
        <f t="shared" ref="EDR47:EDR50" si="580">ROUND(EDQ47*(1+$C$7),2)</f>
        <v>422.98</v>
      </c>
      <c r="EDS47" s="14">
        <f t="shared" ref="EDS47:EDS50" si="581">EDO47*EDQ47</f>
        <v>785.65200000000004</v>
      </c>
      <c r="EDT47" s="14">
        <f t="shared" ref="EDT47:EDT50" si="582">EDR47*EDO47</f>
        <v>994.00300000000004</v>
      </c>
      <c r="EDU47" s="11" t="s">
        <v>17387</v>
      </c>
      <c r="EDV47" s="261" t="str">
        <f>IF(EEC47="SINAPI",VLOOKUP('TEREZINHA HARDY'!EEB47,SINAPI,2,),VLOOKUP('TEREZINHA HARDY'!EEB47,SETOP,3,))</f>
        <v>FORNECIMENTO DE CONCRETO ESTRUTURAL, USINADO, COM FCK 25 MPA, INCLUSIVE LANÇAMENTO, ADENSAMENTO E ACABAMENTO (FUNDAÇÃO)</v>
      </c>
      <c r="EDW47" s="261"/>
      <c r="EDX47" s="261"/>
      <c r="EDY47" s="261"/>
      <c r="EDZ47" s="261"/>
      <c r="EEA47" s="261"/>
      <c r="EEB47" s="12" t="s">
        <v>10494</v>
      </c>
      <c r="EEC47" s="12" t="s">
        <v>6222</v>
      </c>
      <c r="EED47" s="12" t="str">
        <f>IF(EEC47="SINAPI",VLOOKUP('TEREZINHA HARDY'!EEB47,SINAPI,3,),VLOOKUP('TEREZINHA HARDY'!EEB47,SETOP,4,))</f>
        <v>M3</v>
      </c>
      <c r="EEE47" s="13">
        <v>2.35</v>
      </c>
      <c r="EEF47" s="13" t="s">
        <v>41</v>
      </c>
      <c r="EEG47" s="14">
        <f>IF(EEC47="SINAPI",VLOOKUP('TEREZINHA HARDY'!EEB47,SINAPI,4,),VLOOKUP('TEREZINHA HARDY'!EEB47,SETOP,5,))</f>
        <v>334.32</v>
      </c>
      <c r="EEH47" s="14">
        <f t="shared" ref="EEH47:EEH50" si="583">ROUND(EEG47*(1+$C$7),2)</f>
        <v>422.98</v>
      </c>
      <c r="EEI47" s="14">
        <f t="shared" ref="EEI47:EEI50" si="584">EEE47*EEG47</f>
        <v>785.65200000000004</v>
      </c>
      <c r="EEJ47" s="14">
        <f t="shared" ref="EEJ47:EEJ50" si="585">EEH47*EEE47</f>
        <v>994.00300000000004</v>
      </c>
      <c r="EEK47" s="11" t="s">
        <v>17387</v>
      </c>
      <c r="EEL47" s="261" t="str">
        <f>IF(EES47="SINAPI",VLOOKUP('TEREZINHA HARDY'!EER47,SINAPI,2,),VLOOKUP('TEREZINHA HARDY'!EER47,SETOP,3,))</f>
        <v>FORNECIMENTO DE CONCRETO ESTRUTURAL, USINADO, COM FCK 25 MPA, INCLUSIVE LANÇAMENTO, ADENSAMENTO E ACABAMENTO (FUNDAÇÃO)</v>
      </c>
      <c r="EEM47" s="261"/>
      <c r="EEN47" s="261"/>
      <c r="EEO47" s="261"/>
      <c r="EEP47" s="261"/>
      <c r="EEQ47" s="261"/>
      <c r="EER47" s="12" t="s">
        <v>10494</v>
      </c>
      <c r="EES47" s="12" t="s">
        <v>6222</v>
      </c>
      <c r="EET47" s="12" t="str">
        <f>IF(EES47="SINAPI",VLOOKUP('TEREZINHA HARDY'!EER47,SINAPI,3,),VLOOKUP('TEREZINHA HARDY'!EER47,SETOP,4,))</f>
        <v>M3</v>
      </c>
      <c r="EEU47" s="13">
        <v>2.35</v>
      </c>
      <c r="EEV47" s="13" t="s">
        <v>41</v>
      </c>
      <c r="EEW47" s="14">
        <f>IF(EES47="SINAPI",VLOOKUP('TEREZINHA HARDY'!EER47,SINAPI,4,),VLOOKUP('TEREZINHA HARDY'!EER47,SETOP,5,))</f>
        <v>334.32</v>
      </c>
      <c r="EEX47" s="14">
        <f t="shared" ref="EEX47:EEX50" si="586">ROUND(EEW47*(1+$C$7),2)</f>
        <v>422.98</v>
      </c>
      <c r="EEY47" s="14">
        <f t="shared" ref="EEY47:EEY50" si="587">EEU47*EEW47</f>
        <v>785.65200000000004</v>
      </c>
      <c r="EEZ47" s="14">
        <f t="shared" ref="EEZ47:EEZ50" si="588">EEX47*EEU47</f>
        <v>994.00300000000004</v>
      </c>
      <c r="EFA47" s="11" t="s">
        <v>17387</v>
      </c>
      <c r="EFB47" s="261" t="str">
        <f>IF(EFI47="SINAPI",VLOOKUP('TEREZINHA HARDY'!EFH47,SINAPI,2,),VLOOKUP('TEREZINHA HARDY'!EFH47,SETOP,3,))</f>
        <v>FORNECIMENTO DE CONCRETO ESTRUTURAL, USINADO, COM FCK 25 MPA, INCLUSIVE LANÇAMENTO, ADENSAMENTO E ACABAMENTO (FUNDAÇÃO)</v>
      </c>
      <c r="EFC47" s="261"/>
      <c r="EFD47" s="261"/>
      <c r="EFE47" s="261"/>
      <c r="EFF47" s="261"/>
      <c r="EFG47" s="261"/>
      <c r="EFH47" s="12" t="s">
        <v>10494</v>
      </c>
      <c r="EFI47" s="12" t="s">
        <v>6222</v>
      </c>
      <c r="EFJ47" s="12" t="str">
        <f>IF(EFI47="SINAPI",VLOOKUP('TEREZINHA HARDY'!EFH47,SINAPI,3,),VLOOKUP('TEREZINHA HARDY'!EFH47,SETOP,4,))</f>
        <v>M3</v>
      </c>
      <c r="EFK47" s="13">
        <v>2.35</v>
      </c>
      <c r="EFL47" s="13" t="s">
        <v>41</v>
      </c>
      <c r="EFM47" s="14">
        <f>IF(EFI47="SINAPI",VLOOKUP('TEREZINHA HARDY'!EFH47,SINAPI,4,),VLOOKUP('TEREZINHA HARDY'!EFH47,SETOP,5,))</f>
        <v>334.32</v>
      </c>
      <c r="EFN47" s="14">
        <f t="shared" ref="EFN47:EFN50" si="589">ROUND(EFM47*(1+$C$7),2)</f>
        <v>422.98</v>
      </c>
      <c r="EFO47" s="14">
        <f t="shared" ref="EFO47:EFO50" si="590">EFK47*EFM47</f>
        <v>785.65200000000004</v>
      </c>
      <c r="EFP47" s="14">
        <f t="shared" ref="EFP47:EFP50" si="591">EFN47*EFK47</f>
        <v>994.00300000000004</v>
      </c>
      <c r="EFQ47" s="11" t="s">
        <v>17387</v>
      </c>
      <c r="EFR47" s="261" t="str">
        <f>IF(EFY47="SINAPI",VLOOKUP('TEREZINHA HARDY'!EFX47,SINAPI,2,),VLOOKUP('TEREZINHA HARDY'!EFX47,SETOP,3,))</f>
        <v>FORNECIMENTO DE CONCRETO ESTRUTURAL, USINADO, COM FCK 25 MPA, INCLUSIVE LANÇAMENTO, ADENSAMENTO E ACABAMENTO (FUNDAÇÃO)</v>
      </c>
      <c r="EFS47" s="261"/>
      <c r="EFT47" s="261"/>
      <c r="EFU47" s="261"/>
      <c r="EFV47" s="261"/>
      <c r="EFW47" s="261"/>
      <c r="EFX47" s="12" t="s">
        <v>10494</v>
      </c>
      <c r="EFY47" s="12" t="s">
        <v>6222</v>
      </c>
      <c r="EFZ47" s="12" t="str">
        <f>IF(EFY47="SINAPI",VLOOKUP('TEREZINHA HARDY'!EFX47,SINAPI,3,),VLOOKUP('TEREZINHA HARDY'!EFX47,SETOP,4,))</f>
        <v>M3</v>
      </c>
      <c r="EGA47" s="13">
        <v>2.35</v>
      </c>
      <c r="EGB47" s="13" t="s">
        <v>41</v>
      </c>
      <c r="EGC47" s="14">
        <f>IF(EFY47="SINAPI",VLOOKUP('TEREZINHA HARDY'!EFX47,SINAPI,4,),VLOOKUP('TEREZINHA HARDY'!EFX47,SETOP,5,))</f>
        <v>334.32</v>
      </c>
      <c r="EGD47" s="14">
        <f t="shared" ref="EGD47:EGD50" si="592">ROUND(EGC47*(1+$C$7),2)</f>
        <v>422.98</v>
      </c>
      <c r="EGE47" s="14">
        <f t="shared" ref="EGE47:EGE50" si="593">EGA47*EGC47</f>
        <v>785.65200000000004</v>
      </c>
      <c r="EGF47" s="14">
        <f t="shared" ref="EGF47:EGF50" si="594">EGD47*EGA47</f>
        <v>994.00300000000004</v>
      </c>
      <c r="EGG47" s="11" t="s">
        <v>17387</v>
      </c>
      <c r="EGH47" s="261" t="str">
        <f>IF(EGO47="SINAPI",VLOOKUP('TEREZINHA HARDY'!EGN47,SINAPI,2,),VLOOKUP('TEREZINHA HARDY'!EGN47,SETOP,3,))</f>
        <v>FORNECIMENTO DE CONCRETO ESTRUTURAL, USINADO, COM FCK 25 MPA, INCLUSIVE LANÇAMENTO, ADENSAMENTO E ACABAMENTO (FUNDAÇÃO)</v>
      </c>
      <c r="EGI47" s="261"/>
      <c r="EGJ47" s="261"/>
      <c r="EGK47" s="261"/>
      <c r="EGL47" s="261"/>
      <c r="EGM47" s="261"/>
      <c r="EGN47" s="12" t="s">
        <v>10494</v>
      </c>
      <c r="EGO47" s="12" t="s">
        <v>6222</v>
      </c>
      <c r="EGP47" s="12" t="str">
        <f>IF(EGO47="SINAPI",VLOOKUP('TEREZINHA HARDY'!EGN47,SINAPI,3,),VLOOKUP('TEREZINHA HARDY'!EGN47,SETOP,4,))</f>
        <v>M3</v>
      </c>
      <c r="EGQ47" s="13">
        <v>2.35</v>
      </c>
      <c r="EGR47" s="13" t="s">
        <v>41</v>
      </c>
      <c r="EGS47" s="14">
        <f>IF(EGO47="SINAPI",VLOOKUP('TEREZINHA HARDY'!EGN47,SINAPI,4,),VLOOKUP('TEREZINHA HARDY'!EGN47,SETOP,5,))</f>
        <v>334.32</v>
      </c>
      <c r="EGT47" s="14">
        <f t="shared" ref="EGT47:EGT50" si="595">ROUND(EGS47*(1+$C$7),2)</f>
        <v>422.98</v>
      </c>
      <c r="EGU47" s="14">
        <f t="shared" ref="EGU47:EGU50" si="596">EGQ47*EGS47</f>
        <v>785.65200000000004</v>
      </c>
      <c r="EGV47" s="14">
        <f t="shared" ref="EGV47:EGV50" si="597">EGT47*EGQ47</f>
        <v>994.00300000000004</v>
      </c>
      <c r="EGW47" s="11" t="s">
        <v>17387</v>
      </c>
      <c r="EGX47" s="261" t="str">
        <f>IF(EHE47="SINAPI",VLOOKUP('TEREZINHA HARDY'!EHD47,SINAPI,2,),VLOOKUP('TEREZINHA HARDY'!EHD47,SETOP,3,))</f>
        <v>FORNECIMENTO DE CONCRETO ESTRUTURAL, USINADO, COM FCK 25 MPA, INCLUSIVE LANÇAMENTO, ADENSAMENTO E ACABAMENTO (FUNDAÇÃO)</v>
      </c>
      <c r="EGY47" s="261"/>
      <c r="EGZ47" s="261"/>
      <c r="EHA47" s="261"/>
      <c r="EHB47" s="261"/>
      <c r="EHC47" s="261"/>
      <c r="EHD47" s="12" t="s">
        <v>10494</v>
      </c>
      <c r="EHE47" s="12" t="s">
        <v>6222</v>
      </c>
      <c r="EHF47" s="12" t="str">
        <f>IF(EHE47="SINAPI",VLOOKUP('TEREZINHA HARDY'!EHD47,SINAPI,3,),VLOOKUP('TEREZINHA HARDY'!EHD47,SETOP,4,))</f>
        <v>M3</v>
      </c>
      <c r="EHG47" s="13">
        <v>2.35</v>
      </c>
      <c r="EHH47" s="13" t="s">
        <v>41</v>
      </c>
      <c r="EHI47" s="14">
        <f>IF(EHE47="SINAPI",VLOOKUP('TEREZINHA HARDY'!EHD47,SINAPI,4,),VLOOKUP('TEREZINHA HARDY'!EHD47,SETOP,5,))</f>
        <v>334.32</v>
      </c>
      <c r="EHJ47" s="14">
        <f t="shared" ref="EHJ47:EHJ50" si="598">ROUND(EHI47*(1+$C$7),2)</f>
        <v>422.98</v>
      </c>
      <c r="EHK47" s="14">
        <f t="shared" ref="EHK47:EHK50" si="599">EHG47*EHI47</f>
        <v>785.65200000000004</v>
      </c>
      <c r="EHL47" s="14">
        <f t="shared" ref="EHL47:EHL50" si="600">EHJ47*EHG47</f>
        <v>994.00300000000004</v>
      </c>
      <c r="EHM47" s="11" t="s">
        <v>17387</v>
      </c>
      <c r="EHN47" s="261" t="str">
        <f>IF(EHU47="SINAPI",VLOOKUP('TEREZINHA HARDY'!EHT47,SINAPI,2,),VLOOKUP('TEREZINHA HARDY'!EHT47,SETOP,3,))</f>
        <v>FORNECIMENTO DE CONCRETO ESTRUTURAL, USINADO, COM FCK 25 MPA, INCLUSIVE LANÇAMENTO, ADENSAMENTO E ACABAMENTO (FUNDAÇÃO)</v>
      </c>
      <c r="EHO47" s="261"/>
      <c r="EHP47" s="261"/>
      <c r="EHQ47" s="261"/>
      <c r="EHR47" s="261"/>
      <c r="EHS47" s="261"/>
      <c r="EHT47" s="12" t="s">
        <v>10494</v>
      </c>
      <c r="EHU47" s="12" t="s">
        <v>6222</v>
      </c>
      <c r="EHV47" s="12" t="str">
        <f>IF(EHU47="SINAPI",VLOOKUP('TEREZINHA HARDY'!EHT47,SINAPI,3,),VLOOKUP('TEREZINHA HARDY'!EHT47,SETOP,4,))</f>
        <v>M3</v>
      </c>
      <c r="EHW47" s="13">
        <v>2.35</v>
      </c>
      <c r="EHX47" s="13" t="s">
        <v>41</v>
      </c>
      <c r="EHY47" s="14">
        <f>IF(EHU47="SINAPI",VLOOKUP('TEREZINHA HARDY'!EHT47,SINAPI,4,),VLOOKUP('TEREZINHA HARDY'!EHT47,SETOP,5,))</f>
        <v>334.32</v>
      </c>
      <c r="EHZ47" s="14">
        <f t="shared" ref="EHZ47:EHZ50" si="601">ROUND(EHY47*(1+$C$7),2)</f>
        <v>422.98</v>
      </c>
      <c r="EIA47" s="14">
        <f t="shared" ref="EIA47:EIA50" si="602">EHW47*EHY47</f>
        <v>785.65200000000004</v>
      </c>
      <c r="EIB47" s="14">
        <f t="shared" ref="EIB47:EIB50" si="603">EHZ47*EHW47</f>
        <v>994.00300000000004</v>
      </c>
      <c r="EIC47" s="11" t="s">
        <v>17387</v>
      </c>
      <c r="EID47" s="261" t="str">
        <f>IF(EIK47="SINAPI",VLOOKUP('TEREZINHA HARDY'!EIJ47,SINAPI,2,),VLOOKUP('TEREZINHA HARDY'!EIJ47,SETOP,3,))</f>
        <v>FORNECIMENTO DE CONCRETO ESTRUTURAL, USINADO, COM FCK 25 MPA, INCLUSIVE LANÇAMENTO, ADENSAMENTO E ACABAMENTO (FUNDAÇÃO)</v>
      </c>
      <c r="EIE47" s="261"/>
      <c r="EIF47" s="261"/>
      <c r="EIG47" s="261"/>
      <c r="EIH47" s="261"/>
      <c r="EII47" s="261"/>
      <c r="EIJ47" s="12" t="s">
        <v>10494</v>
      </c>
      <c r="EIK47" s="12" t="s">
        <v>6222</v>
      </c>
      <c r="EIL47" s="12" t="str">
        <f>IF(EIK47="SINAPI",VLOOKUP('TEREZINHA HARDY'!EIJ47,SINAPI,3,),VLOOKUP('TEREZINHA HARDY'!EIJ47,SETOP,4,))</f>
        <v>M3</v>
      </c>
      <c r="EIM47" s="13">
        <v>2.35</v>
      </c>
      <c r="EIN47" s="13" t="s">
        <v>41</v>
      </c>
      <c r="EIO47" s="14">
        <f>IF(EIK47="SINAPI",VLOOKUP('TEREZINHA HARDY'!EIJ47,SINAPI,4,),VLOOKUP('TEREZINHA HARDY'!EIJ47,SETOP,5,))</f>
        <v>334.32</v>
      </c>
      <c r="EIP47" s="14">
        <f t="shared" ref="EIP47:EIP50" si="604">ROUND(EIO47*(1+$C$7),2)</f>
        <v>422.98</v>
      </c>
      <c r="EIQ47" s="14">
        <f t="shared" ref="EIQ47:EIQ50" si="605">EIM47*EIO47</f>
        <v>785.65200000000004</v>
      </c>
      <c r="EIR47" s="14">
        <f t="shared" ref="EIR47:EIR50" si="606">EIP47*EIM47</f>
        <v>994.00300000000004</v>
      </c>
      <c r="EIS47" s="11" t="s">
        <v>17387</v>
      </c>
      <c r="EIT47" s="261" t="str">
        <f>IF(EJA47="SINAPI",VLOOKUP('TEREZINHA HARDY'!EIZ47,SINAPI,2,),VLOOKUP('TEREZINHA HARDY'!EIZ47,SETOP,3,))</f>
        <v>FORNECIMENTO DE CONCRETO ESTRUTURAL, USINADO, COM FCK 25 MPA, INCLUSIVE LANÇAMENTO, ADENSAMENTO E ACABAMENTO (FUNDAÇÃO)</v>
      </c>
      <c r="EIU47" s="261"/>
      <c r="EIV47" s="261"/>
      <c r="EIW47" s="261"/>
      <c r="EIX47" s="261"/>
      <c r="EIY47" s="261"/>
      <c r="EIZ47" s="12" t="s">
        <v>10494</v>
      </c>
      <c r="EJA47" s="12" t="s">
        <v>6222</v>
      </c>
      <c r="EJB47" s="12" t="str">
        <f>IF(EJA47="SINAPI",VLOOKUP('TEREZINHA HARDY'!EIZ47,SINAPI,3,),VLOOKUP('TEREZINHA HARDY'!EIZ47,SETOP,4,))</f>
        <v>M3</v>
      </c>
      <c r="EJC47" s="13">
        <v>2.35</v>
      </c>
      <c r="EJD47" s="13" t="s">
        <v>41</v>
      </c>
      <c r="EJE47" s="14">
        <f>IF(EJA47="SINAPI",VLOOKUP('TEREZINHA HARDY'!EIZ47,SINAPI,4,),VLOOKUP('TEREZINHA HARDY'!EIZ47,SETOP,5,))</f>
        <v>334.32</v>
      </c>
      <c r="EJF47" s="14">
        <f t="shared" ref="EJF47:EJF50" si="607">ROUND(EJE47*(1+$C$7),2)</f>
        <v>422.98</v>
      </c>
      <c r="EJG47" s="14">
        <f t="shared" ref="EJG47:EJG50" si="608">EJC47*EJE47</f>
        <v>785.65200000000004</v>
      </c>
      <c r="EJH47" s="14">
        <f t="shared" ref="EJH47:EJH50" si="609">EJF47*EJC47</f>
        <v>994.00300000000004</v>
      </c>
      <c r="EJI47" s="11" t="s">
        <v>17387</v>
      </c>
      <c r="EJJ47" s="261" t="str">
        <f>IF(EJQ47="SINAPI",VLOOKUP('TEREZINHA HARDY'!EJP47,SINAPI,2,),VLOOKUP('TEREZINHA HARDY'!EJP47,SETOP,3,))</f>
        <v>FORNECIMENTO DE CONCRETO ESTRUTURAL, USINADO, COM FCK 25 MPA, INCLUSIVE LANÇAMENTO, ADENSAMENTO E ACABAMENTO (FUNDAÇÃO)</v>
      </c>
      <c r="EJK47" s="261"/>
      <c r="EJL47" s="261"/>
      <c r="EJM47" s="261"/>
      <c r="EJN47" s="261"/>
      <c r="EJO47" s="261"/>
      <c r="EJP47" s="12" t="s">
        <v>10494</v>
      </c>
      <c r="EJQ47" s="12" t="s">
        <v>6222</v>
      </c>
      <c r="EJR47" s="12" t="str">
        <f>IF(EJQ47="SINAPI",VLOOKUP('TEREZINHA HARDY'!EJP47,SINAPI,3,),VLOOKUP('TEREZINHA HARDY'!EJP47,SETOP,4,))</f>
        <v>M3</v>
      </c>
      <c r="EJS47" s="13">
        <v>2.35</v>
      </c>
      <c r="EJT47" s="13" t="s">
        <v>41</v>
      </c>
      <c r="EJU47" s="14">
        <f>IF(EJQ47="SINAPI",VLOOKUP('TEREZINHA HARDY'!EJP47,SINAPI,4,),VLOOKUP('TEREZINHA HARDY'!EJP47,SETOP,5,))</f>
        <v>334.32</v>
      </c>
      <c r="EJV47" s="14">
        <f t="shared" ref="EJV47:EJV50" si="610">ROUND(EJU47*(1+$C$7),2)</f>
        <v>422.98</v>
      </c>
      <c r="EJW47" s="14">
        <f t="shared" ref="EJW47:EJW50" si="611">EJS47*EJU47</f>
        <v>785.65200000000004</v>
      </c>
      <c r="EJX47" s="14">
        <f t="shared" ref="EJX47:EJX50" si="612">EJV47*EJS47</f>
        <v>994.00300000000004</v>
      </c>
      <c r="EJY47" s="11" t="s">
        <v>17387</v>
      </c>
      <c r="EJZ47" s="261" t="str">
        <f>IF(EKG47="SINAPI",VLOOKUP('TEREZINHA HARDY'!EKF47,SINAPI,2,),VLOOKUP('TEREZINHA HARDY'!EKF47,SETOP,3,))</f>
        <v>FORNECIMENTO DE CONCRETO ESTRUTURAL, USINADO, COM FCK 25 MPA, INCLUSIVE LANÇAMENTO, ADENSAMENTO E ACABAMENTO (FUNDAÇÃO)</v>
      </c>
      <c r="EKA47" s="261"/>
      <c r="EKB47" s="261"/>
      <c r="EKC47" s="261"/>
      <c r="EKD47" s="261"/>
      <c r="EKE47" s="261"/>
      <c r="EKF47" s="12" t="s">
        <v>10494</v>
      </c>
      <c r="EKG47" s="12" t="s">
        <v>6222</v>
      </c>
      <c r="EKH47" s="12" t="str">
        <f>IF(EKG47="SINAPI",VLOOKUP('TEREZINHA HARDY'!EKF47,SINAPI,3,),VLOOKUP('TEREZINHA HARDY'!EKF47,SETOP,4,))</f>
        <v>M3</v>
      </c>
      <c r="EKI47" s="13">
        <v>2.35</v>
      </c>
      <c r="EKJ47" s="13" t="s">
        <v>41</v>
      </c>
      <c r="EKK47" s="14">
        <f>IF(EKG47="SINAPI",VLOOKUP('TEREZINHA HARDY'!EKF47,SINAPI,4,),VLOOKUP('TEREZINHA HARDY'!EKF47,SETOP,5,))</f>
        <v>334.32</v>
      </c>
      <c r="EKL47" s="14">
        <f t="shared" ref="EKL47:EKL50" si="613">ROUND(EKK47*(1+$C$7),2)</f>
        <v>422.98</v>
      </c>
      <c r="EKM47" s="14">
        <f t="shared" ref="EKM47:EKM50" si="614">EKI47*EKK47</f>
        <v>785.65200000000004</v>
      </c>
      <c r="EKN47" s="14">
        <f t="shared" ref="EKN47:EKN50" si="615">EKL47*EKI47</f>
        <v>994.00300000000004</v>
      </c>
      <c r="EKO47" s="11" t="s">
        <v>17387</v>
      </c>
      <c r="EKP47" s="261" t="str">
        <f>IF(EKW47="SINAPI",VLOOKUP('TEREZINHA HARDY'!EKV47,SINAPI,2,),VLOOKUP('TEREZINHA HARDY'!EKV47,SETOP,3,))</f>
        <v>FORNECIMENTO DE CONCRETO ESTRUTURAL, USINADO, COM FCK 25 MPA, INCLUSIVE LANÇAMENTO, ADENSAMENTO E ACABAMENTO (FUNDAÇÃO)</v>
      </c>
      <c r="EKQ47" s="261"/>
      <c r="EKR47" s="261"/>
      <c r="EKS47" s="261"/>
      <c r="EKT47" s="261"/>
      <c r="EKU47" s="261"/>
      <c r="EKV47" s="12" t="s">
        <v>10494</v>
      </c>
      <c r="EKW47" s="12" t="s">
        <v>6222</v>
      </c>
      <c r="EKX47" s="12" t="str">
        <f>IF(EKW47="SINAPI",VLOOKUP('TEREZINHA HARDY'!EKV47,SINAPI,3,),VLOOKUP('TEREZINHA HARDY'!EKV47,SETOP,4,))</f>
        <v>M3</v>
      </c>
      <c r="EKY47" s="13">
        <v>2.35</v>
      </c>
      <c r="EKZ47" s="13" t="s">
        <v>41</v>
      </c>
      <c r="ELA47" s="14">
        <f>IF(EKW47="SINAPI",VLOOKUP('TEREZINHA HARDY'!EKV47,SINAPI,4,),VLOOKUP('TEREZINHA HARDY'!EKV47,SETOP,5,))</f>
        <v>334.32</v>
      </c>
      <c r="ELB47" s="14">
        <f t="shared" ref="ELB47:ELB50" si="616">ROUND(ELA47*(1+$C$7),2)</f>
        <v>422.98</v>
      </c>
      <c r="ELC47" s="14">
        <f t="shared" ref="ELC47:ELC50" si="617">EKY47*ELA47</f>
        <v>785.65200000000004</v>
      </c>
      <c r="ELD47" s="14">
        <f t="shared" ref="ELD47:ELD50" si="618">ELB47*EKY47</f>
        <v>994.00300000000004</v>
      </c>
      <c r="ELE47" s="11" t="s">
        <v>17387</v>
      </c>
      <c r="ELF47" s="261" t="str">
        <f>IF(ELM47="SINAPI",VLOOKUP('TEREZINHA HARDY'!ELL47,SINAPI,2,),VLOOKUP('TEREZINHA HARDY'!ELL47,SETOP,3,))</f>
        <v>FORNECIMENTO DE CONCRETO ESTRUTURAL, USINADO, COM FCK 25 MPA, INCLUSIVE LANÇAMENTO, ADENSAMENTO E ACABAMENTO (FUNDAÇÃO)</v>
      </c>
      <c r="ELG47" s="261"/>
      <c r="ELH47" s="261"/>
      <c r="ELI47" s="261"/>
      <c r="ELJ47" s="261"/>
      <c r="ELK47" s="261"/>
      <c r="ELL47" s="12" t="s">
        <v>10494</v>
      </c>
      <c r="ELM47" s="12" t="s">
        <v>6222</v>
      </c>
      <c r="ELN47" s="12" t="str">
        <f>IF(ELM47="SINAPI",VLOOKUP('TEREZINHA HARDY'!ELL47,SINAPI,3,),VLOOKUP('TEREZINHA HARDY'!ELL47,SETOP,4,))</f>
        <v>M3</v>
      </c>
      <c r="ELO47" s="13">
        <v>2.35</v>
      </c>
      <c r="ELP47" s="13" t="s">
        <v>41</v>
      </c>
      <c r="ELQ47" s="14">
        <f>IF(ELM47="SINAPI",VLOOKUP('TEREZINHA HARDY'!ELL47,SINAPI,4,),VLOOKUP('TEREZINHA HARDY'!ELL47,SETOP,5,))</f>
        <v>334.32</v>
      </c>
      <c r="ELR47" s="14">
        <f t="shared" ref="ELR47:ELR50" si="619">ROUND(ELQ47*(1+$C$7),2)</f>
        <v>422.98</v>
      </c>
      <c r="ELS47" s="14">
        <f t="shared" ref="ELS47:ELS50" si="620">ELO47*ELQ47</f>
        <v>785.65200000000004</v>
      </c>
      <c r="ELT47" s="14">
        <f t="shared" ref="ELT47:ELT50" si="621">ELR47*ELO47</f>
        <v>994.00300000000004</v>
      </c>
      <c r="ELU47" s="11" t="s">
        <v>17387</v>
      </c>
      <c r="ELV47" s="261" t="str">
        <f>IF(EMC47="SINAPI",VLOOKUP('TEREZINHA HARDY'!EMB47,SINAPI,2,),VLOOKUP('TEREZINHA HARDY'!EMB47,SETOP,3,))</f>
        <v>FORNECIMENTO DE CONCRETO ESTRUTURAL, USINADO, COM FCK 25 MPA, INCLUSIVE LANÇAMENTO, ADENSAMENTO E ACABAMENTO (FUNDAÇÃO)</v>
      </c>
      <c r="ELW47" s="261"/>
      <c r="ELX47" s="261"/>
      <c r="ELY47" s="261"/>
      <c r="ELZ47" s="261"/>
      <c r="EMA47" s="261"/>
      <c r="EMB47" s="12" t="s">
        <v>10494</v>
      </c>
      <c r="EMC47" s="12" t="s">
        <v>6222</v>
      </c>
      <c r="EMD47" s="12" t="str">
        <f>IF(EMC47="SINAPI",VLOOKUP('TEREZINHA HARDY'!EMB47,SINAPI,3,),VLOOKUP('TEREZINHA HARDY'!EMB47,SETOP,4,))</f>
        <v>M3</v>
      </c>
      <c r="EME47" s="13">
        <v>2.35</v>
      </c>
      <c r="EMF47" s="13" t="s">
        <v>41</v>
      </c>
      <c r="EMG47" s="14">
        <f>IF(EMC47="SINAPI",VLOOKUP('TEREZINHA HARDY'!EMB47,SINAPI,4,),VLOOKUP('TEREZINHA HARDY'!EMB47,SETOP,5,))</f>
        <v>334.32</v>
      </c>
      <c r="EMH47" s="14">
        <f t="shared" ref="EMH47:EMH50" si="622">ROUND(EMG47*(1+$C$7),2)</f>
        <v>422.98</v>
      </c>
      <c r="EMI47" s="14">
        <f t="shared" ref="EMI47:EMI50" si="623">EME47*EMG47</f>
        <v>785.65200000000004</v>
      </c>
      <c r="EMJ47" s="14">
        <f t="shared" ref="EMJ47:EMJ50" si="624">EMH47*EME47</f>
        <v>994.00300000000004</v>
      </c>
      <c r="EMK47" s="11" t="s">
        <v>17387</v>
      </c>
      <c r="EML47" s="261" t="str">
        <f>IF(EMS47="SINAPI",VLOOKUP('TEREZINHA HARDY'!EMR47,SINAPI,2,),VLOOKUP('TEREZINHA HARDY'!EMR47,SETOP,3,))</f>
        <v>FORNECIMENTO DE CONCRETO ESTRUTURAL, USINADO, COM FCK 25 MPA, INCLUSIVE LANÇAMENTO, ADENSAMENTO E ACABAMENTO (FUNDAÇÃO)</v>
      </c>
      <c r="EMM47" s="261"/>
      <c r="EMN47" s="261"/>
      <c r="EMO47" s="261"/>
      <c r="EMP47" s="261"/>
      <c r="EMQ47" s="261"/>
      <c r="EMR47" s="12" t="s">
        <v>10494</v>
      </c>
      <c r="EMS47" s="12" t="s">
        <v>6222</v>
      </c>
      <c r="EMT47" s="12" t="str">
        <f>IF(EMS47="SINAPI",VLOOKUP('TEREZINHA HARDY'!EMR47,SINAPI,3,),VLOOKUP('TEREZINHA HARDY'!EMR47,SETOP,4,))</f>
        <v>M3</v>
      </c>
      <c r="EMU47" s="13">
        <v>2.35</v>
      </c>
      <c r="EMV47" s="13" t="s">
        <v>41</v>
      </c>
      <c r="EMW47" s="14">
        <f>IF(EMS47="SINAPI",VLOOKUP('TEREZINHA HARDY'!EMR47,SINAPI,4,),VLOOKUP('TEREZINHA HARDY'!EMR47,SETOP,5,))</f>
        <v>334.32</v>
      </c>
      <c r="EMX47" s="14">
        <f t="shared" ref="EMX47:EMX50" si="625">ROUND(EMW47*(1+$C$7),2)</f>
        <v>422.98</v>
      </c>
      <c r="EMY47" s="14">
        <f t="shared" ref="EMY47:EMY50" si="626">EMU47*EMW47</f>
        <v>785.65200000000004</v>
      </c>
      <c r="EMZ47" s="14">
        <f t="shared" ref="EMZ47:EMZ50" si="627">EMX47*EMU47</f>
        <v>994.00300000000004</v>
      </c>
      <c r="ENA47" s="11" t="s">
        <v>17387</v>
      </c>
      <c r="ENB47" s="261" t="str">
        <f>IF(ENI47="SINAPI",VLOOKUP('TEREZINHA HARDY'!ENH47,SINAPI,2,),VLOOKUP('TEREZINHA HARDY'!ENH47,SETOP,3,))</f>
        <v>FORNECIMENTO DE CONCRETO ESTRUTURAL, USINADO, COM FCK 25 MPA, INCLUSIVE LANÇAMENTO, ADENSAMENTO E ACABAMENTO (FUNDAÇÃO)</v>
      </c>
      <c r="ENC47" s="261"/>
      <c r="END47" s="261"/>
      <c r="ENE47" s="261"/>
      <c r="ENF47" s="261"/>
      <c r="ENG47" s="261"/>
      <c r="ENH47" s="12" t="s">
        <v>10494</v>
      </c>
      <c r="ENI47" s="12" t="s">
        <v>6222</v>
      </c>
      <c r="ENJ47" s="12" t="str">
        <f>IF(ENI47="SINAPI",VLOOKUP('TEREZINHA HARDY'!ENH47,SINAPI,3,),VLOOKUP('TEREZINHA HARDY'!ENH47,SETOP,4,))</f>
        <v>M3</v>
      </c>
      <c r="ENK47" s="13">
        <v>2.35</v>
      </c>
      <c r="ENL47" s="13" t="s">
        <v>41</v>
      </c>
      <c r="ENM47" s="14">
        <f>IF(ENI47="SINAPI",VLOOKUP('TEREZINHA HARDY'!ENH47,SINAPI,4,),VLOOKUP('TEREZINHA HARDY'!ENH47,SETOP,5,))</f>
        <v>334.32</v>
      </c>
      <c r="ENN47" s="14">
        <f t="shared" ref="ENN47:ENN50" si="628">ROUND(ENM47*(1+$C$7),2)</f>
        <v>422.98</v>
      </c>
      <c r="ENO47" s="14">
        <f t="shared" ref="ENO47:ENO50" si="629">ENK47*ENM47</f>
        <v>785.65200000000004</v>
      </c>
      <c r="ENP47" s="14">
        <f t="shared" ref="ENP47:ENP50" si="630">ENN47*ENK47</f>
        <v>994.00300000000004</v>
      </c>
      <c r="ENQ47" s="11" t="s">
        <v>17387</v>
      </c>
      <c r="ENR47" s="261" t="str">
        <f>IF(ENY47="SINAPI",VLOOKUP('TEREZINHA HARDY'!ENX47,SINAPI,2,),VLOOKUP('TEREZINHA HARDY'!ENX47,SETOP,3,))</f>
        <v>FORNECIMENTO DE CONCRETO ESTRUTURAL, USINADO, COM FCK 25 MPA, INCLUSIVE LANÇAMENTO, ADENSAMENTO E ACABAMENTO (FUNDAÇÃO)</v>
      </c>
      <c r="ENS47" s="261"/>
      <c r="ENT47" s="261"/>
      <c r="ENU47" s="261"/>
      <c r="ENV47" s="261"/>
      <c r="ENW47" s="261"/>
      <c r="ENX47" s="12" t="s">
        <v>10494</v>
      </c>
      <c r="ENY47" s="12" t="s">
        <v>6222</v>
      </c>
      <c r="ENZ47" s="12" t="str">
        <f>IF(ENY47="SINAPI",VLOOKUP('TEREZINHA HARDY'!ENX47,SINAPI,3,),VLOOKUP('TEREZINHA HARDY'!ENX47,SETOP,4,))</f>
        <v>M3</v>
      </c>
      <c r="EOA47" s="13">
        <v>2.35</v>
      </c>
      <c r="EOB47" s="13" t="s">
        <v>41</v>
      </c>
      <c r="EOC47" s="14">
        <f>IF(ENY47="SINAPI",VLOOKUP('TEREZINHA HARDY'!ENX47,SINAPI,4,),VLOOKUP('TEREZINHA HARDY'!ENX47,SETOP,5,))</f>
        <v>334.32</v>
      </c>
      <c r="EOD47" s="14">
        <f t="shared" ref="EOD47:EOD50" si="631">ROUND(EOC47*(1+$C$7),2)</f>
        <v>422.98</v>
      </c>
      <c r="EOE47" s="14">
        <f t="shared" ref="EOE47:EOE50" si="632">EOA47*EOC47</f>
        <v>785.65200000000004</v>
      </c>
      <c r="EOF47" s="14">
        <f t="shared" ref="EOF47:EOF50" si="633">EOD47*EOA47</f>
        <v>994.00300000000004</v>
      </c>
      <c r="EOG47" s="11" t="s">
        <v>17387</v>
      </c>
      <c r="EOH47" s="261" t="str">
        <f>IF(EOO47="SINAPI",VLOOKUP('TEREZINHA HARDY'!EON47,SINAPI,2,),VLOOKUP('TEREZINHA HARDY'!EON47,SETOP,3,))</f>
        <v>FORNECIMENTO DE CONCRETO ESTRUTURAL, USINADO, COM FCK 25 MPA, INCLUSIVE LANÇAMENTO, ADENSAMENTO E ACABAMENTO (FUNDAÇÃO)</v>
      </c>
      <c r="EOI47" s="261"/>
      <c r="EOJ47" s="261"/>
      <c r="EOK47" s="261"/>
      <c r="EOL47" s="261"/>
      <c r="EOM47" s="261"/>
      <c r="EON47" s="12" t="s">
        <v>10494</v>
      </c>
      <c r="EOO47" s="12" t="s">
        <v>6222</v>
      </c>
      <c r="EOP47" s="12" t="str">
        <f>IF(EOO47="SINAPI",VLOOKUP('TEREZINHA HARDY'!EON47,SINAPI,3,),VLOOKUP('TEREZINHA HARDY'!EON47,SETOP,4,))</f>
        <v>M3</v>
      </c>
      <c r="EOQ47" s="13">
        <v>2.35</v>
      </c>
      <c r="EOR47" s="13" t="s">
        <v>41</v>
      </c>
      <c r="EOS47" s="14">
        <f>IF(EOO47="SINAPI",VLOOKUP('TEREZINHA HARDY'!EON47,SINAPI,4,),VLOOKUP('TEREZINHA HARDY'!EON47,SETOP,5,))</f>
        <v>334.32</v>
      </c>
      <c r="EOT47" s="14">
        <f t="shared" ref="EOT47:EOT50" si="634">ROUND(EOS47*(1+$C$7),2)</f>
        <v>422.98</v>
      </c>
      <c r="EOU47" s="14">
        <f t="shared" ref="EOU47:EOU50" si="635">EOQ47*EOS47</f>
        <v>785.65200000000004</v>
      </c>
      <c r="EOV47" s="14">
        <f t="shared" ref="EOV47:EOV50" si="636">EOT47*EOQ47</f>
        <v>994.00300000000004</v>
      </c>
      <c r="EOW47" s="11" t="s">
        <v>17387</v>
      </c>
      <c r="EOX47" s="261" t="str">
        <f>IF(EPE47="SINAPI",VLOOKUP('TEREZINHA HARDY'!EPD47,SINAPI,2,),VLOOKUP('TEREZINHA HARDY'!EPD47,SETOP,3,))</f>
        <v>FORNECIMENTO DE CONCRETO ESTRUTURAL, USINADO, COM FCK 25 MPA, INCLUSIVE LANÇAMENTO, ADENSAMENTO E ACABAMENTO (FUNDAÇÃO)</v>
      </c>
      <c r="EOY47" s="261"/>
      <c r="EOZ47" s="261"/>
      <c r="EPA47" s="261"/>
      <c r="EPB47" s="261"/>
      <c r="EPC47" s="261"/>
      <c r="EPD47" s="12" t="s">
        <v>10494</v>
      </c>
      <c r="EPE47" s="12" t="s">
        <v>6222</v>
      </c>
      <c r="EPF47" s="12" t="str">
        <f>IF(EPE47="SINAPI",VLOOKUP('TEREZINHA HARDY'!EPD47,SINAPI,3,),VLOOKUP('TEREZINHA HARDY'!EPD47,SETOP,4,))</f>
        <v>M3</v>
      </c>
      <c r="EPG47" s="13">
        <v>2.35</v>
      </c>
      <c r="EPH47" s="13" t="s">
        <v>41</v>
      </c>
      <c r="EPI47" s="14">
        <f>IF(EPE47="SINAPI",VLOOKUP('TEREZINHA HARDY'!EPD47,SINAPI,4,),VLOOKUP('TEREZINHA HARDY'!EPD47,SETOP,5,))</f>
        <v>334.32</v>
      </c>
      <c r="EPJ47" s="14">
        <f t="shared" ref="EPJ47:EPJ50" si="637">ROUND(EPI47*(1+$C$7),2)</f>
        <v>422.98</v>
      </c>
      <c r="EPK47" s="14">
        <f t="shared" ref="EPK47:EPK50" si="638">EPG47*EPI47</f>
        <v>785.65200000000004</v>
      </c>
      <c r="EPL47" s="14">
        <f t="shared" ref="EPL47:EPL50" si="639">EPJ47*EPG47</f>
        <v>994.00300000000004</v>
      </c>
      <c r="EPM47" s="11" t="s">
        <v>17387</v>
      </c>
      <c r="EPN47" s="261" t="str">
        <f>IF(EPU47="SINAPI",VLOOKUP('TEREZINHA HARDY'!EPT47,SINAPI,2,),VLOOKUP('TEREZINHA HARDY'!EPT47,SETOP,3,))</f>
        <v>FORNECIMENTO DE CONCRETO ESTRUTURAL, USINADO, COM FCK 25 MPA, INCLUSIVE LANÇAMENTO, ADENSAMENTO E ACABAMENTO (FUNDAÇÃO)</v>
      </c>
      <c r="EPO47" s="261"/>
      <c r="EPP47" s="261"/>
      <c r="EPQ47" s="261"/>
      <c r="EPR47" s="261"/>
      <c r="EPS47" s="261"/>
      <c r="EPT47" s="12" t="s">
        <v>10494</v>
      </c>
      <c r="EPU47" s="12" t="s">
        <v>6222</v>
      </c>
      <c r="EPV47" s="12" t="str">
        <f>IF(EPU47="SINAPI",VLOOKUP('TEREZINHA HARDY'!EPT47,SINAPI,3,),VLOOKUP('TEREZINHA HARDY'!EPT47,SETOP,4,))</f>
        <v>M3</v>
      </c>
      <c r="EPW47" s="13">
        <v>2.35</v>
      </c>
      <c r="EPX47" s="13" t="s">
        <v>41</v>
      </c>
      <c r="EPY47" s="14">
        <f>IF(EPU47="SINAPI",VLOOKUP('TEREZINHA HARDY'!EPT47,SINAPI,4,),VLOOKUP('TEREZINHA HARDY'!EPT47,SETOP,5,))</f>
        <v>334.32</v>
      </c>
      <c r="EPZ47" s="14">
        <f t="shared" ref="EPZ47:EPZ50" si="640">ROUND(EPY47*(1+$C$7),2)</f>
        <v>422.98</v>
      </c>
      <c r="EQA47" s="14">
        <f t="shared" ref="EQA47:EQA50" si="641">EPW47*EPY47</f>
        <v>785.65200000000004</v>
      </c>
      <c r="EQB47" s="14">
        <f t="shared" ref="EQB47:EQB50" si="642">EPZ47*EPW47</f>
        <v>994.00300000000004</v>
      </c>
      <c r="EQC47" s="11" t="s">
        <v>17387</v>
      </c>
      <c r="EQD47" s="261" t="str">
        <f>IF(EQK47="SINAPI",VLOOKUP('TEREZINHA HARDY'!EQJ47,SINAPI,2,),VLOOKUP('TEREZINHA HARDY'!EQJ47,SETOP,3,))</f>
        <v>FORNECIMENTO DE CONCRETO ESTRUTURAL, USINADO, COM FCK 25 MPA, INCLUSIVE LANÇAMENTO, ADENSAMENTO E ACABAMENTO (FUNDAÇÃO)</v>
      </c>
      <c r="EQE47" s="261"/>
      <c r="EQF47" s="261"/>
      <c r="EQG47" s="261"/>
      <c r="EQH47" s="261"/>
      <c r="EQI47" s="261"/>
      <c r="EQJ47" s="12" t="s">
        <v>10494</v>
      </c>
      <c r="EQK47" s="12" t="s">
        <v>6222</v>
      </c>
      <c r="EQL47" s="12" t="str">
        <f>IF(EQK47="SINAPI",VLOOKUP('TEREZINHA HARDY'!EQJ47,SINAPI,3,),VLOOKUP('TEREZINHA HARDY'!EQJ47,SETOP,4,))</f>
        <v>M3</v>
      </c>
      <c r="EQM47" s="13">
        <v>2.35</v>
      </c>
      <c r="EQN47" s="13" t="s">
        <v>41</v>
      </c>
      <c r="EQO47" s="14">
        <f>IF(EQK47="SINAPI",VLOOKUP('TEREZINHA HARDY'!EQJ47,SINAPI,4,),VLOOKUP('TEREZINHA HARDY'!EQJ47,SETOP,5,))</f>
        <v>334.32</v>
      </c>
      <c r="EQP47" s="14">
        <f t="shared" ref="EQP47:EQP50" si="643">ROUND(EQO47*(1+$C$7),2)</f>
        <v>422.98</v>
      </c>
      <c r="EQQ47" s="14">
        <f t="shared" ref="EQQ47:EQQ50" si="644">EQM47*EQO47</f>
        <v>785.65200000000004</v>
      </c>
      <c r="EQR47" s="14">
        <f t="shared" ref="EQR47:EQR50" si="645">EQP47*EQM47</f>
        <v>994.00300000000004</v>
      </c>
      <c r="EQS47" s="11" t="s">
        <v>17387</v>
      </c>
      <c r="EQT47" s="261" t="str">
        <f>IF(ERA47="SINAPI",VLOOKUP('TEREZINHA HARDY'!EQZ47,SINAPI,2,),VLOOKUP('TEREZINHA HARDY'!EQZ47,SETOP,3,))</f>
        <v>FORNECIMENTO DE CONCRETO ESTRUTURAL, USINADO, COM FCK 25 MPA, INCLUSIVE LANÇAMENTO, ADENSAMENTO E ACABAMENTO (FUNDAÇÃO)</v>
      </c>
      <c r="EQU47" s="261"/>
      <c r="EQV47" s="261"/>
      <c r="EQW47" s="261"/>
      <c r="EQX47" s="261"/>
      <c r="EQY47" s="261"/>
      <c r="EQZ47" s="12" t="s">
        <v>10494</v>
      </c>
      <c r="ERA47" s="12" t="s">
        <v>6222</v>
      </c>
      <c r="ERB47" s="12" t="str">
        <f>IF(ERA47="SINAPI",VLOOKUP('TEREZINHA HARDY'!EQZ47,SINAPI,3,),VLOOKUP('TEREZINHA HARDY'!EQZ47,SETOP,4,))</f>
        <v>M3</v>
      </c>
      <c r="ERC47" s="13">
        <v>2.35</v>
      </c>
      <c r="ERD47" s="13" t="s">
        <v>41</v>
      </c>
      <c r="ERE47" s="14">
        <f>IF(ERA47="SINAPI",VLOOKUP('TEREZINHA HARDY'!EQZ47,SINAPI,4,),VLOOKUP('TEREZINHA HARDY'!EQZ47,SETOP,5,))</f>
        <v>334.32</v>
      </c>
      <c r="ERF47" s="14">
        <f t="shared" ref="ERF47:ERF50" si="646">ROUND(ERE47*(1+$C$7),2)</f>
        <v>422.98</v>
      </c>
      <c r="ERG47" s="14">
        <f t="shared" ref="ERG47:ERG50" si="647">ERC47*ERE47</f>
        <v>785.65200000000004</v>
      </c>
      <c r="ERH47" s="14">
        <f t="shared" ref="ERH47:ERH50" si="648">ERF47*ERC47</f>
        <v>994.00300000000004</v>
      </c>
      <c r="ERI47" s="11" t="s">
        <v>17387</v>
      </c>
      <c r="ERJ47" s="261" t="str">
        <f>IF(ERQ47="SINAPI",VLOOKUP('TEREZINHA HARDY'!ERP47,SINAPI,2,),VLOOKUP('TEREZINHA HARDY'!ERP47,SETOP,3,))</f>
        <v>FORNECIMENTO DE CONCRETO ESTRUTURAL, USINADO, COM FCK 25 MPA, INCLUSIVE LANÇAMENTO, ADENSAMENTO E ACABAMENTO (FUNDAÇÃO)</v>
      </c>
      <c r="ERK47" s="261"/>
      <c r="ERL47" s="261"/>
      <c r="ERM47" s="261"/>
      <c r="ERN47" s="261"/>
      <c r="ERO47" s="261"/>
      <c r="ERP47" s="12" t="s">
        <v>10494</v>
      </c>
      <c r="ERQ47" s="12" t="s">
        <v>6222</v>
      </c>
      <c r="ERR47" s="12" t="str">
        <f>IF(ERQ47="SINAPI",VLOOKUP('TEREZINHA HARDY'!ERP47,SINAPI,3,),VLOOKUP('TEREZINHA HARDY'!ERP47,SETOP,4,))</f>
        <v>M3</v>
      </c>
      <c r="ERS47" s="13">
        <v>2.35</v>
      </c>
      <c r="ERT47" s="13" t="s">
        <v>41</v>
      </c>
      <c r="ERU47" s="14">
        <f>IF(ERQ47="SINAPI",VLOOKUP('TEREZINHA HARDY'!ERP47,SINAPI,4,),VLOOKUP('TEREZINHA HARDY'!ERP47,SETOP,5,))</f>
        <v>334.32</v>
      </c>
      <c r="ERV47" s="14">
        <f t="shared" ref="ERV47:ERV50" si="649">ROUND(ERU47*(1+$C$7),2)</f>
        <v>422.98</v>
      </c>
      <c r="ERW47" s="14">
        <f t="shared" ref="ERW47:ERW50" si="650">ERS47*ERU47</f>
        <v>785.65200000000004</v>
      </c>
      <c r="ERX47" s="14">
        <f t="shared" ref="ERX47:ERX50" si="651">ERV47*ERS47</f>
        <v>994.00300000000004</v>
      </c>
      <c r="ERY47" s="11" t="s">
        <v>17387</v>
      </c>
      <c r="ERZ47" s="261" t="str">
        <f>IF(ESG47="SINAPI",VLOOKUP('TEREZINHA HARDY'!ESF47,SINAPI,2,),VLOOKUP('TEREZINHA HARDY'!ESF47,SETOP,3,))</f>
        <v>FORNECIMENTO DE CONCRETO ESTRUTURAL, USINADO, COM FCK 25 MPA, INCLUSIVE LANÇAMENTO, ADENSAMENTO E ACABAMENTO (FUNDAÇÃO)</v>
      </c>
      <c r="ESA47" s="261"/>
      <c r="ESB47" s="261"/>
      <c r="ESC47" s="261"/>
      <c r="ESD47" s="261"/>
      <c r="ESE47" s="261"/>
      <c r="ESF47" s="12" t="s">
        <v>10494</v>
      </c>
      <c r="ESG47" s="12" t="s">
        <v>6222</v>
      </c>
      <c r="ESH47" s="12" t="str">
        <f>IF(ESG47="SINAPI",VLOOKUP('TEREZINHA HARDY'!ESF47,SINAPI,3,),VLOOKUP('TEREZINHA HARDY'!ESF47,SETOP,4,))</f>
        <v>M3</v>
      </c>
      <c r="ESI47" s="13">
        <v>2.35</v>
      </c>
      <c r="ESJ47" s="13" t="s">
        <v>41</v>
      </c>
      <c r="ESK47" s="14">
        <f>IF(ESG47="SINAPI",VLOOKUP('TEREZINHA HARDY'!ESF47,SINAPI,4,),VLOOKUP('TEREZINHA HARDY'!ESF47,SETOP,5,))</f>
        <v>334.32</v>
      </c>
      <c r="ESL47" s="14">
        <f t="shared" ref="ESL47:ESL50" si="652">ROUND(ESK47*(1+$C$7),2)</f>
        <v>422.98</v>
      </c>
      <c r="ESM47" s="14">
        <f t="shared" ref="ESM47:ESM50" si="653">ESI47*ESK47</f>
        <v>785.65200000000004</v>
      </c>
      <c r="ESN47" s="14">
        <f t="shared" ref="ESN47:ESN50" si="654">ESL47*ESI47</f>
        <v>994.00300000000004</v>
      </c>
      <c r="ESO47" s="11" t="s">
        <v>17387</v>
      </c>
      <c r="ESP47" s="261" t="str">
        <f>IF(ESW47="SINAPI",VLOOKUP('TEREZINHA HARDY'!ESV47,SINAPI,2,),VLOOKUP('TEREZINHA HARDY'!ESV47,SETOP,3,))</f>
        <v>FORNECIMENTO DE CONCRETO ESTRUTURAL, USINADO, COM FCK 25 MPA, INCLUSIVE LANÇAMENTO, ADENSAMENTO E ACABAMENTO (FUNDAÇÃO)</v>
      </c>
      <c r="ESQ47" s="261"/>
      <c r="ESR47" s="261"/>
      <c r="ESS47" s="261"/>
      <c r="EST47" s="261"/>
      <c r="ESU47" s="261"/>
      <c r="ESV47" s="12" t="s">
        <v>10494</v>
      </c>
      <c r="ESW47" s="12" t="s">
        <v>6222</v>
      </c>
      <c r="ESX47" s="12" t="str">
        <f>IF(ESW47="SINAPI",VLOOKUP('TEREZINHA HARDY'!ESV47,SINAPI,3,),VLOOKUP('TEREZINHA HARDY'!ESV47,SETOP,4,))</f>
        <v>M3</v>
      </c>
      <c r="ESY47" s="13">
        <v>2.35</v>
      </c>
      <c r="ESZ47" s="13" t="s">
        <v>41</v>
      </c>
      <c r="ETA47" s="14">
        <f>IF(ESW47="SINAPI",VLOOKUP('TEREZINHA HARDY'!ESV47,SINAPI,4,),VLOOKUP('TEREZINHA HARDY'!ESV47,SETOP,5,))</f>
        <v>334.32</v>
      </c>
      <c r="ETB47" s="14">
        <f t="shared" ref="ETB47:ETB50" si="655">ROUND(ETA47*(1+$C$7),2)</f>
        <v>422.98</v>
      </c>
      <c r="ETC47" s="14">
        <f t="shared" ref="ETC47:ETC50" si="656">ESY47*ETA47</f>
        <v>785.65200000000004</v>
      </c>
      <c r="ETD47" s="14">
        <f t="shared" ref="ETD47:ETD50" si="657">ETB47*ESY47</f>
        <v>994.00300000000004</v>
      </c>
      <c r="ETE47" s="11" t="s">
        <v>17387</v>
      </c>
      <c r="ETF47" s="261" t="str">
        <f>IF(ETM47="SINAPI",VLOOKUP('TEREZINHA HARDY'!ETL47,SINAPI,2,),VLOOKUP('TEREZINHA HARDY'!ETL47,SETOP,3,))</f>
        <v>FORNECIMENTO DE CONCRETO ESTRUTURAL, USINADO, COM FCK 25 MPA, INCLUSIVE LANÇAMENTO, ADENSAMENTO E ACABAMENTO (FUNDAÇÃO)</v>
      </c>
      <c r="ETG47" s="261"/>
      <c r="ETH47" s="261"/>
      <c r="ETI47" s="261"/>
      <c r="ETJ47" s="261"/>
      <c r="ETK47" s="261"/>
      <c r="ETL47" s="12" t="s">
        <v>10494</v>
      </c>
      <c r="ETM47" s="12" t="s">
        <v>6222</v>
      </c>
      <c r="ETN47" s="12" t="str">
        <f>IF(ETM47="SINAPI",VLOOKUP('TEREZINHA HARDY'!ETL47,SINAPI,3,),VLOOKUP('TEREZINHA HARDY'!ETL47,SETOP,4,))</f>
        <v>M3</v>
      </c>
      <c r="ETO47" s="13">
        <v>2.35</v>
      </c>
      <c r="ETP47" s="13" t="s">
        <v>41</v>
      </c>
      <c r="ETQ47" s="14">
        <f>IF(ETM47="SINAPI",VLOOKUP('TEREZINHA HARDY'!ETL47,SINAPI,4,),VLOOKUP('TEREZINHA HARDY'!ETL47,SETOP,5,))</f>
        <v>334.32</v>
      </c>
      <c r="ETR47" s="14">
        <f t="shared" ref="ETR47:ETR50" si="658">ROUND(ETQ47*(1+$C$7),2)</f>
        <v>422.98</v>
      </c>
      <c r="ETS47" s="14">
        <f t="shared" ref="ETS47:ETS50" si="659">ETO47*ETQ47</f>
        <v>785.65200000000004</v>
      </c>
      <c r="ETT47" s="14">
        <f t="shared" ref="ETT47:ETT50" si="660">ETR47*ETO47</f>
        <v>994.00300000000004</v>
      </c>
      <c r="ETU47" s="11" t="s">
        <v>17387</v>
      </c>
      <c r="ETV47" s="261" t="str">
        <f>IF(EUC47="SINAPI",VLOOKUP('TEREZINHA HARDY'!EUB47,SINAPI,2,),VLOOKUP('TEREZINHA HARDY'!EUB47,SETOP,3,))</f>
        <v>FORNECIMENTO DE CONCRETO ESTRUTURAL, USINADO, COM FCK 25 MPA, INCLUSIVE LANÇAMENTO, ADENSAMENTO E ACABAMENTO (FUNDAÇÃO)</v>
      </c>
      <c r="ETW47" s="261"/>
      <c r="ETX47" s="261"/>
      <c r="ETY47" s="261"/>
      <c r="ETZ47" s="261"/>
      <c r="EUA47" s="261"/>
      <c r="EUB47" s="12" t="s">
        <v>10494</v>
      </c>
      <c r="EUC47" s="12" t="s">
        <v>6222</v>
      </c>
      <c r="EUD47" s="12" t="str">
        <f>IF(EUC47="SINAPI",VLOOKUP('TEREZINHA HARDY'!EUB47,SINAPI,3,),VLOOKUP('TEREZINHA HARDY'!EUB47,SETOP,4,))</f>
        <v>M3</v>
      </c>
      <c r="EUE47" s="13">
        <v>2.35</v>
      </c>
      <c r="EUF47" s="13" t="s">
        <v>41</v>
      </c>
      <c r="EUG47" s="14">
        <f>IF(EUC47="SINAPI",VLOOKUP('TEREZINHA HARDY'!EUB47,SINAPI,4,),VLOOKUP('TEREZINHA HARDY'!EUB47,SETOP,5,))</f>
        <v>334.32</v>
      </c>
      <c r="EUH47" s="14">
        <f t="shared" ref="EUH47:EUH50" si="661">ROUND(EUG47*(1+$C$7),2)</f>
        <v>422.98</v>
      </c>
      <c r="EUI47" s="14">
        <f t="shared" ref="EUI47:EUI50" si="662">EUE47*EUG47</f>
        <v>785.65200000000004</v>
      </c>
      <c r="EUJ47" s="14">
        <f t="shared" ref="EUJ47:EUJ50" si="663">EUH47*EUE47</f>
        <v>994.00300000000004</v>
      </c>
      <c r="EUK47" s="11" t="s">
        <v>17387</v>
      </c>
      <c r="EUL47" s="261" t="str">
        <f>IF(EUS47="SINAPI",VLOOKUP('TEREZINHA HARDY'!EUR47,SINAPI,2,),VLOOKUP('TEREZINHA HARDY'!EUR47,SETOP,3,))</f>
        <v>FORNECIMENTO DE CONCRETO ESTRUTURAL, USINADO, COM FCK 25 MPA, INCLUSIVE LANÇAMENTO, ADENSAMENTO E ACABAMENTO (FUNDAÇÃO)</v>
      </c>
      <c r="EUM47" s="261"/>
      <c r="EUN47" s="261"/>
      <c r="EUO47" s="261"/>
      <c r="EUP47" s="261"/>
      <c r="EUQ47" s="261"/>
      <c r="EUR47" s="12" t="s">
        <v>10494</v>
      </c>
      <c r="EUS47" s="12" t="s">
        <v>6222</v>
      </c>
      <c r="EUT47" s="12" t="str">
        <f>IF(EUS47="SINAPI",VLOOKUP('TEREZINHA HARDY'!EUR47,SINAPI,3,),VLOOKUP('TEREZINHA HARDY'!EUR47,SETOP,4,))</f>
        <v>M3</v>
      </c>
      <c r="EUU47" s="13">
        <v>2.35</v>
      </c>
      <c r="EUV47" s="13" t="s">
        <v>41</v>
      </c>
      <c r="EUW47" s="14">
        <f>IF(EUS47="SINAPI",VLOOKUP('TEREZINHA HARDY'!EUR47,SINAPI,4,),VLOOKUP('TEREZINHA HARDY'!EUR47,SETOP,5,))</f>
        <v>334.32</v>
      </c>
      <c r="EUX47" s="14">
        <f t="shared" ref="EUX47:EUX50" si="664">ROUND(EUW47*(1+$C$7),2)</f>
        <v>422.98</v>
      </c>
      <c r="EUY47" s="14">
        <f t="shared" ref="EUY47:EUY50" si="665">EUU47*EUW47</f>
        <v>785.65200000000004</v>
      </c>
      <c r="EUZ47" s="14">
        <f t="shared" ref="EUZ47:EUZ50" si="666">EUX47*EUU47</f>
        <v>994.00300000000004</v>
      </c>
      <c r="EVA47" s="11" t="s">
        <v>17387</v>
      </c>
      <c r="EVB47" s="261" t="str">
        <f>IF(EVI47="SINAPI",VLOOKUP('TEREZINHA HARDY'!EVH47,SINAPI,2,),VLOOKUP('TEREZINHA HARDY'!EVH47,SETOP,3,))</f>
        <v>FORNECIMENTO DE CONCRETO ESTRUTURAL, USINADO, COM FCK 25 MPA, INCLUSIVE LANÇAMENTO, ADENSAMENTO E ACABAMENTO (FUNDAÇÃO)</v>
      </c>
      <c r="EVC47" s="261"/>
      <c r="EVD47" s="261"/>
      <c r="EVE47" s="261"/>
      <c r="EVF47" s="261"/>
      <c r="EVG47" s="261"/>
      <c r="EVH47" s="12" t="s">
        <v>10494</v>
      </c>
      <c r="EVI47" s="12" t="s">
        <v>6222</v>
      </c>
      <c r="EVJ47" s="12" t="str">
        <f>IF(EVI47="SINAPI",VLOOKUP('TEREZINHA HARDY'!EVH47,SINAPI,3,),VLOOKUP('TEREZINHA HARDY'!EVH47,SETOP,4,))</f>
        <v>M3</v>
      </c>
      <c r="EVK47" s="13">
        <v>2.35</v>
      </c>
      <c r="EVL47" s="13" t="s">
        <v>41</v>
      </c>
      <c r="EVM47" s="14">
        <f>IF(EVI47="SINAPI",VLOOKUP('TEREZINHA HARDY'!EVH47,SINAPI,4,),VLOOKUP('TEREZINHA HARDY'!EVH47,SETOP,5,))</f>
        <v>334.32</v>
      </c>
      <c r="EVN47" s="14">
        <f t="shared" ref="EVN47:EVN50" si="667">ROUND(EVM47*(1+$C$7),2)</f>
        <v>422.98</v>
      </c>
      <c r="EVO47" s="14">
        <f t="shared" ref="EVO47:EVO50" si="668">EVK47*EVM47</f>
        <v>785.65200000000004</v>
      </c>
      <c r="EVP47" s="14">
        <f t="shared" ref="EVP47:EVP50" si="669">EVN47*EVK47</f>
        <v>994.00300000000004</v>
      </c>
      <c r="EVQ47" s="11" t="s">
        <v>17387</v>
      </c>
      <c r="EVR47" s="261" t="str">
        <f>IF(EVY47="SINAPI",VLOOKUP('TEREZINHA HARDY'!EVX47,SINAPI,2,),VLOOKUP('TEREZINHA HARDY'!EVX47,SETOP,3,))</f>
        <v>FORNECIMENTO DE CONCRETO ESTRUTURAL, USINADO, COM FCK 25 MPA, INCLUSIVE LANÇAMENTO, ADENSAMENTO E ACABAMENTO (FUNDAÇÃO)</v>
      </c>
      <c r="EVS47" s="261"/>
      <c r="EVT47" s="261"/>
      <c r="EVU47" s="261"/>
      <c r="EVV47" s="261"/>
      <c r="EVW47" s="261"/>
      <c r="EVX47" s="12" t="s">
        <v>10494</v>
      </c>
      <c r="EVY47" s="12" t="s">
        <v>6222</v>
      </c>
      <c r="EVZ47" s="12" t="str">
        <f>IF(EVY47="SINAPI",VLOOKUP('TEREZINHA HARDY'!EVX47,SINAPI,3,),VLOOKUP('TEREZINHA HARDY'!EVX47,SETOP,4,))</f>
        <v>M3</v>
      </c>
      <c r="EWA47" s="13">
        <v>2.35</v>
      </c>
      <c r="EWB47" s="13" t="s">
        <v>41</v>
      </c>
      <c r="EWC47" s="14">
        <f>IF(EVY47="SINAPI",VLOOKUP('TEREZINHA HARDY'!EVX47,SINAPI,4,),VLOOKUP('TEREZINHA HARDY'!EVX47,SETOP,5,))</f>
        <v>334.32</v>
      </c>
      <c r="EWD47" s="14">
        <f t="shared" ref="EWD47:EWD50" si="670">ROUND(EWC47*(1+$C$7),2)</f>
        <v>422.98</v>
      </c>
      <c r="EWE47" s="14">
        <f t="shared" ref="EWE47:EWE50" si="671">EWA47*EWC47</f>
        <v>785.65200000000004</v>
      </c>
      <c r="EWF47" s="14">
        <f t="shared" ref="EWF47:EWF50" si="672">EWD47*EWA47</f>
        <v>994.00300000000004</v>
      </c>
      <c r="EWG47" s="11" t="s">
        <v>17387</v>
      </c>
      <c r="EWH47" s="261" t="str">
        <f>IF(EWO47="SINAPI",VLOOKUP('TEREZINHA HARDY'!EWN47,SINAPI,2,),VLOOKUP('TEREZINHA HARDY'!EWN47,SETOP,3,))</f>
        <v>FORNECIMENTO DE CONCRETO ESTRUTURAL, USINADO, COM FCK 25 MPA, INCLUSIVE LANÇAMENTO, ADENSAMENTO E ACABAMENTO (FUNDAÇÃO)</v>
      </c>
      <c r="EWI47" s="261"/>
      <c r="EWJ47" s="261"/>
      <c r="EWK47" s="261"/>
      <c r="EWL47" s="261"/>
      <c r="EWM47" s="261"/>
      <c r="EWN47" s="12" t="s">
        <v>10494</v>
      </c>
      <c r="EWO47" s="12" t="s">
        <v>6222</v>
      </c>
      <c r="EWP47" s="12" t="str">
        <f>IF(EWO47="SINAPI",VLOOKUP('TEREZINHA HARDY'!EWN47,SINAPI,3,),VLOOKUP('TEREZINHA HARDY'!EWN47,SETOP,4,))</f>
        <v>M3</v>
      </c>
      <c r="EWQ47" s="13">
        <v>2.35</v>
      </c>
      <c r="EWR47" s="13" t="s">
        <v>41</v>
      </c>
      <c r="EWS47" s="14">
        <f>IF(EWO47="SINAPI",VLOOKUP('TEREZINHA HARDY'!EWN47,SINAPI,4,),VLOOKUP('TEREZINHA HARDY'!EWN47,SETOP,5,))</f>
        <v>334.32</v>
      </c>
      <c r="EWT47" s="14">
        <f t="shared" ref="EWT47:EWT50" si="673">ROUND(EWS47*(1+$C$7),2)</f>
        <v>422.98</v>
      </c>
      <c r="EWU47" s="14">
        <f t="shared" ref="EWU47:EWU50" si="674">EWQ47*EWS47</f>
        <v>785.65200000000004</v>
      </c>
      <c r="EWV47" s="14">
        <f t="shared" ref="EWV47:EWV50" si="675">EWT47*EWQ47</f>
        <v>994.00300000000004</v>
      </c>
      <c r="EWW47" s="11" t="s">
        <v>17387</v>
      </c>
      <c r="EWX47" s="261" t="str">
        <f>IF(EXE47="SINAPI",VLOOKUP('TEREZINHA HARDY'!EXD47,SINAPI,2,),VLOOKUP('TEREZINHA HARDY'!EXD47,SETOP,3,))</f>
        <v>FORNECIMENTO DE CONCRETO ESTRUTURAL, USINADO, COM FCK 25 MPA, INCLUSIVE LANÇAMENTO, ADENSAMENTO E ACABAMENTO (FUNDAÇÃO)</v>
      </c>
      <c r="EWY47" s="261"/>
      <c r="EWZ47" s="261"/>
      <c r="EXA47" s="261"/>
      <c r="EXB47" s="261"/>
      <c r="EXC47" s="261"/>
      <c r="EXD47" s="12" t="s">
        <v>10494</v>
      </c>
      <c r="EXE47" s="12" t="s">
        <v>6222</v>
      </c>
      <c r="EXF47" s="12" t="str">
        <f>IF(EXE47="SINAPI",VLOOKUP('TEREZINHA HARDY'!EXD47,SINAPI,3,),VLOOKUP('TEREZINHA HARDY'!EXD47,SETOP,4,))</f>
        <v>M3</v>
      </c>
      <c r="EXG47" s="13">
        <v>2.35</v>
      </c>
      <c r="EXH47" s="13" t="s">
        <v>41</v>
      </c>
      <c r="EXI47" s="14">
        <f>IF(EXE47="SINAPI",VLOOKUP('TEREZINHA HARDY'!EXD47,SINAPI,4,),VLOOKUP('TEREZINHA HARDY'!EXD47,SETOP,5,))</f>
        <v>334.32</v>
      </c>
      <c r="EXJ47" s="14">
        <f t="shared" ref="EXJ47:EXJ50" si="676">ROUND(EXI47*(1+$C$7),2)</f>
        <v>422.98</v>
      </c>
      <c r="EXK47" s="14">
        <f t="shared" ref="EXK47:EXK50" si="677">EXG47*EXI47</f>
        <v>785.65200000000004</v>
      </c>
      <c r="EXL47" s="14">
        <f t="shared" ref="EXL47:EXL50" si="678">EXJ47*EXG47</f>
        <v>994.00300000000004</v>
      </c>
      <c r="EXM47" s="11" t="s">
        <v>17387</v>
      </c>
      <c r="EXN47" s="261" t="str">
        <f>IF(EXU47="SINAPI",VLOOKUP('TEREZINHA HARDY'!EXT47,SINAPI,2,),VLOOKUP('TEREZINHA HARDY'!EXT47,SETOP,3,))</f>
        <v>FORNECIMENTO DE CONCRETO ESTRUTURAL, USINADO, COM FCK 25 MPA, INCLUSIVE LANÇAMENTO, ADENSAMENTO E ACABAMENTO (FUNDAÇÃO)</v>
      </c>
      <c r="EXO47" s="261"/>
      <c r="EXP47" s="261"/>
      <c r="EXQ47" s="261"/>
      <c r="EXR47" s="261"/>
      <c r="EXS47" s="261"/>
      <c r="EXT47" s="12" t="s">
        <v>10494</v>
      </c>
      <c r="EXU47" s="12" t="s">
        <v>6222</v>
      </c>
      <c r="EXV47" s="12" t="str">
        <f>IF(EXU47="SINAPI",VLOOKUP('TEREZINHA HARDY'!EXT47,SINAPI,3,),VLOOKUP('TEREZINHA HARDY'!EXT47,SETOP,4,))</f>
        <v>M3</v>
      </c>
      <c r="EXW47" s="13">
        <v>2.35</v>
      </c>
      <c r="EXX47" s="13" t="s">
        <v>41</v>
      </c>
      <c r="EXY47" s="14">
        <f>IF(EXU47="SINAPI",VLOOKUP('TEREZINHA HARDY'!EXT47,SINAPI,4,),VLOOKUP('TEREZINHA HARDY'!EXT47,SETOP,5,))</f>
        <v>334.32</v>
      </c>
      <c r="EXZ47" s="14">
        <f t="shared" ref="EXZ47:EXZ50" si="679">ROUND(EXY47*(1+$C$7),2)</f>
        <v>422.98</v>
      </c>
      <c r="EYA47" s="14">
        <f t="shared" ref="EYA47:EYA50" si="680">EXW47*EXY47</f>
        <v>785.65200000000004</v>
      </c>
      <c r="EYB47" s="14">
        <f t="shared" ref="EYB47:EYB50" si="681">EXZ47*EXW47</f>
        <v>994.00300000000004</v>
      </c>
      <c r="EYC47" s="11" t="s">
        <v>17387</v>
      </c>
      <c r="EYD47" s="261" t="str">
        <f>IF(EYK47="SINAPI",VLOOKUP('TEREZINHA HARDY'!EYJ47,SINAPI,2,),VLOOKUP('TEREZINHA HARDY'!EYJ47,SETOP,3,))</f>
        <v>FORNECIMENTO DE CONCRETO ESTRUTURAL, USINADO, COM FCK 25 MPA, INCLUSIVE LANÇAMENTO, ADENSAMENTO E ACABAMENTO (FUNDAÇÃO)</v>
      </c>
      <c r="EYE47" s="261"/>
      <c r="EYF47" s="261"/>
      <c r="EYG47" s="261"/>
      <c r="EYH47" s="261"/>
      <c r="EYI47" s="261"/>
      <c r="EYJ47" s="12" t="s">
        <v>10494</v>
      </c>
      <c r="EYK47" s="12" t="s">
        <v>6222</v>
      </c>
      <c r="EYL47" s="12" t="str">
        <f>IF(EYK47="SINAPI",VLOOKUP('TEREZINHA HARDY'!EYJ47,SINAPI,3,),VLOOKUP('TEREZINHA HARDY'!EYJ47,SETOP,4,))</f>
        <v>M3</v>
      </c>
      <c r="EYM47" s="13">
        <v>2.35</v>
      </c>
      <c r="EYN47" s="13" t="s">
        <v>41</v>
      </c>
      <c r="EYO47" s="14">
        <f>IF(EYK47="SINAPI",VLOOKUP('TEREZINHA HARDY'!EYJ47,SINAPI,4,),VLOOKUP('TEREZINHA HARDY'!EYJ47,SETOP,5,))</f>
        <v>334.32</v>
      </c>
      <c r="EYP47" s="14">
        <f t="shared" ref="EYP47:EYP50" si="682">ROUND(EYO47*(1+$C$7),2)</f>
        <v>422.98</v>
      </c>
      <c r="EYQ47" s="14">
        <f t="shared" ref="EYQ47:EYQ50" si="683">EYM47*EYO47</f>
        <v>785.65200000000004</v>
      </c>
      <c r="EYR47" s="14">
        <f t="shared" ref="EYR47:EYR50" si="684">EYP47*EYM47</f>
        <v>994.00300000000004</v>
      </c>
      <c r="EYS47" s="11" t="s">
        <v>17387</v>
      </c>
      <c r="EYT47" s="261" t="str">
        <f>IF(EZA47="SINAPI",VLOOKUP('TEREZINHA HARDY'!EYZ47,SINAPI,2,),VLOOKUP('TEREZINHA HARDY'!EYZ47,SETOP,3,))</f>
        <v>FORNECIMENTO DE CONCRETO ESTRUTURAL, USINADO, COM FCK 25 MPA, INCLUSIVE LANÇAMENTO, ADENSAMENTO E ACABAMENTO (FUNDAÇÃO)</v>
      </c>
      <c r="EYU47" s="261"/>
      <c r="EYV47" s="261"/>
      <c r="EYW47" s="261"/>
      <c r="EYX47" s="261"/>
      <c r="EYY47" s="261"/>
      <c r="EYZ47" s="12" t="s">
        <v>10494</v>
      </c>
      <c r="EZA47" s="12" t="s">
        <v>6222</v>
      </c>
      <c r="EZB47" s="12" t="str">
        <f>IF(EZA47="SINAPI",VLOOKUP('TEREZINHA HARDY'!EYZ47,SINAPI,3,),VLOOKUP('TEREZINHA HARDY'!EYZ47,SETOP,4,))</f>
        <v>M3</v>
      </c>
      <c r="EZC47" s="13">
        <v>2.35</v>
      </c>
      <c r="EZD47" s="13" t="s">
        <v>41</v>
      </c>
      <c r="EZE47" s="14">
        <f>IF(EZA47="SINAPI",VLOOKUP('TEREZINHA HARDY'!EYZ47,SINAPI,4,),VLOOKUP('TEREZINHA HARDY'!EYZ47,SETOP,5,))</f>
        <v>334.32</v>
      </c>
      <c r="EZF47" s="14">
        <f t="shared" ref="EZF47:EZF50" si="685">ROUND(EZE47*(1+$C$7),2)</f>
        <v>422.98</v>
      </c>
      <c r="EZG47" s="14">
        <f t="shared" ref="EZG47:EZG50" si="686">EZC47*EZE47</f>
        <v>785.65200000000004</v>
      </c>
      <c r="EZH47" s="14">
        <f t="shared" ref="EZH47:EZH50" si="687">EZF47*EZC47</f>
        <v>994.00300000000004</v>
      </c>
      <c r="EZI47" s="11" t="s">
        <v>17387</v>
      </c>
      <c r="EZJ47" s="261" t="str">
        <f>IF(EZQ47="SINAPI",VLOOKUP('TEREZINHA HARDY'!EZP47,SINAPI,2,),VLOOKUP('TEREZINHA HARDY'!EZP47,SETOP,3,))</f>
        <v>FORNECIMENTO DE CONCRETO ESTRUTURAL, USINADO, COM FCK 25 MPA, INCLUSIVE LANÇAMENTO, ADENSAMENTO E ACABAMENTO (FUNDAÇÃO)</v>
      </c>
      <c r="EZK47" s="261"/>
      <c r="EZL47" s="261"/>
      <c r="EZM47" s="261"/>
      <c r="EZN47" s="261"/>
      <c r="EZO47" s="261"/>
      <c r="EZP47" s="12" t="s">
        <v>10494</v>
      </c>
      <c r="EZQ47" s="12" t="s">
        <v>6222</v>
      </c>
      <c r="EZR47" s="12" t="str">
        <f>IF(EZQ47="SINAPI",VLOOKUP('TEREZINHA HARDY'!EZP47,SINAPI,3,),VLOOKUP('TEREZINHA HARDY'!EZP47,SETOP,4,))</f>
        <v>M3</v>
      </c>
      <c r="EZS47" s="13">
        <v>2.35</v>
      </c>
      <c r="EZT47" s="13" t="s">
        <v>41</v>
      </c>
      <c r="EZU47" s="14">
        <f>IF(EZQ47="SINAPI",VLOOKUP('TEREZINHA HARDY'!EZP47,SINAPI,4,),VLOOKUP('TEREZINHA HARDY'!EZP47,SETOP,5,))</f>
        <v>334.32</v>
      </c>
      <c r="EZV47" s="14">
        <f t="shared" ref="EZV47:EZV50" si="688">ROUND(EZU47*(1+$C$7),2)</f>
        <v>422.98</v>
      </c>
      <c r="EZW47" s="14">
        <f t="shared" ref="EZW47:EZW50" si="689">EZS47*EZU47</f>
        <v>785.65200000000004</v>
      </c>
      <c r="EZX47" s="14">
        <f t="shared" ref="EZX47:EZX50" si="690">EZV47*EZS47</f>
        <v>994.00300000000004</v>
      </c>
      <c r="EZY47" s="11" t="s">
        <v>17387</v>
      </c>
      <c r="EZZ47" s="261" t="str">
        <f>IF(FAG47="SINAPI",VLOOKUP('TEREZINHA HARDY'!FAF47,SINAPI,2,),VLOOKUP('TEREZINHA HARDY'!FAF47,SETOP,3,))</f>
        <v>FORNECIMENTO DE CONCRETO ESTRUTURAL, USINADO, COM FCK 25 MPA, INCLUSIVE LANÇAMENTO, ADENSAMENTO E ACABAMENTO (FUNDAÇÃO)</v>
      </c>
      <c r="FAA47" s="261"/>
      <c r="FAB47" s="261"/>
      <c r="FAC47" s="261"/>
      <c r="FAD47" s="261"/>
      <c r="FAE47" s="261"/>
      <c r="FAF47" s="12" t="s">
        <v>10494</v>
      </c>
      <c r="FAG47" s="12" t="s">
        <v>6222</v>
      </c>
      <c r="FAH47" s="12" t="str">
        <f>IF(FAG47="SINAPI",VLOOKUP('TEREZINHA HARDY'!FAF47,SINAPI,3,),VLOOKUP('TEREZINHA HARDY'!FAF47,SETOP,4,))</f>
        <v>M3</v>
      </c>
      <c r="FAI47" s="13">
        <v>2.35</v>
      </c>
      <c r="FAJ47" s="13" t="s">
        <v>41</v>
      </c>
      <c r="FAK47" s="14">
        <f>IF(FAG47="SINAPI",VLOOKUP('TEREZINHA HARDY'!FAF47,SINAPI,4,),VLOOKUP('TEREZINHA HARDY'!FAF47,SETOP,5,))</f>
        <v>334.32</v>
      </c>
      <c r="FAL47" s="14">
        <f t="shared" ref="FAL47:FAL50" si="691">ROUND(FAK47*(1+$C$7),2)</f>
        <v>422.98</v>
      </c>
      <c r="FAM47" s="14">
        <f t="shared" ref="FAM47:FAM50" si="692">FAI47*FAK47</f>
        <v>785.65200000000004</v>
      </c>
      <c r="FAN47" s="14">
        <f t="shared" ref="FAN47:FAN50" si="693">FAL47*FAI47</f>
        <v>994.00300000000004</v>
      </c>
      <c r="FAO47" s="11" t="s">
        <v>17387</v>
      </c>
      <c r="FAP47" s="261" t="str">
        <f>IF(FAW47="SINAPI",VLOOKUP('TEREZINHA HARDY'!FAV47,SINAPI,2,),VLOOKUP('TEREZINHA HARDY'!FAV47,SETOP,3,))</f>
        <v>FORNECIMENTO DE CONCRETO ESTRUTURAL, USINADO, COM FCK 25 MPA, INCLUSIVE LANÇAMENTO, ADENSAMENTO E ACABAMENTO (FUNDAÇÃO)</v>
      </c>
      <c r="FAQ47" s="261"/>
      <c r="FAR47" s="261"/>
      <c r="FAS47" s="261"/>
      <c r="FAT47" s="261"/>
      <c r="FAU47" s="261"/>
      <c r="FAV47" s="12" t="s">
        <v>10494</v>
      </c>
      <c r="FAW47" s="12" t="s">
        <v>6222</v>
      </c>
      <c r="FAX47" s="12" t="str">
        <f>IF(FAW47="SINAPI",VLOOKUP('TEREZINHA HARDY'!FAV47,SINAPI,3,),VLOOKUP('TEREZINHA HARDY'!FAV47,SETOP,4,))</f>
        <v>M3</v>
      </c>
      <c r="FAY47" s="13">
        <v>2.35</v>
      </c>
      <c r="FAZ47" s="13" t="s">
        <v>41</v>
      </c>
      <c r="FBA47" s="14">
        <f>IF(FAW47="SINAPI",VLOOKUP('TEREZINHA HARDY'!FAV47,SINAPI,4,),VLOOKUP('TEREZINHA HARDY'!FAV47,SETOP,5,))</f>
        <v>334.32</v>
      </c>
      <c r="FBB47" s="14">
        <f t="shared" ref="FBB47:FBB50" si="694">ROUND(FBA47*(1+$C$7),2)</f>
        <v>422.98</v>
      </c>
      <c r="FBC47" s="14">
        <f t="shared" ref="FBC47:FBC50" si="695">FAY47*FBA47</f>
        <v>785.65200000000004</v>
      </c>
      <c r="FBD47" s="14">
        <f t="shared" ref="FBD47:FBD50" si="696">FBB47*FAY47</f>
        <v>994.00300000000004</v>
      </c>
      <c r="FBE47" s="11" t="s">
        <v>17387</v>
      </c>
      <c r="FBF47" s="261" t="str">
        <f>IF(FBM47="SINAPI",VLOOKUP('TEREZINHA HARDY'!FBL47,SINAPI,2,),VLOOKUP('TEREZINHA HARDY'!FBL47,SETOP,3,))</f>
        <v>FORNECIMENTO DE CONCRETO ESTRUTURAL, USINADO, COM FCK 25 MPA, INCLUSIVE LANÇAMENTO, ADENSAMENTO E ACABAMENTO (FUNDAÇÃO)</v>
      </c>
      <c r="FBG47" s="261"/>
      <c r="FBH47" s="261"/>
      <c r="FBI47" s="261"/>
      <c r="FBJ47" s="261"/>
      <c r="FBK47" s="261"/>
      <c r="FBL47" s="12" t="s">
        <v>10494</v>
      </c>
      <c r="FBM47" s="12" t="s">
        <v>6222</v>
      </c>
      <c r="FBN47" s="12" t="str">
        <f>IF(FBM47="SINAPI",VLOOKUP('TEREZINHA HARDY'!FBL47,SINAPI,3,),VLOOKUP('TEREZINHA HARDY'!FBL47,SETOP,4,))</f>
        <v>M3</v>
      </c>
      <c r="FBO47" s="13">
        <v>2.35</v>
      </c>
      <c r="FBP47" s="13" t="s">
        <v>41</v>
      </c>
      <c r="FBQ47" s="14">
        <f>IF(FBM47="SINAPI",VLOOKUP('TEREZINHA HARDY'!FBL47,SINAPI,4,),VLOOKUP('TEREZINHA HARDY'!FBL47,SETOP,5,))</f>
        <v>334.32</v>
      </c>
      <c r="FBR47" s="14">
        <f t="shared" ref="FBR47:FBR50" si="697">ROUND(FBQ47*(1+$C$7),2)</f>
        <v>422.98</v>
      </c>
      <c r="FBS47" s="14">
        <f t="shared" ref="FBS47:FBS50" si="698">FBO47*FBQ47</f>
        <v>785.65200000000004</v>
      </c>
      <c r="FBT47" s="14">
        <f t="shared" ref="FBT47:FBT50" si="699">FBR47*FBO47</f>
        <v>994.00300000000004</v>
      </c>
      <c r="FBU47" s="11" t="s">
        <v>17387</v>
      </c>
      <c r="FBV47" s="261" t="str">
        <f>IF(FCC47="SINAPI",VLOOKUP('TEREZINHA HARDY'!FCB47,SINAPI,2,),VLOOKUP('TEREZINHA HARDY'!FCB47,SETOP,3,))</f>
        <v>FORNECIMENTO DE CONCRETO ESTRUTURAL, USINADO, COM FCK 25 MPA, INCLUSIVE LANÇAMENTO, ADENSAMENTO E ACABAMENTO (FUNDAÇÃO)</v>
      </c>
      <c r="FBW47" s="261"/>
      <c r="FBX47" s="261"/>
      <c r="FBY47" s="261"/>
      <c r="FBZ47" s="261"/>
      <c r="FCA47" s="261"/>
      <c r="FCB47" s="12" t="s">
        <v>10494</v>
      </c>
      <c r="FCC47" s="12" t="s">
        <v>6222</v>
      </c>
      <c r="FCD47" s="12" t="str">
        <f>IF(FCC47="SINAPI",VLOOKUP('TEREZINHA HARDY'!FCB47,SINAPI,3,),VLOOKUP('TEREZINHA HARDY'!FCB47,SETOP,4,))</f>
        <v>M3</v>
      </c>
      <c r="FCE47" s="13">
        <v>2.35</v>
      </c>
      <c r="FCF47" s="13" t="s">
        <v>41</v>
      </c>
      <c r="FCG47" s="14">
        <f>IF(FCC47="SINAPI",VLOOKUP('TEREZINHA HARDY'!FCB47,SINAPI,4,),VLOOKUP('TEREZINHA HARDY'!FCB47,SETOP,5,))</f>
        <v>334.32</v>
      </c>
      <c r="FCH47" s="14">
        <f t="shared" ref="FCH47:FCH50" si="700">ROUND(FCG47*(1+$C$7),2)</f>
        <v>422.98</v>
      </c>
      <c r="FCI47" s="14">
        <f t="shared" ref="FCI47:FCI50" si="701">FCE47*FCG47</f>
        <v>785.65200000000004</v>
      </c>
      <c r="FCJ47" s="14">
        <f t="shared" ref="FCJ47:FCJ50" si="702">FCH47*FCE47</f>
        <v>994.00300000000004</v>
      </c>
      <c r="FCK47" s="11" t="s">
        <v>17387</v>
      </c>
      <c r="FCL47" s="261" t="str">
        <f>IF(FCS47="SINAPI",VLOOKUP('TEREZINHA HARDY'!FCR47,SINAPI,2,),VLOOKUP('TEREZINHA HARDY'!FCR47,SETOP,3,))</f>
        <v>FORNECIMENTO DE CONCRETO ESTRUTURAL, USINADO, COM FCK 25 MPA, INCLUSIVE LANÇAMENTO, ADENSAMENTO E ACABAMENTO (FUNDAÇÃO)</v>
      </c>
      <c r="FCM47" s="261"/>
      <c r="FCN47" s="261"/>
      <c r="FCO47" s="261"/>
      <c r="FCP47" s="261"/>
      <c r="FCQ47" s="261"/>
      <c r="FCR47" s="12" t="s">
        <v>10494</v>
      </c>
      <c r="FCS47" s="12" t="s">
        <v>6222</v>
      </c>
      <c r="FCT47" s="12" t="str">
        <f>IF(FCS47="SINAPI",VLOOKUP('TEREZINHA HARDY'!FCR47,SINAPI,3,),VLOOKUP('TEREZINHA HARDY'!FCR47,SETOP,4,))</f>
        <v>M3</v>
      </c>
      <c r="FCU47" s="13">
        <v>2.35</v>
      </c>
      <c r="FCV47" s="13" t="s">
        <v>41</v>
      </c>
      <c r="FCW47" s="14">
        <f>IF(FCS47="SINAPI",VLOOKUP('TEREZINHA HARDY'!FCR47,SINAPI,4,),VLOOKUP('TEREZINHA HARDY'!FCR47,SETOP,5,))</f>
        <v>334.32</v>
      </c>
      <c r="FCX47" s="14">
        <f t="shared" ref="FCX47:FCX50" si="703">ROUND(FCW47*(1+$C$7),2)</f>
        <v>422.98</v>
      </c>
      <c r="FCY47" s="14">
        <f t="shared" ref="FCY47:FCY50" si="704">FCU47*FCW47</f>
        <v>785.65200000000004</v>
      </c>
      <c r="FCZ47" s="14">
        <f t="shared" ref="FCZ47:FCZ50" si="705">FCX47*FCU47</f>
        <v>994.00300000000004</v>
      </c>
      <c r="FDA47" s="11" t="s">
        <v>17387</v>
      </c>
      <c r="FDB47" s="261" t="str">
        <f>IF(FDI47="SINAPI",VLOOKUP('TEREZINHA HARDY'!FDH47,SINAPI,2,),VLOOKUP('TEREZINHA HARDY'!FDH47,SETOP,3,))</f>
        <v>FORNECIMENTO DE CONCRETO ESTRUTURAL, USINADO, COM FCK 25 MPA, INCLUSIVE LANÇAMENTO, ADENSAMENTO E ACABAMENTO (FUNDAÇÃO)</v>
      </c>
      <c r="FDC47" s="261"/>
      <c r="FDD47" s="261"/>
      <c r="FDE47" s="261"/>
      <c r="FDF47" s="261"/>
      <c r="FDG47" s="261"/>
      <c r="FDH47" s="12" t="s">
        <v>10494</v>
      </c>
      <c r="FDI47" s="12" t="s">
        <v>6222</v>
      </c>
      <c r="FDJ47" s="12" t="str">
        <f>IF(FDI47="SINAPI",VLOOKUP('TEREZINHA HARDY'!FDH47,SINAPI,3,),VLOOKUP('TEREZINHA HARDY'!FDH47,SETOP,4,))</f>
        <v>M3</v>
      </c>
      <c r="FDK47" s="13">
        <v>2.35</v>
      </c>
      <c r="FDL47" s="13" t="s">
        <v>41</v>
      </c>
      <c r="FDM47" s="14">
        <f>IF(FDI47="SINAPI",VLOOKUP('TEREZINHA HARDY'!FDH47,SINAPI,4,),VLOOKUP('TEREZINHA HARDY'!FDH47,SETOP,5,))</f>
        <v>334.32</v>
      </c>
      <c r="FDN47" s="14">
        <f t="shared" ref="FDN47:FDN50" si="706">ROUND(FDM47*(1+$C$7),2)</f>
        <v>422.98</v>
      </c>
      <c r="FDO47" s="14">
        <f t="shared" ref="FDO47:FDO50" si="707">FDK47*FDM47</f>
        <v>785.65200000000004</v>
      </c>
      <c r="FDP47" s="14">
        <f t="shared" ref="FDP47:FDP50" si="708">FDN47*FDK47</f>
        <v>994.00300000000004</v>
      </c>
      <c r="FDQ47" s="11" t="s">
        <v>17387</v>
      </c>
      <c r="FDR47" s="261" t="str">
        <f>IF(FDY47="SINAPI",VLOOKUP('TEREZINHA HARDY'!FDX47,SINAPI,2,),VLOOKUP('TEREZINHA HARDY'!FDX47,SETOP,3,))</f>
        <v>FORNECIMENTO DE CONCRETO ESTRUTURAL, USINADO, COM FCK 25 MPA, INCLUSIVE LANÇAMENTO, ADENSAMENTO E ACABAMENTO (FUNDAÇÃO)</v>
      </c>
      <c r="FDS47" s="261"/>
      <c r="FDT47" s="261"/>
      <c r="FDU47" s="261"/>
      <c r="FDV47" s="261"/>
      <c r="FDW47" s="261"/>
      <c r="FDX47" s="12" t="s">
        <v>10494</v>
      </c>
      <c r="FDY47" s="12" t="s">
        <v>6222</v>
      </c>
      <c r="FDZ47" s="12" t="str">
        <f>IF(FDY47="SINAPI",VLOOKUP('TEREZINHA HARDY'!FDX47,SINAPI,3,),VLOOKUP('TEREZINHA HARDY'!FDX47,SETOP,4,))</f>
        <v>M3</v>
      </c>
      <c r="FEA47" s="13">
        <v>2.35</v>
      </c>
      <c r="FEB47" s="13" t="s">
        <v>41</v>
      </c>
      <c r="FEC47" s="14">
        <f>IF(FDY47="SINAPI",VLOOKUP('TEREZINHA HARDY'!FDX47,SINAPI,4,),VLOOKUP('TEREZINHA HARDY'!FDX47,SETOP,5,))</f>
        <v>334.32</v>
      </c>
      <c r="FED47" s="14">
        <f t="shared" ref="FED47:FED50" si="709">ROUND(FEC47*(1+$C$7),2)</f>
        <v>422.98</v>
      </c>
      <c r="FEE47" s="14">
        <f t="shared" ref="FEE47:FEE50" si="710">FEA47*FEC47</f>
        <v>785.65200000000004</v>
      </c>
      <c r="FEF47" s="14">
        <f t="shared" ref="FEF47:FEF50" si="711">FED47*FEA47</f>
        <v>994.00300000000004</v>
      </c>
      <c r="FEG47" s="11" t="s">
        <v>17387</v>
      </c>
      <c r="FEH47" s="261" t="str">
        <f>IF(FEO47="SINAPI",VLOOKUP('TEREZINHA HARDY'!FEN47,SINAPI,2,),VLOOKUP('TEREZINHA HARDY'!FEN47,SETOP,3,))</f>
        <v>FORNECIMENTO DE CONCRETO ESTRUTURAL, USINADO, COM FCK 25 MPA, INCLUSIVE LANÇAMENTO, ADENSAMENTO E ACABAMENTO (FUNDAÇÃO)</v>
      </c>
      <c r="FEI47" s="261"/>
      <c r="FEJ47" s="261"/>
      <c r="FEK47" s="261"/>
      <c r="FEL47" s="261"/>
      <c r="FEM47" s="261"/>
      <c r="FEN47" s="12" t="s">
        <v>10494</v>
      </c>
      <c r="FEO47" s="12" t="s">
        <v>6222</v>
      </c>
      <c r="FEP47" s="12" t="str">
        <f>IF(FEO47="SINAPI",VLOOKUP('TEREZINHA HARDY'!FEN47,SINAPI,3,),VLOOKUP('TEREZINHA HARDY'!FEN47,SETOP,4,))</f>
        <v>M3</v>
      </c>
      <c r="FEQ47" s="13">
        <v>2.35</v>
      </c>
      <c r="FER47" s="13" t="s">
        <v>41</v>
      </c>
      <c r="FES47" s="14">
        <f>IF(FEO47="SINAPI",VLOOKUP('TEREZINHA HARDY'!FEN47,SINAPI,4,),VLOOKUP('TEREZINHA HARDY'!FEN47,SETOP,5,))</f>
        <v>334.32</v>
      </c>
      <c r="FET47" s="14">
        <f t="shared" ref="FET47:FET50" si="712">ROUND(FES47*(1+$C$7),2)</f>
        <v>422.98</v>
      </c>
      <c r="FEU47" s="14">
        <f t="shared" ref="FEU47:FEU50" si="713">FEQ47*FES47</f>
        <v>785.65200000000004</v>
      </c>
      <c r="FEV47" s="14">
        <f t="shared" ref="FEV47:FEV50" si="714">FET47*FEQ47</f>
        <v>994.00300000000004</v>
      </c>
      <c r="FEW47" s="11" t="s">
        <v>17387</v>
      </c>
      <c r="FEX47" s="261" t="str">
        <f>IF(FFE47="SINAPI",VLOOKUP('TEREZINHA HARDY'!FFD47,SINAPI,2,),VLOOKUP('TEREZINHA HARDY'!FFD47,SETOP,3,))</f>
        <v>FORNECIMENTO DE CONCRETO ESTRUTURAL, USINADO, COM FCK 25 MPA, INCLUSIVE LANÇAMENTO, ADENSAMENTO E ACABAMENTO (FUNDAÇÃO)</v>
      </c>
      <c r="FEY47" s="261"/>
      <c r="FEZ47" s="261"/>
      <c r="FFA47" s="261"/>
      <c r="FFB47" s="261"/>
      <c r="FFC47" s="261"/>
      <c r="FFD47" s="12" t="s">
        <v>10494</v>
      </c>
      <c r="FFE47" s="12" t="s">
        <v>6222</v>
      </c>
      <c r="FFF47" s="12" t="str">
        <f>IF(FFE47="SINAPI",VLOOKUP('TEREZINHA HARDY'!FFD47,SINAPI,3,),VLOOKUP('TEREZINHA HARDY'!FFD47,SETOP,4,))</f>
        <v>M3</v>
      </c>
      <c r="FFG47" s="13">
        <v>2.35</v>
      </c>
      <c r="FFH47" s="13" t="s">
        <v>41</v>
      </c>
      <c r="FFI47" s="14">
        <f>IF(FFE47="SINAPI",VLOOKUP('TEREZINHA HARDY'!FFD47,SINAPI,4,),VLOOKUP('TEREZINHA HARDY'!FFD47,SETOP,5,))</f>
        <v>334.32</v>
      </c>
      <c r="FFJ47" s="14">
        <f t="shared" ref="FFJ47:FFJ50" si="715">ROUND(FFI47*(1+$C$7),2)</f>
        <v>422.98</v>
      </c>
      <c r="FFK47" s="14">
        <f t="shared" ref="FFK47:FFK50" si="716">FFG47*FFI47</f>
        <v>785.65200000000004</v>
      </c>
      <c r="FFL47" s="14">
        <f t="shared" ref="FFL47:FFL50" si="717">FFJ47*FFG47</f>
        <v>994.00300000000004</v>
      </c>
      <c r="FFM47" s="11" t="s">
        <v>17387</v>
      </c>
      <c r="FFN47" s="261" t="str">
        <f>IF(FFU47="SINAPI",VLOOKUP('TEREZINHA HARDY'!FFT47,SINAPI,2,),VLOOKUP('TEREZINHA HARDY'!FFT47,SETOP,3,))</f>
        <v>FORNECIMENTO DE CONCRETO ESTRUTURAL, USINADO, COM FCK 25 MPA, INCLUSIVE LANÇAMENTO, ADENSAMENTO E ACABAMENTO (FUNDAÇÃO)</v>
      </c>
      <c r="FFO47" s="261"/>
      <c r="FFP47" s="261"/>
      <c r="FFQ47" s="261"/>
      <c r="FFR47" s="261"/>
      <c r="FFS47" s="261"/>
      <c r="FFT47" s="12" t="s">
        <v>10494</v>
      </c>
      <c r="FFU47" s="12" t="s">
        <v>6222</v>
      </c>
      <c r="FFV47" s="12" t="str">
        <f>IF(FFU47="SINAPI",VLOOKUP('TEREZINHA HARDY'!FFT47,SINAPI,3,),VLOOKUP('TEREZINHA HARDY'!FFT47,SETOP,4,))</f>
        <v>M3</v>
      </c>
      <c r="FFW47" s="13">
        <v>2.35</v>
      </c>
      <c r="FFX47" s="13" t="s">
        <v>41</v>
      </c>
      <c r="FFY47" s="14">
        <f>IF(FFU47="SINAPI",VLOOKUP('TEREZINHA HARDY'!FFT47,SINAPI,4,),VLOOKUP('TEREZINHA HARDY'!FFT47,SETOP,5,))</f>
        <v>334.32</v>
      </c>
      <c r="FFZ47" s="14">
        <f t="shared" ref="FFZ47:FFZ50" si="718">ROUND(FFY47*(1+$C$7),2)</f>
        <v>422.98</v>
      </c>
      <c r="FGA47" s="14">
        <f t="shared" ref="FGA47:FGA50" si="719">FFW47*FFY47</f>
        <v>785.65200000000004</v>
      </c>
      <c r="FGB47" s="14">
        <f t="shared" ref="FGB47:FGB50" si="720">FFZ47*FFW47</f>
        <v>994.00300000000004</v>
      </c>
      <c r="FGC47" s="11" t="s">
        <v>17387</v>
      </c>
      <c r="FGD47" s="261" t="str">
        <f>IF(FGK47="SINAPI",VLOOKUP('TEREZINHA HARDY'!FGJ47,SINAPI,2,),VLOOKUP('TEREZINHA HARDY'!FGJ47,SETOP,3,))</f>
        <v>FORNECIMENTO DE CONCRETO ESTRUTURAL, USINADO, COM FCK 25 MPA, INCLUSIVE LANÇAMENTO, ADENSAMENTO E ACABAMENTO (FUNDAÇÃO)</v>
      </c>
      <c r="FGE47" s="261"/>
      <c r="FGF47" s="261"/>
      <c r="FGG47" s="261"/>
      <c r="FGH47" s="261"/>
      <c r="FGI47" s="261"/>
      <c r="FGJ47" s="12" t="s">
        <v>10494</v>
      </c>
      <c r="FGK47" s="12" t="s">
        <v>6222</v>
      </c>
      <c r="FGL47" s="12" t="str">
        <f>IF(FGK47="SINAPI",VLOOKUP('TEREZINHA HARDY'!FGJ47,SINAPI,3,),VLOOKUP('TEREZINHA HARDY'!FGJ47,SETOP,4,))</f>
        <v>M3</v>
      </c>
      <c r="FGM47" s="13">
        <v>2.35</v>
      </c>
      <c r="FGN47" s="13" t="s">
        <v>41</v>
      </c>
      <c r="FGO47" s="14">
        <f>IF(FGK47="SINAPI",VLOOKUP('TEREZINHA HARDY'!FGJ47,SINAPI,4,),VLOOKUP('TEREZINHA HARDY'!FGJ47,SETOP,5,))</f>
        <v>334.32</v>
      </c>
      <c r="FGP47" s="14">
        <f t="shared" ref="FGP47:FGP50" si="721">ROUND(FGO47*(1+$C$7),2)</f>
        <v>422.98</v>
      </c>
      <c r="FGQ47" s="14">
        <f t="shared" ref="FGQ47:FGQ50" si="722">FGM47*FGO47</f>
        <v>785.65200000000004</v>
      </c>
      <c r="FGR47" s="14">
        <f t="shared" ref="FGR47:FGR50" si="723">FGP47*FGM47</f>
        <v>994.00300000000004</v>
      </c>
      <c r="FGS47" s="11" t="s">
        <v>17387</v>
      </c>
      <c r="FGT47" s="261" t="str">
        <f>IF(FHA47="SINAPI",VLOOKUP('TEREZINHA HARDY'!FGZ47,SINAPI,2,),VLOOKUP('TEREZINHA HARDY'!FGZ47,SETOP,3,))</f>
        <v>FORNECIMENTO DE CONCRETO ESTRUTURAL, USINADO, COM FCK 25 MPA, INCLUSIVE LANÇAMENTO, ADENSAMENTO E ACABAMENTO (FUNDAÇÃO)</v>
      </c>
      <c r="FGU47" s="261"/>
      <c r="FGV47" s="261"/>
      <c r="FGW47" s="261"/>
      <c r="FGX47" s="261"/>
      <c r="FGY47" s="261"/>
      <c r="FGZ47" s="12" t="s">
        <v>10494</v>
      </c>
      <c r="FHA47" s="12" t="s">
        <v>6222</v>
      </c>
      <c r="FHB47" s="12" t="str">
        <f>IF(FHA47="SINAPI",VLOOKUP('TEREZINHA HARDY'!FGZ47,SINAPI,3,),VLOOKUP('TEREZINHA HARDY'!FGZ47,SETOP,4,))</f>
        <v>M3</v>
      </c>
      <c r="FHC47" s="13">
        <v>2.35</v>
      </c>
      <c r="FHD47" s="13" t="s">
        <v>41</v>
      </c>
      <c r="FHE47" s="14">
        <f>IF(FHA47="SINAPI",VLOOKUP('TEREZINHA HARDY'!FGZ47,SINAPI,4,),VLOOKUP('TEREZINHA HARDY'!FGZ47,SETOP,5,))</f>
        <v>334.32</v>
      </c>
      <c r="FHF47" s="14">
        <f t="shared" ref="FHF47:FHF50" si="724">ROUND(FHE47*(1+$C$7),2)</f>
        <v>422.98</v>
      </c>
      <c r="FHG47" s="14">
        <f t="shared" ref="FHG47:FHG50" si="725">FHC47*FHE47</f>
        <v>785.65200000000004</v>
      </c>
      <c r="FHH47" s="14">
        <f t="shared" ref="FHH47:FHH50" si="726">FHF47*FHC47</f>
        <v>994.00300000000004</v>
      </c>
      <c r="FHI47" s="11" t="s">
        <v>17387</v>
      </c>
      <c r="FHJ47" s="261" t="str">
        <f>IF(FHQ47="SINAPI",VLOOKUP('TEREZINHA HARDY'!FHP47,SINAPI,2,),VLOOKUP('TEREZINHA HARDY'!FHP47,SETOP,3,))</f>
        <v>FORNECIMENTO DE CONCRETO ESTRUTURAL, USINADO, COM FCK 25 MPA, INCLUSIVE LANÇAMENTO, ADENSAMENTO E ACABAMENTO (FUNDAÇÃO)</v>
      </c>
      <c r="FHK47" s="261"/>
      <c r="FHL47" s="261"/>
      <c r="FHM47" s="261"/>
      <c r="FHN47" s="261"/>
      <c r="FHO47" s="261"/>
      <c r="FHP47" s="12" t="s">
        <v>10494</v>
      </c>
      <c r="FHQ47" s="12" t="s">
        <v>6222</v>
      </c>
      <c r="FHR47" s="12" t="str">
        <f>IF(FHQ47="SINAPI",VLOOKUP('TEREZINHA HARDY'!FHP47,SINAPI,3,),VLOOKUP('TEREZINHA HARDY'!FHP47,SETOP,4,))</f>
        <v>M3</v>
      </c>
      <c r="FHS47" s="13">
        <v>2.35</v>
      </c>
      <c r="FHT47" s="13" t="s">
        <v>41</v>
      </c>
      <c r="FHU47" s="14">
        <f>IF(FHQ47="SINAPI",VLOOKUP('TEREZINHA HARDY'!FHP47,SINAPI,4,),VLOOKUP('TEREZINHA HARDY'!FHP47,SETOP,5,))</f>
        <v>334.32</v>
      </c>
      <c r="FHV47" s="14">
        <f t="shared" ref="FHV47:FHV50" si="727">ROUND(FHU47*(1+$C$7),2)</f>
        <v>422.98</v>
      </c>
      <c r="FHW47" s="14">
        <f t="shared" ref="FHW47:FHW50" si="728">FHS47*FHU47</f>
        <v>785.65200000000004</v>
      </c>
      <c r="FHX47" s="14">
        <f t="shared" ref="FHX47:FHX50" si="729">FHV47*FHS47</f>
        <v>994.00300000000004</v>
      </c>
      <c r="FHY47" s="11" t="s">
        <v>17387</v>
      </c>
      <c r="FHZ47" s="261" t="str">
        <f>IF(FIG47="SINAPI",VLOOKUP('TEREZINHA HARDY'!FIF47,SINAPI,2,),VLOOKUP('TEREZINHA HARDY'!FIF47,SETOP,3,))</f>
        <v>FORNECIMENTO DE CONCRETO ESTRUTURAL, USINADO, COM FCK 25 MPA, INCLUSIVE LANÇAMENTO, ADENSAMENTO E ACABAMENTO (FUNDAÇÃO)</v>
      </c>
      <c r="FIA47" s="261"/>
      <c r="FIB47" s="261"/>
      <c r="FIC47" s="261"/>
      <c r="FID47" s="261"/>
      <c r="FIE47" s="261"/>
      <c r="FIF47" s="12" t="s">
        <v>10494</v>
      </c>
      <c r="FIG47" s="12" t="s">
        <v>6222</v>
      </c>
      <c r="FIH47" s="12" t="str">
        <f>IF(FIG47="SINAPI",VLOOKUP('TEREZINHA HARDY'!FIF47,SINAPI,3,),VLOOKUP('TEREZINHA HARDY'!FIF47,SETOP,4,))</f>
        <v>M3</v>
      </c>
      <c r="FII47" s="13">
        <v>2.35</v>
      </c>
      <c r="FIJ47" s="13" t="s">
        <v>41</v>
      </c>
      <c r="FIK47" s="14">
        <f>IF(FIG47="SINAPI",VLOOKUP('TEREZINHA HARDY'!FIF47,SINAPI,4,),VLOOKUP('TEREZINHA HARDY'!FIF47,SETOP,5,))</f>
        <v>334.32</v>
      </c>
      <c r="FIL47" s="14">
        <f t="shared" ref="FIL47:FIL50" si="730">ROUND(FIK47*(1+$C$7),2)</f>
        <v>422.98</v>
      </c>
      <c r="FIM47" s="14">
        <f t="shared" ref="FIM47:FIM50" si="731">FII47*FIK47</f>
        <v>785.65200000000004</v>
      </c>
      <c r="FIN47" s="14">
        <f t="shared" ref="FIN47:FIN50" si="732">FIL47*FII47</f>
        <v>994.00300000000004</v>
      </c>
      <c r="FIO47" s="11" t="s">
        <v>17387</v>
      </c>
      <c r="FIP47" s="261" t="str">
        <f>IF(FIW47="SINAPI",VLOOKUP('TEREZINHA HARDY'!FIV47,SINAPI,2,),VLOOKUP('TEREZINHA HARDY'!FIV47,SETOP,3,))</f>
        <v>FORNECIMENTO DE CONCRETO ESTRUTURAL, USINADO, COM FCK 25 MPA, INCLUSIVE LANÇAMENTO, ADENSAMENTO E ACABAMENTO (FUNDAÇÃO)</v>
      </c>
      <c r="FIQ47" s="261"/>
      <c r="FIR47" s="261"/>
      <c r="FIS47" s="261"/>
      <c r="FIT47" s="261"/>
      <c r="FIU47" s="261"/>
      <c r="FIV47" s="12" t="s">
        <v>10494</v>
      </c>
      <c r="FIW47" s="12" t="s">
        <v>6222</v>
      </c>
      <c r="FIX47" s="12" t="str">
        <f>IF(FIW47="SINAPI",VLOOKUP('TEREZINHA HARDY'!FIV47,SINAPI,3,),VLOOKUP('TEREZINHA HARDY'!FIV47,SETOP,4,))</f>
        <v>M3</v>
      </c>
      <c r="FIY47" s="13">
        <v>2.35</v>
      </c>
      <c r="FIZ47" s="13" t="s">
        <v>41</v>
      </c>
      <c r="FJA47" s="14">
        <f>IF(FIW47="SINAPI",VLOOKUP('TEREZINHA HARDY'!FIV47,SINAPI,4,),VLOOKUP('TEREZINHA HARDY'!FIV47,SETOP,5,))</f>
        <v>334.32</v>
      </c>
      <c r="FJB47" s="14">
        <f t="shared" ref="FJB47:FJB50" si="733">ROUND(FJA47*(1+$C$7),2)</f>
        <v>422.98</v>
      </c>
      <c r="FJC47" s="14">
        <f t="shared" ref="FJC47:FJC50" si="734">FIY47*FJA47</f>
        <v>785.65200000000004</v>
      </c>
      <c r="FJD47" s="14">
        <f t="shared" ref="FJD47:FJD50" si="735">FJB47*FIY47</f>
        <v>994.00300000000004</v>
      </c>
      <c r="FJE47" s="11" t="s">
        <v>17387</v>
      </c>
      <c r="FJF47" s="261" t="str">
        <f>IF(FJM47="SINAPI",VLOOKUP('TEREZINHA HARDY'!FJL47,SINAPI,2,),VLOOKUP('TEREZINHA HARDY'!FJL47,SETOP,3,))</f>
        <v>FORNECIMENTO DE CONCRETO ESTRUTURAL, USINADO, COM FCK 25 MPA, INCLUSIVE LANÇAMENTO, ADENSAMENTO E ACABAMENTO (FUNDAÇÃO)</v>
      </c>
      <c r="FJG47" s="261"/>
      <c r="FJH47" s="261"/>
      <c r="FJI47" s="261"/>
      <c r="FJJ47" s="261"/>
      <c r="FJK47" s="261"/>
      <c r="FJL47" s="12" t="s">
        <v>10494</v>
      </c>
      <c r="FJM47" s="12" t="s">
        <v>6222</v>
      </c>
      <c r="FJN47" s="12" t="str">
        <f>IF(FJM47="SINAPI",VLOOKUP('TEREZINHA HARDY'!FJL47,SINAPI,3,),VLOOKUP('TEREZINHA HARDY'!FJL47,SETOP,4,))</f>
        <v>M3</v>
      </c>
      <c r="FJO47" s="13">
        <v>2.35</v>
      </c>
      <c r="FJP47" s="13" t="s">
        <v>41</v>
      </c>
      <c r="FJQ47" s="14">
        <f>IF(FJM47="SINAPI",VLOOKUP('TEREZINHA HARDY'!FJL47,SINAPI,4,),VLOOKUP('TEREZINHA HARDY'!FJL47,SETOP,5,))</f>
        <v>334.32</v>
      </c>
      <c r="FJR47" s="14">
        <f t="shared" ref="FJR47:FJR50" si="736">ROUND(FJQ47*(1+$C$7),2)</f>
        <v>422.98</v>
      </c>
      <c r="FJS47" s="14">
        <f t="shared" ref="FJS47:FJS50" si="737">FJO47*FJQ47</f>
        <v>785.65200000000004</v>
      </c>
      <c r="FJT47" s="14">
        <f t="shared" ref="FJT47:FJT50" si="738">FJR47*FJO47</f>
        <v>994.00300000000004</v>
      </c>
      <c r="FJU47" s="11" t="s">
        <v>17387</v>
      </c>
      <c r="FJV47" s="261" t="str">
        <f>IF(FKC47="SINAPI",VLOOKUP('TEREZINHA HARDY'!FKB47,SINAPI,2,),VLOOKUP('TEREZINHA HARDY'!FKB47,SETOP,3,))</f>
        <v>FORNECIMENTO DE CONCRETO ESTRUTURAL, USINADO, COM FCK 25 MPA, INCLUSIVE LANÇAMENTO, ADENSAMENTO E ACABAMENTO (FUNDAÇÃO)</v>
      </c>
      <c r="FJW47" s="261"/>
      <c r="FJX47" s="261"/>
      <c r="FJY47" s="261"/>
      <c r="FJZ47" s="261"/>
      <c r="FKA47" s="261"/>
      <c r="FKB47" s="12" t="s">
        <v>10494</v>
      </c>
      <c r="FKC47" s="12" t="s">
        <v>6222</v>
      </c>
      <c r="FKD47" s="12" t="str">
        <f>IF(FKC47="SINAPI",VLOOKUP('TEREZINHA HARDY'!FKB47,SINAPI,3,),VLOOKUP('TEREZINHA HARDY'!FKB47,SETOP,4,))</f>
        <v>M3</v>
      </c>
      <c r="FKE47" s="13">
        <v>2.35</v>
      </c>
      <c r="FKF47" s="13" t="s">
        <v>41</v>
      </c>
      <c r="FKG47" s="14">
        <f>IF(FKC47="SINAPI",VLOOKUP('TEREZINHA HARDY'!FKB47,SINAPI,4,),VLOOKUP('TEREZINHA HARDY'!FKB47,SETOP,5,))</f>
        <v>334.32</v>
      </c>
      <c r="FKH47" s="14">
        <f t="shared" ref="FKH47:FKH50" si="739">ROUND(FKG47*(1+$C$7),2)</f>
        <v>422.98</v>
      </c>
      <c r="FKI47" s="14">
        <f t="shared" ref="FKI47:FKI50" si="740">FKE47*FKG47</f>
        <v>785.65200000000004</v>
      </c>
      <c r="FKJ47" s="14">
        <f t="shared" ref="FKJ47:FKJ50" si="741">FKH47*FKE47</f>
        <v>994.00300000000004</v>
      </c>
      <c r="FKK47" s="11" t="s">
        <v>17387</v>
      </c>
      <c r="FKL47" s="261" t="str">
        <f>IF(FKS47="SINAPI",VLOOKUP('TEREZINHA HARDY'!FKR47,SINAPI,2,),VLOOKUP('TEREZINHA HARDY'!FKR47,SETOP,3,))</f>
        <v>FORNECIMENTO DE CONCRETO ESTRUTURAL, USINADO, COM FCK 25 MPA, INCLUSIVE LANÇAMENTO, ADENSAMENTO E ACABAMENTO (FUNDAÇÃO)</v>
      </c>
      <c r="FKM47" s="261"/>
      <c r="FKN47" s="261"/>
      <c r="FKO47" s="261"/>
      <c r="FKP47" s="261"/>
      <c r="FKQ47" s="261"/>
      <c r="FKR47" s="12" t="s">
        <v>10494</v>
      </c>
      <c r="FKS47" s="12" t="s">
        <v>6222</v>
      </c>
      <c r="FKT47" s="12" t="str">
        <f>IF(FKS47="SINAPI",VLOOKUP('TEREZINHA HARDY'!FKR47,SINAPI,3,),VLOOKUP('TEREZINHA HARDY'!FKR47,SETOP,4,))</f>
        <v>M3</v>
      </c>
      <c r="FKU47" s="13">
        <v>2.35</v>
      </c>
      <c r="FKV47" s="13" t="s">
        <v>41</v>
      </c>
      <c r="FKW47" s="14">
        <f>IF(FKS47="SINAPI",VLOOKUP('TEREZINHA HARDY'!FKR47,SINAPI,4,),VLOOKUP('TEREZINHA HARDY'!FKR47,SETOP,5,))</f>
        <v>334.32</v>
      </c>
      <c r="FKX47" s="14">
        <f t="shared" ref="FKX47:FKX50" si="742">ROUND(FKW47*(1+$C$7),2)</f>
        <v>422.98</v>
      </c>
      <c r="FKY47" s="14">
        <f t="shared" ref="FKY47:FKY50" si="743">FKU47*FKW47</f>
        <v>785.65200000000004</v>
      </c>
      <c r="FKZ47" s="14">
        <f t="shared" ref="FKZ47:FKZ50" si="744">FKX47*FKU47</f>
        <v>994.00300000000004</v>
      </c>
      <c r="FLA47" s="11" t="s">
        <v>17387</v>
      </c>
      <c r="FLB47" s="261" t="str">
        <f>IF(FLI47="SINAPI",VLOOKUP('TEREZINHA HARDY'!FLH47,SINAPI,2,),VLOOKUP('TEREZINHA HARDY'!FLH47,SETOP,3,))</f>
        <v>FORNECIMENTO DE CONCRETO ESTRUTURAL, USINADO, COM FCK 25 MPA, INCLUSIVE LANÇAMENTO, ADENSAMENTO E ACABAMENTO (FUNDAÇÃO)</v>
      </c>
      <c r="FLC47" s="261"/>
      <c r="FLD47" s="261"/>
      <c r="FLE47" s="261"/>
      <c r="FLF47" s="261"/>
      <c r="FLG47" s="261"/>
      <c r="FLH47" s="12" t="s">
        <v>10494</v>
      </c>
      <c r="FLI47" s="12" t="s">
        <v>6222</v>
      </c>
      <c r="FLJ47" s="12" t="str">
        <f>IF(FLI47="SINAPI",VLOOKUP('TEREZINHA HARDY'!FLH47,SINAPI,3,),VLOOKUP('TEREZINHA HARDY'!FLH47,SETOP,4,))</f>
        <v>M3</v>
      </c>
      <c r="FLK47" s="13">
        <v>2.35</v>
      </c>
      <c r="FLL47" s="13" t="s">
        <v>41</v>
      </c>
      <c r="FLM47" s="14">
        <f>IF(FLI47="SINAPI",VLOOKUP('TEREZINHA HARDY'!FLH47,SINAPI,4,),VLOOKUP('TEREZINHA HARDY'!FLH47,SETOP,5,))</f>
        <v>334.32</v>
      </c>
      <c r="FLN47" s="14">
        <f t="shared" ref="FLN47:FLN50" si="745">ROUND(FLM47*(1+$C$7),2)</f>
        <v>422.98</v>
      </c>
      <c r="FLO47" s="14">
        <f t="shared" ref="FLO47:FLO50" si="746">FLK47*FLM47</f>
        <v>785.65200000000004</v>
      </c>
      <c r="FLP47" s="14">
        <f t="shared" ref="FLP47:FLP50" si="747">FLN47*FLK47</f>
        <v>994.00300000000004</v>
      </c>
      <c r="FLQ47" s="11" t="s">
        <v>17387</v>
      </c>
      <c r="FLR47" s="261" t="str">
        <f>IF(FLY47="SINAPI",VLOOKUP('TEREZINHA HARDY'!FLX47,SINAPI,2,),VLOOKUP('TEREZINHA HARDY'!FLX47,SETOP,3,))</f>
        <v>FORNECIMENTO DE CONCRETO ESTRUTURAL, USINADO, COM FCK 25 MPA, INCLUSIVE LANÇAMENTO, ADENSAMENTO E ACABAMENTO (FUNDAÇÃO)</v>
      </c>
      <c r="FLS47" s="261"/>
      <c r="FLT47" s="261"/>
      <c r="FLU47" s="261"/>
      <c r="FLV47" s="261"/>
      <c r="FLW47" s="261"/>
      <c r="FLX47" s="12" t="s">
        <v>10494</v>
      </c>
      <c r="FLY47" s="12" t="s">
        <v>6222</v>
      </c>
      <c r="FLZ47" s="12" t="str">
        <f>IF(FLY47="SINAPI",VLOOKUP('TEREZINHA HARDY'!FLX47,SINAPI,3,),VLOOKUP('TEREZINHA HARDY'!FLX47,SETOP,4,))</f>
        <v>M3</v>
      </c>
      <c r="FMA47" s="13">
        <v>2.35</v>
      </c>
      <c r="FMB47" s="13" t="s">
        <v>41</v>
      </c>
      <c r="FMC47" s="14">
        <f>IF(FLY47="SINAPI",VLOOKUP('TEREZINHA HARDY'!FLX47,SINAPI,4,),VLOOKUP('TEREZINHA HARDY'!FLX47,SETOP,5,))</f>
        <v>334.32</v>
      </c>
      <c r="FMD47" s="14">
        <f t="shared" ref="FMD47:FMD50" si="748">ROUND(FMC47*(1+$C$7),2)</f>
        <v>422.98</v>
      </c>
      <c r="FME47" s="14">
        <f t="shared" ref="FME47:FME50" si="749">FMA47*FMC47</f>
        <v>785.65200000000004</v>
      </c>
      <c r="FMF47" s="14">
        <f t="shared" ref="FMF47:FMF50" si="750">FMD47*FMA47</f>
        <v>994.00300000000004</v>
      </c>
      <c r="FMG47" s="11" t="s">
        <v>17387</v>
      </c>
      <c r="FMH47" s="261" t="str">
        <f>IF(FMO47="SINAPI",VLOOKUP('TEREZINHA HARDY'!FMN47,SINAPI,2,),VLOOKUP('TEREZINHA HARDY'!FMN47,SETOP,3,))</f>
        <v>FORNECIMENTO DE CONCRETO ESTRUTURAL, USINADO, COM FCK 25 MPA, INCLUSIVE LANÇAMENTO, ADENSAMENTO E ACABAMENTO (FUNDAÇÃO)</v>
      </c>
      <c r="FMI47" s="261"/>
      <c r="FMJ47" s="261"/>
      <c r="FMK47" s="261"/>
      <c r="FML47" s="261"/>
      <c r="FMM47" s="261"/>
      <c r="FMN47" s="12" t="s">
        <v>10494</v>
      </c>
      <c r="FMO47" s="12" t="s">
        <v>6222</v>
      </c>
      <c r="FMP47" s="12" t="str">
        <f>IF(FMO47="SINAPI",VLOOKUP('TEREZINHA HARDY'!FMN47,SINAPI,3,),VLOOKUP('TEREZINHA HARDY'!FMN47,SETOP,4,))</f>
        <v>M3</v>
      </c>
      <c r="FMQ47" s="13">
        <v>2.35</v>
      </c>
      <c r="FMR47" s="13" t="s">
        <v>41</v>
      </c>
      <c r="FMS47" s="14">
        <f>IF(FMO47="SINAPI",VLOOKUP('TEREZINHA HARDY'!FMN47,SINAPI,4,),VLOOKUP('TEREZINHA HARDY'!FMN47,SETOP,5,))</f>
        <v>334.32</v>
      </c>
      <c r="FMT47" s="14">
        <f t="shared" ref="FMT47:FMT50" si="751">ROUND(FMS47*(1+$C$7),2)</f>
        <v>422.98</v>
      </c>
      <c r="FMU47" s="14">
        <f t="shared" ref="FMU47:FMU50" si="752">FMQ47*FMS47</f>
        <v>785.65200000000004</v>
      </c>
      <c r="FMV47" s="14">
        <f t="shared" ref="FMV47:FMV50" si="753">FMT47*FMQ47</f>
        <v>994.00300000000004</v>
      </c>
      <c r="FMW47" s="11" t="s">
        <v>17387</v>
      </c>
      <c r="FMX47" s="261" t="str">
        <f>IF(FNE47="SINAPI",VLOOKUP('TEREZINHA HARDY'!FND47,SINAPI,2,),VLOOKUP('TEREZINHA HARDY'!FND47,SETOP,3,))</f>
        <v>FORNECIMENTO DE CONCRETO ESTRUTURAL, USINADO, COM FCK 25 MPA, INCLUSIVE LANÇAMENTO, ADENSAMENTO E ACABAMENTO (FUNDAÇÃO)</v>
      </c>
      <c r="FMY47" s="261"/>
      <c r="FMZ47" s="261"/>
      <c r="FNA47" s="261"/>
      <c r="FNB47" s="261"/>
      <c r="FNC47" s="261"/>
      <c r="FND47" s="12" t="s">
        <v>10494</v>
      </c>
      <c r="FNE47" s="12" t="s">
        <v>6222</v>
      </c>
      <c r="FNF47" s="12" t="str">
        <f>IF(FNE47="SINAPI",VLOOKUP('TEREZINHA HARDY'!FND47,SINAPI,3,),VLOOKUP('TEREZINHA HARDY'!FND47,SETOP,4,))</f>
        <v>M3</v>
      </c>
      <c r="FNG47" s="13">
        <v>2.35</v>
      </c>
      <c r="FNH47" s="13" t="s">
        <v>41</v>
      </c>
      <c r="FNI47" s="14">
        <f>IF(FNE47="SINAPI",VLOOKUP('TEREZINHA HARDY'!FND47,SINAPI,4,),VLOOKUP('TEREZINHA HARDY'!FND47,SETOP,5,))</f>
        <v>334.32</v>
      </c>
      <c r="FNJ47" s="14">
        <f t="shared" ref="FNJ47:FNJ50" si="754">ROUND(FNI47*(1+$C$7),2)</f>
        <v>422.98</v>
      </c>
      <c r="FNK47" s="14">
        <f t="shared" ref="FNK47:FNK50" si="755">FNG47*FNI47</f>
        <v>785.65200000000004</v>
      </c>
      <c r="FNL47" s="14">
        <f t="shared" ref="FNL47:FNL50" si="756">FNJ47*FNG47</f>
        <v>994.00300000000004</v>
      </c>
      <c r="FNM47" s="11" t="s">
        <v>17387</v>
      </c>
      <c r="FNN47" s="261" t="str">
        <f>IF(FNU47="SINAPI",VLOOKUP('TEREZINHA HARDY'!FNT47,SINAPI,2,),VLOOKUP('TEREZINHA HARDY'!FNT47,SETOP,3,))</f>
        <v>FORNECIMENTO DE CONCRETO ESTRUTURAL, USINADO, COM FCK 25 MPA, INCLUSIVE LANÇAMENTO, ADENSAMENTO E ACABAMENTO (FUNDAÇÃO)</v>
      </c>
      <c r="FNO47" s="261"/>
      <c r="FNP47" s="261"/>
      <c r="FNQ47" s="261"/>
      <c r="FNR47" s="261"/>
      <c r="FNS47" s="261"/>
      <c r="FNT47" s="12" t="s">
        <v>10494</v>
      </c>
      <c r="FNU47" s="12" t="s">
        <v>6222</v>
      </c>
      <c r="FNV47" s="12" t="str">
        <f>IF(FNU47="SINAPI",VLOOKUP('TEREZINHA HARDY'!FNT47,SINAPI,3,),VLOOKUP('TEREZINHA HARDY'!FNT47,SETOP,4,))</f>
        <v>M3</v>
      </c>
      <c r="FNW47" s="13">
        <v>2.35</v>
      </c>
      <c r="FNX47" s="13" t="s">
        <v>41</v>
      </c>
      <c r="FNY47" s="14">
        <f>IF(FNU47="SINAPI",VLOOKUP('TEREZINHA HARDY'!FNT47,SINAPI,4,),VLOOKUP('TEREZINHA HARDY'!FNT47,SETOP,5,))</f>
        <v>334.32</v>
      </c>
      <c r="FNZ47" s="14">
        <f t="shared" ref="FNZ47:FNZ50" si="757">ROUND(FNY47*(1+$C$7),2)</f>
        <v>422.98</v>
      </c>
      <c r="FOA47" s="14">
        <f t="shared" ref="FOA47:FOA50" si="758">FNW47*FNY47</f>
        <v>785.65200000000004</v>
      </c>
      <c r="FOB47" s="14">
        <f t="shared" ref="FOB47:FOB50" si="759">FNZ47*FNW47</f>
        <v>994.00300000000004</v>
      </c>
      <c r="FOC47" s="11" t="s">
        <v>17387</v>
      </c>
      <c r="FOD47" s="261" t="str">
        <f>IF(FOK47="SINAPI",VLOOKUP('TEREZINHA HARDY'!FOJ47,SINAPI,2,),VLOOKUP('TEREZINHA HARDY'!FOJ47,SETOP,3,))</f>
        <v>FORNECIMENTO DE CONCRETO ESTRUTURAL, USINADO, COM FCK 25 MPA, INCLUSIVE LANÇAMENTO, ADENSAMENTO E ACABAMENTO (FUNDAÇÃO)</v>
      </c>
      <c r="FOE47" s="261"/>
      <c r="FOF47" s="261"/>
      <c r="FOG47" s="261"/>
      <c r="FOH47" s="261"/>
      <c r="FOI47" s="261"/>
      <c r="FOJ47" s="12" t="s">
        <v>10494</v>
      </c>
      <c r="FOK47" s="12" t="s">
        <v>6222</v>
      </c>
      <c r="FOL47" s="12" t="str">
        <f>IF(FOK47="SINAPI",VLOOKUP('TEREZINHA HARDY'!FOJ47,SINAPI,3,),VLOOKUP('TEREZINHA HARDY'!FOJ47,SETOP,4,))</f>
        <v>M3</v>
      </c>
      <c r="FOM47" s="13">
        <v>2.35</v>
      </c>
      <c r="FON47" s="13" t="s">
        <v>41</v>
      </c>
      <c r="FOO47" s="14">
        <f>IF(FOK47="SINAPI",VLOOKUP('TEREZINHA HARDY'!FOJ47,SINAPI,4,),VLOOKUP('TEREZINHA HARDY'!FOJ47,SETOP,5,))</f>
        <v>334.32</v>
      </c>
      <c r="FOP47" s="14">
        <f t="shared" ref="FOP47:FOP50" si="760">ROUND(FOO47*(1+$C$7),2)</f>
        <v>422.98</v>
      </c>
      <c r="FOQ47" s="14">
        <f t="shared" ref="FOQ47:FOQ50" si="761">FOM47*FOO47</f>
        <v>785.65200000000004</v>
      </c>
      <c r="FOR47" s="14">
        <f t="shared" ref="FOR47:FOR50" si="762">FOP47*FOM47</f>
        <v>994.00300000000004</v>
      </c>
      <c r="FOS47" s="11" t="s">
        <v>17387</v>
      </c>
      <c r="FOT47" s="261" t="str">
        <f>IF(FPA47="SINAPI",VLOOKUP('TEREZINHA HARDY'!FOZ47,SINAPI,2,),VLOOKUP('TEREZINHA HARDY'!FOZ47,SETOP,3,))</f>
        <v>FORNECIMENTO DE CONCRETO ESTRUTURAL, USINADO, COM FCK 25 MPA, INCLUSIVE LANÇAMENTO, ADENSAMENTO E ACABAMENTO (FUNDAÇÃO)</v>
      </c>
      <c r="FOU47" s="261"/>
      <c r="FOV47" s="261"/>
      <c r="FOW47" s="261"/>
      <c r="FOX47" s="261"/>
      <c r="FOY47" s="261"/>
      <c r="FOZ47" s="12" t="s">
        <v>10494</v>
      </c>
      <c r="FPA47" s="12" t="s">
        <v>6222</v>
      </c>
      <c r="FPB47" s="12" t="str">
        <f>IF(FPA47="SINAPI",VLOOKUP('TEREZINHA HARDY'!FOZ47,SINAPI,3,),VLOOKUP('TEREZINHA HARDY'!FOZ47,SETOP,4,))</f>
        <v>M3</v>
      </c>
      <c r="FPC47" s="13">
        <v>2.35</v>
      </c>
      <c r="FPD47" s="13" t="s">
        <v>41</v>
      </c>
      <c r="FPE47" s="14">
        <f>IF(FPA47="SINAPI",VLOOKUP('TEREZINHA HARDY'!FOZ47,SINAPI,4,),VLOOKUP('TEREZINHA HARDY'!FOZ47,SETOP,5,))</f>
        <v>334.32</v>
      </c>
      <c r="FPF47" s="14">
        <f t="shared" ref="FPF47:FPF50" si="763">ROUND(FPE47*(1+$C$7),2)</f>
        <v>422.98</v>
      </c>
      <c r="FPG47" s="14">
        <f t="shared" ref="FPG47:FPG50" si="764">FPC47*FPE47</f>
        <v>785.65200000000004</v>
      </c>
      <c r="FPH47" s="14">
        <f t="shared" ref="FPH47:FPH50" si="765">FPF47*FPC47</f>
        <v>994.00300000000004</v>
      </c>
      <c r="FPI47" s="11" t="s">
        <v>17387</v>
      </c>
      <c r="FPJ47" s="261" t="str">
        <f>IF(FPQ47="SINAPI",VLOOKUP('TEREZINHA HARDY'!FPP47,SINAPI,2,),VLOOKUP('TEREZINHA HARDY'!FPP47,SETOP,3,))</f>
        <v>FORNECIMENTO DE CONCRETO ESTRUTURAL, USINADO, COM FCK 25 MPA, INCLUSIVE LANÇAMENTO, ADENSAMENTO E ACABAMENTO (FUNDAÇÃO)</v>
      </c>
      <c r="FPK47" s="261"/>
      <c r="FPL47" s="261"/>
      <c r="FPM47" s="261"/>
      <c r="FPN47" s="261"/>
      <c r="FPO47" s="261"/>
      <c r="FPP47" s="12" t="s">
        <v>10494</v>
      </c>
      <c r="FPQ47" s="12" t="s">
        <v>6222</v>
      </c>
      <c r="FPR47" s="12" t="str">
        <f>IF(FPQ47="SINAPI",VLOOKUP('TEREZINHA HARDY'!FPP47,SINAPI,3,),VLOOKUP('TEREZINHA HARDY'!FPP47,SETOP,4,))</f>
        <v>M3</v>
      </c>
      <c r="FPS47" s="13">
        <v>2.35</v>
      </c>
      <c r="FPT47" s="13" t="s">
        <v>41</v>
      </c>
      <c r="FPU47" s="14">
        <f>IF(FPQ47="SINAPI",VLOOKUP('TEREZINHA HARDY'!FPP47,SINAPI,4,),VLOOKUP('TEREZINHA HARDY'!FPP47,SETOP,5,))</f>
        <v>334.32</v>
      </c>
      <c r="FPV47" s="14">
        <f t="shared" ref="FPV47:FPV50" si="766">ROUND(FPU47*(1+$C$7),2)</f>
        <v>422.98</v>
      </c>
      <c r="FPW47" s="14">
        <f t="shared" ref="FPW47:FPW50" si="767">FPS47*FPU47</f>
        <v>785.65200000000004</v>
      </c>
      <c r="FPX47" s="14">
        <f t="shared" ref="FPX47:FPX50" si="768">FPV47*FPS47</f>
        <v>994.00300000000004</v>
      </c>
      <c r="FPY47" s="11" t="s">
        <v>17387</v>
      </c>
      <c r="FPZ47" s="261" t="str">
        <f>IF(FQG47="SINAPI",VLOOKUP('TEREZINHA HARDY'!FQF47,SINAPI,2,),VLOOKUP('TEREZINHA HARDY'!FQF47,SETOP,3,))</f>
        <v>FORNECIMENTO DE CONCRETO ESTRUTURAL, USINADO, COM FCK 25 MPA, INCLUSIVE LANÇAMENTO, ADENSAMENTO E ACABAMENTO (FUNDAÇÃO)</v>
      </c>
      <c r="FQA47" s="261"/>
      <c r="FQB47" s="261"/>
      <c r="FQC47" s="261"/>
      <c r="FQD47" s="261"/>
      <c r="FQE47" s="261"/>
      <c r="FQF47" s="12" t="s">
        <v>10494</v>
      </c>
      <c r="FQG47" s="12" t="s">
        <v>6222</v>
      </c>
      <c r="FQH47" s="12" t="str">
        <f>IF(FQG47="SINAPI",VLOOKUP('TEREZINHA HARDY'!FQF47,SINAPI,3,),VLOOKUP('TEREZINHA HARDY'!FQF47,SETOP,4,))</f>
        <v>M3</v>
      </c>
      <c r="FQI47" s="13">
        <v>2.35</v>
      </c>
      <c r="FQJ47" s="13" t="s">
        <v>41</v>
      </c>
      <c r="FQK47" s="14">
        <f>IF(FQG47="SINAPI",VLOOKUP('TEREZINHA HARDY'!FQF47,SINAPI,4,),VLOOKUP('TEREZINHA HARDY'!FQF47,SETOP,5,))</f>
        <v>334.32</v>
      </c>
      <c r="FQL47" s="14">
        <f t="shared" ref="FQL47:FQL50" si="769">ROUND(FQK47*(1+$C$7),2)</f>
        <v>422.98</v>
      </c>
      <c r="FQM47" s="14">
        <f t="shared" ref="FQM47:FQM50" si="770">FQI47*FQK47</f>
        <v>785.65200000000004</v>
      </c>
      <c r="FQN47" s="14">
        <f t="shared" ref="FQN47:FQN50" si="771">FQL47*FQI47</f>
        <v>994.00300000000004</v>
      </c>
      <c r="FQO47" s="11" t="s">
        <v>17387</v>
      </c>
      <c r="FQP47" s="261" t="str">
        <f>IF(FQW47="SINAPI",VLOOKUP('TEREZINHA HARDY'!FQV47,SINAPI,2,),VLOOKUP('TEREZINHA HARDY'!FQV47,SETOP,3,))</f>
        <v>FORNECIMENTO DE CONCRETO ESTRUTURAL, USINADO, COM FCK 25 MPA, INCLUSIVE LANÇAMENTO, ADENSAMENTO E ACABAMENTO (FUNDAÇÃO)</v>
      </c>
      <c r="FQQ47" s="261"/>
      <c r="FQR47" s="261"/>
      <c r="FQS47" s="261"/>
      <c r="FQT47" s="261"/>
      <c r="FQU47" s="261"/>
      <c r="FQV47" s="12" t="s">
        <v>10494</v>
      </c>
      <c r="FQW47" s="12" t="s">
        <v>6222</v>
      </c>
      <c r="FQX47" s="12" t="str">
        <f>IF(FQW47="SINAPI",VLOOKUP('TEREZINHA HARDY'!FQV47,SINAPI,3,),VLOOKUP('TEREZINHA HARDY'!FQV47,SETOP,4,))</f>
        <v>M3</v>
      </c>
      <c r="FQY47" s="13">
        <v>2.35</v>
      </c>
      <c r="FQZ47" s="13" t="s">
        <v>41</v>
      </c>
      <c r="FRA47" s="14">
        <f>IF(FQW47="SINAPI",VLOOKUP('TEREZINHA HARDY'!FQV47,SINAPI,4,),VLOOKUP('TEREZINHA HARDY'!FQV47,SETOP,5,))</f>
        <v>334.32</v>
      </c>
      <c r="FRB47" s="14">
        <f t="shared" ref="FRB47:FRB50" si="772">ROUND(FRA47*(1+$C$7),2)</f>
        <v>422.98</v>
      </c>
      <c r="FRC47" s="14">
        <f t="shared" ref="FRC47:FRC50" si="773">FQY47*FRA47</f>
        <v>785.65200000000004</v>
      </c>
      <c r="FRD47" s="14">
        <f t="shared" ref="FRD47:FRD50" si="774">FRB47*FQY47</f>
        <v>994.00300000000004</v>
      </c>
      <c r="FRE47" s="11" t="s">
        <v>17387</v>
      </c>
      <c r="FRF47" s="261" t="str">
        <f>IF(FRM47="SINAPI",VLOOKUP('TEREZINHA HARDY'!FRL47,SINAPI,2,),VLOOKUP('TEREZINHA HARDY'!FRL47,SETOP,3,))</f>
        <v>FORNECIMENTO DE CONCRETO ESTRUTURAL, USINADO, COM FCK 25 MPA, INCLUSIVE LANÇAMENTO, ADENSAMENTO E ACABAMENTO (FUNDAÇÃO)</v>
      </c>
      <c r="FRG47" s="261"/>
      <c r="FRH47" s="261"/>
      <c r="FRI47" s="261"/>
      <c r="FRJ47" s="261"/>
      <c r="FRK47" s="261"/>
      <c r="FRL47" s="12" t="s">
        <v>10494</v>
      </c>
      <c r="FRM47" s="12" t="s">
        <v>6222</v>
      </c>
      <c r="FRN47" s="12" t="str">
        <f>IF(FRM47="SINAPI",VLOOKUP('TEREZINHA HARDY'!FRL47,SINAPI,3,),VLOOKUP('TEREZINHA HARDY'!FRL47,SETOP,4,))</f>
        <v>M3</v>
      </c>
      <c r="FRO47" s="13">
        <v>2.35</v>
      </c>
      <c r="FRP47" s="13" t="s">
        <v>41</v>
      </c>
      <c r="FRQ47" s="14">
        <f>IF(FRM47="SINAPI",VLOOKUP('TEREZINHA HARDY'!FRL47,SINAPI,4,),VLOOKUP('TEREZINHA HARDY'!FRL47,SETOP,5,))</f>
        <v>334.32</v>
      </c>
      <c r="FRR47" s="14">
        <f t="shared" ref="FRR47:FRR50" si="775">ROUND(FRQ47*(1+$C$7),2)</f>
        <v>422.98</v>
      </c>
      <c r="FRS47" s="14">
        <f t="shared" ref="FRS47:FRS50" si="776">FRO47*FRQ47</f>
        <v>785.65200000000004</v>
      </c>
      <c r="FRT47" s="14">
        <f t="shared" ref="FRT47:FRT50" si="777">FRR47*FRO47</f>
        <v>994.00300000000004</v>
      </c>
      <c r="FRU47" s="11" t="s">
        <v>17387</v>
      </c>
      <c r="FRV47" s="261" t="str">
        <f>IF(FSC47="SINAPI",VLOOKUP('TEREZINHA HARDY'!FSB47,SINAPI,2,),VLOOKUP('TEREZINHA HARDY'!FSB47,SETOP,3,))</f>
        <v>FORNECIMENTO DE CONCRETO ESTRUTURAL, USINADO, COM FCK 25 MPA, INCLUSIVE LANÇAMENTO, ADENSAMENTO E ACABAMENTO (FUNDAÇÃO)</v>
      </c>
      <c r="FRW47" s="261"/>
      <c r="FRX47" s="261"/>
      <c r="FRY47" s="261"/>
      <c r="FRZ47" s="261"/>
      <c r="FSA47" s="261"/>
      <c r="FSB47" s="12" t="s">
        <v>10494</v>
      </c>
      <c r="FSC47" s="12" t="s">
        <v>6222</v>
      </c>
      <c r="FSD47" s="12" t="str">
        <f>IF(FSC47="SINAPI",VLOOKUP('TEREZINHA HARDY'!FSB47,SINAPI,3,),VLOOKUP('TEREZINHA HARDY'!FSB47,SETOP,4,))</f>
        <v>M3</v>
      </c>
      <c r="FSE47" s="13">
        <v>2.35</v>
      </c>
      <c r="FSF47" s="13" t="s">
        <v>41</v>
      </c>
      <c r="FSG47" s="14">
        <f>IF(FSC47="SINAPI",VLOOKUP('TEREZINHA HARDY'!FSB47,SINAPI,4,),VLOOKUP('TEREZINHA HARDY'!FSB47,SETOP,5,))</f>
        <v>334.32</v>
      </c>
      <c r="FSH47" s="14">
        <f t="shared" ref="FSH47:FSH50" si="778">ROUND(FSG47*(1+$C$7),2)</f>
        <v>422.98</v>
      </c>
      <c r="FSI47" s="14">
        <f t="shared" ref="FSI47:FSI50" si="779">FSE47*FSG47</f>
        <v>785.65200000000004</v>
      </c>
      <c r="FSJ47" s="14">
        <f t="shared" ref="FSJ47:FSJ50" si="780">FSH47*FSE47</f>
        <v>994.00300000000004</v>
      </c>
      <c r="FSK47" s="11" t="s">
        <v>17387</v>
      </c>
      <c r="FSL47" s="261" t="str">
        <f>IF(FSS47="SINAPI",VLOOKUP('TEREZINHA HARDY'!FSR47,SINAPI,2,),VLOOKUP('TEREZINHA HARDY'!FSR47,SETOP,3,))</f>
        <v>FORNECIMENTO DE CONCRETO ESTRUTURAL, USINADO, COM FCK 25 MPA, INCLUSIVE LANÇAMENTO, ADENSAMENTO E ACABAMENTO (FUNDAÇÃO)</v>
      </c>
      <c r="FSM47" s="261"/>
      <c r="FSN47" s="261"/>
      <c r="FSO47" s="261"/>
      <c r="FSP47" s="261"/>
      <c r="FSQ47" s="261"/>
      <c r="FSR47" s="12" t="s">
        <v>10494</v>
      </c>
      <c r="FSS47" s="12" t="s">
        <v>6222</v>
      </c>
      <c r="FST47" s="12" t="str">
        <f>IF(FSS47="SINAPI",VLOOKUP('TEREZINHA HARDY'!FSR47,SINAPI,3,),VLOOKUP('TEREZINHA HARDY'!FSR47,SETOP,4,))</f>
        <v>M3</v>
      </c>
      <c r="FSU47" s="13">
        <v>2.35</v>
      </c>
      <c r="FSV47" s="13" t="s">
        <v>41</v>
      </c>
      <c r="FSW47" s="14">
        <f>IF(FSS47="SINAPI",VLOOKUP('TEREZINHA HARDY'!FSR47,SINAPI,4,),VLOOKUP('TEREZINHA HARDY'!FSR47,SETOP,5,))</f>
        <v>334.32</v>
      </c>
      <c r="FSX47" s="14">
        <f t="shared" ref="FSX47:FSX50" si="781">ROUND(FSW47*(1+$C$7),2)</f>
        <v>422.98</v>
      </c>
      <c r="FSY47" s="14">
        <f t="shared" ref="FSY47:FSY50" si="782">FSU47*FSW47</f>
        <v>785.65200000000004</v>
      </c>
      <c r="FSZ47" s="14">
        <f t="shared" ref="FSZ47:FSZ50" si="783">FSX47*FSU47</f>
        <v>994.00300000000004</v>
      </c>
      <c r="FTA47" s="11" t="s">
        <v>17387</v>
      </c>
      <c r="FTB47" s="261" t="str">
        <f>IF(FTI47="SINAPI",VLOOKUP('TEREZINHA HARDY'!FTH47,SINAPI,2,),VLOOKUP('TEREZINHA HARDY'!FTH47,SETOP,3,))</f>
        <v>FORNECIMENTO DE CONCRETO ESTRUTURAL, USINADO, COM FCK 25 MPA, INCLUSIVE LANÇAMENTO, ADENSAMENTO E ACABAMENTO (FUNDAÇÃO)</v>
      </c>
      <c r="FTC47" s="261"/>
      <c r="FTD47" s="261"/>
      <c r="FTE47" s="261"/>
      <c r="FTF47" s="261"/>
      <c r="FTG47" s="261"/>
      <c r="FTH47" s="12" t="s">
        <v>10494</v>
      </c>
      <c r="FTI47" s="12" t="s">
        <v>6222</v>
      </c>
      <c r="FTJ47" s="12" t="str">
        <f>IF(FTI47="SINAPI",VLOOKUP('TEREZINHA HARDY'!FTH47,SINAPI,3,),VLOOKUP('TEREZINHA HARDY'!FTH47,SETOP,4,))</f>
        <v>M3</v>
      </c>
      <c r="FTK47" s="13">
        <v>2.35</v>
      </c>
      <c r="FTL47" s="13" t="s">
        <v>41</v>
      </c>
      <c r="FTM47" s="14">
        <f>IF(FTI47="SINAPI",VLOOKUP('TEREZINHA HARDY'!FTH47,SINAPI,4,),VLOOKUP('TEREZINHA HARDY'!FTH47,SETOP,5,))</f>
        <v>334.32</v>
      </c>
      <c r="FTN47" s="14">
        <f t="shared" ref="FTN47:FTN50" si="784">ROUND(FTM47*(1+$C$7),2)</f>
        <v>422.98</v>
      </c>
      <c r="FTO47" s="14">
        <f t="shared" ref="FTO47:FTO50" si="785">FTK47*FTM47</f>
        <v>785.65200000000004</v>
      </c>
      <c r="FTP47" s="14">
        <f t="shared" ref="FTP47:FTP50" si="786">FTN47*FTK47</f>
        <v>994.00300000000004</v>
      </c>
      <c r="FTQ47" s="11" t="s">
        <v>17387</v>
      </c>
      <c r="FTR47" s="261" t="str">
        <f>IF(FTY47="SINAPI",VLOOKUP('TEREZINHA HARDY'!FTX47,SINAPI,2,),VLOOKUP('TEREZINHA HARDY'!FTX47,SETOP,3,))</f>
        <v>FORNECIMENTO DE CONCRETO ESTRUTURAL, USINADO, COM FCK 25 MPA, INCLUSIVE LANÇAMENTO, ADENSAMENTO E ACABAMENTO (FUNDAÇÃO)</v>
      </c>
      <c r="FTS47" s="261"/>
      <c r="FTT47" s="261"/>
      <c r="FTU47" s="261"/>
      <c r="FTV47" s="261"/>
      <c r="FTW47" s="261"/>
      <c r="FTX47" s="12" t="s">
        <v>10494</v>
      </c>
      <c r="FTY47" s="12" t="s">
        <v>6222</v>
      </c>
      <c r="FTZ47" s="12" t="str">
        <f>IF(FTY47="SINAPI",VLOOKUP('TEREZINHA HARDY'!FTX47,SINAPI,3,),VLOOKUP('TEREZINHA HARDY'!FTX47,SETOP,4,))</f>
        <v>M3</v>
      </c>
      <c r="FUA47" s="13">
        <v>2.35</v>
      </c>
      <c r="FUB47" s="13" t="s">
        <v>41</v>
      </c>
      <c r="FUC47" s="14">
        <f>IF(FTY47="SINAPI",VLOOKUP('TEREZINHA HARDY'!FTX47,SINAPI,4,),VLOOKUP('TEREZINHA HARDY'!FTX47,SETOP,5,))</f>
        <v>334.32</v>
      </c>
      <c r="FUD47" s="14">
        <f t="shared" ref="FUD47:FUD50" si="787">ROUND(FUC47*(1+$C$7),2)</f>
        <v>422.98</v>
      </c>
      <c r="FUE47" s="14">
        <f t="shared" ref="FUE47:FUE50" si="788">FUA47*FUC47</f>
        <v>785.65200000000004</v>
      </c>
      <c r="FUF47" s="14">
        <f t="shared" ref="FUF47:FUF50" si="789">FUD47*FUA47</f>
        <v>994.00300000000004</v>
      </c>
      <c r="FUG47" s="11" t="s">
        <v>17387</v>
      </c>
      <c r="FUH47" s="261" t="str">
        <f>IF(FUO47="SINAPI",VLOOKUP('TEREZINHA HARDY'!FUN47,SINAPI,2,),VLOOKUP('TEREZINHA HARDY'!FUN47,SETOP,3,))</f>
        <v>FORNECIMENTO DE CONCRETO ESTRUTURAL, USINADO, COM FCK 25 MPA, INCLUSIVE LANÇAMENTO, ADENSAMENTO E ACABAMENTO (FUNDAÇÃO)</v>
      </c>
      <c r="FUI47" s="261"/>
      <c r="FUJ47" s="261"/>
      <c r="FUK47" s="261"/>
      <c r="FUL47" s="261"/>
      <c r="FUM47" s="261"/>
      <c r="FUN47" s="12" t="s">
        <v>10494</v>
      </c>
      <c r="FUO47" s="12" t="s">
        <v>6222</v>
      </c>
      <c r="FUP47" s="12" t="str">
        <f>IF(FUO47="SINAPI",VLOOKUP('TEREZINHA HARDY'!FUN47,SINAPI,3,),VLOOKUP('TEREZINHA HARDY'!FUN47,SETOP,4,))</f>
        <v>M3</v>
      </c>
      <c r="FUQ47" s="13">
        <v>2.35</v>
      </c>
      <c r="FUR47" s="13" t="s">
        <v>41</v>
      </c>
      <c r="FUS47" s="14">
        <f>IF(FUO47="SINAPI",VLOOKUP('TEREZINHA HARDY'!FUN47,SINAPI,4,),VLOOKUP('TEREZINHA HARDY'!FUN47,SETOP,5,))</f>
        <v>334.32</v>
      </c>
      <c r="FUT47" s="14">
        <f t="shared" ref="FUT47:FUT50" si="790">ROUND(FUS47*(1+$C$7),2)</f>
        <v>422.98</v>
      </c>
      <c r="FUU47" s="14">
        <f t="shared" ref="FUU47:FUU50" si="791">FUQ47*FUS47</f>
        <v>785.65200000000004</v>
      </c>
      <c r="FUV47" s="14">
        <f t="shared" ref="FUV47:FUV50" si="792">FUT47*FUQ47</f>
        <v>994.00300000000004</v>
      </c>
      <c r="FUW47" s="11" t="s">
        <v>17387</v>
      </c>
      <c r="FUX47" s="261" t="str">
        <f>IF(FVE47="SINAPI",VLOOKUP('TEREZINHA HARDY'!FVD47,SINAPI,2,),VLOOKUP('TEREZINHA HARDY'!FVD47,SETOP,3,))</f>
        <v>FORNECIMENTO DE CONCRETO ESTRUTURAL, USINADO, COM FCK 25 MPA, INCLUSIVE LANÇAMENTO, ADENSAMENTO E ACABAMENTO (FUNDAÇÃO)</v>
      </c>
      <c r="FUY47" s="261"/>
      <c r="FUZ47" s="261"/>
      <c r="FVA47" s="261"/>
      <c r="FVB47" s="261"/>
      <c r="FVC47" s="261"/>
      <c r="FVD47" s="12" t="s">
        <v>10494</v>
      </c>
      <c r="FVE47" s="12" t="s">
        <v>6222</v>
      </c>
      <c r="FVF47" s="12" t="str">
        <f>IF(FVE47="SINAPI",VLOOKUP('TEREZINHA HARDY'!FVD47,SINAPI,3,),VLOOKUP('TEREZINHA HARDY'!FVD47,SETOP,4,))</f>
        <v>M3</v>
      </c>
      <c r="FVG47" s="13">
        <v>2.35</v>
      </c>
      <c r="FVH47" s="13" t="s">
        <v>41</v>
      </c>
      <c r="FVI47" s="14">
        <f>IF(FVE47="SINAPI",VLOOKUP('TEREZINHA HARDY'!FVD47,SINAPI,4,),VLOOKUP('TEREZINHA HARDY'!FVD47,SETOP,5,))</f>
        <v>334.32</v>
      </c>
      <c r="FVJ47" s="14">
        <f t="shared" ref="FVJ47:FVJ50" si="793">ROUND(FVI47*(1+$C$7),2)</f>
        <v>422.98</v>
      </c>
      <c r="FVK47" s="14">
        <f t="shared" ref="FVK47:FVK50" si="794">FVG47*FVI47</f>
        <v>785.65200000000004</v>
      </c>
      <c r="FVL47" s="14">
        <f t="shared" ref="FVL47:FVL50" si="795">FVJ47*FVG47</f>
        <v>994.00300000000004</v>
      </c>
      <c r="FVM47" s="11" t="s">
        <v>17387</v>
      </c>
      <c r="FVN47" s="261" t="str">
        <f>IF(FVU47="SINAPI",VLOOKUP('TEREZINHA HARDY'!FVT47,SINAPI,2,),VLOOKUP('TEREZINHA HARDY'!FVT47,SETOP,3,))</f>
        <v>FORNECIMENTO DE CONCRETO ESTRUTURAL, USINADO, COM FCK 25 MPA, INCLUSIVE LANÇAMENTO, ADENSAMENTO E ACABAMENTO (FUNDAÇÃO)</v>
      </c>
      <c r="FVO47" s="261"/>
      <c r="FVP47" s="261"/>
      <c r="FVQ47" s="261"/>
      <c r="FVR47" s="261"/>
      <c r="FVS47" s="261"/>
      <c r="FVT47" s="12" t="s">
        <v>10494</v>
      </c>
      <c r="FVU47" s="12" t="s">
        <v>6222</v>
      </c>
      <c r="FVV47" s="12" t="str">
        <f>IF(FVU47="SINAPI",VLOOKUP('TEREZINHA HARDY'!FVT47,SINAPI,3,),VLOOKUP('TEREZINHA HARDY'!FVT47,SETOP,4,))</f>
        <v>M3</v>
      </c>
      <c r="FVW47" s="13">
        <v>2.35</v>
      </c>
      <c r="FVX47" s="13" t="s">
        <v>41</v>
      </c>
      <c r="FVY47" s="14">
        <f>IF(FVU47="SINAPI",VLOOKUP('TEREZINHA HARDY'!FVT47,SINAPI,4,),VLOOKUP('TEREZINHA HARDY'!FVT47,SETOP,5,))</f>
        <v>334.32</v>
      </c>
      <c r="FVZ47" s="14">
        <f t="shared" ref="FVZ47:FVZ50" si="796">ROUND(FVY47*(1+$C$7),2)</f>
        <v>422.98</v>
      </c>
      <c r="FWA47" s="14">
        <f t="shared" ref="FWA47:FWA50" si="797">FVW47*FVY47</f>
        <v>785.65200000000004</v>
      </c>
      <c r="FWB47" s="14">
        <f t="shared" ref="FWB47:FWB50" si="798">FVZ47*FVW47</f>
        <v>994.00300000000004</v>
      </c>
      <c r="FWC47" s="11" t="s">
        <v>17387</v>
      </c>
      <c r="FWD47" s="261" t="str">
        <f>IF(FWK47="SINAPI",VLOOKUP('TEREZINHA HARDY'!FWJ47,SINAPI,2,),VLOOKUP('TEREZINHA HARDY'!FWJ47,SETOP,3,))</f>
        <v>FORNECIMENTO DE CONCRETO ESTRUTURAL, USINADO, COM FCK 25 MPA, INCLUSIVE LANÇAMENTO, ADENSAMENTO E ACABAMENTO (FUNDAÇÃO)</v>
      </c>
      <c r="FWE47" s="261"/>
      <c r="FWF47" s="261"/>
      <c r="FWG47" s="261"/>
      <c r="FWH47" s="261"/>
      <c r="FWI47" s="261"/>
      <c r="FWJ47" s="12" t="s">
        <v>10494</v>
      </c>
      <c r="FWK47" s="12" t="s">
        <v>6222</v>
      </c>
      <c r="FWL47" s="12" t="str">
        <f>IF(FWK47="SINAPI",VLOOKUP('TEREZINHA HARDY'!FWJ47,SINAPI,3,),VLOOKUP('TEREZINHA HARDY'!FWJ47,SETOP,4,))</f>
        <v>M3</v>
      </c>
      <c r="FWM47" s="13">
        <v>2.35</v>
      </c>
      <c r="FWN47" s="13" t="s">
        <v>41</v>
      </c>
      <c r="FWO47" s="14">
        <f>IF(FWK47="SINAPI",VLOOKUP('TEREZINHA HARDY'!FWJ47,SINAPI,4,),VLOOKUP('TEREZINHA HARDY'!FWJ47,SETOP,5,))</f>
        <v>334.32</v>
      </c>
      <c r="FWP47" s="14">
        <f t="shared" ref="FWP47:FWP50" si="799">ROUND(FWO47*(1+$C$7),2)</f>
        <v>422.98</v>
      </c>
      <c r="FWQ47" s="14">
        <f t="shared" ref="FWQ47:FWQ50" si="800">FWM47*FWO47</f>
        <v>785.65200000000004</v>
      </c>
      <c r="FWR47" s="14">
        <f t="shared" ref="FWR47:FWR50" si="801">FWP47*FWM47</f>
        <v>994.00300000000004</v>
      </c>
      <c r="FWS47" s="11" t="s">
        <v>17387</v>
      </c>
      <c r="FWT47" s="261" t="str">
        <f>IF(FXA47="SINAPI",VLOOKUP('TEREZINHA HARDY'!FWZ47,SINAPI,2,),VLOOKUP('TEREZINHA HARDY'!FWZ47,SETOP,3,))</f>
        <v>FORNECIMENTO DE CONCRETO ESTRUTURAL, USINADO, COM FCK 25 MPA, INCLUSIVE LANÇAMENTO, ADENSAMENTO E ACABAMENTO (FUNDAÇÃO)</v>
      </c>
      <c r="FWU47" s="261"/>
      <c r="FWV47" s="261"/>
      <c r="FWW47" s="261"/>
      <c r="FWX47" s="261"/>
      <c r="FWY47" s="261"/>
      <c r="FWZ47" s="12" t="s">
        <v>10494</v>
      </c>
      <c r="FXA47" s="12" t="s">
        <v>6222</v>
      </c>
      <c r="FXB47" s="12" t="str">
        <f>IF(FXA47="SINAPI",VLOOKUP('TEREZINHA HARDY'!FWZ47,SINAPI,3,),VLOOKUP('TEREZINHA HARDY'!FWZ47,SETOP,4,))</f>
        <v>M3</v>
      </c>
      <c r="FXC47" s="13">
        <v>2.35</v>
      </c>
      <c r="FXD47" s="13" t="s">
        <v>41</v>
      </c>
      <c r="FXE47" s="14">
        <f>IF(FXA47="SINAPI",VLOOKUP('TEREZINHA HARDY'!FWZ47,SINAPI,4,),VLOOKUP('TEREZINHA HARDY'!FWZ47,SETOP,5,))</f>
        <v>334.32</v>
      </c>
      <c r="FXF47" s="14">
        <f t="shared" ref="FXF47:FXF50" si="802">ROUND(FXE47*(1+$C$7),2)</f>
        <v>422.98</v>
      </c>
      <c r="FXG47" s="14">
        <f t="shared" ref="FXG47:FXG50" si="803">FXC47*FXE47</f>
        <v>785.65200000000004</v>
      </c>
      <c r="FXH47" s="14">
        <f t="shared" ref="FXH47:FXH50" si="804">FXF47*FXC47</f>
        <v>994.00300000000004</v>
      </c>
      <c r="FXI47" s="11" t="s">
        <v>17387</v>
      </c>
      <c r="FXJ47" s="261" t="str">
        <f>IF(FXQ47="SINAPI",VLOOKUP('TEREZINHA HARDY'!FXP47,SINAPI,2,),VLOOKUP('TEREZINHA HARDY'!FXP47,SETOP,3,))</f>
        <v>FORNECIMENTO DE CONCRETO ESTRUTURAL, USINADO, COM FCK 25 MPA, INCLUSIVE LANÇAMENTO, ADENSAMENTO E ACABAMENTO (FUNDAÇÃO)</v>
      </c>
      <c r="FXK47" s="261"/>
      <c r="FXL47" s="261"/>
      <c r="FXM47" s="261"/>
      <c r="FXN47" s="261"/>
      <c r="FXO47" s="261"/>
      <c r="FXP47" s="12" t="s">
        <v>10494</v>
      </c>
      <c r="FXQ47" s="12" t="s">
        <v>6222</v>
      </c>
      <c r="FXR47" s="12" t="str">
        <f>IF(FXQ47="SINAPI",VLOOKUP('TEREZINHA HARDY'!FXP47,SINAPI,3,),VLOOKUP('TEREZINHA HARDY'!FXP47,SETOP,4,))</f>
        <v>M3</v>
      </c>
      <c r="FXS47" s="13">
        <v>2.35</v>
      </c>
      <c r="FXT47" s="13" t="s">
        <v>41</v>
      </c>
      <c r="FXU47" s="14">
        <f>IF(FXQ47="SINAPI",VLOOKUP('TEREZINHA HARDY'!FXP47,SINAPI,4,),VLOOKUP('TEREZINHA HARDY'!FXP47,SETOP,5,))</f>
        <v>334.32</v>
      </c>
      <c r="FXV47" s="14">
        <f t="shared" ref="FXV47:FXV50" si="805">ROUND(FXU47*(1+$C$7),2)</f>
        <v>422.98</v>
      </c>
      <c r="FXW47" s="14">
        <f t="shared" ref="FXW47:FXW50" si="806">FXS47*FXU47</f>
        <v>785.65200000000004</v>
      </c>
      <c r="FXX47" s="14">
        <f t="shared" ref="FXX47:FXX50" si="807">FXV47*FXS47</f>
        <v>994.00300000000004</v>
      </c>
      <c r="FXY47" s="11" t="s">
        <v>17387</v>
      </c>
      <c r="FXZ47" s="261" t="str">
        <f>IF(FYG47="SINAPI",VLOOKUP('TEREZINHA HARDY'!FYF47,SINAPI,2,),VLOOKUP('TEREZINHA HARDY'!FYF47,SETOP,3,))</f>
        <v>FORNECIMENTO DE CONCRETO ESTRUTURAL, USINADO, COM FCK 25 MPA, INCLUSIVE LANÇAMENTO, ADENSAMENTO E ACABAMENTO (FUNDAÇÃO)</v>
      </c>
      <c r="FYA47" s="261"/>
      <c r="FYB47" s="261"/>
      <c r="FYC47" s="261"/>
      <c r="FYD47" s="261"/>
      <c r="FYE47" s="261"/>
      <c r="FYF47" s="12" t="s">
        <v>10494</v>
      </c>
      <c r="FYG47" s="12" t="s">
        <v>6222</v>
      </c>
      <c r="FYH47" s="12" t="str">
        <f>IF(FYG47="SINAPI",VLOOKUP('TEREZINHA HARDY'!FYF47,SINAPI,3,),VLOOKUP('TEREZINHA HARDY'!FYF47,SETOP,4,))</f>
        <v>M3</v>
      </c>
      <c r="FYI47" s="13">
        <v>2.35</v>
      </c>
      <c r="FYJ47" s="13" t="s">
        <v>41</v>
      </c>
      <c r="FYK47" s="14">
        <f>IF(FYG47="SINAPI",VLOOKUP('TEREZINHA HARDY'!FYF47,SINAPI,4,),VLOOKUP('TEREZINHA HARDY'!FYF47,SETOP,5,))</f>
        <v>334.32</v>
      </c>
      <c r="FYL47" s="14">
        <f t="shared" ref="FYL47:FYL50" si="808">ROUND(FYK47*(1+$C$7),2)</f>
        <v>422.98</v>
      </c>
      <c r="FYM47" s="14">
        <f t="shared" ref="FYM47:FYM50" si="809">FYI47*FYK47</f>
        <v>785.65200000000004</v>
      </c>
      <c r="FYN47" s="14">
        <f t="shared" ref="FYN47:FYN50" si="810">FYL47*FYI47</f>
        <v>994.00300000000004</v>
      </c>
      <c r="FYO47" s="11" t="s">
        <v>17387</v>
      </c>
      <c r="FYP47" s="261" t="str">
        <f>IF(FYW47="SINAPI",VLOOKUP('TEREZINHA HARDY'!FYV47,SINAPI,2,),VLOOKUP('TEREZINHA HARDY'!FYV47,SETOP,3,))</f>
        <v>FORNECIMENTO DE CONCRETO ESTRUTURAL, USINADO, COM FCK 25 MPA, INCLUSIVE LANÇAMENTO, ADENSAMENTO E ACABAMENTO (FUNDAÇÃO)</v>
      </c>
      <c r="FYQ47" s="261"/>
      <c r="FYR47" s="261"/>
      <c r="FYS47" s="261"/>
      <c r="FYT47" s="261"/>
      <c r="FYU47" s="261"/>
      <c r="FYV47" s="12" t="s">
        <v>10494</v>
      </c>
      <c r="FYW47" s="12" t="s">
        <v>6222</v>
      </c>
      <c r="FYX47" s="12" t="str">
        <f>IF(FYW47="SINAPI",VLOOKUP('TEREZINHA HARDY'!FYV47,SINAPI,3,),VLOOKUP('TEREZINHA HARDY'!FYV47,SETOP,4,))</f>
        <v>M3</v>
      </c>
      <c r="FYY47" s="13">
        <v>2.35</v>
      </c>
      <c r="FYZ47" s="13" t="s">
        <v>41</v>
      </c>
      <c r="FZA47" s="14">
        <f>IF(FYW47="SINAPI",VLOOKUP('TEREZINHA HARDY'!FYV47,SINAPI,4,),VLOOKUP('TEREZINHA HARDY'!FYV47,SETOP,5,))</f>
        <v>334.32</v>
      </c>
      <c r="FZB47" s="14">
        <f t="shared" ref="FZB47:FZB50" si="811">ROUND(FZA47*(1+$C$7),2)</f>
        <v>422.98</v>
      </c>
      <c r="FZC47" s="14">
        <f t="shared" ref="FZC47:FZC50" si="812">FYY47*FZA47</f>
        <v>785.65200000000004</v>
      </c>
      <c r="FZD47" s="14">
        <f t="shared" ref="FZD47:FZD50" si="813">FZB47*FYY47</f>
        <v>994.00300000000004</v>
      </c>
      <c r="FZE47" s="11" t="s">
        <v>17387</v>
      </c>
      <c r="FZF47" s="261" t="str">
        <f>IF(FZM47="SINAPI",VLOOKUP('TEREZINHA HARDY'!FZL47,SINAPI,2,),VLOOKUP('TEREZINHA HARDY'!FZL47,SETOP,3,))</f>
        <v>FORNECIMENTO DE CONCRETO ESTRUTURAL, USINADO, COM FCK 25 MPA, INCLUSIVE LANÇAMENTO, ADENSAMENTO E ACABAMENTO (FUNDAÇÃO)</v>
      </c>
      <c r="FZG47" s="261"/>
      <c r="FZH47" s="261"/>
      <c r="FZI47" s="261"/>
      <c r="FZJ47" s="261"/>
      <c r="FZK47" s="261"/>
      <c r="FZL47" s="12" t="s">
        <v>10494</v>
      </c>
      <c r="FZM47" s="12" t="s">
        <v>6222</v>
      </c>
      <c r="FZN47" s="12" t="str">
        <f>IF(FZM47="SINAPI",VLOOKUP('TEREZINHA HARDY'!FZL47,SINAPI,3,),VLOOKUP('TEREZINHA HARDY'!FZL47,SETOP,4,))</f>
        <v>M3</v>
      </c>
      <c r="FZO47" s="13">
        <v>2.35</v>
      </c>
      <c r="FZP47" s="13" t="s">
        <v>41</v>
      </c>
      <c r="FZQ47" s="14">
        <f>IF(FZM47="SINAPI",VLOOKUP('TEREZINHA HARDY'!FZL47,SINAPI,4,),VLOOKUP('TEREZINHA HARDY'!FZL47,SETOP,5,))</f>
        <v>334.32</v>
      </c>
      <c r="FZR47" s="14">
        <f t="shared" ref="FZR47:FZR50" si="814">ROUND(FZQ47*(1+$C$7),2)</f>
        <v>422.98</v>
      </c>
      <c r="FZS47" s="14">
        <f t="shared" ref="FZS47:FZS50" si="815">FZO47*FZQ47</f>
        <v>785.65200000000004</v>
      </c>
      <c r="FZT47" s="14">
        <f t="shared" ref="FZT47:FZT50" si="816">FZR47*FZO47</f>
        <v>994.00300000000004</v>
      </c>
      <c r="FZU47" s="11" t="s">
        <v>17387</v>
      </c>
      <c r="FZV47" s="261" t="str">
        <f>IF(GAC47="SINAPI",VLOOKUP('TEREZINHA HARDY'!GAB47,SINAPI,2,),VLOOKUP('TEREZINHA HARDY'!GAB47,SETOP,3,))</f>
        <v>FORNECIMENTO DE CONCRETO ESTRUTURAL, USINADO, COM FCK 25 MPA, INCLUSIVE LANÇAMENTO, ADENSAMENTO E ACABAMENTO (FUNDAÇÃO)</v>
      </c>
      <c r="FZW47" s="261"/>
      <c r="FZX47" s="261"/>
      <c r="FZY47" s="261"/>
      <c r="FZZ47" s="261"/>
      <c r="GAA47" s="261"/>
      <c r="GAB47" s="12" t="s">
        <v>10494</v>
      </c>
      <c r="GAC47" s="12" t="s">
        <v>6222</v>
      </c>
      <c r="GAD47" s="12" t="str">
        <f>IF(GAC47="SINAPI",VLOOKUP('TEREZINHA HARDY'!GAB47,SINAPI,3,),VLOOKUP('TEREZINHA HARDY'!GAB47,SETOP,4,))</f>
        <v>M3</v>
      </c>
      <c r="GAE47" s="13">
        <v>2.35</v>
      </c>
      <c r="GAF47" s="13" t="s">
        <v>41</v>
      </c>
      <c r="GAG47" s="14">
        <f>IF(GAC47="SINAPI",VLOOKUP('TEREZINHA HARDY'!GAB47,SINAPI,4,),VLOOKUP('TEREZINHA HARDY'!GAB47,SETOP,5,))</f>
        <v>334.32</v>
      </c>
      <c r="GAH47" s="14">
        <f t="shared" ref="GAH47:GAH50" si="817">ROUND(GAG47*(1+$C$7),2)</f>
        <v>422.98</v>
      </c>
      <c r="GAI47" s="14">
        <f t="shared" ref="GAI47:GAI50" si="818">GAE47*GAG47</f>
        <v>785.65200000000004</v>
      </c>
      <c r="GAJ47" s="14">
        <f t="shared" ref="GAJ47:GAJ50" si="819">GAH47*GAE47</f>
        <v>994.00300000000004</v>
      </c>
      <c r="GAK47" s="11" t="s">
        <v>17387</v>
      </c>
      <c r="GAL47" s="261" t="str">
        <f>IF(GAS47="SINAPI",VLOOKUP('TEREZINHA HARDY'!GAR47,SINAPI,2,),VLOOKUP('TEREZINHA HARDY'!GAR47,SETOP,3,))</f>
        <v>FORNECIMENTO DE CONCRETO ESTRUTURAL, USINADO, COM FCK 25 MPA, INCLUSIVE LANÇAMENTO, ADENSAMENTO E ACABAMENTO (FUNDAÇÃO)</v>
      </c>
      <c r="GAM47" s="261"/>
      <c r="GAN47" s="261"/>
      <c r="GAO47" s="261"/>
      <c r="GAP47" s="261"/>
      <c r="GAQ47" s="261"/>
      <c r="GAR47" s="12" t="s">
        <v>10494</v>
      </c>
      <c r="GAS47" s="12" t="s">
        <v>6222</v>
      </c>
      <c r="GAT47" s="12" t="str">
        <f>IF(GAS47="SINAPI",VLOOKUP('TEREZINHA HARDY'!GAR47,SINAPI,3,),VLOOKUP('TEREZINHA HARDY'!GAR47,SETOP,4,))</f>
        <v>M3</v>
      </c>
      <c r="GAU47" s="13">
        <v>2.35</v>
      </c>
      <c r="GAV47" s="13" t="s">
        <v>41</v>
      </c>
      <c r="GAW47" s="14">
        <f>IF(GAS47="SINAPI",VLOOKUP('TEREZINHA HARDY'!GAR47,SINAPI,4,),VLOOKUP('TEREZINHA HARDY'!GAR47,SETOP,5,))</f>
        <v>334.32</v>
      </c>
      <c r="GAX47" s="14">
        <f t="shared" ref="GAX47:GAX50" si="820">ROUND(GAW47*(1+$C$7),2)</f>
        <v>422.98</v>
      </c>
      <c r="GAY47" s="14">
        <f t="shared" ref="GAY47:GAY50" si="821">GAU47*GAW47</f>
        <v>785.65200000000004</v>
      </c>
      <c r="GAZ47" s="14">
        <f t="shared" ref="GAZ47:GAZ50" si="822">GAX47*GAU47</f>
        <v>994.00300000000004</v>
      </c>
      <c r="GBA47" s="11" t="s">
        <v>17387</v>
      </c>
      <c r="GBB47" s="261" t="str">
        <f>IF(GBI47="SINAPI",VLOOKUP('TEREZINHA HARDY'!GBH47,SINAPI,2,),VLOOKUP('TEREZINHA HARDY'!GBH47,SETOP,3,))</f>
        <v>FORNECIMENTO DE CONCRETO ESTRUTURAL, USINADO, COM FCK 25 MPA, INCLUSIVE LANÇAMENTO, ADENSAMENTO E ACABAMENTO (FUNDAÇÃO)</v>
      </c>
      <c r="GBC47" s="261"/>
      <c r="GBD47" s="261"/>
      <c r="GBE47" s="261"/>
      <c r="GBF47" s="261"/>
      <c r="GBG47" s="261"/>
      <c r="GBH47" s="12" t="s">
        <v>10494</v>
      </c>
      <c r="GBI47" s="12" t="s">
        <v>6222</v>
      </c>
      <c r="GBJ47" s="12" t="str">
        <f>IF(GBI47="SINAPI",VLOOKUP('TEREZINHA HARDY'!GBH47,SINAPI,3,),VLOOKUP('TEREZINHA HARDY'!GBH47,SETOP,4,))</f>
        <v>M3</v>
      </c>
      <c r="GBK47" s="13">
        <v>2.35</v>
      </c>
      <c r="GBL47" s="13" t="s">
        <v>41</v>
      </c>
      <c r="GBM47" s="14">
        <f>IF(GBI47="SINAPI",VLOOKUP('TEREZINHA HARDY'!GBH47,SINAPI,4,),VLOOKUP('TEREZINHA HARDY'!GBH47,SETOP,5,))</f>
        <v>334.32</v>
      </c>
      <c r="GBN47" s="14">
        <f t="shared" ref="GBN47:GBN50" si="823">ROUND(GBM47*(1+$C$7),2)</f>
        <v>422.98</v>
      </c>
      <c r="GBO47" s="14">
        <f t="shared" ref="GBO47:GBO50" si="824">GBK47*GBM47</f>
        <v>785.65200000000004</v>
      </c>
      <c r="GBP47" s="14">
        <f t="shared" ref="GBP47:GBP50" si="825">GBN47*GBK47</f>
        <v>994.00300000000004</v>
      </c>
      <c r="GBQ47" s="11" t="s">
        <v>17387</v>
      </c>
      <c r="GBR47" s="261" t="str">
        <f>IF(GBY47="SINAPI",VLOOKUP('TEREZINHA HARDY'!GBX47,SINAPI,2,),VLOOKUP('TEREZINHA HARDY'!GBX47,SETOP,3,))</f>
        <v>FORNECIMENTO DE CONCRETO ESTRUTURAL, USINADO, COM FCK 25 MPA, INCLUSIVE LANÇAMENTO, ADENSAMENTO E ACABAMENTO (FUNDAÇÃO)</v>
      </c>
      <c r="GBS47" s="261"/>
      <c r="GBT47" s="261"/>
      <c r="GBU47" s="261"/>
      <c r="GBV47" s="261"/>
      <c r="GBW47" s="261"/>
      <c r="GBX47" s="12" t="s">
        <v>10494</v>
      </c>
      <c r="GBY47" s="12" t="s">
        <v>6222</v>
      </c>
      <c r="GBZ47" s="12" t="str">
        <f>IF(GBY47="SINAPI",VLOOKUP('TEREZINHA HARDY'!GBX47,SINAPI,3,),VLOOKUP('TEREZINHA HARDY'!GBX47,SETOP,4,))</f>
        <v>M3</v>
      </c>
      <c r="GCA47" s="13">
        <v>2.35</v>
      </c>
      <c r="GCB47" s="13" t="s">
        <v>41</v>
      </c>
      <c r="GCC47" s="14">
        <f>IF(GBY47="SINAPI",VLOOKUP('TEREZINHA HARDY'!GBX47,SINAPI,4,),VLOOKUP('TEREZINHA HARDY'!GBX47,SETOP,5,))</f>
        <v>334.32</v>
      </c>
      <c r="GCD47" s="14">
        <f t="shared" ref="GCD47:GCD50" si="826">ROUND(GCC47*(1+$C$7),2)</f>
        <v>422.98</v>
      </c>
      <c r="GCE47" s="14">
        <f t="shared" ref="GCE47:GCE50" si="827">GCA47*GCC47</f>
        <v>785.65200000000004</v>
      </c>
      <c r="GCF47" s="14">
        <f t="shared" ref="GCF47:GCF50" si="828">GCD47*GCA47</f>
        <v>994.00300000000004</v>
      </c>
      <c r="GCG47" s="11" t="s">
        <v>17387</v>
      </c>
      <c r="GCH47" s="261" t="str">
        <f>IF(GCO47="SINAPI",VLOOKUP('TEREZINHA HARDY'!GCN47,SINAPI,2,),VLOOKUP('TEREZINHA HARDY'!GCN47,SETOP,3,))</f>
        <v>FORNECIMENTO DE CONCRETO ESTRUTURAL, USINADO, COM FCK 25 MPA, INCLUSIVE LANÇAMENTO, ADENSAMENTO E ACABAMENTO (FUNDAÇÃO)</v>
      </c>
      <c r="GCI47" s="261"/>
      <c r="GCJ47" s="261"/>
      <c r="GCK47" s="261"/>
      <c r="GCL47" s="261"/>
      <c r="GCM47" s="261"/>
      <c r="GCN47" s="12" t="s">
        <v>10494</v>
      </c>
      <c r="GCO47" s="12" t="s">
        <v>6222</v>
      </c>
      <c r="GCP47" s="12" t="str">
        <f>IF(GCO47="SINAPI",VLOOKUP('TEREZINHA HARDY'!GCN47,SINAPI,3,),VLOOKUP('TEREZINHA HARDY'!GCN47,SETOP,4,))</f>
        <v>M3</v>
      </c>
      <c r="GCQ47" s="13">
        <v>2.35</v>
      </c>
      <c r="GCR47" s="13" t="s">
        <v>41</v>
      </c>
      <c r="GCS47" s="14">
        <f>IF(GCO47="SINAPI",VLOOKUP('TEREZINHA HARDY'!GCN47,SINAPI,4,),VLOOKUP('TEREZINHA HARDY'!GCN47,SETOP,5,))</f>
        <v>334.32</v>
      </c>
      <c r="GCT47" s="14">
        <f t="shared" ref="GCT47:GCT50" si="829">ROUND(GCS47*(1+$C$7),2)</f>
        <v>422.98</v>
      </c>
      <c r="GCU47" s="14">
        <f t="shared" ref="GCU47:GCU50" si="830">GCQ47*GCS47</f>
        <v>785.65200000000004</v>
      </c>
      <c r="GCV47" s="14">
        <f t="shared" ref="GCV47:GCV50" si="831">GCT47*GCQ47</f>
        <v>994.00300000000004</v>
      </c>
      <c r="GCW47" s="11" t="s">
        <v>17387</v>
      </c>
      <c r="GCX47" s="261" t="str">
        <f>IF(GDE47="SINAPI",VLOOKUP('TEREZINHA HARDY'!GDD47,SINAPI,2,),VLOOKUP('TEREZINHA HARDY'!GDD47,SETOP,3,))</f>
        <v>FORNECIMENTO DE CONCRETO ESTRUTURAL, USINADO, COM FCK 25 MPA, INCLUSIVE LANÇAMENTO, ADENSAMENTO E ACABAMENTO (FUNDAÇÃO)</v>
      </c>
      <c r="GCY47" s="261"/>
      <c r="GCZ47" s="261"/>
      <c r="GDA47" s="261"/>
      <c r="GDB47" s="261"/>
      <c r="GDC47" s="261"/>
      <c r="GDD47" s="12" t="s">
        <v>10494</v>
      </c>
      <c r="GDE47" s="12" t="s">
        <v>6222</v>
      </c>
      <c r="GDF47" s="12" t="str">
        <f>IF(GDE47="SINAPI",VLOOKUP('TEREZINHA HARDY'!GDD47,SINAPI,3,),VLOOKUP('TEREZINHA HARDY'!GDD47,SETOP,4,))</f>
        <v>M3</v>
      </c>
      <c r="GDG47" s="13">
        <v>2.35</v>
      </c>
      <c r="GDH47" s="13" t="s">
        <v>41</v>
      </c>
      <c r="GDI47" s="14">
        <f>IF(GDE47="SINAPI",VLOOKUP('TEREZINHA HARDY'!GDD47,SINAPI,4,),VLOOKUP('TEREZINHA HARDY'!GDD47,SETOP,5,))</f>
        <v>334.32</v>
      </c>
      <c r="GDJ47" s="14">
        <f t="shared" ref="GDJ47:GDJ50" si="832">ROUND(GDI47*(1+$C$7),2)</f>
        <v>422.98</v>
      </c>
      <c r="GDK47" s="14">
        <f t="shared" ref="GDK47:GDK50" si="833">GDG47*GDI47</f>
        <v>785.65200000000004</v>
      </c>
      <c r="GDL47" s="14">
        <f t="shared" ref="GDL47:GDL50" si="834">GDJ47*GDG47</f>
        <v>994.00300000000004</v>
      </c>
      <c r="GDM47" s="11" t="s">
        <v>17387</v>
      </c>
      <c r="GDN47" s="261" t="str">
        <f>IF(GDU47="SINAPI",VLOOKUP('TEREZINHA HARDY'!GDT47,SINAPI,2,),VLOOKUP('TEREZINHA HARDY'!GDT47,SETOP,3,))</f>
        <v>FORNECIMENTO DE CONCRETO ESTRUTURAL, USINADO, COM FCK 25 MPA, INCLUSIVE LANÇAMENTO, ADENSAMENTO E ACABAMENTO (FUNDAÇÃO)</v>
      </c>
      <c r="GDO47" s="261"/>
      <c r="GDP47" s="261"/>
      <c r="GDQ47" s="261"/>
      <c r="GDR47" s="261"/>
      <c r="GDS47" s="261"/>
      <c r="GDT47" s="12" t="s">
        <v>10494</v>
      </c>
      <c r="GDU47" s="12" t="s">
        <v>6222</v>
      </c>
      <c r="GDV47" s="12" t="str">
        <f>IF(GDU47="SINAPI",VLOOKUP('TEREZINHA HARDY'!GDT47,SINAPI,3,),VLOOKUP('TEREZINHA HARDY'!GDT47,SETOP,4,))</f>
        <v>M3</v>
      </c>
      <c r="GDW47" s="13">
        <v>2.35</v>
      </c>
      <c r="GDX47" s="13" t="s">
        <v>41</v>
      </c>
      <c r="GDY47" s="14">
        <f>IF(GDU47="SINAPI",VLOOKUP('TEREZINHA HARDY'!GDT47,SINAPI,4,),VLOOKUP('TEREZINHA HARDY'!GDT47,SETOP,5,))</f>
        <v>334.32</v>
      </c>
      <c r="GDZ47" s="14">
        <f t="shared" ref="GDZ47:GDZ50" si="835">ROUND(GDY47*(1+$C$7),2)</f>
        <v>422.98</v>
      </c>
      <c r="GEA47" s="14">
        <f t="shared" ref="GEA47:GEA50" si="836">GDW47*GDY47</f>
        <v>785.65200000000004</v>
      </c>
      <c r="GEB47" s="14">
        <f t="shared" ref="GEB47:GEB50" si="837">GDZ47*GDW47</f>
        <v>994.00300000000004</v>
      </c>
      <c r="GEC47" s="11" t="s">
        <v>17387</v>
      </c>
      <c r="GED47" s="261" t="str">
        <f>IF(GEK47="SINAPI",VLOOKUP('TEREZINHA HARDY'!GEJ47,SINAPI,2,),VLOOKUP('TEREZINHA HARDY'!GEJ47,SETOP,3,))</f>
        <v>FORNECIMENTO DE CONCRETO ESTRUTURAL, USINADO, COM FCK 25 MPA, INCLUSIVE LANÇAMENTO, ADENSAMENTO E ACABAMENTO (FUNDAÇÃO)</v>
      </c>
      <c r="GEE47" s="261"/>
      <c r="GEF47" s="261"/>
      <c r="GEG47" s="261"/>
      <c r="GEH47" s="261"/>
      <c r="GEI47" s="261"/>
      <c r="GEJ47" s="12" t="s">
        <v>10494</v>
      </c>
      <c r="GEK47" s="12" t="s">
        <v>6222</v>
      </c>
      <c r="GEL47" s="12" t="str">
        <f>IF(GEK47="SINAPI",VLOOKUP('TEREZINHA HARDY'!GEJ47,SINAPI,3,),VLOOKUP('TEREZINHA HARDY'!GEJ47,SETOP,4,))</f>
        <v>M3</v>
      </c>
      <c r="GEM47" s="13">
        <v>2.35</v>
      </c>
      <c r="GEN47" s="13" t="s">
        <v>41</v>
      </c>
      <c r="GEO47" s="14">
        <f>IF(GEK47="SINAPI",VLOOKUP('TEREZINHA HARDY'!GEJ47,SINAPI,4,),VLOOKUP('TEREZINHA HARDY'!GEJ47,SETOP,5,))</f>
        <v>334.32</v>
      </c>
      <c r="GEP47" s="14">
        <f t="shared" ref="GEP47:GEP50" si="838">ROUND(GEO47*(1+$C$7),2)</f>
        <v>422.98</v>
      </c>
      <c r="GEQ47" s="14">
        <f t="shared" ref="GEQ47:GEQ50" si="839">GEM47*GEO47</f>
        <v>785.65200000000004</v>
      </c>
      <c r="GER47" s="14">
        <f t="shared" ref="GER47:GER50" si="840">GEP47*GEM47</f>
        <v>994.00300000000004</v>
      </c>
      <c r="GES47" s="11" t="s">
        <v>17387</v>
      </c>
      <c r="GET47" s="261" t="str">
        <f>IF(GFA47="SINAPI",VLOOKUP('TEREZINHA HARDY'!GEZ47,SINAPI,2,),VLOOKUP('TEREZINHA HARDY'!GEZ47,SETOP,3,))</f>
        <v>FORNECIMENTO DE CONCRETO ESTRUTURAL, USINADO, COM FCK 25 MPA, INCLUSIVE LANÇAMENTO, ADENSAMENTO E ACABAMENTO (FUNDAÇÃO)</v>
      </c>
      <c r="GEU47" s="261"/>
      <c r="GEV47" s="261"/>
      <c r="GEW47" s="261"/>
      <c r="GEX47" s="261"/>
      <c r="GEY47" s="261"/>
      <c r="GEZ47" s="12" t="s">
        <v>10494</v>
      </c>
      <c r="GFA47" s="12" t="s">
        <v>6222</v>
      </c>
      <c r="GFB47" s="12" t="str">
        <f>IF(GFA47="SINAPI",VLOOKUP('TEREZINHA HARDY'!GEZ47,SINAPI,3,),VLOOKUP('TEREZINHA HARDY'!GEZ47,SETOP,4,))</f>
        <v>M3</v>
      </c>
      <c r="GFC47" s="13">
        <v>2.35</v>
      </c>
      <c r="GFD47" s="13" t="s">
        <v>41</v>
      </c>
      <c r="GFE47" s="14">
        <f>IF(GFA47="SINAPI",VLOOKUP('TEREZINHA HARDY'!GEZ47,SINAPI,4,),VLOOKUP('TEREZINHA HARDY'!GEZ47,SETOP,5,))</f>
        <v>334.32</v>
      </c>
      <c r="GFF47" s="14">
        <f t="shared" ref="GFF47:GFF50" si="841">ROUND(GFE47*(1+$C$7),2)</f>
        <v>422.98</v>
      </c>
      <c r="GFG47" s="14">
        <f t="shared" ref="GFG47:GFG50" si="842">GFC47*GFE47</f>
        <v>785.65200000000004</v>
      </c>
      <c r="GFH47" s="14">
        <f t="shared" ref="GFH47:GFH50" si="843">GFF47*GFC47</f>
        <v>994.00300000000004</v>
      </c>
      <c r="GFI47" s="11" t="s">
        <v>17387</v>
      </c>
      <c r="GFJ47" s="261" t="str">
        <f>IF(GFQ47="SINAPI",VLOOKUP('TEREZINHA HARDY'!GFP47,SINAPI,2,),VLOOKUP('TEREZINHA HARDY'!GFP47,SETOP,3,))</f>
        <v>FORNECIMENTO DE CONCRETO ESTRUTURAL, USINADO, COM FCK 25 MPA, INCLUSIVE LANÇAMENTO, ADENSAMENTO E ACABAMENTO (FUNDAÇÃO)</v>
      </c>
      <c r="GFK47" s="261"/>
      <c r="GFL47" s="261"/>
      <c r="GFM47" s="261"/>
      <c r="GFN47" s="261"/>
      <c r="GFO47" s="261"/>
      <c r="GFP47" s="12" t="s">
        <v>10494</v>
      </c>
      <c r="GFQ47" s="12" t="s">
        <v>6222</v>
      </c>
      <c r="GFR47" s="12" t="str">
        <f>IF(GFQ47="SINAPI",VLOOKUP('TEREZINHA HARDY'!GFP47,SINAPI,3,),VLOOKUP('TEREZINHA HARDY'!GFP47,SETOP,4,))</f>
        <v>M3</v>
      </c>
      <c r="GFS47" s="13">
        <v>2.35</v>
      </c>
      <c r="GFT47" s="13" t="s">
        <v>41</v>
      </c>
      <c r="GFU47" s="14">
        <f>IF(GFQ47="SINAPI",VLOOKUP('TEREZINHA HARDY'!GFP47,SINAPI,4,),VLOOKUP('TEREZINHA HARDY'!GFP47,SETOP,5,))</f>
        <v>334.32</v>
      </c>
      <c r="GFV47" s="14">
        <f t="shared" ref="GFV47:GFV50" si="844">ROUND(GFU47*(1+$C$7),2)</f>
        <v>422.98</v>
      </c>
      <c r="GFW47" s="14">
        <f t="shared" ref="GFW47:GFW50" si="845">GFS47*GFU47</f>
        <v>785.65200000000004</v>
      </c>
      <c r="GFX47" s="14">
        <f t="shared" ref="GFX47:GFX50" si="846">GFV47*GFS47</f>
        <v>994.00300000000004</v>
      </c>
      <c r="GFY47" s="11" t="s">
        <v>17387</v>
      </c>
      <c r="GFZ47" s="261" t="str">
        <f>IF(GGG47="SINAPI",VLOOKUP('TEREZINHA HARDY'!GGF47,SINAPI,2,),VLOOKUP('TEREZINHA HARDY'!GGF47,SETOP,3,))</f>
        <v>FORNECIMENTO DE CONCRETO ESTRUTURAL, USINADO, COM FCK 25 MPA, INCLUSIVE LANÇAMENTO, ADENSAMENTO E ACABAMENTO (FUNDAÇÃO)</v>
      </c>
      <c r="GGA47" s="261"/>
      <c r="GGB47" s="261"/>
      <c r="GGC47" s="261"/>
      <c r="GGD47" s="261"/>
      <c r="GGE47" s="261"/>
      <c r="GGF47" s="12" t="s">
        <v>10494</v>
      </c>
      <c r="GGG47" s="12" t="s">
        <v>6222</v>
      </c>
      <c r="GGH47" s="12" t="str">
        <f>IF(GGG47="SINAPI",VLOOKUP('TEREZINHA HARDY'!GGF47,SINAPI,3,),VLOOKUP('TEREZINHA HARDY'!GGF47,SETOP,4,))</f>
        <v>M3</v>
      </c>
      <c r="GGI47" s="13">
        <v>2.35</v>
      </c>
      <c r="GGJ47" s="13" t="s">
        <v>41</v>
      </c>
      <c r="GGK47" s="14">
        <f>IF(GGG47="SINAPI",VLOOKUP('TEREZINHA HARDY'!GGF47,SINAPI,4,),VLOOKUP('TEREZINHA HARDY'!GGF47,SETOP,5,))</f>
        <v>334.32</v>
      </c>
      <c r="GGL47" s="14">
        <f t="shared" ref="GGL47:GGL50" si="847">ROUND(GGK47*(1+$C$7),2)</f>
        <v>422.98</v>
      </c>
      <c r="GGM47" s="14">
        <f t="shared" ref="GGM47:GGM50" si="848">GGI47*GGK47</f>
        <v>785.65200000000004</v>
      </c>
      <c r="GGN47" s="14">
        <f t="shared" ref="GGN47:GGN50" si="849">GGL47*GGI47</f>
        <v>994.00300000000004</v>
      </c>
      <c r="GGO47" s="11" t="s">
        <v>17387</v>
      </c>
      <c r="GGP47" s="261" t="str">
        <f>IF(GGW47="SINAPI",VLOOKUP('TEREZINHA HARDY'!GGV47,SINAPI,2,),VLOOKUP('TEREZINHA HARDY'!GGV47,SETOP,3,))</f>
        <v>FORNECIMENTO DE CONCRETO ESTRUTURAL, USINADO, COM FCK 25 MPA, INCLUSIVE LANÇAMENTO, ADENSAMENTO E ACABAMENTO (FUNDAÇÃO)</v>
      </c>
      <c r="GGQ47" s="261"/>
      <c r="GGR47" s="261"/>
      <c r="GGS47" s="261"/>
      <c r="GGT47" s="261"/>
      <c r="GGU47" s="261"/>
      <c r="GGV47" s="12" t="s">
        <v>10494</v>
      </c>
      <c r="GGW47" s="12" t="s">
        <v>6222</v>
      </c>
      <c r="GGX47" s="12" t="str">
        <f>IF(GGW47="SINAPI",VLOOKUP('TEREZINHA HARDY'!GGV47,SINAPI,3,),VLOOKUP('TEREZINHA HARDY'!GGV47,SETOP,4,))</f>
        <v>M3</v>
      </c>
      <c r="GGY47" s="13">
        <v>2.35</v>
      </c>
      <c r="GGZ47" s="13" t="s">
        <v>41</v>
      </c>
      <c r="GHA47" s="14">
        <f>IF(GGW47="SINAPI",VLOOKUP('TEREZINHA HARDY'!GGV47,SINAPI,4,),VLOOKUP('TEREZINHA HARDY'!GGV47,SETOP,5,))</f>
        <v>334.32</v>
      </c>
      <c r="GHB47" s="14">
        <f t="shared" ref="GHB47:GHB50" si="850">ROUND(GHA47*(1+$C$7),2)</f>
        <v>422.98</v>
      </c>
      <c r="GHC47" s="14">
        <f t="shared" ref="GHC47:GHC50" si="851">GGY47*GHA47</f>
        <v>785.65200000000004</v>
      </c>
      <c r="GHD47" s="14">
        <f t="shared" ref="GHD47:GHD50" si="852">GHB47*GGY47</f>
        <v>994.00300000000004</v>
      </c>
      <c r="GHE47" s="11" t="s">
        <v>17387</v>
      </c>
      <c r="GHF47" s="261" t="str">
        <f>IF(GHM47="SINAPI",VLOOKUP('TEREZINHA HARDY'!GHL47,SINAPI,2,),VLOOKUP('TEREZINHA HARDY'!GHL47,SETOP,3,))</f>
        <v>FORNECIMENTO DE CONCRETO ESTRUTURAL, USINADO, COM FCK 25 MPA, INCLUSIVE LANÇAMENTO, ADENSAMENTO E ACABAMENTO (FUNDAÇÃO)</v>
      </c>
      <c r="GHG47" s="261"/>
      <c r="GHH47" s="261"/>
      <c r="GHI47" s="261"/>
      <c r="GHJ47" s="261"/>
      <c r="GHK47" s="261"/>
      <c r="GHL47" s="12" t="s">
        <v>10494</v>
      </c>
      <c r="GHM47" s="12" t="s">
        <v>6222</v>
      </c>
      <c r="GHN47" s="12" t="str">
        <f>IF(GHM47="SINAPI",VLOOKUP('TEREZINHA HARDY'!GHL47,SINAPI,3,),VLOOKUP('TEREZINHA HARDY'!GHL47,SETOP,4,))</f>
        <v>M3</v>
      </c>
      <c r="GHO47" s="13">
        <v>2.35</v>
      </c>
      <c r="GHP47" s="13" t="s">
        <v>41</v>
      </c>
      <c r="GHQ47" s="14">
        <f>IF(GHM47="SINAPI",VLOOKUP('TEREZINHA HARDY'!GHL47,SINAPI,4,),VLOOKUP('TEREZINHA HARDY'!GHL47,SETOP,5,))</f>
        <v>334.32</v>
      </c>
      <c r="GHR47" s="14">
        <f t="shared" ref="GHR47:GHR50" si="853">ROUND(GHQ47*(1+$C$7),2)</f>
        <v>422.98</v>
      </c>
      <c r="GHS47" s="14">
        <f t="shared" ref="GHS47:GHS50" si="854">GHO47*GHQ47</f>
        <v>785.65200000000004</v>
      </c>
      <c r="GHT47" s="14">
        <f t="shared" ref="GHT47:GHT50" si="855">GHR47*GHO47</f>
        <v>994.00300000000004</v>
      </c>
      <c r="GHU47" s="11" t="s">
        <v>17387</v>
      </c>
      <c r="GHV47" s="261" t="str">
        <f>IF(GIC47="SINAPI",VLOOKUP('TEREZINHA HARDY'!GIB47,SINAPI,2,),VLOOKUP('TEREZINHA HARDY'!GIB47,SETOP,3,))</f>
        <v>FORNECIMENTO DE CONCRETO ESTRUTURAL, USINADO, COM FCK 25 MPA, INCLUSIVE LANÇAMENTO, ADENSAMENTO E ACABAMENTO (FUNDAÇÃO)</v>
      </c>
      <c r="GHW47" s="261"/>
      <c r="GHX47" s="261"/>
      <c r="GHY47" s="261"/>
      <c r="GHZ47" s="261"/>
      <c r="GIA47" s="261"/>
      <c r="GIB47" s="12" t="s">
        <v>10494</v>
      </c>
      <c r="GIC47" s="12" t="s">
        <v>6222</v>
      </c>
      <c r="GID47" s="12" t="str">
        <f>IF(GIC47="SINAPI",VLOOKUP('TEREZINHA HARDY'!GIB47,SINAPI,3,),VLOOKUP('TEREZINHA HARDY'!GIB47,SETOP,4,))</f>
        <v>M3</v>
      </c>
      <c r="GIE47" s="13">
        <v>2.35</v>
      </c>
      <c r="GIF47" s="13" t="s">
        <v>41</v>
      </c>
      <c r="GIG47" s="14">
        <f>IF(GIC47="SINAPI",VLOOKUP('TEREZINHA HARDY'!GIB47,SINAPI,4,),VLOOKUP('TEREZINHA HARDY'!GIB47,SETOP,5,))</f>
        <v>334.32</v>
      </c>
      <c r="GIH47" s="14">
        <f t="shared" ref="GIH47:GIH50" si="856">ROUND(GIG47*(1+$C$7),2)</f>
        <v>422.98</v>
      </c>
      <c r="GII47" s="14">
        <f t="shared" ref="GII47:GII50" si="857">GIE47*GIG47</f>
        <v>785.65200000000004</v>
      </c>
      <c r="GIJ47" s="14">
        <f t="shared" ref="GIJ47:GIJ50" si="858">GIH47*GIE47</f>
        <v>994.00300000000004</v>
      </c>
      <c r="GIK47" s="11" t="s">
        <v>17387</v>
      </c>
      <c r="GIL47" s="261" t="str">
        <f>IF(GIS47="SINAPI",VLOOKUP('TEREZINHA HARDY'!GIR47,SINAPI,2,),VLOOKUP('TEREZINHA HARDY'!GIR47,SETOP,3,))</f>
        <v>FORNECIMENTO DE CONCRETO ESTRUTURAL, USINADO, COM FCK 25 MPA, INCLUSIVE LANÇAMENTO, ADENSAMENTO E ACABAMENTO (FUNDAÇÃO)</v>
      </c>
      <c r="GIM47" s="261"/>
      <c r="GIN47" s="261"/>
      <c r="GIO47" s="261"/>
      <c r="GIP47" s="261"/>
      <c r="GIQ47" s="261"/>
      <c r="GIR47" s="12" t="s">
        <v>10494</v>
      </c>
      <c r="GIS47" s="12" t="s">
        <v>6222</v>
      </c>
      <c r="GIT47" s="12" t="str">
        <f>IF(GIS47="SINAPI",VLOOKUP('TEREZINHA HARDY'!GIR47,SINAPI,3,),VLOOKUP('TEREZINHA HARDY'!GIR47,SETOP,4,))</f>
        <v>M3</v>
      </c>
      <c r="GIU47" s="13">
        <v>2.35</v>
      </c>
      <c r="GIV47" s="13" t="s">
        <v>41</v>
      </c>
      <c r="GIW47" s="14">
        <f>IF(GIS47="SINAPI",VLOOKUP('TEREZINHA HARDY'!GIR47,SINAPI,4,),VLOOKUP('TEREZINHA HARDY'!GIR47,SETOP,5,))</f>
        <v>334.32</v>
      </c>
      <c r="GIX47" s="14">
        <f t="shared" ref="GIX47:GIX50" si="859">ROUND(GIW47*(1+$C$7),2)</f>
        <v>422.98</v>
      </c>
      <c r="GIY47" s="14">
        <f t="shared" ref="GIY47:GIY50" si="860">GIU47*GIW47</f>
        <v>785.65200000000004</v>
      </c>
      <c r="GIZ47" s="14">
        <f t="shared" ref="GIZ47:GIZ50" si="861">GIX47*GIU47</f>
        <v>994.00300000000004</v>
      </c>
      <c r="GJA47" s="11" t="s">
        <v>17387</v>
      </c>
      <c r="GJB47" s="261" t="str">
        <f>IF(GJI47="SINAPI",VLOOKUP('TEREZINHA HARDY'!GJH47,SINAPI,2,),VLOOKUP('TEREZINHA HARDY'!GJH47,SETOP,3,))</f>
        <v>FORNECIMENTO DE CONCRETO ESTRUTURAL, USINADO, COM FCK 25 MPA, INCLUSIVE LANÇAMENTO, ADENSAMENTO E ACABAMENTO (FUNDAÇÃO)</v>
      </c>
      <c r="GJC47" s="261"/>
      <c r="GJD47" s="261"/>
      <c r="GJE47" s="261"/>
      <c r="GJF47" s="261"/>
      <c r="GJG47" s="261"/>
      <c r="GJH47" s="12" t="s">
        <v>10494</v>
      </c>
      <c r="GJI47" s="12" t="s">
        <v>6222</v>
      </c>
      <c r="GJJ47" s="12" t="str">
        <f>IF(GJI47="SINAPI",VLOOKUP('TEREZINHA HARDY'!GJH47,SINAPI,3,),VLOOKUP('TEREZINHA HARDY'!GJH47,SETOP,4,))</f>
        <v>M3</v>
      </c>
      <c r="GJK47" s="13">
        <v>2.35</v>
      </c>
      <c r="GJL47" s="13" t="s">
        <v>41</v>
      </c>
      <c r="GJM47" s="14">
        <f>IF(GJI47="SINAPI",VLOOKUP('TEREZINHA HARDY'!GJH47,SINAPI,4,),VLOOKUP('TEREZINHA HARDY'!GJH47,SETOP,5,))</f>
        <v>334.32</v>
      </c>
      <c r="GJN47" s="14">
        <f t="shared" ref="GJN47:GJN50" si="862">ROUND(GJM47*(1+$C$7),2)</f>
        <v>422.98</v>
      </c>
      <c r="GJO47" s="14">
        <f t="shared" ref="GJO47:GJO50" si="863">GJK47*GJM47</f>
        <v>785.65200000000004</v>
      </c>
      <c r="GJP47" s="14">
        <f t="shared" ref="GJP47:GJP50" si="864">GJN47*GJK47</f>
        <v>994.00300000000004</v>
      </c>
      <c r="GJQ47" s="11" t="s">
        <v>17387</v>
      </c>
      <c r="GJR47" s="261" t="str">
        <f>IF(GJY47="SINAPI",VLOOKUP('TEREZINHA HARDY'!GJX47,SINAPI,2,),VLOOKUP('TEREZINHA HARDY'!GJX47,SETOP,3,))</f>
        <v>FORNECIMENTO DE CONCRETO ESTRUTURAL, USINADO, COM FCK 25 MPA, INCLUSIVE LANÇAMENTO, ADENSAMENTO E ACABAMENTO (FUNDAÇÃO)</v>
      </c>
      <c r="GJS47" s="261"/>
      <c r="GJT47" s="261"/>
      <c r="GJU47" s="261"/>
      <c r="GJV47" s="261"/>
      <c r="GJW47" s="261"/>
      <c r="GJX47" s="12" t="s">
        <v>10494</v>
      </c>
      <c r="GJY47" s="12" t="s">
        <v>6222</v>
      </c>
      <c r="GJZ47" s="12" t="str">
        <f>IF(GJY47="SINAPI",VLOOKUP('TEREZINHA HARDY'!GJX47,SINAPI,3,),VLOOKUP('TEREZINHA HARDY'!GJX47,SETOP,4,))</f>
        <v>M3</v>
      </c>
      <c r="GKA47" s="13">
        <v>2.35</v>
      </c>
      <c r="GKB47" s="13" t="s">
        <v>41</v>
      </c>
      <c r="GKC47" s="14">
        <f>IF(GJY47="SINAPI",VLOOKUP('TEREZINHA HARDY'!GJX47,SINAPI,4,),VLOOKUP('TEREZINHA HARDY'!GJX47,SETOP,5,))</f>
        <v>334.32</v>
      </c>
      <c r="GKD47" s="14">
        <f t="shared" ref="GKD47:GKD50" si="865">ROUND(GKC47*(1+$C$7),2)</f>
        <v>422.98</v>
      </c>
      <c r="GKE47" s="14">
        <f t="shared" ref="GKE47:GKE50" si="866">GKA47*GKC47</f>
        <v>785.65200000000004</v>
      </c>
      <c r="GKF47" s="14">
        <f t="shared" ref="GKF47:GKF50" si="867">GKD47*GKA47</f>
        <v>994.00300000000004</v>
      </c>
      <c r="GKG47" s="11" t="s">
        <v>17387</v>
      </c>
      <c r="GKH47" s="261" t="str">
        <f>IF(GKO47="SINAPI",VLOOKUP('TEREZINHA HARDY'!GKN47,SINAPI,2,),VLOOKUP('TEREZINHA HARDY'!GKN47,SETOP,3,))</f>
        <v>FORNECIMENTO DE CONCRETO ESTRUTURAL, USINADO, COM FCK 25 MPA, INCLUSIVE LANÇAMENTO, ADENSAMENTO E ACABAMENTO (FUNDAÇÃO)</v>
      </c>
      <c r="GKI47" s="261"/>
      <c r="GKJ47" s="261"/>
      <c r="GKK47" s="261"/>
      <c r="GKL47" s="261"/>
      <c r="GKM47" s="261"/>
      <c r="GKN47" s="12" t="s">
        <v>10494</v>
      </c>
      <c r="GKO47" s="12" t="s">
        <v>6222</v>
      </c>
      <c r="GKP47" s="12" t="str">
        <f>IF(GKO47="SINAPI",VLOOKUP('TEREZINHA HARDY'!GKN47,SINAPI,3,),VLOOKUP('TEREZINHA HARDY'!GKN47,SETOP,4,))</f>
        <v>M3</v>
      </c>
      <c r="GKQ47" s="13">
        <v>2.35</v>
      </c>
      <c r="GKR47" s="13" t="s">
        <v>41</v>
      </c>
      <c r="GKS47" s="14">
        <f>IF(GKO47="SINAPI",VLOOKUP('TEREZINHA HARDY'!GKN47,SINAPI,4,),VLOOKUP('TEREZINHA HARDY'!GKN47,SETOP,5,))</f>
        <v>334.32</v>
      </c>
      <c r="GKT47" s="14">
        <f t="shared" ref="GKT47:GKT50" si="868">ROUND(GKS47*(1+$C$7),2)</f>
        <v>422.98</v>
      </c>
      <c r="GKU47" s="14">
        <f t="shared" ref="GKU47:GKU50" si="869">GKQ47*GKS47</f>
        <v>785.65200000000004</v>
      </c>
      <c r="GKV47" s="14">
        <f t="shared" ref="GKV47:GKV50" si="870">GKT47*GKQ47</f>
        <v>994.00300000000004</v>
      </c>
      <c r="GKW47" s="11" t="s">
        <v>17387</v>
      </c>
      <c r="GKX47" s="261" t="str">
        <f>IF(GLE47="SINAPI",VLOOKUP('TEREZINHA HARDY'!GLD47,SINAPI,2,),VLOOKUP('TEREZINHA HARDY'!GLD47,SETOP,3,))</f>
        <v>FORNECIMENTO DE CONCRETO ESTRUTURAL, USINADO, COM FCK 25 MPA, INCLUSIVE LANÇAMENTO, ADENSAMENTO E ACABAMENTO (FUNDAÇÃO)</v>
      </c>
      <c r="GKY47" s="261"/>
      <c r="GKZ47" s="261"/>
      <c r="GLA47" s="261"/>
      <c r="GLB47" s="261"/>
      <c r="GLC47" s="261"/>
      <c r="GLD47" s="12" t="s">
        <v>10494</v>
      </c>
      <c r="GLE47" s="12" t="s">
        <v>6222</v>
      </c>
      <c r="GLF47" s="12" t="str">
        <f>IF(GLE47="SINAPI",VLOOKUP('TEREZINHA HARDY'!GLD47,SINAPI,3,),VLOOKUP('TEREZINHA HARDY'!GLD47,SETOP,4,))</f>
        <v>M3</v>
      </c>
      <c r="GLG47" s="13">
        <v>2.35</v>
      </c>
      <c r="GLH47" s="13" t="s">
        <v>41</v>
      </c>
      <c r="GLI47" s="14">
        <f>IF(GLE47="SINAPI",VLOOKUP('TEREZINHA HARDY'!GLD47,SINAPI,4,),VLOOKUP('TEREZINHA HARDY'!GLD47,SETOP,5,))</f>
        <v>334.32</v>
      </c>
      <c r="GLJ47" s="14">
        <f t="shared" ref="GLJ47:GLJ50" si="871">ROUND(GLI47*(1+$C$7),2)</f>
        <v>422.98</v>
      </c>
      <c r="GLK47" s="14">
        <f t="shared" ref="GLK47:GLK50" si="872">GLG47*GLI47</f>
        <v>785.65200000000004</v>
      </c>
      <c r="GLL47" s="14">
        <f t="shared" ref="GLL47:GLL50" si="873">GLJ47*GLG47</f>
        <v>994.00300000000004</v>
      </c>
      <c r="GLM47" s="11" t="s">
        <v>17387</v>
      </c>
      <c r="GLN47" s="261" t="str">
        <f>IF(GLU47="SINAPI",VLOOKUP('TEREZINHA HARDY'!GLT47,SINAPI,2,),VLOOKUP('TEREZINHA HARDY'!GLT47,SETOP,3,))</f>
        <v>FORNECIMENTO DE CONCRETO ESTRUTURAL, USINADO, COM FCK 25 MPA, INCLUSIVE LANÇAMENTO, ADENSAMENTO E ACABAMENTO (FUNDAÇÃO)</v>
      </c>
      <c r="GLO47" s="261"/>
      <c r="GLP47" s="261"/>
      <c r="GLQ47" s="261"/>
      <c r="GLR47" s="261"/>
      <c r="GLS47" s="261"/>
      <c r="GLT47" s="12" t="s">
        <v>10494</v>
      </c>
      <c r="GLU47" s="12" t="s">
        <v>6222</v>
      </c>
      <c r="GLV47" s="12" t="str">
        <f>IF(GLU47="SINAPI",VLOOKUP('TEREZINHA HARDY'!GLT47,SINAPI,3,),VLOOKUP('TEREZINHA HARDY'!GLT47,SETOP,4,))</f>
        <v>M3</v>
      </c>
      <c r="GLW47" s="13">
        <v>2.35</v>
      </c>
      <c r="GLX47" s="13" t="s">
        <v>41</v>
      </c>
      <c r="GLY47" s="14">
        <f>IF(GLU47="SINAPI",VLOOKUP('TEREZINHA HARDY'!GLT47,SINAPI,4,),VLOOKUP('TEREZINHA HARDY'!GLT47,SETOP,5,))</f>
        <v>334.32</v>
      </c>
      <c r="GLZ47" s="14">
        <f t="shared" ref="GLZ47:GLZ50" si="874">ROUND(GLY47*(1+$C$7),2)</f>
        <v>422.98</v>
      </c>
      <c r="GMA47" s="14">
        <f t="shared" ref="GMA47:GMA50" si="875">GLW47*GLY47</f>
        <v>785.65200000000004</v>
      </c>
      <c r="GMB47" s="14">
        <f t="shared" ref="GMB47:GMB50" si="876">GLZ47*GLW47</f>
        <v>994.00300000000004</v>
      </c>
      <c r="GMC47" s="11" t="s">
        <v>17387</v>
      </c>
      <c r="GMD47" s="261" t="str">
        <f>IF(GMK47="SINAPI",VLOOKUP('TEREZINHA HARDY'!GMJ47,SINAPI,2,),VLOOKUP('TEREZINHA HARDY'!GMJ47,SETOP,3,))</f>
        <v>FORNECIMENTO DE CONCRETO ESTRUTURAL, USINADO, COM FCK 25 MPA, INCLUSIVE LANÇAMENTO, ADENSAMENTO E ACABAMENTO (FUNDAÇÃO)</v>
      </c>
      <c r="GME47" s="261"/>
      <c r="GMF47" s="261"/>
      <c r="GMG47" s="261"/>
      <c r="GMH47" s="261"/>
      <c r="GMI47" s="261"/>
      <c r="GMJ47" s="12" t="s">
        <v>10494</v>
      </c>
      <c r="GMK47" s="12" t="s">
        <v>6222</v>
      </c>
      <c r="GML47" s="12" t="str">
        <f>IF(GMK47="SINAPI",VLOOKUP('TEREZINHA HARDY'!GMJ47,SINAPI,3,),VLOOKUP('TEREZINHA HARDY'!GMJ47,SETOP,4,))</f>
        <v>M3</v>
      </c>
      <c r="GMM47" s="13">
        <v>2.35</v>
      </c>
      <c r="GMN47" s="13" t="s">
        <v>41</v>
      </c>
      <c r="GMO47" s="14">
        <f>IF(GMK47="SINAPI",VLOOKUP('TEREZINHA HARDY'!GMJ47,SINAPI,4,),VLOOKUP('TEREZINHA HARDY'!GMJ47,SETOP,5,))</f>
        <v>334.32</v>
      </c>
      <c r="GMP47" s="14">
        <f t="shared" ref="GMP47:GMP50" si="877">ROUND(GMO47*(1+$C$7),2)</f>
        <v>422.98</v>
      </c>
      <c r="GMQ47" s="14">
        <f t="shared" ref="GMQ47:GMQ50" si="878">GMM47*GMO47</f>
        <v>785.65200000000004</v>
      </c>
      <c r="GMR47" s="14">
        <f t="shared" ref="GMR47:GMR50" si="879">GMP47*GMM47</f>
        <v>994.00300000000004</v>
      </c>
      <c r="GMS47" s="11" t="s">
        <v>17387</v>
      </c>
      <c r="GMT47" s="261" t="str">
        <f>IF(GNA47="SINAPI",VLOOKUP('TEREZINHA HARDY'!GMZ47,SINAPI,2,),VLOOKUP('TEREZINHA HARDY'!GMZ47,SETOP,3,))</f>
        <v>FORNECIMENTO DE CONCRETO ESTRUTURAL, USINADO, COM FCK 25 MPA, INCLUSIVE LANÇAMENTO, ADENSAMENTO E ACABAMENTO (FUNDAÇÃO)</v>
      </c>
      <c r="GMU47" s="261"/>
      <c r="GMV47" s="261"/>
      <c r="GMW47" s="261"/>
      <c r="GMX47" s="261"/>
      <c r="GMY47" s="261"/>
      <c r="GMZ47" s="12" t="s">
        <v>10494</v>
      </c>
      <c r="GNA47" s="12" t="s">
        <v>6222</v>
      </c>
      <c r="GNB47" s="12" t="str">
        <f>IF(GNA47="SINAPI",VLOOKUP('TEREZINHA HARDY'!GMZ47,SINAPI,3,),VLOOKUP('TEREZINHA HARDY'!GMZ47,SETOP,4,))</f>
        <v>M3</v>
      </c>
      <c r="GNC47" s="13">
        <v>2.35</v>
      </c>
      <c r="GND47" s="13" t="s">
        <v>41</v>
      </c>
      <c r="GNE47" s="14">
        <f>IF(GNA47="SINAPI",VLOOKUP('TEREZINHA HARDY'!GMZ47,SINAPI,4,),VLOOKUP('TEREZINHA HARDY'!GMZ47,SETOP,5,))</f>
        <v>334.32</v>
      </c>
      <c r="GNF47" s="14">
        <f t="shared" ref="GNF47:GNF50" si="880">ROUND(GNE47*(1+$C$7),2)</f>
        <v>422.98</v>
      </c>
      <c r="GNG47" s="14">
        <f t="shared" ref="GNG47:GNG50" si="881">GNC47*GNE47</f>
        <v>785.65200000000004</v>
      </c>
      <c r="GNH47" s="14">
        <f t="shared" ref="GNH47:GNH50" si="882">GNF47*GNC47</f>
        <v>994.00300000000004</v>
      </c>
      <c r="GNI47" s="11" t="s">
        <v>17387</v>
      </c>
      <c r="GNJ47" s="261" t="str">
        <f>IF(GNQ47="SINAPI",VLOOKUP('TEREZINHA HARDY'!GNP47,SINAPI,2,),VLOOKUP('TEREZINHA HARDY'!GNP47,SETOP,3,))</f>
        <v>FORNECIMENTO DE CONCRETO ESTRUTURAL, USINADO, COM FCK 25 MPA, INCLUSIVE LANÇAMENTO, ADENSAMENTO E ACABAMENTO (FUNDAÇÃO)</v>
      </c>
      <c r="GNK47" s="261"/>
      <c r="GNL47" s="261"/>
      <c r="GNM47" s="261"/>
      <c r="GNN47" s="261"/>
      <c r="GNO47" s="261"/>
      <c r="GNP47" s="12" t="s">
        <v>10494</v>
      </c>
      <c r="GNQ47" s="12" t="s">
        <v>6222</v>
      </c>
      <c r="GNR47" s="12" t="str">
        <f>IF(GNQ47="SINAPI",VLOOKUP('TEREZINHA HARDY'!GNP47,SINAPI,3,),VLOOKUP('TEREZINHA HARDY'!GNP47,SETOP,4,))</f>
        <v>M3</v>
      </c>
      <c r="GNS47" s="13">
        <v>2.35</v>
      </c>
      <c r="GNT47" s="13" t="s">
        <v>41</v>
      </c>
      <c r="GNU47" s="14">
        <f>IF(GNQ47="SINAPI",VLOOKUP('TEREZINHA HARDY'!GNP47,SINAPI,4,),VLOOKUP('TEREZINHA HARDY'!GNP47,SETOP,5,))</f>
        <v>334.32</v>
      </c>
      <c r="GNV47" s="14">
        <f t="shared" ref="GNV47:GNV50" si="883">ROUND(GNU47*(1+$C$7),2)</f>
        <v>422.98</v>
      </c>
      <c r="GNW47" s="14">
        <f t="shared" ref="GNW47:GNW50" si="884">GNS47*GNU47</f>
        <v>785.65200000000004</v>
      </c>
      <c r="GNX47" s="14">
        <f t="shared" ref="GNX47:GNX50" si="885">GNV47*GNS47</f>
        <v>994.00300000000004</v>
      </c>
      <c r="GNY47" s="11" t="s">
        <v>17387</v>
      </c>
      <c r="GNZ47" s="261" t="str">
        <f>IF(GOG47="SINAPI",VLOOKUP('TEREZINHA HARDY'!GOF47,SINAPI,2,),VLOOKUP('TEREZINHA HARDY'!GOF47,SETOP,3,))</f>
        <v>FORNECIMENTO DE CONCRETO ESTRUTURAL, USINADO, COM FCK 25 MPA, INCLUSIVE LANÇAMENTO, ADENSAMENTO E ACABAMENTO (FUNDAÇÃO)</v>
      </c>
      <c r="GOA47" s="261"/>
      <c r="GOB47" s="261"/>
      <c r="GOC47" s="261"/>
      <c r="GOD47" s="261"/>
      <c r="GOE47" s="261"/>
      <c r="GOF47" s="12" t="s">
        <v>10494</v>
      </c>
      <c r="GOG47" s="12" t="s">
        <v>6222</v>
      </c>
      <c r="GOH47" s="12" t="str">
        <f>IF(GOG47="SINAPI",VLOOKUP('TEREZINHA HARDY'!GOF47,SINAPI,3,),VLOOKUP('TEREZINHA HARDY'!GOF47,SETOP,4,))</f>
        <v>M3</v>
      </c>
      <c r="GOI47" s="13">
        <v>2.35</v>
      </c>
      <c r="GOJ47" s="13" t="s">
        <v>41</v>
      </c>
      <c r="GOK47" s="14">
        <f>IF(GOG47="SINAPI",VLOOKUP('TEREZINHA HARDY'!GOF47,SINAPI,4,),VLOOKUP('TEREZINHA HARDY'!GOF47,SETOP,5,))</f>
        <v>334.32</v>
      </c>
      <c r="GOL47" s="14">
        <f t="shared" ref="GOL47:GOL50" si="886">ROUND(GOK47*(1+$C$7),2)</f>
        <v>422.98</v>
      </c>
      <c r="GOM47" s="14">
        <f t="shared" ref="GOM47:GOM50" si="887">GOI47*GOK47</f>
        <v>785.65200000000004</v>
      </c>
      <c r="GON47" s="14">
        <f t="shared" ref="GON47:GON50" si="888">GOL47*GOI47</f>
        <v>994.00300000000004</v>
      </c>
      <c r="GOO47" s="11" t="s">
        <v>17387</v>
      </c>
      <c r="GOP47" s="261" t="str">
        <f>IF(GOW47="SINAPI",VLOOKUP('TEREZINHA HARDY'!GOV47,SINAPI,2,),VLOOKUP('TEREZINHA HARDY'!GOV47,SETOP,3,))</f>
        <v>FORNECIMENTO DE CONCRETO ESTRUTURAL, USINADO, COM FCK 25 MPA, INCLUSIVE LANÇAMENTO, ADENSAMENTO E ACABAMENTO (FUNDAÇÃO)</v>
      </c>
      <c r="GOQ47" s="261"/>
      <c r="GOR47" s="261"/>
      <c r="GOS47" s="261"/>
      <c r="GOT47" s="261"/>
      <c r="GOU47" s="261"/>
      <c r="GOV47" s="12" t="s">
        <v>10494</v>
      </c>
      <c r="GOW47" s="12" t="s">
        <v>6222</v>
      </c>
      <c r="GOX47" s="12" t="str">
        <f>IF(GOW47="SINAPI",VLOOKUP('TEREZINHA HARDY'!GOV47,SINAPI,3,),VLOOKUP('TEREZINHA HARDY'!GOV47,SETOP,4,))</f>
        <v>M3</v>
      </c>
      <c r="GOY47" s="13">
        <v>2.35</v>
      </c>
      <c r="GOZ47" s="13" t="s">
        <v>41</v>
      </c>
      <c r="GPA47" s="14">
        <f>IF(GOW47="SINAPI",VLOOKUP('TEREZINHA HARDY'!GOV47,SINAPI,4,),VLOOKUP('TEREZINHA HARDY'!GOV47,SETOP,5,))</f>
        <v>334.32</v>
      </c>
      <c r="GPB47" s="14">
        <f t="shared" ref="GPB47:GPB50" si="889">ROUND(GPA47*(1+$C$7),2)</f>
        <v>422.98</v>
      </c>
      <c r="GPC47" s="14">
        <f t="shared" ref="GPC47:GPC50" si="890">GOY47*GPA47</f>
        <v>785.65200000000004</v>
      </c>
      <c r="GPD47" s="14">
        <f t="shared" ref="GPD47:GPD50" si="891">GPB47*GOY47</f>
        <v>994.00300000000004</v>
      </c>
      <c r="GPE47" s="11" t="s">
        <v>17387</v>
      </c>
      <c r="GPF47" s="261" t="str">
        <f>IF(GPM47="SINAPI",VLOOKUP('TEREZINHA HARDY'!GPL47,SINAPI,2,),VLOOKUP('TEREZINHA HARDY'!GPL47,SETOP,3,))</f>
        <v>FORNECIMENTO DE CONCRETO ESTRUTURAL, USINADO, COM FCK 25 MPA, INCLUSIVE LANÇAMENTO, ADENSAMENTO E ACABAMENTO (FUNDAÇÃO)</v>
      </c>
      <c r="GPG47" s="261"/>
      <c r="GPH47" s="261"/>
      <c r="GPI47" s="261"/>
      <c r="GPJ47" s="261"/>
      <c r="GPK47" s="261"/>
      <c r="GPL47" s="12" t="s">
        <v>10494</v>
      </c>
      <c r="GPM47" s="12" t="s">
        <v>6222</v>
      </c>
      <c r="GPN47" s="12" t="str">
        <f>IF(GPM47="SINAPI",VLOOKUP('TEREZINHA HARDY'!GPL47,SINAPI,3,),VLOOKUP('TEREZINHA HARDY'!GPL47,SETOP,4,))</f>
        <v>M3</v>
      </c>
      <c r="GPO47" s="13">
        <v>2.35</v>
      </c>
      <c r="GPP47" s="13" t="s">
        <v>41</v>
      </c>
      <c r="GPQ47" s="14">
        <f>IF(GPM47="SINAPI",VLOOKUP('TEREZINHA HARDY'!GPL47,SINAPI,4,),VLOOKUP('TEREZINHA HARDY'!GPL47,SETOP,5,))</f>
        <v>334.32</v>
      </c>
      <c r="GPR47" s="14">
        <f t="shared" ref="GPR47:GPR50" si="892">ROUND(GPQ47*(1+$C$7),2)</f>
        <v>422.98</v>
      </c>
      <c r="GPS47" s="14">
        <f t="shared" ref="GPS47:GPS50" si="893">GPO47*GPQ47</f>
        <v>785.65200000000004</v>
      </c>
      <c r="GPT47" s="14">
        <f t="shared" ref="GPT47:GPT50" si="894">GPR47*GPO47</f>
        <v>994.00300000000004</v>
      </c>
      <c r="GPU47" s="11" t="s">
        <v>17387</v>
      </c>
      <c r="GPV47" s="261" t="str">
        <f>IF(GQC47="SINAPI",VLOOKUP('TEREZINHA HARDY'!GQB47,SINAPI,2,),VLOOKUP('TEREZINHA HARDY'!GQB47,SETOP,3,))</f>
        <v>FORNECIMENTO DE CONCRETO ESTRUTURAL, USINADO, COM FCK 25 MPA, INCLUSIVE LANÇAMENTO, ADENSAMENTO E ACABAMENTO (FUNDAÇÃO)</v>
      </c>
      <c r="GPW47" s="261"/>
      <c r="GPX47" s="261"/>
      <c r="GPY47" s="261"/>
      <c r="GPZ47" s="261"/>
      <c r="GQA47" s="261"/>
      <c r="GQB47" s="12" t="s">
        <v>10494</v>
      </c>
      <c r="GQC47" s="12" t="s">
        <v>6222</v>
      </c>
      <c r="GQD47" s="12" t="str">
        <f>IF(GQC47="SINAPI",VLOOKUP('TEREZINHA HARDY'!GQB47,SINAPI,3,),VLOOKUP('TEREZINHA HARDY'!GQB47,SETOP,4,))</f>
        <v>M3</v>
      </c>
      <c r="GQE47" s="13">
        <v>2.35</v>
      </c>
      <c r="GQF47" s="13" t="s">
        <v>41</v>
      </c>
      <c r="GQG47" s="14">
        <f>IF(GQC47="SINAPI",VLOOKUP('TEREZINHA HARDY'!GQB47,SINAPI,4,),VLOOKUP('TEREZINHA HARDY'!GQB47,SETOP,5,))</f>
        <v>334.32</v>
      </c>
      <c r="GQH47" s="14">
        <f t="shared" ref="GQH47:GQH50" si="895">ROUND(GQG47*(1+$C$7),2)</f>
        <v>422.98</v>
      </c>
      <c r="GQI47" s="14">
        <f t="shared" ref="GQI47:GQI50" si="896">GQE47*GQG47</f>
        <v>785.65200000000004</v>
      </c>
      <c r="GQJ47" s="14">
        <f t="shared" ref="GQJ47:GQJ50" si="897">GQH47*GQE47</f>
        <v>994.00300000000004</v>
      </c>
      <c r="GQK47" s="11" t="s">
        <v>17387</v>
      </c>
      <c r="GQL47" s="261" t="str">
        <f>IF(GQS47="SINAPI",VLOOKUP('TEREZINHA HARDY'!GQR47,SINAPI,2,),VLOOKUP('TEREZINHA HARDY'!GQR47,SETOP,3,))</f>
        <v>FORNECIMENTO DE CONCRETO ESTRUTURAL, USINADO, COM FCK 25 MPA, INCLUSIVE LANÇAMENTO, ADENSAMENTO E ACABAMENTO (FUNDAÇÃO)</v>
      </c>
      <c r="GQM47" s="261"/>
      <c r="GQN47" s="261"/>
      <c r="GQO47" s="261"/>
      <c r="GQP47" s="261"/>
      <c r="GQQ47" s="261"/>
      <c r="GQR47" s="12" t="s">
        <v>10494</v>
      </c>
      <c r="GQS47" s="12" t="s">
        <v>6222</v>
      </c>
      <c r="GQT47" s="12" t="str">
        <f>IF(GQS47="SINAPI",VLOOKUP('TEREZINHA HARDY'!GQR47,SINAPI,3,),VLOOKUP('TEREZINHA HARDY'!GQR47,SETOP,4,))</f>
        <v>M3</v>
      </c>
      <c r="GQU47" s="13">
        <v>2.35</v>
      </c>
      <c r="GQV47" s="13" t="s">
        <v>41</v>
      </c>
      <c r="GQW47" s="14">
        <f>IF(GQS47="SINAPI",VLOOKUP('TEREZINHA HARDY'!GQR47,SINAPI,4,),VLOOKUP('TEREZINHA HARDY'!GQR47,SETOP,5,))</f>
        <v>334.32</v>
      </c>
      <c r="GQX47" s="14">
        <f t="shared" ref="GQX47:GQX50" si="898">ROUND(GQW47*(1+$C$7),2)</f>
        <v>422.98</v>
      </c>
      <c r="GQY47" s="14">
        <f t="shared" ref="GQY47:GQY50" si="899">GQU47*GQW47</f>
        <v>785.65200000000004</v>
      </c>
      <c r="GQZ47" s="14">
        <f t="shared" ref="GQZ47:GQZ50" si="900">GQX47*GQU47</f>
        <v>994.00300000000004</v>
      </c>
      <c r="GRA47" s="11" t="s">
        <v>17387</v>
      </c>
      <c r="GRB47" s="261" t="str">
        <f>IF(GRI47="SINAPI",VLOOKUP('TEREZINHA HARDY'!GRH47,SINAPI,2,),VLOOKUP('TEREZINHA HARDY'!GRH47,SETOP,3,))</f>
        <v>FORNECIMENTO DE CONCRETO ESTRUTURAL, USINADO, COM FCK 25 MPA, INCLUSIVE LANÇAMENTO, ADENSAMENTO E ACABAMENTO (FUNDAÇÃO)</v>
      </c>
      <c r="GRC47" s="261"/>
      <c r="GRD47" s="261"/>
      <c r="GRE47" s="261"/>
      <c r="GRF47" s="261"/>
      <c r="GRG47" s="261"/>
      <c r="GRH47" s="12" t="s">
        <v>10494</v>
      </c>
      <c r="GRI47" s="12" t="s">
        <v>6222</v>
      </c>
      <c r="GRJ47" s="12" t="str">
        <f>IF(GRI47="SINAPI",VLOOKUP('TEREZINHA HARDY'!GRH47,SINAPI,3,),VLOOKUP('TEREZINHA HARDY'!GRH47,SETOP,4,))</f>
        <v>M3</v>
      </c>
      <c r="GRK47" s="13">
        <v>2.35</v>
      </c>
      <c r="GRL47" s="13" t="s">
        <v>41</v>
      </c>
      <c r="GRM47" s="14">
        <f>IF(GRI47="SINAPI",VLOOKUP('TEREZINHA HARDY'!GRH47,SINAPI,4,),VLOOKUP('TEREZINHA HARDY'!GRH47,SETOP,5,))</f>
        <v>334.32</v>
      </c>
      <c r="GRN47" s="14">
        <f t="shared" ref="GRN47:GRN50" si="901">ROUND(GRM47*(1+$C$7),2)</f>
        <v>422.98</v>
      </c>
      <c r="GRO47" s="14">
        <f t="shared" ref="GRO47:GRO50" si="902">GRK47*GRM47</f>
        <v>785.65200000000004</v>
      </c>
      <c r="GRP47" s="14">
        <f t="shared" ref="GRP47:GRP50" si="903">GRN47*GRK47</f>
        <v>994.00300000000004</v>
      </c>
      <c r="GRQ47" s="11" t="s">
        <v>17387</v>
      </c>
      <c r="GRR47" s="261" t="str">
        <f>IF(GRY47="SINAPI",VLOOKUP('TEREZINHA HARDY'!GRX47,SINAPI,2,),VLOOKUP('TEREZINHA HARDY'!GRX47,SETOP,3,))</f>
        <v>FORNECIMENTO DE CONCRETO ESTRUTURAL, USINADO, COM FCK 25 MPA, INCLUSIVE LANÇAMENTO, ADENSAMENTO E ACABAMENTO (FUNDAÇÃO)</v>
      </c>
      <c r="GRS47" s="261"/>
      <c r="GRT47" s="261"/>
      <c r="GRU47" s="261"/>
      <c r="GRV47" s="261"/>
      <c r="GRW47" s="261"/>
      <c r="GRX47" s="12" t="s">
        <v>10494</v>
      </c>
      <c r="GRY47" s="12" t="s">
        <v>6222</v>
      </c>
      <c r="GRZ47" s="12" t="str">
        <f>IF(GRY47="SINAPI",VLOOKUP('TEREZINHA HARDY'!GRX47,SINAPI,3,),VLOOKUP('TEREZINHA HARDY'!GRX47,SETOP,4,))</f>
        <v>M3</v>
      </c>
      <c r="GSA47" s="13">
        <v>2.35</v>
      </c>
      <c r="GSB47" s="13" t="s">
        <v>41</v>
      </c>
      <c r="GSC47" s="14">
        <f>IF(GRY47="SINAPI",VLOOKUP('TEREZINHA HARDY'!GRX47,SINAPI,4,),VLOOKUP('TEREZINHA HARDY'!GRX47,SETOP,5,))</f>
        <v>334.32</v>
      </c>
      <c r="GSD47" s="14">
        <f t="shared" ref="GSD47:GSD50" si="904">ROUND(GSC47*(1+$C$7),2)</f>
        <v>422.98</v>
      </c>
      <c r="GSE47" s="14">
        <f t="shared" ref="GSE47:GSE50" si="905">GSA47*GSC47</f>
        <v>785.65200000000004</v>
      </c>
      <c r="GSF47" s="14">
        <f t="shared" ref="GSF47:GSF50" si="906">GSD47*GSA47</f>
        <v>994.00300000000004</v>
      </c>
      <c r="GSG47" s="11" t="s">
        <v>17387</v>
      </c>
      <c r="GSH47" s="261" t="str">
        <f>IF(GSO47="SINAPI",VLOOKUP('TEREZINHA HARDY'!GSN47,SINAPI,2,),VLOOKUP('TEREZINHA HARDY'!GSN47,SETOP,3,))</f>
        <v>FORNECIMENTO DE CONCRETO ESTRUTURAL, USINADO, COM FCK 25 MPA, INCLUSIVE LANÇAMENTO, ADENSAMENTO E ACABAMENTO (FUNDAÇÃO)</v>
      </c>
      <c r="GSI47" s="261"/>
      <c r="GSJ47" s="261"/>
      <c r="GSK47" s="261"/>
      <c r="GSL47" s="261"/>
      <c r="GSM47" s="261"/>
      <c r="GSN47" s="12" t="s">
        <v>10494</v>
      </c>
      <c r="GSO47" s="12" t="s">
        <v>6222</v>
      </c>
      <c r="GSP47" s="12" t="str">
        <f>IF(GSO47="SINAPI",VLOOKUP('TEREZINHA HARDY'!GSN47,SINAPI,3,),VLOOKUP('TEREZINHA HARDY'!GSN47,SETOP,4,))</f>
        <v>M3</v>
      </c>
      <c r="GSQ47" s="13">
        <v>2.35</v>
      </c>
      <c r="GSR47" s="13" t="s">
        <v>41</v>
      </c>
      <c r="GSS47" s="14">
        <f>IF(GSO47="SINAPI",VLOOKUP('TEREZINHA HARDY'!GSN47,SINAPI,4,),VLOOKUP('TEREZINHA HARDY'!GSN47,SETOP,5,))</f>
        <v>334.32</v>
      </c>
      <c r="GST47" s="14">
        <f t="shared" ref="GST47:GST50" si="907">ROUND(GSS47*(1+$C$7),2)</f>
        <v>422.98</v>
      </c>
      <c r="GSU47" s="14">
        <f t="shared" ref="GSU47:GSU50" si="908">GSQ47*GSS47</f>
        <v>785.65200000000004</v>
      </c>
      <c r="GSV47" s="14">
        <f t="shared" ref="GSV47:GSV50" si="909">GST47*GSQ47</f>
        <v>994.00300000000004</v>
      </c>
      <c r="GSW47" s="11" t="s">
        <v>17387</v>
      </c>
      <c r="GSX47" s="261" t="str">
        <f>IF(GTE47="SINAPI",VLOOKUP('TEREZINHA HARDY'!GTD47,SINAPI,2,),VLOOKUP('TEREZINHA HARDY'!GTD47,SETOP,3,))</f>
        <v>FORNECIMENTO DE CONCRETO ESTRUTURAL, USINADO, COM FCK 25 MPA, INCLUSIVE LANÇAMENTO, ADENSAMENTO E ACABAMENTO (FUNDAÇÃO)</v>
      </c>
      <c r="GSY47" s="261"/>
      <c r="GSZ47" s="261"/>
      <c r="GTA47" s="261"/>
      <c r="GTB47" s="261"/>
      <c r="GTC47" s="261"/>
      <c r="GTD47" s="12" t="s">
        <v>10494</v>
      </c>
      <c r="GTE47" s="12" t="s">
        <v>6222</v>
      </c>
      <c r="GTF47" s="12" t="str">
        <f>IF(GTE47="SINAPI",VLOOKUP('TEREZINHA HARDY'!GTD47,SINAPI,3,),VLOOKUP('TEREZINHA HARDY'!GTD47,SETOP,4,))</f>
        <v>M3</v>
      </c>
      <c r="GTG47" s="13">
        <v>2.35</v>
      </c>
      <c r="GTH47" s="13" t="s">
        <v>41</v>
      </c>
      <c r="GTI47" s="14">
        <f>IF(GTE47="SINAPI",VLOOKUP('TEREZINHA HARDY'!GTD47,SINAPI,4,),VLOOKUP('TEREZINHA HARDY'!GTD47,SETOP,5,))</f>
        <v>334.32</v>
      </c>
      <c r="GTJ47" s="14">
        <f t="shared" ref="GTJ47:GTJ50" si="910">ROUND(GTI47*(1+$C$7),2)</f>
        <v>422.98</v>
      </c>
      <c r="GTK47" s="14">
        <f t="shared" ref="GTK47:GTK50" si="911">GTG47*GTI47</f>
        <v>785.65200000000004</v>
      </c>
      <c r="GTL47" s="14">
        <f t="shared" ref="GTL47:GTL50" si="912">GTJ47*GTG47</f>
        <v>994.00300000000004</v>
      </c>
      <c r="GTM47" s="11" t="s">
        <v>17387</v>
      </c>
      <c r="GTN47" s="261" t="str">
        <f>IF(GTU47="SINAPI",VLOOKUP('TEREZINHA HARDY'!GTT47,SINAPI,2,),VLOOKUP('TEREZINHA HARDY'!GTT47,SETOP,3,))</f>
        <v>FORNECIMENTO DE CONCRETO ESTRUTURAL, USINADO, COM FCK 25 MPA, INCLUSIVE LANÇAMENTO, ADENSAMENTO E ACABAMENTO (FUNDAÇÃO)</v>
      </c>
      <c r="GTO47" s="261"/>
      <c r="GTP47" s="261"/>
      <c r="GTQ47" s="261"/>
      <c r="GTR47" s="261"/>
      <c r="GTS47" s="261"/>
      <c r="GTT47" s="12" t="s">
        <v>10494</v>
      </c>
      <c r="GTU47" s="12" t="s">
        <v>6222</v>
      </c>
      <c r="GTV47" s="12" t="str">
        <f>IF(GTU47="SINAPI",VLOOKUP('TEREZINHA HARDY'!GTT47,SINAPI,3,),VLOOKUP('TEREZINHA HARDY'!GTT47,SETOP,4,))</f>
        <v>M3</v>
      </c>
      <c r="GTW47" s="13">
        <v>2.35</v>
      </c>
      <c r="GTX47" s="13" t="s">
        <v>41</v>
      </c>
      <c r="GTY47" s="14">
        <f>IF(GTU47="SINAPI",VLOOKUP('TEREZINHA HARDY'!GTT47,SINAPI,4,),VLOOKUP('TEREZINHA HARDY'!GTT47,SETOP,5,))</f>
        <v>334.32</v>
      </c>
      <c r="GTZ47" s="14">
        <f t="shared" ref="GTZ47:GTZ50" si="913">ROUND(GTY47*(1+$C$7),2)</f>
        <v>422.98</v>
      </c>
      <c r="GUA47" s="14">
        <f t="shared" ref="GUA47:GUA50" si="914">GTW47*GTY47</f>
        <v>785.65200000000004</v>
      </c>
      <c r="GUB47" s="14">
        <f t="shared" ref="GUB47:GUB50" si="915">GTZ47*GTW47</f>
        <v>994.00300000000004</v>
      </c>
      <c r="GUC47" s="11" t="s">
        <v>17387</v>
      </c>
      <c r="GUD47" s="261" t="str">
        <f>IF(GUK47="SINAPI",VLOOKUP('TEREZINHA HARDY'!GUJ47,SINAPI,2,),VLOOKUP('TEREZINHA HARDY'!GUJ47,SETOP,3,))</f>
        <v>FORNECIMENTO DE CONCRETO ESTRUTURAL, USINADO, COM FCK 25 MPA, INCLUSIVE LANÇAMENTO, ADENSAMENTO E ACABAMENTO (FUNDAÇÃO)</v>
      </c>
      <c r="GUE47" s="261"/>
      <c r="GUF47" s="261"/>
      <c r="GUG47" s="261"/>
      <c r="GUH47" s="261"/>
      <c r="GUI47" s="261"/>
      <c r="GUJ47" s="12" t="s">
        <v>10494</v>
      </c>
      <c r="GUK47" s="12" t="s">
        <v>6222</v>
      </c>
      <c r="GUL47" s="12" t="str">
        <f>IF(GUK47="SINAPI",VLOOKUP('TEREZINHA HARDY'!GUJ47,SINAPI,3,),VLOOKUP('TEREZINHA HARDY'!GUJ47,SETOP,4,))</f>
        <v>M3</v>
      </c>
      <c r="GUM47" s="13">
        <v>2.35</v>
      </c>
      <c r="GUN47" s="13" t="s">
        <v>41</v>
      </c>
      <c r="GUO47" s="14">
        <f>IF(GUK47="SINAPI",VLOOKUP('TEREZINHA HARDY'!GUJ47,SINAPI,4,),VLOOKUP('TEREZINHA HARDY'!GUJ47,SETOP,5,))</f>
        <v>334.32</v>
      </c>
      <c r="GUP47" s="14">
        <f t="shared" ref="GUP47:GUP50" si="916">ROUND(GUO47*(1+$C$7),2)</f>
        <v>422.98</v>
      </c>
      <c r="GUQ47" s="14">
        <f t="shared" ref="GUQ47:GUQ50" si="917">GUM47*GUO47</f>
        <v>785.65200000000004</v>
      </c>
      <c r="GUR47" s="14">
        <f t="shared" ref="GUR47:GUR50" si="918">GUP47*GUM47</f>
        <v>994.00300000000004</v>
      </c>
      <c r="GUS47" s="11" t="s">
        <v>17387</v>
      </c>
      <c r="GUT47" s="261" t="str">
        <f>IF(GVA47="SINAPI",VLOOKUP('TEREZINHA HARDY'!GUZ47,SINAPI,2,),VLOOKUP('TEREZINHA HARDY'!GUZ47,SETOP,3,))</f>
        <v>FORNECIMENTO DE CONCRETO ESTRUTURAL, USINADO, COM FCK 25 MPA, INCLUSIVE LANÇAMENTO, ADENSAMENTO E ACABAMENTO (FUNDAÇÃO)</v>
      </c>
      <c r="GUU47" s="261"/>
      <c r="GUV47" s="261"/>
      <c r="GUW47" s="261"/>
      <c r="GUX47" s="261"/>
      <c r="GUY47" s="261"/>
      <c r="GUZ47" s="12" t="s">
        <v>10494</v>
      </c>
      <c r="GVA47" s="12" t="s">
        <v>6222</v>
      </c>
      <c r="GVB47" s="12" t="str">
        <f>IF(GVA47="SINAPI",VLOOKUP('TEREZINHA HARDY'!GUZ47,SINAPI,3,),VLOOKUP('TEREZINHA HARDY'!GUZ47,SETOP,4,))</f>
        <v>M3</v>
      </c>
      <c r="GVC47" s="13">
        <v>2.35</v>
      </c>
      <c r="GVD47" s="13" t="s">
        <v>41</v>
      </c>
      <c r="GVE47" s="14">
        <f>IF(GVA47="SINAPI",VLOOKUP('TEREZINHA HARDY'!GUZ47,SINAPI,4,),VLOOKUP('TEREZINHA HARDY'!GUZ47,SETOP,5,))</f>
        <v>334.32</v>
      </c>
      <c r="GVF47" s="14">
        <f t="shared" ref="GVF47:GVF50" si="919">ROUND(GVE47*(1+$C$7),2)</f>
        <v>422.98</v>
      </c>
      <c r="GVG47" s="14">
        <f t="shared" ref="GVG47:GVG50" si="920">GVC47*GVE47</f>
        <v>785.65200000000004</v>
      </c>
      <c r="GVH47" s="14">
        <f t="shared" ref="GVH47:GVH50" si="921">GVF47*GVC47</f>
        <v>994.00300000000004</v>
      </c>
      <c r="GVI47" s="11" t="s">
        <v>17387</v>
      </c>
      <c r="GVJ47" s="261" t="str">
        <f>IF(GVQ47="SINAPI",VLOOKUP('TEREZINHA HARDY'!GVP47,SINAPI,2,),VLOOKUP('TEREZINHA HARDY'!GVP47,SETOP,3,))</f>
        <v>FORNECIMENTO DE CONCRETO ESTRUTURAL, USINADO, COM FCK 25 MPA, INCLUSIVE LANÇAMENTO, ADENSAMENTO E ACABAMENTO (FUNDAÇÃO)</v>
      </c>
      <c r="GVK47" s="261"/>
      <c r="GVL47" s="261"/>
      <c r="GVM47" s="261"/>
      <c r="GVN47" s="261"/>
      <c r="GVO47" s="261"/>
      <c r="GVP47" s="12" t="s">
        <v>10494</v>
      </c>
      <c r="GVQ47" s="12" t="s">
        <v>6222</v>
      </c>
      <c r="GVR47" s="12" t="str">
        <f>IF(GVQ47="SINAPI",VLOOKUP('TEREZINHA HARDY'!GVP47,SINAPI,3,),VLOOKUP('TEREZINHA HARDY'!GVP47,SETOP,4,))</f>
        <v>M3</v>
      </c>
      <c r="GVS47" s="13">
        <v>2.35</v>
      </c>
      <c r="GVT47" s="13" t="s">
        <v>41</v>
      </c>
      <c r="GVU47" s="14">
        <f>IF(GVQ47="SINAPI",VLOOKUP('TEREZINHA HARDY'!GVP47,SINAPI,4,),VLOOKUP('TEREZINHA HARDY'!GVP47,SETOP,5,))</f>
        <v>334.32</v>
      </c>
      <c r="GVV47" s="14">
        <f t="shared" ref="GVV47:GVV50" si="922">ROUND(GVU47*(1+$C$7),2)</f>
        <v>422.98</v>
      </c>
      <c r="GVW47" s="14">
        <f t="shared" ref="GVW47:GVW50" si="923">GVS47*GVU47</f>
        <v>785.65200000000004</v>
      </c>
      <c r="GVX47" s="14">
        <f t="shared" ref="GVX47:GVX50" si="924">GVV47*GVS47</f>
        <v>994.00300000000004</v>
      </c>
      <c r="GVY47" s="11" t="s">
        <v>17387</v>
      </c>
      <c r="GVZ47" s="261" t="str">
        <f>IF(GWG47="SINAPI",VLOOKUP('TEREZINHA HARDY'!GWF47,SINAPI,2,),VLOOKUP('TEREZINHA HARDY'!GWF47,SETOP,3,))</f>
        <v>FORNECIMENTO DE CONCRETO ESTRUTURAL, USINADO, COM FCK 25 MPA, INCLUSIVE LANÇAMENTO, ADENSAMENTO E ACABAMENTO (FUNDAÇÃO)</v>
      </c>
      <c r="GWA47" s="261"/>
      <c r="GWB47" s="261"/>
      <c r="GWC47" s="261"/>
      <c r="GWD47" s="261"/>
      <c r="GWE47" s="261"/>
      <c r="GWF47" s="12" t="s">
        <v>10494</v>
      </c>
      <c r="GWG47" s="12" t="s">
        <v>6222</v>
      </c>
      <c r="GWH47" s="12" t="str">
        <f>IF(GWG47="SINAPI",VLOOKUP('TEREZINHA HARDY'!GWF47,SINAPI,3,),VLOOKUP('TEREZINHA HARDY'!GWF47,SETOP,4,))</f>
        <v>M3</v>
      </c>
      <c r="GWI47" s="13">
        <v>2.35</v>
      </c>
      <c r="GWJ47" s="13" t="s">
        <v>41</v>
      </c>
      <c r="GWK47" s="14">
        <f>IF(GWG47="SINAPI",VLOOKUP('TEREZINHA HARDY'!GWF47,SINAPI,4,),VLOOKUP('TEREZINHA HARDY'!GWF47,SETOP,5,))</f>
        <v>334.32</v>
      </c>
      <c r="GWL47" s="14">
        <f t="shared" ref="GWL47:GWL50" si="925">ROUND(GWK47*(1+$C$7),2)</f>
        <v>422.98</v>
      </c>
      <c r="GWM47" s="14">
        <f t="shared" ref="GWM47:GWM50" si="926">GWI47*GWK47</f>
        <v>785.65200000000004</v>
      </c>
      <c r="GWN47" s="14">
        <f t="shared" ref="GWN47:GWN50" si="927">GWL47*GWI47</f>
        <v>994.00300000000004</v>
      </c>
      <c r="GWO47" s="11" t="s">
        <v>17387</v>
      </c>
      <c r="GWP47" s="261" t="str">
        <f>IF(GWW47="SINAPI",VLOOKUP('TEREZINHA HARDY'!GWV47,SINAPI,2,),VLOOKUP('TEREZINHA HARDY'!GWV47,SETOP,3,))</f>
        <v>FORNECIMENTO DE CONCRETO ESTRUTURAL, USINADO, COM FCK 25 MPA, INCLUSIVE LANÇAMENTO, ADENSAMENTO E ACABAMENTO (FUNDAÇÃO)</v>
      </c>
      <c r="GWQ47" s="261"/>
      <c r="GWR47" s="261"/>
      <c r="GWS47" s="261"/>
      <c r="GWT47" s="261"/>
      <c r="GWU47" s="261"/>
      <c r="GWV47" s="12" t="s">
        <v>10494</v>
      </c>
      <c r="GWW47" s="12" t="s">
        <v>6222</v>
      </c>
      <c r="GWX47" s="12" t="str">
        <f>IF(GWW47="SINAPI",VLOOKUP('TEREZINHA HARDY'!GWV47,SINAPI,3,),VLOOKUP('TEREZINHA HARDY'!GWV47,SETOP,4,))</f>
        <v>M3</v>
      </c>
      <c r="GWY47" s="13">
        <v>2.35</v>
      </c>
      <c r="GWZ47" s="13" t="s">
        <v>41</v>
      </c>
      <c r="GXA47" s="14">
        <f>IF(GWW47="SINAPI",VLOOKUP('TEREZINHA HARDY'!GWV47,SINAPI,4,),VLOOKUP('TEREZINHA HARDY'!GWV47,SETOP,5,))</f>
        <v>334.32</v>
      </c>
      <c r="GXB47" s="14">
        <f t="shared" ref="GXB47:GXB50" si="928">ROUND(GXA47*(1+$C$7),2)</f>
        <v>422.98</v>
      </c>
      <c r="GXC47" s="14">
        <f t="shared" ref="GXC47:GXC50" si="929">GWY47*GXA47</f>
        <v>785.65200000000004</v>
      </c>
      <c r="GXD47" s="14">
        <f t="shared" ref="GXD47:GXD50" si="930">GXB47*GWY47</f>
        <v>994.00300000000004</v>
      </c>
      <c r="GXE47" s="11" t="s">
        <v>17387</v>
      </c>
      <c r="GXF47" s="261" t="str">
        <f>IF(GXM47="SINAPI",VLOOKUP('TEREZINHA HARDY'!GXL47,SINAPI,2,),VLOOKUP('TEREZINHA HARDY'!GXL47,SETOP,3,))</f>
        <v>FORNECIMENTO DE CONCRETO ESTRUTURAL, USINADO, COM FCK 25 MPA, INCLUSIVE LANÇAMENTO, ADENSAMENTO E ACABAMENTO (FUNDAÇÃO)</v>
      </c>
      <c r="GXG47" s="261"/>
      <c r="GXH47" s="261"/>
      <c r="GXI47" s="261"/>
      <c r="GXJ47" s="261"/>
      <c r="GXK47" s="261"/>
      <c r="GXL47" s="12" t="s">
        <v>10494</v>
      </c>
      <c r="GXM47" s="12" t="s">
        <v>6222</v>
      </c>
      <c r="GXN47" s="12" t="str">
        <f>IF(GXM47="SINAPI",VLOOKUP('TEREZINHA HARDY'!GXL47,SINAPI,3,),VLOOKUP('TEREZINHA HARDY'!GXL47,SETOP,4,))</f>
        <v>M3</v>
      </c>
      <c r="GXO47" s="13">
        <v>2.35</v>
      </c>
      <c r="GXP47" s="13" t="s">
        <v>41</v>
      </c>
      <c r="GXQ47" s="14">
        <f>IF(GXM47="SINAPI",VLOOKUP('TEREZINHA HARDY'!GXL47,SINAPI,4,),VLOOKUP('TEREZINHA HARDY'!GXL47,SETOP,5,))</f>
        <v>334.32</v>
      </c>
      <c r="GXR47" s="14">
        <f t="shared" ref="GXR47:GXR50" si="931">ROUND(GXQ47*(1+$C$7),2)</f>
        <v>422.98</v>
      </c>
      <c r="GXS47" s="14">
        <f t="shared" ref="GXS47:GXS50" si="932">GXO47*GXQ47</f>
        <v>785.65200000000004</v>
      </c>
      <c r="GXT47" s="14">
        <f t="shared" ref="GXT47:GXT50" si="933">GXR47*GXO47</f>
        <v>994.00300000000004</v>
      </c>
      <c r="GXU47" s="11" t="s">
        <v>17387</v>
      </c>
      <c r="GXV47" s="261" t="str">
        <f>IF(GYC47="SINAPI",VLOOKUP('TEREZINHA HARDY'!GYB47,SINAPI,2,),VLOOKUP('TEREZINHA HARDY'!GYB47,SETOP,3,))</f>
        <v>FORNECIMENTO DE CONCRETO ESTRUTURAL, USINADO, COM FCK 25 MPA, INCLUSIVE LANÇAMENTO, ADENSAMENTO E ACABAMENTO (FUNDAÇÃO)</v>
      </c>
      <c r="GXW47" s="261"/>
      <c r="GXX47" s="261"/>
      <c r="GXY47" s="261"/>
      <c r="GXZ47" s="261"/>
      <c r="GYA47" s="261"/>
      <c r="GYB47" s="12" t="s">
        <v>10494</v>
      </c>
      <c r="GYC47" s="12" t="s">
        <v>6222</v>
      </c>
      <c r="GYD47" s="12" t="str">
        <f>IF(GYC47="SINAPI",VLOOKUP('TEREZINHA HARDY'!GYB47,SINAPI,3,),VLOOKUP('TEREZINHA HARDY'!GYB47,SETOP,4,))</f>
        <v>M3</v>
      </c>
      <c r="GYE47" s="13">
        <v>2.35</v>
      </c>
      <c r="GYF47" s="13" t="s">
        <v>41</v>
      </c>
      <c r="GYG47" s="14">
        <f>IF(GYC47="SINAPI",VLOOKUP('TEREZINHA HARDY'!GYB47,SINAPI,4,),VLOOKUP('TEREZINHA HARDY'!GYB47,SETOP,5,))</f>
        <v>334.32</v>
      </c>
      <c r="GYH47" s="14">
        <f t="shared" ref="GYH47:GYH50" si="934">ROUND(GYG47*(1+$C$7),2)</f>
        <v>422.98</v>
      </c>
      <c r="GYI47" s="14">
        <f t="shared" ref="GYI47:GYI50" si="935">GYE47*GYG47</f>
        <v>785.65200000000004</v>
      </c>
      <c r="GYJ47" s="14">
        <f t="shared" ref="GYJ47:GYJ50" si="936">GYH47*GYE47</f>
        <v>994.00300000000004</v>
      </c>
      <c r="GYK47" s="11" t="s">
        <v>17387</v>
      </c>
      <c r="GYL47" s="261" t="str">
        <f>IF(GYS47="SINAPI",VLOOKUP('TEREZINHA HARDY'!GYR47,SINAPI,2,),VLOOKUP('TEREZINHA HARDY'!GYR47,SETOP,3,))</f>
        <v>FORNECIMENTO DE CONCRETO ESTRUTURAL, USINADO, COM FCK 25 MPA, INCLUSIVE LANÇAMENTO, ADENSAMENTO E ACABAMENTO (FUNDAÇÃO)</v>
      </c>
      <c r="GYM47" s="261"/>
      <c r="GYN47" s="261"/>
      <c r="GYO47" s="261"/>
      <c r="GYP47" s="261"/>
      <c r="GYQ47" s="261"/>
      <c r="GYR47" s="12" t="s">
        <v>10494</v>
      </c>
      <c r="GYS47" s="12" t="s">
        <v>6222</v>
      </c>
      <c r="GYT47" s="12" t="str">
        <f>IF(GYS47="SINAPI",VLOOKUP('TEREZINHA HARDY'!GYR47,SINAPI,3,),VLOOKUP('TEREZINHA HARDY'!GYR47,SETOP,4,))</f>
        <v>M3</v>
      </c>
      <c r="GYU47" s="13">
        <v>2.35</v>
      </c>
      <c r="GYV47" s="13" t="s">
        <v>41</v>
      </c>
      <c r="GYW47" s="14">
        <f>IF(GYS47="SINAPI",VLOOKUP('TEREZINHA HARDY'!GYR47,SINAPI,4,),VLOOKUP('TEREZINHA HARDY'!GYR47,SETOP,5,))</f>
        <v>334.32</v>
      </c>
      <c r="GYX47" s="14">
        <f t="shared" ref="GYX47:GYX50" si="937">ROUND(GYW47*(1+$C$7),2)</f>
        <v>422.98</v>
      </c>
      <c r="GYY47" s="14">
        <f t="shared" ref="GYY47:GYY50" si="938">GYU47*GYW47</f>
        <v>785.65200000000004</v>
      </c>
      <c r="GYZ47" s="14">
        <f t="shared" ref="GYZ47:GYZ50" si="939">GYX47*GYU47</f>
        <v>994.00300000000004</v>
      </c>
      <c r="GZA47" s="11" t="s">
        <v>17387</v>
      </c>
      <c r="GZB47" s="261" t="str">
        <f>IF(GZI47="SINAPI",VLOOKUP('TEREZINHA HARDY'!GZH47,SINAPI,2,),VLOOKUP('TEREZINHA HARDY'!GZH47,SETOP,3,))</f>
        <v>FORNECIMENTO DE CONCRETO ESTRUTURAL, USINADO, COM FCK 25 MPA, INCLUSIVE LANÇAMENTO, ADENSAMENTO E ACABAMENTO (FUNDAÇÃO)</v>
      </c>
      <c r="GZC47" s="261"/>
      <c r="GZD47" s="261"/>
      <c r="GZE47" s="261"/>
      <c r="GZF47" s="261"/>
      <c r="GZG47" s="261"/>
      <c r="GZH47" s="12" t="s">
        <v>10494</v>
      </c>
      <c r="GZI47" s="12" t="s">
        <v>6222</v>
      </c>
      <c r="GZJ47" s="12" t="str">
        <f>IF(GZI47="SINAPI",VLOOKUP('TEREZINHA HARDY'!GZH47,SINAPI,3,),VLOOKUP('TEREZINHA HARDY'!GZH47,SETOP,4,))</f>
        <v>M3</v>
      </c>
      <c r="GZK47" s="13">
        <v>2.35</v>
      </c>
      <c r="GZL47" s="13" t="s">
        <v>41</v>
      </c>
      <c r="GZM47" s="14">
        <f>IF(GZI47="SINAPI",VLOOKUP('TEREZINHA HARDY'!GZH47,SINAPI,4,),VLOOKUP('TEREZINHA HARDY'!GZH47,SETOP,5,))</f>
        <v>334.32</v>
      </c>
      <c r="GZN47" s="14">
        <f t="shared" ref="GZN47:GZN50" si="940">ROUND(GZM47*(1+$C$7),2)</f>
        <v>422.98</v>
      </c>
      <c r="GZO47" s="14">
        <f t="shared" ref="GZO47:GZO50" si="941">GZK47*GZM47</f>
        <v>785.65200000000004</v>
      </c>
      <c r="GZP47" s="14">
        <f t="shared" ref="GZP47:GZP50" si="942">GZN47*GZK47</f>
        <v>994.00300000000004</v>
      </c>
      <c r="GZQ47" s="11" t="s">
        <v>17387</v>
      </c>
      <c r="GZR47" s="261" t="str">
        <f>IF(GZY47="SINAPI",VLOOKUP('TEREZINHA HARDY'!GZX47,SINAPI,2,),VLOOKUP('TEREZINHA HARDY'!GZX47,SETOP,3,))</f>
        <v>FORNECIMENTO DE CONCRETO ESTRUTURAL, USINADO, COM FCK 25 MPA, INCLUSIVE LANÇAMENTO, ADENSAMENTO E ACABAMENTO (FUNDAÇÃO)</v>
      </c>
      <c r="GZS47" s="261"/>
      <c r="GZT47" s="261"/>
      <c r="GZU47" s="261"/>
      <c r="GZV47" s="261"/>
      <c r="GZW47" s="261"/>
      <c r="GZX47" s="12" t="s">
        <v>10494</v>
      </c>
      <c r="GZY47" s="12" t="s">
        <v>6222</v>
      </c>
      <c r="GZZ47" s="12" t="str">
        <f>IF(GZY47="SINAPI",VLOOKUP('TEREZINHA HARDY'!GZX47,SINAPI,3,),VLOOKUP('TEREZINHA HARDY'!GZX47,SETOP,4,))</f>
        <v>M3</v>
      </c>
      <c r="HAA47" s="13">
        <v>2.35</v>
      </c>
      <c r="HAB47" s="13" t="s">
        <v>41</v>
      </c>
      <c r="HAC47" s="14">
        <f>IF(GZY47="SINAPI",VLOOKUP('TEREZINHA HARDY'!GZX47,SINAPI,4,),VLOOKUP('TEREZINHA HARDY'!GZX47,SETOP,5,))</f>
        <v>334.32</v>
      </c>
      <c r="HAD47" s="14">
        <f t="shared" ref="HAD47:HAD50" si="943">ROUND(HAC47*(1+$C$7),2)</f>
        <v>422.98</v>
      </c>
      <c r="HAE47" s="14">
        <f t="shared" ref="HAE47:HAE50" si="944">HAA47*HAC47</f>
        <v>785.65200000000004</v>
      </c>
      <c r="HAF47" s="14">
        <f t="shared" ref="HAF47:HAF50" si="945">HAD47*HAA47</f>
        <v>994.00300000000004</v>
      </c>
      <c r="HAG47" s="11" t="s">
        <v>17387</v>
      </c>
      <c r="HAH47" s="261" t="str">
        <f>IF(HAO47="SINAPI",VLOOKUP('TEREZINHA HARDY'!HAN47,SINAPI,2,),VLOOKUP('TEREZINHA HARDY'!HAN47,SETOP,3,))</f>
        <v>FORNECIMENTO DE CONCRETO ESTRUTURAL, USINADO, COM FCK 25 MPA, INCLUSIVE LANÇAMENTO, ADENSAMENTO E ACABAMENTO (FUNDAÇÃO)</v>
      </c>
      <c r="HAI47" s="261"/>
      <c r="HAJ47" s="261"/>
      <c r="HAK47" s="261"/>
      <c r="HAL47" s="261"/>
      <c r="HAM47" s="261"/>
      <c r="HAN47" s="12" t="s">
        <v>10494</v>
      </c>
      <c r="HAO47" s="12" t="s">
        <v>6222</v>
      </c>
      <c r="HAP47" s="12" t="str">
        <f>IF(HAO47="SINAPI",VLOOKUP('TEREZINHA HARDY'!HAN47,SINAPI,3,),VLOOKUP('TEREZINHA HARDY'!HAN47,SETOP,4,))</f>
        <v>M3</v>
      </c>
      <c r="HAQ47" s="13">
        <v>2.35</v>
      </c>
      <c r="HAR47" s="13" t="s">
        <v>41</v>
      </c>
      <c r="HAS47" s="14">
        <f>IF(HAO47="SINAPI",VLOOKUP('TEREZINHA HARDY'!HAN47,SINAPI,4,),VLOOKUP('TEREZINHA HARDY'!HAN47,SETOP,5,))</f>
        <v>334.32</v>
      </c>
      <c r="HAT47" s="14">
        <f t="shared" ref="HAT47:HAT50" si="946">ROUND(HAS47*(1+$C$7),2)</f>
        <v>422.98</v>
      </c>
      <c r="HAU47" s="14">
        <f t="shared" ref="HAU47:HAU50" si="947">HAQ47*HAS47</f>
        <v>785.65200000000004</v>
      </c>
      <c r="HAV47" s="14">
        <f t="shared" ref="HAV47:HAV50" si="948">HAT47*HAQ47</f>
        <v>994.00300000000004</v>
      </c>
      <c r="HAW47" s="11" t="s">
        <v>17387</v>
      </c>
      <c r="HAX47" s="261" t="str">
        <f>IF(HBE47="SINAPI",VLOOKUP('TEREZINHA HARDY'!HBD47,SINAPI,2,),VLOOKUP('TEREZINHA HARDY'!HBD47,SETOP,3,))</f>
        <v>FORNECIMENTO DE CONCRETO ESTRUTURAL, USINADO, COM FCK 25 MPA, INCLUSIVE LANÇAMENTO, ADENSAMENTO E ACABAMENTO (FUNDAÇÃO)</v>
      </c>
      <c r="HAY47" s="261"/>
      <c r="HAZ47" s="261"/>
      <c r="HBA47" s="261"/>
      <c r="HBB47" s="261"/>
      <c r="HBC47" s="261"/>
      <c r="HBD47" s="12" t="s">
        <v>10494</v>
      </c>
      <c r="HBE47" s="12" t="s">
        <v>6222</v>
      </c>
      <c r="HBF47" s="12" t="str">
        <f>IF(HBE47="SINAPI",VLOOKUP('TEREZINHA HARDY'!HBD47,SINAPI,3,),VLOOKUP('TEREZINHA HARDY'!HBD47,SETOP,4,))</f>
        <v>M3</v>
      </c>
      <c r="HBG47" s="13">
        <v>2.35</v>
      </c>
      <c r="HBH47" s="13" t="s">
        <v>41</v>
      </c>
      <c r="HBI47" s="14">
        <f>IF(HBE47="SINAPI",VLOOKUP('TEREZINHA HARDY'!HBD47,SINAPI,4,),VLOOKUP('TEREZINHA HARDY'!HBD47,SETOP,5,))</f>
        <v>334.32</v>
      </c>
      <c r="HBJ47" s="14">
        <f t="shared" ref="HBJ47:HBJ50" si="949">ROUND(HBI47*(1+$C$7),2)</f>
        <v>422.98</v>
      </c>
      <c r="HBK47" s="14">
        <f t="shared" ref="HBK47:HBK50" si="950">HBG47*HBI47</f>
        <v>785.65200000000004</v>
      </c>
      <c r="HBL47" s="14">
        <f t="shared" ref="HBL47:HBL50" si="951">HBJ47*HBG47</f>
        <v>994.00300000000004</v>
      </c>
      <c r="HBM47" s="11" t="s">
        <v>17387</v>
      </c>
      <c r="HBN47" s="261" t="str">
        <f>IF(HBU47="SINAPI",VLOOKUP('TEREZINHA HARDY'!HBT47,SINAPI,2,),VLOOKUP('TEREZINHA HARDY'!HBT47,SETOP,3,))</f>
        <v>FORNECIMENTO DE CONCRETO ESTRUTURAL, USINADO, COM FCK 25 MPA, INCLUSIVE LANÇAMENTO, ADENSAMENTO E ACABAMENTO (FUNDAÇÃO)</v>
      </c>
      <c r="HBO47" s="261"/>
      <c r="HBP47" s="261"/>
      <c r="HBQ47" s="261"/>
      <c r="HBR47" s="261"/>
      <c r="HBS47" s="261"/>
      <c r="HBT47" s="12" t="s">
        <v>10494</v>
      </c>
      <c r="HBU47" s="12" t="s">
        <v>6222</v>
      </c>
      <c r="HBV47" s="12" t="str">
        <f>IF(HBU47="SINAPI",VLOOKUP('TEREZINHA HARDY'!HBT47,SINAPI,3,),VLOOKUP('TEREZINHA HARDY'!HBT47,SETOP,4,))</f>
        <v>M3</v>
      </c>
      <c r="HBW47" s="13">
        <v>2.35</v>
      </c>
      <c r="HBX47" s="13" t="s">
        <v>41</v>
      </c>
      <c r="HBY47" s="14">
        <f>IF(HBU47="SINAPI",VLOOKUP('TEREZINHA HARDY'!HBT47,SINAPI,4,),VLOOKUP('TEREZINHA HARDY'!HBT47,SETOP,5,))</f>
        <v>334.32</v>
      </c>
      <c r="HBZ47" s="14">
        <f t="shared" ref="HBZ47:HBZ50" si="952">ROUND(HBY47*(1+$C$7),2)</f>
        <v>422.98</v>
      </c>
      <c r="HCA47" s="14">
        <f t="shared" ref="HCA47:HCA50" si="953">HBW47*HBY47</f>
        <v>785.65200000000004</v>
      </c>
      <c r="HCB47" s="14">
        <f t="shared" ref="HCB47:HCB50" si="954">HBZ47*HBW47</f>
        <v>994.00300000000004</v>
      </c>
      <c r="HCC47" s="11" t="s">
        <v>17387</v>
      </c>
      <c r="HCD47" s="261" t="str">
        <f>IF(HCK47="SINAPI",VLOOKUP('TEREZINHA HARDY'!HCJ47,SINAPI,2,),VLOOKUP('TEREZINHA HARDY'!HCJ47,SETOP,3,))</f>
        <v>FORNECIMENTO DE CONCRETO ESTRUTURAL, USINADO, COM FCK 25 MPA, INCLUSIVE LANÇAMENTO, ADENSAMENTO E ACABAMENTO (FUNDAÇÃO)</v>
      </c>
      <c r="HCE47" s="261"/>
      <c r="HCF47" s="261"/>
      <c r="HCG47" s="261"/>
      <c r="HCH47" s="261"/>
      <c r="HCI47" s="261"/>
      <c r="HCJ47" s="12" t="s">
        <v>10494</v>
      </c>
      <c r="HCK47" s="12" t="s">
        <v>6222</v>
      </c>
      <c r="HCL47" s="12" t="str">
        <f>IF(HCK47="SINAPI",VLOOKUP('TEREZINHA HARDY'!HCJ47,SINAPI,3,),VLOOKUP('TEREZINHA HARDY'!HCJ47,SETOP,4,))</f>
        <v>M3</v>
      </c>
      <c r="HCM47" s="13">
        <v>2.35</v>
      </c>
      <c r="HCN47" s="13" t="s">
        <v>41</v>
      </c>
      <c r="HCO47" s="14">
        <f>IF(HCK47="SINAPI",VLOOKUP('TEREZINHA HARDY'!HCJ47,SINAPI,4,),VLOOKUP('TEREZINHA HARDY'!HCJ47,SETOP,5,))</f>
        <v>334.32</v>
      </c>
      <c r="HCP47" s="14">
        <f t="shared" ref="HCP47:HCP50" si="955">ROUND(HCO47*(1+$C$7),2)</f>
        <v>422.98</v>
      </c>
      <c r="HCQ47" s="14">
        <f t="shared" ref="HCQ47:HCQ50" si="956">HCM47*HCO47</f>
        <v>785.65200000000004</v>
      </c>
      <c r="HCR47" s="14">
        <f t="shared" ref="HCR47:HCR50" si="957">HCP47*HCM47</f>
        <v>994.00300000000004</v>
      </c>
      <c r="HCS47" s="11" t="s">
        <v>17387</v>
      </c>
      <c r="HCT47" s="261" t="str">
        <f>IF(HDA47="SINAPI",VLOOKUP('TEREZINHA HARDY'!HCZ47,SINAPI,2,),VLOOKUP('TEREZINHA HARDY'!HCZ47,SETOP,3,))</f>
        <v>FORNECIMENTO DE CONCRETO ESTRUTURAL, USINADO, COM FCK 25 MPA, INCLUSIVE LANÇAMENTO, ADENSAMENTO E ACABAMENTO (FUNDAÇÃO)</v>
      </c>
      <c r="HCU47" s="261"/>
      <c r="HCV47" s="261"/>
      <c r="HCW47" s="261"/>
      <c r="HCX47" s="261"/>
      <c r="HCY47" s="261"/>
      <c r="HCZ47" s="12" t="s">
        <v>10494</v>
      </c>
      <c r="HDA47" s="12" t="s">
        <v>6222</v>
      </c>
      <c r="HDB47" s="12" t="str">
        <f>IF(HDA47="SINAPI",VLOOKUP('TEREZINHA HARDY'!HCZ47,SINAPI,3,),VLOOKUP('TEREZINHA HARDY'!HCZ47,SETOP,4,))</f>
        <v>M3</v>
      </c>
      <c r="HDC47" s="13">
        <v>2.35</v>
      </c>
      <c r="HDD47" s="13" t="s">
        <v>41</v>
      </c>
      <c r="HDE47" s="14">
        <f>IF(HDA47="SINAPI",VLOOKUP('TEREZINHA HARDY'!HCZ47,SINAPI,4,),VLOOKUP('TEREZINHA HARDY'!HCZ47,SETOP,5,))</f>
        <v>334.32</v>
      </c>
      <c r="HDF47" s="14">
        <f t="shared" ref="HDF47:HDF50" si="958">ROUND(HDE47*(1+$C$7),2)</f>
        <v>422.98</v>
      </c>
      <c r="HDG47" s="14">
        <f t="shared" ref="HDG47:HDG50" si="959">HDC47*HDE47</f>
        <v>785.65200000000004</v>
      </c>
      <c r="HDH47" s="14">
        <f t="shared" ref="HDH47:HDH50" si="960">HDF47*HDC47</f>
        <v>994.00300000000004</v>
      </c>
      <c r="HDI47" s="11" t="s">
        <v>17387</v>
      </c>
      <c r="HDJ47" s="261" t="str">
        <f>IF(HDQ47="SINAPI",VLOOKUP('TEREZINHA HARDY'!HDP47,SINAPI,2,),VLOOKUP('TEREZINHA HARDY'!HDP47,SETOP,3,))</f>
        <v>FORNECIMENTO DE CONCRETO ESTRUTURAL, USINADO, COM FCK 25 MPA, INCLUSIVE LANÇAMENTO, ADENSAMENTO E ACABAMENTO (FUNDAÇÃO)</v>
      </c>
      <c r="HDK47" s="261"/>
      <c r="HDL47" s="261"/>
      <c r="HDM47" s="261"/>
      <c r="HDN47" s="261"/>
      <c r="HDO47" s="261"/>
      <c r="HDP47" s="12" t="s">
        <v>10494</v>
      </c>
      <c r="HDQ47" s="12" t="s">
        <v>6222</v>
      </c>
      <c r="HDR47" s="12" t="str">
        <f>IF(HDQ47="SINAPI",VLOOKUP('TEREZINHA HARDY'!HDP47,SINAPI,3,),VLOOKUP('TEREZINHA HARDY'!HDP47,SETOP,4,))</f>
        <v>M3</v>
      </c>
      <c r="HDS47" s="13">
        <v>2.35</v>
      </c>
      <c r="HDT47" s="13" t="s">
        <v>41</v>
      </c>
      <c r="HDU47" s="14">
        <f>IF(HDQ47="SINAPI",VLOOKUP('TEREZINHA HARDY'!HDP47,SINAPI,4,),VLOOKUP('TEREZINHA HARDY'!HDP47,SETOP,5,))</f>
        <v>334.32</v>
      </c>
      <c r="HDV47" s="14">
        <f t="shared" ref="HDV47:HDV50" si="961">ROUND(HDU47*(1+$C$7),2)</f>
        <v>422.98</v>
      </c>
      <c r="HDW47" s="14">
        <f t="shared" ref="HDW47:HDW50" si="962">HDS47*HDU47</f>
        <v>785.65200000000004</v>
      </c>
      <c r="HDX47" s="14">
        <f t="shared" ref="HDX47:HDX50" si="963">HDV47*HDS47</f>
        <v>994.00300000000004</v>
      </c>
      <c r="HDY47" s="11" t="s">
        <v>17387</v>
      </c>
      <c r="HDZ47" s="261" t="str">
        <f>IF(HEG47="SINAPI",VLOOKUP('TEREZINHA HARDY'!HEF47,SINAPI,2,),VLOOKUP('TEREZINHA HARDY'!HEF47,SETOP,3,))</f>
        <v>FORNECIMENTO DE CONCRETO ESTRUTURAL, USINADO, COM FCK 25 MPA, INCLUSIVE LANÇAMENTO, ADENSAMENTO E ACABAMENTO (FUNDAÇÃO)</v>
      </c>
      <c r="HEA47" s="261"/>
      <c r="HEB47" s="261"/>
      <c r="HEC47" s="261"/>
      <c r="HED47" s="261"/>
      <c r="HEE47" s="261"/>
      <c r="HEF47" s="12" t="s">
        <v>10494</v>
      </c>
      <c r="HEG47" s="12" t="s">
        <v>6222</v>
      </c>
      <c r="HEH47" s="12" t="str">
        <f>IF(HEG47="SINAPI",VLOOKUP('TEREZINHA HARDY'!HEF47,SINAPI,3,),VLOOKUP('TEREZINHA HARDY'!HEF47,SETOP,4,))</f>
        <v>M3</v>
      </c>
      <c r="HEI47" s="13">
        <v>2.35</v>
      </c>
      <c r="HEJ47" s="13" t="s">
        <v>41</v>
      </c>
      <c r="HEK47" s="14">
        <f>IF(HEG47="SINAPI",VLOOKUP('TEREZINHA HARDY'!HEF47,SINAPI,4,),VLOOKUP('TEREZINHA HARDY'!HEF47,SETOP,5,))</f>
        <v>334.32</v>
      </c>
      <c r="HEL47" s="14">
        <f t="shared" ref="HEL47:HEL50" si="964">ROUND(HEK47*(1+$C$7),2)</f>
        <v>422.98</v>
      </c>
      <c r="HEM47" s="14">
        <f t="shared" ref="HEM47:HEM50" si="965">HEI47*HEK47</f>
        <v>785.65200000000004</v>
      </c>
      <c r="HEN47" s="14">
        <f t="shared" ref="HEN47:HEN50" si="966">HEL47*HEI47</f>
        <v>994.00300000000004</v>
      </c>
      <c r="HEO47" s="11" t="s">
        <v>17387</v>
      </c>
      <c r="HEP47" s="261" t="str">
        <f>IF(HEW47="SINAPI",VLOOKUP('TEREZINHA HARDY'!HEV47,SINAPI,2,),VLOOKUP('TEREZINHA HARDY'!HEV47,SETOP,3,))</f>
        <v>FORNECIMENTO DE CONCRETO ESTRUTURAL, USINADO, COM FCK 25 MPA, INCLUSIVE LANÇAMENTO, ADENSAMENTO E ACABAMENTO (FUNDAÇÃO)</v>
      </c>
      <c r="HEQ47" s="261"/>
      <c r="HER47" s="261"/>
      <c r="HES47" s="261"/>
      <c r="HET47" s="261"/>
      <c r="HEU47" s="261"/>
      <c r="HEV47" s="12" t="s">
        <v>10494</v>
      </c>
      <c r="HEW47" s="12" t="s">
        <v>6222</v>
      </c>
      <c r="HEX47" s="12" t="str">
        <f>IF(HEW47="SINAPI",VLOOKUP('TEREZINHA HARDY'!HEV47,SINAPI,3,),VLOOKUP('TEREZINHA HARDY'!HEV47,SETOP,4,))</f>
        <v>M3</v>
      </c>
      <c r="HEY47" s="13">
        <v>2.35</v>
      </c>
      <c r="HEZ47" s="13" t="s">
        <v>41</v>
      </c>
      <c r="HFA47" s="14">
        <f>IF(HEW47="SINAPI",VLOOKUP('TEREZINHA HARDY'!HEV47,SINAPI,4,),VLOOKUP('TEREZINHA HARDY'!HEV47,SETOP,5,))</f>
        <v>334.32</v>
      </c>
      <c r="HFB47" s="14">
        <f t="shared" ref="HFB47:HFB50" si="967">ROUND(HFA47*(1+$C$7),2)</f>
        <v>422.98</v>
      </c>
      <c r="HFC47" s="14">
        <f t="shared" ref="HFC47:HFC50" si="968">HEY47*HFA47</f>
        <v>785.65200000000004</v>
      </c>
      <c r="HFD47" s="14">
        <f t="shared" ref="HFD47:HFD50" si="969">HFB47*HEY47</f>
        <v>994.00300000000004</v>
      </c>
      <c r="HFE47" s="11" t="s">
        <v>17387</v>
      </c>
      <c r="HFF47" s="261" t="str">
        <f>IF(HFM47="SINAPI",VLOOKUP('TEREZINHA HARDY'!HFL47,SINAPI,2,),VLOOKUP('TEREZINHA HARDY'!HFL47,SETOP,3,))</f>
        <v>FORNECIMENTO DE CONCRETO ESTRUTURAL, USINADO, COM FCK 25 MPA, INCLUSIVE LANÇAMENTO, ADENSAMENTO E ACABAMENTO (FUNDAÇÃO)</v>
      </c>
      <c r="HFG47" s="261"/>
      <c r="HFH47" s="261"/>
      <c r="HFI47" s="261"/>
      <c r="HFJ47" s="261"/>
      <c r="HFK47" s="261"/>
      <c r="HFL47" s="12" t="s">
        <v>10494</v>
      </c>
      <c r="HFM47" s="12" t="s">
        <v>6222</v>
      </c>
      <c r="HFN47" s="12" t="str">
        <f>IF(HFM47="SINAPI",VLOOKUP('TEREZINHA HARDY'!HFL47,SINAPI,3,),VLOOKUP('TEREZINHA HARDY'!HFL47,SETOP,4,))</f>
        <v>M3</v>
      </c>
      <c r="HFO47" s="13">
        <v>2.35</v>
      </c>
      <c r="HFP47" s="13" t="s">
        <v>41</v>
      </c>
      <c r="HFQ47" s="14">
        <f>IF(HFM47="SINAPI",VLOOKUP('TEREZINHA HARDY'!HFL47,SINAPI,4,),VLOOKUP('TEREZINHA HARDY'!HFL47,SETOP,5,))</f>
        <v>334.32</v>
      </c>
      <c r="HFR47" s="14">
        <f t="shared" ref="HFR47:HFR50" si="970">ROUND(HFQ47*(1+$C$7),2)</f>
        <v>422.98</v>
      </c>
      <c r="HFS47" s="14">
        <f t="shared" ref="HFS47:HFS50" si="971">HFO47*HFQ47</f>
        <v>785.65200000000004</v>
      </c>
      <c r="HFT47" s="14">
        <f t="shared" ref="HFT47:HFT50" si="972">HFR47*HFO47</f>
        <v>994.00300000000004</v>
      </c>
      <c r="HFU47" s="11" t="s">
        <v>17387</v>
      </c>
      <c r="HFV47" s="261" t="str">
        <f>IF(HGC47="SINAPI",VLOOKUP('TEREZINHA HARDY'!HGB47,SINAPI,2,),VLOOKUP('TEREZINHA HARDY'!HGB47,SETOP,3,))</f>
        <v>FORNECIMENTO DE CONCRETO ESTRUTURAL, USINADO, COM FCK 25 MPA, INCLUSIVE LANÇAMENTO, ADENSAMENTO E ACABAMENTO (FUNDAÇÃO)</v>
      </c>
      <c r="HFW47" s="261"/>
      <c r="HFX47" s="261"/>
      <c r="HFY47" s="261"/>
      <c r="HFZ47" s="261"/>
      <c r="HGA47" s="261"/>
      <c r="HGB47" s="12" t="s">
        <v>10494</v>
      </c>
      <c r="HGC47" s="12" t="s">
        <v>6222</v>
      </c>
      <c r="HGD47" s="12" t="str">
        <f>IF(HGC47="SINAPI",VLOOKUP('TEREZINHA HARDY'!HGB47,SINAPI,3,),VLOOKUP('TEREZINHA HARDY'!HGB47,SETOP,4,))</f>
        <v>M3</v>
      </c>
      <c r="HGE47" s="13">
        <v>2.35</v>
      </c>
      <c r="HGF47" s="13" t="s">
        <v>41</v>
      </c>
      <c r="HGG47" s="14">
        <f>IF(HGC47="SINAPI",VLOOKUP('TEREZINHA HARDY'!HGB47,SINAPI,4,),VLOOKUP('TEREZINHA HARDY'!HGB47,SETOP,5,))</f>
        <v>334.32</v>
      </c>
      <c r="HGH47" s="14">
        <f t="shared" ref="HGH47:HGH50" si="973">ROUND(HGG47*(1+$C$7),2)</f>
        <v>422.98</v>
      </c>
      <c r="HGI47" s="14">
        <f t="shared" ref="HGI47:HGI50" si="974">HGE47*HGG47</f>
        <v>785.65200000000004</v>
      </c>
      <c r="HGJ47" s="14">
        <f t="shared" ref="HGJ47:HGJ50" si="975">HGH47*HGE47</f>
        <v>994.00300000000004</v>
      </c>
      <c r="HGK47" s="11" t="s">
        <v>17387</v>
      </c>
      <c r="HGL47" s="261" t="str">
        <f>IF(HGS47="SINAPI",VLOOKUP('TEREZINHA HARDY'!HGR47,SINAPI,2,),VLOOKUP('TEREZINHA HARDY'!HGR47,SETOP,3,))</f>
        <v>FORNECIMENTO DE CONCRETO ESTRUTURAL, USINADO, COM FCK 25 MPA, INCLUSIVE LANÇAMENTO, ADENSAMENTO E ACABAMENTO (FUNDAÇÃO)</v>
      </c>
      <c r="HGM47" s="261"/>
      <c r="HGN47" s="261"/>
      <c r="HGO47" s="261"/>
      <c r="HGP47" s="261"/>
      <c r="HGQ47" s="261"/>
      <c r="HGR47" s="12" t="s">
        <v>10494</v>
      </c>
      <c r="HGS47" s="12" t="s">
        <v>6222</v>
      </c>
      <c r="HGT47" s="12" t="str">
        <f>IF(HGS47="SINAPI",VLOOKUP('TEREZINHA HARDY'!HGR47,SINAPI,3,),VLOOKUP('TEREZINHA HARDY'!HGR47,SETOP,4,))</f>
        <v>M3</v>
      </c>
      <c r="HGU47" s="13">
        <v>2.35</v>
      </c>
      <c r="HGV47" s="13" t="s">
        <v>41</v>
      </c>
      <c r="HGW47" s="14">
        <f>IF(HGS47="SINAPI",VLOOKUP('TEREZINHA HARDY'!HGR47,SINAPI,4,),VLOOKUP('TEREZINHA HARDY'!HGR47,SETOP,5,))</f>
        <v>334.32</v>
      </c>
      <c r="HGX47" s="14">
        <f t="shared" ref="HGX47:HGX50" si="976">ROUND(HGW47*(1+$C$7),2)</f>
        <v>422.98</v>
      </c>
      <c r="HGY47" s="14">
        <f t="shared" ref="HGY47:HGY50" si="977">HGU47*HGW47</f>
        <v>785.65200000000004</v>
      </c>
      <c r="HGZ47" s="14">
        <f t="shared" ref="HGZ47:HGZ50" si="978">HGX47*HGU47</f>
        <v>994.00300000000004</v>
      </c>
      <c r="HHA47" s="11" t="s">
        <v>17387</v>
      </c>
      <c r="HHB47" s="261" t="str">
        <f>IF(HHI47="SINAPI",VLOOKUP('TEREZINHA HARDY'!HHH47,SINAPI,2,),VLOOKUP('TEREZINHA HARDY'!HHH47,SETOP,3,))</f>
        <v>FORNECIMENTO DE CONCRETO ESTRUTURAL, USINADO, COM FCK 25 MPA, INCLUSIVE LANÇAMENTO, ADENSAMENTO E ACABAMENTO (FUNDAÇÃO)</v>
      </c>
      <c r="HHC47" s="261"/>
      <c r="HHD47" s="261"/>
      <c r="HHE47" s="261"/>
      <c r="HHF47" s="261"/>
      <c r="HHG47" s="261"/>
      <c r="HHH47" s="12" t="s">
        <v>10494</v>
      </c>
      <c r="HHI47" s="12" t="s">
        <v>6222</v>
      </c>
      <c r="HHJ47" s="12" t="str">
        <f>IF(HHI47="SINAPI",VLOOKUP('TEREZINHA HARDY'!HHH47,SINAPI,3,),VLOOKUP('TEREZINHA HARDY'!HHH47,SETOP,4,))</f>
        <v>M3</v>
      </c>
      <c r="HHK47" s="13">
        <v>2.35</v>
      </c>
      <c r="HHL47" s="13" t="s">
        <v>41</v>
      </c>
      <c r="HHM47" s="14">
        <f>IF(HHI47="SINAPI",VLOOKUP('TEREZINHA HARDY'!HHH47,SINAPI,4,),VLOOKUP('TEREZINHA HARDY'!HHH47,SETOP,5,))</f>
        <v>334.32</v>
      </c>
      <c r="HHN47" s="14">
        <f t="shared" ref="HHN47:HHN50" si="979">ROUND(HHM47*(1+$C$7),2)</f>
        <v>422.98</v>
      </c>
      <c r="HHO47" s="14">
        <f t="shared" ref="HHO47:HHO50" si="980">HHK47*HHM47</f>
        <v>785.65200000000004</v>
      </c>
      <c r="HHP47" s="14">
        <f t="shared" ref="HHP47:HHP50" si="981">HHN47*HHK47</f>
        <v>994.00300000000004</v>
      </c>
      <c r="HHQ47" s="11" t="s">
        <v>17387</v>
      </c>
      <c r="HHR47" s="261" t="str">
        <f>IF(HHY47="SINAPI",VLOOKUP('TEREZINHA HARDY'!HHX47,SINAPI,2,),VLOOKUP('TEREZINHA HARDY'!HHX47,SETOP,3,))</f>
        <v>FORNECIMENTO DE CONCRETO ESTRUTURAL, USINADO, COM FCK 25 MPA, INCLUSIVE LANÇAMENTO, ADENSAMENTO E ACABAMENTO (FUNDAÇÃO)</v>
      </c>
      <c r="HHS47" s="261"/>
      <c r="HHT47" s="261"/>
      <c r="HHU47" s="261"/>
      <c r="HHV47" s="261"/>
      <c r="HHW47" s="261"/>
      <c r="HHX47" s="12" t="s">
        <v>10494</v>
      </c>
      <c r="HHY47" s="12" t="s">
        <v>6222</v>
      </c>
      <c r="HHZ47" s="12" t="str">
        <f>IF(HHY47="SINAPI",VLOOKUP('TEREZINHA HARDY'!HHX47,SINAPI,3,),VLOOKUP('TEREZINHA HARDY'!HHX47,SETOP,4,))</f>
        <v>M3</v>
      </c>
      <c r="HIA47" s="13">
        <v>2.35</v>
      </c>
      <c r="HIB47" s="13" t="s">
        <v>41</v>
      </c>
      <c r="HIC47" s="14">
        <f>IF(HHY47="SINAPI",VLOOKUP('TEREZINHA HARDY'!HHX47,SINAPI,4,),VLOOKUP('TEREZINHA HARDY'!HHX47,SETOP,5,))</f>
        <v>334.32</v>
      </c>
      <c r="HID47" s="14">
        <f t="shared" ref="HID47:HID50" si="982">ROUND(HIC47*(1+$C$7),2)</f>
        <v>422.98</v>
      </c>
      <c r="HIE47" s="14">
        <f t="shared" ref="HIE47:HIE50" si="983">HIA47*HIC47</f>
        <v>785.65200000000004</v>
      </c>
      <c r="HIF47" s="14">
        <f t="shared" ref="HIF47:HIF50" si="984">HID47*HIA47</f>
        <v>994.00300000000004</v>
      </c>
      <c r="HIG47" s="11" t="s">
        <v>17387</v>
      </c>
      <c r="HIH47" s="261" t="str">
        <f>IF(HIO47="SINAPI",VLOOKUP('TEREZINHA HARDY'!HIN47,SINAPI,2,),VLOOKUP('TEREZINHA HARDY'!HIN47,SETOP,3,))</f>
        <v>FORNECIMENTO DE CONCRETO ESTRUTURAL, USINADO, COM FCK 25 MPA, INCLUSIVE LANÇAMENTO, ADENSAMENTO E ACABAMENTO (FUNDAÇÃO)</v>
      </c>
      <c r="HII47" s="261"/>
      <c r="HIJ47" s="261"/>
      <c r="HIK47" s="261"/>
      <c r="HIL47" s="261"/>
      <c r="HIM47" s="261"/>
      <c r="HIN47" s="12" t="s">
        <v>10494</v>
      </c>
      <c r="HIO47" s="12" t="s">
        <v>6222</v>
      </c>
      <c r="HIP47" s="12" t="str">
        <f>IF(HIO47="SINAPI",VLOOKUP('TEREZINHA HARDY'!HIN47,SINAPI,3,),VLOOKUP('TEREZINHA HARDY'!HIN47,SETOP,4,))</f>
        <v>M3</v>
      </c>
      <c r="HIQ47" s="13">
        <v>2.35</v>
      </c>
      <c r="HIR47" s="13" t="s">
        <v>41</v>
      </c>
      <c r="HIS47" s="14">
        <f>IF(HIO47="SINAPI",VLOOKUP('TEREZINHA HARDY'!HIN47,SINAPI,4,),VLOOKUP('TEREZINHA HARDY'!HIN47,SETOP,5,))</f>
        <v>334.32</v>
      </c>
      <c r="HIT47" s="14">
        <f t="shared" ref="HIT47:HIT50" si="985">ROUND(HIS47*(1+$C$7),2)</f>
        <v>422.98</v>
      </c>
      <c r="HIU47" s="14">
        <f t="shared" ref="HIU47:HIU50" si="986">HIQ47*HIS47</f>
        <v>785.65200000000004</v>
      </c>
      <c r="HIV47" s="14">
        <f t="shared" ref="HIV47:HIV50" si="987">HIT47*HIQ47</f>
        <v>994.00300000000004</v>
      </c>
      <c r="HIW47" s="11" t="s">
        <v>17387</v>
      </c>
      <c r="HIX47" s="261" t="str">
        <f>IF(HJE47="SINAPI",VLOOKUP('TEREZINHA HARDY'!HJD47,SINAPI,2,),VLOOKUP('TEREZINHA HARDY'!HJD47,SETOP,3,))</f>
        <v>FORNECIMENTO DE CONCRETO ESTRUTURAL, USINADO, COM FCK 25 MPA, INCLUSIVE LANÇAMENTO, ADENSAMENTO E ACABAMENTO (FUNDAÇÃO)</v>
      </c>
      <c r="HIY47" s="261"/>
      <c r="HIZ47" s="261"/>
      <c r="HJA47" s="261"/>
      <c r="HJB47" s="261"/>
      <c r="HJC47" s="261"/>
      <c r="HJD47" s="12" t="s">
        <v>10494</v>
      </c>
      <c r="HJE47" s="12" t="s">
        <v>6222</v>
      </c>
      <c r="HJF47" s="12" t="str">
        <f>IF(HJE47="SINAPI",VLOOKUP('TEREZINHA HARDY'!HJD47,SINAPI,3,),VLOOKUP('TEREZINHA HARDY'!HJD47,SETOP,4,))</f>
        <v>M3</v>
      </c>
      <c r="HJG47" s="13">
        <v>2.35</v>
      </c>
      <c r="HJH47" s="13" t="s">
        <v>41</v>
      </c>
      <c r="HJI47" s="14">
        <f>IF(HJE47="SINAPI",VLOOKUP('TEREZINHA HARDY'!HJD47,SINAPI,4,),VLOOKUP('TEREZINHA HARDY'!HJD47,SETOP,5,))</f>
        <v>334.32</v>
      </c>
      <c r="HJJ47" s="14">
        <f t="shared" ref="HJJ47:HJJ50" si="988">ROUND(HJI47*(1+$C$7),2)</f>
        <v>422.98</v>
      </c>
      <c r="HJK47" s="14">
        <f t="shared" ref="HJK47:HJK50" si="989">HJG47*HJI47</f>
        <v>785.65200000000004</v>
      </c>
      <c r="HJL47" s="14">
        <f t="shared" ref="HJL47:HJL50" si="990">HJJ47*HJG47</f>
        <v>994.00300000000004</v>
      </c>
      <c r="HJM47" s="11" t="s">
        <v>17387</v>
      </c>
      <c r="HJN47" s="261" t="str">
        <f>IF(HJU47="SINAPI",VLOOKUP('TEREZINHA HARDY'!HJT47,SINAPI,2,),VLOOKUP('TEREZINHA HARDY'!HJT47,SETOP,3,))</f>
        <v>FORNECIMENTO DE CONCRETO ESTRUTURAL, USINADO, COM FCK 25 MPA, INCLUSIVE LANÇAMENTO, ADENSAMENTO E ACABAMENTO (FUNDAÇÃO)</v>
      </c>
      <c r="HJO47" s="261"/>
      <c r="HJP47" s="261"/>
      <c r="HJQ47" s="261"/>
      <c r="HJR47" s="261"/>
      <c r="HJS47" s="261"/>
      <c r="HJT47" s="12" t="s">
        <v>10494</v>
      </c>
      <c r="HJU47" s="12" t="s">
        <v>6222</v>
      </c>
      <c r="HJV47" s="12" t="str">
        <f>IF(HJU47="SINAPI",VLOOKUP('TEREZINHA HARDY'!HJT47,SINAPI,3,),VLOOKUP('TEREZINHA HARDY'!HJT47,SETOP,4,))</f>
        <v>M3</v>
      </c>
      <c r="HJW47" s="13">
        <v>2.35</v>
      </c>
      <c r="HJX47" s="13" t="s">
        <v>41</v>
      </c>
      <c r="HJY47" s="14">
        <f>IF(HJU47="SINAPI",VLOOKUP('TEREZINHA HARDY'!HJT47,SINAPI,4,),VLOOKUP('TEREZINHA HARDY'!HJT47,SETOP,5,))</f>
        <v>334.32</v>
      </c>
      <c r="HJZ47" s="14">
        <f t="shared" ref="HJZ47:HJZ50" si="991">ROUND(HJY47*(1+$C$7),2)</f>
        <v>422.98</v>
      </c>
      <c r="HKA47" s="14">
        <f t="shared" ref="HKA47:HKA50" si="992">HJW47*HJY47</f>
        <v>785.65200000000004</v>
      </c>
      <c r="HKB47" s="14">
        <f t="shared" ref="HKB47:HKB50" si="993">HJZ47*HJW47</f>
        <v>994.00300000000004</v>
      </c>
      <c r="HKC47" s="11" t="s">
        <v>17387</v>
      </c>
      <c r="HKD47" s="261" t="str">
        <f>IF(HKK47="SINAPI",VLOOKUP('TEREZINHA HARDY'!HKJ47,SINAPI,2,),VLOOKUP('TEREZINHA HARDY'!HKJ47,SETOP,3,))</f>
        <v>FORNECIMENTO DE CONCRETO ESTRUTURAL, USINADO, COM FCK 25 MPA, INCLUSIVE LANÇAMENTO, ADENSAMENTO E ACABAMENTO (FUNDAÇÃO)</v>
      </c>
      <c r="HKE47" s="261"/>
      <c r="HKF47" s="261"/>
      <c r="HKG47" s="261"/>
      <c r="HKH47" s="261"/>
      <c r="HKI47" s="261"/>
      <c r="HKJ47" s="12" t="s">
        <v>10494</v>
      </c>
      <c r="HKK47" s="12" t="s">
        <v>6222</v>
      </c>
      <c r="HKL47" s="12" t="str">
        <f>IF(HKK47="SINAPI",VLOOKUP('TEREZINHA HARDY'!HKJ47,SINAPI,3,),VLOOKUP('TEREZINHA HARDY'!HKJ47,SETOP,4,))</f>
        <v>M3</v>
      </c>
      <c r="HKM47" s="13">
        <v>2.35</v>
      </c>
      <c r="HKN47" s="13" t="s">
        <v>41</v>
      </c>
      <c r="HKO47" s="14">
        <f>IF(HKK47="SINAPI",VLOOKUP('TEREZINHA HARDY'!HKJ47,SINAPI,4,),VLOOKUP('TEREZINHA HARDY'!HKJ47,SETOP,5,))</f>
        <v>334.32</v>
      </c>
      <c r="HKP47" s="14">
        <f t="shared" ref="HKP47:HKP50" si="994">ROUND(HKO47*(1+$C$7),2)</f>
        <v>422.98</v>
      </c>
      <c r="HKQ47" s="14">
        <f t="shared" ref="HKQ47:HKQ50" si="995">HKM47*HKO47</f>
        <v>785.65200000000004</v>
      </c>
      <c r="HKR47" s="14">
        <f t="shared" ref="HKR47:HKR50" si="996">HKP47*HKM47</f>
        <v>994.00300000000004</v>
      </c>
      <c r="HKS47" s="11" t="s">
        <v>17387</v>
      </c>
      <c r="HKT47" s="261" t="str">
        <f>IF(HLA47="SINAPI",VLOOKUP('TEREZINHA HARDY'!HKZ47,SINAPI,2,),VLOOKUP('TEREZINHA HARDY'!HKZ47,SETOP,3,))</f>
        <v>FORNECIMENTO DE CONCRETO ESTRUTURAL, USINADO, COM FCK 25 MPA, INCLUSIVE LANÇAMENTO, ADENSAMENTO E ACABAMENTO (FUNDAÇÃO)</v>
      </c>
      <c r="HKU47" s="261"/>
      <c r="HKV47" s="261"/>
      <c r="HKW47" s="261"/>
      <c r="HKX47" s="261"/>
      <c r="HKY47" s="261"/>
      <c r="HKZ47" s="12" t="s">
        <v>10494</v>
      </c>
      <c r="HLA47" s="12" t="s">
        <v>6222</v>
      </c>
      <c r="HLB47" s="12" t="str">
        <f>IF(HLA47="SINAPI",VLOOKUP('TEREZINHA HARDY'!HKZ47,SINAPI,3,),VLOOKUP('TEREZINHA HARDY'!HKZ47,SETOP,4,))</f>
        <v>M3</v>
      </c>
      <c r="HLC47" s="13">
        <v>2.35</v>
      </c>
      <c r="HLD47" s="13" t="s">
        <v>41</v>
      </c>
      <c r="HLE47" s="14">
        <f>IF(HLA47="SINAPI",VLOOKUP('TEREZINHA HARDY'!HKZ47,SINAPI,4,),VLOOKUP('TEREZINHA HARDY'!HKZ47,SETOP,5,))</f>
        <v>334.32</v>
      </c>
      <c r="HLF47" s="14">
        <f t="shared" ref="HLF47:HLF50" si="997">ROUND(HLE47*(1+$C$7),2)</f>
        <v>422.98</v>
      </c>
      <c r="HLG47" s="14">
        <f t="shared" ref="HLG47:HLG50" si="998">HLC47*HLE47</f>
        <v>785.65200000000004</v>
      </c>
      <c r="HLH47" s="14">
        <f t="shared" ref="HLH47:HLH50" si="999">HLF47*HLC47</f>
        <v>994.00300000000004</v>
      </c>
      <c r="HLI47" s="11" t="s">
        <v>17387</v>
      </c>
      <c r="HLJ47" s="261" t="str">
        <f>IF(HLQ47="SINAPI",VLOOKUP('TEREZINHA HARDY'!HLP47,SINAPI,2,),VLOOKUP('TEREZINHA HARDY'!HLP47,SETOP,3,))</f>
        <v>FORNECIMENTO DE CONCRETO ESTRUTURAL, USINADO, COM FCK 25 MPA, INCLUSIVE LANÇAMENTO, ADENSAMENTO E ACABAMENTO (FUNDAÇÃO)</v>
      </c>
      <c r="HLK47" s="261"/>
      <c r="HLL47" s="261"/>
      <c r="HLM47" s="261"/>
      <c r="HLN47" s="261"/>
      <c r="HLO47" s="261"/>
      <c r="HLP47" s="12" t="s">
        <v>10494</v>
      </c>
      <c r="HLQ47" s="12" t="s">
        <v>6222</v>
      </c>
      <c r="HLR47" s="12" t="str">
        <f>IF(HLQ47="SINAPI",VLOOKUP('TEREZINHA HARDY'!HLP47,SINAPI,3,),VLOOKUP('TEREZINHA HARDY'!HLP47,SETOP,4,))</f>
        <v>M3</v>
      </c>
      <c r="HLS47" s="13">
        <v>2.35</v>
      </c>
      <c r="HLT47" s="13" t="s">
        <v>41</v>
      </c>
      <c r="HLU47" s="14">
        <f>IF(HLQ47="SINAPI",VLOOKUP('TEREZINHA HARDY'!HLP47,SINAPI,4,),VLOOKUP('TEREZINHA HARDY'!HLP47,SETOP,5,))</f>
        <v>334.32</v>
      </c>
      <c r="HLV47" s="14">
        <f t="shared" ref="HLV47:HLV50" si="1000">ROUND(HLU47*(1+$C$7),2)</f>
        <v>422.98</v>
      </c>
      <c r="HLW47" s="14">
        <f t="shared" ref="HLW47:HLW50" si="1001">HLS47*HLU47</f>
        <v>785.65200000000004</v>
      </c>
      <c r="HLX47" s="14">
        <f t="shared" ref="HLX47:HLX50" si="1002">HLV47*HLS47</f>
        <v>994.00300000000004</v>
      </c>
      <c r="HLY47" s="11" t="s">
        <v>17387</v>
      </c>
      <c r="HLZ47" s="261" t="str">
        <f>IF(HMG47="SINAPI",VLOOKUP('TEREZINHA HARDY'!HMF47,SINAPI,2,),VLOOKUP('TEREZINHA HARDY'!HMF47,SETOP,3,))</f>
        <v>FORNECIMENTO DE CONCRETO ESTRUTURAL, USINADO, COM FCK 25 MPA, INCLUSIVE LANÇAMENTO, ADENSAMENTO E ACABAMENTO (FUNDAÇÃO)</v>
      </c>
      <c r="HMA47" s="261"/>
      <c r="HMB47" s="261"/>
      <c r="HMC47" s="261"/>
      <c r="HMD47" s="261"/>
      <c r="HME47" s="261"/>
      <c r="HMF47" s="12" t="s">
        <v>10494</v>
      </c>
      <c r="HMG47" s="12" t="s">
        <v>6222</v>
      </c>
      <c r="HMH47" s="12" t="str">
        <f>IF(HMG47="SINAPI",VLOOKUP('TEREZINHA HARDY'!HMF47,SINAPI,3,),VLOOKUP('TEREZINHA HARDY'!HMF47,SETOP,4,))</f>
        <v>M3</v>
      </c>
      <c r="HMI47" s="13">
        <v>2.35</v>
      </c>
      <c r="HMJ47" s="13" t="s">
        <v>41</v>
      </c>
      <c r="HMK47" s="14">
        <f>IF(HMG47="SINAPI",VLOOKUP('TEREZINHA HARDY'!HMF47,SINAPI,4,),VLOOKUP('TEREZINHA HARDY'!HMF47,SETOP,5,))</f>
        <v>334.32</v>
      </c>
      <c r="HML47" s="14">
        <f t="shared" ref="HML47:HML50" si="1003">ROUND(HMK47*(1+$C$7),2)</f>
        <v>422.98</v>
      </c>
      <c r="HMM47" s="14">
        <f t="shared" ref="HMM47:HMM50" si="1004">HMI47*HMK47</f>
        <v>785.65200000000004</v>
      </c>
      <c r="HMN47" s="14">
        <f t="shared" ref="HMN47:HMN50" si="1005">HML47*HMI47</f>
        <v>994.00300000000004</v>
      </c>
      <c r="HMO47" s="11" t="s">
        <v>17387</v>
      </c>
      <c r="HMP47" s="261" t="str">
        <f>IF(HMW47="SINAPI",VLOOKUP('TEREZINHA HARDY'!HMV47,SINAPI,2,),VLOOKUP('TEREZINHA HARDY'!HMV47,SETOP,3,))</f>
        <v>FORNECIMENTO DE CONCRETO ESTRUTURAL, USINADO, COM FCK 25 MPA, INCLUSIVE LANÇAMENTO, ADENSAMENTO E ACABAMENTO (FUNDAÇÃO)</v>
      </c>
      <c r="HMQ47" s="261"/>
      <c r="HMR47" s="261"/>
      <c r="HMS47" s="261"/>
      <c r="HMT47" s="261"/>
      <c r="HMU47" s="261"/>
      <c r="HMV47" s="12" t="s">
        <v>10494</v>
      </c>
      <c r="HMW47" s="12" t="s">
        <v>6222</v>
      </c>
      <c r="HMX47" s="12" t="str">
        <f>IF(HMW47="SINAPI",VLOOKUP('TEREZINHA HARDY'!HMV47,SINAPI,3,),VLOOKUP('TEREZINHA HARDY'!HMV47,SETOP,4,))</f>
        <v>M3</v>
      </c>
      <c r="HMY47" s="13">
        <v>2.35</v>
      </c>
      <c r="HMZ47" s="13" t="s">
        <v>41</v>
      </c>
      <c r="HNA47" s="14">
        <f>IF(HMW47="SINAPI",VLOOKUP('TEREZINHA HARDY'!HMV47,SINAPI,4,),VLOOKUP('TEREZINHA HARDY'!HMV47,SETOP,5,))</f>
        <v>334.32</v>
      </c>
      <c r="HNB47" s="14">
        <f t="shared" ref="HNB47:HNB50" si="1006">ROUND(HNA47*(1+$C$7),2)</f>
        <v>422.98</v>
      </c>
      <c r="HNC47" s="14">
        <f t="shared" ref="HNC47:HNC50" si="1007">HMY47*HNA47</f>
        <v>785.65200000000004</v>
      </c>
      <c r="HND47" s="14">
        <f t="shared" ref="HND47:HND50" si="1008">HNB47*HMY47</f>
        <v>994.00300000000004</v>
      </c>
      <c r="HNE47" s="11" t="s">
        <v>17387</v>
      </c>
      <c r="HNF47" s="261" t="str">
        <f>IF(HNM47="SINAPI",VLOOKUP('TEREZINHA HARDY'!HNL47,SINAPI,2,),VLOOKUP('TEREZINHA HARDY'!HNL47,SETOP,3,))</f>
        <v>FORNECIMENTO DE CONCRETO ESTRUTURAL, USINADO, COM FCK 25 MPA, INCLUSIVE LANÇAMENTO, ADENSAMENTO E ACABAMENTO (FUNDAÇÃO)</v>
      </c>
      <c r="HNG47" s="261"/>
      <c r="HNH47" s="261"/>
      <c r="HNI47" s="261"/>
      <c r="HNJ47" s="261"/>
      <c r="HNK47" s="261"/>
      <c r="HNL47" s="12" t="s">
        <v>10494</v>
      </c>
      <c r="HNM47" s="12" t="s">
        <v>6222</v>
      </c>
      <c r="HNN47" s="12" t="str">
        <f>IF(HNM47="SINAPI",VLOOKUP('TEREZINHA HARDY'!HNL47,SINAPI,3,),VLOOKUP('TEREZINHA HARDY'!HNL47,SETOP,4,))</f>
        <v>M3</v>
      </c>
      <c r="HNO47" s="13">
        <v>2.35</v>
      </c>
      <c r="HNP47" s="13" t="s">
        <v>41</v>
      </c>
      <c r="HNQ47" s="14">
        <f>IF(HNM47="SINAPI",VLOOKUP('TEREZINHA HARDY'!HNL47,SINAPI,4,),VLOOKUP('TEREZINHA HARDY'!HNL47,SETOP,5,))</f>
        <v>334.32</v>
      </c>
      <c r="HNR47" s="14">
        <f t="shared" ref="HNR47:HNR50" si="1009">ROUND(HNQ47*(1+$C$7),2)</f>
        <v>422.98</v>
      </c>
      <c r="HNS47" s="14">
        <f t="shared" ref="HNS47:HNS50" si="1010">HNO47*HNQ47</f>
        <v>785.65200000000004</v>
      </c>
      <c r="HNT47" s="14">
        <f t="shared" ref="HNT47:HNT50" si="1011">HNR47*HNO47</f>
        <v>994.00300000000004</v>
      </c>
      <c r="HNU47" s="11" t="s">
        <v>17387</v>
      </c>
      <c r="HNV47" s="261" t="str">
        <f>IF(HOC47="SINAPI",VLOOKUP('TEREZINHA HARDY'!HOB47,SINAPI,2,),VLOOKUP('TEREZINHA HARDY'!HOB47,SETOP,3,))</f>
        <v>FORNECIMENTO DE CONCRETO ESTRUTURAL, USINADO, COM FCK 25 MPA, INCLUSIVE LANÇAMENTO, ADENSAMENTO E ACABAMENTO (FUNDAÇÃO)</v>
      </c>
      <c r="HNW47" s="261"/>
      <c r="HNX47" s="261"/>
      <c r="HNY47" s="261"/>
      <c r="HNZ47" s="261"/>
      <c r="HOA47" s="261"/>
      <c r="HOB47" s="12" t="s">
        <v>10494</v>
      </c>
      <c r="HOC47" s="12" t="s">
        <v>6222</v>
      </c>
      <c r="HOD47" s="12" t="str">
        <f>IF(HOC47="SINAPI",VLOOKUP('TEREZINHA HARDY'!HOB47,SINAPI,3,),VLOOKUP('TEREZINHA HARDY'!HOB47,SETOP,4,))</f>
        <v>M3</v>
      </c>
      <c r="HOE47" s="13">
        <v>2.35</v>
      </c>
      <c r="HOF47" s="13" t="s">
        <v>41</v>
      </c>
      <c r="HOG47" s="14">
        <f>IF(HOC47="SINAPI",VLOOKUP('TEREZINHA HARDY'!HOB47,SINAPI,4,),VLOOKUP('TEREZINHA HARDY'!HOB47,SETOP,5,))</f>
        <v>334.32</v>
      </c>
      <c r="HOH47" s="14">
        <f t="shared" ref="HOH47:HOH50" si="1012">ROUND(HOG47*(1+$C$7),2)</f>
        <v>422.98</v>
      </c>
      <c r="HOI47" s="14">
        <f t="shared" ref="HOI47:HOI50" si="1013">HOE47*HOG47</f>
        <v>785.65200000000004</v>
      </c>
      <c r="HOJ47" s="14">
        <f t="shared" ref="HOJ47:HOJ50" si="1014">HOH47*HOE47</f>
        <v>994.00300000000004</v>
      </c>
      <c r="HOK47" s="11" t="s">
        <v>17387</v>
      </c>
      <c r="HOL47" s="261" t="str">
        <f>IF(HOS47="SINAPI",VLOOKUP('TEREZINHA HARDY'!HOR47,SINAPI,2,),VLOOKUP('TEREZINHA HARDY'!HOR47,SETOP,3,))</f>
        <v>FORNECIMENTO DE CONCRETO ESTRUTURAL, USINADO, COM FCK 25 MPA, INCLUSIVE LANÇAMENTO, ADENSAMENTO E ACABAMENTO (FUNDAÇÃO)</v>
      </c>
      <c r="HOM47" s="261"/>
      <c r="HON47" s="261"/>
      <c r="HOO47" s="261"/>
      <c r="HOP47" s="261"/>
      <c r="HOQ47" s="261"/>
      <c r="HOR47" s="12" t="s">
        <v>10494</v>
      </c>
      <c r="HOS47" s="12" t="s">
        <v>6222</v>
      </c>
      <c r="HOT47" s="12" t="str">
        <f>IF(HOS47="SINAPI",VLOOKUP('TEREZINHA HARDY'!HOR47,SINAPI,3,),VLOOKUP('TEREZINHA HARDY'!HOR47,SETOP,4,))</f>
        <v>M3</v>
      </c>
      <c r="HOU47" s="13">
        <v>2.35</v>
      </c>
      <c r="HOV47" s="13" t="s">
        <v>41</v>
      </c>
      <c r="HOW47" s="14">
        <f>IF(HOS47="SINAPI",VLOOKUP('TEREZINHA HARDY'!HOR47,SINAPI,4,),VLOOKUP('TEREZINHA HARDY'!HOR47,SETOP,5,))</f>
        <v>334.32</v>
      </c>
      <c r="HOX47" s="14">
        <f t="shared" ref="HOX47:HOX50" si="1015">ROUND(HOW47*(1+$C$7),2)</f>
        <v>422.98</v>
      </c>
      <c r="HOY47" s="14">
        <f t="shared" ref="HOY47:HOY50" si="1016">HOU47*HOW47</f>
        <v>785.65200000000004</v>
      </c>
      <c r="HOZ47" s="14">
        <f t="shared" ref="HOZ47:HOZ50" si="1017">HOX47*HOU47</f>
        <v>994.00300000000004</v>
      </c>
      <c r="HPA47" s="11" t="s">
        <v>17387</v>
      </c>
      <c r="HPB47" s="261" t="str">
        <f>IF(HPI47="SINAPI",VLOOKUP('TEREZINHA HARDY'!HPH47,SINAPI,2,),VLOOKUP('TEREZINHA HARDY'!HPH47,SETOP,3,))</f>
        <v>FORNECIMENTO DE CONCRETO ESTRUTURAL, USINADO, COM FCK 25 MPA, INCLUSIVE LANÇAMENTO, ADENSAMENTO E ACABAMENTO (FUNDAÇÃO)</v>
      </c>
      <c r="HPC47" s="261"/>
      <c r="HPD47" s="261"/>
      <c r="HPE47" s="261"/>
      <c r="HPF47" s="261"/>
      <c r="HPG47" s="261"/>
      <c r="HPH47" s="12" t="s">
        <v>10494</v>
      </c>
      <c r="HPI47" s="12" t="s">
        <v>6222</v>
      </c>
      <c r="HPJ47" s="12" t="str">
        <f>IF(HPI47="SINAPI",VLOOKUP('TEREZINHA HARDY'!HPH47,SINAPI,3,),VLOOKUP('TEREZINHA HARDY'!HPH47,SETOP,4,))</f>
        <v>M3</v>
      </c>
      <c r="HPK47" s="13">
        <v>2.35</v>
      </c>
      <c r="HPL47" s="13" t="s">
        <v>41</v>
      </c>
      <c r="HPM47" s="14">
        <f>IF(HPI47="SINAPI",VLOOKUP('TEREZINHA HARDY'!HPH47,SINAPI,4,),VLOOKUP('TEREZINHA HARDY'!HPH47,SETOP,5,))</f>
        <v>334.32</v>
      </c>
      <c r="HPN47" s="14">
        <f t="shared" ref="HPN47:HPN50" si="1018">ROUND(HPM47*(1+$C$7),2)</f>
        <v>422.98</v>
      </c>
      <c r="HPO47" s="14">
        <f t="shared" ref="HPO47:HPO50" si="1019">HPK47*HPM47</f>
        <v>785.65200000000004</v>
      </c>
      <c r="HPP47" s="14">
        <f t="shared" ref="HPP47:HPP50" si="1020">HPN47*HPK47</f>
        <v>994.00300000000004</v>
      </c>
      <c r="HPQ47" s="11" t="s">
        <v>17387</v>
      </c>
      <c r="HPR47" s="261" t="str">
        <f>IF(HPY47="SINAPI",VLOOKUP('TEREZINHA HARDY'!HPX47,SINAPI,2,),VLOOKUP('TEREZINHA HARDY'!HPX47,SETOP,3,))</f>
        <v>FORNECIMENTO DE CONCRETO ESTRUTURAL, USINADO, COM FCK 25 MPA, INCLUSIVE LANÇAMENTO, ADENSAMENTO E ACABAMENTO (FUNDAÇÃO)</v>
      </c>
      <c r="HPS47" s="261"/>
      <c r="HPT47" s="261"/>
      <c r="HPU47" s="261"/>
      <c r="HPV47" s="261"/>
      <c r="HPW47" s="261"/>
      <c r="HPX47" s="12" t="s">
        <v>10494</v>
      </c>
      <c r="HPY47" s="12" t="s">
        <v>6222</v>
      </c>
      <c r="HPZ47" s="12" t="str">
        <f>IF(HPY47="SINAPI",VLOOKUP('TEREZINHA HARDY'!HPX47,SINAPI,3,),VLOOKUP('TEREZINHA HARDY'!HPX47,SETOP,4,))</f>
        <v>M3</v>
      </c>
      <c r="HQA47" s="13">
        <v>2.35</v>
      </c>
      <c r="HQB47" s="13" t="s">
        <v>41</v>
      </c>
      <c r="HQC47" s="14">
        <f>IF(HPY47="SINAPI",VLOOKUP('TEREZINHA HARDY'!HPX47,SINAPI,4,),VLOOKUP('TEREZINHA HARDY'!HPX47,SETOP,5,))</f>
        <v>334.32</v>
      </c>
      <c r="HQD47" s="14">
        <f t="shared" ref="HQD47:HQD50" si="1021">ROUND(HQC47*(1+$C$7),2)</f>
        <v>422.98</v>
      </c>
      <c r="HQE47" s="14">
        <f t="shared" ref="HQE47:HQE50" si="1022">HQA47*HQC47</f>
        <v>785.65200000000004</v>
      </c>
      <c r="HQF47" s="14">
        <f t="shared" ref="HQF47:HQF50" si="1023">HQD47*HQA47</f>
        <v>994.00300000000004</v>
      </c>
      <c r="HQG47" s="11" t="s">
        <v>17387</v>
      </c>
      <c r="HQH47" s="261" t="str">
        <f>IF(HQO47="SINAPI",VLOOKUP('TEREZINHA HARDY'!HQN47,SINAPI,2,),VLOOKUP('TEREZINHA HARDY'!HQN47,SETOP,3,))</f>
        <v>FORNECIMENTO DE CONCRETO ESTRUTURAL, USINADO, COM FCK 25 MPA, INCLUSIVE LANÇAMENTO, ADENSAMENTO E ACABAMENTO (FUNDAÇÃO)</v>
      </c>
      <c r="HQI47" s="261"/>
      <c r="HQJ47" s="261"/>
      <c r="HQK47" s="261"/>
      <c r="HQL47" s="261"/>
      <c r="HQM47" s="261"/>
      <c r="HQN47" s="12" t="s">
        <v>10494</v>
      </c>
      <c r="HQO47" s="12" t="s">
        <v>6222</v>
      </c>
      <c r="HQP47" s="12" t="str">
        <f>IF(HQO47="SINAPI",VLOOKUP('TEREZINHA HARDY'!HQN47,SINAPI,3,),VLOOKUP('TEREZINHA HARDY'!HQN47,SETOP,4,))</f>
        <v>M3</v>
      </c>
      <c r="HQQ47" s="13">
        <v>2.35</v>
      </c>
      <c r="HQR47" s="13" t="s">
        <v>41</v>
      </c>
      <c r="HQS47" s="14">
        <f>IF(HQO47="SINAPI",VLOOKUP('TEREZINHA HARDY'!HQN47,SINAPI,4,),VLOOKUP('TEREZINHA HARDY'!HQN47,SETOP,5,))</f>
        <v>334.32</v>
      </c>
      <c r="HQT47" s="14">
        <f t="shared" ref="HQT47:HQT50" si="1024">ROUND(HQS47*(1+$C$7),2)</f>
        <v>422.98</v>
      </c>
      <c r="HQU47" s="14">
        <f t="shared" ref="HQU47:HQU50" si="1025">HQQ47*HQS47</f>
        <v>785.65200000000004</v>
      </c>
      <c r="HQV47" s="14">
        <f t="shared" ref="HQV47:HQV50" si="1026">HQT47*HQQ47</f>
        <v>994.00300000000004</v>
      </c>
      <c r="HQW47" s="11" t="s">
        <v>17387</v>
      </c>
      <c r="HQX47" s="261" t="str">
        <f>IF(HRE47="SINAPI",VLOOKUP('TEREZINHA HARDY'!HRD47,SINAPI,2,),VLOOKUP('TEREZINHA HARDY'!HRD47,SETOP,3,))</f>
        <v>FORNECIMENTO DE CONCRETO ESTRUTURAL, USINADO, COM FCK 25 MPA, INCLUSIVE LANÇAMENTO, ADENSAMENTO E ACABAMENTO (FUNDAÇÃO)</v>
      </c>
      <c r="HQY47" s="261"/>
      <c r="HQZ47" s="261"/>
      <c r="HRA47" s="261"/>
      <c r="HRB47" s="261"/>
      <c r="HRC47" s="261"/>
      <c r="HRD47" s="12" t="s">
        <v>10494</v>
      </c>
      <c r="HRE47" s="12" t="s">
        <v>6222</v>
      </c>
      <c r="HRF47" s="12" t="str">
        <f>IF(HRE47="SINAPI",VLOOKUP('TEREZINHA HARDY'!HRD47,SINAPI,3,),VLOOKUP('TEREZINHA HARDY'!HRD47,SETOP,4,))</f>
        <v>M3</v>
      </c>
      <c r="HRG47" s="13">
        <v>2.35</v>
      </c>
      <c r="HRH47" s="13" t="s">
        <v>41</v>
      </c>
      <c r="HRI47" s="14">
        <f>IF(HRE47="SINAPI",VLOOKUP('TEREZINHA HARDY'!HRD47,SINAPI,4,),VLOOKUP('TEREZINHA HARDY'!HRD47,SETOP,5,))</f>
        <v>334.32</v>
      </c>
      <c r="HRJ47" s="14">
        <f t="shared" ref="HRJ47:HRJ50" si="1027">ROUND(HRI47*(1+$C$7),2)</f>
        <v>422.98</v>
      </c>
      <c r="HRK47" s="14">
        <f t="shared" ref="HRK47:HRK50" si="1028">HRG47*HRI47</f>
        <v>785.65200000000004</v>
      </c>
      <c r="HRL47" s="14">
        <f t="shared" ref="HRL47:HRL50" si="1029">HRJ47*HRG47</f>
        <v>994.00300000000004</v>
      </c>
      <c r="HRM47" s="11" t="s">
        <v>17387</v>
      </c>
      <c r="HRN47" s="261" t="str">
        <f>IF(HRU47="SINAPI",VLOOKUP('TEREZINHA HARDY'!HRT47,SINAPI,2,),VLOOKUP('TEREZINHA HARDY'!HRT47,SETOP,3,))</f>
        <v>FORNECIMENTO DE CONCRETO ESTRUTURAL, USINADO, COM FCK 25 MPA, INCLUSIVE LANÇAMENTO, ADENSAMENTO E ACABAMENTO (FUNDAÇÃO)</v>
      </c>
      <c r="HRO47" s="261"/>
      <c r="HRP47" s="261"/>
      <c r="HRQ47" s="261"/>
      <c r="HRR47" s="261"/>
      <c r="HRS47" s="261"/>
      <c r="HRT47" s="12" t="s">
        <v>10494</v>
      </c>
      <c r="HRU47" s="12" t="s">
        <v>6222</v>
      </c>
      <c r="HRV47" s="12" t="str">
        <f>IF(HRU47="SINAPI",VLOOKUP('TEREZINHA HARDY'!HRT47,SINAPI,3,),VLOOKUP('TEREZINHA HARDY'!HRT47,SETOP,4,))</f>
        <v>M3</v>
      </c>
      <c r="HRW47" s="13">
        <v>2.35</v>
      </c>
      <c r="HRX47" s="13" t="s">
        <v>41</v>
      </c>
      <c r="HRY47" s="14">
        <f>IF(HRU47="SINAPI",VLOOKUP('TEREZINHA HARDY'!HRT47,SINAPI,4,),VLOOKUP('TEREZINHA HARDY'!HRT47,SETOP,5,))</f>
        <v>334.32</v>
      </c>
      <c r="HRZ47" s="14">
        <f t="shared" ref="HRZ47:HRZ50" si="1030">ROUND(HRY47*(1+$C$7),2)</f>
        <v>422.98</v>
      </c>
      <c r="HSA47" s="14">
        <f t="shared" ref="HSA47:HSA50" si="1031">HRW47*HRY47</f>
        <v>785.65200000000004</v>
      </c>
      <c r="HSB47" s="14">
        <f t="shared" ref="HSB47:HSB50" si="1032">HRZ47*HRW47</f>
        <v>994.00300000000004</v>
      </c>
      <c r="HSC47" s="11" t="s">
        <v>17387</v>
      </c>
      <c r="HSD47" s="261" t="str">
        <f>IF(HSK47="SINAPI",VLOOKUP('TEREZINHA HARDY'!HSJ47,SINAPI,2,),VLOOKUP('TEREZINHA HARDY'!HSJ47,SETOP,3,))</f>
        <v>FORNECIMENTO DE CONCRETO ESTRUTURAL, USINADO, COM FCK 25 MPA, INCLUSIVE LANÇAMENTO, ADENSAMENTO E ACABAMENTO (FUNDAÇÃO)</v>
      </c>
      <c r="HSE47" s="261"/>
      <c r="HSF47" s="261"/>
      <c r="HSG47" s="261"/>
      <c r="HSH47" s="261"/>
      <c r="HSI47" s="261"/>
      <c r="HSJ47" s="12" t="s">
        <v>10494</v>
      </c>
      <c r="HSK47" s="12" t="s">
        <v>6222</v>
      </c>
      <c r="HSL47" s="12" t="str">
        <f>IF(HSK47="SINAPI",VLOOKUP('TEREZINHA HARDY'!HSJ47,SINAPI,3,),VLOOKUP('TEREZINHA HARDY'!HSJ47,SETOP,4,))</f>
        <v>M3</v>
      </c>
      <c r="HSM47" s="13">
        <v>2.35</v>
      </c>
      <c r="HSN47" s="13" t="s">
        <v>41</v>
      </c>
      <c r="HSO47" s="14">
        <f>IF(HSK47="SINAPI",VLOOKUP('TEREZINHA HARDY'!HSJ47,SINAPI,4,),VLOOKUP('TEREZINHA HARDY'!HSJ47,SETOP,5,))</f>
        <v>334.32</v>
      </c>
      <c r="HSP47" s="14">
        <f t="shared" ref="HSP47:HSP50" si="1033">ROUND(HSO47*(1+$C$7),2)</f>
        <v>422.98</v>
      </c>
      <c r="HSQ47" s="14">
        <f t="shared" ref="HSQ47:HSQ50" si="1034">HSM47*HSO47</f>
        <v>785.65200000000004</v>
      </c>
      <c r="HSR47" s="14">
        <f t="shared" ref="HSR47:HSR50" si="1035">HSP47*HSM47</f>
        <v>994.00300000000004</v>
      </c>
      <c r="HSS47" s="11" t="s">
        <v>17387</v>
      </c>
      <c r="HST47" s="261" t="str">
        <f>IF(HTA47="SINAPI",VLOOKUP('TEREZINHA HARDY'!HSZ47,SINAPI,2,),VLOOKUP('TEREZINHA HARDY'!HSZ47,SETOP,3,))</f>
        <v>FORNECIMENTO DE CONCRETO ESTRUTURAL, USINADO, COM FCK 25 MPA, INCLUSIVE LANÇAMENTO, ADENSAMENTO E ACABAMENTO (FUNDAÇÃO)</v>
      </c>
      <c r="HSU47" s="261"/>
      <c r="HSV47" s="261"/>
      <c r="HSW47" s="261"/>
      <c r="HSX47" s="261"/>
      <c r="HSY47" s="261"/>
      <c r="HSZ47" s="12" t="s">
        <v>10494</v>
      </c>
      <c r="HTA47" s="12" t="s">
        <v>6222</v>
      </c>
      <c r="HTB47" s="12" t="str">
        <f>IF(HTA47="SINAPI",VLOOKUP('TEREZINHA HARDY'!HSZ47,SINAPI,3,),VLOOKUP('TEREZINHA HARDY'!HSZ47,SETOP,4,))</f>
        <v>M3</v>
      </c>
      <c r="HTC47" s="13">
        <v>2.35</v>
      </c>
      <c r="HTD47" s="13" t="s">
        <v>41</v>
      </c>
      <c r="HTE47" s="14">
        <f>IF(HTA47="SINAPI",VLOOKUP('TEREZINHA HARDY'!HSZ47,SINAPI,4,),VLOOKUP('TEREZINHA HARDY'!HSZ47,SETOP,5,))</f>
        <v>334.32</v>
      </c>
      <c r="HTF47" s="14">
        <f t="shared" ref="HTF47:HTF50" si="1036">ROUND(HTE47*(1+$C$7),2)</f>
        <v>422.98</v>
      </c>
      <c r="HTG47" s="14">
        <f t="shared" ref="HTG47:HTG50" si="1037">HTC47*HTE47</f>
        <v>785.65200000000004</v>
      </c>
      <c r="HTH47" s="14">
        <f t="shared" ref="HTH47:HTH50" si="1038">HTF47*HTC47</f>
        <v>994.00300000000004</v>
      </c>
      <c r="HTI47" s="11" t="s">
        <v>17387</v>
      </c>
      <c r="HTJ47" s="261" t="str">
        <f>IF(HTQ47="SINAPI",VLOOKUP('TEREZINHA HARDY'!HTP47,SINAPI,2,),VLOOKUP('TEREZINHA HARDY'!HTP47,SETOP,3,))</f>
        <v>FORNECIMENTO DE CONCRETO ESTRUTURAL, USINADO, COM FCK 25 MPA, INCLUSIVE LANÇAMENTO, ADENSAMENTO E ACABAMENTO (FUNDAÇÃO)</v>
      </c>
      <c r="HTK47" s="261"/>
      <c r="HTL47" s="261"/>
      <c r="HTM47" s="261"/>
      <c r="HTN47" s="261"/>
      <c r="HTO47" s="261"/>
      <c r="HTP47" s="12" t="s">
        <v>10494</v>
      </c>
      <c r="HTQ47" s="12" t="s">
        <v>6222</v>
      </c>
      <c r="HTR47" s="12" t="str">
        <f>IF(HTQ47="SINAPI",VLOOKUP('TEREZINHA HARDY'!HTP47,SINAPI,3,),VLOOKUP('TEREZINHA HARDY'!HTP47,SETOP,4,))</f>
        <v>M3</v>
      </c>
      <c r="HTS47" s="13">
        <v>2.35</v>
      </c>
      <c r="HTT47" s="13" t="s">
        <v>41</v>
      </c>
      <c r="HTU47" s="14">
        <f>IF(HTQ47="SINAPI",VLOOKUP('TEREZINHA HARDY'!HTP47,SINAPI,4,),VLOOKUP('TEREZINHA HARDY'!HTP47,SETOP,5,))</f>
        <v>334.32</v>
      </c>
      <c r="HTV47" s="14">
        <f t="shared" ref="HTV47:HTV50" si="1039">ROUND(HTU47*(1+$C$7),2)</f>
        <v>422.98</v>
      </c>
      <c r="HTW47" s="14">
        <f t="shared" ref="HTW47:HTW50" si="1040">HTS47*HTU47</f>
        <v>785.65200000000004</v>
      </c>
      <c r="HTX47" s="14">
        <f t="shared" ref="HTX47:HTX50" si="1041">HTV47*HTS47</f>
        <v>994.00300000000004</v>
      </c>
      <c r="HTY47" s="11" t="s">
        <v>17387</v>
      </c>
      <c r="HTZ47" s="261" t="str">
        <f>IF(HUG47="SINAPI",VLOOKUP('TEREZINHA HARDY'!HUF47,SINAPI,2,),VLOOKUP('TEREZINHA HARDY'!HUF47,SETOP,3,))</f>
        <v>FORNECIMENTO DE CONCRETO ESTRUTURAL, USINADO, COM FCK 25 MPA, INCLUSIVE LANÇAMENTO, ADENSAMENTO E ACABAMENTO (FUNDAÇÃO)</v>
      </c>
      <c r="HUA47" s="261"/>
      <c r="HUB47" s="261"/>
      <c r="HUC47" s="261"/>
      <c r="HUD47" s="261"/>
      <c r="HUE47" s="261"/>
      <c r="HUF47" s="12" t="s">
        <v>10494</v>
      </c>
      <c r="HUG47" s="12" t="s">
        <v>6222</v>
      </c>
      <c r="HUH47" s="12" t="str">
        <f>IF(HUG47="SINAPI",VLOOKUP('TEREZINHA HARDY'!HUF47,SINAPI,3,),VLOOKUP('TEREZINHA HARDY'!HUF47,SETOP,4,))</f>
        <v>M3</v>
      </c>
      <c r="HUI47" s="13">
        <v>2.35</v>
      </c>
      <c r="HUJ47" s="13" t="s">
        <v>41</v>
      </c>
      <c r="HUK47" s="14">
        <f>IF(HUG47="SINAPI",VLOOKUP('TEREZINHA HARDY'!HUF47,SINAPI,4,),VLOOKUP('TEREZINHA HARDY'!HUF47,SETOP,5,))</f>
        <v>334.32</v>
      </c>
      <c r="HUL47" s="14">
        <f t="shared" ref="HUL47:HUL50" si="1042">ROUND(HUK47*(1+$C$7),2)</f>
        <v>422.98</v>
      </c>
      <c r="HUM47" s="14">
        <f t="shared" ref="HUM47:HUM50" si="1043">HUI47*HUK47</f>
        <v>785.65200000000004</v>
      </c>
      <c r="HUN47" s="14">
        <f t="shared" ref="HUN47:HUN50" si="1044">HUL47*HUI47</f>
        <v>994.00300000000004</v>
      </c>
      <c r="HUO47" s="11" t="s">
        <v>17387</v>
      </c>
      <c r="HUP47" s="261" t="str">
        <f>IF(HUW47="SINAPI",VLOOKUP('TEREZINHA HARDY'!HUV47,SINAPI,2,),VLOOKUP('TEREZINHA HARDY'!HUV47,SETOP,3,))</f>
        <v>FORNECIMENTO DE CONCRETO ESTRUTURAL, USINADO, COM FCK 25 MPA, INCLUSIVE LANÇAMENTO, ADENSAMENTO E ACABAMENTO (FUNDAÇÃO)</v>
      </c>
      <c r="HUQ47" s="261"/>
      <c r="HUR47" s="261"/>
      <c r="HUS47" s="261"/>
      <c r="HUT47" s="261"/>
      <c r="HUU47" s="261"/>
      <c r="HUV47" s="12" t="s">
        <v>10494</v>
      </c>
      <c r="HUW47" s="12" t="s">
        <v>6222</v>
      </c>
      <c r="HUX47" s="12" t="str">
        <f>IF(HUW47="SINAPI",VLOOKUP('TEREZINHA HARDY'!HUV47,SINAPI,3,),VLOOKUP('TEREZINHA HARDY'!HUV47,SETOP,4,))</f>
        <v>M3</v>
      </c>
      <c r="HUY47" s="13">
        <v>2.35</v>
      </c>
      <c r="HUZ47" s="13" t="s">
        <v>41</v>
      </c>
      <c r="HVA47" s="14">
        <f>IF(HUW47="SINAPI",VLOOKUP('TEREZINHA HARDY'!HUV47,SINAPI,4,),VLOOKUP('TEREZINHA HARDY'!HUV47,SETOP,5,))</f>
        <v>334.32</v>
      </c>
      <c r="HVB47" s="14">
        <f t="shared" ref="HVB47:HVB50" si="1045">ROUND(HVA47*(1+$C$7),2)</f>
        <v>422.98</v>
      </c>
      <c r="HVC47" s="14">
        <f t="shared" ref="HVC47:HVC50" si="1046">HUY47*HVA47</f>
        <v>785.65200000000004</v>
      </c>
      <c r="HVD47" s="14">
        <f t="shared" ref="HVD47:HVD50" si="1047">HVB47*HUY47</f>
        <v>994.00300000000004</v>
      </c>
      <c r="HVE47" s="11" t="s">
        <v>17387</v>
      </c>
      <c r="HVF47" s="261" t="str">
        <f>IF(HVM47="SINAPI",VLOOKUP('TEREZINHA HARDY'!HVL47,SINAPI,2,),VLOOKUP('TEREZINHA HARDY'!HVL47,SETOP,3,))</f>
        <v>FORNECIMENTO DE CONCRETO ESTRUTURAL, USINADO, COM FCK 25 MPA, INCLUSIVE LANÇAMENTO, ADENSAMENTO E ACABAMENTO (FUNDAÇÃO)</v>
      </c>
      <c r="HVG47" s="261"/>
      <c r="HVH47" s="261"/>
      <c r="HVI47" s="261"/>
      <c r="HVJ47" s="261"/>
      <c r="HVK47" s="261"/>
      <c r="HVL47" s="12" t="s">
        <v>10494</v>
      </c>
      <c r="HVM47" s="12" t="s">
        <v>6222</v>
      </c>
      <c r="HVN47" s="12" t="str">
        <f>IF(HVM47="SINAPI",VLOOKUP('TEREZINHA HARDY'!HVL47,SINAPI,3,),VLOOKUP('TEREZINHA HARDY'!HVL47,SETOP,4,))</f>
        <v>M3</v>
      </c>
      <c r="HVO47" s="13">
        <v>2.35</v>
      </c>
      <c r="HVP47" s="13" t="s">
        <v>41</v>
      </c>
      <c r="HVQ47" s="14">
        <f>IF(HVM47="SINAPI",VLOOKUP('TEREZINHA HARDY'!HVL47,SINAPI,4,),VLOOKUP('TEREZINHA HARDY'!HVL47,SETOP,5,))</f>
        <v>334.32</v>
      </c>
      <c r="HVR47" s="14">
        <f t="shared" ref="HVR47:HVR50" si="1048">ROUND(HVQ47*(1+$C$7),2)</f>
        <v>422.98</v>
      </c>
      <c r="HVS47" s="14">
        <f t="shared" ref="HVS47:HVS50" si="1049">HVO47*HVQ47</f>
        <v>785.65200000000004</v>
      </c>
      <c r="HVT47" s="14">
        <f t="shared" ref="HVT47:HVT50" si="1050">HVR47*HVO47</f>
        <v>994.00300000000004</v>
      </c>
      <c r="HVU47" s="11" t="s">
        <v>17387</v>
      </c>
      <c r="HVV47" s="261" t="str">
        <f>IF(HWC47="SINAPI",VLOOKUP('TEREZINHA HARDY'!HWB47,SINAPI,2,),VLOOKUP('TEREZINHA HARDY'!HWB47,SETOP,3,))</f>
        <v>FORNECIMENTO DE CONCRETO ESTRUTURAL, USINADO, COM FCK 25 MPA, INCLUSIVE LANÇAMENTO, ADENSAMENTO E ACABAMENTO (FUNDAÇÃO)</v>
      </c>
      <c r="HVW47" s="261"/>
      <c r="HVX47" s="261"/>
      <c r="HVY47" s="261"/>
      <c r="HVZ47" s="261"/>
      <c r="HWA47" s="261"/>
      <c r="HWB47" s="12" t="s">
        <v>10494</v>
      </c>
      <c r="HWC47" s="12" t="s">
        <v>6222</v>
      </c>
      <c r="HWD47" s="12" t="str">
        <f>IF(HWC47="SINAPI",VLOOKUP('TEREZINHA HARDY'!HWB47,SINAPI,3,),VLOOKUP('TEREZINHA HARDY'!HWB47,SETOP,4,))</f>
        <v>M3</v>
      </c>
      <c r="HWE47" s="13">
        <v>2.35</v>
      </c>
      <c r="HWF47" s="13" t="s">
        <v>41</v>
      </c>
      <c r="HWG47" s="14">
        <f>IF(HWC47="SINAPI",VLOOKUP('TEREZINHA HARDY'!HWB47,SINAPI,4,),VLOOKUP('TEREZINHA HARDY'!HWB47,SETOP,5,))</f>
        <v>334.32</v>
      </c>
      <c r="HWH47" s="14">
        <f t="shared" ref="HWH47:HWH50" si="1051">ROUND(HWG47*(1+$C$7),2)</f>
        <v>422.98</v>
      </c>
      <c r="HWI47" s="14">
        <f t="shared" ref="HWI47:HWI50" si="1052">HWE47*HWG47</f>
        <v>785.65200000000004</v>
      </c>
      <c r="HWJ47" s="14">
        <f t="shared" ref="HWJ47:HWJ50" si="1053">HWH47*HWE47</f>
        <v>994.00300000000004</v>
      </c>
      <c r="HWK47" s="11" t="s">
        <v>17387</v>
      </c>
      <c r="HWL47" s="261" t="str">
        <f>IF(HWS47="SINAPI",VLOOKUP('TEREZINHA HARDY'!HWR47,SINAPI,2,),VLOOKUP('TEREZINHA HARDY'!HWR47,SETOP,3,))</f>
        <v>FORNECIMENTO DE CONCRETO ESTRUTURAL, USINADO, COM FCK 25 MPA, INCLUSIVE LANÇAMENTO, ADENSAMENTO E ACABAMENTO (FUNDAÇÃO)</v>
      </c>
      <c r="HWM47" s="261"/>
      <c r="HWN47" s="261"/>
      <c r="HWO47" s="261"/>
      <c r="HWP47" s="261"/>
      <c r="HWQ47" s="261"/>
      <c r="HWR47" s="12" t="s">
        <v>10494</v>
      </c>
      <c r="HWS47" s="12" t="s">
        <v>6222</v>
      </c>
      <c r="HWT47" s="12" t="str">
        <f>IF(HWS47="SINAPI",VLOOKUP('TEREZINHA HARDY'!HWR47,SINAPI,3,),VLOOKUP('TEREZINHA HARDY'!HWR47,SETOP,4,))</f>
        <v>M3</v>
      </c>
      <c r="HWU47" s="13">
        <v>2.35</v>
      </c>
      <c r="HWV47" s="13" t="s">
        <v>41</v>
      </c>
      <c r="HWW47" s="14">
        <f>IF(HWS47="SINAPI",VLOOKUP('TEREZINHA HARDY'!HWR47,SINAPI,4,),VLOOKUP('TEREZINHA HARDY'!HWR47,SETOP,5,))</f>
        <v>334.32</v>
      </c>
      <c r="HWX47" s="14">
        <f t="shared" ref="HWX47:HWX50" si="1054">ROUND(HWW47*(1+$C$7),2)</f>
        <v>422.98</v>
      </c>
      <c r="HWY47" s="14">
        <f t="shared" ref="HWY47:HWY50" si="1055">HWU47*HWW47</f>
        <v>785.65200000000004</v>
      </c>
      <c r="HWZ47" s="14">
        <f t="shared" ref="HWZ47:HWZ50" si="1056">HWX47*HWU47</f>
        <v>994.00300000000004</v>
      </c>
      <c r="HXA47" s="11" t="s">
        <v>17387</v>
      </c>
      <c r="HXB47" s="261" t="str">
        <f>IF(HXI47="SINAPI",VLOOKUP('TEREZINHA HARDY'!HXH47,SINAPI,2,),VLOOKUP('TEREZINHA HARDY'!HXH47,SETOP,3,))</f>
        <v>FORNECIMENTO DE CONCRETO ESTRUTURAL, USINADO, COM FCK 25 MPA, INCLUSIVE LANÇAMENTO, ADENSAMENTO E ACABAMENTO (FUNDAÇÃO)</v>
      </c>
      <c r="HXC47" s="261"/>
      <c r="HXD47" s="261"/>
      <c r="HXE47" s="261"/>
      <c r="HXF47" s="261"/>
      <c r="HXG47" s="261"/>
      <c r="HXH47" s="12" t="s">
        <v>10494</v>
      </c>
      <c r="HXI47" s="12" t="s">
        <v>6222</v>
      </c>
      <c r="HXJ47" s="12" t="str">
        <f>IF(HXI47="SINAPI",VLOOKUP('TEREZINHA HARDY'!HXH47,SINAPI,3,),VLOOKUP('TEREZINHA HARDY'!HXH47,SETOP,4,))</f>
        <v>M3</v>
      </c>
      <c r="HXK47" s="13">
        <v>2.35</v>
      </c>
      <c r="HXL47" s="13" t="s">
        <v>41</v>
      </c>
      <c r="HXM47" s="14">
        <f>IF(HXI47="SINAPI",VLOOKUP('TEREZINHA HARDY'!HXH47,SINAPI,4,),VLOOKUP('TEREZINHA HARDY'!HXH47,SETOP,5,))</f>
        <v>334.32</v>
      </c>
      <c r="HXN47" s="14">
        <f t="shared" ref="HXN47:HXN50" si="1057">ROUND(HXM47*(1+$C$7),2)</f>
        <v>422.98</v>
      </c>
      <c r="HXO47" s="14">
        <f t="shared" ref="HXO47:HXO50" si="1058">HXK47*HXM47</f>
        <v>785.65200000000004</v>
      </c>
      <c r="HXP47" s="14">
        <f t="shared" ref="HXP47:HXP50" si="1059">HXN47*HXK47</f>
        <v>994.00300000000004</v>
      </c>
      <c r="HXQ47" s="11" t="s">
        <v>17387</v>
      </c>
      <c r="HXR47" s="261" t="str">
        <f>IF(HXY47="SINAPI",VLOOKUP('TEREZINHA HARDY'!HXX47,SINAPI,2,),VLOOKUP('TEREZINHA HARDY'!HXX47,SETOP,3,))</f>
        <v>FORNECIMENTO DE CONCRETO ESTRUTURAL, USINADO, COM FCK 25 MPA, INCLUSIVE LANÇAMENTO, ADENSAMENTO E ACABAMENTO (FUNDAÇÃO)</v>
      </c>
      <c r="HXS47" s="261"/>
      <c r="HXT47" s="261"/>
      <c r="HXU47" s="261"/>
      <c r="HXV47" s="261"/>
      <c r="HXW47" s="261"/>
      <c r="HXX47" s="12" t="s">
        <v>10494</v>
      </c>
      <c r="HXY47" s="12" t="s">
        <v>6222</v>
      </c>
      <c r="HXZ47" s="12" t="str">
        <f>IF(HXY47="SINAPI",VLOOKUP('TEREZINHA HARDY'!HXX47,SINAPI,3,),VLOOKUP('TEREZINHA HARDY'!HXX47,SETOP,4,))</f>
        <v>M3</v>
      </c>
      <c r="HYA47" s="13">
        <v>2.35</v>
      </c>
      <c r="HYB47" s="13" t="s">
        <v>41</v>
      </c>
      <c r="HYC47" s="14">
        <f>IF(HXY47="SINAPI",VLOOKUP('TEREZINHA HARDY'!HXX47,SINAPI,4,),VLOOKUP('TEREZINHA HARDY'!HXX47,SETOP,5,))</f>
        <v>334.32</v>
      </c>
      <c r="HYD47" s="14">
        <f t="shared" ref="HYD47:HYD50" si="1060">ROUND(HYC47*(1+$C$7),2)</f>
        <v>422.98</v>
      </c>
      <c r="HYE47" s="14">
        <f t="shared" ref="HYE47:HYE50" si="1061">HYA47*HYC47</f>
        <v>785.65200000000004</v>
      </c>
      <c r="HYF47" s="14">
        <f t="shared" ref="HYF47:HYF50" si="1062">HYD47*HYA47</f>
        <v>994.00300000000004</v>
      </c>
      <c r="HYG47" s="11" t="s">
        <v>17387</v>
      </c>
      <c r="HYH47" s="261" t="str">
        <f>IF(HYO47="SINAPI",VLOOKUP('TEREZINHA HARDY'!HYN47,SINAPI,2,),VLOOKUP('TEREZINHA HARDY'!HYN47,SETOP,3,))</f>
        <v>FORNECIMENTO DE CONCRETO ESTRUTURAL, USINADO, COM FCK 25 MPA, INCLUSIVE LANÇAMENTO, ADENSAMENTO E ACABAMENTO (FUNDAÇÃO)</v>
      </c>
      <c r="HYI47" s="261"/>
      <c r="HYJ47" s="261"/>
      <c r="HYK47" s="261"/>
      <c r="HYL47" s="261"/>
      <c r="HYM47" s="261"/>
      <c r="HYN47" s="12" t="s">
        <v>10494</v>
      </c>
      <c r="HYO47" s="12" t="s">
        <v>6222</v>
      </c>
      <c r="HYP47" s="12" t="str">
        <f>IF(HYO47="SINAPI",VLOOKUP('TEREZINHA HARDY'!HYN47,SINAPI,3,),VLOOKUP('TEREZINHA HARDY'!HYN47,SETOP,4,))</f>
        <v>M3</v>
      </c>
      <c r="HYQ47" s="13">
        <v>2.35</v>
      </c>
      <c r="HYR47" s="13" t="s">
        <v>41</v>
      </c>
      <c r="HYS47" s="14">
        <f>IF(HYO47="SINAPI",VLOOKUP('TEREZINHA HARDY'!HYN47,SINAPI,4,),VLOOKUP('TEREZINHA HARDY'!HYN47,SETOP,5,))</f>
        <v>334.32</v>
      </c>
      <c r="HYT47" s="14">
        <f t="shared" ref="HYT47:HYT50" si="1063">ROUND(HYS47*(1+$C$7),2)</f>
        <v>422.98</v>
      </c>
      <c r="HYU47" s="14">
        <f t="shared" ref="HYU47:HYU50" si="1064">HYQ47*HYS47</f>
        <v>785.65200000000004</v>
      </c>
      <c r="HYV47" s="14">
        <f t="shared" ref="HYV47:HYV50" si="1065">HYT47*HYQ47</f>
        <v>994.00300000000004</v>
      </c>
      <c r="HYW47" s="11" t="s">
        <v>17387</v>
      </c>
      <c r="HYX47" s="261" t="str">
        <f>IF(HZE47="SINAPI",VLOOKUP('TEREZINHA HARDY'!HZD47,SINAPI,2,),VLOOKUP('TEREZINHA HARDY'!HZD47,SETOP,3,))</f>
        <v>FORNECIMENTO DE CONCRETO ESTRUTURAL, USINADO, COM FCK 25 MPA, INCLUSIVE LANÇAMENTO, ADENSAMENTO E ACABAMENTO (FUNDAÇÃO)</v>
      </c>
      <c r="HYY47" s="261"/>
      <c r="HYZ47" s="261"/>
      <c r="HZA47" s="261"/>
      <c r="HZB47" s="261"/>
      <c r="HZC47" s="261"/>
      <c r="HZD47" s="12" t="s">
        <v>10494</v>
      </c>
      <c r="HZE47" s="12" t="s">
        <v>6222</v>
      </c>
      <c r="HZF47" s="12" t="str">
        <f>IF(HZE47="SINAPI",VLOOKUP('TEREZINHA HARDY'!HZD47,SINAPI,3,),VLOOKUP('TEREZINHA HARDY'!HZD47,SETOP,4,))</f>
        <v>M3</v>
      </c>
      <c r="HZG47" s="13">
        <v>2.35</v>
      </c>
      <c r="HZH47" s="13" t="s">
        <v>41</v>
      </c>
      <c r="HZI47" s="14">
        <f>IF(HZE47="SINAPI",VLOOKUP('TEREZINHA HARDY'!HZD47,SINAPI,4,),VLOOKUP('TEREZINHA HARDY'!HZD47,SETOP,5,))</f>
        <v>334.32</v>
      </c>
      <c r="HZJ47" s="14">
        <f t="shared" ref="HZJ47:HZJ50" si="1066">ROUND(HZI47*(1+$C$7),2)</f>
        <v>422.98</v>
      </c>
      <c r="HZK47" s="14">
        <f t="shared" ref="HZK47:HZK50" si="1067">HZG47*HZI47</f>
        <v>785.65200000000004</v>
      </c>
      <c r="HZL47" s="14">
        <f t="shared" ref="HZL47:HZL50" si="1068">HZJ47*HZG47</f>
        <v>994.00300000000004</v>
      </c>
      <c r="HZM47" s="11" t="s">
        <v>17387</v>
      </c>
      <c r="HZN47" s="261" t="str">
        <f>IF(HZU47="SINAPI",VLOOKUP('TEREZINHA HARDY'!HZT47,SINAPI,2,),VLOOKUP('TEREZINHA HARDY'!HZT47,SETOP,3,))</f>
        <v>FORNECIMENTO DE CONCRETO ESTRUTURAL, USINADO, COM FCK 25 MPA, INCLUSIVE LANÇAMENTO, ADENSAMENTO E ACABAMENTO (FUNDAÇÃO)</v>
      </c>
      <c r="HZO47" s="261"/>
      <c r="HZP47" s="261"/>
      <c r="HZQ47" s="261"/>
      <c r="HZR47" s="261"/>
      <c r="HZS47" s="261"/>
      <c r="HZT47" s="12" t="s">
        <v>10494</v>
      </c>
      <c r="HZU47" s="12" t="s">
        <v>6222</v>
      </c>
      <c r="HZV47" s="12" t="str">
        <f>IF(HZU47="SINAPI",VLOOKUP('TEREZINHA HARDY'!HZT47,SINAPI,3,),VLOOKUP('TEREZINHA HARDY'!HZT47,SETOP,4,))</f>
        <v>M3</v>
      </c>
      <c r="HZW47" s="13">
        <v>2.35</v>
      </c>
      <c r="HZX47" s="13" t="s">
        <v>41</v>
      </c>
      <c r="HZY47" s="14">
        <f>IF(HZU47="SINAPI",VLOOKUP('TEREZINHA HARDY'!HZT47,SINAPI,4,),VLOOKUP('TEREZINHA HARDY'!HZT47,SETOP,5,))</f>
        <v>334.32</v>
      </c>
      <c r="HZZ47" s="14">
        <f t="shared" ref="HZZ47:HZZ50" si="1069">ROUND(HZY47*(1+$C$7),2)</f>
        <v>422.98</v>
      </c>
      <c r="IAA47" s="14">
        <f t="shared" ref="IAA47:IAA50" si="1070">HZW47*HZY47</f>
        <v>785.65200000000004</v>
      </c>
      <c r="IAB47" s="14">
        <f t="shared" ref="IAB47:IAB50" si="1071">HZZ47*HZW47</f>
        <v>994.00300000000004</v>
      </c>
      <c r="IAC47" s="11" t="s">
        <v>17387</v>
      </c>
      <c r="IAD47" s="261" t="str">
        <f>IF(IAK47="SINAPI",VLOOKUP('TEREZINHA HARDY'!IAJ47,SINAPI,2,),VLOOKUP('TEREZINHA HARDY'!IAJ47,SETOP,3,))</f>
        <v>FORNECIMENTO DE CONCRETO ESTRUTURAL, USINADO, COM FCK 25 MPA, INCLUSIVE LANÇAMENTO, ADENSAMENTO E ACABAMENTO (FUNDAÇÃO)</v>
      </c>
      <c r="IAE47" s="261"/>
      <c r="IAF47" s="261"/>
      <c r="IAG47" s="261"/>
      <c r="IAH47" s="261"/>
      <c r="IAI47" s="261"/>
      <c r="IAJ47" s="12" t="s">
        <v>10494</v>
      </c>
      <c r="IAK47" s="12" t="s">
        <v>6222</v>
      </c>
      <c r="IAL47" s="12" t="str">
        <f>IF(IAK47="SINAPI",VLOOKUP('TEREZINHA HARDY'!IAJ47,SINAPI,3,),VLOOKUP('TEREZINHA HARDY'!IAJ47,SETOP,4,))</f>
        <v>M3</v>
      </c>
      <c r="IAM47" s="13">
        <v>2.35</v>
      </c>
      <c r="IAN47" s="13" t="s">
        <v>41</v>
      </c>
      <c r="IAO47" s="14">
        <f>IF(IAK47="SINAPI",VLOOKUP('TEREZINHA HARDY'!IAJ47,SINAPI,4,),VLOOKUP('TEREZINHA HARDY'!IAJ47,SETOP,5,))</f>
        <v>334.32</v>
      </c>
      <c r="IAP47" s="14">
        <f t="shared" ref="IAP47:IAP50" si="1072">ROUND(IAO47*(1+$C$7),2)</f>
        <v>422.98</v>
      </c>
      <c r="IAQ47" s="14">
        <f t="shared" ref="IAQ47:IAQ50" si="1073">IAM47*IAO47</f>
        <v>785.65200000000004</v>
      </c>
      <c r="IAR47" s="14">
        <f t="shared" ref="IAR47:IAR50" si="1074">IAP47*IAM47</f>
        <v>994.00300000000004</v>
      </c>
      <c r="IAS47" s="11" t="s">
        <v>17387</v>
      </c>
      <c r="IAT47" s="261" t="str">
        <f>IF(IBA47="SINAPI",VLOOKUP('TEREZINHA HARDY'!IAZ47,SINAPI,2,),VLOOKUP('TEREZINHA HARDY'!IAZ47,SETOP,3,))</f>
        <v>FORNECIMENTO DE CONCRETO ESTRUTURAL, USINADO, COM FCK 25 MPA, INCLUSIVE LANÇAMENTO, ADENSAMENTO E ACABAMENTO (FUNDAÇÃO)</v>
      </c>
      <c r="IAU47" s="261"/>
      <c r="IAV47" s="261"/>
      <c r="IAW47" s="261"/>
      <c r="IAX47" s="261"/>
      <c r="IAY47" s="261"/>
      <c r="IAZ47" s="12" t="s">
        <v>10494</v>
      </c>
      <c r="IBA47" s="12" t="s">
        <v>6222</v>
      </c>
      <c r="IBB47" s="12" t="str">
        <f>IF(IBA47="SINAPI",VLOOKUP('TEREZINHA HARDY'!IAZ47,SINAPI,3,),VLOOKUP('TEREZINHA HARDY'!IAZ47,SETOP,4,))</f>
        <v>M3</v>
      </c>
      <c r="IBC47" s="13">
        <v>2.35</v>
      </c>
      <c r="IBD47" s="13" t="s">
        <v>41</v>
      </c>
      <c r="IBE47" s="14">
        <f>IF(IBA47="SINAPI",VLOOKUP('TEREZINHA HARDY'!IAZ47,SINAPI,4,),VLOOKUP('TEREZINHA HARDY'!IAZ47,SETOP,5,))</f>
        <v>334.32</v>
      </c>
      <c r="IBF47" s="14">
        <f t="shared" ref="IBF47:IBF50" si="1075">ROUND(IBE47*(1+$C$7),2)</f>
        <v>422.98</v>
      </c>
      <c r="IBG47" s="14">
        <f t="shared" ref="IBG47:IBG50" si="1076">IBC47*IBE47</f>
        <v>785.65200000000004</v>
      </c>
      <c r="IBH47" s="14">
        <f t="shared" ref="IBH47:IBH50" si="1077">IBF47*IBC47</f>
        <v>994.00300000000004</v>
      </c>
      <c r="IBI47" s="11" t="s">
        <v>17387</v>
      </c>
      <c r="IBJ47" s="261" t="str">
        <f>IF(IBQ47="SINAPI",VLOOKUP('TEREZINHA HARDY'!IBP47,SINAPI,2,),VLOOKUP('TEREZINHA HARDY'!IBP47,SETOP,3,))</f>
        <v>FORNECIMENTO DE CONCRETO ESTRUTURAL, USINADO, COM FCK 25 MPA, INCLUSIVE LANÇAMENTO, ADENSAMENTO E ACABAMENTO (FUNDAÇÃO)</v>
      </c>
      <c r="IBK47" s="261"/>
      <c r="IBL47" s="261"/>
      <c r="IBM47" s="261"/>
      <c r="IBN47" s="261"/>
      <c r="IBO47" s="261"/>
      <c r="IBP47" s="12" t="s">
        <v>10494</v>
      </c>
      <c r="IBQ47" s="12" t="s">
        <v>6222</v>
      </c>
      <c r="IBR47" s="12" t="str">
        <f>IF(IBQ47="SINAPI",VLOOKUP('TEREZINHA HARDY'!IBP47,SINAPI,3,),VLOOKUP('TEREZINHA HARDY'!IBP47,SETOP,4,))</f>
        <v>M3</v>
      </c>
      <c r="IBS47" s="13">
        <v>2.35</v>
      </c>
      <c r="IBT47" s="13" t="s">
        <v>41</v>
      </c>
      <c r="IBU47" s="14">
        <f>IF(IBQ47="SINAPI",VLOOKUP('TEREZINHA HARDY'!IBP47,SINAPI,4,),VLOOKUP('TEREZINHA HARDY'!IBP47,SETOP,5,))</f>
        <v>334.32</v>
      </c>
      <c r="IBV47" s="14">
        <f t="shared" ref="IBV47:IBV50" si="1078">ROUND(IBU47*(1+$C$7),2)</f>
        <v>422.98</v>
      </c>
      <c r="IBW47" s="14">
        <f t="shared" ref="IBW47:IBW50" si="1079">IBS47*IBU47</f>
        <v>785.65200000000004</v>
      </c>
      <c r="IBX47" s="14">
        <f t="shared" ref="IBX47:IBX50" si="1080">IBV47*IBS47</f>
        <v>994.00300000000004</v>
      </c>
      <c r="IBY47" s="11" t="s">
        <v>17387</v>
      </c>
      <c r="IBZ47" s="261" t="str">
        <f>IF(ICG47="SINAPI",VLOOKUP('TEREZINHA HARDY'!ICF47,SINAPI,2,),VLOOKUP('TEREZINHA HARDY'!ICF47,SETOP,3,))</f>
        <v>FORNECIMENTO DE CONCRETO ESTRUTURAL, USINADO, COM FCK 25 MPA, INCLUSIVE LANÇAMENTO, ADENSAMENTO E ACABAMENTO (FUNDAÇÃO)</v>
      </c>
      <c r="ICA47" s="261"/>
      <c r="ICB47" s="261"/>
      <c r="ICC47" s="261"/>
      <c r="ICD47" s="261"/>
      <c r="ICE47" s="261"/>
      <c r="ICF47" s="12" t="s">
        <v>10494</v>
      </c>
      <c r="ICG47" s="12" t="s">
        <v>6222</v>
      </c>
      <c r="ICH47" s="12" t="str">
        <f>IF(ICG47="SINAPI",VLOOKUP('TEREZINHA HARDY'!ICF47,SINAPI,3,),VLOOKUP('TEREZINHA HARDY'!ICF47,SETOP,4,))</f>
        <v>M3</v>
      </c>
      <c r="ICI47" s="13">
        <v>2.35</v>
      </c>
      <c r="ICJ47" s="13" t="s">
        <v>41</v>
      </c>
      <c r="ICK47" s="14">
        <f>IF(ICG47="SINAPI",VLOOKUP('TEREZINHA HARDY'!ICF47,SINAPI,4,),VLOOKUP('TEREZINHA HARDY'!ICF47,SETOP,5,))</f>
        <v>334.32</v>
      </c>
      <c r="ICL47" s="14">
        <f t="shared" ref="ICL47:ICL50" si="1081">ROUND(ICK47*(1+$C$7),2)</f>
        <v>422.98</v>
      </c>
      <c r="ICM47" s="14">
        <f t="shared" ref="ICM47:ICM50" si="1082">ICI47*ICK47</f>
        <v>785.65200000000004</v>
      </c>
      <c r="ICN47" s="14">
        <f t="shared" ref="ICN47:ICN50" si="1083">ICL47*ICI47</f>
        <v>994.00300000000004</v>
      </c>
      <c r="ICO47" s="11" t="s">
        <v>17387</v>
      </c>
      <c r="ICP47" s="261" t="str">
        <f>IF(ICW47="SINAPI",VLOOKUP('TEREZINHA HARDY'!ICV47,SINAPI,2,),VLOOKUP('TEREZINHA HARDY'!ICV47,SETOP,3,))</f>
        <v>FORNECIMENTO DE CONCRETO ESTRUTURAL, USINADO, COM FCK 25 MPA, INCLUSIVE LANÇAMENTO, ADENSAMENTO E ACABAMENTO (FUNDAÇÃO)</v>
      </c>
      <c r="ICQ47" s="261"/>
      <c r="ICR47" s="261"/>
      <c r="ICS47" s="261"/>
      <c r="ICT47" s="261"/>
      <c r="ICU47" s="261"/>
      <c r="ICV47" s="12" t="s">
        <v>10494</v>
      </c>
      <c r="ICW47" s="12" t="s">
        <v>6222</v>
      </c>
      <c r="ICX47" s="12" t="str">
        <f>IF(ICW47="SINAPI",VLOOKUP('TEREZINHA HARDY'!ICV47,SINAPI,3,),VLOOKUP('TEREZINHA HARDY'!ICV47,SETOP,4,))</f>
        <v>M3</v>
      </c>
      <c r="ICY47" s="13">
        <v>2.35</v>
      </c>
      <c r="ICZ47" s="13" t="s">
        <v>41</v>
      </c>
      <c r="IDA47" s="14">
        <f>IF(ICW47="SINAPI",VLOOKUP('TEREZINHA HARDY'!ICV47,SINAPI,4,),VLOOKUP('TEREZINHA HARDY'!ICV47,SETOP,5,))</f>
        <v>334.32</v>
      </c>
      <c r="IDB47" s="14">
        <f t="shared" ref="IDB47:IDB50" si="1084">ROUND(IDA47*(1+$C$7),2)</f>
        <v>422.98</v>
      </c>
      <c r="IDC47" s="14">
        <f t="shared" ref="IDC47:IDC50" si="1085">ICY47*IDA47</f>
        <v>785.65200000000004</v>
      </c>
      <c r="IDD47" s="14">
        <f t="shared" ref="IDD47:IDD50" si="1086">IDB47*ICY47</f>
        <v>994.00300000000004</v>
      </c>
      <c r="IDE47" s="11" t="s">
        <v>17387</v>
      </c>
      <c r="IDF47" s="261" t="str">
        <f>IF(IDM47="SINAPI",VLOOKUP('TEREZINHA HARDY'!IDL47,SINAPI,2,),VLOOKUP('TEREZINHA HARDY'!IDL47,SETOP,3,))</f>
        <v>FORNECIMENTO DE CONCRETO ESTRUTURAL, USINADO, COM FCK 25 MPA, INCLUSIVE LANÇAMENTO, ADENSAMENTO E ACABAMENTO (FUNDAÇÃO)</v>
      </c>
      <c r="IDG47" s="261"/>
      <c r="IDH47" s="261"/>
      <c r="IDI47" s="261"/>
      <c r="IDJ47" s="261"/>
      <c r="IDK47" s="261"/>
      <c r="IDL47" s="12" t="s">
        <v>10494</v>
      </c>
      <c r="IDM47" s="12" t="s">
        <v>6222</v>
      </c>
      <c r="IDN47" s="12" t="str">
        <f>IF(IDM47="SINAPI",VLOOKUP('TEREZINHA HARDY'!IDL47,SINAPI,3,),VLOOKUP('TEREZINHA HARDY'!IDL47,SETOP,4,))</f>
        <v>M3</v>
      </c>
      <c r="IDO47" s="13">
        <v>2.35</v>
      </c>
      <c r="IDP47" s="13" t="s">
        <v>41</v>
      </c>
      <c r="IDQ47" s="14">
        <f>IF(IDM47="SINAPI",VLOOKUP('TEREZINHA HARDY'!IDL47,SINAPI,4,),VLOOKUP('TEREZINHA HARDY'!IDL47,SETOP,5,))</f>
        <v>334.32</v>
      </c>
      <c r="IDR47" s="14">
        <f t="shared" ref="IDR47:IDR50" si="1087">ROUND(IDQ47*(1+$C$7),2)</f>
        <v>422.98</v>
      </c>
      <c r="IDS47" s="14">
        <f t="shared" ref="IDS47:IDS50" si="1088">IDO47*IDQ47</f>
        <v>785.65200000000004</v>
      </c>
      <c r="IDT47" s="14">
        <f t="shared" ref="IDT47:IDT50" si="1089">IDR47*IDO47</f>
        <v>994.00300000000004</v>
      </c>
      <c r="IDU47" s="11" t="s">
        <v>17387</v>
      </c>
      <c r="IDV47" s="261" t="str">
        <f>IF(IEC47="SINAPI",VLOOKUP('TEREZINHA HARDY'!IEB47,SINAPI,2,),VLOOKUP('TEREZINHA HARDY'!IEB47,SETOP,3,))</f>
        <v>FORNECIMENTO DE CONCRETO ESTRUTURAL, USINADO, COM FCK 25 MPA, INCLUSIVE LANÇAMENTO, ADENSAMENTO E ACABAMENTO (FUNDAÇÃO)</v>
      </c>
      <c r="IDW47" s="261"/>
      <c r="IDX47" s="261"/>
      <c r="IDY47" s="261"/>
      <c r="IDZ47" s="261"/>
      <c r="IEA47" s="261"/>
      <c r="IEB47" s="12" t="s">
        <v>10494</v>
      </c>
      <c r="IEC47" s="12" t="s">
        <v>6222</v>
      </c>
      <c r="IED47" s="12" t="str">
        <f>IF(IEC47="SINAPI",VLOOKUP('TEREZINHA HARDY'!IEB47,SINAPI,3,),VLOOKUP('TEREZINHA HARDY'!IEB47,SETOP,4,))</f>
        <v>M3</v>
      </c>
      <c r="IEE47" s="13">
        <v>2.35</v>
      </c>
      <c r="IEF47" s="13" t="s">
        <v>41</v>
      </c>
      <c r="IEG47" s="14">
        <f>IF(IEC47="SINAPI",VLOOKUP('TEREZINHA HARDY'!IEB47,SINAPI,4,),VLOOKUP('TEREZINHA HARDY'!IEB47,SETOP,5,))</f>
        <v>334.32</v>
      </c>
      <c r="IEH47" s="14">
        <f t="shared" ref="IEH47:IEH50" si="1090">ROUND(IEG47*(1+$C$7),2)</f>
        <v>422.98</v>
      </c>
      <c r="IEI47" s="14">
        <f t="shared" ref="IEI47:IEI50" si="1091">IEE47*IEG47</f>
        <v>785.65200000000004</v>
      </c>
      <c r="IEJ47" s="14">
        <f t="shared" ref="IEJ47:IEJ50" si="1092">IEH47*IEE47</f>
        <v>994.00300000000004</v>
      </c>
      <c r="IEK47" s="11" t="s">
        <v>17387</v>
      </c>
      <c r="IEL47" s="261" t="str">
        <f>IF(IES47="SINAPI",VLOOKUP('TEREZINHA HARDY'!IER47,SINAPI,2,),VLOOKUP('TEREZINHA HARDY'!IER47,SETOP,3,))</f>
        <v>FORNECIMENTO DE CONCRETO ESTRUTURAL, USINADO, COM FCK 25 MPA, INCLUSIVE LANÇAMENTO, ADENSAMENTO E ACABAMENTO (FUNDAÇÃO)</v>
      </c>
      <c r="IEM47" s="261"/>
      <c r="IEN47" s="261"/>
      <c r="IEO47" s="261"/>
      <c r="IEP47" s="261"/>
      <c r="IEQ47" s="261"/>
      <c r="IER47" s="12" t="s">
        <v>10494</v>
      </c>
      <c r="IES47" s="12" t="s">
        <v>6222</v>
      </c>
      <c r="IET47" s="12" t="str">
        <f>IF(IES47="SINAPI",VLOOKUP('TEREZINHA HARDY'!IER47,SINAPI,3,),VLOOKUP('TEREZINHA HARDY'!IER47,SETOP,4,))</f>
        <v>M3</v>
      </c>
      <c r="IEU47" s="13">
        <v>2.35</v>
      </c>
      <c r="IEV47" s="13" t="s">
        <v>41</v>
      </c>
      <c r="IEW47" s="14">
        <f>IF(IES47="SINAPI",VLOOKUP('TEREZINHA HARDY'!IER47,SINAPI,4,),VLOOKUP('TEREZINHA HARDY'!IER47,SETOP,5,))</f>
        <v>334.32</v>
      </c>
      <c r="IEX47" s="14">
        <f t="shared" ref="IEX47:IEX50" si="1093">ROUND(IEW47*(1+$C$7),2)</f>
        <v>422.98</v>
      </c>
      <c r="IEY47" s="14">
        <f t="shared" ref="IEY47:IEY50" si="1094">IEU47*IEW47</f>
        <v>785.65200000000004</v>
      </c>
      <c r="IEZ47" s="14">
        <f t="shared" ref="IEZ47:IEZ50" si="1095">IEX47*IEU47</f>
        <v>994.00300000000004</v>
      </c>
      <c r="IFA47" s="11" t="s">
        <v>17387</v>
      </c>
      <c r="IFB47" s="261" t="str">
        <f>IF(IFI47="SINAPI",VLOOKUP('TEREZINHA HARDY'!IFH47,SINAPI,2,),VLOOKUP('TEREZINHA HARDY'!IFH47,SETOP,3,))</f>
        <v>FORNECIMENTO DE CONCRETO ESTRUTURAL, USINADO, COM FCK 25 MPA, INCLUSIVE LANÇAMENTO, ADENSAMENTO E ACABAMENTO (FUNDAÇÃO)</v>
      </c>
      <c r="IFC47" s="261"/>
      <c r="IFD47" s="261"/>
      <c r="IFE47" s="261"/>
      <c r="IFF47" s="261"/>
      <c r="IFG47" s="261"/>
      <c r="IFH47" s="12" t="s">
        <v>10494</v>
      </c>
      <c r="IFI47" s="12" t="s">
        <v>6222</v>
      </c>
      <c r="IFJ47" s="12" t="str">
        <f>IF(IFI47="SINAPI",VLOOKUP('TEREZINHA HARDY'!IFH47,SINAPI,3,),VLOOKUP('TEREZINHA HARDY'!IFH47,SETOP,4,))</f>
        <v>M3</v>
      </c>
      <c r="IFK47" s="13">
        <v>2.35</v>
      </c>
      <c r="IFL47" s="13" t="s">
        <v>41</v>
      </c>
      <c r="IFM47" s="14">
        <f>IF(IFI47="SINAPI",VLOOKUP('TEREZINHA HARDY'!IFH47,SINAPI,4,),VLOOKUP('TEREZINHA HARDY'!IFH47,SETOP,5,))</f>
        <v>334.32</v>
      </c>
      <c r="IFN47" s="14">
        <f t="shared" ref="IFN47:IFN50" si="1096">ROUND(IFM47*(1+$C$7),2)</f>
        <v>422.98</v>
      </c>
      <c r="IFO47" s="14">
        <f t="shared" ref="IFO47:IFO50" si="1097">IFK47*IFM47</f>
        <v>785.65200000000004</v>
      </c>
      <c r="IFP47" s="14">
        <f t="shared" ref="IFP47:IFP50" si="1098">IFN47*IFK47</f>
        <v>994.00300000000004</v>
      </c>
      <c r="IFQ47" s="11" t="s">
        <v>17387</v>
      </c>
      <c r="IFR47" s="261" t="str">
        <f>IF(IFY47="SINAPI",VLOOKUP('TEREZINHA HARDY'!IFX47,SINAPI,2,),VLOOKUP('TEREZINHA HARDY'!IFX47,SETOP,3,))</f>
        <v>FORNECIMENTO DE CONCRETO ESTRUTURAL, USINADO, COM FCK 25 MPA, INCLUSIVE LANÇAMENTO, ADENSAMENTO E ACABAMENTO (FUNDAÇÃO)</v>
      </c>
      <c r="IFS47" s="261"/>
      <c r="IFT47" s="261"/>
      <c r="IFU47" s="261"/>
      <c r="IFV47" s="261"/>
      <c r="IFW47" s="261"/>
      <c r="IFX47" s="12" t="s">
        <v>10494</v>
      </c>
      <c r="IFY47" s="12" t="s">
        <v>6222</v>
      </c>
      <c r="IFZ47" s="12" t="str">
        <f>IF(IFY47="SINAPI",VLOOKUP('TEREZINHA HARDY'!IFX47,SINAPI,3,),VLOOKUP('TEREZINHA HARDY'!IFX47,SETOP,4,))</f>
        <v>M3</v>
      </c>
      <c r="IGA47" s="13">
        <v>2.35</v>
      </c>
      <c r="IGB47" s="13" t="s">
        <v>41</v>
      </c>
      <c r="IGC47" s="14">
        <f>IF(IFY47="SINAPI",VLOOKUP('TEREZINHA HARDY'!IFX47,SINAPI,4,),VLOOKUP('TEREZINHA HARDY'!IFX47,SETOP,5,))</f>
        <v>334.32</v>
      </c>
      <c r="IGD47" s="14">
        <f t="shared" ref="IGD47:IGD50" si="1099">ROUND(IGC47*(1+$C$7),2)</f>
        <v>422.98</v>
      </c>
      <c r="IGE47" s="14">
        <f t="shared" ref="IGE47:IGE50" si="1100">IGA47*IGC47</f>
        <v>785.65200000000004</v>
      </c>
      <c r="IGF47" s="14">
        <f t="shared" ref="IGF47:IGF50" si="1101">IGD47*IGA47</f>
        <v>994.00300000000004</v>
      </c>
      <c r="IGG47" s="11" t="s">
        <v>17387</v>
      </c>
      <c r="IGH47" s="261" t="str">
        <f>IF(IGO47="SINAPI",VLOOKUP('TEREZINHA HARDY'!IGN47,SINAPI,2,),VLOOKUP('TEREZINHA HARDY'!IGN47,SETOP,3,))</f>
        <v>FORNECIMENTO DE CONCRETO ESTRUTURAL, USINADO, COM FCK 25 MPA, INCLUSIVE LANÇAMENTO, ADENSAMENTO E ACABAMENTO (FUNDAÇÃO)</v>
      </c>
      <c r="IGI47" s="261"/>
      <c r="IGJ47" s="261"/>
      <c r="IGK47" s="261"/>
      <c r="IGL47" s="261"/>
      <c r="IGM47" s="261"/>
      <c r="IGN47" s="12" t="s">
        <v>10494</v>
      </c>
      <c r="IGO47" s="12" t="s">
        <v>6222</v>
      </c>
      <c r="IGP47" s="12" t="str">
        <f>IF(IGO47="SINAPI",VLOOKUP('TEREZINHA HARDY'!IGN47,SINAPI,3,),VLOOKUP('TEREZINHA HARDY'!IGN47,SETOP,4,))</f>
        <v>M3</v>
      </c>
      <c r="IGQ47" s="13">
        <v>2.35</v>
      </c>
      <c r="IGR47" s="13" t="s">
        <v>41</v>
      </c>
      <c r="IGS47" s="14">
        <f>IF(IGO47="SINAPI",VLOOKUP('TEREZINHA HARDY'!IGN47,SINAPI,4,),VLOOKUP('TEREZINHA HARDY'!IGN47,SETOP,5,))</f>
        <v>334.32</v>
      </c>
      <c r="IGT47" s="14">
        <f t="shared" ref="IGT47:IGT50" si="1102">ROUND(IGS47*(1+$C$7),2)</f>
        <v>422.98</v>
      </c>
      <c r="IGU47" s="14">
        <f t="shared" ref="IGU47:IGU50" si="1103">IGQ47*IGS47</f>
        <v>785.65200000000004</v>
      </c>
      <c r="IGV47" s="14">
        <f t="shared" ref="IGV47:IGV50" si="1104">IGT47*IGQ47</f>
        <v>994.00300000000004</v>
      </c>
      <c r="IGW47" s="11" t="s">
        <v>17387</v>
      </c>
      <c r="IGX47" s="261" t="str">
        <f>IF(IHE47="SINAPI",VLOOKUP('TEREZINHA HARDY'!IHD47,SINAPI,2,),VLOOKUP('TEREZINHA HARDY'!IHD47,SETOP,3,))</f>
        <v>FORNECIMENTO DE CONCRETO ESTRUTURAL, USINADO, COM FCK 25 MPA, INCLUSIVE LANÇAMENTO, ADENSAMENTO E ACABAMENTO (FUNDAÇÃO)</v>
      </c>
      <c r="IGY47" s="261"/>
      <c r="IGZ47" s="261"/>
      <c r="IHA47" s="261"/>
      <c r="IHB47" s="261"/>
      <c r="IHC47" s="261"/>
      <c r="IHD47" s="12" t="s">
        <v>10494</v>
      </c>
      <c r="IHE47" s="12" t="s">
        <v>6222</v>
      </c>
      <c r="IHF47" s="12" t="str">
        <f>IF(IHE47="SINAPI",VLOOKUP('TEREZINHA HARDY'!IHD47,SINAPI,3,),VLOOKUP('TEREZINHA HARDY'!IHD47,SETOP,4,))</f>
        <v>M3</v>
      </c>
      <c r="IHG47" s="13">
        <v>2.35</v>
      </c>
      <c r="IHH47" s="13" t="s">
        <v>41</v>
      </c>
      <c r="IHI47" s="14">
        <f>IF(IHE47="SINAPI",VLOOKUP('TEREZINHA HARDY'!IHD47,SINAPI,4,),VLOOKUP('TEREZINHA HARDY'!IHD47,SETOP,5,))</f>
        <v>334.32</v>
      </c>
      <c r="IHJ47" s="14">
        <f t="shared" ref="IHJ47:IHJ50" si="1105">ROUND(IHI47*(1+$C$7),2)</f>
        <v>422.98</v>
      </c>
      <c r="IHK47" s="14">
        <f t="shared" ref="IHK47:IHK50" si="1106">IHG47*IHI47</f>
        <v>785.65200000000004</v>
      </c>
      <c r="IHL47" s="14">
        <f t="shared" ref="IHL47:IHL50" si="1107">IHJ47*IHG47</f>
        <v>994.00300000000004</v>
      </c>
      <c r="IHM47" s="11" t="s">
        <v>17387</v>
      </c>
      <c r="IHN47" s="261" t="str">
        <f>IF(IHU47="SINAPI",VLOOKUP('TEREZINHA HARDY'!IHT47,SINAPI,2,),VLOOKUP('TEREZINHA HARDY'!IHT47,SETOP,3,))</f>
        <v>FORNECIMENTO DE CONCRETO ESTRUTURAL, USINADO, COM FCK 25 MPA, INCLUSIVE LANÇAMENTO, ADENSAMENTO E ACABAMENTO (FUNDAÇÃO)</v>
      </c>
      <c r="IHO47" s="261"/>
      <c r="IHP47" s="261"/>
      <c r="IHQ47" s="261"/>
      <c r="IHR47" s="261"/>
      <c r="IHS47" s="261"/>
      <c r="IHT47" s="12" t="s">
        <v>10494</v>
      </c>
      <c r="IHU47" s="12" t="s">
        <v>6222</v>
      </c>
      <c r="IHV47" s="12" t="str">
        <f>IF(IHU47="SINAPI",VLOOKUP('TEREZINHA HARDY'!IHT47,SINAPI,3,),VLOOKUP('TEREZINHA HARDY'!IHT47,SETOP,4,))</f>
        <v>M3</v>
      </c>
      <c r="IHW47" s="13">
        <v>2.35</v>
      </c>
      <c r="IHX47" s="13" t="s">
        <v>41</v>
      </c>
      <c r="IHY47" s="14">
        <f>IF(IHU47="SINAPI",VLOOKUP('TEREZINHA HARDY'!IHT47,SINAPI,4,),VLOOKUP('TEREZINHA HARDY'!IHT47,SETOP,5,))</f>
        <v>334.32</v>
      </c>
      <c r="IHZ47" s="14">
        <f t="shared" ref="IHZ47:IHZ50" si="1108">ROUND(IHY47*(1+$C$7),2)</f>
        <v>422.98</v>
      </c>
      <c r="IIA47" s="14">
        <f t="shared" ref="IIA47:IIA50" si="1109">IHW47*IHY47</f>
        <v>785.65200000000004</v>
      </c>
      <c r="IIB47" s="14">
        <f t="shared" ref="IIB47:IIB50" si="1110">IHZ47*IHW47</f>
        <v>994.00300000000004</v>
      </c>
      <c r="IIC47" s="11" t="s">
        <v>17387</v>
      </c>
      <c r="IID47" s="261" t="str">
        <f>IF(IIK47="SINAPI",VLOOKUP('TEREZINHA HARDY'!IIJ47,SINAPI,2,),VLOOKUP('TEREZINHA HARDY'!IIJ47,SETOP,3,))</f>
        <v>FORNECIMENTO DE CONCRETO ESTRUTURAL, USINADO, COM FCK 25 MPA, INCLUSIVE LANÇAMENTO, ADENSAMENTO E ACABAMENTO (FUNDAÇÃO)</v>
      </c>
      <c r="IIE47" s="261"/>
      <c r="IIF47" s="261"/>
      <c r="IIG47" s="261"/>
      <c r="IIH47" s="261"/>
      <c r="III47" s="261"/>
      <c r="IIJ47" s="12" t="s">
        <v>10494</v>
      </c>
      <c r="IIK47" s="12" t="s">
        <v>6222</v>
      </c>
      <c r="IIL47" s="12" t="str">
        <f>IF(IIK47="SINAPI",VLOOKUP('TEREZINHA HARDY'!IIJ47,SINAPI,3,),VLOOKUP('TEREZINHA HARDY'!IIJ47,SETOP,4,))</f>
        <v>M3</v>
      </c>
      <c r="IIM47" s="13">
        <v>2.35</v>
      </c>
      <c r="IIN47" s="13" t="s">
        <v>41</v>
      </c>
      <c r="IIO47" s="14">
        <f>IF(IIK47="SINAPI",VLOOKUP('TEREZINHA HARDY'!IIJ47,SINAPI,4,),VLOOKUP('TEREZINHA HARDY'!IIJ47,SETOP,5,))</f>
        <v>334.32</v>
      </c>
      <c r="IIP47" s="14">
        <f t="shared" ref="IIP47:IIP50" si="1111">ROUND(IIO47*(1+$C$7),2)</f>
        <v>422.98</v>
      </c>
      <c r="IIQ47" s="14">
        <f t="shared" ref="IIQ47:IIQ50" si="1112">IIM47*IIO47</f>
        <v>785.65200000000004</v>
      </c>
      <c r="IIR47" s="14">
        <f t="shared" ref="IIR47:IIR50" si="1113">IIP47*IIM47</f>
        <v>994.00300000000004</v>
      </c>
      <c r="IIS47" s="11" t="s">
        <v>17387</v>
      </c>
      <c r="IIT47" s="261" t="str">
        <f>IF(IJA47="SINAPI",VLOOKUP('TEREZINHA HARDY'!IIZ47,SINAPI,2,),VLOOKUP('TEREZINHA HARDY'!IIZ47,SETOP,3,))</f>
        <v>FORNECIMENTO DE CONCRETO ESTRUTURAL, USINADO, COM FCK 25 MPA, INCLUSIVE LANÇAMENTO, ADENSAMENTO E ACABAMENTO (FUNDAÇÃO)</v>
      </c>
      <c r="IIU47" s="261"/>
      <c r="IIV47" s="261"/>
      <c r="IIW47" s="261"/>
      <c r="IIX47" s="261"/>
      <c r="IIY47" s="261"/>
      <c r="IIZ47" s="12" t="s">
        <v>10494</v>
      </c>
      <c r="IJA47" s="12" t="s">
        <v>6222</v>
      </c>
      <c r="IJB47" s="12" t="str">
        <f>IF(IJA47="SINAPI",VLOOKUP('TEREZINHA HARDY'!IIZ47,SINAPI,3,),VLOOKUP('TEREZINHA HARDY'!IIZ47,SETOP,4,))</f>
        <v>M3</v>
      </c>
      <c r="IJC47" s="13">
        <v>2.35</v>
      </c>
      <c r="IJD47" s="13" t="s">
        <v>41</v>
      </c>
      <c r="IJE47" s="14">
        <f>IF(IJA47="SINAPI",VLOOKUP('TEREZINHA HARDY'!IIZ47,SINAPI,4,),VLOOKUP('TEREZINHA HARDY'!IIZ47,SETOP,5,))</f>
        <v>334.32</v>
      </c>
      <c r="IJF47" s="14">
        <f t="shared" ref="IJF47:IJF50" si="1114">ROUND(IJE47*(1+$C$7),2)</f>
        <v>422.98</v>
      </c>
      <c r="IJG47" s="14">
        <f t="shared" ref="IJG47:IJG50" si="1115">IJC47*IJE47</f>
        <v>785.65200000000004</v>
      </c>
      <c r="IJH47" s="14">
        <f t="shared" ref="IJH47:IJH50" si="1116">IJF47*IJC47</f>
        <v>994.00300000000004</v>
      </c>
      <c r="IJI47" s="11" t="s">
        <v>17387</v>
      </c>
      <c r="IJJ47" s="261" t="str">
        <f>IF(IJQ47="SINAPI",VLOOKUP('TEREZINHA HARDY'!IJP47,SINAPI,2,),VLOOKUP('TEREZINHA HARDY'!IJP47,SETOP,3,))</f>
        <v>FORNECIMENTO DE CONCRETO ESTRUTURAL, USINADO, COM FCK 25 MPA, INCLUSIVE LANÇAMENTO, ADENSAMENTO E ACABAMENTO (FUNDAÇÃO)</v>
      </c>
      <c r="IJK47" s="261"/>
      <c r="IJL47" s="261"/>
      <c r="IJM47" s="261"/>
      <c r="IJN47" s="261"/>
      <c r="IJO47" s="261"/>
      <c r="IJP47" s="12" t="s">
        <v>10494</v>
      </c>
      <c r="IJQ47" s="12" t="s">
        <v>6222</v>
      </c>
      <c r="IJR47" s="12" t="str">
        <f>IF(IJQ47="SINAPI",VLOOKUP('TEREZINHA HARDY'!IJP47,SINAPI,3,),VLOOKUP('TEREZINHA HARDY'!IJP47,SETOP,4,))</f>
        <v>M3</v>
      </c>
      <c r="IJS47" s="13">
        <v>2.35</v>
      </c>
      <c r="IJT47" s="13" t="s">
        <v>41</v>
      </c>
      <c r="IJU47" s="14">
        <f>IF(IJQ47="SINAPI",VLOOKUP('TEREZINHA HARDY'!IJP47,SINAPI,4,),VLOOKUP('TEREZINHA HARDY'!IJP47,SETOP,5,))</f>
        <v>334.32</v>
      </c>
      <c r="IJV47" s="14">
        <f t="shared" ref="IJV47:IJV50" si="1117">ROUND(IJU47*(1+$C$7),2)</f>
        <v>422.98</v>
      </c>
      <c r="IJW47" s="14">
        <f t="shared" ref="IJW47:IJW50" si="1118">IJS47*IJU47</f>
        <v>785.65200000000004</v>
      </c>
      <c r="IJX47" s="14">
        <f t="shared" ref="IJX47:IJX50" si="1119">IJV47*IJS47</f>
        <v>994.00300000000004</v>
      </c>
      <c r="IJY47" s="11" t="s">
        <v>17387</v>
      </c>
      <c r="IJZ47" s="261" t="str">
        <f>IF(IKG47="SINAPI",VLOOKUP('TEREZINHA HARDY'!IKF47,SINAPI,2,),VLOOKUP('TEREZINHA HARDY'!IKF47,SETOP,3,))</f>
        <v>FORNECIMENTO DE CONCRETO ESTRUTURAL, USINADO, COM FCK 25 MPA, INCLUSIVE LANÇAMENTO, ADENSAMENTO E ACABAMENTO (FUNDAÇÃO)</v>
      </c>
      <c r="IKA47" s="261"/>
      <c r="IKB47" s="261"/>
      <c r="IKC47" s="261"/>
      <c r="IKD47" s="261"/>
      <c r="IKE47" s="261"/>
      <c r="IKF47" s="12" t="s">
        <v>10494</v>
      </c>
      <c r="IKG47" s="12" t="s">
        <v>6222</v>
      </c>
      <c r="IKH47" s="12" t="str">
        <f>IF(IKG47="SINAPI",VLOOKUP('TEREZINHA HARDY'!IKF47,SINAPI,3,),VLOOKUP('TEREZINHA HARDY'!IKF47,SETOP,4,))</f>
        <v>M3</v>
      </c>
      <c r="IKI47" s="13">
        <v>2.35</v>
      </c>
      <c r="IKJ47" s="13" t="s">
        <v>41</v>
      </c>
      <c r="IKK47" s="14">
        <f>IF(IKG47="SINAPI",VLOOKUP('TEREZINHA HARDY'!IKF47,SINAPI,4,),VLOOKUP('TEREZINHA HARDY'!IKF47,SETOP,5,))</f>
        <v>334.32</v>
      </c>
      <c r="IKL47" s="14">
        <f t="shared" ref="IKL47:IKL50" si="1120">ROUND(IKK47*(1+$C$7),2)</f>
        <v>422.98</v>
      </c>
      <c r="IKM47" s="14">
        <f t="shared" ref="IKM47:IKM50" si="1121">IKI47*IKK47</f>
        <v>785.65200000000004</v>
      </c>
      <c r="IKN47" s="14">
        <f t="shared" ref="IKN47:IKN50" si="1122">IKL47*IKI47</f>
        <v>994.00300000000004</v>
      </c>
      <c r="IKO47" s="11" t="s">
        <v>17387</v>
      </c>
      <c r="IKP47" s="261" t="str">
        <f>IF(IKW47="SINAPI",VLOOKUP('TEREZINHA HARDY'!IKV47,SINAPI,2,),VLOOKUP('TEREZINHA HARDY'!IKV47,SETOP,3,))</f>
        <v>FORNECIMENTO DE CONCRETO ESTRUTURAL, USINADO, COM FCK 25 MPA, INCLUSIVE LANÇAMENTO, ADENSAMENTO E ACABAMENTO (FUNDAÇÃO)</v>
      </c>
      <c r="IKQ47" s="261"/>
      <c r="IKR47" s="261"/>
      <c r="IKS47" s="261"/>
      <c r="IKT47" s="261"/>
      <c r="IKU47" s="261"/>
      <c r="IKV47" s="12" t="s">
        <v>10494</v>
      </c>
      <c r="IKW47" s="12" t="s">
        <v>6222</v>
      </c>
      <c r="IKX47" s="12" t="str">
        <f>IF(IKW47="SINAPI",VLOOKUP('TEREZINHA HARDY'!IKV47,SINAPI,3,),VLOOKUP('TEREZINHA HARDY'!IKV47,SETOP,4,))</f>
        <v>M3</v>
      </c>
      <c r="IKY47" s="13">
        <v>2.35</v>
      </c>
      <c r="IKZ47" s="13" t="s">
        <v>41</v>
      </c>
      <c r="ILA47" s="14">
        <f>IF(IKW47="SINAPI",VLOOKUP('TEREZINHA HARDY'!IKV47,SINAPI,4,),VLOOKUP('TEREZINHA HARDY'!IKV47,SETOP,5,))</f>
        <v>334.32</v>
      </c>
      <c r="ILB47" s="14">
        <f t="shared" ref="ILB47:ILB50" si="1123">ROUND(ILA47*(1+$C$7),2)</f>
        <v>422.98</v>
      </c>
      <c r="ILC47" s="14">
        <f t="shared" ref="ILC47:ILC50" si="1124">IKY47*ILA47</f>
        <v>785.65200000000004</v>
      </c>
      <c r="ILD47" s="14">
        <f t="shared" ref="ILD47:ILD50" si="1125">ILB47*IKY47</f>
        <v>994.00300000000004</v>
      </c>
      <c r="ILE47" s="11" t="s">
        <v>17387</v>
      </c>
      <c r="ILF47" s="261" t="str">
        <f>IF(ILM47="SINAPI",VLOOKUP('TEREZINHA HARDY'!ILL47,SINAPI,2,),VLOOKUP('TEREZINHA HARDY'!ILL47,SETOP,3,))</f>
        <v>FORNECIMENTO DE CONCRETO ESTRUTURAL, USINADO, COM FCK 25 MPA, INCLUSIVE LANÇAMENTO, ADENSAMENTO E ACABAMENTO (FUNDAÇÃO)</v>
      </c>
      <c r="ILG47" s="261"/>
      <c r="ILH47" s="261"/>
      <c r="ILI47" s="261"/>
      <c r="ILJ47" s="261"/>
      <c r="ILK47" s="261"/>
      <c r="ILL47" s="12" t="s">
        <v>10494</v>
      </c>
      <c r="ILM47" s="12" t="s">
        <v>6222</v>
      </c>
      <c r="ILN47" s="12" t="str">
        <f>IF(ILM47="SINAPI",VLOOKUP('TEREZINHA HARDY'!ILL47,SINAPI,3,),VLOOKUP('TEREZINHA HARDY'!ILL47,SETOP,4,))</f>
        <v>M3</v>
      </c>
      <c r="ILO47" s="13">
        <v>2.35</v>
      </c>
      <c r="ILP47" s="13" t="s">
        <v>41</v>
      </c>
      <c r="ILQ47" s="14">
        <f>IF(ILM47="SINAPI",VLOOKUP('TEREZINHA HARDY'!ILL47,SINAPI,4,),VLOOKUP('TEREZINHA HARDY'!ILL47,SETOP,5,))</f>
        <v>334.32</v>
      </c>
      <c r="ILR47" s="14">
        <f t="shared" ref="ILR47:ILR50" si="1126">ROUND(ILQ47*(1+$C$7),2)</f>
        <v>422.98</v>
      </c>
      <c r="ILS47" s="14">
        <f t="shared" ref="ILS47:ILS50" si="1127">ILO47*ILQ47</f>
        <v>785.65200000000004</v>
      </c>
      <c r="ILT47" s="14">
        <f t="shared" ref="ILT47:ILT50" si="1128">ILR47*ILO47</f>
        <v>994.00300000000004</v>
      </c>
      <c r="ILU47" s="11" t="s">
        <v>17387</v>
      </c>
      <c r="ILV47" s="261" t="str">
        <f>IF(IMC47="SINAPI",VLOOKUP('TEREZINHA HARDY'!IMB47,SINAPI,2,),VLOOKUP('TEREZINHA HARDY'!IMB47,SETOP,3,))</f>
        <v>FORNECIMENTO DE CONCRETO ESTRUTURAL, USINADO, COM FCK 25 MPA, INCLUSIVE LANÇAMENTO, ADENSAMENTO E ACABAMENTO (FUNDAÇÃO)</v>
      </c>
      <c r="ILW47" s="261"/>
      <c r="ILX47" s="261"/>
      <c r="ILY47" s="261"/>
      <c r="ILZ47" s="261"/>
      <c r="IMA47" s="261"/>
      <c r="IMB47" s="12" t="s">
        <v>10494</v>
      </c>
      <c r="IMC47" s="12" t="s">
        <v>6222</v>
      </c>
      <c r="IMD47" s="12" t="str">
        <f>IF(IMC47="SINAPI",VLOOKUP('TEREZINHA HARDY'!IMB47,SINAPI,3,),VLOOKUP('TEREZINHA HARDY'!IMB47,SETOP,4,))</f>
        <v>M3</v>
      </c>
      <c r="IME47" s="13">
        <v>2.35</v>
      </c>
      <c r="IMF47" s="13" t="s">
        <v>41</v>
      </c>
      <c r="IMG47" s="14">
        <f>IF(IMC47="SINAPI",VLOOKUP('TEREZINHA HARDY'!IMB47,SINAPI,4,),VLOOKUP('TEREZINHA HARDY'!IMB47,SETOP,5,))</f>
        <v>334.32</v>
      </c>
      <c r="IMH47" s="14">
        <f t="shared" ref="IMH47:IMH50" si="1129">ROUND(IMG47*(1+$C$7),2)</f>
        <v>422.98</v>
      </c>
      <c r="IMI47" s="14">
        <f t="shared" ref="IMI47:IMI50" si="1130">IME47*IMG47</f>
        <v>785.65200000000004</v>
      </c>
      <c r="IMJ47" s="14">
        <f t="shared" ref="IMJ47:IMJ50" si="1131">IMH47*IME47</f>
        <v>994.00300000000004</v>
      </c>
      <c r="IMK47" s="11" t="s">
        <v>17387</v>
      </c>
      <c r="IML47" s="261" t="str">
        <f>IF(IMS47="SINAPI",VLOOKUP('TEREZINHA HARDY'!IMR47,SINAPI,2,),VLOOKUP('TEREZINHA HARDY'!IMR47,SETOP,3,))</f>
        <v>FORNECIMENTO DE CONCRETO ESTRUTURAL, USINADO, COM FCK 25 MPA, INCLUSIVE LANÇAMENTO, ADENSAMENTO E ACABAMENTO (FUNDAÇÃO)</v>
      </c>
      <c r="IMM47" s="261"/>
      <c r="IMN47" s="261"/>
      <c r="IMO47" s="261"/>
      <c r="IMP47" s="261"/>
      <c r="IMQ47" s="261"/>
      <c r="IMR47" s="12" t="s">
        <v>10494</v>
      </c>
      <c r="IMS47" s="12" t="s">
        <v>6222</v>
      </c>
      <c r="IMT47" s="12" t="str">
        <f>IF(IMS47="SINAPI",VLOOKUP('TEREZINHA HARDY'!IMR47,SINAPI,3,),VLOOKUP('TEREZINHA HARDY'!IMR47,SETOP,4,))</f>
        <v>M3</v>
      </c>
      <c r="IMU47" s="13">
        <v>2.35</v>
      </c>
      <c r="IMV47" s="13" t="s">
        <v>41</v>
      </c>
      <c r="IMW47" s="14">
        <f>IF(IMS47="SINAPI",VLOOKUP('TEREZINHA HARDY'!IMR47,SINAPI,4,),VLOOKUP('TEREZINHA HARDY'!IMR47,SETOP,5,))</f>
        <v>334.32</v>
      </c>
      <c r="IMX47" s="14">
        <f t="shared" ref="IMX47:IMX50" si="1132">ROUND(IMW47*(1+$C$7),2)</f>
        <v>422.98</v>
      </c>
      <c r="IMY47" s="14">
        <f t="shared" ref="IMY47:IMY50" si="1133">IMU47*IMW47</f>
        <v>785.65200000000004</v>
      </c>
      <c r="IMZ47" s="14">
        <f t="shared" ref="IMZ47:IMZ50" si="1134">IMX47*IMU47</f>
        <v>994.00300000000004</v>
      </c>
      <c r="INA47" s="11" t="s">
        <v>17387</v>
      </c>
      <c r="INB47" s="261" t="str">
        <f>IF(INI47="SINAPI",VLOOKUP('TEREZINHA HARDY'!INH47,SINAPI,2,),VLOOKUP('TEREZINHA HARDY'!INH47,SETOP,3,))</f>
        <v>FORNECIMENTO DE CONCRETO ESTRUTURAL, USINADO, COM FCK 25 MPA, INCLUSIVE LANÇAMENTO, ADENSAMENTO E ACABAMENTO (FUNDAÇÃO)</v>
      </c>
      <c r="INC47" s="261"/>
      <c r="IND47" s="261"/>
      <c r="INE47" s="261"/>
      <c r="INF47" s="261"/>
      <c r="ING47" s="261"/>
      <c r="INH47" s="12" t="s">
        <v>10494</v>
      </c>
      <c r="INI47" s="12" t="s">
        <v>6222</v>
      </c>
      <c r="INJ47" s="12" t="str">
        <f>IF(INI47="SINAPI",VLOOKUP('TEREZINHA HARDY'!INH47,SINAPI,3,),VLOOKUP('TEREZINHA HARDY'!INH47,SETOP,4,))</f>
        <v>M3</v>
      </c>
      <c r="INK47" s="13">
        <v>2.35</v>
      </c>
      <c r="INL47" s="13" t="s">
        <v>41</v>
      </c>
      <c r="INM47" s="14">
        <f>IF(INI47="SINAPI",VLOOKUP('TEREZINHA HARDY'!INH47,SINAPI,4,),VLOOKUP('TEREZINHA HARDY'!INH47,SETOP,5,))</f>
        <v>334.32</v>
      </c>
      <c r="INN47" s="14">
        <f t="shared" ref="INN47:INN50" si="1135">ROUND(INM47*(1+$C$7),2)</f>
        <v>422.98</v>
      </c>
      <c r="INO47" s="14">
        <f t="shared" ref="INO47:INO50" si="1136">INK47*INM47</f>
        <v>785.65200000000004</v>
      </c>
      <c r="INP47" s="14">
        <f t="shared" ref="INP47:INP50" si="1137">INN47*INK47</f>
        <v>994.00300000000004</v>
      </c>
      <c r="INQ47" s="11" t="s">
        <v>17387</v>
      </c>
      <c r="INR47" s="261" t="str">
        <f>IF(INY47="SINAPI",VLOOKUP('TEREZINHA HARDY'!INX47,SINAPI,2,),VLOOKUP('TEREZINHA HARDY'!INX47,SETOP,3,))</f>
        <v>FORNECIMENTO DE CONCRETO ESTRUTURAL, USINADO, COM FCK 25 MPA, INCLUSIVE LANÇAMENTO, ADENSAMENTO E ACABAMENTO (FUNDAÇÃO)</v>
      </c>
      <c r="INS47" s="261"/>
      <c r="INT47" s="261"/>
      <c r="INU47" s="261"/>
      <c r="INV47" s="261"/>
      <c r="INW47" s="261"/>
      <c r="INX47" s="12" t="s">
        <v>10494</v>
      </c>
      <c r="INY47" s="12" t="s">
        <v>6222</v>
      </c>
      <c r="INZ47" s="12" t="str">
        <f>IF(INY47="SINAPI",VLOOKUP('TEREZINHA HARDY'!INX47,SINAPI,3,),VLOOKUP('TEREZINHA HARDY'!INX47,SETOP,4,))</f>
        <v>M3</v>
      </c>
      <c r="IOA47" s="13">
        <v>2.35</v>
      </c>
      <c r="IOB47" s="13" t="s">
        <v>41</v>
      </c>
      <c r="IOC47" s="14">
        <f>IF(INY47="SINAPI",VLOOKUP('TEREZINHA HARDY'!INX47,SINAPI,4,),VLOOKUP('TEREZINHA HARDY'!INX47,SETOP,5,))</f>
        <v>334.32</v>
      </c>
      <c r="IOD47" s="14">
        <f t="shared" ref="IOD47:IOD50" si="1138">ROUND(IOC47*(1+$C$7),2)</f>
        <v>422.98</v>
      </c>
      <c r="IOE47" s="14">
        <f t="shared" ref="IOE47:IOE50" si="1139">IOA47*IOC47</f>
        <v>785.65200000000004</v>
      </c>
      <c r="IOF47" s="14">
        <f t="shared" ref="IOF47:IOF50" si="1140">IOD47*IOA47</f>
        <v>994.00300000000004</v>
      </c>
      <c r="IOG47" s="11" t="s">
        <v>17387</v>
      </c>
      <c r="IOH47" s="261" t="str">
        <f>IF(IOO47="SINAPI",VLOOKUP('TEREZINHA HARDY'!ION47,SINAPI,2,),VLOOKUP('TEREZINHA HARDY'!ION47,SETOP,3,))</f>
        <v>FORNECIMENTO DE CONCRETO ESTRUTURAL, USINADO, COM FCK 25 MPA, INCLUSIVE LANÇAMENTO, ADENSAMENTO E ACABAMENTO (FUNDAÇÃO)</v>
      </c>
      <c r="IOI47" s="261"/>
      <c r="IOJ47" s="261"/>
      <c r="IOK47" s="261"/>
      <c r="IOL47" s="261"/>
      <c r="IOM47" s="261"/>
      <c r="ION47" s="12" t="s">
        <v>10494</v>
      </c>
      <c r="IOO47" s="12" t="s">
        <v>6222</v>
      </c>
      <c r="IOP47" s="12" t="str">
        <f>IF(IOO47="SINAPI",VLOOKUP('TEREZINHA HARDY'!ION47,SINAPI,3,),VLOOKUP('TEREZINHA HARDY'!ION47,SETOP,4,))</f>
        <v>M3</v>
      </c>
      <c r="IOQ47" s="13">
        <v>2.35</v>
      </c>
      <c r="IOR47" s="13" t="s">
        <v>41</v>
      </c>
      <c r="IOS47" s="14">
        <f>IF(IOO47="SINAPI",VLOOKUP('TEREZINHA HARDY'!ION47,SINAPI,4,),VLOOKUP('TEREZINHA HARDY'!ION47,SETOP,5,))</f>
        <v>334.32</v>
      </c>
      <c r="IOT47" s="14">
        <f t="shared" ref="IOT47:IOT50" si="1141">ROUND(IOS47*(1+$C$7),2)</f>
        <v>422.98</v>
      </c>
      <c r="IOU47" s="14">
        <f t="shared" ref="IOU47:IOU50" si="1142">IOQ47*IOS47</f>
        <v>785.65200000000004</v>
      </c>
      <c r="IOV47" s="14">
        <f t="shared" ref="IOV47:IOV50" si="1143">IOT47*IOQ47</f>
        <v>994.00300000000004</v>
      </c>
      <c r="IOW47" s="11" t="s">
        <v>17387</v>
      </c>
      <c r="IOX47" s="261" t="str">
        <f>IF(IPE47="SINAPI",VLOOKUP('TEREZINHA HARDY'!IPD47,SINAPI,2,),VLOOKUP('TEREZINHA HARDY'!IPD47,SETOP,3,))</f>
        <v>FORNECIMENTO DE CONCRETO ESTRUTURAL, USINADO, COM FCK 25 MPA, INCLUSIVE LANÇAMENTO, ADENSAMENTO E ACABAMENTO (FUNDAÇÃO)</v>
      </c>
      <c r="IOY47" s="261"/>
      <c r="IOZ47" s="261"/>
      <c r="IPA47" s="261"/>
      <c r="IPB47" s="261"/>
      <c r="IPC47" s="261"/>
      <c r="IPD47" s="12" t="s">
        <v>10494</v>
      </c>
      <c r="IPE47" s="12" t="s">
        <v>6222</v>
      </c>
      <c r="IPF47" s="12" t="str">
        <f>IF(IPE47="SINAPI",VLOOKUP('TEREZINHA HARDY'!IPD47,SINAPI,3,),VLOOKUP('TEREZINHA HARDY'!IPD47,SETOP,4,))</f>
        <v>M3</v>
      </c>
      <c r="IPG47" s="13">
        <v>2.35</v>
      </c>
      <c r="IPH47" s="13" t="s">
        <v>41</v>
      </c>
      <c r="IPI47" s="14">
        <f>IF(IPE47="SINAPI",VLOOKUP('TEREZINHA HARDY'!IPD47,SINAPI,4,),VLOOKUP('TEREZINHA HARDY'!IPD47,SETOP,5,))</f>
        <v>334.32</v>
      </c>
      <c r="IPJ47" s="14">
        <f t="shared" ref="IPJ47:IPJ50" si="1144">ROUND(IPI47*(1+$C$7),2)</f>
        <v>422.98</v>
      </c>
      <c r="IPK47" s="14">
        <f t="shared" ref="IPK47:IPK50" si="1145">IPG47*IPI47</f>
        <v>785.65200000000004</v>
      </c>
      <c r="IPL47" s="14">
        <f t="shared" ref="IPL47:IPL50" si="1146">IPJ47*IPG47</f>
        <v>994.00300000000004</v>
      </c>
      <c r="IPM47" s="11" t="s">
        <v>17387</v>
      </c>
      <c r="IPN47" s="261" t="str">
        <f>IF(IPU47="SINAPI",VLOOKUP('TEREZINHA HARDY'!IPT47,SINAPI,2,),VLOOKUP('TEREZINHA HARDY'!IPT47,SETOP,3,))</f>
        <v>FORNECIMENTO DE CONCRETO ESTRUTURAL, USINADO, COM FCK 25 MPA, INCLUSIVE LANÇAMENTO, ADENSAMENTO E ACABAMENTO (FUNDAÇÃO)</v>
      </c>
      <c r="IPO47" s="261"/>
      <c r="IPP47" s="261"/>
      <c r="IPQ47" s="261"/>
      <c r="IPR47" s="261"/>
      <c r="IPS47" s="261"/>
      <c r="IPT47" s="12" t="s">
        <v>10494</v>
      </c>
      <c r="IPU47" s="12" t="s">
        <v>6222</v>
      </c>
      <c r="IPV47" s="12" t="str">
        <f>IF(IPU47="SINAPI",VLOOKUP('TEREZINHA HARDY'!IPT47,SINAPI,3,),VLOOKUP('TEREZINHA HARDY'!IPT47,SETOP,4,))</f>
        <v>M3</v>
      </c>
      <c r="IPW47" s="13">
        <v>2.35</v>
      </c>
      <c r="IPX47" s="13" t="s">
        <v>41</v>
      </c>
      <c r="IPY47" s="14">
        <f>IF(IPU47="SINAPI",VLOOKUP('TEREZINHA HARDY'!IPT47,SINAPI,4,),VLOOKUP('TEREZINHA HARDY'!IPT47,SETOP,5,))</f>
        <v>334.32</v>
      </c>
      <c r="IPZ47" s="14">
        <f t="shared" ref="IPZ47:IPZ50" si="1147">ROUND(IPY47*(1+$C$7),2)</f>
        <v>422.98</v>
      </c>
      <c r="IQA47" s="14">
        <f t="shared" ref="IQA47:IQA50" si="1148">IPW47*IPY47</f>
        <v>785.65200000000004</v>
      </c>
      <c r="IQB47" s="14">
        <f t="shared" ref="IQB47:IQB50" si="1149">IPZ47*IPW47</f>
        <v>994.00300000000004</v>
      </c>
      <c r="IQC47" s="11" t="s">
        <v>17387</v>
      </c>
      <c r="IQD47" s="261" t="str">
        <f>IF(IQK47="SINAPI",VLOOKUP('TEREZINHA HARDY'!IQJ47,SINAPI,2,),VLOOKUP('TEREZINHA HARDY'!IQJ47,SETOP,3,))</f>
        <v>FORNECIMENTO DE CONCRETO ESTRUTURAL, USINADO, COM FCK 25 MPA, INCLUSIVE LANÇAMENTO, ADENSAMENTO E ACABAMENTO (FUNDAÇÃO)</v>
      </c>
      <c r="IQE47" s="261"/>
      <c r="IQF47" s="261"/>
      <c r="IQG47" s="261"/>
      <c r="IQH47" s="261"/>
      <c r="IQI47" s="261"/>
      <c r="IQJ47" s="12" t="s">
        <v>10494</v>
      </c>
      <c r="IQK47" s="12" t="s">
        <v>6222</v>
      </c>
      <c r="IQL47" s="12" t="str">
        <f>IF(IQK47="SINAPI",VLOOKUP('TEREZINHA HARDY'!IQJ47,SINAPI,3,),VLOOKUP('TEREZINHA HARDY'!IQJ47,SETOP,4,))</f>
        <v>M3</v>
      </c>
      <c r="IQM47" s="13">
        <v>2.35</v>
      </c>
      <c r="IQN47" s="13" t="s">
        <v>41</v>
      </c>
      <c r="IQO47" s="14">
        <f>IF(IQK47="SINAPI",VLOOKUP('TEREZINHA HARDY'!IQJ47,SINAPI,4,),VLOOKUP('TEREZINHA HARDY'!IQJ47,SETOP,5,))</f>
        <v>334.32</v>
      </c>
      <c r="IQP47" s="14">
        <f t="shared" ref="IQP47:IQP50" si="1150">ROUND(IQO47*(1+$C$7),2)</f>
        <v>422.98</v>
      </c>
      <c r="IQQ47" s="14">
        <f t="shared" ref="IQQ47:IQQ50" si="1151">IQM47*IQO47</f>
        <v>785.65200000000004</v>
      </c>
      <c r="IQR47" s="14">
        <f t="shared" ref="IQR47:IQR50" si="1152">IQP47*IQM47</f>
        <v>994.00300000000004</v>
      </c>
      <c r="IQS47" s="11" t="s">
        <v>17387</v>
      </c>
      <c r="IQT47" s="261" t="str">
        <f>IF(IRA47="SINAPI",VLOOKUP('TEREZINHA HARDY'!IQZ47,SINAPI,2,),VLOOKUP('TEREZINHA HARDY'!IQZ47,SETOP,3,))</f>
        <v>FORNECIMENTO DE CONCRETO ESTRUTURAL, USINADO, COM FCK 25 MPA, INCLUSIVE LANÇAMENTO, ADENSAMENTO E ACABAMENTO (FUNDAÇÃO)</v>
      </c>
      <c r="IQU47" s="261"/>
      <c r="IQV47" s="261"/>
      <c r="IQW47" s="261"/>
      <c r="IQX47" s="261"/>
      <c r="IQY47" s="261"/>
      <c r="IQZ47" s="12" t="s">
        <v>10494</v>
      </c>
      <c r="IRA47" s="12" t="s">
        <v>6222</v>
      </c>
      <c r="IRB47" s="12" t="str">
        <f>IF(IRA47="SINAPI",VLOOKUP('TEREZINHA HARDY'!IQZ47,SINAPI,3,),VLOOKUP('TEREZINHA HARDY'!IQZ47,SETOP,4,))</f>
        <v>M3</v>
      </c>
      <c r="IRC47" s="13">
        <v>2.35</v>
      </c>
      <c r="IRD47" s="13" t="s">
        <v>41</v>
      </c>
      <c r="IRE47" s="14">
        <f>IF(IRA47="SINAPI",VLOOKUP('TEREZINHA HARDY'!IQZ47,SINAPI,4,),VLOOKUP('TEREZINHA HARDY'!IQZ47,SETOP,5,))</f>
        <v>334.32</v>
      </c>
      <c r="IRF47" s="14">
        <f t="shared" ref="IRF47:IRF50" si="1153">ROUND(IRE47*(1+$C$7),2)</f>
        <v>422.98</v>
      </c>
      <c r="IRG47" s="14">
        <f t="shared" ref="IRG47:IRG50" si="1154">IRC47*IRE47</f>
        <v>785.65200000000004</v>
      </c>
      <c r="IRH47" s="14">
        <f t="shared" ref="IRH47:IRH50" si="1155">IRF47*IRC47</f>
        <v>994.00300000000004</v>
      </c>
      <c r="IRI47" s="11" t="s">
        <v>17387</v>
      </c>
      <c r="IRJ47" s="261" t="str">
        <f>IF(IRQ47="SINAPI",VLOOKUP('TEREZINHA HARDY'!IRP47,SINAPI,2,),VLOOKUP('TEREZINHA HARDY'!IRP47,SETOP,3,))</f>
        <v>FORNECIMENTO DE CONCRETO ESTRUTURAL, USINADO, COM FCK 25 MPA, INCLUSIVE LANÇAMENTO, ADENSAMENTO E ACABAMENTO (FUNDAÇÃO)</v>
      </c>
      <c r="IRK47" s="261"/>
      <c r="IRL47" s="261"/>
      <c r="IRM47" s="261"/>
      <c r="IRN47" s="261"/>
      <c r="IRO47" s="261"/>
      <c r="IRP47" s="12" t="s">
        <v>10494</v>
      </c>
      <c r="IRQ47" s="12" t="s">
        <v>6222</v>
      </c>
      <c r="IRR47" s="12" t="str">
        <f>IF(IRQ47="SINAPI",VLOOKUP('TEREZINHA HARDY'!IRP47,SINAPI,3,),VLOOKUP('TEREZINHA HARDY'!IRP47,SETOP,4,))</f>
        <v>M3</v>
      </c>
      <c r="IRS47" s="13">
        <v>2.35</v>
      </c>
      <c r="IRT47" s="13" t="s">
        <v>41</v>
      </c>
      <c r="IRU47" s="14">
        <f>IF(IRQ47="SINAPI",VLOOKUP('TEREZINHA HARDY'!IRP47,SINAPI,4,),VLOOKUP('TEREZINHA HARDY'!IRP47,SETOP,5,))</f>
        <v>334.32</v>
      </c>
      <c r="IRV47" s="14">
        <f t="shared" ref="IRV47:IRV50" si="1156">ROUND(IRU47*(1+$C$7),2)</f>
        <v>422.98</v>
      </c>
      <c r="IRW47" s="14">
        <f t="shared" ref="IRW47:IRW50" si="1157">IRS47*IRU47</f>
        <v>785.65200000000004</v>
      </c>
      <c r="IRX47" s="14">
        <f t="shared" ref="IRX47:IRX50" si="1158">IRV47*IRS47</f>
        <v>994.00300000000004</v>
      </c>
      <c r="IRY47" s="11" t="s">
        <v>17387</v>
      </c>
      <c r="IRZ47" s="261" t="str">
        <f>IF(ISG47="SINAPI",VLOOKUP('TEREZINHA HARDY'!ISF47,SINAPI,2,),VLOOKUP('TEREZINHA HARDY'!ISF47,SETOP,3,))</f>
        <v>FORNECIMENTO DE CONCRETO ESTRUTURAL, USINADO, COM FCK 25 MPA, INCLUSIVE LANÇAMENTO, ADENSAMENTO E ACABAMENTO (FUNDAÇÃO)</v>
      </c>
      <c r="ISA47" s="261"/>
      <c r="ISB47" s="261"/>
      <c r="ISC47" s="261"/>
      <c r="ISD47" s="261"/>
      <c r="ISE47" s="261"/>
      <c r="ISF47" s="12" t="s">
        <v>10494</v>
      </c>
      <c r="ISG47" s="12" t="s">
        <v>6222</v>
      </c>
      <c r="ISH47" s="12" t="str">
        <f>IF(ISG47="SINAPI",VLOOKUP('TEREZINHA HARDY'!ISF47,SINAPI,3,),VLOOKUP('TEREZINHA HARDY'!ISF47,SETOP,4,))</f>
        <v>M3</v>
      </c>
      <c r="ISI47" s="13">
        <v>2.35</v>
      </c>
      <c r="ISJ47" s="13" t="s">
        <v>41</v>
      </c>
      <c r="ISK47" s="14">
        <f>IF(ISG47="SINAPI",VLOOKUP('TEREZINHA HARDY'!ISF47,SINAPI,4,),VLOOKUP('TEREZINHA HARDY'!ISF47,SETOP,5,))</f>
        <v>334.32</v>
      </c>
      <c r="ISL47" s="14">
        <f t="shared" ref="ISL47:ISL50" si="1159">ROUND(ISK47*(1+$C$7),2)</f>
        <v>422.98</v>
      </c>
      <c r="ISM47" s="14">
        <f t="shared" ref="ISM47:ISM50" si="1160">ISI47*ISK47</f>
        <v>785.65200000000004</v>
      </c>
      <c r="ISN47" s="14">
        <f t="shared" ref="ISN47:ISN50" si="1161">ISL47*ISI47</f>
        <v>994.00300000000004</v>
      </c>
      <c r="ISO47" s="11" t="s">
        <v>17387</v>
      </c>
      <c r="ISP47" s="261" t="str">
        <f>IF(ISW47="SINAPI",VLOOKUP('TEREZINHA HARDY'!ISV47,SINAPI,2,),VLOOKUP('TEREZINHA HARDY'!ISV47,SETOP,3,))</f>
        <v>FORNECIMENTO DE CONCRETO ESTRUTURAL, USINADO, COM FCK 25 MPA, INCLUSIVE LANÇAMENTO, ADENSAMENTO E ACABAMENTO (FUNDAÇÃO)</v>
      </c>
      <c r="ISQ47" s="261"/>
      <c r="ISR47" s="261"/>
      <c r="ISS47" s="261"/>
      <c r="IST47" s="261"/>
      <c r="ISU47" s="261"/>
      <c r="ISV47" s="12" t="s">
        <v>10494</v>
      </c>
      <c r="ISW47" s="12" t="s">
        <v>6222</v>
      </c>
      <c r="ISX47" s="12" t="str">
        <f>IF(ISW47="SINAPI",VLOOKUP('TEREZINHA HARDY'!ISV47,SINAPI,3,),VLOOKUP('TEREZINHA HARDY'!ISV47,SETOP,4,))</f>
        <v>M3</v>
      </c>
      <c r="ISY47" s="13">
        <v>2.35</v>
      </c>
      <c r="ISZ47" s="13" t="s">
        <v>41</v>
      </c>
      <c r="ITA47" s="14">
        <f>IF(ISW47="SINAPI",VLOOKUP('TEREZINHA HARDY'!ISV47,SINAPI,4,),VLOOKUP('TEREZINHA HARDY'!ISV47,SETOP,5,))</f>
        <v>334.32</v>
      </c>
      <c r="ITB47" s="14">
        <f t="shared" ref="ITB47:ITB50" si="1162">ROUND(ITA47*(1+$C$7),2)</f>
        <v>422.98</v>
      </c>
      <c r="ITC47" s="14">
        <f t="shared" ref="ITC47:ITC50" si="1163">ISY47*ITA47</f>
        <v>785.65200000000004</v>
      </c>
      <c r="ITD47" s="14">
        <f t="shared" ref="ITD47:ITD50" si="1164">ITB47*ISY47</f>
        <v>994.00300000000004</v>
      </c>
      <c r="ITE47" s="11" t="s">
        <v>17387</v>
      </c>
      <c r="ITF47" s="261" t="str">
        <f>IF(ITM47="SINAPI",VLOOKUP('TEREZINHA HARDY'!ITL47,SINAPI,2,),VLOOKUP('TEREZINHA HARDY'!ITL47,SETOP,3,))</f>
        <v>FORNECIMENTO DE CONCRETO ESTRUTURAL, USINADO, COM FCK 25 MPA, INCLUSIVE LANÇAMENTO, ADENSAMENTO E ACABAMENTO (FUNDAÇÃO)</v>
      </c>
      <c r="ITG47" s="261"/>
      <c r="ITH47" s="261"/>
      <c r="ITI47" s="261"/>
      <c r="ITJ47" s="261"/>
      <c r="ITK47" s="261"/>
      <c r="ITL47" s="12" t="s">
        <v>10494</v>
      </c>
      <c r="ITM47" s="12" t="s">
        <v>6222</v>
      </c>
      <c r="ITN47" s="12" t="str">
        <f>IF(ITM47="SINAPI",VLOOKUP('TEREZINHA HARDY'!ITL47,SINAPI,3,),VLOOKUP('TEREZINHA HARDY'!ITL47,SETOP,4,))</f>
        <v>M3</v>
      </c>
      <c r="ITO47" s="13">
        <v>2.35</v>
      </c>
      <c r="ITP47" s="13" t="s">
        <v>41</v>
      </c>
      <c r="ITQ47" s="14">
        <f>IF(ITM47="SINAPI",VLOOKUP('TEREZINHA HARDY'!ITL47,SINAPI,4,),VLOOKUP('TEREZINHA HARDY'!ITL47,SETOP,5,))</f>
        <v>334.32</v>
      </c>
      <c r="ITR47" s="14">
        <f t="shared" ref="ITR47:ITR50" si="1165">ROUND(ITQ47*(1+$C$7),2)</f>
        <v>422.98</v>
      </c>
      <c r="ITS47" s="14">
        <f t="shared" ref="ITS47:ITS50" si="1166">ITO47*ITQ47</f>
        <v>785.65200000000004</v>
      </c>
      <c r="ITT47" s="14">
        <f t="shared" ref="ITT47:ITT50" si="1167">ITR47*ITO47</f>
        <v>994.00300000000004</v>
      </c>
      <c r="ITU47" s="11" t="s">
        <v>17387</v>
      </c>
      <c r="ITV47" s="261" t="str">
        <f>IF(IUC47="SINAPI",VLOOKUP('TEREZINHA HARDY'!IUB47,SINAPI,2,),VLOOKUP('TEREZINHA HARDY'!IUB47,SETOP,3,))</f>
        <v>FORNECIMENTO DE CONCRETO ESTRUTURAL, USINADO, COM FCK 25 MPA, INCLUSIVE LANÇAMENTO, ADENSAMENTO E ACABAMENTO (FUNDAÇÃO)</v>
      </c>
      <c r="ITW47" s="261"/>
      <c r="ITX47" s="261"/>
      <c r="ITY47" s="261"/>
      <c r="ITZ47" s="261"/>
      <c r="IUA47" s="261"/>
      <c r="IUB47" s="12" t="s">
        <v>10494</v>
      </c>
      <c r="IUC47" s="12" t="s">
        <v>6222</v>
      </c>
      <c r="IUD47" s="12" t="str">
        <f>IF(IUC47="SINAPI",VLOOKUP('TEREZINHA HARDY'!IUB47,SINAPI,3,),VLOOKUP('TEREZINHA HARDY'!IUB47,SETOP,4,))</f>
        <v>M3</v>
      </c>
      <c r="IUE47" s="13">
        <v>2.35</v>
      </c>
      <c r="IUF47" s="13" t="s">
        <v>41</v>
      </c>
      <c r="IUG47" s="14">
        <f>IF(IUC47="SINAPI",VLOOKUP('TEREZINHA HARDY'!IUB47,SINAPI,4,),VLOOKUP('TEREZINHA HARDY'!IUB47,SETOP,5,))</f>
        <v>334.32</v>
      </c>
      <c r="IUH47" s="14">
        <f t="shared" ref="IUH47:IUH50" si="1168">ROUND(IUG47*(1+$C$7),2)</f>
        <v>422.98</v>
      </c>
      <c r="IUI47" s="14">
        <f t="shared" ref="IUI47:IUI50" si="1169">IUE47*IUG47</f>
        <v>785.65200000000004</v>
      </c>
      <c r="IUJ47" s="14">
        <f t="shared" ref="IUJ47:IUJ50" si="1170">IUH47*IUE47</f>
        <v>994.00300000000004</v>
      </c>
      <c r="IUK47" s="11" t="s">
        <v>17387</v>
      </c>
      <c r="IUL47" s="261" t="str">
        <f>IF(IUS47="SINAPI",VLOOKUP('TEREZINHA HARDY'!IUR47,SINAPI,2,),VLOOKUP('TEREZINHA HARDY'!IUR47,SETOP,3,))</f>
        <v>FORNECIMENTO DE CONCRETO ESTRUTURAL, USINADO, COM FCK 25 MPA, INCLUSIVE LANÇAMENTO, ADENSAMENTO E ACABAMENTO (FUNDAÇÃO)</v>
      </c>
      <c r="IUM47" s="261"/>
      <c r="IUN47" s="261"/>
      <c r="IUO47" s="261"/>
      <c r="IUP47" s="261"/>
      <c r="IUQ47" s="261"/>
      <c r="IUR47" s="12" t="s">
        <v>10494</v>
      </c>
      <c r="IUS47" s="12" t="s">
        <v>6222</v>
      </c>
      <c r="IUT47" s="12" t="str">
        <f>IF(IUS47="SINAPI",VLOOKUP('TEREZINHA HARDY'!IUR47,SINAPI,3,),VLOOKUP('TEREZINHA HARDY'!IUR47,SETOP,4,))</f>
        <v>M3</v>
      </c>
      <c r="IUU47" s="13">
        <v>2.35</v>
      </c>
      <c r="IUV47" s="13" t="s">
        <v>41</v>
      </c>
      <c r="IUW47" s="14">
        <f>IF(IUS47="SINAPI",VLOOKUP('TEREZINHA HARDY'!IUR47,SINAPI,4,),VLOOKUP('TEREZINHA HARDY'!IUR47,SETOP,5,))</f>
        <v>334.32</v>
      </c>
      <c r="IUX47" s="14">
        <f t="shared" ref="IUX47:IUX50" si="1171">ROUND(IUW47*(1+$C$7),2)</f>
        <v>422.98</v>
      </c>
      <c r="IUY47" s="14">
        <f t="shared" ref="IUY47:IUY50" si="1172">IUU47*IUW47</f>
        <v>785.65200000000004</v>
      </c>
      <c r="IUZ47" s="14">
        <f t="shared" ref="IUZ47:IUZ50" si="1173">IUX47*IUU47</f>
        <v>994.00300000000004</v>
      </c>
      <c r="IVA47" s="11" t="s">
        <v>17387</v>
      </c>
      <c r="IVB47" s="261" t="str">
        <f>IF(IVI47="SINAPI",VLOOKUP('TEREZINHA HARDY'!IVH47,SINAPI,2,),VLOOKUP('TEREZINHA HARDY'!IVH47,SETOP,3,))</f>
        <v>FORNECIMENTO DE CONCRETO ESTRUTURAL, USINADO, COM FCK 25 MPA, INCLUSIVE LANÇAMENTO, ADENSAMENTO E ACABAMENTO (FUNDAÇÃO)</v>
      </c>
      <c r="IVC47" s="261"/>
      <c r="IVD47" s="261"/>
      <c r="IVE47" s="261"/>
      <c r="IVF47" s="261"/>
      <c r="IVG47" s="261"/>
      <c r="IVH47" s="12" t="s">
        <v>10494</v>
      </c>
      <c r="IVI47" s="12" t="s">
        <v>6222</v>
      </c>
      <c r="IVJ47" s="12" t="str">
        <f>IF(IVI47="SINAPI",VLOOKUP('TEREZINHA HARDY'!IVH47,SINAPI,3,),VLOOKUP('TEREZINHA HARDY'!IVH47,SETOP,4,))</f>
        <v>M3</v>
      </c>
      <c r="IVK47" s="13">
        <v>2.35</v>
      </c>
      <c r="IVL47" s="13" t="s">
        <v>41</v>
      </c>
      <c r="IVM47" s="14">
        <f>IF(IVI47="SINAPI",VLOOKUP('TEREZINHA HARDY'!IVH47,SINAPI,4,),VLOOKUP('TEREZINHA HARDY'!IVH47,SETOP,5,))</f>
        <v>334.32</v>
      </c>
      <c r="IVN47" s="14">
        <f t="shared" ref="IVN47:IVN50" si="1174">ROUND(IVM47*(1+$C$7),2)</f>
        <v>422.98</v>
      </c>
      <c r="IVO47" s="14">
        <f t="shared" ref="IVO47:IVO50" si="1175">IVK47*IVM47</f>
        <v>785.65200000000004</v>
      </c>
      <c r="IVP47" s="14">
        <f t="shared" ref="IVP47:IVP50" si="1176">IVN47*IVK47</f>
        <v>994.00300000000004</v>
      </c>
      <c r="IVQ47" s="11" t="s">
        <v>17387</v>
      </c>
      <c r="IVR47" s="261" t="str">
        <f>IF(IVY47="SINAPI",VLOOKUP('TEREZINHA HARDY'!IVX47,SINAPI,2,),VLOOKUP('TEREZINHA HARDY'!IVX47,SETOP,3,))</f>
        <v>FORNECIMENTO DE CONCRETO ESTRUTURAL, USINADO, COM FCK 25 MPA, INCLUSIVE LANÇAMENTO, ADENSAMENTO E ACABAMENTO (FUNDAÇÃO)</v>
      </c>
      <c r="IVS47" s="261"/>
      <c r="IVT47" s="261"/>
      <c r="IVU47" s="261"/>
      <c r="IVV47" s="261"/>
      <c r="IVW47" s="261"/>
      <c r="IVX47" s="12" t="s">
        <v>10494</v>
      </c>
      <c r="IVY47" s="12" t="s">
        <v>6222</v>
      </c>
      <c r="IVZ47" s="12" t="str">
        <f>IF(IVY47="SINAPI",VLOOKUP('TEREZINHA HARDY'!IVX47,SINAPI,3,),VLOOKUP('TEREZINHA HARDY'!IVX47,SETOP,4,))</f>
        <v>M3</v>
      </c>
      <c r="IWA47" s="13">
        <v>2.35</v>
      </c>
      <c r="IWB47" s="13" t="s">
        <v>41</v>
      </c>
      <c r="IWC47" s="14">
        <f>IF(IVY47="SINAPI",VLOOKUP('TEREZINHA HARDY'!IVX47,SINAPI,4,),VLOOKUP('TEREZINHA HARDY'!IVX47,SETOP,5,))</f>
        <v>334.32</v>
      </c>
      <c r="IWD47" s="14">
        <f t="shared" ref="IWD47:IWD50" si="1177">ROUND(IWC47*(1+$C$7),2)</f>
        <v>422.98</v>
      </c>
      <c r="IWE47" s="14">
        <f t="shared" ref="IWE47:IWE50" si="1178">IWA47*IWC47</f>
        <v>785.65200000000004</v>
      </c>
      <c r="IWF47" s="14">
        <f t="shared" ref="IWF47:IWF50" si="1179">IWD47*IWA47</f>
        <v>994.00300000000004</v>
      </c>
      <c r="IWG47" s="11" t="s">
        <v>17387</v>
      </c>
      <c r="IWH47" s="261" t="str">
        <f>IF(IWO47="SINAPI",VLOOKUP('TEREZINHA HARDY'!IWN47,SINAPI,2,),VLOOKUP('TEREZINHA HARDY'!IWN47,SETOP,3,))</f>
        <v>FORNECIMENTO DE CONCRETO ESTRUTURAL, USINADO, COM FCK 25 MPA, INCLUSIVE LANÇAMENTO, ADENSAMENTO E ACABAMENTO (FUNDAÇÃO)</v>
      </c>
      <c r="IWI47" s="261"/>
      <c r="IWJ47" s="261"/>
      <c r="IWK47" s="261"/>
      <c r="IWL47" s="261"/>
      <c r="IWM47" s="261"/>
      <c r="IWN47" s="12" t="s">
        <v>10494</v>
      </c>
      <c r="IWO47" s="12" t="s">
        <v>6222</v>
      </c>
      <c r="IWP47" s="12" t="str">
        <f>IF(IWO47="SINAPI",VLOOKUP('TEREZINHA HARDY'!IWN47,SINAPI,3,),VLOOKUP('TEREZINHA HARDY'!IWN47,SETOP,4,))</f>
        <v>M3</v>
      </c>
      <c r="IWQ47" s="13">
        <v>2.35</v>
      </c>
      <c r="IWR47" s="13" t="s">
        <v>41</v>
      </c>
      <c r="IWS47" s="14">
        <f>IF(IWO47="SINAPI",VLOOKUP('TEREZINHA HARDY'!IWN47,SINAPI,4,),VLOOKUP('TEREZINHA HARDY'!IWN47,SETOP,5,))</f>
        <v>334.32</v>
      </c>
      <c r="IWT47" s="14">
        <f t="shared" ref="IWT47:IWT50" si="1180">ROUND(IWS47*(1+$C$7),2)</f>
        <v>422.98</v>
      </c>
      <c r="IWU47" s="14">
        <f t="shared" ref="IWU47:IWU50" si="1181">IWQ47*IWS47</f>
        <v>785.65200000000004</v>
      </c>
      <c r="IWV47" s="14">
        <f t="shared" ref="IWV47:IWV50" si="1182">IWT47*IWQ47</f>
        <v>994.00300000000004</v>
      </c>
      <c r="IWW47" s="11" t="s">
        <v>17387</v>
      </c>
      <c r="IWX47" s="261" t="str">
        <f>IF(IXE47="SINAPI",VLOOKUP('TEREZINHA HARDY'!IXD47,SINAPI,2,),VLOOKUP('TEREZINHA HARDY'!IXD47,SETOP,3,))</f>
        <v>FORNECIMENTO DE CONCRETO ESTRUTURAL, USINADO, COM FCK 25 MPA, INCLUSIVE LANÇAMENTO, ADENSAMENTO E ACABAMENTO (FUNDAÇÃO)</v>
      </c>
      <c r="IWY47" s="261"/>
      <c r="IWZ47" s="261"/>
      <c r="IXA47" s="261"/>
      <c r="IXB47" s="261"/>
      <c r="IXC47" s="261"/>
      <c r="IXD47" s="12" t="s">
        <v>10494</v>
      </c>
      <c r="IXE47" s="12" t="s">
        <v>6222</v>
      </c>
      <c r="IXF47" s="12" t="str">
        <f>IF(IXE47="SINAPI",VLOOKUP('TEREZINHA HARDY'!IXD47,SINAPI,3,),VLOOKUP('TEREZINHA HARDY'!IXD47,SETOP,4,))</f>
        <v>M3</v>
      </c>
      <c r="IXG47" s="13">
        <v>2.35</v>
      </c>
      <c r="IXH47" s="13" t="s">
        <v>41</v>
      </c>
      <c r="IXI47" s="14">
        <f>IF(IXE47="SINAPI",VLOOKUP('TEREZINHA HARDY'!IXD47,SINAPI,4,),VLOOKUP('TEREZINHA HARDY'!IXD47,SETOP,5,))</f>
        <v>334.32</v>
      </c>
      <c r="IXJ47" s="14">
        <f t="shared" ref="IXJ47:IXJ50" si="1183">ROUND(IXI47*(1+$C$7),2)</f>
        <v>422.98</v>
      </c>
      <c r="IXK47" s="14">
        <f t="shared" ref="IXK47:IXK50" si="1184">IXG47*IXI47</f>
        <v>785.65200000000004</v>
      </c>
      <c r="IXL47" s="14">
        <f t="shared" ref="IXL47:IXL50" si="1185">IXJ47*IXG47</f>
        <v>994.00300000000004</v>
      </c>
      <c r="IXM47" s="11" t="s">
        <v>17387</v>
      </c>
      <c r="IXN47" s="261" t="str">
        <f>IF(IXU47="SINAPI",VLOOKUP('TEREZINHA HARDY'!IXT47,SINAPI,2,),VLOOKUP('TEREZINHA HARDY'!IXT47,SETOP,3,))</f>
        <v>FORNECIMENTO DE CONCRETO ESTRUTURAL, USINADO, COM FCK 25 MPA, INCLUSIVE LANÇAMENTO, ADENSAMENTO E ACABAMENTO (FUNDAÇÃO)</v>
      </c>
      <c r="IXO47" s="261"/>
      <c r="IXP47" s="261"/>
      <c r="IXQ47" s="261"/>
      <c r="IXR47" s="261"/>
      <c r="IXS47" s="261"/>
      <c r="IXT47" s="12" t="s">
        <v>10494</v>
      </c>
      <c r="IXU47" s="12" t="s">
        <v>6222</v>
      </c>
      <c r="IXV47" s="12" t="str">
        <f>IF(IXU47="SINAPI",VLOOKUP('TEREZINHA HARDY'!IXT47,SINAPI,3,),VLOOKUP('TEREZINHA HARDY'!IXT47,SETOP,4,))</f>
        <v>M3</v>
      </c>
      <c r="IXW47" s="13">
        <v>2.35</v>
      </c>
      <c r="IXX47" s="13" t="s">
        <v>41</v>
      </c>
      <c r="IXY47" s="14">
        <f>IF(IXU47="SINAPI",VLOOKUP('TEREZINHA HARDY'!IXT47,SINAPI,4,),VLOOKUP('TEREZINHA HARDY'!IXT47,SETOP,5,))</f>
        <v>334.32</v>
      </c>
      <c r="IXZ47" s="14">
        <f t="shared" ref="IXZ47:IXZ50" si="1186">ROUND(IXY47*(1+$C$7),2)</f>
        <v>422.98</v>
      </c>
      <c r="IYA47" s="14">
        <f t="shared" ref="IYA47:IYA50" si="1187">IXW47*IXY47</f>
        <v>785.65200000000004</v>
      </c>
      <c r="IYB47" s="14">
        <f t="shared" ref="IYB47:IYB50" si="1188">IXZ47*IXW47</f>
        <v>994.00300000000004</v>
      </c>
      <c r="IYC47" s="11" t="s">
        <v>17387</v>
      </c>
      <c r="IYD47" s="261" t="str">
        <f>IF(IYK47="SINAPI",VLOOKUP('TEREZINHA HARDY'!IYJ47,SINAPI,2,),VLOOKUP('TEREZINHA HARDY'!IYJ47,SETOP,3,))</f>
        <v>FORNECIMENTO DE CONCRETO ESTRUTURAL, USINADO, COM FCK 25 MPA, INCLUSIVE LANÇAMENTO, ADENSAMENTO E ACABAMENTO (FUNDAÇÃO)</v>
      </c>
      <c r="IYE47" s="261"/>
      <c r="IYF47" s="261"/>
      <c r="IYG47" s="261"/>
      <c r="IYH47" s="261"/>
      <c r="IYI47" s="261"/>
      <c r="IYJ47" s="12" t="s">
        <v>10494</v>
      </c>
      <c r="IYK47" s="12" t="s">
        <v>6222</v>
      </c>
      <c r="IYL47" s="12" t="str">
        <f>IF(IYK47="SINAPI",VLOOKUP('TEREZINHA HARDY'!IYJ47,SINAPI,3,),VLOOKUP('TEREZINHA HARDY'!IYJ47,SETOP,4,))</f>
        <v>M3</v>
      </c>
      <c r="IYM47" s="13">
        <v>2.35</v>
      </c>
      <c r="IYN47" s="13" t="s">
        <v>41</v>
      </c>
      <c r="IYO47" s="14">
        <f>IF(IYK47="SINAPI",VLOOKUP('TEREZINHA HARDY'!IYJ47,SINAPI,4,),VLOOKUP('TEREZINHA HARDY'!IYJ47,SETOP,5,))</f>
        <v>334.32</v>
      </c>
      <c r="IYP47" s="14">
        <f t="shared" ref="IYP47:IYP50" si="1189">ROUND(IYO47*(1+$C$7),2)</f>
        <v>422.98</v>
      </c>
      <c r="IYQ47" s="14">
        <f t="shared" ref="IYQ47:IYQ50" si="1190">IYM47*IYO47</f>
        <v>785.65200000000004</v>
      </c>
      <c r="IYR47" s="14">
        <f t="shared" ref="IYR47:IYR50" si="1191">IYP47*IYM47</f>
        <v>994.00300000000004</v>
      </c>
      <c r="IYS47" s="11" t="s">
        <v>17387</v>
      </c>
      <c r="IYT47" s="261" t="str">
        <f>IF(IZA47="SINAPI",VLOOKUP('TEREZINHA HARDY'!IYZ47,SINAPI,2,),VLOOKUP('TEREZINHA HARDY'!IYZ47,SETOP,3,))</f>
        <v>FORNECIMENTO DE CONCRETO ESTRUTURAL, USINADO, COM FCK 25 MPA, INCLUSIVE LANÇAMENTO, ADENSAMENTO E ACABAMENTO (FUNDAÇÃO)</v>
      </c>
      <c r="IYU47" s="261"/>
      <c r="IYV47" s="261"/>
      <c r="IYW47" s="261"/>
      <c r="IYX47" s="261"/>
      <c r="IYY47" s="261"/>
      <c r="IYZ47" s="12" t="s">
        <v>10494</v>
      </c>
      <c r="IZA47" s="12" t="s">
        <v>6222</v>
      </c>
      <c r="IZB47" s="12" t="str">
        <f>IF(IZA47="SINAPI",VLOOKUP('TEREZINHA HARDY'!IYZ47,SINAPI,3,),VLOOKUP('TEREZINHA HARDY'!IYZ47,SETOP,4,))</f>
        <v>M3</v>
      </c>
      <c r="IZC47" s="13">
        <v>2.35</v>
      </c>
      <c r="IZD47" s="13" t="s">
        <v>41</v>
      </c>
      <c r="IZE47" s="14">
        <f>IF(IZA47="SINAPI",VLOOKUP('TEREZINHA HARDY'!IYZ47,SINAPI,4,),VLOOKUP('TEREZINHA HARDY'!IYZ47,SETOP,5,))</f>
        <v>334.32</v>
      </c>
      <c r="IZF47" s="14">
        <f t="shared" ref="IZF47:IZF50" si="1192">ROUND(IZE47*(1+$C$7),2)</f>
        <v>422.98</v>
      </c>
      <c r="IZG47" s="14">
        <f t="shared" ref="IZG47:IZG50" si="1193">IZC47*IZE47</f>
        <v>785.65200000000004</v>
      </c>
      <c r="IZH47" s="14">
        <f t="shared" ref="IZH47:IZH50" si="1194">IZF47*IZC47</f>
        <v>994.00300000000004</v>
      </c>
      <c r="IZI47" s="11" t="s">
        <v>17387</v>
      </c>
      <c r="IZJ47" s="261" t="str">
        <f>IF(IZQ47="SINAPI",VLOOKUP('TEREZINHA HARDY'!IZP47,SINAPI,2,),VLOOKUP('TEREZINHA HARDY'!IZP47,SETOP,3,))</f>
        <v>FORNECIMENTO DE CONCRETO ESTRUTURAL, USINADO, COM FCK 25 MPA, INCLUSIVE LANÇAMENTO, ADENSAMENTO E ACABAMENTO (FUNDAÇÃO)</v>
      </c>
      <c r="IZK47" s="261"/>
      <c r="IZL47" s="261"/>
      <c r="IZM47" s="261"/>
      <c r="IZN47" s="261"/>
      <c r="IZO47" s="261"/>
      <c r="IZP47" s="12" t="s">
        <v>10494</v>
      </c>
      <c r="IZQ47" s="12" t="s">
        <v>6222</v>
      </c>
      <c r="IZR47" s="12" t="str">
        <f>IF(IZQ47="SINAPI",VLOOKUP('TEREZINHA HARDY'!IZP47,SINAPI,3,),VLOOKUP('TEREZINHA HARDY'!IZP47,SETOP,4,))</f>
        <v>M3</v>
      </c>
      <c r="IZS47" s="13">
        <v>2.35</v>
      </c>
      <c r="IZT47" s="13" t="s">
        <v>41</v>
      </c>
      <c r="IZU47" s="14">
        <f>IF(IZQ47="SINAPI",VLOOKUP('TEREZINHA HARDY'!IZP47,SINAPI,4,),VLOOKUP('TEREZINHA HARDY'!IZP47,SETOP,5,))</f>
        <v>334.32</v>
      </c>
      <c r="IZV47" s="14">
        <f t="shared" ref="IZV47:IZV50" si="1195">ROUND(IZU47*(1+$C$7),2)</f>
        <v>422.98</v>
      </c>
      <c r="IZW47" s="14">
        <f t="shared" ref="IZW47:IZW50" si="1196">IZS47*IZU47</f>
        <v>785.65200000000004</v>
      </c>
      <c r="IZX47" s="14">
        <f t="shared" ref="IZX47:IZX50" si="1197">IZV47*IZS47</f>
        <v>994.00300000000004</v>
      </c>
      <c r="IZY47" s="11" t="s">
        <v>17387</v>
      </c>
      <c r="IZZ47" s="261" t="str">
        <f>IF(JAG47="SINAPI",VLOOKUP('TEREZINHA HARDY'!JAF47,SINAPI,2,),VLOOKUP('TEREZINHA HARDY'!JAF47,SETOP,3,))</f>
        <v>FORNECIMENTO DE CONCRETO ESTRUTURAL, USINADO, COM FCK 25 MPA, INCLUSIVE LANÇAMENTO, ADENSAMENTO E ACABAMENTO (FUNDAÇÃO)</v>
      </c>
      <c r="JAA47" s="261"/>
      <c r="JAB47" s="261"/>
      <c r="JAC47" s="261"/>
      <c r="JAD47" s="261"/>
      <c r="JAE47" s="261"/>
      <c r="JAF47" s="12" t="s">
        <v>10494</v>
      </c>
      <c r="JAG47" s="12" t="s">
        <v>6222</v>
      </c>
      <c r="JAH47" s="12" t="str">
        <f>IF(JAG47="SINAPI",VLOOKUP('TEREZINHA HARDY'!JAF47,SINAPI,3,),VLOOKUP('TEREZINHA HARDY'!JAF47,SETOP,4,))</f>
        <v>M3</v>
      </c>
      <c r="JAI47" s="13">
        <v>2.35</v>
      </c>
      <c r="JAJ47" s="13" t="s">
        <v>41</v>
      </c>
      <c r="JAK47" s="14">
        <f>IF(JAG47="SINAPI",VLOOKUP('TEREZINHA HARDY'!JAF47,SINAPI,4,),VLOOKUP('TEREZINHA HARDY'!JAF47,SETOP,5,))</f>
        <v>334.32</v>
      </c>
      <c r="JAL47" s="14">
        <f t="shared" ref="JAL47:JAL50" si="1198">ROUND(JAK47*(1+$C$7),2)</f>
        <v>422.98</v>
      </c>
      <c r="JAM47" s="14">
        <f t="shared" ref="JAM47:JAM50" si="1199">JAI47*JAK47</f>
        <v>785.65200000000004</v>
      </c>
      <c r="JAN47" s="14">
        <f t="shared" ref="JAN47:JAN50" si="1200">JAL47*JAI47</f>
        <v>994.00300000000004</v>
      </c>
      <c r="JAO47" s="11" t="s">
        <v>17387</v>
      </c>
      <c r="JAP47" s="261" t="str">
        <f>IF(JAW47="SINAPI",VLOOKUP('TEREZINHA HARDY'!JAV47,SINAPI,2,),VLOOKUP('TEREZINHA HARDY'!JAV47,SETOP,3,))</f>
        <v>FORNECIMENTO DE CONCRETO ESTRUTURAL, USINADO, COM FCK 25 MPA, INCLUSIVE LANÇAMENTO, ADENSAMENTO E ACABAMENTO (FUNDAÇÃO)</v>
      </c>
      <c r="JAQ47" s="261"/>
      <c r="JAR47" s="261"/>
      <c r="JAS47" s="261"/>
      <c r="JAT47" s="261"/>
      <c r="JAU47" s="261"/>
      <c r="JAV47" s="12" t="s">
        <v>10494</v>
      </c>
      <c r="JAW47" s="12" t="s">
        <v>6222</v>
      </c>
      <c r="JAX47" s="12" t="str">
        <f>IF(JAW47="SINAPI",VLOOKUP('TEREZINHA HARDY'!JAV47,SINAPI,3,),VLOOKUP('TEREZINHA HARDY'!JAV47,SETOP,4,))</f>
        <v>M3</v>
      </c>
      <c r="JAY47" s="13">
        <v>2.35</v>
      </c>
      <c r="JAZ47" s="13" t="s">
        <v>41</v>
      </c>
      <c r="JBA47" s="14">
        <f>IF(JAW47="SINAPI",VLOOKUP('TEREZINHA HARDY'!JAV47,SINAPI,4,),VLOOKUP('TEREZINHA HARDY'!JAV47,SETOP,5,))</f>
        <v>334.32</v>
      </c>
      <c r="JBB47" s="14">
        <f t="shared" ref="JBB47:JBB50" si="1201">ROUND(JBA47*(1+$C$7),2)</f>
        <v>422.98</v>
      </c>
      <c r="JBC47" s="14">
        <f t="shared" ref="JBC47:JBC50" si="1202">JAY47*JBA47</f>
        <v>785.65200000000004</v>
      </c>
      <c r="JBD47" s="14">
        <f t="shared" ref="JBD47:JBD50" si="1203">JBB47*JAY47</f>
        <v>994.00300000000004</v>
      </c>
      <c r="JBE47" s="11" t="s">
        <v>17387</v>
      </c>
      <c r="JBF47" s="261" t="str">
        <f>IF(JBM47="SINAPI",VLOOKUP('TEREZINHA HARDY'!JBL47,SINAPI,2,),VLOOKUP('TEREZINHA HARDY'!JBL47,SETOP,3,))</f>
        <v>FORNECIMENTO DE CONCRETO ESTRUTURAL, USINADO, COM FCK 25 MPA, INCLUSIVE LANÇAMENTO, ADENSAMENTO E ACABAMENTO (FUNDAÇÃO)</v>
      </c>
      <c r="JBG47" s="261"/>
      <c r="JBH47" s="261"/>
      <c r="JBI47" s="261"/>
      <c r="JBJ47" s="261"/>
      <c r="JBK47" s="261"/>
      <c r="JBL47" s="12" t="s">
        <v>10494</v>
      </c>
      <c r="JBM47" s="12" t="s">
        <v>6222</v>
      </c>
      <c r="JBN47" s="12" t="str">
        <f>IF(JBM47="SINAPI",VLOOKUP('TEREZINHA HARDY'!JBL47,SINAPI,3,),VLOOKUP('TEREZINHA HARDY'!JBL47,SETOP,4,))</f>
        <v>M3</v>
      </c>
      <c r="JBO47" s="13">
        <v>2.35</v>
      </c>
      <c r="JBP47" s="13" t="s">
        <v>41</v>
      </c>
      <c r="JBQ47" s="14">
        <f>IF(JBM47="SINAPI",VLOOKUP('TEREZINHA HARDY'!JBL47,SINAPI,4,),VLOOKUP('TEREZINHA HARDY'!JBL47,SETOP,5,))</f>
        <v>334.32</v>
      </c>
      <c r="JBR47" s="14">
        <f t="shared" ref="JBR47:JBR50" si="1204">ROUND(JBQ47*(1+$C$7),2)</f>
        <v>422.98</v>
      </c>
      <c r="JBS47" s="14">
        <f t="shared" ref="JBS47:JBS50" si="1205">JBO47*JBQ47</f>
        <v>785.65200000000004</v>
      </c>
      <c r="JBT47" s="14">
        <f t="shared" ref="JBT47:JBT50" si="1206">JBR47*JBO47</f>
        <v>994.00300000000004</v>
      </c>
      <c r="JBU47" s="11" t="s">
        <v>17387</v>
      </c>
      <c r="JBV47" s="261" t="str">
        <f>IF(JCC47="SINAPI",VLOOKUP('TEREZINHA HARDY'!JCB47,SINAPI,2,),VLOOKUP('TEREZINHA HARDY'!JCB47,SETOP,3,))</f>
        <v>FORNECIMENTO DE CONCRETO ESTRUTURAL, USINADO, COM FCK 25 MPA, INCLUSIVE LANÇAMENTO, ADENSAMENTO E ACABAMENTO (FUNDAÇÃO)</v>
      </c>
      <c r="JBW47" s="261"/>
      <c r="JBX47" s="261"/>
      <c r="JBY47" s="261"/>
      <c r="JBZ47" s="261"/>
      <c r="JCA47" s="261"/>
      <c r="JCB47" s="12" t="s">
        <v>10494</v>
      </c>
      <c r="JCC47" s="12" t="s">
        <v>6222</v>
      </c>
      <c r="JCD47" s="12" t="str">
        <f>IF(JCC47="SINAPI",VLOOKUP('TEREZINHA HARDY'!JCB47,SINAPI,3,),VLOOKUP('TEREZINHA HARDY'!JCB47,SETOP,4,))</f>
        <v>M3</v>
      </c>
      <c r="JCE47" s="13">
        <v>2.35</v>
      </c>
      <c r="JCF47" s="13" t="s">
        <v>41</v>
      </c>
      <c r="JCG47" s="14">
        <f>IF(JCC47="SINAPI",VLOOKUP('TEREZINHA HARDY'!JCB47,SINAPI,4,),VLOOKUP('TEREZINHA HARDY'!JCB47,SETOP,5,))</f>
        <v>334.32</v>
      </c>
      <c r="JCH47" s="14">
        <f t="shared" ref="JCH47:JCH50" si="1207">ROUND(JCG47*(1+$C$7),2)</f>
        <v>422.98</v>
      </c>
      <c r="JCI47" s="14">
        <f t="shared" ref="JCI47:JCI50" si="1208">JCE47*JCG47</f>
        <v>785.65200000000004</v>
      </c>
      <c r="JCJ47" s="14">
        <f t="shared" ref="JCJ47:JCJ50" si="1209">JCH47*JCE47</f>
        <v>994.00300000000004</v>
      </c>
      <c r="JCK47" s="11" t="s">
        <v>17387</v>
      </c>
      <c r="JCL47" s="261" t="str">
        <f>IF(JCS47="SINAPI",VLOOKUP('TEREZINHA HARDY'!JCR47,SINAPI,2,),VLOOKUP('TEREZINHA HARDY'!JCR47,SETOP,3,))</f>
        <v>FORNECIMENTO DE CONCRETO ESTRUTURAL, USINADO, COM FCK 25 MPA, INCLUSIVE LANÇAMENTO, ADENSAMENTO E ACABAMENTO (FUNDAÇÃO)</v>
      </c>
      <c r="JCM47" s="261"/>
      <c r="JCN47" s="261"/>
      <c r="JCO47" s="261"/>
      <c r="JCP47" s="261"/>
      <c r="JCQ47" s="261"/>
      <c r="JCR47" s="12" t="s">
        <v>10494</v>
      </c>
      <c r="JCS47" s="12" t="s">
        <v>6222</v>
      </c>
      <c r="JCT47" s="12" t="str">
        <f>IF(JCS47="SINAPI",VLOOKUP('TEREZINHA HARDY'!JCR47,SINAPI,3,),VLOOKUP('TEREZINHA HARDY'!JCR47,SETOP,4,))</f>
        <v>M3</v>
      </c>
      <c r="JCU47" s="13">
        <v>2.35</v>
      </c>
      <c r="JCV47" s="13" t="s">
        <v>41</v>
      </c>
      <c r="JCW47" s="14">
        <f>IF(JCS47="SINAPI",VLOOKUP('TEREZINHA HARDY'!JCR47,SINAPI,4,),VLOOKUP('TEREZINHA HARDY'!JCR47,SETOP,5,))</f>
        <v>334.32</v>
      </c>
      <c r="JCX47" s="14">
        <f t="shared" ref="JCX47:JCX50" si="1210">ROUND(JCW47*(1+$C$7),2)</f>
        <v>422.98</v>
      </c>
      <c r="JCY47" s="14">
        <f t="shared" ref="JCY47:JCY50" si="1211">JCU47*JCW47</f>
        <v>785.65200000000004</v>
      </c>
      <c r="JCZ47" s="14">
        <f t="shared" ref="JCZ47:JCZ50" si="1212">JCX47*JCU47</f>
        <v>994.00300000000004</v>
      </c>
      <c r="JDA47" s="11" t="s">
        <v>17387</v>
      </c>
      <c r="JDB47" s="261" t="str">
        <f>IF(JDI47="SINAPI",VLOOKUP('TEREZINHA HARDY'!JDH47,SINAPI,2,),VLOOKUP('TEREZINHA HARDY'!JDH47,SETOP,3,))</f>
        <v>FORNECIMENTO DE CONCRETO ESTRUTURAL, USINADO, COM FCK 25 MPA, INCLUSIVE LANÇAMENTO, ADENSAMENTO E ACABAMENTO (FUNDAÇÃO)</v>
      </c>
      <c r="JDC47" s="261"/>
      <c r="JDD47" s="261"/>
      <c r="JDE47" s="261"/>
      <c r="JDF47" s="261"/>
      <c r="JDG47" s="261"/>
      <c r="JDH47" s="12" t="s">
        <v>10494</v>
      </c>
      <c r="JDI47" s="12" t="s">
        <v>6222</v>
      </c>
      <c r="JDJ47" s="12" t="str">
        <f>IF(JDI47="SINAPI",VLOOKUP('TEREZINHA HARDY'!JDH47,SINAPI,3,),VLOOKUP('TEREZINHA HARDY'!JDH47,SETOP,4,))</f>
        <v>M3</v>
      </c>
      <c r="JDK47" s="13">
        <v>2.35</v>
      </c>
      <c r="JDL47" s="13" t="s">
        <v>41</v>
      </c>
      <c r="JDM47" s="14">
        <f>IF(JDI47="SINAPI",VLOOKUP('TEREZINHA HARDY'!JDH47,SINAPI,4,),VLOOKUP('TEREZINHA HARDY'!JDH47,SETOP,5,))</f>
        <v>334.32</v>
      </c>
      <c r="JDN47" s="14">
        <f t="shared" ref="JDN47:JDN50" si="1213">ROUND(JDM47*(1+$C$7),2)</f>
        <v>422.98</v>
      </c>
      <c r="JDO47" s="14">
        <f t="shared" ref="JDO47:JDO50" si="1214">JDK47*JDM47</f>
        <v>785.65200000000004</v>
      </c>
      <c r="JDP47" s="14">
        <f t="shared" ref="JDP47:JDP50" si="1215">JDN47*JDK47</f>
        <v>994.00300000000004</v>
      </c>
      <c r="JDQ47" s="11" t="s">
        <v>17387</v>
      </c>
      <c r="JDR47" s="261" t="str">
        <f>IF(JDY47="SINAPI",VLOOKUP('TEREZINHA HARDY'!JDX47,SINAPI,2,),VLOOKUP('TEREZINHA HARDY'!JDX47,SETOP,3,))</f>
        <v>FORNECIMENTO DE CONCRETO ESTRUTURAL, USINADO, COM FCK 25 MPA, INCLUSIVE LANÇAMENTO, ADENSAMENTO E ACABAMENTO (FUNDAÇÃO)</v>
      </c>
      <c r="JDS47" s="261"/>
      <c r="JDT47" s="261"/>
      <c r="JDU47" s="261"/>
      <c r="JDV47" s="261"/>
      <c r="JDW47" s="261"/>
      <c r="JDX47" s="12" t="s">
        <v>10494</v>
      </c>
      <c r="JDY47" s="12" t="s">
        <v>6222</v>
      </c>
      <c r="JDZ47" s="12" t="str">
        <f>IF(JDY47="SINAPI",VLOOKUP('TEREZINHA HARDY'!JDX47,SINAPI,3,),VLOOKUP('TEREZINHA HARDY'!JDX47,SETOP,4,))</f>
        <v>M3</v>
      </c>
      <c r="JEA47" s="13">
        <v>2.35</v>
      </c>
      <c r="JEB47" s="13" t="s">
        <v>41</v>
      </c>
      <c r="JEC47" s="14">
        <f>IF(JDY47="SINAPI",VLOOKUP('TEREZINHA HARDY'!JDX47,SINAPI,4,),VLOOKUP('TEREZINHA HARDY'!JDX47,SETOP,5,))</f>
        <v>334.32</v>
      </c>
      <c r="JED47" s="14">
        <f t="shared" ref="JED47:JED50" si="1216">ROUND(JEC47*(1+$C$7),2)</f>
        <v>422.98</v>
      </c>
      <c r="JEE47" s="14">
        <f t="shared" ref="JEE47:JEE50" si="1217">JEA47*JEC47</f>
        <v>785.65200000000004</v>
      </c>
      <c r="JEF47" s="14">
        <f t="shared" ref="JEF47:JEF50" si="1218">JED47*JEA47</f>
        <v>994.00300000000004</v>
      </c>
      <c r="JEG47" s="11" t="s">
        <v>17387</v>
      </c>
      <c r="JEH47" s="261" t="str">
        <f>IF(JEO47="SINAPI",VLOOKUP('TEREZINHA HARDY'!JEN47,SINAPI,2,),VLOOKUP('TEREZINHA HARDY'!JEN47,SETOP,3,))</f>
        <v>FORNECIMENTO DE CONCRETO ESTRUTURAL, USINADO, COM FCK 25 MPA, INCLUSIVE LANÇAMENTO, ADENSAMENTO E ACABAMENTO (FUNDAÇÃO)</v>
      </c>
      <c r="JEI47" s="261"/>
      <c r="JEJ47" s="261"/>
      <c r="JEK47" s="261"/>
      <c r="JEL47" s="261"/>
      <c r="JEM47" s="261"/>
      <c r="JEN47" s="12" t="s">
        <v>10494</v>
      </c>
      <c r="JEO47" s="12" t="s">
        <v>6222</v>
      </c>
      <c r="JEP47" s="12" t="str">
        <f>IF(JEO47="SINAPI",VLOOKUP('TEREZINHA HARDY'!JEN47,SINAPI,3,),VLOOKUP('TEREZINHA HARDY'!JEN47,SETOP,4,))</f>
        <v>M3</v>
      </c>
      <c r="JEQ47" s="13">
        <v>2.35</v>
      </c>
      <c r="JER47" s="13" t="s">
        <v>41</v>
      </c>
      <c r="JES47" s="14">
        <f>IF(JEO47="SINAPI",VLOOKUP('TEREZINHA HARDY'!JEN47,SINAPI,4,),VLOOKUP('TEREZINHA HARDY'!JEN47,SETOP,5,))</f>
        <v>334.32</v>
      </c>
      <c r="JET47" s="14">
        <f t="shared" ref="JET47:JET50" si="1219">ROUND(JES47*(1+$C$7),2)</f>
        <v>422.98</v>
      </c>
      <c r="JEU47" s="14">
        <f t="shared" ref="JEU47:JEU50" si="1220">JEQ47*JES47</f>
        <v>785.65200000000004</v>
      </c>
      <c r="JEV47" s="14">
        <f t="shared" ref="JEV47:JEV50" si="1221">JET47*JEQ47</f>
        <v>994.00300000000004</v>
      </c>
      <c r="JEW47" s="11" t="s">
        <v>17387</v>
      </c>
      <c r="JEX47" s="261" t="str">
        <f>IF(JFE47="SINAPI",VLOOKUP('TEREZINHA HARDY'!JFD47,SINAPI,2,),VLOOKUP('TEREZINHA HARDY'!JFD47,SETOP,3,))</f>
        <v>FORNECIMENTO DE CONCRETO ESTRUTURAL, USINADO, COM FCK 25 MPA, INCLUSIVE LANÇAMENTO, ADENSAMENTO E ACABAMENTO (FUNDAÇÃO)</v>
      </c>
      <c r="JEY47" s="261"/>
      <c r="JEZ47" s="261"/>
      <c r="JFA47" s="261"/>
      <c r="JFB47" s="261"/>
      <c r="JFC47" s="261"/>
      <c r="JFD47" s="12" t="s">
        <v>10494</v>
      </c>
      <c r="JFE47" s="12" t="s">
        <v>6222</v>
      </c>
      <c r="JFF47" s="12" t="str">
        <f>IF(JFE47="SINAPI",VLOOKUP('TEREZINHA HARDY'!JFD47,SINAPI,3,),VLOOKUP('TEREZINHA HARDY'!JFD47,SETOP,4,))</f>
        <v>M3</v>
      </c>
      <c r="JFG47" s="13">
        <v>2.35</v>
      </c>
      <c r="JFH47" s="13" t="s">
        <v>41</v>
      </c>
      <c r="JFI47" s="14">
        <f>IF(JFE47="SINAPI",VLOOKUP('TEREZINHA HARDY'!JFD47,SINAPI,4,),VLOOKUP('TEREZINHA HARDY'!JFD47,SETOP,5,))</f>
        <v>334.32</v>
      </c>
      <c r="JFJ47" s="14">
        <f t="shared" ref="JFJ47:JFJ50" si="1222">ROUND(JFI47*(1+$C$7),2)</f>
        <v>422.98</v>
      </c>
      <c r="JFK47" s="14">
        <f t="shared" ref="JFK47:JFK50" si="1223">JFG47*JFI47</f>
        <v>785.65200000000004</v>
      </c>
      <c r="JFL47" s="14">
        <f t="shared" ref="JFL47:JFL50" si="1224">JFJ47*JFG47</f>
        <v>994.00300000000004</v>
      </c>
      <c r="JFM47" s="11" t="s">
        <v>17387</v>
      </c>
      <c r="JFN47" s="261" t="str">
        <f>IF(JFU47="SINAPI",VLOOKUP('TEREZINHA HARDY'!JFT47,SINAPI,2,),VLOOKUP('TEREZINHA HARDY'!JFT47,SETOP,3,))</f>
        <v>FORNECIMENTO DE CONCRETO ESTRUTURAL, USINADO, COM FCK 25 MPA, INCLUSIVE LANÇAMENTO, ADENSAMENTO E ACABAMENTO (FUNDAÇÃO)</v>
      </c>
      <c r="JFO47" s="261"/>
      <c r="JFP47" s="261"/>
      <c r="JFQ47" s="261"/>
      <c r="JFR47" s="261"/>
      <c r="JFS47" s="261"/>
      <c r="JFT47" s="12" t="s">
        <v>10494</v>
      </c>
      <c r="JFU47" s="12" t="s">
        <v>6222</v>
      </c>
      <c r="JFV47" s="12" t="str">
        <f>IF(JFU47="SINAPI",VLOOKUP('TEREZINHA HARDY'!JFT47,SINAPI,3,),VLOOKUP('TEREZINHA HARDY'!JFT47,SETOP,4,))</f>
        <v>M3</v>
      </c>
      <c r="JFW47" s="13">
        <v>2.35</v>
      </c>
      <c r="JFX47" s="13" t="s">
        <v>41</v>
      </c>
      <c r="JFY47" s="14">
        <f>IF(JFU47="SINAPI",VLOOKUP('TEREZINHA HARDY'!JFT47,SINAPI,4,),VLOOKUP('TEREZINHA HARDY'!JFT47,SETOP,5,))</f>
        <v>334.32</v>
      </c>
      <c r="JFZ47" s="14">
        <f t="shared" ref="JFZ47:JFZ50" si="1225">ROUND(JFY47*(1+$C$7),2)</f>
        <v>422.98</v>
      </c>
      <c r="JGA47" s="14">
        <f t="shared" ref="JGA47:JGA50" si="1226">JFW47*JFY47</f>
        <v>785.65200000000004</v>
      </c>
      <c r="JGB47" s="14">
        <f t="shared" ref="JGB47:JGB50" si="1227">JFZ47*JFW47</f>
        <v>994.00300000000004</v>
      </c>
      <c r="JGC47" s="11" t="s">
        <v>17387</v>
      </c>
      <c r="JGD47" s="261" t="str">
        <f>IF(JGK47="SINAPI",VLOOKUP('TEREZINHA HARDY'!JGJ47,SINAPI,2,),VLOOKUP('TEREZINHA HARDY'!JGJ47,SETOP,3,))</f>
        <v>FORNECIMENTO DE CONCRETO ESTRUTURAL, USINADO, COM FCK 25 MPA, INCLUSIVE LANÇAMENTO, ADENSAMENTO E ACABAMENTO (FUNDAÇÃO)</v>
      </c>
      <c r="JGE47" s="261"/>
      <c r="JGF47" s="261"/>
      <c r="JGG47" s="261"/>
      <c r="JGH47" s="261"/>
      <c r="JGI47" s="261"/>
      <c r="JGJ47" s="12" t="s">
        <v>10494</v>
      </c>
      <c r="JGK47" s="12" t="s">
        <v>6222</v>
      </c>
      <c r="JGL47" s="12" t="str">
        <f>IF(JGK47="SINAPI",VLOOKUP('TEREZINHA HARDY'!JGJ47,SINAPI,3,),VLOOKUP('TEREZINHA HARDY'!JGJ47,SETOP,4,))</f>
        <v>M3</v>
      </c>
      <c r="JGM47" s="13">
        <v>2.35</v>
      </c>
      <c r="JGN47" s="13" t="s">
        <v>41</v>
      </c>
      <c r="JGO47" s="14">
        <f>IF(JGK47="SINAPI",VLOOKUP('TEREZINHA HARDY'!JGJ47,SINAPI,4,),VLOOKUP('TEREZINHA HARDY'!JGJ47,SETOP,5,))</f>
        <v>334.32</v>
      </c>
      <c r="JGP47" s="14">
        <f t="shared" ref="JGP47:JGP50" si="1228">ROUND(JGO47*(1+$C$7),2)</f>
        <v>422.98</v>
      </c>
      <c r="JGQ47" s="14">
        <f t="shared" ref="JGQ47:JGQ50" si="1229">JGM47*JGO47</f>
        <v>785.65200000000004</v>
      </c>
      <c r="JGR47" s="14">
        <f t="shared" ref="JGR47:JGR50" si="1230">JGP47*JGM47</f>
        <v>994.00300000000004</v>
      </c>
      <c r="JGS47" s="11" t="s">
        <v>17387</v>
      </c>
      <c r="JGT47" s="261" t="str">
        <f>IF(JHA47="SINAPI",VLOOKUP('TEREZINHA HARDY'!JGZ47,SINAPI,2,),VLOOKUP('TEREZINHA HARDY'!JGZ47,SETOP,3,))</f>
        <v>FORNECIMENTO DE CONCRETO ESTRUTURAL, USINADO, COM FCK 25 MPA, INCLUSIVE LANÇAMENTO, ADENSAMENTO E ACABAMENTO (FUNDAÇÃO)</v>
      </c>
      <c r="JGU47" s="261"/>
      <c r="JGV47" s="261"/>
      <c r="JGW47" s="261"/>
      <c r="JGX47" s="261"/>
      <c r="JGY47" s="261"/>
      <c r="JGZ47" s="12" t="s">
        <v>10494</v>
      </c>
      <c r="JHA47" s="12" t="s">
        <v>6222</v>
      </c>
      <c r="JHB47" s="12" t="str">
        <f>IF(JHA47="SINAPI",VLOOKUP('TEREZINHA HARDY'!JGZ47,SINAPI,3,),VLOOKUP('TEREZINHA HARDY'!JGZ47,SETOP,4,))</f>
        <v>M3</v>
      </c>
      <c r="JHC47" s="13">
        <v>2.35</v>
      </c>
      <c r="JHD47" s="13" t="s">
        <v>41</v>
      </c>
      <c r="JHE47" s="14">
        <f>IF(JHA47="SINAPI",VLOOKUP('TEREZINHA HARDY'!JGZ47,SINAPI,4,),VLOOKUP('TEREZINHA HARDY'!JGZ47,SETOP,5,))</f>
        <v>334.32</v>
      </c>
      <c r="JHF47" s="14">
        <f t="shared" ref="JHF47:JHF50" si="1231">ROUND(JHE47*(1+$C$7),2)</f>
        <v>422.98</v>
      </c>
      <c r="JHG47" s="14">
        <f t="shared" ref="JHG47:JHG50" si="1232">JHC47*JHE47</f>
        <v>785.65200000000004</v>
      </c>
      <c r="JHH47" s="14">
        <f t="shared" ref="JHH47:JHH50" si="1233">JHF47*JHC47</f>
        <v>994.00300000000004</v>
      </c>
      <c r="JHI47" s="11" t="s">
        <v>17387</v>
      </c>
      <c r="JHJ47" s="261" t="str">
        <f>IF(JHQ47="SINAPI",VLOOKUP('TEREZINHA HARDY'!JHP47,SINAPI,2,),VLOOKUP('TEREZINHA HARDY'!JHP47,SETOP,3,))</f>
        <v>FORNECIMENTO DE CONCRETO ESTRUTURAL, USINADO, COM FCK 25 MPA, INCLUSIVE LANÇAMENTO, ADENSAMENTO E ACABAMENTO (FUNDAÇÃO)</v>
      </c>
      <c r="JHK47" s="261"/>
      <c r="JHL47" s="261"/>
      <c r="JHM47" s="261"/>
      <c r="JHN47" s="261"/>
      <c r="JHO47" s="261"/>
      <c r="JHP47" s="12" t="s">
        <v>10494</v>
      </c>
      <c r="JHQ47" s="12" t="s">
        <v>6222</v>
      </c>
      <c r="JHR47" s="12" t="str">
        <f>IF(JHQ47="SINAPI",VLOOKUP('TEREZINHA HARDY'!JHP47,SINAPI,3,),VLOOKUP('TEREZINHA HARDY'!JHP47,SETOP,4,))</f>
        <v>M3</v>
      </c>
      <c r="JHS47" s="13">
        <v>2.35</v>
      </c>
      <c r="JHT47" s="13" t="s">
        <v>41</v>
      </c>
      <c r="JHU47" s="14">
        <f>IF(JHQ47="SINAPI",VLOOKUP('TEREZINHA HARDY'!JHP47,SINAPI,4,),VLOOKUP('TEREZINHA HARDY'!JHP47,SETOP,5,))</f>
        <v>334.32</v>
      </c>
      <c r="JHV47" s="14">
        <f t="shared" ref="JHV47:JHV50" si="1234">ROUND(JHU47*(1+$C$7),2)</f>
        <v>422.98</v>
      </c>
      <c r="JHW47" s="14">
        <f t="shared" ref="JHW47:JHW50" si="1235">JHS47*JHU47</f>
        <v>785.65200000000004</v>
      </c>
      <c r="JHX47" s="14">
        <f t="shared" ref="JHX47:JHX50" si="1236">JHV47*JHS47</f>
        <v>994.00300000000004</v>
      </c>
      <c r="JHY47" s="11" t="s">
        <v>17387</v>
      </c>
      <c r="JHZ47" s="261" t="str">
        <f>IF(JIG47="SINAPI",VLOOKUP('TEREZINHA HARDY'!JIF47,SINAPI,2,),VLOOKUP('TEREZINHA HARDY'!JIF47,SETOP,3,))</f>
        <v>FORNECIMENTO DE CONCRETO ESTRUTURAL, USINADO, COM FCK 25 MPA, INCLUSIVE LANÇAMENTO, ADENSAMENTO E ACABAMENTO (FUNDAÇÃO)</v>
      </c>
      <c r="JIA47" s="261"/>
      <c r="JIB47" s="261"/>
      <c r="JIC47" s="261"/>
      <c r="JID47" s="261"/>
      <c r="JIE47" s="261"/>
      <c r="JIF47" s="12" t="s">
        <v>10494</v>
      </c>
      <c r="JIG47" s="12" t="s">
        <v>6222</v>
      </c>
      <c r="JIH47" s="12" t="str">
        <f>IF(JIG47="SINAPI",VLOOKUP('TEREZINHA HARDY'!JIF47,SINAPI,3,),VLOOKUP('TEREZINHA HARDY'!JIF47,SETOP,4,))</f>
        <v>M3</v>
      </c>
      <c r="JII47" s="13">
        <v>2.35</v>
      </c>
      <c r="JIJ47" s="13" t="s">
        <v>41</v>
      </c>
      <c r="JIK47" s="14">
        <f>IF(JIG47="SINAPI",VLOOKUP('TEREZINHA HARDY'!JIF47,SINAPI,4,),VLOOKUP('TEREZINHA HARDY'!JIF47,SETOP,5,))</f>
        <v>334.32</v>
      </c>
      <c r="JIL47" s="14">
        <f t="shared" ref="JIL47:JIL50" si="1237">ROUND(JIK47*(1+$C$7),2)</f>
        <v>422.98</v>
      </c>
      <c r="JIM47" s="14">
        <f t="shared" ref="JIM47:JIM50" si="1238">JII47*JIK47</f>
        <v>785.65200000000004</v>
      </c>
      <c r="JIN47" s="14">
        <f t="shared" ref="JIN47:JIN50" si="1239">JIL47*JII47</f>
        <v>994.00300000000004</v>
      </c>
      <c r="JIO47" s="11" t="s">
        <v>17387</v>
      </c>
      <c r="JIP47" s="261" t="str">
        <f>IF(JIW47="SINAPI",VLOOKUP('TEREZINHA HARDY'!JIV47,SINAPI,2,),VLOOKUP('TEREZINHA HARDY'!JIV47,SETOP,3,))</f>
        <v>FORNECIMENTO DE CONCRETO ESTRUTURAL, USINADO, COM FCK 25 MPA, INCLUSIVE LANÇAMENTO, ADENSAMENTO E ACABAMENTO (FUNDAÇÃO)</v>
      </c>
      <c r="JIQ47" s="261"/>
      <c r="JIR47" s="261"/>
      <c r="JIS47" s="261"/>
      <c r="JIT47" s="261"/>
      <c r="JIU47" s="261"/>
      <c r="JIV47" s="12" t="s">
        <v>10494</v>
      </c>
      <c r="JIW47" s="12" t="s">
        <v>6222</v>
      </c>
      <c r="JIX47" s="12" t="str">
        <f>IF(JIW47="SINAPI",VLOOKUP('TEREZINHA HARDY'!JIV47,SINAPI,3,),VLOOKUP('TEREZINHA HARDY'!JIV47,SETOP,4,))</f>
        <v>M3</v>
      </c>
      <c r="JIY47" s="13">
        <v>2.35</v>
      </c>
      <c r="JIZ47" s="13" t="s">
        <v>41</v>
      </c>
      <c r="JJA47" s="14">
        <f>IF(JIW47="SINAPI",VLOOKUP('TEREZINHA HARDY'!JIV47,SINAPI,4,),VLOOKUP('TEREZINHA HARDY'!JIV47,SETOP,5,))</f>
        <v>334.32</v>
      </c>
      <c r="JJB47" s="14">
        <f t="shared" ref="JJB47:JJB50" si="1240">ROUND(JJA47*(1+$C$7),2)</f>
        <v>422.98</v>
      </c>
      <c r="JJC47" s="14">
        <f t="shared" ref="JJC47:JJC50" si="1241">JIY47*JJA47</f>
        <v>785.65200000000004</v>
      </c>
      <c r="JJD47" s="14">
        <f t="shared" ref="JJD47:JJD50" si="1242">JJB47*JIY47</f>
        <v>994.00300000000004</v>
      </c>
      <c r="JJE47" s="11" t="s">
        <v>17387</v>
      </c>
      <c r="JJF47" s="261" t="str">
        <f>IF(JJM47="SINAPI",VLOOKUP('TEREZINHA HARDY'!JJL47,SINAPI,2,),VLOOKUP('TEREZINHA HARDY'!JJL47,SETOP,3,))</f>
        <v>FORNECIMENTO DE CONCRETO ESTRUTURAL, USINADO, COM FCK 25 MPA, INCLUSIVE LANÇAMENTO, ADENSAMENTO E ACABAMENTO (FUNDAÇÃO)</v>
      </c>
      <c r="JJG47" s="261"/>
      <c r="JJH47" s="261"/>
      <c r="JJI47" s="261"/>
      <c r="JJJ47" s="261"/>
      <c r="JJK47" s="261"/>
      <c r="JJL47" s="12" t="s">
        <v>10494</v>
      </c>
      <c r="JJM47" s="12" t="s">
        <v>6222</v>
      </c>
      <c r="JJN47" s="12" t="str">
        <f>IF(JJM47="SINAPI",VLOOKUP('TEREZINHA HARDY'!JJL47,SINAPI,3,),VLOOKUP('TEREZINHA HARDY'!JJL47,SETOP,4,))</f>
        <v>M3</v>
      </c>
      <c r="JJO47" s="13">
        <v>2.35</v>
      </c>
      <c r="JJP47" s="13" t="s">
        <v>41</v>
      </c>
      <c r="JJQ47" s="14">
        <f>IF(JJM47="SINAPI",VLOOKUP('TEREZINHA HARDY'!JJL47,SINAPI,4,),VLOOKUP('TEREZINHA HARDY'!JJL47,SETOP,5,))</f>
        <v>334.32</v>
      </c>
      <c r="JJR47" s="14">
        <f t="shared" ref="JJR47:JJR50" si="1243">ROUND(JJQ47*(1+$C$7),2)</f>
        <v>422.98</v>
      </c>
      <c r="JJS47" s="14">
        <f t="shared" ref="JJS47:JJS50" si="1244">JJO47*JJQ47</f>
        <v>785.65200000000004</v>
      </c>
      <c r="JJT47" s="14">
        <f t="shared" ref="JJT47:JJT50" si="1245">JJR47*JJO47</f>
        <v>994.00300000000004</v>
      </c>
      <c r="JJU47" s="11" t="s">
        <v>17387</v>
      </c>
      <c r="JJV47" s="261" t="str">
        <f>IF(JKC47="SINAPI",VLOOKUP('TEREZINHA HARDY'!JKB47,SINAPI,2,),VLOOKUP('TEREZINHA HARDY'!JKB47,SETOP,3,))</f>
        <v>FORNECIMENTO DE CONCRETO ESTRUTURAL, USINADO, COM FCK 25 MPA, INCLUSIVE LANÇAMENTO, ADENSAMENTO E ACABAMENTO (FUNDAÇÃO)</v>
      </c>
      <c r="JJW47" s="261"/>
      <c r="JJX47" s="261"/>
      <c r="JJY47" s="261"/>
      <c r="JJZ47" s="261"/>
      <c r="JKA47" s="261"/>
      <c r="JKB47" s="12" t="s">
        <v>10494</v>
      </c>
      <c r="JKC47" s="12" t="s">
        <v>6222</v>
      </c>
      <c r="JKD47" s="12" t="str">
        <f>IF(JKC47="SINAPI",VLOOKUP('TEREZINHA HARDY'!JKB47,SINAPI,3,),VLOOKUP('TEREZINHA HARDY'!JKB47,SETOP,4,))</f>
        <v>M3</v>
      </c>
      <c r="JKE47" s="13">
        <v>2.35</v>
      </c>
      <c r="JKF47" s="13" t="s">
        <v>41</v>
      </c>
      <c r="JKG47" s="14">
        <f>IF(JKC47="SINAPI",VLOOKUP('TEREZINHA HARDY'!JKB47,SINAPI,4,),VLOOKUP('TEREZINHA HARDY'!JKB47,SETOP,5,))</f>
        <v>334.32</v>
      </c>
      <c r="JKH47" s="14">
        <f t="shared" ref="JKH47:JKH50" si="1246">ROUND(JKG47*(1+$C$7),2)</f>
        <v>422.98</v>
      </c>
      <c r="JKI47" s="14">
        <f t="shared" ref="JKI47:JKI50" si="1247">JKE47*JKG47</f>
        <v>785.65200000000004</v>
      </c>
      <c r="JKJ47" s="14">
        <f t="shared" ref="JKJ47:JKJ50" si="1248">JKH47*JKE47</f>
        <v>994.00300000000004</v>
      </c>
      <c r="JKK47" s="11" t="s">
        <v>17387</v>
      </c>
      <c r="JKL47" s="261" t="str">
        <f>IF(JKS47="SINAPI",VLOOKUP('TEREZINHA HARDY'!JKR47,SINAPI,2,),VLOOKUP('TEREZINHA HARDY'!JKR47,SETOP,3,))</f>
        <v>FORNECIMENTO DE CONCRETO ESTRUTURAL, USINADO, COM FCK 25 MPA, INCLUSIVE LANÇAMENTO, ADENSAMENTO E ACABAMENTO (FUNDAÇÃO)</v>
      </c>
      <c r="JKM47" s="261"/>
      <c r="JKN47" s="261"/>
      <c r="JKO47" s="261"/>
      <c r="JKP47" s="261"/>
      <c r="JKQ47" s="261"/>
      <c r="JKR47" s="12" t="s">
        <v>10494</v>
      </c>
      <c r="JKS47" s="12" t="s">
        <v>6222</v>
      </c>
      <c r="JKT47" s="12" t="str">
        <f>IF(JKS47="SINAPI",VLOOKUP('TEREZINHA HARDY'!JKR47,SINAPI,3,),VLOOKUP('TEREZINHA HARDY'!JKR47,SETOP,4,))</f>
        <v>M3</v>
      </c>
      <c r="JKU47" s="13">
        <v>2.35</v>
      </c>
      <c r="JKV47" s="13" t="s">
        <v>41</v>
      </c>
      <c r="JKW47" s="14">
        <f>IF(JKS47="SINAPI",VLOOKUP('TEREZINHA HARDY'!JKR47,SINAPI,4,),VLOOKUP('TEREZINHA HARDY'!JKR47,SETOP,5,))</f>
        <v>334.32</v>
      </c>
      <c r="JKX47" s="14">
        <f t="shared" ref="JKX47:JKX50" si="1249">ROUND(JKW47*(1+$C$7),2)</f>
        <v>422.98</v>
      </c>
      <c r="JKY47" s="14">
        <f t="shared" ref="JKY47:JKY50" si="1250">JKU47*JKW47</f>
        <v>785.65200000000004</v>
      </c>
      <c r="JKZ47" s="14">
        <f t="shared" ref="JKZ47:JKZ50" si="1251">JKX47*JKU47</f>
        <v>994.00300000000004</v>
      </c>
      <c r="JLA47" s="11" t="s">
        <v>17387</v>
      </c>
      <c r="JLB47" s="261" t="str">
        <f>IF(JLI47="SINAPI",VLOOKUP('TEREZINHA HARDY'!JLH47,SINAPI,2,),VLOOKUP('TEREZINHA HARDY'!JLH47,SETOP,3,))</f>
        <v>FORNECIMENTO DE CONCRETO ESTRUTURAL, USINADO, COM FCK 25 MPA, INCLUSIVE LANÇAMENTO, ADENSAMENTO E ACABAMENTO (FUNDAÇÃO)</v>
      </c>
      <c r="JLC47" s="261"/>
      <c r="JLD47" s="261"/>
      <c r="JLE47" s="261"/>
      <c r="JLF47" s="261"/>
      <c r="JLG47" s="261"/>
      <c r="JLH47" s="12" t="s">
        <v>10494</v>
      </c>
      <c r="JLI47" s="12" t="s">
        <v>6222</v>
      </c>
      <c r="JLJ47" s="12" t="str">
        <f>IF(JLI47="SINAPI",VLOOKUP('TEREZINHA HARDY'!JLH47,SINAPI,3,),VLOOKUP('TEREZINHA HARDY'!JLH47,SETOP,4,))</f>
        <v>M3</v>
      </c>
      <c r="JLK47" s="13">
        <v>2.35</v>
      </c>
      <c r="JLL47" s="13" t="s">
        <v>41</v>
      </c>
      <c r="JLM47" s="14">
        <f>IF(JLI47="SINAPI",VLOOKUP('TEREZINHA HARDY'!JLH47,SINAPI,4,),VLOOKUP('TEREZINHA HARDY'!JLH47,SETOP,5,))</f>
        <v>334.32</v>
      </c>
      <c r="JLN47" s="14">
        <f t="shared" ref="JLN47:JLN50" si="1252">ROUND(JLM47*(1+$C$7),2)</f>
        <v>422.98</v>
      </c>
      <c r="JLO47" s="14">
        <f t="shared" ref="JLO47:JLO50" si="1253">JLK47*JLM47</f>
        <v>785.65200000000004</v>
      </c>
      <c r="JLP47" s="14">
        <f t="shared" ref="JLP47:JLP50" si="1254">JLN47*JLK47</f>
        <v>994.00300000000004</v>
      </c>
      <c r="JLQ47" s="11" t="s">
        <v>17387</v>
      </c>
      <c r="JLR47" s="261" t="str">
        <f>IF(JLY47="SINAPI",VLOOKUP('TEREZINHA HARDY'!JLX47,SINAPI,2,),VLOOKUP('TEREZINHA HARDY'!JLX47,SETOP,3,))</f>
        <v>FORNECIMENTO DE CONCRETO ESTRUTURAL, USINADO, COM FCK 25 MPA, INCLUSIVE LANÇAMENTO, ADENSAMENTO E ACABAMENTO (FUNDAÇÃO)</v>
      </c>
      <c r="JLS47" s="261"/>
      <c r="JLT47" s="261"/>
      <c r="JLU47" s="261"/>
      <c r="JLV47" s="261"/>
      <c r="JLW47" s="261"/>
      <c r="JLX47" s="12" t="s">
        <v>10494</v>
      </c>
      <c r="JLY47" s="12" t="s">
        <v>6222</v>
      </c>
      <c r="JLZ47" s="12" t="str">
        <f>IF(JLY47="SINAPI",VLOOKUP('TEREZINHA HARDY'!JLX47,SINAPI,3,),VLOOKUP('TEREZINHA HARDY'!JLX47,SETOP,4,))</f>
        <v>M3</v>
      </c>
      <c r="JMA47" s="13">
        <v>2.35</v>
      </c>
      <c r="JMB47" s="13" t="s">
        <v>41</v>
      </c>
      <c r="JMC47" s="14">
        <f>IF(JLY47="SINAPI",VLOOKUP('TEREZINHA HARDY'!JLX47,SINAPI,4,),VLOOKUP('TEREZINHA HARDY'!JLX47,SETOP,5,))</f>
        <v>334.32</v>
      </c>
      <c r="JMD47" s="14">
        <f t="shared" ref="JMD47:JMD50" si="1255">ROUND(JMC47*(1+$C$7),2)</f>
        <v>422.98</v>
      </c>
      <c r="JME47" s="14">
        <f t="shared" ref="JME47:JME50" si="1256">JMA47*JMC47</f>
        <v>785.65200000000004</v>
      </c>
      <c r="JMF47" s="14">
        <f t="shared" ref="JMF47:JMF50" si="1257">JMD47*JMA47</f>
        <v>994.00300000000004</v>
      </c>
      <c r="JMG47" s="11" t="s">
        <v>17387</v>
      </c>
      <c r="JMH47" s="261" t="str">
        <f>IF(JMO47="SINAPI",VLOOKUP('TEREZINHA HARDY'!JMN47,SINAPI,2,),VLOOKUP('TEREZINHA HARDY'!JMN47,SETOP,3,))</f>
        <v>FORNECIMENTO DE CONCRETO ESTRUTURAL, USINADO, COM FCK 25 MPA, INCLUSIVE LANÇAMENTO, ADENSAMENTO E ACABAMENTO (FUNDAÇÃO)</v>
      </c>
      <c r="JMI47" s="261"/>
      <c r="JMJ47" s="261"/>
      <c r="JMK47" s="261"/>
      <c r="JML47" s="261"/>
      <c r="JMM47" s="261"/>
      <c r="JMN47" s="12" t="s">
        <v>10494</v>
      </c>
      <c r="JMO47" s="12" t="s">
        <v>6222</v>
      </c>
      <c r="JMP47" s="12" t="str">
        <f>IF(JMO47="SINAPI",VLOOKUP('TEREZINHA HARDY'!JMN47,SINAPI,3,),VLOOKUP('TEREZINHA HARDY'!JMN47,SETOP,4,))</f>
        <v>M3</v>
      </c>
      <c r="JMQ47" s="13">
        <v>2.35</v>
      </c>
      <c r="JMR47" s="13" t="s">
        <v>41</v>
      </c>
      <c r="JMS47" s="14">
        <f>IF(JMO47="SINAPI",VLOOKUP('TEREZINHA HARDY'!JMN47,SINAPI,4,),VLOOKUP('TEREZINHA HARDY'!JMN47,SETOP,5,))</f>
        <v>334.32</v>
      </c>
      <c r="JMT47" s="14">
        <f t="shared" ref="JMT47:JMT50" si="1258">ROUND(JMS47*(1+$C$7),2)</f>
        <v>422.98</v>
      </c>
      <c r="JMU47" s="14">
        <f t="shared" ref="JMU47:JMU50" si="1259">JMQ47*JMS47</f>
        <v>785.65200000000004</v>
      </c>
      <c r="JMV47" s="14">
        <f t="shared" ref="JMV47:JMV50" si="1260">JMT47*JMQ47</f>
        <v>994.00300000000004</v>
      </c>
      <c r="JMW47" s="11" t="s">
        <v>17387</v>
      </c>
      <c r="JMX47" s="261" t="str">
        <f>IF(JNE47="SINAPI",VLOOKUP('TEREZINHA HARDY'!JND47,SINAPI,2,),VLOOKUP('TEREZINHA HARDY'!JND47,SETOP,3,))</f>
        <v>FORNECIMENTO DE CONCRETO ESTRUTURAL, USINADO, COM FCK 25 MPA, INCLUSIVE LANÇAMENTO, ADENSAMENTO E ACABAMENTO (FUNDAÇÃO)</v>
      </c>
      <c r="JMY47" s="261"/>
      <c r="JMZ47" s="261"/>
      <c r="JNA47" s="261"/>
      <c r="JNB47" s="261"/>
      <c r="JNC47" s="261"/>
      <c r="JND47" s="12" t="s">
        <v>10494</v>
      </c>
      <c r="JNE47" s="12" t="s">
        <v>6222</v>
      </c>
      <c r="JNF47" s="12" t="str">
        <f>IF(JNE47="SINAPI",VLOOKUP('TEREZINHA HARDY'!JND47,SINAPI,3,),VLOOKUP('TEREZINHA HARDY'!JND47,SETOP,4,))</f>
        <v>M3</v>
      </c>
      <c r="JNG47" s="13">
        <v>2.35</v>
      </c>
      <c r="JNH47" s="13" t="s">
        <v>41</v>
      </c>
      <c r="JNI47" s="14">
        <f>IF(JNE47="SINAPI",VLOOKUP('TEREZINHA HARDY'!JND47,SINAPI,4,),VLOOKUP('TEREZINHA HARDY'!JND47,SETOP,5,))</f>
        <v>334.32</v>
      </c>
      <c r="JNJ47" s="14">
        <f t="shared" ref="JNJ47:JNJ50" si="1261">ROUND(JNI47*(1+$C$7),2)</f>
        <v>422.98</v>
      </c>
      <c r="JNK47" s="14">
        <f t="shared" ref="JNK47:JNK50" si="1262">JNG47*JNI47</f>
        <v>785.65200000000004</v>
      </c>
      <c r="JNL47" s="14">
        <f t="shared" ref="JNL47:JNL50" si="1263">JNJ47*JNG47</f>
        <v>994.00300000000004</v>
      </c>
      <c r="JNM47" s="11" t="s">
        <v>17387</v>
      </c>
      <c r="JNN47" s="261" t="str">
        <f>IF(JNU47="SINAPI",VLOOKUP('TEREZINHA HARDY'!JNT47,SINAPI,2,),VLOOKUP('TEREZINHA HARDY'!JNT47,SETOP,3,))</f>
        <v>FORNECIMENTO DE CONCRETO ESTRUTURAL, USINADO, COM FCK 25 MPA, INCLUSIVE LANÇAMENTO, ADENSAMENTO E ACABAMENTO (FUNDAÇÃO)</v>
      </c>
      <c r="JNO47" s="261"/>
      <c r="JNP47" s="261"/>
      <c r="JNQ47" s="261"/>
      <c r="JNR47" s="261"/>
      <c r="JNS47" s="261"/>
      <c r="JNT47" s="12" t="s">
        <v>10494</v>
      </c>
      <c r="JNU47" s="12" t="s">
        <v>6222</v>
      </c>
      <c r="JNV47" s="12" t="str">
        <f>IF(JNU47="SINAPI",VLOOKUP('TEREZINHA HARDY'!JNT47,SINAPI,3,),VLOOKUP('TEREZINHA HARDY'!JNT47,SETOP,4,))</f>
        <v>M3</v>
      </c>
      <c r="JNW47" s="13">
        <v>2.35</v>
      </c>
      <c r="JNX47" s="13" t="s">
        <v>41</v>
      </c>
      <c r="JNY47" s="14">
        <f>IF(JNU47="SINAPI",VLOOKUP('TEREZINHA HARDY'!JNT47,SINAPI,4,),VLOOKUP('TEREZINHA HARDY'!JNT47,SETOP,5,))</f>
        <v>334.32</v>
      </c>
      <c r="JNZ47" s="14">
        <f t="shared" ref="JNZ47:JNZ50" si="1264">ROUND(JNY47*(1+$C$7),2)</f>
        <v>422.98</v>
      </c>
      <c r="JOA47" s="14">
        <f t="shared" ref="JOA47:JOA50" si="1265">JNW47*JNY47</f>
        <v>785.65200000000004</v>
      </c>
      <c r="JOB47" s="14">
        <f t="shared" ref="JOB47:JOB50" si="1266">JNZ47*JNW47</f>
        <v>994.00300000000004</v>
      </c>
      <c r="JOC47" s="11" t="s">
        <v>17387</v>
      </c>
      <c r="JOD47" s="261" t="str">
        <f>IF(JOK47="SINAPI",VLOOKUP('TEREZINHA HARDY'!JOJ47,SINAPI,2,),VLOOKUP('TEREZINHA HARDY'!JOJ47,SETOP,3,))</f>
        <v>FORNECIMENTO DE CONCRETO ESTRUTURAL, USINADO, COM FCK 25 MPA, INCLUSIVE LANÇAMENTO, ADENSAMENTO E ACABAMENTO (FUNDAÇÃO)</v>
      </c>
      <c r="JOE47" s="261"/>
      <c r="JOF47" s="261"/>
      <c r="JOG47" s="261"/>
      <c r="JOH47" s="261"/>
      <c r="JOI47" s="261"/>
      <c r="JOJ47" s="12" t="s">
        <v>10494</v>
      </c>
      <c r="JOK47" s="12" t="s">
        <v>6222</v>
      </c>
      <c r="JOL47" s="12" t="str">
        <f>IF(JOK47="SINAPI",VLOOKUP('TEREZINHA HARDY'!JOJ47,SINAPI,3,),VLOOKUP('TEREZINHA HARDY'!JOJ47,SETOP,4,))</f>
        <v>M3</v>
      </c>
      <c r="JOM47" s="13">
        <v>2.35</v>
      </c>
      <c r="JON47" s="13" t="s">
        <v>41</v>
      </c>
      <c r="JOO47" s="14">
        <f>IF(JOK47="SINAPI",VLOOKUP('TEREZINHA HARDY'!JOJ47,SINAPI,4,),VLOOKUP('TEREZINHA HARDY'!JOJ47,SETOP,5,))</f>
        <v>334.32</v>
      </c>
      <c r="JOP47" s="14">
        <f t="shared" ref="JOP47:JOP50" si="1267">ROUND(JOO47*(1+$C$7),2)</f>
        <v>422.98</v>
      </c>
      <c r="JOQ47" s="14">
        <f t="shared" ref="JOQ47:JOQ50" si="1268">JOM47*JOO47</f>
        <v>785.65200000000004</v>
      </c>
      <c r="JOR47" s="14">
        <f t="shared" ref="JOR47:JOR50" si="1269">JOP47*JOM47</f>
        <v>994.00300000000004</v>
      </c>
      <c r="JOS47" s="11" t="s">
        <v>17387</v>
      </c>
      <c r="JOT47" s="261" t="str">
        <f>IF(JPA47="SINAPI",VLOOKUP('TEREZINHA HARDY'!JOZ47,SINAPI,2,),VLOOKUP('TEREZINHA HARDY'!JOZ47,SETOP,3,))</f>
        <v>FORNECIMENTO DE CONCRETO ESTRUTURAL, USINADO, COM FCK 25 MPA, INCLUSIVE LANÇAMENTO, ADENSAMENTO E ACABAMENTO (FUNDAÇÃO)</v>
      </c>
      <c r="JOU47" s="261"/>
      <c r="JOV47" s="261"/>
      <c r="JOW47" s="261"/>
      <c r="JOX47" s="261"/>
      <c r="JOY47" s="261"/>
      <c r="JOZ47" s="12" t="s">
        <v>10494</v>
      </c>
      <c r="JPA47" s="12" t="s">
        <v>6222</v>
      </c>
      <c r="JPB47" s="12" t="str">
        <f>IF(JPA47="SINAPI",VLOOKUP('TEREZINHA HARDY'!JOZ47,SINAPI,3,),VLOOKUP('TEREZINHA HARDY'!JOZ47,SETOP,4,))</f>
        <v>M3</v>
      </c>
      <c r="JPC47" s="13">
        <v>2.35</v>
      </c>
      <c r="JPD47" s="13" t="s">
        <v>41</v>
      </c>
      <c r="JPE47" s="14">
        <f>IF(JPA47="SINAPI",VLOOKUP('TEREZINHA HARDY'!JOZ47,SINAPI,4,),VLOOKUP('TEREZINHA HARDY'!JOZ47,SETOP,5,))</f>
        <v>334.32</v>
      </c>
      <c r="JPF47" s="14">
        <f t="shared" ref="JPF47:JPF50" si="1270">ROUND(JPE47*(1+$C$7),2)</f>
        <v>422.98</v>
      </c>
      <c r="JPG47" s="14">
        <f t="shared" ref="JPG47:JPG50" si="1271">JPC47*JPE47</f>
        <v>785.65200000000004</v>
      </c>
      <c r="JPH47" s="14">
        <f t="shared" ref="JPH47:JPH50" si="1272">JPF47*JPC47</f>
        <v>994.00300000000004</v>
      </c>
      <c r="JPI47" s="11" t="s">
        <v>17387</v>
      </c>
      <c r="JPJ47" s="261" t="str">
        <f>IF(JPQ47="SINAPI",VLOOKUP('TEREZINHA HARDY'!JPP47,SINAPI,2,),VLOOKUP('TEREZINHA HARDY'!JPP47,SETOP,3,))</f>
        <v>FORNECIMENTO DE CONCRETO ESTRUTURAL, USINADO, COM FCK 25 MPA, INCLUSIVE LANÇAMENTO, ADENSAMENTO E ACABAMENTO (FUNDAÇÃO)</v>
      </c>
      <c r="JPK47" s="261"/>
      <c r="JPL47" s="261"/>
      <c r="JPM47" s="261"/>
      <c r="JPN47" s="261"/>
      <c r="JPO47" s="261"/>
      <c r="JPP47" s="12" t="s">
        <v>10494</v>
      </c>
      <c r="JPQ47" s="12" t="s">
        <v>6222</v>
      </c>
      <c r="JPR47" s="12" t="str">
        <f>IF(JPQ47="SINAPI",VLOOKUP('TEREZINHA HARDY'!JPP47,SINAPI,3,),VLOOKUP('TEREZINHA HARDY'!JPP47,SETOP,4,))</f>
        <v>M3</v>
      </c>
      <c r="JPS47" s="13">
        <v>2.35</v>
      </c>
      <c r="JPT47" s="13" t="s">
        <v>41</v>
      </c>
      <c r="JPU47" s="14">
        <f>IF(JPQ47="SINAPI",VLOOKUP('TEREZINHA HARDY'!JPP47,SINAPI,4,),VLOOKUP('TEREZINHA HARDY'!JPP47,SETOP,5,))</f>
        <v>334.32</v>
      </c>
      <c r="JPV47" s="14">
        <f t="shared" ref="JPV47:JPV50" si="1273">ROUND(JPU47*(1+$C$7),2)</f>
        <v>422.98</v>
      </c>
      <c r="JPW47" s="14">
        <f t="shared" ref="JPW47:JPW50" si="1274">JPS47*JPU47</f>
        <v>785.65200000000004</v>
      </c>
      <c r="JPX47" s="14">
        <f t="shared" ref="JPX47:JPX50" si="1275">JPV47*JPS47</f>
        <v>994.00300000000004</v>
      </c>
      <c r="JPY47" s="11" t="s">
        <v>17387</v>
      </c>
      <c r="JPZ47" s="261" t="str">
        <f>IF(JQG47="SINAPI",VLOOKUP('TEREZINHA HARDY'!JQF47,SINAPI,2,),VLOOKUP('TEREZINHA HARDY'!JQF47,SETOP,3,))</f>
        <v>FORNECIMENTO DE CONCRETO ESTRUTURAL, USINADO, COM FCK 25 MPA, INCLUSIVE LANÇAMENTO, ADENSAMENTO E ACABAMENTO (FUNDAÇÃO)</v>
      </c>
      <c r="JQA47" s="261"/>
      <c r="JQB47" s="261"/>
      <c r="JQC47" s="261"/>
      <c r="JQD47" s="261"/>
      <c r="JQE47" s="261"/>
      <c r="JQF47" s="12" t="s">
        <v>10494</v>
      </c>
      <c r="JQG47" s="12" t="s">
        <v>6222</v>
      </c>
      <c r="JQH47" s="12" t="str">
        <f>IF(JQG47="SINAPI",VLOOKUP('TEREZINHA HARDY'!JQF47,SINAPI,3,),VLOOKUP('TEREZINHA HARDY'!JQF47,SETOP,4,))</f>
        <v>M3</v>
      </c>
      <c r="JQI47" s="13">
        <v>2.35</v>
      </c>
      <c r="JQJ47" s="13" t="s">
        <v>41</v>
      </c>
      <c r="JQK47" s="14">
        <f>IF(JQG47="SINAPI",VLOOKUP('TEREZINHA HARDY'!JQF47,SINAPI,4,),VLOOKUP('TEREZINHA HARDY'!JQF47,SETOP,5,))</f>
        <v>334.32</v>
      </c>
      <c r="JQL47" s="14">
        <f t="shared" ref="JQL47:JQL50" si="1276">ROUND(JQK47*(1+$C$7),2)</f>
        <v>422.98</v>
      </c>
      <c r="JQM47" s="14">
        <f t="shared" ref="JQM47:JQM50" si="1277">JQI47*JQK47</f>
        <v>785.65200000000004</v>
      </c>
      <c r="JQN47" s="14">
        <f t="shared" ref="JQN47:JQN50" si="1278">JQL47*JQI47</f>
        <v>994.00300000000004</v>
      </c>
      <c r="JQO47" s="11" t="s">
        <v>17387</v>
      </c>
      <c r="JQP47" s="261" t="str">
        <f>IF(JQW47="SINAPI",VLOOKUP('TEREZINHA HARDY'!JQV47,SINAPI,2,),VLOOKUP('TEREZINHA HARDY'!JQV47,SETOP,3,))</f>
        <v>FORNECIMENTO DE CONCRETO ESTRUTURAL, USINADO, COM FCK 25 MPA, INCLUSIVE LANÇAMENTO, ADENSAMENTO E ACABAMENTO (FUNDAÇÃO)</v>
      </c>
      <c r="JQQ47" s="261"/>
      <c r="JQR47" s="261"/>
      <c r="JQS47" s="261"/>
      <c r="JQT47" s="261"/>
      <c r="JQU47" s="261"/>
      <c r="JQV47" s="12" t="s">
        <v>10494</v>
      </c>
      <c r="JQW47" s="12" t="s">
        <v>6222</v>
      </c>
      <c r="JQX47" s="12" t="str">
        <f>IF(JQW47="SINAPI",VLOOKUP('TEREZINHA HARDY'!JQV47,SINAPI,3,),VLOOKUP('TEREZINHA HARDY'!JQV47,SETOP,4,))</f>
        <v>M3</v>
      </c>
      <c r="JQY47" s="13">
        <v>2.35</v>
      </c>
      <c r="JQZ47" s="13" t="s">
        <v>41</v>
      </c>
      <c r="JRA47" s="14">
        <f>IF(JQW47="SINAPI",VLOOKUP('TEREZINHA HARDY'!JQV47,SINAPI,4,),VLOOKUP('TEREZINHA HARDY'!JQV47,SETOP,5,))</f>
        <v>334.32</v>
      </c>
      <c r="JRB47" s="14">
        <f t="shared" ref="JRB47:JRB50" si="1279">ROUND(JRA47*(1+$C$7),2)</f>
        <v>422.98</v>
      </c>
      <c r="JRC47" s="14">
        <f t="shared" ref="JRC47:JRC50" si="1280">JQY47*JRA47</f>
        <v>785.65200000000004</v>
      </c>
      <c r="JRD47" s="14">
        <f t="shared" ref="JRD47:JRD50" si="1281">JRB47*JQY47</f>
        <v>994.00300000000004</v>
      </c>
      <c r="JRE47" s="11" t="s">
        <v>17387</v>
      </c>
      <c r="JRF47" s="261" t="str">
        <f>IF(JRM47="SINAPI",VLOOKUP('TEREZINHA HARDY'!JRL47,SINAPI,2,),VLOOKUP('TEREZINHA HARDY'!JRL47,SETOP,3,))</f>
        <v>FORNECIMENTO DE CONCRETO ESTRUTURAL, USINADO, COM FCK 25 MPA, INCLUSIVE LANÇAMENTO, ADENSAMENTO E ACABAMENTO (FUNDAÇÃO)</v>
      </c>
      <c r="JRG47" s="261"/>
      <c r="JRH47" s="261"/>
      <c r="JRI47" s="261"/>
      <c r="JRJ47" s="261"/>
      <c r="JRK47" s="261"/>
      <c r="JRL47" s="12" t="s">
        <v>10494</v>
      </c>
      <c r="JRM47" s="12" t="s">
        <v>6222</v>
      </c>
      <c r="JRN47" s="12" t="str">
        <f>IF(JRM47="SINAPI",VLOOKUP('TEREZINHA HARDY'!JRL47,SINAPI,3,),VLOOKUP('TEREZINHA HARDY'!JRL47,SETOP,4,))</f>
        <v>M3</v>
      </c>
      <c r="JRO47" s="13">
        <v>2.35</v>
      </c>
      <c r="JRP47" s="13" t="s">
        <v>41</v>
      </c>
      <c r="JRQ47" s="14">
        <f>IF(JRM47="SINAPI",VLOOKUP('TEREZINHA HARDY'!JRL47,SINAPI,4,),VLOOKUP('TEREZINHA HARDY'!JRL47,SETOP,5,))</f>
        <v>334.32</v>
      </c>
      <c r="JRR47" s="14">
        <f t="shared" ref="JRR47:JRR50" si="1282">ROUND(JRQ47*(1+$C$7),2)</f>
        <v>422.98</v>
      </c>
      <c r="JRS47" s="14">
        <f t="shared" ref="JRS47:JRS50" si="1283">JRO47*JRQ47</f>
        <v>785.65200000000004</v>
      </c>
      <c r="JRT47" s="14">
        <f t="shared" ref="JRT47:JRT50" si="1284">JRR47*JRO47</f>
        <v>994.00300000000004</v>
      </c>
      <c r="JRU47" s="11" t="s">
        <v>17387</v>
      </c>
      <c r="JRV47" s="261" t="str">
        <f>IF(JSC47="SINAPI",VLOOKUP('TEREZINHA HARDY'!JSB47,SINAPI,2,),VLOOKUP('TEREZINHA HARDY'!JSB47,SETOP,3,))</f>
        <v>FORNECIMENTO DE CONCRETO ESTRUTURAL, USINADO, COM FCK 25 MPA, INCLUSIVE LANÇAMENTO, ADENSAMENTO E ACABAMENTO (FUNDAÇÃO)</v>
      </c>
      <c r="JRW47" s="261"/>
      <c r="JRX47" s="261"/>
      <c r="JRY47" s="261"/>
      <c r="JRZ47" s="261"/>
      <c r="JSA47" s="261"/>
      <c r="JSB47" s="12" t="s">
        <v>10494</v>
      </c>
      <c r="JSC47" s="12" t="s">
        <v>6222</v>
      </c>
      <c r="JSD47" s="12" t="str">
        <f>IF(JSC47="SINAPI",VLOOKUP('TEREZINHA HARDY'!JSB47,SINAPI,3,),VLOOKUP('TEREZINHA HARDY'!JSB47,SETOP,4,))</f>
        <v>M3</v>
      </c>
      <c r="JSE47" s="13">
        <v>2.35</v>
      </c>
      <c r="JSF47" s="13" t="s">
        <v>41</v>
      </c>
      <c r="JSG47" s="14">
        <f>IF(JSC47="SINAPI",VLOOKUP('TEREZINHA HARDY'!JSB47,SINAPI,4,),VLOOKUP('TEREZINHA HARDY'!JSB47,SETOP,5,))</f>
        <v>334.32</v>
      </c>
      <c r="JSH47" s="14">
        <f t="shared" ref="JSH47:JSH50" si="1285">ROUND(JSG47*(1+$C$7),2)</f>
        <v>422.98</v>
      </c>
      <c r="JSI47" s="14">
        <f t="shared" ref="JSI47:JSI50" si="1286">JSE47*JSG47</f>
        <v>785.65200000000004</v>
      </c>
      <c r="JSJ47" s="14">
        <f t="shared" ref="JSJ47:JSJ50" si="1287">JSH47*JSE47</f>
        <v>994.00300000000004</v>
      </c>
      <c r="JSK47" s="11" t="s">
        <v>17387</v>
      </c>
      <c r="JSL47" s="261" t="str">
        <f>IF(JSS47="SINAPI",VLOOKUP('TEREZINHA HARDY'!JSR47,SINAPI,2,),VLOOKUP('TEREZINHA HARDY'!JSR47,SETOP,3,))</f>
        <v>FORNECIMENTO DE CONCRETO ESTRUTURAL, USINADO, COM FCK 25 MPA, INCLUSIVE LANÇAMENTO, ADENSAMENTO E ACABAMENTO (FUNDAÇÃO)</v>
      </c>
      <c r="JSM47" s="261"/>
      <c r="JSN47" s="261"/>
      <c r="JSO47" s="261"/>
      <c r="JSP47" s="261"/>
      <c r="JSQ47" s="261"/>
      <c r="JSR47" s="12" t="s">
        <v>10494</v>
      </c>
      <c r="JSS47" s="12" t="s">
        <v>6222</v>
      </c>
      <c r="JST47" s="12" t="str">
        <f>IF(JSS47="SINAPI",VLOOKUP('TEREZINHA HARDY'!JSR47,SINAPI,3,),VLOOKUP('TEREZINHA HARDY'!JSR47,SETOP,4,))</f>
        <v>M3</v>
      </c>
      <c r="JSU47" s="13">
        <v>2.35</v>
      </c>
      <c r="JSV47" s="13" t="s">
        <v>41</v>
      </c>
      <c r="JSW47" s="14">
        <f>IF(JSS47="SINAPI",VLOOKUP('TEREZINHA HARDY'!JSR47,SINAPI,4,),VLOOKUP('TEREZINHA HARDY'!JSR47,SETOP,5,))</f>
        <v>334.32</v>
      </c>
      <c r="JSX47" s="14">
        <f t="shared" ref="JSX47:JSX50" si="1288">ROUND(JSW47*(1+$C$7),2)</f>
        <v>422.98</v>
      </c>
      <c r="JSY47" s="14">
        <f t="shared" ref="JSY47:JSY50" si="1289">JSU47*JSW47</f>
        <v>785.65200000000004</v>
      </c>
      <c r="JSZ47" s="14">
        <f t="shared" ref="JSZ47:JSZ50" si="1290">JSX47*JSU47</f>
        <v>994.00300000000004</v>
      </c>
      <c r="JTA47" s="11" t="s">
        <v>17387</v>
      </c>
      <c r="JTB47" s="261" t="str">
        <f>IF(JTI47="SINAPI",VLOOKUP('TEREZINHA HARDY'!JTH47,SINAPI,2,),VLOOKUP('TEREZINHA HARDY'!JTH47,SETOP,3,))</f>
        <v>FORNECIMENTO DE CONCRETO ESTRUTURAL, USINADO, COM FCK 25 MPA, INCLUSIVE LANÇAMENTO, ADENSAMENTO E ACABAMENTO (FUNDAÇÃO)</v>
      </c>
      <c r="JTC47" s="261"/>
      <c r="JTD47" s="261"/>
      <c r="JTE47" s="261"/>
      <c r="JTF47" s="261"/>
      <c r="JTG47" s="261"/>
      <c r="JTH47" s="12" t="s">
        <v>10494</v>
      </c>
      <c r="JTI47" s="12" t="s">
        <v>6222</v>
      </c>
      <c r="JTJ47" s="12" t="str">
        <f>IF(JTI47="SINAPI",VLOOKUP('TEREZINHA HARDY'!JTH47,SINAPI,3,),VLOOKUP('TEREZINHA HARDY'!JTH47,SETOP,4,))</f>
        <v>M3</v>
      </c>
      <c r="JTK47" s="13">
        <v>2.35</v>
      </c>
      <c r="JTL47" s="13" t="s">
        <v>41</v>
      </c>
      <c r="JTM47" s="14">
        <f>IF(JTI47="SINAPI",VLOOKUP('TEREZINHA HARDY'!JTH47,SINAPI,4,),VLOOKUP('TEREZINHA HARDY'!JTH47,SETOP,5,))</f>
        <v>334.32</v>
      </c>
      <c r="JTN47" s="14">
        <f t="shared" ref="JTN47:JTN50" si="1291">ROUND(JTM47*(1+$C$7),2)</f>
        <v>422.98</v>
      </c>
      <c r="JTO47" s="14">
        <f t="shared" ref="JTO47:JTO50" si="1292">JTK47*JTM47</f>
        <v>785.65200000000004</v>
      </c>
      <c r="JTP47" s="14">
        <f t="shared" ref="JTP47:JTP50" si="1293">JTN47*JTK47</f>
        <v>994.00300000000004</v>
      </c>
      <c r="JTQ47" s="11" t="s">
        <v>17387</v>
      </c>
      <c r="JTR47" s="261" t="str">
        <f>IF(JTY47="SINAPI",VLOOKUP('TEREZINHA HARDY'!JTX47,SINAPI,2,),VLOOKUP('TEREZINHA HARDY'!JTX47,SETOP,3,))</f>
        <v>FORNECIMENTO DE CONCRETO ESTRUTURAL, USINADO, COM FCK 25 MPA, INCLUSIVE LANÇAMENTO, ADENSAMENTO E ACABAMENTO (FUNDAÇÃO)</v>
      </c>
      <c r="JTS47" s="261"/>
      <c r="JTT47" s="261"/>
      <c r="JTU47" s="261"/>
      <c r="JTV47" s="261"/>
      <c r="JTW47" s="261"/>
      <c r="JTX47" s="12" t="s">
        <v>10494</v>
      </c>
      <c r="JTY47" s="12" t="s">
        <v>6222</v>
      </c>
      <c r="JTZ47" s="12" t="str">
        <f>IF(JTY47="SINAPI",VLOOKUP('TEREZINHA HARDY'!JTX47,SINAPI,3,),VLOOKUP('TEREZINHA HARDY'!JTX47,SETOP,4,))</f>
        <v>M3</v>
      </c>
      <c r="JUA47" s="13">
        <v>2.35</v>
      </c>
      <c r="JUB47" s="13" t="s">
        <v>41</v>
      </c>
      <c r="JUC47" s="14">
        <f>IF(JTY47="SINAPI",VLOOKUP('TEREZINHA HARDY'!JTX47,SINAPI,4,),VLOOKUP('TEREZINHA HARDY'!JTX47,SETOP,5,))</f>
        <v>334.32</v>
      </c>
      <c r="JUD47" s="14">
        <f t="shared" ref="JUD47:JUD50" si="1294">ROUND(JUC47*(1+$C$7),2)</f>
        <v>422.98</v>
      </c>
      <c r="JUE47" s="14">
        <f t="shared" ref="JUE47:JUE50" si="1295">JUA47*JUC47</f>
        <v>785.65200000000004</v>
      </c>
      <c r="JUF47" s="14">
        <f t="shared" ref="JUF47:JUF50" si="1296">JUD47*JUA47</f>
        <v>994.00300000000004</v>
      </c>
      <c r="JUG47" s="11" t="s">
        <v>17387</v>
      </c>
      <c r="JUH47" s="261" t="str">
        <f>IF(JUO47="SINAPI",VLOOKUP('TEREZINHA HARDY'!JUN47,SINAPI,2,),VLOOKUP('TEREZINHA HARDY'!JUN47,SETOP,3,))</f>
        <v>FORNECIMENTO DE CONCRETO ESTRUTURAL, USINADO, COM FCK 25 MPA, INCLUSIVE LANÇAMENTO, ADENSAMENTO E ACABAMENTO (FUNDAÇÃO)</v>
      </c>
      <c r="JUI47" s="261"/>
      <c r="JUJ47" s="261"/>
      <c r="JUK47" s="261"/>
      <c r="JUL47" s="261"/>
      <c r="JUM47" s="261"/>
      <c r="JUN47" s="12" t="s">
        <v>10494</v>
      </c>
      <c r="JUO47" s="12" t="s">
        <v>6222</v>
      </c>
      <c r="JUP47" s="12" t="str">
        <f>IF(JUO47="SINAPI",VLOOKUP('TEREZINHA HARDY'!JUN47,SINAPI,3,),VLOOKUP('TEREZINHA HARDY'!JUN47,SETOP,4,))</f>
        <v>M3</v>
      </c>
      <c r="JUQ47" s="13">
        <v>2.35</v>
      </c>
      <c r="JUR47" s="13" t="s">
        <v>41</v>
      </c>
      <c r="JUS47" s="14">
        <f>IF(JUO47="SINAPI",VLOOKUP('TEREZINHA HARDY'!JUN47,SINAPI,4,),VLOOKUP('TEREZINHA HARDY'!JUN47,SETOP,5,))</f>
        <v>334.32</v>
      </c>
      <c r="JUT47" s="14">
        <f t="shared" ref="JUT47:JUT50" si="1297">ROUND(JUS47*(1+$C$7),2)</f>
        <v>422.98</v>
      </c>
      <c r="JUU47" s="14">
        <f t="shared" ref="JUU47:JUU50" si="1298">JUQ47*JUS47</f>
        <v>785.65200000000004</v>
      </c>
      <c r="JUV47" s="14">
        <f t="shared" ref="JUV47:JUV50" si="1299">JUT47*JUQ47</f>
        <v>994.00300000000004</v>
      </c>
      <c r="JUW47" s="11" t="s">
        <v>17387</v>
      </c>
      <c r="JUX47" s="261" t="str">
        <f>IF(JVE47="SINAPI",VLOOKUP('TEREZINHA HARDY'!JVD47,SINAPI,2,),VLOOKUP('TEREZINHA HARDY'!JVD47,SETOP,3,))</f>
        <v>FORNECIMENTO DE CONCRETO ESTRUTURAL, USINADO, COM FCK 25 MPA, INCLUSIVE LANÇAMENTO, ADENSAMENTO E ACABAMENTO (FUNDAÇÃO)</v>
      </c>
      <c r="JUY47" s="261"/>
      <c r="JUZ47" s="261"/>
      <c r="JVA47" s="261"/>
      <c r="JVB47" s="261"/>
      <c r="JVC47" s="261"/>
      <c r="JVD47" s="12" t="s">
        <v>10494</v>
      </c>
      <c r="JVE47" s="12" t="s">
        <v>6222</v>
      </c>
      <c r="JVF47" s="12" t="str">
        <f>IF(JVE47="SINAPI",VLOOKUP('TEREZINHA HARDY'!JVD47,SINAPI,3,),VLOOKUP('TEREZINHA HARDY'!JVD47,SETOP,4,))</f>
        <v>M3</v>
      </c>
      <c r="JVG47" s="13">
        <v>2.35</v>
      </c>
      <c r="JVH47" s="13" t="s">
        <v>41</v>
      </c>
      <c r="JVI47" s="14">
        <f>IF(JVE47="SINAPI",VLOOKUP('TEREZINHA HARDY'!JVD47,SINAPI,4,),VLOOKUP('TEREZINHA HARDY'!JVD47,SETOP,5,))</f>
        <v>334.32</v>
      </c>
      <c r="JVJ47" s="14">
        <f t="shared" ref="JVJ47:JVJ50" si="1300">ROUND(JVI47*(1+$C$7),2)</f>
        <v>422.98</v>
      </c>
      <c r="JVK47" s="14">
        <f t="shared" ref="JVK47:JVK50" si="1301">JVG47*JVI47</f>
        <v>785.65200000000004</v>
      </c>
      <c r="JVL47" s="14">
        <f t="shared" ref="JVL47:JVL50" si="1302">JVJ47*JVG47</f>
        <v>994.00300000000004</v>
      </c>
      <c r="JVM47" s="11" t="s">
        <v>17387</v>
      </c>
      <c r="JVN47" s="261" t="str">
        <f>IF(JVU47="SINAPI",VLOOKUP('TEREZINHA HARDY'!JVT47,SINAPI,2,),VLOOKUP('TEREZINHA HARDY'!JVT47,SETOP,3,))</f>
        <v>FORNECIMENTO DE CONCRETO ESTRUTURAL, USINADO, COM FCK 25 MPA, INCLUSIVE LANÇAMENTO, ADENSAMENTO E ACABAMENTO (FUNDAÇÃO)</v>
      </c>
      <c r="JVO47" s="261"/>
      <c r="JVP47" s="261"/>
      <c r="JVQ47" s="261"/>
      <c r="JVR47" s="261"/>
      <c r="JVS47" s="261"/>
      <c r="JVT47" s="12" t="s">
        <v>10494</v>
      </c>
      <c r="JVU47" s="12" t="s">
        <v>6222</v>
      </c>
      <c r="JVV47" s="12" t="str">
        <f>IF(JVU47="SINAPI",VLOOKUP('TEREZINHA HARDY'!JVT47,SINAPI,3,),VLOOKUP('TEREZINHA HARDY'!JVT47,SETOP,4,))</f>
        <v>M3</v>
      </c>
      <c r="JVW47" s="13">
        <v>2.35</v>
      </c>
      <c r="JVX47" s="13" t="s">
        <v>41</v>
      </c>
      <c r="JVY47" s="14">
        <f>IF(JVU47="SINAPI",VLOOKUP('TEREZINHA HARDY'!JVT47,SINAPI,4,),VLOOKUP('TEREZINHA HARDY'!JVT47,SETOP,5,))</f>
        <v>334.32</v>
      </c>
      <c r="JVZ47" s="14">
        <f t="shared" ref="JVZ47:JVZ50" si="1303">ROUND(JVY47*(1+$C$7),2)</f>
        <v>422.98</v>
      </c>
      <c r="JWA47" s="14">
        <f t="shared" ref="JWA47:JWA50" si="1304">JVW47*JVY47</f>
        <v>785.65200000000004</v>
      </c>
      <c r="JWB47" s="14">
        <f t="shared" ref="JWB47:JWB50" si="1305">JVZ47*JVW47</f>
        <v>994.00300000000004</v>
      </c>
      <c r="JWC47" s="11" t="s">
        <v>17387</v>
      </c>
      <c r="JWD47" s="261" t="str">
        <f>IF(JWK47="SINAPI",VLOOKUP('TEREZINHA HARDY'!JWJ47,SINAPI,2,),VLOOKUP('TEREZINHA HARDY'!JWJ47,SETOP,3,))</f>
        <v>FORNECIMENTO DE CONCRETO ESTRUTURAL, USINADO, COM FCK 25 MPA, INCLUSIVE LANÇAMENTO, ADENSAMENTO E ACABAMENTO (FUNDAÇÃO)</v>
      </c>
      <c r="JWE47" s="261"/>
      <c r="JWF47" s="261"/>
      <c r="JWG47" s="261"/>
      <c r="JWH47" s="261"/>
      <c r="JWI47" s="261"/>
      <c r="JWJ47" s="12" t="s">
        <v>10494</v>
      </c>
      <c r="JWK47" s="12" t="s">
        <v>6222</v>
      </c>
      <c r="JWL47" s="12" t="str">
        <f>IF(JWK47="SINAPI",VLOOKUP('TEREZINHA HARDY'!JWJ47,SINAPI,3,),VLOOKUP('TEREZINHA HARDY'!JWJ47,SETOP,4,))</f>
        <v>M3</v>
      </c>
      <c r="JWM47" s="13">
        <v>2.35</v>
      </c>
      <c r="JWN47" s="13" t="s">
        <v>41</v>
      </c>
      <c r="JWO47" s="14">
        <f>IF(JWK47="SINAPI",VLOOKUP('TEREZINHA HARDY'!JWJ47,SINAPI,4,),VLOOKUP('TEREZINHA HARDY'!JWJ47,SETOP,5,))</f>
        <v>334.32</v>
      </c>
      <c r="JWP47" s="14">
        <f t="shared" ref="JWP47:JWP50" si="1306">ROUND(JWO47*(1+$C$7),2)</f>
        <v>422.98</v>
      </c>
      <c r="JWQ47" s="14">
        <f t="shared" ref="JWQ47:JWQ50" si="1307">JWM47*JWO47</f>
        <v>785.65200000000004</v>
      </c>
      <c r="JWR47" s="14">
        <f t="shared" ref="JWR47:JWR50" si="1308">JWP47*JWM47</f>
        <v>994.00300000000004</v>
      </c>
      <c r="JWS47" s="11" t="s">
        <v>17387</v>
      </c>
      <c r="JWT47" s="261" t="str">
        <f>IF(JXA47="SINAPI",VLOOKUP('TEREZINHA HARDY'!JWZ47,SINAPI,2,),VLOOKUP('TEREZINHA HARDY'!JWZ47,SETOP,3,))</f>
        <v>FORNECIMENTO DE CONCRETO ESTRUTURAL, USINADO, COM FCK 25 MPA, INCLUSIVE LANÇAMENTO, ADENSAMENTO E ACABAMENTO (FUNDAÇÃO)</v>
      </c>
      <c r="JWU47" s="261"/>
      <c r="JWV47" s="261"/>
      <c r="JWW47" s="261"/>
      <c r="JWX47" s="261"/>
      <c r="JWY47" s="261"/>
      <c r="JWZ47" s="12" t="s">
        <v>10494</v>
      </c>
      <c r="JXA47" s="12" t="s">
        <v>6222</v>
      </c>
      <c r="JXB47" s="12" t="str">
        <f>IF(JXA47="SINAPI",VLOOKUP('TEREZINHA HARDY'!JWZ47,SINAPI,3,),VLOOKUP('TEREZINHA HARDY'!JWZ47,SETOP,4,))</f>
        <v>M3</v>
      </c>
      <c r="JXC47" s="13">
        <v>2.35</v>
      </c>
      <c r="JXD47" s="13" t="s">
        <v>41</v>
      </c>
      <c r="JXE47" s="14">
        <f>IF(JXA47="SINAPI",VLOOKUP('TEREZINHA HARDY'!JWZ47,SINAPI,4,),VLOOKUP('TEREZINHA HARDY'!JWZ47,SETOP,5,))</f>
        <v>334.32</v>
      </c>
      <c r="JXF47" s="14">
        <f t="shared" ref="JXF47:JXF50" si="1309">ROUND(JXE47*(1+$C$7),2)</f>
        <v>422.98</v>
      </c>
      <c r="JXG47" s="14">
        <f t="shared" ref="JXG47:JXG50" si="1310">JXC47*JXE47</f>
        <v>785.65200000000004</v>
      </c>
      <c r="JXH47" s="14">
        <f t="shared" ref="JXH47:JXH50" si="1311">JXF47*JXC47</f>
        <v>994.00300000000004</v>
      </c>
      <c r="JXI47" s="11" t="s">
        <v>17387</v>
      </c>
      <c r="JXJ47" s="261" t="str">
        <f>IF(JXQ47="SINAPI",VLOOKUP('TEREZINHA HARDY'!JXP47,SINAPI,2,),VLOOKUP('TEREZINHA HARDY'!JXP47,SETOP,3,))</f>
        <v>FORNECIMENTO DE CONCRETO ESTRUTURAL, USINADO, COM FCK 25 MPA, INCLUSIVE LANÇAMENTO, ADENSAMENTO E ACABAMENTO (FUNDAÇÃO)</v>
      </c>
      <c r="JXK47" s="261"/>
      <c r="JXL47" s="261"/>
      <c r="JXM47" s="261"/>
      <c r="JXN47" s="261"/>
      <c r="JXO47" s="261"/>
      <c r="JXP47" s="12" t="s">
        <v>10494</v>
      </c>
      <c r="JXQ47" s="12" t="s">
        <v>6222</v>
      </c>
      <c r="JXR47" s="12" t="str">
        <f>IF(JXQ47="SINAPI",VLOOKUP('TEREZINHA HARDY'!JXP47,SINAPI,3,),VLOOKUP('TEREZINHA HARDY'!JXP47,SETOP,4,))</f>
        <v>M3</v>
      </c>
      <c r="JXS47" s="13">
        <v>2.35</v>
      </c>
      <c r="JXT47" s="13" t="s">
        <v>41</v>
      </c>
      <c r="JXU47" s="14">
        <f>IF(JXQ47="SINAPI",VLOOKUP('TEREZINHA HARDY'!JXP47,SINAPI,4,),VLOOKUP('TEREZINHA HARDY'!JXP47,SETOP,5,))</f>
        <v>334.32</v>
      </c>
      <c r="JXV47" s="14">
        <f t="shared" ref="JXV47:JXV50" si="1312">ROUND(JXU47*(1+$C$7),2)</f>
        <v>422.98</v>
      </c>
      <c r="JXW47" s="14">
        <f t="shared" ref="JXW47:JXW50" si="1313">JXS47*JXU47</f>
        <v>785.65200000000004</v>
      </c>
      <c r="JXX47" s="14">
        <f t="shared" ref="JXX47:JXX50" si="1314">JXV47*JXS47</f>
        <v>994.00300000000004</v>
      </c>
      <c r="JXY47" s="11" t="s">
        <v>17387</v>
      </c>
      <c r="JXZ47" s="261" t="str">
        <f>IF(JYG47="SINAPI",VLOOKUP('TEREZINHA HARDY'!JYF47,SINAPI,2,),VLOOKUP('TEREZINHA HARDY'!JYF47,SETOP,3,))</f>
        <v>FORNECIMENTO DE CONCRETO ESTRUTURAL, USINADO, COM FCK 25 MPA, INCLUSIVE LANÇAMENTO, ADENSAMENTO E ACABAMENTO (FUNDAÇÃO)</v>
      </c>
      <c r="JYA47" s="261"/>
      <c r="JYB47" s="261"/>
      <c r="JYC47" s="261"/>
      <c r="JYD47" s="261"/>
      <c r="JYE47" s="261"/>
      <c r="JYF47" s="12" t="s">
        <v>10494</v>
      </c>
      <c r="JYG47" s="12" t="s">
        <v>6222</v>
      </c>
      <c r="JYH47" s="12" t="str">
        <f>IF(JYG47="SINAPI",VLOOKUP('TEREZINHA HARDY'!JYF47,SINAPI,3,),VLOOKUP('TEREZINHA HARDY'!JYF47,SETOP,4,))</f>
        <v>M3</v>
      </c>
      <c r="JYI47" s="13">
        <v>2.35</v>
      </c>
      <c r="JYJ47" s="13" t="s">
        <v>41</v>
      </c>
      <c r="JYK47" s="14">
        <f>IF(JYG47="SINAPI",VLOOKUP('TEREZINHA HARDY'!JYF47,SINAPI,4,),VLOOKUP('TEREZINHA HARDY'!JYF47,SETOP,5,))</f>
        <v>334.32</v>
      </c>
      <c r="JYL47" s="14">
        <f t="shared" ref="JYL47:JYL50" si="1315">ROUND(JYK47*(1+$C$7),2)</f>
        <v>422.98</v>
      </c>
      <c r="JYM47" s="14">
        <f t="shared" ref="JYM47:JYM50" si="1316">JYI47*JYK47</f>
        <v>785.65200000000004</v>
      </c>
      <c r="JYN47" s="14">
        <f t="shared" ref="JYN47:JYN50" si="1317">JYL47*JYI47</f>
        <v>994.00300000000004</v>
      </c>
      <c r="JYO47" s="11" t="s">
        <v>17387</v>
      </c>
      <c r="JYP47" s="261" t="str">
        <f>IF(JYW47="SINAPI",VLOOKUP('TEREZINHA HARDY'!JYV47,SINAPI,2,),VLOOKUP('TEREZINHA HARDY'!JYV47,SETOP,3,))</f>
        <v>FORNECIMENTO DE CONCRETO ESTRUTURAL, USINADO, COM FCK 25 MPA, INCLUSIVE LANÇAMENTO, ADENSAMENTO E ACABAMENTO (FUNDAÇÃO)</v>
      </c>
      <c r="JYQ47" s="261"/>
      <c r="JYR47" s="261"/>
      <c r="JYS47" s="261"/>
      <c r="JYT47" s="261"/>
      <c r="JYU47" s="261"/>
      <c r="JYV47" s="12" t="s">
        <v>10494</v>
      </c>
      <c r="JYW47" s="12" t="s">
        <v>6222</v>
      </c>
      <c r="JYX47" s="12" t="str">
        <f>IF(JYW47="SINAPI",VLOOKUP('TEREZINHA HARDY'!JYV47,SINAPI,3,),VLOOKUP('TEREZINHA HARDY'!JYV47,SETOP,4,))</f>
        <v>M3</v>
      </c>
      <c r="JYY47" s="13">
        <v>2.35</v>
      </c>
      <c r="JYZ47" s="13" t="s">
        <v>41</v>
      </c>
      <c r="JZA47" s="14">
        <f>IF(JYW47="SINAPI",VLOOKUP('TEREZINHA HARDY'!JYV47,SINAPI,4,),VLOOKUP('TEREZINHA HARDY'!JYV47,SETOP,5,))</f>
        <v>334.32</v>
      </c>
      <c r="JZB47" s="14">
        <f t="shared" ref="JZB47:JZB50" si="1318">ROUND(JZA47*(1+$C$7),2)</f>
        <v>422.98</v>
      </c>
      <c r="JZC47" s="14">
        <f t="shared" ref="JZC47:JZC50" si="1319">JYY47*JZA47</f>
        <v>785.65200000000004</v>
      </c>
      <c r="JZD47" s="14">
        <f t="shared" ref="JZD47:JZD50" si="1320">JZB47*JYY47</f>
        <v>994.00300000000004</v>
      </c>
      <c r="JZE47" s="11" t="s">
        <v>17387</v>
      </c>
      <c r="JZF47" s="261" t="str">
        <f>IF(JZM47="SINAPI",VLOOKUP('TEREZINHA HARDY'!JZL47,SINAPI,2,),VLOOKUP('TEREZINHA HARDY'!JZL47,SETOP,3,))</f>
        <v>FORNECIMENTO DE CONCRETO ESTRUTURAL, USINADO, COM FCK 25 MPA, INCLUSIVE LANÇAMENTO, ADENSAMENTO E ACABAMENTO (FUNDAÇÃO)</v>
      </c>
      <c r="JZG47" s="261"/>
      <c r="JZH47" s="261"/>
      <c r="JZI47" s="261"/>
      <c r="JZJ47" s="261"/>
      <c r="JZK47" s="261"/>
      <c r="JZL47" s="12" t="s">
        <v>10494</v>
      </c>
      <c r="JZM47" s="12" t="s">
        <v>6222</v>
      </c>
      <c r="JZN47" s="12" t="str">
        <f>IF(JZM47="SINAPI",VLOOKUP('TEREZINHA HARDY'!JZL47,SINAPI,3,),VLOOKUP('TEREZINHA HARDY'!JZL47,SETOP,4,))</f>
        <v>M3</v>
      </c>
      <c r="JZO47" s="13">
        <v>2.35</v>
      </c>
      <c r="JZP47" s="13" t="s">
        <v>41</v>
      </c>
      <c r="JZQ47" s="14">
        <f>IF(JZM47="SINAPI",VLOOKUP('TEREZINHA HARDY'!JZL47,SINAPI,4,),VLOOKUP('TEREZINHA HARDY'!JZL47,SETOP,5,))</f>
        <v>334.32</v>
      </c>
      <c r="JZR47" s="14">
        <f t="shared" ref="JZR47:JZR50" si="1321">ROUND(JZQ47*(1+$C$7),2)</f>
        <v>422.98</v>
      </c>
      <c r="JZS47" s="14">
        <f t="shared" ref="JZS47:JZS50" si="1322">JZO47*JZQ47</f>
        <v>785.65200000000004</v>
      </c>
      <c r="JZT47" s="14">
        <f t="shared" ref="JZT47:JZT50" si="1323">JZR47*JZO47</f>
        <v>994.00300000000004</v>
      </c>
      <c r="JZU47" s="11" t="s">
        <v>17387</v>
      </c>
      <c r="JZV47" s="261" t="str">
        <f>IF(KAC47="SINAPI",VLOOKUP('TEREZINHA HARDY'!KAB47,SINAPI,2,),VLOOKUP('TEREZINHA HARDY'!KAB47,SETOP,3,))</f>
        <v>FORNECIMENTO DE CONCRETO ESTRUTURAL, USINADO, COM FCK 25 MPA, INCLUSIVE LANÇAMENTO, ADENSAMENTO E ACABAMENTO (FUNDAÇÃO)</v>
      </c>
      <c r="JZW47" s="261"/>
      <c r="JZX47" s="261"/>
      <c r="JZY47" s="261"/>
      <c r="JZZ47" s="261"/>
      <c r="KAA47" s="261"/>
      <c r="KAB47" s="12" t="s">
        <v>10494</v>
      </c>
      <c r="KAC47" s="12" t="s">
        <v>6222</v>
      </c>
      <c r="KAD47" s="12" t="str">
        <f>IF(KAC47="SINAPI",VLOOKUP('TEREZINHA HARDY'!KAB47,SINAPI,3,),VLOOKUP('TEREZINHA HARDY'!KAB47,SETOP,4,))</f>
        <v>M3</v>
      </c>
      <c r="KAE47" s="13">
        <v>2.35</v>
      </c>
      <c r="KAF47" s="13" t="s">
        <v>41</v>
      </c>
      <c r="KAG47" s="14">
        <f>IF(KAC47="SINAPI",VLOOKUP('TEREZINHA HARDY'!KAB47,SINAPI,4,),VLOOKUP('TEREZINHA HARDY'!KAB47,SETOP,5,))</f>
        <v>334.32</v>
      </c>
      <c r="KAH47" s="14">
        <f t="shared" ref="KAH47:KAH50" si="1324">ROUND(KAG47*(1+$C$7),2)</f>
        <v>422.98</v>
      </c>
      <c r="KAI47" s="14">
        <f t="shared" ref="KAI47:KAI50" si="1325">KAE47*KAG47</f>
        <v>785.65200000000004</v>
      </c>
      <c r="KAJ47" s="14">
        <f t="shared" ref="KAJ47:KAJ50" si="1326">KAH47*KAE47</f>
        <v>994.00300000000004</v>
      </c>
      <c r="KAK47" s="11" t="s">
        <v>17387</v>
      </c>
      <c r="KAL47" s="261" t="str">
        <f>IF(KAS47="SINAPI",VLOOKUP('TEREZINHA HARDY'!KAR47,SINAPI,2,),VLOOKUP('TEREZINHA HARDY'!KAR47,SETOP,3,))</f>
        <v>FORNECIMENTO DE CONCRETO ESTRUTURAL, USINADO, COM FCK 25 MPA, INCLUSIVE LANÇAMENTO, ADENSAMENTO E ACABAMENTO (FUNDAÇÃO)</v>
      </c>
      <c r="KAM47" s="261"/>
      <c r="KAN47" s="261"/>
      <c r="KAO47" s="261"/>
      <c r="KAP47" s="261"/>
      <c r="KAQ47" s="261"/>
      <c r="KAR47" s="12" t="s">
        <v>10494</v>
      </c>
      <c r="KAS47" s="12" t="s">
        <v>6222</v>
      </c>
      <c r="KAT47" s="12" t="str">
        <f>IF(KAS47="SINAPI",VLOOKUP('TEREZINHA HARDY'!KAR47,SINAPI,3,),VLOOKUP('TEREZINHA HARDY'!KAR47,SETOP,4,))</f>
        <v>M3</v>
      </c>
      <c r="KAU47" s="13">
        <v>2.35</v>
      </c>
      <c r="KAV47" s="13" t="s">
        <v>41</v>
      </c>
      <c r="KAW47" s="14">
        <f>IF(KAS47="SINAPI",VLOOKUP('TEREZINHA HARDY'!KAR47,SINAPI,4,),VLOOKUP('TEREZINHA HARDY'!KAR47,SETOP,5,))</f>
        <v>334.32</v>
      </c>
      <c r="KAX47" s="14">
        <f t="shared" ref="KAX47:KAX50" si="1327">ROUND(KAW47*(1+$C$7),2)</f>
        <v>422.98</v>
      </c>
      <c r="KAY47" s="14">
        <f t="shared" ref="KAY47:KAY50" si="1328">KAU47*KAW47</f>
        <v>785.65200000000004</v>
      </c>
      <c r="KAZ47" s="14">
        <f t="shared" ref="KAZ47:KAZ50" si="1329">KAX47*KAU47</f>
        <v>994.00300000000004</v>
      </c>
      <c r="KBA47" s="11" t="s">
        <v>17387</v>
      </c>
      <c r="KBB47" s="261" t="str">
        <f>IF(KBI47="SINAPI",VLOOKUP('TEREZINHA HARDY'!KBH47,SINAPI,2,),VLOOKUP('TEREZINHA HARDY'!KBH47,SETOP,3,))</f>
        <v>FORNECIMENTO DE CONCRETO ESTRUTURAL, USINADO, COM FCK 25 MPA, INCLUSIVE LANÇAMENTO, ADENSAMENTO E ACABAMENTO (FUNDAÇÃO)</v>
      </c>
      <c r="KBC47" s="261"/>
      <c r="KBD47" s="261"/>
      <c r="KBE47" s="261"/>
      <c r="KBF47" s="261"/>
      <c r="KBG47" s="261"/>
      <c r="KBH47" s="12" t="s">
        <v>10494</v>
      </c>
      <c r="KBI47" s="12" t="s">
        <v>6222</v>
      </c>
      <c r="KBJ47" s="12" t="str">
        <f>IF(KBI47="SINAPI",VLOOKUP('TEREZINHA HARDY'!KBH47,SINAPI,3,),VLOOKUP('TEREZINHA HARDY'!KBH47,SETOP,4,))</f>
        <v>M3</v>
      </c>
      <c r="KBK47" s="13">
        <v>2.35</v>
      </c>
      <c r="KBL47" s="13" t="s">
        <v>41</v>
      </c>
      <c r="KBM47" s="14">
        <f>IF(KBI47="SINAPI",VLOOKUP('TEREZINHA HARDY'!KBH47,SINAPI,4,),VLOOKUP('TEREZINHA HARDY'!KBH47,SETOP,5,))</f>
        <v>334.32</v>
      </c>
      <c r="KBN47" s="14">
        <f t="shared" ref="KBN47:KBN50" si="1330">ROUND(KBM47*(1+$C$7),2)</f>
        <v>422.98</v>
      </c>
      <c r="KBO47" s="14">
        <f t="shared" ref="KBO47:KBO50" si="1331">KBK47*KBM47</f>
        <v>785.65200000000004</v>
      </c>
      <c r="KBP47" s="14">
        <f t="shared" ref="KBP47:KBP50" si="1332">KBN47*KBK47</f>
        <v>994.00300000000004</v>
      </c>
      <c r="KBQ47" s="11" t="s">
        <v>17387</v>
      </c>
      <c r="KBR47" s="261" t="str">
        <f>IF(KBY47="SINAPI",VLOOKUP('TEREZINHA HARDY'!KBX47,SINAPI,2,),VLOOKUP('TEREZINHA HARDY'!KBX47,SETOP,3,))</f>
        <v>FORNECIMENTO DE CONCRETO ESTRUTURAL, USINADO, COM FCK 25 MPA, INCLUSIVE LANÇAMENTO, ADENSAMENTO E ACABAMENTO (FUNDAÇÃO)</v>
      </c>
      <c r="KBS47" s="261"/>
      <c r="KBT47" s="261"/>
      <c r="KBU47" s="261"/>
      <c r="KBV47" s="261"/>
      <c r="KBW47" s="261"/>
      <c r="KBX47" s="12" t="s">
        <v>10494</v>
      </c>
      <c r="KBY47" s="12" t="s">
        <v>6222</v>
      </c>
      <c r="KBZ47" s="12" t="str">
        <f>IF(KBY47="SINAPI",VLOOKUP('TEREZINHA HARDY'!KBX47,SINAPI,3,),VLOOKUP('TEREZINHA HARDY'!KBX47,SETOP,4,))</f>
        <v>M3</v>
      </c>
      <c r="KCA47" s="13">
        <v>2.35</v>
      </c>
      <c r="KCB47" s="13" t="s">
        <v>41</v>
      </c>
      <c r="KCC47" s="14">
        <f>IF(KBY47="SINAPI",VLOOKUP('TEREZINHA HARDY'!KBX47,SINAPI,4,),VLOOKUP('TEREZINHA HARDY'!KBX47,SETOP,5,))</f>
        <v>334.32</v>
      </c>
      <c r="KCD47" s="14">
        <f t="shared" ref="KCD47:KCD50" si="1333">ROUND(KCC47*(1+$C$7),2)</f>
        <v>422.98</v>
      </c>
      <c r="KCE47" s="14">
        <f t="shared" ref="KCE47:KCE50" si="1334">KCA47*KCC47</f>
        <v>785.65200000000004</v>
      </c>
      <c r="KCF47" s="14">
        <f t="shared" ref="KCF47:KCF50" si="1335">KCD47*KCA47</f>
        <v>994.00300000000004</v>
      </c>
      <c r="KCG47" s="11" t="s">
        <v>17387</v>
      </c>
      <c r="KCH47" s="261" t="str">
        <f>IF(KCO47="SINAPI",VLOOKUP('TEREZINHA HARDY'!KCN47,SINAPI,2,),VLOOKUP('TEREZINHA HARDY'!KCN47,SETOP,3,))</f>
        <v>FORNECIMENTO DE CONCRETO ESTRUTURAL, USINADO, COM FCK 25 MPA, INCLUSIVE LANÇAMENTO, ADENSAMENTO E ACABAMENTO (FUNDAÇÃO)</v>
      </c>
      <c r="KCI47" s="261"/>
      <c r="KCJ47" s="261"/>
      <c r="KCK47" s="261"/>
      <c r="KCL47" s="261"/>
      <c r="KCM47" s="261"/>
      <c r="KCN47" s="12" t="s">
        <v>10494</v>
      </c>
      <c r="KCO47" s="12" t="s">
        <v>6222</v>
      </c>
      <c r="KCP47" s="12" t="str">
        <f>IF(KCO47="SINAPI",VLOOKUP('TEREZINHA HARDY'!KCN47,SINAPI,3,),VLOOKUP('TEREZINHA HARDY'!KCN47,SETOP,4,))</f>
        <v>M3</v>
      </c>
      <c r="KCQ47" s="13">
        <v>2.35</v>
      </c>
      <c r="KCR47" s="13" t="s">
        <v>41</v>
      </c>
      <c r="KCS47" s="14">
        <f>IF(KCO47="SINAPI",VLOOKUP('TEREZINHA HARDY'!KCN47,SINAPI,4,),VLOOKUP('TEREZINHA HARDY'!KCN47,SETOP,5,))</f>
        <v>334.32</v>
      </c>
      <c r="KCT47" s="14">
        <f t="shared" ref="KCT47:KCT50" si="1336">ROUND(KCS47*(1+$C$7),2)</f>
        <v>422.98</v>
      </c>
      <c r="KCU47" s="14">
        <f t="shared" ref="KCU47:KCU50" si="1337">KCQ47*KCS47</f>
        <v>785.65200000000004</v>
      </c>
      <c r="KCV47" s="14">
        <f t="shared" ref="KCV47:KCV50" si="1338">KCT47*KCQ47</f>
        <v>994.00300000000004</v>
      </c>
      <c r="KCW47" s="11" t="s">
        <v>17387</v>
      </c>
      <c r="KCX47" s="261" t="str">
        <f>IF(KDE47="SINAPI",VLOOKUP('TEREZINHA HARDY'!KDD47,SINAPI,2,),VLOOKUP('TEREZINHA HARDY'!KDD47,SETOP,3,))</f>
        <v>FORNECIMENTO DE CONCRETO ESTRUTURAL, USINADO, COM FCK 25 MPA, INCLUSIVE LANÇAMENTO, ADENSAMENTO E ACABAMENTO (FUNDAÇÃO)</v>
      </c>
      <c r="KCY47" s="261"/>
      <c r="KCZ47" s="261"/>
      <c r="KDA47" s="261"/>
      <c r="KDB47" s="261"/>
      <c r="KDC47" s="261"/>
      <c r="KDD47" s="12" t="s">
        <v>10494</v>
      </c>
      <c r="KDE47" s="12" t="s">
        <v>6222</v>
      </c>
      <c r="KDF47" s="12" t="str">
        <f>IF(KDE47="SINAPI",VLOOKUP('TEREZINHA HARDY'!KDD47,SINAPI,3,),VLOOKUP('TEREZINHA HARDY'!KDD47,SETOP,4,))</f>
        <v>M3</v>
      </c>
      <c r="KDG47" s="13">
        <v>2.35</v>
      </c>
      <c r="KDH47" s="13" t="s">
        <v>41</v>
      </c>
      <c r="KDI47" s="14">
        <f>IF(KDE47="SINAPI",VLOOKUP('TEREZINHA HARDY'!KDD47,SINAPI,4,),VLOOKUP('TEREZINHA HARDY'!KDD47,SETOP,5,))</f>
        <v>334.32</v>
      </c>
      <c r="KDJ47" s="14">
        <f t="shared" ref="KDJ47:KDJ50" si="1339">ROUND(KDI47*(1+$C$7),2)</f>
        <v>422.98</v>
      </c>
      <c r="KDK47" s="14">
        <f t="shared" ref="KDK47:KDK50" si="1340">KDG47*KDI47</f>
        <v>785.65200000000004</v>
      </c>
      <c r="KDL47" s="14">
        <f t="shared" ref="KDL47:KDL50" si="1341">KDJ47*KDG47</f>
        <v>994.00300000000004</v>
      </c>
      <c r="KDM47" s="11" t="s">
        <v>17387</v>
      </c>
      <c r="KDN47" s="261" t="str">
        <f>IF(KDU47="SINAPI",VLOOKUP('TEREZINHA HARDY'!KDT47,SINAPI,2,),VLOOKUP('TEREZINHA HARDY'!KDT47,SETOP,3,))</f>
        <v>FORNECIMENTO DE CONCRETO ESTRUTURAL, USINADO, COM FCK 25 MPA, INCLUSIVE LANÇAMENTO, ADENSAMENTO E ACABAMENTO (FUNDAÇÃO)</v>
      </c>
      <c r="KDO47" s="261"/>
      <c r="KDP47" s="261"/>
      <c r="KDQ47" s="261"/>
      <c r="KDR47" s="261"/>
      <c r="KDS47" s="261"/>
      <c r="KDT47" s="12" t="s">
        <v>10494</v>
      </c>
      <c r="KDU47" s="12" t="s">
        <v>6222</v>
      </c>
      <c r="KDV47" s="12" t="str">
        <f>IF(KDU47="SINAPI",VLOOKUP('TEREZINHA HARDY'!KDT47,SINAPI,3,),VLOOKUP('TEREZINHA HARDY'!KDT47,SETOP,4,))</f>
        <v>M3</v>
      </c>
      <c r="KDW47" s="13">
        <v>2.35</v>
      </c>
      <c r="KDX47" s="13" t="s">
        <v>41</v>
      </c>
      <c r="KDY47" s="14">
        <f>IF(KDU47="SINAPI",VLOOKUP('TEREZINHA HARDY'!KDT47,SINAPI,4,),VLOOKUP('TEREZINHA HARDY'!KDT47,SETOP,5,))</f>
        <v>334.32</v>
      </c>
      <c r="KDZ47" s="14">
        <f t="shared" ref="KDZ47:KDZ50" si="1342">ROUND(KDY47*(1+$C$7),2)</f>
        <v>422.98</v>
      </c>
      <c r="KEA47" s="14">
        <f t="shared" ref="KEA47:KEA50" si="1343">KDW47*KDY47</f>
        <v>785.65200000000004</v>
      </c>
      <c r="KEB47" s="14">
        <f t="shared" ref="KEB47:KEB50" si="1344">KDZ47*KDW47</f>
        <v>994.00300000000004</v>
      </c>
      <c r="KEC47" s="11" t="s">
        <v>17387</v>
      </c>
      <c r="KED47" s="261" t="str">
        <f>IF(KEK47="SINAPI",VLOOKUP('TEREZINHA HARDY'!KEJ47,SINAPI,2,),VLOOKUP('TEREZINHA HARDY'!KEJ47,SETOP,3,))</f>
        <v>FORNECIMENTO DE CONCRETO ESTRUTURAL, USINADO, COM FCK 25 MPA, INCLUSIVE LANÇAMENTO, ADENSAMENTO E ACABAMENTO (FUNDAÇÃO)</v>
      </c>
      <c r="KEE47" s="261"/>
      <c r="KEF47" s="261"/>
      <c r="KEG47" s="261"/>
      <c r="KEH47" s="261"/>
      <c r="KEI47" s="261"/>
      <c r="KEJ47" s="12" t="s">
        <v>10494</v>
      </c>
      <c r="KEK47" s="12" t="s">
        <v>6222</v>
      </c>
      <c r="KEL47" s="12" t="str">
        <f>IF(KEK47="SINAPI",VLOOKUP('TEREZINHA HARDY'!KEJ47,SINAPI,3,),VLOOKUP('TEREZINHA HARDY'!KEJ47,SETOP,4,))</f>
        <v>M3</v>
      </c>
      <c r="KEM47" s="13">
        <v>2.35</v>
      </c>
      <c r="KEN47" s="13" t="s">
        <v>41</v>
      </c>
      <c r="KEO47" s="14">
        <f>IF(KEK47="SINAPI",VLOOKUP('TEREZINHA HARDY'!KEJ47,SINAPI,4,),VLOOKUP('TEREZINHA HARDY'!KEJ47,SETOP,5,))</f>
        <v>334.32</v>
      </c>
      <c r="KEP47" s="14">
        <f t="shared" ref="KEP47:KEP50" si="1345">ROUND(KEO47*(1+$C$7),2)</f>
        <v>422.98</v>
      </c>
      <c r="KEQ47" s="14">
        <f t="shared" ref="KEQ47:KEQ50" si="1346">KEM47*KEO47</f>
        <v>785.65200000000004</v>
      </c>
      <c r="KER47" s="14">
        <f t="shared" ref="KER47:KER50" si="1347">KEP47*KEM47</f>
        <v>994.00300000000004</v>
      </c>
      <c r="KES47" s="11" t="s">
        <v>17387</v>
      </c>
      <c r="KET47" s="261" t="str">
        <f>IF(KFA47="SINAPI",VLOOKUP('TEREZINHA HARDY'!KEZ47,SINAPI,2,),VLOOKUP('TEREZINHA HARDY'!KEZ47,SETOP,3,))</f>
        <v>FORNECIMENTO DE CONCRETO ESTRUTURAL, USINADO, COM FCK 25 MPA, INCLUSIVE LANÇAMENTO, ADENSAMENTO E ACABAMENTO (FUNDAÇÃO)</v>
      </c>
      <c r="KEU47" s="261"/>
      <c r="KEV47" s="261"/>
      <c r="KEW47" s="261"/>
      <c r="KEX47" s="261"/>
      <c r="KEY47" s="261"/>
      <c r="KEZ47" s="12" t="s">
        <v>10494</v>
      </c>
      <c r="KFA47" s="12" t="s">
        <v>6222</v>
      </c>
      <c r="KFB47" s="12" t="str">
        <f>IF(KFA47="SINAPI",VLOOKUP('TEREZINHA HARDY'!KEZ47,SINAPI,3,),VLOOKUP('TEREZINHA HARDY'!KEZ47,SETOP,4,))</f>
        <v>M3</v>
      </c>
      <c r="KFC47" s="13">
        <v>2.35</v>
      </c>
      <c r="KFD47" s="13" t="s">
        <v>41</v>
      </c>
      <c r="KFE47" s="14">
        <f>IF(KFA47="SINAPI",VLOOKUP('TEREZINHA HARDY'!KEZ47,SINAPI,4,),VLOOKUP('TEREZINHA HARDY'!KEZ47,SETOP,5,))</f>
        <v>334.32</v>
      </c>
      <c r="KFF47" s="14">
        <f t="shared" ref="KFF47:KFF50" si="1348">ROUND(KFE47*(1+$C$7),2)</f>
        <v>422.98</v>
      </c>
      <c r="KFG47" s="14">
        <f t="shared" ref="KFG47:KFG50" si="1349">KFC47*KFE47</f>
        <v>785.65200000000004</v>
      </c>
      <c r="KFH47" s="14">
        <f t="shared" ref="KFH47:KFH50" si="1350">KFF47*KFC47</f>
        <v>994.00300000000004</v>
      </c>
      <c r="KFI47" s="11" t="s">
        <v>17387</v>
      </c>
      <c r="KFJ47" s="261" t="str">
        <f>IF(KFQ47="SINAPI",VLOOKUP('TEREZINHA HARDY'!KFP47,SINAPI,2,),VLOOKUP('TEREZINHA HARDY'!KFP47,SETOP,3,))</f>
        <v>FORNECIMENTO DE CONCRETO ESTRUTURAL, USINADO, COM FCK 25 MPA, INCLUSIVE LANÇAMENTO, ADENSAMENTO E ACABAMENTO (FUNDAÇÃO)</v>
      </c>
      <c r="KFK47" s="261"/>
      <c r="KFL47" s="261"/>
      <c r="KFM47" s="261"/>
      <c r="KFN47" s="261"/>
      <c r="KFO47" s="261"/>
      <c r="KFP47" s="12" t="s">
        <v>10494</v>
      </c>
      <c r="KFQ47" s="12" t="s">
        <v>6222</v>
      </c>
      <c r="KFR47" s="12" t="str">
        <f>IF(KFQ47="SINAPI",VLOOKUP('TEREZINHA HARDY'!KFP47,SINAPI,3,),VLOOKUP('TEREZINHA HARDY'!KFP47,SETOP,4,))</f>
        <v>M3</v>
      </c>
      <c r="KFS47" s="13">
        <v>2.35</v>
      </c>
      <c r="KFT47" s="13" t="s">
        <v>41</v>
      </c>
      <c r="KFU47" s="14">
        <f>IF(KFQ47="SINAPI",VLOOKUP('TEREZINHA HARDY'!KFP47,SINAPI,4,),VLOOKUP('TEREZINHA HARDY'!KFP47,SETOP,5,))</f>
        <v>334.32</v>
      </c>
      <c r="KFV47" s="14">
        <f t="shared" ref="KFV47:KFV50" si="1351">ROUND(KFU47*(1+$C$7),2)</f>
        <v>422.98</v>
      </c>
      <c r="KFW47" s="14">
        <f t="shared" ref="KFW47:KFW50" si="1352">KFS47*KFU47</f>
        <v>785.65200000000004</v>
      </c>
      <c r="KFX47" s="14">
        <f t="shared" ref="KFX47:KFX50" si="1353">KFV47*KFS47</f>
        <v>994.00300000000004</v>
      </c>
      <c r="KFY47" s="11" t="s">
        <v>17387</v>
      </c>
      <c r="KFZ47" s="261" t="str">
        <f>IF(KGG47="SINAPI",VLOOKUP('TEREZINHA HARDY'!KGF47,SINAPI,2,),VLOOKUP('TEREZINHA HARDY'!KGF47,SETOP,3,))</f>
        <v>FORNECIMENTO DE CONCRETO ESTRUTURAL, USINADO, COM FCK 25 MPA, INCLUSIVE LANÇAMENTO, ADENSAMENTO E ACABAMENTO (FUNDAÇÃO)</v>
      </c>
      <c r="KGA47" s="261"/>
      <c r="KGB47" s="261"/>
      <c r="KGC47" s="261"/>
      <c r="KGD47" s="261"/>
      <c r="KGE47" s="261"/>
      <c r="KGF47" s="12" t="s">
        <v>10494</v>
      </c>
      <c r="KGG47" s="12" t="s">
        <v>6222</v>
      </c>
      <c r="KGH47" s="12" t="str">
        <f>IF(KGG47="SINAPI",VLOOKUP('TEREZINHA HARDY'!KGF47,SINAPI,3,),VLOOKUP('TEREZINHA HARDY'!KGF47,SETOP,4,))</f>
        <v>M3</v>
      </c>
      <c r="KGI47" s="13">
        <v>2.35</v>
      </c>
      <c r="KGJ47" s="13" t="s">
        <v>41</v>
      </c>
      <c r="KGK47" s="14">
        <f>IF(KGG47="SINAPI",VLOOKUP('TEREZINHA HARDY'!KGF47,SINAPI,4,),VLOOKUP('TEREZINHA HARDY'!KGF47,SETOP,5,))</f>
        <v>334.32</v>
      </c>
      <c r="KGL47" s="14">
        <f t="shared" ref="KGL47:KGL50" si="1354">ROUND(KGK47*(1+$C$7),2)</f>
        <v>422.98</v>
      </c>
      <c r="KGM47" s="14">
        <f t="shared" ref="KGM47:KGM50" si="1355">KGI47*KGK47</f>
        <v>785.65200000000004</v>
      </c>
      <c r="KGN47" s="14">
        <f t="shared" ref="KGN47:KGN50" si="1356">KGL47*KGI47</f>
        <v>994.00300000000004</v>
      </c>
      <c r="KGO47" s="11" t="s">
        <v>17387</v>
      </c>
      <c r="KGP47" s="261" t="str">
        <f>IF(KGW47="SINAPI",VLOOKUP('TEREZINHA HARDY'!KGV47,SINAPI,2,),VLOOKUP('TEREZINHA HARDY'!KGV47,SETOP,3,))</f>
        <v>FORNECIMENTO DE CONCRETO ESTRUTURAL, USINADO, COM FCK 25 MPA, INCLUSIVE LANÇAMENTO, ADENSAMENTO E ACABAMENTO (FUNDAÇÃO)</v>
      </c>
      <c r="KGQ47" s="261"/>
      <c r="KGR47" s="261"/>
      <c r="KGS47" s="261"/>
      <c r="KGT47" s="261"/>
      <c r="KGU47" s="261"/>
      <c r="KGV47" s="12" t="s">
        <v>10494</v>
      </c>
      <c r="KGW47" s="12" t="s">
        <v>6222</v>
      </c>
      <c r="KGX47" s="12" t="str">
        <f>IF(KGW47="SINAPI",VLOOKUP('TEREZINHA HARDY'!KGV47,SINAPI,3,),VLOOKUP('TEREZINHA HARDY'!KGV47,SETOP,4,))</f>
        <v>M3</v>
      </c>
      <c r="KGY47" s="13">
        <v>2.35</v>
      </c>
      <c r="KGZ47" s="13" t="s">
        <v>41</v>
      </c>
      <c r="KHA47" s="14">
        <f>IF(KGW47="SINAPI",VLOOKUP('TEREZINHA HARDY'!KGV47,SINAPI,4,),VLOOKUP('TEREZINHA HARDY'!KGV47,SETOP,5,))</f>
        <v>334.32</v>
      </c>
      <c r="KHB47" s="14">
        <f t="shared" ref="KHB47:KHB50" si="1357">ROUND(KHA47*(1+$C$7),2)</f>
        <v>422.98</v>
      </c>
      <c r="KHC47" s="14">
        <f t="shared" ref="KHC47:KHC50" si="1358">KGY47*KHA47</f>
        <v>785.65200000000004</v>
      </c>
      <c r="KHD47" s="14">
        <f t="shared" ref="KHD47:KHD50" si="1359">KHB47*KGY47</f>
        <v>994.00300000000004</v>
      </c>
      <c r="KHE47" s="11" t="s">
        <v>17387</v>
      </c>
      <c r="KHF47" s="261" t="str">
        <f>IF(KHM47="SINAPI",VLOOKUP('TEREZINHA HARDY'!KHL47,SINAPI,2,),VLOOKUP('TEREZINHA HARDY'!KHL47,SETOP,3,))</f>
        <v>FORNECIMENTO DE CONCRETO ESTRUTURAL, USINADO, COM FCK 25 MPA, INCLUSIVE LANÇAMENTO, ADENSAMENTO E ACABAMENTO (FUNDAÇÃO)</v>
      </c>
      <c r="KHG47" s="261"/>
      <c r="KHH47" s="261"/>
      <c r="KHI47" s="261"/>
      <c r="KHJ47" s="261"/>
      <c r="KHK47" s="261"/>
      <c r="KHL47" s="12" t="s">
        <v>10494</v>
      </c>
      <c r="KHM47" s="12" t="s">
        <v>6222</v>
      </c>
      <c r="KHN47" s="12" t="str">
        <f>IF(KHM47="SINAPI",VLOOKUP('TEREZINHA HARDY'!KHL47,SINAPI,3,),VLOOKUP('TEREZINHA HARDY'!KHL47,SETOP,4,))</f>
        <v>M3</v>
      </c>
      <c r="KHO47" s="13">
        <v>2.35</v>
      </c>
      <c r="KHP47" s="13" t="s">
        <v>41</v>
      </c>
      <c r="KHQ47" s="14">
        <f>IF(KHM47="SINAPI",VLOOKUP('TEREZINHA HARDY'!KHL47,SINAPI,4,),VLOOKUP('TEREZINHA HARDY'!KHL47,SETOP,5,))</f>
        <v>334.32</v>
      </c>
      <c r="KHR47" s="14">
        <f t="shared" ref="KHR47:KHR50" si="1360">ROUND(KHQ47*(1+$C$7),2)</f>
        <v>422.98</v>
      </c>
      <c r="KHS47" s="14">
        <f t="shared" ref="KHS47:KHS50" si="1361">KHO47*KHQ47</f>
        <v>785.65200000000004</v>
      </c>
      <c r="KHT47" s="14">
        <f t="shared" ref="KHT47:KHT50" si="1362">KHR47*KHO47</f>
        <v>994.00300000000004</v>
      </c>
      <c r="KHU47" s="11" t="s">
        <v>17387</v>
      </c>
      <c r="KHV47" s="261" t="str">
        <f>IF(KIC47="SINAPI",VLOOKUP('TEREZINHA HARDY'!KIB47,SINAPI,2,),VLOOKUP('TEREZINHA HARDY'!KIB47,SETOP,3,))</f>
        <v>FORNECIMENTO DE CONCRETO ESTRUTURAL, USINADO, COM FCK 25 MPA, INCLUSIVE LANÇAMENTO, ADENSAMENTO E ACABAMENTO (FUNDAÇÃO)</v>
      </c>
      <c r="KHW47" s="261"/>
      <c r="KHX47" s="261"/>
      <c r="KHY47" s="261"/>
      <c r="KHZ47" s="261"/>
      <c r="KIA47" s="261"/>
      <c r="KIB47" s="12" t="s">
        <v>10494</v>
      </c>
      <c r="KIC47" s="12" t="s">
        <v>6222</v>
      </c>
      <c r="KID47" s="12" t="str">
        <f>IF(KIC47="SINAPI",VLOOKUP('TEREZINHA HARDY'!KIB47,SINAPI,3,),VLOOKUP('TEREZINHA HARDY'!KIB47,SETOP,4,))</f>
        <v>M3</v>
      </c>
      <c r="KIE47" s="13">
        <v>2.35</v>
      </c>
      <c r="KIF47" s="13" t="s">
        <v>41</v>
      </c>
      <c r="KIG47" s="14">
        <f>IF(KIC47="SINAPI",VLOOKUP('TEREZINHA HARDY'!KIB47,SINAPI,4,),VLOOKUP('TEREZINHA HARDY'!KIB47,SETOP,5,))</f>
        <v>334.32</v>
      </c>
      <c r="KIH47" s="14">
        <f t="shared" ref="KIH47:KIH50" si="1363">ROUND(KIG47*(1+$C$7),2)</f>
        <v>422.98</v>
      </c>
      <c r="KII47" s="14">
        <f t="shared" ref="KII47:KII50" si="1364">KIE47*KIG47</f>
        <v>785.65200000000004</v>
      </c>
      <c r="KIJ47" s="14">
        <f t="shared" ref="KIJ47:KIJ50" si="1365">KIH47*KIE47</f>
        <v>994.00300000000004</v>
      </c>
      <c r="KIK47" s="11" t="s">
        <v>17387</v>
      </c>
      <c r="KIL47" s="261" t="str">
        <f>IF(KIS47="SINAPI",VLOOKUP('TEREZINHA HARDY'!KIR47,SINAPI,2,),VLOOKUP('TEREZINHA HARDY'!KIR47,SETOP,3,))</f>
        <v>FORNECIMENTO DE CONCRETO ESTRUTURAL, USINADO, COM FCK 25 MPA, INCLUSIVE LANÇAMENTO, ADENSAMENTO E ACABAMENTO (FUNDAÇÃO)</v>
      </c>
      <c r="KIM47" s="261"/>
      <c r="KIN47" s="261"/>
      <c r="KIO47" s="261"/>
      <c r="KIP47" s="261"/>
      <c r="KIQ47" s="261"/>
      <c r="KIR47" s="12" t="s">
        <v>10494</v>
      </c>
      <c r="KIS47" s="12" t="s">
        <v>6222</v>
      </c>
      <c r="KIT47" s="12" t="str">
        <f>IF(KIS47="SINAPI",VLOOKUP('TEREZINHA HARDY'!KIR47,SINAPI,3,),VLOOKUP('TEREZINHA HARDY'!KIR47,SETOP,4,))</f>
        <v>M3</v>
      </c>
      <c r="KIU47" s="13">
        <v>2.35</v>
      </c>
      <c r="KIV47" s="13" t="s">
        <v>41</v>
      </c>
      <c r="KIW47" s="14">
        <f>IF(KIS47="SINAPI",VLOOKUP('TEREZINHA HARDY'!KIR47,SINAPI,4,),VLOOKUP('TEREZINHA HARDY'!KIR47,SETOP,5,))</f>
        <v>334.32</v>
      </c>
      <c r="KIX47" s="14">
        <f t="shared" ref="KIX47:KIX50" si="1366">ROUND(KIW47*(1+$C$7),2)</f>
        <v>422.98</v>
      </c>
      <c r="KIY47" s="14">
        <f t="shared" ref="KIY47:KIY50" si="1367">KIU47*KIW47</f>
        <v>785.65200000000004</v>
      </c>
      <c r="KIZ47" s="14">
        <f t="shared" ref="KIZ47:KIZ50" si="1368">KIX47*KIU47</f>
        <v>994.00300000000004</v>
      </c>
      <c r="KJA47" s="11" t="s">
        <v>17387</v>
      </c>
      <c r="KJB47" s="261" t="str">
        <f>IF(KJI47="SINAPI",VLOOKUP('TEREZINHA HARDY'!KJH47,SINAPI,2,),VLOOKUP('TEREZINHA HARDY'!KJH47,SETOP,3,))</f>
        <v>FORNECIMENTO DE CONCRETO ESTRUTURAL, USINADO, COM FCK 25 MPA, INCLUSIVE LANÇAMENTO, ADENSAMENTO E ACABAMENTO (FUNDAÇÃO)</v>
      </c>
      <c r="KJC47" s="261"/>
      <c r="KJD47" s="261"/>
      <c r="KJE47" s="261"/>
      <c r="KJF47" s="261"/>
      <c r="KJG47" s="261"/>
      <c r="KJH47" s="12" t="s">
        <v>10494</v>
      </c>
      <c r="KJI47" s="12" t="s">
        <v>6222</v>
      </c>
      <c r="KJJ47" s="12" t="str">
        <f>IF(KJI47="SINAPI",VLOOKUP('TEREZINHA HARDY'!KJH47,SINAPI,3,),VLOOKUP('TEREZINHA HARDY'!KJH47,SETOP,4,))</f>
        <v>M3</v>
      </c>
      <c r="KJK47" s="13">
        <v>2.35</v>
      </c>
      <c r="KJL47" s="13" t="s">
        <v>41</v>
      </c>
      <c r="KJM47" s="14">
        <f>IF(KJI47="SINAPI",VLOOKUP('TEREZINHA HARDY'!KJH47,SINAPI,4,),VLOOKUP('TEREZINHA HARDY'!KJH47,SETOP,5,))</f>
        <v>334.32</v>
      </c>
      <c r="KJN47" s="14">
        <f t="shared" ref="KJN47:KJN50" si="1369">ROUND(KJM47*(1+$C$7),2)</f>
        <v>422.98</v>
      </c>
      <c r="KJO47" s="14">
        <f t="shared" ref="KJO47:KJO50" si="1370">KJK47*KJM47</f>
        <v>785.65200000000004</v>
      </c>
      <c r="KJP47" s="14">
        <f t="shared" ref="KJP47:KJP50" si="1371">KJN47*KJK47</f>
        <v>994.00300000000004</v>
      </c>
      <c r="KJQ47" s="11" t="s">
        <v>17387</v>
      </c>
      <c r="KJR47" s="261" t="str">
        <f>IF(KJY47="SINAPI",VLOOKUP('TEREZINHA HARDY'!KJX47,SINAPI,2,),VLOOKUP('TEREZINHA HARDY'!KJX47,SETOP,3,))</f>
        <v>FORNECIMENTO DE CONCRETO ESTRUTURAL, USINADO, COM FCK 25 MPA, INCLUSIVE LANÇAMENTO, ADENSAMENTO E ACABAMENTO (FUNDAÇÃO)</v>
      </c>
      <c r="KJS47" s="261"/>
      <c r="KJT47" s="261"/>
      <c r="KJU47" s="261"/>
      <c r="KJV47" s="261"/>
      <c r="KJW47" s="261"/>
      <c r="KJX47" s="12" t="s">
        <v>10494</v>
      </c>
      <c r="KJY47" s="12" t="s">
        <v>6222</v>
      </c>
      <c r="KJZ47" s="12" t="str">
        <f>IF(KJY47="SINAPI",VLOOKUP('TEREZINHA HARDY'!KJX47,SINAPI,3,),VLOOKUP('TEREZINHA HARDY'!KJX47,SETOP,4,))</f>
        <v>M3</v>
      </c>
      <c r="KKA47" s="13">
        <v>2.35</v>
      </c>
      <c r="KKB47" s="13" t="s">
        <v>41</v>
      </c>
      <c r="KKC47" s="14">
        <f>IF(KJY47="SINAPI",VLOOKUP('TEREZINHA HARDY'!KJX47,SINAPI,4,),VLOOKUP('TEREZINHA HARDY'!KJX47,SETOP,5,))</f>
        <v>334.32</v>
      </c>
      <c r="KKD47" s="14">
        <f t="shared" ref="KKD47:KKD50" si="1372">ROUND(KKC47*(1+$C$7),2)</f>
        <v>422.98</v>
      </c>
      <c r="KKE47" s="14">
        <f t="shared" ref="KKE47:KKE50" si="1373">KKA47*KKC47</f>
        <v>785.65200000000004</v>
      </c>
      <c r="KKF47" s="14">
        <f t="shared" ref="KKF47:KKF50" si="1374">KKD47*KKA47</f>
        <v>994.00300000000004</v>
      </c>
      <c r="KKG47" s="11" t="s">
        <v>17387</v>
      </c>
      <c r="KKH47" s="261" t="str">
        <f>IF(KKO47="SINAPI",VLOOKUP('TEREZINHA HARDY'!KKN47,SINAPI,2,),VLOOKUP('TEREZINHA HARDY'!KKN47,SETOP,3,))</f>
        <v>FORNECIMENTO DE CONCRETO ESTRUTURAL, USINADO, COM FCK 25 MPA, INCLUSIVE LANÇAMENTO, ADENSAMENTO E ACABAMENTO (FUNDAÇÃO)</v>
      </c>
      <c r="KKI47" s="261"/>
      <c r="KKJ47" s="261"/>
      <c r="KKK47" s="261"/>
      <c r="KKL47" s="261"/>
      <c r="KKM47" s="261"/>
      <c r="KKN47" s="12" t="s">
        <v>10494</v>
      </c>
      <c r="KKO47" s="12" t="s">
        <v>6222</v>
      </c>
      <c r="KKP47" s="12" t="str">
        <f>IF(KKO47="SINAPI",VLOOKUP('TEREZINHA HARDY'!KKN47,SINAPI,3,),VLOOKUP('TEREZINHA HARDY'!KKN47,SETOP,4,))</f>
        <v>M3</v>
      </c>
      <c r="KKQ47" s="13">
        <v>2.35</v>
      </c>
      <c r="KKR47" s="13" t="s">
        <v>41</v>
      </c>
      <c r="KKS47" s="14">
        <f>IF(KKO47="SINAPI",VLOOKUP('TEREZINHA HARDY'!KKN47,SINAPI,4,),VLOOKUP('TEREZINHA HARDY'!KKN47,SETOP,5,))</f>
        <v>334.32</v>
      </c>
      <c r="KKT47" s="14">
        <f t="shared" ref="KKT47:KKT50" si="1375">ROUND(KKS47*(1+$C$7),2)</f>
        <v>422.98</v>
      </c>
      <c r="KKU47" s="14">
        <f t="shared" ref="KKU47:KKU50" si="1376">KKQ47*KKS47</f>
        <v>785.65200000000004</v>
      </c>
      <c r="KKV47" s="14">
        <f t="shared" ref="KKV47:KKV50" si="1377">KKT47*KKQ47</f>
        <v>994.00300000000004</v>
      </c>
      <c r="KKW47" s="11" t="s">
        <v>17387</v>
      </c>
      <c r="KKX47" s="261" t="str">
        <f>IF(KLE47="SINAPI",VLOOKUP('TEREZINHA HARDY'!KLD47,SINAPI,2,),VLOOKUP('TEREZINHA HARDY'!KLD47,SETOP,3,))</f>
        <v>FORNECIMENTO DE CONCRETO ESTRUTURAL, USINADO, COM FCK 25 MPA, INCLUSIVE LANÇAMENTO, ADENSAMENTO E ACABAMENTO (FUNDAÇÃO)</v>
      </c>
      <c r="KKY47" s="261"/>
      <c r="KKZ47" s="261"/>
      <c r="KLA47" s="261"/>
      <c r="KLB47" s="261"/>
      <c r="KLC47" s="261"/>
      <c r="KLD47" s="12" t="s">
        <v>10494</v>
      </c>
      <c r="KLE47" s="12" t="s">
        <v>6222</v>
      </c>
      <c r="KLF47" s="12" t="str">
        <f>IF(KLE47="SINAPI",VLOOKUP('TEREZINHA HARDY'!KLD47,SINAPI,3,),VLOOKUP('TEREZINHA HARDY'!KLD47,SETOP,4,))</f>
        <v>M3</v>
      </c>
      <c r="KLG47" s="13">
        <v>2.35</v>
      </c>
      <c r="KLH47" s="13" t="s">
        <v>41</v>
      </c>
      <c r="KLI47" s="14">
        <f>IF(KLE47="SINAPI",VLOOKUP('TEREZINHA HARDY'!KLD47,SINAPI,4,),VLOOKUP('TEREZINHA HARDY'!KLD47,SETOP,5,))</f>
        <v>334.32</v>
      </c>
      <c r="KLJ47" s="14">
        <f t="shared" ref="KLJ47:KLJ50" si="1378">ROUND(KLI47*(1+$C$7),2)</f>
        <v>422.98</v>
      </c>
      <c r="KLK47" s="14">
        <f t="shared" ref="KLK47:KLK50" si="1379">KLG47*KLI47</f>
        <v>785.65200000000004</v>
      </c>
      <c r="KLL47" s="14">
        <f t="shared" ref="KLL47:KLL50" si="1380">KLJ47*KLG47</f>
        <v>994.00300000000004</v>
      </c>
      <c r="KLM47" s="11" t="s">
        <v>17387</v>
      </c>
      <c r="KLN47" s="261" t="str">
        <f>IF(KLU47="SINAPI",VLOOKUP('TEREZINHA HARDY'!KLT47,SINAPI,2,),VLOOKUP('TEREZINHA HARDY'!KLT47,SETOP,3,))</f>
        <v>FORNECIMENTO DE CONCRETO ESTRUTURAL, USINADO, COM FCK 25 MPA, INCLUSIVE LANÇAMENTO, ADENSAMENTO E ACABAMENTO (FUNDAÇÃO)</v>
      </c>
      <c r="KLO47" s="261"/>
      <c r="KLP47" s="261"/>
      <c r="KLQ47" s="261"/>
      <c r="KLR47" s="261"/>
      <c r="KLS47" s="261"/>
      <c r="KLT47" s="12" t="s">
        <v>10494</v>
      </c>
      <c r="KLU47" s="12" t="s">
        <v>6222</v>
      </c>
      <c r="KLV47" s="12" t="str">
        <f>IF(KLU47="SINAPI",VLOOKUP('TEREZINHA HARDY'!KLT47,SINAPI,3,),VLOOKUP('TEREZINHA HARDY'!KLT47,SETOP,4,))</f>
        <v>M3</v>
      </c>
      <c r="KLW47" s="13">
        <v>2.35</v>
      </c>
      <c r="KLX47" s="13" t="s">
        <v>41</v>
      </c>
      <c r="KLY47" s="14">
        <f>IF(KLU47="SINAPI",VLOOKUP('TEREZINHA HARDY'!KLT47,SINAPI,4,),VLOOKUP('TEREZINHA HARDY'!KLT47,SETOP,5,))</f>
        <v>334.32</v>
      </c>
      <c r="KLZ47" s="14">
        <f t="shared" ref="KLZ47:KLZ50" si="1381">ROUND(KLY47*(1+$C$7),2)</f>
        <v>422.98</v>
      </c>
      <c r="KMA47" s="14">
        <f t="shared" ref="KMA47:KMA50" si="1382">KLW47*KLY47</f>
        <v>785.65200000000004</v>
      </c>
      <c r="KMB47" s="14">
        <f t="shared" ref="KMB47:KMB50" si="1383">KLZ47*KLW47</f>
        <v>994.00300000000004</v>
      </c>
      <c r="KMC47" s="11" t="s">
        <v>17387</v>
      </c>
      <c r="KMD47" s="261" t="str">
        <f>IF(KMK47="SINAPI",VLOOKUP('TEREZINHA HARDY'!KMJ47,SINAPI,2,),VLOOKUP('TEREZINHA HARDY'!KMJ47,SETOP,3,))</f>
        <v>FORNECIMENTO DE CONCRETO ESTRUTURAL, USINADO, COM FCK 25 MPA, INCLUSIVE LANÇAMENTO, ADENSAMENTO E ACABAMENTO (FUNDAÇÃO)</v>
      </c>
      <c r="KME47" s="261"/>
      <c r="KMF47" s="261"/>
      <c r="KMG47" s="261"/>
      <c r="KMH47" s="261"/>
      <c r="KMI47" s="261"/>
      <c r="KMJ47" s="12" t="s">
        <v>10494</v>
      </c>
      <c r="KMK47" s="12" t="s">
        <v>6222</v>
      </c>
      <c r="KML47" s="12" t="str">
        <f>IF(KMK47="SINAPI",VLOOKUP('TEREZINHA HARDY'!KMJ47,SINAPI,3,),VLOOKUP('TEREZINHA HARDY'!KMJ47,SETOP,4,))</f>
        <v>M3</v>
      </c>
      <c r="KMM47" s="13">
        <v>2.35</v>
      </c>
      <c r="KMN47" s="13" t="s">
        <v>41</v>
      </c>
      <c r="KMO47" s="14">
        <f>IF(KMK47="SINAPI",VLOOKUP('TEREZINHA HARDY'!KMJ47,SINAPI,4,),VLOOKUP('TEREZINHA HARDY'!KMJ47,SETOP,5,))</f>
        <v>334.32</v>
      </c>
      <c r="KMP47" s="14">
        <f t="shared" ref="KMP47:KMP50" si="1384">ROUND(KMO47*(1+$C$7),2)</f>
        <v>422.98</v>
      </c>
      <c r="KMQ47" s="14">
        <f t="shared" ref="KMQ47:KMQ50" si="1385">KMM47*KMO47</f>
        <v>785.65200000000004</v>
      </c>
      <c r="KMR47" s="14">
        <f t="shared" ref="KMR47:KMR50" si="1386">KMP47*KMM47</f>
        <v>994.00300000000004</v>
      </c>
      <c r="KMS47" s="11" t="s">
        <v>17387</v>
      </c>
      <c r="KMT47" s="261" t="str">
        <f>IF(KNA47="SINAPI",VLOOKUP('TEREZINHA HARDY'!KMZ47,SINAPI,2,),VLOOKUP('TEREZINHA HARDY'!KMZ47,SETOP,3,))</f>
        <v>FORNECIMENTO DE CONCRETO ESTRUTURAL, USINADO, COM FCK 25 MPA, INCLUSIVE LANÇAMENTO, ADENSAMENTO E ACABAMENTO (FUNDAÇÃO)</v>
      </c>
      <c r="KMU47" s="261"/>
      <c r="KMV47" s="261"/>
      <c r="KMW47" s="261"/>
      <c r="KMX47" s="261"/>
      <c r="KMY47" s="261"/>
      <c r="KMZ47" s="12" t="s">
        <v>10494</v>
      </c>
      <c r="KNA47" s="12" t="s">
        <v>6222</v>
      </c>
      <c r="KNB47" s="12" t="str">
        <f>IF(KNA47="SINAPI",VLOOKUP('TEREZINHA HARDY'!KMZ47,SINAPI,3,),VLOOKUP('TEREZINHA HARDY'!KMZ47,SETOP,4,))</f>
        <v>M3</v>
      </c>
      <c r="KNC47" s="13">
        <v>2.35</v>
      </c>
      <c r="KND47" s="13" t="s">
        <v>41</v>
      </c>
      <c r="KNE47" s="14">
        <f>IF(KNA47="SINAPI",VLOOKUP('TEREZINHA HARDY'!KMZ47,SINAPI,4,),VLOOKUP('TEREZINHA HARDY'!KMZ47,SETOP,5,))</f>
        <v>334.32</v>
      </c>
      <c r="KNF47" s="14">
        <f t="shared" ref="KNF47:KNF50" si="1387">ROUND(KNE47*(1+$C$7),2)</f>
        <v>422.98</v>
      </c>
      <c r="KNG47" s="14">
        <f t="shared" ref="KNG47:KNG50" si="1388">KNC47*KNE47</f>
        <v>785.65200000000004</v>
      </c>
      <c r="KNH47" s="14">
        <f t="shared" ref="KNH47:KNH50" si="1389">KNF47*KNC47</f>
        <v>994.00300000000004</v>
      </c>
      <c r="KNI47" s="11" t="s">
        <v>17387</v>
      </c>
      <c r="KNJ47" s="261" t="str">
        <f>IF(KNQ47="SINAPI",VLOOKUP('TEREZINHA HARDY'!KNP47,SINAPI,2,),VLOOKUP('TEREZINHA HARDY'!KNP47,SETOP,3,))</f>
        <v>FORNECIMENTO DE CONCRETO ESTRUTURAL, USINADO, COM FCK 25 MPA, INCLUSIVE LANÇAMENTO, ADENSAMENTO E ACABAMENTO (FUNDAÇÃO)</v>
      </c>
      <c r="KNK47" s="261"/>
      <c r="KNL47" s="261"/>
      <c r="KNM47" s="261"/>
      <c r="KNN47" s="261"/>
      <c r="KNO47" s="261"/>
      <c r="KNP47" s="12" t="s">
        <v>10494</v>
      </c>
      <c r="KNQ47" s="12" t="s">
        <v>6222</v>
      </c>
      <c r="KNR47" s="12" t="str">
        <f>IF(KNQ47="SINAPI",VLOOKUP('TEREZINHA HARDY'!KNP47,SINAPI,3,),VLOOKUP('TEREZINHA HARDY'!KNP47,SETOP,4,))</f>
        <v>M3</v>
      </c>
      <c r="KNS47" s="13">
        <v>2.35</v>
      </c>
      <c r="KNT47" s="13" t="s">
        <v>41</v>
      </c>
      <c r="KNU47" s="14">
        <f>IF(KNQ47="SINAPI",VLOOKUP('TEREZINHA HARDY'!KNP47,SINAPI,4,),VLOOKUP('TEREZINHA HARDY'!KNP47,SETOP,5,))</f>
        <v>334.32</v>
      </c>
      <c r="KNV47" s="14">
        <f t="shared" ref="KNV47:KNV50" si="1390">ROUND(KNU47*(1+$C$7),2)</f>
        <v>422.98</v>
      </c>
      <c r="KNW47" s="14">
        <f t="shared" ref="KNW47:KNW50" si="1391">KNS47*KNU47</f>
        <v>785.65200000000004</v>
      </c>
      <c r="KNX47" s="14">
        <f t="shared" ref="KNX47:KNX50" si="1392">KNV47*KNS47</f>
        <v>994.00300000000004</v>
      </c>
      <c r="KNY47" s="11" t="s">
        <v>17387</v>
      </c>
      <c r="KNZ47" s="261" t="str">
        <f>IF(KOG47="SINAPI",VLOOKUP('TEREZINHA HARDY'!KOF47,SINAPI,2,),VLOOKUP('TEREZINHA HARDY'!KOF47,SETOP,3,))</f>
        <v>FORNECIMENTO DE CONCRETO ESTRUTURAL, USINADO, COM FCK 25 MPA, INCLUSIVE LANÇAMENTO, ADENSAMENTO E ACABAMENTO (FUNDAÇÃO)</v>
      </c>
      <c r="KOA47" s="261"/>
      <c r="KOB47" s="261"/>
      <c r="KOC47" s="261"/>
      <c r="KOD47" s="261"/>
      <c r="KOE47" s="261"/>
      <c r="KOF47" s="12" t="s">
        <v>10494</v>
      </c>
      <c r="KOG47" s="12" t="s">
        <v>6222</v>
      </c>
      <c r="KOH47" s="12" t="str">
        <f>IF(KOG47="SINAPI",VLOOKUP('TEREZINHA HARDY'!KOF47,SINAPI,3,),VLOOKUP('TEREZINHA HARDY'!KOF47,SETOP,4,))</f>
        <v>M3</v>
      </c>
      <c r="KOI47" s="13">
        <v>2.35</v>
      </c>
      <c r="KOJ47" s="13" t="s">
        <v>41</v>
      </c>
      <c r="KOK47" s="14">
        <f>IF(KOG47="SINAPI",VLOOKUP('TEREZINHA HARDY'!KOF47,SINAPI,4,),VLOOKUP('TEREZINHA HARDY'!KOF47,SETOP,5,))</f>
        <v>334.32</v>
      </c>
      <c r="KOL47" s="14">
        <f t="shared" ref="KOL47:KOL50" si="1393">ROUND(KOK47*(1+$C$7),2)</f>
        <v>422.98</v>
      </c>
      <c r="KOM47" s="14">
        <f t="shared" ref="KOM47:KOM50" si="1394">KOI47*KOK47</f>
        <v>785.65200000000004</v>
      </c>
      <c r="KON47" s="14">
        <f t="shared" ref="KON47:KON50" si="1395">KOL47*KOI47</f>
        <v>994.00300000000004</v>
      </c>
      <c r="KOO47" s="11" t="s">
        <v>17387</v>
      </c>
      <c r="KOP47" s="261" t="str">
        <f>IF(KOW47="SINAPI",VLOOKUP('TEREZINHA HARDY'!KOV47,SINAPI,2,),VLOOKUP('TEREZINHA HARDY'!KOV47,SETOP,3,))</f>
        <v>FORNECIMENTO DE CONCRETO ESTRUTURAL, USINADO, COM FCK 25 MPA, INCLUSIVE LANÇAMENTO, ADENSAMENTO E ACABAMENTO (FUNDAÇÃO)</v>
      </c>
      <c r="KOQ47" s="261"/>
      <c r="KOR47" s="261"/>
      <c r="KOS47" s="261"/>
      <c r="KOT47" s="261"/>
      <c r="KOU47" s="261"/>
      <c r="KOV47" s="12" t="s">
        <v>10494</v>
      </c>
      <c r="KOW47" s="12" t="s">
        <v>6222</v>
      </c>
      <c r="KOX47" s="12" t="str">
        <f>IF(KOW47="SINAPI",VLOOKUP('TEREZINHA HARDY'!KOV47,SINAPI,3,),VLOOKUP('TEREZINHA HARDY'!KOV47,SETOP,4,))</f>
        <v>M3</v>
      </c>
      <c r="KOY47" s="13">
        <v>2.35</v>
      </c>
      <c r="KOZ47" s="13" t="s">
        <v>41</v>
      </c>
      <c r="KPA47" s="14">
        <f>IF(KOW47="SINAPI",VLOOKUP('TEREZINHA HARDY'!KOV47,SINAPI,4,),VLOOKUP('TEREZINHA HARDY'!KOV47,SETOP,5,))</f>
        <v>334.32</v>
      </c>
      <c r="KPB47" s="14">
        <f t="shared" ref="KPB47:KPB50" si="1396">ROUND(KPA47*(1+$C$7),2)</f>
        <v>422.98</v>
      </c>
      <c r="KPC47" s="14">
        <f t="shared" ref="KPC47:KPC50" si="1397">KOY47*KPA47</f>
        <v>785.65200000000004</v>
      </c>
      <c r="KPD47" s="14">
        <f t="shared" ref="KPD47:KPD50" si="1398">KPB47*KOY47</f>
        <v>994.00300000000004</v>
      </c>
      <c r="KPE47" s="11" t="s">
        <v>17387</v>
      </c>
      <c r="KPF47" s="261" t="str">
        <f>IF(KPM47="SINAPI",VLOOKUP('TEREZINHA HARDY'!KPL47,SINAPI,2,),VLOOKUP('TEREZINHA HARDY'!KPL47,SETOP,3,))</f>
        <v>FORNECIMENTO DE CONCRETO ESTRUTURAL, USINADO, COM FCK 25 MPA, INCLUSIVE LANÇAMENTO, ADENSAMENTO E ACABAMENTO (FUNDAÇÃO)</v>
      </c>
      <c r="KPG47" s="261"/>
      <c r="KPH47" s="261"/>
      <c r="KPI47" s="261"/>
      <c r="KPJ47" s="261"/>
      <c r="KPK47" s="261"/>
      <c r="KPL47" s="12" t="s">
        <v>10494</v>
      </c>
      <c r="KPM47" s="12" t="s">
        <v>6222</v>
      </c>
      <c r="KPN47" s="12" t="str">
        <f>IF(KPM47="SINAPI",VLOOKUP('TEREZINHA HARDY'!KPL47,SINAPI,3,),VLOOKUP('TEREZINHA HARDY'!KPL47,SETOP,4,))</f>
        <v>M3</v>
      </c>
      <c r="KPO47" s="13">
        <v>2.35</v>
      </c>
      <c r="KPP47" s="13" t="s">
        <v>41</v>
      </c>
      <c r="KPQ47" s="14">
        <f>IF(KPM47="SINAPI",VLOOKUP('TEREZINHA HARDY'!KPL47,SINAPI,4,),VLOOKUP('TEREZINHA HARDY'!KPL47,SETOP,5,))</f>
        <v>334.32</v>
      </c>
      <c r="KPR47" s="14">
        <f t="shared" ref="KPR47:KPR50" si="1399">ROUND(KPQ47*(1+$C$7),2)</f>
        <v>422.98</v>
      </c>
      <c r="KPS47" s="14">
        <f t="shared" ref="KPS47:KPS50" si="1400">KPO47*KPQ47</f>
        <v>785.65200000000004</v>
      </c>
      <c r="KPT47" s="14">
        <f t="shared" ref="KPT47:KPT50" si="1401">KPR47*KPO47</f>
        <v>994.00300000000004</v>
      </c>
      <c r="KPU47" s="11" t="s">
        <v>17387</v>
      </c>
      <c r="KPV47" s="261" t="str">
        <f>IF(KQC47="SINAPI",VLOOKUP('TEREZINHA HARDY'!KQB47,SINAPI,2,),VLOOKUP('TEREZINHA HARDY'!KQB47,SETOP,3,))</f>
        <v>FORNECIMENTO DE CONCRETO ESTRUTURAL, USINADO, COM FCK 25 MPA, INCLUSIVE LANÇAMENTO, ADENSAMENTO E ACABAMENTO (FUNDAÇÃO)</v>
      </c>
      <c r="KPW47" s="261"/>
      <c r="KPX47" s="261"/>
      <c r="KPY47" s="261"/>
      <c r="KPZ47" s="261"/>
      <c r="KQA47" s="261"/>
      <c r="KQB47" s="12" t="s">
        <v>10494</v>
      </c>
      <c r="KQC47" s="12" t="s">
        <v>6222</v>
      </c>
      <c r="KQD47" s="12" t="str">
        <f>IF(KQC47="SINAPI",VLOOKUP('TEREZINHA HARDY'!KQB47,SINAPI,3,),VLOOKUP('TEREZINHA HARDY'!KQB47,SETOP,4,))</f>
        <v>M3</v>
      </c>
      <c r="KQE47" s="13">
        <v>2.35</v>
      </c>
      <c r="KQF47" s="13" t="s">
        <v>41</v>
      </c>
      <c r="KQG47" s="14">
        <f>IF(KQC47="SINAPI",VLOOKUP('TEREZINHA HARDY'!KQB47,SINAPI,4,),VLOOKUP('TEREZINHA HARDY'!KQB47,SETOP,5,))</f>
        <v>334.32</v>
      </c>
      <c r="KQH47" s="14">
        <f t="shared" ref="KQH47:KQH50" si="1402">ROUND(KQG47*(1+$C$7),2)</f>
        <v>422.98</v>
      </c>
      <c r="KQI47" s="14">
        <f t="shared" ref="KQI47:KQI50" si="1403">KQE47*KQG47</f>
        <v>785.65200000000004</v>
      </c>
      <c r="KQJ47" s="14">
        <f t="shared" ref="KQJ47:KQJ50" si="1404">KQH47*KQE47</f>
        <v>994.00300000000004</v>
      </c>
      <c r="KQK47" s="11" t="s">
        <v>17387</v>
      </c>
      <c r="KQL47" s="261" t="str">
        <f>IF(KQS47="SINAPI",VLOOKUP('TEREZINHA HARDY'!KQR47,SINAPI,2,),VLOOKUP('TEREZINHA HARDY'!KQR47,SETOP,3,))</f>
        <v>FORNECIMENTO DE CONCRETO ESTRUTURAL, USINADO, COM FCK 25 MPA, INCLUSIVE LANÇAMENTO, ADENSAMENTO E ACABAMENTO (FUNDAÇÃO)</v>
      </c>
      <c r="KQM47" s="261"/>
      <c r="KQN47" s="261"/>
      <c r="KQO47" s="261"/>
      <c r="KQP47" s="261"/>
      <c r="KQQ47" s="261"/>
      <c r="KQR47" s="12" t="s">
        <v>10494</v>
      </c>
      <c r="KQS47" s="12" t="s">
        <v>6222</v>
      </c>
      <c r="KQT47" s="12" t="str">
        <f>IF(KQS47="SINAPI",VLOOKUP('TEREZINHA HARDY'!KQR47,SINAPI,3,),VLOOKUP('TEREZINHA HARDY'!KQR47,SETOP,4,))</f>
        <v>M3</v>
      </c>
      <c r="KQU47" s="13">
        <v>2.35</v>
      </c>
      <c r="KQV47" s="13" t="s">
        <v>41</v>
      </c>
      <c r="KQW47" s="14">
        <f>IF(KQS47="SINAPI",VLOOKUP('TEREZINHA HARDY'!KQR47,SINAPI,4,),VLOOKUP('TEREZINHA HARDY'!KQR47,SETOP,5,))</f>
        <v>334.32</v>
      </c>
      <c r="KQX47" s="14">
        <f t="shared" ref="KQX47:KQX50" si="1405">ROUND(KQW47*(1+$C$7),2)</f>
        <v>422.98</v>
      </c>
      <c r="KQY47" s="14">
        <f t="shared" ref="KQY47:KQY50" si="1406">KQU47*KQW47</f>
        <v>785.65200000000004</v>
      </c>
      <c r="KQZ47" s="14">
        <f t="shared" ref="KQZ47:KQZ50" si="1407">KQX47*KQU47</f>
        <v>994.00300000000004</v>
      </c>
      <c r="KRA47" s="11" t="s">
        <v>17387</v>
      </c>
      <c r="KRB47" s="261" t="str">
        <f>IF(KRI47="SINAPI",VLOOKUP('TEREZINHA HARDY'!KRH47,SINAPI,2,),VLOOKUP('TEREZINHA HARDY'!KRH47,SETOP,3,))</f>
        <v>FORNECIMENTO DE CONCRETO ESTRUTURAL, USINADO, COM FCK 25 MPA, INCLUSIVE LANÇAMENTO, ADENSAMENTO E ACABAMENTO (FUNDAÇÃO)</v>
      </c>
      <c r="KRC47" s="261"/>
      <c r="KRD47" s="261"/>
      <c r="KRE47" s="261"/>
      <c r="KRF47" s="261"/>
      <c r="KRG47" s="261"/>
      <c r="KRH47" s="12" t="s">
        <v>10494</v>
      </c>
      <c r="KRI47" s="12" t="s">
        <v>6222</v>
      </c>
      <c r="KRJ47" s="12" t="str">
        <f>IF(KRI47="SINAPI",VLOOKUP('TEREZINHA HARDY'!KRH47,SINAPI,3,),VLOOKUP('TEREZINHA HARDY'!KRH47,SETOP,4,))</f>
        <v>M3</v>
      </c>
      <c r="KRK47" s="13">
        <v>2.35</v>
      </c>
      <c r="KRL47" s="13" t="s">
        <v>41</v>
      </c>
      <c r="KRM47" s="14">
        <f>IF(KRI47="SINAPI",VLOOKUP('TEREZINHA HARDY'!KRH47,SINAPI,4,),VLOOKUP('TEREZINHA HARDY'!KRH47,SETOP,5,))</f>
        <v>334.32</v>
      </c>
      <c r="KRN47" s="14">
        <f t="shared" ref="KRN47:KRN50" si="1408">ROUND(KRM47*(1+$C$7),2)</f>
        <v>422.98</v>
      </c>
      <c r="KRO47" s="14">
        <f t="shared" ref="KRO47:KRO50" si="1409">KRK47*KRM47</f>
        <v>785.65200000000004</v>
      </c>
      <c r="KRP47" s="14">
        <f t="shared" ref="KRP47:KRP50" si="1410">KRN47*KRK47</f>
        <v>994.00300000000004</v>
      </c>
      <c r="KRQ47" s="11" t="s">
        <v>17387</v>
      </c>
      <c r="KRR47" s="261" t="str">
        <f>IF(KRY47="SINAPI",VLOOKUP('TEREZINHA HARDY'!KRX47,SINAPI,2,),VLOOKUP('TEREZINHA HARDY'!KRX47,SETOP,3,))</f>
        <v>FORNECIMENTO DE CONCRETO ESTRUTURAL, USINADO, COM FCK 25 MPA, INCLUSIVE LANÇAMENTO, ADENSAMENTO E ACABAMENTO (FUNDAÇÃO)</v>
      </c>
      <c r="KRS47" s="261"/>
      <c r="KRT47" s="261"/>
      <c r="KRU47" s="261"/>
      <c r="KRV47" s="261"/>
      <c r="KRW47" s="261"/>
      <c r="KRX47" s="12" t="s">
        <v>10494</v>
      </c>
      <c r="KRY47" s="12" t="s">
        <v>6222</v>
      </c>
      <c r="KRZ47" s="12" t="str">
        <f>IF(KRY47="SINAPI",VLOOKUP('TEREZINHA HARDY'!KRX47,SINAPI,3,),VLOOKUP('TEREZINHA HARDY'!KRX47,SETOP,4,))</f>
        <v>M3</v>
      </c>
      <c r="KSA47" s="13">
        <v>2.35</v>
      </c>
      <c r="KSB47" s="13" t="s">
        <v>41</v>
      </c>
      <c r="KSC47" s="14">
        <f>IF(KRY47="SINAPI",VLOOKUP('TEREZINHA HARDY'!KRX47,SINAPI,4,),VLOOKUP('TEREZINHA HARDY'!KRX47,SETOP,5,))</f>
        <v>334.32</v>
      </c>
      <c r="KSD47" s="14">
        <f t="shared" ref="KSD47:KSD50" si="1411">ROUND(KSC47*(1+$C$7),2)</f>
        <v>422.98</v>
      </c>
      <c r="KSE47" s="14">
        <f t="shared" ref="KSE47:KSE50" si="1412">KSA47*KSC47</f>
        <v>785.65200000000004</v>
      </c>
      <c r="KSF47" s="14">
        <f t="shared" ref="KSF47:KSF50" si="1413">KSD47*KSA47</f>
        <v>994.00300000000004</v>
      </c>
      <c r="KSG47" s="11" t="s">
        <v>17387</v>
      </c>
      <c r="KSH47" s="261" t="str">
        <f>IF(KSO47="SINAPI",VLOOKUP('TEREZINHA HARDY'!KSN47,SINAPI,2,),VLOOKUP('TEREZINHA HARDY'!KSN47,SETOP,3,))</f>
        <v>FORNECIMENTO DE CONCRETO ESTRUTURAL, USINADO, COM FCK 25 MPA, INCLUSIVE LANÇAMENTO, ADENSAMENTO E ACABAMENTO (FUNDAÇÃO)</v>
      </c>
      <c r="KSI47" s="261"/>
      <c r="KSJ47" s="261"/>
      <c r="KSK47" s="261"/>
      <c r="KSL47" s="261"/>
      <c r="KSM47" s="261"/>
      <c r="KSN47" s="12" t="s">
        <v>10494</v>
      </c>
      <c r="KSO47" s="12" t="s">
        <v>6222</v>
      </c>
      <c r="KSP47" s="12" t="str">
        <f>IF(KSO47="SINAPI",VLOOKUP('TEREZINHA HARDY'!KSN47,SINAPI,3,),VLOOKUP('TEREZINHA HARDY'!KSN47,SETOP,4,))</f>
        <v>M3</v>
      </c>
      <c r="KSQ47" s="13">
        <v>2.35</v>
      </c>
      <c r="KSR47" s="13" t="s">
        <v>41</v>
      </c>
      <c r="KSS47" s="14">
        <f>IF(KSO47="SINAPI",VLOOKUP('TEREZINHA HARDY'!KSN47,SINAPI,4,),VLOOKUP('TEREZINHA HARDY'!KSN47,SETOP,5,))</f>
        <v>334.32</v>
      </c>
      <c r="KST47" s="14">
        <f t="shared" ref="KST47:KST50" si="1414">ROUND(KSS47*(1+$C$7),2)</f>
        <v>422.98</v>
      </c>
      <c r="KSU47" s="14">
        <f t="shared" ref="KSU47:KSU50" si="1415">KSQ47*KSS47</f>
        <v>785.65200000000004</v>
      </c>
      <c r="KSV47" s="14">
        <f t="shared" ref="KSV47:KSV50" si="1416">KST47*KSQ47</f>
        <v>994.00300000000004</v>
      </c>
      <c r="KSW47" s="11" t="s">
        <v>17387</v>
      </c>
      <c r="KSX47" s="261" t="str">
        <f>IF(KTE47="SINAPI",VLOOKUP('TEREZINHA HARDY'!KTD47,SINAPI,2,),VLOOKUP('TEREZINHA HARDY'!KTD47,SETOP,3,))</f>
        <v>FORNECIMENTO DE CONCRETO ESTRUTURAL, USINADO, COM FCK 25 MPA, INCLUSIVE LANÇAMENTO, ADENSAMENTO E ACABAMENTO (FUNDAÇÃO)</v>
      </c>
      <c r="KSY47" s="261"/>
      <c r="KSZ47" s="261"/>
      <c r="KTA47" s="261"/>
      <c r="KTB47" s="261"/>
      <c r="KTC47" s="261"/>
      <c r="KTD47" s="12" t="s">
        <v>10494</v>
      </c>
      <c r="KTE47" s="12" t="s">
        <v>6222</v>
      </c>
      <c r="KTF47" s="12" t="str">
        <f>IF(KTE47="SINAPI",VLOOKUP('TEREZINHA HARDY'!KTD47,SINAPI,3,),VLOOKUP('TEREZINHA HARDY'!KTD47,SETOP,4,))</f>
        <v>M3</v>
      </c>
      <c r="KTG47" s="13">
        <v>2.35</v>
      </c>
      <c r="KTH47" s="13" t="s">
        <v>41</v>
      </c>
      <c r="KTI47" s="14">
        <f>IF(KTE47="SINAPI",VLOOKUP('TEREZINHA HARDY'!KTD47,SINAPI,4,),VLOOKUP('TEREZINHA HARDY'!KTD47,SETOP,5,))</f>
        <v>334.32</v>
      </c>
      <c r="KTJ47" s="14">
        <f t="shared" ref="KTJ47:KTJ50" si="1417">ROUND(KTI47*(1+$C$7),2)</f>
        <v>422.98</v>
      </c>
      <c r="KTK47" s="14">
        <f t="shared" ref="KTK47:KTK50" si="1418">KTG47*KTI47</f>
        <v>785.65200000000004</v>
      </c>
      <c r="KTL47" s="14">
        <f t="shared" ref="KTL47:KTL50" si="1419">KTJ47*KTG47</f>
        <v>994.00300000000004</v>
      </c>
      <c r="KTM47" s="11" t="s">
        <v>17387</v>
      </c>
      <c r="KTN47" s="261" t="str">
        <f>IF(KTU47="SINAPI",VLOOKUP('TEREZINHA HARDY'!KTT47,SINAPI,2,),VLOOKUP('TEREZINHA HARDY'!KTT47,SETOP,3,))</f>
        <v>FORNECIMENTO DE CONCRETO ESTRUTURAL, USINADO, COM FCK 25 MPA, INCLUSIVE LANÇAMENTO, ADENSAMENTO E ACABAMENTO (FUNDAÇÃO)</v>
      </c>
      <c r="KTO47" s="261"/>
      <c r="KTP47" s="261"/>
      <c r="KTQ47" s="261"/>
      <c r="KTR47" s="261"/>
      <c r="KTS47" s="261"/>
      <c r="KTT47" s="12" t="s">
        <v>10494</v>
      </c>
      <c r="KTU47" s="12" t="s">
        <v>6222</v>
      </c>
      <c r="KTV47" s="12" t="str">
        <f>IF(KTU47="SINAPI",VLOOKUP('TEREZINHA HARDY'!KTT47,SINAPI,3,),VLOOKUP('TEREZINHA HARDY'!KTT47,SETOP,4,))</f>
        <v>M3</v>
      </c>
      <c r="KTW47" s="13">
        <v>2.35</v>
      </c>
      <c r="KTX47" s="13" t="s">
        <v>41</v>
      </c>
      <c r="KTY47" s="14">
        <f>IF(KTU47="SINAPI",VLOOKUP('TEREZINHA HARDY'!KTT47,SINAPI,4,),VLOOKUP('TEREZINHA HARDY'!KTT47,SETOP,5,))</f>
        <v>334.32</v>
      </c>
      <c r="KTZ47" s="14">
        <f t="shared" ref="KTZ47:KTZ50" si="1420">ROUND(KTY47*(1+$C$7),2)</f>
        <v>422.98</v>
      </c>
      <c r="KUA47" s="14">
        <f t="shared" ref="KUA47:KUA50" si="1421">KTW47*KTY47</f>
        <v>785.65200000000004</v>
      </c>
      <c r="KUB47" s="14">
        <f t="shared" ref="KUB47:KUB50" si="1422">KTZ47*KTW47</f>
        <v>994.00300000000004</v>
      </c>
      <c r="KUC47" s="11" t="s">
        <v>17387</v>
      </c>
      <c r="KUD47" s="261" t="str">
        <f>IF(KUK47="SINAPI",VLOOKUP('TEREZINHA HARDY'!KUJ47,SINAPI,2,),VLOOKUP('TEREZINHA HARDY'!KUJ47,SETOP,3,))</f>
        <v>FORNECIMENTO DE CONCRETO ESTRUTURAL, USINADO, COM FCK 25 MPA, INCLUSIVE LANÇAMENTO, ADENSAMENTO E ACABAMENTO (FUNDAÇÃO)</v>
      </c>
      <c r="KUE47" s="261"/>
      <c r="KUF47" s="261"/>
      <c r="KUG47" s="261"/>
      <c r="KUH47" s="261"/>
      <c r="KUI47" s="261"/>
      <c r="KUJ47" s="12" t="s">
        <v>10494</v>
      </c>
      <c r="KUK47" s="12" t="s">
        <v>6222</v>
      </c>
      <c r="KUL47" s="12" t="str">
        <f>IF(KUK47="SINAPI",VLOOKUP('TEREZINHA HARDY'!KUJ47,SINAPI,3,),VLOOKUP('TEREZINHA HARDY'!KUJ47,SETOP,4,))</f>
        <v>M3</v>
      </c>
      <c r="KUM47" s="13">
        <v>2.35</v>
      </c>
      <c r="KUN47" s="13" t="s">
        <v>41</v>
      </c>
      <c r="KUO47" s="14">
        <f>IF(KUK47="SINAPI",VLOOKUP('TEREZINHA HARDY'!KUJ47,SINAPI,4,),VLOOKUP('TEREZINHA HARDY'!KUJ47,SETOP,5,))</f>
        <v>334.32</v>
      </c>
      <c r="KUP47" s="14">
        <f t="shared" ref="KUP47:KUP50" si="1423">ROUND(KUO47*(1+$C$7),2)</f>
        <v>422.98</v>
      </c>
      <c r="KUQ47" s="14">
        <f t="shared" ref="KUQ47:KUQ50" si="1424">KUM47*KUO47</f>
        <v>785.65200000000004</v>
      </c>
      <c r="KUR47" s="14">
        <f t="shared" ref="KUR47:KUR50" si="1425">KUP47*KUM47</f>
        <v>994.00300000000004</v>
      </c>
      <c r="KUS47" s="11" t="s">
        <v>17387</v>
      </c>
      <c r="KUT47" s="261" t="str">
        <f>IF(KVA47="SINAPI",VLOOKUP('TEREZINHA HARDY'!KUZ47,SINAPI,2,),VLOOKUP('TEREZINHA HARDY'!KUZ47,SETOP,3,))</f>
        <v>FORNECIMENTO DE CONCRETO ESTRUTURAL, USINADO, COM FCK 25 MPA, INCLUSIVE LANÇAMENTO, ADENSAMENTO E ACABAMENTO (FUNDAÇÃO)</v>
      </c>
      <c r="KUU47" s="261"/>
      <c r="KUV47" s="261"/>
      <c r="KUW47" s="261"/>
      <c r="KUX47" s="261"/>
      <c r="KUY47" s="261"/>
      <c r="KUZ47" s="12" t="s">
        <v>10494</v>
      </c>
      <c r="KVA47" s="12" t="s">
        <v>6222</v>
      </c>
      <c r="KVB47" s="12" t="str">
        <f>IF(KVA47="SINAPI",VLOOKUP('TEREZINHA HARDY'!KUZ47,SINAPI,3,),VLOOKUP('TEREZINHA HARDY'!KUZ47,SETOP,4,))</f>
        <v>M3</v>
      </c>
      <c r="KVC47" s="13">
        <v>2.35</v>
      </c>
      <c r="KVD47" s="13" t="s">
        <v>41</v>
      </c>
      <c r="KVE47" s="14">
        <f>IF(KVA47="SINAPI",VLOOKUP('TEREZINHA HARDY'!KUZ47,SINAPI,4,),VLOOKUP('TEREZINHA HARDY'!KUZ47,SETOP,5,))</f>
        <v>334.32</v>
      </c>
      <c r="KVF47" s="14">
        <f t="shared" ref="KVF47:KVF50" si="1426">ROUND(KVE47*(1+$C$7),2)</f>
        <v>422.98</v>
      </c>
      <c r="KVG47" s="14">
        <f t="shared" ref="KVG47:KVG50" si="1427">KVC47*KVE47</f>
        <v>785.65200000000004</v>
      </c>
      <c r="KVH47" s="14">
        <f t="shared" ref="KVH47:KVH50" si="1428">KVF47*KVC47</f>
        <v>994.00300000000004</v>
      </c>
      <c r="KVI47" s="11" t="s">
        <v>17387</v>
      </c>
      <c r="KVJ47" s="261" t="str">
        <f>IF(KVQ47="SINAPI",VLOOKUP('TEREZINHA HARDY'!KVP47,SINAPI,2,),VLOOKUP('TEREZINHA HARDY'!KVP47,SETOP,3,))</f>
        <v>FORNECIMENTO DE CONCRETO ESTRUTURAL, USINADO, COM FCK 25 MPA, INCLUSIVE LANÇAMENTO, ADENSAMENTO E ACABAMENTO (FUNDAÇÃO)</v>
      </c>
      <c r="KVK47" s="261"/>
      <c r="KVL47" s="261"/>
      <c r="KVM47" s="261"/>
      <c r="KVN47" s="261"/>
      <c r="KVO47" s="261"/>
      <c r="KVP47" s="12" t="s">
        <v>10494</v>
      </c>
      <c r="KVQ47" s="12" t="s">
        <v>6222</v>
      </c>
      <c r="KVR47" s="12" t="str">
        <f>IF(KVQ47="SINAPI",VLOOKUP('TEREZINHA HARDY'!KVP47,SINAPI,3,),VLOOKUP('TEREZINHA HARDY'!KVP47,SETOP,4,))</f>
        <v>M3</v>
      </c>
      <c r="KVS47" s="13">
        <v>2.35</v>
      </c>
      <c r="KVT47" s="13" t="s">
        <v>41</v>
      </c>
      <c r="KVU47" s="14">
        <f>IF(KVQ47="SINAPI",VLOOKUP('TEREZINHA HARDY'!KVP47,SINAPI,4,),VLOOKUP('TEREZINHA HARDY'!KVP47,SETOP,5,))</f>
        <v>334.32</v>
      </c>
      <c r="KVV47" s="14">
        <f t="shared" ref="KVV47:KVV50" si="1429">ROUND(KVU47*(1+$C$7),2)</f>
        <v>422.98</v>
      </c>
      <c r="KVW47" s="14">
        <f t="shared" ref="KVW47:KVW50" si="1430">KVS47*KVU47</f>
        <v>785.65200000000004</v>
      </c>
      <c r="KVX47" s="14">
        <f t="shared" ref="KVX47:KVX50" si="1431">KVV47*KVS47</f>
        <v>994.00300000000004</v>
      </c>
      <c r="KVY47" s="11" t="s">
        <v>17387</v>
      </c>
      <c r="KVZ47" s="261" t="str">
        <f>IF(KWG47="SINAPI",VLOOKUP('TEREZINHA HARDY'!KWF47,SINAPI,2,),VLOOKUP('TEREZINHA HARDY'!KWF47,SETOP,3,))</f>
        <v>FORNECIMENTO DE CONCRETO ESTRUTURAL, USINADO, COM FCK 25 MPA, INCLUSIVE LANÇAMENTO, ADENSAMENTO E ACABAMENTO (FUNDAÇÃO)</v>
      </c>
      <c r="KWA47" s="261"/>
      <c r="KWB47" s="261"/>
      <c r="KWC47" s="261"/>
      <c r="KWD47" s="261"/>
      <c r="KWE47" s="261"/>
      <c r="KWF47" s="12" t="s">
        <v>10494</v>
      </c>
      <c r="KWG47" s="12" t="s">
        <v>6222</v>
      </c>
      <c r="KWH47" s="12" t="str">
        <f>IF(KWG47="SINAPI",VLOOKUP('TEREZINHA HARDY'!KWF47,SINAPI,3,),VLOOKUP('TEREZINHA HARDY'!KWF47,SETOP,4,))</f>
        <v>M3</v>
      </c>
      <c r="KWI47" s="13">
        <v>2.35</v>
      </c>
      <c r="KWJ47" s="13" t="s">
        <v>41</v>
      </c>
      <c r="KWK47" s="14">
        <f>IF(KWG47="SINAPI",VLOOKUP('TEREZINHA HARDY'!KWF47,SINAPI,4,),VLOOKUP('TEREZINHA HARDY'!KWF47,SETOP,5,))</f>
        <v>334.32</v>
      </c>
      <c r="KWL47" s="14">
        <f t="shared" ref="KWL47:KWL50" si="1432">ROUND(KWK47*(1+$C$7),2)</f>
        <v>422.98</v>
      </c>
      <c r="KWM47" s="14">
        <f t="shared" ref="KWM47:KWM50" si="1433">KWI47*KWK47</f>
        <v>785.65200000000004</v>
      </c>
      <c r="KWN47" s="14">
        <f t="shared" ref="KWN47:KWN50" si="1434">KWL47*KWI47</f>
        <v>994.00300000000004</v>
      </c>
      <c r="KWO47" s="11" t="s">
        <v>17387</v>
      </c>
      <c r="KWP47" s="261" t="str">
        <f>IF(KWW47="SINAPI",VLOOKUP('TEREZINHA HARDY'!KWV47,SINAPI,2,),VLOOKUP('TEREZINHA HARDY'!KWV47,SETOP,3,))</f>
        <v>FORNECIMENTO DE CONCRETO ESTRUTURAL, USINADO, COM FCK 25 MPA, INCLUSIVE LANÇAMENTO, ADENSAMENTO E ACABAMENTO (FUNDAÇÃO)</v>
      </c>
      <c r="KWQ47" s="261"/>
      <c r="KWR47" s="261"/>
      <c r="KWS47" s="261"/>
      <c r="KWT47" s="261"/>
      <c r="KWU47" s="261"/>
      <c r="KWV47" s="12" t="s">
        <v>10494</v>
      </c>
      <c r="KWW47" s="12" t="s">
        <v>6222</v>
      </c>
      <c r="KWX47" s="12" t="str">
        <f>IF(KWW47="SINAPI",VLOOKUP('TEREZINHA HARDY'!KWV47,SINAPI,3,),VLOOKUP('TEREZINHA HARDY'!KWV47,SETOP,4,))</f>
        <v>M3</v>
      </c>
      <c r="KWY47" s="13">
        <v>2.35</v>
      </c>
      <c r="KWZ47" s="13" t="s">
        <v>41</v>
      </c>
      <c r="KXA47" s="14">
        <f>IF(KWW47="SINAPI",VLOOKUP('TEREZINHA HARDY'!KWV47,SINAPI,4,),VLOOKUP('TEREZINHA HARDY'!KWV47,SETOP,5,))</f>
        <v>334.32</v>
      </c>
      <c r="KXB47" s="14">
        <f t="shared" ref="KXB47:KXB50" si="1435">ROUND(KXA47*(1+$C$7),2)</f>
        <v>422.98</v>
      </c>
      <c r="KXC47" s="14">
        <f t="shared" ref="KXC47:KXC50" si="1436">KWY47*KXA47</f>
        <v>785.65200000000004</v>
      </c>
      <c r="KXD47" s="14">
        <f t="shared" ref="KXD47:KXD50" si="1437">KXB47*KWY47</f>
        <v>994.00300000000004</v>
      </c>
      <c r="KXE47" s="11" t="s">
        <v>17387</v>
      </c>
      <c r="KXF47" s="261" t="str">
        <f>IF(KXM47="SINAPI",VLOOKUP('TEREZINHA HARDY'!KXL47,SINAPI,2,),VLOOKUP('TEREZINHA HARDY'!KXL47,SETOP,3,))</f>
        <v>FORNECIMENTO DE CONCRETO ESTRUTURAL, USINADO, COM FCK 25 MPA, INCLUSIVE LANÇAMENTO, ADENSAMENTO E ACABAMENTO (FUNDAÇÃO)</v>
      </c>
      <c r="KXG47" s="261"/>
      <c r="KXH47" s="261"/>
      <c r="KXI47" s="261"/>
      <c r="KXJ47" s="261"/>
      <c r="KXK47" s="261"/>
      <c r="KXL47" s="12" t="s">
        <v>10494</v>
      </c>
      <c r="KXM47" s="12" t="s">
        <v>6222</v>
      </c>
      <c r="KXN47" s="12" t="str">
        <f>IF(KXM47="SINAPI",VLOOKUP('TEREZINHA HARDY'!KXL47,SINAPI,3,),VLOOKUP('TEREZINHA HARDY'!KXL47,SETOP,4,))</f>
        <v>M3</v>
      </c>
      <c r="KXO47" s="13">
        <v>2.35</v>
      </c>
      <c r="KXP47" s="13" t="s">
        <v>41</v>
      </c>
      <c r="KXQ47" s="14">
        <f>IF(KXM47="SINAPI",VLOOKUP('TEREZINHA HARDY'!KXL47,SINAPI,4,),VLOOKUP('TEREZINHA HARDY'!KXL47,SETOP,5,))</f>
        <v>334.32</v>
      </c>
      <c r="KXR47" s="14">
        <f t="shared" ref="KXR47:KXR50" si="1438">ROUND(KXQ47*(1+$C$7),2)</f>
        <v>422.98</v>
      </c>
      <c r="KXS47" s="14">
        <f t="shared" ref="KXS47:KXS50" si="1439">KXO47*KXQ47</f>
        <v>785.65200000000004</v>
      </c>
      <c r="KXT47" s="14">
        <f t="shared" ref="KXT47:KXT50" si="1440">KXR47*KXO47</f>
        <v>994.00300000000004</v>
      </c>
      <c r="KXU47" s="11" t="s">
        <v>17387</v>
      </c>
      <c r="KXV47" s="261" t="str">
        <f>IF(KYC47="SINAPI",VLOOKUP('TEREZINHA HARDY'!KYB47,SINAPI,2,),VLOOKUP('TEREZINHA HARDY'!KYB47,SETOP,3,))</f>
        <v>FORNECIMENTO DE CONCRETO ESTRUTURAL, USINADO, COM FCK 25 MPA, INCLUSIVE LANÇAMENTO, ADENSAMENTO E ACABAMENTO (FUNDAÇÃO)</v>
      </c>
      <c r="KXW47" s="261"/>
      <c r="KXX47" s="261"/>
      <c r="KXY47" s="261"/>
      <c r="KXZ47" s="261"/>
      <c r="KYA47" s="261"/>
      <c r="KYB47" s="12" t="s">
        <v>10494</v>
      </c>
      <c r="KYC47" s="12" t="s">
        <v>6222</v>
      </c>
      <c r="KYD47" s="12" t="str">
        <f>IF(KYC47="SINAPI",VLOOKUP('TEREZINHA HARDY'!KYB47,SINAPI,3,),VLOOKUP('TEREZINHA HARDY'!KYB47,SETOP,4,))</f>
        <v>M3</v>
      </c>
      <c r="KYE47" s="13">
        <v>2.35</v>
      </c>
      <c r="KYF47" s="13" t="s">
        <v>41</v>
      </c>
      <c r="KYG47" s="14">
        <f>IF(KYC47="SINAPI",VLOOKUP('TEREZINHA HARDY'!KYB47,SINAPI,4,),VLOOKUP('TEREZINHA HARDY'!KYB47,SETOP,5,))</f>
        <v>334.32</v>
      </c>
      <c r="KYH47" s="14">
        <f t="shared" ref="KYH47:KYH50" si="1441">ROUND(KYG47*(1+$C$7),2)</f>
        <v>422.98</v>
      </c>
      <c r="KYI47" s="14">
        <f t="shared" ref="KYI47:KYI50" si="1442">KYE47*KYG47</f>
        <v>785.65200000000004</v>
      </c>
      <c r="KYJ47" s="14">
        <f t="shared" ref="KYJ47:KYJ50" si="1443">KYH47*KYE47</f>
        <v>994.00300000000004</v>
      </c>
      <c r="KYK47" s="11" t="s">
        <v>17387</v>
      </c>
      <c r="KYL47" s="261" t="str">
        <f>IF(KYS47="SINAPI",VLOOKUP('TEREZINHA HARDY'!KYR47,SINAPI,2,),VLOOKUP('TEREZINHA HARDY'!KYR47,SETOP,3,))</f>
        <v>FORNECIMENTO DE CONCRETO ESTRUTURAL, USINADO, COM FCK 25 MPA, INCLUSIVE LANÇAMENTO, ADENSAMENTO E ACABAMENTO (FUNDAÇÃO)</v>
      </c>
      <c r="KYM47" s="261"/>
      <c r="KYN47" s="261"/>
      <c r="KYO47" s="261"/>
      <c r="KYP47" s="261"/>
      <c r="KYQ47" s="261"/>
      <c r="KYR47" s="12" t="s">
        <v>10494</v>
      </c>
      <c r="KYS47" s="12" t="s">
        <v>6222</v>
      </c>
      <c r="KYT47" s="12" t="str">
        <f>IF(KYS47="SINAPI",VLOOKUP('TEREZINHA HARDY'!KYR47,SINAPI,3,),VLOOKUP('TEREZINHA HARDY'!KYR47,SETOP,4,))</f>
        <v>M3</v>
      </c>
      <c r="KYU47" s="13">
        <v>2.35</v>
      </c>
      <c r="KYV47" s="13" t="s">
        <v>41</v>
      </c>
      <c r="KYW47" s="14">
        <f>IF(KYS47="SINAPI",VLOOKUP('TEREZINHA HARDY'!KYR47,SINAPI,4,),VLOOKUP('TEREZINHA HARDY'!KYR47,SETOP,5,))</f>
        <v>334.32</v>
      </c>
      <c r="KYX47" s="14">
        <f t="shared" ref="KYX47:KYX50" si="1444">ROUND(KYW47*(1+$C$7),2)</f>
        <v>422.98</v>
      </c>
      <c r="KYY47" s="14">
        <f t="shared" ref="KYY47:KYY50" si="1445">KYU47*KYW47</f>
        <v>785.65200000000004</v>
      </c>
      <c r="KYZ47" s="14">
        <f t="shared" ref="KYZ47:KYZ50" si="1446">KYX47*KYU47</f>
        <v>994.00300000000004</v>
      </c>
      <c r="KZA47" s="11" t="s">
        <v>17387</v>
      </c>
      <c r="KZB47" s="261" t="str">
        <f>IF(KZI47="SINAPI",VLOOKUP('TEREZINHA HARDY'!KZH47,SINAPI,2,),VLOOKUP('TEREZINHA HARDY'!KZH47,SETOP,3,))</f>
        <v>FORNECIMENTO DE CONCRETO ESTRUTURAL, USINADO, COM FCK 25 MPA, INCLUSIVE LANÇAMENTO, ADENSAMENTO E ACABAMENTO (FUNDAÇÃO)</v>
      </c>
      <c r="KZC47" s="261"/>
      <c r="KZD47" s="261"/>
      <c r="KZE47" s="261"/>
      <c r="KZF47" s="261"/>
      <c r="KZG47" s="261"/>
      <c r="KZH47" s="12" t="s">
        <v>10494</v>
      </c>
      <c r="KZI47" s="12" t="s">
        <v>6222</v>
      </c>
      <c r="KZJ47" s="12" t="str">
        <f>IF(KZI47="SINAPI",VLOOKUP('TEREZINHA HARDY'!KZH47,SINAPI,3,),VLOOKUP('TEREZINHA HARDY'!KZH47,SETOP,4,))</f>
        <v>M3</v>
      </c>
      <c r="KZK47" s="13">
        <v>2.35</v>
      </c>
      <c r="KZL47" s="13" t="s">
        <v>41</v>
      </c>
      <c r="KZM47" s="14">
        <f>IF(KZI47="SINAPI",VLOOKUP('TEREZINHA HARDY'!KZH47,SINAPI,4,),VLOOKUP('TEREZINHA HARDY'!KZH47,SETOP,5,))</f>
        <v>334.32</v>
      </c>
      <c r="KZN47" s="14">
        <f t="shared" ref="KZN47:KZN50" si="1447">ROUND(KZM47*(1+$C$7),2)</f>
        <v>422.98</v>
      </c>
      <c r="KZO47" s="14">
        <f t="shared" ref="KZO47:KZO50" si="1448">KZK47*KZM47</f>
        <v>785.65200000000004</v>
      </c>
      <c r="KZP47" s="14">
        <f t="shared" ref="KZP47:KZP50" si="1449">KZN47*KZK47</f>
        <v>994.00300000000004</v>
      </c>
      <c r="KZQ47" s="11" t="s">
        <v>17387</v>
      </c>
      <c r="KZR47" s="261" t="str">
        <f>IF(KZY47="SINAPI",VLOOKUP('TEREZINHA HARDY'!KZX47,SINAPI,2,),VLOOKUP('TEREZINHA HARDY'!KZX47,SETOP,3,))</f>
        <v>FORNECIMENTO DE CONCRETO ESTRUTURAL, USINADO, COM FCK 25 MPA, INCLUSIVE LANÇAMENTO, ADENSAMENTO E ACABAMENTO (FUNDAÇÃO)</v>
      </c>
      <c r="KZS47" s="261"/>
      <c r="KZT47" s="261"/>
      <c r="KZU47" s="261"/>
      <c r="KZV47" s="261"/>
      <c r="KZW47" s="261"/>
      <c r="KZX47" s="12" t="s">
        <v>10494</v>
      </c>
      <c r="KZY47" s="12" t="s">
        <v>6222</v>
      </c>
      <c r="KZZ47" s="12" t="str">
        <f>IF(KZY47="SINAPI",VLOOKUP('TEREZINHA HARDY'!KZX47,SINAPI,3,),VLOOKUP('TEREZINHA HARDY'!KZX47,SETOP,4,))</f>
        <v>M3</v>
      </c>
      <c r="LAA47" s="13">
        <v>2.35</v>
      </c>
      <c r="LAB47" s="13" t="s">
        <v>41</v>
      </c>
      <c r="LAC47" s="14">
        <f>IF(KZY47="SINAPI",VLOOKUP('TEREZINHA HARDY'!KZX47,SINAPI,4,),VLOOKUP('TEREZINHA HARDY'!KZX47,SETOP,5,))</f>
        <v>334.32</v>
      </c>
      <c r="LAD47" s="14">
        <f t="shared" ref="LAD47:LAD50" si="1450">ROUND(LAC47*(1+$C$7),2)</f>
        <v>422.98</v>
      </c>
      <c r="LAE47" s="14">
        <f t="shared" ref="LAE47:LAE50" si="1451">LAA47*LAC47</f>
        <v>785.65200000000004</v>
      </c>
      <c r="LAF47" s="14">
        <f t="shared" ref="LAF47:LAF50" si="1452">LAD47*LAA47</f>
        <v>994.00300000000004</v>
      </c>
      <c r="LAG47" s="11" t="s">
        <v>17387</v>
      </c>
      <c r="LAH47" s="261" t="str">
        <f>IF(LAO47="SINAPI",VLOOKUP('TEREZINHA HARDY'!LAN47,SINAPI,2,),VLOOKUP('TEREZINHA HARDY'!LAN47,SETOP,3,))</f>
        <v>FORNECIMENTO DE CONCRETO ESTRUTURAL, USINADO, COM FCK 25 MPA, INCLUSIVE LANÇAMENTO, ADENSAMENTO E ACABAMENTO (FUNDAÇÃO)</v>
      </c>
      <c r="LAI47" s="261"/>
      <c r="LAJ47" s="261"/>
      <c r="LAK47" s="261"/>
      <c r="LAL47" s="261"/>
      <c r="LAM47" s="261"/>
      <c r="LAN47" s="12" t="s">
        <v>10494</v>
      </c>
      <c r="LAO47" s="12" t="s">
        <v>6222</v>
      </c>
      <c r="LAP47" s="12" t="str">
        <f>IF(LAO47="SINAPI",VLOOKUP('TEREZINHA HARDY'!LAN47,SINAPI,3,),VLOOKUP('TEREZINHA HARDY'!LAN47,SETOP,4,))</f>
        <v>M3</v>
      </c>
      <c r="LAQ47" s="13">
        <v>2.35</v>
      </c>
      <c r="LAR47" s="13" t="s">
        <v>41</v>
      </c>
      <c r="LAS47" s="14">
        <f>IF(LAO47="SINAPI",VLOOKUP('TEREZINHA HARDY'!LAN47,SINAPI,4,),VLOOKUP('TEREZINHA HARDY'!LAN47,SETOP,5,))</f>
        <v>334.32</v>
      </c>
      <c r="LAT47" s="14">
        <f t="shared" ref="LAT47:LAT50" si="1453">ROUND(LAS47*(1+$C$7),2)</f>
        <v>422.98</v>
      </c>
      <c r="LAU47" s="14">
        <f t="shared" ref="LAU47:LAU50" si="1454">LAQ47*LAS47</f>
        <v>785.65200000000004</v>
      </c>
      <c r="LAV47" s="14">
        <f t="shared" ref="LAV47:LAV50" si="1455">LAT47*LAQ47</f>
        <v>994.00300000000004</v>
      </c>
      <c r="LAW47" s="11" t="s">
        <v>17387</v>
      </c>
      <c r="LAX47" s="261" t="str">
        <f>IF(LBE47="SINAPI",VLOOKUP('TEREZINHA HARDY'!LBD47,SINAPI,2,),VLOOKUP('TEREZINHA HARDY'!LBD47,SETOP,3,))</f>
        <v>FORNECIMENTO DE CONCRETO ESTRUTURAL, USINADO, COM FCK 25 MPA, INCLUSIVE LANÇAMENTO, ADENSAMENTO E ACABAMENTO (FUNDAÇÃO)</v>
      </c>
      <c r="LAY47" s="261"/>
      <c r="LAZ47" s="261"/>
      <c r="LBA47" s="261"/>
      <c r="LBB47" s="261"/>
      <c r="LBC47" s="261"/>
      <c r="LBD47" s="12" t="s">
        <v>10494</v>
      </c>
      <c r="LBE47" s="12" t="s">
        <v>6222</v>
      </c>
      <c r="LBF47" s="12" t="str">
        <f>IF(LBE47="SINAPI",VLOOKUP('TEREZINHA HARDY'!LBD47,SINAPI,3,),VLOOKUP('TEREZINHA HARDY'!LBD47,SETOP,4,))</f>
        <v>M3</v>
      </c>
      <c r="LBG47" s="13">
        <v>2.35</v>
      </c>
      <c r="LBH47" s="13" t="s">
        <v>41</v>
      </c>
      <c r="LBI47" s="14">
        <f>IF(LBE47="SINAPI",VLOOKUP('TEREZINHA HARDY'!LBD47,SINAPI,4,),VLOOKUP('TEREZINHA HARDY'!LBD47,SETOP,5,))</f>
        <v>334.32</v>
      </c>
      <c r="LBJ47" s="14">
        <f t="shared" ref="LBJ47:LBJ50" si="1456">ROUND(LBI47*(1+$C$7),2)</f>
        <v>422.98</v>
      </c>
      <c r="LBK47" s="14">
        <f t="shared" ref="LBK47:LBK50" si="1457">LBG47*LBI47</f>
        <v>785.65200000000004</v>
      </c>
      <c r="LBL47" s="14">
        <f t="shared" ref="LBL47:LBL50" si="1458">LBJ47*LBG47</f>
        <v>994.00300000000004</v>
      </c>
      <c r="LBM47" s="11" t="s">
        <v>17387</v>
      </c>
      <c r="LBN47" s="261" t="str">
        <f>IF(LBU47="SINAPI",VLOOKUP('TEREZINHA HARDY'!LBT47,SINAPI,2,),VLOOKUP('TEREZINHA HARDY'!LBT47,SETOP,3,))</f>
        <v>FORNECIMENTO DE CONCRETO ESTRUTURAL, USINADO, COM FCK 25 MPA, INCLUSIVE LANÇAMENTO, ADENSAMENTO E ACABAMENTO (FUNDAÇÃO)</v>
      </c>
      <c r="LBO47" s="261"/>
      <c r="LBP47" s="261"/>
      <c r="LBQ47" s="261"/>
      <c r="LBR47" s="261"/>
      <c r="LBS47" s="261"/>
      <c r="LBT47" s="12" t="s">
        <v>10494</v>
      </c>
      <c r="LBU47" s="12" t="s">
        <v>6222</v>
      </c>
      <c r="LBV47" s="12" t="str">
        <f>IF(LBU47="SINAPI",VLOOKUP('TEREZINHA HARDY'!LBT47,SINAPI,3,),VLOOKUP('TEREZINHA HARDY'!LBT47,SETOP,4,))</f>
        <v>M3</v>
      </c>
      <c r="LBW47" s="13">
        <v>2.35</v>
      </c>
      <c r="LBX47" s="13" t="s">
        <v>41</v>
      </c>
      <c r="LBY47" s="14">
        <f>IF(LBU47="SINAPI",VLOOKUP('TEREZINHA HARDY'!LBT47,SINAPI,4,),VLOOKUP('TEREZINHA HARDY'!LBT47,SETOP,5,))</f>
        <v>334.32</v>
      </c>
      <c r="LBZ47" s="14">
        <f t="shared" ref="LBZ47:LBZ50" si="1459">ROUND(LBY47*(1+$C$7),2)</f>
        <v>422.98</v>
      </c>
      <c r="LCA47" s="14">
        <f t="shared" ref="LCA47:LCA50" si="1460">LBW47*LBY47</f>
        <v>785.65200000000004</v>
      </c>
      <c r="LCB47" s="14">
        <f t="shared" ref="LCB47:LCB50" si="1461">LBZ47*LBW47</f>
        <v>994.00300000000004</v>
      </c>
      <c r="LCC47" s="11" t="s">
        <v>17387</v>
      </c>
      <c r="LCD47" s="261" t="str">
        <f>IF(LCK47="SINAPI",VLOOKUP('TEREZINHA HARDY'!LCJ47,SINAPI,2,),VLOOKUP('TEREZINHA HARDY'!LCJ47,SETOP,3,))</f>
        <v>FORNECIMENTO DE CONCRETO ESTRUTURAL, USINADO, COM FCK 25 MPA, INCLUSIVE LANÇAMENTO, ADENSAMENTO E ACABAMENTO (FUNDAÇÃO)</v>
      </c>
      <c r="LCE47" s="261"/>
      <c r="LCF47" s="261"/>
      <c r="LCG47" s="261"/>
      <c r="LCH47" s="261"/>
      <c r="LCI47" s="261"/>
      <c r="LCJ47" s="12" t="s">
        <v>10494</v>
      </c>
      <c r="LCK47" s="12" t="s">
        <v>6222</v>
      </c>
      <c r="LCL47" s="12" t="str">
        <f>IF(LCK47="SINAPI",VLOOKUP('TEREZINHA HARDY'!LCJ47,SINAPI,3,),VLOOKUP('TEREZINHA HARDY'!LCJ47,SETOP,4,))</f>
        <v>M3</v>
      </c>
      <c r="LCM47" s="13">
        <v>2.35</v>
      </c>
      <c r="LCN47" s="13" t="s">
        <v>41</v>
      </c>
      <c r="LCO47" s="14">
        <f>IF(LCK47="SINAPI",VLOOKUP('TEREZINHA HARDY'!LCJ47,SINAPI,4,),VLOOKUP('TEREZINHA HARDY'!LCJ47,SETOP,5,))</f>
        <v>334.32</v>
      </c>
      <c r="LCP47" s="14">
        <f t="shared" ref="LCP47:LCP50" si="1462">ROUND(LCO47*(1+$C$7),2)</f>
        <v>422.98</v>
      </c>
      <c r="LCQ47" s="14">
        <f t="shared" ref="LCQ47:LCQ50" si="1463">LCM47*LCO47</f>
        <v>785.65200000000004</v>
      </c>
      <c r="LCR47" s="14">
        <f t="shared" ref="LCR47:LCR50" si="1464">LCP47*LCM47</f>
        <v>994.00300000000004</v>
      </c>
      <c r="LCS47" s="11" t="s">
        <v>17387</v>
      </c>
      <c r="LCT47" s="261" t="str">
        <f>IF(LDA47="SINAPI",VLOOKUP('TEREZINHA HARDY'!LCZ47,SINAPI,2,),VLOOKUP('TEREZINHA HARDY'!LCZ47,SETOP,3,))</f>
        <v>FORNECIMENTO DE CONCRETO ESTRUTURAL, USINADO, COM FCK 25 MPA, INCLUSIVE LANÇAMENTO, ADENSAMENTO E ACABAMENTO (FUNDAÇÃO)</v>
      </c>
      <c r="LCU47" s="261"/>
      <c r="LCV47" s="261"/>
      <c r="LCW47" s="261"/>
      <c r="LCX47" s="261"/>
      <c r="LCY47" s="261"/>
      <c r="LCZ47" s="12" t="s">
        <v>10494</v>
      </c>
      <c r="LDA47" s="12" t="s">
        <v>6222</v>
      </c>
      <c r="LDB47" s="12" t="str">
        <f>IF(LDA47="SINAPI",VLOOKUP('TEREZINHA HARDY'!LCZ47,SINAPI,3,),VLOOKUP('TEREZINHA HARDY'!LCZ47,SETOP,4,))</f>
        <v>M3</v>
      </c>
      <c r="LDC47" s="13">
        <v>2.35</v>
      </c>
      <c r="LDD47" s="13" t="s">
        <v>41</v>
      </c>
      <c r="LDE47" s="14">
        <f>IF(LDA47="SINAPI",VLOOKUP('TEREZINHA HARDY'!LCZ47,SINAPI,4,),VLOOKUP('TEREZINHA HARDY'!LCZ47,SETOP,5,))</f>
        <v>334.32</v>
      </c>
      <c r="LDF47" s="14">
        <f t="shared" ref="LDF47:LDF50" si="1465">ROUND(LDE47*(1+$C$7),2)</f>
        <v>422.98</v>
      </c>
      <c r="LDG47" s="14">
        <f t="shared" ref="LDG47:LDG50" si="1466">LDC47*LDE47</f>
        <v>785.65200000000004</v>
      </c>
      <c r="LDH47" s="14">
        <f t="shared" ref="LDH47:LDH50" si="1467">LDF47*LDC47</f>
        <v>994.00300000000004</v>
      </c>
      <c r="LDI47" s="11" t="s">
        <v>17387</v>
      </c>
      <c r="LDJ47" s="261" t="str">
        <f>IF(LDQ47="SINAPI",VLOOKUP('TEREZINHA HARDY'!LDP47,SINAPI,2,),VLOOKUP('TEREZINHA HARDY'!LDP47,SETOP,3,))</f>
        <v>FORNECIMENTO DE CONCRETO ESTRUTURAL, USINADO, COM FCK 25 MPA, INCLUSIVE LANÇAMENTO, ADENSAMENTO E ACABAMENTO (FUNDAÇÃO)</v>
      </c>
      <c r="LDK47" s="261"/>
      <c r="LDL47" s="261"/>
      <c r="LDM47" s="261"/>
      <c r="LDN47" s="261"/>
      <c r="LDO47" s="261"/>
      <c r="LDP47" s="12" t="s">
        <v>10494</v>
      </c>
      <c r="LDQ47" s="12" t="s">
        <v>6222</v>
      </c>
      <c r="LDR47" s="12" t="str">
        <f>IF(LDQ47="SINAPI",VLOOKUP('TEREZINHA HARDY'!LDP47,SINAPI,3,),VLOOKUP('TEREZINHA HARDY'!LDP47,SETOP,4,))</f>
        <v>M3</v>
      </c>
      <c r="LDS47" s="13">
        <v>2.35</v>
      </c>
      <c r="LDT47" s="13" t="s">
        <v>41</v>
      </c>
      <c r="LDU47" s="14">
        <f>IF(LDQ47="SINAPI",VLOOKUP('TEREZINHA HARDY'!LDP47,SINAPI,4,),VLOOKUP('TEREZINHA HARDY'!LDP47,SETOP,5,))</f>
        <v>334.32</v>
      </c>
      <c r="LDV47" s="14">
        <f t="shared" ref="LDV47:LDV50" si="1468">ROUND(LDU47*(1+$C$7),2)</f>
        <v>422.98</v>
      </c>
      <c r="LDW47" s="14">
        <f t="shared" ref="LDW47:LDW50" si="1469">LDS47*LDU47</f>
        <v>785.65200000000004</v>
      </c>
      <c r="LDX47" s="14">
        <f t="shared" ref="LDX47:LDX50" si="1470">LDV47*LDS47</f>
        <v>994.00300000000004</v>
      </c>
      <c r="LDY47" s="11" t="s">
        <v>17387</v>
      </c>
      <c r="LDZ47" s="261" t="str">
        <f>IF(LEG47="SINAPI",VLOOKUP('TEREZINHA HARDY'!LEF47,SINAPI,2,),VLOOKUP('TEREZINHA HARDY'!LEF47,SETOP,3,))</f>
        <v>FORNECIMENTO DE CONCRETO ESTRUTURAL, USINADO, COM FCK 25 MPA, INCLUSIVE LANÇAMENTO, ADENSAMENTO E ACABAMENTO (FUNDAÇÃO)</v>
      </c>
      <c r="LEA47" s="261"/>
      <c r="LEB47" s="261"/>
      <c r="LEC47" s="261"/>
      <c r="LED47" s="261"/>
      <c r="LEE47" s="261"/>
      <c r="LEF47" s="12" t="s">
        <v>10494</v>
      </c>
      <c r="LEG47" s="12" t="s">
        <v>6222</v>
      </c>
      <c r="LEH47" s="12" t="str">
        <f>IF(LEG47="SINAPI",VLOOKUP('TEREZINHA HARDY'!LEF47,SINAPI,3,),VLOOKUP('TEREZINHA HARDY'!LEF47,SETOP,4,))</f>
        <v>M3</v>
      </c>
      <c r="LEI47" s="13">
        <v>2.35</v>
      </c>
      <c r="LEJ47" s="13" t="s">
        <v>41</v>
      </c>
      <c r="LEK47" s="14">
        <f>IF(LEG47="SINAPI",VLOOKUP('TEREZINHA HARDY'!LEF47,SINAPI,4,),VLOOKUP('TEREZINHA HARDY'!LEF47,SETOP,5,))</f>
        <v>334.32</v>
      </c>
      <c r="LEL47" s="14">
        <f t="shared" ref="LEL47:LEL50" si="1471">ROUND(LEK47*(1+$C$7),2)</f>
        <v>422.98</v>
      </c>
      <c r="LEM47" s="14">
        <f t="shared" ref="LEM47:LEM50" si="1472">LEI47*LEK47</f>
        <v>785.65200000000004</v>
      </c>
      <c r="LEN47" s="14">
        <f t="shared" ref="LEN47:LEN50" si="1473">LEL47*LEI47</f>
        <v>994.00300000000004</v>
      </c>
      <c r="LEO47" s="11" t="s">
        <v>17387</v>
      </c>
      <c r="LEP47" s="261" t="str">
        <f>IF(LEW47="SINAPI",VLOOKUP('TEREZINHA HARDY'!LEV47,SINAPI,2,),VLOOKUP('TEREZINHA HARDY'!LEV47,SETOP,3,))</f>
        <v>FORNECIMENTO DE CONCRETO ESTRUTURAL, USINADO, COM FCK 25 MPA, INCLUSIVE LANÇAMENTO, ADENSAMENTO E ACABAMENTO (FUNDAÇÃO)</v>
      </c>
      <c r="LEQ47" s="261"/>
      <c r="LER47" s="261"/>
      <c r="LES47" s="261"/>
      <c r="LET47" s="261"/>
      <c r="LEU47" s="261"/>
      <c r="LEV47" s="12" t="s">
        <v>10494</v>
      </c>
      <c r="LEW47" s="12" t="s">
        <v>6222</v>
      </c>
      <c r="LEX47" s="12" t="str">
        <f>IF(LEW47="SINAPI",VLOOKUP('TEREZINHA HARDY'!LEV47,SINAPI,3,),VLOOKUP('TEREZINHA HARDY'!LEV47,SETOP,4,))</f>
        <v>M3</v>
      </c>
      <c r="LEY47" s="13">
        <v>2.35</v>
      </c>
      <c r="LEZ47" s="13" t="s">
        <v>41</v>
      </c>
      <c r="LFA47" s="14">
        <f>IF(LEW47="SINAPI",VLOOKUP('TEREZINHA HARDY'!LEV47,SINAPI,4,),VLOOKUP('TEREZINHA HARDY'!LEV47,SETOP,5,))</f>
        <v>334.32</v>
      </c>
      <c r="LFB47" s="14">
        <f t="shared" ref="LFB47:LFB50" si="1474">ROUND(LFA47*(1+$C$7),2)</f>
        <v>422.98</v>
      </c>
      <c r="LFC47" s="14">
        <f t="shared" ref="LFC47:LFC50" si="1475">LEY47*LFA47</f>
        <v>785.65200000000004</v>
      </c>
      <c r="LFD47" s="14">
        <f t="shared" ref="LFD47:LFD50" si="1476">LFB47*LEY47</f>
        <v>994.00300000000004</v>
      </c>
      <c r="LFE47" s="11" t="s">
        <v>17387</v>
      </c>
      <c r="LFF47" s="261" t="str">
        <f>IF(LFM47="SINAPI",VLOOKUP('TEREZINHA HARDY'!LFL47,SINAPI,2,),VLOOKUP('TEREZINHA HARDY'!LFL47,SETOP,3,))</f>
        <v>FORNECIMENTO DE CONCRETO ESTRUTURAL, USINADO, COM FCK 25 MPA, INCLUSIVE LANÇAMENTO, ADENSAMENTO E ACABAMENTO (FUNDAÇÃO)</v>
      </c>
      <c r="LFG47" s="261"/>
      <c r="LFH47" s="261"/>
      <c r="LFI47" s="261"/>
      <c r="LFJ47" s="261"/>
      <c r="LFK47" s="261"/>
      <c r="LFL47" s="12" t="s">
        <v>10494</v>
      </c>
      <c r="LFM47" s="12" t="s">
        <v>6222</v>
      </c>
      <c r="LFN47" s="12" t="str">
        <f>IF(LFM47="SINAPI",VLOOKUP('TEREZINHA HARDY'!LFL47,SINAPI,3,),VLOOKUP('TEREZINHA HARDY'!LFL47,SETOP,4,))</f>
        <v>M3</v>
      </c>
      <c r="LFO47" s="13">
        <v>2.35</v>
      </c>
      <c r="LFP47" s="13" t="s">
        <v>41</v>
      </c>
      <c r="LFQ47" s="14">
        <f>IF(LFM47="SINAPI",VLOOKUP('TEREZINHA HARDY'!LFL47,SINAPI,4,),VLOOKUP('TEREZINHA HARDY'!LFL47,SETOP,5,))</f>
        <v>334.32</v>
      </c>
      <c r="LFR47" s="14">
        <f t="shared" ref="LFR47:LFR50" si="1477">ROUND(LFQ47*(1+$C$7),2)</f>
        <v>422.98</v>
      </c>
      <c r="LFS47" s="14">
        <f t="shared" ref="LFS47:LFS50" si="1478">LFO47*LFQ47</f>
        <v>785.65200000000004</v>
      </c>
      <c r="LFT47" s="14">
        <f t="shared" ref="LFT47:LFT50" si="1479">LFR47*LFO47</f>
        <v>994.00300000000004</v>
      </c>
      <c r="LFU47" s="11" t="s">
        <v>17387</v>
      </c>
      <c r="LFV47" s="261" t="str">
        <f>IF(LGC47="SINAPI",VLOOKUP('TEREZINHA HARDY'!LGB47,SINAPI,2,),VLOOKUP('TEREZINHA HARDY'!LGB47,SETOP,3,))</f>
        <v>FORNECIMENTO DE CONCRETO ESTRUTURAL, USINADO, COM FCK 25 MPA, INCLUSIVE LANÇAMENTO, ADENSAMENTO E ACABAMENTO (FUNDAÇÃO)</v>
      </c>
      <c r="LFW47" s="261"/>
      <c r="LFX47" s="261"/>
      <c r="LFY47" s="261"/>
      <c r="LFZ47" s="261"/>
      <c r="LGA47" s="261"/>
      <c r="LGB47" s="12" t="s">
        <v>10494</v>
      </c>
      <c r="LGC47" s="12" t="s">
        <v>6222</v>
      </c>
      <c r="LGD47" s="12" t="str">
        <f>IF(LGC47="SINAPI",VLOOKUP('TEREZINHA HARDY'!LGB47,SINAPI,3,),VLOOKUP('TEREZINHA HARDY'!LGB47,SETOP,4,))</f>
        <v>M3</v>
      </c>
      <c r="LGE47" s="13">
        <v>2.35</v>
      </c>
      <c r="LGF47" s="13" t="s">
        <v>41</v>
      </c>
      <c r="LGG47" s="14">
        <f>IF(LGC47="SINAPI",VLOOKUP('TEREZINHA HARDY'!LGB47,SINAPI,4,),VLOOKUP('TEREZINHA HARDY'!LGB47,SETOP,5,))</f>
        <v>334.32</v>
      </c>
      <c r="LGH47" s="14">
        <f t="shared" ref="LGH47:LGH50" si="1480">ROUND(LGG47*(1+$C$7),2)</f>
        <v>422.98</v>
      </c>
      <c r="LGI47" s="14">
        <f t="shared" ref="LGI47:LGI50" si="1481">LGE47*LGG47</f>
        <v>785.65200000000004</v>
      </c>
      <c r="LGJ47" s="14">
        <f t="shared" ref="LGJ47:LGJ50" si="1482">LGH47*LGE47</f>
        <v>994.00300000000004</v>
      </c>
      <c r="LGK47" s="11" t="s">
        <v>17387</v>
      </c>
      <c r="LGL47" s="261" t="str">
        <f>IF(LGS47="SINAPI",VLOOKUP('TEREZINHA HARDY'!LGR47,SINAPI,2,),VLOOKUP('TEREZINHA HARDY'!LGR47,SETOP,3,))</f>
        <v>FORNECIMENTO DE CONCRETO ESTRUTURAL, USINADO, COM FCK 25 MPA, INCLUSIVE LANÇAMENTO, ADENSAMENTO E ACABAMENTO (FUNDAÇÃO)</v>
      </c>
      <c r="LGM47" s="261"/>
      <c r="LGN47" s="261"/>
      <c r="LGO47" s="261"/>
      <c r="LGP47" s="261"/>
      <c r="LGQ47" s="261"/>
      <c r="LGR47" s="12" t="s">
        <v>10494</v>
      </c>
      <c r="LGS47" s="12" t="s">
        <v>6222</v>
      </c>
      <c r="LGT47" s="12" t="str">
        <f>IF(LGS47="SINAPI",VLOOKUP('TEREZINHA HARDY'!LGR47,SINAPI,3,),VLOOKUP('TEREZINHA HARDY'!LGR47,SETOP,4,))</f>
        <v>M3</v>
      </c>
      <c r="LGU47" s="13">
        <v>2.35</v>
      </c>
      <c r="LGV47" s="13" t="s">
        <v>41</v>
      </c>
      <c r="LGW47" s="14">
        <f>IF(LGS47="SINAPI",VLOOKUP('TEREZINHA HARDY'!LGR47,SINAPI,4,),VLOOKUP('TEREZINHA HARDY'!LGR47,SETOP,5,))</f>
        <v>334.32</v>
      </c>
      <c r="LGX47" s="14">
        <f t="shared" ref="LGX47:LGX50" si="1483">ROUND(LGW47*(1+$C$7),2)</f>
        <v>422.98</v>
      </c>
      <c r="LGY47" s="14">
        <f t="shared" ref="LGY47:LGY50" si="1484">LGU47*LGW47</f>
        <v>785.65200000000004</v>
      </c>
      <c r="LGZ47" s="14">
        <f t="shared" ref="LGZ47:LGZ50" si="1485">LGX47*LGU47</f>
        <v>994.00300000000004</v>
      </c>
      <c r="LHA47" s="11" t="s">
        <v>17387</v>
      </c>
      <c r="LHB47" s="261" t="str">
        <f>IF(LHI47="SINAPI",VLOOKUP('TEREZINHA HARDY'!LHH47,SINAPI,2,),VLOOKUP('TEREZINHA HARDY'!LHH47,SETOP,3,))</f>
        <v>FORNECIMENTO DE CONCRETO ESTRUTURAL, USINADO, COM FCK 25 MPA, INCLUSIVE LANÇAMENTO, ADENSAMENTO E ACABAMENTO (FUNDAÇÃO)</v>
      </c>
      <c r="LHC47" s="261"/>
      <c r="LHD47" s="261"/>
      <c r="LHE47" s="261"/>
      <c r="LHF47" s="261"/>
      <c r="LHG47" s="261"/>
      <c r="LHH47" s="12" t="s">
        <v>10494</v>
      </c>
      <c r="LHI47" s="12" t="s">
        <v>6222</v>
      </c>
      <c r="LHJ47" s="12" t="str">
        <f>IF(LHI47="SINAPI",VLOOKUP('TEREZINHA HARDY'!LHH47,SINAPI,3,),VLOOKUP('TEREZINHA HARDY'!LHH47,SETOP,4,))</f>
        <v>M3</v>
      </c>
      <c r="LHK47" s="13">
        <v>2.35</v>
      </c>
      <c r="LHL47" s="13" t="s">
        <v>41</v>
      </c>
      <c r="LHM47" s="14">
        <f>IF(LHI47="SINAPI",VLOOKUP('TEREZINHA HARDY'!LHH47,SINAPI,4,),VLOOKUP('TEREZINHA HARDY'!LHH47,SETOP,5,))</f>
        <v>334.32</v>
      </c>
      <c r="LHN47" s="14">
        <f t="shared" ref="LHN47:LHN50" si="1486">ROUND(LHM47*(1+$C$7),2)</f>
        <v>422.98</v>
      </c>
      <c r="LHO47" s="14">
        <f t="shared" ref="LHO47:LHO50" si="1487">LHK47*LHM47</f>
        <v>785.65200000000004</v>
      </c>
      <c r="LHP47" s="14">
        <f t="shared" ref="LHP47:LHP50" si="1488">LHN47*LHK47</f>
        <v>994.00300000000004</v>
      </c>
      <c r="LHQ47" s="11" t="s">
        <v>17387</v>
      </c>
      <c r="LHR47" s="261" t="str">
        <f>IF(LHY47="SINAPI",VLOOKUP('TEREZINHA HARDY'!LHX47,SINAPI,2,),VLOOKUP('TEREZINHA HARDY'!LHX47,SETOP,3,))</f>
        <v>FORNECIMENTO DE CONCRETO ESTRUTURAL, USINADO, COM FCK 25 MPA, INCLUSIVE LANÇAMENTO, ADENSAMENTO E ACABAMENTO (FUNDAÇÃO)</v>
      </c>
      <c r="LHS47" s="261"/>
      <c r="LHT47" s="261"/>
      <c r="LHU47" s="261"/>
      <c r="LHV47" s="261"/>
      <c r="LHW47" s="261"/>
      <c r="LHX47" s="12" t="s">
        <v>10494</v>
      </c>
      <c r="LHY47" s="12" t="s">
        <v>6222</v>
      </c>
      <c r="LHZ47" s="12" t="str">
        <f>IF(LHY47="SINAPI",VLOOKUP('TEREZINHA HARDY'!LHX47,SINAPI,3,),VLOOKUP('TEREZINHA HARDY'!LHX47,SETOP,4,))</f>
        <v>M3</v>
      </c>
      <c r="LIA47" s="13">
        <v>2.35</v>
      </c>
      <c r="LIB47" s="13" t="s">
        <v>41</v>
      </c>
      <c r="LIC47" s="14">
        <f>IF(LHY47="SINAPI",VLOOKUP('TEREZINHA HARDY'!LHX47,SINAPI,4,),VLOOKUP('TEREZINHA HARDY'!LHX47,SETOP,5,))</f>
        <v>334.32</v>
      </c>
      <c r="LID47" s="14">
        <f t="shared" ref="LID47:LID50" si="1489">ROUND(LIC47*(1+$C$7),2)</f>
        <v>422.98</v>
      </c>
      <c r="LIE47" s="14">
        <f t="shared" ref="LIE47:LIE50" si="1490">LIA47*LIC47</f>
        <v>785.65200000000004</v>
      </c>
      <c r="LIF47" s="14">
        <f t="shared" ref="LIF47:LIF50" si="1491">LID47*LIA47</f>
        <v>994.00300000000004</v>
      </c>
      <c r="LIG47" s="11" t="s">
        <v>17387</v>
      </c>
      <c r="LIH47" s="261" t="str">
        <f>IF(LIO47="SINAPI",VLOOKUP('TEREZINHA HARDY'!LIN47,SINAPI,2,),VLOOKUP('TEREZINHA HARDY'!LIN47,SETOP,3,))</f>
        <v>FORNECIMENTO DE CONCRETO ESTRUTURAL, USINADO, COM FCK 25 MPA, INCLUSIVE LANÇAMENTO, ADENSAMENTO E ACABAMENTO (FUNDAÇÃO)</v>
      </c>
      <c r="LII47" s="261"/>
      <c r="LIJ47" s="261"/>
      <c r="LIK47" s="261"/>
      <c r="LIL47" s="261"/>
      <c r="LIM47" s="261"/>
      <c r="LIN47" s="12" t="s">
        <v>10494</v>
      </c>
      <c r="LIO47" s="12" t="s">
        <v>6222</v>
      </c>
      <c r="LIP47" s="12" t="str">
        <f>IF(LIO47="SINAPI",VLOOKUP('TEREZINHA HARDY'!LIN47,SINAPI,3,),VLOOKUP('TEREZINHA HARDY'!LIN47,SETOP,4,))</f>
        <v>M3</v>
      </c>
      <c r="LIQ47" s="13">
        <v>2.35</v>
      </c>
      <c r="LIR47" s="13" t="s">
        <v>41</v>
      </c>
      <c r="LIS47" s="14">
        <f>IF(LIO47="SINAPI",VLOOKUP('TEREZINHA HARDY'!LIN47,SINAPI,4,),VLOOKUP('TEREZINHA HARDY'!LIN47,SETOP,5,))</f>
        <v>334.32</v>
      </c>
      <c r="LIT47" s="14">
        <f t="shared" ref="LIT47:LIT50" si="1492">ROUND(LIS47*(1+$C$7),2)</f>
        <v>422.98</v>
      </c>
      <c r="LIU47" s="14">
        <f t="shared" ref="LIU47:LIU50" si="1493">LIQ47*LIS47</f>
        <v>785.65200000000004</v>
      </c>
      <c r="LIV47" s="14">
        <f t="shared" ref="LIV47:LIV50" si="1494">LIT47*LIQ47</f>
        <v>994.00300000000004</v>
      </c>
      <c r="LIW47" s="11" t="s">
        <v>17387</v>
      </c>
      <c r="LIX47" s="261" t="str">
        <f>IF(LJE47="SINAPI",VLOOKUP('TEREZINHA HARDY'!LJD47,SINAPI,2,),VLOOKUP('TEREZINHA HARDY'!LJD47,SETOP,3,))</f>
        <v>FORNECIMENTO DE CONCRETO ESTRUTURAL, USINADO, COM FCK 25 MPA, INCLUSIVE LANÇAMENTO, ADENSAMENTO E ACABAMENTO (FUNDAÇÃO)</v>
      </c>
      <c r="LIY47" s="261"/>
      <c r="LIZ47" s="261"/>
      <c r="LJA47" s="261"/>
      <c r="LJB47" s="261"/>
      <c r="LJC47" s="261"/>
      <c r="LJD47" s="12" t="s">
        <v>10494</v>
      </c>
      <c r="LJE47" s="12" t="s">
        <v>6222</v>
      </c>
      <c r="LJF47" s="12" t="str">
        <f>IF(LJE47="SINAPI",VLOOKUP('TEREZINHA HARDY'!LJD47,SINAPI,3,),VLOOKUP('TEREZINHA HARDY'!LJD47,SETOP,4,))</f>
        <v>M3</v>
      </c>
      <c r="LJG47" s="13">
        <v>2.35</v>
      </c>
      <c r="LJH47" s="13" t="s">
        <v>41</v>
      </c>
      <c r="LJI47" s="14">
        <f>IF(LJE47="SINAPI",VLOOKUP('TEREZINHA HARDY'!LJD47,SINAPI,4,),VLOOKUP('TEREZINHA HARDY'!LJD47,SETOP,5,))</f>
        <v>334.32</v>
      </c>
      <c r="LJJ47" s="14">
        <f t="shared" ref="LJJ47:LJJ50" si="1495">ROUND(LJI47*(1+$C$7),2)</f>
        <v>422.98</v>
      </c>
      <c r="LJK47" s="14">
        <f t="shared" ref="LJK47:LJK50" si="1496">LJG47*LJI47</f>
        <v>785.65200000000004</v>
      </c>
      <c r="LJL47" s="14">
        <f t="shared" ref="LJL47:LJL50" si="1497">LJJ47*LJG47</f>
        <v>994.00300000000004</v>
      </c>
      <c r="LJM47" s="11" t="s">
        <v>17387</v>
      </c>
      <c r="LJN47" s="261" t="str">
        <f>IF(LJU47="SINAPI",VLOOKUP('TEREZINHA HARDY'!LJT47,SINAPI,2,),VLOOKUP('TEREZINHA HARDY'!LJT47,SETOP,3,))</f>
        <v>FORNECIMENTO DE CONCRETO ESTRUTURAL, USINADO, COM FCK 25 MPA, INCLUSIVE LANÇAMENTO, ADENSAMENTO E ACABAMENTO (FUNDAÇÃO)</v>
      </c>
      <c r="LJO47" s="261"/>
      <c r="LJP47" s="261"/>
      <c r="LJQ47" s="261"/>
      <c r="LJR47" s="261"/>
      <c r="LJS47" s="261"/>
      <c r="LJT47" s="12" t="s">
        <v>10494</v>
      </c>
      <c r="LJU47" s="12" t="s">
        <v>6222</v>
      </c>
      <c r="LJV47" s="12" t="str">
        <f>IF(LJU47="SINAPI",VLOOKUP('TEREZINHA HARDY'!LJT47,SINAPI,3,),VLOOKUP('TEREZINHA HARDY'!LJT47,SETOP,4,))</f>
        <v>M3</v>
      </c>
      <c r="LJW47" s="13">
        <v>2.35</v>
      </c>
      <c r="LJX47" s="13" t="s">
        <v>41</v>
      </c>
      <c r="LJY47" s="14">
        <f>IF(LJU47="SINAPI",VLOOKUP('TEREZINHA HARDY'!LJT47,SINAPI,4,),VLOOKUP('TEREZINHA HARDY'!LJT47,SETOP,5,))</f>
        <v>334.32</v>
      </c>
      <c r="LJZ47" s="14">
        <f t="shared" ref="LJZ47:LJZ50" si="1498">ROUND(LJY47*(1+$C$7),2)</f>
        <v>422.98</v>
      </c>
      <c r="LKA47" s="14">
        <f t="shared" ref="LKA47:LKA50" si="1499">LJW47*LJY47</f>
        <v>785.65200000000004</v>
      </c>
      <c r="LKB47" s="14">
        <f t="shared" ref="LKB47:LKB50" si="1500">LJZ47*LJW47</f>
        <v>994.00300000000004</v>
      </c>
      <c r="LKC47" s="11" t="s">
        <v>17387</v>
      </c>
      <c r="LKD47" s="261" t="str">
        <f>IF(LKK47="SINAPI",VLOOKUP('TEREZINHA HARDY'!LKJ47,SINAPI,2,),VLOOKUP('TEREZINHA HARDY'!LKJ47,SETOP,3,))</f>
        <v>FORNECIMENTO DE CONCRETO ESTRUTURAL, USINADO, COM FCK 25 MPA, INCLUSIVE LANÇAMENTO, ADENSAMENTO E ACABAMENTO (FUNDAÇÃO)</v>
      </c>
      <c r="LKE47" s="261"/>
      <c r="LKF47" s="261"/>
      <c r="LKG47" s="261"/>
      <c r="LKH47" s="261"/>
      <c r="LKI47" s="261"/>
      <c r="LKJ47" s="12" t="s">
        <v>10494</v>
      </c>
      <c r="LKK47" s="12" t="s">
        <v>6222</v>
      </c>
      <c r="LKL47" s="12" t="str">
        <f>IF(LKK47="SINAPI",VLOOKUP('TEREZINHA HARDY'!LKJ47,SINAPI,3,),VLOOKUP('TEREZINHA HARDY'!LKJ47,SETOP,4,))</f>
        <v>M3</v>
      </c>
      <c r="LKM47" s="13">
        <v>2.35</v>
      </c>
      <c r="LKN47" s="13" t="s">
        <v>41</v>
      </c>
      <c r="LKO47" s="14">
        <f>IF(LKK47="SINAPI",VLOOKUP('TEREZINHA HARDY'!LKJ47,SINAPI,4,),VLOOKUP('TEREZINHA HARDY'!LKJ47,SETOP,5,))</f>
        <v>334.32</v>
      </c>
      <c r="LKP47" s="14">
        <f t="shared" ref="LKP47:LKP50" si="1501">ROUND(LKO47*(1+$C$7),2)</f>
        <v>422.98</v>
      </c>
      <c r="LKQ47" s="14">
        <f t="shared" ref="LKQ47:LKQ50" si="1502">LKM47*LKO47</f>
        <v>785.65200000000004</v>
      </c>
      <c r="LKR47" s="14">
        <f t="shared" ref="LKR47:LKR50" si="1503">LKP47*LKM47</f>
        <v>994.00300000000004</v>
      </c>
      <c r="LKS47" s="11" t="s">
        <v>17387</v>
      </c>
      <c r="LKT47" s="261" t="str">
        <f>IF(LLA47="SINAPI",VLOOKUP('TEREZINHA HARDY'!LKZ47,SINAPI,2,),VLOOKUP('TEREZINHA HARDY'!LKZ47,SETOP,3,))</f>
        <v>FORNECIMENTO DE CONCRETO ESTRUTURAL, USINADO, COM FCK 25 MPA, INCLUSIVE LANÇAMENTO, ADENSAMENTO E ACABAMENTO (FUNDAÇÃO)</v>
      </c>
      <c r="LKU47" s="261"/>
      <c r="LKV47" s="261"/>
      <c r="LKW47" s="261"/>
      <c r="LKX47" s="261"/>
      <c r="LKY47" s="261"/>
      <c r="LKZ47" s="12" t="s">
        <v>10494</v>
      </c>
      <c r="LLA47" s="12" t="s">
        <v>6222</v>
      </c>
      <c r="LLB47" s="12" t="str">
        <f>IF(LLA47="SINAPI",VLOOKUP('TEREZINHA HARDY'!LKZ47,SINAPI,3,),VLOOKUP('TEREZINHA HARDY'!LKZ47,SETOP,4,))</f>
        <v>M3</v>
      </c>
      <c r="LLC47" s="13">
        <v>2.35</v>
      </c>
      <c r="LLD47" s="13" t="s">
        <v>41</v>
      </c>
      <c r="LLE47" s="14">
        <f>IF(LLA47="SINAPI",VLOOKUP('TEREZINHA HARDY'!LKZ47,SINAPI,4,),VLOOKUP('TEREZINHA HARDY'!LKZ47,SETOP,5,))</f>
        <v>334.32</v>
      </c>
      <c r="LLF47" s="14">
        <f t="shared" ref="LLF47:LLF50" si="1504">ROUND(LLE47*(1+$C$7),2)</f>
        <v>422.98</v>
      </c>
      <c r="LLG47" s="14">
        <f t="shared" ref="LLG47:LLG50" si="1505">LLC47*LLE47</f>
        <v>785.65200000000004</v>
      </c>
      <c r="LLH47" s="14">
        <f t="shared" ref="LLH47:LLH50" si="1506">LLF47*LLC47</f>
        <v>994.00300000000004</v>
      </c>
      <c r="LLI47" s="11" t="s">
        <v>17387</v>
      </c>
      <c r="LLJ47" s="261" t="str">
        <f>IF(LLQ47="SINAPI",VLOOKUP('TEREZINHA HARDY'!LLP47,SINAPI,2,),VLOOKUP('TEREZINHA HARDY'!LLP47,SETOP,3,))</f>
        <v>FORNECIMENTO DE CONCRETO ESTRUTURAL, USINADO, COM FCK 25 MPA, INCLUSIVE LANÇAMENTO, ADENSAMENTO E ACABAMENTO (FUNDAÇÃO)</v>
      </c>
      <c r="LLK47" s="261"/>
      <c r="LLL47" s="261"/>
      <c r="LLM47" s="261"/>
      <c r="LLN47" s="261"/>
      <c r="LLO47" s="261"/>
      <c r="LLP47" s="12" t="s">
        <v>10494</v>
      </c>
      <c r="LLQ47" s="12" t="s">
        <v>6222</v>
      </c>
      <c r="LLR47" s="12" t="str">
        <f>IF(LLQ47="SINAPI",VLOOKUP('TEREZINHA HARDY'!LLP47,SINAPI,3,),VLOOKUP('TEREZINHA HARDY'!LLP47,SETOP,4,))</f>
        <v>M3</v>
      </c>
      <c r="LLS47" s="13">
        <v>2.35</v>
      </c>
      <c r="LLT47" s="13" t="s">
        <v>41</v>
      </c>
      <c r="LLU47" s="14">
        <f>IF(LLQ47="SINAPI",VLOOKUP('TEREZINHA HARDY'!LLP47,SINAPI,4,),VLOOKUP('TEREZINHA HARDY'!LLP47,SETOP,5,))</f>
        <v>334.32</v>
      </c>
      <c r="LLV47" s="14">
        <f t="shared" ref="LLV47:LLV50" si="1507">ROUND(LLU47*(1+$C$7),2)</f>
        <v>422.98</v>
      </c>
      <c r="LLW47" s="14">
        <f t="shared" ref="LLW47:LLW50" si="1508">LLS47*LLU47</f>
        <v>785.65200000000004</v>
      </c>
      <c r="LLX47" s="14">
        <f t="shared" ref="LLX47:LLX50" si="1509">LLV47*LLS47</f>
        <v>994.00300000000004</v>
      </c>
      <c r="LLY47" s="11" t="s">
        <v>17387</v>
      </c>
      <c r="LLZ47" s="261" t="str">
        <f>IF(LMG47="SINAPI",VLOOKUP('TEREZINHA HARDY'!LMF47,SINAPI,2,),VLOOKUP('TEREZINHA HARDY'!LMF47,SETOP,3,))</f>
        <v>FORNECIMENTO DE CONCRETO ESTRUTURAL, USINADO, COM FCK 25 MPA, INCLUSIVE LANÇAMENTO, ADENSAMENTO E ACABAMENTO (FUNDAÇÃO)</v>
      </c>
      <c r="LMA47" s="261"/>
      <c r="LMB47" s="261"/>
      <c r="LMC47" s="261"/>
      <c r="LMD47" s="261"/>
      <c r="LME47" s="261"/>
      <c r="LMF47" s="12" t="s">
        <v>10494</v>
      </c>
      <c r="LMG47" s="12" t="s">
        <v>6222</v>
      </c>
      <c r="LMH47" s="12" t="str">
        <f>IF(LMG47="SINAPI",VLOOKUP('TEREZINHA HARDY'!LMF47,SINAPI,3,),VLOOKUP('TEREZINHA HARDY'!LMF47,SETOP,4,))</f>
        <v>M3</v>
      </c>
      <c r="LMI47" s="13">
        <v>2.35</v>
      </c>
      <c r="LMJ47" s="13" t="s">
        <v>41</v>
      </c>
      <c r="LMK47" s="14">
        <f>IF(LMG47="SINAPI",VLOOKUP('TEREZINHA HARDY'!LMF47,SINAPI,4,),VLOOKUP('TEREZINHA HARDY'!LMF47,SETOP,5,))</f>
        <v>334.32</v>
      </c>
      <c r="LML47" s="14">
        <f t="shared" ref="LML47:LML50" si="1510">ROUND(LMK47*(1+$C$7),2)</f>
        <v>422.98</v>
      </c>
      <c r="LMM47" s="14">
        <f t="shared" ref="LMM47:LMM50" si="1511">LMI47*LMK47</f>
        <v>785.65200000000004</v>
      </c>
      <c r="LMN47" s="14">
        <f t="shared" ref="LMN47:LMN50" si="1512">LML47*LMI47</f>
        <v>994.00300000000004</v>
      </c>
      <c r="LMO47" s="11" t="s">
        <v>17387</v>
      </c>
      <c r="LMP47" s="261" t="str">
        <f>IF(LMW47="SINAPI",VLOOKUP('TEREZINHA HARDY'!LMV47,SINAPI,2,),VLOOKUP('TEREZINHA HARDY'!LMV47,SETOP,3,))</f>
        <v>FORNECIMENTO DE CONCRETO ESTRUTURAL, USINADO, COM FCK 25 MPA, INCLUSIVE LANÇAMENTO, ADENSAMENTO E ACABAMENTO (FUNDAÇÃO)</v>
      </c>
      <c r="LMQ47" s="261"/>
      <c r="LMR47" s="261"/>
      <c r="LMS47" s="261"/>
      <c r="LMT47" s="261"/>
      <c r="LMU47" s="261"/>
      <c r="LMV47" s="12" t="s">
        <v>10494</v>
      </c>
      <c r="LMW47" s="12" t="s">
        <v>6222</v>
      </c>
      <c r="LMX47" s="12" t="str">
        <f>IF(LMW47="SINAPI",VLOOKUP('TEREZINHA HARDY'!LMV47,SINAPI,3,),VLOOKUP('TEREZINHA HARDY'!LMV47,SETOP,4,))</f>
        <v>M3</v>
      </c>
      <c r="LMY47" s="13">
        <v>2.35</v>
      </c>
      <c r="LMZ47" s="13" t="s">
        <v>41</v>
      </c>
      <c r="LNA47" s="14">
        <f>IF(LMW47="SINAPI",VLOOKUP('TEREZINHA HARDY'!LMV47,SINAPI,4,),VLOOKUP('TEREZINHA HARDY'!LMV47,SETOP,5,))</f>
        <v>334.32</v>
      </c>
      <c r="LNB47" s="14">
        <f t="shared" ref="LNB47:LNB50" si="1513">ROUND(LNA47*(1+$C$7),2)</f>
        <v>422.98</v>
      </c>
      <c r="LNC47" s="14">
        <f t="shared" ref="LNC47:LNC50" si="1514">LMY47*LNA47</f>
        <v>785.65200000000004</v>
      </c>
      <c r="LND47" s="14">
        <f t="shared" ref="LND47:LND50" si="1515">LNB47*LMY47</f>
        <v>994.00300000000004</v>
      </c>
      <c r="LNE47" s="11" t="s">
        <v>17387</v>
      </c>
      <c r="LNF47" s="261" t="str">
        <f>IF(LNM47="SINAPI",VLOOKUP('TEREZINHA HARDY'!LNL47,SINAPI,2,),VLOOKUP('TEREZINHA HARDY'!LNL47,SETOP,3,))</f>
        <v>FORNECIMENTO DE CONCRETO ESTRUTURAL, USINADO, COM FCK 25 MPA, INCLUSIVE LANÇAMENTO, ADENSAMENTO E ACABAMENTO (FUNDAÇÃO)</v>
      </c>
      <c r="LNG47" s="261"/>
      <c r="LNH47" s="261"/>
      <c r="LNI47" s="261"/>
      <c r="LNJ47" s="261"/>
      <c r="LNK47" s="261"/>
      <c r="LNL47" s="12" t="s">
        <v>10494</v>
      </c>
      <c r="LNM47" s="12" t="s">
        <v>6222</v>
      </c>
      <c r="LNN47" s="12" t="str">
        <f>IF(LNM47="SINAPI",VLOOKUP('TEREZINHA HARDY'!LNL47,SINAPI,3,),VLOOKUP('TEREZINHA HARDY'!LNL47,SETOP,4,))</f>
        <v>M3</v>
      </c>
      <c r="LNO47" s="13">
        <v>2.35</v>
      </c>
      <c r="LNP47" s="13" t="s">
        <v>41</v>
      </c>
      <c r="LNQ47" s="14">
        <f>IF(LNM47="SINAPI",VLOOKUP('TEREZINHA HARDY'!LNL47,SINAPI,4,),VLOOKUP('TEREZINHA HARDY'!LNL47,SETOP,5,))</f>
        <v>334.32</v>
      </c>
      <c r="LNR47" s="14">
        <f t="shared" ref="LNR47:LNR50" si="1516">ROUND(LNQ47*(1+$C$7),2)</f>
        <v>422.98</v>
      </c>
      <c r="LNS47" s="14">
        <f t="shared" ref="LNS47:LNS50" si="1517">LNO47*LNQ47</f>
        <v>785.65200000000004</v>
      </c>
      <c r="LNT47" s="14">
        <f t="shared" ref="LNT47:LNT50" si="1518">LNR47*LNO47</f>
        <v>994.00300000000004</v>
      </c>
      <c r="LNU47" s="11" t="s">
        <v>17387</v>
      </c>
      <c r="LNV47" s="261" t="str">
        <f>IF(LOC47="SINAPI",VLOOKUP('TEREZINHA HARDY'!LOB47,SINAPI,2,),VLOOKUP('TEREZINHA HARDY'!LOB47,SETOP,3,))</f>
        <v>FORNECIMENTO DE CONCRETO ESTRUTURAL, USINADO, COM FCK 25 MPA, INCLUSIVE LANÇAMENTO, ADENSAMENTO E ACABAMENTO (FUNDAÇÃO)</v>
      </c>
      <c r="LNW47" s="261"/>
      <c r="LNX47" s="261"/>
      <c r="LNY47" s="261"/>
      <c r="LNZ47" s="261"/>
      <c r="LOA47" s="261"/>
      <c r="LOB47" s="12" t="s">
        <v>10494</v>
      </c>
      <c r="LOC47" s="12" t="s">
        <v>6222</v>
      </c>
      <c r="LOD47" s="12" t="str">
        <f>IF(LOC47="SINAPI",VLOOKUP('TEREZINHA HARDY'!LOB47,SINAPI,3,),VLOOKUP('TEREZINHA HARDY'!LOB47,SETOP,4,))</f>
        <v>M3</v>
      </c>
      <c r="LOE47" s="13">
        <v>2.35</v>
      </c>
      <c r="LOF47" s="13" t="s">
        <v>41</v>
      </c>
      <c r="LOG47" s="14">
        <f>IF(LOC47="SINAPI",VLOOKUP('TEREZINHA HARDY'!LOB47,SINAPI,4,),VLOOKUP('TEREZINHA HARDY'!LOB47,SETOP,5,))</f>
        <v>334.32</v>
      </c>
      <c r="LOH47" s="14">
        <f t="shared" ref="LOH47:LOH50" si="1519">ROUND(LOG47*(1+$C$7),2)</f>
        <v>422.98</v>
      </c>
      <c r="LOI47" s="14">
        <f t="shared" ref="LOI47:LOI50" si="1520">LOE47*LOG47</f>
        <v>785.65200000000004</v>
      </c>
      <c r="LOJ47" s="14">
        <f t="shared" ref="LOJ47:LOJ50" si="1521">LOH47*LOE47</f>
        <v>994.00300000000004</v>
      </c>
      <c r="LOK47" s="11" t="s">
        <v>17387</v>
      </c>
      <c r="LOL47" s="261" t="str">
        <f>IF(LOS47="SINAPI",VLOOKUP('TEREZINHA HARDY'!LOR47,SINAPI,2,),VLOOKUP('TEREZINHA HARDY'!LOR47,SETOP,3,))</f>
        <v>FORNECIMENTO DE CONCRETO ESTRUTURAL, USINADO, COM FCK 25 MPA, INCLUSIVE LANÇAMENTO, ADENSAMENTO E ACABAMENTO (FUNDAÇÃO)</v>
      </c>
      <c r="LOM47" s="261"/>
      <c r="LON47" s="261"/>
      <c r="LOO47" s="261"/>
      <c r="LOP47" s="261"/>
      <c r="LOQ47" s="261"/>
      <c r="LOR47" s="12" t="s">
        <v>10494</v>
      </c>
      <c r="LOS47" s="12" t="s">
        <v>6222</v>
      </c>
      <c r="LOT47" s="12" t="str">
        <f>IF(LOS47="SINAPI",VLOOKUP('TEREZINHA HARDY'!LOR47,SINAPI,3,),VLOOKUP('TEREZINHA HARDY'!LOR47,SETOP,4,))</f>
        <v>M3</v>
      </c>
      <c r="LOU47" s="13">
        <v>2.35</v>
      </c>
      <c r="LOV47" s="13" t="s">
        <v>41</v>
      </c>
      <c r="LOW47" s="14">
        <f>IF(LOS47="SINAPI",VLOOKUP('TEREZINHA HARDY'!LOR47,SINAPI,4,),VLOOKUP('TEREZINHA HARDY'!LOR47,SETOP,5,))</f>
        <v>334.32</v>
      </c>
      <c r="LOX47" s="14">
        <f t="shared" ref="LOX47:LOX50" si="1522">ROUND(LOW47*(1+$C$7),2)</f>
        <v>422.98</v>
      </c>
      <c r="LOY47" s="14">
        <f t="shared" ref="LOY47:LOY50" si="1523">LOU47*LOW47</f>
        <v>785.65200000000004</v>
      </c>
      <c r="LOZ47" s="14">
        <f t="shared" ref="LOZ47:LOZ50" si="1524">LOX47*LOU47</f>
        <v>994.00300000000004</v>
      </c>
      <c r="LPA47" s="11" t="s">
        <v>17387</v>
      </c>
      <c r="LPB47" s="261" t="str">
        <f>IF(LPI47="SINAPI",VLOOKUP('TEREZINHA HARDY'!LPH47,SINAPI,2,),VLOOKUP('TEREZINHA HARDY'!LPH47,SETOP,3,))</f>
        <v>FORNECIMENTO DE CONCRETO ESTRUTURAL, USINADO, COM FCK 25 MPA, INCLUSIVE LANÇAMENTO, ADENSAMENTO E ACABAMENTO (FUNDAÇÃO)</v>
      </c>
      <c r="LPC47" s="261"/>
      <c r="LPD47" s="261"/>
      <c r="LPE47" s="261"/>
      <c r="LPF47" s="261"/>
      <c r="LPG47" s="261"/>
      <c r="LPH47" s="12" t="s">
        <v>10494</v>
      </c>
      <c r="LPI47" s="12" t="s">
        <v>6222</v>
      </c>
      <c r="LPJ47" s="12" t="str">
        <f>IF(LPI47="SINAPI",VLOOKUP('TEREZINHA HARDY'!LPH47,SINAPI,3,),VLOOKUP('TEREZINHA HARDY'!LPH47,SETOP,4,))</f>
        <v>M3</v>
      </c>
      <c r="LPK47" s="13">
        <v>2.35</v>
      </c>
      <c r="LPL47" s="13" t="s">
        <v>41</v>
      </c>
      <c r="LPM47" s="14">
        <f>IF(LPI47="SINAPI",VLOOKUP('TEREZINHA HARDY'!LPH47,SINAPI,4,),VLOOKUP('TEREZINHA HARDY'!LPH47,SETOP,5,))</f>
        <v>334.32</v>
      </c>
      <c r="LPN47" s="14">
        <f t="shared" ref="LPN47:LPN50" si="1525">ROUND(LPM47*(1+$C$7),2)</f>
        <v>422.98</v>
      </c>
      <c r="LPO47" s="14">
        <f t="shared" ref="LPO47:LPO50" si="1526">LPK47*LPM47</f>
        <v>785.65200000000004</v>
      </c>
      <c r="LPP47" s="14">
        <f t="shared" ref="LPP47:LPP50" si="1527">LPN47*LPK47</f>
        <v>994.00300000000004</v>
      </c>
      <c r="LPQ47" s="11" t="s">
        <v>17387</v>
      </c>
      <c r="LPR47" s="261" t="str">
        <f>IF(LPY47="SINAPI",VLOOKUP('TEREZINHA HARDY'!LPX47,SINAPI,2,),VLOOKUP('TEREZINHA HARDY'!LPX47,SETOP,3,))</f>
        <v>FORNECIMENTO DE CONCRETO ESTRUTURAL, USINADO, COM FCK 25 MPA, INCLUSIVE LANÇAMENTO, ADENSAMENTO E ACABAMENTO (FUNDAÇÃO)</v>
      </c>
      <c r="LPS47" s="261"/>
      <c r="LPT47" s="261"/>
      <c r="LPU47" s="261"/>
      <c r="LPV47" s="261"/>
      <c r="LPW47" s="261"/>
      <c r="LPX47" s="12" t="s">
        <v>10494</v>
      </c>
      <c r="LPY47" s="12" t="s">
        <v>6222</v>
      </c>
      <c r="LPZ47" s="12" t="str">
        <f>IF(LPY47="SINAPI",VLOOKUP('TEREZINHA HARDY'!LPX47,SINAPI,3,),VLOOKUP('TEREZINHA HARDY'!LPX47,SETOP,4,))</f>
        <v>M3</v>
      </c>
      <c r="LQA47" s="13">
        <v>2.35</v>
      </c>
      <c r="LQB47" s="13" t="s">
        <v>41</v>
      </c>
      <c r="LQC47" s="14">
        <f>IF(LPY47="SINAPI",VLOOKUP('TEREZINHA HARDY'!LPX47,SINAPI,4,),VLOOKUP('TEREZINHA HARDY'!LPX47,SETOP,5,))</f>
        <v>334.32</v>
      </c>
      <c r="LQD47" s="14">
        <f t="shared" ref="LQD47:LQD50" si="1528">ROUND(LQC47*(1+$C$7),2)</f>
        <v>422.98</v>
      </c>
      <c r="LQE47" s="14">
        <f t="shared" ref="LQE47:LQE50" si="1529">LQA47*LQC47</f>
        <v>785.65200000000004</v>
      </c>
      <c r="LQF47" s="14">
        <f t="shared" ref="LQF47:LQF50" si="1530">LQD47*LQA47</f>
        <v>994.00300000000004</v>
      </c>
      <c r="LQG47" s="11" t="s">
        <v>17387</v>
      </c>
      <c r="LQH47" s="261" t="str">
        <f>IF(LQO47="SINAPI",VLOOKUP('TEREZINHA HARDY'!LQN47,SINAPI,2,),VLOOKUP('TEREZINHA HARDY'!LQN47,SETOP,3,))</f>
        <v>FORNECIMENTO DE CONCRETO ESTRUTURAL, USINADO, COM FCK 25 MPA, INCLUSIVE LANÇAMENTO, ADENSAMENTO E ACABAMENTO (FUNDAÇÃO)</v>
      </c>
      <c r="LQI47" s="261"/>
      <c r="LQJ47" s="261"/>
      <c r="LQK47" s="261"/>
      <c r="LQL47" s="261"/>
      <c r="LQM47" s="261"/>
      <c r="LQN47" s="12" t="s">
        <v>10494</v>
      </c>
      <c r="LQO47" s="12" t="s">
        <v>6222</v>
      </c>
      <c r="LQP47" s="12" t="str">
        <f>IF(LQO47="SINAPI",VLOOKUP('TEREZINHA HARDY'!LQN47,SINAPI,3,),VLOOKUP('TEREZINHA HARDY'!LQN47,SETOP,4,))</f>
        <v>M3</v>
      </c>
      <c r="LQQ47" s="13">
        <v>2.35</v>
      </c>
      <c r="LQR47" s="13" t="s">
        <v>41</v>
      </c>
      <c r="LQS47" s="14">
        <f>IF(LQO47="SINAPI",VLOOKUP('TEREZINHA HARDY'!LQN47,SINAPI,4,),VLOOKUP('TEREZINHA HARDY'!LQN47,SETOP,5,))</f>
        <v>334.32</v>
      </c>
      <c r="LQT47" s="14">
        <f t="shared" ref="LQT47:LQT50" si="1531">ROUND(LQS47*(1+$C$7),2)</f>
        <v>422.98</v>
      </c>
      <c r="LQU47" s="14">
        <f t="shared" ref="LQU47:LQU50" si="1532">LQQ47*LQS47</f>
        <v>785.65200000000004</v>
      </c>
      <c r="LQV47" s="14">
        <f t="shared" ref="LQV47:LQV50" si="1533">LQT47*LQQ47</f>
        <v>994.00300000000004</v>
      </c>
      <c r="LQW47" s="11" t="s">
        <v>17387</v>
      </c>
      <c r="LQX47" s="261" t="str">
        <f>IF(LRE47="SINAPI",VLOOKUP('TEREZINHA HARDY'!LRD47,SINAPI,2,),VLOOKUP('TEREZINHA HARDY'!LRD47,SETOP,3,))</f>
        <v>FORNECIMENTO DE CONCRETO ESTRUTURAL, USINADO, COM FCK 25 MPA, INCLUSIVE LANÇAMENTO, ADENSAMENTO E ACABAMENTO (FUNDAÇÃO)</v>
      </c>
      <c r="LQY47" s="261"/>
      <c r="LQZ47" s="261"/>
      <c r="LRA47" s="261"/>
      <c r="LRB47" s="261"/>
      <c r="LRC47" s="261"/>
      <c r="LRD47" s="12" t="s">
        <v>10494</v>
      </c>
      <c r="LRE47" s="12" t="s">
        <v>6222</v>
      </c>
      <c r="LRF47" s="12" t="str">
        <f>IF(LRE47="SINAPI",VLOOKUP('TEREZINHA HARDY'!LRD47,SINAPI,3,),VLOOKUP('TEREZINHA HARDY'!LRD47,SETOP,4,))</f>
        <v>M3</v>
      </c>
      <c r="LRG47" s="13">
        <v>2.35</v>
      </c>
      <c r="LRH47" s="13" t="s">
        <v>41</v>
      </c>
      <c r="LRI47" s="14">
        <f>IF(LRE47="SINAPI",VLOOKUP('TEREZINHA HARDY'!LRD47,SINAPI,4,),VLOOKUP('TEREZINHA HARDY'!LRD47,SETOP,5,))</f>
        <v>334.32</v>
      </c>
      <c r="LRJ47" s="14">
        <f t="shared" ref="LRJ47:LRJ50" si="1534">ROUND(LRI47*(1+$C$7),2)</f>
        <v>422.98</v>
      </c>
      <c r="LRK47" s="14">
        <f t="shared" ref="LRK47:LRK50" si="1535">LRG47*LRI47</f>
        <v>785.65200000000004</v>
      </c>
      <c r="LRL47" s="14">
        <f t="shared" ref="LRL47:LRL50" si="1536">LRJ47*LRG47</f>
        <v>994.00300000000004</v>
      </c>
      <c r="LRM47" s="11" t="s">
        <v>17387</v>
      </c>
      <c r="LRN47" s="261" t="str">
        <f>IF(LRU47="SINAPI",VLOOKUP('TEREZINHA HARDY'!LRT47,SINAPI,2,),VLOOKUP('TEREZINHA HARDY'!LRT47,SETOP,3,))</f>
        <v>FORNECIMENTO DE CONCRETO ESTRUTURAL, USINADO, COM FCK 25 MPA, INCLUSIVE LANÇAMENTO, ADENSAMENTO E ACABAMENTO (FUNDAÇÃO)</v>
      </c>
      <c r="LRO47" s="261"/>
      <c r="LRP47" s="261"/>
      <c r="LRQ47" s="261"/>
      <c r="LRR47" s="261"/>
      <c r="LRS47" s="261"/>
      <c r="LRT47" s="12" t="s">
        <v>10494</v>
      </c>
      <c r="LRU47" s="12" t="s">
        <v>6222</v>
      </c>
      <c r="LRV47" s="12" t="str">
        <f>IF(LRU47="SINAPI",VLOOKUP('TEREZINHA HARDY'!LRT47,SINAPI,3,),VLOOKUP('TEREZINHA HARDY'!LRT47,SETOP,4,))</f>
        <v>M3</v>
      </c>
      <c r="LRW47" s="13">
        <v>2.35</v>
      </c>
      <c r="LRX47" s="13" t="s">
        <v>41</v>
      </c>
      <c r="LRY47" s="14">
        <f>IF(LRU47="SINAPI",VLOOKUP('TEREZINHA HARDY'!LRT47,SINAPI,4,),VLOOKUP('TEREZINHA HARDY'!LRT47,SETOP,5,))</f>
        <v>334.32</v>
      </c>
      <c r="LRZ47" s="14">
        <f t="shared" ref="LRZ47:LRZ50" si="1537">ROUND(LRY47*(1+$C$7),2)</f>
        <v>422.98</v>
      </c>
      <c r="LSA47" s="14">
        <f t="shared" ref="LSA47:LSA50" si="1538">LRW47*LRY47</f>
        <v>785.65200000000004</v>
      </c>
      <c r="LSB47" s="14">
        <f t="shared" ref="LSB47:LSB50" si="1539">LRZ47*LRW47</f>
        <v>994.00300000000004</v>
      </c>
      <c r="LSC47" s="11" t="s">
        <v>17387</v>
      </c>
      <c r="LSD47" s="261" t="str">
        <f>IF(LSK47="SINAPI",VLOOKUP('TEREZINHA HARDY'!LSJ47,SINAPI,2,),VLOOKUP('TEREZINHA HARDY'!LSJ47,SETOP,3,))</f>
        <v>FORNECIMENTO DE CONCRETO ESTRUTURAL, USINADO, COM FCK 25 MPA, INCLUSIVE LANÇAMENTO, ADENSAMENTO E ACABAMENTO (FUNDAÇÃO)</v>
      </c>
      <c r="LSE47" s="261"/>
      <c r="LSF47" s="261"/>
      <c r="LSG47" s="261"/>
      <c r="LSH47" s="261"/>
      <c r="LSI47" s="261"/>
      <c r="LSJ47" s="12" t="s">
        <v>10494</v>
      </c>
      <c r="LSK47" s="12" t="s">
        <v>6222</v>
      </c>
      <c r="LSL47" s="12" t="str">
        <f>IF(LSK47="SINAPI",VLOOKUP('TEREZINHA HARDY'!LSJ47,SINAPI,3,),VLOOKUP('TEREZINHA HARDY'!LSJ47,SETOP,4,))</f>
        <v>M3</v>
      </c>
      <c r="LSM47" s="13">
        <v>2.35</v>
      </c>
      <c r="LSN47" s="13" t="s">
        <v>41</v>
      </c>
      <c r="LSO47" s="14">
        <f>IF(LSK47="SINAPI",VLOOKUP('TEREZINHA HARDY'!LSJ47,SINAPI,4,),VLOOKUP('TEREZINHA HARDY'!LSJ47,SETOP,5,))</f>
        <v>334.32</v>
      </c>
      <c r="LSP47" s="14">
        <f t="shared" ref="LSP47:LSP50" si="1540">ROUND(LSO47*(1+$C$7),2)</f>
        <v>422.98</v>
      </c>
      <c r="LSQ47" s="14">
        <f t="shared" ref="LSQ47:LSQ50" si="1541">LSM47*LSO47</f>
        <v>785.65200000000004</v>
      </c>
      <c r="LSR47" s="14">
        <f t="shared" ref="LSR47:LSR50" si="1542">LSP47*LSM47</f>
        <v>994.00300000000004</v>
      </c>
      <c r="LSS47" s="11" t="s">
        <v>17387</v>
      </c>
      <c r="LST47" s="261" t="str">
        <f>IF(LTA47="SINAPI",VLOOKUP('TEREZINHA HARDY'!LSZ47,SINAPI,2,),VLOOKUP('TEREZINHA HARDY'!LSZ47,SETOP,3,))</f>
        <v>FORNECIMENTO DE CONCRETO ESTRUTURAL, USINADO, COM FCK 25 MPA, INCLUSIVE LANÇAMENTO, ADENSAMENTO E ACABAMENTO (FUNDAÇÃO)</v>
      </c>
      <c r="LSU47" s="261"/>
      <c r="LSV47" s="261"/>
      <c r="LSW47" s="261"/>
      <c r="LSX47" s="261"/>
      <c r="LSY47" s="261"/>
      <c r="LSZ47" s="12" t="s">
        <v>10494</v>
      </c>
      <c r="LTA47" s="12" t="s">
        <v>6222</v>
      </c>
      <c r="LTB47" s="12" t="str">
        <f>IF(LTA47="SINAPI",VLOOKUP('TEREZINHA HARDY'!LSZ47,SINAPI,3,),VLOOKUP('TEREZINHA HARDY'!LSZ47,SETOP,4,))</f>
        <v>M3</v>
      </c>
      <c r="LTC47" s="13">
        <v>2.35</v>
      </c>
      <c r="LTD47" s="13" t="s">
        <v>41</v>
      </c>
      <c r="LTE47" s="14">
        <f>IF(LTA47="SINAPI",VLOOKUP('TEREZINHA HARDY'!LSZ47,SINAPI,4,),VLOOKUP('TEREZINHA HARDY'!LSZ47,SETOP,5,))</f>
        <v>334.32</v>
      </c>
      <c r="LTF47" s="14">
        <f t="shared" ref="LTF47:LTF50" si="1543">ROUND(LTE47*(1+$C$7),2)</f>
        <v>422.98</v>
      </c>
      <c r="LTG47" s="14">
        <f t="shared" ref="LTG47:LTG50" si="1544">LTC47*LTE47</f>
        <v>785.65200000000004</v>
      </c>
      <c r="LTH47" s="14">
        <f t="shared" ref="LTH47:LTH50" si="1545">LTF47*LTC47</f>
        <v>994.00300000000004</v>
      </c>
      <c r="LTI47" s="11" t="s">
        <v>17387</v>
      </c>
      <c r="LTJ47" s="261" t="str">
        <f>IF(LTQ47="SINAPI",VLOOKUP('TEREZINHA HARDY'!LTP47,SINAPI,2,),VLOOKUP('TEREZINHA HARDY'!LTP47,SETOP,3,))</f>
        <v>FORNECIMENTO DE CONCRETO ESTRUTURAL, USINADO, COM FCK 25 MPA, INCLUSIVE LANÇAMENTO, ADENSAMENTO E ACABAMENTO (FUNDAÇÃO)</v>
      </c>
      <c r="LTK47" s="261"/>
      <c r="LTL47" s="261"/>
      <c r="LTM47" s="261"/>
      <c r="LTN47" s="261"/>
      <c r="LTO47" s="261"/>
      <c r="LTP47" s="12" t="s">
        <v>10494</v>
      </c>
      <c r="LTQ47" s="12" t="s">
        <v>6222</v>
      </c>
      <c r="LTR47" s="12" t="str">
        <f>IF(LTQ47="SINAPI",VLOOKUP('TEREZINHA HARDY'!LTP47,SINAPI,3,),VLOOKUP('TEREZINHA HARDY'!LTP47,SETOP,4,))</f>
        <v>M3</v>
      </c>
      <c r="LTS47" s="13">
        <v>2.35</v>
      </c>
      <c r="LTT47" s="13" t="s">
        <v>41</v>
      </c>
      <c r="LTU47" s="14">
        <f>IF(LTQ47="SINAPI",VLOOKUP('TEREZINHA HARDY'!LTP47,SINAPI,4,),VLOOKUP('TEREZINHA HARDY'!LTP47,SETOP,5,))</f>
        <v>334.32</v>
      </c>
      <c r="LTV47" s="14">
        <f t="shared" ref="LTV47:LTV50" si="1546">ROUND(LTU47*(1+$C$7),2)</f>
        <v>422.98</v>
      </c>
      <c r="LTW47" s="14">
        <f t="shared" ref="LTW47:LTW50" si="1547">LTS47*LTU47</f>
        <v>785.65200000000004</v>
      </c>
      <c r="LTX47" s="14">
        <f t="shared" ref="LTX47:LTX50" si="1548">LTV47*LTS47</f>
        <v>994.00300000000004</v>
      </c>
      <c r="LTY47" s="11" t="s">
        <v>17387</v>
      </c>
      <c r="LTZ47" s="261" t="str">
        <f>IF(LUG47="SINAPI",VLOOKUP('TEREZINHA HARDY'!LUF47,SINAPI,2,),VLOOKUP('TEREZINHA HARDY'!LUF47,SETOP,3,))</f>
        <v>FORNECIMENTO DE CONCRETO ESTRUTURAL, USINADO, COM FCK 25 MPA, INCLUSIVE LANÇAMENTO, ADENSAMENTO E ACABAMENTO (FUNDAÇÃO)</v>
      </c>
      <c r="LUA47" s="261"/>
      <c r="LUB47" s="261"/>
      <c r="LUC47" s="261"/>
      <c r="LUD47" s="261"/>
      <c r="LUE47" s="261"/>
      <c r="LUF47" s="12" t="s">
        <v>10494</v>
      </c>
      <c r="LUG47" s="12" t="s">
        <v>6222</v>
      </c>
      <c r="LUH47" s="12" t="str">
        <f>IF(LUG47="SINAPI",VLOOKUP('TEREZINHA HARDY'!LUF47,SINAPI,3,),VLOOKUP('TEREZINHA HARDY'!LUF47,SETOP,4,))</f>
        <v>M3</v>
      </c>
      <c r="LUI47" s="13">
        <v>2.35</v>
      </c>
      <c r="LUJ47" s="13" t="s">
        <v>41</v>
      </c>
      <c r="LUK47" s="14">
        <f>IF(LUG47="SINAPI",VLOOKUP('TEREZINHA HARDY'!LUF47,SINAPI,4,),VLOOKUP('TEREZINHA HARDY'!LUF47,SETOP,5,))</f>
        <v>334.32</v>
      </c>
      <c r="LUL47" s="14">
        <f t="shared" ref="LUL47:LUL50" si="1549">ROUND(LUK47*(1+$C$7),2)</f>
        <v>422.98</v>
      </c>
      <c r="LUM47" s="14">
        <f t="shared" ref="LUM47:LUM50" si="1550">LUI47*LUK47</f>
        <v>785.65200000000004</v>
      </c>
      <c r="LUN47" s="14">
        <f t="shared" ref="LUN47:LUN50" si="1551">LUL47*LUI47</f>
        <v>994.00300000000004</v>
      </c>
      <c r="LUO47" s="11" t="s">
        <v>17387</v>
      </c>
      <c r="LUP47" s="261" t="str">
        <f>IF(LUW47="SINAPI",VLOOKUP('TEREZINHA HARDY'!LUV47,SINAPI,2,),VLOOKUP('TEREZINHA HARDY'!LUV47,SETOP,3,))</f>
        <v>FORNECIMENTO DE CONCRETO ESTRUTURAL, USINADO, COM FCK 25 MPA, INCLUSIVE LANÇAMENTO, ADENSAMENTO E ACABAMENTO (FUNDAÇÃO)</v>
      </c>
      <c r="LUQ47" s="261"/>
      <c r="LUR47" s="261"/>
      <c r="LUS47" s="261"/>
      <c r="LUT47" s="261"/>
      <c r="LUU47" s="261"/>
      <c r="LUV47" s="12" t="s">
        <v>10494</v>
      </c>
      <c r="LUW47" s="12" t="s">
        <v>6222</v>
      </c>
      <c r="LUX47" s="12" t="str">
        <f>IF(LUW47="SINAPI",VLOOKUP('TEREZINHA HARDY'!LUV47,SINAPI,3,),VLOOKUP('TEREZINHA HARDY'!LUV47,SETOP,4,))</f>
        <v>M3</v>
      </c>
      <c r="LUY47" s="13">
        <v>2.35</v>
      </c>
      <c r="LUZ47" s="13" t="s">
        <v>41</v>
      </c>
      <c r="LVA47" s="14">
        <f>IF(LUW47="SINAPI",VLOOKUP('TEREZINHA HARDY'!LUV47,SINAPI,4,),VLOOKUP('TEREZINHA HARDY'!LUV47,SETOP,5,))</f>
        <v>334.32</v>
      </c>
      <c r="LVB47" s="14">
        <f t="shared" ref="LVB47:LVB50" si="1552">ROUND(LVA47*(1+$C$7),2)</f>
        <v>422.98</v>
      </c>
      <c r="LVC47" s="14">
        <f t="shared" ref="LVC47:LVC50" si="1553">LUY47*LVA47</f>
        <v>785.65200000000004</v>
      </c>
      <c r="LVD47" s="14">
        <f t="shared" ref="LVD47:LVD50" si="1554">LVB47*LUY47</f>
        <v>994.00300000000004</v>
      </c>
      <c r="LVE47" s="11" t="s">
        <v>17387</v>
      </c>
      <c r="LVF47" s="261" t="str">
        <f>IF(LVM47="SINAPI",VLOOKUP('TEREZINHA HARDY'!LVL47,SINAPI,2,),VLOOKUP('TEREZINHA HARDY'!LVL47,SETOP,3,))</f>
        <v>FORNECIMENTO DE CONCRETO ESTRUTURAL, USINADO, COM FCK 25 MPA, INCLUSIVE LANÇAMENTO, ADENSAMENTO E ACABAMENTO (FUNDAÇÃO)</v>
      </c>
      <c r="LVG47" s="261"/>
      <c r="LVH47" s="261"/>
      <c r="LVI47" s="261"/>
      <c r="LVJ47" s="261"/>
      <c r="LVK47" s="261"/>
      <c r="LVL47" s="12" t="s">
        <v>10494</v>
      </c>
      <c r="LVM47" s="12" t="s">
        <v>6222</v>
      </c>
      <c r="LVN47" s="12" t="str">
        <f>IF(LVM47="SINAPI",VLOOKUP('TEREZINHA HARDY'!LVL47,SINAPI,3,),VLOOKUP('TEREZINHA HARDY'!LVL47,SETOP,4,))</f>
        <v>M3</v>
      </c>
      <c r="LVO47" s="13">
        <v>2.35</v>
      </c>
      <c r="LVP47" s="13" t="s">
        <v>41</v>
      </c>
      <c r="LVQ47" s="14">
        <f>IF(LVM47="SINAPI",VLOOKUP('TEREZINHA HARDY'!LVL47,SINAPI,4,),VLOOKUP('TEREZINHA HARDY'!LVL47,SETOP,5,))</f>
        <v>334.32</v>
      </c>
      <c r="LVR47" s="14">
        <f t="shared" ref="LVR47:LVR50" si="1555">ROUND(LVQ47*(1+$C$7),2)</f>
        <v>422.98</v>
      </c>
      <c r="LVS47" s="14">
        <f t="shared" ref="LVS47:LVS50" si="1556">LVO47*LVQ47</f>
        <v>785.65200000000004</v>
      </c>
      <c r="LVT47" s="14">
        <f t="shared" ref="LVT47:LVT50" si="1557">LVR47*LVO47</f>
        <v>994.00300000000004</v>
      </c>
      <c r="LVU47" s="11" t="s">
        <v>17387</v>
      </c>
      <c r="LVV47" s="261" t="str">
        <f>IF(LWC47="SINAPI",VLOOKUP('TEREZINHA HARDY'!LWB47,SINAPI,2,),VLOOKUP('TEREZINHA HARDY'!LWB47,SETOP,3,))</f>
        <v>FORNECIMENTO DE CONCRETO ESTRUTURAL, USINADO, COM FCK 25 MPA, INCLUSIVE LANÇAMENTO, ADENSAMENTO E ACABAMENTO (FUNDAÇÃO)</v>
      </c>
      <c r="LVW47" s="261"/>
      <c r="LVX47" s="261"/>
      <c r="LVY47" s="261"/>
      <c r="LVZ47" s="261"/>
      <c r="LWA47" s="261"/>
      <c r="LWB47" s="12" t="s">
        <v>10494</v>
      </c>
      <c r="LWC47" s="12" t="s">
        <v>6222</v>
      </c>
      <c r="LWD47" s="12" t="str">
        <f>IF(LWC47="SINAPI",VLOOKUP('TEREZINHA HARDY'!LWB47,SINAPI,3,),VLOOKUP('TEREZINHA HARDY'!LWB47,SETOP,4,))</f>
        <v>M3</v>
      </c>
      <c r="LWE47" s="13">
        <v>2.35</v>
      </c>
      <c r="LWF47" s="13" t="s">
        <v>41</v>
      </c>
      <c r="LWG47" s="14">
        <f>IF(LWC47="SINAPI",VLOOKUP('TEREZINHA HARDY'!LWB47,SINAPI,4,),VLOOKUP('TEREZINHA HARDY'!LWB47,SETOP,5,))</f>
        <v>334.32</v>
      </c>
      <c r="LWH47" s="14">
        <f t="shared" ref="LWH47:LWH50" si="1558">ROUND(LWG47*(1+$C$7),2)</f>
        <v>422.98</v>
      </c>
      <c r="LWI47" s="14">
        <f t="shared" ref="LWI47:LWI50" si="1559">LWE47*LWG47</f>
        <v>785.65200000000004</v>
      </c>
      <c r="LWJ47" s="14">
        <f t="shared" ref="LWJ47:LWJ50" si="1560">LWH47*LWE47</f>
        <v>994.00300000000004</v>
      </c>
      <c r="LWK47" s="11" t="s">
        <v>17387</v>
      </c>
      <c r="LWL47" s="261" t="str">
        <f>IF(LWS47="SINAPI",VLOOKUP('TEREZINHA HARDY'!LWR47,SINAPI,2,),VLOOKUP('TEREZINHA HARDY'!LWR47,SETOP,3,))</f>
        <v>FORNECIMENTO DE CONCRETO ESTRUTURAL, USINADO, COM FCK 25 MPA, INCLUSIVE LANÇAMENTO, ADENSAMENTO E ACABAMENTO (FUNDAÇÃO)</v>
      </c>
      <c r="LWM47" s="261"/>
      <c r="LWN47" s="261"/>
      <c r="LWO47" s="261"/>
      <c r="LWP47" s="261"/>
      <c r="LWQ47" s="261"/>
      <c r="LWR47" s="12" t="s">
        <v>10494</v>
      </c>
      <c r="LWS47" s="12" t="s">
        <v>6222</v>
      </c>
      <c r="LWT47" s="12" t="str">
        <f>IF(LWS47="SINAPI",VLOOKUP('TEREZINHA HARDY'!LWR47,SINAPI,3,),VLOOKUP('TEREZINHA HARDY'!LWR47,SETOP,4,))</f>
        <v>M3</v>
      </c>
      <c r="LWU47" s="13">
        <v>2.35</v>
      </c>
      <c r="LWV47" s="13" t="s">
        <v>41</v>
      </c>
      <c r="LWW47" s="14">
        <f>IF(LWS47="SINAPI",VLOOKUP('TEREZINHA HARDY'!LWR47,SINAPI,4,),VLOOKUP('TEREZINHA HARDY'!LWR47,SETOP,5,))</f>
        <v>334.32</v>
      </c>
      <c r="LWX47" s="14">
        <f t="shared" ref="LWX47:LWX50" si="1561">ROUND(LWW47*(1+$C$7),2)</f>
        <v>422.98</v>
      </c>
      <c r="LWY47" s="14">
        <f t="shared" ref="LWY47:LWY50" si="1562">LWU47*LWW47</f>
        <v>785.65200000000004</v>
      </c>
      <c r="LWZ47" s="14">
        <f t="shared" ref="LWZ47:LWZ50" si="1563">LWX47*LWU47</f>
        <v>994.00300000000004</v>
      </c>
      <c r="LXA47" s="11" t="s">
        <v>17387</v>
      </c>
      <c r="LXB47" s="261" t="str">
        <f>IF(LXI47="SINAPI",VLOOKUP('TEREZINHA HARDY'!LXH47,SINAPI,2,),VLOOKUP('TEREZINHA HARDY'!LXH47,SETOP,3,))</f>
        <v>FORNECIMENTO DE CONCRETO ESTRUTURAL, USINADO, COM FCK 25 MPA, INCLUSIVE LANÇAMENTO, ADENSAMENTO E ACABAMENTO (FUNDAÇÃO)</v>
      </c>
      <c r="LXC47" s="261"/>
      <c r="LXD47" s="261"/>
      <c r="LXE47" s="261"/>
      <c r="LXF47" s="261"/>
      <c r="LXG47" s="261"/>
      <c r="LXH47" s="12" t="s">
        <v>10494</v>
      </c>
      <c r="LXI47" s="12" t="s">
        <v>6222</v>
      </c>
      <c r="LXJ47" s="12" t="str">
        <f>IF(LXI47="SINAPI",VLOOKUP('TEREZINHA HARDY'!LXH47,SINAPI,3,),VLOOKUP('TEREZINHA HARDY'!LXH47,SETOP,4,))</f>
        <v>M3</v>
      </c>
      <c r="LXK47" s="13">
        <v>2.35</v>
      </c>
      <c r="LXL47" s="13" t="s">
        <v>41</v>
      </c>
      <c r="LXM47" s="14">
        <f>IF(LXI47="SINAPI",VLOOKUP('TEREZINHA HARDY'!LXH47,SINAPI,4,),VLOOKUP('TEREZINHA HARDY'!LXH47,SETOP,5,))</f>
        <v>334.32</v>
      </c>
      <c r="LXN47" s="14">
        <f t="shared" ref="LXN47:LXN50" si="1564">ROUND(LXM47*(1+$C$7),2)</f>
        <v>422.98</v>
      </c>
      <c r="LXO47" s="14">
        <f t="shared" ref="LXO47:LXO50" si="1565">LXK47*LXM47</f>
        <v>785.65200000000004</v>
      </c>
      <c r="LXP47" s="14">
        <f t="shared" ref="LXP47:LXP50" si="1566">LXN47*LXK47</f>
        <v>994.00300000000004</v>
      </c>
      <c r="LXQ47" s="11" t="s">
        <v>17387</v>
      </c>
      <c r="LXR47" s="261" t="str">
        <f>IF(LXY47="SINAPI",VLOOKUP('TEREZINHA HARDY'!LXX47,SINAPI,2,),VLOOKUP('TEREZINHA HARDY'!LXX47,SETOP,3,))</f>
        <v>FORNECIMENTO DE CONCRETO ESTRUTURAL, USINADO, COM FCK 25 MPA, INCLUSIVE LANÇAMENTO, ADENSAMENTO E ACABAMENTO (FUNDAÇÃO)</v>
      </c>
      <c r="LXS47" s="261"/>
      <c r="LXT47" s="261"/>
      <c r="LXU47" s="261"/>
      <c r="LXV47" s="261"/>
      <c r="LXW47" s="261"/>
      <c r="LXX47" s="12" t="s">
        <v>10494</v>
      </c>
      <c r="LXY47" s="12" t="s">
        <v>6222</v>
      </c>
      <c r="LXZ47" s="12" t="str">
        <f>IF(LXY47="SINAPI",VLOOKUP('TEREZINHA HARDY'!LXX47,SINAPI,3,),VLOOKUP('TEREZINHA HARDY'!LXX47,SETOP,4,))</f>
        <v>M3</v>
      </c>
      <c r="LYA47" s="13">
        <v>2.35</v>
      </c>
      <c r="LYB47" s="13" t="s">
        <v>41</v>
      </c>
      <c r="LYC47" s="14">
        <f>IF(LXY47="SINAPI",VLOOKUP('TEREZINHA HARDY'!LXX47,SINAPI,4,),VLOOKUP('TEREZINHA HARDY'!LXX47,SETOP,5,))</f>
        <v>334.32</v>
      </c>
      <c r="LYD47" s="14">
        <f t="shared" ref="LYD47:LYD50" si="1567">ROUND(LYC47*(1+$C$7),2)</f>
        <v>422.98</v>
      </c>
      <c r="LYE47" s="14">
        <f t="shared" ref="LYE47:LYE50" si="1568">LYA47*LYC47</f>
        <v>785.65200000000004</v>
      </c>
      <c r="LYF47" s="14">
        <f t="shared" ref="LYF47:LYF50" si="1569">LYD47*LYA47</f>
        <v>994.00300000000004</v>
      </c>
      <c r="LYG47" s="11" t="s">
        <v>17387</v>
      </c>
      <c r="LYH47" s="261" t="str">
        <f>IF(LYO47="SINAPI",VLOOKUP('TEREZINHA HARDY'!LYN47,SINAPI,2,),VLOOKUP('TEREZINHA HARDY'!LYN47,SETOP,3,))</f>
        <v>FORNECIMENTO DE CONCRETO ESTRUTURAL, USINADO, COM FCK 25 MPA, INCLUSIVE LANÇAMENTO, ADENSAMENTO E ACABAMENTO (FUNDAÇÃO)</v>
      </c>
      <c r="LYI47" s="261"/>
      <c r="LYJ47" s="261"/>
      <c r="LYK47" s="261"/>
      <c r="LYL47" s="261"/>
      <c r="LYM47" s="261"/>
      <c r="LYN47" s="12" t="s">
        <v>10494</v>
      </c>
      <c r="LYO47" s="12" t="s">
        <v>6222</v>
      </c>
      <c r="LYP47" s="12" t="str">
        <f>IF(LYO47="SINAPI",VLOOKUP('TEREZINHA HARDY'!LYN47,SINAPI,3,),VLOOKUP('TEREZINHA HARDY'!LYN47,SETOP,4,))</f>
        <v>M3</v>
      </c>
      <c r="LYQ47" s="13">
        <v>2.35</v>
      </c>
      <c r="LYR47" s="13" t="s">
        <v>41</v>
      </c>
      <c r="LYS47" s="14">
        <f>IF(LYO47="SINAPI",VLOOKUP('TEREZINHA HARDY'!LYN47,SINAPI,4,),VLOOKUP('TEREZINHA HARDY'!LYN47,SETOP,5,))</f>
        <v>334.32</v>
      </c>
      <c r="LYT47" s="14">
        <f t="shared" ref="LYT47:LYT50" si="1570">ROUND(LYS47*(1+$C$7),2)</f>
        <v>422.98</v>
      </c>
      <c r="LYU47" s="14">
        <f t="shared" ref="LYU47:LYU50" si="1571">LYQ47*LYS47</f>
        <v>785.65200000000004</v>
      </c>
      <c r="LYV47" s="14">
        <f t="shared" ref="LYV47:LYV50" si="1572">LYT47*LYQ47</f>
        <v>994.00300000000004</v>
      </c>
      <c r="LYW47" s="11" t="s">
        <v>17387</v>
      </c>
      <c r="LYX47" s="261" t="str">
        <f>IF(LZE47="SINAPI",VLOOKUP('TEREZINHA HARDY'!LZD47,SINAPI,2,),VLOOKUP('TEREZINHA HARDY'!LZD47,SETOP,3,))</f>
        <v>FORNECIMENTO DE CONCRETO ESTRUTURAL, USINADO, COM FCK 25 MPA, INCLUSIVE LANÇAMENTO, ADENSAMENTO E ACABAMENTO (FUNDAÇÃO)</v>
      </c>
      <c r="LYY47" s="261"/>
      <c r="LYZ47" s="261"/>
      <c r="LZA47" s="261"/>
      <c r="LZB47" s="261"/>
      <c r="LZC47" s="261"/>
      <c r="LZD47" s="12" t="s">
        <v>10494</v>
      </c>
      <c r="LZE47" s="12" t="s">
        <v>6222</v>
      </c>
      <c r="LZF47" s="12" t="str">
        <f>IF(LZE47="SINAPI",VLOOKUP('TEREZINHA HARDY'!LZD47,SINAPI,3,),VLOOKUP('TEREZINHA HARDY'!LZD47,SETOP,4,))</f>
        <v>M3</v>
      </c>
      <c r="LZG47" s="13">
        <v>2.35</v>
      </c>
      <c r="LZH47" s="13" t="s">
        <v>41</v>
      </c>
      <c r="LZI47" s="14">
        <f>IF(LZE47="SINAPI",VLOOKUP('TEREZINHA HARDY'!LZD47,SINAPI,4,),VLOOKUP('TEREZINHA HARDY'!LZD47,SETOP,5,))</f>
        <v>334.32</v>
      </c>
      <c r="LZJ47" s="14">
        <f t="shared" ref="LZJ47:LZJ50" si="1573">ROUND(LZI47*(1+$C$7),2)</f>
        <v>422.98</v>
      </c>
      <c r="LZK47" s="14">
        <f t="shared" ref="LZK47:LZK50" si="1574">LZG47*LZI47</f>
        <v>785.65200000000004</v>
      </c>
      <c r="LZL47" s="14">
        <f t="shared" ref="LZL47:LZL50" si="1575">LZJ47*LZG47</f>
        <v>994.00300000000004</v>
      </c>
      <c r="LZM47" s="11" t="s">
        <v>17387</v>
      </c>
      <c r="LZN47" s="261" t="str">
        <f>IF(LZU47="SINAPI",VLOOKUP('TEREZINHA HARDY'!LZT47,SINAPI,2,),VLOOKUP('TEREZINHA HARDY'!LZT47,SETOP,3,))</f>
        <v>FORNECIMENTO DE CONCRETO ESTRUTURAL, USINADO, COM FCK 25 MPA, INCLUSIVE LANÇAMENTO, ADENSAMENTO E ACABAMENTO (FUNDAÇÃO)</v>
      </c>
      <c r="LZO47" s="261"/>
      <c r="LZP47" s="261"/>
      <c r="LZQ47" s="261"/>
      <c r="LZR47" s="261"/>
      <c r="LZS47" s="261"/>
      <c r="LZT47" s="12" t="s">
        <v>10494</v>
      </c>
      <c r="LZU47" s="12" t="s">
        <v>6222</v>
      </c>
      <c r="LZV47" s="12" t="str">
        <f>IF(LZU47="SINAPI",VLOOKUP('TEREZINHA HARDY'!LZT47,SINAPI,3,),VLOOKUP('TEREZINHA HARDY'!LZT47,SETOP,4,))</f>
        <v>M3</v>
      </c>
      <c r="LZW47" s="13">
        <v>2.35</v>
      </c>
      <c r="LZX47" s="13" t="s">
        <v>41</v>
      </c>
      <c r="LZY47" s="14">
        <f>IF(LZU47="SINAPI",VLOOKUP('TEREZINHA HARDY'!LZT47,SINAPI,4,),VLOOKUP('TEREZINHA HARDY'!LZT47,SETOP,5,))</f>
        <v>334.32</v>
      </c>
      <c r="LZZ47" s="14">
        <f t="shared" ref="LZZ47:LZZ50" si="1576">ROUND(LZY47*(1+$C$7),2)</f>
        <v>422.98</v>
      </c>
      <c r="MAA47" s="14">
        <f t="shared" ref="MAA47:MAA50" si="1577">LZW47*LZY47</f>
        <v>785.65200000000004</v>
      </c>
      <c r="MAB47" s="14">
        <f t="shared" ref="MAB47:MAB50" si="1578">LZZ47*LZW47</f>
        <v>994.00300000000004</v>
      </c>
      <c r="MAC47" s="11" t="s">
        <v>17387</v>
      </c>
      <c r="MAD47" s="261" t="str">
        <f>IF(MAK47="SINAPI",VLOOKUP('TEREZINHA HARDY'!MAJ47,SINAPI,2,),VLOOKUP('TEREZINHA HARDY'!MAJ47,SETOP,3,))</f>
        <v>FORNECIMENTO DE CONCRETO ESTRUTURAL, USINADO, COM FCK 25 MPA, INCLUSIVE LANÇAMENTO, ADENSAMENTO E ACABAMENTO (FUNDAÇÃO)</v>
      </c>
      <c r="MAE47" s="261"/>
      <c r="MAF47" s="261"/>
      <c r="MAG47" s="261"/>
      <c r="MAH47" s="261"/>
      <c r="MAI47" s="261"/>
      <c r="MAJ47" s="12" t="s">
        <v>10494</v>
      </c>
      <c r="MAK47" s="12" t="s">
        <v>6222</v>
      </c>
      <c r="MAL47" s="12" t="str">
        <f>IF(MAK47="SINAPI",VLOOKUP('TEREZINHA HARDY'!MAJ47,SINAPI,3,),VLOOKUP('TEREZINHA HARDY'!MAJ47,SETOP,4,))</f>
        <v>M3</v>
      </c>
      <c r="MAM47" s="13">
        <v>2.35</v>
      </c>
      <c r="MAN47" s="13" t="s">
        <v>41</v>
      </c>
      <c r="MAO47" s="14">
        <f>IF(MAK47="SINAPI",VLOOKUP('TEREZINHA HARDY'!MAJ47,SINAPI,4,),VLOOKUP('TEREZINHA HARDY'!MAJ47,SETOP,5,))</f>
        <v>334.32</v>
      </c>
      <c r="MAP47" s="14">
        <f t="shared" ref="MAP47:MAP50" si="1579">ROUND(MAO47*(1+$C$7),2)</f>
        <v>422.98</v>
      </c>
      <c r="MAQ47" s="14">
        <f t="shared" ref="MAQ47:MAQ50" si="1580">MAM47*MAO47</f>
        <v>785.65200000000004</v>
      </c>
      <c r="MAR47" s="14">
        <f t="shared" ref="MAR47:MAR50" si="1581">MAP47*MAM47</f>
        <v>994.00300000000004</v>
      </c>
      <c r="MAS47" s="11" t="s">
        <v>17387</v>
      </c>
      <c r="MAT47" s="261" t="str">
        <f>IF(MBA47="SINAPI",VLOOKUP('TEREZINHA HARDY'!MAZ47,SINAPI,2,),VLOOKUP('TEREZINHA HARDY'!MAZ47,SETOP,3,))</f>
        <v>FORNECIMENTO DE CONCRETO ESTRUTURAL, USINADO, COM FCK 25 MPA, INCLUSIVE LANÇAMENTO, ADENSAMENTO E ACABAMENTO (FUNDAÇÃO)</v>
      </c>
      <c r="MAU47" s="261"/>
      <c r="MAV47" s="261"/>
      <c r="MAW47" s="261"/>
      <c r="MAX47" s="261"/>
      <c r="MAY47" s="261"/>
      <c r="MAZ47" s="12" t="s">
        <v>10494</v>
      </c>
      <c r="MBA47" s="12" t="s">
        <v>6222</v>
      </c>
      <c r="MBB47" s="12" t="str">
        <f>IF(MBA47="SINAPI",VLOOKUP('TEREZINHA HARDY'!MAZ47,SINAPI,3,),VLOOKUP('TEREZINHA HARDY'!MAZ47,SETOP,4,))</f>
        <v>M3</v>
      </c>
      <c r="MBC47" s="13">
        <v>2.35</v>
      </c>
      <c r="MBD47" s="13" t="s">
        <v>41</v>
      </c>
      <c r="MBE47" s="14">
        <f>IF(MBA47="SINAPI",VLOOKUP('TEREZINHA HARDY'!MAZ47,SINAPI,4,),VLOOKUP('TEREZINHA HARDY'!MAZ47,SETOP,5,))</f>
        <v>334.32</v>
      </c>
      <c r="MBF47" s="14">
        <f t="shared" ref="MBF47:MBF50" si="1582">ROUND(MBE47*(1+$C$7),2)</f>
        <v>422.98</v>
      </c>
      <c r="MBG47" s="14">
        <f t="shared" ref="MBG47:MBG50" si="1583">MBC47*MBE47</f>
        <v>785.65200000000004</v>
      </c>
      <c r="MBH47" s="14">
        <f t="shared" ref="MBH47:MBH50" si="1584">MBF47*MBC47</f>
        <v>994.00300000000004</v>
      </c>
      <c r="MBI47" s="11" t="s">
        <v>17387</v>
      </c>
      <c r="MBJ47" s="261" t="str">
        <f>IF(MBQ47="SINAPI",VLOOKUP('TEREZINHA HARDY'!MBP47,SINAPI,2,),VLOOKUP('TEREZINHA HARDY'!MBP47,SETOP,3,))</f>
        <v>FORNECIMENTO DE CONCRETO ESTRUTURAL, USINADO, COM FCK 25 MPA, INCLUSIVE LANÇAMENTO, ADENSAMENTO E ACABAMENTO (FUNDAÇÃO)</v>
      </c>
      <c r="MBK47" s="261"/>
      <c r="MBL47" s="261"/>
      <c r="MBM47" s="261"/>
      <c r="MBN47" s="261"/>
      <c r="MBO47" s="261"/>
      <c r="MBP47" s="12" t="s">
        <v>10494</v>
      </c>
      <c r="MBQ47" s="12" t="s">
        <v>6222</v>
      </c>
      <c r="MBR47" s="12" t="str">
        <f>IF(MBQ47="SINAPI",VLOOKUP('TEREZINHA HARDY'!MBP47,SINAPI,3,),VLOOKUP('TEREZINHA HARDY'!MBP47,SETOP,4,))</f>
        <v>M3</v>
      </c>
      <c r="MBS47" s="13">
        <v>2.35</v>
      </c>
      <c r="MBT47" s="13" t="s">
        <v>41</v>
      </c>
      <c r="MBU47" s="14">
        <f>IF(MBQ47="SINAPI",VLOOKUP('TEREZINHA HARDY'!MBP47,SINAPI,4,),VLOOKUP('TEREZINHA HARDY'!MBP47,SETOP,5,))</f>
        <v>334.32</v>
      </c>
      <c r="MBV47" s="14">
        <f t="shared" ref="MBV47:MBV50" si="1585">ROUND(MBU47*(1+$C$7),2)</f>
        <v>422.98</v>
      </c>
      <c r="MBW47" s="14">
        <f t="shared" ref="MBW47:MBW50" si="1586">MBS47*MBU47</f>
        <v>785.65200000000004</v>
      </c>
      <c r="MBX47" s="14">
        <f t="shared" ref="MBX47:MBX50" si="1587">MBV47*MBS47</f>
        <v>994.00300000000004</v>
      </c>
      <c r="MBY47" s="11" t="s">
        <v>17387</v>
      </c>
      <c r="MBZ47" s="261" t="str">
        <f>IF(MCG47="SINAPI",VLOOKUP('TEREZINHA HARDY'!MCF47,SINAPI,2,),VLOOKUP('TEREZINHA HARDY'!MCF47,SETOP,3,))</f>
        <v>FORNECIMENTO DE CONCRETO ESTRUTURAL, USINADO, COM FCK 25 MPA, INCLUSIVE LANÇAMENTO, ADENSAMENTO E ACABAMENTO (FUNDAÇÃO)</v>
      </c>
      <c r="MCA47" s="261"/>
      <c r="MCB47" s="261"/>
      <c r="MCC47" s="261"/>
      <c r="MCD47" s="261"/>
      <c r="MCE47" s="261"/>
      <c r="MCF47" s="12" t="s">
        <v>10494</v>
      </c>
      <c r="MCG47" s="12" t="s">
        <v>6222</v>
      </c>
      <c r="MCH47" s="12" t="str">
        <f>IF(MCG47="SINAPI",VLOOKUP('TEREZINHA HARDY'!MCF47,SINAPI,3,),VLOOKUP('TEREZINHA HARDY'!MCF47,SETOP,4,))</f>
        <v>M3</v>
      </c>
      <c r="MCI47" s="13">
        <v>2.35</v>
      </c>
      <c r="MCJ47" s="13" t="s">
        <v>41</v>
      </c>
      <c r="MCK47" s="14">
        <f>IF(MCG47="SINAPI",VLOOKUP('TEREZINHA HARDY'!MCF47,SINAPI,4,),VLOOKUP('TEREZINHA HARDY'!MCF47,SETOP,5,))</f>
        <v>334.32</v>
      </c>
      <c r="MCL47" s="14">
        <f t="shared" ref="MCL47:MCL50" si="1588">ROUND(MCK47*(1+$C$7),2)</f>
        <v>422.98</v>
      </c>
      <c r="MCM47" s="14">
        <f t="shared" ref="MCM47:MCM50" si="1589">MCI47*MCK47</f>
        <v>785.65200000000004</v>
      </c>
      <c r="MCN47" s="14">
        <f t="shared" ref="MCN47:MCN50" si="1590">MCL47*MCI47</f>
        <v>994.00300000000004</v>
      </c>
      <c r="MCO47" s="11" t="s">
        <v>17387</v>
      </c>
      <c r="MCP47" s="261" t="str">
        <f>IF(MCW47="SINAPI",VLOOKUP('TEREZINHA HARDY'!MCV47,SINAPI,2,),VLOOKUP('TEREZINHA HARDY'!MCV47,SETOP,3,))</f>
        <v>FORNECIMENTO DE CONCRETO ESTRUTURAL, USINADO, COM FCK 25 MPA, INCLUSIVE LANÇAMENTO, ADENSAMENTO E ACABAMENTO (FUNDAÇÃO)</v>
      </c>
      <c r="MCQ47" s="261"/>
      <c r="MCR47" s="261"/>
      <c r="MCS47" s="261"/>
      <c r="MCT47" s="261"/>
      <c r="MCU47" s="261"/>
      <c r="MCV47" s="12" t="s">
        <v>10494</v>
      </c>
      <c r="MCW47" s="12" t="s">
        <v>6222</v>
      </c>
      <c r="MCX47" s="12" t="str">
        <f>IF(MCW47="SINAPI",VLOOKUP('TEREZINHA HARDY'!MCV47,SINAPI,3,),VLOOKUP('TEREZINHA HARDY'!MCV47,SETOP,4,))</f>
        <v>M3</v>
      </c>
      <c r="MCY47" s="13">
        <v>2.35</v>
      </c>
      <c r="MCZ47" s="13" t="s">
        <v>41</v>
      </c>
      <c r="MDA47" s="14">
        <f>IF(MCW47="SINAPI",VLOOKUP('TEREZINHA HARDY'!MCV47,SINAPI,4,),VLOOKUP('TEREZINHA HARDY'!MCV47,SETOP,5,))</f>
        <v>334.32</v>
      </c>
      <c r="MDB47" s="14">
        <f t="shared" ref="MDB47:MDB50" si="1591">ROUND(MDA47*(1+$C$7),2)</f>
        <v>422.98</v>
      </c>
      <c r="MDC47" s="14">
        <f t="shared" ref="MDC47:MDC50" si="1592">MCY47*MDA47</f>
        <v>785.65200000000004</v>
      </c>
      <c r="MDD47" s="14">
        <f t="shared" ref="MDD47:MDD50" si="1593">MDB47*MCY47</f>
        <v>994.00300000000004</v>
      </c>
      <c r="MDE47" s="11" t="s">
        <v>17387</v>
      </c>
      <c r="MDF47" s="261" t="str">
        <f>IF(MDM47="SINAPI",VLOOKUP('TEREZINHA HARDY'!MDL47,SINAPI,2,),VLOOKUP('TEREZINHA HARDY'!MDL47,SETOP,3,))</f>
        <v>FORNECIMENTO DE CONCRETO ESTRUTURAL, USINADO, COM FCK 25 MPA, INCLUSIVE LANÇAMENTO, ADENSAMENTO E ACABAMENTO (FUNDAÇÃO)</v>
      </c>
      <c r="MDG47" s="261"/>
      <c r="MDH47" s="261"/>
      <c r="MDI47" s="261"/>
      <c r="MDJ47" s="261"/>
      <c r="MDK47" s="261"/>
      <c r="MDL47" s="12" t="s">
        <v>10494</v>
      </c>
      <c r="MDM47" s="12" t="s">
        <v>6222</v>
      </c>
      <c r="MDN47" s="12" t="str">
        <f>IF(MDM47="SINAPI",VLOOKUP('TEREZINHA HARDY'!MDL47,SINAPI,3,),VLOOKUP('TEREZINHA HARDY'!MDL47,SETOP,4,))</f>
        <v>M3</v>
      </c>
      <c r="MDO47" s="13">
        <v>2.35</v>
      </c>
      <c r="MDP47" s="13" t="s">
        <v>41</v>
      </c>
      <c r="MDQ47" s="14">
        <f>IF(MDM47="SINAPI",VLOOKUP('TEREZINHA HARDY'!MDL47,SINAPI,4,),VLOOKUP('TEREZINHA HARDY'!MDL47,SETOP,5,))</f>
        <v>334.32</v>
      </c>
      <c r="MDR47" s="14">
        <f t="shared" ref="MDR47:MDR50" si="1594">ROUND(MDQ47*(1+$C$7),2)</f>
        <v>422.98</v>
      </c>
      <c r="MDS47" s="14">
        <f t="shared" ref="MDS47:MDS50" si="1595">MDO47*MDQ47</f>
        <v>785.65200000000004</v>
      </c>
      <c r="MDT47" s="14">
        <f t="shared" ref="MDT47:MDT50" si="1596">MDR47*MDO47</f>
        <v>994.00300000000004</v>
      </c>
      <c r="MDU47" s="11" t="s">
        <v>17387</v>
      </c>
      <c r="MDV47" s="261" t="str">
        <f>IF(MEC47="SINAPI",VLOOKUP('TEREZINHA HARDY'!MEB47,SINAPI,2,),VLOOKUP('TEREZINHA HARDY'!MEB47,SETOP,3,))</f>
        <v>FORNECIMENTO DE CONCRETO ESTRUTURAL, USINADO, COM FCK 25 MPA, INCLUSIVE LANÇAMENTO, ADENSAMENTO E ACABAMENTO (FUNDAÇÃO)</v>
      </c>
      <c r="MDW47" s="261"/>
      <c r="MDX47" s="261"/>
      <c r="MDY47" s="261"/>
      <c r="MDZ47" s="261"/>
      <c r="MEA47" s="261"/>
      <c r="MEB47" s="12" t="s">
        <v>10494</v>
      </c>
      <c r="MEC47" s="12" t="s">
        <v>6222</v>
      </c>
      <c r="MED47" s="12" t="str">
        <f>IF(MEC47="SINAPI",VLOOKUP('TEREZINHA HARDY'!MEB47,SINAPI,3,),VLOOKUP('TEREZINHA HARDY'!MEB47,SETOP,4,))</f>
        <v>M3</v>
      </c>
      <c r="MEE47" s="13">
        <v>2.35</v>
      </c>
      <c r="MEF47" s="13" t="s">
        <v>41</v>
      </c>
      <c r="MEG47" s="14">
        <f>IF(MEC47="SINAPI",VLOOKUP('TEREZINHA HARDY'!MEB47,SINAPI,4,),VLOOKUP('TEREZINHA HARDY'!MEB47,SETOP,5,))</f>
        <v>334.32</v>
      </c>
      <c r="MEH47" s="14">
        <f t="shared" ref="MEH47:MEH50" si="1597">ROUND(MEG47*(1+$C$7),2)</f>
        <v>422.98</v>
      </c>
      <c r="MEI47" s="14">
        <f t="shared" ref="MEI47:MEI50" si="1598">MEE47*MEG47</f>
        <v>785.65200000000004</v>
      </c>
      <c r="MEJ47" s="14">
        <f t="shared" ref="MEJ47:MEJ50" si="1599">MEH47*MEE47</f>
        <v>994.00300000000004</v>
      </c>
      <c r="MEK47" s="11" t="s">
        <v>17387</v>
      </c>
      <c r="MEL47" s="261" t="str">
        <f>IF(MES47="SINAPI",VLOOKUP('TEREZINHA HARDY'!MER47,SINAPI,2,),VLOOKUP('TEREZINHA HARDY'!MER47,SETOP,3,))</f>
        <v>FORNECIMENTO DE CONCRETO ESTRUTURAL, USINADO, COM FCK 25 MPA, INCLUSIVE LANÇAMENTO, ADENSAMENTO E ACABAMENTO (FUNDAÇÃO)</v>
      </c>
      <c r="MEM47" s="261"/>
      <c r="MEN47" s="261"/>
      <c r="MEO47" s="261"/>
      <c r="MEP47" s="261"/>
      <c r="MEQ47" s="261"/>
      <c r="MER47" s="12" t="s">
        <v>10494</v>
      </c>
      <c r="MES47" s="12" t="s">
        <v>6222</v>
      </c>
      <c r="MET47" s="12" t="str">
        <f>IF(MES47="SINAPI",VLOOKUP('TEREZINHA HARDY'!MER47,SINAPI,3,),VLOOKUP('TEREZINHA HARDY'!MER47,SETOP,4,))</f>
        <v>M3</v>
      </c>
      <c r="MEU47" s="13">
        <v>2.35</v>
      </c>
      <c r="MEV47" s="13" t="s">
        <v>41</v>
      </c>
      <c r="MEW47" s="14">
        <f>IF(MES47="SINAPI",VLOOKUP('TEREZINHA HARDY'!MER47,SINAPI,4,),VLOOKUP('TEREZINHA HARDY'!MER47,SETOP,5,))</f>
        <v>334.32</v>
      </c>
      <c r="MEX47" s="14">
        <f t="shared" ref="MEX47:MEX50" si="1600">ROUND(MEW47*(1+$C$7),2)</f>
        <v>422.98</v>
      </c>
      <c r="MEY47" s="14">
        <f t="shared" ref="MEY47:MEY50" si="1601">MEU47*MEW47</f>
        <v>785.65200000000004</v>
      </c>
      <c r="MEZ47" s="14">
        <f t="shared" ref="MEZ47:MEZ50" si="1602">MEX47*MEU47</f>
        <v>994.00300000000004</v>
      </c>
      <c r="MFA47" s="11" t="s">
        <v>17387</v>
      </c>
      <c r="MFB47" s="261" t="str">
        <f>IF(MFI47="SINAPI",VLOOKUP('TEREZINHA HARDY'!MFH47,SINAPI,2,),VLOOKUP('TEREZINHA HARDY'!MFH47,SETOP,3,))</f>
        <v>FORNECIMENTO DE CONCRETO ESTRUTURAL, USINADO, COM FCK 25 MPA, INCLUSIVE LANÇAMENTO, ADENSAMENTO E ACABAMENTO (FUNDAÇÃO)</v>
      </c>
      <c r="MFC47" s="261"/>
      <c r="MFD47" s="261"/>
      <c r="MFE47" s="261"/>
      <c r="MFF47" s="261"/>
      <c r="MFG47" s="261"/>
      <c r="MFH47" s="12" t="s">
        <v>10494</v>
      </c>
      <c r="MFI47" s="12" t="s">
        <v>6222</v>
      </c>
      <c r="MFJ47" s="12" t="str">
        <f>IF(MFI47="SINAPI",VLOOKUP('TEREZINHA HARDY'!MFH47,SINAPI,3,),VLOOKUP('TEREZINHA HARDY'!MFH47,SETOP,4,))</f>
        <v>M3</v>
      </c>
      <c r="MFK47" s="13">
        <v>2.35</v>
      </c>
      <c r="MFL47" s="13" t="s">
        <v>41</v>
      </c>
      <c r="MFM47" s="14">
        <f>IF(MFI47="SINAPI",VLOOKUP('TEREZINHA HARDY'!MFH47,SINAPI,4,),VLOOKUP('TEREZINHA HARDY'!MFH47,SETOP,5,))</f>
        <v>334.32</v>
      </c>
      <c r="MFN47" s="14">
        <f t="shared" ref="MFN47:MFN50" si="1603">ROUND(MFM47*(1+$C$7),2)</f>
        <v>422.98</v>
      </c>
      <c r="MFO47" s="14">
        <f t="shared" ref="MFO47:MFO50" si="1604">MFK47*MFM47</f>
        <v>785.65200000000004</v>
      </c>
      <c r="MFP47" s="14">
        <f t="shared" ref="MFP47:MFP50" si="1605">MFN47*MFK47</f>
        <v>994.00300000000004</v>
      </c>
      <c r="MFQ47" s="11" t="s">
        <v>17387</v>
      </c>
      <c r="MFR47" s="261" t="str">
        <f>IF(MFY47="SINAPI",VLOOKUP('TEREZINHA HARDY'!MFX47,SINAPI,2,),VLOOKUP('TEREZINHA HARDY'!MFX47,SETOP,3,))</f>
        <v>FORNECIMENTO DE CONCRETO ESTRUTURAL, USINADO, COM FCK 25 MPA, INCLUSIVE LANÇAMENTO, ADENSAMENTO E ACABAMENTO (FUNDAÇÃO)</v>
      </c>
      <c r="MFS47" s="261"/>
      <c r="MFT47" s="261"/>
      <c r="MFU47" s="261"/>
      <c r="MFV47" s="261"/>
      <c r="MFW47" s="261"/>
      <c r="MFX47" s="12" t="s">
        <v>10494</v>
      </c>
      <c r="MFY47" s="12" t="s">
        <v>6222</v>
      </c>
      <c r="MFZ47" s="12" t="str">
        <f>IF(MFY47="SINAPI",VLOOKUP('TEREZINHA HARDY'!MFX47,SINAPI,3,),VLOOKUP('TEREZINHA HARDY'!MFX47,SETOP,4,))</f>
        <v>M3</v>
      </c>
      <c r="MGA47" s="13">
        <v>2.35</v>
      </c>
      <c r="MGB47" s="13" t="s">
        <v>41</v>
      </c>
      <c r="MGC47" s="14">
        <f>IF(MFY47="SINAPI",VLOOKUP('TEREZINHA HARDY'!MFX47,SINAPI,4,),VLOOKUP('TEREZINHA HARDY'!MFX47,SETOP,5,))</f>
        <v>334.32</v>
      </c>
      <c r="MGD47" s="14">
        <f t="shared" ref="MGD47:MGD50" si="1606">ROUND(MGC47*(1+$C$7),2)</f>
        <v>422.98</v>
      </c>
      <c r="MGE47" s="14">
        <f t="shared" ref="MGE47:MGE50" si="1607">MGA47*MGC47</f>
        <v>785.65200000000004</v>
      </c>
      <c r="MGF47" s="14">
        <f t="shared" ref="MGF47:MGF50" si="1608">MGD47*MGA47</f>
        <v>994.00300000000004</v>
      </c>
      <c r="MGG47" s="11" t="s">
        <v>17387</v>
      </c>
      <c r="MGH47" s="261" t="str">
        <f>IF(MGO47="SINAPI",VLOOKUP('TEREZINHA HARDY'!MGN47,SINAPI,2,),VLOOKUP('TEREZINHA HARDY'!MGN47,SETOP,3,))</f>
        <v>FORNECIMENTO DE CONCRETO ESTRUTURAL, USINADO, COM FCK 25 MPA, INCLUSIVE LANÇAMENTO, ADENSAMENTO E ACABAMENTO (FUNDAÇÃO)</v>
      </c>
      <c r="MGI47" s="261"/>
      <c r="MGJ47" s="261"/>
      <c r="MGK47" s="261"/>
      <c r="MGL47" s="261"/>
      <c r="MGM47" s="261"/>
      <c r="MGN47" s="12" t="s">
        <v>10494</v>
      </c>
      <c r="MGO47" s="12" t="s">
        <v>6222</v>
      </c>
      <c r="MGP47" s="12" t="str">
        <f>IF(MGO47="SINAPI",VLOOKUP('TEREZINHA HARDY'!MGN47,SINAPI,3,),VLOOKUP('TEREZINHA HARDY'!MGN47,SETOP,4,))</f>
        <v>M3</v>
      </c>
      <c r="MGQ47" s="13">
        <v>2.35</v>
      </c>
      <c r="MGR47" s="13" t="s">
        <v>41</v>
      </c>
      <c r="MGS47" s="14">
        <f>IF(MGO47="SINAPI",VLOOKUP('TEREZINHA HARDY'!MGN47,SINAPI,4,),VLOOKUP('TEREZINHA HARDY'!MGN47,SETOP,5,))</f>
        <v>334.32</v>
      </c>
      <c r="MGT47" s="14">
        <f t="shared" ref="MGT47:MGT50" si="1609">ROUND(MGS47*(1+$C$7),2)</f>
        <v>422.98</v>
      </c>
      <c r="MGU47" s="14">
        <f t="shared" ref="MGU47:MGU50" si="1610">MGQ47*MGS47</f>
        <v>785.65200000000004</v>
      </c>
      <c r="MGV47" s="14">
        <f t="shared" ref="MGV47:MGV50" si="1611">MGT47*MGQ47</f>
        <v>994.00300000000004</v>
      </c>
      <c r="MGW47" s="11" t="s">
        <v>17387</v>
      </c>
      <c r="MGX47" s="261" t="str">
        <f>IF(MHE47="SINAPI",VLOOKUP('TEREZINHA HARDY'!MHD47,SINAPI,2,),VLOOKUP('TEREZINHA HARDY'!MHD47,SETOP,3,))</f>
        <v>FORNECIMENTO DE CONCRETO ESTRUTURAL, USINADO, COM FCK 25 MPA, INCLUSIVE LANÇAMENTO, ADENSAMENTO E ACABAMENTO (FUNDAÇÃO)</v>
      </c>
      <c r="MGY47" s="261"/>
      <c r="MGZ47" s="261"/>
      <c r="MHA47" s="261"/>
      <c r="MHB47" s="261"/>
      <c r="MHC47" s="261"/>
      <c r="MHD47" s="12" t="s">
        <v>10494</v>
      </c>
      <c r="MHE47" s="12" t="s">
        <v>6222</v>
      </c>
      <c r="MHF47" s="12" t="str">
        <f>IF(MHE47="SINAPI",VLOOKUP('TEREZINHA HARDY'!MHD47,SINAPI,3,),VLOOKUP('TEREZINHA HARDY'!MHD47,SETOP,4,))</f>
        <v>M3</v>
      </c>
      <c r="MHG47" s="13">
        <v>2.35</v>
      </c>
      <c r="MHH47" s="13" t="s">
        <v>41</v>
      </c>
      <c r="MHI47" s="14">
        <f>IF(MHE47="SINAPI",VLOOKUP('TEREZINHA HARDY'!MHD47,SINAPI,4,),VLOOKUP('TEREZINHA HARDY'!MHD47,SETOP,5,))</f>
        <v>334.32</v>
      </c>
      <c r="MHJ47" s="14">
        <f t="shared" ref="MHJ47:MHJ50" si="1612">ROUND(MHI47*(1+$C$7),2)</f>
        <v>422.98</v>
      </c>
      <c r="MHK47" s="14">
        <f t="shared" ref="MHK47:MHK50" si="1613">MHG47*MHI47</f>
        <v>785.65200000000004</v>
      </c>
      <c r="MHL47" s="14">
        <f t="shared" ref="MHL47:MHL50" si="1614">MHJ47*MHG47</f>
        <v>994.00300000000004</v>
      </c>
      <c r="MHM47" s="11" t="s">
        <v>17387</v>
      </c>
      <c r="MHN47" s="261" t="str">
        <f>IF(MHU47="SINAPI",VLOOKUP('TEREZINHA HARDY'!MHT47,SINAPI,2,),VLOOKUP('TEREZINHA HARDY'!MHT47,SETOP,3,))</f>
        <v>FORNECIMENTO DE CONCRETO ESTRUTURAL, USINADO, COM FCK 25 MPA, INCLUSIVE LANÇAMENTO, ADENSAMENTO E ACABAMENTO (FUNDAÇÃO)</v>
      </c>
      <c r="MHO47" s="261"/>
      <c r="MHP47" s="261"/>
      <c r="MHQ47" s="261"/>
      <c r="MHR47" s="261"/>
      <c r="MHS47" s="261"/>
      <c r="MHT47" s="12" t="s">
        <v>10494</v>
      </c>
      <c r="MHU47" s="12" t="s">
        <v>6222</v>
      </c>
      <c r="MHV47" s="12" t="str">
        <f>IF(MHU47="SINAPI",VLOOKUP('TEREZINHA HARDY'!MHT47,SINAPI,3,),VLOOKUP('TEREZINHA HARDY'!MHT47,SETOP,4,))</f>
        <v>M3</v>
      </c>
      <c r="MHW47" s="13">
        <v>2.35</v>
      </c>
      <c r="MHX47" s="13" t="s">
        <v>41</v>
      </c>
      <c r="MHY47" s="14">
        <f>IF(MHU47="SINAPI",VLOOKUP('TEREZINHA HARDY'!MHT47,SINAPI,4,),VLOOKUP('TEREZINHA HARDY'!MHT47,SETOP,5,))</f>
        <v>334.32</v>
      </c>
      <c r="MHZ47" s="14">
        <f t="shared" ref="MHZ47:MHZ50" si="1615">ROUND(MHY47*(1+$C$7),2)</f>
        <v>422.98</v>
      </c>
      <c r="MIA47" s="14">
        <f t="shared" ref="MIA47:MIA50" si="1616">MHW47*MHY47</f>
        <v>785.65200000000004</v>
      </c>
      <c r="MIB47" s="14">
        <f t="shared" ref="MIB47:MIB50" si="1617">MHZ47*MHW47</f>
        <v>994.00300000000004</v>
      </c>
      <c r="MIC47" s="11" t="s">
        <v>17387</v>
      </c>
      <c r="MID47" s="261" t="str">
        <f>IF(MIK47="SINAPI",VLOOKUP('TEREZINHA HARDY'!MIJ47,SINAPI,2,),VLOOKUP('TEREZINHA HARDY'!MIJ47,SETOP,3,))</f>
        <v>FORNECIMENTO DE CONCRETO ESTRUTURAL, USINADO, COM FCK 25 MPA, INCLUSIVE LANÇAMENTO, ADENSAMENTO E ACABAMENTO (FUNDAÇÃO)</v>
      </c>
      <c r="MIE47" s="261"/>
      <c r="MIF47" s="261"/>
      <c r="MIG47" s="261"/>
      <c r="MIH47" s="261"/>
      <c r="MII47" s="261"/>
      <c r="MIJ47" s="12" t="s">
        <v>10494</v>
      </c>
      <c r="MIK47" s="12" t="s">
        <v>6222</v>
      </c>
      <c r="MIL47" s="12" t="str">
        <f>IF(MIK47="SINAPI",VLOOKUP('TEREZINHA HARDY'!MIJ47,SINAPI,3,),VLOOKUP('TEREZINHA HARDY'!MIJ47,SETOP,4,))</f>
        <v>M3</v>
      </c>
      <c r="MIM47" s="13">
        <v>2.35</v>
      </c>
      <c r="MIN47" s="13" t="s">
        <v>41</v>
      </c>
      <c r="MIO47" s="14">
        <f>IF(MIK47="SINAPI",VLOOKUP('TEREZINHA HARDY'!MIJ47,SINAPI,4,),VLOOKUP('TEREZINHA HARDY'!MIJ47,SETOP,5,))</f>
        <v>334.32</v>
      </c>
      <c r="MIP47" s="14">
        <f t="shared" ref="MIP47:MIP50" si="1618">ROUND(MIO47*(1+$C$7),2)</f>
        <v>422.98</v>
      </c>
      <c r="MIQ47" s="14">
        <f t="shared" ref="MIQ47:MIQ50" si="1619">MIM47*MIO47</f>
        <v>785.65200000000004</v>
      </c>
      <c r="MIR47" s="14">
        <f t="shared" ref="MIR47:MIR50" si="1620">MIP47*MIM47</f>
        <v>994.00300000000004</v>
      </c>
      <c r="MIS47" s="11" t="s">
        <v>17387</v>
      </c>
      <c r="MIT47" s="261" t="str">
        <f>IF(MJA47="SINAPI",VLOOKUP('TEREZINHA HARDY'!MIZ47,SINAPI,2,),VLOOKUP('TEREZINHA HARDY'!MIZ47,SETOP,3,))</f>
        <v>FORNECIMENTO DE CONCRETO ESTRUTURAL, USINADO, COM FCK 25 MPA, INCLUSIVE LANÇAMENTO, ADENSAMENTO E ACABAMENTO (FUNDAÇÃO)</v>
      </c>
      <c r="MIU47" s="261"/>
      <c r="MIV47" s="261"/>
      <c r="MIW47" s="261"/>
      <c r="MIX47" s="261"/>
      <c r="MIY47" s="261"/>
      <c r="MIZ47" s="12" t="s">
        <v>10494</v>
      </c>
      <c r="MJA47" s="12" t="s">
        <v>6222</v>
      </c>
      <c r="MJB47" s="12" t="str">
        <f>IF(MJA47="SINAPI",VLOOKUP('TEREZINHA HARDY'!MIZ47,SINAPI,3,),VLOOKUP('TEREZINHA HARDY'!MIZ47,SETOP,4,))</f>
        <v>M3</v>
      </c>
      <c r="MJC47" s="13">
        <v>2.35</v>
      </c>
      <c r="MJD47" s="13" t="s">
        <v>41</v>
      </c>
      <c r="MJE47" s="14">
        <f>IF(MJA47="SINAPI",VLOOKUP('TEREZINHA HARDY'!MIZ47,SINAPI,4,),VLOOKUP('TEREZINHA HARDY'!MIZ47,SETOP,5,))</f>
        <v>334.32</v>
      </c>
      <c r="MJF47" s="14">
        <f t="shared" ref="MJF47:MJF50" si="1621">ROUND(MJE47*(1+$C$7),2)</f>
        <v>422.98</v>
      </c>
      <c r="MJG47" s="14">
        <f t="shared" ref="MJG47:MJG50" si="1622">MJC47*MJE47</f>
        <v>785.65200000000004</v>
      </c>
      <c r="MJH47" s="14">
        <f t="shared" ref="MJH47:MJH50" si="1623">MJF47*MJC47</f>
        <v>994.00300000000004</v>
      </c>
      <c r="MJI47" s="11" t="s">
        <v>17387</v>
      </c>
      <c r="MJJ47" s="261" t="str">
        <f>IF(MJQ47="SINAPI",VLOOKUP('TEREZINHA HARDY'!MJP47,SINAPI,2,),VLOOKUP('TEREZINHA HARDY'!MJP47,SETOP,3,))</f>
        <v>FORNECIMENTO DE CONCRETO ESTRUTURAL, USINADO, COM FCK 25 MPA, INCLUSIVE LANÇAMENTO, ADENSAMENTO E ACABAMENTO (FUNDAÇÃO)</v>
      </c>
      <c r="MJK47" s="261"/>
      <c r="MJL47" s="261"/>
      <c r="MJM47" s="261"/>
      <c r="MJN47" s="261"/>
      <c r="MJO47" s="261"/>
      <c r="MJP47" s="12" t="s">
        <v>10494</v>
      </c>
      <c r="MJQ47" s="12" t="s">
        <v>6222</v>
      </c>
      <c r="MJR47" s="12" t="str">
        <f>IF(MJQ47="SINAPI",VLOOKUP('TEREZINHA HARDY'!MJP47,SINAPI,3,),VLOOKUP('TEREZINHA HARDY'!MJP47,SETOP,4,))</f>
        <v>M3</v>
      </c>
      <c r="MJS47" s="13">
        <v>2.35</v>
      </c>
      <c r="MJT47" s="13" t="s">
        <v>41</v>
      </c>
      <c r="MJU47" s="14">
        <f>IF(MJQ47="SINAPI",VLOOKUP('TEREZINHA HARDY'!MJP47,SINAPI,4,),VLOOKUP('TEREZINHA HARDY'!MJP47,SETOP,5,))</f>
        <v>334.32</v>
      </c>
      <c r="MJV47" s="14">
        <f t="shared" ref="MJV47:MJV50" si="1624">ROUND(MJU47*(1+$C$7),2)</f>
        <v>422.98</v>
      </c>
      <c r="MJW47" s="14">
        <f t="shared" ref="MJW47:MJW50" si="1625">MJS47*MJU47</f>
        <v>785.65200000000004</v>
      </c>
      <c r="MJX47" s="14">
        <f t="shared" ref="MJX47:MJX50" si="1626">MJV47*MJS47</f>
        <v>994.00300000000004</v>
      </c>
      <c r="MJY47" s="11" t="s">
        <v>17387</v>
      </c>
      <c r="MJZ47" s="261" t="str">
        <f>IF(MKG47="SINAPI",VLOOKUP('TEREZINHA HARDY'!MKF47,SINAPI,2,),VLOOKUP('TEREZINHA HARDY'!MKF47,SETOP,3,))</f>
        <v>FORNECIMENTO DE CONCRETO ESTRUTURAL, USINADO, COM FCK 25 MPA, INCLUSIVE LANÇAMENTO, ADENSAMENTO E ACABAMENTO (FUNDAÇÃO)</v>
      </c>
      <c r="MKA47" s="261"/>
      <c r="MKB47" s="261"/>
      <c r="MKC47" s="261"/>
      <c r="MKD47" s="261"/>
      <c r="MKE47" s="261"/>
      <c r="MKF47" s="12" t="s">
        <v>10494</v>
      </c>
      <c r="MKG47" s="12" t="s">
        <v>6222</v>
      </c>
      <c r="MKH47" s="12" t="str">
        <f>IF(MKG47="SINAPI",VLOOKUP('TEREZINHA HARDY'!MKF47,SINAPI,3,),VLOOKUP('TEREZINHA HARDY'!MKF47,SETOP,4,))</f>
        <v>M3</v>
      </c>
      <c r="MKI47" s="13">
        <v>2.35</v>
      </c>
      <c r="MKJ47" s="13" t="s">
        <v>41</v>
      </c>
      <c r="MKK47" s="14">
        <f>IF(MKG47="SINAPI",VLOOKUP('TEREZINHA HARDY'!MKF47,SINAPI,4,),VLOOKUP('TEREZINHA HARDY'!MKF47,SETOP,5,))</f>
        <v>334.32</v>
      </c>
      <c r="MKL47" s="14">
        <f t="shared" ref="MKL47:MKL50" si="1627">ROUND(MKK47*(1+$C$7),2)</f>
        <v>422.98</v>
      </c>
      <c r="MKM47" s="14">
        <f t="shared" ref="MKM47:MKM50" si="1628">MKI47*MKK47</f>
        <v>785.65200000000004</v>
      </c>
      <c r="MKN47" s="14">
        <f t="shared" ref="MKN47:MKN50" si="1629">MKL47*MKI47</f>
        <v>994.00300000000004</v>
      </c>
      <c r="MKO47" s="11" t="s">
        <v>17387</v>
      </c>
      <c r="MKP47" s="261" t="str">
        <f>IF(MKW47="SINAPI",VLOOKUP('TEREZINHA HARDY'!MKV47,SINAPI,2,),VLOOKUP('TEREZINHA HARDY'!MKV47,SETOP,3,))</f>
        <v>FORNECIMENTO DE CONCRETO ESTRUTURAL, USINADO, COM FCK 25 MPA, INCLUSIVE LANÇAMENTO, ADENSAMENTO E ACABAMENTO (FUNDAÇÃO)</v>
      </c>
      <c r="MKQ47" s="261"/>
      <c r="MKR47" s="261"/>
      <c r="MKS47" s="261"/>
      <c r="MKT47" s="261"/>
      <c r="MKU47" s="261"/>
      <c r="MKV47" s="12" t="s">
        <v>10494</v>
      </c>
      <c r="MKW47" s="12" t="s">
        <v>6222</v>
      </c>
      <c r="MKX47" s="12" t="str">
        <f>IF(MKW47="SINAPI",VLOOKUP('TEREZINHA HARDY'!MKV47,SINAPI,3,),VLOOKUP('TEREZINHA HARDY'!MKV47,SETOP,4,))</f>
        <v>M3</v>
      </c>
      <c r="MKY47" s="13">
        <v>2.35</v>
      </c>
      <c r="MKZ47" s="13" t="s">
        <v>41</v>
      </c>
      <c r="MLA47" s="14">
        <f>IF(MKW47="SINAPI",VLOOKUP('TEREZINHA HARDY'!MKV47,SINAPI,4,),VLOOKUP('TEREZINHA HARDY'!MKV47,SETOP,5,))</f>
        <v>334.32</v>
      </c>
      <c r="MLB47" s="14">
        <f t="shared" ref="MLB47:MLB50" si="1630">ROUND(MLA47*(1+$C$7),2)</f>
        <v>422.98</v>
      </c>
      <c r="MLC47" s="14">
        <f t="shared" ref="MLC47:MLC50" si="1631">MKY47*MLA47</f>
        <v>785.65200000000004</v>
      </c>
      <c r="MLD47" s="14">
        <f t="shared" ref="MLD47:MLD50" si="1632">MLB47*MKY47</f>
        <v>994.00300000000004</v>
      </c>
      <c r="MLE47" s="11" t="s">
        <v>17387</v>
      </c>
      <c r="MLF47" s="261" t="str">
        <f>IF(MLM47="SINAPI",VLOOKUP('TEREZINHA HARDY'!MLL47,SINAPI,2,),VLOOKUP('TEREZINHA HARDY'!MLL47,SETOP,3,))</f>
        <v>FORNECIMENTO DE CONCRETO ESTRUTURAL, USINADO, COM FCK 25 MPA, INCLUSIVE LANÇAMENTO, ADENSAMENTO E ACABAMENTO (FUNDAÇÃO)</v>
      </c>
      <c r="MLG47" s="261"/>
      <c r="MLH47" s="261"/>
      <c r="MLI47" s="261"/>
      <c r="MLJ47" s="261"/>
      <c r="MLK47" s="261"/>
      <c r="MLL47" s="12" t="s">
        <v>10494</v>
      </c>
      <c r="MLM47" s="12" t="s">
        <v>6222</v>
      </c>
      <c r="MLN47" s="12" t="str">
        <f>IF(MLM47="SINAPI",VLOOKUP('TEREZINHA HARDY'!MLL47,SINAPI,3,),VLOOKUP('TEREZINHA HARDY'!MLL47,SETOP,4,))</f>
        <v>M3</v>
      </c>
      <c r="MLO47" s="13">
        <v>2.35</v>
      </c>
      <c r="MLP47" s="13" t="s">
        <v>41</v>
      </c>
      <c r="MLQ47" s="14">
        <f>IF(MLM47="SINAPI",VLOOKUP('TEREZINHA HARDY'!MLL47,SINAPI,4,),VLOOKUP('TEREZINHA HARDY'!MLL47,SETOP,5,))</f>
        <v>334.32</v>
      </c>
      <c r="MLR47" s="14">
        <f t="shared" ref="MLR47:MLR50" si="1633">ROUND(MLQ47*(1+$C$7),2)</f>
        <v>422.98</v>
      </c>
      <c r="MLS47" s="14">
        <f t="shared" ref="MLS47:MLS50" si="1634">MLO47*MLQ47</f>
        <v>785.65200000000004</v>
      </c>
      <c r="MLT47" s="14">
        <f t="shared" ref="MLT47:MLT50" si="1635">MLR47*MLO47</f>
        <v>994.00300000000004</v>
      </c>
      <c r="MLU47" s="11" t="s">
        <v>17387</v>
      </c>
      <c r="MLV47" s="261" t="str">
        <f>IF(MMC47="SINAPI",VLOOKUP('TEREZINHA HARDY'!MMB47,SINAPI,2,),VLOOKUP('TEREZINHA HARDY'!MMB47,SETOP,3,))</f>
        <v>FORNECIMENTO DE CONCRETO ESTRUTURAL, USINADO, COM FCK 25 MPA, INCLUSIVE LANÇAMENTO, ADENSAMENTO E ACABAMENTO (FUNDAÇÃO)</v>
      </c>
      <c r="MLW47" s="261"/>
      <c r="MLX47" s="261"/>
      <c r="MLY47" s="261"/>
      <c r="MLZ47" s="261"/>
      <c r="MMA47" s="261"/>
      <c r="MMB47" s="12" t="s">
        <v>10494</v>
      </c>
      <c r="MMC47" s="12" t="s">
        <v>6222</v>
      </c>
      <c r="MMD47" s="12" t="str">
        <f>IF(MMC47="SINAPI",VLOOKUP('TEREZINHA HARDY'!MMB47,SINAPI,3,),VLOOKUP('TEREZINHA HARDY'!MMB47,SETOP,4,))</f>
        <v>M3</v>
      </c>
      <c r="MME47" s="13">
        <v>2.35</v>
      </c>
      <c r="MMF47" s="13" t="s">
        <v>41</v>
      </c>
      <c r="MMG47" s="14">
        <f>IF(MMC47="SINAPI",VLOOKUP('TEREZINHA HARDY'!MMB47,SINAPI,4,),VLOOKUP('TEREZINHA HARDY'!MMB47,SETOP,5,))</f>
        <v>334.32</v>
      </c>
      <c r="MMH47" s="14">
        <f t="shared" ref="MMH47:MMH50" si="1636">ROUND(MMG47*(1+$C$7),2)</f>
        <v>422.98</v>
      </c>
      <c r="MMI47" s="14">
        <f t="shared" ref="MMI47:MMI50" si="1637">MME47*MMG47</f>
        <v>785.65200000000004</v>
      </c>
      <c r="MMJ47" s="14">
        <f t="shared" ref="MMJ47:MMJ50" si="1638">MMH47*MME47</f>
        <v>994.00300000000004</v>
      </c>
      <c r="MMK47" s="11" t="s">
        <v>17387</v>
      </c>
      <c r="MML47" s="261" t="str">
        <f>IF(MMS47="SINAPI",VLOOKUP('TEREZINHA HARDY'!MMR47,SINAPI,2,),VLOOKUP('TEREZINHA HARDY'!MMR47,SETOP,3,))</f>
        <v>FORNECIMENTO DE CONCRETO ESTRUTURAL, USINADO, COM FCK 25 MPA, INCLUSIVE LANÇAMENTO, ADENSAMENTO E ACABAMENTO (FUNDAÇÃO)</v>
      </c>
      <c r="MMM47" s="261"/>
      <c r="MMN47" s="261"/>
      <c r="MMO47" s="261"/>
      <c r="MMP47" s="261"/>
      <c r="MMQ47" s="261"/>
      <c r="MMR47" s="12" t="s">
        <v>10494</v>
      </c>
      <c r="MMS47" s="12" t="s">
        <v>6222</v>
      </c>
      <c r="MMT47" s="12" t="str">
        <f>IF(MMS47="SINAPI",VLOOKUP('TEREZINHA HARDY'!MMR47,SINAPI,3,),VLOOKUP('TEREZINHA HARDY'!MMR47,SETOP,4,))</f>
        <v>M3</v>
      </c>
      <c r="MMU47" s="13">
        <v>2.35</v>
      </c>
      <c r="MMV47" s="13" t="s">
        <v>41</v>
      </c>
      <c r="MMW47" s="14">
        <f>IF(MMS47="SINAPI",VLOOKUP('TEREZINHA HARDY'!MMR47,SINAPI,4,),VLOOKUP('TEREZINHA HARDY'!MMR47,SETOP,5,))</f>
        <v>334.32</v>
      </c>
      <c r="MMX47" s="14">
        <f t="shared" ref="MMX47:MMX50" si="1639">ROUND(MMW47*(1+$C$7),2)</f>
        <v>422.98</v>
      </c>
      <c r="MMY47" s="14">
        <f t="shared" ref="MMY47:MMY50" si="1640">MMU47*MMW47</f>
        <v>785.65200000000004</v>
      </c>
      <c r="MMZ47" s="14">
        <f t="shared" ref="MMZ47:MMZ50" si="1641">MMX47*MMU47</f>
        <v>994.00300000000004</v>
      </c>
      <c r="MNA47" s="11" t="s">
        <v>17387</v>
      </c>
      <c r="MNB47" s="261" t="str">
        <f>IF(MNI47="SINAPI",VLOOKUP('TEREZINHA HARDY'!MNH47,SINAPI,2,),VLOOKUP('TEREZINHA HARDY'!MNH47,SETOP,3,))</f>
        <v>FORNECIMENTO DE CONCRETO ESTRUTURAL, USINADO, COM FCK 25 MPA, INCLUSIVE LANÇAMENTO, ADENSAMENTO E ACABAMENTO (FUNDAÇÃO)</v>
      </c>
      <c r="MNC47" s="261"/>
      <c r="MND47" s="261"/>
      <c r="MNE47" s="261"/>
      <c r="MNF47" s="261"/>
      <c r="MNG47" s="261"/>
      <c r="MNH47" s="12" t="s">
        <v>10494</v>
      </c>
      <c r="MNI47" s="12" t="s">
        <v>6222</v>
      </c>
      <c r="MNJ47" s="12" t="str">
        <f>IF(MNI47="SINAPI",VLOOKUP('TEREZINHA HARDY'!MNH47,SINAPI,3,),VLOOKUP('TEREZINHA HARDY'!MNH47,SETOP,4,))</f>
        <v>M3</v>
      </c>
      <c r="MNK47" s="13">
        <v>2.35</v>
      </c>
      <c r="MNL47" s="13" t="s">
        <v>41</v>
      </c>
      <c r="MNM47" s="14">
        <f>IF(MNI47="SINAPI",VLOOKUP('TEREZINHA HARDY'!MNH47,SINAPI,4,),VLOOKUP('TEREZINHA HARDY'!MNH47,SETOP,5,))</f>
        <v>334.32</v>
      </c>
      <c r="MNN47" s="14">
        <f t="shared" ref="MNN47:MNN50" si="1642">ROUND(MNM47*(1+$C$7),2)</f>
        <v>422.98</v>
      </c>
      <c r="MNO47" s="14">
        <f t="shared" ref="MNO47:MNO50" si="1643">MNK47*MNM47</f>
        <v>785.65200000000004</v>
      </c>
      <c r="MNP47" s="14">
        <f t="shared" ref="MNP47:MNP50" si="1644">MNN47*MNK47</f>
        <v>994.00300000000004</v>
      </c>
      <c r="MNQ47" s="11" t="s">
        <v>17387</v>
      </c>
      <c r="MNR47" s="261" t="str">
        <f>IF(MNY47="SINAPI",VLOOKUP('TEREZINHA HARDY'!MNX47,SINAPI,2,),VLOOKUP('TEREZINHA HARDY'!MNX47,SETOP,3,))</f>
        <v>FORNECIMENTO DE CONCRETO ESTRUTURAL, USINADO, COM FCK 25 MPA, INCLUSIVE LANÇAMENTO, ADENSAMENTO E ACABAMENTO (FUNDAÇÃO)</v>
      </c>
      <c r="MNS47" s="261"/>
      <c r="MNT47" s="261"/>
      <c r="MNU47" s="261"/>
      <c r="MNV47" s="261"/>
      <c r="MNW47" s="261"/>
      <c r="MNX47" s="12" t="s">
        <v>10494</v>
      </c>
      <c r="MNY47" s="12" t="s">
        <v>6222</v>
      </c>
      <c r="MNZ47" s="12" t="str">
        <f>IF(MNY47="SINAPI",VLOOKUP('TEREZINHA HARDY'!MNX47,SINAPI,3,),VLOOKUP('TEREZINHA HARDY'!MNX47,SETOP,4,))</f>
        <v>M3</v>
      </c>
      <c r="MOA47" s="13">
        <v>2.35</v>
      </c>
      <c r="MOB47" s="13" t="s">
        <v>41</v>
      </c>
      <c r="MOC47" s="14">
        <f>IF(MNY47="SINAPI",VLOOKUP('TEREZINHA HARDY'!MNX47,SINAPI,4,),VLOOKUP('TEREZINHA HARDY'!MNX47,SETOP,5,))</f>
        <v>334.32</v>
      </c>
      <c r="MOD47" s="14">
        <f t="shared" ref="MOD47:MOD50" si="1645">ROUND(MOC47*(1+$C$7),2)</f>
        <v>422.98</v>
      </c>
      <c r="MOE47" s="14">
        <f t="shared" ref="MOE47:MOE50" si="1646">MOA47*MOC47</f>
        <v>785.65200000000004</v>
      </c>
      <c r="MOF47" s="14">
        <f t="shared" ref="MOF47:MOF50" si="1647">MOD47*MOA47</f>
        <v>994.00300000000004</v>
      </c>
      <c r="MOG47" s="11" t="s">
        <v>17387</v>
      </c>
      <c r="MOH47" s="261" t="str">
        <f>IF(MOO47="SINAPI",VLOOKUP('TEREZINHA HARDY'!MON47,SINAPI,2,),VLOOKUP('TEREZINHA HARDY'!MON47,SETOP,3,))</f>
        <v>FORNECIMENTO DE CONCRETO ESTRUTURAL, USINADO, COM FCK 25 MPA, INCLUSIVE LANÇAMENTO, ADENSAMENTO E ACABAMENTO (FUNDAÇÃO)</v>
      </c>
      <c r="MOI47" s="261"/>
      <c r="MOJ47" s="261"/>
      <c r="MOK47" s="261"/>
      <c r="MOL47" s="261"/>
      <c r="MOM47" s="261"/>
      <c r="MON47" s="12" t="s">
        <v>10494</v>
      </c>
      <c r="MOO47" s="12" t="s">
        <v>6222</v>
      </c>
      <c r="MOP47" s="12" t="str">
        <f>IF(MOO47="SINAPI",VLOOKUP('TEREZINHA HARDY'!MON47,SINAPI,3,),VLOOKUP('TEREZINHA HARDY'!MON47,SETOP,4,))</f>
        <v>M3</v>
      </c>
      <c r="MOQ47" s="13">
        <v>2.35</v>
      </c>
      <c r="MOR47" s="13" t="s">
        <v>41</v>
      </c>
      <c r="MOS47" s="14">
        <f>IF(MOO47="SINAPI",VLOOKUP('TEREZINHA HARDY'!MON47,SINAPI,4,),VLOOKUP('TEREZINHA HARDY'!MON47,SETOP,5,))</f>
        <v>334.32</v>
      </c>
      <c r="MOT47" s="14">
        <f t="shared" ref="MOT47:MOT50" si="1648">ROUND(MOS47*(1+$C$7),2)</f>
        <v>422.98</v>
      </c>
      <c r="MOU47" s="14">
        <f t="shared" ref="MOU47:MOU50" si="1649">MOQ47*MOS47</f>
        <v>785.65200000000004</v>
      </c>
      <c r="MOV47" s="14">
        <f t="shared" ref="MOV47:MOV50" si="1650">MOT47*MOQ47</f>
        <v>994.00300000000004</v>
      </c>
      <c r="MOW47" s="11" t="s">
        <v>17387</v>
      </c>
      <c r="MOX47" s="261" t="str">
        <f>IF(MPE47="SINAPI",VLOOKUP('TEREZINHA HARDY'!MPD47,SINAPI,2,),VLOOKUP('TEREZINHA HARDY'!MPD47,SETOP,3,))</f>
        <v>FORNECIMENTO DE CONCRETO ESTRUTURAL, USINADO, COM FCK 25 MPA, INCLUSIVE LANÇAMENTO, ADENSAMENTO E ACABAMENTO (FUNDAÇÃO)</v>
      </c>
      <c r="MOY47" s="261"/>
      <c r="MOZ47" s="261"/>
      <c r="MPA47" s="261"/>
      <c r="MPB47" s="261"/>
      <c r="MPC47" s="261"/>
      <c r="MPD47" s="12" t="s">
        <v>10494</v>
      </c>
      <c r="MPE47" s="12" t="s">
        <v>6222</v>
      </c>
      <c r="MPF47" s="12" t="str">
        <f>IF(MPE47="SINAPI",VLOOKUP('TEREZINHA HARDY'!MPD47,SINAPI,3,),VLOOKUP('TEREZINHA HARDY'!MPD47,SETOP,4,))</f>
        <v>M3</v>
      </c>
      <c r="MPG47" s="13">
        <v>2.35</v>
      </c>
      <c r="MPH47" s="13" t="s">
        <v>41</v>
      </c>
      <c r="MPI47" s="14">
        <f>IF(MPE47="SINAPI",VLOOKUP('TEREZINHA HARDY'!MPD47,SINAPI,4,),VLOOKUP('TEREZINHA HARDY'!MPD47,SETOP,5,))</f>
        <v>334.32</v>
      </c>
      <c r="MPJ47" s="14">
        <f t="shared" ref="MPJ47:MPJ50" si="1651">ROUND(MPI47*(1+$C$7),2)</f>
        <v>422.98</v>
      </c>
      <c r="MPK47" s="14">
        <f t="shared" ref="MPK47:MPK50" si="1652">MPG47*MPI47</f>
        <v>785.65200000000004</v>
      </c>
      <c r="MPL47" s="14">
        <f t="shared" ref="MPL47:MPL50" si="1653">MPJ47*MPG47</f>
        <v>994.00300000000004</v>
      </c>
      <c r="MPM47" s="11" t="s">
        <v>17387</v>
      </c>
      <c r="MPN47" s="261" t="str">
        <f>IF(MPU47="SINAPI",VLOOKUP('TEREZINHA HARDY'!MPT47,SINAPI,2,),VLOOKUP('TEREZINHA HARDY'!MPT47,SETOP,3,))</f>
        <v>FORNECIMENTO DE CONCRETO ESTRUTURAL, USINADO, COM FCK 25 MPA, INCLUSIVE LANÇAMENTO, ADENSAMENTO E ACABAMENTO (FUNDAÇÃO)</v>
      </c>
      <c r="MPO47" s="261"/>
      <c r="MPP47" s="261"/>
      <c r="MPQ47" s="261"/>
      <c r="MPR47" s="261"/>
      <c r="MPS47" s="261"/>
      <c r="MPT47" s="12" t="s">
        <v>10494</v>
      </c>
      <c r="MPU47" s="12" t="s">
        <v>6222</v>
      </c>
      <c r="MPV47" s="12" t="str">
        <f>IF(MPU47="SINAPI",VLOOKUP('TEREZINHA HARDY'!MPT47,SINAPI,3,),VLOOKUP('TEREZINHA HARDY'!MPT47,SETOP,4,))</f>
        <v>M3</v>
      </c>
      <c r="MPW47" s="13">
        <v>2.35</v>
      </c>
      <c r="MPX47" s="13" t="s">
        <v>41</v>
      </c>
      <c r="MPY47" s="14">
        <f>IF(MPU47="SINAPI",VLOOKUP('TEREZINHA HARDY'!MPT47,SINAPI,4,),VLOOKUP('TEREZINHA HARDY'!MPT47,SETOP,5,))</f>
        <v>334.32</v>
      </c>
      <c r="MPZ47" s="14">
        <f t="shared" ref="MPZ47:MPZ50" si="1654">ROUND(MPY47*(1+$C$7),2)</f>
        <v>422.98</v>
      </c>
      <c r="MQA47" s="14">
        <f t="shared" ref="MQA47:MQA50" si="1655">MPW47*MPY47</f>
        <v>785.65200000000004</v>
      </c>
      <c r="MQB47" s="14">
        <f t="shared" ref="MQB47:MQB50" si="1656">MPZ47*MPW47</f>
        <v>994.00300000000004</v>
      </c>
      <c r="MQC47" s="11" t="s">
        <v>17387</v>
      </c>
      <c r="MQD47" s="261" t="str">
        <f>IF(MQK47="SINAPI",VLOOKUP('TEREZINHA HARDY'!MQJ47,SINAPI,2,),VLOOKUP('TEREZINHA HARDY'!MQJ47,SETOP,3,))</f>
        <v>FORNECIMENTO DE CONCRETO ESTRUTURAL, USINADO, COM FCK 25 MPA, INCLUSIVE LANÇAMENTO, ADENSAMENTO E ACABAMENTO (FUNDAÇÃO)</v>
      </c>
      <c r="MQE47" s="261"/>
      <c r="MQF47" s="261"/>
      <c r="MQG47" s="261"/>
      <c r="MQH47" s="261"/>
      <c r="MQI47" s="261"/>
      <c r="MQJ47" s="12" t="s">
        <v>10494</v>
      </c>
      <c r="MQK47" s="12" t="s">
        <v>6222</v>
      </c>
      <c r="MQL47" s="12" t="str">
        <f>IF(MQK47="SINAPI",VLOOKUP('TEREZINHA HARDY'!MQJ47,SINAPI,3,),VLOOKUP('TEREZINHA HARDY'!MQJ47,SETOP,4,))</f>
        <v>M3</v>
      </c>
      <c r="MQM47" s="13">
        <v>2.35</v>
      </c>
      <c r="MQN47" s="13" t="s">
        <v>41</v>
      </c>
      <c r="MQO47" s="14">
        <f>IF(MQK47="SINAPI",VLOOKUP('TEREZINHA HARDY'!MQJ47,SINAPI,4,),VLOOKUP('TEREZINHA HARDY'!MQJ47,SETOP,5,))</f>
        <v>334.32</v>
      </c>
      <c r="MQP47" s="14">
        <f t="shared" ref="MQP47:MQP50" si="1657">ROUND(MQO47*(1+$C$7),2)</f>
        <v>422.98</v>
      </c>
      <c r="MQQ47" s="14">
        <f t="shared" ref="MQQ47:MQQ50" si="1658">MQM47*MQO47</f>
        <v>785.65200000000004</v>
      </c>
      <c r="MQR47" s="14">
        <f t="shared" ref="MQR47:MQR50" si="1659">MQP47*MQM47</f>
        <v>994.00300000000004</v>
      </c>
      <c r="MQS47" s="11" t="s">
        <v>17387</v>
      </c>
      <c r="MQT47" s="261" t="str">
        <f>IF(MRA47="SINAPI",VLOOKUP('TEREZINHA HARDY'!MQZ47,SINAPI,2,),VLOOKUP('TEREZINHA HARDY'!MQZ47,SETOP,3,))</f>
        <v>FORNECIMENTO DE CONCRETO ESTRUTURAL, USINADO, COM FCK 25 MPA, INCLUSIVE LANÇAMENTO, ADENSAMENTO E ACABAMENTO (FUNDAÇÃO)</v>
      </c>
      <c r="MQU47" s="261"/>
      <c r="MQV47" s="261"/>
      <c r="MQW47" s="261"/>
      <c r="MQX47" s="261"/>
      <c r="MQY47" s="261"/>
      <c r="MQZ47" s="12" t="s">
        <v>10494</v>
      </c>
      <c r="MRA47" s="12" t="s">
        <v>6222</v>
      </c>
      <c r="MRB47" s="12" t="str">
        <f>IF(MRA47="SINAPI",VLOOKUP('TEREZINHA HARDY'!MQZ47,SINAPI,3,),VLOOKUP('TEREZINHA HARDY'!MQZ47,SETOP,4,))</f>
        <v>M3</v>
      </c>
      <c r="MRC47" s="13">
        <v>2.35</v>
      </c>
      <c r="MRD47" s="13" t="s">
        <v>41</v>
      </c>
      <c r="MRE47" s="14">
        <f>IF(MRA47="SINAPI",VLOOKUP('TEREZINHA HARDY'!MQZ47,SINAPI,4,),VLOOKUP('TEREZINHA HARDY'!MQZ47,SETOP,5,))</f>
        <v>334.32</v>
      </c>
      <c r="MRF47" s="14">
        <f t="shared" ref="MRF47:MRF50" si="1660">ROUND(MRE47*(1+$C$7),2)</f>
        <v>422.98</v>
      </c>
      <c r="MRG47" s="14">
        <f t="shared" ref="MRG47:MRG50" si="1661">MRC47*MRE47</f>
        <v>785.65200000000004</v>
      </c>
      <c r="MRH47" s="14">
        <f t="shared" ref="MRH47:MRH50" si="1662">MRF47*MRC47</f>
        <v>994.00300000000004</v>
      </c>
      <c r="MRI47" s="11" t="s">
        <v>17387</v>
      </c>
      <c r="MRJ47" s="261" t="str">
        <f>IF(MRQ47="SINAPI",VLOOKUP('TEREZINHA HARDY'!MRP47,SINAPI,2,),VLOOKUP('TEREZINHA HARDY'!MRP47,SETOP,3,))</f>
        <v>FORNECIMENTO DE CONCRETO ESTRUTURAL, USINADO, COM FCK 25 MPA, INCLUSIVE LANÇAMENTO, ADENSAMENTO E ACABAMENTO (FUNDAÇÃO)</v>
      </c>
      <c r="MRK47" s="261"/>
      <c r="MRL47" s="261"/>
      <c r="MRM47" s="261"/>
      <c r="MRN47" s="261"/>
      <c r="MRO47" s="261"/>
      <c r="MRP47" s="12" t="s">
        <v>10494</v>
      </c>
      <c r="MRQ47" s="12" t="s">
        <v>6222</v>
      </c>
      <c r="MRR47" s="12" t="str">
        <f>IF(MRQ47="SINAPI",VLOOKUP('TEREZINHA HARDY'!MRP47,SINAPI,3,),VLOOKUP('TEREZINHA HARDY'!MRP47,SETOP,4,))</f>
        <v>M3</v>
      </c>
      <c r="MRS47" s="13">
        <v>2.35</v>
      </c>
      <c r="MRT47" s="13" t="s">
        <v>41</v>
      </c>
      <c r="MRU47" s="14">
        <f>IF(MRQ47="SINAPI",VLOOKUP('TEREZINHA HARDY'!MRP47,SINAPI,4,),VLOOKUP('TEREZINHA HARDY'!MRP47,SETOP,5,))</f>
        <v>334.32</v>
      </c>
      <c r="MRV47" s="14">
        <f t="shared" ref="MRV47:MRV50" si="1663">ROUND(MRU47*(1+$C$7),2)</f>
        <v>422.98</v>
      </c>
      <c r="MRW47" s="14">
        <f t="shared" ref="MRW47:MRW50" si="1664">MRS47*MRU47</f>
        <v>785.65200000000004</v>
      </c>
      <c r="MRX47" s="14">
        <f t="shared" ref="MRX47:MRX50" si="1665">MRV47*MRS47</f>
        <v>994.00300000000004</v>
      </c>
      <c r="MRY47" s="11" t="s">
        <v>17387</v>
      </c>
      <c r="MRZ47" s="261" t="str">
        <f>IF(MSG47="SINAPI",VLOOKUP('TEREZINHA HARDY'!MSF47,SINAPI,2,),VLOOKUP('TEREZINHA HARDY'!MSF47,SETOP,3,))</f>
        <v>FORNECIMENTO DE CONCRETO ESTRUTURAL, USINADO, COM FCK 25 MPA, INCLUSIVE LANÇAMENTO, ADENSAMENTO E ACABAMENTO (FUNDAÇÃO)</v>
      </c>
      <c r="MSA47" s="261"/>
      <c r="MSB47" s="261"/>
      <c r="MSC47" s="261"/>
      <c r="MSD47" s="261"/>
      <c r="MSE47" s="261"/>
      <c r="MSF47" s="12" t="s">
        <v>10494</v>
      </c>
      <c r="MSG47" s="12" t="s">
        <v>6222</v>
      </c>
      <c r="MSH47" s="12" t="str">
        <f>IF(MSG47="SINAPI",VLOOKUP('TEREZINHA HARDY'!MSF47,SINAPI,3,),VLOOKUP('TEREZINHA HARDY'!MSF47,SETOP,4,))</f>
        <v>M3</v>
      </c>
      <c r="MSI47" s="13">
        <v>2.35</v>
      </c>
      <c r="MSJ47" s="13" t="s">
        <v>41</v>
      </c>
      <c r="MSK47" s="14">
        <f>IF(MSG47="SINAPI",VLOOKUP('TEREZINHA HARDY'!MSF47,SINAPI,4,),VLOOKUP('TEREZINHA HARDY'!MSF47,SETOP,5,))</f>
        <v>334.32</v>
      </c>
      <c r="MSL47" s="14">
        <f t="shared" ref="MSL47:MSL50" si="1666">ROUND(MSK47*(1+$C$7),2)</f>
        <v>422.98</v>
      </c>
      <c r="MSM47" s="14">
        <f t="shared" ref="MSM47:MSM50" si="1667">MSI47*MSK47</f>
        <v>785.65200000000004</v>
      </c>
      <c r="MSN47" s="14">
        <f t="shared" ref="MSN47:MSN50" si="1668">MSL47*MSI47</f>
        <v>994.00300000000004</v>
      </c>
      <c r="MSO47" s="11" t="s">
        <v>17387</v>
      </c>
      <c r="MSP47" s="261" t="str">
        <f>IF(MSW47="SINAPI",VLOOKUP('TEREZINHA HARDY'!MSV47,SINAPI,2,),VLOOKUP('TEREZINHA HARDY'!MSV47,SETOP,3,))</f>
        <v>FORNECIMENTO DE CONCRETO ESTRUTURAL, USINADO, COM FCK 25 MPA, INCLUSIVE LANÇAMENTO, ADENSAMENTO E ACABAMENTO (FUNDAÇÃO)</v>
      </c>
      <c r="MSQ47" s="261"/>
      <c r="MSR47" s="261"/>
      <c r="MSS47" s="261"/>
      <c r="MST47" s="261"/>
      <c r="MSU47" s="261"/>
      <c r="MSV47" s="12" t="s">
        <v>10494</v>
      </c>
      <c r="MSW47" s="12" t="s">
        <v>6222</v>
      </c>
      <c r="MSX47" s="12" t="str">
        <f>IF(MSW47="SINAPI",VLOOKUP('TEREZINHA HARDY'!MSV47,SINAPI,3,),VLOOKUP('TEREZINHA HARDY'!MSV47,SETOP,4,))</f>
        <v>M3</v>
      </c>
      <c r="MSY47" s="13">
        <v>2.35</v>
      </c>
      <c r="MSZ47" s="13" t="s">
        <v>41</v>
      </c>
      <c r="MTA47" s="14">
        <f>IF(MSW47="SINAPI",VLOOKUP('TEREZINHA HARDY'!MSV47,SINAPI,4,),VLOOKUP('TEREZINHA HARDY'!MSV47,SETOP,5,))</f>
        <v>334.32</v>
      </c>
      <c r="MTB47" s="14">
        <f t="shared" ref="MTB47:MTB50" si="1669">ROUND(MTA47*(1+$C$7),2)</f>
        <v>422.98</v>
      </c>
      <c r="MTC47" s="14">
        <f t="shared" ref="MTC47:MTC50" si="1670">MSY47*MTA47</f>
        <v>785.65200000000004</v>
      </c>
      <c r="MTD47" s="14">
        <f t="shared" ref="MTD47:MTD50" si="1671">MTB47*MSY47</f>
        <v>994.00300000000004</v>
      </c>
      <c r="MTE47" s="11" t="s">
        <v>17387</v>
      </c>
      <c r="MTF47" s="261" t="str">
        <f>IF(MTM47="SINAPI",VLOOKUP('TEREZINHA HARDY'!MTL47,SINAPI,2,),VLOOKUP('TEREZINHA HARDY'!MTL47,SETOP,3,))</f>
        <v>FORNECIMENTO DE CONCRETO ESTRUTURAL, USINADO, COM FCK 25 MPA, INCLUSIVE LANÇAMENTO, ADENSAMENTO E ACABAMENTO (FUNDAÇÃO)</v>
      </c>
      <c r="MTG47" s="261"/>
      <c r="MTH47" s="261"/>
      <c r="MTI47" s="261"/>
      <c r="MTJ47" s="261"/>
      <c r="MTK47" s="261"/>
      <c r="MTL47" s="12" t="s">
        <v>10494</v>
      </c>
      <c r="MTM47" s="12" t="s">
        <v>6222</v>
      </c>
      <c r="MTN47" s="12" t="str">
        <f>IF(MTM47="SINAPI",VLOOKUP('TEREZINHA HARDY'!MTL47,SINAPI,3,),VLOOKUP('TEREZINHA HARDY'!MTL47,SETOP,4,))</f>
        <v>M3</v>
      </c>
      <c r="MTO47" s="13">
        <v>2.35</v>
      </c>
      <c r="MTP47" s="13" t="s">
        <v>41</v>
      </c>
      <c r="MTQ47" s="14">
        <f>IF(MTM47="SINAPI",VLOOKUP('TEREZINHA HARDY'!MTL47,SINAPI,4,),VLOOKUP('TEREZINHA HARDY'!MTL47,SETOP,5,))</f>
        <v>334.32</v>
      </c>
      <c r="MTR47" s="14">
        <f t="shared" ref="MTR47:MTR50" si="1672">ROUND(MTQ47*(1+$C$7),2)</f>
        <v>422.98</v>
      </c>
      <c r="MTS47" s="14">
        <f t="shared" ref="MTS47:MTS50" si="1673">MTO47*MTQ47</f>
        <v>785.65200000000004</v>
      </c>
      <c r="MTT47" s="14">
        <f t="shared" ref="MTT47:MTT50" si="1674">MTR47*MTO47</f>
        <v>994.00300000000004</v>
      </c>
      <c r="MTU47" s="11" t="s">
        <v>17387</v>
      </c>
      <c r="MTV47" s="261" t="str">
        <f>IF(MUC47="SINAPI",VLOOKUP('TEREZINHA HARDY'!MUB47,SINAPI,2,),VLOOKUP('TEREZINHA HARDY'!MUB47,SETOP,3,))</f>
        <v>FORNECIMENTO DE CONCRETO ESTRUTURAL, USINADO, COM FCK 25 MPA, INCLUSIVE LANÇAMENTO, ADENSAMENTO E ACABAMENTO (FUNDAÇÃO)</v>
      </c>
      <c r="MTW47" s="261"/>
      <c r="MTX47" s="261"/>
      <c r="MTY47" s="261"/>
      <c r="MTZ47" s="261"/>
      <c r="MUA47" s="261"/>
      <c r="MUB47" s="12" t="s">
        <v>10494</v>
      </c>
      <c r="MUC47" s="12" t="s">
        <v>6222</v>
      </c>
      <c r="MUD47" s="12" t="str">
        <f>IF(MUC47="SINAPI",VLOOKUP('TEREZINHA HARDY'!MUB47,SINAPI,3,),VLOOKUP('TEREZINHA HARDY'!MUB47,SETOP,4,))</f>
        <v>M3</v>
      </c>
      <c r="MUE47" s="13">
        <v>2.35</v>
      </c>
      <c r="MUF47" s="13" t="s">
        <v>41</v>
      </c>
      <c r="MUG47" s="14">
        <f>IF(MUC47="SINAPI",VLOOKUP('TEREZINHA HARDY'!MUB47,SINAPI,4,),VLOOKUP('TEREZINHA HARDY'!MUB47,SETOP,5,))</f>
        <v>334.32</v>
      </c>
      <c r="MUH47" s="14">
        <f t="shared" ref="MUH47:MUH50" si="1675">ROUND(MUG47*(1+$C$7),2)</f>
        <v>422.98</v>
      </c>
      <c r="MUI47" s="14">
        <f t="shared" ref="MUI47:MUI50" si="1676">MUE47*MUG47</f>
        <v>785.65200000000004</v>
      </c>
      <c r="MUJ47" s="14">
        <f t="shared" ref="MUJ47:MUJ50" si="1677">MUH47*MUE47</f>
        <v>994.00300000000004</v>
      </c>
      <c r="MUK47" s="11" t="s">
        <v>17387</v>
      </c>
      <c r="MUL47" s="261" t="str">
        <f>IF(MUS47="SINAPI",VLOOKUP('TEREZINHA HARDY'!MUR47,SINAPI,2,),VLOOKUP('TEREZINHA HARDY'!MUR47,SETOP,3,))</f>
        <v>FORNECIMENTO DE CONCRETO ESTRUTURAL, USINADO, COM FCK 25 MPA, INCLUSIVE LANÇAMENTO, ADENSAMENTO E ACABAMENTO (FUNDAÇÃO)</v>
      </c>
      <c r="MUM47" s="261"/>
      <c r="MUN47" s="261"/>
      <c r="MUO47" s="261"/>
      <c r="MUP47" s="261"/>
      <c r="MUQ47" s="261"/>
      <c r="MUR47" s="12" t="s">
        <v>10494</v>
      </c>
      <c r="MUS47" s="12" t="s">
        <v>6222</v>
      </c>
      <c r="MUT47" s="12" t="str">
        <f>IF(MUS47="SINAPI",VLOOKUP('TEREZINHA HARDY'!MUR47,SINAPI,3,),VLOOKUP('TEREZINHA HARDY'!MUR47,SETOP,4,))</f>
        <v>M3</v>
      </c>
      <c r="MUU47" s="13">
        <v>2.35</v>
      </c>
      <c r="MUV47" s="13" t="s">
        <v>41</v>
      </c>
      <c r="MUW47" s="14">
        <f>IF(MUS47="SINAPI",VLOOKUP('TEREZINHA HARDY'!MUR47,SINAPI,4,),VLOOKUP('TEREZINHA HARDY'!MUR47,SETOP,5,))</f>
        <v>334.32</v>
      </c>
      <c r="MUX47" s="14">
        <f t="shared" ref="MUX47:MUX50" si="1678">ROUND(MUW47*(1+$C$7),2)</f>
        <v>422.98</v>
      </c>
      <c r="MUY47" s="14">
        <f t="shared" ref="MUY47:MUY50" si="1679">MUU47*MUW47</f>
        <v>785.65200000000004</v>
      </c>
      <c r="MUZ47" s="14">
        <f t="shared" ref="MUZ47:MUZ50" si="1680">MUX47*MUU47</f>
        <v>994.00300000000004</v>
      </c>
      <c r="MVA47" s="11" t="s">
        <v>17387</v>
      </c>
      <c r="MVB47" s="261" t="str">
        <f>IF(MVI47="SINAPI",VLOOKUP('TEREZINHA HARDY'!MVH47,SINAPI,2,),VLOOKUP('TEREZINHA HARDY'!MVH47,SETOP,3,))</f>
        <v>FORNECIMENTO DE CONCRETO ESTRUTURAL, USINADO, COM FCK 25 MPA, INCLUSIVE LANÇAMENTO, ADENSAMENTO E ACABAMENTO (FUNDAÇÃO)</v>
      </c>
      <c r="MVC47" s="261"/>
      <c r="MVD47" s="261"/>
      <c r="MVE47" s="261"/>
      <c r="MVF47" s="261"/>
      <c r="MVG47" s="261"/>
      <c r="MVH47" s="12" t="s">
        <v>10494</v>
      </c>
      <c r="MVI47" s="12" t="s">
        <v>6222</v>
      </c>
      <c r="MVJ47" s="12" t="str">
        <f>IF(MVI47="SINAPI",VLOOKUP('TEREZINHA HARDY'!MVH47,SINAPI,3,),VLOOKUP('TEREZINHA HARDY'!MVH47,SETOP,4,))</f>
        <v>M3</v>
      </c>
      <c r="MVK47" s="13">
        <v>2.35</v>
      </c>
      <c r="MVL47" s="13" t="s">
        <v>41</v>
      </c>
      <c r="MVM47" s="14">
        <f>IF(MVI47="SINAPI",VLOOKUP('TEREZINHA HARDY'!MVH47,SINAPI,4,),VLOOKUP('TEREZINHA HARDY'!MVH47,SETOP,5,))</f>
        <v>334.32</v>
      </c>
      <c r="MVN47" s="14">
        <f t="shared" ref="MVN47:MVN50" si="1681">ROUND(MVM47*(1+$C$7),2)</f>
        <v>422.98</v>
      </c>
      <c r="MVO47" s="14">
        <f t="shared" ref="MVO47:MVO50" si="1682">MVK47*MVM47</f>
        <v>785.65200000000004</v>
      </c>
      <c r="MVP47" s="14">
        <f t="shared" ref="MVP47:MVP50" si="1683">MVN47*MVK47</f>
        <v>994.00300000000004</v>
      </c>
      <c r="MVQ47" s="11" t="s">
        <v>17387</v>
      </c>
      <c r="MVR47" s="261" t="str">
        <f>IF(MVY47="SINAPI",VLOOKUP('TEREZINHA HARDY'!MVX47,SINAPI,2,),VLOOKUP('TEREZINHA HARDY'!MVX47,SETOP,3,))</f>
        <v>FORNECIMENTO DE CONCRETO ESTRUTURAL, USINADO, COM FCK 25 MPA, INCLUSIVE LANÇAMENTO, ADENSAMENTO E ACABAMENTO (FUNDAÇÃO)</v>
      </c>
      <c r="MVS47" s="261"/>
      <c r="MVT47" s="261"/>
      <c r="MVU47" s="261"/>
      <c r="MVV47" s="261"/>
      <c r="MVW47" s="261"/>
      <c r="MVX47" s="12" t="s">
        <v>10494</v>
      </c>
      <c r="MVY47" s="12" t="s">
        <v>6222</v>
      </c>
      <c r="MVZ47" s="12" t="str">
        <f>IF(MVY47="SINAPI",VLOOKUP('TEREZINHA HARDY'!MVX47,SINAPI,3,),VLOOKUP('TEREZINHA HARDY'!MVX47,SETOP,4,))</f>
        <v>M3</v>
      </c>
      <c r="MWA47" s="13">
        <v>2.35</v>
      </c>
      <c r="MWB47" s="13" t="s">
        <v>41</v>
      </c>
      <c r="MWC47" s="14">
        <f>IF(MVY47="SINAPI",VLOOKUP('TEREZINHA HARDY'!MVX47,SINAPI,4,),VLOOKUP('TEREZINHA HARDY'!MVX47,SETOP,5,))</f>
        <v>334.32</v>
      </c>
      <c r="MWD47" s="14">
        <f t="shared" ref="MWD47:MWD50" si="1684">ROUND(MWC47*(1+$C$7),2)</f>
        <v>422.98</v>
      </c>
      <c r="MWE47" s="14">
        <f t="shared" ref="MWE47:MWE50" si="1685">MWA47*MWC47</f>
        <v>785.65200000000004</v>
      </c>
      <c r="MWF47" s="14">
        <f t="shared" ref="MWF47:MWF50" si="1686">MWD47*MWA47</f>
        <v>994.00300000000004</v>
      </c>
      <c r="MWG47" s="11" t="s">
        <v>17387</v>
      </c>
      <c r="MWH47" s="261" t="str">
        <f>IF(MWO47="SINAPI",VLOOKUP('TEREZINHA HARDY'!MWN47,SINAPI,2,),VLOOKUP('TEREZINHA HARDY'!MWN47,SETOP,3,))</f>
        <v>FORNECIMENTO DE CONCRETO ESTRUTURAL, USINADO, COM FCK 25 MPA, INCLUSIVE LANÇAMENTO, ADENSAMENTO E ACABAMENTO (FUNDAÇÃO)</v>
      </c>
      <c r="MWI47" s="261"/>
      <c r="MWJ47" s="261"/>
      <c r="MWK47" s="261"/>
      <c r="MWL47" s="261"/>
      <c r="MWM47" s="261"/>
      <c r="MWN47" s="12" t="s">
        <v>10494</v>
      </c>
      <c r="MWO47" s="12" t="s">
        <v>6222</v>
      </c>
      <c r="MWP47" s="12" t="str">
        <f>IF(MWO47="SINAPI",VLOOKUP('TEREZINHA HARDY'!MWN47,SINAPI,3,),VLOOKUP('TEREZINHA HARDY'!MWN47,SETOP,4,))</f>
        <v>M3</v>
      </c>
      <c r="MWQ47" s="13">
        <v>2.35</v>
      </c>
      <c r="MWR47" s="13" t="s">
        <v>41</v>
      </c>
      <c r="MWS47" s="14">
        <f>IF(MWO47="SINAPI",VLOOKUP('TEREZINHA HARDY'!MWN47,SINAPI,4,),VLOOKUP('TEREZINHA HARDY'!MWN47,SETOP,5,))</f>
        <v>334.32</v>
      </c>
      <c r="MWT47" s="14">
        <f t="shared" ref="MWT47:MWT50" si="1687">ROUND(MWS47*(1+$C$7),2)</f>
        <v>422.98</v>
      </c>
      <c r="MWU47" s="14">
        <f t="shared" ref="MWU47:MWU50" si="1688">MWQ47*MWS47</f>
        <v>785.65200000000004</v>
      </c>
      <c r="MWV47" s="14">
        <f t="shared" ref="MWV47:MWV50" si="1689">MWT47*MWQ47</f>
        <v>994.00300000000004</v>
      </c>
      <c r="MWW47" s="11" t="s">
        <v>17387</v>
      </c>
      <c r="MWX47" s="261" t="str">
        <f>IF(MXE47="SINAPI",VLOOKUP('TEREZINHA HARDY'!MXD47,SINAPI,2,),VLOOKUP('TEREZINHA HARDY'!MXD47,SETOP,3,))</f>
        <v>FORNECIMENTO DE CONCRETO ESTRUTURAL, USINADO, COM FCK 25 MPA, INCLUSIVE LANÇAMENTO, ADENSAMENTO E ACABAMENTO (FUNDAÇÃO)</v>
      </c>
      <c r="MWY47" s="261"/>
      <c r="MWZ47" s="261"/>
      <c r="MXA47" s="261"/>
      <c r="MXB47" s="261"/>
      <c r="MXC47" s="261"/>
      <c r="MXD47" s="12" t="s">
        <v>10494</v>
      </c>
      <c r="MXE47" s="12" t="s">
        <v>6222</v>
      </c>
      <c r="MXF47" s="12" t="str">
        <f>IF(MXE47="SINAPI",VLOOKUP('TEREZINHA HARDY'!MXD47,SINAPI,3,),VLOOKUP('TEREZINHA HARDY'!MXD47,SETOP,4,))</f>
        <v>M3</v>
      </c>
      <c r="MXG47" s="13">
        <v>2.35</v>
      </c>
      <c r="MXH47" s="13" t="s">
        <v>41</v>
      </c>
      <c r="MXI47" s="14">
        <f>IF(MXE47="SINAPI",VLOOKUP('TEREZINHA HARDY'!MXD47,SINAPI,4,),VLOOKUP('TEREZINHA HARDY'!MXD47,SETOP,5,))</f>
        <v>334.32</v>
      </c>
      <c r="MXJ47" s="14">
        <f t="shared" ref="MXJ47:MXJ50" si="1690">ROUND(MXI47*(1+$C$7),2)</f>
        <v>422.98</v>
      </c>
      <c r="MXK47" s="14">
        <f t="shared" ref="MXK47:MXK50" si="1691">MXG47*MXI47</f>
        <v>785.65200000000004</v>
      </c>
      <c r="MXL47" s="14">
        <f t="shared" ref="MXL47:MXL50" si="1692">MXJ47*MXG47</f>
        <v>994.00300000000004</v>
      </c>
      <c r="MXM47" s="11" t="s">
        <v>17387</v>
      </c>
      <c r="MXN47" s="261" t="str">
        <f>IF(MXU47="SINAPI",VLOOKUP('TEREZINHA HARDY'!MXT47,SINAPI,2,),VLOOKUP('TEREZINHA HARDY'!MXT47,SETOP,3,))</f>
        <v>FORNECIMENTO DE CONCRETO ESTRUTURAL, USINADO, COM FCK 25 MPA, INCLUSIVE LANÇAMENTO, ADENSAMENTO E ACABAMENTO (FUNDAÇÃO)</v>
      </c>
      <c r="MXO47" s="261"/>
      <c r="MXP47" s="261"/>
      <c r="MXQ47" s="261"/>
      <c r="MXR47" s="261"/>
      <c r="MXS47" s="261"/>
      <c r="MXT47" s="12" t="s">
        <v>10494</v>
      </c>
      <c r="MXU47" s="12" t="s">
        <v>6222</v>
      </c>
      <c r="MXV47" s="12" t="str">
        <f>IF(MXU47="SINAPI",VLOOKUP('TEREZINHA HARDY'!MXT47,SINAPI,3,),VLOOKUP('TEREZINHA HARDY'!MXT47,SETOP,4,))</f>
        <v>M3</v>
      </c>
      <c r="MXW47" s="13">
        <v>2.35</v>
      </c>
      <c r="MXX47" s="13" t="s">
        <v>41</v>
      </c>
      <c r="MXY47" s="14">
        <f>IF(MXU47="SINAPI",VLOOKUP('TEREZINHA HARDY'!MXT47,SINAPI,4,),VLOOKUP('TEREZINHA HARDY'!MXT47,SETOP,5,))</f>
        <v>334.32</v>
      </c>
      <c r="MXZ47" s="14">
        <f t="shared" ref="MXZ47:MXZ50" si="1693">ROUND(MXY47*(1+$C$7),2)</f>
        <v>422.98</v>
      </c>
      <c r="MYA47" s="14">
        <f t="shared" ref="MYA47:MYA50" si="1694">MXW47*MXY47</f>
        <v>785.65200000000004</v>
      </c>
      <c r="MYB47" s="14">
        <f t="shared" ref="MYB47:MYB50" si="1695">MXZ47*MXW47</f>
        <v>994.00300000000004</v>
      </c>
      <c r="MYC47" s="11" t="s">
        <v>17387</v>
      </c>
      <c r="MYD47" s="261" t="str">
        <f>IF(MYK47="SINAPI",VLOOKUP('TEREZINHA HARDY'!MYJ47,SINAPI,2,),VLOOKUP('TEREZINHA HARDY'!MYJ47,SETOP,3,))</f>
        <v>FORNECIMENTO DE CONCRETO ESTRUTURAL, USINADO, COM FCK 25 MPA, INCLUSIVE LANÇAMENTO, ADENSAMENTO E ACABAMENTO (FUNDAÇÃO)</v>
      </c>
      <c r="MYE47" s="261"/>
      <c r="MYF47" s="261"/>
      <c r="MYG47" s="261"/>
      <c r="MYH47" s="261"/>
      <c r="MYI47" s="261"/>
      <c r="MYJ47" s="12" t="s">
        <v>10494</v>
      </c>
      <c r="MYK47" s="12" t="s">
        <v>6222</v>
      </c>
      <c r="MYL47" s="12" t="str">
        <f>IF(MYK47="SINAPI",VLOOKUP('TEREZINHA HARDY'!MYJ47,SINAPI,3,),VLOOKUP('TEREZINHA HARDY'!MYJ47,SETOP,4,))</f>
        <v>M3</v>
      </c>
      <c r="MYM47" s="13">
        <v>2.35</v>
      </c>
      <c r="MYN47" s="13" t="s">
        <v>41</v>
      </c>
      <c r="MYO47" s="14">
        <f>IF(MYK47="SINAPI",VLOOKUP('TEREZINHA HARDY'!MYJ47,SINAPI,4,),VLOOKUP('TEREZINHA HARDY'!MYJ47,SETOP,5,))</f>
        <v>334.32</v>
      </c>
      <c r="MYP47" s="14">
        <f t="shared" ref="MYP47:MYP50" si="1696">ROUND(MYO47*(1+$C$7),2)</f>
        <v>422.98</v>
      </c>
      <c r="MYQ47" s="14">
        <f t="shared" ref="MYQ47:MYQ50" si="1697">MYM47*MYO47</f>
        <v>785.65200000000004</v>
      </c>
      <c r="MYR47" s="14">
        <f t="shared" ref="MYR47:MYR50" si="1698">MYP47*MYM47</f>
        <v>994.00300000000004</v>
      </c>
      <c r="MYS47" s="11" t="s">
        <v>17387</v>
      </c>
      <c r="MYT47" s="261" t="str">
        <f>IF(MZA47="SINAPI",VLOOKUP('TEREZINHA HARDY'!MYZ47,SINAPI,2,),VLOOKUP('TEREZINHA HARDY'!MYZ47,SETOP,3,))</f>
        <v>FORNECIMENTO DE CONCRETO ESTRUTURAL, USINADO, COM FCK 25 MPA, INCLUSIVE LANÇAMENTO, ADENSAMENTO E ACABAMENTO (FUNDAÇÃO)</v>
      </c>
      <c r="MYU47" s="261"/>
      <c r="MYV47" s="261"/>
      <c r="MYW47" s="261"/>
      <c r="MYX47" s="261"/>
      <c r="MYY47" s="261"/>
      <c r="MYZ47" s="12" t="s">
        <v>10494</v>
      </c>
      <c r="MZA47" s="12" t="s">
        <v>6222</v>
      </c>
      <c r="MZB47" s="12" t="str">
        <f>IF(MZA47="SINAPI",VLOOKUP('TEREZINHA HARDY'!MYZ47,SINAPI,3,),VLOOKUP('TEREZINHA HARDY'!MYZ47,SETOP,4,))</f>
        <v>M3</v>
      </c>
      <c r="MZC47" s="13">
        <v>2.35</v>
      </c>
      <c r="MZD47" s="13" t="s">
        <v>41</v>
      </c>
      <c r="MZE47" s="14">
        <f>IF(MZA47="SINAPI",VLOOKUP('TEREZINHA HARDY'!MYZ47,SINAPI,4,),VLOOKUP('TEREZINHA HARDY'!MYZ47,SETOP,5,))</f>
        <v>334.32</v>
      </c>
      <c r="MZF47" s="14">
        <f t="shared" ref="MZF47:MZF50" si="1699">ROUND(MZE47*(1+$C$7),2)</f>
        <v>422.98</v>
      </c>
      <c r="MZG47" s="14">
        <f t="shared" ref="MZG47:MZG50" si="1700">MZC47*MZE47</f>
        <v>785.65200000000004</v>
      </c>
      <c r="MZH47" s="14">
        <f t="shared" ref="MZH47:MZH50" si="1701">MZF47*MZC47</f>
        <v>994.00300000000004</v>
      </c>
      <c r="MZI47" s="11" t="s">
        <v>17387</v>
      </c>
      <c r="MZJ47" s="261" t="str">
        <f>IF(MZQ47="SINAPI",VLOOKUP('TEREZINHA HARDY'!MZP47,SINAPI,2,),VLOOKUP('TEREZINHA HARDY'!MZP47,SETOP,3,))</f>
        <v>FORNECIMENTO DE CONCRETO ESTRUTURAL, USINADO, COM FCK 25 MPA, INCLUSIVE LANÇAMENTO, ADENSAMENTO E ACABAMENTO (FUNDAÇÃO)</v>
      </c>
      <c r="MZK47" s="261"/>
      <c r="MZL47" s="261"/>
      <c r="MZM47" s="261"/>
      <c r="MZN47" s="261"/>
      <c r="MZO47" s="261"/>
      <c r="MZP47" s="12" t="s">
        <v>10494</v>
      </c>
      <c r="MZQ47" s="12" t="s">
        <v>6222</v>
      </c>
      <c r="MZR47" s="12" t="str">
        <f>IF(MZQ47="SINAPI",VLOOKUP('TEREZINHA HARDY'!MZP47,SINAPI,3,),VLOOKUP('TEREZINHA HARDY'!MZP47,SETOP,4,))</f>
        <v>M3</v>
      </c>
      <c r="MZS47" s="13">
        <v>2.35</v>
      </c>
      <c r="MZT47" s="13" t="s">
        <v>41</v>
      </c>
      <c r="MZU47" s="14">
        <f>IF(MZQ47="SINAPI",VLOOKUP('TEREZINHA HARDY'!MZP47,SINAPI,4,),VLOOKUP('TEREZINHA HARDY'!MZP47,SETOP,5,))</f>
        <v>334.32</v>
      </c>
      <c r="MZV47" s="14">
        <f t="shared" ref="MZV47:MZV50" si="1702">ROUND(MZU47*(1+$C$7),2)</f>
        <v>422.98</v>
      </c>
      <c r="MZW47" s="14">
        <f t="shared" ref="MZW47:MZW50" si="1703">MZS47*MZU47</f>
        <v>785.65200000000004</v>
      </c>
      <c r="MZX47" s="14">
        <f t="shared" ref="MZX47:MZX50" si="1704">MZV47*MZS47</f>
        <v>994.00300000000004</v>
      </c>
      <c r="MZY47" s="11" t="s">
        <v>17387</v>
      </c>
      <c r="MZZ47" s="261" t="str">
        <f>IF(NAG47="SINAPI",VLOOKUP('TEREZINHA HARDY'!NAF47,SINAPI,2,),VLOOKUP('TEREZINHA HARDY'!NAF47,SETOP,3,))</f>
        <v>FORNECIMENTO DE CONCRETO ESTRUTURAL, USINADO, COM FCK 25 MPA, INCLUSIVE LANÇAMENTO, ADENSAMENTO E ACABAMENTO (FUNDAÇÃO)</v>
      </c>
      <c r="NAA47" s="261"/>
      <c r="NAB47" s="261"/>
      <c r="NAC47" s="261"/>
      <c r="NAD47" s="261"/>
      <c r="NAE47" s="261"/>
      <c r="NAF47" s="12" t="s">
        <v>10494</v>
      </c>
      <c r="NAG47" s="12" t="s">
        <v>6222</v>
      </c>
      <c r="NAH47" s="12" t="str">
        <f>IF(NAG47="SINAPI",VLOOKUP('TEREZINHA HARDY'!NAF47,SINAPI,3,),VLOOKUP('TEREZINHA HARDY'!NAF47,SETOP,4,))</f>
        <v>M3</v>
      </c>
      <c r="NAI47" s="13">
        <v>2.35</v>
      </c>
      <c r="NAJ47" s="13" t="s">
        <v>41</v>
      </c>
      <c r="NAK47" s="14">
        <f>IF(NAG47="SINAPI",VLOOKUP('TEREZINHA HARDY'!NAF47,SINAPI,4,),VLOOKUP('TEREZINHA HARDY'!NAF47,SETOP,5,))</f>
        <v>334.32</v>
      </c>
      <c r="NAL47" s="14">
        <f t="shared" ref="NAL47:NAL50" si="1705">ROUND(NAK47*(1+$C$7),2)</f>
        <v>422.98</v>
      </c>
      <c r="NAM47" s="14">
        <f t="shared" ref="NAM47:NAM50" si="1706">NAI47*NAK47</f>
        <v>785.65200000000004</v>
      </c>
      <c r="NAN47" s="14">
        <f t="shared" ref="NAN47:NAN50" si="1707">NAL47*NAI47</f>
        <v>994.00300000000004</v>
      </c>
      <c r="NAO47" s="11" t="s">
        <v>17387</v>
      </c>
      <c r="NAP47" s="261" t="str">
        <f>IF(NAW47="SINAPI",VLOOKUP('TEREZINHA HARDY'!NAV47,SINAPI,2,),VLOOKUP('TEREZINHA HARDY'!NAV47,SETOP,3,))</f>
        <v>FORNECIMENTO DE CONCRETO ESTRUTURAL, USINADO, COM FCK 25 MPA, INCLUSIVE LANÇAMENTO, ADENSAMENTO E ACABAMENTO (FUNDAÇÃO)</v>
      </c>
      <c r="NAQ47" s="261"/>
      <c r="NAR47" s="261"/>
      <c r="NAS47" s="261"/>
      <c r="NAT47" s="261"/>
      <c r="NAU47" s="261"/>
      <c r="NAV47" s="12" t="s">
        <v>10494</v>
      </c>
      <c r="NAW47" s="12" t="s">
        <v>6222</v>
      </c>
      <c r="NAX47" s="12" t="str">
        <f>IF(NAW47="SINAPI",VLOOKUP('TEREZINHA HARDY'!NAV47,SINAPI,3,),VLOOKUP('TEREZINHA HARDY'!NAV47,SETOP,4,))</f>
        <v>M3</v>
      </c>
      <c r="NAY47" s="13">
        <v>2.35</v>
      </c>
      <c r="NAZ47" s="13" t="s">
        <v>41</v>
      </c>
      <c r="NBA47" s="14">
        <f>IF(NAW47="SINAPI",VLOOKUP('TEREZINHA HARDY'!NAV47,SINAPI,4,),VLOOKUP('TEREZINHA HARDY'!NAV47,SETOP,5,))</f>
        <v>334.32</v>
      </c>
      <c r="NBB47" s="14">
        <f t="shared" ref="NBB47:NBB50" si="1708">ROUND(NBA47*(1+$C$7),2)</f>
        <v>422.98</v>
      </c>
      <c r="NBC47" s="14">
        <f t="shared" ref="NBC47:NBC50" si="1709">NAY47*NBA47</f>
        <v>785.65200000000004</v>
      </c>
      <c r="NBD47" s="14">
        <f t="shared" ref="NBD47:NBD50" si="1710">NBB47*NAY47</f>
        <v>994.00300000000004</v>
      </c>
      <c r="NBE47" s="11" t="s">
        <v>17387</v>
      </c>
      <c r="NBF47" s="261" t="str">
        <f>IF(NBM47="SINAPI",VLOOKUP('TEREZINHA HARDY'!NBL47,SINAPI,2,),VLOOKUP('TEREZINHA HARDY'!NBL47,SETOP,3,))</f>
        <v>FORNECIMENTO DE CONCRETO ESTRUTURAL, USINADO, COM FCK 25 MPA, INCLUSIVE LANÇAMENTO, ADENSAMENTO E ACABAMENTO (FUNDAÇÃO)</v>
      </c>
      <c r="NBG47" s="261"/>
      <c r="NBH47" s="261"/>
      <c r="NBI47" s="261"/>
      <c r="NBJ47" s="261"/>
      <c r="NBK47" s="261"/>
      <c r="NBL47" s="12" t="s">
        <v>10494</v>
      </c>
      <c r="NBM47" s="12" t="s">
        <v>6222</v>
      </c>
      <c r="NBN47" s="12" t="str">
        <f>IF(NBM47="SINAPI",VLOOKUP('TEREZINHA HARDY'!NBL47,SINAPI,3,),VLOOKUP('TEREZINHA HARDY'!NBL47,SETOP,4,))</f>
        <v>M3</v>
      </c>
      <c r="NBO47" s="13">
        <v>2.35</v>
      </c>
      <c r="NBP47" s="13" t="s">
        <v>41</v>
      </c>
      <c r="NBQ47" s="14">
        <f>IF(NBM47="SINAPI",VLOOKUP('TEREZINHA HARDY'!NBL47,SINAPI,4,),VLOOKUP('TEREZINHA HARDY'!NBL47,SETOP,5,))</f>
        <v>334.32</v>
      </c>
      <c r="NBR47" s="14">
        <f t="shared" ref="NBR47:NBR50" si="1711">ROUND(NBQ47*(1+$C$7),2)</f>
        <v>422.98</v>
      </c>
      <c r="NBS47" s="14">
        <f t="shared" ref="NBS47:NBS50" si="1712">NBO47*NBQ47</f>
        <v>785.65200000000004</v>
      </c>
      <c r="NBT47" s="14">
        <f t="shared" ref="NBT47:NBT50" si="1713">NBR47*NBO47</f>
        <v>994.00300000000004</v>
      </c>
      <c r="NBU47" s="11" t="s">
        <v>17387</v>
      </c>
      <c r="NBV47" s="261" t="str">
        <f>IF(NCC47="SINAPI",VLOOKUP('TEREZINHA HARDY'!NCB47,SINAPI,2,),VLOOKUP('TEREZINHA HARDY'!NCB47,SETOP,3,))</f>
        <v>FORNECIMENTO DE CONCRETO ESTRUTURAL, USINADO, COM FCK 25 MPA, INCLUSIVE LANÇAMENTO, ADENSAMENTO E ACABAMENTO (FUNDAÇÃO)</v>
      </c>
      <c r="NBW47" s="261"/>
      <c r="NBX47" s="261"/>
      <c r="NBY47" s="261"/>
      <c r="NBZ47" s="261"/>
      <c r="NCA47" s="261"/>
      <c r="NCB47" s="12" t="s">
        <v>10494</v>
      </c>
      <c r="NCC47" s="12" t="s">
        <v>6222</v>
      </c>
      <c r="NCD47" s="12" t="str">
        <f>IF(NCC47="SINAPI",VLOOKUP('TEREZINHA HARDY'!NCB47,SINAPI,3,),VLOOKUP('TEREZINHA HARDY'!NCB47,SETOP,4,))</f>
        <v>M3</v>
      </c>
      <c r="NCE47" s="13">
        <v>2.35</v>
      </c>
      <c r="NCF47" s="13" t="s">
        <v>41</v>
      </c>
      <c r="NCG47" s="14">
        <f>IF(NCC47="SINAPI",VLOOKUP('TEREZINHA HARDY'!NCB47,SINAPI,4,),VLOOKUP('TEREZINHA HARDY'!NCB47,SETOP,5,))</f>
        <v>334.32</v>
      </c>
      <c r="NCH47" s="14">
        <f t="shared" ref="NCH47:NCH50" si="1714">ROUND(NCG47*(1+$C$7),2)</f>
        <v>422.98</v>
      </c>
      <c r="NCI47" s="14">
        <f t="shared" ref="NCI47:NCI50" si="1715">NCE47*NCG47</f>
        <v>785.65200000000004</v>
      </c>
      <c r="NCJ47" s="14">
        <f t="shared" ref="NCJ47:NCJ50" si="1716">NCH47*NCE47</f>
        <v>994.00300000000004</v>
      </c>
      <c r="NCK47" s="11" t="s">
        <v>17387</v>
      </c>
      <c r="NCL47" s="261" t="str">
        <f>IF(NCS47="SINAPI",VLOOKUP('TEREZINHA HARDY'!NCR47,SINAPI,2,),VLOOKUP('TEREZINHA HARDY'!NCR47,SETOP,3,))</f>
        <v>FORNECIMENTO DE CONCRETO ESTRUTURAL, USINADO, COM FCK 25 MPA, INCLUSIVE LANÇAMENTO, ADENSAMENTO E ACABAMENTO (FUNDAÇÃO)</v>
      </c>
      <c r="NCM47" s="261"/>
      <c r="NCN47" s="261"/>
      <c r="NCO47" s="261"/>
      <c r="NCP47" s="261"/>
      <c r="NCQ47" s="261"/>
      <c r="NCR47" s="12" t="s">
        <v>10494</v>
      </c>
      <c r="NCS47" s="12" t="s">
        <v>6222</v>
      </c>
      <c r="NCT47" s="12" t="str">
        <f>IF(NCS47="SINAPI",VLOOKUP('TEREZINHA HARDY'!NCR47,SINAPI,3,),VLOOKUP('TEREZINHA HARDY'!NCR47,SETOP,4,))</f>
        <v>M3</v>
      </c>
      <c r="NCU47" s="13">
        <v>2.35</v>
      </c>
      <c r="NCV47" s="13" t="s">
        <v>41</v>
      </c>
      <c r="NCW47" s="14">
        <f>IF(NCS47="SINAPI",VLOOKUP('TEREZINHA HARDY'!NCR47,SINAPI,4,),VLOOKUP('TEREZINHA HARDY'!NCR47,SETOP,5,))</f>
        <v>334.32</v>
      </c>
      <c r="NCX47" s="14">
        <f t="shared" ref="NCX47:NCX50" si="1717">ROUND(NCW47*(1+$C$7),2)</f>
        <v>422.98</v>
      </c>
      <c r="NCY47" s="14">
        <f t="shared" ref="NCY47:NCY50" si="1718">NCU47*NCW47</f>
        <v>785.65200000000004</v>
      </c>
      <c r="NCZ47" s="14">
        <f t="shared" ref="NCZ47:NCZ50" si="1719">NCX47*NCU47</f>
        <v>994.00300000000004</v>
      </c>
      <c r="NDA47" s="11" t="s">
        <v>17387</v>
      </c>
      <c r="NDB47" s="261" t="str">
        <f>IF(NDI47="SINAPI",VLOOKUP('TEREZINHA HARDY'!NDH47,SINAPI,2,),VLOOKUP('TEREZINHA HARDY'!NDH47,SETOP,3,))</f>
        <v>FORNECIMENTO DE CONCRETO ESTRUTURAL, USINADO, COM FCK 25 MPA, INCLUSIVE LANÇAMENTO, ADENSAMENTO E ACABAMENTO (FUNDAÇÃO)</v>
      </c>
      <c r="NDC47" s="261"/>
      <c r="NDD47" s="261"/>
      <c r="NDE47" s="261"/>
      <c r="NDF47" s="261"/>
      <c r="NDG47" s="261"/>
      <c r="NDH47" s="12" t="s">
        <v>10494</v>
      </c>
      <c r="NDI47" s="12" t="s">
        <v>6222</v>
      </c>
      <c r="NDJ47" s="12" t="str">
        <f>IF(NDI47="SINAPI",VLOOKUP('TEREZINHA HARDY'!NDH47,SINAPI,3,),VLOOKUP('TEREZINHA HARDY'!NDH47,SETOP,4,))</f>
        <v>M3</v>
      </c>
      <c r="NDK47" s="13">
        <v>2.35</v>
      </c>
      <c r="NDL47" s="13" t="s">
        <v>41</v>
      </c>
      <c r="NDM47" s="14">
        <f>IF(NDI47="SINAPI",VLOOKUP('TEREZINHA HARDY'!NDH47,SINAPI,4,),VLOOKUP('TEREZINHA HARDY'!NDH47,SETOP,5,))</f>
        <v>334.32</v>
      </c>
      <c r="NDN47" s="14">
        <f t="shared" ref="NDN47:NDN50" si="1720">ROUND(NDM47*(1+$C$7),2)</f>
        <v>422.98</v>
      </c>
      <c r="NDO47" s="14">
        <f t="shared" ref="NDO47:NDO50" si="1721">NDK47*NDM47</f>
        <v>785.65200000000004</v>
      </c>
      <c r="NDP47" s="14">
        <f t="shared" ref="NDP47:NDP50" si="1722">NDN47*NDK47</f>
        <v>994.00300000000004</v>
      </c>
      <c r="NDQ47" s="11" t="s">
        <v>17387</v>
      </c>
      <c r="NDR47" s="261" t="str">
        <f>IF(NDY47="SINAPI",VLOOKUP('TEREZINHA HARDY'!NDX47,SINAPI,2,),VLOOKUP('TEREZINHA HARDY'!NDX47,SETOP,3,))</f>
        <v>FORNECIMENTO DE CONCRETO ESTRUTURAL, USINADO, COM FCK 25 MPA, INCLUSIVE LANÇAMENTO, ADENSAMENTO E ACABAMENTO (FUNDAÇÃO)</v>
      </c>
      <c r="NDS47" s="261"/>
      <c r="NDT47" s="261"/>
      <c r="NDU47" s="261"/>
      <c r="NDV47" s="261"/>
      <c r="NDW47" s="261"/>
      <c r="NDX47" s="12" t="s">
        <v>10494</v>
      </c>
      <c r="NDY47" s="12" t="s">
        <v>6222</v>
      </c>
      <c r="NDZ47" s="12" t="str">
        <f>IF(NDY47="SINAPI",VLOOKUP('TEREZINHA HARDY'!NDX47,SINAPI,3,),VLOOKUP('TEREZINHA HARDY'!NDX47,SETOP,4,))</f>
        <v>M3</v>
      </c>
      <c r="NEA47" s="13">
        <v>2.35</v>
      </c>
      <c r="NEB47" s="13" t="s">
        <v>41</v>
      </c>
      <c r="NEC47" s="14">
        <f>IF(NDY47="SINAPI",VLOOKUP('TEREZINHA HARDY'!NDX47,SINAPI,4,),VLOOKUP('TEREZINHA HARDY'!NDX47,SETOP,5,))</f>
        <v>334.32</v>
      </c>
      <c r="NED47" s="14">
        <f t="shared" ref="NED47:NED50" si="1723">ROUND(NEC47*(1+$C$7),2)</f>
        <v>422.98</v>
      </c>
      <c r="NEE47" s="14">
        <f t="shared" ref="NEE47:NEE50" si="1724">NEA47*NEC47</f>
        <v>785.65200000000004</v>
      </c>
      <c r="NEF47" s="14">
        <f t="shared" ref="NEF47:NEF50" si="1725">NED47*NEA47</f>
        <v>994.00300000000004</v>
      </c>
      <c r="NEG47" s="11" t="s">
        <v>17387</v>
      </c>
      <c r="NEH47" s="261" t="str">
        <f>IF(NEO47="SINAPI",VLOOKUP('TEREZINHA HARDY'!NEN47,SINAPI,2,),VLOOKUP('TEREZINHA HARDY'!NEN47,SETOP,3,))</f>
        <v>FORNECIMENTO DE CONCRETO ESTRUTURAL, USINADO, COM FCK 25 MPA, INCLUSIVE LANÇAMENTO, ADENSAMENTO E ACABAMENTO (FUNDAÇÃO)</v>
      </c>
      <c r="NEI47" s="261"/>
      <c r="NEJ47" s="261"/>
      <c r="NEK47" s="261"/>
      <c r="NEL47" s="261"/>
      <c r="NEM47" s="261"/>
      <c r="NEN47" s="12" t="s">
        <v>10494</v>
      </c>
      <c r="NEO47" s="12" t="s">
        <v>6222</v>
      </c>
      <c r="NEP47" s="12" t="str">
        <f>IF(NEO47="SINAPI",VLOOKUP('TEREZINHA HARDY'!NEN47,SINAPI,3,),VLOOKUP('TEREZINHA HARDY'!NEN47,SETOP,4,))</f>
        <v>M3</v>
      </c>
      <c r="NEQ47" s="13">
        <v>2.35</v>
      </c>
      <c r="NER47" s="13" t="s">
        <v>41</v>
      </c>
      <c r="NES47" s="14">
        <f>IF(NEO47="SINAPI",VLOOKUP('TEREZINHA HARDY'!NEN47,SINAPI,4,),VLOOKUP('TEREZINHA HARDY'!NEN47,SETOP,5,))</f>
        <v>334.32</v>
      </c>
      <c r="NET47" s="14">
        <f t="shared" ref="NET47:NET50" si="1726">ROUND(NES47*(1+$C$7),2)</f>
        <v>422.98</v>
      </c>
      <c r="NEU47" s="14">
        <f t="shared" ref="NEU47:NEU50" si="1727">NEQ47*NES47</f>
        <v>785.65200000000004</v>
      </c>
      <c r="NEV47" s="14">
        <f t="shared" ref="NEV47:NEV50" si="1728">NET47*NEQ47</f>
        <v>994.00300000000004</v>
      </c>
      <c r="NEW47" s="11" t="s">
        <v>17387</v>
      </c>
      <c r="NEX47" s="261" t="str">
        <f>IF(NFE47="SINAPI",VLOOKUP('TEREZINHA HARDY'!NFD47,SINAPI,2,),VLOOKUP('TEREZINHA HARDY'!NFD47,SETOP,3,))</f>
        <v>FORNECIMENTO DE CONCRETO ESTRUTURAL, USINADO, COM FCK 25 MPA, INCLUSIVE LANÇAMENTO, ADENSAMENTO E ACABAMENTO (FUNDAÇÃO)</v>
      </c>
      <c r="NEY47" s="261"/>
      <c r="NEZ47" s="261"/>
      <c r="NFA47" s="261"/>
      <c r="NFB47" s="261"/>
      <c r="NFC47" s="261"/>
      <c r="NFD47" s="12" t="s">
        <v>10494</v>
      </c>
      <c r="NFE47" s="12" t="s">
        <v>6222</v>
      </c>
      <c r="NFF47" s="12" t="str">
        <f>IF(NFE47="SINAPI",VLOOKUP('TEREZINHA HARDY'!NFD47,SINAPI,3,),VLOOKUP('TEREZINHA HARDY'!NFD47,SETOP,4,))</f>
        <v>M3</v>
      </c>
      <c r="NFG47" s="13">
        <v>2.35</v>
      </c>
      <c r="NFH47" s="13" t="s">
        <v>41</v>
      </c>
      <c r="NFI47" s="14">
        <f>IF(NFE47="SINAPI",VLOOKUP('TEREZINHA HARDY'!NFD47,SINAPI,4,),VLOOKUP('TEREZINHA HARDY'!NFD47,SETOP,5,))</f>
        <v>334.32</v>
      </c>
      <c r="NFJ47" s="14">
        <f t="shared" ref="NFJ47:NFJ50" si="1729">ROUND(NFI47*(1+$C$7),2)</f>
        <v>422.98</v>
      </c>
      <c r="NFK47" s="14">
        <f t="shared" ref="NFK47:NFK50" si="1730">NFG47*NFI47</f>
        <v>785.65200000000004</v>
      </c>
      <c r="NFL47" s="14">
        <f t="shared" ref="NFL47:NFL50" si="1731">NFJ47*NFG47</f>
        <v>994.00300000000004</v>
      </c>
      <c r="NFM47" s="11" t="s">
        <v>17387</v>
      </c>
      <c r="NFN47" s="261" t="str">
        <f>IF(NFU47="SINAPI",VLOOKUP('TEREZINHA HARDY'!NFT47,SINAPI,2,),VLOOKUP('TEREZINHA HARDY'!NFT47,SETOP,3,))</f>
        <v>FORNECIMENTO DE CONCRETO ESTRUTURAL, USINADO, COM FCK 25 MPA, INCLUSIVE LANÇAMENTO, ADENSAMENTO E ACABAMENTO (FUNDAÇÃO)</v>
      </c>
      <c r="NFO47" s="261"/>
      <c r="NFP47" s="261"/>
      <c r="NFQ47" s="261"/>
      <c r="NFR47" s="261"/>
      <c r="NFS47" s="261"/>
      <c r="NFT47" s="12" t="s">
        <v>10494</v>
      </c>
      <c r="NFU47" s="12" t="s">
        <v>6222</v>
      </c>
      <c r="NFV47" s="12" t="str">
        <f>IF(NFU47="SINAPI",VLOOKUP('TEREZINHA HARDY'!NFT47,SINAPI,3,),VLOOKUP('TEREZINHA HARDY'!NFT47,SETOP,4,))</f>
        <v>M3</v>
      </c>
      <c r="NFW47" s="13">
        <v>2.35</v>
      </c>
      <c r="NFX47" s="13" t="s">
        <v>41</v>
      </c>
      <c r="NFY47" s="14">
        <f>IF(NFU47="SINAPI",VLOOKUP('TEREZINHA HARDY'!NFT47,SINAPI,4,),VLOOKUP('TEREZINHA HARDY'!NFT47,SETOP,5,))</f>
        <v>334.32</v>
      </c>
      <c r="NFZ47" s="14">
        <f t="shared" ref="NFZ47:NFZ50" si="1732">ROUND(NFY47*(1+$C$7),2)</f>
        <v>422.98</v>
      </c>
      <c r="NGA47" s="14">
        <f t="shared" ref="NGA47:NGA50" si="1733">NFW47*NFY47</f>
        <v>785.65200000000004</v>
      </c>
      <c r="NGB47" s="14">
        <f t="shared" ref="NGB47:NGB50" si="1734">NFZ47*NFW47</f>
        <v>994.00300000000004</v>
      </c>
      <c r="NGC47" s="11" t="s">
        <v>17387</v>
      </c>
      <c r="NGD47" s="261" t="str">
        <f>IF(NGK47="SINAPI",VLOOKUP('TEREZINHA HARDY'!NGJ47,SINAPI,2,),VLOOKUP('TEREZINHA HARDY'!NGJ47,SETOP,3,))</f>
        <v>FORNECIMENTO DE CONCRETO ESTRUTURAL, USINADO, COM FCK 25 MPA, INCLUSIVE LANÇAMENTO, ADENSAMENTO E ACABAMENTO (FUNDAÇÃO)</v>
      </c>
      <c r="NGE47" s="261"/>
      <c r="NGF47" s="261"/>
      <c r="NGG47" s="261"/>
      <c r="NGH47" s="261"/>
      <c r="NGI47" s="261"/>
      <c r="NGJ47" s="12" t="s">
        <v>10494</v>
      </c>
      <c r="NGK47" s="12" t="s">
        <v>6222</v>
      </c>
      <c r="NGL47" s="12" t="str">
        <f>IF(NGK47="SINAPI",VLOOKUP('TEREZINHA HARDY'!NGJ47,SINAPI,3,),VLOOKUP('TEREZINHA HARDY'!NGJ47,SETOP,4,))</f>
        <v>M3</v>
      </c>
      <c r="NGM47" s="13">
        <v>2.35</v>
      </c>
      <c r="NGN47" s="13" t="s">
        <v>41</v>
      </c>
      <c r="NGO47" s="14">
        <f>IF(NGK47="SINAPI",VLOOKUP('TEREZINHA HARDY'!NGJ47,SINAPI,4,),VLOOKUP('TEREZINHA HARDY'!NGJ47,SETOP,5,))</f>
        <v>334.32</v>
      </c>
      <c r="NGP47" s="14">
        <f t="shared" ref="NGP47:NGP50" si="1735">ROUND(NGO47*(1+$C$7),2)</f>
        <v>422.98</v>
      </c>
      <c r="NGQ47" s="14">
        <f t="shared" ref="NGQ47:NGQ50" si="1736">NGM47*NGO47</f>
        <v>785.65200000000004</v>
      </c>
      <c r="NGR47" s="14">
        <f t="shared" ref="NGR47:NGR50" si="1737">NGP47*NGM47</f>
        <v>994.00300000000004</v>
      </c>
      <c r="NGS47" s="11" t="s">
        <v>17387</v>
      </c>
      <c r="NGT47" s="261" t="str">
        <f>IF(NHA47="SINAPI",VLOOKUP('TEREZINHA HARDY'!NGZ47,SINAPI,2,),VLOOKUP('TEREZINHA HARDY'!NGZ47,SETOP,3,))</f>
        <v>FORNECIMENTO DE CONCRETO ESTRUTURAL, USINADO, COM FCK 25 MPA, INCLUSIVE LANÇAMENTO, ADENSAMENTO E ACABAMENTO (FUNDAÇÃO)</v>
      </c>
      <c r="NGU47" s="261"/>
      <c r="NGV47" s="261"/>
      <c r="NGW47" s="261"/>
      <c r="NGX47" s="261"/>
      <c r="NGY47" s="261"/>
      <c r="NGZ47" s="12" t="s">
        <v>10494</v>
      </c>
      <c r="NHA47" s="12" t="s">
        <v>6222</v>
      </c>
      <c r="NHB47" s="12" t="str">
        <f>IF(NHA47="SINAPI",VLOOKUP('TEREZINHA HARDY'!NGZ47,SINAPI,3,),VLOOKUP('TEREZINHA HARDY'!NGZ47,SETOP,4,))</f>
        <v>M3</v>
      </c>
      <c r="NHC47" s="13">
        <v>2.35</v>
      </c>
      <c r="NHD47" s="13" t="s">
        <v>41</v>
      </c>
      <c r="NHE47" s="14">
        <f>IF(NHA47="SINAPI",VLOOKUP('TEREZINHA HARDY'!NGZ47,SINAPI,4,),VLOOKUP('TEREZINHA HARDY'!NGZ47,SETOP,5,))</f>
        <v>334.32</v>
      </c>
      <c r="NHF47" s="14">
        <f t="shared" ref="NHF47:NHF50" si="1738">ROUND(NHE47*(1+$C$7),2)</f>
        <v>422.98</v>
      </c>
      <c r="NHG47" s="14">
        <f t="shared" ref="NHG47:NHG50" si="1739">NHC47*NHE47</f>
        <v>785.65200000000004</v>
      </c>
      <c r="NHH47" s="14">
        <f t="shared" ref="NHH47:NHH50" si="1740">NHF47*NHC47</f>
        <v>994.00300000000004</v>
      </c>
      <c r="NHI47" s="11" t="s">
        <v>17387</v>
      </c>
      <c r="NHJ47" s="261" t="str">
        <f>IF(NHQ47="SINAPI",VLOOKUP('TEREZINHA HARDY'!NHP47,SINAPI,2,),VLOOKUP('TEREZINHA HARDY'!NHP47,SETOP,3,))</f>
        <v>FORNECIMENTO DE CONCRETO ESTRUTURAL, USINADO, COM FCK 25 MPA, INCLUSIVE LANÇAMENTO, ADENSAMENTO E ACABAMENTO (FUNDAÇÃO)</v>
      </c>
      <c r="NHK47" s="261"/>
      <c r="NHL47" s="261"/>
      <c r="NHM47" s="261"/>
      <c r="NHN47" s="261"/>
      <c r="NHO47" s="261"/>
      <c r="NHP47" s="12" t="s">
        <v>10494</v>
      </c>
      <c r="NHQ47" s="12" t="s">
        <v>6222</v>
      </c>
      <c r="NHR47" s="12" t="str">
        <f>IF(NHQ47="SINAPI",VLOOKUP('TEREZINHA HARDY'!NHP47,SINAPI,3,),VLOOKUP('TEREZINHA HARDY'!NHP47,SETOP,4,))</f>
        <v>M3</v>
      </c>
      <c r="NHS47" s="13">
        <v>2.35</v>
      </c>
      <c r="NHT47" s="13" t="s">
        <v>41</v>
      </c>
      <c r="NHU47" s="14">
        <f>IF(NHQ47="SINAPI",VLOOKUP('TEREZINHA HARDY'!NHP47,SINAPI,4,),VLOOKUP('TEREZINHA HARDY'!NHP47,SETOP,5,))</f>
        <v>334.32</v>
      </c>
      <c r="NHV47" s="14">
        <f t="shared" ref="NHV47:NHV50" si="1741">ROUND(NHU47*(1+$C$7),2)</f>
        <v>422.98</v>
      </c>
      <c r="NHW47" s="14">
        <f t="shared" ref="NHW47:NHW50" si="1742">NHS47*NHU47</f>
        <v>785.65200000000004</v>
      </c>
      <c r="NHX47" s="14">
        <f t="shared" ref="NHX47:NHX50" si="1743">NHV47*NHS47</f>
        <v>994.00300000000004</v>
      </c>
      <c r="NHY47" s="11" t="s">
        <v>17387</v>
      </c>
      <c r="NHZ47" s="261" t="str">
        <f>IF(NIG47="SINAPI",VLOOKUP('TEREZINHA HARDY'!NIF47,SINAPI,2,),VLOOKUP('TEREZINHA HARDY'!NIF47,SETOP,3,))</f>
        <v>FORNECIMENTO DE CONCRETO ESTRUTURAL, USINADO, COM FCK 25 MPA, INCLUSIVE LANÇAMENTO, ADENSAMENTO E ACABAMENTO (FUNDAÇÃO)</v>
      </c>
      <c r="NIA47" s="261"/>
      <c r="NIB47" s="261"/>
      <c r="NIC47" s="261"/>
      <c r="NID47" s="261"/>
      <c r="NIE47" s="261"/>
      <c r="NIF47" s="12" t="s">
        <v>10494</v>
      </c>
      <c r="NIG47" s="12" t="s">
        <v>6222</v>
      </c>
      <c r="NIH47" s="12" t="str">
        <f>IF(NIG47="SINAPI",VLOOKUP('TEREZINHA HARDY'!NIF47,SINAPI,3,),VLOOKUP('TEREZINHA HARDY'!NIF47,SETOP,4,))</f>
        <v>M3</v>
      </c>
      <c r="NII47" s="13">
        <v>2.35</v>
      </c>
      <c r="NIJ47" s="13" t="s">
        <v>41</v>
      </c>
      <c r="NIK47" s="14">
        <f>IF(NIG47="SINAPI",VLOOKUP('TEREZINHA HARDY'!NIF47,SINAPI,4,),VLOOKUP('TEREZINHA HARDY'!NIF47,SETOP,5,))</f>
        <v>334.32</v>
      </c>
      <c r="NIL47" s="14">
        <f t="shared" ref="NIL47:NIL50" si="1744">ROUND(NIK47*(1+$C$7),2)</f>
        <v>422.98</v>
      </c>
      <c r="NIM47" s="14">
        <f t="shared" ref="NIM47:NIM50" si="1745">NII47*NIK47</f>
        <v>785.65200000000004</v>
      </c>
      <c r="NIN47" s="14">
        <f t="shared" ref="NIN47:NIN50" si="1746">NIL47*NII47</f>
        <v>994.00300000000004</v>
      </c>
      <c r="NIO47" s="11" t="s">
        <v>17387</v>
      </c>
      <c r="NIP47" s="261" t="str">
        <f>IF(NIW47="SINAPI",VLOOKUP('TEREZINHA HARDY'!NIV47,SINAPI,2,),VLOOKUP('TEREZINHA HARDY'!NIV47,SETOP,3,))</f>
        <v>FORNECIMENTO DE CONCRETO ESTRUTURAL, USINADO, COM FCK 25 MPA, INCLUSIVE LANÇAMENTO, ADENSAMENTO E ACABAMENTO (FUNDAÇÃO)</v>
      </c>
      <c r="NIQ47" s="261"/>
      <c r="NIR47" s="261"/>
      <c r="NIS47" s="261"/>
      <c r="NIT47" s="261"/>
      <c r="NIU47" s="261"/>
      <c r="NIV47" s="12" t="s">
        <v>10494</v>
      </c>
      <c r="NIW47" s="12" t="s">
        <v>6222</v>
      </c>
      <c r="NIX47" s="12" t="str">
        <f>IF(NIW47="SINAPI",VLOOKUP('TEREZINHA HARDY'!NIV47,SINAPI,3,),VLOOKUP('TEREZINHA HARDY'!NIV47,SETOP,4,))</f>
        <v>M3</v>
      </c>
      <c r="NIY47" s="13">
        <v>2.35</v>
      </c>
      <c r="NIZ47" s="13" t="s">
        <v>41</v>
      </c>
      <c r="NJA47" s="14">
        <f>IF(NIW47="SINAPI",VLOOKUP('TEREZINHA HARDY'!NIV47,SINAPI,4,),VLOOKUP('TEREZINHA HARDY'!NIV47,SETOP,5,))</f>
        <v>334.32</v>
      </c>
      <c r="NJB47" s="14">
        <f t="shared" ref="NJB47:NJB50" si="1747">ROUND(NJA47*(1+$C$7),2)</f>
        <v>422.98</v>
      </c>
      <c r="NJC47" s="14">
        <f t="shared" ref="NJC47:NJC50" si="1748">NIY47*NJA47</f>
        <v>785.65200000000004</v>
      </c>
      <c r="NJD47" s="14">
        <f t="shared" ref="NJD47:NJD50" si="1749">NJB47*NIY47</f>
        <v>994.00300000000004</v>
      </c>
      <c r="NJE47" s="11" t="s">
        <v>17387</v>
      </c>
      <c r="NJF47" s="261" t="str">
        <f>IF(NJM47="SINAPI",VLOOKUP('TEREZINHA HARDY'!NJL47,SINAPI,2,),VLOOKUP('TEREZINHA HARDY'!NJL47,SETOP,3,))</f>
        <v>FORNECIMENTO DE CONCRETO ESTRUTURAL, USINADO, COM FCK 25 MPA, INCLUSIVE LANÇAMENTO, ADENSAMENTO E ACABAMENTO (FUNDAÇÃO)</v>
      </c>
      <c r="NJG47" s="261"/>
      <c r="NJH47" s="261"/>
      <c r="NJI47" s="261"/>
      <c r="NJJ47" s="261"/>
      <c r="NJK47" s="261"/>
      <c r="NJL47" s="12" t="s">
        <v>10494</v>
      </c>
      <c r="NJM47" s="12" t="s">
        <v>6222</v>
      </c>
      <c r="NJN47" s="12" t="str">
        <f>IF(NJM47="SINAPI",VLOOKUP('TEREZINHA HARDY'!NJL47,SINAPI,3,),VLOOKUP('TEREZINHA HARDY'!NJL47,SETOP,4,))</f>
        <v>M3</v>
      </c>
      <c r="NJO47" s="13">
        <v>2.35</v>
      </c>
      <c r="NJP47" s="13" t="s">
        <v>41</v>
      </c>
      <c r="NJQ47" s="14">
        <f>IF(NJM47="SINAPI",VLOOKUP('TEREZINHA HARDY'!NJL47,SINAPI,4,),VLOOKUP('TEREZINHA HARDY'!NJL47,SETOP,5,))</f>
        <v>334.32</v>
      </c>
      <c r="NJR47" s="14">
        <f t="shared" ref="NJR47:NJR50" si="1750">ROUND(NJQ47*(1+$C$7),2)</f>
        <v>422.98</v>
      </c>
      <c r="NJS47" s="14">
        <f t="shared" ref="NJS47:NJS50" si="1751">NJO47*NJQ47</f>
        <v>785.65200000000004</v>
      </c>
      <c r="NJT47" s="14">
        <f t="shared" ref="NJT47:NJT50" si="1752">NJR47*NJO47</f>
        <v>994.00300000000004</v>
      </c>
      <c r="NJU47" s="11" t="s">
        <v>17387</v>
      </c>
      <c r="NJV47" s="261" t="str">
        <f>IF(NKC47="SINAPI",VLOOKUP('TEREZINHA HARDY'!NKB47,SINAPI,2,),VLOOKUP('TEREZINHA HARDY'!NKB47,SETOP,3,))</f>
        <v>FORNECIMENTO DE CONCRETO ESTRUTURAL, USINADO, COM FCK 25 MPA, INCLUSIVE LANÇAMENTO, ADENSAMENTO E ACABAMENTO (FUNDAÇÃO)</v>
      </c>
      <c r="NJW47" s="261"/>
      <c r="NJX47" s="261"/>
      <c r="NJY47" s="261"/>
      <c r="NJZ47" s="261"/>
      <c r="NKA47" s="261"/>
      <c r="NKB47" s="12" t="s">
        <v>10494</v>
      </c>
      <c r="NKC47" s="12" t="s">
        <v>6222</v>
      </c>
      <c r="NKD47" s="12" t="str">
        <f>IF(NKC47="SINAPI",VLOOKUP('TEREZINHA HARDY'!NKB47,SINAPI,3,),VLOOKUP('TEREZINHA HARDY'!NKB47,SETOP,4,))</f>
        <v>M3</v>
      </c>
      <c r="NKE47" s="13">
        <v>2.35</v>
      </c>
      <c r="NKF47" s="13" t="s">
        <v>41</v>
      </c>
      <c r="NKG47" s="14">
        <f>IF(NKC47="SINAPI",VLOOKUP('TEREZINHA HARDY'!NKB47,SINAPI,4,),VLOOKUP('TEREZINHA HARDY'!NKB47,SETOP,5,))</f>
        <v>334.32</v>
      </c>
      <c r="NKH47" s="14">
        <f t="shared" ref="NKH47:NKH50" si="1753">ROUND(NKG47*(1+$C$7),2)</f>
        <v>422.98</v>
      </c>
      <c r="NKI47" s="14">
        <f t="shared" ref="NKI47:NKI50" si="1754">NKE47*NKG47</f>
        <v>785.65200000000004</v>
      </c>
      <c r="NKJ47" s="14">
        <f t="shared" ref="NKJ47:NKJ50" si="1755">NKH47*NKE47</f>
        <v>994.00300000000004</v>
      </c>
      <c r="NKK47" s="11" t="s">
        <v>17387</v>
      </c>
      <c r="NKL47" s="261" t="str">
        <f>IF(NKS47="SINAPI",VLOOKUP('TEREZINHA HARDY'!NKR47,SINAPI,2,),VLOOKUP('TEREZINHA HARDY'!NKR47,SETOP,3,))</f>
        <v>FORNECIMENTO DE CONCRETO ESTRUTURAL, USINADO, COM FCK 25 MPA, INCLUSIVE LANÇAMENTO, ADENSAMENTO E ACABAMENTO (FUNDAÇÃO)</v>
      </c>
      <c r="NKM47" s="261"/>
      <c r="NKN47" s="261"/>
      <c r="NKO47" s="261"/>
      <c r="NKP47" s="261"/>
      <c r="NKQ47" s="261"/>
      <c r="NKR47" s="12" t="s">
        <v>10494</v>
      </c>
      <c r="NKS47" s="12" t="s">
        <v>6222</v>
      </c>
      <c r="NKT47" s="12" t="str">
        <f>IF(NKS47="SINAPI",VLOOKUP('TEREZINHA HARDY'!NKR47,SINAPI,3,),VLOOKUP('TEREZINHA HARDY'!NKR47,SETOP,4,))</f>
        <v>M3</v>
      </c>
      <c r="NKU47" s="13">
        <v>2.35</v>
      </c>
      <c r="NKV47" s="13" t="s">
        <v>41</v>
      </c>
      <c r="NKW47" s="14">
        <f>IF(NKS47="SINAPI",VLOOKUP('TEREZINHA HARDY'!NKR47,SINAPI,4,),VLOOKUP('TEREZINHA HARDY'!NKR47,SETOP,5,))</f>
        <v>334.32</v>
      </c>
      <c r="NKX47" s="14">
        <f t="shared" ref="NKX47:NKX50" si="1756">ROUND(NKW47*(1+$C$7),2)</f>
        <v>422.98</v>
      </c>
      <c r="NKY47" s="14">
        <f t="shared" ref="NKY47:NKY50" si="1757">NKU47*NKW47</f>
        <v>785.65200000000004</v>
      </c>
      <c r="NKZ47" s="14">
        <f t="shared" ref="NKZ47:NKZ50" si="1758">NKX47*NKU47</f>
        <v>994.00300000000004</v>
      </c>
      <c r="NLA47" s="11" t="s">
        <v>17387</v>
      </c>
      <c r="NLB47" s="261" t="str">
        <f>IF(NLI47="SINAPI",VLOOKUP('TEREZINHA HARDY'!NLH47,SINAPI,2,),VLOOKUP('TEREZINHA HARDY'!NLH47,SETOP,3,))</f>
        <v>FORNECIMENTO DE CONCRETO ESTRUTURAL, USINADO, COM FCK 25 MPA, INCLUSIVE LANÇAMENTO, ADENSAMENTO E ACABAMENTO (FUNDAÇÃO)</v>
      </c>
      <c r="NLC47" s="261"/>
      <c r="NLD47" s="261"/>
      <c r="NLE47" s="261"/>
      <c r="NLF47" s="261"/>
      <c r="NLG47" s="261"/>
      <c r="NLH47" s="12" t="s">
        <v>10494</v>
      </c>
      <c r="NLI47" s="12" t="s">
        <v>6222</v>
      </c>
      <c r="NLJ47" s="12" t="str">
        <f>IF(NLI47="SINAPI",VLOOKUP('TEREZINHA HARDY'!NLH47,SINAPI,3,),VLOOKUP('TEREZINHA HARDY'!NLH47,SETOP,4,))</f>
        <v>M3</v>
      </c>
      <c r="NLK47" s="13">
        <v>2.35</v>
      </c>
      <c r="NLL47" s="13" t="s">
        <v>41</v>
      </c>
      <c r="NLM47" s="14">
        <f>IF(NLI47="SINAPI",VLOOKUP('TEREZINHA HARDY'!NLH47,SINAPI,4,),VLOOKUP('TEREZINHA HARDY'!NLH47,SETOP,5,))</f>
        <v>334.32</v>
      </c>
      <c r="NLN47" s="14">
        <f t="shared" ref="NLN47:NLN50" si="1759">ROUND(NLM47*(1+$C$7),2)</f>
        <v>422.98</v>
      </c>
      <c r="NLO47" s="14">
        <f t="shared" ref="NLO47:NLO50" si="1760">NLK47*NLM47</f>
        <v>785.65200000000004</v>
      </c>
      <c r="NLP47" s="14">
        <f t="shared" ref="NLP47:NLP50" si="1761">NLN47*NLK47</f>
        <v>994.00300000000004</v>
      </c>
      <c r="NLQ47" s="11" t="s">
        <v>17387</v>
      </c>
      <c r="NLR47" s="261" t="str">
        <f>IF(NLY47="SINAPI",VLOOKUP('TEREZINHA HARDY'!NLX47,SINAPI,2,),VLOOKUP('TEREZINHA HARDY'!NLX47,SETOP,3,))</f>
        <v>FORNECIMENTO DE CONCRETO ESTRUTURAL, USINADO, COM FCK 25 MPA, INCLUSIVE LANÇAMENTO, ADENSAMENTO E ACABAMENTO (FUNDAÇÃO)</v>
      </c>
      <c r="NLS47" s="261"/>
      <c r="NLT47" s="261"/>
      <c r="NLU47" s="261"/>
      <c r="NLV47" s="261"/>
      <c r="NLW47" s="261"/>
      <c r="NLX47" s="12" t="s">
        <v>10494</v>
      </c>
      <c r="NLY47" s="12" t="s">
        <v>6222</v>
      </c>
      <c r="NLZ47" s="12" t="str">
        <f>IF(NLY47="SINAPI",VLOOKUP('TEREZINHA HARDY'!NLX47,SINAPI,3,),VLOOKUP('TEREZINHA HARDY'!NLX47,SETOP,4,))</f>
        <v>M3</v>
      </c>
      <c r="NMA47" s="13">
        <v>2.35</v>
      </c>
      <c r="NMB47" s="13" t="s">
        <v>41</v>
      </c>
      <c r="NMC47" s="14">
        <f>IF(NLY47="SINAPI",VLOOKUP('TEREZINHA HARDY'!NLX47,SINAPI,4,),VLOOKUP('TEREZINHA HARDY'!NLX47,SETOP,5,))</f>
        <v>334.32</v>
      </c>
      <c r="NMD47" s="14">
        <f t="shared" ref="NMD47:NMD50" si="1762">ROUND(NMC47*(1+$C$7),2)</f>
        <v>422.98</v>
      </c>
      <c r="NME47" s="14">
        <f t="shared" ref="NME47:NME50" si="1763">NMA47*NMC47</f>
        <v>785.65200000000004</v>
      </c>
      <c r="NMF47" s="14">
        <f t="shared" ref="NMF47:NMF50" si="1764">NMD47*NMA47</f>
        <v>994.00300000000004</v>
      </c>
      <c r="NMG47" s="11" t="s">
        <v>17387</v>
      </c>
      <c r="NMH47" s="261" t="str">
        <f>IF(NMO47="SINAPI",VLOOKUP('TEREZINHA HARDY'!NMN47,SINAPI,2,),VLOOKUP('TEREZINHA HARDY'!NMN47,SETOP,3,))</f>
        <v>FORNECIMENTO DE CONCRETO ESTRUTURAL, USINADO, COM FCK 25 MPA, INCLUSIVE LANÇAMENTO, ADENSAMENTO E ACABAMENTO (FUNDAÇÃO)</v>
      </c>
      <c r="NMI47" s="261"/>
      <c r="NMJ47" s="261"/>
      <c r="NMK47" s="261"/>
      <c r="NML47" s="261"/>
      <c r="NMM47" s="261"/>
      <c r="NMN47" s="12" t="s">
        <v>10494</v>
      </c>
      <c r="NMO47" s="12" t="s">
        <v>6222</v>
      </c>
      <c r="NMP47" s="12" t="str">
        <f>IF(NMO47="SINAPI",VLOOKUP('TEREZINHA HARDY'!NMN47,SINAPI,3,),VLOOKUP('TEREZINHA HARDY'!NMN47,SETOP,4,))</f>
        <v>M3</v>
      </c>
      <c r="NMQ47" s="13">
        <v>2.35</v>
      </c>
      <c r="NMR47" s="13" t="s">
        <v>41</v>
      </c>
      <c r="NMS47" s="14">
        <f>IF(NMO47="SINAPI",VLOOKUP('TEREZINHA HARDY'!NMN47,SINAPI,4,),VLOOKUP('TEREZINHA HARDY'!NMN47,SETOP,5,))</f>
        <v>334.32</v>
      </c>
      <c r="NMT47" s="14">
        <f t="shared" ref="NMT47:NMT50" si="1765">ROUND(NMS47*(1+$C$7),2)</f>
        <v>422.98</v>
      </c>
      <c r="NMU47" s="14">
        <f t="shared" ref="NMU47:NMU50" si="1766">NMQ47*NMS47</f>
        <v>785.65200000000004</v>
      </c>
      <c r="NMV47" s="14">
        <f t="shared" ref="NMV47:NMV50" si="1767">NMT47*NMQ47</f>
        <v>994.00300000000004</v>
      </c>
      <c r="NMW47" s="11" t="s">
        <v>17387</v>
      </c>
      <c r="NMX47" s="261" t="str">
        <f>IF(NNE47="SINAPI",VLOOKUP('TEREZINHA HARDY'!NND47,SINAPI,2,),VLOOKUP('TEREZINHA HARDY'!NND47,SETOP,3,))</f>
        <v>FORNECIMENTO DE CONCRETO ESTRUTURAL, USINADO, COM FCK 25 MPA, INCLUSIVE LANÇAMENTO, ADENSAMENTO E ACABAMENTO (FUNDAÇÃO)</v>
      </c>
      <c r="NMY47" s="261"/>
      <c r="NMZ47" s="261"/>
      <c r="NNA47" s="261"/>
      <c r="NNB47" s="261"/>
      <c r="NNC47" s="261"/>
      <c r="NND47" s="12" t="s">
        <v>10494</v>
      </c>
      <c r="NNE47" s="12" t="s">
        <v>6222</v>
      </c>
      <c r="NNF47" s="12" t="str">
        <f>IF(NNE47="SINAPI",VLOOKUP('TEREZINHA HARDY'!NND47,SINAPI,3,),VLOOKUP('TEREZINHA HARDY'!NND47,SETOP,4,))</f>
        <v>M3</v>
      </c>
      <c r="NNG47" s="13">
        <v>2.35</v>
      </c>
      <c r="NNH47" s="13" t="s">
        <v>41</v>
      </c>
      <c r="NNI47" s="14">
        <f>IF(NNE47="SINAPI",VLOOKUP('TEREZINHA HARDY'!NND47,SINAPI,4,),VLOOKUP('TEREZINHA HARDY'!NND47,SETOP,5,))</f>
        <v>334.32</v>
      </c>
      <c r="NNJ47" s="14">
        <f t="shared" ref="NNJ47:NNJ50" si="1768">ROUND(NNI47*(1+$C$7),2)</f>
        <v>422.98</v>
      </c>
      <c r="NNK47" s="14">
        <f t="shared" ref="NNK47:NNK50" si="1769">NNG47*NNI47</f>
        <v>785.65200000000004</v>
      </c>
      <c r="NNL47" s="14">
        <f t="shared" ref="NNL47:NNL50" si="1770">NNJ47*NNG47</f>
        <v>994.00300000000004</v>
      </c>
      <c r="NNM47" s="11" t="s">
        <v>17387</v>
      </c>
      <c r="NNN47" s="261" t="str">
        <f>IF(NNU47="SINAPI",VLOOKUP('TEREZINHA HARDY'!NNT47,SINAPI,2,),VLOOKUP('TEREZINHA HARDY'!NNT47,SETOP,3,))</f>
        <v>FORNECIMENTO DE CONCRETO ESTRUTURAL, USINADO, COM FCK 25 MPA, INCLUSIVE LANÇAMENTO, ADENSAMENTO E ACABAMENTO (FUNDAÇÃO)</v>
      </c>
      <c r="NNO47" s="261"/>
      <c r="NNP47" s="261"/>
      <c r="NNQ47" s="261"/>
      <c r="NNR47" s="261"/>
      <c r="NNS47" s="261"/>
      <c r="NNT47" s="12" t="s">
        <v>10494</v>
      </c>
      <c r="NNU47" s="12" t="s">
        <v>6222</v>
      </c>
      <c r="NNV47" s="12" t="str">
        <f>IF(NNU47="SINAPI",VLOOKUP('TEREZINHA HARDY'!NNT47,SINAPI,3,),VLOOKUP('TEREZINHA HARDY'!NNT47,SETOP,4,))</f>
        <v>M3</v>
      </c>
      <c r="NNW47" s="13">
        <v>2.35</v>
      </c>
      <c r="NNX47" s="13" t="s">
        <v>41</v>
      </c>
      <c r="NNY47" s="14">
        <f>IF(NNU47="SINAPI",VLOOKUP('TEREZINHA HARDY'!NNT47,SINAPI,4,),VLOOKUP('TEREZINHA HARDY'!NNT47,SETOP,5,))</f>
        <v>334.32</v>
      </c>
      <c r="NNZ47" s="14">
        <f t="shared" ref="NNZ47:NNZ50" si="1771">ROUND(NNY47*(1+$C$7),2)</f>
        <v>422.98</v>
      </c>
      <c r="NOA47" s="14">
        <f t="shared" ref="NOA47:NOA50" si="1772">NNW47*NNY47</f>
        <v>785.65200000000004</v>
      </c>
      <c r="NOB47" s="14">
        <f t="shared" ref="NOB47:NOB50" si="1773">NNZ47*NNW47</f>
        <v>994.00300000000004</v>
      </c>
      <c r="NOC47" s="11" t="s">
        <v>17387</v>
      </c>
      <c r="NOD47" s="261" t="str">
        <f>IF(NOK47="SINAPI",VLOOKUP('TEREZINHA HARDY'!NOJ47,SINAPI,2,),VLOOKUP('TEREZINHA HARDY'!NOJ47,SETOP,3,))</f>
        <v>FORNECIMENTO DE CONCRETO ESTRUTURAL, USINADO, COM FCK 25 MPA, INCLUSIVE LANÇAMENTO, ADENSAMENTO E ACABAMENTO (FUNDAÇÃO)</v>
      </c>
      <c r="NOE47" s="261"/>
      <c r="NOF47" s="261"/>
      <c r="NOG47" s="261"/>
      <c r="NOH47" s="261"/>
      <c r="NOI47" s="261"/>
      <c r="NOJ47" s="12" t="s">
        <v>10494</v>
      </c>
      <c r="NOK47" s="12" t="s">
        <v>6222</v>
      </c>
      <c r="NOL47" s="12" t="str">
        <f>IF(NOK47="SINAPI",VLOOKUP('TEREZINHA HARDY'!NOJ47,SINAPI,3,),VLOOKUP('TEREZINHA HARDY'!NOJ47,SETOP,4,))</f>
        <v>M3</v>
      </c>
      <c r="NOM47" s="13">
        <v>2.35</v>
      </c>
      <c r="NON47" s="13" t="s">
        <v>41</v>
      </c>
      <c r="NOO47" s="14">
        <f>IF(NOK47="SINAPI",VLOOKUP('TEREZINHA HARDY'!NOJ47,SINAPI,4,),VLOOKUP('TEREZINHA HARDY'!NOJ47,SETOP,5,))</f>
        <v>334.32</v>
      </c>
      <c r="NOP47" s="14">
        <f t="shared" ref="NOP47:NOP50" si="1774">ROUND(NOO47*(1+$C$7),2)</f>
        <v>422.98</v>
      </c>
      <c r="NOQ47" s="14">
        <f t="shared" ref="NOQ47:NOQ50" si="1775">NOM47*NOO47</f>
        <v>785.65200000000004</v>
      </c>
      <c r="NOR47" s="14">
        <f t="shared" ref="NOR47:NOR50" si="1776">NOP47*NOM47</f>
        <v>994.00300000000004</v>
      </c>
      <c r="NOS47" s="11" t="s">
        <v>17387</v>
      </c>
      <c r="NOT47" s="261" t="str">
        <f>IF(NPA47="SINAPI",VLOOKUP('TEREZINHA HARDY'!NOZ47,SINAPI,2,),VLOOKUP('TEREZINHA HARDY'!NOZ47,SETOP,3,))</f>
        <v>FORNECIMENTO DE CONCRETO ESTRUTURAL, USINADO, COM FCK 25 MPA, INCLUSIVE LANÇAMENTO, ADENSAMENTO E ACABAMENTO (FUNDAÇÃO)</v>
      </c>
      <c r="NOU47" s="261"/>
      <c r="NOV47" s="261"/>
      <c r="NOW47" s="261"/>
      <c r="NOX47" s="261"/>
      <c r="NOY47" s="261"/>
      <c r="NOZ47" s="12" t="s">
        <v>10494</v>
      </c>
      <c r="NPA47" s="12" t="s">
        <v>6222</v>
      </c>
      <c r="NPB47" s="12" t="str">
        <f>IF(NPA47="SINAPI",VLOOKUP('TEREZINHA HARDY'!NOZ47,SINAPI,3,),VLOOKUP('TEREZINHA HARDY'!NOZ47,SETOP,4,))</f>
        <v>M3</v>
      </c>
      <c r="NPC47" s="13">
        <v>2.35</v>
      </c>
      <c r="NPD47" s="13" t="s">
        <v>41</v>
      </c>
      <c r="NPE47" s="14">
        <f>IF(NPA47="SINAPI",VLOOKUP('TEREZINHA HARDY'!NOZ47,SINAPI,4,),VLOOKUP('TEREZINHA HARDY'!NOZ47,SETOP,5,))</f>
        <v>334.32</v>
      </c>
      <c r="NPF47" s="14">
        <f t="shared" ref="NPF47:NPF50" si="1777">ROUND(NPE47*(1+$C$7),2)</f>
        <v>422.98</v>
      </c>
      <c r="NPG47" s="14">
        <f t="shared" ref="NPG47:NPG50" si="1778">NPC47*NPE47</f>
        <v>785.65200000000004</v>
      </c>
      <c r="NPH47" s="14">
        <f t="shared" ref="NPH47:NPH50" si="1779">NPF47*NPC47</f>
        <v>994.00300000000004</v>
      </c>
      <c r="NPI47" s="11" t="s">
        <v>17387</v>
      </c>
      <c r="NPJ47" s="261" t="str">
        <f>IF(NPQ47="SINAPI",VLOOKUP('TEREZINHA HARDY'!NPP47,SINAPI,2,),VLOOKUP('TEREZINHA HARDY'!NPP47,SETOP,3,))</f>
        <v>FORNECIMENTO DE CONCRETO ESTRUTURAL, USINADO, COM FCK 25 MPA, INCLUSIVE LANÇAMENTO, ADENSAMENTO E ACABAMENTO (FUNDAÇÃO)</v>
      </c>
      <c r="NPK47" s="261"/>
      <c r="NPL47" s="261"/>
      <c r="NPM47" s="261"/>
      <c r="NPN47" s="261"/>
      <c r="NPO47" s="261"/>
      <c r="NPP47" s="12" t="s">
        <v>10494</v>
      </c>
      <c r="NPQ47" s="12" t="s">
        <v>6222</v>
      </c>
      <c r="NPR47" s="12" t="str">
        <f>IF(NPQ47="SINAPI",VLOOKUP('TEREZINHA HARDY'!NPP47,SINAPI,3,),VLOOKUP('TEREZINHA HARDY'!NPP47,SETOP,4,))</f>
        <v>M3</v>
      </c>
      <c r="NPS47" s="13">
        <v>2.35</v>
      </c>
      <c r="NPT47" s="13" t="s">
        <v>41</v>
      </c>
      <c r="NPU47" s="14">
        <f>IF(NPQ47="SINAPI",VLOOKUP('TEREZINHA HARDY'!NPP47,SINAPI,4,),VLOOKUP('TEREZINHA HARDY'!NPP47,SETOP,5,))</f>
        <v>334.32</v>
      </c>
      <c r="NPV47" s="14">
        <f t="shared" ref="NPV47:NPV50" si="1780">ROUND(NPU47*(1+$C$7),2)</f>
        <v>422.98</v>
      </c>
      <c r="NPW47" s="14">
        <f t="shared" ref="NPW47:NPW50" si="1781">NPS47*NPU47</f>
        <v>785.65200000000004</v>
      </c>
      <c r="NPX47" s="14">
        <f t="shared" ref="NPX47:NPX50" si="1782">NPV47*NPS47</f>
        <v>994.00300000000004</v>
      </c>
      <c r="NPY47" s="11" t="s">
        <v>17387</v>
      </c>
      <c r="NPZ47" s="261" t="str">
        <f>IF(NQG47="SINAPI",VLOOKUP('TEREZINHA HARDY'!NQF47,SINAPI,2,),VLOOKUP('TEREZINHA HARDY'!NQF47,SETOP,3,))</f>
        <v>FORNECIMENTO DE CONCRETO ESTRUTURAL, USINADO, COM FCK 25 MPA, INCLUSIVE LANÇAMENTO, ADENSAMENTO E ACABAMENTO (FUNDAÇÃO)</v>
      </c>
      <c r="NQA47" s="261"/>
      <c r="NQB47" s="261"/>
      <c r="NQC47" s="261"/>
      <c r="NQD47" s="261"/>
      <c r="NQE47" s="261"/>
      <c r="NQF47" s="12" t="s">
        <v>10494</v>
      </c>
      <c r="NQG47" s="12" t="s">
        <v>6222</v>
      </c>
      <c r="NQH47" s="12" t="str">
        <f>IF(NQG47="SINAPI",VLOOKUP('TEREZINHA HARDY'!NQF47,SINAPI,3,),VLOOKUP('TEREZINHA HARDY'!NQF47,SETOP,4,))</f>
        <v>M3</v>
      </c>
      <c r="NQI47" s="13">
        <v>2.35</v>
      </c>
      <c r="NQJ47" s="13" t="s">
        <v>41</v>
      </c>
      <c r="NQK47" s="14">
        <f>IF(NQG47="SINAPI",VLOOKUP('TEREZINHA HARDY'!NQF47,SINAPI,4,),VLOOKUP('TEREZINHA HARDY'!NQF47,SETOP,5,))</f>
        <v>334.32</v>
      </c>
      <c r="NQL47" s="14">
        <f t="shared" ref="NQL47:NQL50" si="1783">ROUND(NQK47*(1+$C$7),2)</f>
        <v>422.98</v>
      </c>
      <c r="NQM47" s="14">
        <f t="shared" ref="NQM47:NQM50" si="1784">NQI47*NQK47</f>
        <v>785.65200000000004</v>
      </c>
      <c r="NQN47" s="14">
        <f t="shared" ref="NQN47:NQN50" si="1785">NQL47*NQI47</f>
        <v>994.00300000000004</v>
      </c>
      <c r="NQO47" s="11" t="s">
        <v>17387</v>
      </c>
      <c r="NQP47" s="261" t="str">
        <f>IF(NQW47="SINAPI",VLOOKUP('TEREZINHA HARDY'!NQV47,SINAPI,2,),VLOOKUP('TEREZINHA HARDY'!NQV47,SETOP,3,))</f>
        <v>FORNECIMENTO DE CONCRETO ESTRUTURAL, USINADO, COM FCK 25 MPA, INCLUSIVE LANÇAMENTO, ADENSAMENTO E ACABAMENTO (FUNDAÇÃO)</v>
      </c>
      <c r="NQQ47" s="261"/>
      <c r="NQR47" s="261"/>
      <c r="NQS47" s="261"/>
      <c r="NQT47" s="261"/>
      <c r="NQU47" s="261"/>
      <c r="NQV47" s="12" t="s">
        <v>10494</v>
      </c>
      <c r="NQW47" s="12" t="s">
        <v>6222</v>
      </c>
      <c r="NQX47" s="12" t="str">
        <f>IF(NQW47="SINAPI",VLOOKUP('TEREZINHA HARDY'!NQV47,SINAPI,3,),VLOOKUP('TEREZINHA HARDY'!NQV47,SETOP,4,))</f>
        <v>M3</v>
      </c>
      <c r="NQY47" s="13">
        <v>2.35</v>
      </c>
      <c r="NQZ47" s="13" t="s">
        <v>41</v>
      </c>
      <c r="NRA47" s="14">
        <f>IF(NQW47="SINAPI",VLOOKUP('TEREZINHA HARDY'!NQV47,SINAPI,4,),VLOOKUP('TEREZINHA HARDY'!NQV47,SETOP,5,))</f>
        <v>334.32</v>
      </c>
      <c r="NRB47" s="14">
        <f t="shared" ref="NRB47:NRB50" si="1786">ROUND(NRA47*(1+$C$7),2)</f>
        <v>422.98</v>
      </c>
      <c r="NRC47" s="14">
        <f t="shared" ref="NRC47:NRC50" si="1787">NQY47*NRA47</f>
        <v>785.65200000000004</v>
      </c>
      <c r="NRD47" s="14">
        <f t="shared" ref="NRD47:NRD50" si="1788">NRB47*NQY47</f>
        <v>994.00300000000004</v>
      </c>
      <c r="NRE47" s="11" t="s">
        <v>17387</v>
      </c>
      <c r="NRF47" s="261" t="str">
        <f>IF(NRM47="SINAPI",VLOOKUP('TEREZINHA HARDY'!NRL47,SINAPI,2,),VLOOKUP('TEREZINHA HARDY'!NRL47,SETOP,3,))</f>
        <v>FORNECIMENTO DE CONCRETO ESTRUTURAL, USINADO, COM FCK 25 MPA, INCLUSIVE LANÇAMENTO, ADENSAMENTO E ACABAMENTO (FUNDAÇÃO)</v>
      </c>
      <c r="NRG47" s="261"/>
      <c r="NRH47" s="261"/>
      <c r="NRI47" s="261"/>
      <c r="NRJ47" s="261"/>
      <c r="NRK47" s="261"/>
      <c r="NRL47" s="12" t="s">
        <v>10494</v>
      </c>
      <c r="NRM47" s="12" t="s">
        <v>6222</v>
      </c>
      <c r="NRN47" s="12" t="str">
        <f>IF(NRM47="SINAPI",VLOOKUP('TEREZINHA HARDY'!NRL47,SINAPI,3,),VLOOKUP('TEREZINHA HARDY'!NRL47,SETOP,4,))</f>
        <v>M3</v>
      </c>
      <c r="NRO47" s="13">
        <v>2.35</v>
      </c>
      <c r="NRP47" s="13" t="s">
        <v>41</v>
      </c>
      <c r="NRQ47" s="14">
        <f>IF(NRM47="SINAPI",VLOOKUP('TEREZINHA HARDY'!NRL47,SINAPI,4,),VLOOKUP('TEREZINHA HARDY'!NRL47,SETOP,5,))</f>
        <v>334.32</v>
      </c>
      <c r="NRR47" s="14">
        <f t="shared" ref="NRR47:NRR50" si="1789">ROUND(NRQ47*(1+$C$7),2)</f>
        <v>422.98</v>
      </c>
      <c r="NRS47" s="14">
        <f t="shared" ref="NRS47:NRS50" si="1790">NRO47*NRQ47</f>
        <v>785.65200000000004</v>
      </c>
      <c r="NRT47" s="14">
        <f t="shared" ref="NRT47:NRT50" si="1791">NRR47*NRO47</f>
        <v>994.00300000000004</v>
      </c>
      <c r="NRU47" s="11" t="s">
        <v>17387</v>
      </c>
      <c r="NRV47" s="261" t="str">
        <f>IF(NSC47="SINAPI",VLOOKUP('TEREZINHA HARDY'!NSB47,SINAPI,2,),VLOOKUP('TEREZINHA HARDY'!NSB47,SETOP,3,))</f>
        <v>FORNECIMENTO DE CONCRETO ESTRUTURAL, USINADO, COM FCK 25 MPA, INCLUSIVE LANÇAMENTO, ADENSAMENTO E ACABAMENTO (FUNDAÇÃO)</v>
      </c>
      <c r="NRW47" s="261"/>
      <c r="NRX47" s="261"/>
      <c r="NRY47" s="261"/>
      <c r="NRZ47" s="261"/>
      <c r="NSA47" s="261"/>
      <c r="NSB47" s="12" t="s">
        <v>10494</v>
      </c>
      <c r="NSC47" s="12" t="s">
        <v>6222</v>
      </c>
      <c r="NSD47" s="12" t="str">
        <f>IF(NSC47="SINAPI",VLOOKUP('TEREZINHA HARDY'!NSB47,SINAPI,3,),VLOOKUP('TEREZINHA HARDY'!NSB47,SETOP,4,))</f>
        <v>M3</v>
      </c>
      <c r="NSE47" s="13">
        <v>2.35</v>
      </c>
      <c r="NSF47" s="13" t="s">
        <v>41</v>
      </c>
      <c r="NSG47" s="14">
        <f>IF(NSC47="SINAPI",VLOOKUP('TEREZINHA HARDY'!NSB47,SINAPI,4,),VLOOKUP('TEREZINHA HARDY'!NSB47,SETOP,5,))</f>
        <v>334.32</v>
      </c>
      <c r="NSH47" s="14">
        <f t="shared" ref="NSH47:NSH50" si="1792">ROUND(NSG47*(1+$C$7),2)</f>
        <v>422.98</v>
      </c>
      <c r="NSI47" s="14">
        <f t="shared" ref="NSI47:NSI50" si="1793">NSE47*NSG47</f>
        <v>785.65200000000004</v>
      </c>
      <c r="NSJ47" s="14">
        <f t="shared" ref="NSJ47:NSJ50" si="1794">NSH47*NSE47</f>
        <v>994.00300000000004</v>
      </c>
      <c r="NSK47" s="11" t="s">
        <v>17387</v>
      </c>
      <c r="NSL47" s="261" t="str">
        <f>IF(NSS47="SINAPI",VLOOKUP('TEREZINHA HARDY'!NSR47,SINAPI,2,),VLOOKUP('TEREZINHA HARDY'!NSR47,SETOP,3,))</f>
        <v>FORNECIMENTO DE CONCRETO ESTRUTURAL, USINADO, COM FCK 25 MPA, INCLUSIVE LANÇAMENTO, ADENSAMENTO E ACABAMENTO (FUNDAÇÃO)</v>
      </c>
      <c r="NSM47" s="261"/>
      <c r="NSN47" s="261"/>
      <c r="NSO47" s="261"/>
      <c r="NSP47" s="261"/>
      <c r="NSQ47" s="261"/>
      <c r="NSR47" s="12" t="s">
        <v>10494</v>
      </c>
      <c r="NSS47" s="12" t="s">
        <v>6222</v>
      </c>
      <c r="NST47" s="12" t="str">
        <f>IF(NSS47="SINAPI",VLOOKUP('TEREZINHA HARDY'!NSR47,SINAPI,3,),VLOOKUP('TEREZINHA HARDY'!NSR47,SETOP,4,))</f>
        <v>M3</v>
      </c>
      <c r="NSU47" s="13">
        <v>2.35</v>
      </c>
      <c r="NSV47" s="13" t="s">
        <v>41</v>
      </c>
      <c r="NSW47" s="14">
        <f>IF(NSS47="SINAPI",VLOOKUP('TEREZINHA HARDY'!NSR47,SINAPI,4,),VLOOKUP('TEREZINHA HARDY'!NSR47,SETOP,5,))</f>
        <v>334.32</v>
      </c>
      <c r="NSX47" s="14">
        <f t="shared" ref="NSX47:NSX50" si="1795">ROUND(NSW47*(1+$C$7),2)</f>
        <v>422.98</v>
      </c>
      <c r="NSY47" s="14">
        <f t="shared" ref="NSY47:NSY50" si="1796">NSU47*NSW47</f>
        <v>785.65200000000004</v>
      </c>
      <c r="NSZ47" s="14">
        <f t="shared" ref="NSZ47:NSZ50" si="1797">NSX47*NSU47</f>
        <v>994.00300000000004</v>
      </c>
      <c r="NTA47" s="11" t="s">
        <v>17387</v>
      </c>
      <c r="NTB47" s="261" t="str">
        <f>IF(NTI47="SINAPI",VLOOKUP('TEREZINHA HARDY'!NTH47,SINAPI,2,),VLOOKUP('TEREZINHA HARDY'!NTH47,SETOP,3,))</f>
        <v>FORNECIMENTO DE CONCRETO ESTRUTURAL, USINADO, COM FCK 25 MPA, INCLUSIVE LANÇAMENTO, ADENSAMENTO E ACABAMENTO (FUNDAÇÃO)</v>
      </c>
      <c r="NTC47" s="261"/>
      <c r="NTD47" s="261"/>
      <c r="NTE47" s="261"/>
      <c r="NTF47" s="261"/>
      <c r="NTG47" s="261"/>
      <c r="NTH47" s="12" t="s">
        <v>10494</v>
      </c>
      <c r="NTI47" s="12" t="s">
        <v>6222</v>
      </c>
      <c r="NTJ47" s="12" t="str">
        <f>IF(NTI47="SINAPI",VLOOKUP('TEREZINHA HARDY'!NTH47,SINAPI,3,),VLOOKUP('TEREZINHA HARDY'!NTH47,SETOP,4,))</f>
        <v>M3</v>
      </c>
      <c r="NTK47" s="13">
        <v>2.35</v>
      </c>
      <c r="NTL47" s="13" t="s">
        <v>41</v>
      </c>
      <c r="NTM47" s="14">
        <f>IF(NTI47="SINAPI",VLOOKUP('TEREZINHA HARDY'!NTH47,SINAPI,4,),VLOOKUP('TEREZINHA HARDY'!NTH47,SETOP,5,))</f>
        <v>334.32</v>
      </c>
      <c r="NTN47" s="14">
        <f t="shared" ref="NTN47:NTN50" si="1798">ROUND(NTM47*(1+$C$7),2)</f>
        <v>422.98</v>
      </c>
      <c r="NTO47" s="14">
        <f t="shared" ref="NTO47:NTO50" si="1799">NTK47*NTM47</f>
        <v>785.65200000000004</v>
      </c>
      <c r="NTP47" s="14">
        <f t="shared" ref="NTP47:NTP50" si="1800">NTN47*NTK47</f>
        <v>994.00300000000004</v>
      </c>
      <c r="NTQ47" s="11" t="s">
        <v>17387</v>
      </c>
      <c r="NTR47" s="261" t="str">
        <f>IF(NTY47="SINAPI",VLOOKUP('TEREZINHA HARDY'!NTX47,SINAPI,2,),VLOOKUP('TEREZINHA HARDY'!NTX47,SETOP,3,))</f>
        <v>FORNECIMENTO DE CONCRETO ESTRUTURAL, USINADO, COM FCK 25 MPA, INCLUSIVE LANÇAMENTO, ADENSAMENTO E ACABAMENTO (FUNDAÇÃO)</v>
      </c>
      <c r="NTS47" s="261"/>
      <c r="NTT47" s="261"/>
      <c r="NTU47" s="261"/>
      <c r="NTV47" s="261"/>
      <c r="NTW47" s="261"/>
      <c r="NTX47" s="12" t="s">
        <v>10494</v>
      </c>
      <c r="NTY47" s="12" t="s">
        <v>6222</v>
      </c>
      <c r="NTZ47" s="12" t="str">
        <f>IF(NTY47="SINAPI",VLOOKUP('TEREZINHA HARDY'!NTX47,SINAPI,3,),VLOOKUP('TEREZINHA HARDY'!NTX47,SETOP,4,))</f>
        <v>M3</v>
      </c>
      <c r="NUA47" s="13">
        <v>2.35</v>
      </c>
      <c r="NUB47" s="13" t="s">
        <v>41</v>
      </c>
      <c r="NUC47" s="14">
        <f>IF(NTY47="SINAPI",VLOOKUP('TEREZINHA HARDY'!NTX47,SINAPI,4,),VLOOKUP('TEREZINHA HARDY'!NTX47,SETOP,5,))</f>
        <v>334.32</v>
      </c>
      <c r="NUD47" s="14">
        <f t="shared" ref="NUD47:NUD50" si="1801">ROUND(NUC47*(1+$C$7),2)</f>
        <v>422.98</v>
      </c>
      <c r="NUE47" s="14">
        <f t="shared" ref="NUE47:NUE50" si="1802">NUA47*NUC47</f>
        <v>785.65200000000004</v>
      </c>
      <c r="NUF47" s="14">
        <f t="shared" ref="NUF47:NUF50" si="1803">NUD47*NUA47</f>
        <v>994.00300000000004</v>
      </c>
      <c r="NUG47" s="11" t="s">
        <v>17387</v>
      </c>
      <c r="NUH47" s="261" t="str">
        <f>IF(NUO47="SINAPI",VLOOKUP('TEREZINHA HARDY'!NUN47,SINAPI,2,),VLOOKUP('TEREZINHA HARDY'!NUN47,SETOP,3,))</f>
        <v>FORNECIMENTO DE CONCRETO ESTRUTURAL, USINADO, COM FCK 25 MPA, INCLUSIVE LANÇAMENTO, ADENSAMENTO E ACABAMENTO (FUNDAÇÃO)</v>
      </c>
      <c r="NUI47" s="261"/>
      <c r="NUJ47" s="261"/>
      <c r="NUK47" s="261"/>
      <c r="NUL47" s="261"/>
      <c r="NUM47" s="261"/>
      <c r="NUN47" s="12" t="s">
        <v>10494</v>
      </c>
      <c r="NUO47" s="12" t="s">
        <v>6222</v>
      </c>
      <c r="NUP47" s="12" t="str">
        <f>IF(NUO47="SINAPI",VLOOKUP('TEREZINHA HARDY'!NUN47,SINAPI,3,),VLOOKUP('TEREZINHA HARDY'!NUN47,SETOP,4,))</f>
        <v>M3</v>
      </c>
      <c r="NUQ47" s="13">
        <v>2.35</v>
      </c>
      <c r="NUR47" s="13" t="s">
        <v>41</v>
      </c>
      <c r="NUS47" s="14">
        <f>IF(NUO47="SINAPI",VLOOKUP('TEREZINHA HARDY'!NUN47,SINAPI,4,),VLOOKUP('TEREZINHA HARDY'!NUN47,SETOP,5,))</f>
        <v>334.32</v>
      </c>
      <c r="NUT47" s="14">
        <f t="shared" ref="NUT47:NUT50" si="1804">ROUND(NUS47*(1+$C$7),2)</f>
        <v>422.98</v>
      </c>
      <c r="NUU47" s="14">
        <f t="shared" ref="NUU47:NUU50" si="1805">NUQ47*NUS47</f>
        <v>785.65200000000004</v>
      </c>
      <c r="NUV47" s="14">
        <f t="shared" ref="NUV47:NUV50" si="1806">NUT47*NUQ47</f>
        <v>994.00300000000004</v>
      </c>
      <c r="NUW47" s="11" t="s">
        <v>17387</v>
      </c>
      <c r="NUX47" s="261" t="str">
        <f>IF(NVE47="SINAPI",VLOOKUP('TEREZINHA HARDY'!NVD47,SINAPI,2,),VLOOKUP('TEREZINHA HARDY'!NVD47,SETOP,3,))</f>
        <v>FORNECIMENTO DE CONCRETO ESTRUTURAL, USINADO, COM FCK 25 MPA, INCLUSIVE LANÇAMENTO, ADENSAMENTO E ACABAMENTO (FUNDAÇÃO)</v>
      </c>
      <c r="NUY47" s="261"/>
      <c r="NUZ47" s="261"/>
      <c r="NVA47" s="261"/>
      <c r="NVB47" s="261"/>
      <c r="NVC47" s="261"/>
      <c r="NVD47" s="12" t="s">
        <v>10494</v>
      </c>
      <c r="NVE47" s="12" t="s">
        <v>6222</v>
      </c>
      <c r="NVF47" s="12" t="str">
        <f>IF(NVE47="SINAPI",VLOOKUP('TEREZINHA HARDY'!NVD47,SINAPI,3,),VLOOKUP('TEREZINHA HARDY'!NVD47,SETOP,4,))</f>
        <v>M3</v>
      </c>
      <c r="NVG47" s="13">
        <v>2.35</v>
      </c>
      <c r="NVH47" s="13" t="s">
        <v>41</v>
      </c>
      <c r="NVI47" s="14">
        <f>IF(NVE47="SINAPI",VLOOKUP('TEREZINHA HARDY'!NVD47,SINAPI,4,),VLOOKUP('TEREZINHA HARDY'!NVD47,SETOP,5,))</f>
        <v>334.32</v>
      </c>
      <c r="NVJ47" s="14">
        <f t="shared" ref="NVJ47:NVJ50" si="1807">ROUND(NVI47*(1+$C$7),2)</f>
        <v>422.98</v>
      </c>
      <c r="NVK47" s="14">
        <f t="shared" ref="NVK47:NVK50" si="1808">NVG47*NVI47</f>
        <v>785.65200000000004</v>
      </c>
      <c r="NVL47" s="14">
        <f t="shared" ref="NVL47:NVL50" si="1809">NVJ47*NVG47</f>
        <v>994.00300000000004</v>
      </c>
      <c r="NVM47" s="11" t="s">
        <v>17387</v>
      </c>
      <c r="NVN47" s="261" t="str">
        <f>IF(NVU47="SINAPI",VLOOKUP('TEREZINHA HARDY'!NVT47,SINAPI,2,),VLOOKUP('TEREZINHA HARDY'!NVT47,SETOP,3,))</f>
        <v>FORNECIMENTO DE CONCRETO ESTRUTURAL, USINADO, COM FCK 25 MPA, INCLUSIVE LANÇAMENTO, ADENSAMENTO E ACABAMENTO (FUNDAÇÃO)</v>
      </c>
      <c r="NVO47" s="261"/>
      <c r="NVP47" s="261"/>
      <c r="NVQ47" s="261"/>
      <c r="NVR47" s="261"/>
      <c r="NVS47" s="261"/>
      <c r="NVT47" s="12" t="s">
        <v>10494</v>
      </c>
      <c r="NVU47" s="12" t="s">
        <v>6222</v>
      </c>
      <c r="NVV47" s="12" t="str">
        <f>IF(NVU47="SINAPI",VLOOKUP('TEREZINHA HARDY'!NVT47,SINAPI,3,),VLOOKUP('TEREZINHA HARDY'!NVT47,SETOP,4,))</f>
        <v>M3</v>
      </c>
      <c r="NVW47" s="13">
        <v>2.35</v>
      </c>
      <c r="NVX47" s="13" t="s">
        <v>41</v>
      </c>
      <c r="NVY47" s="14">
        <f>IF(NVU47="SINAPI",VLOOKUP('TEREZINHA HARDY'!NVT47,SINAPI,4,),VLOOKUP('TEREZINHA HARDY'!NVT47,SETOP,5,))</f>
        <v>334.32</v>
      </c>
      <c r="NVZ47" s="14">
        <f t="shared" ref="NVZ47:NVZ50" si="1810">ROUND(NVY47*(1+$C$7),2)</f>
        <v>422.98</v>
      </c>
      <c r="NWA47" s="14">
        <f t="shared" ref="NWA47:NWA50" si="1811">NVW47*NVY47</f>
        <v>785.65200000000004</v>
      </c>
      <c r="NWB47" s="14">
        <f t="shared" ref="NWB47:NWB50" si="1812">NVZ47*NVW47</f>
        <v>994.00300000000004</v>
      </c>
      <c r="NWC47" s="11" t="s">
        <v>17387</v>
      </c>
      <c r="NWD47" s="261" t="str">
        <f>IF(NWK47="SINAPI",VLOOKUP('TEREZINHA HARDY'!NWJ47,SINAPI,2,),VLOOKUP('TEREZINHA HARDY'!NWJ47,SETOP,3,))</f>
        <v>FORNECIMENTO DE CONCRETO ESTRUTURAL, USINADO, COM FCK 25 MPA, INCLUSIVE LANÇAMENTO, ADENSAMENTO E ACABAMENTO (FUNDAÇÃO)</v>
      </c>
      <c r="NWE47" s="261"/>
      <c r="NWF47" s="261"/>
      <c r="NWG47" s="261"/>
      <c r="NWH47" s="261"/>
      <c r="NWI47" s="261"/>
      <c r="NWJ47" s="12" t="s">
        <v>10494</v>
      </c>
      <c r="NWK47" s="12" t="s">
        <v>6222</v>
      </c>
      <c r="NWL47" s="12" t="str">
        <f>IF(NWK47="SINAPI",VLOOKUP('TEREZINHA HARDY'!NWJ47,SINAPI,3,),VLOOKUP('TEREZINHA HARDY'!NWJ47,SETOP,4,))</f>
        <v>M3</v>
      </c>
      <c r="NWM47" s="13">
        <v>2.35</v>
      </c>
      <c r="NWN47" s="13" t="s">
        <v>41</v>
      </c>
      <c r="NWO47" s="14">
        <f>IF(NWK47="SINAPI",VLOOKUP('TEREZINHA HARDY'!NWJ47,SINAPI,4,),VLOOKUP('TEREZINHA HARDY'!NWJ47,SETOP,5,))</f>
        <v>334.32</v>
      </c>
      <c r="NWP47" s="14">
        <f t="shared" ref="NWP47:NWP50" si="1813">ROUND(NWO47*(1+$C$7),2)</f>
        <v>422.98</v>
      </c>
      <c r="NWQ47" s="14">
        <f t="shared" ref="NWQ47:NWQ50" si="1814">NWM47*NWO47</f>
        <v>785.65200000000004</v>
      </c>
      <c r="NWR47" s="14">
        <f t="shared" ref="NWR47:NWR50" si="1815">NWP47*NWM47</f>
        <v>994.00300000000004</v>
      </c>
      <c r="NWS47" s="11" t="s">
        <v>17387</v>
      </c>
      <c r="NWT47" s="261" t="str">
        <f>IF(NXA47="SINAPI",VLOOKUP('TEREZINHA HARDY'!NWZ47,SINAPI,2,),VLOOKUP('TEREZINHA HARDY'!NWZ47,SETOP,3,))</f>
        <v>FORNECIMENTO DE CONCRETO ESTRUTURAL, USINADO, COM FCK 25 MPA, INCLUSIVE LANÇAMENTO, ADENSAMENTO E ACABAMENTO (FUNDAÇÃO)</v>
      </c>
      <c r="NWU47" s="261"/>
      <c r="NWV47" s="261"/>
      <c r="NWW47" s="261"/>
      <c r="NWX47" s="261"/>
      <c r="NWY47" s="261"/>
      <c r="NWZ47" s="12" t="s">
        <v>10494</v>
      </c>
      <c r="NXA47" s="12" t="s">
        <v>6222</v>
      </c>
      <c r="NXB47" s="12" t="str">
        <f>IF(NXA47="SINAPI",VLOOKUP('TEREZINHA HARDY'!NWZ47,SINAPI,3,),VLOOKUP('TEREZINHA HARDY'!NWZ47,SETOP,4,))</f>
        <v>M3</v>
      </c>
      <c r="NXC47" s="13">
        <v>2.35</v>
      </c>
      <c r="NXD47" s="13" t="s">
        <v>41</v>
      </c>
      <c r="NXE47" s="14">
        <f>IF(NXA47="SINAPI",VLOOKUP('TEREZINHA HARDY'!NWZ47,SINAPI,4,),VLOOKUP('TEREZINHA HARDY'!NWZ47,SETOP,5,))</f>
        <v>334.32</v>
      </c>
      <c r="NXF47" s="14">
        <f t="shared" ref="NXF47:NXF50" si="1816">ROUND(NXE47*(1+$C$7),2)</f>
        <v>422.98</v>
      </c>
      <c r="NXG47" s="14">
        <f t="shared" ref="NXG47:NXG50" si="1817">NXC47*NXE47</f>
        <v>785.65200000000004</v>
      </c>
      <c r="NXH47" s="14">
        <f t="shared" ref="NXH47:NXH50" si="1818">NXF47*NXC47</f>
        <v>994.00300000000004</v>
      </c>
      <c r="NXI47" s="11" t="s">
        <v>17387</v>
      </c>
      <c r="NXJ47" s="261" t="str">
        <f>IF(NXQ47="SINAPI",VLOOKUP('TEREZINHA HARDY'!NXP47,SINAPI,2,),VLOOKUP('TEREZINHA HARDY'!NXP47,SETOP,3,))</f>
        <v>FORNECIMENTO DE CONCRETO ESTRUTURAL, USINADO, COM FCK 25 MPA, INCLUSIVE LANÇAMENTO, ADENSAMENTO E ACABAMENTO (FUNDAÇÃO)</v>
      </c>
      <c r="NXK47" s="261"/>
      <c r="NXL47" s="261"/>
      <c r="NXM47" s="261"/>
      <c r="NXN47" s="261"/>
      <c r="NXO47" s="261"/>
      <c r="NXP47" s="12" t="s">
        <v>10494</v>
      </c>
      <c r="NXQ47" s="12" t="s">
        <v>6222</v>
      </c>
      <c r="NXR47" s="12" t="str">
        <f>IF(NXQ47="SINAPI",VLOOKUP('TEREZINHA HARDY'!NXP47,SINAPI,3,),VLOOKUP('TEREZINHA HARDY'!NXP47,SETOP,4,))</f>
        <v>M3</v>
      </c>
      <c r="NXS47" s="13">
        <v>2.35</v>
      </c>
      <c r="NXT47" s="13" t="s">
        <v>41</v>
      </c>
      <c r="NXU47" s="14">
        <f>IF(NXQ47="SINAPI",VLOOKUP('TEREZINHA HARDY'!NXP47,SINAPI,4,),VLOOKUP('TEREZINHA HARDY'!NXP47,SETOP,5,))</f>
        <v>334.32</v>
      </c>
      <c r="NXV47" s="14">
        <f t="shared" ref="NXV47:NXV50" si="1819">ROUND(NXU47*(1+$C$7),2)</f>
        <v>422.98</v>
      </c>
      <c r="NXW47" s="14">
        <f t="shared" ref="NXW47:NXW50" si="1820">NXS47*NXU47</f>
        <v>785.65200000000004</v>
      </c>
      <c r="NXX47" s="14">
        <f t="shared" ref="NXX47:NXX50" si="1821">NXV47*NXS47</f>
        <v>994.00300000000004</v>
      </c>
      <c r="NXY47" s="11" t="s">
        <v>17387</v>
      </c>
      <c r="NXZ47" s="261" t="str">
        <f>IF(NYG47="SINAPI",VLOOKUP('TEREZINHA HARDY'!NYF47,SINAPI,2,),VLOOKUP('TEREZINHA HARDY'!NYF47,SETOP,3,))</f>
        <v>FORNECIMENTO DE CONCRETO ESTRUTURAL, USINADO, COM FCK 25 MPA, INCLUSIVE LANÇAMENTO, ADENSAMENTO E ACABAMENTO (FUNDAÇÃO)</v>
      </c>
      <c r="NYA47" s="261"/>
      <c r="NYB47" s="261"/>
      <c r="NYC47" s="261"/>
      <c r="NYD47" s="261"/>
      <c r="NYE47" s="261"/>
      <c r="NYF47" s="12" t="s">
        <v>10494</v>
      </c>
      <c r="NYG47" s="12" t="s">
        <v>6222</v>
      </c>
      <c r="NYH47" s="12" t="str">
        <f>IF(NYG47="SINAPI",VLOOKUP('TEREZINHA HARDY'!NYF47,SINAPI,3,),VLOOKUP('TEREZINHA HARDY'!NYF47,SETOP,4,))</f>
        <v>M3</v>
      </c>
      <c r="NYI47" s="13">
        <v>2.35</v>
      </c>
      <c r="NYJ47" s="13" t="s">
        <v>41</v>
      </c>
      <c r="NYK47" s="14">
        <f>IF(NYG47="SINAPI",VLOOKUP('TEREZINHA HARDY'!NYF47,SINAPI,4,),VLOOKUP('TEREZINHA HARDY'!NYF47,SETOP,5,))</f>
        <v>334.32</v>
      </c>
      <c r="NYL47" s="14">
        <f t="shared" ref="NYL47:NYL50" si="1822">ROUND(NYK47*(1+$C$7),2)</f>
        <v>422.98</v>
      </c>
      <c r="NYM47" s="14">
        <f t="shared" ref="NYM47:NYM50" si="1823">NYI47*NYK47</f>
        <v>785.65200000000004</v>
      </c>
      <c r="NYN47" s="14">
        <f t="shared" ref="NYN47:NYN50" si="1824">NYL47*NYI47</f>
        <v>994.00300000000004</v>
      </c>
      <c r="NYO47" s="11" t="s">
        <v>17387</v>
      </c>
      <c r="NYP47" s="261" t="str">
        <f>IF(NYW47="SINAPI",VLOOKUP('TEREZINHA HARDY'!NYV47,SINAPI,2,),VLOOKUP('TEREZINHA HARDY'!NYV47,SETOP,3,))</f>
        <v>FORNECIMENTO DE CONCRETO ESTRUTURAL, USINADO, COM FCK 25 MPA, INCLUSIVE LANÇAMENTO, ADENSAMENTO E ACABAMENTO (FUNDAÇÃO)</v>
      </c>
      <c r="NYQ47" s="261"/>
      <c r="NYR47" s="261"/>
      <c r="NYS47" s="261"/>
      <c r="NYT47" s="261"/>
      <c r="NYU47" s="261"/>
      <c r="NYV47" s="12" t="s">
        <v>10494</v>
      </c>
      <c r="NYW47" s="12" t="s">
        <v>6222</v>
      </c>
      <c r="NYX47" s="12" t="str">
        <f>IF(NYW47="SINAPI",VLOOKUP('TEREZINHA HARDY'!NYV47,SINAPI,3,),VLOOKUP('TEREZINHA HARDY'!NYV47,SETOP,4,))</f>
        <v>M3</v>
      </c>
      <c r="NYY47" s="13">
        <v>2.35</v>
      </c>
      <c r="NYZ47" s="13" t="s">
        <v>41</v>
      </c>
      <c r="NZA47" s="14">
        <f>IF(NYW47="SINAPI",VLOOKUP('TEREZINHA HARDY'!NYV47,SINAPI,4,),VLOOKUP('TEREZINHA HARDY'!NYV47,SETOP,5,))</f>
        <v>334.32</v>
      </c>
      <c r="NZB47" s="14">
        <f t="shared" ref="NZB47:NZB50" si="1825">ROUND(NZA47*(1+$C$7),2)</f>
        <v>422.98</v>
      </c>
      <c r="NZC47" s="14">
        <f t="shared" ref="NZC47:NZC50" si="1826">NYY47*NZA47</f>
        <v>785.65200000000004</v>
      </c>
      <c r="NZD47" s="14">
        <f t="shared" ref="NZD47:NZD50" si="1827">NZB47*NYY47</f>
        <v>994.00300000000004</v>
      </c>
      <c r="NZE47" s="11" t="s">
        <v>17387</v>
      </c>
      <c r="NZF47" s="261" t="str">
        <f>IF(NZM47="SINAPI",VLOOKUP('TEREZINHA HARDY'!NZL47,SINAPI,2,),VLOOKUP('TEREZINHA HARDY'!NZL47,SETOP,3,))</f>
        <v>FORNECIMENTO DE CONCRETO ESTRUTURAL, USINADO, COM FCK 25 MPA, INCLUSIVE LANÇAMENTO, ADENSAMENTO E ACABAMENTO (FUNDAÇÃO)</v>
      </c>
      <c r="NZG47" s="261"/>
      <c r="NZH47" s="261"/>
      <c r="NZI47" s="261"/>
      <c r="NZJ47" s="261"/>
      <c r="NZK47" s="261"/>
      <c r="NZL47" s="12" t="s">
        <v>10494</v>
      </c>
      <c r="NZM47" s="12" t="s">
        <v>6222</v>
      </c>
      <c r="NZN47" s="12" t="str">
        <f>IF(NZM47="SINAPI",VLOOKUP('TEREZINHA HARDY'!NZL47,SINAPI,3,),VLOOKUP('TEREZINHA HARDY'!NZL47,SETOP,4,))</f>
        <v>M3</v>
      </c>
      <c r="NZO47" s="13">
        <v>2.35</v>
      </c>
      <c r="NZP47" s="13" t="s">
        <v>41</v>
      </c>
      <c r="NZQ47" s="14">
        <f>IF(NZM47="SINAPI",VLOOKUP('TEREZINHA HARDY'!NZL47,SINAPI,4,),VLOOKUP('TEREZINHA HARDY'!NZL47,SETOP,5,))</f>
        <v>334.32</v>
      </c>
      <c r="NZR47" s="14">
        <f t="shared" ref="NZR47:NZR50" si="1828">ROUND(NZQ47*(1+$C$7),2)</f>
        <v>422.98</v>
      </c>
      <c r="NZS47" s="14">
        <f t="shared" ref="NZS47:NZS50" si="1829">NZO47*NZQ47</f>
        <v>785.65200000000004</v>
      </c>
      <c r="NZT47" s="14">
        <f t="shared" ref="NZT47:NZT50" si="1830">NZR47*NZO47</f>
        <v>994.00300000000004</v>
      </c>
      <c r="NZU47" s="11" t="s">
        <v>17387</v>
      </c>
      <c r="NZV47" s="261" t="str">
        <f>IF(OAC47="SINAPI",VLOOKUP('TEREZINHA HARDY'!OAB47,SINAPI,2,),VLOOKUP('TEREZINHA HARDY'!OAB47,SETOP,3,))</f>
        <v>FORNECIMENTO DE CONCRETO ESTRUTURAL, USINADO, COM FCK 25 MPA, INCLUSIVE LANÇAMENTO, ADENSAMENTO E ACABAMENTO (FUNDAÇÃO)</v>
      </c>
      <c r="NZW47" s="261"/>
      <c r="NZX47" s="261"/>
      <c r="NZY47" s="261"/>
      <c r="NZZ47" s="261"/>
      <c r="OAA47" s="261"/>
      <c r="OAB47" s="12" t="s">
        <v>10494</v>
      </c>
      <c r="OAC47" s="12" t="s">
        <v>6222</v>
      </c>
      <c r="OAD47" s="12" t="str">
        <f>IF(OAC47="SINAPI",VLOOKUP('TEREZINHA HARDY'!OAB47,SINAPI,3,),VLOOKUP('TEREZINHA HARDY'!OAB47,SETOP,4,))</f>
        <v>M3</v>
      </c>
      <c r="OAE47" s="13">
        <v>2.35</v>
      </c>
      <c r="OAF47" s="13" t="s">
        <v>41</v>
      </c>
      <c r="OAG47" s="14">
        <f>IF(OAC47="SINAPI",VLOOKUP('TEREZINHA HARDY'!OAB47,SINAPI,4,),VLOOKUP('TEREZINHA HARDY'!OAB47,SETOP,5,))</f>
        <v>334.32</v>
      </c>
      <c r="OAH47" s="14">
        <f t="shared" ref="OAH47:OAH50" si="1831">ROUND(OAG47*(1+$C$7),2)</f>
        <v>422.98</v>
      </c>
      <c r="OAI47" s="14">
        <f t="shared" ref="OAI47:OAI50" si="1832">OAE47*OAG47</f>
        <v>785.65200000000004</v>
      </c>
      <c r="OAJ47" s="14">
        <f t="shared" ref="OAJ47:OAJ50" si="1833">OAH47*OAE47</f>
        <v>994.00300000000004</v>
      </c>
      <c r="OAK47" s="11" t="s">
        <v>17387</v>
      </c>
      <c r="OAL47" s="261" t="str">
        <f>IF(OAS47="SINAPI",VLOOKUP('TEREZINHA HARDY'!OAR47,SINAPI,2,),VLOOKUP('TEREZINHA HARDY'!OAR47,SETOP,3,))</f>
        <v>FORNECIMENTO DE CONCRETO ESTRUTURAL, USINADO, COM FCK 25 MPA, INCLUSIVE LANÇAMENTO, ADENSAMENTO E ACABAMENTO (FUNDAÇÃO)</v>
      </c>
      <c r="OAM47" s="261"/>
      <c r="OAN47" s="261"/>
      <c r="OAO47" s="261"/>
      <c r="OAP47" s="261"/>
      <c r="OAQ47" s="261"/>
      <c r="OAR47" s="12" t="s">
        <v>10494</v>
      </c>
      <c r="OAS47" s="12" t="s">
        <v>6222</v>
      </c>
      <c r="OAT47" s="12" t="str">
        <f>IF(OAS47="SINAPI",VLOOKUP('TEREZINHA HARDY'!OAR47,SINAPI,3,),VLOOKUP('TEREZINHA HARDY'!OAR47,SETOP,4,))</f>
        <v>M3</v>
      </c>
      <c r="OAU47" s="13">
        <v>2.35</v>
      </c>
      <c r="OAV47" s="13" t="s">
        <v>41</v>
      </c>
      <c r="OAW47" s="14">
        <f>IF(OAS47="SINAPI",VLOOKUP('TEREZINHA HARDY'!OAR47,SINAPI,4,),VLOOKUP('TEREZINHA HARDY'!OAR47,SETOP,5,))</f>
        <v>334.32</v>
      </c>
      <c r="OAX47" s="14">
        <f t="shared" ref="OAX47:OAX50" si="1834">ROUND(OAW47*(1+$C$7),2)</f>
        <v>422.98</v>
      </c>
      <c r="OAY47" s="14">
        <f t="shared" ref="OAY47:OAY50" si="1835">OAU47*OAW47</f>
        <v>785.65200000000004</v>
      </c>
      <c r="OAZ47" s="14">
        <f t="shared" ref="OAZ47:OAZ50" si="1836">OAX47*OAU47</f>
        <v>994.00300000000004</v>
      </c>
      <c r="OBA47" s="11" t="s">
        <v>17387</v>
      </c>
      <c r="OBB47" s="261" t="str">
        <f>IF(OBI47="SINAPI",VLOOKUP('TEREZINHA HARDY'!OBH47,SINAPI,2,),VLOOKUP('TEREZINHA HARDY'!OBH47,SETOP,3,))</f>
        <v>FORNECIMENTO DE CONCRETO ESTRUTURAL, USINADO, COM FCK 25 MPA, INCLUSIVE LANÇAMENTO, ADENSAMENTO E ACABAMENTO (FUNDAÇÃO)</v>
      </c>
      <c r="OBC47" s="261"/>
      <c r="OBD47" s="261"/>
      <c r="OBE47" s="261"/>
      <c r="OBF47" s="261"/>
      <c r="OBG47" s="261"/>
      <c r="OBH47" s="12" t="s">
        <v>10494</v>
      </c>
      <c r="OBI47" s="12" t="s">
        <v>6222</v>
      </c>
      <c r="OBJ47" s="12" t="str">
        <f>IF(OBI47="SINAPI",VLOOKUP('TEREZINHA HARDY'!OBH47,SINAPI,3,),VLOOKUP('TEREZINHA HARDY'!OBH47,SETOP,4,))</f>
        <v>M3</v>
      </c>
      <c r="OBK47" s="13">
        <v>2.35</v>
      </c>
      <c r="OBL47" s="13" t="s">
        <v>41</v>
      </c>
      <c r="OBM47" s="14">
        <f>IF(OBI47="SINAPI",VLOOKUP('TEREZINHA HARDY'!OBH47,SINAPI,4,),VLOOKUP('TEREZINHA HARDY'!OBH47,SETOP,5,))</f>
        <v>334.32</v>
      </c>
      <c r="OBN47" s="14">
        <f t="shared" ref="OBN47:OBN50" si="1837">ROUND(OBM47*(1+$C$7),2)</f>
        <v>422.98</v>
      </c>
      <c r="OBO47" s="14">
        <f t="shared" ref="OBO47:OBO50" si="1838">OBK47*OBM47</f>
        <v>785.65200000000004</v>
      </c>
      <c r="OBP47" s="14">
        <f t="shared" ref="OBP47:OBP50" si="1839">OBN47*OBK47</f>
        <v>994.00300000000004</v>
      </c>
      <c r="OBQ47" s="11" t="s">
        <v>17387</v>
      </c>
      <c r="OBR47" s="261" t="str">
        <f>IF(OBY47="SINAPI",VLOOKUP('TEREZINHA HARDY'!OBX47,SINAPI,2,),VLOOKUP('TEREZINHA HARDY'!OBX47,SETOP,3,))</f>
        <v>FORNECIMENTO DE CONCRETO ESTRUTURAL, USINADO, COM FCK 25 MPA, INCLUSIVE LANÇAMENTO, ADENSAMENTO E ACABAMENTO (FUNDAÇÃO)</v>
      </c>
      <c r="OBS47" s="261"/>
      <c r="OBT47" s="261"/>
      <c r="OBU47" s="261"/>
      <c r="OBV47" s="261"/>
      <c r="OBW47" s="261"/>
      <c r="OBX47" s="12" t="s">
        <v>10494</v>
      </c>
      <c r="OBY47" s="12" t="s">
        <v>6222</v>
      </c>
      <c r="OBZ47" s="12" t="str">
        <f>IF(OBY47="SINAPI",VLOOKUP('TEREZINHA HARDY'!OBX47,SINAPI,3,),VLOOKUP('TEREZINHA HARDY'!OBX47,SETOP,4,))</f>
        <v>M3</v>
      </c>
      <c r="OCA47" s="13">
        <v>2.35</v>
      </c>
      <c r="OCB47" s="13" t="s">
        <v>41</v>
      </c>
      <c r="OCC47" s="14">
        <f>IF(OBY47="SINAPI",VLOOKUP('TEREZINHA HARDY'!OBX47,SINAPI,4,),VLOOKUP('TEREZINHA HARDY'!OBX47,SETOP,5,))</f>
        <v>334.32</v>
      </c>
      <c r="OCD47" s="14">
        <f t="shared" ref="OCD47:OCD50" si="1840">ROUND(OCC47*(1+$C$7),2)</f>
        <v>422.98</v>
      </c>
      <c r="OCE47" s="14">
        <f t="shared" ref="OCE47:OCE50" si="1841">OCA47*OCC47</f>
        <v>785.65200000000004</v>
      </c>
      <c r="OCF47" s="14">
        <f t="shared" ref="OCF47:OCF50" si="1842">OCD47*OCA47</f>
        <v>994.00300000000004</v>
      </c>
      <c r="OCG47" s="11" t="s">
        <v>17387</v>
      </c>
      <c r="OCH47" s="261" t="str">
        <f>IF(OCO47="SINAPI",VLOOKUP('TEREZINHA HARDY'!OCN47,SINAPI,2,),VLOOKUP('TEREZINHA HARDY'!OCN47,SETOP,3,))</f>
        <v>FORNECIMENTO DE CONCRETO ESTRUTURAL, USINADO, COM FCK 25 MPA, INCLUSIVE LANÇAMENTO, ADENSAMENTO E ACABAMENTO (FUNDAÇÃO)</v>
      </c>
      <c r="OCI47" s="261"/>
      <c r="OCJ47" s="261"/>
      <c r="OCK47" s="261"/>
      <c r="OCL47" s="261"/>
      <c r="OCM47" s="261"/>
      <c r="OCN47" s="12" t="s">
        <v>10494</v>
      </c>
      <c r="OCO47" s="12" t="s">
        <v>6222</v>
      </c>
      <c r="OCP47" s="12" t="str">
        <f>IF(OCO47="SINAPI",VLOOKUP('TEREZINHA HARDY'!OCN47,SINAPI,3,),VLOOKUP('TEREZINHA HARDY'!OCN47,SETOP,4,))</f>
        <v>M3</v>
      </c>
      <c r="OCQ47" s="13">
        <v>2.35</v>
      </c>
      <c r="OCR47" s="13" t="s">
        <v>41</v>
      </c>
      <c r="OCS47" s="14">
        <f>IF(OCO47="SINAPI",VLOOKUP('TEREZINHA HARDY'!OCN47,SINAPI,4,),VLOOKUP('TEREZINHA HARDY'!OCN47,SETOP,5,))</f>
        <v>334.32</v>
      </c>
      <c r="OCT47" s="14">
        <f t="shared" ref="OCT47:OCT50" si="1843">ROUND(OCS47*(1+$C$7),2)</f>
        <v>422.98</v>
      </c>
      <c r="OCU47" s="14">
        <f t="shared" ref="OCU47:OCU50" si="1844">OCQ47*OCS47</f>
        <v>785.65200000000004</v>
      </c>
      <c r="OCV47" s="14">
        <f t="shared" ref="OCV47:OCV50" si="1845">OCT47*OCQ47</f>
        <v>994.00300000000004</v>
      </c>
      <c r="OCW47" s="11" t="s">
        <v>17387</v>
      </c>
      <c r="OCX47" s="261" t="str">
        <f>IF(ODE47="SINAPI",VLOOKUP('TEREZINHA HARDY'!ODD47,SINAPI,2,),VLOOKUP('TEREZINHA HARDY'!ODD47,SETOP,3,))</f>
        <v>FORNECIMENTO DE CONCRETO ESTRUTURAL, USINADO, COM FCK 25 MPA, INCLUSIVE LANÇAMENTO, ADENSAMENTO E ACABAMENTO (FUNDAÇÃO)</v>
      </c>
      <c r="OCY47" s="261"/>
      <c r="OCZ47" s="261"/>
      <c r="ODA47" s="261"/>
      <c r="ODB47" s="261"/>
      <c r="ODC47" s="261"/>
      <c r="ODD47" s="12" t="s">
        <v>10494</v>
      </c>
      <c r="ODE47" s="12" t="s">
        <v>6222</v>
      </c>
      <c r="ODF47" s="12" t="str">
        <f>IF(ODE47="SINAPI",VLOOKUP('TEREZINHA HARDY'!ODD47,SINAPI,3,),VLOOKUP('TEREZINHA HARDY'!ODD47,SETOP,4,))</f>
        <v>M3</v>
      </c>
      <c r="ODG47" s="13">
        <v>2.35</v>
      </c>
      <c r="ODH47" s="13" t="s">
        <v>41</v>
      </c>
      <c r="ODI47" s="14">
        <f>IF(ODE47="SINAPI",VLOOKUP('TEREZINHA HARDY'!ODD47,SINAPI,4,),VLOOKUP('TEREZINHA HARDY'!ODD47,SETOP,5,))</f>
        <v>334.32</v>
      </c>
      <c r="ODJ47" s="14">
        <f t="shared" ref="ODJ47:ODJ50" si="1846">ROUND(ODI47*(1+$C$7),2)</f>
        <v>422.98</v>
      </c>
      <c r="ODK47" s="14">
        <f t="shared" ref="ODK47:ODK50" si="1847">ODG47*ODI47</f>
        <v>785.65200000000004</v>
      </c>
      <c r="ODL47" s="14">
        <f t="shared" ref="ODL47:ODL50" si="1848">ODJ47*ODG47</f>
        <v>994.00300000000004</v>
      </c>
      <c r="ODM47" s="11" t="s">
        <v>17387</v>
      </c>
      <c r="ODN47" s="261" t="str">
        <f>IF(ODU47="SINAPI",VLOOKUP('TEREZINHA HARDY'!ODT47,SINAPI,2,),VLOOKUP('TEREZINHA HARDY'!ODT47,SETOP,3,))</f>
        <v>FORNECIMENTO DE CONCRETO ESTRUTURAL, USINADO, COM FCK 25 MPA, INCLUSIVE LANÇAMENTO, ADENSAMENTO E ACABAMENTO (FUNDAÇÃO)</v>
      </c>
      <c r="ODO47" s="261"/>
      <c r="ODP47" s="261"/>
      <c r="ODQ47" s="261"/>
      <c r="ODR47" s="261"/>
      <c r="ODS47" s="261"/>
      <c r="ODT47" s="12" t="s">
        <v>10494</v>
      </c>
      <c r="ODU47" s="12" t="s">
        <v>6222</v>
      </c>
      <c r="ODV47" s="12" t="str">
        <f>IF(ODU47="SINAPI",VLOOKUP('TEREZINHA HARDY'!ODT47,SINAPI,3,),VLOOKUP('TEREZINHA HARDY'!ODT47,SETOP,4,))</f>
        <v>M3</v>
      </c>
      <c r="ODW47" s="13">
        <v>2.35</v>
      </c>
      <c r="ODX47" s="13" t="s">
        <v>41</v>
      </c>
      <c r="ODY47" s="14">
        <f>IF(ODU47="SINAPI",VLOOKUP('TEREZINHA HARDY'!ODT47,SINAPI,4,),VLOOKUP('TEREZINHA HARDY'!ODT47,SETOP,5,))</f>
        <v>334.32</v>
      </c>
      <c r="ODZ47" s="14">
        <f t="shared" ref="ODZ47:ODZ50" si="1849">ROUND(ODY47*(1+$C$7),2)</f>
        <v>422.98</v>
      </c>
      <c r="OEA47" s="14">
        <f t="shared" ref="OEA47:OEA50" si="1850">ODW47*ODY47</f>
        <v>785.65200000000004</v>
      </c>
      <c r="OEB47" s="14">
        <f t="shared" ref="OEB47:OEB50" si="1851">ODZ47*ODW47</f>
        <v>994.00300000000004</v>
      </c>
      <c r="OEC47" s="11" t="s">
        <v>17387</v>
      </c>
      <c r="OED47" s="261" t="str">
        <f>IF(OEK47="SINAPI",VLOOKUP('TEREZINHA HARDY'!OEJ47,SINAPI,2,),VLOOKUP('TEREZINHA HARDY'!OEJ47,SETOP,3,))</f>
        <v>FORNECIMENTO DE CONCRETO ESTRUTURAL, USINADO, COM FCK 25 MPA, INCLUSIVE LANÇAMENTO, ADENSAMENTO E ACABAMENTO (FUNDAÇÃO)</v>
      </c>
      <c r="OEE47" s="261"/>
      <c r="OEF47" s="261"/>
      <c r="OEG47" s="261"/>
      <c r="OEH47" s="261"/>
      <c r="OEI47" s="261"/>
      <c r="OEJ47" s="12" t="s">
        <v>10494</v>
      </c>
      <c r="OEK47" s="12" t="s">
        <v>6222</v>
      </c>
      <c r="OEL47" s="12" t="str">
        <f>IF(OEK47="SINAPI",VLOOKUP('TEREZINHA HARDY'!OEJ47,SINAPI,3,),VLOOKUP('TEREZINHA HARDY'!OEJ47,SETOP,4,))</f>
        <v>M3</v>
      </c>
      <c r="OEM47" s="13">
        <v>2.35</v>
      </c>
      <c r="OEN47" s="13" t="s">
        <v>41</v>
      </c>
      <c r="OEO47" s="14">
        <f>IF(OEK47="SINAPI",VLOOKUP('TEREZINHA HARDY'!OEJ47,SINAPI,4,),VLOOKUP('TEREZINHA HARDY'!OEJ47,SETOP,5,))</f>
        <v>334.32</v>
      </c>
      <c r="OEP47" s="14">
        <f t="shared" ref="OEP47:OEP50" si="1852">ROUND(OEO47*(1+$C$7),2)</f>
        <v>422.98</v>
      </c>
      <c r="OEQ47" s="14">
        <f t="shared" ref="OEQ47:OEQ50" si="1853">OEM47*OEO47</f>
        <v>785.65200000000004</v>
      </c>
      <c r="OER47" s="14">
        <f t="shared" ref="OER47:OER50" si="1854">OEP47*OEM47</f>
        <v>994.00300000000004</v>
      </c>
      <c r="OES47" s="11" t="s">
        <v>17387</v>
      </c>
      <c r="OET47" s="261" t="str">
        <f>IF(OFA47="SINAPI",VLOOKUP('TEREZINHA HARDY'!OEZ47,SINAPI,2,),VLOOKUP('TEREZINHA HARDY'!OEZ47,SETOP,3,))</f>
        <v>FORNECIMENTO DE CONCRETO ESTRUTURAL, USINADO, COM FCK 25 MPA, INCLUSIVE LANÇAMENTO, ADENSAMENTO E ACABAMENTO (FUNDAÇÃO)</v>
      </c>
      <c r="OEU47" s="261"/>
      <c r="OEV47" s="261"/>
      <c r="OEW47" s="261"/>
      <c r="OEX47" s="261"/>
      <c r="OEY47" s="261"/>
      <c r="OEZ47" s="12" t="s">
        <v>10494</v>
      </c>
      <c r="OFA47" s="12" t="s">
        <v>6222</v>
      </c>
      <c r="OFB47" s="12" t="str">
        <f>IF(OFA47="SINAPI",VLOOKUP('TEREZINHA HARDY'!OEZ47,SINAPI,3,),VLOOKUP('TEREZINHA HARDY'!OEZ47,SETOP,4,))</f>
        <v>M3</v>
      </c>
      <c r="OFC47" s="13">
        <v>2.35</v>
      </c>
      <c r="OFD47" s="13" t="s">
        <v>41</v>
      </c>
      <c r="OFE47" s="14">
        <f>IF(OFA47="SINAPI",VLOOKUP('TEREZINHA HARDY'!OEZ47,SINAPI,4,),VLOOKUP('TEREZINHA HARDY'!OEZ47,SETOP,5,))</f>
        <v>334.32</v>
      </c>
      <c r="OFF47" s="14">
        <f t="shared" ref="OFF47:OFF50" si="1855">ROUND(OFE47*(1+$C$7),2)</f>
        <v>422.98</v>
      </c>
      <c r="OFG47" s="14">
        <f t="shared" ref="OFG47:OFG50" si="1856">OFC47*OFE47</f>
        <v>785.65200000000004</v>
      </c>
      <c r="OFH47" s="14">
        <f t="shared" ref="OFH47:OFH50" si="1857">OFF47*OFC47</f>
        <v>994.00300000000004</v>
      </c>
      <c r="OFI47" s="11" t="s">
        <v>17387</v>
      </c>
      <c r="OFJ47" s="261" t="str">
        <f>IF(OFQ47="SINAPI",VLOOKUP('TEREZINHA HARDY'!OFP47,SINAPI,2,),VLOOKUP('TEREZINHA HARDY'!OFP47,SETOP,3,))</f>
        <v>FORNECIMENTO DE CONCRETO ESTRUTURAL, USINADO, COM FCK 25 MPA, INCLUSIVE LANÇAMENTO, ADENSAMENTO E ACABAMENTO (FUNDAÇÃO)</v>
      </c>
      <c r="OFK47" s="261"/>
      <c r="OFL47" s="261"/>
      <c r="OFM47" s="261"/>
      <c r="OFN47" s="261"/>
      <c r="OFO47" s="261"/>
      <c r="OFP47" s="12" t="s">
        <v>10494</v>
      </c>
      <c r="OFQ47" s="12" t="s">
        <v>6222</v>
      </c>
      <c r="OFR47" s="12" t="str">
        <f>IF(OFQ47="SINAPI",VLOOKUP('TEREZINHA HARDY'!OFP47,SINAPI,3,),VLOOKUP('TEREZINHA HARDY'!OFP47,SETOP,4,))</f>
        <v>M3</v>
      </c>
      <c r="OFS47" s="13">
        <v>2.35</v>
      </c>
      <c r="OFT47" s="13" t="s">
        <v>41</v>
      </c>
      <c r="OFU47" s="14">
        <f>IF(OFQ47="SINAPI",VLOOKUP('TEREZINHA HARDY'!OFP47,SINAPI,4,),VLOOKUP('TEREZINHA HARDY'!OFP47,SETOP,5,))</f>
        <v>334.32</v>
      </c>
      <c r="OFV47" s="14">
        <f t="shared" ref="OFV47:OFV50" si="1858">ROUND(OFU47*(1+$C$7),2)</f>
        <v>422.98</v>
      </c>
      <c r="OFW47" s="14">
        <f t="shared" ref="OFW47:OFW50" si="1859">OFS47*OFU47</f>
        <v>785.65200000000004</v>
      </c>
      <c r="OFX47" s="14">
        <f t="shared" ref="OFX47:OFX50" si="1860">OFV47*OFS47</f>
        <v>994.00300000000004</v>
      </c>
      <c r="OFY47" s="11" t="s">
        <v>17387</v>
      </c>
      <c r="OFZ47" s="261" t="str">
        <f>IF(OGG47="SINAPI",VLOOKUP('TEREZINHA HARDY'!OGF47,SINAPI,2,),VLOOKUP('TEREZINHA HARDY'!OGF47,SETOP,3,))</f>
        <v>FORNECIMENTO DE CONCRETO ESTRUTURAL, USINADO, COM FCK 25 MPA, INCLUSIVE LANÇAMENTO, ADENSAMENTO E ACABAMENTO (FUNDAÇÃO)</v>
      </c>
      <c r="OGA47" s="261"/>
      <c r="OGB47" s="261"/>
      <c r="OGC47" s="261"/>
      <c r="OGD47" s="261"/>
      <c r="OGE47" s="261"/>
      <c r="OGF47" s="12" t="s">
        <v>10494</v>
      </c>
      <c r="OGG47" s="12" t="s">
        <v>6222</v>
      </c>
      <c r="OGH47" s="12" t="str">
        <f>IF(OGG47="SINAPI",VLOOKUP('TEREZINHA HARDY'!OGF47,SINAPI,3,),VLOOKUP('TEREZINHA HARDY'!OGF47,SETOP,4,))</f>
        <v>M3</v>
      </c>
      <c r="OGI47" s="13">
        <v>2.35</v>
      </c>
      <c r="OGJ47" s="13" t="s">
        <v>41</v>
      </c>
      <c r="OGK47" s="14">
        <f>IF(OGG47="SINAPI",VLOOKUP('TEREZINHA HARDY'!OGF47,SINAPI,4,),VLOOKUP('TEREZINHA HARDY'!OGF47,SETOP,5,))</f>
        <v>334.32</v>
      </c>
      <c r="OGL47" s="14">
        <f t="shared" ref="OGL47:OGL50" si="1861">ROUND(OGK47*(1+$C$7),2)</f>
        <v>422.98</v>
      </c>
      <c r="OGM47" s="14">
        <f t="shared" ref="OGM47:OGM50" si="1862">OGI47*OGK47</f>
        <v>785.65200000000004</v>
      </c>
      <c r="OGN47" s="14">
        <f t="shared" ref="OGN47:OGN50" si="1863">OGL47*OGI47</f>
        <v>994.00300000000004</v>
      </c>
      <c r="OGO47" s="11" t="s">
        <v>17387</v>
      </c>
      <c r="OGP47" s="261" t="str">
        <f>IF(OGW47="SINAPI",VLOOKUP('TEREZINHA HARDY'!OGV47,SINAPI,2,),VLOOKUP('TEREZINHA HARDY'!OGV47,SETOP,3,))</f>
        <v>FORNECIMENTO DE CONCRETO ESTRUTURAL, USINADO, COM FCK 25 MPA, INCLUSIVE LANÇAMENTO, ADENSAMENTO E ACABAMENTO (FUNDAÇÃO)</v>
      </c>
      <c r="OGQ47" s="261"/>
      <c r="OGR47" s="261"/>
      <c r="OGS47" s="261"/>
      <c r="OGT47" s="261"/>
      <c r="OGU47" s="261"/>
      <c r="OGV47" s="12" t="s">
        <v>10494</v>
      </c>
      <c r="OGW47" s="12" t="s">
        <v>6222</v>
      </c>
      <c r="OGX47" s="12" t="str">
        <f>IF(OGW47="SINAPI",VLOOKUP('TEREZINHA HARDY'!OGV47,SINAPI,3,),VLOOKUP('TEREZINHA HARDY'!OGV47,SETOP,4,))</f>
        <v>M3</v>
      </c>
      <c r="OGY47" s="13">
        <v>2.35</v>
      </c>
      <c r="OGZ47" s="13" t="s">
        <v>41</v>
      </c>
      <c r="OHA47" s="14">
        <f>IF(OGW47="SINAPI",VLOOKUP('TEREZINHA HARDY'!OGV47,SINAPI,4,),VLOOKUP('TEREZINHA HARDY'!OGV47,SETOP,5,))</f>
        <v>334.32</v>
      </c>
      <c r="OHB47" s="14">
        <f t="shared" ref="OHB47:OHB50" si="1864">ROUND(OHA47*(1+$C$7),2)</f>
        <v>422.98</v>
      </c>
      <c r="OHC47" s="14">
        <f t="shared" ref="OHC47:OHC50" si="1865">OGY47*OHA47</f>
        <v>785.65200000000004</v>
      </c>
      <c r="OHD47" s="14">
        <f t="shared" ref="OHD47:OHD50" si="1866">OHB47*OGY47</f>
        <v>994.00300000000004</v>
      </c>
      <c r="OHE47" s="11" t="s">
        <v>17387</v>
      </c>
      <c r="OHF47" s="261" t="str">
        <f>IF(OHM47="SINAPI",VLOOKUP('TEREZINHA HARDY'!OHL47,SINAPI,2,),VLOOKUP('TEREZINHA HARDY'!OHL47,SETOP,3,))</f>
        <v>FORNECIMENTO DE CONCRETO ESTRUTURAL, USINADO, COM FCK 25 MPA, INCLUSIVE LANÇAMENTO, ADENSAMENTO E ACABAMENTO (FUNDAÇÃO)</v>
      </c>
      <c r="OHG47" s="261"/>
      <c r="OHH47" s="261"/>
      <c r="OHI47" s="261"/>
      <c r="OHJ47" s="261"/>
      <c r="OHK47" s="261"/>
      <c r="OHL47" s="12" t="s">
        <v>10494</v>
      </c>
      <c r="OHM47" s="12" t="s">
        <v>6222</v>
      </c>
      <c r="OHN47" s="12" t="str">
        <f>IF(OHM47="SINAPI",VLOOKUP('TEREZINHA HARDY'!OHL47,SINAPI,3,),VLOOKUP('TEREZINHA HARDY'!OHL47,SETOP,4,))</f>
        <v>M3</v>
      </c>
      <c r="OHO47" s="13">
        <v>2.35</v>
      </c>
      <c r="OHP47" s="13" t="s">
        <v>41</v>
      </c>
      <c r="OHQ47" s="14">
        <f>IF(OHM47="SINAPI",VLOOKUP('TEREZINHA HARDY'!OHL47,SINAPI,4,),VLOOKUP('TEREZINHA HARDY'!OHL47,SETOP,5,))</f>
        <v>334.32</v>
      </c>
      <c r="OHR47" s="14">
        <f t="shared" ref="OHR47:OHR50" si="1867">ROUND(OHQ47*(1+$C$7),2)</f>
        <v>422.98</v>
      </c>
      <c r="OHS47" s="14">
        <f t="shared" ref="OHS47:OHS50" si="1868">OHO47*OHQ47</f>
        <v>785.65200000000004</v>
      </c>
      <c r="OHT47" s="14">
        <f t="shared" ref="OHT47:OHT50" si="1869">OHR47*OHO47</f>
        <v>994.00300000000004</v>
      </c>
      <c r="OHU47" s="11" t="s">
        <v>17387</v>
      </c>
      <c r="OHV47" s="261" t="str">
        <f>IF(OIC47="SINAPI",VLOOKUP('TEREZINHA HARDY'!OIB47,SINAPI,2,),VLOOKUP('TEREZINHA HARDY'!OIB47,SETOP,3,))</f>
        <v>FORNECIMENTO DE CONCRETO ESTRUTURAL, USINADO, COM FCK 25 MPA, INCLUSIVE LANÇAMENTO, ADENSAMENTO E ACABAMENTO (FUNDAÇÃO)</v>
      </c>
      <c r="OHW47" s="261"/>
      <c r="OHX47" s="261"/>
      <c r="OHY47" s="261"/>
      <c r="OHZ47" s="261"/>
      <c r="OIA47" s="261"/>
      <c r="OIB47" s="12" t="s">
        <v>10494</v>
      </c>
      <c r="OIC47" s="12" t="s">
        <v>6222</v>
      </c>
      <c r="OID47" s="12" t="str">
        <f>IF(OIC47="SINAPI",VLOOKUP('TEREZINHA HARDY'!OIB47,SINAPI,3,),VLOOKUP('TEREZINHA HARDY'!OIB47,SETOP,4,))</f>
        <v>M3</v>
      </c>
      <c r="OIE47" s="13">
        <v>2.35</v>
      </c>
      <c r="OIF47" s="13" t="s">
        <v>41</v>
      </c>
      <c r="OIG47" s="14">
        <f>IF(OIC47="SINAPI",VLOOKUP('TEREZINHA HARDY'!OIB47,SINAPI,4,),VLOOKUP('TEREZINHA HARDY'!OIB47,SETOP,5,))</f>
        <v>334.32</v>
      </c>
      <c r="OIH47" s="14">
        <f t="shared" ref="OIH47:OIH50" si="1870">ROUND(OIG47*(1+$C$7),2)</f>
        <v>422.98</v>
      </c>
      <c r="OII47" s="14">
        <f t="shared" ref="OII47:OII50" si="1871">OIE47*OIG47</f>
        <v>785.65200000000004</v>
      </c>
      <c r="OIJ47" s="14">
        <f t="shared" ref="OIJ47:OIJ50" si="1872">OIH47*OIE47</f>
        <v>994.00300000000004</v>
      </c>
      <c r="OIK47" s="11" t="s">
        <v>17387</v>
      </c>
      <c r="OIL47" s="261" t="str">
        <f>IF(OIS47="SINAPI",VLOOKUP('TEREZINHA HARDY'!OIR47,SINAPI,2,),VLOOKUP('TEREZINHA HARDY'!OIR47,SETOP,3,))</f>
        <v>FORNECIMENTO DE CONCRETO ESTRUTURAL, USINADO, COM FCK 25 MPA, INCLUSIVE LANÇAMENTO, ADENSAMENTO E ACABAMENTO (FUNDAÇÃO)</v>
      </c>
      <c r="OIM47" s="261"/>
      <c r="OIN47" s="261"/>
      <c r="OIO47" s="261"/>
      <c r="OIP47" s="261"/>
      <c r="OIQ47" s="261"/>
      <c r="OIR47" s="12" t="s">
        <v>10494</v>
      </c>
      <c r="OIS47" s="12" t="s">
        <v>6222</v>
      </c>
      <c r="OIT47" s="12" t="str">
        <f>IF(OIS47="SINAPI",VLOOKUP('TEREZINHA HARDY'!OIR47,SINAPI,3,),VLOOKUP('TEREZINHA HARDY'!OIR47,SETOP,4,))</f>
        <v>M3</v>
      </c>
      <c r="OIU47" s="13">
        <v>2.35</v>
      </c>
      <c r="OIV47" s="13" t="s">
        <v>41</v>
      </c>
      <c r="OIW47" s="14">
        <f>IF(OIS47="SINAPI",VLOOKUP('TEREZINHA HARDY'!OIR47,SINAPI,4,),VLOOKUP('TEREZINHA HARDY'!OIR47,SETOP,5,))</f>
        <v>334.32</v>
      </c>
      <c r="OIX47" s="14">
        <f t="shared" ref="OIX47:OIX50" si="1873">ROUND(OIW47*(1+$C$7),2)</f>
        <v>422.98</v>
      </c>
      <c r="OIY47" s="14">
        <f t="shared" ref="OIY47:OIY50" si="1874">OIU47*OIW47</f>
        <v>785.65200000000004</v>
      </c>
      <c r="OIZ47" s="14">
        <f t="shared" ref="OIZ47:OIZ50" si="1875">OIX47*OIU47</f>
        <v>994.00300000000004</v>
      </c>
      <c r="OJA47" s="11" t="s">
        <v>17387</v>
      </c>
      <c r="OJB47" s="261" t="str">
        <f>IF(OJI47="SINAPI",VLOOKUP('TEREZINHA HARDY'!OJH47,SINAPI,2,),VLOOKUP('TEREZINHA HARDY'!OJH47,SETOP,3,))</f>
        <v>FORNECIMENTO DE CONCRETO ESTRUTURAL, USINADO, COM FCK 25 MPA, INCLUSIVE LANÇAMENTO, ADENSAMENTO E ACABAMENTO (FUNDAÇÃO)</v>
      </c>
      <c r="OJC47" s="261"/>
      <c r="OJD47" s="261"/>
      <c r="OJE47" s="261"/>
      <c r="OJF47" s="261"/>
      <c r="OJG47" s="261"/>
      <c r="OJH47" s="12" t="s">
        <v>10494</v>
      </c>
      <c r="OJI47" s="12" t="s">
        <v>6222</v>
      </c>
      <c r="OJJ47" s="12" t="str">
        <f>IF(OJI47="SINAPI",VLOOKUP('TEREZINHA HARDY'!OJH47,SINAPI,3,),VLOOKUP('TEREZINHA HARDY'!OJH47,SETOP,4,))</f>
        <v>M3</v>
      </c>
      <c r="OJK47" s="13">
        <v>2.35</v>
      </c>
      <c r="OJL47" s="13" t="s">
        <v>41</v>
      </c>
      <c r="OJM47" s="14">
        <f>IF(OJI47="SINAPI",VLOOKUP('TEREZINHA HARDY'!OJH47,SINAPI,4,),VLOOKUP('TEREZINHA HARDY'!OJH47,SETOP,5,))</f>
        <v>334.32</v>
      </c>
      <c r="OJN47" s="14">
        <f t="shared" ref="OJN47:OJN50" si="1876">ROUND(OJM47*(1+$C$7),2)</f>
        <v>422.98</v>
      </c>
      <c r="OJO47" s="14">
        <f t="shared" ref="OJO47:OJO50" si="1877">OJK47*OJM47</f>
        <v>785.65200000000004</v>
      </c>
      <c r="OJP47" s="14">
        <f t="shared" ref="OJP47:OJP50" si="1878">OJN47*OJK47</f>
        <v>994.00300000000004</v>
      </c>
      <c r="OJQ47" s="11" t="s">
        <v>17387</v>
      </c>
      <c r="OJR47" s="261" t="str">
        <f>IF(OJY47="SINAPI",VLOOKUP('TEREZINHA HARDY'!OJX47,SINAPI,2,),VLOOKUP('TEREZINHA HARDY'!OJX47,SETOP,3,))</f>
        <v>FORNECIMENTO DE CONCRETO ESTRUTURAL, USINADO, COM FCK 25 MPA, INCLUSIVE LANÇAMENTO, ADENSAMENTO E ACABAMENTO (FUNDAÇÃO)</v>
      </c>
      <c r="OJS47" s="261"/>
      <c r="OJT47" s="261"/>
      <c r="OJU47" s="261"/>
      <c r="OJV47" s="261"/>
      <c r="OJW47" s="261"/>
      <c r="OJX47" s="12" t="s">
        <v>10494</v>
      </c>
      <c r="OJY47" s="12" t="s">
        <v>6222</v>
      </c>
      <c r="OJZ47" s="12" t="str">
        <f>IF(OJY47="SINAPI",VLOOKUP('TEREZINHA HARDY'!OJX47,SINAPI,3,),VLOOKUP('TEREZINHA HARDY'!OJX47,SETOP,4,))</f>
        <v>M3</v>
      </c>
      <c r="OKA47" s="13">
        <v>2.35</v>
      </c>
      <c r="OKB47" s="13" t="s">
        <v>41</v>
      </c>
      <c r="OKC47" s="14">
        <f>IF(OJY47="SINAPI",VLOOKUP('TEREZINHA HARDY'!OJX47,SINAPI,4,),VLOOKUP('TEREZINHA HARDY'!OJX47,SETOP,5,))</f>
        <v>334.32</v>
      </c>
      <c r="OKD47" s="14">
        <f t="shared" ref="OKD47:OKD50" si="1879">ROUND(OKC47*(1+$C$7),2)</f>
        <v>422.98</v>
      </c>
      <c r="OKE47" s="14">
        <f t="shared" ref="OKE47:OKE50" si="1880">OKA47*OKC47</f>
        <v>785.65200000000004</v>
      </c>
      <c r="OKF47" s="14">
        <f t="shared" ref="OKF47:OKF50" si="1881">OKD47*OKA47</f>
        <v>994.00300000000004</v>
      </c>
      <c r="OKG47" s="11" t="s">
        <v>17387</v>
      </c>
      <c r="OKH47" s="261" t="str">
        <f>IF(OKO47="SINAPI",VLOOKUP('TEREZINHA HARDY'!OKN47,SINAPI,2,),VLOOKUP('TEREZINHA HARDY'!OKN47,SETOP,3,))</f>
        <v>FORNECIMENTO DE CONCRETO ESTRUTURAL, USINADO, COM FCK 25 MPA, INCLUSIVE LANÇAMENTO, ADENSAMENTO E ACABAMENTO (FUNDAÇÃO)</v>
      </c>
      <c r="OKI47" s="261"/>
      <c r="OKJ47" s="261"/>
      <c r="OKK47" s="261"/>
      <c r="OKL47" s="261"/>
      <c r="OKM47" s="261"/>
      <c r="OKN47" s="12" t="s">
        <v>10494</v>
      </c>
      <c r="OKO47" s="12" t="s">
        <v>6222</v>
      </c>
      <c r="OKP47" s="12" t="str">
        <f>IF(OKO47="SINAPI",VLOOKUP('TEREZINHA HARDY'!OKN47,SINAPI,3,),VLOOKUP('TEREZINHA HARDY'!OKN47,SETOP,4,))</f>
        <v>M3</v>
      </c>
      <c r="OKQ47" s="13">
        <v>2.35</v>
      </c>
      <c r="OKR47" s="13" t="s">
        <v>41</v>
      </c>
      <c r="OKS47" s="14">
        <f>IF(OKO47="SINAPI",VLOOKUP('TEREZINHA HARDY'!OKN47,SINAPI,4,),VLOOKUP('TEREZINHA HARDY'!OKN47,SETOP,5,))</f>
        <v>334.32</v>
      </c>
      <c r="OKT47" s="14">
        <f t="shared" ref="OKT47:OKT50" si="1882">ROUND(OKS47*(1+$C$7),2)</f>
        <v>422.98</v>
      </c>
      <c r="OKU47" s="14">
        <f t="shared" ref="OKU47:OKU50" si="1883">OKQ47*OKS47</f>
        <v>785.65200000000004</v>
      </c>
      <c r="OKV47" s="14">
        <f t="shared" ref="OKV47:OKV50" si="1884">OKT47*OKQ47</f>
        <v>994.00300000000004</v>
      </c>
      <c r="OKW47" s="11" t="s">
        <v>17387</v>
      </c>
      <c r="OKX47" s="261" t="str">
        <f>IF(OLE47="SINAPI",VLOOKUP('TEREZINHA HARDY'!OLD47,SINAPI,2,),VLOOKUP('TEREZINHA HARDY'!OLD47,SETOP,3,))</f>
        <v>FORNECIMENTO DE CONCRETO ESTRUTURAL, USINADO, COM FCK 25 MPA, INCLUSIVE LANÇAMENTO, ADENSAMENTO E ACABAMENTO (FUNDAÇÃO)</v>
      </c>
      <c r="OKY47" s="261"/>
      <c r="OKZ47" s="261"/>
      <c r="OLA47" s="261"/>
      <c r="OLB47" s="261"/>
      <c r="OLC47" s="261"/>
      <c r="OLD47" s="12" t="s">
        <v>10494</v>
      </c>
      <c r="OLE47" s="12" t="s">
        <v>6222</v>
      </c>
      <c r="OLF47" s="12" t="str">
        <f>IF(OLE47="SINAPI",VLOOKUP('TEREZINHA HARDY'!OLD47,SINAPI,3,),VLOOKUP('TEREZINHA HARDY'!OLD47,SETOP,4,))</f>
        <v>M3</v>
      </c>
      <c r="OLG47" s="13">
        <v>2.35</v>
      </c>
      <c r="OLH47" s="13" t="s">
        <v>41</v>
      </c>
      <c r="OLI47" s="14">
        <f>IF(OLE47="SINAPI",VLOOKUP('TEREZINHA HARDY'!OLD47,SINAPI,4,),VLOOKUP('TEREZINHA HARDY'!OLD47,SETOP,5,))</f>
        <v>334.32</v>
      </c>
      <c r="OLJ47" s="14">
        <f t="shared" ref="OLJ47:OLJ50" si="1885">ROUND(OLI47*(1+$C$7),2)</f>
        <v>422.98</v>
      </c>
      <c r="OLK47" s="14">
        <f t="shared" ref="OLK47:OLK50" si="1886">OLG47*OLI47</f>
        <v>785.65200000000004</v>
      </c>
      <c r="OLL47" s="14">
        <f t="shared" ref="OLL47:OLL50" si="1887">OLJ47*OLG47</f>
        <v>994.00300000000004</v>
      </c>
      <c r="OLM47" s="11" t="s">
        <v>17387</v>
      </c>
      <c r="OLN47" s="261" t="str">
        <f>IF(OLU47="SINAPI",VLOOKUP('TEREZINHA HARDY'!OLT47,SINAPI,2,),VLOOKUP('TEREZINHA HARDY'!OLT47,SETOP,3,))</f>
        <v>FORNECIMENTO DE CONCRETO ESTRUTURAL, USINADO, COM FCK 25 MPA, INCLUSIVE LANÇAMENTO, ADENSAMENTO E ACABAMENTO (FUNDAÇÃO)</v>
      </c>
      <c r="OLO47" s="261"/>
      <c r="OLP47" s="261"/>
      <c r="OLQ47" s="261"/>
      <c r="OLR47" s="261"/>
      <c r="OLS47" s="261"/>
      <c r="OLT47" s="12" t="s">
        <v>10494</v>
      </c>
      <c r="OLU47" s="12" t="s">
        <v>6222</v>
      </c>
      <c r="OLV47" s="12" t="str">
        <f>IF(OLU47="SINAPI",VLOOKUP('TEREZINHA HARDY'!OLT47,SINAPI,3,),VLOOKUP('TEREZINHA HARDY'!OLT47,SETOP,4,))</f>
        <v>M3</v>
      </c>
      <c r="OLW47" s="13">
        <v>2.35</v>
      </c>
      <c r="OLX47" s="13" t="s">
        <v>41</v>
      </c>
      <c r="OLY47" s="14">
        <f>IF(OLU47="SINAPI",VLOOKUP('TEREZINHA HARDY'!OLT47,SINAPI,4,),VLOOKUP('TEREZINHA HARDY'!OLT47,SETOP,5,))</f>
        <v>334.32</v>
      </c>
      <c r="OLZ47" s="14">
        <f t="shared" ref="OLZ47:OLZ50" si="1888">ROUND(OLY47*(1+$C$7),2)</f>
        <v>422.98</v>
      </c>
      <c r="OMA47" s="14">
        <f t="shared" ref="OMA47:OMA50" si="1889">OLW47*OLY47</f>
        <v>785.65200000000004</v>
      </c>
      <c r="OMB47" s="14">
        <f t="shared" ref="OMB47:OMB50" si="1890">OLZ47*OLW47</f>
        <v>994.00300000000004</v>
      </c>
      <c r="OMC47" s="11" t="s">
        <v>17387</v>
      </c>
      <c r="OMD47" s="261" t="str">
        <f>IF(OMK47="SINAPI",VLOOKUP('TEREZINHA HARDY'!OMJ47,SINAPI,2,),VLOOKUP('TEREZINHA HARDY'!OMJ47,SETOP,3,))</f>
        <v>FORNECIMENTO DE CONCRETO ESTRUTURAL, USINADO, COM FCK 25 MPA, INCLUSIVE LANÇAMENTO, ADENSAMENTO E ACABAMENTO (FUNDAÇÃO)</v>
      </c>
      <c r="OME47" s="261"/>
      <c r="OMF47" s="261"/>
      <c r="OMG47" s="261"/>
      <c r="OMH47" s="261"/>
      <c r="OMI47" s="261"/>
      <c r="OMJ47" s="12" t="s">
        <v>10494</v>
      </c>
      <c r="OMK47" s="12" t="s">
        <v>6222</v>
      </c>
      <c r="OML47" s="12" t="str">
        <f>IF(OMK47="SINAPI",VLOOKUP('TEREZINHA HARDY'!OMJ47,SINAPI,3,),VLOOKUP('TEREZINHA HARDY'!OMJ47,SETOP,4,))</f>
        <v>M3</v>
      </c>
      <c r="OMM47" s="13">
        <v>2.35</v>
      </c>
      <c r="OMN47" s="13" t="s">
        <v>41</v>
      </c>
      <c r="OMO47" s="14">
        <f>IF(OMK47="SINAPI",VLOOKUP('TEREZINHA HARDY'!OMJ47,SINAPI,4,),VLOOKUP('TEREZINHA HARDY'!OMJ47,SETOP,5,))</f>
        <v>334.32</v>
      </c>
      <c r="OMP47" s="14">
        <f t="shared" ref="OMP47:OMP50" si="1891">ROUND(OMO47*(1+$C$7),2)</f>
        <v>422.98</v>
      </c>
      <c r="OMQ47" s="14">
        <f t="shared" ref="OMQ47:OMQ50" si="1892">OMM47*OMO47</f>
        <v>785.65200000000004</v>
      </c>
      <c r="OMR47" s="14">
        <f t="shared" ref="OMR47:OMR50" si="1893">OMP47*OMM47</f>
        <v>994.00300000000004</v>
      </c>
      <c r="OMS47" s="11" t="s">
        <v>17387</v>
      </c>
      <c r="OMT47" s="261" t="str">
        <f>IF(ONA47="SINAPI",VLOOKUP('TEREZINHA HARDY'!OMZ47,SINAPI,2,),VLOOKUP('TEREZINHA HARDY'!OMZ47,SETOP,3,))</f>
        <v>FORNECIMENTO DE CONCRETO ESTRUTURAL, USINADO, COM FCK 25 MPA, INCLUSIVE LANÇAMENTO, ADENSAMENTO E ACABAMENTO (FUNDAÇÃO)</v>
      </c>
      <c r="OMU47" s="261"/>
      <c r="OMV47" s="261"/>
      <c r="OMW47" s="261"/>
      <c r="OMX47" s="261"/>
      <c r="OMY47" s="261"/>
      <c r="OMZ47" s="12" t="s">
        <v>10494</v>
      </c>
      <c r="ONA47" s="12" t="s">
        <v>6222</v>
      </c>
      <c r="ONB47" s="12" t="str">
        <f>IF(ONA47="SINAPI",VLOOKUP('TEREZINHA HARDY'!OMZ47,SINAPI,3,),VLOOKUP('TEREZINHA HARDY'!OMZ47,SETOP,4,))</f>
        <v>M3</v>
      </c>
      <c r="ONC47" s="13">
        <v>2.35</v>
      </c>
      <c r="OND47" s="13" t="s">
        <v>41</v>
      </c>
      <c r="ONE47" s="14">
        <f>IF(ONA47="SINAPI",VLOOKUP('TEREZINHA HARDY'!OMZ47,SINAPI,4,),VLOOKUP('TEREZINHA HARDY'!OMZ47,SETOP,5,))</f>
        <v>334.32</v>
      </c>
      <c r="ONF47" s="14">
        <f t="shared" ref="ONF47:ONF50" si="1894">ROUND(ONE47*(1+$C$7),2)</f>
        <v>422.98</v>
      </c>
      <c r="ONG47" s="14">
        <f t="shared" ref="ONG47:ONG50" si="1895">ONC47*ONE47</f>
        <v>785.65200000000004</v>
      </c>
      <c r="ONH47" s="14">
        <f t="shared" ref="ONH47:ONH50" si="1896">ONF47*ONC47</f>
        <v>994.00300000000004</v>
      </c>
      <c r="ONI47" s="11" t="s">
        <v>17387</v>
      </c>
      <c r="ONJ47" s="261" t="str">
        <f>IF(ONQ47="SINAPI",VLOOKUP('TEREZINHA HARDY'!ONP47,SINAPI,2,),VLOOKUP('TEREZINHA HARDY'!ONP47,SETOP,3,))</f>
        <v>FORNECIMENTO DE CONCRETO ESTRUTURAL, USINADO, COM FCK 25 MPA, INCLUSIVE LANÇAMENTO, ADENSAMENTO E ACABAMENTO (FUNDAÇÃO)</v>
      </c>
      <c r="ONK47" s="261"/>
      <c r="ONL47" s="261"/>
      <c r="ONM47" s="261"/>
      <c r="ONN47" s="261"/>
      <c r="ONO47" s="261"/>
      <c r="ONP47" s="12" t="s">
        <v>10494</v>
      </c>
      <c r="ONQ47" s="12" t="s">
        <v>6222</v>
      </c>
      <c r="ONR47" s="12" t="str">
        <f>IF(ONQ47="SINAPI",VLOOKUP('TEREZINHA HARDY'!ONP47,SINAPI,3,),VLOOKUP('TEREZINHA HARDY'!ONP47,SETOP,4,))</f>
        <v>M3</v>
      </c>
      <c r="ONS47" s="13">
        <v>2.35</v>
      </c>
      <c r="ONT47" s="13" t="s">
        <v>41</v>
      </c>
      <c r="ONU47" s="14">
        <f>IF(ONQ47="SINAPI",VLOOKUP('TEREZINHA HARDY'!ONP47,SINAPI,4,),VLOOKUP('TEREZINHA HARDY'!ONP47,SETOP,5,))</f>
        <v>334.32</v>
      </c>
      <c r="ONV47" s="14">
        <f t="shared" ref="ONV47:ONV50" si="1897">ROUND(ONU47*(1+$C$7),2)</f>
        <v>422.98</v>
      </c>
      <c r="ONW47" s="14">
        <f t="shared" ref="ONW47:ONW50" si="1898">ONS47*ONU47</f>
        <v>785.65200000000004</v>
      </c>
      <c r="ONX47" s="14">
        <f t="shared" ref="ONX47:ONX50" si="1899">ONV47*ONS47</f>
        <v>994.00300000000004</v>
      </c>
      <c r="ONY47" s="11" t="s">
        <v>17387</v>
      </c>
      <c r="ONZ47" s="261" t="str">
        <f>IF(OOG47="SINAPI",VLOOKUP('TEREZINHA HARDY'!OOF47,SINAPI,2,),VLOOKUP('TEREZINHA HARDY'!OOF47,SETOP,3,))</f>
        <v>FORNECIMENTO DE CONCRETO ESTRUTURAL, USINADO, COM FCK 25 MPA, INCLUSIVE LANÇAMENTO, ADENSAMENTO E ACABAMENTO (FUNDAÇÃO)</v>
      </c>
      <c r="OOA47" s="261"/>
      <c r="OOB47" s="261"/>
      <c r="OOC47" s="261"/>
      <c r="OOD47" s="261"/>
      <c r="OOE47" s="261"/>
      <c r="OOF47" s="12" t="s">
        <v>10494</v>
      </c>
      <c r="OOG47" s="12" t="s">
        <v>6222</v>
      </c>
      <c r="OOH47" s="12" t="str">
        <f>IF(OOG47="SINAPI",VLOOKUP('TEREZINHA HARDY'!OOF47,SINAPI,3,),VLOOKUP('TEREZINHA HARDY'!OOF47,SETOP,4,))</f>
        <v>M3</v>
      </c>
      <c r="OOI47" s="13">
        <v>2.35</v>
      </c>
      <c r="OOJ47" s="13" t="s">
        <v>41</v>
      </c>
      <c r="OOK47" s="14">
        <f>IF(OOG47="SINAPI",VLOOKUP('TEREZINHA HARDY'!OOF47,SINAPI,4,),VLOOKUP('TEREZINHA HARDY'!OOF47,SETOP,5,))</f>
        <v>334.32</v>
      </c>
      <c r="OOL47" s="14">
        <f t="shared" ref="OOL47:OOL50" si="1900">ROUND(OOK47*(1+$C$7),2)</f>
        <v>422.98</v>
      </c>
      <c r="OOM47" s="14">
        <f t="shared" ref="OOM47:OOM50" si="1901">OOI47*OOK47</f>
        <v>785.65200000000004</v>
      </c>
      <c r="OON47" s="14">
        <f t="shared" ref="OON47:OON50" si="1902">OOL47*OOI47</f>
        <v>994.00300000000004</v>
      </c>
      <c r="OOO47" s="11" t="s">
        <v>17387</v>
      </c>
      <c r="OOP47" s="261" t="str">
        <f>IF(OOW47="SINAPI",VLOOKUP('TEREZINHA HARDY'!OOV47,SINAPI,2,),VLOOKUP('TEREZINHA HARDY'!OOV47,SETOP,3,))</f>
        <v>FORNECIMENTO DE CONCRETO ESTRUTURAL, USINADO, COM FCK 25 MPA, INCLUSIVE LANÇAMENTO, ADENSAMENTO E ACABAMENTO (FUNDAÇÃO)</v>
      </c>
      <c r="OOQ47" s="261"/>
      <c r="OOR47" s="261"/>
      <c r="OOS47" s="261"/>
      <c r="OOT47" s="261"/>
      <c r="OOU47" s="261"/>
      <c r="OOV47" s="12" t="s">
        <v>10494</v>
      </c>
      <c r="OOW47" s="12" t="s">
        <v>6222</v>
      </c>
      <c r="OOX47" s="12" t="str">
        <f>IF(OOW47="SINAPI",VLOOKUP('TEREZINHA HARDY'!OOV47,SINAPI,3,),VLOOKUP('TEREZINHA HARDY'!OOV47,SETOP,4,))</f>
        <v>M3</v>
      </c>
      <c r="OOY47" s="13">
        <v>2.35</v>
      </c>
      <c r="OOZ47" s="13" t="s">
        <v>41</v>
      </c>
      <c r="OPA47" s="14">
        <f>IF(OOW47="SINAPI",VLOOKUP('TEREZINHA HARDY'!OOV47,SINAPI,4,),VLOOKUP('TEREZINHA HARDY'!OOV47,SETOP,5,))</f>
        <v>334.32</v>
      </c>
      <c r="OPB47" s="14">
        <f t="shared" ref="OPB47:OPB50" si="1903">ROUND(OPA47*(1+$C$7),2)</f>
        <v>422.98</v>
      </c>
      <c r="OPC47" s="14">
        <f t="shared" ref="OPC47:OPC50" si="1904">OOY47*OPA47</f>
        <v>785.65200000000004</v>
      </c>
      <c r="OPD47" s="14">
        <f t="shared" ref="OPD47:OPD50" si="1905">OPB47*OOY47</f>
        <v>994.00300000000004</v>
      </c>
      <c r="OPE47" s="11" t="s">
        <v>17387</v>
      </c>
      <c r="OPF47" s="261" t="str">
        <f>IF(OPM47="SINAPI",VLOOKUP('TEREZINHA HARDY'!OPL47,SINAPI,2,),VLOOKUP('TEREZINHA HARDY'!OPL47,SETOP,3,))</f>
        <v>FORNECIMENTO DE CONCRETO ESTRUTURAL, USINADO, COM FCK 25 MPA, INCLUSIVE LANÇAMENTO, ADENSAMENTO E ACABAMENTO (FUNDAÇÃO)</v>
      </c>
      <c r="OPG47" s="261"/>
      <c r="OPH47" s="261"/>
      <c r="OPI47" s="261"/>
      <c r="OPJ47" s="261"/>
      <c r="OPK47" s="261"/>
      <c r="OPL47" s="12" t="s">
        <v>10494</v>
      </c>
      <c r="OPM47" s="12" t="s">
        <v>6222</v>
      </c>
      <c r="OPN47" s="12" t="str">
        <f>IF(OPM47="SINAPI",VLOOKUP('TEREZINHA HARDY'!OPL47,SINAPI,3,),VLOOKUP('TEREZINHA HARDY'!OPL47,SETOP,4,))</f>
        <v>M3</v>
      </c>
      <c r="OPO47" s="13">
        <v>2.35</v>
      </c>
      <c r="OPP47" s="13" t="s">
        <v>41</v>
      </c>
      <c r="OPQ47" s="14">
        <f>IF(OPM47="SINAPI",VLOOKUP('TEREZINHA HARDY'!OPL47,SINAPI,4,),VLOOKUP('TEREZINHA HARDY'!OPL47,SETOP,5,))</f>
        <v>334.32</v>
      </c>
      <c r="OPR47" s="14">
        <f t="shared" ref="OPR47:OPR50" si="1906">ROUND(OPQ47*(1+$C$7),2)</f>
        <v>422.98</v>
      </c>
      <c r="OPS47" s="14">
        <f t="shared" ref="OPS47:OPS50" si="1907">OPO47*OPQ47</f>
        <v>785.65200000000004</v>
      </c>
      <c r="OPT47" s="14">
        <f t="shared" ref="OPT47:OPT50" si="1908">OPR47*OPO47</f>
        <v>994.00300000000004</v>
      </c>
      <c r="OPU47" s="11" t="s">
        <v>17387</v>
      </c>
      <c r="OPV47" s="261" t="str">
        <f>IF(OQC47="SINAPI",VLOOKUP('TEREZINHA HARDY'!OQB47,SINAPI,2,),VLOOKUP('TEREZINHA HARDY'!OQB47,SETOP,3,))</f>
        <v>FORNECIMENTO DE CONCRETO ESTRUTURAL, USINADO, COM FCK 25 MPA, INCLUSIVE LANÇAMENTO, ADENSAMENTO E ACABAMENTO (FUNDAÇÃO)</v>
      </c>
      <c r="OPW47" s="261"/>
      <c r="OPX47" s="261"/>
      <c r="OPY47" s="261"/>
      <c r="OPZ47" s="261"/>
      <c r="OQA47" s="261"/>
      <c r="OQB47" s="12" t="s">
        <v>10494</v>
      </c>
      <c r="OQC47" s="12" t="s">
        <v>6222</v>
      </c>
      <c r="OQD47" s="12" t="str">
        <f>IF(OQC47="SINAPI",VLOOKUP('TEREZINHA HARDY'!OQB47,SINAPI,3,),VLOOKUP('TEREZINHA HARDY'!OQB47,SETOP,4,))</f>
        <v>M3</v>
      </c>
      <c r="OQE47" s="13">
        <v>2.35</v>
      </c>
      <c r="OQF47" s="13" t="s">
        <v>41</v>
      </c>
      <c r="OQG47" s="14">
        <f>IF(OQC47="SINAPI",VLOOKUP('TEREZINHA HARDY'!OQB47,SINAPI,4,),VLOOKUP('TEREZINHA HARDY'!OQB47,SETOP,5,))</f>
        <v>334.32</v>
      </c>
      <c r="OQH47" s="14">
        <f t="shared" ref="OQH47:OQH50" si="1909">ROUND(OQG47*(1+$C$7),2)</f>
        <v>422.98</v>
      </c>
      <c r="OQI47" s="14">
        <f t="shared" ref="OQI47:OQI50" si="1910">OQE47*OQG47</f>
        <v>785.65200000000004</v>
      </c>
      <c r="OQJ47" s="14">
        <f t="shared" ref="OQJ47:OQJ50" si="1911">OQH47*OQE47</f>
        <v>994.00300000000004</v>
      </c>
      <c r="OQK47" s="11" t="s">
        <v>17387</v>
      </c>
      <c r="OQL47" s="261" t="str">
        <f>IF(OQS47="SINAPI",VLOOKUP('TEREZINHA HARDY'!OQR47,SINAPI,2,),VLOOKUP('TEREZINHA HARDY'!OQR47,SETOP,3,))</f>
        <v>FORNECIMENTO DE CONCRETO ESTRUTURAL, USINADO, COM FCK 25 MPA, INCLUSIVE LANÇAMENTO, ADENSAMENTO E ACABAMENTO (FUNDAÇÃO)</v>
      </c>
      <c r="OQM47" s="261"/>
      <c r="OQN47" s="261"/>
      <c r="OQO47" s="261"/>
      <c r="OQP47" s="261"/>
      <c r="OQQ47" s="261"/>
      <c r="OQR47" s="12" t="s">
        <v>10494</v>
      </c>
      <c r="OQS47" s="12" t="s">
        <v>6222</v>
      </c>
      <c r="OQT47" s="12" t="str">
        <f>IF(OQS47="SINAPI",VLOOKUP('TEREZINHA HARDY'!OQR47,SINAPI,3,),VLOOKUP('TEREZINHA HARDY'!OQR47,SETOP,4,))</f>
        <v>M3</v>
      </c>
      <c r="OQU47" s="13">
        <v>2.35</v>
      </c>
      <c r="OQV47" s="13" t="s">
        <v>41</v>
      </c>
      <c r="OQW47" s="14">
        <f>IF(OQS47="SINAPI",VLOOKUP('TEREZINHA HARDY'!OQR47,SINAPI,4,),VLOOKUP('TEREZINHA HARDY'!OQR47,SETOP,5,))</f>
        <v>334.32</v>
      </c>
      <c r="OQX47" s="14">
        <f t="shared" ref="OQX47:OQX50" si="1912">ROUND(OQW47*(1+$C$7),2)</f>
        <v>422.98</v>
      </c>
      <c r="OQY47" s="14">
        <f t="shared" ref="OQY47:OQY50" si="1913">OQU47*OQW47</f>
        <v>785.65200000000004</v>
      </c>
      <c r="OQZ47" s="14">
        <f t="shared" ref="OQZ47:OQZ50" si="1914">OQX47*OQU47</f>
        <v>994.00300000000004</v>
      </c>
      <c r="ORA47" s="11" t="s">
        <v>17387</v>
      </c>
      <c r="ORB47" s="261" t="str">
        <f>IF(ORI47="SINAPI",VLOOKUP('TEREZINHA HARDY'!ORH47,SINAPI,2,),VLOOKUP('TEREZINHA HARDY'!ORH47,SETOP,3,))</f>
        <v>FORNECIMENTO DE CONCRETO ESTRUTURAL, USINADO, COM FCK 25 MPA, INCLUSIVE LANÇAMENTO, ADENSAMENTO E ACABAMENTO (FUNDAÇÃO)</v>
      </c>
      <c r="ORC47" s="261"/>
      <c r="ORD47" s="261"/>
      <c r="ORE47" s="261"/>
      <c r="ORF47" s="261"/>
      <c r="ORG47" s="261"/>
      <c r="ORH47" s="12" t="s">
        <v>10494</v>
      </c>
      <c r="ORI47" s="12" t="s">
        <v>6222</v>
      </c>
      <c r="ORJ47" s="12" t="str">
        <f>IF(ORI47="SINAPI",VLOOKUP('TEREZINHA HARDY'!ORH47,SINAPI,3,),VLOOKUP('TEREZINHA HARDY'!ORH47,SETOP,4,))</f>
        <v>M3</v>
      </c>
      <c r="ORK47" s="13">
        <v>2.35</v>
      </c>
      <c r="ORL47" s="13" t="s">
        <v>41</v>
      </c>
      <c r="ORM47" s="14">
        <f>IF(ORI47="SINAPI",VLOOKUP('TEREZINHA HARDY'!ORH47,SINAPI,4,),VLOOKUP('TEREZINHA HARDY'!ORH47,SETOP,5,))</f>
        <v>334.32</v>
      </c>
      <c r="ORN47" s="14">
        <f t="shared" ref="ORN47:ORN50" si="1915">ROUND(ORM47*(1+$C$7),2)</f>
        <v>422.98</v>
      </c>
      <c r="ORO47" s="14">
        <f t="shared" ref="ORO47:ORO50" si="1916">ORK47*ORM47</f>
        <v>785.65200000000004</v>
      </c>
      <c r="ORP47" s="14">
        <f t="shared" ref="ORP47:ORP50" si="1917">ORN47*ORK47</f>
        <v>994.00300000000004</v>
      </c>
      <c r="ORQ47" s="11" t="s">
        <v>17387</v>
      </c>
      <c r="ORR47" s="261" t="str">
        <f>IF(ORY47="SINAPI",VLOOKUP('TEREZINHA HARDY'!ORX47,SINAPI,2,),VLOOKUP('TEREZINHA HARDY'!ORX47,SETOP,3,))</f>
        <v>FORNECIMENTO DE CONCRETO ESTRUTURAL, USINADO, COM FCK 25 MPA, INCLUSIVE LANÇAMENTO, ADENSAMENTO E ACABAMENTO (FUNDAÇÃO)</v>
      </c>
      <c r="ORS47" s="261"/>
      <c r="ORT47" s="261"/>
      <c r="ORU47" s="261"/>
      <c r="ORV47" s="261"/>
      <c r="ORW47" s="261"/>
      <c r="ORX47" s="12" t="s">
        <v>10494</v>
      </c>
      <c r="ORY47" s="12" t="s">
        <v>6222</v>
      </c>
      <c r="ORZ47" s="12" t="str">
        <f>IF(ORY47="SINAPI",VLOOKUP('TEREZINHA HARDY'!ORX47,SINAPI,3,),VLOOKUP('TEREZINHA HARDY'!ORX47,SETOP,4,))</f>
        <v>M3</v>
      </c>
      <c r="OSA47" s="13">
        <v>2.35</v>
      </c>
      <c r="OSB47" s="13" t="s">
        <v>41</v>
      </c>
      <c r="OSC47" s="14">
        <f>IF(ORY47="SINAPI",VLOOKUP('TEREZINHA HARDY'!ORX47,SINAPI,4,),VLOOKUP('TEREZINHA HARDY'!ORX47,SETOP,5,))</f>
        <v>334.32</v>
      </c>
      <c r="OSD47" s="14">
        <f t="shared" ref="OSD47:OSD50" si="1918">ROUND(OSC47*(1+$C$7),2)</f>
        <v>422.98</v>
      </c>
      <c r="OSE47" s="14">
        <f t="shared" ref="OSE47:OSE50" si="1919">OSA47*OSC47</f>
        <v>785.65200000000004</v>
      </c>
      <c r="OSF47" s="14">
        <f t="shared" ref="OSF47:OSF50" si="1920">OSD47*OSA47</f>
        <v>994.00300000000004</v>
      </c>
      <c r="OSG47" s="11" t="s">
        <v>17387</v>
      </c>
      <c r="OSH47" s="261" t="str">
        <f>IF(OSO47="SINAPI",VLOOKUP('TEREZINHA HARDY'!OSN47,SINAPI,2,),VLOOKUP('TEREZINHA HARDY'!OSN47,SETOP,3,))</f>
        <v>FORNECIMENTO DE CONCRETO ESTRUTURAL, USINADO, COM FCK 25 MPA, INCLUSIVE LANÇAMENTO, ADENSAMENTO E ACABAMENTO (FUNDAÇÃO)</v>
      </c>
      <c r="OSI47" s="261"/>
      <c r="OSJ47" s="261"/>
      <c r="OSK47" s="261"/>
      <c r="OSL47" s="261"/>
      <c r="OSM47" s="261"/>
      <c r="OSN47" s="12" t="s">
        <v>10494</v>
      </c>
      <c r="OSO47" s="12" t="s">
        <v>6222</v>
      </c>
      <c r="OSP47" s="12" t="str">
        <f>IF(OSO47="SINAPI",VLOOKUP('TEREZINHA HARDY'!OSN47,SINAPI,3,),VLOOKUP('TEREZINHA HARDY'!OSN47,SETOP,4,))</f>
        <v>M3</v>
      </c>
      <c r="OSQ47" s="13">
        <v>2.35</v>
      </c>
      <c r="OSR47" s="13" t="s">
        <v>41</v>
      </c>
      <c r="OSS47" s="14">
        <f>IF(OSO47="SINAPI",VLOOKUP('TEREZINHA HARDY'!OSN47,SINAPI,4,),VLOOKUP('TEREZINHA HARDY'!OSN47,SETOP,5,))</f>
        <v>334.32</v>
      </c>
      <c r="OST47" s="14">
        <f t="shared" ref="OST47:OST50" si="1921">ROUND(OSS47*(1+$C$7),2)</f>
        <v>422.98</v>
      </c>
      <c r="OSU47" s="14">
        <f t="shared" ref="OSU47:OSU50" si="1922">OSQ47*OSS47</f>
        <v>785.65200000000004</v>
      </c>
      <c r="OSV47" s="14">
        <f t="shared" ref="OSV47:OSV50" si="1923">OST47*OSQ47</f>
        <v>994.00300000000004</v>
      </c>
      <c r="OSW47" s="11" t="s">
        <v>17387</v>
      </c>
      <c r="OSX47" s="261" t="str">
        <f>IF(OTE47="SINAPI",VLOOKUP('TEREZINHA HARDY'!OTD47,SINAPI,2,),VLOOKUP('TEREZINHA HARDY'!OTD47,SETOP,3,))</f>
        <v>FORNECIMENTO DE CONCRETO ESTRUTURAL, USINADO, COM FCK 25 MPA, INCLUSIVE LANÇAMENTO, ADENSAMENTO E ACABAMENTO (FUNDAÇÃO)</v>
      </c>
      <c r="OSY47" s="261"/>
      <c r="OSZ47" s="261"/>
      <c r="OTA47" s="261"/>
      <c r="OTB47" s="261"/>
      <c r="OTC47" s="261"/>
      <c r="OTD47" s="12" t="s">
        <v>10494</v>
      </c>
      <c r="OTE47" s="12" t="s">
        <v>6222</v>
      </c>
      <c r="OTF47" s="12" t="str">
        <f>IF(OTE47="SINAPI",VLOOKUP('TEREZINHA HARDY'!OTD47,SINAPI,3,),VLOOKUP('TEREZINHA HARDY'!OTD47,SETOP,4,))</f>
        <v>M3</v>
      </c>
      <c r="OTG47" s="13">
        <v>2.35</v>
      </c>
      <c r="OTH47" s="13" t="s">
        <v>41</v>
      </c>
      <c r="OTI47" s="14">
        <f>IF(OTE47="SINAPI",VLOOKUP('TEREZINHA HARDY'!OTD47,SINAPI,4,),VLOOKUP('TEREZINHA HARDY'!OTD47,SETOP,5,))</f>
        <v>334.32</v>
      </c>
      <c r="OTJ47" s="14">
        <f t="shared" ref="OTJ47:OTJ50" si="1924">ROUND(OTI47*(1+$C$7),2)</f>
        <v>422.98</v>
      </c>
      <c r="OTK47" s="14">
        <f t="shared" ref="OTK47:OTK50" si="1925">OTG47*OTI47</f>
        <v>785.65200000000004</v>
      </c>
      <c r="OTL47" s="14">
        <f t="shared" ref="OTL47:OTL50" si="1926">OTJ47*OTG47</f>
        <v>994.00300000000004</v>
      </c>
      <c r="OTM47" s="11" t="s">
        <v>17387</v>
      </c>
      <c r="OTN47" s="261" t="str">
        <f>IF(OTU47="SINAPI",VLOOKUP('TEREZINHA HARDY'!OTT47,SINAPI,2,),VLOOKUP('TEREZINHA HARDY'!OTT47,SETOP,3,))</f>
        <v>FORNECIMENTO DE CONCRETO ESTRUTURAL, USINADO, COM FCK 25 MPA, INCLUSIVE LANÇAMENTO, ADENSAMENTO E ACABAMENTO (FUNDAÇÃO)</v>
      </c>
      <c r="OTO47" s="261"/>
      <c r="OTP47" s="261"/>
      <c r="OTQ47" s="261"/>
      <c r="OTR47" s="261"/>
      <c r="OTS47" s="261"/>
      <c r="OTT47" s="12" t="s">
        <v>10494</v>
      </c>
      <c r="OTU47" s="12" t="s">
        <v>6222</v>
      </c>
      <c r="OTV47" s="12" t="str">
        <f>IF(OTU47="SINAPI",VLOOKUP('TEREZINHA HARDY'!OTT47,SINAPI,3,),VLOOKUP('TEREZINHA HARDY'!OTT47,SETOP,4,))</f>
        <v>M3</v>
      </c>
      <c r="OTW47" s="13">
        <v>2.35</v>
      </c>
      <c r="OTX47" s="13" t="s">
        <v>41</v>
      </c>
      <c r="OTY47" s="14">
        <f>IF(OTU47="SINAPI",VLOOKUP('TEREZINHA HARDY'!OTT47,SINAPI,4,),VLOOKUP('TEREZINHA HARDY'!OTT47,SETOP,5,))</f>
        <v>334.32</v>
      </c>
      <c r="OTZ47" s="14">
        <f t="shared" ref="OTZ47:OTZ50" si="1927">ROUND(OTY47*(1+$C$7),2)</f>
        <v>422.98</v>
      </c>
      <c r="OUA47" s="14">
        <f t="shared" ref="OUA47:OUA50" si="1928">OTW47*OTY47</f>
        <v>785.65200000000004</v>
      </c>
      <c r="OUB47" s="14">
        <f t="shared" ref="OUB47:OUB50" si="1929">OTZ47*OTW47</f>
        <v>994.00300000000004</v>
      </c>
      <c r="OUC47" s="11" t="s">
        <v>17387</v>
      </c>
      <c r="OUD47" s="261" t="str">
        <f>IF(OUK47="SINAPI",VLOOKUP('TEREZINHA HARDY'!OUJ47,SINAPI,2,),VLOOKUP('TEREZINHA HARDY'!OUJ47,SETOP,3,))</f>
        <v>FORNECIMENTO DE CONCRETO ESTRUTURAL, USINADO, COM FCK 25 MPA, INCLUSIVE LANÇAMENTO, ADENSAMENTO E ACABAMENTO (FUNDAÇÃO)</v>
      </c>
      <c r="OUE47" s="261"/>
      <c r="OUF47" s="261"/>
      <c r="OUG47" s="261"/>
      <c r="OUH47" s="261"/>
      <c r="OUI47" s="261"/>
      <c r="OUJ47" s="12" t="s">
        <v>10494</v>
      </c>
      <c r="OUK47" s="12" t="s">
        <v>6222</v>
      </c>
      <c r="OUL47" s="12" t="str">
        <f>IF(OUK47="SINAPI",VLOOKUP('TEREZINHA HARDY'!OUJ47,SINAPI,3,),VLOOKUP('TEREZINHA HARDY'!OUJ47,SETOP,4,))</f>
        <v>M3</v>
      </c>
      <c r="OUM47" s="13">
        <v>2.35</v>
      </c>
      <c r="OUN47" s="13" t="s">
        <v>41</v>
      </c>
      <c r="OUO47" s="14">
        <f>IF(OUK47="SINAPI",VLOOKUP('TEREZINHA HARDY'!OUJ47,SINAPI,4,),VLOOKUP('TEREZINHA HARDY'!OUJ47,SETOP,5,))</f>
        <v>334.32</v>
      </c>
      <c r="OUP47" s="14">
        <f t="shared" ref="OUP47:OUP50" si="1930">ROUND(OUO47*(1+$C$7),2)</f>
        <v>422.98</v>
      </c>
      <c r="OUQ47" s="14">
        <f t="shared" ref="OUQ47:OUQ50" si="1931">OUM47*OUO47</f>
        <v>785.65200000000004</v>
      </c>
      <c r="OUR47" s="14">
        <f t="shared" ref="OUR47:OUR50" si="1932">OUP47*OUM47</f>
        <v>994.00300000000004</v>
      </c>
      <c r="OUS47" s="11" t="s">
        <v>17387</v>
      </c>
      <c r="OUT47" s="261" t="str">
        <f>IF(OVA47="SINAPI",VLOOKUP('TEREZINHA HARDY'!OUZ47,SINAPI,2,),VLOOKUP('TEREZINHA HARDY'!OUZ47,SETOP,3,))</f>
        <v>FORNECIMENTO DE CONCRETO ESTRUTURAL, USINADO, COM FCK 25 MPA, INCLUSIVE LANÇAMENTO, ADENSAMENTO E ACABAMENTO (FUNDAÇÃO)</v>
      </c>
      <c r="OUU47" s="261"/>
      <c r="OUV47" s="261"/>
      <c r="OUW47" s="261"/>
      <c r="OUX47" s="261"/>
      <c r="OUY47" s="261"/>
      <c r="OUZ47" s="12" t="s">
        <v>10494</v>
      </c>
      <c r="OVA47" s="12" t="s">
        <v>6222</v>
      </c>
      <c r="OVB47" s="12" t="str">
        <f>IF(OVA47="SINAPI",VLOOKUP('TEREZINHA HARDY'!OUZ47,SINAPI,3,),VLOOKUP('TEREZINHA HARDY'!OUZ47,SETOP,4,))</f>
        <v>M3</v>
      </c>
      <c r="OVC47" s="13">
        <v>2.35</v>
      </c>
      <c r="OVD47" s="13" t="s">
        <v>41</v>
      </c>
      <c r="OVE47" s="14">
        <f>IF(OVA47="SINAPI",VLOOKUP('TEREZINHA HARDY'!OUZ47,SINAPI,4,),VLOOKUP('TEREZINHA HARDY'!OUZ47,SETOP,5,))</f>
        <v>334.32</v>
      </c>
      <c r="OVF47" s="14">
        <f t="shared" ref="OVF47:OVF50" si="1933">ROUND(OVE47*(1+$C$7),2)</f>
        <v>422.98</v>
      </c>
      <c r="OVG47" s="14">
        <f t="shared" ref="OVG47:OVG50" si="1934">OVC47*OVE47</f>
        <v>785.65200000000004</v>
      </c>
      <c r="OVH47" s="14">
        <f t="shared" ref="OVH47:OVH50" si="1935">OVF47*OVC47</f>
        <v>994.00300000000004</v>
      </c>
      <c r="OVI47" s="11" t="s">
        <v>17387</v>
      </c>
      <c r="OVJ47" s="261" t="str">
        <f>IF(OVQ47="SINAPI",VLOOKUP('TEREZINHA HARDY'!OVP47,SINAPI,2,),VLOOKUP('TEREZINHA HARDY'!OVP47,SETOP,3,))</f>
        <v>FORNECIMENTO DE CONCRETO ESTRUTURAL, USINADO, COM FCK 25 MPA, INCLUSIVE LANÇAMENTO, ADENSAMENTO E ACABAMENTO (FUNDAÇÃO)</v>
      </c>
      <c r="OVK47" s="261"/>
      <c r="OVL47" s="261"/>
      <c r="OVM47" s="261"/>
      <c r="OVN47" s="261"/>
      <c r="OVO47" s="261"/>
      <c r="OVP47" s="12" t="s">
        <v>10494</v>
      </c>
      <c r="OVQ47" s="12" t="s">
        <v>6222</v>
      </c>
      <c r="OVR47" s="12" t="str">
        <f>IF(OVQ47="SINAPI",VLOOKUP('TEREZINHA HARDY'!OVP47,SINAPI,3,),VLOOKUP('TEREZINHA HARDY'!OVP47,SETOP,4,))</f>
        <v>M3</v>
      </c>
      <c r="OVS47" s="13">
        <v>2.35</v>
      </c>
      <c r="OVT47" s="13" t="s">
        <v>41</v>
      </c>
      <c r="OVU47" s="14">
        <f>IF(OVQ47="SINAPI",VLOOKUP('TEREZINHA HARDY'!OVP47,SINAPI,4,),VLOOKUP('TEREZINHA HARDY'!OVP47,SETOP,5,))</f>
        <v>334.32</v>
      </c>
      <c r="OVV47" s="14">
        <f t="shared" ref="OVV47:OVV50" si="1936">ROUND(OVU47*(1+$C$7),2)</f>
        <v>422.98</v>
      </c>
      <c r="OVW47" s="14">
        <f t="shared" ref="OVW47:OVW50" si="1937">OVS47*OVU47</f>
        <v>785.65200000000004</v>
      </c>
      <c r="OVX47" s="14">
        <f t="shared" ref="OVX47:OVX50" si="1938">OVV47*OVS47</f>
        <v>994.00300000000004</v>
      </c>
      <c r="OVY47" s="11" t="s">
        <v>17387</v>
      </c>
      <c r="OVZ47" s="261" t="str">
        <f>IF(OWG47="SINAPI",VLOOKUP('TEREZINHA HARDY'!OWF47,SINAPI,2,),VLOOKUP('TEREZINHA HARDY'!OWF47,SETOP,3,))</f>
        <v>FORNECIMENTO DE CONCRETO ESTRUTURAL, USINADO, COM FCK 25 MPA, INCLUSIVE LANÇAMENTO, ADENSAMENTO E ACABAMENTO (FUNDAÇÃO)</v>
      </c>
      <c r="OWA47" s="261"/>
      <c r="OWB47" s="261"/>
      <c r="OWC47" s="261"/>
      <c r="OWD47" s="261"/>
      <c r="OWE47" s="261"/>
      <c r="OWF47" s="12" t="s">
        <v>10494</v>
      </c>
      <c r="OWG47" s="12" t="s">
        <v>6222</v>
      </c>
      <c r="OWH47" s="12" t="str">
        <f>IF(OWG47="SINAPI",VLOOKUP('TEREZINHA HARDY'!OWF47,SINAPI,3,),VLOOKUP('TEREZINHA HARDY'!OWF47,SETOP,4,))</f>
        <v>M3</v>
      </c>
      <c r="OWI47" s="13">
        <v>2.35</v>
      </c>
      <c r="OWJ47" s="13" t="s">
        <v>41</v>
      </c>
      <c r="OWK47" s="14">
        <f>IF(OWG47="SINAPI",VLOOKUP('TEREZINHA HARDY'!OWF47,SINAPI,4,),VLOOKUP('TEREZINHA HARDY'!OWF47,SETOP,5,))</f>
        <v>334.32</v>
      </c>
      <c r="OWL47" s="14">
        <f t="shared" ref="OWL47:OWL50" si="1939">ROUND(OWK47*(1+$C$7),2)</f>
        <v>422.98</v>
      </c>
      <c r="OWM47" s="14">
        <f t="shared" ref="OWM47:OWM50" si="1940">OWI47*OWK47</f>
        <v>785.65200000000004</v>
      </c>
      <c r="OWN47" s="14">
        <f t="shared" ref="OWN47:OWN50" si="1941">OWL47*OWI47</f>
        <v>994.00300000000004</v>
      </c>
      <c r="OWO47" s="11" t="s">
        <v>17387</v>
      </c>
      <c r="OWP47" s="261" t="str">
        <f>IF(OWW47="SINAPI",VLOOKUP('TEREZINHA HARDY'!OWV47,SINAPI,2,),VLOOKUP('TEREZINHA HARDY'!OWV47,SETOP,3,))</f>
        <v>FORNECIMENTO DE CONCRETO ESTRUTURAL, USINADO, COM FCK 25 MPA, INCLUSIVE LANÇAMENTO, ADENSAMENTO E ACABAMENTO (FUNDAÇÃO)</v>
      </c>
      <c r="OWQ47" s="261"/>
      <c r="OWR47" s="261"/>
      <c r="OWS47" s="261"/>
      <c r="OWT47" s="261"/>
      <c r="OWU47" s="261"/>
      <c r="OWV47" s="12" t="s">
        <v>10494</v>
      </c>
      <c r="OWW47" s="12" t="s">
        <v>6222</v>
      </c>
      <c r="OWX47" s="12" t="str">
        <f>IF(OWW47="SINAPI",VLOOKUP('TEREZINHA HARDY'!OWV47,SINAPI,3,),VLOOKUP('TEREZINHA HARDY'!OWV47,SETOP,4,))</f>
        <v>M3</v>
      </c>
      <c r="OWY47" s="13">
        <v>2.35</v>
      </c>
      <c r="OWZ47" s="13" t="s">
        <v>41</v>
      </c>
      <c r="OXA47" s="14">
        <f>IF(OWW47="SINAPI",VLOOKUP('TEREZINHA HARDY'!OWV47,SINAPI,4,),VLOOKUP('TEREZINHA HARDY'!OWV47,SETOP,5,))</f>
        <v>334.32</v>
      </c>
      <c r="OXB47" s="14">
        <f t="shared" ref="OXB47:OXB50" si="1942">ROUND(OXA47*(1+$C$7),2)</f>
        <v>422.98</v>
      </c>
      <c r="OXC47" s="14">
        <f t="shared" ref="OXC47:OXC50" si="1943">OWY47*OXA47</f>
        <v>785.65200000000004</v>
      </c>
      <c r="OXD47" s="14">
        <f t="shared" ref="OXD47:OXD50" si="1944">OXB47*OWY47</f>
        <v>994.00300000000004</v>
      </c>
      <c r="OXE47" s="11" t="s">
        <v>17387</v>
      </c>
      <c r="OXF47" s="261" t="str">
        <f>IF(OXM47="SINAPI",VLOOKUP('TEREZINHA HARDY'!OXL47,SINAPI,2,),VLOOKUP('TEREZINHA HARDY'!OXL47,SETOP,3,))</f>
        <v>FORNECIMENTO DE CONCRETO ESTRUTURAL, USINADO, COM FCK 25 MPA, INCLUSIVE LANÇAMENTO, ADENSAMENTO E ACABAMENTO (FUNDAÇÃO)</v>
      </c>
      <c r="OXG47" s="261"/>
      <c r="OXH47" s="261"/>
      <c r="OXI47" s="261"/>
      <c r="OXJ47" s="261"/>
      <c r="OXK47" s="261"/>
      <c r="OXL47" s="12" t="s">
        <v>10494</v>
      </c>
      <c r="OXM47" s="12" t="s">
        <v>6222</v>
      </c>
      <c r="OXN47" s="12" t="str">
        <f>IF(OXM47="SINAPI",VLOOKUP('TEREZINHA HARDY'!OXL47,SINAPI,3,),VLOOKUP('TEREZINHA HARDY'!OXL47,SETOP,4,))</f>
        <v>M3</v>
      </c>
      <c r="OXO47" s="13">
        <v>2.35</v>
      </c>
      <c r="OXP47" s="13" t="s">
        <v>41</v>
      </c>
      <c r="OXQ47" s="14">
        <f>IF(OXM47="SINAPI",VLOOKUP('TEREZINHA HARDY'!OXL47,SINAPI,4,),VLOOKUP('TEREZINHA HARDY'!OXL47,SETOP,5,))</f>
        <v>334.32</v>
      </c>
      <c r="OXR47" s="14">
        <f t="shared" ref="OXR47:OXR50" si="1945">ROUND(OXQ47*(1+$C$7),2)</f>
        <v>422.98</v>
      </c>
      <c r="OXS47" s="14">
        <f t="shared" ref="OXS47:OXS50" si="1946">OXO47*OXQ47</f>
        <v>785.65200000000004</v>
      </c>
      <c r="OXT47" s="14">
        <f t="shared" ref="OXT47:OXT50" si="1947">OXR47*OXO47</f>
        <v>994.00300000000004</v>
      </c>
      <c r="OXU47" s="11" t="s">
        <v>17387</v>
      </c>
      <c r="OXV47" s="261" t="str">
        <f>IF(OYC47="SINAPI",VLOOKUP('TEREZINHA HARDY'!OYB47,SINAPI,2,),VLOOKUP('TEREZINHA HARDY'!OYB47,SETOP,3,))</f>
        <v>FORNECIMENTO DE CONCRETO ESTRUTURAL, USINADO, COM FCK 25 MPA, INCLUSIVE LANÇAMENTO, ADENSAMENTO E ACABAMENTO (FUNDAÇÃO)</v>
      </c>
      <c r="OXW47" s="261"/>
      <c r="OXX47" s="261"/>
      <c r="OXY47" s="261"/>
      <c r="OXZ47" s="261"/>
      <c r="OYA47" s="261"/>
      <c r="OYB47" s="12" t="s">
        <v>10494</v>
      </c>
      <c r="OYC47" s="12" t="s">
        <v>6222</v>
      </c>
      <c r="OYD47" s="12" t="str">
        <f>IF(OYC47="SINAPI",VLOOKUP('TEREZINHA HARDY'!OYB47,SINAPI,3,),VLOOKUP('TEREZINHA HARDY'!OYB47,SETOP,4,))</f>
        <v>M3</v>
      </c>
      <c r="OYE47" s="13">
        <v>2.35</v>
      </c>
      <c r="OYF47" s="13" t="s">
        <v>41</v>
      </c>
      <c r="OYG47" s="14">
        <f>IF(OYC47="SINAPI",VLOOKUP('TEREZINHA HARDY'!OYB47,SINAPI,4,),VLOOKUP('TEREZINHA HARDY'!OYB47,SETOP,5,))</f>
        <v>334.32</v>
      </c>
      <c r="OYH47" s="14">
        <f t="shared" ref="OYH47:OYH50" si="1948">ROUND(OYG47*(1+$C$7),2)</f>
        <v>422.98</v>
      </c>
      <c r="OYI47" s="14">
        <f t="shared" ref="OYI47:OYI50" si="1949">OYE47*OYG47</f>
        <v>785.65200000000004</v>
      </c>
      <c r="OYJ47" s="14">
        <f t="shared" ref="OYJ47:OYJ50" si="1950">OYH47*OYE47</f>
        <v>994.00300000000004</v>
      </c>
      <c r="OYK47" s="11" t="s">
        <v>17387</v>
      </c>
      <c r="OYL47" s="261" t="str">
        <f>IF(OYS47="SINAPI",VLOOKUP('TEREZINHA HARDY'!OYR47,SINAPI,2,),VLOOKUP('TEREZINHA HARDY'!OYR47,SETOP,3,))</f>
        <v>FORNECIMENTO DE CONCRETO ESTRUTURAL, USINADO, COM FCK 25 MPA, INCLUSIVE LANÇAMENTO, ADENSAMENTO E ACABAMENTO (FUNDAÇÃO)</v>
      </c>
      <c r="OYM47" s="261"/>
      <c r="OYN47" s="261"/>
      <c r="OYO47" s="261"/>
      <c r="OYP47" s="261"/>
      <c r="OYQ47" s="261"/>
      <c r="OYR47" s="12" t="s">
        <v>10494</v>
      </c>
      <c r="OYS47" s="12" t="s">
        <v>6222</v>
      </c>
      <c r="OYT47" s="12" t="str">
        <f>IF(OYS47="SINAPI",VLOOKUP('TEREZINHA HARDY'!OYR47,SINAPI,3,),VLOOKUP('TEREZINHA HARDY'!OYR47,SETOP,4,))</f>
        <v>M3</v>
      </c>
      <c r="OYU47" s="13">
        <v>2.35</v>
      </c>
      <c r="OYV47" s="13" t="s">
        <v>41</v>
      </c>
      <c r="OYW47" s="14">
        <f>IF(OYS47="SINAPI",VLOOKUP('TEREZINHA HARDY'!OYR47,SINAPI,4,),VLOOKUP('TEREZINHA HARDY'!OYR47,SETOP,5,))</f>
        <v>334.32</v>
      </c>
      <c r="OYX47" s="14">
        <f t="shared" ref="OYX47:OYX50" si="1951">ROUND(OYW47*(1+$C$7),2)</f>
        <v>422.98</v>
      </c>
      <c r="OYY47" s="14">
        <f t="shared" ref="OYY47:OYY50" si="1952">OYU47*OYW47</f>
        <v>785.65200000000004</v>
      </c>
      <c r="OYZ47" s="14">
        <f t="shared" ref="OYZ47:OYZ50" si="1953">OYX47*OYU47</f>
        <v>994.00300000000004</v>
      </c>
      <c r="OZA47" s="11" t="s">
        <v>17387</v>
      </c>
      <c r="OZB47" s="261" t="str">
        <f>IF(OZI47="SINAPI",VLOOKUP('TEREZINHA HARDY'!OZH47,SINAPI,2,),VLOOKUP('TEREZINHA HARDY'!OZH47,SETOP,3,))</f>
        <v>FORNECIMENTO DE CONCRETO ESTRUTURAL, USINADO, COM FCK 25 MPA, INCLUSIVE LANÇAMENTO, ADENSAMENTO E ACABAMENTO (FUNDAÇÃO)</v>
      </c>
      <c r="OZC47" s="261"/>
      <c r="OZD47" s="261"/>
      <c r="OZE47" s="261"/>
      <c r="OZF47" s="261"/>
      <c r="OZG47" s="261"/>
      <c r="OZH47" s="12" t="s">
        <v>10494</v>
      </c>
      <c r="OZI47" s="12" t="s">
        <v>6222</v>
      </c>
      <c r="OZJ47" s="12" t="str">
        <f>IF(OZI47="SINAPI",VLOOKUP('TEREZINHA HARDY'!OZH47,SINAPI,3,),VLOOKUP('TEREZINHA HARDY'!OZH47,SETOP,4,))</f>
        <v>M3</v>
      </c>
      <c r="OZK47" s="13">
        <v>2.35</v>
      </c>
      <c r="OZL47" s="13" t="s">
        <v>41</v>
      </c>
      <c r="OZM47" s="14">
        <f>IF(OZI47="SINAPI",VLOOKUP('TEREZINHA HARDY'!OZH47,SINAPI,4,),VLOOKUP('TEREZINHA HARDY'!OZH47,SETOP,5,))</f>
        <v>334.32</v>
      </c>
      <c r="OZN47" s="14">
        <f t="shared" ref="OZN47:OZN50" si="1954">ROUND(OZM47*(1+$C$7),2)</f>
        <v>422.98</v>
      </c>
      <c r="OZO47" s="14">
        <f t="shared" ref="OZO47:OZO50" si="1955">OZK47*OZM47</f>
        <v>785.65200000000004</v>
      </c>
      <c r="OZP47" s="14">
        <f t="shared" ref="OZP47:OZP50" si="1956">OZN47*OZK47</f>
        <v>994.00300000000004</v>
      </c>
      <c r="OZQ47" s="11" t="s">
        <v>17387</v>
      </c>
      <c r="OZR47" s="261" t="str">
        <f>IF(OZY47="SINAPI",VLOOKUP('TEREZINHA HARDY'!OZX47,SINAPI,2,),VLOOKUP('TEREZINHA HARDY'!OZX47,SETOP,3,))</f>
        <v>FORNECIMENTO DE CONCRETO ESTRUTURAL, USINADO, COM FCK 25 MPA, INCLUSIVE LANÇAMENTO, ADENSAMENTO E ACABAMENTO (FUNDAÇÃO)</v>
      </c>
      <c r="OZS47" s="261"/>
      <c r="OZT47" s="261"/>
      <c r="OZU47" s="261"/>
      <c r="OZV47" s="261"/>
      <c r="OZW47" s="261"/>
      <c r="OZX47" s="12" t="s">
        <v>10494</v>
      </c>
      <c r="OZY47" s="12" t="s">
        <v>6222</v>
      </c>
      <c r="OZZ47" s="12" t="str">
        <f>IF(OZY47="SINAPI",VLOOKUP('TEREZINHA HARDY'!OZX47,SINAPI,3,),VLOOKUP('TEREZINHA HARDY'!OZX47,SETOP,4,))</f>
        <v>M3</v>
      </c>
      <c r="PAA47" s="13">
        <v>2.35</v>
      </c>
      <c r="PAB47" s="13" t="s">
        <v>41</v>
      </c>
      <c r="PAC47" s="14">
        <f>IF(OZY47="SINAPI",VLOOKUP('TEREZINHA HARDY'!OZX47,SINAPI,4,),VLOOKUP('TEREZINHA HARDY'!OZX47,SETOP,5,))</f>
        <v>334.32</v>
      </c>
      <c r="PAD47" s="14">
        <f t="shared" ref="PAD47:PAD50" si="1957">ROUND(PAC47*(1+$C$7),2)</f>
        <v>422.98</v>
      </c>
      <c r="PAE47" s="14">
        <f t="shared" ref="PAE47:PAE50" si="1958">PAA47*PAC47</f>
        <v>785.65200000000004</v>
      </c>
      <c r="PAF47" s="14">
        <f t="shared" ref="PAF47:PAF50" si="1959">PAD47*PAA47</f>
        <v>994.00300000000004</v>
      </c>
      <c r="PAG47" s="11" t="s">
        <v>17387</v>
      </c>
      <c r="PAH47" s="261" t="str">
        <f>IF(PAO47="SINAPI",VLOOKUP('TEREZINHA HARDY'!PAN47,SINAPI,2,),VLOOKUP('TEREZINHA HARDY'!PAN47,SETOP,3,))</f>
        <v>FORNECIMENTO DE CONCRETO ESTRUTURAL, USINADO, COM FCK 25 MPA, INCLUSIVE LANÇAMENTO, ADENSAMENTO E ACABAMENTO (FUNDAÇÃO)</v>
      </c>
      <c r="PAI47" s="261"/>
      <c r="PAJ47" s="261"/>
      <c r="PAK47" s="261"/>
      <c r="PAL47" s="261"/>
      <c r="PAM47" s="261"/>
      <c r="PAN47" s="12" t="s">
        <v>10494</v>
      </c>
      <c r="PAO47" s="12" t="s">
        <v>6222</v>
      </c>
      <c r="PAP47" s="12" t="str">
        <f>IF(PAO47="SINAPI",VLOOKUP('TEREZINHA HARDY'!PAN47,SINAPI,3,),VLOOKUP('TEREZINHA HARDY'!PAN47,SETOP,4,))</f>
        <v>M3</v>
      </c>
      <c r="PAQ47" s="13">
        <v>2.35</v>
      </c>
      <c r="PAR47" s="13" t="s">
        <v>41</v>
      </c>
      <c r="PAS47" s="14">
        <f>IF(PAO47="SINAPI",VLOOKUP('TEREZINHA HARDY'!PAN47,SINAPI,4,),VLOOKUP('TEREZINHA HARDY'!PAN47,SETOP,5,))</f>
        <v>334.32</v>
      </c>
      <c r="PAT47" s="14">
        <f t="shared" ref="PAT47:PAT50" si="1960">ROUND(PAS47*(1+$C$7),2)</f>
        <v>422.98</v>
      </c>
      <c r="PAU47" s="14">
        <f t="shared" ref="PAU47:PAU50" si="1961">PAQ47*PAS47</f>
        <v>785.65200000000004</v>
      </c>
      <c r="PAV47" s="14">
        <f t="shared" ref="PAV47:PAV50" si="1962">PAT47*PAQ47</f>
        <v>994.00300000000004</v>
      </c>
      <c r="PAW47" s="11" t="s">
        <v>17387</v>
      </c>
      <c r="PAX47" s="261" t="str">
        <f>IF(PBE47="SINAPI",VLOOKUP('TEREZINHA HARDY'!PBD47,SINAPI,2,),VLOOKUP('TEREZINHA HARDY'!PBD47,SETOP,3,))</f>
        <v>FORNECIMENTO DE CONCRETO ESTRUTURAL, USINADO, COM FCK 25 MPA, INCLUSIVE LANÇAMENTO, ADENSAMENTO E ACABAMENTO (FUNDAÇÃO)</v>
      </c>
      <c r="PAY47" s="261"/>
      <c r="PAZ47" s="261"/>
      <c r="PBA47" s="261"/>
      <c r="PBB47" s="261"/>
      <c r="PBC47" s="261"/>
      <c r="PBD47" s="12" t="s">
        <v>10494</v>
      </c>
      <c r="PBE47" s="12" t="s">
        <v>6222</v>
      </c>
      <c r="PBF47" s="12" t="str">
        <f>IF(PBE47="SINAPI",VLOOKUP('TEREZINHA HARDY'!PBD47,SINAPI,3,),VLOOKUP('TEREZINHA HARDY'!PBD47,SETOP,4,))</f>
        <v>M3</v>
      </c>
      <c r="PBG47" s="13">
        <v>2.35</v>
      </c>
      <c r="PBH47" s="13" t="s">
        <v>41</v>
      </c>
      <c r="PBI47" s="14">
        <f>IF(PBE47="SINAPI",VLOOKUP('TEREZINHA HARDY'!PBD47,SINAPI,4,),VLOOKUP('TEREZINHA HARDY'!PBD47,SETOP,5,))</f>
        <v>334.32</v>
      </c>
      <c r="PBJ47" s="14">
        <f t="shared" ref="PBJ47:PBJ50" si="1963">ROUND(PBI47*(1+$C$7),2)</f>
        <v>422.98</v>
      </c>
      <c r="PBK47" s="14">
        <f t="shared" ref="PBK47:PBK50" si="1964">PBG47*PBI47</f>
        <v>785.65200000000004</v>
      </c>
      <c r="PBL47" s="14">
        <f t="shared" ref="PBL47:PBL50" si="1965">PBJ47*PBG47</f>
        <v>994.00300000000004</v>
      </c>
      <c r="PBM47" s="11" t="s">
        <v>17387</v>
      </c>
      <c r="PBN47" s="261" t="str">
        <f>IF(PBU47="SINAPI",VLOOKUP('TEREZINHA HARDY'!PBT47,SINAPI,2,),VLOOKUP('TEREZINHA HARDY'!PBT47,SETOP,3,))</f>
        <v>FORNECIMENTO DE CONCRETO ESTRUTURAL, USINADO, COM FCK 25 MPA, INCLUSIVE LANÇAMENTO, ADENSAMENTO E ACABAMENTO (FUNDAÇÃO)</v>
      </c>
      <c r="PBO47" s="261"/>
      <c r="PBP47" s="261"/>
      <c r="PBQ47" s="261"/>
      <c r="PBR47" s="261"/>
      <c r="PBS47" s="261"/>
      <c r="PBT47" s="12" t="s">
        <v>10494</v>
      </c>
      <c r="PBU47" s="12" t="s">
        <v>6222</v>
      </c>
      <c r="PBV47" s="12" t="str">
        <f>IF(PBU47="SINAPI",VLOOKUP('TEREZINHA HARDY'!PBT47,SINAPI,3,),VLOOKUP('TEREZINHA HARDY'!PBT47,SETOP,4,))</f>
        <v>M3</v>
      </c>
      <c r="PBW47" s="13">
        <v>2.35</v>
      </c>
      <c r="PBX47" s="13" t="s">
        <v>41</v>
      </c>
      <c r="PBY47" s="14">
        <f>IF(PBU47="SINAPI",VLOOKUP('TEREZINHA HARDY'!PBT47,SINAPI,4,),VLOOKUP('TEREZINHA HARDY'!PBT47,SETOP,5,))</f>
        <v>334.32</v>
      </c>
      <c r="PBZ47" s="14">
        <f t="shared" ref="PBZ47:PBZ50" si="1966">ROUND(PBY47*(1+$C$7),2)</f>
        <v>422.98</v>
      </c>
      <c r="PCA47" s="14">
        <f t="shared" ref="PCA47:PCA50" si="1967">PBW47*PBY47</f>
        <v>785.65200000000004</v>
      </c>
      <c r="PCB47" s="14">
        <f t="shared" ref="PCB47:PCB50" si="1968">PBZ47*PBW47</f>
        <v>994.00300000000004</v>
      </c>
      <c r="PCC47" s="11" t="s">
        <v>17387</v>
      </c>
      <c r="PCD47" s="261" t="str">
        <f>IF(PCK47="SINAPI",VLOOKUP('TEREZINHA HARDY'!PCJ47,SINAPI,2,),VLOOKUP('TEREZINHA HARDY'!PCJ47,SETOP,3,))</f>
        <v>FORNECIMENTO DE CONCRETO ESTRUTURAL, USINADO, COM FCK 25 MPA, INCLUSIVE LANÇAMENTO, ADENSAMENTO E ACABAMENTO (FUNDAÇÃO)</v>
      </c>
      <c r="PCE47" s="261"/>
      <c r="PCF47" s="261"/>
      <c r="PCG47" s="261"/>
      <c r="PCH47" s="261"/>
      <c r="PCI47" s="261"/>
      <c r="PCJ47" s="12" t="s">
        <v>10494</v>
      </c>
      <c r="PCK47" s="12" t="s">
        <v>6222</v>
      </c>
      <c r="PCL47" s="12" t="str">
        <f>IF(PCK47="SINAPI",VLOOKUP('TEREZINHA HARDY'!PCJ47,SINAPI,3,),VLOOKUP('TEREZINHA HARDY'!PCJ47,SETOP,4,))</f>
        <v>M3</v>
      </c>
      <c r="PCM47" s="13">
        <v>2.35</v>
      </c>
      <c r="PCN47" s="13" t="s">
        <v>41</v>
      </c>
      <c r="PCO47" s="14">
        <f>IF(PCK47="SINAPI",VLOOKUP('TEREZINHA HARDY'!PCJ47,SINAPI,4,),VLOOKUP('TEREZINHA HARDY'!PCJ47,SETOP,5,))</f>
        <v>334.32</v>
      </c>
      <c r="PCP47" s="14">
        <f t="shared" ref="PCP47:PCP50" si="1969">ROUND(PCO47*(1+$C$7),2)</f>
        <v>422.98</v>
      </c>
      <c r="PCQ47" s="14">
        <f t="shared" ref="PCQ47:PCQ50" si="1970">PCM47*PCO47</f>
        <v>785.65200000000004</v>
      </c>
      <c r="PCR47" s="14">
        <f t="shared" ref="PCR47:PCR50" si="1971">PCP47*PCM47</f>
        <v>994.00300000000004</v>
      </c>
      <c r="PCS47" s="11" t="s">
        <v>17387</v>
      </c>
      <c r="PCT47" s="261" t="str">
        <f>IF(PDA47="SINAPI",VLOOKUP('TEREZINHA HARDY'!PCZ47,SINAPI,2,),VLOOKUP('TEREZINHA HARDY'!PCZ47,SETOP,3,))</f>
        <v>FORNECIMENTO DE CONCRETO ESTRUTURAL, USINADO, COM FCK 25 MPA, INCLUSIVE LANÇAMENTO, ADENSAMENTO E ACABAMENTO (FUNDAÇÃO)</v>
      </c>
      <c r="PCU47" s="261"/>
      <c r="PCV47" s="261"/>
      <c r="PCW47" s="261"/>
      <c r="PCX47" s="261"/>
      <c r="PCY47" s="261"/>
      <c r="PCZ47" s="12" t="s">
        <v>10494</v>
      </c>
      <c r="PDA47" s="12" t="s">
        <v>6222</v>
      </c>
      <c r="PDB47" s="12" t="str">
        <f>IF(PDA47="SINAPI",VLOOKUP('TEREZINHA HARDY'!PCZ47,SINAPI,3,),VLOOKUP('TEREZINHA HARDY'!PCZ47,SETOP,4,))</f>
        <v>M3</v>
      </c>
      <c r="PDC47" s="13">
        <v>2.35</v>
      </c>
      <c r="PDD47" s="13" t="s">
        <v>41</v>
      </c>
      <c r="PDE47" s="14">
        <f>IF(PDA47="SINAPI",VLOOKUP('TEREZINHA HARDY'!PCZ47,SINAPI,4,),VLOOKUP('TEREZINHA HARDY'!PCZ47,SETOP,5,))</f>
        <v>334.32</v>
      </c>
      <c r="PDF47" s="14">
        <f t="shared" ref="PDF47:PDF50" si="1972">ROUND(PDE47*(1+$C$7),2)</f>
        <v>422.98</v>
      </c>
      <c r="PDG47" s="14">
        <f t="shared" ref="PDG47:PDG50" si="1973">PDC47*PDE47</f>
        <v>785.65200000000004</v>
      </c>
      <c r="PDH47" s="14">
        <f t="shared" ref="PDH47:PDH50" si="1974">PDF47*PDC47</f>
        <v>994.00300000000004</v>
      </c>
      <c r="PDI47" s="11" t="s">
        <v>17387</v>
      </c>
      <c r="PDJ47" s="261" t="str">
        <f>IF(PDQ47="SINAPI",VLOOKUP('TEREZINHA HARDY'!PDP47,SINAPI,2,),VLOOKUP('TEREZINHA HARDY'!PDP47,SETOP,3,))</f>
        <v>FORNECIMENTO DE CONCRETO ESTRUTURAL, USINADO, COM FCK 25 MPA, INCLUSIVE LANÇAMENTO, ADENSAMENTO E ACABAMENTO (FUNDAÇÃO)</v>
      </c>
      <c r="PDK47" s="261"/>
      <c r="PDL47" s="261"/>
      <c r="PDM47" s="261"/>
      <c r="PDN47" s="261"/>
      <c r="PDO47" s="261"/>
      <c r="PDP47" s="12" t="s">
        <v>10494</v>
      </c>
      <c r="PDQ47" s="12" t="s">
        <v>6222</v>
      </c>
      <c r="PDR47" s="12" t="str">
        <f>IF(PDQ47="SINAPI",VLOOKUP('TEREZINHA HARDY'!PDP47,SINAPI,3,),VLOOKUP('TEREZINHA HARDY'!PDP47,SETOP,4,))</f>
        <v>M3</v>
      </c>
      <c r="PDS47" s="13">
        <v>2.35</v>
      </c>
      <c r="PDT47" s="13" t="s">
        <v>41</v>
      </c>
      <c r="PDU47" s="14">
        <f>IF(PDQ47="SINAPI",VLOOKUP('TEREZINHA HARDY'!PDP47,SINAPI,4,),VLOOKUP('TEREZINHA HARDY'!PDP47,SETOP,5,))</f>
        <v>334.32</v>
      </c>
      <c r="PDV47" s="14">
        <f t="shared" ref="PDV47:PDV50" si="1975">ROUND(PDU47*(1+$C$7),2)</f>
        <v>422.98</v>
      </c>
      <c r="PDW47" s="14">
        <f t="shared" ref="PDW47:PDW50" si="1976">PDS47*PDU47</f>
        <v>785.65200000000004</v>
      </c>
      <c r="PDX47" s="14">
        <f t="shared" ref="PDX47:PDX50" si="1977">PDV47*PDS47</f>
        <v>994.00300000000004</v>
      </c>
      <c r="PDY47" s="11" t="s">
        <v>17387</v>
      </c>
      <c r="PDZ47" s="261" t="str">
        <f>IF(PEG47="SINAPI",VLOOKUP('TEREZINHA HARDY'!PEF47,SINAPI,2,),VLOOKUP('TEREZINHA HARDY'!PEF47,SETOP,3,))</f>
        <v>FORNECIMENTO DE CONCRETO ESTRUTURAL, USINADO, COM FCK 25 MPA, INCLUSIVE LANÇAMENTO, ADENSAMENTO E ACABAMENTO (FUNDAÇÃO)</v>
      </c>
      <c r="PEA47" s="261"/>
      <c r="PEB47" s="261"/>
      <c r="PEC47" s="261"/>
      <c r="PED47" s="261"/>
      <c r="PEE47" s="261"/>
      <c r="PEF47" s="12" t="s">
        <v>10494</v>
      </c>
      <c r="PEG47" s="12" t="s">
        <v>6222</v>
      </c>
      <c r="PEH47" s="12" t="str">
        <f>IF(PEG47="SINAPI",VLOOKUP('TEREZINHA HARDY'!PEF47,SINAPI,3,),VLOOKUP('TEREZINHA HARDY'!PEF47,SETOP,4,))</f>
        <v>M3</v>
      </c>
      <c r="PEI47" s="13">
        <v>2.35</v>
      </c>
      <c r="PEJ47" s="13" t="s">
        <v>41</v>
      </c>
      <c r="PEK47" s="14">
        <f>IF(PEG47="SINAPI",VLOOKUP('TEREZINHA HARDY'!PEF47,SINAPI,4,),VLOOKUP('TEREZINHA HARDY'!PEF47,SETOP,5,))</f>
        <v>334.32</v>
      </c>
      <c r="PEL47" s="14">
        <f t="shared" ref="PEL47:PEL50" si="1978">ROUND(PEK47*(1+$C$7),2)</f>
        <v>422.98</v>
      </c>
      <c r="PEM47" s="14">
        <f t="shared" ref="PEM47:PEM50" si="1979">PEI47*PEK47</f>
        <v>785.65200000000004</v>
      </c>
      <c r="PEN47" s="14">
        <f t="shared" ref="PEN47:PEN50" si="1980">PEL47*PEI47</f>
        <v>994.00300000000004</v>
      </c>
      <c r="PEO47" s="11" t="s">
        <v>17387</v>
      </c>
      <c r="PEP47" s="261" t="str">
        <f>IF(PEW47="SINAPI",VLOOKUP('TEREZINHA HARDY'!PEV47,SINAPI,2,),VLOOKUP('TEREZINHA HARDY'!PEV47,SETOP,3,))</f>
        <v>FORNECIMENTO DE CONCRETO ESTRUTURAL, USINADO, COM FCK 25 MPA, INCLUSIVE LANÇAMENTO, ADENSAMENTO E ACABAMENTO (FUNDAÇÃO)</v>
      </c>
      <c r="PEQ47" s="261"/>
      <c r="PER47" s="261"/>
      <c r="PES47" s="261"/>
      <c r="PET47" s="261"/>
      <c r="PEU47" s="261"/>
      <c r="PEV47" s="12" t="s">
        <v>10494</v>
      </c>
      <c r="PEW47" s="12" t="s">
        <v>6222</v>
      </c>
      <c r="PEX47" s="12" t="str">
        <f>IF(PEW47="SINAPI",VLOOKUP('TEREZINHA HARDY'!PEV47,SINAPI,3,),VLOOKUP('TEREZINHA HARDY'!PEV47,SETOP,4,))</f>
        <v>M3</v>
      </c>
      <c r="PEY47" s="13">
        <v>2.35</v>
      </c>
      <c r="PEZ47" s="13" t="s">
        <v>41</v>
      </c>
      <c r="PFA47" s="14">
        <f>IF(PEW47="SINAPI",VLOOKUP('TEREZINHA HARDY'!PEV47,SINAPI,4,),VLOOKUP('TEREZINHA HARDY'!PEV47,SETOP,5,))</f>
        <v>334.32</v>
      </c>
      <c r="PFB47" s="14">
        <f t="shared" ref="PFB47:PFB50" si="1981">ROUND(PFA47*(1+$C$7),2)</f>
        <v>422.98</v>
      </c>
      <c r="PFC47" s="14">
        <f t="shared" ref="PFC47:PFC50" si="1982">PEY47*PFA47</f>
        <v>785.65200000000004</v>
      </c>
      <c r="PFD47" s="14">
        <f t="shared" ref="PFD47:PFD50" si="1983">PFB47*PEY47</f>
        <v>994.00300000000004</v>
      </c>
      <c r="PFE47" s="11" t="s">
        <v>17387</v>
      </c>
      <c r="PFF47" s="261" t="str">
        <f>IF(PFM47="SINAPI",VLOOKUP('TEREZINHA HARDY'!PFL47,SINAPI,2,),VLOOKUP('TEREZINHA HARDY'!PFL47,SETOP,3,))</f>
        <v>FORNECIMENTO DE CONCRETO ESTRUTURAL, USINADO, COM FCK 25 MPA, INCLUSIVE LANÇAMENTO, ADENSAMENTO E ACABAMENTO (FUNDAÇÃO)</v>
      </c>
      <c r="PFG47" s="261"/>
      <c r="PFH47" s="261"/>
      <c r="PFI47" s="261"/>
      <c r="PFJ47" s="261"/>
      <c r="PFK47" s="261"/>
      <c r="PFL47" s="12" t="s">
        <v>10494</v>
      </c>
      <c r="PFM47" s="12" t="s">
        <v>6222</v>
      </c>
      <c r="PFN47" s="12" t="str">
        <f>IF(PFM47="SINAPI",VLOOKUP('TEREZINHA HARDY'!PFL47,SINAPI,3,),VLOOKUP('TEREZINHA HARDY'!PFL47,SETOP,4,))</f>
        <v>M3</v>
      </c>
      <c r="PFO47" s="13">
        <v>2.35</v>
      </c>
      <c r="PFP47" s="13" t="s">
        <v>41</v>
      </c>
      <c r="PFQ47" s="14">
        <f>IF(PFM47="SINAPI",VLOOKUP('TEREZINHA HARDY'!PFL47,SINAPI,4,),VLOOKUP('TEREZINHA HARDY'!PFL47,SETOP,5,))</f>
        <v>334.32</v>
      </c>
      <c r="PFR47" s="14">
        <f t="shared" ref="PFR47:PFR50" si="1984">ROUND(PFQ47*(1+$C$7),2)</f>
        <v>422.98</v>
      </c>
      <c r="PFS47" s="14">
        <f t="shared" ref="PFS47:PFS50" si="1985">PFO47*PFQ47</f>
        <v>785.65200000000004</v>
      </c>
      <c r="PFT47" s="14">
        <f t="shared" ref="PFT47:PFT50" si="1986">PFR47*PFO47</f>
        <v>994.00300000000004</v>
      </c>
      <c r="PFU47" s="11" t="s">
        <v>17387</v>
      </c>
      <c r="PFV47" s="261" t="str">
        <f>IF(PGC47="SINAPI",VLOOKUP('TEREZINHA HARDY'!PGB47,SINAPI,2,),VLOOKUP('TEREZINHA HARDY'!PGB47,SETOP,3,))</f>
        <v>FORNECIMENTO DE CONCRETO ESTRUTURAL, USINADO, COM FCK 25 MPA, INCLUSIVE LANÇAMENTO, ADENSAMENTO E ACABAMENTO (FUNDAÇÃO)</v>
      </c>
      <c r="PFW47" s="261"/>
      <c r="PFX47" s="261"/>
      <c r="PFY47" s="261"/>
      <c r="PFZ47" s="261"/>
      <c r="PGA47" s="261"/>
      <c r="PGB47" s="12" t="s">
        <v>10494</v>
      </c>
      <c r="PGC47" s="12" t="s">
        <v>6222</v>
      </c>
      <c r="PGD47" s="12" t="str">
        <f>IF(PGC47="SINAPI",VLOOKUP('TEREZINHA HARDY'!PGB47,SINAPI,3,),VLOOKUP('TEREZINHA HARDY'!PGB47,SETOP,4,))</f>
        <v>M3</v>
      </c>
      <c r="PGE47" s="13">
        <v>2.35</v>
      </c>
      <c r="PGF47" s="13" t="s">
        <v>41</v>
      </c>
      <c r="PGG47" s="14">
        <f>IF(PGC47="SINAPI",VLOOKUP('TEREZINHA HARDY'!PGB47,SINAPI,4,),VLOOKUP('TEREZINHA HARDY'!PGB47,SETOP,5,))</f>
        <v>334.32</v>
      </c>
      <c r="PGH47" s="14">
        <f t="shared" ref="PGH47:PGH50" si="1987">ROUND(PGG47*(1+$C$7),2)</f>
        <v>422.98</v>
      </c>
      <c r="PGI47" s="14">
        <f t="shared" ref="PGI47:PGI50" si="1988">PGE47*PGG47</f>
        <v>785.65200000000004</v>
      </c>
      <c r="PGJ47" s="14">
        <f t="shared" ref="PGJ47:PGJ50" si="1989">PGH47*PGE47</f>
        <v>994.00300000000004</v>
      </c>
      <c r="PGK47" s="11" t="s">
        <v>17387</v>
      </c>
      <c r="PGL47" s="261" t="str">
        <f>IF(PGS47="SINAPI",VLOOKUP('TEREZINHA HARDY'!PGR47,SINAPI,2,),VLOOKUP('TEREZINHA HARDY'!PGR47,SETOP,3,))</f>
        <v>FORNECIMENTO DE CONCRETO ESTRUTURAL, USINADO, COM FCK 25 MPA, INCLUSIVE LANÇAMENTO, ADENSAMENTO E ACABAMENTO (FUNDAÇÃO)</v>
      </c>
      <c r="PGM47" s="261"/>
      <c r="PGN47" s="261"/>
      <c r="PGO47" s="261"/>
      <c r="PGP47" s="261"/>
      <c r="PGQ47" s="261"/>
      <c r="PGR47" s="12" t="s">
        <v>10494</v>
      </c>
      <c r="PGS47" s="12" t="s">
        <v>6222</v>
      </c>
      <c r="PGT47" s="12" t="str">
        <f>IF(PGS47="SINAPI",VLOOKUP('TEREZINHA HARDY'!PGR47,SINAPI,3,),VLOOKUP('TEREZINHA HARDY'!PGR47,SETOP,4,))</f>
        <v>M3</v>
      </c>
      <c r="PGU47" s="13">
        <v>2.35</v>
      </c>
      <c r="PGV47" s="13" t="s">
        <v>41</v>
      </c>
      <c r="PGW47" s="14">
        <f>IF(PGS47="SINAPI",VLOOKUP('TEREZINHA HARDY'!PGR47,SINAPI,4,),VLOOKUP('TEREZINHA HARDY'!PGR47,SETOP,5,))</f>
        <v>334.32</v>
      </c>
      <c r="PGX47" s="14">
        <f t="shared" ref="PGX47:PGX50" si="1990">ROUND(PGW47*(1+$C$7),2)</f>
        <v>422.98</v>
      </c>
      <c r="PGY47" s="14">
        <f t="shared" ref="PGY47:PGY50" si="1991">PGU47*PGW47</f>
        <v>785.65200000000004</v>
      </c>
      <c r="PGZ47" s="14">
        <f t="shared" ref="PGZ47:PGZ50" si="1992">PGX47*PGU47</f>
        <v>994.00300000000004</v>
      </c>
      <c r="PHA47" s="11" t="s">
        <v>17387</v>
      </c>
      <c r="PHB47" s="261" t="str">
        <f>IF(PHI47="SINAPI",VLOOKUP('TEREZINHA HARDY'!PHH47,SINAPI,2,),VLOOKUP('TEREZINHA HARDY'!PHH47,SETOP,3,))</f>
        <v>FORNECIMENTO DE CONCRETO ESTRUTURAL, USINADO, COM FCK 25 MPA, INCLUSIVE LANÇAMENTO, ADENSAMENTO E ACABAMENTO (FUNDAÇÃO)</v>
      </c>
      <c r="PHC47" s="261"/>
      <c r="PHD47" s="261"/>
      <c r="PHE47" s="261"/>
      <c r="PHF47" s="261"/>
      <c r="PHG47" s="261"/>
      <c r="PHH47" s="12" t="s">
        <v>10494</v>
      </c>
      <c r="PHI47" s="12" t="s">
        <v>6222</v>
      </c>
      <c r="PHJ47" s="12" t="str">
        <f>IF(PHI47="SINAPI",VLOOKUP('TEREZINHA HARDY'!PHH47,SINAPI,3,),VLOOKUP('TEREZINHA HARDY'!PHH47,SETOP,4,))</f>
        <v>M3</v>
      </c>
      <c r="PHK47" s="13">
        <v>2.35</v>
      </c>
      <c r="PHL47" s="13" t="s">
        <v>41</v>
      </c>
      <c r="PHM47" s="14">
        <f>IF(PHI47="SINAPI",VLOOKUP('TEREZINHA HARDY'!PHH47,SINAPI,4,),VLOOKUP('TEREZINHA HARDY'!PHH47,SETOP,5,))</f>
        <v>334.32</v>
      </c>
      <c r="PHN47" s="14">
        <f t="shared" ref="PHN47:PHN50" si="1993">ROUND(PHM47*(1+$C$7),2)</f>
        <v>422.98</v>
      </c>
      <c r="PHO47" s="14">
        <f t="shared" ref="PHO47:PHO50" si="1994">PHK47*PHM47</f>
        <v>785.65200000000004</v>
      </c>
      <c r="PHP47" s="14">
        <f t="shared" ref="PHP47:PHP50" si="1995">PHN47*PHK47</f>
        <v>994.00300000000004</v>
      </c>
      <c r="PHQ47" s="11" t="s">
        <v>17387</v>
      </c>
      <c r="PHR47" s="261" t="str">
        <f>IF(PHY47="SINAPI",VLOOKUP('TEREZINHA HARDY'!PHX47,SINAPI,2,),VLOOKUP('TEREZINHA HARDY'!PHX47,SETOP,3,))</f>
        <v>FORNECIMENTO DE CONCRETO ESTRUTURAL, USINADO, COM FCK 25 MPA, INCLUSIVE LANÇAMENTO, ADENSAMENTO E ACABAMENTO (FUNDAÇÃO)</v>
      </c>
      <c r="PHS47" s="261"/>
      <c r="PHT47" s="261"/>
      <c r="PHU47" s="261"/>
      <c r="PHV47" s="261"/>
      <c r="PHW47" s="261"/>
      <c r="PHX47" s="12" t="s">
        <v>10494</v>
      </c>
      <c r="PHY47" s="12" t="s">
        <v>6222</v>
      </c>
      <c r="PHZ47" s="12" t="str">
        <f>IF(PHY47="SINAPI",VLOOKUP('TEREZINHA HARDY'!PHX47,SINAPI,3,),VLOOKUP('TEREZINHA HARDY'!PHX47,SETOP,4,))</f>
        <v>M3</v>
      </c>
      <c r="PIA47" s="13">
        <v>2.35</v>
      </c>
      <c r="PIB47" s="13" t="s">
        <v>41</v>
      </c>
      <c r="PIC47" s="14">
        <f>IF(PHY47="SINAPI",VLOOKUP('TEREZINHA HARDY'!PHX47,SINAPI,4,),VLOOKUP('TEREZINHA HARDY'!PHX47,SETOP,5,))</f>
        <v>334.32</v>
      </c>
      <c r="PID47" s="14">
        <f t="shared" ref="PID47:PID50" si="1996">ROUND(PIC47*(1+$C$7),2)</f>
        <v>422.98</v>
      </c>
      <c r="PIE47" s="14">
        <f t="shared" ref="PIE47:PIE50" si="1997">PIA47*PIC47</f>
        <v>785.65200000000004</v>
      </c>
      <c r="PIF47" s="14">
        <f t="shared" ref="PIF47:PIF50" si="1998">PID47*PIA47</f>
        <v>994.00300000000004</v>
      </c>
      <c r="PIG47" s="11" t="s">
        <v>17387</v>
      </c>
      <c r="PIH47" s="261" t="str">
        <f>IF(PIO47="SINAPI",VLOOKUP('TEREZINHA HARDY'!PIN47,SINAPI,2,),VLOOKUP('TEREZINHA HARDY'!PIN47,SETOP,3,))</f>
        <v>FORNECIMENTO DE CONCRETO ESTRUTURAL, USINADO, COM FCK 25 MPA, INCLUSIVE LANÇAMENTO, ADENSAMENTO E ACABAMENTO (FUNDAÇÃO)</v>
      </c>
      <c r="PII47" s="261"/>
      <c r="PIJ47" s="261"/>
      <c r="PIK47" s="261"/>
      <c r="PIL47" s="261"/>
      <c r="PIM47" s="261"/>
      <c r="PIN47" s="12" t="s">
        <v>10494</v>
      </c>
      <c r="PIO47" s="12" t="s">
        <v>6222</v>
      </c>
      <c r="PIP47" s="12" t="str">
        <f>IF(PIO47="SINAPI",VLOOKUP('TEREZINHA HARDY'!PIN47,SINAPI,3,),VLOOKUP('TEREZINHA HARDY'!PIN47,SETOP,4,))</f>
        <v>M3</v>
      </c>
      <c r="PIQ47" s="13">
        <v>2.35</v>
      </c>
      <c r="PIR47" s="13" t="s">
        <v>41</v>
      </c>
      <c r="PIS47" s="14">
        <f>IF(PIO47="SINAPI",VLOOKUP('TEREZINHA HARDY'!PIN47,SINAPI,4,),VLOOKUP('TEREZINHA HARDY'!PIN47,SETOP,5,))</f>
        <v>334.32</v>
      </c>
      <c r="PIT47" s="14">
        <f t="shared" ref="PIT47:PIT50" si="1999">ROUND(PIS47*(1+$C$7),2)</f>
        <v>422.98</v>
      </c>
      <c r="PIU47" s="14">
        <f t="shared" ref="PIU47:PIU50" si="2000">PIQ47*PIS47</f>
        <v>785.65200000000004</v>
      </c>
      <c r="PIV47" s="14">
        <f t="shared" ref="PIV47:PIV50" si="2001">PIT47*PIQ47</f>
        <v>994.00300000000004</v>
      </c>
      <c r="PIW47" s="11" t="s">
        <v>17387</v>
      </c>
      <c r="PIX47" s="261" t="str">
        <f>IF(PJE47="SINAPI",VLOOKUP('TEREZINHA HARDY'!PJD47,SINAPI,2,),VLOOKUP('TEREZINHA HARDY'!PJD47,SETOP,3,))</f>
        <v>FORNECIMENTO DE CONCRETO ESTRUTURAL, USINADO, COM FCK 25 MPA, INCLUSIVE LANÇAMENTO, ADENSAMENTO E ACABAMENTO (FUNDAÇÃO)</v>
      </c>
      <c r="PIY47" s="261"/>
      <c r="PIZ47" s="261"/>
      <c r="PJA47" s="261"/>
      <c r="PJB47" s="261"/>
      <c r="PJC47" s="261"/>
      <c r="PJD47" s="12" t="s">
        <v>10494</v>
      </c>
      <c r="PJE47" s="12" t="s">
        <v>6222</v>
      </c>
      <c r="PJF47" s="12" t="str">
        <f>IF(PJE47="SINAPI",VLOOKUP('TEREZINHA HARDY'!PJD47,SINAPI,3,),VLOOKUP('TEREZINHA HARDY'!PJD47,SETOP,4,))</f>
        <v>M3</v>
      </c>
      <c r="PJG47" s="13">
        <v>2.35</v>
      </c>
      <c r="PJH47" s="13" t="s">
        <v>41</v>
      </c>
      <c r="PJI47" s="14">
        <f>IF(PJE47="SINAPI",VLOOKUP('TEREZINHA HARDY'!PJD47,SINAPI,4,),VLOOKUP('TEREZINHA HARDY'!PJD47,SETOP,5,))</f>
        <v>334.32</v>
      </c>
      <c r="PJJ47" s="14">
        <f t="shared" ref="PJJ47:PJJ50" si="2002">ROUND(PJI47*(1+$C$7),2)</f>
        <v>422.98</v>
      </c>
      <c r="PJK47" s="14">
        <f t="shared" ref="PJK47:PJK50" si="2003">PJG47*PJI47</f>
        <v>785.65200000000004</v>
      </c>
      <c r="PJL47" s="14">
        <f t="shared" ref="PJL47:PJL50" si="2004">PJJ47*PJG47</f>
        <v>994.00300000000004</v>
      </c>
      <c r="PJM47" s="11" t="s">
        <v>17387</v>
      </c>
      <c r="PJN47" s="261" t="str">
        <f>IF(PJU47="SINAPI",VLOOKUP('TEREZINHA HARDY'!PJT47,SINAPI,2,),VLOOKUP('TEREZINHA HARDY'!PJT47,SETOP,3,))</f>
        <v>FORNECIMENTO DE CONCRETO ESTRUTURAL, USINADO, COM FCK 25 MPA, INCLUSIVE LANÇAMENTO, ADENSAMENTO E ACABAMENTO (FUNDAÇÃO)</v>
      </c>
      <c r="PJO47" s="261"/>
      <c r="PJP47" s="261"/>
      <c r="PJQ47" s="261"/>
      <c r="PJR47" s="261"/>
      <c r="PJS47" s="261"/>
      <c r="PJT47" s="12" t="s">
        <v>10494</v>
      </c>
      <c r="PJU47" s="12" t="s">
        <v>6222</v>
      </c>
      <c r="PJV47" s="12" t="str">
        <f>IF(PJU47="SINAPI",VLOOKUP('TEREZINHA HARDY'!PJT47,SINAPI,3,),VLOOKUP('TEREZINHA HARDY'!PJT47,SETOP,4,))</f>
        <v>M3</v>
      </c>
      <c r="PJW47" s="13">
        <v>2.35</v>
      </c>
      <c r="PJX47" s="13" t="s">
        <v>41</v>
      </c>
      <c r="PJY47" s="14">
        <f>IF(PJU47="SINAPI",VLOOKUP('TEREZINHA HARDY'!PJT47,SINAPI,4,),VLOOKUP('TEREZINHA HARDY'!PJT47,SETOP,5,))</f>
        <v>334.32</v>
      </c>
      <c r="PJZ47" s="14">
        <f t="shared" ref="PJZ47:PJZ50" si="2005">ROUND(PJY47*(1+$C$7),2)</f>
        <v>422.98</v>
      </c>
      <c r="PKA47" s="14">
        <f t="shared" ref="PKA47:PKA50" si="2006">PJW47*PJY47</f>
        <v>785.65200000000004</v>
      </c>
      <c r="PKB47" s="14">
        <f t="shared" ref="PKB47:PKB50" si="2007">PJZ47*PJW47</f>
        <v>994.00300000000004</v>
      </c>
      <c r="PKC47" s="11" t="s">
        <v>17387</v>
      </c>
      <c r="PKD47" s="261" t="str">
        <f>IF(PKK47="SINAPI",VLOOKUP('TEREZINHA HARDY'!PKJ47,SINAPI,2,),VLOOKUP('TEREZINHA HARDY'!PKJ47,SETOP,3,))</f>
        <v>FORNECIMENTO DE CONCRETO ESTRUTURAL, USINADO, COM FCK 25 MPA, INCLUSIVE LANÇAMENTO, ADENSAMENTO E ACABAMENTO (FUNDAÇÃO)</v>
      </c>
      <c r="PKE47" s="261"/>
      <c r="PKF47" s="261"/>
      <c r="PKG47" s="261"/>
      <c r="PKH47" s="261"/>
      <c r="PKI47" s="261"/>
      <c r="PKJ47" s="12" t="s">
        <v>10494</v>
      </c>
      <c r="PKK47" s="12" t="s">
        <v>6222</v>
      </c>
      <c r="PKL47" s="12" t="str">
        <f>IF(PKK47="SINAPI",VLOOKUP('TEREZINHA HARDY'!PKJ47,SINAPI,3,),VLOOKUP('TEREZINHA HARDY'!PKJ47,SETOP,4,))</f>
        <v>M3</v>
      </c>
      <c r="PKM47" s="13">
        <v>2.35</v>
      </c>
      <c r="PKN47" s="13" t="s">
        <v>41</v>
      </c>
      <c r="PKO47" s="14">
        <f>IF(PKK47="SINAPI",VLOOKUP('TEREZINHA HARDY'!PKJ47,SINAPI,4,),VLOOKUP('TEREZINHA HARDY'!PKJ47,SETOP,5,))</f>
        <v>334.32</v>
      </c>
      <c r="PKP47" s="14">
        <f t="shared" ref="PKP47:PKP50" si="2008">ROUND(PKO47*(1+$C$7),2)</f>
        <v>422.98</v>
      </c>
      <c r="PKQ47" s="14">
        <f t="shared" ref="PKQ47:PKQ50" si="2009">PKM47*PKO47</f>
        <v>785.65200000000004</v>
      </c>
      <c r="PKR47" s="14">
        <f t="shared" ref="PKR47:PKR50" si="2010">PKP47*PKM47</f>
        <v>994.00300000000004</v>
      </c>
      <c r="PKS47" s="11" t="s">
        <v>17387</v>
      </c>
      <c r="PKT47" s="261" t="str">
        <f>IF(PLA47="SINAPI",VLOOKUP('TEREZINHA HARDY'!PKZ47,SINAPI,2,),VLOOKUP('TEREZINHA HARDY'!PKZ47,SETOP,3,))</f>
        <v>FORNECIMENTO DE CONCRETO ESTRUTURAL, USINADO, COM FCK 25 MPA, INCLUSIVE LANÇAMENTO, ADENSAMENTO E ACABAMENTO (FUNDAÇÃO)</v>
      </c>
      <c r="PKU47" s="261"/>
      <c r="PKV47" s="261"/>
      <c r="PKW47" s="261"/>
      <c r="PKX47" s="261"/>
      <c r="PKY47" s="261"/>
      <c r="PKZ47" s="12" t="s">
        <v>10494</v>
      </c>
      <c r="PLA47" s="12" t="s">
        <v>6222</v>
      </c>
      <c r="PLB47" s="12" t="str">
        <f>IF(PLA47="SINAPI",VLOOKUP('TEREZINHA HARDY'!PKZ47,SINAPI,3,),VLOOKUP('TEREZINHA HARDY'!PKZ47,SETOP,4,))</f>
        <v>M3</v>
      </c>
      <c r="PLC47" s="13">
        <v>2.35</v>
      </c>
      <c r="PLD47" s="13" t="s">
        <v>41</v>
      </c>
      <c r="PLE47" s="14">
        <f>IF(PLA47="SINAPI",VLOOKUP('TEREZINHA HARDY'!PKZ47,SINAPI,4,),VLOOKUP('TEREZINHA HARDY'!PKZ47,SETOP,5,))</f>
        <v>334.32</v>
      </c>
      <c r="PLF47" s="14">
        <f t="shared" ref="PLF47:PLF50" si="2011">ROUND(PLE47*(1+$C$7),2)</f>
        <v>422.98</v>
      </c>
      <c r="PLG47" s="14">
        <f t="shared" ref="PLG47:PLG50" si="2012">PLC47*PLE47</f>
        <v>785.65200000000004</v>
      </c>
      <c r="PLH47" s="14">
        <f t="shared" ref="PLH47:PLH50" si="2013">PLF47*PLC47</f>
        <v>994.00300000000004</v>
      </c>
      <c r="PLI47" s="11" t="s">
        <v>17387</v>
      </c>
      <c r="PLJ47" s="261" t="str">
        <f>IF(PLQ47="SINAPI",VLOOKUP('TEREZINHA HARDY'!PLP47,SINAPI,2,),VLOOKUP('TEREZINHA HARDY'!PLP47,SETOP,3,))</f>
        <v>FORNECIMENTO DE CONCRETO ESTRUTURAL, USINADO, COM FCK 25 MPA, INCLUSIVE LANÇAMENTO, ADENSAMENTO E ACABAMENTO (FUNDAÇÃO)</v>
      </c>
      <c r="PLK47" s="261"/>
      <c r="PLL47" s="261"/>
      <c r="PLM47" s="261"/>
      <c r="PLN47" s="261"/>
      <c r="PLO47" s="261"/>
      <c r="PLP47" s="12" t="s">
        <v>10494</v>
      </c>
      <c r="PLQ47" s="12" t="s">
        <v>6222</v>
      </c>
      <c r="PLR47" s="12" t="str">
        <f>IF(PLQ47="SINAPI",VLOOKUP('TEREZINHA HARDY'!PLP47,SINAPI,3,),VLOOKUP('TEREZINHA HARDY'!PLP47,SETOP,4,))</f>
        <v>M3</v>
      </c>
      <c r="PLS47" s="13">
        <v>2.35</v>
      </c>
      <c r="PLT47" s="13" t="s">
        <v>41</v>
      </c>
      <c r="PLU47" s="14">
        <f>IF(PLQ47="SINAPI",VLOOKUP('TEREZINHA HARDY'!PLP47,SINAPI,4,),VLOOKUP('TEREZINHA HARDY'!PLP47,SETOP,5,))</f>
        <v>334.32</v>
      </c>
      <c r="PLV47" s="14">
        <f t="shared" ref="PLV47:PLV50" si="2014">ROUND(PLU47*(1+$C$7),2)</f>
        <v>422.98</v>
      </c>
      <c r="PLW47" s="14">
        <f t="shared" ref="PLW47:PLW50" si="2015">PLS47*PLU47</f>
        <v>785.65200000000004</v>
      </c>
      <c r="PLX47" s="14">
        <f t="shared" ref="PLX47:PLX50" si="2016">PLV47*PLS47</f>
        <v>994.00300000000004</v>
      </c>
      <c r="PLY47" s="11" t="s">
        <v>17387</v>
      </c>
      <c r="PLZ47" s="261" t="str">
        <f>IF(PMG47="SINAPI",VLOOKUP('TEREZINHA HARDY'!PMF47,SINAPI,2,),VLOOKUP('TEREZINHA HARDY'!PMF47,SETOP,3,))</f>
        <v>FORNECIMENTO DE CONCRETO ESTRUTURAL, USINADO, COM FCK 25 MPA, INCLUSIVE LANÇAMENTO, ADENSAMENTO E ACABAMENTO (FUNDAÇÃO)</v>
      </c>
      <c r="PMA47" s="261"/>
      <c r="PMB47" s="261"/>
      <c r="PMC47" s="261"/>
      <c r="PMD47" s="261"/>
      <c r="PME47" s="261"/>
      <c r="PMF47" s="12" t="s">
        <v>10494</v>
      </c>
      <c r="PMG47" s="12" t="s">
        <v>6222</v>
      </c>
      <c r="PMH47" s="12" t="str">
        <f>IF(PMG47="SINAPI",VLOOKUP('TEREZINHA HARDY'!PMF47,SINAPI,3,),VLOOKUP('TEREZINHA HARDY'!PMF47,SETOP,4,))</f>
        <v>M3</v>
      </c>
      <c r="PMI47" s="13">
        <v>2.35</v>
      </c>
      <c r="PMJ47" s="13" t="s">
        <v>41</v>
      </c>
      <c r="PMK47" s="14">
        <f>IF(PMG47="SINAPI",VLOOKUP('TEREZINHA HARDY'!PMF47,SINAPI,4,),VLOOKUP('TEREZINHA HARDY'!PMF47,SETOP,5,))</f>
        <v>334.32</v>
      </c>
      <c r="PML47" s="14">
        <f t="shared" ref="PML47:PML50" si="2017">ROUND(PMK47*(1+$C$7),2)</f>
        <v>422.98</v>
      </c>
      <c r="PMM47" s="14">
        <f t="shared" ref="PMM47:PMM50" si="2018">PMI47*PMK47</f>
        <v>785.65200000000004</v>
      </c>
      <c r="PMN47" s="14">
        <f t="shared" ref="PMN47:PMN50" si="2019">PML47*PMI47</f>
        <v>994.00300000000004</v>
      </c>
      <c r="PMO47" s="11" t="s">
        <v>17387</v>
      </c>
      <c r="PMP47" s="261" t="str">
        <f>IF(PMW47="SINAPI",VLOOKUP('TEREZINHA HARDY'!PMV47,SINAPI,2,),VLOOKUP('TEREZINHA HARDY'!PMV47,SETOP,3,))</f>
        <v>FORNECIMENTO DE CONCRETO ESTRUTURAL, USINADO, COM FCK 25 MPA, INCLUSIVE LANÇAMENTO, ADENSAMENTO E ACABAMENTO (FUNDAÇÃO)</v>
      </c>
      <c r="PMQ47" s="261"/>
      <c r="PMR47" s="261"/>
      <c r="PMS47" s="261"/>
      <c r="PMT47" s="261"/>
      <c r="PMU47" s="261"/>
      <c r="PMV47" s="12" t="s">
        <v>10494</v>
      </c>
      <c r="PMW47" s="12" t="s">
        <v>6222</v>
      </c>
      <c r="PMX47" s="12" t="str">
        <f>IF(PMW47="SINAPI",VLOOKUP('TEREZINHA HARDY'!PMV47,SINAPI,3,),VLOOKUP('TEREZINHA HARDY'!PMV47,SETOP,4,))</f>
        <v>M3</v>
      </c>
      <c r="PMY47" s="13">
        <v>2.35</v>
      </c>
      <c r="PMZ47" s="13" t="s">
        <v>41</v>
      </c>
      <c r="PNA47" s="14">
        <f>IF(PMW47="SINAPI",VLOOKUP('TEREZINHA HARDY'!PMV47,SINAPI,4,),VLOOKUP('TEREZINHA HARDY'!PMV47,SETOP,5,))</f>
        <v>334.32</v>
      </c>
      <c r="PNB47" s="14">
        <f t="shared" ref="PNB47:PNB50" si="2020">ROUND(PNA47*(1+$C$7),2)</f>
        <v>422.98</v>
      </c>
      <c r="PNC47" s="14">
        <f t="shared" ref="PNC47:PNC50" si="2021">PMY47*PNA47</f>
        <v>785.65200000000004</v>
      </c>
      <c r="PND47" s="14">
        <f t="shared" ref="PND47:PND50" si="2022">PNB47*PMY47</f>
        <v>994.00300000000004</v>
      </c>
      <c r="PNE47" s="11" t="s">
        <v>17387</v>
      </c>
      <c r="PNF47" s="261" t="str">
        <f>IF(PNM47="SINAPI",VLOOKUP('TEREZINHA HARDY'!PNL47,SINAPI,2,),VLOOKUP('TEREZINHA HARDY'!PNL47,SETOP,3,))</f>
        <v>FORNECIMENTO DE CONCRETO ESTRUTURAL, USINADO, COM FCK 25 MPA, INCLUSIVE LANÇAMENTO, ADENSAMENTO E ACABAMENTO (FUNDAÇÃO)</v>
      </c>
      <c r="PNG47" s="261"/>
      <c r="PNH47" s="261"/>
      <c r="PNI47" s="261"/>
      <c r="PNJ47" s="261"/>
      <c r="PNK47" s="261"/>
      <c r="PNL47" s="12" t="s">
        <v>10494</v>
      </c>
      <c r="PNM47" s="12" t="s">
        <v>6222</v>
      </c>
      <c r="PNN47" s="12" t="str">
        <f>IF(PNM47="SINAPI",VLOOKUP('TEREZINHA HARDY'!PNL47,SINAPI,3,),VLOOKUP('TEREZINHA HARDY'!PNL47,SETOP,4,))</f>
        <v>M3</v>
      </c>
      <c r="PNO47" s="13">
        <v>2.35</v>
      </c>
      <c r="PNP47" s="13" t="s">
        <v>41</v>
      </c>
      <c r="PNQ47" s="14">
        <f>IF(PNM47="SINAPI",VLOOKUP('TEREZINHA HARDY'!PNL47,SINAPI,4,),VLOOKUP('TEREZINHA HARDY'!PNL47,SETOP,5,))</f>
        <v>334.32</v>
      </c>
      <c r="PNR47" s="14">
        <f t="shared" ref="PNR47:PNR50" si="2023">ROUND(PNQ47*(1+$C$7),2)</f>
        <v>422.98</v>
      </c>
      <c r="PNS47" s="14">
        <f t="shared" ref="PNS47:PNS50" si="2024">PNO47*PNQ47</f>
        <v>785.65200000000004</v>
      </c>
      <c r="PNT47" s="14">
        <f t="shared" ref="PNT47:PNT50" si="2025">PNR47*PNO47</f>
        <v>994.00300000000004</v>
      </c>
      <c r="PNU47" s="11" t="s">
        <v>17387</v>
      </c>
      <c r="PNV47" s="261" t="str">
        <f>IF(POC47="SINAPI",VLOOKUP('TEREZINHA HARDY'!POB47,SINAPI,2,),VLOOKUP('TEREZINHA HARDY'!POB47,SETOP,3,))</f>
        <v>FORNECIMENTO DE CONCRETO ESTRUTURAL, USINADO, COM FCK 25 MPA, INCLUSIVE LANÇAMENTO, ADENSAMENTO E ACABAMENTO (FUNDAÇÃO)</v>
      </c>
      <c r="PNW47" s="261"/>
      <c r="PNX47" s="261"/>
      <c r="PNY47" s="261"/>
      <c r="PNZ47" s="261"/>
      <c r="POA47" s="261"/>
      <c r="POB47" s="12" t="s">
        <v>10494</v>
      </c>
      <c r="POC47" s="12" t="s">
        <v>6222</v>
      </c>
      <c r="POD47" s="12" t="str">
        <f>IF(POC47="SINAPI",VLOOKUP('TEREZINHA HARDY'!POB47,SINAPI,3,),VLOOKUP('TEREZINHA HARDY'!POB47,SETOP,4,))</f>
        <v>M3</v>
      </c>
      <c r="POE47" s="13">
        <v>2.35</v>
      </c>
      <c r="POF47" s="13" t="s">
        <v>41</v>
      </c>
      <c r="POG47" s="14">
        <f>IF(POC47="SINAPI",VLOOKUP('TEREZINHA HARDY'!POB47,SINAPI,4,),VLOOKUP('TEREZINHA HARDY'!POB47,SETOP,5,))</f>
        <v>334.32</v>
      </c>
      <c r="POH47" s="14">
        <f t="shared" ref="POH47:POH50" si="2026">ROUND(POG47*(1+$C$7),2)</f>
        <v>422.98</v>
      </c>
      <c r="POI47" s="14">
        <f t="shared" ref="POI47:POI50" si="2027">POE47*POG47</f>
        <v>785.65200000000004</v>
      </c>
      <c r="POJ47" s="14">
        <f t="shared" ref="POJ47:POJ50" si="2028">POH47*POE47</f>
        <v>994.00300000000004</v>
      </c>
      <c r="POK47" s="11" t="s">
        <v>17387</v>
      </c>
      <c r="POL47" s="261" t="str">
        <f>IF(POS47="SINAPI",VLOOKUP('TEREZINHA HARDY'!POR47,SINAPI,2,),VLOOKUP('TEREZINHA HARDY'!POR47,SETOP,3,))</f>
        <v>FORNECIMENTO DE CONCRETO ESTRUTURAL, USINADO, COM FCK 25 MPA, INCLUSIVE LANÇAMENTO, ADENSAMENTO E ACABAMENTO (FUNDAÇÃO)</v>
      </c>
      <c r="POM47" s="261"/>
      <c r="PON47" s="261"/>
      <c r="POO47" s="261"/>
      <c r="POP47" s="261"/>
      <c r="POQ47" s="261"/>
      <c r="POR47" s="12" t="s">
        <v>10494</v>
      </c>
      <c r="POS47" s="12" t="s">
        <v>6222</v>
      </c>
      <c r="POT47" s="12" t="str">
        <f>IF(POS47="SINAPI",VLOOKUP('TEREZINHA HARDY'!POR47,SINAPI,3,),VLOOKUP('TEREZINHA HARDY'!POR47,SETOP,4,))</f>
        <v>M3</v>
      </c>
      <c r="POU47" s="13">
        <v>2.35</v>
      </c>
      <c r="POV47" s="13" t="s">
        <v>41</v>
      </c>
      <c r="POW47" s="14">
        <f>IF(POS47="SINAPI",VLOOKUP('TEREZINHA HARDY'!POR47,SINAPI,4,),VLOOKUP('TEREZINHA HARDY'!POR47,SETOP,5,))</f>
        <v>334.32</v>
      </c>
      <c r="POX47" s="14">
        <f t="shared" ref="POX47:POX50" si="2029">ROUND(POW47*(1+$C$7),2)</f>
        <v>422.98</v>
      </c>
      <c r="POY47" s="14">
        <f t="shared" ref="POY47:POY50" si="2030">POU47*POW47</f>
        <v>785.65200000000004</v>
      </c>
      <c r="POZ47" s="14">
        <f t="shared" ref="POZ47:POZ50" si="2031">POX47*POU47</f>
        <v>994.00300000000004</v>
      </c>
      <c r="PPA47" s="11" t="s">
        <v>17387</v>
      </c>
      <c r="PPB47" s="261" t="str">
        <f>IF(PPI47="SINAPI",VLOOKUP('TEREZINHA HARDY'!PPH47,SINAPI,2,),VLOOKUP('TEREZINHA HARDY'!PPH47,SETOP,3,))</f>
        <v>FORNECIMENTO DE CONCRETO ESTRUTURAL, USINADO, COM FCK 25 MPA, INCLUSIVE LANÇAMENTO, ADENSAMENTO E ACABAMENTO (FUNDAÇÃO)</v>
      </c>
      <c r="PPC47" s="261"/>
      <c r="PPD47" s="261"/>
      <c r="PPE47" s="261"/>
      <c r="PPF47" s="261"/>
      <c r="PPG47" s="261"/>
      <c r="PPH47" s="12" t="s">
        <v>10494</v>
      </c>
      <c r="PPI47" s="12" t="s">
        <v>6222</v>
      </c>
      <c r="PPJ47" s="12" t="str">
        <f>IF(PPI47="SINAPI",VLOOKUP('TEREZINHA HARDY'!PPH47,SINAPI,3,),VLOOKUP('TEREZINHA HARDY'!PPH47,SETOP,4,))</f>
        <v>M3</v>
      </c>
      <c r="PPK47" s="13">
        <v>2.35</v>
      </c>
      <c r="PPL47" s="13" t="s">
        <v>41</v>
      </c>
      <c r="PPM47" s="14">
        <f>IF(PPI47="SINAPI",VLOOKUP('TEREZINHA HARDY'!PPH47,SINAPI,4,),VLOOKUP('TEREZINHA HARDY'!PPH47,SETOP,5,))</f>
        <v>334.32</v>
      </c>
      <c r="PPN47" s="14">
        <f t="shared" ref="PPN47:PPN50" si="2032">ROUND(PPM47*(1+$C$7),2)</f>
        <v>422.98</v>
      </c>
      <c r="PPO47" s="14">
        <f t="shared" ref="PPO47:PPO50" si="2033">PPK47*PPM47</f>
        <v>785.65200000000004</v>
      </c>
      <c r="PPP47" s="14">
        <f t="shared" ref="PPP47:PPP50" si="2034">PPN47*PPK47</f>
        <v>994.00300000000004</v>
      </c>
      <c r="PPQ47" s="11" t="s">
        <v>17387</v>
      </c>
      <c r="PPR47" s="261" t="str">
        <f>IF(PPY47="SINAPI",VLOOKUP('TEREZINHA HARDY'!PPX47,SINAPI,2,),VLOOKUP('TEREZINHA HARDY'!PPX47,SETOP,3,))</f>
        <v>FORNECIMENTO DE CONCRETO ESTRUTURAL, USINADO, COM FCK 25 MPA, INCLUSIVE LANÇAMENTO, ADENSAMENTO E ACABAMENTO (FUNDAÇÃO)</v>
      </c>
      <c r="PPS47" s="261"/>
      <c r="PPT47" s="261"/>
      <c r="PPU47" s="261"/>
      <c r="PPV47" s="261"/>
      <c r="PPW47" s="261"/>
      <c r="PPX47" s="12" t="s">
        <v>10494</v>
      </c>
      <c r="PPY47" s="12" t="s">
        <v>6222</v>
      </c>
      <c r="PPZ47" s="12" t="str">
        <f>IF(PPY47="SINAPI",VLOOKUP('TEREZINHA HARDY'!PPX47,SINAPI,3,),VLOOKUP('TEREZINHA HARDY'!PPX47,SETOP,4,))</f>
        <v>M3</v>
      </c>
      <c r="PQA47" s="13">
        <v>2.35</v>
      </c>
      <c r="PQB47" s="13" t="s">
        <v>41</v>
      </c>
      <c r="PQC47" s="14">
        <f>IF(PPY47="SINAPI",VLOOKUP('TEREZINHA HARDY'!PPX47,SINAPI,4,),VLOOKUP('TEREZINHA HARDY'!PPX47,SETOP,5,))</f>
        <v>334.32</v>
      </c>
      <c r="PQD47" s="14">
        <f t="shared" ref="PQD47:PQD50" si="2035">ROUND(PQC47*(1+$C$7),2)</f>
        <v>422.98</v>
      </c>
      <c r="PQE47" s="14">
        <f t="shared" ref="PQE47:PQE50" si="2036">PQA47*PQC47</f>
        <v>785.65200000000004</v>
      </c>
      <c r="PQF47" s="14">
        <f t="shared" ref="PQF47:PQF50" si="2037">PQD47*PQA47</f>
        <v>994.00300000000004</v>
      </c>
      <c r="PQG47" s="11" t="s">
        <v>17387</v>
      </c>
      <c r="PQH47" s="261" t="str">
        <f>IF(PQO47="SINAPI",VLOOKUP('TEREZINHA HARDY'!PQN47,SINAPI,2,),VLOOKUP('TEREZINHA HARDY'!PQN47,SETOP,3,))</f>
        <v>FORNECIMENTO DE CONCRETO ESTRUTURAL, USINADO, COM FCK 25 MPA, INCLUSIVE LANÇAMENTO, ADENSAMENTO E ACABAMENTO (FUNDAÇÃO)</v>
      </c>
      <c r="PQI47" s="261"/>
      <c r="PQJ47" s="261"/>
      <c r="PQK47" s="261"/>
      <c r="PQL47" s="261"/>
      <c r="PQM47" s="261"/>
      <c r="PQN47" s="12" t="s">
        <v>10494</v>
      </c>
      <c r="PQO47" s="12" t="s">
        <v>6222</v>
      </c>
      <c r="PQP47" s="12" t="str">
        <f>IF(PQO47="SINAPI",VLOOKUP('TEREZINHA HARDY'!PQN47,SINAPI,3,),VLOOKUP('TEREZINHA HARDY'!PQN47,SETOP,4,))</f>
        <v>M3</v>
      </c>
      <c r="PQQ47" s="13">
        <v>2.35</v>
      </c>
      <c r="PQR47" s="13" t="s">
        <v>41</v>
      </c>
      <c r="PQS47" s="14">
        <f>IF(PQO47="SINAPI",VLOOKUP('TEREZINHA HARDY'!PQN47,SINAPI,4,),VLOOKUP('TEREZINHA HARDY'!PQN47,SETOP,5,))</f>
        <v>334.32</v>
      </c>
      <c r="PQT47" s="14">
        <f t="shared" ref="PQT47:PQT50" si="2038">ROUND(PQS47*(1+$C$7),2)</f>
        <v>422.98</v>
      </c>
      <c r="PQU47" s="14">
        <f t="shared" ref="PQU47:PQU50" si="2039">PQQ47*PQS47</f>
        <v>785.65200000000004</v>
      </c>
      <c r="PQV47" s="14">
        <f t="shared" ref="PQV47:PQV50" si="2040">PQT47*PQQ47</f>
        <v>994.00300000000004</v>
      </c>
      <c r="PQW47" s="11" t="s">
        <v>17387</v>
      </c>
      <c r="PQX47" s="261" t="str">
        <f>IF(PRE47="SINAPI",VLOOKUP('TEREZINHA HARDY'!PRD47,SINAPI,2,),VLOOKUP('TEREZINHA HARDY'!PRD47,SETOP,3,))</f>
        <v>FORNECIMENTO DE CONCRETO ESTRUTURAL, USINADO, COM FCK 25 MPA, INCLUSIVE LANÇAMENTO, ADENSAMENTO E ACABAMENTO (FUNDAÇÃO)</v>
      </c>
      <c r="PQY47" s="261"/>
      <c r="PQZ47" s="261"/>
      <c r="PRA47" s="261"/>
      <c r="PRB47" s="261"/>
      <c r="PRC47" s="261"/>
      <c r="PRD47" s="12" t="s">
        <v>10494</v>
      </c>
      <c r="PRE47" s="12" t="s">
        <v>6222</v>
      </c>
      <c r="PRF47" s="12" t="str">
        <f>IF(PRE47="SINAPI",VLOOKUP('TEREZINHA HARDY'!PRD47,SINAPI,3,),VLOOKUP('TEREZINHA HARDY'!PRD47,SETOP,4,))</f>
        <v>M3</v>
      </c>
      <c r="PRG47" s="13">
        <v>2.35</v>
      </c>
      <c r="PRH47" s="13" t="s">
        <v>41</v>
      </c>
      <c r="PRI47" s="14">
        <f>IF(PRE47="SINAPI",VLOOKUP('TEREZINHA HARDY'!PRD47,SINAPI,4,),VLOOKUP('TEREZINHA HARDY'!PRD47,SETOP,5,))</f>
        <v>334.32</v>
      </c>
      <c r="PRJ47" s="14">
        <f t="shared" ref="PRJ47:PRJ50" si="2041">ROUND(PRI47*(1+$C$7),2)</f>
        <v>422.98</v>
      </c>
      <c r="PRK47" s="14">
        <f t="shared" ref="PRK47:PRK50" si="2042">PRG47*PRI47</f>
        <v>785.65200000000004</v>
      </c>
      <c r="PRL47" s="14">
        <f t="shared" ref="PRL47:PRL50" si="2043">PRJ47*PRG47</f>
        <v>994.00300000000004</v>
      </c>
      <c r="PRM47" s="11" t="s">
        <v>17387</v>
      </c>
      <c r="PRN47" s="261" t="str">
        <f>IF(PRU47="SINAPI",VLOOKUP('TEREZINHA HARDY'!PRT47,SINAPI,2,),VLOOKUP('TEREZINHA HARDY'!PRT47,SETOP,3,))</f>
        <v>FORNECIMENTO DE CONCRETO ESTRUTURAL, USINADO, COM FCK 25 MPA, INCLUSIVE LANÇAMENTO, ADENSAMENTO E ACABAMENTO (FUNDAÇÃO)</v>
      </c>
      <c r="PRO47" s="261"/>
      <c r="PRP47" s="261"/>
      <c r="PRQ47" s="261"/>
      <c r="PRR47" s="261"/>
      <c r="PRS47" s="261"/>
      <c r="PRT47" s="12" t="s">
        <v>10494</v>
      </c>
      <c r="PRU47" s="12" t="s">
        <v>6222</v>
      </c>
      <c r="PRV47" s="12" t="str">
        <f>IF(PRU47="SINAPI",VLOOKUP('TEREZINHA HARDY'!PRT47,SINAPI,3,),VLOOKUP('TEREZINHA HARDY'!PRT47,SETOP,4,))</f>
        <v>M3</v>
      </c>
      <c r="PRW47" s="13">
        <v>2.35</v>
      </c>
      <c r="PRX47" s="13" t="s">
        <v>41</v>
      </c>
      <c r="PRY47" s="14">
        <f>IF(PRU47="SINAPI",VLOOKUP('TEREZINHA HARDY'!PRT47,SINAPI,4,),VLOOKUP('TEREZINHA HARDY'!PRT47,SETOP,5,))</f>
        <v>334.32</v>
      </c>
      <c r="PRZ47" s="14">
        <f t="shared" ref="PRZ47:PRZ50" si="2044">ROUND(PRY47*(1+$C$7),2)</f>
        <v>422.98</v>
      </c>
      <c r="PSA47" s="14">
        <f t="shared" ref="PSA47:PSA50" si="2045">PRW47*PRY47</f>
        <v>785.65200000000004</v>
      </c>
      <c r="PSB47" s="14">
        <f t="shared" ref="PSB47:PSB50" si="2046">PRZ47*PRW47</f>
        <v>994.00300000000004</v>
      </c>
      <c r="PSC47" s="11" t="s">
        <v>17387</v>
      </c>
      <c r="PSD47" s="261" t="str">
        <f>IF(PSK47="SINAPI",VLOOKUP('TEREZINHA HARDY'!PSJ47,SINAPI,2,),VLOOKUP('TEREZINHA HARDY'!PSJ47,SETOP,3,))</f>
        <v>FORNECIMENTO DE CONCRETO ESTRUTURAL, USINADO, COM FCK 25 MPA, INCLUSIVE LANÇAMENTO, ADENSAMENTO E ACABAMENTO (FUNDAÇÃO)</v>
      </c>
      <c r="PSE47" s="261"/>
      <c r="PSF47" s="261"/>
      <c r="PSG47" s="261"/>
      <c r="PSH47" s="261"/>
      <c r="PSI47" s="261"/>
      <c r="PSJ47" s="12" t="s">
        <v>10494</v>
      </c>
      <c r="PSK47" s="12" t="s">
        <v>6222</v>
      </c>
      <c r="PSL47" s="12" t="str">
        <f>IF(PSK47="SINAPI",VLOOKUP('TEREZINHA HARDY'!PSJ47,SINAPI,3,),VLOOKUP('TEREZINHA HARDY'!PSJ47,SETOP,4,))</f>
        <v>M3</v>
      </c>
      <c r="PSM47" s="13">
        <v>2.35</v>
      </c>
      <c r="PSN47" s="13" t="s">
        <v>41</v>
      </c>
      <c r="PSO47" s="14">
        <f>IF(PSK47="SINAPI",VLOOKUP('TEREZINHA HARDY'!PSJ47,SINAPI,4,),VLOOKUP('TEREZINHA HARDY'!PSJ47,SETOP,5,))</f>
        <v>334.32</v>
      </c>
      <c r="PSP47" s="14">
        <f t="shared" ref="PSP47:PSP50" si="2047">ROUND(PSO47*(1+$C$7),2)</f>
        <v>422.98</v>
      </c>
      <c r="PSQ47" s="14">
        <f t="shared" ref="PSQ47:PSQ50" si="2048">PSM47*PSO47</f>
        <v>785.65200000000004</v>
      </c>
      <c r="PSR47" s="14">
        <f t="shared" ref="PSR47:PSR50" si="2049">PSP47*PSM47</f>
        <v>994.00300000000004</v>
      </c>
      <c r="PSS47" s="11" t="s">
        <v>17387</v>
      </c>
      <c r="PST47" s="261" t="str">
        <f>IF(PTA47="SINAPI",VLOOKUP('TEREZINHA HARDY'!PSZ47,SINAPI,2,),VLOOKUP('TEREZINHA HARDY'!PSZ47,SETOP,3,))</f>
        <v>FORNECIMENTO DE CONCRETO ESTRUTURAL, USINADO, COM FCK 25 MPA, INCLUSIVE LANÇAMENTO, ADENSAMENTO E ACABAMENTO (FUNDAÇÃO)</v>
      </c>
      <c r="PSU47" s="261"/>
      <c r="PSV47" s="261"/>
      <c r="PSW47" s="261"/>
      <c r="PSX47" s="261"/>
      <c r="PSY47" s="261"/>
      <c r="PSZ47" s="12" t="s">
        <v>10494</v>
      </c>
      <c r="PTA47" s="12" t="s">
        <v>6222</v>
      </c>
      <c r="PTB47" s="12" t="str">
        <f>IF(PTA47="SINAPI",VLOOKUP('TEREZINHA HARDY'!PSZ47,SINAPI,3,),VLOOKUP('TEREZINHA HARDY'!PSZ47,SETOP,4,))</f>
        <v>M3</v>
      </c>
      <c r="PTC47" s="13">
        <v>2.35</v>
      </c>
      <c r="PTD47" s="13" t="s">
        <v>41</v>
      </c>
      <c r="PTE47" s="14">
        <f>IF(PTA47="SINAPI",VLOOKUP('TEREZINHA HARDY'!PSZ47,SINAPI,4,),VLOOKUP('TEREZINHA HARDY'!PSZ47,SETOP,5,))</f>
        <v>334.32</v>
      </c>
      <c r="PTF47" s="14">
        <f t="shared" ref="PTF47:PTF50" si="2050">ROUND(PTE47*(1+$C$7),2)</f>
        <v>422.98</v>
      </c>
      <c r="PTG47" s="14">
        <f t="shared" ref="PTG47:PTG50" si="2051">PTC47*PTE47</f>
        <v>785.65200000000004</v>
      </c>
      <c r="PTH47" s="14">
        <f t="shared" ref="PTH47:PTH50" si="2052">PTF47*PTC47</f>
        <v>994.00300000000004</v>
      </c>
      <c r="PTI47" s="11" t="s">
        <v>17387</v>
      </c>
      <c r="PTJ47" s="261" t="str">
        <f>IF(PTQ47="SINAPI",VLOOKUP('TEREZINHA HARDY'!PTP47,SINAPI,2,),VLOOKUP('TEREZINHA HARDY'!PTP47,SETOP,3,))</f>
        <v>FORNECIMENTO DE CONCRETO ESTRUTURAL, USINADO, COM FCK 25 MPA, INCLUSIVE LANÇAMENTO, ADENSAMENTO E ACABAMENTO (FUNDAÇÃO)</v>
      </c>
      <c r="PTK47" s="261"/>
      <c r="PTL47" s="261"/>
      <c r="PTM47" s="261"/>
      <c r="PTN47" s="261"/>
      <c r="PTO47" s="261"/>
      <c r="PTP47" s="12" t="s">
        <v>10494</v>
      </c>
      <c r="PTQ47" s="12" t="s">
        <v>6222</v>
      </c>
      <c r="PTR47" s="12" t="str">
        <f>IF(PTQ47="SINAPI",VLOOKUP('TEREZINHA HARDY'!PTP47,SINAPI,3,),VLOOKUP('TEREZINHA HARDY'!PTP47,SETOP,4,))</f>
        <v>M3</v>
      </c>
      <c r="PTS47" s="13">
        <v>2.35</v>
      </c>
      <c r="PTT47" s="13" t="s">
        <v>41</v>
      </c>
      <c r="PTU47" s="14">
        <f>IF(PTQ47="SINAPI",VLOOKUP('TEREZINHA HARDY'!PTP47,SINAPI,4,),VLOOKUP('TEREZINHA HARDY'!PTP47,SETOP,5,))</f>
        <v>334.32</v>
      </c>
      <c r="PTV47" s="14">
        <f t="shared" ref="PTV47:PTV50" si="2053">ROUND(PTU47*(1+$C$7),2)</f>
        <v>422.98</v>
      </c>
      <c r="PTW47" s="14">
        <f t="shared" ref="PTW47:PTW50" si="2054">PTS47*PTU47</f>
        <v>785.65200000000004</v>
      </c>
      <c r="PTX47" s="14">
        <f t="shared" ref="PTX47:PTX50" si="2055">PTV47*PTS47</f>
        <v>994.00300000000004</v>
      </c>
      <c r="PTY47" s="11" t="s">
        <v>17387</v>
      </c>
      <c r="PTZ47" s="261" t="str">
        <f>IF(PUG47="SINAPI",VLOOKUP('TEREZINHA HARDY'!PUF47,SINAPI,2,),VLOOKUP('TEREZINHA HARDY'!PUF47,SETOP,3,))</f>
        <v>FORNECIMENTO DE CONCRETO ESTRUTURAL, USINADO, COM FCK 25 MPA, INCLUSIVE LANÇAMENTO, ADENSAMENTO E ACABAMENTO (FUNDAÇÃO)</v>
      </c>
      <c r="PUA47" s="261"/>
      <c r="PUB47" s="261"/>
      <c r="PUC47" s="261"/>
      <c r="PUD47" s="261"/>
      <c r="PUE47" s="261"/>
      <c r="PUF47" s="12" t="s">
        <v>10494</v>
      </c>
      <c r="PUG47" s="12" t="s">
        <v>6222</v>
      </c>
      <c r="PUH47" s="12" t="str">
        <f>IF(PUG47="SINAPI",VLOOKUP('TEREZINHA HARDY'!PUF47,SINAPI,3,),VLOOKUP('TEREZINHA HARDY'!PUF47,SETOP,4,))</f>
        <v>M3</v>
      </c>
      <c r="PUI47" s="13">
        <v>2.35</v>
      </c>
      <c r="PUJ47" s="13" t="s">
        <v>41</v>
      </c>
      <c r="PUK47" s="14">
        <f>IF(PUG47="SINAPI",VLOOKUP('TEREZINHA HARDY'!PUF47,SINAPI,4,),VLOOKUP('TEREZINHA HARDY'!PUF47,SETOP,5,))</f>
        <v>334.32</v>
      </c>
      <c r="PUL47" s="14">
        <f t="shared" ref="PUL47:PUL50" si="2056">ROUND(PUK47*(1+$C$7),2)</f>
        <v>422.98</v>
      </c>
      <c r="PUM47" s="14">
        <f t="shared" ref="PUM47:PUM50" si="2057">PUI47*PUK47</f>
        <v>785.65200000000004</v>
      </c>
      <c r="PUN47" s="14">
        <f t="shared" ref="PUN47:PUN50" si="2058">PUL47*PUI47</f>
        <v>994.00300000000004</v>
      </c>
      <c r="PUO47" s="11" t="s">
        <v>17387</v>
      </c>
      <c r="PUP47" s="261" t="str">
        <f>IF(PUW47="SINAPI",VLOOKUP('TEREZINHA HARDY'!PUV47,SINAPI,2,),VLOOKUP('TEREZINHA HARDY'!PUV47,SETOP,3,))</f>
        <v>FORNECIMENTO DE CONCRETO ESTRUTURAL, USINADO, COM FCK 25 MPA, INCLUSIVE LANÇAMENTO, ADENSAMENTO E ACABAMENTO (FUNDAÇÃO)</v>
      </c>
      <c r="PUQ47" s="261"/>
      <c r="PUR47" s="261"/>
      <c r="PUS47" s="261"/>
      <c r="PUT47" s="261"/>
      <c r="PUU47" s="261"/>
      <c r="PUV47" s="12" t="s">
        <v>10494</v>
      </c>
      <c r="PUW47" s="12" t="s">
        <v>6222</v>
      </c>
      <c r="PUX47" s="12" t="str">
        <f>IF(PUW47="SINAPI",VLOOKUP('TEREZINHA HARDY'!PUV47,SINAPI,3,),VLOOKUP('TEREZINHA HARDY'!PUV47,SETOP,4,))</f>
        <v>M3</v>
      </c>
      <c r="PUY47" s="13">
        <v>2.35</v>
      </c>
      <c r="PUZ47" s="13" t="s">
        <v>41</v>
      </c>
      <c r="PVA47" s="14">
        <f>IF(PUW47="SINAPI",VLOOKUP('TEREZINHA HARDY'!PUV47,SINAPI,4,),VLOOKUP('TEREZINHA HARDY'!PUV47,SETOP,5,))</f>
        <v>334.32</v>
      </c>
      <c r="PVB47" s="14">
        <f t="shared" ref="PVB47:PVB50" si="2059">ROUND(PVA47*(1+$C$7),2)</f>
        <v>422.98</v>
      </c>
      <c r="PVC47" s="14">
        <f t="shared" ref="PVC47:PVC50" si="2060">PUY47*PVA47</f>
        <v>785.65200000000004</v>
      </c>
      <c r="PVD47" s="14">
        <f t="shared" ref="PVD47:PVD50" si="2061">PVB47*PUY47</f>
        <v>994.00300000000004</v>
      </c>
      <c r="PVE47" s="11" t="s">
        <v>17387</v>
      </c>
      <c r="PVF47" s="261" t="str">
        <f>IF(PVM47="SINAPI",VLOOKUP('TEREZINHA HARDY'!PVL47,SINAPI,2,),VLOOKUP('TEREZINHA HARDY'!PVL47,SETOP,3,))</f>
        <v>FORNECIMENTO DE CONCRETO ESTRUTURAL, USINADO, COM FCK 25 MPA, INCLUSIVE LANÇAMENTO, ADENSAMENTO E ACABAMENTO (FUNDAÇÃO)</v>
      </c>
      <c r="PVG47" s="261"/>
      <c r="PVH47" s="261"/>
      <c r="PVI47" s="261"/>
      <c r="PVJ47" s="261"/>
      <c r="PVK47" s="261"/>
      <c r="PVL47" s="12" t="s">
        <v>10494</v>
      </c>
      <c r="PVM47" s="12" t="s">
        <v>6222</v>
      </c>
      <c r="PVN47" s="12" t="str">
        <f>IF(PVM47="SINAPI",VLOOKUP('TEREZINHA HARDY'!PVL47,SINAPI,3,),VLOOKUP('TEREZINHA HARDY'!PVL47,SETOP,4,))</f>
        <v>M3</v>
      </c>
      <c r="PVO47" s="13">
        <v>2.35</v>
      </c>
      <c r="PVP47" s="13" t="s">
        <v>41</v>
      </c>
      <c r="PVQ47" s="14">
        <f>IF(PVM47="SINAPI",VLOOKUP('TEREZINHA HARDY'!PVL47,SINAPI,4,),VLOOKUP('TEREZINHA HARDY'!PVL47,SETOP,5,))</f>
        <v>334.32</v>
      </c>
      <c r="PVR47" s="14">
        <f t="shared" ref="PVR47:PVR50" si="2062">ROUND(PVQ47*(1+$C$7),2)</f>
        <v>422.98</v>
      </c>
      <c r="PVS47" s="14">
        <f t="shared" ref="PVS47:PVS50" si="2063">PVO47*PVQ47</f>
        <v>785.65200000000004</v>
      </c>
      <c r="PVT47" s="14">
        <f t="shared" ref="PVT47:PVT50" si="2064">PVR47*PVO47</f>
        <v>994.00300000000004</v>
      </c>
      <c r="PVU47" s="11" t="s">
        <v>17387</v>
      </c>
      <c r="PVV47" s="261" t="str">
        <f>IF(PWC47="SINAPI",VLOOKUP('TEREZINHA HARDY'!PWB47,SINAPI,2,),VLOOKUP('TEREZINHA HARDY'!PWB47,SETOP,3,))</f>
        <v>FORNECIMENTO DE CONCRETO ESTRUTURAL, USINADO, COM FCK 25 MPA, INCLUSIVE LANÇAMENTO, ADENSAMENTO E ACABAMENTO (FUNDAÇÃO)</v>
      </c>
      <c r="PVW47" s="261"/>
      <c r="PVX47" s="261"/>
      <c r="PVY47" s="261"/>
      <c r="PVZ47" s="261"/>
      <c r="PWA47" s="261"/>
      <c r="PWB47" s="12" t="s">
        <v>10494</v>
      </c>
      <c r="PWC47" s="12" t="s">
        <v>6222</v>
      </c>
      <c r="PWD47" s="12" t="str">
        <f>IF(PWC47="SINAPI",VLOOKUP('TEREZINHA HARDY'!PWB47,SINAPI,3,),VLOOKUP('TEREZINHA HARDY'!PWB47,SETOP,4,))</f>
        <v>M3</v>
      </c>
      <c r="PWE47" s="13">
        <v>2.35</v>
      </c>
      <c r="PWF47" s="13" t="s">
        <v>41</v>
      </c>
      <c r="PWG47" s="14">
        <f>IF(PWC47="SINAPI",VLOOKUP('TEREZINHA HARDY'!PWB47,SINAPI,4,),VLOOKUP('TEREZINHA HARDY'!PWB47,SETOP,5,))</f>
        <v>334.32</v>
      </c>
      <c r="PWH47" s="14">
        <f t="shared" ref="PWH47:PWH50" si="2065">ROUND(PWG47*(1+$C$7),2)</f>
        <v>422.98</v>
      </c>
      <c r="PWI47" s="14">
        <f t="shared" ref="PWI47:PWI50" si="2066">PWE47*PWG47</f>
        <v>785.65200000000004</v>
      </c>
      <c r="PWJ47" s="14">
        <f t="shared" ref="PWJ47:PWJ50" si="2067">PWH47*PWE47</f>
        <v>994.00300000000004</v>
      </c>
      <c r="PWK47" s="11" t="s">
        <v>17387</v>
      </c>
      <c r="PWL47" s="261" t="str">
        <f>IF(PWS47="SINAPI",VLOOKUP('TEREZINHA HARDY'!PWR47,SINAPI,2,),VLOOKUP('TEREZINHA HARDY'!PWR47,SETOP,3,))</f>
        <v>FORNECIMENTO DE CONCRETO ESTRUTURAL, USINADO, COM FCK 25 MPA, INCLUSIVE LANÇAMENTO, ADENSAMENTO E ACABAMENTO (FUNDAÇÃO)</v>
      </c>
      <c r="PWM47" s="261"/>
      <c r="PWN47" s="261"/>
      <c r="PWO47" s="261"/>
      <c r="PWP47" s="261"/>
      <c r="PWQ47" s="261"/>
      <c r="PWR47" s="12" t="s">
        <v>10494</v>
      </c>
      <c r="PWS47" s="12" t="s">
        <v>6222</v>
      </c>
      <c r="PWT47" s="12" t="str">
        <f>IF(PWS47="SINAPI",VLOOKUP('TEREZINHA HARDY'!PWR47,SINAPI,3,),VLOOKUP('TEREZINHA HARDY'!PWR47,SETOP,4,))</f>
        <v>M3</v>
      </c>
      <c r="PWU47" s="13">
        <v>2.35</v>
      </c>
      <c r="PWV47" s="13" t="s">
        <v>41</v>
      </c>
      <c r="PWW47" s="14">
        <f>IF(PWS47="SINAPI",VLOOKUP('TEREZINHA HARDY'!PWR47,SINAPI,4,),VLOOKUP('TEREZINHA HARDY'!PWR47,SETOP,5,))</f>
        <v>334.32</v>
      </c>
      <c r="PWX47" s="14">
        <f t="shared" ref="PWX47:PWX50" si="2068">ROUND(PWW47*(1+$C$7),2)</f>
        <v>422.98</v>
      </c>
      <c r="PWY47" s="14">
        <f t="shared" ref="PWY47:PWY50" si="2069">PWU47*PWW47</f>
        <v>785.65200000000004</v>
      </c>
      <c r="PWZ47" s="14">
        <f t="shared" ref="PWZ47:PWZ50" si="2070">PWX47*PWU47</f>
        <v>994.00300000000004</v>
      </c>
      <c r="PXA47" s="11" t="s">
        <v>17387</v>
      </c>
      <c r="PXB47" s="261" t="str">
        <f>IF(PXI47="SINAPI",VLOOKUP('TEREZINHA HARDY'!PXH47,SINAPI,2,),VLOOKUP('TEREZINHA HARDY'!PXH47,SETOP,3,))</f>
        <v>FORNECIMENTO DE CONCRETO ESTRUTURAL, USINADO, COM FCK 25 MPA, INCLUSIVE LANÇAMENTO, ADENSAMENTO E ACABAMENTO (FUNDAÇÃO)</v>
      </c>
      <c r="PXC47" s="261"/>
      <c r="PXD47" s="261"/>
      <c r="PXE47" s="261"/>
      <c r="PXF47" s="261"/>
      <c r="PXG47" s="261"/>
      <c r="PXH47" s="12" t="s">
        <v>10494</v>
      </c>
      <c r="PXI47" s="12" t="s">
        <v>6222</v>
      </c>
      <c r="PXJ47" s="12" t="str">
        <f>IF(PXI47="SINAPI",VLOOKUP('TEREZINHA HARDY'!PXH47,SINAPI,3,),VLOOKUP('TEREZINHA HARDY'!PXH47,SETOP,4,))</f>
        <v>M3</v>
      </c>
      <c r="PXK47" s="13">
        <v>2.35</v>
      </c>
      <c r="PXL47" s="13" t="s">
        <v>41</v>
      </c>
      <c r="PXM47" s="14">
        <f>IF(PXI47="SINAPI",VLOOKUP('TEREZINHA HARDY'!PXH47,SINAPI,4,),VLOOKUP('TEREZINHA HARDY'!PXH47,SETOP,5,))</f>
        <v>334.32</v>
      </c>
      <c r="PXN47" s="14">
        <f t="shared" ref="PXN47:PXN50" si="2071">ROUND(PXM47*(1+$C$7),2)</f>
        <v>422.98</v>
      </c>
      <c r="PXO47" s="14">
        <f t="shared" ref="PXO47:PXO50" si="2072">PXK47*PXM47</f>
        <v>785.65200000000004</v>
      </c>
      <c r="PXP47" s="14">
        <f t="shared" ref="PXP47:PXP50" si="2073">PXN47*PXK47</f>
        <v>994.00300000000004</v>
      </c>
      <c r="PXQ47" s="11" t="s">
        <v>17387</v>
      </c>
      <c r="PXR47" s="261" t="str">
        <f>IF(PXY47="SINAPI",VLOOKUP('TEREZINHA HARDY'!PXX47,SINAPI,2,),VLOOKUP('TEREZINHA HARDY'!PXX47,SETOP,3,))</f>
        <v>FORNECIMENTO DE CONCRETO ESTRUTURAL, USINADO, COM FCK 25 MPA, INCLUSIVE LANÇAMENTO, ADENSAMENTO E ACABAMENTO (FUNDAÇÃO)</v>
      </c>
      <c r="PXS47" s="261"/>
      <c r="PXT47" s="261"/>
      <c r="PXU47" s="261"/>
      <c r="PXV47" s="261"/>
      <c r="PXW47" s="261"/>
      <c r="PXX47" s="12" t="s">
        <v>10494</v>
      </c>
      <c r="PXY47" s="12" t="s">
        <v>6222</v>
      </c>
      <c r="PXZ47" s="12" t="str">
        <f>IF(PXY47="SINAPI",VLOOKUP('TEREZINHA HARDY'!PXX47,SINAPI,3,),VLOOKUP('TEREZINHA HARDY'!PXX47,SETOP,4,))</f>
        <v>M3</v>
      </c>
      <c r="PYA47" s="13">
        <v>2.35</v>
      </c>
      <c r="PYB47" s="13" t="s">
        <v>41</v>
      </c>
      <c r="PYC47" s="14">
        <f>IF(PXY47="SINAPI",VLOOKUP('TEREZINHA HARDY'!PXX47,SINAPI,4,),VLOOKUP('TEREZINHA HARDY'!PXX47,SETOP,5,))</f>
        <v>334.32</v>
      </c>
      <c r="PYD47" s="14">
        <f t="shared" ref="PYD47:PYD50" si="2074">ROUND(PYC47*(1+$C$7),2)</f>
        <v>422.98</v>
      </c>
      <c r="PYE47" s="14">
        <f t="shared" ref="PYE47:PYE50" si="2075">PYA47*PYC47</f>
        <v>785.65200000000004</v>
      </c>
      <c r="PYF47" s="14">
        <f t="shared" ref="PYF47:PYF50" si="2076">PYD47*PYA47</f>
        <v>994.00300000000004</v>
      </c>
      <c r="PYG47" s="11" t="s">
        <v>17387</v>
      </c>
      <c r="PYH47" s="261" t="str">
        <f>IF(PYO47="SINAPI",VLOOKUP('TEREZINHA HARDY'!PYN47,SINAPI,2,),VLOOKUP('TEREZINHA HARDY'!PYN47,SETOP,3,))</f>
        <v>FORNECIMENTO DE CONCRETO ESTRUTURAL, USINADO, COM FCK 25 MPA, INCLUSIVE LANÇAMENTO, ADENSAMENTO E ACABAMENTO (FUNDAÇÃO)</v>
      </c>
      <c r="PYI47" s="261"/>
      <c r="PYJ47" s="261"/>
      <c r="PYK47" s="261"/>
      <c r="PYL47" s="261"/>
      <c r="PYM47" s="261"/>
      <c r="PYN47" s="12" t="s">
        <v>10494</v>
      </c>
      <c r="PYO47" s="12" t="s">
        <v>6222</v>
      </c>
      <c r="PYP47" s="12" t="str">
        <f>IF(PYO47="SINAPI",VLOOKUP('TEREZINHA HARDY'!PYN47,SINAPI,3,),VLOOKUP('TEREZINHA HARDY'!PYN47,SETOP,4,))</f>
        <v>M3</v>
      </c>
      <c r="PYQ47" s="13">
        <v>2.35</v>
      </c>
      <c r="PYR47" s="13" t="s">
        <v>41</v>
      </c>
      <c r="PYS47" s="14">
        <f>IF(PYO47="SINAPI",VLOOKUP('TEREZINHA HARDY'!PYN47,SINAPI,4,),VLOOKUP('TEREZINHA HARDY'!PYN47,SETOP,5,))</f>
        <v>334.32</v>
      </c>
      <c r="PYT47" s="14">
        <f t="shared" ref="PYT47:PYT50" si="2077">ROUND(PYS47*(1+$C$7),2)</f>
        <v>422.98</v>
      </c>
      <c r="PYU47" s="14">
        <f t="shared" ref="PYU47:PYU50" si="2078">PYQ47*PYS47</f>
        <v>785.65200000000004</v>
      </c>
      <c r="PYV47" s="14">
        <f t="shared" ref="PYV47:PYV50" si="2079">PYT47*PYQ47</f>
        <v>994.00300000000004</v>
      </c>
      <c r="PYW47" s="11" t="s">
        <v>17387</v>
      </c>
      <c r="PYX47" s="261" t="str">
        <f>IF(PZE47="SINAPI",VLOOKUP('TEREZINHA HARDY'!PZD47,SINAPI,2,),VLOOKUP('TEREZINHA HARDY'!PZD47,SETOP,3,))</f>
        <v>FORNECIMENTO DE CONCRETO ESTRUTURAL, USINADO, COM FCK 25 MPA, INCLUSIVE LANÇAMENTO, ADENSAMENTO E ACABAMENTO (FUNDAÇÃO)</v>
      </c>
      <c r="PYY47" s="261"/>
      <c r="PYZ47" s="261"/>
      <c r="PZA47" s="261"/>
      <c r="PZB47" s="261"/>
      <c r="PZC47" s="261"/>
      <c r="PZD47" s="12" t="s">
        <v>10494</v>
      </c>
      <c r="PZE47" s="12" t="s">
        <v>6222</v>
      </c>
      <c r="PZF47" s="12" t="str">
        <f>IF(PZE47="SINAPI",VLOOKUP('TEREZINHA HARDY'!PZD47,SINAPI,3,),VLOOKUP('TEREZINHA HARDY'!PZD47,SETOP,4,))</f>
        <v>M3</v>
      </c>
      <c r="PZG47" s="13">
        <v>2.35</v>
      </c>
      <c r="PZH47" s="13" t="s">
        <v>41</v>
      </c>
      <c r="PZI47" s="14">
        <f>IF(PZE47="SINAPI",VLOOKUP('TEREZINHA HARDY'!PZD47,SINAPI,4,),VLOOKUP('TEREZINHA HARDY'!PZD47,SETOP,5,))</f>
        <v>334.32</v>
      </c>
      <c r="PZJ47" s="14">
        <f t="shared" ref="PZJ47:PZJ50" si="2080">ROUND(PZI47*(1+$C$7),2)</f>
        <v>422.98</v>
      </c>
      <c r="PZK47" s="14">
        <f t="shared" ref="PZK47:PZK50" si="2081">PZG47*PZI47</f>
        <v>785.65200000000004</v>
      </c>
      <c r="PZL47" s="14">
        <f t="shared" ref="PZL47:PZL50" si="2082">PZJ47*PZG47</f>
        <v>994.00300000000004</v>
      </c>
      <c r="PZM47" s="11" t="s">
        <v>17387</v>
      </c>
      <c r="PZN47" s="261" t="str">
        <f>IF(PZU47="SINAPI",VLOOKUP('TEREZINHA HARDY'!PZT47,SINAPI,2,),VLOOKUP('TEREZINHA HARDY'!PZT47,SETOP,3,))</f>
        <v>FORNECIMENTO DE CONCRETO ESTRUTURAL, USINADO, COM FCK 25 MPA, INCLUSIVE LANÇAMENTO, ADENSAMENTO E ACABAMENTO (FUNDAÇÃO)</v>
      </c>
      <c r="PZO47" s="261"/>
      <c r="PZP47" s="261"/>
      <c r="PZQ47" s="261"/>
      <c r="PZR47" s="261"/>
      <c r="PZS47" s="261"/>
      <c r="PZT47" s="12" t="s">
        <v>10494</v>
      </c>
      <c r="PZU47" s="12" t="s">
        <v>6222</v>
      </c>
      <c r="PZV47" s="12" t="str">
        <f>IF(PZU47="SINAPI",VLOOKUP('TEREZINHA HARDY'!PZT47,SINAPI,3,),VLOOKUP('TEREZINHA HARDY'!PZT47,SETOP,4,))</f>
        <v>M3</v>
      </c>
      <c r="PZW47" s="13">
        <v>2.35</v>
      </c>
      <c r="PZX47" s="13" t="s">
        <v>41</v>
      </c>
      <c r="PZY47" s="14">
        <f>IF(PZU47="SINAPI",VLOOKUP('TEREZINHA HARDY'!PZT47,SINAPI,4,),VLOOKUP('TEREZINHA HARDY'!PZT47,SETOP,5,))</f>
        <v>334.32</v>
      </c>
      <c r="PZZ47" s="14">
        <f t="shared" ref="PZZ47:PZZ50" si="2083">ROUND(PZY47*(1+$C$7),2)</f>
        <v>422.98</v>
      </c>
      <c r="QAA47" s="14">
        <f t="shared" ref="QAA47:QAA50" si="2084">PZW47*PZY47</f>
        <v>785.65200000000004</v>
      </c>
      <c r="QAB47" s="14">
        <f t="shared" ref="QAB47:QAB50" si="2085">PZZ47*PZW47</f>
        <v>994.00300000000004</v>
      </c>
      <c r="QAC47" s="11" t="s">
        <v>17387</v>
      </c>
      <c r="QAD47" s="261" t="str">
        <f>IF(QAK47="SINAPI",VLOOKUP('TEREZINHA HARDY'!QAJ47,SINAPI,2,),VLOOKUP('TEREZINHA HARDY'!QAJ47,SETOP,3,))</f>
        <v>FORNECIMENTO DE CONCRETO ESTRUTURAL, USINADO, COM FCK 25 MPA, INCLUSIVE LANÇAMENTO, ADENSAMENTO E ACABAMENTO (FUNDAÇÃO)</v>
      </c>
      <c r="QAE47" s="261"/>
      <c r="QAF47" s="261"/>
      <c r="QAG47" s="261"/>
      <c r="QAH47" s="261"/>
      <c r="QAI47" s="261"/>
      <c r="QAJ47" s="12" t="s">
        <v>10494</v>
      </c>
      <c r="QAK47" s="12" t="s">
        <v>6222</v>
      </c>
      <c r="QAL47" s="12" t="str">
        <f>IF(QAK47="SINAPI",VLOOKUP('TEREZINHA HARDY'!QAJ47,SINAPI,3,),VLOOKUP('TEREZINHA HARDY'!QAJ47,SETOP,4,))</f>
        <v>M3</v>
      </c>
      <c r="QAM47" s="13">
        <v>2.35</v>
      </c>
      <c r="QAN47" s="13" t="s">
        <v>41</v>
      </c>
      <c r="QAO47" s="14">
        <f>IF(QAK47="SINAPI",VLOOKUP('TEREZINHA HARDY'!QAJ47,SINAPI,4,),VLOOKUP('TEREZINHA HARDY'!QAJ47,SETOP,5,))</f>
        <v>334.32</v>
      </c>
      <c r="QAP47" s="14">
        <f t="shared" ref="QAP47:QAP50" si="2086">ROUND(QAO47*(1+$C$7),2)</f>
        <v>422.98</v>
      </c>
      <c r="QAQ47" s="14">
        <f t="shared" ref="QAQ47:QAQ50" si="2087">QAM47*QAO47</f>
        <v>785.65200000000004</v>
      </c>
      <c r="QAR47" s="14">
        <f t="shared" ref="QAR47:QAR50" si="2088">QAP47*QAM47</f>
        <v>994.00300000000004</v>
      </c>
      <c r="QAS47" s="11" t="s">
        <v>17387</v>
      </c>
      <c r="QAT47" s="261" t="str">
        <f>IF(QBA47="SINAPI",VLOOKUP('TEREZINHA HARDY'!QAZ47,SINAPI,2,),VLOOKUP('TEREZINHA HARDY'!QAZ47,SETOP,3,))</f>
        <v>FORNECIMENTO DE CONCRETO ESTRUTURAL, USINADO, COM FCK 25 MPA, INCLUSIVE LANÇAMENTO, ADENSAMENTO E ACABAMENTO (FUNDAÇÃO)</v>
      </c>
      <c r="QAU47" s="261"/>
      <c r="QAV47" s="261"/>
      <c r="QAW47" s="261"/>
      <c r="QAX47" s="261"/>
      <c r="QAY47" s="261"/>
      <c r="QAZ47" s="12" t="s">
        <v>10494</v>
      </c>
      <c r="QBA47" s="12" t="s">
        <v>6222</v>
      </c>
      <c r="QBB47" s="12" t="str">
        <f>IF(QBA47="SINAPI",VLOOKUP('TEREZINHA HARDY'!QAZ47,SINAPI,3,),VLOOKUP('TEREZINHA HARDY'!QAZ47,SETOP,4,))</f>
        <v>M3</v>
      </c>
      <c r="QBC47" s="13">
        <v>2.35</v>
      </c>
      <c r="QBD47" s="13" t="s">
        <v>41</v>
      </c>
      <c r="QBE47" s="14">
        <f>IF(QBA47="SINAPI",VLOOKUP('TEREZINHA HARDY'!QAZ47,SINAPI,4,),VLOOKUP('TEREZINHA HARDY'!QAZ47,SETOP,5,))</f>
        <v>334.32</v>
      </c>
      <c r="QBF47" s="14">
        <f t="shared" ref="QBF47:QBF50" si="2089">ROUND(QBE47*(1+$C$7),2)</f>
        <v>422.98</v>
      </c>
      <c r="QBG47" s="14">
        <f t="shared" ref="QBG47:QBG50" si="2090">QBC47*QBE47</f>
        <v>785.65200000000004</v>
      </c>
      <c r="QBH47" s="14">
        <f t="shared" ref="QBH47:QBH50" si="2091">QBF47*QBC47</f>
        <v>994.00300000000004</v>
      </c>
      <c r="QBI47" s="11" t="s">
        <v>17387</v>
      </c>
      <c r="QBJ47" s="261" t="str">
        <f>IF(QBQ47="SINAPI",VLOOKUP('TEREZINHA HARDY'!QBP47,SINAPI,2,),VLOOKUP('TEREZINHA HARDY'!QBP47,SETOP,3,))</f>
        <v>FORNECIMENTO DE CONCRETO ESTRUTURAL, USINADO, COM FCK 25 MPA, INCLUSIVE LANÇAMENTO, ADENSAMENTO E ACABAMENTO (FUNDAÇÃO)</v>
      </c>
      <c r="QBK47" s="261"/>
      <c r="QBL47" s="261"/>
      <c r="QBM47" s="261"/>
      <c r="QBN47" s="261"/>
      <c r="QBO47" s="261"/>
      <c r="QBP47" s="12" t="s">
        <v>10494</v>
      </c>
      <c r="QBQ47" s="12" t="s">
        <v>6222</v>
      </c>
      <c r="QBR47" s="12" t="str">
        <f>IF(QBQ47="SINAPI",VLOOKUP('TEREZINHA HARDY'!QBP47,SINAPI,3,),VLOOKUP('TEREZINHA HARDY'!QBP47,SETOP,4,))</f>
        <v>M3</v>
      </c>
      <c r="QBS47" s="13">
        <v>2.35</v>
      </c>
      <c r="QBT47" s="13" t="s">
        <v>41</v>
      </c>
      <c r="QBU47" s="14">
        <f>IF(QBQ47="SINAPI",VLOOKUP('TEREZINHA HARDY'!QBP47,SINAPI,4,),VLOOKUP('TEREZINHA HARDY'!QBP47,SETOP,5,))</f>
        <v>334.32</v>
      </c>
      <c r="QBV47" s="14">
        <f t="shared" ref="QBV47:QBV50" si="2092">ROUND(QBU47*(1+$C$7),2)</f>
        <v>422.98</v>
      </c>
      <c r="QBW47" s="14">
        <f t="shared" ref="QBW47:QBW50" si="2093">QBS47*QBU47</f>
        <v>785.65200000000004</v>
      </c>
      <c r="QBX47" s="14">
        <f t="shared" ref="QBX47:QBX50" si="2094">QBV47*QBS47</f>
        <v>994.00300000000004</v>
      </c>
      <c r="QBY47" s="11" t="s">
        <v>17387</v>
      </c>
      <c r="QBZ47" s="261" t="str">
        <f>IF(QCG47="SINAPI",VLOOKUP('TEREZINHA HARDY'!QCF47,SINAPI,2,),VLOOKUP('TEREZINHA HARDY'!QCF47,SETOP,3,))</f>
        <v>FORNECIMENTO DE CONCRETO ESTRUTURAL, USINADO, COM FCK 25 MPA, INCLUSIVE LANÇAMENTO, ADENSAMENTO E ACABAMENTO (FUNDAÇÃO)</v>
      </c>
      <c r="QCA47" s="261"/>
      <c r="QCB47" s="261"/>
      <c r="QCC47" s="261"/>
      <c r="QCD47" s="261"/>
      <c r="QCE47" s="261"/>
      <c r="QCF47" s="12" t="s">
        <v>10494</v>
      </c>
      <c r="QCG47" s="12" t="s">
        <v>6222</v>
      </c>
      <c r="QCH47" s="12" t="str">
        <f>IF(QCG47="SINAPI",VLOOKUP('TEREZINHA HARDY'!QCF47,SINAPI,3,),VLOOKUP('TEREZINHA HARDY'!QCF47,SETOP,4,))</f>
        <v>M3</v>
      </c>
      <c r="QCI47" s="13">
        <v>2.35</v>
      </c>
      <c r="QCJ47" s="13" t="s">
        <v>41</v>
      </c>
      <c r="QCK47" s="14">
        <f>IF(QCG47="SINAPI",VLOOKUP('TEREZINHA HARDY'!QCF47,SINAPI,4,),VLOOKUP('TEREZINHA HARDY'!QCF47,SETOP,5,))</f>
        <v>334.32</v>
      </c>
      <c r="QCL47" s="14">
        <f t="shared" ref="QCL47:QCL50" si="2095">ROUND(QCK47*(1+$C$7),2)</f>
        <v>422.98</v>
      </c>
      <c r="QCM47" s="14">
        <f t="shared" ref="QCM47:QCM50" si="2096">QCI47*QCK47</f>
        <v>785.65200000000004</v>
      </c>
      <c r="QCN47" s="14">
        <f t="shared" ref="QCN47:QCN50" si="2097">QCL47*QCI47</f>
        <v>994.00300000000004</v>
      </c>
      <c r="QCO47" s="11" t="s">
        <v>17387</v>
      </c>
      <c r="QCP47" s="261" t="str">
        <f>IF(QCW47="SINAPI",VLOOKUP('TEREZINHA HARDY'!QCV47,SINAPI,2,),VLOOKUP('TEREZINHA HARDY'!QCV47,SETOP,3,))</f>
        <v>FORNECIMENTO DE CONCRETO ESTRUTURAL, USINADO, COM FCK 25 MPA, INCLUSIVE LANÇAMENTO, ADENSAMENTO E ACABAMENTO (FUNDAÇÃO)</v>
      </c>
      <c r="QCQ47" s="261"/>
      <c r="QCR47" s="261"/>
      <c r="QCS47" s="261"/>
      <c r="QCT47" s="261"/>
      <c r="QCU47" s="261"/>
      <c r="QCV47" s="12" t="s">
        <v>10494</v>
      </c>
      <c r="QCW47" s="12" t="s">
        <v>6222</v>
      </c>
      <c r="QCX47" s="12" t="str">
        <f>IF(QCW47="SINAPI",VLOOKUP('TEREZINHA HARDY'!QCV47,SINAPI,3,),VLOOKUP('TEREZINHA HARDY'!QCV47,SETOP,4,))</f>
        <v>M3</v>
      </c>
      <c r="QCY47" s="13">
        <v>2.35</v>
      </c>
      <c r="QCZ47" s="13" t="s">
        <v>41</v>
      </c>
      <c r="QDA47" s="14">
        <f>IF(QCW47="SINAPI",VLOOKUP('TEREZINHA HARDY'!QCV47,SINAPI,4,),VLOOKUP('TEREZINHA HARDY'!QCV47,SETOP,5,))</f>
        <v>334.32</v>
      </c>
      <c r="QDB47" s="14">
        <f t="shared" ref="QDB47:QDB50" si="2098">ROUND(QDA47*(1+$C$7),2)</f>
        <v>422.98</v>
      </c>
      <c r="QDC47" s="14">
        <f t="shared" ref="QDC47:QDC50" si="2099">QCY47*QDA47</f>
        <v>785.65200000000004</v>
      </c>
      <c r="QDD47" s="14">
        <f t="shared" ref="QDD47:QDD50" si="2100">QDB47*QCY47</f>
        <v>994.00300000000004</v>
      </c>
      <c r="QDE47" s="11" t="s">
        <v>17387</v>
      </c>
      <c r="QDF47" s="261" t="str">
        <f>IF(QDM47="SINAPI",VLOOKUP('TEREZINHA HARDY'!QDL47,SINAPI,2,),VLOOKUP('TEREZINHA HARDY'!QDL47,SETOP,3,))</f>
        <v>FORNECIMENTO DE CONCRETO ESTRUTURAL, USINADO, COM FCK 25 MPA, INCLUSIVE LANÇAMENTO, ADENSAMENTO E ACABAMENTO (FUNDAÇÃO)</v>
      </c>
      <c r="QDG47" s="261"/>
      <c r="QDH47" s="261"/>
      <c r="QDI47" s="261"/>
      <c r="QDJ47" s="261"/>
      <c r="QDK47" s="261"/>
      <c r="QDL47" s="12" t="s">
        <v>10494</v>
      </c>
      <c r="QDM47" s="12" t="s">
        <v>6222</v>
      </c>
      <c r="QDN47" s="12" t="str">
        <f>IF(QDM47="SINAPI",VLOOKUP('TEREZINHA HARDY'!QDL47,SINAPI,3,),VLOOKUP('TEREZINHA HARDY'!QDL47,SETOP,4,))</f>
        <v>M3</v>
      </c>
      <c r="QDO47" s="13">
        <v>2.35</v>
      </c>
      <c r="QDP47" s="13" t="s">
        <v>41</v>
      </c>
      <c r="QDQ47" s="14">
        <f>IF(QDM47="SINAPI",VLOOKUP('TEREZINHA HARDY'!QDL47,SINAPI,4,),VLOOKUP('TEREZINHA HARDY'!QDL47,SETOP,5,))</f>
        <v>334.32</v>
      </c>
      <c r="QDR47" s="14">
        <f t="shared" ref="QDR47:QDR50" si="2101">ROUND(QDQ47*(1+$C$7),2)</f>
        <v>422.98</v>
      </c>
      <c r="QDS47" s="14">
        <f t="shared" ref="QDS47:QDS50" si="2102">QDO47*QDQ47</f>
        <v>785.65200000000004</v>
      </c>
      <c r="QDT47" s="14">
        <f t="shared" ref="QDT47:QDT50" si="2103">QDR47*QDO47</f>
        <v>994.00300000000004</v>
      </c>
      <c r="QDU47" s="11" t="s">
        <v>17387</v>
      </c>
      <c r="QDV47" s="261" t="str">
        <f>IF(QEC47="SINAPI",VLOOKUP('TEREZINHA HARDY'!QEB47,SINAPI,2,),VLOOKUP('TEREZINHA HARDY'!QEB47,SETOP,3,))</f>
        <v>FORNECIMENTO DE CONCRETO ESTRUTURAL, USINADO, COM FCK 25 MPA, INCLUSIVE LANÇAMENTO, ADENSAMENTO E ACABAMENTO (FUNDAÇÃO)</v>
      </c>
      <c r="QDW47" s="261"/>
      <c r="QDX47" s="261"/>
      <c r="QDY47" s="261"/>
      <c r="QDZ47" s="261"/>
      <c r="QEA47" s="261"/>
      <c r="QEB47" s="12" t="s">
        <v>10494</v>
      </c>
      <c r="QEC47" s="12" t="s">
        <v>6222</v>
      </c>
      <c r="QED47" s="12" t="str">
        <f>IF(QEC47="SINAPI",VLOOKUP('TEREZINHA HARDY'!QEB47,SINAPI,3,),VLOOKUP('TEREZINHA HARDY'!QEB47,SETOP,4,))</f>
        <v>M3</v>
      </c>
      <c r="QEE47" s="13">
        <v>2.35</v>
      </c>
      <c r="QEF47" s="13" t="s">
        <v>41</v>
      </c>
      <c r="QEG47" s="14">
        <f>IF(QEC47="SINAPI",VLOOKUP('TEREZINHA HARDY'!QEB47,SINAPI,4,),VLOOKUP('TEREZINHA HARDY'!QEB47,SETOP,5,))</f>
        <v>334.32</v>
      </c>
      <c r="QEH47" s="14">
        <f t="shared" ref="QEH47:QEH50" si="2104">ROUND(QEG47*(1+$C$7),2)</f>
        <v>422.98</v>
      </c>
      <c r="QEI47" s="14">
        <f t="shared" ref="QEI47:QEI50" si="2105">QEE47*QEG47</f>
        <v>785.65200000000004</v>
      </c>
      <c r="QEJ47" s="14">
        <f t="shared" ref="QEJ47:QEJ50" si="2106">QEH47*QEE47</f>
        <v>994.00300000000004</v>
      </c>
      <c r="QEK47" s="11" t="s">
        <v>17387</v>
      </c>
      <c r="QEL47" s="261" t="str">
        <f>IF(QES47="SINAPI",VLOOKUP('TEREZINHA HARDY'!QER47,SINAPI,2,),VLOOKUP('TEREZINHA HARDY'!QER47,SETOP,3,))</f>
        <v>FORNECIMENTO DE CONCRETO ESTRUTURAL, USINADO, COM FCK 25 MPA, INCLUSIVE LANÇAMENTO, ADENSAMENTO E ACABAMENTO (FUNDAÇÃO)</v>
      </c>
      <c r="QEM47" s="261"/>
      <c r="QEN47" s="261"/>
      <c r="QEO47" s="261"/>
      <c r="QEP47" s="261"/>
      <c r="QEQ47" s="261"/>
      <c r="QER47" s="12" t="s">
        <v>10494</v>
      </c>
      <c r="QES47" s="12" t="s">
        <v>6222</v>
      </c>
      <c r="QET47" s="12" t="str">
        <f>IF(QES47="SINAPI",VLOOKUP('TEREZINHA HARDY'!QER47,SINAPI,3,),VLOOKUP('TEREZINHA HARDY'!QER47,SETOP,4,))</f>
        <v>M3</v>
      </c>
      <c r="QEU47" s="13">
        <v>2.35</v>
      </c>
      <c r="QEV47" s="13" t="s">
        <v>41</v>
      </c>
      <c r="QEW47" s="14">
        <f>IF(QES47="SINAPI",VLOOKUP('TEREZINHA HARDY'!QER47,SINAPI,4,),VLOOKUP('TEREZINHA HARDY'!QER47,SETOP,5,))</f>
        <v>334.32</v>
      </c>
      <c r="QEX47" s="14">
        <f t="shared" ref="QEX47:QEX50" si="2107">ROUND(QEW47*(1+$C$7),2)</f>
        <v>422.98</v>
      </c>
      <c r="QEY47" s="14">
        <f t="shared" ref="QEY47:QEY50" si="2108">QEU47*QEW47</f>
        <v>785.65200000000004</v>
      </c>
      <c r="QEZ47" s="14">
        <f t="shared" ref="QEZ47:QEZ50" si="2109">QEX47*QEU47</f>
        <v>994.00300000000004</v>
      </c>
      <c r="QFA47" s="11" t="s">
        <v>17387</v>
      </c>
      <c r="QFB47" s="261" t="str">
        <f>IF(QFI47="SINAPI",VLOOKUP('TEREZINHA HARDY'!QFH47,SINAPI,2,),VLOOKUP('TEREZINHA HARDY'!QFH47,SETOP,3,))</f>
        <v>FORNECIMENTO DE CONCRETO ESTRUTURAL, USINADO, COM FCK 25 MPA, INCLUSIVE LANÇAMENTO, ADENSAMENTO E ACABAMENTO (FUNDAÇÃO)</v>
      </c>
      <c r="QFC47" s="261"/>
      <c r="QFD47" s="261"/>
      <c r="QFE47" s="261"/>
      <c r="QFF47" s="261"/>
      <c r="QFG47" s="261"/>
      <c r="QFH47" s="12" t="s">
        <v>10494</v>
      </c>
      <c r="QFI47" s="12" t="s">
        <v>6222</v>
      </c>
      <c r="QFJ47" s="12" t="str">
        <f>IF(QFI47="SINAPI",VLOOKUP('TEREZINHA HARDY'!QFH47,SINAPI,3,),VLOOKUP('TEREZINHA HARDY'!QFH47,SETOP,4,))</f>
        <v>M3</v>
      </c>
      <c r="QFK47" s="13">
        <v>2.35</v>
      </c>
      <c r="QFL47" s="13" t="s">
        <v>41</v>
      </c>
      <c r="QFM47" s="14">
        <f>IF(QFI47="SINAPI",VLOOKUP('TEREZINHA HARDY'!QFH47,SINAPI,4,),VLOOKUP('TEREZINHA HARDY'!QFH47,SETOP,5,))</f>
        <v>334.32</v>
      </c>
      <c r="QFN47" s="14">
        <f t="shared" ref="QFN47:QFN50" si="2110">ROUND(QFM47*(1+$C$7),2)</f>
        <v>422.98</v>
      </c>
      <c r="QFO47" s="14">
        <f t="shared" ref="QFO47:QFO50" si="2111">QFK47*QFM47</f>
        <v>785.65200000000004</v>
      </c>
      <c r="QFP47" s="14">
        <f t="shared" ref="QFP47:QFP50" si="2112">QFN47*QFK47</f>
        <v>994.00300000000004</v>
      </c>
      <c r="QFQ47" s="11" t="s">
        <v>17387</v>
      </c>
      <c r="QFR47" s="261" t="str">
        <f>IF(QFY47="SINAPI",VLOOKUP('TEREZINHA HARDY'!QFX47,SINAPI,2,),VLOOKUP('TEREZINHA HARDY'!QFX47,SETOP,3,))</f>
        <v>FORNECIMENTO DE CONCRETO ESTRUTURAL, USINADO, COM FCK 25 MPA, INCLUSIVE LANÇAMENTO, ADENSAMENTO E ACABAMENTO (FUNDAÇÃO)</v>
      </c>
      <c r="QFS47" s="261"/>
      <c r="QFT47" s="261"/>
      <c r="QFU47" s="261"/>
      <c r="QFV47" s="261"/>
      <c r="QFW47" s="261"/>
      <c r="QFX47" s="12" t="s">
        <v>10494</v>
      </c>
      <c r="QFY47" s="12" t="s">
        <v>6222</v>
      </c>
      <c r="QFZ47" s="12" t="str">
        <f>IF(QFY47="SINAPI",VLOOKUP('TEREZINHA HARDY'!QFX47,SINAPI,3,),VLOOKUP('TEREZINHA HARDY'!QFX47,SETOP,4,))</f>
        <v>M3</v>
      </c>
      <c r="QGA47" s="13">
        <v>2.35</v>
      </c>
      <c r="QGB47" s="13" t="s">
        <v>41</v>
      </c>
      <c r="QGC47" s="14">
        <f>IF(QFY47="SINAPI",VLOOKUP('TEREZINHA HARDY'!QFX47,SINAPI,4,),VLOOKUP('TEREZINHA HARDY'!QFX47,SETOP,5,))</f>
        <v>334.32</v>
      </c>
      <c r="QGD47" s="14">
        <f t="shared" ref="QGD47:QGD50" si="2113">ROUND(QGC47*(1+$C$7),2)</f>
        <v>422.98</v>
      </c>
      <c r="QGE47" s="14">
        <f t="shared" ref="QGE47:QGE50" si="2114">QGA47*QGC47</f>
        <v>785.65200000000004</v>
      </c>
      <c r="QGF47" s="14">
        <f t="shared" ref="QGF47:QGF50" si="2115">QGD47*QGA47</f>
        <v>994.00300000000004</v>
      </c>
      <c r="QGG47" s="11" t="s">
        <v>17387</v>
      </c>
      <c r="QGH47" s="261" t="str">
        <f>IF(QGO47="SINAPI",VLOOKUP('TEREZINHA HARDY'!QGN47,SINAPI,2,),VLOOKUP('TEREZINHA HARDY'!QGN47,SETOP,3,))</f>
        <v>FORNECIMENTO DE CONCRETO ESTRUTURAL, USINADO, COM FCK 25 MPA, INCLUSIVE LANÇAMENTO, ADENSAMENTO E ACABAMENTO (FUNDAÇÃO)</v>
      </c>
      <c r="QGI47" s="261"/>
      <c r="QGJ47" s="261"/>
      <c r="QGK47" s="261"/>
      <c r="QGL47" s="261"/>
      <c r="QGM47" s="261"/>
      <c r="QGN47" s="12" t="s">
        <v>10494</v>
      </c>
      <c r="QGO47" s="12" t="s">
        <v>6222</v>
      </c>
      <c r="QGP47" s="12" t="str">
        <f>IF(QGO47="SINAPI",VLOOKUP('TEREZINHA HARDY'!QGN47,SINAPI,3,),VLOOKUP('TEREZINHA HARDY'!QGN47,SETOP,4,))</f>
        <v>M3</v>
      </c>
      <c r="QGQ47" s="13">
        <v>2.35</v>
      </c>
      <c r="QGR47" s="13" t="s">
        <v>41</v>
      </c>
      <c r="QGS47" s="14">
        <f>IF(QGO47="SINAPI",VLOOKUP('TEREZINHA HARDY'!QGN47,SINAPI,4,),VLOOKUP('TEREZINHA HARDY'!QGN47,SETOP,5,))</f>
        <v>334.32</v>
      </c>
      <c r="QGT47" s="14">
        <f t="shared" ref="QGT47:QGT50" si="2116">ROUND(QGS47*(1+$C$7),2)</f>
        <v>422.98</v>
      </c>
      <c r="QGU47" s="14">
        <f t="shared" ref="QGU47:QGU50" si="2117">QGQ47*QGS47</f>
        <v>785.65200000000004</v>
      </c>
      <c r="QGV47" s="14">
        <f t="shared" ref="QGV47:QGV50" si="2118">QGT47*QGQ47</f>
        <v>994.00300000000004</v>
      </c>
      <c r="QGW47" s="11" t="s">
        <v>17387</v>
      </c>
      <c r="QGX47" s="261" t="str">
        <f>IF(QHE47="SINAPI",VLOOKUP('TEREZINHA HARDY'!QHD47,SINAPI,2,),VLOOKUP('TEREZINHA HARDY'!QHD47,SETOP,3,))</f>
        <v>FORNECIMENTO DE CONCRETO ESTRUTURAL, USINADO, COM FCK 25 MPA, INCLUSIVE LANÇAMENTO, ADENSAMENTO E ACABAMENTO (FUNDAÇÃO)</v>
      </c>
      <c r="QGY47" s="261"/>
      <c r="QGZ47" s="261"/>
      <c r="QHA47" s="261"/>
      <c r="QHB47" s="261"/>
      <c r="QHC47" s="261"/>
      <c r="QHD47" s="12" t="s">
        <v>10494</v>
      </c>
      <c r="QHE47" s="12" t="s">
        <v>6222</v>
      </c>
      <c r="QHF47" s="12" t="str">
        <f>IF(QHE47="SINAPI",VLOOKUP('TEREZINHA HARDY'!QHD47,SINAPI,3,),VLOOKUP('TEREZINHA HARDY'!QHD47,SETOP,4,))</f>
        <v>M3</v>
      </c>
      <c r="QHG47" s="13">
        <v>2.35</v>
      </c>
      <c r="QHH47" s="13" t="s">
        <v>41</v>
      </c>
      <c r="QHI47" s="14">
        <f>IF(QHE47="SINAPI",VLOOKUP('TEREZINHA HARDY'!QHD47,SINAPI,4,),VLOOKUP('TEREZINHA HARDY'!QHD47,SETOP,5,))</f>
        <v>334.32</v>
      </c>
      <c r="QHJ47" s="14">
        <f t="shared" ref="QHJ47:QHJ50" si="2119">ROUND(QHI47*(1+$C$7),2)</f>
        <v>422.98</v>
      </c>
      <c r="QHK47" s="14">
        <f t="shared" ref="QHK47:QHK50" si="2120">QHG47*QHI47</f>
        <v>785.65200000000004</v>
      </c>
      <c r="QHL47" s="14">
        <f t="shared" ref="QHL47:QHL50" si="2121">QHJ47*QHG47</f>
        <v>994.00300000000004</v>
      </c>
      <c r="QHM47" s="11" t="s">
        <v>17387</v>
      </c>
      <c r="QHN47" s="261" t="str">
        <f>IF(QHU47="SINAPI",VLOOKUP('TEREZINHA HARDY'!QHT47,SINAPI,2,),VLOOKUP('TEREZINHA HARDY'!QHT47,SETOP,3,))</f>
        <v>FORNECIMENTO DE CONCRETO ESTRUTURAL, USINADO, COM FCK 25 MPA, INCLUSIVE LANÇAMENTO, ADENSAMENTO E ACABAMENTO (FUNDAÇÃO)</v>
      </c>
      <c r="QHO47" s="261"/>
      <c r="QHP47" s="261"/>
      <c r="QHQ47" s="261"/>
      <c r="QHR47" s="261"/>
      <c r="QHS47" s="261"/>
      <c r="QHT47" s="12" t="s">
        <v>10494</v>
      </c>
      <c r="QHU47" s="12" t="s">
        <v>6222</v>
      </c>
      <c r="QHV47" s="12" t="str">
        <f>IF(QHU47="SINAPI",VLOOKUP('TEREZINHA HARDY'!QHT47,SINAPI,3,),VLOOKUP('TEREZINHA HARDY'!QHT47,SETOP,4,))</f>
        <v>M3</v>
      </c>
      <c r="QHW47" s="13">
        <v>2.35</v>
      </c>
      <c r="QHX47" s="13" t="s">
        <v>41</v>
      </c>
      <c r="QHY47" s="14">
        <f>IF(QHU47="SINAPI",VLOOKUP('TEREZINHA HARDY'!QHT47,SINAPI,4,),VLOOKUP('TEREZINHA HARDY'!QHT47,SETOP,5,))</f>
        <v>334.32</v>
      </c>
      <c r="QHZ47" s="14">
        <f t="shared" ref="QHZ47:QHZ50" si="2122">ROUND(QHY47*(1+$C$7),2)</f>
        <v>422.98</v>
      </c>
      <c r="QIA47" s="14">
        <f t="shared" ref="QIA47:QIA50" si="2123">QHW47*QHY47</f>
        <v>785.65200000000004</v>
      </c>
      <c r="QIB47" s="14">
        <f t="shared" ref="QIB47:QIB50" si="2124">QHZ47*QHW47</f>
        <v>994.00300000000004</v>
      </c>
      <c r="QIC47" s="11" t="s">
        <v>17387</v>
      </c>
      <c r="QID47" s="261" t="str">
        <f>IF(QIK47="SINAPI",VLOOKUP('TEREZINHA HARDY'!QIJ47,SINAPI,2,),VLOOKUP('TEREZINHA HARDY'!QIJ47,SETOP,3,))</f>
        <v>FORNECIMENTO DE CONCRETO ESTRUTURAL, USINADO, COM FCK 25 MPA, INCLUSIVE LANÇAMENTO, ADENSAMENTO E ACABAMENTO (FUNDAÇÃO)</v>
      </c>
      <c r="QIE47" s="261"/>
      <c r="QIF47" s="261"/>
      <c r="QIG47" s="261"/>
      <c r="QIH47" s="261"/>
      <c r="QII47" s="261"/>
      <c r="QIJ47" s="12" t="s">
        <v>10494</v>
      </c>
      <c r="QIK47" s="12" t="s">
        <v>6222</v>
      </c>
      <c r="QIL47" s="12" t="str">
        <f>IF(QIK47="SINAPI",VLOOKUP('TEREZINHA HARDY'!QIJ47,SINAPI,3,),VLOOKUP('TEREZINHA HARDY'!QIJ47,SETOP,4,))</f>
        <v>M3</v>
      </c>
      <c r="QIM47" s="13">
        <v>2.35</v>
      </c>
      <c r="QIN47" s="13" t="s">
        <v>41</v>
      </c>
      <c r="QIO47" s="14">
        <f>IF(QIK47="SINAPI",VLOOKUP('TEREZINHA HARDY'!QIJ47,SINAPI,4,),VLOOKUP('TEREZINHA HARDY'!QIJ47,SETOP,5,))</f>
        <v>334.32</v>
      </c>
      <c r="QIP47" s="14">
        <f t="shared" ref="QIP47:QIP50" si="2125">ROUND(QIO47*(1+$C$7),2)</f>
        <v>422.98</v>
      </c>
      <c r="QIQ47" s="14">
        <f t="shared" ref="QIQ47:QIQ50" si="2126">QIM47*QIO47</f>
        <v>785.65200000000004</v>
      </c>
      <c r="QIR47" s="14">
        <f t="shared" ref="QIR47:QIR50" si="2127">QIP47*QIM47</f>
        <v>994.00300000000004</v>
      </c>
      <c r="QIS47" s="11" t="s">
        <v>17387</v>
      </c>
      <c r="QIT47" s="261" t="str">
        <f>IF(QJA47="SINAPI",VLOOKUP('TEREZINHA HARDY'!QIZ47,SINAPI,2,),VLOOKUP('TEREZINHA HARDY'!QIZ47,SETOP,3,))</f>
        <v>FORNECIMENTO DE CONCRETO ESTRUTURAL, USINADO, COM FCK 25 MPA, INCLUSIVE LANÇAMENTO, ADENSAMENTO E ACABAMENTO (FUNDAÇÃO)</v>
      </c>
      <c r="QIU47" s="261"/>
      <c r="QIV47" s="261"/>
      <c r="QIW47" s="261"/>
      <c r="QIX47" s="261"/>
      <c r="QIY47" s="261"/>
      <c r="QIZ47" s="12" t="s">
        <v>10494</v>
      </c>
      <c r="QJA47" s="12" t="s">
        <v>6222</v>
      </c>
      <c r="QJB47" s="12" t="str">
        <f>IF(QJA47="SINAPI",VLOOKUP('TEREZINHA HARDY'!QIZ47,SINAPI,3,),VLOOKUP('TEREZINHA HARDY'!QIZ47,SETOP,4,))</f>
        <v>M3</v>
      </c>
      <c r="QJC47" s="13">
        <v>2.35</v>
      </c>
      <c r="QJD47" s="13" t="s">
        <v>41</v>
      </c>
      <c r="QJE47" s="14">
        <f>IF(QJA47="SINAPI",VLOOKUP('TEREZINHA HARDY'!QIZ47,SINAPI,4,),VLOOKUP('TEREZINHA HARDY'!QIZ47,SETOP,5,))</f>
        <v>334.32</v>
      </c>
      <c r="QJF47" s="14">
        <f t="shared" ref="QJF47:QJF50" si="2128">ROUND(QJE47*(1+$C$7),2)</f>
        <v>422.98</v>
      </c>
      <c r="QJG47" s="14">
        <f t="shared" ref="QJG47:QJG50" si="2129">QJC47*QJE47</f>
        <v>785.65200000000004</v>
      </c>
      <c r="QJH47" s="14">
        <f t="shared" ref="QJH47:QJH50" si="2130">QJF47*QJC47</f>
        <v>994.00300000000004</v>
      </c>
      <c r="QJI47" s="11" t="s">
        <v>17387</v>
      </c>
      <c r="QJJ47" s="261" t="str">
        <f>IF(QJQ47="SINAPI",VLOOKUP('TEREZINHA HARDY'!QJP47,SINAPI,2,),VLOOKUP('TEREZINHA HARDY'!QJP47,SETOP,3,))</f>
        <v>FORNECIMENTO DE CONCRETO ESTRUTURAL, USINADO, COM FCK 25 MPA, INCLUSIVE LANÇAMENTO, ADENSAMENTO E ACABAMENTO (FUNDAÇÃO)</v>
      </c>
      <c r="QJK47" s="261"/>
      <c r="QJL47" s="261"/>
      <c r="QJM47" s="261"/>
      <c r="QJN47" s="261"/>
      <c r="QJO47" s="261"/>
      <c r="QJP47" s="12" t="s">
        <v>10494</v>
      </c>
      <c r="QJQ47" s="12" t="s">
        <v>6222</v>
      </c>
      <c r="QJR47" s="12" t="str">
        <f>IF(QJQ47="SINAPI",VLOOKUP('TEREZINHA HARDY'!QJP47,SINAPI,3,),VLOOKUP('TEREZINHA HARDY'!QJP47,SETOP,4,))</f>
        <v>M3</v>
      </c>
      <c r="QJS47" s="13">
        <v>2.35</v>
      </c>
      <c r="QJT47" s="13" t="s">
        <v>41</v>
      </c>
      <c r="QJU47" s="14">
        <f>IF(QJQ47="SINAPI",VLOOKUP('TEREZINHA HARDY'!QJP47,SINAPI,4,),VLOOKUP('TEREZINHA HARDY'!QJP47,SETOP,5,))</f>
        <v>334.32</v>
      </c>
      <c r="QJV47" s="14">
        <f t="shared" ref="QJV47:QJV50" si="2131">ROUND(QJU47*(1+$C$7),2)</f>
        <v>422.98</v>
      </c>
      <c r="QJW47" s="14">
        <f t="shared" ref="QJW47:QJW50" si="2132">QJS47*QJU47</f>
        <v>785.65200000000004</v>
      </c>
      <c r="QJX47" s="14">
        <f t="shared" ref="QJX47:QJX50" si="2133">QJV47*QJS47</f>
        <v>994.00300000000004</v>
      </c>
      <c r="QJY47" s="11" t="s">
        <v>17387</v>
      </c>
      <c r="QJZ47" s="261" t="str">
        <f>IF(QKG47="SINAPI",VLOOKUP('TEREZINHA HARDY'!QKF47,SINAPI,2,),VLOOKUP('TEREZINHA HARDY'!QKF47,SETOP,3,))</f>
        <v>FORNECIMENTO DE CONCRETO ESTRUTURAL, USINADO, COM FCK 25 MPA, INCLUSIVE LANÇAMENTO, ADENSAMENTO E ACABAMENTO (FUNDAÇÃO)</v>
      </c>
      <c r="QKA47" s="261"/>
      <c r="QKB47" s="261"/>
      <c r="QKC47" s="261"/>
      <c r="QKD47" s="261"/>
      <c r="QKE47" s="261"/>
      <c r="QKF47" s="12" t="s">
        <v>10494</v>
      </c>
      <c r="QKG47" s="12" t="s">
        <v>6222</v>
      </c>
      <c r="QKH47" s="12" t="str">
        <f>IF(QKG47="SINAPI",VLOOKUP('TEREZINHA HARDY'!QKF47,SINAPI,3,),VLOOKUP('TEREZINHA HARDY'!QKF47,SETOP,4,))</f>
        <v>M3</v>
      </c>
      <c r="QKI47" s="13">
        <v>2.35</v>
      </c>
      <c r="QKJ47" s="13" t="s">
        <v>41</v>
      </c>
      <c r="QKK47" s="14">
        <f>IF(QKG47="SINAPI",VLOOKUP('TEREZINHA HARDY'!QKF47,SINAPI,4,),VLOOKUP('TEREZINHA HARDY'!QKF47,SETOP,5,))</f>
        <v>334.32</v>
      </c>
      <c r="QKL47" s="14">
        <f t="shared" ref="QKL47:QKL50" si="2134">ROUND(QKK47*(1+$C$7),2)</f>
        <v>422.98</v>
      </c>
      <c r="QKM47" s="14">
        <f t="shared" ref="QKM47:QKM50" si="2135">QKI47*QKK47</f>
        <v>785.65200000000004</v>
      </c>
      <c r="QKN47" s="14">
        <f t="shared" ref="QKN47:QKN50" si="2136">QKL47*QKI47</f>
        <v>994.00300000000004</v>
      </c>
      <c r="QKO47" s="11" t="s">
        <v>17387</v>
      </c>
      <c r="QKP47" s="261" t="str">
        <f>IF(QKW47="SINAPI",VLOOKUP('TEREZINHA HARDY'!QKV47,SINAPI,2,),VLOOKUP('TEREZINHA HARDY'!QKV47,SETOP,3,))</f>
        <v>FORNECIMENTO DE CONCRETO ESTRUTURAL, USINADO, COM FCK 25 MPA, INCLUSIVE LANÇAMENTO, ADENSAMENTO E ACABAMENTO (FUNDAÇÃO)</v>
      </c>
      <c r="QKQ47" s="261"/>
      <c r="QKR47" s="261"/>
      <c r="QKS47" s="261"/>
      <c r="QKT47" s="261"/>
      <c r="QKU47" s="261"/>
      <c r="QKV47" s="12" t="s">
        <v>10494</v>
      </c>
      <c r="QKW47" s="12" t="s">
        <v>6222</v>
      </c>
      <c r="QKX47" s="12" t="str">
        <f>IF(QKW47="SINAPI",VLOOKUP('TEREZINHA HARDY'!QKV47,SINAPI,3,),VLOOKUP('TEREZINHA HARDY'!QKV47,SETOP,4,))</f>
        <v>M3</v>
      </c>
      <c r="QKY47" s="13">
        <v>2.35</v>
      </c>
      <c r="QKZ47" s="13" t="s">
        <v>41</v>
      </c>
      <c r="QLA47" s="14">
        <f>IF(QKW47="SINAPI",VLOOKUP('TEREZINHA HARDY'!QKV47,SINAPI,4,),VLOOKUP('TEREZINHA HARDY'!QKV47,SETOP,5,))</f>
        <v>334.32</v>
      </c>
      <c r="QLB47" s="14">
        <f t="shared" ref="QLB47:QLB50" si="2137">ROUND(QLA47*(1+$C$7),2)</f>
        <v>422.98</v>
      </c>
      <c r="QLC47" s="14">
        <f t="shared" ref="QLC47:QLC50" si="2138">QKY47*QLA47</f>
        <v>785.65200000000004</v>
      </c>
      <c r="QLD47" s="14">
        <f t="shared" ref="QLD47:QLD50" si="2139">QLB47*QKY47</f>
        <v>994.00300000000004</v>
      </c>
      <c r="QLE47" s="11" t="s">
        <v>17387</v>
      </c>
      <c r="QLF47" s="261" t="str">
        <f>IF(QLM47="SINAPI",VLOOKUP('TEREZINHA HARDY'!QLL47,SINAPI,2,),VLOOKUP('TEREZINHA HARDY'!QLL47,SETOP,3,))</f>
        <v>FORNECIMENTO DE CONCRETO ESTRUTURAL, USINADO, COM FCK 25 MPA, INCLUSIVE LANÇAMENTO, ADENSAMENTO E ACABAMENTO (FUNDAÇÃO)</v>
      </c>
      <c r="QLG47" s="261"/>
      <c r="QLH47" s="261"/>
      <c r="QLI47" s="261"/>
      <c r="QLJ47" s="261"/>
      <c r="QLK47" s="261"/>
      <c r="QLL47" s="12" t="s">
        <v>10494</v>
      </c>
      <c r="QLM47" s="12" t="s">
        <v>6222</v>
      </c>
      <c r="QLN47" s="12" t="str">
        <f>IF(QLM47="SINAPI",VLOOKUP('TEREZINHA HARDY'!QLL47,SINAPI,3,),VLOOKUP('TEREZINHA HARDY'!QLL47,SETOP,4,))</f>
        <v>M3</v>
      </c>
      <c r="QLO47" s="13">
        <v>2.35</v>
      </c>
      <c r="QLP47" s="13" t="s">
        <v>41</v>
      </c>
      <c r="QLQ47" s="14">
        <f>IF(QLM47="SINAPI",VLOOKUP('TEREZINHA HARDY'!QLL47,SINAPI,4,),VLOOKUP('TEREZINHA HARDY'!QLL47,SETOP,5,))</f>
        <v>334.32</v>
      </c>
      <c r="QLR47" s="14">
        <f t="shared" ref="QLR47:QLR50" si="2140">ROUND(QLQ47*(1+$C$7),2)</f>
        <v>422.98</v>
      </c>
      <c r="QLS47" s="14">
        <f t="shared" ref="QLS47:QLS50" si="2141">QLO47*QLQ47</f>
        <v>785.65200000000004</v>
      </c>
      <c r="QLT47" s="14">
        <f t="shared" ref="QLT47:QLT50" si="2142">QLR47*QLO47</f>
        <v>994.00300000000004</v>
      </c>
      <c r="QLU47" s="11" t="s">
        <v>17387</v>
      </c>
      <c r="QLV47" s="261" t="str">
        <f>IF(QMC47="SINAPI",VLOOKUP('TEREZINHA HARDY'!QMB47,SINAPI,2,),VLOOKUP('TEREZINHA HARDY'!QMB47,SETOP,3,))</f>
        <v>FORNECIMENTO DE CONCRETO ESTRUTURAL, USINADO, COM FCK 25 MPA, INCLUSIVE LANÇAMENTO, ADENSAMENTO E ACABAMENTO (FUNDAÇÃO)</v>
      </c>
      <c r="QLW47" s="261"/>
      <c r="QLX47" s="261"/>
      <c r="QLY47" s="261"/>
      <c r="QLZ47" s="261"/>
      <c r="QMA47" s="261"/>
      <c r="QMB47" s="12" t="s">
        <v>10494</v>
      </c>
      <c r="QMC47" s="12" t="s">
        <v>6222</v>
      </c>
      <c r="QMD47" s="12" t="str">
        <f>IF(QMC47="SINAPI",VLOOKUP('TEREZINHA HARDY'!QMB47,SINAPI,3,),VLOOKUP('TEREZINHA HARDY'!QMB47,SETOP,4,))</f>
        <v>M3</v>
      </c>
      <c r="QME47" s="13">
        <v>2.35</v>
      </c>
      <c r="QMF47" s="13" t="s">
        <v>41</v>
      </c>
      <c r="QMG47" s="14">
        <f>IF(QMC47="SINAPI",VLOOKUP('TEREZINHA HARDY'!QMB47,SINAPI,4,),VLOOKUP('TEREZINHA HARDY'!QMB47,SETOP,5,))</f>
        <v>334.32</v>
      </c>
      <c r="QMH47" s="14">
        <f t="shared" ref="QMH47:QMH50" si="2143">ROUND(QMG47*(1+$C$7),2)</f>
        <v>422.98</v>
      </c>
      <c r="QMI47" s="14">
        <f t="shared" ref="QMI47:QMI50" si="2144">QME47*QMG47</f>
        <v>785.65200000000004</v>
      </c>
      <c r="QMJ47" s="14">
        <f t="shared" ref="QMJ47:QMJ50" si="2145">QMH47*QME47</f>
        <v>994.00300000000004</v>
      </c>
      <c r="QMK47" s="11" t="s">
        <v>17387</v>
      </c>
      <c r="QML47" s="261" t="str">
        <f>IF(QMS47="SINAPI",VLOOKUP('TEREZINHA HARDY'!QMR47,SINAPI,2,),VLOOKUP('TEREZINHA HARDY'!QMR47,SETOP,3,))</f>
        <v>FORNECIMENTO DE CONCRETO ESTRUTURAL, USINADO, COM FCK 25 MPA, INCLUSIVE LANÇAMENTO, ADENSAMENTO E ACABAMENTO (FUNDAÇÃO)</v>
      </c>
      <c r="QMM47" s="261"/>
      <c r="QMN47" s="261"/>
      <c r="QMO47" s="261"/>
      <c r="QMP47" s="261"/>
      <c r="QMQ47" s="261"/>
      <c r="QMR47" s="12" t="s">
        <v>10494</v>
      </c>
      <c r="QMS47" s="12" t="s">
        <v>6222</v>
      </c>
      <c r="QMT47" s="12" t="str">
        <f>IF(QMS47="SINAPI",VLOOKUP('TEREZINHA HARDY'!QMR47,SINAPI,3,),VLOOKUP('TEREZINHA HARDY'!QMR47,SETOP,4,))</f>
        <v>M3</v>
      </c>
      <c r="QMU47" s="13">
        <v>2.35</v>
      </c>
      <c r="QMV47" s="13" t="s">
        <v>41</v>
      </c>
      <c r="QMW47" s="14">
        <f>IF(QMS47="SINAPI",VLOOKUP('TEREZINHA HARDY'!QMR47,SINAPI,4,),VLOOKUP('TEREZINHA HARDY'!QMR47,SETOP,5,))</f>
        <v>334.32</v>
      </c>
      <c r="QMX47" s="14">
        <f t="shared" ref="QMX47:QMX50" si="2146">ROUND(QMW47*(1+$C$7),2)</f>
        <v>422.98</v>
      </c>
      <c r="QMY47" s="14">
        <f t="shared" ref="QMY47:QMY50" si="2147">QMU47*QMW47</f>
        <v>785.65200000000004</v>
      </c>
      <c r="QMZ47" s="14">
        <f t="shared" ref="QMZ47:QMZ50" si="2148">QMX47*QMU47</f>
        <v>994.00300000000004</v>
      </c>
      <c r="QNA47" s="11" t="s">
        <v>17387</v>
      </c>
      <c r="QNB47" s="261" t="str">
        <f>IF(QNI47="SINAPI",VLOOKUP('TEREZINHA HARDY'!QNH47,SINAPI,2,),VLOOKUP('TEREZINHA HARDY'!QNH47,SETOP,3,))</f>
        <v>FORNECIMENTO DE CONCRETO ESTRUTURAL, USINADO, COM FCK 25 MPA, INCLUSIVE LANÇAMENTO, ADENSAMENTO E ACABAMENTO (FUNDAÇÃO)</v>
      </c>
      <c r="QNC47" s="261"/>
      <c r="QND47" s="261"/>
      <c r="QNE47" s="261"/>
      <c r="QNF47" s="261"/>
      <c r="QNG47" s="261"/>
      <c r="QNH47" s="12" t="s">
        <v>10494</v>
      </c>
      <c r="QNI47" s="12" t="s">
        <v>6222</v>
      </c>
      <c r="QNJ47" s="12" t="str">
        <f>IF(QNI47="SINAPI",VLOOKUP('TEREZINHA HARDY'!QNH47,SINAPI,3,),VLOOKUP('TEREZINHA HARDY'!QNH47,SETOP,4,))</f>
        <v>M3</v>
      </c>
      <c r="QNK47" s="13">
        <v>2.35</v>
      </c>
      <c r="QNL47" s="13" t="s">
        <v>41</v>
      </c>
      <c r="QNM47" s="14">
        <f>IF(QNI47="SINAPI",VLOOKUP('TEREZINHA HARDY'!QNH47,SINAPI,4,),VLOOKUP('TEREZINHA HARDY'!QNH47,SETOP,5,))</f>
        <v>334.32</v>
      </c>
      <c r="QNN47" s="14">
        <f t="shared" ref="QNN47:QNN50" si="2149">ROUND(QNM47*(1+$C$7),2)</f>
        <v>422.98</v>
      </c>
      <c r="QNO47" s="14">
        <f t="shared" ref="QNO47:QNO50" si="2150">QNK47*QNM47</f>
        <v>785.65200000000004</v>
      </c>
      <c r="QNP47" s="14">
        <f t="shared" ref="QNP47:QNP50" si="2151">QNN47*QNK47</f>
        <v>994.00300000000004</v>
      </c>
      <c r="QNQ47" s="11" t="s">
        <v>17387</v>
      </c>
      <c r="QNR47" s="261" t="str">
        <f>IF(QNY47="SINAPI",VLOOKUP('TEREZINHA HARDY'!QNX47,SINAPI,2,),VLOOKUP('TEREZINHA HARDY'!QNX47,SETOP,3,))</f>
        <v>FORNECIMENTO DE CONCRETO ESTRUTURAL, USINADO, COM FCK 25 MPA, INCLUSIVE LANÇAMENTO, ADENSAMENTO E ACABAMENTO (FUNDAÇÃO)</v>
      </c>
      <c r="QNS47" s="261"/>
      <c r="QNT47" s="261"/>
      <c r="QNU47" s="261"/>
      <c r="QNV47" s="261"/>
      <c r="QNW47" s="261"/>
      <c r="QNX47" s="12" t="s">
        <v>10494</v>
      </c>
      <c r="QNY47" s="12" t="s">
        <v>6222</v>
      </c>
      <c r="QNZ47" s="12" t="str">
        <f>IF(QNY47="SINAPI",VLOOKUP('TEREZINHA HARDY'!QNX47,SINAPI,3,),VLOOKUP('TEREZINHA HARDY'!QNX47,SETOP,4,))</f>
        <v>M3</v>
      </c>
      <c r="QOA47" s="13">
        <v>2.35</v>
      </c>
      <c r="QOB47" s="13" t="s">
        <v>41</v>
      </c>
      <c r="QOC47" s="14">
        <f>IF(QNY47="SINAPI",VLOOKUP('TEREZINHA HARDY'!QNX47,SINAPI,4,),VLOOKUP('TEREZINHA HARDY'!QNX47,SETOP,5,))</f>
        <v>334.32</v>
      </c>
      <c r="QOD47" s="14">
        <f t="shared" ref="QOD47:QOD50" si="2152">ROUND(QOC47*(1+$C$7),2)</f>
        <v>422.98</v>
      </c>
      <c r="QOE47" s="14">
        <f t="shared" ref="QOE47:QOE50" si="2153">QOA47*QOC47</f>
        <v>785.65200000000004</v>
      </c>
      <c r="QOF47" s="14">
        <f t="shared" ref="QOF47:QOF50" si="2154">QOD47*QOA47</f>
        <v>994.00300000000004</v>
      </c>
      <c r="QOG47" s="11" t="s">
        <v>17387</v>
      </c>
      <c r="QOH47" s="261" t="str">
        <f>IF(QOO47="SINAPI",VLOOKUP('TEREZINHA HARDY'!QON47,SINAPI,2,),VLOOKUP('TEREZINHA HARDY'!QON47,SETOP,3,))</f>
        <v>FORNECIMENTO DE CONCRETO ESTRUTURAL, USINADO, COM FCK 25 MPA, INCLUSIVE LANÇAMENTO, ADENSAMENTO E ACABAMENTO (FUNDAÇÃO)</v>
      </c>
      <c r="QOI47" s="261"/>
      <c r="QOJ47" s="261"/>
      <c r="QOK47" s="261"/>
      <c r="QOL47" s="261"/>
      <c r="QOM47" s="261"/>
      <c r="QON47" s="12" t="s">
        <v>10494</v>
      </c>
      <c r="QOO47" s="12" t="s">
        <v>6222</v>
      </c>
      <c r="QOP47" s="12" t="str">
        <f>IF(QOO47="SINAPI",VLOOKUP('TEREZINHA HARDY'!QON47,SINAPI,3,),VLOOKUP('TEREZINHA HARDY'!QON47,SETOP,4,))</f>
        <v>M3</v>
      </c>
      <c r="QOQ47" s="13">
        <v>2.35</v>
      </c>
      <c r="QOR47" s="13" t="s">
        <v>41</v>
      </c>
      <c r="QOS47" s="14">
        <f>IF(QOO47="SINAPI",VLOOKUP('TEREZINHA HARDY'!QON47,SINAPI,4,),VLOOKUP('TEREZINHA HARDY'!QON47,SETOP,5,))</f>
        <v>334.32</v>
      </c>
      <c r="QOT47" s="14">
        <f t="shared" ref="QOT47:QOT50" si="2155">ROUND(QOS47*(1+$C$7),2)</f>
        <v>422.98</v>
      </c>
      <c r="QOU47" s="14">
        <f t="shared" ref="QOU47:QOU50" si="2156">QOQ47*QOS47</f>
        <v>785.65200000000004</v>
      </c>
      <c r="QOV47" s="14">
        <f t="shared" ref="QOV47:QOV50" si="2157">QOT47*QOQ47</f>
        <v>994.00300000000004</v>
      </c>
      <c r="QOW47" s="11" t="s">
        <v>17387</v>
      </c>
      <c r="QOX47" s="261" t="str">
        <f>IF(QPE47="SINAPI",VLOOKUP('TEREZINHA HARDY'!QPD47,SINAPI,2,),VLOOKUP('TEREZINHA HARDY'!QPD47,SETOP,3,))</f>
        <v>FORNECIMENTO DE CONCRETO ESTRUTURAL, USINADO, COM FCK 25 MPA, INCLUSIVE LANÇAMENTO, ADENSAMENTO E ACABAMENTO (FUNDAÇÃO)</v>
      </c>
      <c r="QOY47" s="261"/>
      <c r="QOZ47" s="261"/>
      <c r="QPA47" s="261"/>
      <c r="QPB47" s="261"/>
      <c r="QPC47" s="261"/>
      <c r="QPD47" s="12" t="s">
        <v>10494</v>
      </c>
      <c r="QPE47" s="12" t="s">
        <v>6222</v>
      </c>
      <c r="QPF47" s="12" t="str">
        <f>IF(QPE47="SINAPI",VLOOKUP('TEREZINHA HARDY'!QPD47,SINAPI,3,),VLOOKUP('TEREZINHA HARDY'!QPD47,SETOP,4,))</f>
        <v>M3</v>
      </c>
      <c r="QPG47" s="13">
        <v>2.35</v>
      </c>
      <c r="QPH47" s="13" t="s">
        <v>41</v>
      </c>
      <c r="QPI47" s="14">
        <f>IF(QPE47="SINAPI",VLOOKUP('TEREZINHA HARDY'!QPD47,SINAPI,4,),VLOOKUP('TEREZINHA HARDY'!QPD47,SETOP,5,))</f>
        <v>334.32</v>
      </c>
      <c r="QPJ47" s="14">
        <f t="shared" ref="QPJ47:QPJ50" si="2158">ROUND(QPI47*(1+$C$7),2)</f>
        <v>422.98</v>
      </c>
      <c r="QPK47" s="14">
        <f t="shared" ref="QPK47:QPK50" si="2159">QPG47*QPI47</f>
        <v>785.65200000000004</v>
      </c>
      <c r="QPL47" s="14">
        <f t="shared" ref="QPL47:QPL50" si="2160">QPJ47*QPG47</f>
        <v>994.00300000000004</v>
      </c>
      <c r="QPM47" s="11" t="s">
        <v>17387</v>
      </c>
      <c r="QPN47" s="261" t="str">
        <f>IF(QPU47="SINAPI",VLOOKUP('TEREZINHA HARDY'!QPT47,SINAPI,2,),VLOOKUP('TEREZINHA HARDY'!QPT47,SETOP,3,))</f>
        <v>FORNECIMENTO DE CONCRETO ESTRUTURAL, USINADO, COM FCK 25 MPA, INCLUSIVE LANÇAMENTO, ADENSAMENTO E ACABAMENTO (FUNDAÇÃO)</v>
      </c>
      <c r="QPO47" s="261"/>
      <c r="QPP47" s="261"/>
      <c r="QPQ47" s="261"/>
      <c r="QPR47" s="261"/>
      <c r="QPS47" s="261"/>
      <c r="QPT47" s="12" t="s">
        <v>10494</v>
      </c>
      <c r="QPU47" s="12" t="s">
        <v>6222</v>
      </c>
      <c r="QPV47" s="12" t="str">
        <f>IF(QPU47="SINAPI",VLOOKUP('TEREZINHA HARDY'!QPT47,SINAPI,3,),VLOOKUP('TEREZINHA HARDY'!QPT47,SETOP,4,))</f>
        <v>M3</v>
      </c>
      <c r="QPW47" s="13">
        <v>2.35</v>
      </c>
      <c r="QPX47" s="13" t="s">
        <v>41</v>
      </c>
      <c r="QPY47" s="14">
        <f>IF(QPU47="SINAPI",VLOOKUP('TEREZINHA HARDY'!QPT47,SINAPI,4,),VLOOKUP('TEREZINHA HARDY'!QPT47,SETOP,5,))</f>
        <v>334.32</v>
      </c>
      <c r="QPZ47" s="14">
        <f t="shared" ref="QPZ47:QPZ50" si="2161">ROUND(QPY47*(1+$C$7),2)</f>
        <v>422.98</v>
      </c>
      <c r="QQA47" s="14">
        <f t="shared" ref="QQA47:QQA50" si="2162">QPW47*QPY47</f>
        <v>785.65200000000004</v>
      </c>
      <c r="QQB47" s="14">
        <f t="shared" ref="QQB47:QQB50" si="2163">QPZ47*QPW47</f>
        <v>994.00300000000004</v>
      </c>
      <c r="QQC47" s="11" t="s">
        <v>17387</v>
      </c>
      <c r="QQD47" s="261" t="str">
        <f>IF(QQK47="SINAPI",VLOOKUP('TEREZINHA HARDY'!QQJ47,SINAPI,2,),VLOOKUP('TEREZINHA HARDY'!QQJ47,SETOP,3,))</f>
        <v>FORNECIMENTO DE CONCRETO ESTRUTURAL, USINADO, COM FCK 25 MPA, INCLUSIVE LANÇAMENTO, ADENSAMENTO E ACABAMENTO (FUNDAÇÃO)</v>
      </c>
      <c r="QQE47" s="261"/>
      <c r="QQF47" s="261"/>
      <c r="QQG47" s="261"/>
      <c r="QQH47" s="261"/>
      <c r="QQI47" s="261"/>
      <c r="QQJ47" s="12" t="s">
        <v>10494</v>
      </c>
      <c r="QQK47" s="12" t="s">
        <v>6222</v>
      </c>
      <c r="QQL47" s="12" t="str">
        <f>IF(QQK47="SINAPI",VLOOKUP('TEREZINHA HARDY'!QQJ47,SINAPI,3,),VLOOKUP('TEREZINHA HARDY'!QQJ47,SETOP,4,))</f>
        <v>M3</v>
      </c>
      <c r="QQM47" s="13">
        <v>2.35</v>
      </c>
      <c r="QQN47" s="13" t="s">
        <v>41</v>
      </c>
      <c r="QQO47" s="14">
        <f>IF(QQK47="SINAPI",VLOOKUP('TEREZINHA HARDY'!QQJ47,SINAPI,4,),VLOOKUP('TEREZINHA HARDY'!QQJ47,SETOP,5,))</f>
        <v>334.32</v>
      </c>
      <c r="QQP47" s="14">
        <f t="shared" ref="QQP47:QQP50" si="2164">ROUND(QQO47*(1+$C$7),2)</f>
        <v>422.98</v>
      </c>
      <c r="QQQ47" s="14">
        <f t="shared" ref="QQQ47:QQQ50" si="2165">QQM47*QQO47</f>
        <v>785.65200000000004</v>
      </c>
      <c r="QQR47" s="14">
        <f t="shared" ref="QQR47:QQR50" si="2166">QQP47*QQM47</f>
        <v>994.00300000000004</v>
      </c>
      <c r="QQS47" s="11" t="s">
        <v>17387</v>
      </c>
      <c r="QQT47" s="261" t="str">
        <f>IF(QRA47="SINAPI",VLOOKUP('TEREZINHA HARDY'!QQZ47,SINAPI,2,),VLOOKUP('TEREZINHA HARDY'!QQZ47,SETOP,3,))</f>
        <v>FORNECIMENTO DE CONCRETO ESTRUTURAL, USINADO, COM FCK 25 MPA, INCLUSIVE LANÇAMENTO, ADENSAMENTO E ACABAMENTO (FUNDAÇÃO)</v>
      </c>
      <c r="QQU47" s="261"/>
      <c r="QQV47" s="261"/>
      <c r="QQW47" s="261"/>
      <c r="QQX47" s="261"/>
      <c r="QQY47" s="261"/>
      <c r="QQZ47" s="12" t="s">
        <v>10494</v>
      </c>
      <c r="QRA47" s="12" t="s">
        <v>6222</v>
      </c>
      <c r="QRB47" s="12" t="str">
        <f>IF(QRA47="SINAPI",VLOOKUP('TEREZINHA HARDY'!QQZ47,SINAPI,3,),VLOOKUP('TEREZINHA HARDY'!QQZ47,SETOP,4,))</f>
        <v>M3</v>
      </c>
      <c r="QRC47" s="13">
        <v>2.35</v>
      </c>
      <c r="QRD47" s="13" t="s">
        <v>41</v>
      </c>
      <c r="QRE47" s="14">
        <f>IF(QRA47="SINAPI",VLOOKUP('TEREZINHA HARDY'!QQZ47,SINAPI,4,),VLOOKUP('TEREZINHA HARDY'!QQZ47,SETOP,5,))</f>
        <v>334.32</v>
      </c>
      <c r="QRF47" s="14">
        <f t="shared" ref="QRF47:QRF50" si="2167">ROUND(QRE47*(1+$C$7),2)</f>
        <v>422.98</v>
      </c>
      <c r="QRG47" s="14">
        <f t="shared" ref="QRG47:QRG50" si="2168">QRC47*QRE47</f>
        <v>785.65200000000004</v>
      </c>
      <c r="QRH47" s="14">
        <f t="shared" ref="QRH47:QRH50" si="2169">QRF47*QRC47</f>
        <v>994.00300000000004</v>
      </c>
      <c r="QRI47" s="11" t="s">
        <v>17387</v>
      </c>
      <c r="QRJ47" s="261" t="str">
        <f>IF(QRQ47="SINAPI",VLOOKUP('TEREZINHA HARDY'!QRP47,SINAPI,2,),VLOOKUP('TEREZINHA HARDY'!QRP47,SETOP,3,))</f>
        <v>FORNECIMENTO DE CONCRETO ESTRUTURAL, USINADO, COM FCK 25 MPA, INCLUSIVE LANÇAMENTO, ADENSAMENTO E ACABAMENTO (FUNDAÇÃO)</v>
      </c>
      <c r="QRK47" s="261"/>
      <c r="QRL47" s="261"/>
      <c r="QRM47" s="261"/>
      <c r="QRN47" s="261"/>
      <c r="QRO47" s="261"/>
      <c r="QRP47" s="12" t="s">
        <v>10494</v>
      </c>
      <c r="QRQ47" s="12" t="s">
        <v>6222</v>
      </c>
      <c r="QRR47" s="12" t="str">
        <f>IF(QRQ47="SINAPI",VLOOKUP('TEREZINHA HARDY'!QRP47,SINAPI,3,),VLOOKUP('TEREZINHA HARDY'!QRP47,SETOP,4,))</f>
        <v>M3</v>
      </c>
      <c r="QRS47" s="13">
        <v>2.35</v>
      </c>
      <c r="QRT47" s="13" t="s">
        <v>41</v>
      </c>
      <c r="QRU47" s="14">
        <f>IF(QRQ47="SINAPI",VLOOKUP('TEREZINHA HARDY'!QRP47,SINAPI,4,),VLOOKUP('TEREZINHA HARDY'!QRP47,SETOP,5,))</f>
        <v>334.32</v>
      </c>
      <c r="QRV47" s="14">
        <f t="shared" ref="QRV47:QRV50" si="2170">ROUND(QRU47*(1+$C$7),2)</f>
        <v>422.98</v>
      </c>
      <c r="QRW47" s="14">
        <f t="shared" ref="QRW47:QRW50" si="2171">QRS47*QRU47</f>
        <v>785.65200000000004</v>
      </c>
      <c r="QRX47" s="14">
        <f t="shared" ref="QRX47:QRX50" si="2172">QRV47*QRS47</f>
        <v>994.00300000000004</v>
      </c>
      <c r="QRY47" s="11" t="s">
        <v>17387</v>
      </c>
      <c r="QRZ47" s="261" t="str">
        <f>IF(QSG47="SINAPI",VLOOKUP('TEREZINHA HARDY'!QSF47,SINAPI,2,),VLOOKUP('TEREZINHA HARDY'!QSF47,SETOP,3,))</f>
        <v>FORNECIMENTO DE CONCRETO ESTRUTURAL, USINADO, COM FCK 25 MPA, INCLUSIVE LANÇAMENTO, ADENSAMENTO E ACABAMENTO (FUNDAÇÃO)</v>
      </c>
      <c r="QSA47" s="261"/>
      <c r="QSB47" s="261"/>
      <c r="QSC47" s="261"/>
      <c r="QSD47" s="261"/>
      <c r="QSE47" s="261"/>
      <c r="QSF47" s="12" t="s">
        <v>10494</v>
      </c>
      <c r="QSG47" s="12" t="s">
        <v>6222</v>
      </c>
      <c r="QSH47" s="12" t="str">
        <f>IF(QSG47="SINAPI",VLOOKUP('TEREZINHA HARDY'!QSF47,SINAPI,3,),VLOOKUP('TEREZINHA HARDY'!QSF47,SETOP,4,))</f>
        <v>M3</v>
      </c>
      <c r="QSI47" s="13">
        <v>2.35</v>
      </c>
      <c r="QSJ47" s="13" t="s">
        <v>41</v>
      </c>
      <c r="QSK47" s="14">
        <f>IF(QSG47="SINAPI",VLOOKUP('TEREZINHA HARDY'!QSF47,SINAPI,4,),VLOOKUP('TEREZINHA HARDY'!QSF47,SETOP,5,))</f>
        <v>334.32</v>
      </c>
      <c r="QSL47" s="14">
        <f t="shared" ref="QSL47:QSL50" si="2173">ROUND(QSK47*(1+$C$7),2)</f>
        <v>422.98</v>
      </c>
      <c r="QSM47" s="14">
        <f t="shared" ref="QSM47:QSM50" si="2174">QSI47*QSK47</f>
        <v>785.65200000000004</v>
      </c>
      <c r="QSN47" s="14">
        <f t="shared" ref="QSN47:QSN50" si="2175">QSL47*QSI47</f>
        <v>994.00300000000004</v>
      </c>
      <c r="QSO47" s="11" t="s">
        <v>17387</v>
      </c>
      <c r="QSP47" s="261" t="str">
        <f>IF(QSW47="SINAPI",VLOOKUP('TEREZINHA HARDY'!QSV47,SINAPI,2,),VLOOKUP('TEREZINHA HARDY'!QSV47,SETOP,3,))</f>
        <v>FORNECIMENTO DE CONCRETO ESTRUTURAL, USINADO, COM FCK 25 MPA, INCLUSIVE LANÇAMENTO, ADENSAMENTO E ACABAMENTO (FUNDAÇÃO)</v>
      </c>
      <c r="QSQ47" s="261"/>
      <c r="QSR47" s="261"/>
      <c r="QSS47" s="261"/>
      <c r="QST47" s="261"/>
      <c r="QSU47" s="261"/>
      <c r="QSV47" s="12" t="s">
        <v>10494</v>
      </c>
      <c r="QSW47" s="12" t="s">
        <v>6222</v>
      </c>
      <c r="QSX47" s="12" t="str">
        <f>IF(QSW47="SINAPI",VLOOKUP('TEREZINHA HARDY'!QSV47,SINAPI,3,),VLOOKUP('TEREZINHA HARDY'!QSV47,SETOP,4,))</f>
        <v>M3</v>
      </c>
      <c r="QSY47" s="13">
        <v>2.35</v>
      </c>
      <c r="QSZ47" s="13" t="s">
        <v>41</v>
      </c>
      <c r="QTA47" s="14">
        <f>IF(QSW47="SINAPI",VLOOKUP('TEREZINHA HARDY'!QSV47,SINAPI,4,),VLOOKUP('TEREZINHA HARDY'!QSV47,SETOP,5,))</f>
        <v>334.32</v>
      </c>
      <c r="QTB47" s="14">
        <f t="shared" ref="QTB47:QTB50" si="2176">ROUND(QTA47*(1+$C$7),2)</f>
        <v>422.98</v>
      </c>
      <c r="QTC47" s="14">
        <f t="shared" ref="QTC47:QTC50" si="2177">QSY47*QTA47</f>
        <v>785.65200000000004</v>
      </c>
      <c r="QTD47" s="14">
        <f t="shared" ref="QTD47:QTD50" si="2178">QTB47*QSY47</f>
        <v>994.00300000000004</v>
      </c>
      <c r="QTE47" s="11" t="s">
        <v>17387</v>
      </c>
      <c r="QTF47" s="261" t="str">
        <f>IF(QTM47="SINAPI",VLOOKUP('TEREZINHA HARDY'!QTL47,SINAPI,2,),VLOOKUP('TEREZINHA HARDY'!QTL47,SETOP,3,))</f>
        <v>FORNECIMENTO DE CONCRETO ESTRUTURAL, USINADO, COM FCK 25 MPA, INCLUSIVE LANÇAMENTO, ADENSAMENTO E ACABAMENTO (FUNDAÇÃO)</v>
      </c>
      <c r="QTG47" s="261"/>
      <c r="QTH47" s="261"/>
      <c r="QTI47" s="261"/>
      <c r="QTJ47" s="261"/>
      <c r="QTK47" s="261"/>
      <c r="QTL47" s="12" t="s">
        <v>10494</v>
      </c>
      <c r="QTM47" s="12" t="s">
        <v>6222</v>
      </c>
      <c r="QTN47" s="12" t="str">
        <f>IF(QTM47="SINAPI",VLOOKUP('TEREZINHA HARDY'!QTL47,SINAPI,3,),VLOOKUP('TEREZINHA HARDY'!QTL47,SETOP,4,))</f>
        <v>M3</v>
      </c>
      <c r="QTO47" s="13">
        <v>2.35</v>
      </c>
      <c r="QTP47" s="13" t="s">
        <v>41</v>
      </c>
      <c r="QTQ47" s="14">
        <f>IF(QTM47="SINAPI",VLOOKUP('TEREZINHA HARDY'!QTL47,SINAPI,4,),VLOOKUP('TEREZINHA HARDY'!QTL47,SETOP,5,))</f>
        <v>334.32</v>
      </c>
      <c r="QTR47" s="14">
        <f t="shared" ref="QTR47:QTR50" si="2179">ROUND(QTQ47*(1+$C$7),2)</f>
        <v>422.98</v>
      </c>
      <c r="QTS47" s="14">
        <f t="shared" ref="QTS47:QTS50" si="2180">QTO47*QTQ47</f>
        <v>785.65200000000004</v>
      </c>
      <c r="QTT47" s="14">
        <f t="shared" ref="QTT47:QTT50" si="2181">QTR47*QTO47</f>
        <v>994.00300000000004</v>
      </c>
      <c r="QTU47" s="11" t="s">
        <v>17387</v>
      </c>
      <c r="QTV47" s="261" t="str">
        <f>IF(QUC47="SINAPI",VLOOKUP('TEREZINHA HARDY'!QUB47,SINAPI,2,),VLOOKUP('TEREZINHA HARDY'!QUB47,SETOP,3,))</f>
        <v>FORNECIMENTO DE CONCRETO ESTRUTURAL, USINADO, COM FCK 25 MPA, INCLUSIVE LANÇAMENTO, ADENSAMENTO E ACABAMENTO (FUNDAÇÃO)</v>
      </c>
      <c r="QTW47" s="261"/>
      <c r="QTX47" s="261"/>
      <c r="QTY47" s="261"/>
      <c r="QTZ47" s="261"/>
      <c r="QUA47" s="261"/>
      <c r="QUB47" s="12" t="s">
        <v>10494</v>
      </c>
      <c r="QUC47" s="12" t="s">
        <v>6222</v>
      </c>
      <c r="QUD47" s="12" t="str">
        <f>IF(QUC47="SINAPI",VLOOKUP('TEREZINHA HARDY'!QUB47,SINAPI,3,),VLOOKUP('TEREZINHA HARDY'!QUB47,SETOP,4,))</f>
        <v>M3</v>
      </c>
      <c r="QUE47" s="13">
        <v>2.35</v>
      </c>
      <c r="QUF47" s="13" t="s">
        <v>41</v>
      </c>
      <c r="QUG47" s="14">
        <f>IF(QUC47="SINAPI",VLOOKUP('TEREZINHA HARDY'!QUB47,SINAPI,4,),VLOOKUP('TEREZINHA HARDY'!QUB47,SETOP,5,))</f>
        <v>334.32</v>
      </c>
      <c r="QUH47" s="14">
        <f t="shared" ref="QUH47:QUH50" si="2182">ROUND(QUG47*(1+$C$7),2)</f>
        <v>422.98</v>
      </c>
      <c r="QUI47" s="14">
        <f t="shared" ref="QUI47:QUI50" si="2183">QUE47*QUG47</f>
        <v>785.65200000000004</v>
      </c>
      <c r="QUJ47" s="14">
        <f t="shared" ref="QUJ47:QUJ50" si="2184">QUH47*QUE47</f>
        <v>994.00300000000004</v>
      </c>
      <c r="QUK47" s="11" t="s">
        <v>17387</v>
      </c>
      <c r="QUL47" s="261" t="str">
        <f>IF(QUS47="SINAPI",VLOOKUP('TEREZINHA HARDY'!QUR47,SINAPI,2,),VLOOKUP('TEREZINHA HARDY'!QUR47,SETOP,3,))</f>
        <v>FORNECIMENTO DE CONCRETO ESTRUTURAL, USINADO, COM FCK 25 MPA, INCLUSIVE LANÇAMENTO, ADENSAMENTO E ACABAMENTO (FUNDAÇÃO)</v>
      </c>
      <c r="QUM47" s="261"/>
      <c r="QUN47" s="261"/>
      <c r="QUO47" s="261"/>
      <c r="QUP47" s="261"/>
      <c r="QUQ47" s="261"/>
      <c r="QUR47" s="12" t="s">
        <v>10494</v>
      </c>
      <c r="QUS47" s="12" t="s">
        <v>6222</v>
      </c>
      <c r="QUT47" s="12" t="str">
        <f>IF(QUS47="SINAPI",VLOOKUP('TEREZINHA HARDY'!QUR47,SINAPI,3,),VLOOKUP('TEREZINHA HARDY'!QUR47,SETOP,4,))</f>
        <v>M3</v>
      </c>
      <c r="QUU47" s="13">
        <v>2.35</v>
      </c>
      <c r="QUV47" s="13" t="s">
        <v>41</v>
      </c>
      <c r="QUW47" s="14">
        <f>IF(QUS47="SINAPI",VLOOKUP('TEREZINHA HARDY'!QUR47,SINAPI,4,),VLOOKUP('TEREZINHA HARDY'!QUR47,SETOP,5,))</f>
        <v>334.32</v>
      </c>
      <c r="QUX47" s="14">
        <f t="shared" ref="QUX47:QUX50" si="2185">ROUND(QUW47*(1+$C$7),2)</f>
        <v>422.98</v>
      </c>
      <c r="QUY47" s="14">
        <f t="shared" ref="QUY47:QUY50" si="2186">QUU47*QUW47</f>
        <v>785.65200000000004</v>
      </c>
      <c r="QUZ47" s="14">
        <f t="shared" ref="QUZ47:QUZ50" si="2187">QUX47*QUU47</f>
        <v>994.00300000000004</v>
      </c>
      <c r="QVA47" s="11" t="s">
        <v>17387</v>
      </c>
      <c r="QVB47" s="261" t="str">
        <f>IF(QVI47="SINAPI",VLOOKUP('TEREZINHA HARDY'!QVH47,SINAPI,2,),VLOOKUP('TEREZINHA HARDY'!QVH47,SETOP,3,))</f>
        <v>FORNECIMENTO DE CONCRETO ESTRUTURAL, USINADO, COM FCK 25 MPA, INCLUSIVE LANÇAMENTO, ADENSAMENTO E ACABAMENTO (FUNDAÇÃO)</v>
      </c>
      <c r="QVC47" s="261"/>
      <c r="QVD47" s="261"/>
      <c r="QVE47" s="261"/>
      <c r="QVF47" s="261"/>
      <c r="QVG47" s="261"/>
      <c r="QVH47" s="12" t="s">
        <v>10494</v>
      </c>
      <c r="QVI47" s="12" t="s">
        <v>6222</v>
      </c>
      <c r="QVJ47" s="12" t="str">
        <f>IF(QVI47="SINAPI",VLOOKUP('TEREZINHA HARDY'!QVH47,SINAPI,3,),VLOOKUP('TEREZINHA HARDY'!QVH47,SETOP,4,))</f>
        <v>M3</v>
      </c>
      <c r="QVK47" s="13">
        <v>2.35</v>
      </c>
      <c r="QVL47" s="13" t="s">
        <v>41</v>
      </c>
      <c r="QVM47" s="14">
        <f>IF(QVI47="SINAPI",VLOOKUP('TEREZINHA HARDY'!QVH47,SINAPI,4,),VLOOKUP('TEREZINHA HARDY'!QVH47,SETOP,5,))</f>
        <v>334.32</v>
      </c>
      <c r="QVN47" s="14">
        <f t="shared" ref="QVN47:QVN50" si="2188">ROUND(QVM47*(1+$C$7),2)</f>
        <v>422.98</v>
      </c>
      <c r="QVO47" s="14">
        <f t="shared" ref="QVO47:QVO50" si="2189">QVK47*QVM47</f>
        <v>785.65200000000004</v>
      </c>
      <c r="QVP47" s="14">
        <f t="shared" ref="QVP47:QVP50" si="2190">QVN47*QVK47</f>
        <v>994.00300000000004</v>
      </c>
      <c r="QVQ47" s="11" t="s">
        <v>17387</v>
      </c>
      <c r="QVR47" s="261" t="str">
        <f>IF(QVY47="SINAPI",VLOOKUP('TEREZINHA HARDY'!QVX47,SINAPI,2,),VLOOKUP('TEREZINHA HARDY'!QVX47,SETOP,3,))</f>
        <v>FORNECIMENTO DE CONCRETO ESTRUTURAL, USINADO, COM FCK 25 MPA, INCLUSIVE LANÇAMENTO, ADENSAMENTO E ACABAMENTO (FUNDAÇÃO)</v>
      </c>
      <c r="QVS47" s="261"/>
      <c r="QVT47" s="261"/>
      <c r="QVU47" s="261"/>
      <c r="QVV47" s="261"/>
      <c r="QVW47" s="261"/>
      <c r="QVX47" s="12" t="s">
        <v>10494</v>
      </c>
      <c r="QVY47" s="12" t="s">
        <v>6222</v>
      </c>
      <c r="QVZ47" s="12" t="str">
        <f>IF(QVY47="SINAPI",VLOOKUP('TEREZINHA HARDY'!QVX47,SINAPI,3,),VLOOKUP('TEREZINHA HARDY'!QVX47,SETOP,4,))</f>
        <v>M3</v>
      </c>
      <c r="QWA47" s="13">
        <v>2.35</v>
      </c>
      <c r="QWB47" s="13" t="s">
        <v>41</v>
      </c>
      <c r="QWC47" s="14">
        <f>IF(QVY47="SINAPI",VLOOKUP('TEREZINHA HARDY'!QVX47,SINAPI,4,),VLOOKUP('TEREZINHA HARDY'!QVX47,SETOP,5,))</f>
        <v>334.32</v>
      </c>
      <c r="QWD47" s="14">
        <f t="shared" ref="QWD47:QWD50" si="2191">ROUND(QWC47*(1+$C$7),2)</f>
        <v>422.98</v>
      </c>
      <c r="QWE47" s="14">
        <f t="shared" ref="QWE47:QWE50" si="2192">QWA47*QWC47</f>
        <v>785.65200000000004</v>
      </c>
      <c r="QWF47" s="14">
        <f t="shared" ref="QWF47:QWF50" si="2193">QWD47*QWA47</f>
        <v>994.00300000000004</v>
      </c>
      <c r="QWG47" s="11" t="s">
        <v>17387</v>
      </c>
      <c r="QWH47" s="261" t="str">
        <f>IF(QWO47="SINAPI",VLOOKUP('TEREZINHA HARDY'!QWN47,SINAPI,2,),VLOOKUP('TEREZINHA HARDY'!QWN47,SETOP,3,))</f>
        <v>FORNECIMENTO DE CONCRETO ESTRUTURAL, USINADO, COM FCK 25 MPA, INCLUSIVE LANÇAMENTO, ADENSAMENTO E ACABAMENTO (FUNDAÇÃO)</v>
      </c>
      <c r="QWI47" s="261"/>
      <c r="QWJ47" s="261"/>
      <c r="QWK47" s="261"/>
      <c r="QWL47" s="261"/>
      <c r="QWM47" s="261"/>
      <c r="QWN47" s="12" t="s">
        <v>10494</v>
      </c>
      <c r="QWO47" s="12" t="s">
        <v>6222</v>
      </c>
      <c r="QWP47" s="12" t="str">
        <f>IF(QWO47="SINAPI",VLOOKUP('TEREZINHA HARDY'!QWN47,SINAPI,3,),VLOOKUP('TEREZINHA HARDY'!QWN47,SETOP,4,))</f>
        <v>M3</v>
      </c>
      <c r="QWQ47" s="13">
        <v>2.35</v>
      </c>
      <c r="QWR47" s="13" t="s">
        <v>41</v>
      </c>
      <c r="QWS47" s="14">
        <f>IF(QWO47="SINAPI",VLOOKUP('TEREZINHA HARDY'!QWN47,SINAPI,4,),VLOOKUP('TEREZINHA HARDY'!QWN47,SETOP,5,))</f>
        <v>334.32</v>
      </c>
      <c r="QWT47" s="14">
        <f t="shared" ref="QWT47:QWT50" si="2194">ROUND(QWS47*(1+$C$7),2)</f>
        <v>422.98</v>
      </c>
      <c r="QWU47" s="14">
        <f t="shared" ref="QWU47:QWU50" si="2195">QWQ47*QWS47</f>
        <v>785.65200000000004</v>
      </c>
      <c r="QWV47" s="14">
        <f t="shared" ref="QWV47:QWV50" si="2196">QWT47*QWQ47</f>
        <v>994.00300000000004</v>
      </c>
      <c r="QWW47" s="11" t="s">
        <v>17387</v>
      </c>
      <c r="QWX47" s="261" t="str">
        <f>IF(QXE47="SINAPI",VLOOKUP('TEREZINHA HARDY'!QXD47,SINAPI,2,),VLOOKUP('TEREZINHA HARDY'!QXD47,SETOP,3,))</f>
        <v>FORNECIMENTO DE CONCRETO ESTRUTURAL, USINADO, COM FCK 25 MPA, INCLUSIVE LANÇAMENTO, ADENSAMENTO E ACABAMENTO (FUNDAÇÃO)</v>
      </c>
      <c r="QWY47" s="261"/>
      <c r="QWZ47" s="261"/>
      <c r="QXA47" s="261"/>
      <c r="QXB47" s="261"/>
      <c r="QXC47" s="261"/>
      <c r="QXD47" s="12" t="s">
        <v>10494</v>
      </c>
      <c r="QXE47" s="12" t="s">
        <v>6222</v>
      </c>
      <c r="QXF47" s="12" t="str">
        <f>IF(QXE47="SINAPI",VLOOKUP('TEREZINHA HARDY'!QXD47,SINAPI,3,),VLOOKUP('TEREZINHA HARDY'!QXD47,SETOP,4,))</f>
        <v>M3</v>
      </c>
      <c r="QXG47" s="13">
        <v>2.35</v>
      </c>
      <c r="QXH47" s="13" t="s">
        <v>41</v>
      </c>
      <c r="QXI47" s="14">
        <f>IF(QXE47="SINAPI",VLOOKUP('TEREZINHA HARDY'!QXD47,SINAPI,4,),VLOOKUP('TEREZINHA HARDY'!QXD47,SETOP,5,))</f>
        <v>334.32</v>
      </c>
      <c r="QXJ47" s="14">
        <f t="shared" ref="QXJ47:QXJ50" si="2197">ROUND(QXI47*(1+$C$7),2)</f>
        <v>422.98</v>
      </c>
      <c r="QXK47" s="14">
        <f t="shared" ref="QXK47:QXK50" si="2198">QXG47*QXI47</f>
        <v>785.65200000000004</v>
      </c>
      <c r="QXL47" s="14">
        <f t="shared" ref="QXL47:QXL50" si="2199">QXJ47*QXG47</f>
        <v>994.00300000000004</v>
      </c>
      <c r="QXM47" s="11" t="s">
        <v>17387</v>
      </c>
      <c r="QXN47" s="261" t="str">
        <f>IF(QXU47="SINAPI",VLOOKUP('TEREZINHA HARDY'!QXT47,SINAPI,2,),VLOOKUP('TEREZINHA HARDY'!QXT47,SETOP,3,))</f>
        <v>FORNECIMENTO DE CONCRETO ESTRUTURAL, USINADO, COM FCK 25 MPA, INCLUSIVE LANÇAMENTO, ADENSAMENTO E ACABAMENTO (FUNDAÇÃO)</v>
      </c>
      <c r="QXO47" s="261"/>
      <c r="QXP47" s="261"/>
      <c r="QXQ47" s="261"/>
      <c r="QXR47" s="261"/>
      <c r="QXS47" s="261"/>
      <c r="QXT47" s="12" t="s">
        <v>10494</v>
      </c>
      <c r="QXU47" s="12" t="s">
        <v>6222</v>
      </c>
      <c r="QXV47" s="12" t="str">
        <f>IF(QXU47="SINAPI",VLOOKUP('TEREZINHA HARDY'!QXT47,SINAPI,3,),VLOOKUP('TEREZINHA HARDY'!QXT47,SETOP,4,))</f>
        <v>M3</v>
      </c>
      <c r="QXW47" s="13">
        <v>2.35</v>
      </c>
      <c r="QXX47" s="13" t="s">
        <v>41</v>
      </c>
      <c r="QXY47" s="14">
        <f>IF(QXU47="SINAPI",VLOOKUP('TEREZINHA HARDY'!QXT47,SINAPI,4,),VLOOKUP('TEREZINHA HARDY'!QXT47,SETOP,5,))</f>
        <v>334.32</v>
      </c>
      <c r="QXZ47" s="14">
        <f t="shared" ref="QXZ47:QXZ50" si="2200">ROUND(QXY47*(1+$C$7),2)</f>
        <v>422.98</v>
      </c>
      <c r="QYA47" s="14">
        <f t="shared" ref="QYA47:QYA50" si="2201">QXW47*QXY47</f>
        <v>785.65200000000004</v>
      </c>
      <c r="QYB47" s="14">
        <f t="shared" ref="QYB47:QYB50" si="2202">QXZ47*QXW47</f>
        <v>994.00300000000004</v>
      </c>
      <c r="QYC47" s="11" t="s">
        <v>17387</v>
      </c>
      <c r="QYD47" s="261" t="str">
        <f>IF(QYK47="SINAPI",VLOOKUP('TEREZINHA HARDY'!QYJ47,SINAPI,2,),VLOOKUP('TEREZINHA HARDY'!QYJ47,SETOP,3,))</f>
        <v>FORNECIMENTO DE CONCRETO ESTRUTURAL, USINADO, COM FCK 25 MPA, INCLUSIVE LANÇAMENTO, ADENSAMENTO E ACABAMENTO (FUNDAÇÃO)</v>
      </c>
      <c r="QYE47" s="261"/>
      <c r="QYF47" s="261"/>
      <c r="QYG47" s="261"/>
      <c r="QYH47" s="261"/>
      <c r="QYI47" s="261"/>
      <c r="QYJ47" s="12" t="s">
        <v>10494</v>
      </c>
      <c r="QYK47" s="12" t="s">
        <v>6222</v>
      </c>
      <c r="QYL47" s="12" t="str">
        <f>IF(QYK47="SINAPI",VLOOKUP('TEREZINHA HARDY'!QYJ47,SINAPI,3,),VLOOKUP('TEREZINHA HARDY'!QYJ47,SETOP,4,))</f>
        <v>M3</v>
      </c>
      <c r="QYM47" s="13">
        <v>2.35</v>
      </c>
      <c r="QYN47" s="13" t="s">
        <v>41</v>
      </c>
      <c r="QYO47" s="14">
        <f>IF(QYK47="SINAPI",VLOOKUP('TEREZINHA HARDY'!QYJ47,SINAPI,4,),VLOOKUP('TEREZINHA HARDY'!QYJ47,SETOP,5,))</f>
        <v>334.32</v>
      </c>
      <c r="QYP47" s="14">
        <f t="shared" ref="QYP47:QYP50" si="2203">ROUND(QYO47*(1+$C$7),2)</f>
        <v>422.98</v>
      </c>
      <c r="QYQ47" s="14">
        <f t="shared" ref="QYQ47:QYQ50" si="2204">QYM47*QYO47</f>
        <v>785.65200000000004</v>
      </c>
      <c r="QYR47" s="14">
        <f t="shared" ref="QYR47:QYR50" si="2205">QYP47*QYM47</f>
        <v>994.00300000000004</v>
      </c>
      <c r="QYS47" s="11" t="s">
        <v>17387</v>
      </c>
      <c r="QYT47" s="261" t="str">
        <f>IF(QZA47="SINAPI",VLOOKUP('TEREZINHA HARDY'!QYZ47,SINAPI,2,),VLOOKUP('TEREZINHA HARDY'!QYZ47,SETOP,3,))</f>
        <v>FORNECIMENTO DE CONCRETO ESTRUTURAL, USINADO, COM FCK 25 MPA, INCLUSIVE LANÇAMENTO, ADENSAMENTO E ACABAMENTO (FUNDAÇÃO)</v>
      </c>
      <c r="QYU47" s="261"/>
      <c r="QYV47" s="261"/>
      <c r="QYW47" s="261"/>
      <c r="QYX47" s="261"/>
      <c r="QYY47" s="261"/>
      <c r="QYZ47" s="12" t="s">
        <v>10494</v>
      </c>
      <c r="QZA47" s="12" t="s">
        <v>6222</v>
      </c>
      <c r="QZB47" s="12" t="str">
        <f>IF(QZA47="SINAPI",VLOOKUP('TEREZINHA HARDY'!QYZ47,SINAPI,3,),VLOOKUP('TEREZINHA HARDY'!QYZ47,SETOP,4,))</f>
        <v>M3</v>
      </c>
      <c r="QZC47" s="13">
        <v>2.35</v>
      </c>
      <c r="QZD47" s="13" t="s">
        <v>41</v>
      </c>
      <c r="QZE47" s="14">
        <f>IF(QZA47="SINAPI",VLOOKUP('TEREZINHA HARDY'!QYZ47,SINAPI,4,),VLOOKUP('TEREZINHA HARDY'!QYZ47,SETOP,5,))</f>
        <v>334.32</v>
      </c>
      <c r="QZF47" s="14">
        <f t="shared" ref="QZF47:QZF50" si="2206">ROUND(QZE47*(1+$C$7),2)</f>
        <v>422.98</v>
      </c>
      <c r="QZG47" s="14">
        <f t="shared" ref="QZG47:QZG50" si="2207">QZC47*QZE47</f>
        <v>785.65200000000004</v>
      </c>
      <c r="QZH47" s="14">
        <f t="shared" ref="QZH47:QZH50" si="2208">QZF47*QZC47</f>
        <v>994.00300000000004</v>
      </c>
      <c r="QZI47" s="11" t="s">
        <v>17387</v>
      </c>
      <c r="QZJ47" s="261" t="str">
        <f>IF(QZQ47="SINAPI",VLOOKUP('TEREZINHA HARDY'!QZP47,SINAPI,2,),VLOOKUP('TEREZINHA HARDY'!QZP47,SETOP,3,))</f>
        <v>FORNECIMENTO DE CONCRETO ESTRUTURAL, USINADO, COM FCK 25 MPA, INCLUSIVE LANÇAMENTO, ADENSAMENTO E ACABAMENTO (FUNDAÇÃO)</v>
      </c>
      <c r="QZK47" s="261"/>
      <c r="QZL47" s="261"/>
      <c r="QZM47" s="261"/>
      <c r="QZN47" s="261"/>
      <c r="QZO47" s="261"/>
      <c r="QZP47" s="12" t="s">
        <v>10494</v>
      </c>
      <c r="QZQ47" s="12" t="s">
        <v>6222</v>
      </c>
      <c r="QZR47" s="12" t="str">
        <f>IF(QZQ47="SINAPI",VLOOKUP('TEREZINHA HARDY'!QZP47,SINAPI,3,),VLOOKUP('TEREZINHA HARDY'!QZP47,SETOP,4,))</f>
        <v>M3</v>
      </c>
      <c r="QZS47" s="13">
        <v>2.35</v>
      </c>
      <c r="QZT47" s="13" t="s">
        <v>41</v>
      </c>
      <c r="QZU47" s="14">
        <f>IF(QZQ47="SINAPI",VLOOKUP('TEREZINHA HARDY'!QZP47,SINAPI,4,),VLOOKUP('TEREZINHA HARDY'!QZP47,SETOP,5,))</f>
        <v>334.32</v>
      </c>
      <c r="QZV47" s="14">
        <f t="shared" ref="QZV47:QZV50" si="2209">ROUND(QZU47*(1+$C$7),2)</f>
        <v>422.98</v>
      </c>
      <c r="QZW47" s="14">
        <f t="shared" ref="QZW47:QZW50" si="2210">QZS47*QZU47</f>
        <v>785.65200000000004</v>
      </c>
      <c r="QZX47" s="14">
        <f t="shared" ref="QZX47:QZX50" si="2211">QZV47*QZS47</f>
        <v>994.00300000000004</v>
      </c>
      <c r="QZY47" s="11" t="s">
        <v>17387</v>
      </c>
      <c r="QZZ47" s="261" t="str">
        <f>IF(RAG47="SINAPI",VLOOKUP('TEREZINHA HARDY'!RAF47,SINAPI,2,),VLOOKUP('TEREZINHA HARDY'!RAF47,SETOP,3,))</f>
        <v>FORNECIMENTO DE CONCRETO ESTRUTURAL, USINADO, COM FCK 25 MPA, INCLUSIVE LANÇAMENTO, ADENSAMENTO E ACABAMENTO (FUNDAÇÃO)</v>
      </c>
      <c r="RAA47" s="261"/>
      <c r="RAB47" s="261"/>
      <c r="RAC47" s="261"/>
      <c r="RAD47" s="261"/>
      <c r="RAE47" s="261"/>
      <c r="RAF47" s="12" t="s">
        <v>10494</v>
      </c>
      <c r="RAG47" s="12" t="s">
        <v>6222</v>
      </c>
      <c r="RAH47" s="12" t="str">
        <f>IF(RAG47="SINAPI",VLOOKUP('TEREZINHA HARDY'!RAF47,SINAPI,3,),VLOOKUP('TEREZINHA HARDY'!RAF47,SETOP,4,))</f>
        <v>M3</v>
      </c>
      <c r="RAI47" s="13">
        <v>2.35</v>
      </c>
      <c r="RAJ47" s="13" t="s">
        <v>41</v>
      </c>
      <c r="RAK47" s="14">
        <f>IF(RAG47="SINAPI",VLOOKUP('TEREZINHA HARDY'!RAF47,SINAPI,4,),VLOOKUP('TEREZINHA HARDY'!RAF47,SETOP,5,))</f>
        <v>334.32</v>
      </c>
      <c r="RAL47" s="14">
        <f t="shared" ref="RAL47:RAL50" si="2212">ROUND(RAK47*(1+$C$7),2)</f>
        <v>422.98</v>
      </c>
      <c r="RAM47" s="14">
        <f t="shared" ref="RAM47:RAM50" si="2213">RAI47*RAK47</f>
        <v>785.65200000000004</v>
      </c>
      <c r="RAN47" s="14">
        <f t="shared" ref="RAN47:RAN50" si="2214">RAL47*RAI47</f>
        <v>994.00300000000004</v>
      </c>
      <c r="RAO47" s="11" t="s">
        <v>17387</v>
      </c>
      <c r="RAP47" s="261" t="str">
        <f>IF(RAW47="SINAPI",VLOOKUP('TEREZINHA HARDY'!RAV47,SINAPI,2,),VLOOKUP('TEREZINHA HARDY'!RAV47,SETOP,3,))</f>
        <v>FORNECIMENTO DE CONCRETO ESTRUTURAL, USINADO, COM FCK 25 MPA, INCLUSIVE LANÇAMENTO, ADENSAMENTO E ACABAMENTO (FUNDAÇÃO)</v>
      </c>
      <c r="RAQ47" s="261"/>
      <c r="RAR47" s="261"/>
      <c r="RAS47" s="261"/>
      <c r="RAT47" s="261"/>
      <c r="RAU47" s="261"/>
      <c r="RAV47" s="12" t="s">
        <v>10494</v>
      </c>
      <c r="RAW47" s="12" t="s">
        <v>6222</v>
      </c>
      <c r="RAX47" s="12" t="str">
        <f>IF(RAW47="SINAPI",VLOOKUP('TEREZINHA HARDY'!RAV47,SINAPI,3,),VLOOKUP('TEREZINHA HARDY'!RAV47,SETOP,4,))</f>
        <v>M3</v>
      </c>
      <c r="RAY47" s="13">
        <v>2.35</v>
      </c>
      <c r="RAZ47" s="13" t="s">
        <v>41</v>
      </c>
      <c r="RBA47" s="14">
        <f>IF(RAW47="SINAPI",VLOOKUP('TEREZINHA HARDY'!RAV47,SINAPI,4,),VLOOKUP('TEREZINHA HARDY'!RAV47,SETOP,5,))</f>
        <v>334.32</v>
      </c>
      <c r="RBB47" s="14">
        <f t="shared" ref="RBB47:RBB50" si="2215">ROUND(RBA47*(1+$C$7),2)</f>
        <v>422.98</v>
      </c>
      <c r="RBC47" s="14">
        <f t="shared" ref="RBC47:RBC50" si="2216">RAY47*RBA47</f>
        <v>785.65200000000004</v>
      </c>
      <c r="RBD47" s="14">
        <f t="shared" ref="RBD47:RBD50" si="2217">RBB47*RAY47</f>
        <v>994.00300000000004</v>
      </c>
      <c r="RBE47" s="11" t="s">
        <v>17387</v>
      </c>
      <c r="RBF47" s="261" t="str">
        <f>IF(RBM47="SINAPI",VLOOKUP('TEREZINHA HARDY'!RBL47,SINAPI,2,),VLOOKUP('TEREZINHA HARDY'!RBL47,SETOP,3,))</f>
        <v>FORNECIMENTO DE CONCRETO ESTRUTURAL, USINADO, COM FCK 25 MPA, INCLUSIVE LANÇAMENTO, ADENSAMENTO E ACABAMENTO (FUNDAÇÃO)</v>
      </c>
      <c r="RBG47" s="261"/>
      <c r="RBH47" s="261"/>
      <c r="RBI47" s="261"/>
      <c r="RBJ47" s="261"/>
      <c r="RBK47" s="261"/>
      <c r="RBL47" s="12" t="s">
        <v>10494</v>
      </c>
      <c r="RBM47" s="12" t="s">
        <v>6222</v>
      </c>
      <c r="RBN47" s="12" t="str">
        <f>IF(RBM47="SINAPI",VLOOKUP('TEREZINHA HARDY'!RBL47,SINAPI,3,),VLOOKUP('TEREZINHA HARDY'!RBL47,SETOP,4,))</f>
        <v>M3</v>
      </c>
      <c r="RBO47" s="13">
        <v>2.35</v>
      </c>
      <c r="RBP47" s="13" t="s">
        <v>41</v>
      </c>
      <c r="RBQ47" s="14">
        <f>IF(RBM47="SINAPI",VLOOKUP('TEREZINHA HARDY'!RBL47,SINAPI,4,),VLOOKUP('TEREZINHA HARDY'!RBL47,SETOP,5,))</f>
        <v>334.32</v>
      </c>
      <c r="RBR47" s="14">
        <f t="shared" ref="RBR47:RBR50" si="2218">ROUND(RBQ47*(1+$C$7),2)</f>
        <v>422.98</v>
      </c>
      <c r="RBS47" s="14">
        <f t="shared" ref="RBS47:RBS50" si="2219">RBO47*RBQ47</f>
        <v>785.65200000000004</v>
      </c>
      <c r="RBT47" s="14">
        <f t="shared" ref="RBT47:RBT50" si="2220">RBR47*RBO47</f>
        <v>994.00300000000004</v>
      </c>
      <c r="RBU47" s="11" t="s">
        <v>17387</v>
      </c>
      <c r="RBV47" s="261" t="str">
        <f>IF(RCC47="SINAPI",VLOOKUP('TEREZINHA HARDY'!RCB47,SINAPI,2,),VLOOKUP('TEREZINHA HARDY'!RCB47,SETOP,3,))</f>
        <v>FORNECIMENTO DE CONCRETO ESTRUTURAL, USINADO, COM FCK 25 MPA, INCLUSIVE LANÇAMENTO, ADENSAMENTO E ACABAMENTO (FUNDAÇÃO)</v>
      </c>
      <c r="RBW47" s="261"/>
      <c r="RBX47" s="261"/>
      <c r="RBY47" s="261"/>
      <c r="RBZ47" s="261"/>
      <c r="RCA47" s="261"/>
      <c r="RCB47" s="12" t="s">
        <v>10494</v>
      </c>
      <c r="RCC47" s="12" t="s">
        <v>6222</v>
      </c>
      <c r="RCD47" s="12" t="str">
        <f>IF(RCC47="SINAPI",VLOOKUP('TEREZINHA HARDY'!RCB47,SINAPI,3,),VLOOKUP('TEREZINHA HARDY'!RCB47,SETOP,4,))</f>
        <v>M3</v>
      </c>
      <c r="RCE47" s="13">
        <v>2.35</v>
      </c>
      <c r="RCF47" s="13" t="s">
        <v>41</v>
      </c>
      <c r="RCG47" s="14">
        <f>IF(RCC47="SINAPI",VLOOKUP('TEREZINHA HARDY'!RCB47,SINAPI,4,),VLOOKUP('TEREZINHA HARDY'!RCB47,SETOP,5,))</f>
        <v>334.32</v>
      </c>
      <c r="RCH47" s="14">
        <f t="shared" ref="RCH47:RCH50" si="2221">ROUND(RCG47*(1+$C$7),2)</f>
        <v>422.98</v>
      </c>
      <c r="RCI47" s="14">
        <f t="shared" ref="RCI47:RCI50" si="2222">RCE47*RCG47</f>
        <v>785.65200000000004</v>
      </c>
      <c r="RCJ47" s="14">
        <f t="shared" ref="RCJ47:RCJ50" si="2223">RCH47*RCE47</f>
        <v>994.00300000000004</v>
      </c>
      <c r="RCK47" s="11" t="s">
        <v>17387</v>
      </c>
      <c r="RCL47" s="261" t="str">
        <f>IF(RCS47="SINAPI",VLOOKUP('TEREZINHA HARDY'!RCR47,SINAPI,2,),VLOOKUP('TEREZINHA HARDY'!RCR47,SETOP,3,))</f>
        <v>FORNECIMENTO DE CONCRETO ESTRUTURAL, USINADO, COM FCK 25 MPA, INCLUSIVE LANÇAMENTO, ADENSAMENTO E ACABAMENTO (FUNDAÇÃO)</v>
      </c>
      <c r="RCM47" s="261"/>
      <c r="RCN47" s="261"/>
      <c r="RCO47" s="261"/>
      <c r="RCP47" s="261"/>
      <c r="RCQ47" s="261"/>
      <c r="RCR47" s="12" t="s">
        <v>10494</v>
      </c>
      <c r="RCS47" s="12" t="s">
        <v>6222</v>
      </c>
      <c r="RCT47" s="12" t="str">
        <f>IF(RCS47="SINAPI",VLOOKUP('TEREZINHA HARDY'!RCR47,SINAPI,3,),VLOOKUP('TEREZINHA HARDY'!RCR47,SETOP,4,))</f>
        <v>M3</v>
      </c>
      <c r="RCU47" s="13">
        <v>2.35</v>
      </c>
      <c r="RCV47" s="13" t="s">
        <v>41</v>
      </c>
      <c r="RCW47" s="14">
        <f>IF(RCS47="SINAPI",VLOOKUP('TEREZINHA HARDY'!RCR47,SINAPI,4,),VLOOKUP('TEREZINHA HARDY'!RCR47,SETOP,5,))</f>
        <v>334.32</v>
      </c>
      <c r="RCX47" s="14">
        <f t="shared" ref="RCX47:RCX50" si="2224">ROUND(RCW47*(1+$C$7),2)</f>
        <v>422.98</v>
      </c>
      <c r="RCY47" s="14">
        <f t="shared" ref="RCY47:RCY50" si="2225">RCU47*RCW47</f>
        <v>785.65200000000004</v>
      </c>
      <c r="RCZ47" s="14">
        <f t="shared" ref="RCZ47:RCZ50" si="2226">RCX47*RCU47</f>
        <v>994.00300000000004</v>
      </c>
      <c r="RDA47" s="11" t="s">
        <v>17387</v>
      </c>
      <c r="RDB47" s="261" t="str">
        <f>IF(RDI47="SINAPI",VLOOKUP('TEREZINHA HARDY'!RDH47,SINAPI,2,),VLOOKUP('TEREZINHA HARDY'!RDH47,SETOP,3,))</f>
        <v>FORNECIMENTO DE CONCRETO ESTRUTURAL, USINADO, COM FCK 25 MPA, INCLUSIVE LANÇAMENTO, ADENSAMENTO E ACABAMENTO (FUNDAÇÃO)</v>
      </c>
      <c r="RDC47" s="261"/>
      <c r="RDD47" s="261"/>
      <c r="RDE47" s="261"/>
      <c r="RDF47" s="261"/>
      <c r="RDG47" s="261"/>
      <c r="RDH47" s="12" t="s">
        <v>10494</v>
      </c>
      <c r="RDI47" s="12" t="s">
        <v>6222</v>
      </c>
      <c r="RDJ47" s="12" t="str">
        <f>IF(RDI47="SINAPI",VLOOKUP('TEREZINHA HARDY'!RDH47,SINAPI,3,),VLOOKUP('TEREZINHA HARDY'!RDH47,SETOP,4,))</f>
        <v>M3</v>
      </c>
      <c r="RDK47" s="13">
        <v>2.35</v>
      </c>
      <c r="RDL47" s="13" t="s">
        <v>41</v>
      </c>
      <c r="RDM47" s="14">
        <f>IF(RDI47="SINAPI",VLOOKUP('TEREZINHA HARDY'!RDH47,SINAPI,4,),VLOOKUP('TEREZINHA HARDY'!RDH47,SETOP,5,))</f>
        <v>334.32</v>
      </c>
      <c r="RDN47" s="14">
        <f t="shared" ref="RDN47:RDN50" si="2227">ROUND(RDM47*(1+$C$7),2)</f>
        <v>422.98</v>
      </c>
      <c r="RDO47" s="14">
        <f t="shared" ref="RDO47:RDO50" si="2228">RDK47*RDM47</f>
        <v>785.65200000000004</v>
      </c>
      <c r="RDP47" s="14">
        <f t="shared" ref="RDP47:RDP50" si="2229">RDN47*RDK47</f>
        <v>994.00300000000004</v>
      </c>
      <c r="RDQ47" s="11" t="s">
        <v>17387</v>
      </c>
      <c r="RDR47" s="261" t="str">
        <f>IF(RDY47="SINAPI",VLOOKUP('TEREZINHA HARDY'!RDX47,SINAPI,2,),VLOOKUP('TEREZINHA HARDY'!RDX47,SETOP,3,))</f>
        <v>FORNECIMENTO DE CONCRETO ESTRUTURAL, USINADO, COM FCK 25 MPA, INCLUSIVE LANÇAMENTO, ADENSAMENTO E ACABAMENTO (FUNDAÇÃO)</v>
      </c>
      <c r="RDS47" s="261"/>
      <c r="RDT47" s="261"/>
      <c r="RDU47" s="261"/>
      <c r="RDV47" s="261"/>
      <c r="RDW47" s="261"/>
      <c r="RDX47" s="12" t="s">
        <v>10494</v>
      </c>
      <c r="RDY47" s="12" t="s">
        <v>6222</v>
      </c>
      <c r="RDZ47" s="12" t="str">
        <f>IF(RDY47="SINAPI",VLOOKUP('TEREZINHA HARDY'!RDX47,SINAPI,3,),VLOOKUP('TEREZINHA HARDY'!RDX47,SETOP,4,))</f>
        <v>M3</v>
      </c>
      <c r="REA47" s="13">
        <v>2.35</v>
      </c>
      <c r="REB47" s="13" t="s">
        <v>41</v>
      </c>
      <c r="REC47" s="14">
        <f>IF(RDY47="SINAPI",VLOOKUP('TEREZINHA HARDY'!RDX47,SINAPI,4,),VLOOKUP('TEREZINHA HARDY'!RDX47,SETOP,5,))</f>
        <v>334.32</v>
      </c>
      <c r="RED47" s="14">
        <f t="shared" ref="RED47:RED50" si="2230">ROUND(REC47*(1+$C$7),2)</f>
        <v>422.98</v>
      </c>
      <c r="REE47" s="14">
        <f t="shared" ref="REE47:REE50" si="2231">REA47*REC47</f>
        <v>785.65200000000004</v>
      </c>
      <c r="REF47" s="14">
        <f t="shared" ref="REF47:REF50" si="2232">RED47*REA47</f>
        <v>994.00300000000004</v>
      </c>
      <c r="REG47" s="11" t="s">
        <v>17387</v>
      </c>
      <c r="REH47" s="261" t="str">
        <f>IF(REO47="SINAPI",VLOOKUP('TEREZINHA HARDY'!REN47,SINAPI,2,),VLOOKUP('TEREZINHA HARDY'!REN47,SETOP,3,))</f>
        <v>FORNECIMENTO DE CONCRETO ESTRUTURAL, USINADO, COM FCK 25 MPA, INCLUSIVE LANÇAMENTO, ADENSAMENTO E ACABAMENTO (FUNDAÇÃO)</v>
      </c>
      <c r="REI47" s="261"/>
      <c r="REJ47" s="261"/>
      <c r="REK47" s="261"/>
      <c r="REL47" s="261"/>
      <c r="REM47" s="261"/>
      <c r="REN47" s="12" t="s">
        <v>10494</v>
      </c>
      <c r="REO47" s="12" t="s">
        <v>6222</v>
      </c>
      <c r="REP47" s="12" t="str">
        <f>IF(REO47="SINAPI",VLOOKUP('TEREZINHA HARDY'!REN47,SINAPI,3,),VLOOKUP('TEREZINHA HARDY'!REN47,SETOP,4,))</f>
        <v>M3</v>
      </c>
      <c r="REQ47" s="13">
        <v>2.35</v>
      </c>
      <c r="RER47" s="13" t="s">
        <v>41</v>
      </c>
      <c r="RES47" s="14">
        <f>IF(REO47="SINAPI",VLOOKUP('TEREZINHA HARDY'!REN47,SINAPI,4,),VLOOKUP('TEREZINHA HARDY'!REN47,SETOP,5,))</f>
        <v>334.32</v>
      </c>
      <c r="RET47" s="14">
        <f t="shared" ref="RET47:RET50" si="2233">ROUND(RES47*(1+$C$7),2)</f>
        <v>422.98</v>
      </c>
      <c r="REU47" s="14">
        <f t="shared" ref="REU47:REU50" si="2234">REQ47*RES47</f>
        <v>785.65200000000004</v>
      </c>
      <c r="REV47" s="14">
        <f t="shared" ref="REV47:REV50" si="2235">RET47*REQ47</f>
        <v>994.00300000000004</v>
      </c>
      <c r="REW47" s="11" t="s">
        <v>17387</v>
      </c>
      <c r="REX47" s="261" t="str">
        <f>IF(RFE47="SINAPI",VLOOKUP('TEREZINHA HARDY'!RFD47,SINAPI,2,),VLOOKUP('TEREZINHA HARDY'!RFD47,SETOP,3,))</f>
        <v>FORNECIMENTO DE CONCRETO ESTRUTURAL, USINADO, COM FCK 25 MPA, INCLUSIVE LANÇAMENTO, ADENSAMENTO E ACABAMENTO (FUNDAÇÃO)</v>
      </c>
      <c r="REY47" s="261"/>
      <c r="REZ47" s="261"/>
      <c r="RFA47" s="261"/>
      <c r="RFB47" s="261"/>
      <c r="RFC47" s="261"/>
      <c r="RFD47" s="12" t="s">
        <v>10494</v>
      </c>
      <c r="RFE47" s="12" t="s">
        <v>6222</v>
      </c>
      <c r="RFF47" s="12" t="str">
        <f>IF(RFE47="SINAPI",VLOOKUP('TEREZINHA HARDY'!RFD47,SINAPI,3,),VLOOKUP('TEREZINHA HARDY'!RFD47,SETOP,4,))</f>
        <v>M3</v>
      </c>
      <c r="RFG47" s="13">
        <v>2.35</v>
      </c>
      <c r="RFH47" s="13" t="s">
        <v>41</v>
      </c>
      <c r="RFI47" s="14">
        <f>IF(RFE47="SINAPI",VLOOKUP('TEREZINHA HARDY'!RFD47,SINAPI,4,),VLOOKUP('TEREZINHA HARDY'!RFD47,SETOP,5,))</f>
        <v>334.32</v>
      </c>
      <c r="RFJ47" s="14">
        <f t="shared" ref="RFJ47:RFJ50" si="2236">ROUND(RFI47*(1+$C$7),2)</f>
        <v>422.98</v>
      </c>
      <c r="RFK47" s="14">
        <f t="shared" ref="RFK47:RFK50" si="2237">RFG47*RFI47</f>
        <v>785.65200000000004</v>
      </c>
      <c r="RFL47" s="14">
        <f t="shared" ref="RFL47:RFL50" si="2238">RFJ47*RFG47</f>
        <v>994.00300000000004</v>
      </c>
      <c r="RFM47" s="11" t="s">
        <v>17387</v>
      </c>
      <c r="RFN47" s="261" t="str">
        <f>IF(RFU47="SINAPI",VLOOKUP('TEREZINHA HARDY'!RFT47,SINAPI,2,),VLOOKUP('TEREZINHA HARDY'!RFT47,SETOP,3,))</f>
        <v>FORNECIMENTO DE CONCRETO ESTRUTURAL, USINADO, COM FCK 25 MPA, INCLUSIVE LANÇAMENTO, ADENSAMENTO E ACABAMENTO (FUNDAÇÃO)</v>
      </c>
      <c r="RFO47" s="261"/>
      <c r="RFP47" s="261"/>
      <c r="RFQ47" s="261"/>
      <c r="RFR47" s="261"/>
      <c r="RFS47" s="261"/>
      <c r="RFT47" s="12" t="s">
        <v>10494</v>
      </c>
      <c r="RFU47" s="12" t="s">
        <v>6222</v>
      </c>
      <c r="RFV47" s="12" t="str">
        <f>IF(RFU47="SINAPI",VLOOKUP('TEREZINHA HARDY'!RFT47,SINAPI,3,),VLOOKUP('TEREZINHA HARDY'!RFT47,SETOP,4,))</f>
        <v>M3</v>
      </c>
      <c r="RFW47" s="13">
        <v>2.35</v>
      </c>
      <c r="RFX47" s="13" t="s">
        <v>41</v>
      </c>
      <c r="RFY47" s="14">
        <f>IF(RFU47="SINAPI",VLOOKUP('TEREZINHA HARDY'!RFT47,SINAPI,4,),VLOOKUP('TEREZINHA HARDY'!RFT47,SETOP,5,))</f>
        <v>334.32</v>
      </c>
      <c r="RFZ47" s="14">
        <f t="shared" ref="RFZ47:RFZ50" si="2239">ROUND(RFY47*(1+$C$7),2)</f>
        <v>422.98</v>
      </c>
      <c r="RGA47" s="14">
        <f t="shared" ref="RGA47:RGA50" si="2240">RFW47*RFY47</f>
        <v>785.65200000000004</v>
      </c>
      <c r="RGB47" s="14">
        <f t="shared" ref="RGB47:RGB50" si="2241">RFZ47*RFW47</f>
        <v>994.00300000000004</v>
      </c>
      <c r="RGC47" s="11" t="s">
        <v>17387</v>
      </c>
      <c r="RGD47" s="261" t="str">
        <f>IF(RGK47="SINAPI",VLOOKUP('TEREZINHA HARDY'!RGJ47,SINAPI,2,),VLOOKUP('TEREZINHA HARDY'!RGJ47,SETOP,3,))</f>
        <v>FORNECIMENTO DE CONCRETO ESTRUTURAL, USINADO, COM FCK 25 MPA, INCLUSIVE LANÇAMENTO, ADENSAMENTO E ACABAMENTO (FUNDAÇÃO)</v>
      </c>
      <c r="RGE47" s="261"/>
      <c r="RGF47" s="261"/>
      <c r="RGG47" s="261"/>
      <c r="RGH47" s="261"/>
      <c r="RGI47" s="261"/>
      <c r="RGJ47" s="12" t="s">
        <v>10494</v>
      </c>
      <c r="RGK47" s="12" t="s">
        <v>6222</v>
      </c>
      <c r="RGL47" s="12" t="str">
        <f>IF(RGK47="SINAPI",VLOOKUP('TEREZINHA HARDY'!RGJ47,SINAPI,3,),VLOOKUP('TEREZINHA HARDY'!RGJ47,SETOP,4,))</f>
        <v>M3</v>
      </c>
      <c r="RGM47" s="13">
        <v>2.35</v>
      </c>
      <c r="RGN47" s="13" t="s">
        <v>41</v>
      </c>
      <c r="RGO47" s="14">
        <f>IF(RGK47="SINAPI",VLOOKUP('TEREZINHA HARDY'!RGJ47,SINAPI,4,),VLOOKUP('TEREZINHA HARDY'!RGJ47,SETOP,5,))</f>
        <v>334.32</v>
      </c>
      <c r="RGP47" s="14">
        <f t="shared" ref="RGP47:RGP50" si="2242">ROUND(RGO47*(1+$C$7),2)</f>
        <v>422.98</v>
      </c>
      <c r="RGQ47" s="14">
        <f t="shared" ref="RGQ47:RGQ50" si="2243">RGM47*RGO47</f>
        <v>785.65200000000004</v>
      </c>
      <c r="RGR47" s="14">
        <f t="shared" ref="RGR47:RGR50" si="2244">RGP47*RGM47</f>
        <v>994.00300000000004</v>
      </c>
      <c r="RGS47" s="11" t="s">
        <v>17387</v>
      </c>
      <c r="RGT47" s="261" t="str">
        <f>IF(RHA47="SINAPI",VLOOKUP('TEREZINHA HARDY'!RGZ47,SINAPI,2,),VLOOKUP('TEREZINHA HARDY'!RGZ47,SETOP,3,))</f>
        <v>FORNECIMENTO DE CONCRETO ESTRUTURAL, USINADO, COM FCK 25 MPA, INCLUSIVE LANÇAMENTO, ADENSAMENTO E ACABAMENTO (FUNDAÇÃO)</v>
      </c>
      <c r="RGU47" s="261"/>
      <c r="RGV47" s="261"/>
      <c r="RGW47" s="261"/>
      <c r="RGX47" s="261"/>
      <c r="RGY47" s="261"/>
      <c r="RGZ47" s="12" t="s">
        <v>10494</v>
      </c>
      <c r="RHA47" s="12" t="s">
        <v>6222</v>
      </c>
      <c r="RHB47" s="12" t="str">
        <f>IF(RHA47="SINAPI",VLOOKUP('TEREZINHA HARDY'!RGZ47,SINAPI,3,),VLOOKUP('TEREZINHA HARDY'!RGZ47,SETOP,4,))</f>
        <v>M3</v>
      </c>
      <c r="RHC47" s="13">
        <v>2.35</v>
      </c>
      <c r="RHD47" s="13" t="s">
        <v>41</v>
      </c>
      <c r="RHE47" s="14">
        <f>IF(RHA47="SINAPI",VLOOKUP('TEREZINHA HARDY'!RGZ47,SINAPI,4,),VLOOKUP('TEREZINHA HARDY'!RGZ47,SETOP,5,))</f>
        <v>334.32</v>
      </c>
      <c r="RHF47" s="14">
        <f t="shared" ref="RHF47:RHF50" si="2245">ROUND(RHE47*(1+$C$7),2)</f>
        <v>422.98</v>
      </c>
      <c r="RHG47" s="14">
        <f t="shared" ref="RHG47:RHG50" si="2246">RHC47*RHE47</f>
        <v>785.65200000000004</v>
      </c>
      <c r="RHH47" s="14">
        <f t="shared" ref="RHH47:RHH50" si="2247">RHF47*RHC47</f>
        <v>994.00300000000004</v>
      </c>
      <c r="RHI47" s="11" t="s">
        <v>17387</v>
      </c>
      <c r="RHJ47" s="261" t="str">
        <f>IF(RHQ47="SINAPI",VLOOKUP('TEREZINHA HARDY'!RHP47,SINAPI,2,),VLOOKUP('TEREZINHA HARDY'!RHP47,SETOP,3,))</f>
        <v>FORNECIMENTO DE CONCRETO ESTRUTURAL, USINADO, COM FCK 25 MPA, INCLUSIVE LANÇAMENTO, ADENSAMENTO E ACABAMENTO (FUNDAÇÃO)</v>
      </c>
      <c r="RHK47" s="261"/>
      <c r="RHL47" s="261"/>
      <c r="RHM47" s="261"/>
      <c r="RHN47" s="261"/>
      <c r="RHO47" s="261"/>
      <c r="RHP47" s="12" t="s">
        <v>10494</v>
      </c>
      <c r="RHQ47" s="12" t="s">
        <v>6222</v>
      </c>
      <c r="RHR47" s="12" t="str">
        <f>IF(RHQ47="SINAPI",VLOOKUP('TEREZINHA HARDY'!RHP47,SINAPI,3,),VLOOKUP('TEREZINHA HARDY'!RHP47,SETOP,4,))</f>
        <v>M3</v>
      </c>
      <c r="RHS47" s="13">
        <v>2.35</v>
      </c>
      <c r="RHT47" s="13" t="s">
        <v>41</v>
      </c>
      <c r="RHU47" s="14">
        <f>IF(RHQ47="SINAPI",VLOOKUP('TEREZINHA HARDY'!RHP47,SINAPI,4,),VLOOKUP('TEREZINHA HARDY'!RHP47,SETOP,5,))</f>
        <v>334.32</v>
      </c>
      <c r="RHV47" s="14">
        <f t="shared" ref="RHV47:RHV50" si="2248">ROUND(RHU47*(1+$C$7),2)</f>
        <v>422.98</v>
      </c>
      <c r="RHW47" s="14">
        <f t="shared" ref="RHW47:RHW50" si="2249">RHS47*RHU47</f>
        <v>785.65200000000004</v>
      </c>
      <c r="RHX47" s="14">
        <f t="shared" ref="RHX47:RHX50" si="2250">RHV47*RHS47</f>
        <v>994.00300000000004</v>
      </c>
      <c r="RHY47" s="11" t="s">
        <v>17387</v>
      </c>
      <c r="RHZ47" s="261" t="str">
        <f>IF(RIG47="SINAPI",VLOOKUP('TEREZINHA HARDY'!RIF47,SINAPI,2,),VLOOKUP('TEREZINHA HARDY'!RIF47,SETOP,3,))</f>
        <v>FORNECIMENTO DE CONCRETO ESTRUTURAL, USINADO, COM FCK 25 MPA, INCLUSIVE LANÇAMENTO, ADENSAMENTO E ACABAMENTO (FUNDAÇÃO)</v>
      </c>
      <c r="RIA47" s="261"/>
      <c r="RIB47" s="261"/>
      <c r="RIC47" s="261"/>
      <c r="RID47" s="261"/>
      <c r="RIE47" s="261"/>
      <c r="RIF47" s="12" t="s">
        <v>10494</v>
      </c>
      <c r="RIG47" s="12" t="s">
        <v>6222</v>
      </c>
      <c r="RIH47" s="12" t="str">
        <f>IF(RIG47="SINAPI",VLOOKUP('TEREZINHA HARDY'!RIF47,SINAPI,3,),VLOOKUP('TEREZINHA HARDY'!RIF47,SETOP,4,))</f>
        <v>M3</v>
      </c>
      <c r="RII47" s="13">
        <v>2.35</v>
      </c>
      <c r="RIJ47" s="13" t="s">
        <v>41</v>
      </c>
      <c r="RIK47" s="14">
        <f>IF(RIG47="SINAPI",VLOOKUP('TEREZINHA HARDY'!RIF47,SINAPI,4,),VLOOKUP('TEREZINHA HARDY'!RIF47,SETOP,5,))</f>
        <v>334.32</v>
      </c>
      <c r="RIL47" s="14">
        <f t="shared" ref="RIL47:RIL50" si="2251">ROUND(RIK47*(1+$C$7),2)</f>
        <v>422.98</v>
      </c>
      <c r="RIM47" s="14">
        <f t="shared" ref="RIM47:RIM50" si="2252">RII47*RIK47</f>
        <v>785.65200000000004</v>
      </c>
      <c r="RIN47" s="14">
        <f t="shared" ref="RIN47:RIN50" si="2253">RIL47*RII47</f>
        <v>994.00300000000004</v>
      </c>
      <c r="RIO47" s="11" t="s">
        <v>17387</v>
      </c>
      <c r="RIP47" s="261" t="str">
        <f>IF(RIW47="SINAPI",VLOOKUP('TEREZINHA HARDY'!RIV47,SINAPI,2,),VLOOKUP('TEREZINHA HARDY'!RIV47,SETOP,3,))</f>
        <v>FORNECIMENTO DE CONCRETO ESTRUTURAL, USINADO, COM FCK 25 MPA, INCLUSIVE LANÇAMENTO, ADENSAMENTO E ACABAMENTO (FUNDAÇÃO)</v>
      </c>
      <c r="RIQ47" s="261"/>
      <c r="RIR47" s="261"/>
      <c r="RIS47" s="261"/>
      <c r="RIT47" s="261"/>
      <c r="RIU47" s="261"/>
      <c r="RIV47" s="12" t="s">
        <v>10494</v>
      </c>
      <c r="RIW47" s="12" t="s">
        <v>6222</v>
      </c>
      <c r="RIX47" s="12" t="str">
        <f>IF(RIW47="SINAPI",VLOOKUP('TEREZINHA HARDY'!RIV47,SINAPI,3,),VLOOKUP('TEREZINHA HARDY'!RIV47,SETOP,4,))</f>
        <v>M3</v>
      </c>
      <c r="RIY47" s="13">
        <v>2.35</v>
      </c>
      <c r="RIZ47" s="13" t="s">
        <v>41</v>
      </c>
      <c r="RJA47" s="14">
        <f>IF(RIW47="SINAPI",VLOOKUP('TEREZINHA HARDY'!RIV47,SINAPI,4,),VLOOKUP('TEREZINHA HARDY'!RIV47,SETOP,5,))</f>
        <v>334.32</v>
      </c>
      <c r="RJB47" s="14">
        <f t="shared" ref="RJB47:RJB50" si="2254">ROUND(RJA47*(1+$C$7),2)</f>
        <v>422.98</v>
      </c>
      <c r="RJC47" s="14">
        <f t="shared" ref="RJC47:RJC50" si="2255">RIY47*RJA47</f>
        <v>785.65200000000004</v>
      </c>
      <c r="RJD47" s="14">
        <f t="shared" ref="RJD47:RJD50" si="2256">RJB47*RIY47</f>
        <v>994.00300000000004</v>
      </c>
      <c r="RJE47" s="11" t="s">
        <v>17387</v>
      </c>
      <c r="RJF47" s="261" t="str">
        <f>IF(RJM47="SINAPI",VLOOKUP('TEREZINHA HARDY'!RJL47,SINAPI,2,),VLOOKUP('TEREZINHA HARDY'!RJL47,SETOP,3,))</f>
        <v>FORNECIMENTO DE CONCRETO ESTRUTURAL, USINADO, COM FCK 25 MPA, INCLUSIVE LANÇAMENTO, ADENSAMENTO E ACABAMENTO (FUNDAÇÃO)</v>
      </c>
      <c r="RJG47" s="261"/>
      <c r="RJH47" s="261"/>
      <c r="RJI47" s="261"/>
      <c r="RJJ47" s="261"/>
      <c r="RJK47" s="261"/>
      <c r="RJL47" s="12" t="s">
        <v>10494</v>
      </c>
      <c r="RJM47" s="12" t="s">
        <v>6222</v>
      </c>
      <c r="RJN47" s="12" t="str">
        <f>IF(RJM47="SINAPI",VLOOKUP('TEREZINHA HARDY'!RJL47,SINAPI,3,),VLOOKUP('TEREZINHA HARDY'!RJL47,SETOP,4,))</f>
        <v>M3</v>
      </c>
      <c r="RJO47" s="13">
        <v>2.35</v>
      </c>
      <c r="RJP47" s="13" t="s">
        <v>41</v>
      </c>
      <c r="RJQ47" s="14">
        <f>IF(RJM47="SINAPI",VLOOKUP('TEREZINHA HARDY'!RJL47,SINAPI,4,),VLOOKUP('TEREZINHA HARDY'!RJL47,SETOP,5,))</f>
        <v>334.32</v>
      </c>
      <c r="RJR47" s="14">
        <f t="shared" ref="RJR47:RJR50" si="2257">ROUND(RJQ47*(1+$C$7),2)</f>
        <v>422.98</v>
      </c>
      <c r="RJS47" s="14">
        <f t="shared" ref="RJS47:RJS50" si="2258">RJO47*RJQ47</f>
        <v>785.65200000000004</v>
      </c>
      <c r="RJT47" s="14">
        <f t="shared" ref="RJT47:RJT50" si="2259">RJR47*RJO47</f>
        <v>994.00300000000004</v>
      </c>
      <c r="RJU47" s="11" t="s">
        <v>17387</v>
      </c>
      <c r="RJV47" s="261" t="str">
        <f>IF(RKC47="SINAPI",VLOOKUP('TEREZINHA HARDY'!RKB47,SINAPI,2,),VLOOKUP('TEREZINHA HARDY'!RKB47,SETOP,3,))</f>
        <v>FORNECIMENTO DE CONCRETO ESTRUTURAL, USINADO, COM FCK 25 MPA, INCLUSIVE LANÇAMENTO, ADENSAMENTO E ACABAMENTO (FUNDAÇÃO)</v>
      </c>
      <c r="RJW47" s="261"/>
      <c r="RJX47" s="261"/>
      <c r="RJY47" s="261"/>
      <c r="RJZ47" s="261"/>
      <c r="RKA47" s="261"/>
      <c r="RKB47" s="12" t="s">
        <v>10494</v>
      </c>
      <c r="RKC47" s="12" t="s">
        <v>6222</v>
      </c>
      <c r="RKD47" s="12" t="str">
        <f>IF(RKC47="SINAPI",VLOOKUP('TEREZINHA HARDY'!RKB47,SINAPI,3,),VLOOKUP('TEREZINHA HARDY'!RKB47,SETOP,4,))</f>
        <v>M3</v>
      </c>
      <c r="RKE47" s="13">
        <v>2.35</v>
      </c>
      <c r="RKF47" s="13" t="s">
        <v>41</v>
      </c>
      <c r="RKG47" s="14">
        <f>IF(RKC47="SINAPI",VLOOKUP('TEREZINHA HARDY'!RKB47,SINAPI,4,),VLOOKUP('TEREZINHA HARDY'!RKB47,SETOP,5,))</f>
        <v>334.32</v>
      </c>
      <c r="RKH47" s="14">
        <f t="shared" ref="RKH47:RKH50" si="2260">ROUND(RKG47*(1+$C$7),2)</f>
        <v>422.98</v>
      </c>
      <c r="RKI47" s="14">
        <f t="shared" ref="RKI47:RKI50" si="2261">RKE47*RKG47</f>
        <v>785.65200000000004</v>
      </c>
      <c r="RKJ47" s="14">
        <f t="shared" ref="RKJ47:RKJ50" si="2262">RKH47*RKE47</f>
        <v>994.00300000000004</v>
      </c>
      <c r="RKK47" s="11" t="s">
        <v>17387</v>
      </c>
      <c r="RKL47" s="261" t="str">
        <f>IF(RKS47="SINAPI",VLOOKUP('TEREZINHA HARDY'!RKR47,SINAPI,2,),VLOOKUP('TEREZINHA HARDY'!RKR47,SETOP,3,))</f>
        <v>FORNECIMENTO DE CONCRETO ESTRUTURAL, USINADO, COM FCK 25 MPA, INCLUSIVE LANÇAMENTO, ADENSAMENTO E ACABAMENTO (FUNDAÇÃO)</v>
      </c>
      <c r="RKM47" s="261"/>
      <c r="RKN47" s="261"/>
      <c r="RKO47" s="261"/>
      <c r="RKP47" s="261"/>
      <c r="RKQ47" s="261"/>
      <c r="RKR47" s="12" t="s">
        <v>10494</v>
      </c>
      <c r="RKS47" s="12" t="s">
        <v>6222</v>
      </c>
      <c r="RKT47" s="12" t="str">
        <f>IF(RKS47="SINAPI",VLOOKUP('TEREZINHA HARDY'!RKR47,SINAPI,3,),VLOOKUP('TEREZINHA HARDY'!RKR47,SETOP,4,))</f>
        <v>M3</v>
      </c>
      <c r="RKU47" s="13">
        <v>2.35</v>
      </c>
      <c r="RKV47" s="13" t="s">
        <v>41</v>
      </c>
      <c r="RKW47" s="14">
        <f>IF(RKS47="SINAPI",VLOOKUP('TEREZINHA HARDY'!RKR47,SINAPI,4,),VLOOKUP('TEREZINHA HARDY'!RKR47,SETOP,5,))</f>
        <v>334.32</v>
      </c>
      <c r="RKX47" s="14">
        <f t="shared" ref="RKX47:RKX50" si="2263">ROUND(RKW47*(1+$C$7),2)</f>
        <v>422.98</v>
      </c>
      <c r="RKY47" s="14">
        <f t="shared" ref="RKY47:RKY50" si="2264">RKU47*RKW47</f>
        <v>785.65200000000004</v>
      </c>
      <c r="RKZ47" s="14">
        <f t="shared" ref="RKZ47:RKZ50" si="2265">RKX47*RKU47</f>
        <v>994.00300000000004</v>
      </c>
      <c r="RLA47" s="11" t="s">
        <v>17387</v>
      </c>
      <c r="RLB47" s="261" t="str">
        <f>IF(RLI47="SINAPI",VLOOKUP('TEREZINHA HARDY'!RLH47,SINAPI,2,),VLOOKUP('TEREZINHA HARDY'!RLH47,SETOP,3,))</f>
        <v>FORNECIMENTO DE CONCRETO ESTRUTURAL, USINADO, COM FCK 25 MPA, INCLUSIVE LANÇAMENTO, ADENSAMENTO E ACABAMENTO (FUNDAÇÃO)</v>
      </c>
      <c r="RLC47" s="261"/>
      <c r="RLD47" s="261"/>
      <c r="RLE47" s="261"/>
      <c r="RLF47" s="261"/>
      <c r="RLG47" s="261"/>
      <c r="RLH47" s="12" t="s">
        <v>10494</v>
      </c>
      <c r="RLI47" s="12" t="s">
        <v>6222</v>
      </c>
      <c r="RLJ47" s="12" t="str">
        <f>IF(RLI47="SINAPI",VLOOKUP('TEREZINHA HARDY'!RLH47,SINAPI,3,),VLOOKUP('TEREZINHA HARDY'!RLH47,SETOP,4,))</f>
        <v>M3</v>
      </c>
      <c r="RLK47" s="13">
        <v>2.35</v>
      </c>
      <c r="RLL47" s="13" t="s">
        <v>41</v>
      </c>
      <c r="RLM47" s="14">
        <f>IF(RLI47="SINAPI",VLOOKUP('TEREZINHA HARDY'!RLH47,SINAPI,4,),VLOOKUP('TEREZINHA HARDY'!RLH47,SETOP,5,))</f>
        <v>334.32</v>
      </c>
      <c r="RLN47" s="14">
        <f t="shared" ref="RLN47:RLN50" si="2266">ROUND(RLM47*(1+$C$7),2)</f>
        <v>422.98</v>
      </c>
      <c r="RLO47" s="14">
        <f t="shared" ref="RLO47:RLO50" si="2267">RLK47*RLM47</f>
        <v>785.65200000000004</v>
      </c>
      <c r="RLP47" s="14">
        <f t="shared" ref="RLP47:RLP50" si="2268">RLN47*RLK47</f>
        <v>994.00300000000004</v>
      </c>
      <c r="RLQ47" s="11" t="s">
        <v>17387</v>
      </c>
      <c r="RLR47" s="261" t="str">
        <f>IF(RLY47="SINAPI",VLOOKUP('TEREZINHA HARDY'!RLX47,SINAPI,2,),VLOOKUP('TEREZINHA HARDY'!RLX47,SETOP,3,))</f>
        <v>FORNECIMENTO DE CONCRETO ESTRUTURAL, USINADO, COM FCK 25 MPA, INCLUSIVE LANÇAMENTO, ADENSAMENTO E ACABAMENTO (FUNDAÇÃO)</v>
      </c>
      <c r="RLS47" s="261"/>
      <c r="RLT47" s="261"/>
      <c r="RLU47" s="261"/>
      <c r="RLV47" s="261"/>
      <c r="RLW47" s="261"/>
      <c r="RLX47" s="12" t="s">
        <v>10494</v>
      </c>
      <c r="RLY47" s="12" t="s">
        <v>6222</v>
      </c>
      <c r="RLZ47" s="12" t="str">
        <f>IF(RLY47="SINAPI",VLOOKUP('TEREZINHA HARDY'!RLX47,SINAPI,3,),VLOOKUP('TEREZINHA HARDY'!RLX47,SETOP,4,))</f>
        <v>M3</v>
      </c>
      <c r="RMA47" s="13">
        <v>2.35</v>
      </c>
      <c r="RMB47" s="13" t="s">
        <v>41</v>
      </c>
      <c r="RMC47" s="14">
        <f>IF(RLY47="SINAPI",VLOOKUP('TEREZINHA HARDY'!RLX47,SINAPI,4,),VLOOKUP('TEREZINHA HARDY'!RLX47,SETOP,5,))</f>
        <v>334.32</v>
      </c>
      <c r="RMD47" s="14">
        <f t="shared" ref="RMD47:RMD50" si="2269">ROUND(RMC47*(1+$C$7),2)</f>
        <v>422.98</v>
      </c>
      <c r="RME47" s="14">
        <f t="shared" ref="RME47:RME50" si="2270">RMA47*RMC47</f>
        <v>785.65200000000004</v>
      </c>
      <c r="RMF47" s="14">
        <f t="shared" ref="RMF47:RMF50" si="2271">RMD47*RMA47</f>
        <v>994.00300000000004</v>
      </c>
      <c r="RMG47" s="11" t="s">
        <v>17387</v>
      </c>
      <c r="RMH47" s="261" t="str">
        <f>IF(RMO47="SINAPI",VLOOKUP('TEREZINHA HARDY'!RMN47,SINAPI,2,),VLOOKUP('TEREZINHA HARDY'!RMN47,SETOP,3,))</f>
        <v>FORNECIMENTO DE CONCRETO ESTRUTURAL, USINADO, COM FCK 25 MPA, INCLUSIVE LANÇAMENTO, ADENSAMENTO E ACABAMENTO (FUNDAÇÃO)</v>
      </c>
      <c r="RMI47" s="261"/>
      <c r="RMJ47" s="261"/>
      <c r="RMK47" s="261"/>
      <c r="RML47" s="261"/>
      <c r="RMM47" s="261"/>
      <c r="RMN47" s="12" t="s">
        <v>10494</v>
      </c>
      <c r="RMO47" s="12" t="s">
        <v>6222</v>
      </c>
      <c r="RMP47" s="12" t="str">
        <f>IF(RMO47="SINAPI",VLOOKUP('TEREZINHA HARDY'!RMN47,SINAPI,3,),VLOOKUP('TEREZINHA HARDY'!RMN47,SETOP,4,))</f>
        <v>M3</v>
      </c>
      <c r="RMQ47" s="13">
        <v>2.35</v>
      </c>
      <c r="RMR47" s="13" t="s">
        <v>41</v>
      </c>
      <c r="RMS47" s="14">
        <f>IF(RMO47="SINAPI",VLOOKUP('TEREZINHA HARDY'!RMN47,SINAPI,4,),VLOOKUP('TEREZINHA HARDY'!RMN47,SETOP,5,))</f>
        <v>334.32</v>
      </c>
      <c r="RMT47" s="14">
        <f t="shared" ref="RMT47:RMT50" si="2272">ROUND(RMS47*(1+$C$7),2)</f>
        <v>422.98</v>
      </c>
      <c r="RMU47" s="14">
        <f t="shared" ref="RMU47:RMU50" si="2273">RMQ47*RMS47</f>
        <v>785.65200000000004</v>
      </c>
      <c r="RMV47" s="14">
        <f t="shared" ref="RMV47:RMV50" si="2274">RMT47*RMQ47</f>
        <v>994.00300000000004</v>
      </c>
      <c r="RMW47" s="11" t="s">
        <v>17387</v>
      </c>
      <c r="RMX47" s="261" t="str">
        <f>IF(RNE47="SINAPI",VLOOKUP('TEREZINHA HARDY'!RND47,SINAPI,2,),VLOOKUP('TEREZINHA HARDY'!RND47,SETOP,3,))</f>
        <v>FORNECIMENTO DE CONCRETO ESTRUTURAL, USINADO, COM FCK 25 MPA, INCLUSIVE LANÇAMENTO, ADENSAMENTO E ACABAMENTO (FUNDAÇÃO)</v>
      </c>
      <c r="RMY47" s="261"/>
      <c r="RMZ47" s="261"/>
      <c r="RNA47" s="261"/>
      <c r="RNB47" s="261"/>
      <c r="RNC47" s="261"/>
      <c r="RND47" s="12" t="s">
        <v>10494</v>
      </c>
      <c r="RNE47" s="12" t="s">
        <v>6222</v>
      </c>
      <c r="RNF47" s="12" t="str">
        <f>IF(RNE47="SINAPI",VLOOKUP('TEREZINHA HARDY'!RND47,SINAPI,3,),VLOOKUP('TEREZINHA HARDY'!RND47,SETOP,4,))</f>
        <v>M3</v>
      </c>
      <c r="RNG47" s="13">
        <v>2.35</v>
      </c>
      <c r="RNH47" s="13" t="s">
        <v>41</v>
      </c>
      <c r="RNI47" s="14">
        <f>IF(RNE47="SINAPI",VLOOKUP('TEREZINHA HARDY'!RND47,SINAPI,4,),VLOOKUP('TEREZINHA HARDY'!RND47,SETOP,5,))</f>
        <v>334.32</v>
      </c>
      <c r="RNJ47" s="14">
        <f t="shared" ref="RNJ47:RNJ50" si="2275">ROUND(RNI47*(1+$C$7),2)</f>
        <v>422.98</v>
      </c>
      <c r="RNK47" s="14">
        <f t="shared" ref="RNK47:RNK50" si="2276">RNG47*RNI47</f>
        <v>785.65200000000004</v>
      </c>
      <c r="RNL47" s="14">
        <f t="shared" ref="RNL47:RNL50" si="2277">RNJ47*RNG47</f>
        <v>994.00300000000004</v>
      </c>
      <c r="RNM47" s="11" t="s">
        <v>17387</v>
      </c>
      <c r="RNN47" s="261" t="str">
        <f>IF(RNU47="SINAPI",VLOOKUP('TEREZINHA HARDY'!RNT47,SINAPI,2,),VLOOKUP('TEREZINHA HARDY'!RNT47,SETOP,3,))</f>
        <v>FORNECIMENTO DE CONCRETO ESTRUTURAL, USINADO, COM FCK 25 MPA, INCLUSIVE LANÇAMENTO, ADENSAMENTO E ACABAMENTO (FUNDAÇÃO)</v>
      </c>
      <c r="RNO47" s="261"/>
      <c r="RNP47" s="261"/>
      <c r="RNQ47" s="261"/>
      <c r="RNR47" s="261"/>
      <c r="RNS47" s="261"/>
      <c r="RNT47" s="12" t="s">
        <v>10494</v>
      </c>
      <c r="RNU47" s="12" t="s">
        <v>6222</v>
      </c>
      <c r="RNV47" s="12" t="str">
        <f>IF(RNU47="SINAPI",VLOOKUP('TEREZINHA HARDY'!RNT47,SINAPI,3,),VLOOKUP('TEREZINHA HARDY'!RNT47,SETOP,4,))</f>
        <v>M3</v>
      </c>
      <c r="RNW47" s="13">
        <v>2.35</v>
      </c>
      <c r="RNX47" s="13" t="s">
        <v>41</v>
      </c>
      <c r="RNY47" s="14">
        <f>IF(RNU47="SINAPI",VLOOKUP('TEREZINHA HARDY'!RNT47,SINAPI,4,),VLOOKUP('TEREZINHA HARDY'!RNT47,SETOP,5,))</f>
        <v>334.32</v>
      </c>
      <c r="RNZ47" s="14">
        <f t="shared" ref="RNZ47:RNZ50" si="2278">ROUND(RNY47*(1+$C$7),2)</f>
        <v>422.98</v>
      </c>
      <c r="ROA47" s="14">
        <f t="shared" ref="ROA47:ROA50" si="2279">RNW47*RNY47</f>
        <v>785.65200000000004</v>
      </c>
      <c r="ROB47" s="14">
        <f t="shared" ref="ROB47:ROB50" si="2280">RNZ47*RNW47</f>
        <v>994.00300000000004</v>
      </c>
      <c r="ROC47" s="11" t="s">
        <v>17387</v>
      </c>
      <c r="ROD47" s="261" t="str">
        <f>IF(ROK47="SINAPI",VLOOKUP('TEREZINHA HARDY'!ROJ47,SINAPI,2,),VLOOKUP('TEREZINHA HARDY'!ROJ47,SETOP,3,))</f>
        <v>FORNECIMENTO DE CONCRETO ESTRUTURAL, USINADO, COM FCK 25 MPA, INCLUSIVE LANÇAMENTO, ADENSAMENTO E ACABAMENTO (FUNDAÇÃO)</v>
      </c>
      <c r="ROE47" s="261"/>
      <c r="ROF47" s="261"/>
      <c r="ROG47" s="261"/>
      <c r="ROH47" s="261"/>
      <c r="ROI47" s="261"/>
      <c r="ROJ47" s="12" t="s">
        <v>10494</v>
      </c>
      <c r="ROK47" s="12" t="s">
        <v>6222</v>
      </c>
      <c r="ROL47" s="12" t="str">
        <f>IF(ROK47="SINAPI",VLOOKUP('TEREZINHA HARDY'!ROJ47,SINAPI,3,),VLOOKUP('TEREZINHA HARDY'!ROJ47,SETOP,4,))</f>
        <v>M3</v>
      </c>
      <c r="ROM47" s="13">
        <v>2.35</v>
      </c>
      <c r="RON47" s="13" t="s">
        <v>41</v>
      </c>
      <c r="ROO47" s="14">
        <f>IF(ROK47="SINAPI",VLOOKUP('TEREZINHA HARDY'!ROJ47,SINAPI,4,),VLOOKUP('TEREZINHA HARDY'!ROJ47,SETOP,5,))</f>
        <v>334.32</v>
      </c>
      <c r="ROP47" s="14">
        <f t="shared" ref="ROP47:ROP50" si="2281">ROUND(ROO47*(1+$C$7),2)</f>
        <v>422.98</v>
      </c>
      <c r="ROQ47" s="14">
        <f t="shared" ref="ROQ47:ROQ50" si="2282">ROM47*ROO47</f>
        <v>785.65200000000004</v>
      </c>
      <c r="ROR47" s="14">
        <f t="shared" ref="ROR47:ROR50" si="2283">ROP47*ROM47</f>
        <v>994.00300000000004</v>
      </c>
      <c r="ROS47" s="11" t="s">
        <v>17387</v>
      </c>
      <c r="ROT47" s="261" t="str">
        <f>IF(RPA47="SINAPI",VLOOKUP('TEREZINHA HARDY'!ROZ47,SINAPI,2,),VLOOKUP('TEREZINHA HARDY'!ROZ47,SETOP,3,))</f>
        <v>FORNECIMENTO DE CONCRETO ESTRUTURAL, USINADO, COM FCK 25 MPA, INCLUSIVE LANÇAMENTO, ADENSAMENTO E ACABAMENTO (FUNDAÇÃO)</v>
      </c>
      <c r="ROU47" s="261"/>
      <c r="ROV47" s="261"/>
      <c r="ROW47" s="261"/>
      <c r="ROX47" s="261"/>
      <c r="ROY47" s="261"/>
      <c r="ROZ47" s="12" t="s">
        <v>10494</v>
      </c>
      <c r="RPA47" s="12" t="s">
        <v>6222</v>
      </c>
      <c r="RPB47" s="12" t="str">
        <f>IF(RPA47="SINAPI",VLOOKUP('TEREZINHA HARDY'!ROZ47,SINAPI,3,),VLOOKUP('TEREZINHA HARDY'!ROZ47,SETOP,4,))</f>
        <v>M3</v>
      </c>
      <c r="RPC47" s="13">
        <v>2.35</v>
      </c>
      <c r="RPD47" s="13" t="s">
        <v>41</v>
      </c>
      <c r="RPE47" s="14">
        <f>IF(RPA47="SINAPI",VLOOKUP('TEREZINHA HARDY'!ROZ47,SINAPI,4,),VLOOKUP('TEREZINHA HARDY'!ROZ47,SETOP,5,))</f>
        <v>334.32</v>
      </c>
      <c r="RPF47" s="14">
        <f t="shared" ref="RPF47:RPF50" si="2284">ROUND(RPE47*(1+$C$7),2)</f>
        <v>422.98</v>
      </c>
      <c r="RPG47" s="14">
        <f t="shared" ref="RPG47:RPG50" si="2285">RPC47*RPE47</f>
        <v>785.65200000000004</v>
      </c>
      <c r="RPH47" s="14">
        <f t="shared" ref="RPH47:RPH50" si="2286">RPF47*RPC47</f>
        <v>994.00300000000004</v>
      </c>
      <c r="RPI47" s="11" t="s">
        <v>17387</v>
      </c>
      <c r="RPJ47" s="261" t="str">
        <f>IF(RPQ47="SINAPI",VLOOKUP('TEREZINHA HARDY'!RPP47,SINAPI,2,),VLOOKUP('TEREZINHA HARDY'!RPP47,SETOP,3,))</f>
        <v>FORNECIMENTO DE CONCRETO ESTRUTURAL, USINADO, COM FCK 25 MPA, INCLUSIVE LANÇAMENTO, ADENSAMENTO E ACABAMENTO (FUNDAÇÃO)</v>
      </c>
      <c r="RPK47" s="261"/>
      <c r="RPL47" s="261"/>
      <c r="RPM47" s="261"/>
      <c r="RPN47" s="261"/>
      <c r="RPO47" s="261"/>
      <c r="RPP47" s="12" t="s">
        <v>10494</v>
      </c>
      <c r="RPQ47" s="12" t="s">
        <v>6222</v>
      </c>
      <c r="RPR47" s="12" t="str">
        <f>IF(RPQ47="SINAPI",VLOOKUP('TEREZINHA HARDY'!RPP47,SINAPI,3,),VLOOKUP('TEREZINHA HARDY'!RPP47,SETOP,4,))</f>
        <v>M3</v>
      </c>
      <c r="RPS47" s="13">
        <v>2.35</v>
      </c>
      <c r="RPT47" s="13" t="s">
        <v>41</v>
      </c>
      <c r="RPU47" s="14">
        <f>IF(RPQ47="SINAPI",VLOOKUP('TEREZINHA HARDY'!RPP47,SINAPI,4,),VLOOKUP('TEREZINHA HARDY'!RPP47,SETOP,5,))</f>
        <v>334.32</v>
      </c>
      <c r="RPV47" s="14">
        <f t="shared" ref="RPV47:RPV50" si="2287">ROUND(RPU47*(1+$C$7),2)</f>
        <v>422.98</v>
      </c>
      <c r="RPW47" s="14">
        <f t="shared" ref="RPW47:RPW50" si="2288">RPS47*RPU47</f>
        <v>785.65200000000004</v>
      </c>
      <c r="RPX47" s="14">
        <f t="shared" ref="RPX47:RPX50" si="2289">RPV47*RPS47</f>
        <v>994.00300000000004</v>
      </c>
      <c r="RPY47" s="11" t="s">
        <v>17387</v>
      </c>
      <c r="RPZ47" s="261" t="str">
        <f>IF(RQG47="SINAPI",VLOOKUP('TEREZINHA HARDY'!RQF47,SINAPI,2,),VLOOKUP('TEREZINHA HARDY'!RQF47,SETOP,3,))</f>
        <v>FORNECIMENTO DE CONCRETO ESTRUTURAL, USINADO, COM FCK 25 MPA, INCLUSIVE LANÇAMENTO, ADENSAMENTO E ACABAMENTO (FUNDAÇÃO)</v>
      </c>
      <c r="RQA47" s="261"/>
      <c r="RQB47" s="261"/>
      <c r="RQC47" s="261"/>
      <c r="RQD47" s="261"/>
      <c r="RQE47" s="261"/>
      <c r="RQF47" s="12" t="s">
        <v>10494</v>
      </c>
      <c r="RQG47" s="12" t="s">
        <v>6222</v>
      </c>
      <c r="RQH47" s="12" t="str">
        <f>IF(RQG47="SINAPI",VLOOKUP('TEREZINHA HARDY'!RQF47,SINAPI,3,),VLOOKUP('TEREZINHA HARDY'!RQF47,SETOP,4,))</f>
        <v>M3</v>
      </c>
      <c r="RQI47" s="13">
        <v>2.35</v>
      </c>
      <c r="RQJ47" s="13" t="s">
        <v>41</v>
      </c>
      <c r="RQK47" s="14">
        <f>IF(RQG47="SINAPI",VLOOKUP('TEREZINHA HARDY'!RQF47,SINAPI,4,),VLOOKUP('TEREZINHA HARDY'!RQF47,SETOP,5,))</f>
        <v>334.32</v>
      </c>
      <c r="RQL47" s="14">
        <f t="shared" ref="RQL47:RQL50" si="2290">ROUND(RQK47*(1+$C$7),2)</f>
        <v>422.98</v>
      </c>
      <c r="RQM47" s="14">
        <f t="shared" ref="RQM47:RQM50" si="2291">RQI47*RQK47</f>
        <v>785.65200000000004</v>
      </c>
      <c r="RQN47" s="14">
        <f t="shared" ref="RQN47:RQN50" si="2292">RQL47*RQI47</f>
        <v>994.00300000000004</v>
      </c>
      <c r="RQO47" s="11" t="s">
        <v>17387</v>
      </c>
      <c r="RQP47" s="261" t="str">
        <f>IF(RQW47="SINAPI",VLOOKUP('TEREZINHA HARDY'!RQV47,SINAPI,2,),VLOOKUP('TEREZINHA HARDY'!RQV47,SETOP,3,))</f>
        <v>FORNECIMENTO DE CONCRETO ESTRUTURAL, USINADO, COM FCK 25 MPA, INCLUSIVE LANÇAMENTO, ADENSAMENTO E ACABAMENTO (FUNDAÇÃO)</v>
      </c>
      <c r="RQQ47" s="261"/>
      <c r="RQR47" s="261"/>
      <c r="RQS47" s="261"/>
      <c r="RQT47" s="261"/>
      <c r="RQU47" s="261"/>
      <c r="RQV47" s="12" t="s">
        <v>10494</v>
      </c>
      <c r="RQW47" s="12" t="s">
        <v>6222</v>
      </c>
      <c r="RQX47" s="12" t="str">
        <f>IF(RQW47="SINAPI",VLOOKUP('TEREZINHA HARDY'!RQV47,SINAPI,3,),VLOOKUP('TEREZINHA HARDY'!RQV47,SETOP,4,))</f>
        <v>M3</v>
      </c>
      <c r="RQY47" s="13">
        <v>2.35</v>
      </c>
      <c r="RQZ47" s="13" t="s">
        <v>41</v>
      </c>
      <c r="RRA47" s="14">
        <f>IF(RQW47="SINAPI",VLOOKUP('TEREZINHA HARDY'!RQV47,SINAPI,4,),VLOOKUP('TEREZINHA HARDY'!RQV47,SETOP,5,))</f>
        <v>334.32</v>
      </c>
      <c r="RRB47" s="14">
        <f t="shared" ref="RRB47:RRB50" si="2293">ROUND(RRA47*(1+$C$7),2)</f>
        <v>422.98</v>
      </c>
      <c r="RRC47" s="14">
        <f t="shared" ref="RRC47:RRC50" si="2294">RQY47*RRA47</f>
        <v>785.65200000000004</v>
      </c>
      <c r="RRD47" s="14">
        <f t="shared" ref="RRD47:RRD50" si="2295">RRB47*RQY47</f>
        <v>994.00300000000004</v>
      </c>
      <c r="RRE47" s="11" t="s">
        <v>17387</v>
      </c>
      <c r="RRF47" s="261" t="str">
        <f>IF(RRM47="SINAPI",VLOOKUP('TEREZINHA HARDY'!RRL47,SINAPI,2,),VLOOKUP('TEREZINHA HARDY'!RRL47,SETOP,3,))</f>
        <v>FORNECIMENTO DE CONCRETO ESTRUTURAL, USINADO, COM FCK 25 MPA, INCLUSIVE LANÇAMENTO, ADENSAMENTO E ACABAMENTO (FUNDAÇÃO)</v>
      </c>
      <c r="RRG47" s="261"/>
      <c r="RRH47" s="261"/>
      <c r="RRI47" s="261"/>
      <c r="RRJ47" s="261"/>
      <c r="RRK47" s="261"/>
      <c r="RRL47" s="12" t="s">
        <v>10494</v>
      </c>
      <c r="RRM47" s="12" t="s">
        <v>6222</v>
      </c>
      <c r="RRN47" s="12" t="str">
        <f>IF(RRM47="SINAPI",VLOOKUP('TEREZINHA HARDY'!RRL47,SINAPI,3,),VLOOKUP('TEREZINHA HARDY'!RRL47,SETOP,4,))</f>
        <v>M3</v>
      </c>
      <c r="RRO47" s="13">
        <v>2.35</v>
      </c>
      <c r="RRP47" s="13" t="s">
        <v>41</v>
      </c>
      <c r="RRQ47" s="14">
        <f>IF(RRM47="SINAPI",VLOOKUP('TEREZINHA HARDY'!RRL47,SINAPI,4,),VLOOKUP('TEREZINHA HARDY'!RRL47,SETOP,5,))</f>
        <v>334.32</v>
      </c>
      <c r="RRR47" s="14">
        <f t="shared" ref="RRR47:RRR50" si="2296">ROUND(RRQ47*(1+$C$7),2)</f>
        <v>422.98</v>
      </c>
      <c r="RRS47" s="14">
        <f t="shared" ref="RRS47:RRS50" si="2297">RRO47*RRQ47</f>
        <v>785.65200000000004</v>
      </c>
      <c r="RRT47" s="14">
        <f t="shared" ref="RRT47:RRT50" si="2298">RRR47*RRO47</f>
        <v>994.00300000000004</v>
      </c>
      <c r="RRU47" s="11" t="s">
        <v>17387</v>
      </c>
      <c r="RRV47" s="261" t="str">
        <f>IF(RSC47="SINAPI",VLOOKUP('TEREZINHA HARDY'!RSB47,SINAPI,2,),VLOOKUP('TEREZINHA HARDY'!RSB47,SETOP,3,))</f>
        <v>FORNECIMENTO DE CONCRETO ESTRUTURAL, USINADO, COM FCK 25 MPA, INCLUSIVE LANÇAMENTO, ADENSAMENTO E ACABAMENTO (FUNDAÇÃO)</v>
      </c>
      <c r="RRW47" s="261"/>
      <c r="RRX47" s="261"/>
      <c r="RRY47" s="261"/>
      <c r="RRZ47" s="261"/>
      <c r="RSA47" s="261"/>
      <c r="RSB47" s="12" t="s">
        <v>10494</v>
      </c>
      <c r="RSC47" s="12" t="s">
        <v>6222</v>
      </c>
      <c r="RSD47" s="12" t="str">
        <f>IF(RSC47="SINAPI",VLOOKUP('TEREZINHA HARDY'!RSB47,SINAPI,3,),VLOOKUP('TEREZINHA HARDY'!RSB47,SETOP,4,))</f>
        <v>M3</v>
      </c>
      <c r="RSE47" s="13">
        <v>2.35</v>
      </c>
      <c r="RSF47" s="13" t="s">
        <v>41</v>
      </c>
      <c r="RSG47" s="14">
        <f>IF(RSC47="SINAPI",VLOOKUP('TEREZINHA HARDY'!RSB47,SINAPI,4,),VLOOKUP('TEREZINHA HARDY'!RSB47,SETOP,5,))</f>
        <v>334.32</v>
      </c>
      <c r="RSH47" s="14">
        <f t="shared" ref="RSH47:RSH50" si="2299">ROUND(RSG47*(1+$C$7),2)</f>
        <v>422.98</v>
      </c>
      <c r="RSI47" s="14">
        <f t="shared" ref="RSI47:RSI50" si="2300">RSE47*RSG47</f>
        <v>785.65200000000004</v>
      </c>
      <c r="RSJ47" s="14">
        <f t="shared" ref="RSJ47:RSJ50" si="2301">RSH47*RSE47</f>
        <v>994.00300000000004</v>
      </c>
      <c r="RSK47" s="11" t="s">
        <v>17387</v>
      </c>
      <c r="RSL47" s="261" t="str">
        <f>IF(RSS47="SINAPI",VLOOKUP('TEREZINHA HARDY'!RSR47,SINAPI,2,),VLOOKUP('TEREZINHA HARDY'!RSR47,SETOP,3,))</f>
        <v>FORNECIMENTO DE CONCRETO ESTRUTURAL, USINADO, COM FCK 25 MPA, INCLUSIVE LANÇAMENTO, ADENSAMENTO E ACABAMENTO (FUNDAÇÃO)</v>
      </c>
      <c r="RSM47" s="261"/>
      <c r="RSN47" s="261"/>
      <c r="RSO47" s="261"/>
      <c r="RSP47" s="261"/>
      <c r="RSQ47" s="261"/>
      <c r="RSR47" s="12" t="s">
        <v>10494</v>
      </c>
      <c r="RSS47" s="12" t="s">
        <v>6222</v>
      </c>
      <c r="RST47" s="12" t="str">
        <f>IF(RSS47="SINAPI",VLOOKUP('TEREZINHA HARDY'!RSR47,SINAPI,3,),VLOOKUP('TEREZINHA HARDY'!RSR47,SETOP,4,))</f>
        <v>M3</v>
      </c>
      <c r="RSU47" s="13">
        <v>2.35</v>
      </c>
      <c r="RSV47" s="13" t="s">
        <v>41</v>
      </c>
      <c r="RSW47" s="14">
        <f>IF(RSS47="SINAPI",VLOOKUP('TEREZINHA HARDY'!RSR47,SINAPI,4,),VLOOKUP('TEREZINHA HARDY'!RSR47,SETOP,5,))</f>
        <v>334.32</v>
      </c>
      <c r="RSX47" s="14">
        <f t="shared" ref="RSX47:RSX50" si="2302">ROUND(RSW47*(1+$C$7),2)</f>
        <v>422.98</v>
      </c>
      <c r="RSY47" s="14">
        <f t="shared" ref="RSY47:RSY50" si="2303">RSU47*RSW47</f>
        <v>785.65200000000004</v>
      </c>
      <c r="RSZ47" s="14">
        <f t="shared" ref="RSZ47:RSZ50" si="2304">RSX47*RSU47</f>
        <v>994.00300000000004</v>
      </c>
      <c r="RTA47" s="11" t="s">
        <v>17387</v>
      </c>
      <c r="RTB47" s="261" t="str">
        <f>IF(RTI47="SINAPI",VLOOKUP('TEREZINHA HARDY'!RTH47,SINAPI,2,),VLOOKUP('TEREZINHA HARDY'!RTH47,SETOP,3,))</f>
        <v>FORNECIMENTO DE CONCRETO ESTRUTURAL, USINADO, COM FCK 25 MPA, INCLUSIVE LANÇAMENTO, ADENSAMENTO E ACABAMENTO (FUNDAÇÃO)</v>
      </c>
      <c r="RTC47" s="261"/>
      <c r="RTD47" s="261"/>
      <c r="RTE47" s="261"/>
      <c r="RTF47" s="261"/>
      <c r="RTG47" s="261"/>
      <c r="RTH47" s="12" t="s">
        <v>10494</v>
      </c>
      <c r="RTI47" s="12" t="s">
        <v>6222</v>
      </c>
      <c r="RTJ47" s="12" t="str">
        <f>IF(RTI47="SINAPI",VLOOKUP('TEREZINHA HARDY'!RTH47,SINAPI,3,),VLOOKUP('TEREZINHA HARDY'!RTH47,SETOP,4,))</f>
        <v>M3</v>
      </c>
      <c r="RTK47" s="13">
        <v>2.35</v>
      </c>
      <c r="RTL47" s="13" t="s">
        <v>41</v>
      </c>
      <c r="RTM47" s="14">
        <f>IF(RTI47="SINAPI",VLOOKUP('TEREZINHA HARDY'!RTH47,SINAPI,4,),VLOOKUP('TEREZINHA HARDY'!RTH47,SETOP,5,))</f>
        <v>334.32</v>
      </c>
      <c r="RTN47" s="14">
        <f t="shared" ref="RTN47:RTN50" si="2305">ROUND(RTM47*(1+$C$7),2)</f>
        <v>422.98</v>
      </c>
      <c r="RTO47" s="14">
        <f t="shared" ref="RTO47:RTO50" si="2306">RTK47*RTM47</f>
        <v>785.65200000000004</v>
      </c>
      <c r="RTP47" s="14">
        <f t="shared" ref="RTP47:RTP50" si="2307">RTN47*RTK47</f>
        <v>994.00300000000004</v>
      </c>
      <c r="RTQ47" s="11" t="s">
        <v>17387</v>
      </c>
      <c r="RTR47" s="261" t="str">
        <f>IF(RTY47="SINAPI",VLOOKUP('TEREZINHA HARDY'!RTX47,SINAPI,2,),VLOOKUP('TEREZINHA HARDY'!RTX47,SETOP,3,))</f>
        <v>FORNECIMENTO DE CONCRETO ESTRUTURAL, USINADO, COM FCK 25 MPA, INCLUSIVE LANÇAMENTO, ADENSAMENTO E ACABAMENTO (FUNDAÇÃO)</v>
      </c>
      <c r="RTS47" s="261"/>
      <c r="RTT47" s="261"/>
      <c r="RTU47" s="261"/>
      <c r="RTV47" s="261"/>
      <c r="RTW47" s="261"/>
      <c r="RTX47" s="12" t="s">
        <v>10494</v>
      </c>
      <c r="RTY47" s="12" t="s">
        <v>6222</v>
      </c>
      <c r="RTZ47" s="12" t="str">
        <f>IF(RTY47="SINAPI",VLOOKUP('TEREZINHA HARDY'!RTX47,SINAPI,3,),VLOOKUP('TEREZINHA HARDY'!RTX47,SETOP,4,))</f>
        <v>M3</v>
      </c>
      <c r="RUA47" s="13">
        <v>2.35</v>
      </c>
      <c r="RUB47" s="13" t="s">
        <v>41</v>
      </c>
      <c r="RUC47" s="14">
        <f>IF(RTY47="SINAPI",VLOOKUP('TEREZINHA HARDY'!RTX47,SINAPI,4,),VLOOKUP('TEREZINHA HARDY'!RTX47,SETOP,5,))</f>
        <v>334.32</v>
      </c>
      <c r="RUD47" s="14">
        <f t="shared" ref="RUD47:RUD50" si="2308">ROUND(RUC47*(1+$C$7),2)</f>
        <v>422.98</v>
      </c>
      <c r="RUE47" s="14">
        <f t="shared" ref="RUE47:RUE50" si="2309">RUA47*RUC47</f>
        <v>785.65200000000004</v>
      </c>
      <c r="RUF47" s="14">
        <f t="shared" ref="RUF47:RUF50" si="2310">RUD47*RUA47</f>
        <v>994.00300000000004</v>
      </c>
      <c r="RUG47" s="11" t="s">
        <v>17387</v>
      </c>
      <c r="RUH47" s="261" t="str">
        <f>IF(RUO47="SINAPI",VLOOKUP('TEREZINHA HARDY'!RUN47,SINAPI,2,),VLOOKUP('TEREZINHA HARDY'!RUN47,SETOP,3,))</f>
        <v>FORNECIMENTO DE CONCRETO ESTRUTURAL, USINADO, COM FCK 25 MPA, INCLUSIVE LANÇAMENTO, ADENSAMENTO E ACABAMENTO (FUNDAÇÃO)</v>
      </c>
      <c r="RUI47" s="261"/>
      <c r="RUJ47" s="261"/>
      <c r="RUK47" s="261"/>
      <c r="RUL47" s="261"/>
      <c r="RUM47" s="261"/>
      <c r="RUN47" s="12" t="s">
        <v>10494</v>
      </c>
      <c r="RUO47" s="12" t="s">
        <v>6222</v>
      </c>
      <c r="RUP47" s="12" t="str">
        <f>IF(RUO47="SINAPI",VLOOKUP('TEREZINHA HARDY'!RUN47,SINAPI,3,),VLOOKUP('TEREZINHA HARDY'!RUN47,SETOP,4,))</f>
        <v>M3</v>
      </c>
      <c r="RUQ47" s="13">
        <v>2.35</v>
      </c>
      <c r="RUR47" s="13" t="s">
        <v>41</v>
      </c>
      <c r="RUS47" s="14">
        <f>IF(RUO47="SINAPI",VLOOKUP('TEREZINHA HARDY'!RUN47,SINAPI,4,),VLOOKUP('TEREZINHA HARDY'!RUN47,SETOP,5,))</f>
        <v>334.32</v>
      </c>
      <c r="RUT47" s="14">
        <f t="shared" ref="RUT47:RUT50" si="2311">ROUND(RUS47*(1+$C$7),2)</f>
        <v>422.98</v>
      </c>
      <c r="RUU47" s="14">
        <f t="shared" ref="RUU47:RUU50" si="2312">RUQ47*RUS47</f>
        <v>785.65200000000004</v>
      </c>
      <c r="RUV47" s="14">
        <f t="shared" ref="RUV47:RUV50" si="2313">RUT47*RUQ47</f>
        <v>994.00300000000004</v>
      </c>
      <c r="RUW47" s="11" t="s">
        <v>17387</v>
      </c>
      <c r="RUX47" s="261" t="str">
        <f>IF(RVE47="SINAPI",VLOOKUP('TEREZINHA HARDY'!RVD47,SINAPI,2,),VLOOKUP('TEREZINHA HARDY'!RVD47,SETOP,3,))</f>
        <v>FORNECIMENTO DE CONCRETO ESTRUTURAL, USINADO, COM FCK 25 MPA, INCLUSIVE LANÇAMENTO, ADENSAMENTO E ACABAMENTO (FUNDAÇÃO)</v>
      </c>
      <c r="RUY47" s="261"/>
      <c r="RUZ47" s="261"/>
      <c r="RVA47" s="261"/>
      <c r="RVB47" s="261"/>
      <c r="RVC47" s="261"/>
      <c r="RVD47" s="12" t="s">
        <v>10494</v>
      </c>
      <c r="RVE47" s="12" t="s">
        <v>6222</v>
      </c>
      <c r="RVF47" s="12" t="str">
        <f>IF(RVE47="SINAPI",VLOOKUP('TEREZINHA HARDY'!RVD47,SINAPI,3,),VLOOKUP('TEREZINHA HARDY'!RVD47,SETOP,4,))</f>
        <v>M3</v>
      </c>
      <c r="RVG47" s="13">
        <v>2.35</v>
      </c>
      <c r="RVH47" s="13" t="s">
        <v>41</v>
      </c>
      <c r="RVI47" s="14">
        <f>IF(RVE47="SINAPI",VLOOKUP('TEREZINHA HARDY'!RVD47,SINAPI,4,),VLOOKUP('TEREZINHA HARDY'!RVD47,SETOP,5,))</f>
        <v>334.32</v>
      </c>
      <c r="RVJ47" s="14">
        <f t="shared" ref="RVJ47:RVJ50" si="2314">ROUND(RVI47*(1+$C$7),2)</f>
        <v>422.98</v>
      </c>
      <c r="RVK47" s="14">
        <f t="shared" ref="RVK47:RVK50" si="2315">RVG47*RVI47</f>
        <v>785.65200000000004</v>
      </c>
      <c r="RVL47" s="14">
        <f t="shared" ref="RVL47:RVL50" si="2316">RVJ47*RVG47</f>
        <v>994.00300000000004</v>
      </c>
      <c r="RVM47" s="11" t="s">
        <v>17387</v>
      </c>
      <c r="RVN47" s="261" t="str">
        <f>IF(RVU47="SINAPI",VLOOKUP('TEREZINHA HARDY'!RVT47,SINAPI,2,),VLOOKUP('TEREZINHA HARDY'!RVT47,SETOP,3,))</f>
        <v>FORNECIMENTO DE CONCRETO ESTRUTURAL, USINADO, COM FCK 25 MPA, INCLUSIVE LANÇAMENTO, ADENSAMENTO E ACABAMENTO (FUNDAÇÃO)</v>
      </c>
      <c r="RVO47" s="261"/>
      <c r="RVP47" s="261"/>
      <c r="RVQ47" s="261"/>
      <c r="RVR47" s="261"/>
      <c r="RVS47" s="261"/>
      <c r="RVT47" s="12" t="s">
        <v>10494</v>
      </c>
      <c r="RVU47" s="12" t="s">
        <v>6222</v>
      </c>
      <c r="RVV47" s="12" t="str">
        <f>IF(RVU47="SINAPI",VLOOKUP('TEREZINHA HARDY'!RVT47,SINAPI,3,),VLOOKUP('TEREZINHA HARDY'!RVT47,SETOP,4,))</f>
        <v>M3</v>
      </c>
      <c r="RVW47" s="13">
        <v>2.35</v>
      </c>
      <c r="RVX47" s="13" t="s">
        <v>41</v>
      </c>
      <c r="RVY47" s="14">
        <f>IF(RVU47="SINAPI",VLOOKUP('TEREZINHA HARDY'!RVT47,SINAPI,4,),VLOOKUP('TEREZINHA HARDY'!RVT47,SETOP,5,))</f>
        <v>334.32</v>
      </c>
      <c r="RVZ47" s="14">
        <f t="shared" ref="RVZ47:RVZ50" si="2317">ROUND(RVY47*(1+$C$7),2)</f>
        <v>422.98</v>
      </c>
      <c r="RWA47" s="14">
        <f t="shared" ref="RWA47:RWA50" si="2318">RVW47*RVY47</f>
        <v>785.65200000000004</v>
      </c>
      <c r="RWB47" s="14">
        <f t="shared" ref="RWB47:RWB50" si="2319">RVZ47*RVW47</f>
        <v>994.00300000000004</v>
      </c>
      <c r="RWC47" s="11" t="s">
        <v>17387</v>
      </c>
      <c r="RWD47" s="261" t="str">
        <f>IF(RWK47="SINAPI",VLOOKUP('TEREZINHA HARDY'!RWJ47,SINAPI,2,),VLOOKUP('TEREZINHA HARDY'!RWJ47,SETOP,3,))</f>
        <v>FORNECIMENTO DE CONCRETO ESTRUTURAL, USINADO, COM FCK 25 MPA, INCLUSIVE LANÇAMENTO, ADENSAMENTO E ACABAMENTO (FUNDAÇÃO)</v>
      </c>
      <c r="RWE47" s="261"/>
      <c r="RWF47" s="261"/>
      <c r="RWG47" s="261"/>
      <c r="RWH47" s="261"/>
      <c r="RWI47" s="261"/>
      <c r="RWJ47" s="12" t="s">
        <v>10494</v>
      </c>
      <c r="RWK47" s="12" t="s">
        <v>6222</v>
      </c>
      <c r="RWL47" s="12" t="str">
        <f>IF(RWK47="SINAPI",VLOOKUP('TEREZINHA HARDY'!RWJ47,SINAPI,3,),VLOOKUP('TEREZINHA HARDY'!RWJ47,SETOP,4,))</f>
        <v>M3</v>
      </c>
      <c r="RWM47" s="13">
        <v>2.35</v>
      </c>
      <c r="RWN47" s="13" t="s">
        <v>41</v>
      </c>
      <c r="RWO47" s="14">
        <f>IF(RWK47="SINAPI",VLOOKUP('TEREZINHA HARDY'!RWJ47,SINAPI,4,),VLOOKUP('TEREZINHA HARDY'!RWJ47,SETOP,5,))</f>
        <v>334.32</v>
      </c>
      <c r="RWP47" s="14">
        <f t="shared" ref="RWP47:RWP50" si="2320">ROUND(RWO47*(1+$C$7),2)</f>
        <v>422.98</v>
      </c>
      <c r="RWQ47" s="14">
        <f t="shared" ref="RWQ47:RWQ50" si="2321">RWM47*RWO47</f>
        <v>785.65200000000004</v>
      </c>
      <c r="RWR47" s="14">
        <f t="shared" ref="RWR47:RWR50" si="2322">RWP47*RWM47</f>
        <v>994.00300000000004</v>
      </c>
      <c r="RWS47" s="11" t="s">
        <v>17387</v>
      </c>
      <c r="RWT47" s="261" t="str">
        <f>IF(RXA47="SINAPI",VLOOKUP('TEREZINHA HARDY'!RWZ47,SINAPI,2,),VLOOKUP('TEREZINHA HARDY'!RWZ47,SETOP,3,))</f>
        <v>FORNECIMENTO DE CONCRETO ESTRUTURAL, USINADO, COM FCK 25 MPA, INCLUSIVE LANÇAMENTO, ADENSAMENTO E ACABAMENTO (FUNDAÇÃO)</v>
      </c>
      <c r="RWU47" s="261"/>
      <c r="RWV47" s="261"/>
      <c r="RWW47" s="261"/>
      <c r="RWX47" s="261"/>
      <c r="RWY47" s="261"/>
      <c r="RWZ47" s="12" t="s">
        <v>10494</v>
      </c>
      <c r="RXA47" s="12" t="s">
        <v>6222</v>
      </c>
      <c r="RXB47" s="12" t="str">
        <f>IF(RXA47="SINAPI",VLOOKUP('TEREZINHA HARDY'!RWZ47,SINAPI,3,),VLOOKUP('TEREZINHA HARDY'!RWZ47,SETOP,4,))</f>
        <v>M3</v>
      </c>
      <c r="RXC47" s="13">
        <v>2.35</v>
      </c>
      <c r="RXD47" s="13" t="s">
        <v>41</v>
      </c>
      <c r="RXE47" s="14">
        <f>IF(RXA47="SINAPI",VLOOKUP('TEREZINHA HARDY'!RWZ47,SINAPI,4,),VLOOKUP('TEREZINHA HARDY'!RWZ47,SETOP,5,))</f>
        <v>334.32</v>
      </c>
      <c r="RXF47" s="14">
        <f t="shared" ref="RXF47:RXF50" si="2323">ROUND(RXE47*(1+$C$7),2)</f>
        <v>422.98</v>
      </c>
      <c r="RXG47" s="14">
        <f t="shared" ref="RXG47:RXG50" si="2324">RXC47*RXE47</f>
        <v>785.65200000000004</v>
      </c>
      <c r="RXH47" s="14">
        <f t="shared" ref="RXH47:RXH50" si="2325">RXF47*RXC47</f>
        <v>994.00300000000004</v>
      </c>
      <c r="RXI47" s="11" t="s">
        <v>17387</v>
      </c>
      <c r="RXJ47" s="261" t="str">
        <f>IF(RXQ47="SINAPI",VLOOKUP('TEREZINHA HARDY'!RXP47,SINAPI,2,),VLOOKUP('TEREZINHA HARDY'!RXP47,SETOP,3,))</f>
        <v>FORNECIMENTO DE CONCRETO ESTRUTURAL, USINADO, COM FCK 25 MPA, INCLUSIVE LANÇAMENTO, ADENSAMENTO E ACABAMENTO (FUNDAÇÃO)</v>
      </c>
      <c r="RXK47" s="261"/>
      <c r="RXL47" s="261"/>
      <c r="RXM47" s="261"/>
      <c r="RXN47" s="261"/>
      <c r="RXO47" s="261"/>
      <c r="RXP47" s="12" t="s">
        <v>10494</v>
      </c>
      <c r="RXQ47" s="12" t="s">
        <v>6222</v>
      </c>
      <c r="RXR47" s="12" t="str">
        <f>IF(RXQ47="SINAPI",VLOOKUP('TEREZINHA HARDY'!RXP47,SINAPI,3,),VLOOKUP('TEREZINHA HARDY'!RXP47,SETOP,4,))</f>
        <v>M3</v>
      </c>
      <c r="RXS47" s="13">
        <v>2.35</v>
      </c>
      <c r="RXT47" s="13" t="s">
        <v>41</v>
      </c>
      <c r="RXU47" s="14">
        <f>IF(RXQ47="SINAPI",VLOOKUP('TEREZINHA HARDY'!RXP47,SINAPI,4,),VLOOKUP('TEREZINHA HARDY'!RXP47,SETOP,5,))</f>
        <v>334.32</v>
      </c>
      <c r="RXV47" s="14">
        <f t="shared" ref="RXV47:RXV50" si="2326">ROUND(RXU47*(1+$C$7),2)</f>
        <v>422.98</v>
      </c>
      <c r="RXW47" s="14">
        <f t="shared" ref="RXW47:RXW50" si="2327">RXS47*RXU47</f>
        <v>785.65200000000004</v>
      </c>
      <c r="RXX47" s="14">
        <f t="shared" ref="RXX47:RXX50" si="2328">RXV47*RXS47</f>
        <v>994.00300000000004</v>
      </c>
      <c r="RXY47" s="11" t="s">
        <v>17387</v>
      </c>
      <c r="RXZ47" s="261" t="str">
        <f>IF(RYG47="SINAPI",VLOOKUP('TEREZINHA HARDY'!RYF47,SINAPI,2,),VLOOKUP('TEREZINHA HARDY'!RYF47,SETOP,3,))</f>
        <v>FORNECIMENTO DE CONCRETO ESTRUTURAL, USINADO, COM FCK 25 MPA, INCLUSIVE LANÇAMENTO, ADENSAMENTO E ACABAMENTO (FUNDAÇÃO)</v>
      </c>
      <c r="RYA47" s="261"/>
      <c r="RYB47" s="261"/>
      <c r="RYC47" s="261"/>
      <c r="RYD47" s="261"/>
      <c r="RYE47" s="261"/>
      <c r="RYF47" s="12" t="s">
        <v>10494</v>
      </c>
      <c r="RYG47" s="12" t="s">
        <v>6222</v>
      </c>
      <c r="RYH47" s="12" t="str">
        <f>IF(RYG47="SINAPI",VLOOKUP('TEREZINHA HARDY'!RYF47,SINAPI,3,),VLOOKUP('TEREZINHA HARDY'!RYF47,SETOP,4,))</f>
        <v>M3</v>
      </c>
      <c r="RYI47" s="13">
        <v>2.35</v>
      </c>
      <c r="RYJ47" s="13" t="s">
        <v>41</v>
      </c>
      <c r="RYK47" s="14">
        <f>IF(RYG47="SINAPI",VLOOKUP('TEREZINHA HARDY'!RYF47,SINAPI,4,),VLOOKUP('TEREZINHA HARDY'!RYF47,SETOP,5,))</f>
        <v>334.32</v>
      </c>
      <c r="RYL47" s="14">
        <f t="shared" ref="RYL47:RYL50" si="2329">ROUND(RYK47*(1+$C$7),2)</f>
        <v>422.98</v>
      </c>
      <c r="RYM47" s="14">
        <f t="shared" ref="RYM47:RYM50" si="2330">RYI47*RYK47</f>
        <v>785.65200000000004</v>
      </c>
      <c r="RYN47" s="14">
        <f t="shared" ref="RYN47:RYN50" si="2331">RYL47*RYI47</f>
        <v>994.00300000000004</v>
      </c>
      <c r="RYO47" s="11" t="s">
        <v>17387</v>
      </c>
      <c r="RYP47" s="261" t="str">
        <f>IF(RYW47="SINAPI",VLOOKUP('TEREZINHA HARDY'!RYV47,SINAPI,2,),VLOOKUP('TEREZINHA HARDY'!RYV47,SETOP,3,))</f>
        <v>FORNECIMENTO DE CONCRETO ESTRUTURAL, USINADO, COM FCK 25 MPA, INCLUSIVE LANÇAMENTO, ADENSAMENTO E ACABAMENTO (FUNDAÇÃO)</v>
      </c>
      <c r="RYQ47" s="261"/>
      <c r="RYR47" s="261"/>
      <c r="RYS47" s="261"/>
      <c r="RYT47" s="261"/>
      <c r="RYU47" s="261"/>
      <c r="RYV47" s="12" t="s">
        <v>10494</v>
      </c>
      <c r="RYW47" s="12" t="s">
        <v>6222</v>
      </c>
      <c r="RYX47" s="12" t="str">
        <f>IF(RYW47="SINAPI",VLOOKUP('TEREZINHA HARDY'!RYV47,SINAPI,3,),VLOOKUP('TEREZINHA HARDY'!RYV47,SETOP,4,))</f>
        <v>M3</v>
      </c>
      <c r="RYY47" s="13">
        <v>2.35</v>
      </c>
      <c r="RYZ47" s="13" t="s">
        <v>41</v>
      </c>
      <c r="RZA47" s="14">
        <f>IF(RYW47="SINAPI",VLOOKUP('TEREZINHA HARDY'!RYV47,SINAPI,4,),VLOOKUP('TEREZINHA HARDY'!RYV47,SETOP,5,))</f>
        <v>334.32</v>
      </c>
      <c r="RZB47" s="14">
        <f t="shared" ref="RZB47:RZB50" si="2332">ROUND(RZA47*(1+$C$7),2)</f>
        <v>422.98</v>
      </c>
      <c r="RZC47" s="14">
        <f t="shared" ref="RZC47:RZC50" si="2333">RYY47*RZA47</f>
        <v>785.65200000000004</v>
      </c>
      <c r="RZD47" s="14">
        <f t="shared" ref="RZD47:RZD50" si="2334">RZB47*RYY47</f>
        <v>994.00300000000004</v>
      </c>
      <c r="RZE47" s="11" t="s">
        <v>17387</v>
      </c>
      <c r="RZF47" s="261" t="str">
        <f>IF(RZM47="SINAPI",VLOOKUP('TEREZINHA HARDY'!RZL47,SINAPI,2,),VLOOKUP('TEREZINHA HARDY'!RZL47,SETOP,3,))</f>
        <v>FORNECIMENTO DE CONCRETO ESTRUTURAL, USINADO, COM FCK 25 MPA, INCLUSIVE LANÇAMENTO, ADENSAMENTO E ACABAMENTO (FUNDAÇÃO)</v>
      </c>
      <c r="RZG47" s="261"/>
      <c r="RZH47" s="261"/>
      <c r="RZI47" s="261"/>
      <c r="RZJ47" s="261"/>
      <c r="RZK47" s="261"/>
      <c r="RZL47" s="12" t="s">
        <v>10494</v>
      </c>
      <c r="RZM47" s="12" t="s">
        <v>6222</v>
      </c>
      <c r="RZN47" s="12" t="str">
        <f>IF(RZM47="SINAPI",VLOOKUP('TEREZINHA HARDY'!RZL47,SINAPI,3,),VLOOKUP('TEREZINHA HARDY'!RZL47,SETOP,4,))</f>
        <v>M3</v>
      </c>
      <c r="RZO47" s="13">
        <v>2.35</v>
      </c>
      <c r="RZP47" s="13" t="s">
        <v>41</v>
      </c>
      <c r="RZQ47" s="14">
        <f>IF(RZM47="SINAPI",VLOOKUP('TEREZINHA HARDY'!RZL47,SINAPI,4,),VLOOKUP('TEREZINHA HARDY'!RZL47,SETOP,5,))</f>
        <v>334.32</v>
      </c>
      <c r="RZR47" s="14">
        <f t="shared" ref="RZR47:RZR50" si="2335">ROUND(RZQ47*(1+$C$7),2)</f>
        <v>422.98</v>
      </c>
      <c r="RZS47" s="14">
        <f t="shared" ref="RZS47:RZS50" si="2336">RZO47*RZQ47</f>
        <v>785.65200000000004</v>
      </c>
      <c r="RZT47" s="14">
        <f t="shared" ref="RZT47:RZT50" si="2337">RZR47*RZO47</f>
        <v>994.00300000000004</v>
      </c>
      <c r="RZU47" s="11" t="s">
        <v>17387</v>
      </c>
      <c r="RZV47" s="261" t="str">
        <f>IF(SAC47="SINAPI",VLOOKUP('TEREZINHA HARDY'!SAB47,SINAPI,2,),VLOOKUP('TEREZINHA HARDY'!SAB47,SETOP,3,))</f>
        <v>FORNECIMENTO DE CONCRETO ESTRUTURAL, USINADO, COM FCK 25 MPA, INCLUSIVE LANÇAMENTO, ADENSAMENTO E ACABAMENTO (FUNDAÇÃO)</v>
      </c>
      <c r="RZW47" s="261"/>
      <c r="RZX47" s="261"/>
      <c r="RZY47" s="261"/>
      <c r="RZZ47" s="261"/>
      <c r="SAA47" s="261"/>
      <c r="SAB47" s="12" t="s">
        <v>10494</v>
      </c>
      <c r="SAC47" s="12" t="s">
        <v>6222</v>
      </c>
      <c r="SAD47" s="12" t="str">
        <f>IF(SAC47="SINAPI",VLOOKUP('TEREZINHA HARDY'!SAB47,SINAPI,3,),VLOOKUP('TEREZINHA HARDY'!SAB47,SETOP,4,))</f>
        <v>M3</v>
      </c>
      <c r="SAE47" s="13">
        <v>2.35</v>
      </c>
      <c r="SAF47" s="13" t="s">
        <v>41</v>
      </c>
      <c r="SAG47" s="14">
        <f>IF(SAC47="SINAPI",VLOOKUP('TEREZINHA HARDY'!SAB47,SINAPI,4,),VLOOKUP('TEREZINHA HARDY'!SAB47,SETOP,5,))</f>
        <v>334.32</v>
      </c>
      <c r="SAH47" s="14">
        <f t="shared" ref="SAH47:SAH50" si="2338">ROUND(SAG47*(1+$C$7),2)</f>
        <v>422.98</v>
      </c>
      <c r="SAI47" s="14">
        <f t="shared" ref="SAI47:SAI50" si="2339">SAE47*SAG47</f>
        <v>785.65200000000004</v>
      </c>
      <c r="SAJ47" s="14">
        <f t="shared" ref="SAJ47:SAJ50" si="2340">SAH47*SAE47</f>
        <v>994.00300000000004</v>
      </c>
      <c r="SAK47" s="11" t="s">
        <v>17387</v>
      </c>
      <c r="SAL47" s="261" t="str">
        <f>IF(SAS47="SINAPI",VLOOKUP('TEREZINHA HARDY'!SAR47,SINAPI,2,),VLOOKUP('TEREZINHA HARDY'!SAR47,SETOP,3,))</f>
        <v>FORNECIMENTO DE CONCRETO ESTRUTURAL, USINADO, COM FCK 25 MPA, INCLUSIVE LANÇAMENTO, ADENSAMENTO E ACABAMENTO (FUNDAÇÃO)</v>
      </c>
      <c r="SAM47" s="261"/>
      <c r="SAN47" s="261"/>
      <c r="SAO47" s="261"/>
      <c r="SAP47" s="261"/>
      <c r="SAQ47" s="261"/>
      <c r="SAR47" s="12" t="s">
        <v>10494</v>
      </c>
      <c r="SAS47" s="12" t="s">
        <v>6222</v>
      </c>
      <c r="SAT47" s="12" t="str">
        <f>IF(SAS47="SINAPI",VLOOKUP('TEREZINHA HARDY'!SAR47,SINAPI,3,),VLOOKUP('TEREZINHA HARDY'!SAR47,SETOP,4,))</f>
        <v>M3</v>
      </c>
      <c r="SAU47" s="13">
        <v>2.35</v>
      </c>
      <c r="SAV47" s="13" t="s">
        <v>41</v>
      </c>
      <c r="SAW47" s="14">
        <f>IF(SAS47="SINAPI",VLOOKUP('TEREZINHA HARDY'!SAR47,SINAPI,4,),VLOOKUP('TEREZINHA HARDY'!SAR47,SETOP,5,))</f>
        <v>334.32</v>
      </c>
      <c r="SAX47" s="14">
        <f t="shared" ref="SAX47:SAX50" si="2341">ROUND(SAW47*(1+$C$7),2)</f>
        <v>422.98</v>
      </c>
      <c r="SAY47" s="14">
        <f t="shared" ref="SAY47:SAY50" si="2342">SAU47*SAW47</f>
        <v>785.65200000000004</v>
      </c>
      <c r="SAZ47" s="14">
        <f t="shared" ref="SAZ47:SAZ50" si="2343">SAX47*SAU47</f>
        <v>994.00300000000004</v>
      </c>
      <c r="SBA47" s="11" t="s">
        <v>17387</v>
      </c>
      <c r="SBB47" s="261" t="str">
        <f>IF(SBI47="SINAPI",VLOOKUP('TEREZINHA HARDY'!SBH47,SINAPI,2,),VLOOKUP('TEREZINHA HARDY'!SBH47,SETOP,3,))</f>
        <v>FORNECIMENTO DE CONCRETO ESTRUTURAL, USINADO, COM FCK 25 MPA, INCLUSIVE LANÇAMENTO, ADENSAMENTO E ACABAMENTO (FUNDAÇÃO)</v>
      </c>
      <c r="SBC47" s="261"/>
      <c r="SBD47" s="261"/>
      <c r="SBE47" s="261"/>
      <c r="SBF47" s="261"/>
      <c r="SBG47" s="261"/>
      <c r="SBH47" s="12" t="s">
        <v>10494</v>
      </c>
      <c r="SBI47" s="12" t="s">
        <v>6222</v>
      </c>
      <c r="SBJ47" s="12" t="str">
        <f>IF(SBI47="SINAPI",VLOOKUP('TEREZINHA HARDY'!SBH47,SINAPI,3,),VLOOKUP('TEREZINHA HARDY'!SBH47,SETOP,4,))</f>
        <v>M3</v>
      </c>
      <c r="SBK47" s="13">
        <v>2.35</v>
      </c>
      <c r="SBL47" s="13" t="s">
        <v>41</v>
      </c>
      <c r="SBM47" s="14">
        <f>IF(SBI47="SINAPI",VLOOKUP('TEREZINHA HARDY'!SBH47,SINAPI,4,),VLOOKUP('TEREZINHA HARDY'!SBH47,SETOP,5,))</f>
        <v>334.32</v>
      </c>
      <c r="SBN47" s="14">
        <f t="shared" ref="SBN47:SBN50" si="2344">ROUND(SBM47*(1+$C$7),2)</f>
        <v>422.98</v>
      </c>
      <c r="SBO47" s="14">
        <f t="shared" ref="SBO47:SBO50" si="2345">SBK47*SBM47</f>
        <v>785.65200000000004</v>
      </c>
      <c r="SBP47" s="14">
        <f t="shared" ref="SBP47:SBP50" si="2346">SBN47*SBK47</f>
        <v>994.00300000000004</v>
      </c>
      <c r="SBQ47" s="11" t="s">
        <v>17387</v>
      </c>
      <c r="SBR47" s="261" t="str">
        <f>IF(SBY47="SINAPI",VLOOKUP('TEREZINHA HARDY'!SBX47,SINAPI,2,),VLOOKUP('TEREZINHA HARDY'!SBX47,SETOP,3,))</f>
        <v>FORNECIMENTO DE CONCRETO ESTRUTURAL, USINADO, COM FCK 25 MPA, INCLUSIVE LANÇAMENTO, ADENSAMENTO E ACABAMENTO (FUNDAÇÃO)</v>
      </c>
      <c r="SBS47" s="261"/>
      <c r="SBT47" s="261"/>
      <c r="SBU47" s="261"/>
      <c r="SBV47" s="261"/>
      <c r="SBW47" s="261"/>
      <c r="SBX47" s="12" t="s">
        <v>10494</v>
      </c>
      <c r="SBY47" s="12" t="s">
        <v>6222</v>
      </c>
      <c r="SBZ47" s="12" t="str">
        <f>IF(SBY47="SINAPI",VLOOKUP('TEREZINHA HARDY'!SBX47,SINAPI,3,),VLOOKUP('TEREZINHA HARDY'!SBX47,SETOP,4,))</f>
        <v>M3</v>
      </c>
      <c r="SCA47" s="13">
        <v>2.35</v>
      </c>
      <c r="SCB47" s="13" t="s">
        <v>41</v>
      </c>
      <c r="SCC47" s="14">
        <f>IF(SBY47="SINAPI",VLOOKUP('TEREZINHA HARDY'!SBX47,SINAPI,4,),VLOOKUP('TEREZINHA HARDY'!SBX47,SETOP,5,))</f>
        <v>334.32</v>
      </c>
      <c r="SCD47" s="14">
        <f t="shared" ref="SCD47:SCD50" si="2347">ROUND(SCC47*(1+$C$7),2)</f>
        <v>422.98</v>
      </c>
      <c r="SCE47" s="14">
        <f t="shared" ref="SCE47:SCE50" si="2348">SCA47*SCC47</f>
        <v>785.65200000000004</v>
      </c>
      <c r="SCF47" s="14">
        <f t="shared" ref="SCF47:SCF50" si="2349">SCD47*SCA47</f>
        <v>994.00300000000004</v>
      </c>
      <c r="SCG47" s="11" t="s">
        <v>17387</v>
      </c>
      <c r="SCH47" s="261" t="str">
        <f>IF(SCO47="SINAPI",VLOOKUP('TEREZINHA HARDY'!SCN47,SINAPI,2,),VLOOKUP('TEREZINHA HARDY'!SCN47,SETOP,3,))</f>
        <v>FORNECIMENTO DE CONCRETO ESTRUTURAL, USINADO, COM FCK 25 MPA, INCLUSIVE LANÇAMENTO, ADENSAMENTO E ACABAMENTO (FUNDAÇÃO)</v>
      </c>
      <c r="SCI47" s="261"/>
      <c r="SCJ47" s="261"/>
      <c r="SCK47" s="261"/>
      <c r="SCL47" s="261"/>
      <c r="SCM47" s="261"/>
      <c r="SCN47" s="12" t="s">
        <v>10494</v>
      </c>
      <c r="SCO47" s="12" t="s">
        <v>6222</v>
      </c>
      <c r="SCP47" s="12" t="str">
        <f>IF(SCO47="SINAPI",VLOOKUP('TEREZINHA HARDY'!SCN47,SINAPI,3,),VLOOKUP('TEREZINHA HARDY'!SCN47,SETOP,4,))</f>
        <v>M3</v>
      </c>
      <c r="SCQ47" s="13">
        <v>2.35</v>
      </c>
      <c r="SCR47" s="13" t="s">
        <v>41</v>
      </c>
      <c r="SCS47" s="14">
        <f>IF(SCO47="SINAPI",VLOOKUP('TEREZINHA HARDY'!SCN47,SINAPI,4,),VLOOKUP('TEREZINHA HARDY'!SCN47,SETOP,5,))</f>
        <v>334.32</v>
      </c>
      <c r="SCT47" s="14">
        <f t="shared" ref="SCT47:SCT50" si="2350">ROUND(SCS47*(1+$C$7),2)</f>
        <v>422.98</v>
      </c>
      <c r="SCU47" s="14">
        <f t="shared" ref="SCU47:SCU50" si="2351">SCQ47*SCS47</f>
        <v>785.65200000000004</v>
      </c>
      <c r="SCV47" s="14">
        <f t="shared" ref="SCV47:SCV50" si="2352">SCT47*SCQ47</f>
        <v>994.00300000000004</v>
      </c>
      <c r="SCW47" s="11" t="s">
        <v>17387</v>
      </c>
      <c r="SCX47" s="261" t="str">
        <f>IF(SDE47="SINAPI",VLOOKUP('TEREZINHA HARDY'!SDD47,SINAPI,2,),VLOOKUP('TEREZINHA HARDY'!SDD47,SETOP,3,))</f>
        <v>FORNECIMENTO DE CONCRETO ESTRUTURAL, USINADO, COM FCK 25 MPA, INCLUSIVE LANÇAMENTO, ADENSAMENTO E ACABAMENTO (FUNDAÇÃO)</v>
      </c>
      <c r="SCY47" s="261"/>
      <c r="SCZ47" s="261"/>
      <c r="SDA47" s="261"/>
      <c r="SDB47" s="261"/>
      <c r="SDC47" s="261"/>
      <c r="SDD47" s="12" t="s">
        <v>10494</v>
      </c>
      <c r="SDE47" s="12" t="s">
        <v>6222</v>
      </c>
      <c r="SDF47" s="12" t="str">
        <f>IF(SDE47="SINAPI",VLOOKUP('TEREZINHA HARDY'!SDD47,SINAPI,3,),VLOOKUP('TEREZINHA HARDY'!SDD47,SETOP,4,))</f>
        <v>M3</v>
      </c>
      <c r="SDG47" s="13">
        <v>2.35</v>
      </c>
      <c r="SDH47" s="13" t="s">
        <v>41</v>
      </c>
      <c r="SDI47" s="14">
        <f>IF(SDE47="SINAPI",VLOOKUP('TEREZINHA HARDY'!SDD47,SINAPI,4,),VLOOKUP('TEREZINHA HARDY'!SDD47,SETOP,5,))</f>
        <v>334.32</v>
      </c>
      <c r="SDJ47" s="14">
        <f t="shared" ref="SDJ47:SDJ50" si="2353">ROUND(SDI47*(1+$C$7),2)</f>
        <v>422.98</v>
      </c>
      <c r="SDK47" s="14">
        <f t="shared" ref="SDK47:SDK50" si="2354">SDG47*SDI47</f>
        <v>785.65200000000004</v>
      </c>
      <c r="SDL47" s="14">
        <f t="shared" ref="SDL47:SDL50" si="2355">SDJ47*SDG47</f>
        <v>994.00300000000004</v>
      </c>
      <c r="SDM47" s="11" t="s">
        <v>17387</v>
      </c>
      <c r="SDN47" s="261" t="str">
        <f>IF(SDU47="SINAPI",VLOOKUP('TEREZINHA HARDY'!SDT47,SINAPI,2,),VLOOKUP('TEREZINHA HARDY'!SDT47,SETOP,3,))</f>
        <v>FORNECIMENTO DE CONCRETO ESTRUTURAL, USINADO, COM FCK 25 MPA, INCLUSIVE LANÇAMENTO, ADENSAMENTO E ACABAMENTO (FUNDAÇÃO)</v>
      </c>
      <c r="SDO47" s="261"/>
      <c r="SDP47" s="261"/>
      <c r="SDQ47" s="261"/>
      <c r="SDR47" s="261"/>
      <c r="SDS47" s="261"/>
      <c r="SDT47" s="12" t="s">
        <v>10494</v>
      </c>
      <c r="SDU47" s="12" t="s">
        <v>6222</v>
      </c>
      <c r="SDV47" s="12" t="str">
        <f>IF(SDU47="SINAPI",VLOOKUP('TEREZINHA HARDY'!SDT47,SINAPI,3,),VLOOKUP('TEREZINHA HARDY'!SDT47,SETOP,4,))</f>
        <v>M3</v>
      </c>
      <c r="SDW47" s="13">
        <v>2.35</v>
      </c>
      <c r="SDX47" s="13" t="s">
        <v>41</v>
      </c>
      <c r="SDY47" s="14">
        <f>IF(SDU47="SINAPI",VLOOKUP('TEREZINHA HARDY'!SDT47,SINAPI,4,),VLOOKUP('TEREZINHA HARDY'!SDT47,SETOP,5,))</f>
        <v>334.32</v>
      </c>
      <c r="SDZ47" s="14">
        <f t="shared" ref="SDZ47:SDZ50" si="2356">ROUND(SDY47*(1+$C$7),2)</f>
        <v>422.98</v>
      </c>
      <c r="SEA47" s="14">
        <f t="shared" ref="SEA47:SEA50" si="2357">SDW47*SDY47</f>
        <v>785.65200000000004</v>
      </c>
      <c r="SEB47" s="14">
        <f t="shared" ref="SEB47:SEB50" si="2358">SDZ47*SDW47</f>
        <v>994.00300000000004</v>
      </c>
      <c r="SEC47" s="11" t="s">
        <v>17387</v>
      </c>
      <c r="SED47" s="261" t="str">
        <f>IF(SEK47="SINAPI",VLOOKUP('TEREZINHA HARDY'!SEJ47,SINAPI,2,),VLOOKUP('TEREZINHA HARDY'!SEJ47,SETOP,3,))</f>
        <v>FORNECIMENTO DE CONCRETO ESTRUTURAL, USINADO, COM FCK 25 MPA, INCLUSIVE LANÇAMENTO, ADENSAMENTO E ACABAMENTO (FUNDAÇÃO)</v>
      </c>
      <c r="SEE47" s="261"/>
      <c r="SEF47" s="261"/>
      <c r="SEG47" s="261"/>
      <c r="SEH47" s="261"/>
      <c r="SEI47" s="261"/>
      <c r="SEJ47" s="12" t="s">
        <v>10494</v>
      </c>
      <c r="SEK47" s="12" t="s">
        <v>6222</v>
      </c>
      <c r="SEL47" s="12" t="str">
        <f>IF(SEK47="SINAPI",VLOOKUP('TEREZINHA HARDY'!SEJ47,SINAPI,3,),VLOOKUP('TEREZINHA HARDY'!SEJ47,SETOP,4,))</f>
        <v>M3</v>
      </c>
      <c r="SEM47" s="13">
        <v>2.35</v>
      </c>
      <c r="SEN47" s="13" t="s">
        <v>41</v>
      </c>
      <c r="SEO47" s="14">
        <f>IF(SEK47="SINAPI",VLOOKUP('TEREZINHA HARDY'!SEJ47,SINAPI,4,),VLOOKUP('TEREZINHA HARDY'!SEJ47,SETOP,5,))</f>
        <v>334.32</v>
      </c>
      <c r="SEP47" s="14">
        <f t="shared" ref="SEP47:SEP50" si="2359">ROUND(SEO47*(1+$C$7),2)</f>
        <v>422.98</v>
      </c>
      <c r="SEQ47" s="14">
        <f t="shared" ref="SEQ47:SEQ50" si="2360">SEM47*SEO47</f>
        <v>785.65200000000004</v>
      </c>
      <c r="SER47" s="14">
        <f t="shared" ref="SER47:SER50" si="2361">SEP47*SEM47</f>
        <v>994.00300000000004</v>
      </c>
      <c r="SES47" s="11" t="s">
        <v>17387</v>
      </c>
      <c r="SET47" s="261" t="str">
        <f>IF(SFA47="SINAPI",VLOOKUP('TEREZINHA HARDY'!SEZ47,SINAPI,2,),VLOOKUP('TEREZINHA HARDY'!SEZ47,SETOP,3,))</f>
        <v>FORNECIMENTO DE CONCRETO ESTRUTURAL, USINADO, COM FCK 25 MPA, INCLUSIVE LANÇAMENTO, ADENSAMENTO E ACABAMENTO (FUNDAÇÃO)</v>
      </c>
      <c r="SEU47" s="261"/>
      <c r="SEV47" s="261"/>
      <c r="SEW47" s="261"/>
      <c r="SEX47" s="261"/>
      <c r="SEY47" s="261"/>
      <c r="SEZ47" s="12" t="s">
        <v>10494</v>
      </c>
      <c r="SFA47" s="12" t="s">
        <v>6222</v>
      </c>
      <c r="SFB47" s="12" t="str">
        <f>IF(SFA47="SINAPI",VLOOKUP('TEREZINHA HARDY'!SEZ47,SINAPI,3,),VLOOKUP('TEREZINHA HARDY'!SEZ47,SETOP,4,))</f>
        <v>M3</v>
      </c>
      <c r="SFC47" s="13">
        <v>2.35</v>
      </c>
      <c r="SFD47" s="13" t="s">
        <v>41</v>
      </c>
      <c r="SFE47" s="14">
        <f>IF(SFA47="SINAPI",VLOOKUP('TEREZINHA HARDY'!SEZ47,SINAPI,4,),VLOOKUP('TEREZINHA HARDY'!SEZ47,SETOP,5,))</f>
        <v>334.32</v>
      </c>
      <c r="SFF47" s="14">
        <f t="shared" ref="SFF47:SFF50" si="2362">ROUND(SFE47*(1+$C$7),2)</f>
        <v>422.98</v>
      </c>
      <c r="SFG47" s="14">
        <f t="shared" ref="SFG47:SFG50" si="2363">SFC47*SFE47</f>
        <v>785.65200000000004</v>
      </c>
      <c r="SFH47" s="14">
        <f t="shared" ref="SFH47:SFH50" si="2364">SFF47*SFC47</f>
        <v>994.00300000000004</v>
      </c>
      <c r="SFI47" s="11" t="s">
        <v>17387</v>
      </c>
      <c r="SFJ47" s="261" t="str">
        <f>IF(SFQ47="SINAPI",VLOOKUP('TEREZINHA HARDY'!SFP47,SINAPI,2,),VLOOKUP('TEREZINHA HARDY'!SFP47,SETOP,3,))</f>
        <v>FORNECIMENTO DE CONCRETO ESTRUTURAL, USINADO, COM FCK 25 MPA, INCLUSIVE LANÇAMENTO, ADENSAMENTO E ACABAMENTO (FUNDAÇÃO)</v>
      </c>
      <c r="SFK47" s="261"/>
      <c r="SFL47" s="261"/>
      <c r="SFM47" s="261"/>
      <c r="SFN47" s="261"/>
      <c r="SFO47" s="261"/>
      <c r="SFP47" s="12" t="s">
        <v>10494</v>
      </c>
      <c r="SFQ47" s="12" t="s">
        <v>6222</v>
      </c>
      <c r="SFR47" s="12" t="str">
        <f>IF(SFQ47="SINAPI",VLOOKUP('TEREZINHA HARDY'!SFP47,SINAPI,3,),VLOOKUP('TEREZINHA HARDY'!SFP47,SETOP,4,))</f>
        <v>M3</v>
      </c>
      <c r="SFS47" s="13">
        <v>2.35</v>
      </c>
      <c r="SFT47" s="13" t="s">
        <v>41</v>
      </c>
      <c r="SFU47" s="14">
        <f>IF(SFQ47="SINAPI",VLOOKUP('TEREZINHA HARDY'!SFP47,SINAPI,4,),VLOOKUP('TEREZINHA HARDY'!SFP47,SETOP,5,))</f>
        <v>334.32</v>
      </c>
      <c r="SFV47" s="14">
        <f t="shared" ref="SFV47:SFV50" si="2365">ROUND(SFU47*(1+$C$7),2)</f>
        <v>422.98</v>
      </c>
      <c r="SFW47" s="14">
        <f t="shared" ref="SFW47:SFW50" si="2366">SFS47*SFU47</f>
        <v>785.65200000000004</v>
      </c>
      <c r="SFX47" s="14">
        <f t="shared" ref="SFX47:SFX50" si="2367">SFV47*SFS47</f>
        <v>994.00300000000004</v>
      </c>
      <c r="SFY47" s="11" t="s">
        <v>17387</v>
      </c>
      <c r="SFZ47" s="261" t="str">
        <f>IF(SGG47="SINAPI",VLOOKUP('TEREZINHA HARDY'!SGF47,SINAPI,2,),VLOOKUP('TEREZINHA HARDY'!SGF47,SETOP,3,))</f>
        <v>FORNECIMENTO DE CONCRETO ESTRUTURAL, USINADO, COM FCK 25 MPA, INCLUSIVE LANÇAMENTO, ADENSAMENTO E ACABAMENTO (FUNDAÇÃO)</v>
      </c>
      <c r="SGA47" s="261"/>
      <c r="SGB47" s="261"/>
      <c r="SGC47" s="261"/>
      <c r="SGD47" s="261"/>
      <c r="SGE47" s="261"/>
      <c r="SGF47" s="12" t="s">
        <v>10494</v>
      </c>
      <c r="SGG47" s="12" t="s">
        <v>6222</v>
      </c>
      <c r="SGH47" s="12" t="str">
        <f>IF(SGG47="SINAPI",VLOOKUP('TEREZINHA HARDY'!SGF47,SINAPI,3,),VLOOKUP('TEREZINHA HARDY'!SGF47,SETOP,4,))</f>
        <v>M3</v>
      </c>
      <c r="SGI47" s="13">
        <v>2.35</v>
      </c>
      <c r="SGJ47" s="13" t="s">
        <v>41</v>
      </c>
      <c r="SGK47" s="14">
        <f>IF(SGG47="SINAPI",VLOOKUP('TEREZINHA HARDY'!SGF47,SINAPI,4,),VLOOKUP('TEREZINHA HARDY'!SGF47,SETOP,5,))</f>
        <v>334.32</v>
      </c>
      <c r="SGL47" s="14">
        <f t="shared" ref="SGL47:SGL50" si="2368">ROUND(SGK47*(1+$C$7),2)</f>
        <v>422.98</v>
      </c>
      <c r="SGM47" s="14">
        <f t="shared" ref="SGM47:SGM50" si="2369">SGI47*SGK47</f>
        <v>785.65200000000004</v>
      </c>
      <c r="SGN47" s="14">
        <f t="shared" ref="SGN47:SGN50" si="2370">SGL47*SGI47</f>
        <v>994.00300000000004</v>
      </c>
      <c r="SGO47" s="11" t="s">
        <v>17387</v>
      </c>
      <c r="SGP47" s="261" t="str">
        <f>IF(SGW47="SINAPI",VLOOKUP('TEREZINHA HARDY'!SGV47,SINAPI,2,),VLOOKUP('TEREZINHA HARDY'!SGV47,SETOP,3,))</f>
        <v>FORNECIMENTO DE CONCRETO ESTRUTURAL, USINADO, COM FCK 25 MPA, INCLUSIVE LANÇAMENTO, ADENSAMENTO E ACABAMENTO (FUNDAÇÃO)</v>
      </c>
      <c r="SGQ47" s="261"/>
      <c r="SGR47" s="261"/>
      <c r="SGS47" s="261"/>
      <c r="SGT47" s="261"/>
      <c r="SGU47" s="261"/>
      <c r="SGV47" s="12" t="s">
        <v>10494</v>
      </c>
      <c r="SGW47" s="12" t="s">
        <v>6222</v>
      </c>
      <c r="SGX47" s="12" t="str">
        <f>IF(SGW47="SINAPI",VLOOKUP('TEREZINHA HARDY'!SGV47,SINAPI,3,),VLOOKUP('TEREZINHA HARDY'!SGV47,SETOP,4,))</f>
        <v>M3</v>
      </c>
      <c r="SGY47" s="13">
        <v>2.35</v>
      </c>
      <c r="SGZ47" s="13" t="s">
        <v>41</v>
      </c>
      <c r="SHA47" s="14">
        <f>IF(SGW47="SINAPI",VLOOKUP('TEREZINHA HARDY'!SGV47,SINAPI,4,),VLOOKUP('TEREZINHA HARDY'!SGV47,SETOP,5,))</f>
        <v>334.32</v>
      </c>
      <c r="SHB47" s="14">
        <f t="shared" ref="SHB47:SHB50" si="2371">ROUND(SHA47*(1+$C$7),2)</f>
        <v>422.98</v>
      </c>
      <c r="SHC47" s="14">
        <f t="shared" ref="SHC47:SHC50" si="2372">SGY47*SHA47</f>
        <v>785.65200000000004</v>
      </c>
      <c r="SHD47" s="14">
        <f t="shared" ref="SHD47:SHD50" si="2373">SHB47*SGY47</f>
        <v>994.00300000000004</v>
      </c>
      <c r="SHE47" s="11" t="s">
        <v>17387</v>
      </c>
      <c r="SHF47" s="261" t="str">
        <f>IF(SHM47="SINAPI",VLOOKUP('TEREZINHA HARDY'!SHL47,SINAPI,2,),VLOOKUP('TEREZINHA HARDY'!SHL47,SETOP,3,))</f>
        <v>FORNECIMENTO DE CONCRETO ESTRUTURAL, USINADO, COM FCK 25 MPA, INCLUSIVE LANÇAMENTO, ADENSAMENTO E ACABAMENTO (FUNDAÇÃO)</v>
      </c>
      <c r="SHG47" s="261"/>
      <c r="SHH47" s="261"/>
      <c r="SHI47" s="261"/>
      <c r="SHJ47" s="261"/>
      <c r="SHK47" s="261"/>
      <c r="SHL47" s="12" t="s">
        <v>10494</v>
      </c>
      <c r="SHM47" s="12" t="s">
        <v>6222</v>
      </c>
      <c r="SHN47" s="12" t="str">
        <f>IF(SHM47="SINAPI",VLOOKUP('TEREZINHA HARDY'!SHL47,SINAPI,3,),VLOOKUP('TEREZINHA HARDY'!SHL47,SETOP,4,))</f>
        <v>M3</v>
      </c>
      <c r="SHO47" s="13">
        <v>2.35</v>
      </c>
      <c r="SHP47" s="13" t="s">
        <v>41</v>
      </c>
      <c r="SHQ47" s="14">
        <f>IF(SHM47="SINAPI",VLOOKUP('TEREZINHA HARDY'!SHL47,SINAPI,4,),VLOOKUP('TEREZINHA HARDY'!SHL47,SETOP,5,))</f>
        <v>334.32</v>
      </c>
      <c r="SHR47" s="14">
        <f t="shared" ref="SHR47:SHR50" si="2374">ROUND(SHQ47*(1+$C$7),2)</f>
        <v>422.98</v>
      </c>
      <c r="SHS47" s="14">
        <f t="shared" ref="SHS47:SHS50" si="2375">SHO47*SHQ47</f>
        <v>785.65200000000004</v>
      </c>
      <c r="SHT47" s="14">
        <f t="shared" ref="SHT47:SHT50" si="2376">SHR47*SHO47</f>
        <v>994.00300000000004</v>
      </c>
      <c r="SHU47" s="11" t="s">
        <v>17387</v>
      </c>
      <c r="SHV47" s="261" t="str">
        <f>IF(SIC47="SINAPI",VLOOKUP('TEREZINHA HARDY'!SIB47,SINAPI,2,),VLOOKUP('TEREZINHA HARDY'!SIB47,SETOP,3,))</f>
        <v>FORNECIMENTO DE CONCRETO ESTRUTURAL, USINADO, COM FCK 25 MPA, INCLUSIVE LANÇAMENTO, ADENSAMENTO E ACABAMENTO (FUNDAÇÃO)</v>
      </c>
      <c r="SHW47" s="261"/>
      <c r="SHX47" s="261"/>
      <c r="SHY47" s="261"/>
      <c r="SHZ47" s="261"/>
      <c r="SIA47" s="261"/>
      <c r="SIB47" s="12" t="s">
        <v>10494</v>
      </c>
      <c r="SIC47" s="12" t="s">
        <v>6222</v>
      </c>
      <c r="SID47" s="12" t="str">
        <f>IF(SIC47="SINAPI",VLOOKUP('TEREZINHA HARDY'!SIB47,SINAPI,3,),VLOOKUP('TEREZINHA HARDY'!SIB47,SETOP,4,))</f>
        <v>M3</v>
      </c>
      <c r="SIE47" s="13">
        <v>2.35</v>
      </c>
      <c r="SIF47" s="13" t="s">
        <v>41</v>
      </c>
      <c r="SIG47" s="14">
        <f>IF(SIC47="SINAPI",VLOOKUP('TEREZINHA HARDY'!SIB47,SINAPI,4,),VLOOKUP('TEREZINHA HARDY'!SIB47,SETOP,5,))</f>
        <v>334.32</v>
      </c>
      <c r="SIH47" s="14">
        <f t="shared" ref="SIH47:SIH50" si="2377">ROUND(SIG47*(1+$C$7),2)</f>
        <v>422.98</v>
      </c>
      <c r="SII47" s="14">
        <f t="shared" ref="SII47:SII50" si="2378">SIE47*SIG47</f>
        <v>785.65200000000004</v>
      </c>
      <c r="SIJ47" s="14">
        <f t="shared" ref="SIJ47:SIJ50" si="2379">SIH47*SIE47</f>
        <v>994.00300000000004</v>
      </c>
      <c r="SIK47" s="11" t="s">
        <v>17387</v>
      </c>
      <c r="SIL47" s="261" t="str">
        <f>IF(SIS47="SINAPI",VLOOKUP('TEREZINHA HARDY'!SIR47,SINAPI,2,),VLOOKUP('TEREZINHA HARDY'!SIR47,SETOP,3,))</f>
        <v>FORNECIMENTO DE CONCRETO ESTRUTURAL, USINADO, COM FCK 25 MPA, INCLUSIVE LANÇAMENTO, ADENSAMENTO E ACABAMENTO (FUNDAÇÃO)</v>
      </c>
      <c r="SIM47" s="261"/>
      <c r="SIN47" s="261"/>
      <c r="SIO47" s="261"/>
      <c r="SIP47" s="261"/>
      <c r="SIQ47" s="261"/>
      <c r="SIR47" s="12" t="s">
        <v>10494</v>
      </c>
      <c r="SIS47" s="12" t="s">
        <v>6222</v>
      </c>
      <c r="SIT47" s="12" t="str">
        <f>IF(SIS47="SINAPI",VLOOKUP('TEREZINHA HARDY'!SIR47,SINAPI,3,),VLOOKUP('TEREZINHA HARDY'!SIR47,SETOP,4,))</f>
        <v>M3</v>
      </c>
      <c r="SIU47" s="13">
        <v>2.35</v>
      </c>
      <c r="SIV47" s="13" t="s">
        <v>41</v>
      </c>
      <c r="SIW47" s="14">
        <f>IF(SIS47="SINAPI",VLOOKUP('TEREZINHA HARDY'!SIR47,SINAPI,4,),VLOOKUP('TEREZINHA HARDY'!SIR47,SETOP,5,))</f>
        <v>334.32</v>
      </c>
      <c r="SIX47" s="14">
        <f t="shared" ref="SIX47:SIX50" si="2380">ROUND(SIW47*(1+$C$7),2)</f>
        <v>422.98</v>
      </c>
      <c r="SIY47" s="14">
        <f t="shared" ref="SIY47:SIY50" si="2381">SIU47*SIW47</f>
        <v>785.65200000000004</v>
      </c>
      <c r="SIZ47" s="14">
        <f t="shared" ref="SIZ47:SIZ50" si="2382">SIX47*SIU47</f>
        <v>994.00300000000004</v>
      </c>
      <c r="SJA47" s="11" t="s">
        <v>17387</v>
      </c>
      <c r="SJB47" s="261" t="str">
        <f>IF(SJI47="SINAPI",VLOOKUP('TEREZINHA HARDY'!SJH47,SINAPI,2,),VLOOKUP('TEREZINHA HARDY'!SJH47,SETOP,3,))</f>
        <v>FORNECIMENTO DE CONCRETO ESTRUTURAL, USINADO, COM FCK 25 MPA, INCLUSIVE LANÇAMENTO, ADENSAMENTO E ACABAMENTO (FUNDAÇÃO)</v>
      </c>
      <c r="SJC47" s="261"/>
      <c r="SJD47" s="261"/>
      <c r="SJE47" s="261"/>
      <c r="SJF47" s="261"/>
      <c r="SJG47" s="261"/>
      <c r="SJH47" s="12" t="s">
        <v>10494</v>
      </c>
      <c r="SJI47" s="12" t="s">
        <v>6222</v>
      </c>
      <c r="SJJ47" s="12" t="str">
        <f>IF(SJI47="SINAPI",VLOOKUP('TEREZINHA HARDY'!SJH47,SINAPI,3,),VLOOKUP('TEREZINHA HARDY'!SJH47,SETOP,4,))</f>
        <v>M3</v>
      </c>
      <c r="SJK47" s="13">
        <v>2.35</v>
      </c>
      <c r="SJL47" s="13" t="s">
        <v>41</v>
      </c>
      <c r="SJM47" s="14">
        <f>IF(SJI47="SINAPI",VLOOKUP('TEREZINHA HARDY'!SJH47,SINAPI,4,),VLOOKUP('TEREZINHA HARDY'!SJH47,SETOP,5,))</f>
        <v>334.32</v>
      </c>
      <c r="SJN47" s="14">
        <f t="shared" ref="SJN47:SJN50" si="2383">ROUND(SJM47*(1+$C$7),2)</f>
        <v>422.98</v>
      </c>
      <c r="SJO47" s="14">
        <f t="shared" ref="SJO47:SJO50" si="2384">SJK47*SJM47</f>
        <v>785.65200000000004</v>
      </c>
      <c r="SJP47" s="14">
        <f t="shared" ref="SJP47:SJP50" si="2385">SJN47*SJK47</f>
        <v>994.00300000000004</v>
      </c>
      <c r="SJQ47" s="11" t="s">
        <v>17387</v>
      </c>
      <c r="SJR47" s="261" t="str">
        <f>IF(SJY47="SINAPI",VLOOKUP('TEREZINHA HARDY'!SJX47,SINAPI,2,),VLOOKUP('TEREZINHA HARDY'!SJX47,SETOP,3,))</f>
        <v>FORNECIMENTO DE CONCRETO ESTRUTURAL, USINADO, COM FCK 25 MPA, INCLUSIVE LANÇAMENTO, ADENSAMENTO E ACABAMENTO (FUNDAÇÃO)</v>
      </c>
      <c r="SJS47" s="261"/>
      <c r="SJT47" s="261"/>
      <c r="SJU47" s="261"/>
      <c r="SJV47" s="261"/>
      <c r="SJW47" s="261"/>
      <c r="SJX47" s="12" t="s">
        <v>10494</v>
      </c>
      <c r="SJY47" s="12" t="s">
        <v>6222</v>
      </c>
      <c r="SJZ47" s="12" t="str">
        <f>IF(SJY47="SINAPI",VLOOKUP('TEREZINHA HARDY'!SJX47,SINAPI,3,),VLOOKUP('TEREZINHA HARDY'!SJX47,SETOP,4,))</f>
        <v>M3</v>
      </c>
      <c r="SKA47" s="13">
        <v>2.35</v>
      </c>
      <c r="SKB47" s="13" t="s">
        <v>41</v>
      </c>
      <c r="SKC47" s="14">
        <f>IF(SJY47="SINAPI",VLOOKUP('TEREZINHA HARDY'!SJX47,SINAPI,4,),VLOOKUP('TEREZINHA HARDY'!SJX47,SETOP,5,))</f>
        <v>334.32</v>
      </c>
      <c r="SKD47" s="14">
        <f t="shared" ref="SKD47:SKD50" si="2386">ROUND(SKC47*(1+$C$7),2)</f>
        <v>422.98</v>
      </c>
      <c r="SKE47" s="14">
        <f t="shared" ref="SKE47:SKE50" si="2387">SKA47*SKC47</f>
        <v>785.65200000000004</v>
      </c>
      <c r="SKF47" s="14">
        <f t="shared" ref="SKF47:SKF50" si="2388">SKD47*SKA47</f>
        <v>994.00300000000004</v>
      </c>
      <c r="SKG47" s="11" t="s">
        <v>17387</v>
      </c>
      <c r="SKH47" s="261" t="str">
        <f>IF(SKO47="SINAPI",VLOOKUP('TEREZINHA HARDY'!SKN47,SINAPI,2,),VLOOKUP('TEREZINHA HARDY'!SKN47,SETOP,3,))</f>
        <v>FORNECIMENTO DE CONCRETO ESTRUTURAL, USINADO, COM FCK 25 MPA, INCLUSIVE LANÇAMENTO, ADENSAMENTO E ACABAMENTO (FUNDAÇÃO)</v>
      </c>
      <c r="SKI47" s="261"/>
      <c r="SKJ47" s="261"/>
      <c r="SKK47" s="261"/>
      <c r="SKL47" s="261"/>
      <c r="SKM47" s="261"/>
      <c r="SKN47" s="12" t="s">
        <v>10494</v>
      </c>
      <c r="SKO47" s="12" t="s">
        <v>6222</v>
      </c>
      <c r="SKP47" s="12" t="str">
        <f>IF(SKO47="SINAPI",VLOOKUP('TEREZINHA HARDY'!SKN47,SINAPI,3,),VLOOKUP('TEREZINHA HARDY'!SKN47,SETOP,4,))</f>
        <v>M3</v>
      </c>
      <c r="SKQ47" s="13">
        <v>2.35</v>
      </c>
      <c r="SKR47" s="13" t="s">
        <v>41</v>
      </c>
      <c r="SKS47" s="14">
        <f>IF(SKO47="SINAPI",VLOOKUP('TEREZINHA HARDY'!SKN47,SINAPI,4,),VLOOKUP('TEREZINHA HARDY'!SKN47,SETOP,5,))</f>
        <v>334.32</v>
      </c>
      <c r="SKT47" s="14">
        <f t="shared" ref="SKT47:SKT50" si="2389">ROUND(SKS47*(1+$C$7),2)</f>
        <v>422.98</v>
      </c>
      <c r="SKU47" s="14">
        <f t="shared" ref="SKU47:SKU50" si="2390">SKQ47*SKS47</f>
        <v>785.65200000000004</v>
      </c>
      <c r="SKV47" s="14">
        <f t="shared" ref="SKV47:SKV50" si="2391">SKT47*SKQ47</f>
        <v>994.00300000000004</v>
      </c>
      <c r="SKW47" s="11" t="s">
        <v>17387</v>
      </c>
      <c r="SKX47" s="261" t="str">
        <f>IF(SLE47="SINAPI",VLOOKUP('TEREZINHA HARDY'!SLD47,SINAPI,2,),VLOOKUP('TEREZINHA HARDY'!SLD47,SETOP,3,))</f>
        <v>FORNECIMENTO DE CONCRETO ESTRUTURAL, USINADO, COM FCK 25 MPA, INCLUSIVE LANÇAMENTO, ADENSAMENTO E ACABAMENTO (FUNDAÇÃO)</v>
      </c>
      <c r="SKY47" s="261"/>
      <c r="SKZ47" s="261"/>
      <c r="SLA47" s="261"/>
      <c r="SLB47" s="261"/>
      <c r="SLC47" s="261"/>
      <c r="SLD47" s="12" t="s">
        <v>10494</v>
      </c>
      <c r="SLE47" s="12" t="s">
        <v>6222</v>
      </c>
      <c r="SLF47" s="12" t="str">
        <f>IF(SLE47="SINAPI",VLOOKUP('TEREZINHA HARDY'!SLD47,SINAPI,3,),VLOOKUP('TEREZINHA HARDY'!SLD47,SETOP,4,))</f>
        <v>M3</v>
      </c>
      <c r="SLG47" s="13">
        <v>2.35</v>
      </c>
      <c r="SLH47" s="13" t="s">
        <v>41</v>
      </c>
      <c r="SLI47" s="14">
        <f>IF(SLE47="SINAPI",VLOOKUP('TEREZINHA HARDY'!SLD47,SINAPI,4,),VLOOKUP('TEREZINHA HARDY'!SLD47,SETOP,5,))</f>
        <v>334.32</v>
      </c>
      <c r="SLJ47" s="14">
        <f t="shared" ref="SLJ47:SLJ50" si="2392">ROUND(SLI47*(1+$C$7),2)</f>
        <v>422.98</v>
      </c>
      <c r="SLK47" s="14">
        <f t="shared" ref="SLK47:SLK50" si="2393">SLG47*SLI47</f>
        <v>785.65200000000004</v>
      </c>
      <c r="SLL47" s="14">
        <f t="shared" ref="SLL47:SLL50" si="2394">SLJ47*SLG47</f>
        <v>994.00300000000004</v>
      </c>
      <c r="SLM47" s="11" t="s">
        <v>17387</v>
      </c>
      <c r="SLN47" s="261" t="str">
        <f>IF(SLU47="SINAPI",VLOOKUP('TEREZINHA HARDY'!SLT47,SINAPI,2,),VLOOKUP('TEREZINHA HARDY'!SLT47,SETOP,3,))</f>
        <v>FORNECIMENTO DE CONCRETO ESTRUTURAL, USINADO, COM FCK 25 MPA, INCLUSIVE LANÇAMENTO, ADENSAMENTO E ACABAMENTO (FUNDAÇÃO)</v>
      </c>
      <c r="SLO47" s="261"/>
      <c r="SLP47" s="261"/>
      <c r="SLQ47" s="261"/>
      <c r="SLR47" s="261"/>
      <c r="SLS47" s="261"/>
      <c r="SLT47" s="12" t="s">
        <v>10494</v>
      </c>
      <c r="SLU47" s="12" t="s">
        <v>6222</v>
      </c>
      <c r="SLV47" s="12" t="str">
        <f>IF(SLU47="SINAPI",VLOOKUP('TEREZINHA HARDY'!SLT47,SINAPI,3,),VLOOKUP('TEREZINHA HARDY'!SLT47,SETOP,4,))</f>
        <v>M3</v>
      </c>
      <c r="SLW47" s="13">
        <v>2.35</v>
      </c>
      <c r="SLX47" s="13" t="s">
        <v>41</v>
      </c>
      <c r="SLY47" s="14">
        <f>IF(SLU47="SINAPI",VLOOKUP('TEREZINHA HARDY'!SLT47,SINAPI,4,),VLOOKUP('TEREZINHA HARDY'!SLT47,SETOP,5,))</f>
        <v>334.32</v>
      </c>
      <c r="SLZ47" s="14">
        <f t="shared" ref="SLZ47:SLZ50" si="2395">ROUND(SLY47*(1+$C$7),2)</f>
        <v>422.98</v>
      </c>
      <c r="SMA47" s="14">
        <f t="shared" ref="SMA47:SMA50" si="2396">SLW47*SLY47</f>
        <v>785.65200000000004</v>
      </c>
      <c r="SMB47" s="14">
        <f t="shared" ref="SMB47:SMB50" si="2397">SLZ47*SLW47</f>
        <v>994.00300000000004</v>
      </c>
      <c r="SMC47" s="11" t="s">
        <v>17387</v>
      </c>
      <c r="SMD47" s="261" t="str">
        <f>IF(SMK47="SINAPI",VLOOKUP('TEREZINHA HARDY'!SMJ47,SINAPI,2,),VLOOKUP('TEREZINHA HARDY'!SMJ47,SETOP,3,))</f>
        <v>FORNECIMENTO DE CONCRETO ESTRUTURAL, USINADO, COM FCK 25 MPA, INCLUSIVE LANÇAMENTO, ADENSAMENTO E ACABAMENTO (FUNDAÇÃO)</v>
      </c>
      <c r="SME47" s="261"/>
      <c r="SMF47" s="261"/>
      <c r="SMG47" s="261"/>
      <c r="SMH47" s="261"/>
      <c r="SMI47" s="261"/>
      <c r="SMJ47" s="12" t="s">
        <v>10494</v>
      </c>
      <c r="SMK47" s="12" t="s">
        <v>6222</v>
      </c>
      <c r="SML47" s="12" t="str">
        <f>IF(SMK47="SINAPI",VLOOKUP('TEREZINHA HARDY'!SMJ47,SINAPI,3,),VLOOKUP('TEREZINHA HARDY'!SMJ47,SETOP,4,))</f>
        <v>M3</v>
      </c>
      <c r="SMM47" s="13">
        <v>2.35</v>
      </c>
      <c r="SMN47" s="13" t="s">
        <v>41</v>
      </c>
      <c r="SMO47" s="14">
        <f>IF(SMK47="SINAPI",VLOOKUP('TEREZINHA HARDY'!SMJ47,SINAPI,4,),VLOOKUP('TEREZINHA HARDY'!SMJ47,SETOP,5,))</f>
        <v>334.32</v>
      </c>
      <c r="SMP47" s="14">
        <f t="shared" ref="SMP47:SMP50" si="2398">ROUND(SMO47*(1+$C$7),2)</f>
        <v>422.98</v>
      </c>
      <c r="SMQ47" s="14">
        <f t="shared" ref="SMQ47:SMQ50" si="2399">SMM47*SMO47</f>
        <v>785.65200000000004</v>
      </c>
      <c r="SMR47" s="14">
        <f t="shared" ref="SMR47:SMR50" si="2400">SMP47*SMM47</f>
        <v>994.00300000000004</v>
      </c>
      <c r="SMS47" s="11" t="s">
        <v>17387</v>
      </c>
      <c r="SMT47" s="261" t="str">
        <f>IF(SNA47="SINAPI",VLOOKUP('TEREZINHA HARDY'!SMZ47,SINAPI,2,),VLOOKUP('TEREZINHA HARDY'!SMZ47,SETOP,3,))</f>
        <v>FORNECIMENTO DE CONCRETO ESTRUTURAL, USINADO, COM FCK 25 MPA, INCLUSIVE LANÇAMENTO, ADENSAMENTO E ACABAMENTO (FUNDAÇÃO)</v>
      </c>
      <c r="SMU47" s="261"/>
      <c r="SMV47" s="261"/>
      <c r="SMW47" s="261"/>
      <c r="SMX47" s="261"/>
      <c r="SMY47" s="261"/>
      <c r="SMZ47" s="12" t="s">
        <v>10494</v>
      </c>
      <c r="SNA47" s="12" t="s">
        <v>6222</v>
      </c>
      <c r="SNB47" s="12" t="str">
        <f>IF(SNA47="SINAPI",VLOOKUP('TEREZINHA HARDY'!SMZ47,SINAPI,3,),VLOOKUP('TEREZINHA HARDY'!SMZ47,SETOP,4,))</f>
        <v>M3</v>
      </c>
      <c r="SNC47" s="13">
        <v>2.35</v>
      </c>
      <c r="SND47" s="13" t="s">
        <v>41</v>
      </c>
      <c r="SNE47" s="14">
        <f>IF(SNA47="SINAPI",VLOOKUP('TEREZINHA HARDY'!SMZ47,SINAPI,4,),VLOOKUP('TEREZINHA HARDY'!SMZ47,SETOP,5,))</f>
        <v>334.32</v>
      </c>
      <c r="SNF47" s="14">
        <f t="shared" ref="SNF47:SNF50" si="2401">ROUND(SNE47*(1+$C$7),2)</f>
        <v>422.98</v>
      </c>
      <c r="SNG47" s="14">
        <f t="shared" ref="SNG47:SNG50" si="2402">SNC47*SNE47</f>
        <v>785.65200000000004</v>
      </c>
      <c r="SNH47" s="14">
        <f t="shared" ref="SNH47:SNH50" si="2403">SNF47*SNC47</f>
        <v>994.00300000000004</v>
      </c>
      <c r="SNI47" s="11" t="s">
        <v>17387</v>
      </c>
      <c r="SNJ47" s="261" t="str">
        <f>IF(SNQ47="SINAPI",VLOOKUP('TEREZINHA HARDY'!SNP47,SINAPI,2,),VLOOKUP('TEREZINHA HARDY'!SNP47,SETOP,3,))</f>
        <v>FORNECIMENTO DE CONCRETO ESTRUTURAL, USINADO, COM FCK 25 MPA, INCLUSIVE LANÇAMENTO, ADENSAMENTO E ACABAMENTO (FUNDAÇÃO)</v>
      </c>
      <c r="SNK47" s="261"/>
      <c r="SNL47" s="261"/>
      <c r="SNM47" s="261"/>
      <c r="SNN47" s="261"/>
      <c r="SNO47" s="261"/>
      <c r="SNP47" s="12" t="s">
        <v>10494</v>
      </c>
      <c r="SNQ47" s="12" t="s">
        <v>6222</v>
      </c>
      <c r="SNR47" s="12" t="str">
        <f>IF(SNQ47="SINAPI",VLOOKUP('TEREZINHA HARDY'!SNP47,SINAPI,3,),VLOOKUP('TEREZINHA HARDY'!SNP47,SETOP,4,))</f>
        <v>M3</v>
      </c>
      <c r="SNS47" s="13">
        <v>2.35</v>
      </c>
      <c r="SNT47" s="13" t="s">
        <v>41</v>
      </c>
      <c r="SNU47" s="14">
        <f>IF(SNQ47="SINAPI",VLOOKUP('TEREZINHA HARDY'!SNP47,SINAPI,4,),VLOOKUP('TEREZINHA HARDY'!SNP47,SETOP,5,))</f>
        <v>334.32</v>
      </c>
      <c r="SNV47" s="14">
        <f t="shared" ref="SNV47:SNV50" si="2404">ROUND(SNU47*(1+$C$7),2)</f>
        <v>422.98</v>
      </c>
      <c r="SNW47" s="14">
        <f t="shared" ref="SNW47:SNW50" si="2405">SNS47*SNU47</f>
        <v>785.65200000000004</v>
      </c>
      <c r="SNX47" s="14">
        <f t="shared" ref="SNX47:SNX50" si="2406">SNV47*SNS47</f>
        <v>994.00300000000004</v>
      </c>
      <c r="SNY47" s="11" t="s">
        <v>17387</v>
      </c>
      <c r="SNZ47" s="261" t="str">
        <f>IF(SOG47="SINAPI",VLOOKUP('TEREZINHA HARDY'!SOF47,SINAPI,2,),VLOOKUP('TEREZINHA HARDY'!SOF47,SETOP,3,))</f>
        <v>FORNECIMENTO DE CONCRETO ESTRUTURAL, USINADO, COM FCK 25 MPA, INCLUSIVE LANÇAMENTO, ADENSAMENTO E ACABAMENTO (FUNDAÇÃO)</v>
      </c>
      <c r="SOA47" s="261"/>
      <c r="SOB47" s="261"/>
      <c r="SOC47" s="261"/>
      <c r="SOD47" s="261"/>
      <c r="SOE47" s="261"/>
      <c r="SOF47" s="12" t="s">
        <v>10494</v>
      </c>
      <c r="SOG47" s="12" t="s">
        <v>6222</v>
      </c>
      <c r="SOH47" s="12" t="str">
        <f>IF(SOG47="SINAPI",VLOOKUP('TEREZINHA HARDY'!SOF47,SINAPI,3,),VLOOKUP('TEREZINHA HARDY'!SOF47,SETOP,4,))</f>
        <v>M3</v>
      </c>
      <c r="SOI47" s="13">
        <v>2.35</v>
      </c>
      <c r="SOJ47" s="13" t="s">
        <v>41</v>
      </c>
      <c r="SOK47" s="14">
        <f>IF(SOG47="SINAPI",VLOOKUP('TEREZINHA HARDY'!SOF47,SINAPI,4,),VLOOKUP('TEREZINHA HARDY'!SOF47,SETOP,5,))</f>
        <v>334.32</v>
      </c>
      <c r="SOL47" s="14">
        <f t="shared" ref="SOL47:SOL50" si="2407">ROUND(SOK47*(1+$C$7),2)</f>
        <v>422.98</v>
      </c>
      <c r="SOM47" s="14">
        <f t="shared" ref="SOM47:SOM50" si="2408">SOI47*SOK47</f>
        <v>785.65200000000004</v>
      </c>
      <c r="SON47" s="14">
        <f t="shared" ref="SON47:SON50" si="2409">SOL47*SOI47</f>
        <v>994.00300000000004</v>
      </c>
      <c r="SOO47" s="11" t="s">
        <v>17387</v>
      </c>
      <c r="SOP47" s="261" t="str">
        <f>IF(SOW47="SINAPI",VLOOKUP('TEREZINHA HARDY'!SOV47,SINAPI,2,),VLOOKUP('TEREZINHA HARDY'!SOV47,SETOP,3,))</f>
        <v>FORNECIMENTO DE CONCRETO ESTRUTURAL, USINADO, COM FCK 25 MPA, INCLUSIVE LANÇAMENTO, ADENSAMENTO E ACABAMENTO (FUNDAÇÃO)</v>
      </c>
      <c r="SOQ47" s="261"/>
      <c r="SOR47" s="261"/>
      <c r="SOS47" s="261"/>
      <c r="SOT47" s="261"/>
      <c r="SOU47" s="261"/>
      <c r="SOV47" s="12" t="s">
        <v>10494</v>
      </c>
      <c r="SOW47" s="12" t="s">
        <v>6222</v>
      </c>
      <c r="SOX47" s="12" t="str">
        <f>IF(SOW47="SINAPI",VLOOKUP('TEREZINHA HARDY'!SOV47,SINAPI,3,),VLOOKUP('TEREZINHA HARDY'!SOV47,SETOP,4,))</f>
        <v>M3</v>
      </c>
      <c r="SOY47" s="13">
        <v>2.35</v>
      </c>
      <c r="SOZ47" s="13" t="s">
        <v>41</v>
      </c>
      <c r="SPA47" s="14">
        <f>IF(SOW47="SINAPI",VLOOKUP('TEREZINHA HARDY'!SOV47,SINAPI,4,),VLOOKUP('TEREZINHA HARDY'!SOV47,SETOP,5,))</f>
        <v>334.32</v>
      </c>
      <c r="SPB47" s="14">
        <f t="shared" ref="SPB47:SPB50" si="2410">ROUND(SPA47*(1+$C$7),2)</f>
        <v>422.98</v>
      </c>
      <c r="SPC47" s="14">
        <f t="shared" ref="SPC47:SPC50" si="2411">SOY47*SPA47</f>
        <v>785.65200000000004</v>
      </c>
      <c r="SPD47" s="14">
        <f t="shared" ref="SPD47:SPD50" si="2412">SPB47*SOY47</f>
        <v>994.00300000000004</v>
      </c>
      <c r="SPE47" s="11" t="s">
        <v>17387</v>
      </c>
      <c r="SPF47" s="261" t="str">
        <f>IF(SPM47="SINAPI",VLOOKUP('TEREZINHA HARDY'!SPL47,SINAPI,2,),VLOOKUP('TEREZINHA HARDY'!SPL47,SETOP,3,))</f>
        <v>FORNECIMENTO DE CONCRETO ESTRUTURAL, USINADO, COM FCK 25 MPA, INCLUSIVE LANÇAMENTO, ADENSAMENTO E ACABAMENTO (FUNDAÇÃO)</v>
      </c>
      <c r="SPG47" s="261"/>
      <c r="SPH47" s="261"/>
      <c r="SPI47" s="261"/>
      <c r="SPJ47" s="261"/>
      <c r="SPK47" s="261"/>
      <c r="SPL47" s="12" t="s">
        <v>10494</v>
      </c>
      <c r="SPM47" s="12" t="s">
        <v>6222</v>
      </c>
      <c r="SPN47" s="12" t="str">
        <f>IF(SPM47="SINAPI",VLOOKUP('TEREZINHA HARDY'!SPL47,SINAPI,3,),VLOOKUP('TEREZINHA HARDY'!SPL47,SETOP,4,))</f>
        <v>M3</v>
      </c>
      <c r="SPO47" s="13">
        <v>2.35</v>
      </c>
      <c r="SPP47" s="13" t="s">
        <v>41</v>
      </c>
      <c r="SPQ47" s="14">
        <f>IF(SPM47="SINAPI",VLOOKUP('TEREZINHA HARDY'!SPL47,SINAPI,4,),VLOOKUP('TEREZINHA HARDY'!SPL47,SETOP,5,))</f>
        <v>334.32</v>
      </c>
      <c r="SPR47" s="14">
        <f t="shared" ref="SPR47:SPR50" si="2413">ROUND(SPQ47*(1+$C$7),2)</f>
        <v>422.98</v>
      </c>
      <c r="SPS47" s="14">
        <f t="shared" ref="SPS47:SPS50" si="2414">SPO47*SPQ47</f>
        <v>785.65200000000004</v>
      </c>
      <c r="SPT47" s="14">
        <f t="shared" ref="SPT47:SPT50" si="2415">SPR47*SPO47</f>
        <v>994.00300000000004</v>
      </c>
      <c r="SPU47" s="11" t="s">
        <v>17387</v>
      </c>
      <c r="SPV47" s="261" t="str">
        <f>IF(SQC47="SINAPI",VLOOKUP('TEREZINHA HARDY'!SQB47,SINAPI,2,),VLOOKUP('TEREZINHA HARDY'!SQB47,SETOP,3,))</f>
        <v>FORNECIMENTO DE CONCRETO ESTRUTURAL, USINADO, COM FCK 25 MPA, INCLUSIVE LANÇAMENTO, ADENSAMENTO E ACABAMENTO (FUNDAÇÃO)</v>
      </c>
      <c r="SPW47" s="261"/>
      <c r="SPX47" s="261"/>
      <c r="SPY47" s="261"/>
      <c r="SPZ47" s="261"/>
      <c r="SQA47" s="261"/>
      <c r="SQB47" s="12" t="s">
        <v>10494</v>
      </c>
      <c r="SQC47" s="12" t="s">
        <v>6222</v>
      </c>
      <c r="SQD47" s="12" t="str">
        <f>IF(SQC47="SINAPI",VLOOKUP('TEREZINHA HARDY'!SQB47,SINAPI,3,),VLOOKUP('TEREZINHA HARDY'!SQB47,SETOP,4,))</f>
        <v>M3</v>
      </c>
      <c r="SQE47" s="13">
        <v>2.35</v>
      </c>
      <c r="SQF47" s="13" t="s">
        <v>41</v>
      </c>
      <c r="SQG47" s="14">
        <f>IF(SQC47="SINAPI",VLOOKUP('TEREZINHA HARDY'!SQB47,SINAPI,4,),VLOOKUP('TEREZINHA HARDY'!SQB47,SETOP,5,))</f>
        <v>334.32</v>
      </c>
      <c r="SQH47" s="14">
        <f t="shared" ref="SQH47:SQH50" si="2416">ROUND(SQG47*(1+$C$7),2)</f>
        <v>422.98</v>
      </c>
      <c r="SQI47" s="14">
        <f t="shared" ref="SQI47:SQI50" si="2417">SQE47*SQG47</f>
        <v>785.65200000000004</v>
      </c>
      <c r="SQJ47" s="14">
        <f t="shared" ref="SQJ47:SQJ50" si="2418">SQH47*SQE47</f>
        <v>994.00300000000004</v>
      </c>
      <c r="SQK47" s="11" t="s">
        <v>17387</v>
      </c>
      <c r="SQL47" s="261" t="str">
        <f>IF(SQS47="SINAPI",VLOOKUP('TEREZINHA HARDY'!SQR47,SINAPI,2,),VLOOKUP('TEREZINHA HARDY'!SQR47,SETOP,3,))</f>
        <v>FORNECIMENTO DE CONCRETO ESTRUTURAL, USINADO, COM FCK 25 MPA, INCLUSIVE LANÇAMENTO, ADENSAMENTO E ACABAMENTO (FUNDAÇÃO)</v>
      </c>
      <c r="SQM47" s="261"/>
      <c r="SQN47" s="261"/>
      <c r="SQO47" s="261"/>
      <c r="SQP47" s="261"/>
      <c r="SQQ47" s="261"/>
      <c r="SQR47" s="12" t="s">
        <v>10494</v>
      </c>
      <c r="SQS47" s="12" t="s">
        <v>6222</v>
      </c>
      <c r="SQT47" s="12" t="str">
        <f>IF(SQS47="SINAPI",VLOOKUP('TEREZINHA HARDY'!SQR47,SINAPI,3,),VLOOKUP('TEREZINHA HARDY'!SQR47,SETOP,4,))</f>
        <v>M3</v>
      </c>
      <c r="SQU47" s="13">
        <v>2.35</v>
      </c>
      <c r="SQV47" s="13" t="s">
        <v>41</v>
      </c>
      <c r="SQW47" s="14">
        <f>IF(SQS47="SINAPI",VLOOKUP('TEREZINHA HARDY'!SQR47,SINAPI,4,),VLOOKUP('TEREZINHA HARDY'!SQR47,SETOP,5,))</f>
        <v>334.32</v>
      </c>
      <c r="SQX47" s="14">
        <f t="shared" ref="SQX47:SQX50" si="2419">ROUND(SQW47*(1+$C$7),2)</f>
        <v>422.98</v>
      </c>
      <c r="SQY47" s="14">
        <f t="shared" ref="SQY47:SQY50" si="2420">SQU47*SQW47</f>
        <v>785.65200000000004</v>
      </c>
      <c r="SQZ47" s="14">
        <f t="shared" ref="SQZ47:SQZ50" si="2421">SQX47*SQU47</f>
        <v>994.00300000000004</v>
      </c>
      <c r="SRA47" s="11" t="s">
        <v>17387</v>
      </c>
      <c r="SRB47" s="261" t="str">
        <f>IF(SRI47="SINAPI",VLOOKUP('TEREZINHA HARDY'!SRH47,SINAPI,2,),VLOOKUP('TEREZINHA HARDY'!SRH47,SETOP,3,))</f>
        <v>FORNECIMENTO DE CONCRETO ESTRUTURAL, USINADO, COM FCK 25 MPA, INCLUSIVE LANÇAMENTO, ADENSAMENTO E ACABAMENTO (FUNDAÇÃO)</v>
      </c>
      <c r="SRC47" s="261"/>
      <c r="SRD47" s="261"/>
      <c r="SRE47" s="261"/>
      <c r="SRF47" s="261"/>
      <c r="SRG47" s="261"/>
      <c r="SRH47" s="12" t="s">
        <v>10494</v>
      </c>
      <c r="SRI47" s="12" t="s">
        <v>6222</v>
      </c>
      <c r="SRJ47" s="12" t="str">
        <f>IF(SRI47="SINAPI",VLOOKUP('TEREZINHA HARDY'!SRH47,SINAPI,3,),VLOOKUP('TEREZINHA HARDY'!SRH47,SETOP,4,))</f>
        <v>M3</v>
      </c>
      <c r="SRK47" s="13">
        <v>2.35</v>
      </c>
      <c r="SRL47" s="13" t="s">
        <v>41</v>
      </c>
      <c r="SRM47" s="14">
        <f>IF(SRI47="SINAPI",VLOOKUP('TEREZINHA HARDY'!SRH47,SINAPI,4,),VLOOKUP('TEREZINHA HARDY'!SRH47,SETOP,5,))</f>
        <v>334.32</v>
      </c>
      <c r="SRN47" s="14">
        <f t="shared" ref="SRN47:SRN50" si="2422">ROUND(SRM47*(1+$C$7),2)</f>
        <v>422.98</v>
      </c>
      <c r="SRO47" s="14">
        <f t="shared" ref="SRO47:SRO50" si="2423">SRK47*SRM47</f>
        <v>785.65200000000004</v>
      </c>
      <c r="SRP47" s="14">
        <f t="shared" ref="SRP47:SRP50" si="2424">SRN47*SRK47</f>
        <v>994.00300000000004</v>
      </c>
      <c r="SRQ47" s="11" t="s">
        <v>17387</v>
      </c>
      <c r="SRR47" s="261" t="str">
        <f>IF(SRY47="SINAPI",VLOOKUP('TEREZINHA HARDY'!SRX47,SINAPI,2,),VLOOKUP('TEREZINHA HARDY'!SRX47,SETOP,3,))</f>
        <v>FORNECIMENTO DE CONCRETO ESTRUTURAL, USINADO, COM FCK 25 MPA, INCLUSIVE LANÇAMENTO, ADENSAMENTO E ACABAMENTO (FUNDAÇÃO)</v>
      </c>
      <c r="SRS47" s="261"/>
      <c r="SRT47" s="261"/>
      <c r="SRU47" s="261"/>
      <c r="SRV47" s="261"/>
      <c r="SRW47" s="261"/>
      <c r="SRX47" s="12" t="s">
        <v>10494</v>
      </c>
      <c r="SRY47" s="12" t="s">
        <v>6222</v>
      </c>
      <c r="SRZ47" s="12" t="str">
        <f>IF(SRY47="SINAPI",VLOOKUP('TEREZINHA HARDY'!SRX47,SINAPI,3,),VLOOKUP('TEREZINHA HARDY'!SRX47,SETOP,4,))</f>
        <v>M3</v>
      </c>
      <c r="SSA47" s="13">
        <v>2.35</v>
      </c>
      <c r="SSB47" s="13" t="s">
        <v>41</v>
      </c>
      <c r="SSC47" s="14">
        <f>IF(SRY47="SINAPI",VLOOKUP('TEREZINHA HARDY'!SRX47,SINAPI,4,),VLOOKUP('TEREZINHA HARDY'!SRX47,SETOP,5,))</f>
        <v>334.32</v>
      </c>
      <c r="SSD47" s="14">
        <f t="shared" ref="SSD47:SSD50" si="2425">ROUND(SSC47*(1+$C$7),2)</f>
        <v>422.98</v>
      </c>
      <c r="SSE47" s="14">
        <f t="shared" ref="SSE47:SSE50" si="2426">SSA47*SSC47</f>
        <v>785.65200000000004</v>
      </c>
      <c r="SSF47" s="14">
        <f t="shared" ref="SSF47:SSF50" si="2427">SSD47*SSA47</f>
        <v>994.00300000000004</v>
      </c>
      <c r="SSG47" s="11" t="s">
        <v>17387</v>
      </c>
      <c r="SSH47" s="261" t="str">
        <f>IF(SSO47="SINAPI",VLOOKUP('TEREZINHA HARDY'!SSN47,SINAPI,2,),VLOOKUP('TEREZINHA HARDY'!SSN47,SETOP,3,))</f>
        <v>FORNECIMENTO DE CONCRETO ESTRUTURAL, USINADO, COM FCK 25 MPA, INCLUSIVE LANÇAMENTO, ADENSAMENTO E ACABAMENTO (FUNDAÇÃO)</v>
      </c>
      <c r="SSI47" s="261"/>
      <c r="SSJ47" s="261"/>
      <c r="SSK47" s="261"/>
      <c r="SSL47" s="261"/>
      <c r="SSM47" s="261"/>
      <c r="SSN47" s="12" t="s">
        <v>10494</v>
      </c>
      <c r="SSO47" s="12" t="s">
        <v>6222</v>
      </c>
      <c r="SSP47" s="12" t="str">
        <f>IF(SSO47="SINAPI",VLOOKUP('TEREZINHA HARDY'!SSN47,SINAPI,3,),VLOOKUP('TEREZINHA HARDY'!SSN47,SETOP,4,))</f>
        <v>M3</v>
      </c>
      <c r="SSQ47" s="13">
        <v>2.35</v>
      </c>
      <c r="SSR47" s="13" t="s">
        <v>41</v>
      </c>
      <c r="SSS47" s="14">
        <f>IF(SSO47="SINAPI",VLOOKUP('TEREZINHA HARDY'!SSN47,SINAPI,4,),VLOOKUP('TEREZINHA HARDY'!SSN47,SETOP,5,))</f>
        <v>334.32</v>
      </c>
      <c r="SST47" s="14">
        <f t="shared" ref="SST47:SST50" si="2428">ROUND(SSS47*(1+$C$7),2)</f>
        <v>422.98</v>
      </c>
      <c r="SSU47" s="14">
        <f t="shared" ref="SSU47:SSU50" si="2429">SSQ47*SSS47</f>
        <v>785.65200000000004</v>
      </c>
      <c r="SSV47" s="14">
        <f t="shared" ref="SSV47:SSV50" si="2430">SST47*SSQ47</f>
        <v>994.00300000000004</v>
      </c>
      <c r="SSW47" s="11" t="s">
        <v>17387</v>
      </c>
      <c r="SSX47" s="261" t="str">
        <f>IF(STE47="SINAPI",VLOOKUP('TEREZINHA HARDY'!STD47,SINAPI,2,),VLOOKUP('TEREZINHA HARDY'!STD47,SETOP,3,))</f>
        <v>FORNECIMENTO DE CONCRETO ESTRUTURAL, USINADO, COM FCK 25 MPA, INCLUSIVE LANÇAMENTO, ADENSAMENTO E ACABAMENTO (FUNDAÇÃO)</v>
      </c>
      <c r="SSY47" s="261"/>
      <c r="SSZ47" s="261"/>
      <c r="STA47" s="261"/>
      <c r="STB47" s="261"/>
      <c r="STC47" s="261"/>
      <c r="STD47" s="12" t="s">
        <v>10494</v>
      </c>
      <c r="STE47" s="12" t="s">
        <v>6222</v>
      </c>
      <c r="STF47" s="12" t="str">
        <f>IF(STE47="SINAPI",VLOOKUP('TEREZINHA HARDY'!STD47,SINAPI,3,),VLOOKUP('TEREZINHA HARDY'!STD47,SETOP,4,))</f>
        <v>M3</v>
      </c>
      <c r="STG47" s="13">
        <v>2.35</v>
      </c>
      <c r="STH47" s="13" t="s">
        <v>41</v>
      </c>
      <c r="STI47" s="14">
        <f>IF(STE47="SINAPI",VLOOKUP('TEREZINHA HARDY'!STD47,SINAPI,4,),VLOOKUP('TEREZINHA HARDY'!STD47,SETOP,5,))</f>
        <v>334.32</v>
      </c>
      <c r="STJ47" s="14">
        <f t="shared" ref="STJ47:STJ50" si="2431">ROUND(STI47*(1+$C$7),2)</f>
        <v>422.98</v>
      </c>
      <c r="STK47" s="14">
        <f t="shared" ref="STK47:STK50" si="2432">STG47*STI47</f>
        <v>785.65200000000004</v>
      </c>
      <c r="STL47" s="14">
        <f t="shared" ref="STL47:STL50" si="2433">STJ47*STG47</f>
        <v>994.00300000000004</v>
      </c>
      <c r="STM47" s="11" t="s">
        <v>17387</v>
      </c>
      <c r="STN47" s="261" t="str">
        <f>IF(STU47="SINAPI",VLOOKUP('TEREZINHA HARDY'!STT47,SINAPI,2,),VLOOKUP('TEREZINHA HARDY'!STT47,SETOP,3,))</f>
        <v>FORNECIMENTO DE CONCRETO ESTRUTURAL, USINADO, COM FCK 25 MPA, INCLUSIVE LANÇAMENTO, ADENSAMENTO E ACABAMENTO (FUNDAÇÃO)</v>
      </c>
      <c r="STO47" s="261"/>
      <c r="STP47" s="261"/>
      <c r="STQ47" s="261"/>
      <c r="STR47" s="261"/>
      <c r="STS47" s="261"/>
      <c r="STT47" s="12" t="s">
        <v>10494</v>
      </c>
      <c r="STU47" s="12" t="s">
        <v>6222</v>
      </c>
      <c r="STV47" s="12" t="str">
        <f>IF(STU47="SINAPI",VLOOKUP('TEREZINHA HARDY'!STT47,SINAPI,3,),VLOOKUP('TEREZINHA HARDY'!STT47,SETOP,4,))</f>
        <v>M3</v>
      </c>
      <c r="STW47" s="13">
        <v>2.35</v>
      </c>
      <c r="STX47" s="13" t="s">
        <v>41</v>
      </c>
      <c r="STY47" s="14">
        <f>IF(STU47="SINAPI",VLOOKUP('TEREZINHA HARDY'!STT47,SINAPI,4,),VLOOKUP('TEREZINHA HARDY'!STT47,SETOP,5,))</f>
        <v>334.32</v>
      </c>
      <c r="STZ47" s="14">
        <f t="shared" ref="STZ47:STZ50" si="2434">ROUND(STY47*(1+$C$7),2)</f>
        <v>422.98</v>
      </c>
      <c r="SUA47" s="14">
        <f t="shared" ref="SUA47:SUA50" si="2435">STW47*STY47</f>
        <v>785.65200000000004</v>
      </c>
      <c r="SUB47" s="14">
        <f t="shared" ref="SUB47:SUB50" si="2436">STZ47*STW47</f>
        <v>994.00300000000004</v>
      </c>
      <c r="SUC47" s="11" t="s">
        <v>17387</v>
      </c>
      <c r="SUD47" s="261" t="str">
        <f>IF(SUK47="SINAPI",VLOOKUP('TEREZINHA HARDY'!SUJ47,SINAPI,2,),VLOOKUP('TEREZINHA HARDY'!SUJ47,SETOP,3,))</f>
        <v>FORNECIMENTO DE CONCRETO ESTRUTURAL, USINADO, COM FCK 25 MPA, INCLUSIVE LANÇAMENTO, ADENSAMENTO E ACABAMENTO (FUNDAÇÃO)</v>
      </c>
      <c r="SUE47" s="261"/>
      <c r="SUF47" s="261"/>
      <c r="SUG47" s="261"/>
      <c r="SUH47" s="261"/>
      <c r="SUI47" s="261"/>
      <c r="SUJ47" s="12" t="s">
        <v>10494</v>
      </c>
      <c r="SUK47" s="12" t="s">
        <v>6222</v>
      </c>
      <c r="SUL47" s="12" t="str">
        <f>IF(SUK47="SINAPI",VLOOKUP('TEREZINHA HARDY'!SUJ47,SINAPI,3,),VLOOKUP('TEREZINHA HARDY'!SUJ47,SETOP,4,))</f>
        <v>M3</v>
      </c>
      <c r="SUM47" s="13">
        <v>2.35</v>
      </c>
      <c r="SUN47" s="13" t="s">
        <v>41</v>
      </c>
      <c r="SUO47" s="14">
        <f>IF(SUK47="SINAPI",VLOOKUP('TEREZINHA HARDY'!SUJ47,SINAPI,4,),VLOOKUP('TEREZINHA HARDY'!SUJ47,SETOP,5,))</f>
        <v>334.32</v>
      </c>
      <c r="SUP47" s="14">
        <f t="shared" ref="SUP47:SUP50" si="2437">ROUND(SUO47*(1+$C$7),2)</f>
        <v>422.98</v>
      </c>
      <c r="SUQ47" s="14">
        <f t="shared" ref="SUQ47:SUQ50" si="2438">SUM47*SUO47</f>
        <v>785.65200000000004</v>
      </c>
      <c r="SUR47" s="14">
        <f t="shared" ref="SUR47:SUR50" si="2439">SUP47*SUM47</f>
        <v>994.00300000000004</v>
      </c>
      <c r="SUS47" s="11" t="s">
        <v>17387</v>
      </c>
      <c r="SUT47" s="261" t="str">
        <f>IF(SVA47="SINAPI",VLOOKUP('TEREZINHA HARDY'!SUZ47,SINAPI,2,),VLOOKUP('TEREZINHA HARDY'!SUZ47,SETOP,3,))</f>
        <v>FORNECIMENTO DE CONCRETO ESTRUTURAL, USINADO, COM FCK 25 MPA, INCLUSIVE LANÇAMENTO, ADENSAMENTO E ACABAMENTO (FUNDAÇÃO)</v>
      </c>
      <c r="SUU47" s="261"/>
      <c r="SUV47" s="261"/>
      <c r="SUW47" s="261"/>
      <c r="SUX47" s="261"/>
      <c r="SUY47" s="261"/>
      <c r="SUZ47" s="12" t="s">
        <v>10494</v>
      </c>
      <c r="SVA47" s="12" t="s">
        <v>6222</v>
      </c>
      <c r="SVB47" s="12" t="str">
        <f>IF(SVA47="SINAPI",VLOOKUP('TEREZINHA HARDY'!SUZ47,SINAPI,3,),VLOOKUP('TEREZINHA HARDY'!SUZ47,SETOP,4,))</f>
        <v>M3</v>
      </c>
      <c r="SVC47" s="13">
        <v>2.35</v>
      </c>
      <c r="SVD47" s="13" t="s">
        <v>41</v>
      </c>
      <c r="SVE47" s="14">
        <f>IF(SVA47="SINAPI",VLOOKUP('TEREZINHA HARDY'!SUZ47,SINAPI,4,),VLOOKUP('TEREZINHA HARDY'!SUZ47,SETOP,5,))</f>
        <v>334.32</v>
      </c>
      <c r="SVF47" s="14">
        <f t="shared" ref="SVF47:SVF50" si="2440">ROUND(SVE47*(1+$C$7),2)</f>
        <v>422.98</v>
      </c>
      <c r="SVG47" s="14">
        <f t="shared" ref="SVG47:SVG50" si="2441">SVC47*SVE47</f>
        <v>785.65200000000004</v>
      </c>
      <c r="SVH47" s="14">
        <f t="shared" ref="SVH47:SVH50" si="2442">SVF47*SVC47</f>
        <v>994.00300000000004</v>
      </c>
      <c r="SVI47" s="11" t="s">
        <v>17387</v>
      </c>
      <c r="SVJ47" s="261" t="str">
        <f>IF(SVQ47="SINAPI",VLOOKUP('TEREZINHA HARDY'!SVP47,SINAPI,2,),VLOOKUP('TEREZINHA HARDY'!SVP47,SETOP,3,))</f>
        <v>FORNECIMENTO DE CONCRETO ESTRUTURAL, USINADO, COM FCK 25 MPA, INCLUSIVE LANÇAMENTO, ADENSAMENTO E ACABAMENTO (FUNDAÇÃO)</v>
      </c>
      <c r="SVK47" s="261"/>
      <c r="SVL47" s="261"/>
      <c r="SVM47" s="261"/>
      <c r="SVN47" s="261"/>
      <c r="SVO47" s="261"/>
      <c r="SVP47" s="12" t="s">
        <v>10494</v>
      </c>
      <c r="SVQ47" s="12" t="s">
        <v>6222</v>
      </c>
      <c r="SVR47" s="12" t="str">
        <f>IF(SVQ47="SINAPI",VLOOKUP('TEREZINHA HARDY'!SVP47,SINAPI,3,),VLOOKUP('TEREZINHA HARDY'!SVP47,SETOP,4,))</f>
        <v>M3</v>
      </c>
      <c r="SVS47" s="13">
        <v>2.35</v>
      </c>
      <c r="SVT47" s="13" t="s">
        <v>41</v>
      </c>
      <c r="SVU47" s="14">
        <f>IF(SVQ47="SINAPI",VLOOKUP('TEREZINHA HARDY'!SVP47,SINAPI,4,),VLOOKUP('TEREZINHA HARDY'!SVP47,SETOP,5,))</f>
        <v>334.32</v>
      </c>
      <c r="SVV47" s="14">
        <f t="shared" ref="SVV47:SVV50" si="2443">ROUND(SVU47*(1+$C$7),2)</f>
        <v>422.98</v>
      </c>
      <c r="SVW47" s="14">
        <f t="shared" ref="SVW47:SVW50" si="2444">SVS47*SVU47</f>
        <v>785.65200000000004</v>
      </c>
      <c r="SVX47" s="14">
        <f t="shared" ref="SVX47:SVX50" si="2445">SVV47*SVS47</f>
        <v>994.00300000000004</v>
      </c>
      <c r="SVY47" s="11" t="s">
        <v>17387</v>
      </c>
      <c r="SVZ47" s="261" t="str">
        <f>IF(SWG47="SINAPI",VLOOKUP('TEREZINHA HARDY'!SWF47,SINAPI,2,),VLOOKUP('TEREZINHA HARDY'!SWF47,SETOP,3,))</f>
        <v>FORNECIMENTO DE CONCRETO ESTRUTURAL, USINADO, COM FCK 25 MPA, INCLUSIVE LANÇAMENTO, ADENSAMENTO E ACABAMENTO (FUNDAÇÃO)</v>
      </c>
      <c r="SWA47" s="261"/>
      <c r="SWB47" s="261"/>
      <c r="SWC47" s="261"/>
      <c r="SWD47" s="261"/>
      <c r="SWE47" s="261"/>
      <c r="SWF47" s="12" t="s">
        <v>10494</v>
      </c>
      <c r="SWG47" s="12" t="s">
        <v>6222</v>
      </c>
      <c r="SWH47" s="12" t="str">
        <f>IF(SWG47="SINAPI",VLOOKUP('TEREZINHA HARDY'!SWF47,SINAPI,3,),VLOOKUP('TEREZINHA HARDY'!SWF47,SETOP,4,))</f>
        <v>M3</v>
      </c>
      <c r="SWI47" s="13">
        <v>2.35</v>
      </c>
      <c r="SWJ47" s="13" t="s">
        <v>41</v>
      </c>
      <c r="SWK47" s="14">
        <f>IF(SWG47="SINAPI",VLOOKUP('TEREZINHA HARDY'!SWF47,SINAPI,4,),VLOOKUP('TEREZINHA HARDY'!SWF47,SETOP,5,))</f>
        <v>334.32</v>
      </c>
      <c r="SWL47" s="14">
        <f t="shared" ref="SWL47:SWL50" si="2446">ROUND(SWK47*(1+$C$7),2)</f>
        <v>422.98</v>
      </c>
      <c r="SWM47" s="14">
        <f t="shared" ref="SWM47:SWM50" si="2447">SWI47*SWK47</f>
        <v>785.65200000000004</v>
      </c>
      <c r="SWN47" s="14">
        <f t="shared" ref="SWN47:SWN50" si="2448">SWL47*SWI47</f>
        <v>994.00300000000004</v>
      </c>
      <c r="SWO47" s="11" t="s">
        <v>17387</v>
      </c>
      <c r="SWP47" s="261" t="str">
        <f>IF(SWW47="SINAPI",VLOOKUP('TEREZINHA HARDY'!SWV47,SINAPI,2,),VLOOKUP('TEREZINHA HARDY'!SWV47,SETOP,3,))</f>
        <v>FORNECIMENTO DE CONCRETO ESTRUTURAL, USINADO, COM FCK 25 MPA, INCLUSIVE LANÇAMENTO, ADENSAMENTO E ACABAMENTO (FUNDAÇÃO)</v>
      </c>
      <c r="SWQ47" s="261"/>
      <c r="SWR47" s="261"/>
      <c r="SWS47" s="261"/>
      <c r="SWT47" s="261"/>
      <c r="SWU47" s="261"/>
      <c r="SWV47" s="12" t="s">
        <v>10494</v>
      </c>
      <c r="SWW47" s="12" t="s">
        <v>6222</v>
      </c>
      <c r="SWX47" s="12" t="str">
        <f>IF(SWW47="SINAPI",VLOOKUP('TEREZINHA HARDY'!SWV47,SINAPI,3,),VLOOKUP('TEREZINHA HARDY'!SWV47,SETOP,4,))</f>
        <v>M3</v>
      </c>
      <c r="SWY47" s="13">
        <v>2.35</v>
      </c>
      <c r="SWZ47" s="13" t="s">
        <v>41</v>
      </c>
      <c r="SXA47" s="14">
        <f>IF(SWW47="SINAPI",VLOOKUP('TEREZINHA HARDY'!SWV47,SINAPI,4,),VLOOKUP('TEREZINHA HARDY'!SWV47,SETOP,5,))</f>
        <v>334.32</v>
      </c>
      <c r="SXB47" s="14">
        <f t="shared" ref="SXB47:SXB50" si="2449">ROUND(SXA47*(1+$C$7),2)</f>
        <v>422.98</v>
      </c>
      <c r="SXC47" s="14">
        <f t="shared" ref="SXC47:SXC50" si="2450">SWY47*SXA47</f>
        <v>785.65200000000004</v>
      </c>
      <c r="SXD47" s="14">
        <f t="shared" ref="SXD47:SXD50" si="2451">SXB47*SWY47</f>
        <v>994.00300000000004</v>
      </c>
      <c r="SXE47" s="11" t="s">
        <v>17387</v>
      </c>
      <c r="SXF47" s="261" t="str">
        <f>IF(SXM47="SINAPI",VLOOKUP('TEREZINHA HARDY'!SXL47,SINAPI,2,),VLOOKUP('TEREZINHA HARDY'!SXL47,SETOP,3,))</f>
        <v>FORNECIMENTO DE CONCRETO ESTRUTURAL, USINADO, COM FCK 25 MPA, INCLUSIVE LANÇAMENTO, ADENSAMENTO E ACABAMENTO (FUNDAÇÃO)</v>
      </c>
      <c r="SXG47" s="261"/>
      <c r="SXH47" s="261"/>
      <c r="SXI47" s="261"/>
      <c r="SXJ47" s="261"/>
      <c r="SXK47" s="261"/>
      <c r="SXL47" s="12" t="s">
        <v>10494</v>
      </c>
      <c r="SXM47" s="12" t="s">
        <v>6222</v>
      </c>
      <c r="SXN47" s="12" t="str">
        <f>IF(SXM47="SINAPI",VLOOKUP('TEREZINHA HARDY'!SXL47,SINAPI,3,),VLOOKUP('TEREZINHA HARDY'!SXL47,SETOP,4,))</f>
        <v>M3</v>
      </c>
      <c r="SXO47" s="13">
        <v>2.35</v>
      </c>
      <c r="SXP47" s="13" t="s">
        <v>41</v>
      </c>
      <c r="SXQ47" s="14">
        <f>IF(SXM47="SINAPI",VLOOKUP('TEREZINHA HARDY'!SXL47,SINAPI,4,),VLOOKUP('TEREZINHA HARDY'!SXL47,SETOP,5,))</f>
        <v>334.32</v>
      </c>
      <c r="SXR47" s="14">
        <f t="shared" ref="SXR47:SXR50" si="2452">ROUND(SXQ47*(1+$C$7),2)</f>
        <v>422.98</v>
      </c>
      <c r="SXS47" s="14">
        <f t="shared" ref="SXS47:SXS50" si="2453">SXO47*SXQ47</f>
        <v>785.65200000000004</v>
      </c>
      <c r="SXT47" s="14">
        <f t="shared" ref="SXT47:SXT50" si="2454">SXR47*SXO47</f>
        <v>994.00300000000004</v>
      </c>
      <c r="SXU47" s="11" t="s">
        <v>17387</v>
      </c>
      <c r="SXV47" s="261" t="str">
        <f>IF(SYC47="SINAPI",VLOOKUP('TEREZINHA HARDY'!SYB47,SINAPI,2,),VLOOKUP('TEREZINHA HARDY'!SYB47,SETOP,3,))</f>
        <v>FORNECIMENTO DE CONCRETO ESTRUTURAL, USINADO, COM FCK 25 MPA, INCLUSIVE LANÇAMENTO, ADENSAMENTO E ACABAMENTO (FUNDAÇÃO)</v>
      </c>
      <c r="SXW47" s="261"/>
      <c r="SXX47" s="261"/>
      <c r="SXY47" s="261"/>
      <c r="SXZ47" s="261"/>
      <c r="SYA47" s="261"/>
      <c r="SYB47" s="12" t="s">
        <v>10494</v>
      </c>
      <c r="SYC47" s="12" t="s">
        <v>6222</v>
      </c>
      <c r="SYD47" s="12" t="str">
        <f>IF(SYC47="SINAPI",VLOOKUP('TEREZINHA HARDY'!SYB47,SINAPI,3,),VLOOKUP('TEREZINHA HARDY'!SYB47,SETOP,4,))</f>
        <v>M3</v>
      </c>
      <c r="SYE47" s="13">
        <v>2.35</v>
      </c>
      <c r="SYF47" s="13" t="s">
        <v>41</v>
      </c>
      <c r="SYG47" s="14">
        <f>IF(SYC47="SINAPI",VLOOKUP('TEREZINHA HARDY'!SYB47,SINAPI,4,),VLOOKUP('TEREZINHA HARDY'!SYB47,SETOP,5,))</f>
        <v>334.32</v>
      </c>
      <c r="SYH47" s="14">
        <f t="shared" ref="SYH47:SYH50" si="2455">ROUND(SYG47*(1+$C$7),2)</f>
        <v>422.98</v>
      </c>
      <c r="SYI47" s="14">
        <f t="shared" ref="SYI47:SYI50" si="2456">SYE47*SYG47</f>
        <v>785.65200000000004</v>
      </c>
      <c r="SYJ47" s="14">
        <f t="shared" ref="SYJ47:SYJ50" si="2457">SYH47*SYE47</f>
        <v>994.00300000000004</v>
      </c>
      <c r="SYK47" s="11" t="s">
        <v>17387</v>
      </c>
      <c r="SYL47" s="261" t="str">
        <f>IF(SYS47="SINAPI",VLOOKUP('TEREZINHA HARDY'!SYR47,SINAPI,2,),VLOOKUP('TEREZINHA HARDY'!SYR47,SETOP,3,))</f>
        <v>FORNECIMENTO DE CONCRETO ESTRUTURAL, USINADO, COM FCK 25 MPA, INCLUSIVE LANÇAMENTO, ADENSAMENTO E ACABAMENTO (FUNDAÇÃO)</v>
      </c>
      <c r="SYM47" s="261"/>
      <c r="SYN47" s="261"/>
      <c r="SYO47" s="261"/>
      <c r="SYP47" s="261"/>
      <c r="SYQ47" s="261"/>
      <c r="SYR47" s="12" t="s">
        <v>10494</v>
      </c>
      <c r="SYS47" s="12" t="s">
        <v>6222</v>
      </c>
      <c r="SYT47" s="12" t="str">
        <f>IF(SYS47="SINAPI",VLOOKUP('TEREZINHA HARDY'!SYR47,SINAPI,3,),VLOOKUP('TEREZINHA HARDY'!SYR47,SETOP,4,))</f>
        <v>M3</v>
      </c>
      <c r="SYU47" s="13">
        <v>2.35</v>
      </c>
      <c r="SYV47" s="13" t="s">
        <v>41</v>
      </c>
      <c r="SYW47" s="14">
        <f>IF(SYS47="SINAPI",VLOOKUP('TEREZINHA HARDY'!SYR47,SINAPI,4,),VLOOKUP('TEREZINHA HARDY'!SYR47,SETOP,5,))</f>
        <v>334.32</v>
      </c>
      <c r="SYX47" s="14">
        <f t="shared" ref="SYX47:SYX50" si="2458">ROUND(SYW47*(1+$C$7),2)</f>
        <v>422.98</v>
      </c>
      <c r="SYY47" s="14">
        <f t="shared" ref="SYY47:SYY50" si="2459">SYU47*SYW47</f>
        <v>785.65200000000004</v>
      </c>
      <c r="SYZ47" s="14">
        <f t="shared" ref="SYZ47:SYZ50" si="2460">SYX47*SYU47</f>
        <v>994.00300000000004</v>
      </c>
      <c r="SZA47" s="11" t="s">
        <v>17387</v>
      </c>
      <c r="SZB47" s="261" t="str">
        <f>IF(SZI47="SINAPI",VLOOKUP('TEREZINHA HARDY'!SZH47,SINAPI,2,),VLOOKUP('TEREZINHA HARDY'!SZH47,SETOP,3,))</f>
        <v>FORNECIMENTO DE CONCRETO ESTRUTURAL, USINADO, COM FCK 25 MPA, INCLUSIVE LANÇAMENTO, ADENSAMENTO E ACABAMENTO (FUNDAÇÃO)</v>
      </c>
      <c r="SZC47" s="261"/>
      <c r="SZD47" s="261"/>
      <c r="SZE47" s="261"/>
      <c r="SZF47" s="261"/>
      <c r="SZG47" s="261"/>
      <c r="SZH47" s="12" t="s">
        <v>10494</v>
      </c>
      <c r="SZI47" s="12" t="s">
        <v>6222</v>
      </c>
      <c r="SZJ47" s="12" t="str">
        <f>IF(SZI47="SINAPI",VLOOKUP('TEREZINHA HARDY'!SZH47,SINAPI,3,),VLOOKUP('TEREZINHA HARDY'!SZH47,SETOP,4,))</f>
        <v>M3</v>
      </c>
      <c r="SZK47" s="13">
        <v>2.35</v>
      </c>
      <c r="SZL47" s="13" t="s">
        <v>41</v>
      </c>
      <c r="SZM47" s="14">
        <f>IF(SZI47="SINAPI",VLOOKUP('TEREZINHA HARDY'!SZH47,SINAPI,4,),VLOOKUP('TEREZINHA HARDY'!SZH47,SETOP,5,))</f>
        <v>334.32</v>
      </c>
      <c r="SZN47" s="14">
        <f t="shared" ref="SZN47:SZN50" si="2461">ROUND(SZM47*(1+$C$7),2)</f>
        <v>422.98</v>
      </c>
      <c r="SZO47" s="14">
        <f t="shared" ref="SZO47:SZO50" si="2462">SZK47*SZM47</f>
        <v>785.65200000000004</v>
      </c>
      <c r="SZP47" s="14">
        <f t="shared" ref="SZP47:SZP50" si="2463">SZN47*SZK47</f>
        <v>994.00300000000004</v>
      </c>
      <c r="SZQ47" s="11" t="s">
        <v>17387</v>
      </c>
      <c r="SZR47" s="261" t="str">
        <f>IF(SZY47="SINAPI",VLOOKUP('TEREZINHA HARDY'!SZX47,SINAPI,2,),VLOOKUP('TEREZINHA HARDY'!SZX47,SETOP,3,))</f>
        <v>FORNECIMENTO DE CONCRETO ESTRUTURAL, USINADO, COM FCK 25 MPA, INCLUSIVE LANÇAMENTO, ADENSAMENTO E ACABAMENTO (FUNDAÇÃO)</v>
      </c>
      <c r="SZS47" s="261"/>
      <c r="SZT47" s="261"/>
      <c r="SZU47" s="261"/>
      <c r="SZV47" s="261"/>
      <c r="SZW47" s="261"/>
      <c r="SZX47" s="12" t="s">
        <v>10494</v>
      </c>
      <c r="SZY47" s="12" t="s">
        <v>6222</v>
      </c>
      <c r="SZZ47" s="12" t="str">
        <f>IF(SZY47="SINAPI",VLOOKUP('TEREZINHA HARDY'!SZX47,SINAPI,3,),VLOOKUP('TEREZINHA HARDY'!SZX47,SETOP,4,))</f>
        <v>M3</v>
      </c>
      <c r="TAA47" s="13">
        <v>2.35</v>
      </c>
      <c r="TAB47" s="13" t="s">
        <v>41</v>
      </c>
      <c r="TAC47" s="14">
        <f>IF(SZY47="SINAPI",VLOOKUP('TEREZINHA HARDY'!SZX47,SINAPI,4,),VLOOKUP('TEREZINHA HARDY'!SZX47,SETOP,5,))</f>
        <v>334.32</v>
      </c>
      <c r="TAD47" s="14">
        <f t="shared" ref="TAD47:TAD50" si="2464">ROUND(TAC47*(1+$C$7),2)</f>
        <v>422.98</v>
      </c>
      <c r="TAE47" s="14">
        <f t="shared" ref="TAE47:TAE50" si="2465">TAA47*TAC47</f>
        <v>785.65200000000004</v>
      </c>
      <c r="TAF47" s="14">
        <f t="shared" ref="TAF47:TAF50" si="2466">TAD47*TAA47</f>
        <v>994.00300000000004</v>
      </c>
      <c r="TAG47" s="11" t="s">
        <v>17387</v>
      </c>
      <c r="TAH47" s="261" t="str">
        <f>IF(TAO47="SINAPI",VLOOKUP('TEREZINHA HARDY'!TAN47,SINAPI,2,),VLOOKUP('TEREZINHA HARDY'!TAN47,SETOP,3,))</f>
        <v>FORNECIMENTO DE CONCRETO ESTRUTURAL, USINADO, COM FCK 25 MPA, INCLUSIVE LANÇAMENTO, ADENSAMENTO E ACABAMENTO (FUNDAÇÃO)</v>
      </c>
      <c r="TAI47" s="261"/>
      <c r="TAJ47" s="261"/>
      <c r="TAK47" s="261"/>
      <c r="TAL47" s="261"/>
      <c r="TAM47" s="261"/>
      <c r="TAN47" s="12" t="s">
        <v>10494</v>
      </c>
      <c r="TAO47" s="12" t="s">
        <v>6222</v>
      </c>
      <c r="TAP47" s="12" t="str">
        <f>IF(TAO47="SINAPI",VLOOKUP('TEREZINHA HARDY'!TAN47,SINAPI,3,),VLOOKUP('TEREZINHA HARDY'!TAN47,SETOP,4,))</f>
        <v>M3</v>
      </c>
      <c r="TAQ47" s="13">
        <v>2.35</v>
      </c>
      <c r="TAR47" s="13" t="s">
        <v>41</v>
      </c>
      <c r="TAS47" s="14">
        <f>IF(TAO47="SINAPI",VLOOKUP('TEREZINHA HARDY'!TAN47,SINAPI,4,),VLOOKUP('TEREZINHA HARDY'!TAN47,SETOP,5,))</f>
        <v>334.32</v>
      </c>
      <c r="TAT47" s="14">
        <f t="shared" ref="TAT47:TAT50" si="2467">ROUND(TAS47*(1+$C$7),2)</f>
        <v>422.98</v>
      </c>
      <c r="TAU47" s="14">
        <f t="shared" ref="TAU47:TAU50" si="2468">TAQ47*TAS47</f>
        <v>785.65200000000004</v>
      </c>
      <c r="TAV47" s="14">
        <f t="shared" ref="TAV47:TAV50" si="2469">TAT47*TAQ47</f>
        <v>994.00300000000004</v>
      </c>
      <c r="TAW47" s="11" t="s">
        <v>17387</v>
      </c>
      <c r="TAX47" s="261" t="str">
        <f>IF(TBE47="SINAPI",VLOOKUP('TEREZINHA HARDY'!TBD47,SINAPI,2,),VLOOKUP('TEREZINHA HARDY'!TBD47,SETOP,3,))</f>
        <v>FORNECIMENTO DE CONCRETO ESTRUTURAL, USINADO, COM FCK 25 MPA, INCLUSIVE LANÇAMENTO, ADENSAMENTO E ACABAMENTO (FUNDAÇÃO)</v>
      </c>
      <c r="TAY47" s="261"/>
      <c r="TAZ47" s="261"/>
      <c r="TBA47" s="261"/>
      <c r="TBB47" s="261"/>
      <c r="TBC47" s="261"/>
      <c r="TBD47" s="12" t="s">
        <v>10494</v>
      </c>
      <c r="TBE47" s="12" t="s">
        <v>6222</v>
      </c>
      <c r="TBF47" s="12" t="str">
        <f>IF(TBE47="SINAPI",VLOOKUP('TEREZINHA HARDY'!TBD47,SINAPI,3,),VLOOKUP('TEREZINHA HARDY'!TBD47,SETOP,4,))</f>
        <v>M3</v>
      </c>
      <c r="TBG47" s="13">
        <v>2.35</v>
      </c>
      <c r="TBH47" s="13" t="s">
        <v>41</v>
      </c>
      <c r="TBI47" s="14">
        <f>IF(TBE47="SINAPI",VLOOKUP('TEREZINHA HARDY'!TBD47,SINAPI,4,),VLOOKUP('TEREZINHA HARDY'!TBD47,SETOP,5,))</f>
        <v>334.32</v>
      </c>
      <c r="TBJ47" s="14">
        <f t="shared" ref="TBJ47:TBJ50" si="2470">ROUND(TBI47*(1+$C$7),2)</f>
        <v>422.98</v>
      </c>
      <c r="TBK47" s="14">
        <f t="shared" ref="TBK47:TBK50" si="2471">TBG47*TBI47</f>
        <v>785.65200000000004</v>
      </c>
      <c r="TBL47" s="14">
        <f t="shared" ref="TBL47:TBL50" si="2472">TBJ47*TBG47</f>
        <v>994.00300000000004</v>
      </c>
      <c r="TBM47" s="11" t="s">
        <v>17387</v>
      </c>
      <c r="TBN47" s="261" t="str">
        <f>IF(TBU47="SINAPI",VLOOKUP('TEREZINHA HARDY'!TBT47,SINAPI,2,),VLOOKUP('TEREZINHA HARDY'!TBT47,SETOP,3,))</f>
        <v>FORNECIMENTO DE CONCRETO ESTRUTURAL, USINADO, COM FCK 25 MPA, INCLUSIVE LANÇAMENTO, ADENSAMENTO E ACABAMENTO (FUNDAÇÃO)</v>
      </c>
      <c r="TBO47" s="261"/>
      <c r="TBP47" s="261"/>
      <c r="TBQ47" s="261"/>
      <c r="TBR47" s="261"/>
      <c r="TBS47" s="261"/>
      <c r="TBT47" s="12" t="s">
        <v>10494</v>
      </c>
      <c r="TBU47" s="12" t="s">
        <v>6222</v>
      </c>
      <c r="TBV47" s="12" t="str">
        <f>IF(TBU47="SINAPI",VLOOKUP('TEREZINHA HARDY'!TBT47,SINAPI,3,),VLOOKUP('TEREZINHA HARDY'!TBT47,SETOP,4,))</f>
        <v>M3</v>
      </c>
      <c r="TBW47" s="13">
        <v>2.35</v>
      </c>
      <c r="TBX47" s="13" t="s">
        <v>41</v>
      </c>
      <c r="TBY47" s="14">
        <f>IF(TBU47="SINAPI",VLOOKUP('TEREZINHA HARDY'!TBT47,SINAPI,4,),VLOOKUP('TEREZINHA HARDY'!TBT47,SETOP,5,))</f>
        <v>334.32</v>
      </c>
      <c r="TBZ47" s="14">
        <f t="shared" ref="TBZ47:TBZ50" si="2473">ROUND(TBY47*(1+$C$7),2)</f>
        <v>422.98</v>
      </c>
      <c r="TCA47" s="14">
        <f t="shared" ref="TCA47:TCA50" si="2474">TBW47*TBY47</f>
        <v>785.65200000000004</v>
      </c>
      <c r="TCB47" s="14">
        <f t="shared" ref="TCB47:TCB50" si="2475">TBZ47*TBW47</f>
        <v>994.00300000000004</v>
      </c>
      <c r="TCC47" s="11" t="s">
        <v>17387</v>
      </c>
      <c r="TCD47" s="261" t="str">
        <f>IF(TCK47="SINAPI",VLOOKUP('TEREZINHA HARDY'!TCJ47,SINAPI,2,),VLOOKUP('TEREZINHA HARDY'!TCJ47,SETOP,3,))</f>
        <v>FORNECIMENTO DE CONCRETO ESTRUTURAL, USINADO, COM FCK 25 MPA, INCLUSIVE LANÇAMENTO, ADENSAMENTO E ACABAMENTO (FUNDAÇÃO)</v>
      </c>
      <c r="TCE47" s="261"/>
      <c r="TCF47" s="261"/>
      <c r="TCG47" s="261"/>
      <c r="TCH47" s="261"/>
      <c r="TCI47" s="261"/>
      <c r="TCJ47" s="12" t="s">
        <v>10494</v>
      </c>
      <c r="TCK47" s="12" t="s">
        <v>6222</v>
      </c>
      <c r="TCL47" s="12" t="str">
        <f>IF(TCK47="SINAPI",VLOOKUP('TEREZINHA HARDY'!TCJ47,SINAPI,3,),VLOOKUP('TEREZINHA HARDY'!TCJ47,SETOP,4,))</f>
        <v>M3</v>
      </c>
      <c r="TCM47" s="13">
        <v>2.35</v>
      </c>
      <c r="TCN47" s="13" t="s">
        <v>41</v>
      </c>
      <c r="TCO47" s="14">
        <f>IF(TCK47="SINAPI",VLOOKUP('TEREZINHA HARDY'!TCJ47,SINAPI,4,),VLOOKUP('TEREZINHA HARDY'!TCJ47,SETOP,5,))</f>
        <v>334.32</v>
      </c>
      <c r="TCP47" s="14">
        <f t="shared" ref="TCP47:TCP50" si="2476">ROUND(TCO47*(1+$C$7),2)</f>
        <v>422.98</v>
      </c>
      <c r="TCQ47" s="14">
        <f t="shared" ref="TCQ47:TCQ50" si="2477">TCM47*TCO47</f>
        <v>785.65200000000004</v>
      </c>
      <c r="TCR47" s="14">
        <f t="shared" ref="TCR47:TCR50" si="2478">TCP47*TCM47</f>
        <v>994.00300000000004</v>
      </c>
      <c r="TCS47" s="11" t="s">
        <v>17387</v>
      </c>
      <c r="TCT47" s="261" t="str">
        <f>IF(TDA47="SINAPI",VLOOKUP('TEREZINHA HARDY'!TCZ47,SINAPI,2,),VLOOKUP('TEREZINHA HARDY'!TCZ47,SETOP,3,))</f>
        <v>FORNECIMENTO DE CONCRETO ESTRUTURAL, USINADO, COM FCK 25 MPA, INCLUSIVE LANÇAMENTO, ADENSAMENTO E ACABAMENTO (FUNDAÇÃO)</v>
      </c>
      <c r="TCU47" s="261"/>
      <c r="TCV47" s="261"/>
      <c r="TCW47" s="261"/>
      <c r="TCX47" s="261"/>
      <c r="TCY47" s="261"/>
      <c r="TCZ47" s="12" t="s">
        <v>10494</v>
      </c>
      <c r="TDA47" s="12" t="s">
        <v>6222</v>
      </c>
      <c r="TDB47" s="12" t="str">
        <f>IF(TDA47="SINAPI",VLOOKUP('TEREZINHA HARDY'!TCZ47,SINAPI,3,),VLOOKUP('TEREZINHA HARDY'!TCZ47,SETOP,4,))</f>
        <v>M3</v>
      </c>
      <c r="TDC47" s="13">
        <v>2.35</v>
      </c>
      <c r="TDD47" s="13" t="s">
        <v>41</v>
      </c>
      <c r="TDE47" s="14">
        <f>IF(TDA47="SINAPI",VLOOKUP('TEREZINHA HARDY'!TCZ47,SINAPI,4,),VLOOKUP('TEREZINHA HARDY'!TCZ47,SETOP,5,))</f>
        <v>334.32</v>
      </c>
      <c r="TDF47" s="14">
        <f t="shared" ref="TDF47:TDF50" si="2479">ROUND(TDE47*(1+$C$7),2)</f>
        <v>422.98</v>
      </c>
      <c r="TDG47" s="14">
        <f t="shared" ref="TDG47:TDG50" si="2480">TDC47*TDE47</f>
        <v>785.65200000000004</v>
      </c>
      <c r="TDH47" s="14">
        <f t="shared" ref="TDH47:TDH50" si="2481">TDF47*TDC47</f>
        <v>994.00300000000004</v>
      </c>
      <c r="TDI47" s="11" t="s">
        <v>17387</v>
      </c>
      <c r="TDJ47" s="261" t="str">
        <f>IF(TDQ47="SINAPI",VLOOKUP('TEREZINHA HARDY'!TDP47,SINAPI,2,),VLOOKUP('TEREZINHA HARDY'!TDP47,SETOP,3,))</f>
        <v>FORNECIMENTO DE CONCRETO ESTRUTURAL, USINADO, COM FCK 25 MPA, INCLUSIVE LANÇAMENTO, ADENSAMENTO E ACABAMENTO (FUNDAÇÃO)</v>
      </c>
      <c r="TDK47" s="261"/>
      <c r="TDL47" s="261"/>
      <c r="TDM47" s="261"/>
      <c r="TDN47" s="261"/>
      <c r="TDO47" s="261"/>
      <c r="TDP47" s="12" t="s">
        <v>10494</v>
      </c>
      <c r="TDQ47" s="12" t="s">
        <v>6222</v>
      </c>
      <c r="TDR47" s="12" t="str">
        <f>IF(TDQ47="SINAPI",VLOOKUP('TEREZINHA HARDY'!TDP47,SINAPI,3,),VLOOKUP('TEREZINHA HARDY'!TDP47,SETOP,4,))</f>
        <v>M3</v>
      </c>
      <c r="TDS47" s="13">
        <v>2.35</v>
      </c>
      <c r="TDT47" s="13" t="s">
        <v>41</v>
      </c>
      <c r="TDU47" s="14">
        <f>IF(TDQ47="SINAPI",VLOOKUP('TEREZINHA HARDY'!TDP47,SINAPI,4,),VLOOKUP('TEREZINHA HARDY'!TDP47,SETOP,5,))</f>
        <v>334.32</v>
      </c>
      <c r="TDV47" s="14">
        <f t="shared" ref="TDV47:TDV50" si="2482">ROUND(TDU47*(1+$C$7),2)</f>
        <v>422.98</v>
      </c>
      <c r="TDW47" s="14">
        <f t="shared" ref="TDW47:TDW50" si="2483">TDS47*TDU47</f>
        <v>785.65200000000004</v>
      </c>
      <c r="TDX47" s="14">
        <f t="shared" ref="TDX47:TDX50" si="2484">TDV47*TDS47</f>
        <v>994.00300000000004</v>
      </c>
      <c r="TDY47" s="11" t="s">
        <v>17387</v>
      </c>
      <c r="TDZ47" s="261" t="str">
        <f>IF(TEG47="SINAPI",VLOOKUP('TEREZINHA HARDY'!TEF47,SINAPI,2,),VLOOKUP('TEREZINHA HARDY'!TEF47,SETOP,3,))</f>
        <v>FORNECIMENTO DE CONCRETO ESTRUTURAL, USINADO, COM FCK 25 MPA, INCLUSIVE LANÇAMENTO, ADENSAMENTO E ACABAMENTO (FUNDAÇÃO)</v>
      </c>
      <c r="TEA47" s="261"/>
      <c r="TEB47" s="261"/>
      <c r="TEC47" s="261"/>
      <c r="TED47" s="261"/>
      <c r="TEE47" s="261"/>
      <c r="TEF47" s="12" t="s">
        <v>10494</v>
      </c>
      <c r="TEG47" s="12" t="s">
        <v>6222</v>
      </c>
      <c r="TEH47" s="12" t="str">
        <f>IF(TEG47="SINAPI",VLOOKUP('TEREZINHA HARDY'!TEF47,SINAPI,3,),VLOOKUP('TEREZINHA HARDY'!TEF47,SETOP,4,))</f>
        <v>M3</v>
      </c>
      <c r="TEI47" s="13">
        <v>2.35</v>
      </c>
      <c r="TEJ47" s="13" t="s">
        <v>41</v>
      </c>
      <c r="TEK47" s="14">
        <f>IF(TEG47="SINAPI",VLOOKUP('TEREZINHA HARDY'!TEF47,SINAPI,4,),VLOOKUP('TEREZINHA HARDY'!TEF47,SETOP,5,))</f>
        <v>334.32</v>
      </c>
      <c r="TEL47" s="14">
        <f t="shared" ref="TEL47:TEL50" si="2485">ROUND(TEK47*(1+$C$7),2)</f>
        <v>422.98</v>
      </c>
      <c r="TEM47" s="14">
        <f t="shared" ref="TEM47:TEM50" si="2486">TEI47*TEK47</f>
        <v>785.65200000000004</v>
      </c>
      <c r="TEN47" s="14">
        <f t="shared" ref="TEN47:TEN50" si="2487">TEL47*TEI47</f>
        <v>994.00300000000004</v>
      </c>
      <c r="TEO47" s="11" t="s">
        <v>17387</v>
      </c>
      <c r="TEP47" s="261" t="str">
        <f>IF(TEW47="SINAPI",VLOOKUP('TEREZINHA HARDY'!TEV47,SINAPI,2,),VLOOKUP('TEREZINHA HARDY'!TEV47,SETOP,3,))</f>
        <v>FORNECIMENTO DE CONCRETO ESTRUTURAL, USINADO, COM FCK 25 MPA, INCLUSIVE LANÇAMENTO, ADENSAMENTO E ACABAMENTO (FUNDAÇÃO)</v>
      </c>
      <c r="TEQ47" s="261"/>
      <c r="TER47" s="261"/>
      <c r="TES47" s="261"/>
      <c r="TET47" s="261"/>
      <c r="TEU47" s="261"/>
      <c r="TEV47" s="12" t="s">
        <v>10494</v>
      </c>
      <c r="TEW47" s="12" t="s">
        <v>6222</v>
      </c>
      <c r="TEX47" s="12" t="str">
        <f>IF(TEW47="SINAPI",VLOOKUP('TEREZINHA HARDY'!TEV47,SINAPI,3,),VLOOKUP('TEREZINHA HARDY'!TEV47,SETOP,4,))</f>
        <v>M3</v>
      </c>
      <c r="TEY47" s="13">
        <v>2.35</v>
      </c>
      <c r="TEZ47" s="13" t="s">
        <v>41</v>
      </c>
      <c r="TFA47" s="14">
        <f>IF(TEW47="SINAPI",VLOOKUP('TEREZINHA HARDY'!TEV47,SINAPI,4,),VLOOKUP('TEREZINHA HARDY'!TEV47,SETOP,5,))</f>
        <v>334.32</v>
      </c>
      <c r="TFB47" s="14">
        <f t="shared" ref="TFB47:TFB50" si="2488">ROUND(TFA47*(1+$C$7),2)</f>
        <v>422.98</v>
      </c>
      <c r="TFC47" s="14">
        <f t="shared" ref="TFC47:TFC50" si="2489">TEY47*TFA47</f>
        <v>785.65200000000004</v>
      </c>
      <c r="TFD47" s="14">
        <f t="shared" ref="TFD47:TFD50" si="2490">TFB47*TEY47</f>
        <v>994.00300000000004</v>
      </c>
      <c r="TFE47" s="11" t="s">
        <v>17387</v>
      </c>
      <c r="TFF47" s="261" t="str">
        <f>IF(TFM47="SINAPI",VLOOKUP('TEREZINHA HARDY'!TFL47,SINAPI,2,),VLOOKUP('TEREZINHA HARDY'!TFL47,SETOP,3,))</f>
        <v>FORNECIMENTO DE CONCRETO ESTRUTURAL, USINADO, COM FCK 25 MPA, INCLUSIVE LANÇAMENTO, ADENSAMENTO E ACABAMENTO (FUNDAÇÃO)</v>
      </c>
      <c r="TFG47" s="261"/>
      <c r="TFH47" s="261"/>
      <c r="TFI47" s="261"/>
      <c r="TFJ47" s="261"/>
      <c r="TFK47" s="261"/>
      <c r="TFL47" s="12" t="s">
        <v>10494</v>
      </c>
      <c r="TFM47" s="12" t="s">
        <v>6222</v>
      </c>
      <c r="TFN47" s="12" t="str">
        <f>IF(TFM47="SINAPI",VLOOKUP('TEREZINHA HARDY'!TFL47,SINAPI,3,),VLOOKUP('TEREZINHA HARDY'!TFL47,SETOP,4,))</f>
        <v>M3</v>
      </c>
      <c r="TFO47" s="13">
        <v>2.35</v>
      </c>
      <c r="TFP47" s="13" t="s">
        <v>41</v>
      </c>
      <c r="TFQ47" s="14">
        <f>IF(TFM47="SINAPI",VLOOKUP('TEREZINHA HARDY'!TFL47,SINAPI,4,),VLOOKUP('TEREZINHA HARDY'!TFL47,SETOP,5,))</f>
        <v>334.32</v>
      </c>
      <c r="TFR47" s="14">
        <f t="shared" ref="TFR47:TFR50" si="2491">ROUND(TFQ47*(1+$C$7),2)</f>
        <v>422.98</v>
      </c>
      <c r="TFS47" s="14">
        <f t="shared" ref="TFS47:TFS50" si="2492">TFO47*TFQ47</f>
        <v>785.65200000000004</v>
      </c>
      <c r="TFT47" s="14">
        <f t="shared" ref="TFT47:TFT50" si="2493">TFR47*TFO47</f>
        <v>994.00300000000004</v>
      </c>
      <c r="TFU47" s="11" t="s">
        <v>17387</v>
      </c>
      <c r="TFV47" s="261" t="str">
        <f>IF(TGC47="SINAPI",VLOOKUP('TEREZINHA HARDY'!TGB47,SINAPI,2,),VLOOKUP('TEREZINHA HARDY'!TGB47,SETOP,3,))</f>
        <v>FORNECIMENTO DE CONCRETO ESTRUTURAL, USINADO, COM FCK 25 MPA, INCLUSIVE LANÇAMENTO, ADENSAMENTO E ACABAMENTO (FUNDAÇÃO)</v>
      </c>
      <c r="TFW47" s="261"/>
      <c r="TFX47" s="261"/>
      <c r="TFY47" s="261"/>
      <c r="TFZ47" s="261"/>
      <c r="TGA47" s="261"/>
      <c r="TGB47" s="12" t="s">
        <v>10494</v>
      </c>
      <c r="TGC47" s="12" t="s">
        <v>6222</v>
      </c>
      <c r="TGD47" s="12" t="str">
        <f>IF(TGC47="SINAPI",VLOOKUP('TEREZINHA HARDY'!TGB47,SINAPI,3,),VLOOKUP('TEREZINHA HARDY'!TGB47,SETOP,4,))</f>
        <v>M3</v>
      </c>
      <c r="TGE47" s="13">
        <v>2.35</v>
      </c>
      <c r="TGF47" s="13" t="s">
        <v>41</v>
      </c>
      <c r="TGG47" s="14">
        <f>IF(TGC47="SINAPI",VLOOKUP('TEREZINHA HARDY'!TGB47,SINAPI,4,),VLOOKUP('TEREZINHA HARDY'!TGB47,SETOP,5,))</f>
        <v>334.32</v>
      </c>
      <c r="TGH47" s="14">
        <f t="shared" ref="TGH47:TGH50" si="2494">ROUND(TGG47*(1+$C$7),2)</f>
        <v>422.98</v>
      </c>
      <c r="TGI47" s="14">
        <f t="shared" ref="TGI47:TGI50" si="2495">TGE47*TGG47</f>
        <v>785.65200000000004</v>
      </c>
      <c r="TGJ47" s="14">
        <f t="shared" ref="TGJ47:TGJ50" si="2496">TGH47*TGE47</f>
        <v>994.00300000000004</v>
      </c>
      <c r="TGK47" s="11" t="s">
        <v>17387</v>
      </c>
      <c r="TGL47" s="261" t="str">
        <f>IF(TGS47="SINAPI",VLOOKUP('TEREZINHA HARDY'!TGR47,SINAPI,2,),VLOOKUP('TEREZINHA HARDY'!TGR47,SETOP,3,))</f>
        <v>FORNECIMENTO DE CONCRETO ESTRUTURAL, USINADO, COM FCK 25 MPA, INCLUSIVE LANÇAMENTO, ADENSAMENTO E ACABAMENTO (FUNDAÇÃO)</v>
      </c>
      <c r="TGM47" s="261"/>
      <c r="TGN47" s="261"/>
      <c r="TGO47" s="261"/>
      <c r="TGP47" s="261"/>
      <c r="TGQ47" s="261"/>
      <c r="TGR47" s="12" t="s">
        <v>10494</v>
      </c>
      <c r="TGS47" s="12" t="s">
        <v>6222</v>
      </c>
      <c r="TGT47" s="12" t="str">
        <f>IF(TGS47="SINAPI",VLOOKUP('TEREZINHA HARDY'!TGR47,SINAPI,3,),VLOOKUP('TEREZINHA HARDY'!TGR47,SETOP,4,))</f>
        <v>M3</v>
      </c>
      <c r="TGU47" s="13">
        <v>2.35</v>
      </c>
      <c r="TGV47" s="13" t="s">
        <v>41</v>
      </c>
      <c r="TGW47" s="14">
        <f>IF(TGS47="SINAPI",VLOOKUP('TEREZINHA HARDY'!TGR47,SINAPI,4,),VLOOKUP('TEREZINHA HARDY'!TGR47,SETOP,5,))</f>
        <v>334.32</v>
      </c>
      <c r="TGX47" s="14">
        <f t="shared" ref="TGX47:TGX50" si="2497">ROUND(TGW47*(1+$C$7),2)</f>
        <v>422.98</v>
      </c>
      <c r="TGY47" s="14">
        <f t="shared" ref="TGY47:TGY50" si="2498">TGU47*TGW47</f>
        <v>785.65200000000004</v>
      </c>
      <c r="TGZ47" s="14">
        <f t="shared" ref="TGZ47:TGZ50" si="2499">TGX47*TGU47</f>
        <v>994.00300000000004</v>
      </c>
      <c r="THA47" s="11" t="s">
        <v>17387</v>
      </c>
      <c r="THB47" s="261" t="str">
        <f>IF(THI47="SINAPI",VLOOKUP('TEREZINHA HARDY'!THH47,SINAPI,2,),VLOOKUP('TEREZINHA HARDY'!THH47,SETOP,3,))</f>
        <v>FORNECIMENTO DE CONCRETO ESTRUTURAL, USINADO, COM FCK 25 MPA, INCLUSIVE LANÇAMENTO, ADENSAMENTO E ACABAMENTO (FUNDAÇÃO)</v>
      </c>
      <c r="THC47" s="261"/>
      <c r="THD47" s="261"/>
      <c r="THE47" s="261"/>
      <c r="THF47" s="261"/>
      <c r="THG47" s="261"/>
      <c r="THH47" s="12" t="s">
        <v>10494</v>
      </c>
      <c r="THI47" s="12" t="s">
        <v>6222</v>
      </c>
      <c r="THJ47" s="12" t="str">
        <f>IF(THI47="SINAPI",VLOOKUP('TEREZINHA HARDY'!THH47,SINAPI,3,),VLOOKUP('TEREZINHA HARDY'!THH47,SETOP,4,))</f>
        <v>M3</v>
      </c>
      <c r="THK47" s="13">
        <v>2.35</v>
      </c>
      <c r="THL47" s="13" t="s">
        <v>41</v>
      </c>
      <c r="THM47" s="14">
        <f>IF(THI47="SINAPI",VLOOKUP('TEREZINHA HARDY'!THH47,SINAPI,4,),VLOOKUP('TEREZINHA HARDY'!THH47,SETOP,5,))</f>
        <v>334.32</v>
      </c>
      <c r="THN47" s="14">
        <f t="shared" ref="THN47:THN50" si="2500">ROUND(THM47*(1+$C$7),2)</f>
        <v>422.98</v>
      </c>
      <c r="THO47" s="14">
        <f t="shared" ref="THO47:THO50" si="2501">THK47*THM47</f>
        <v>785.65200000000004</v>
      </c>
      <c r="THP47" s="14">
        <f t="shared" ref="THP47:THP50" si="2502">THN47*THK47</f>
        <v>994.00300000000004</v>
      </c>
      <c r="THQ47" s="11" t="s">
        <v>17387</v>
      </c>
      <c r="THR47" s="261" t="str">
        <f>IF(THY47="SINAPI",VLOOKUP('TEREZINHA HARDY'!THX47,SINAPI,2,),VLOOKUP('TEREZINHA HARDY'!THX47,SETOP,3,))</f>
        <v>FORNECIMENTO DE CONCRETO ESTRUTURAL, USINADO, COM FCK 25 MPA, INCLUSIVE LANÇAMENTO, ADENSAMENTO E ACABAMENTO (FUNDAÇÃO)</v>
      </c>
      <c r="THS47" s="261"/>
      <c r="THT47" s="261"/>
      <c r="THU47" s="261"/>
      <c r="THV47" s="261"/>
      <c r="THW47" s="261"/>
      <c r="THX47" s="12" t="s">
        <v>10494</v>
      </c>
      <c r="THY47" s="12" t="s">
        <v>6222</v>
      </c>
      <c r="THZ47" s="12" t="str">
        <f>IF(THY47="SINAPI",VLOOKUP('TEREZINHA HARDY'!THX47,SINAPI,3,),VLOOKUP('TEREZINHA HARDY'!THX47,SETOP,4,))</f>
        <v>M3</v>
      </c>
      <c r="TIA47" s="13">
        <v>2.35</v>
      </c>
      <c r="TIB47" s="13" t="s">
        <v>41</v>
      </c>
      <c r="TIC47" s="14">
        <f>IF(THY47="SINAPI",VLOOKUP('TEREZINHA HARDY'!THX47,SINAPI,4,),VLOOKUP('TEREZINHA HARDY'!THX47,SETOP,5,))</f>
        <v>334.32</v>
      </c>
      <c r="TID47" s="14">
        <f t="shared" ref="TID47:TID50" si="2503">ROUND(TIC47*(1+$C$7),2)</f>
        <v>422.98</v>
      </c>
      <c r="TIE47" s="14">
        <f t="shared" ref="TIE47:TIE50" si="2504">TIA47*TIC47</f>
        <v>785.65200000000004</v>
      </c>
      <c r="TIF47" s="14">
        <f t="shared" ref="TIF47:TIF50" si="2505">TID47*TIA47</f>
        <v>994.00300000000004</v>
      </c>
      <c r="TIG47" s="11" t="s">
        <v>17387</v>
      </c>
      <c r="TIH47" s="261" t="str">
        <f>IF(TIO47="SINAPI",VLOOKUP('TEREZINHA HARDY'!TIN47,SINAPI,2,),VLOOKUP('TEREZINHA HARDY'!TIN47,SETOP,3,))</f>
        <v>FORNECIMENTO DE CONCRETO ESTRUTURAL, USINADO, COM FCK 25 MPA, INCLUSIVE LANÇAMENTO, ADENSAMENTO E ACABAMENTO (FUNDAÇÃO)</v>
      </c>
      <c r="TII47" s="261"/>
      <c r="TIJ47" s="261"/>
      <c r="TIK47" s="261"/>
      <c r="TIL47" s="261"/>
      <c r="TIM47" s="261"/>
      <c r="TIN47" s="12" t="s">
        <v>10494</v>
      </c>
      <c r="TIO47" s="12" t="s">
        <v>6222</v>
      </c>
      <c r="TIP47" s="12" t="str">
        <f>IF(TIO47="SINAPI",VLOOKUP('TEREZINHA HARDY'!TIN47,SINAPI,3,),VLOOKUP('TEREZINHA HARDY'!TIN47,SETOP,4,))</f>
        <v>M3</v>
      </c>
      <c r="TIQ47" s="13">
        <v>2.35</v>
      </c>
      <c r="TIR47" s="13" t="s">
        <v>41</v>
      </c>
      <c r="TIS47" s="14">
        <f>IF(TIO47="SINAPI",VLOOKUP('TEREZINHA HARDY'!TIN47,SINAPI,4,),VLOOKUP('TEREZINHA HARDY'!TIN47,SETOP,5,))</f>
        <v>334.32</v>
      </c>
      <c r="TIT47" s="14">
        <f t="shared" ref="TIT47:TIT50" si="2506">ROUND(TIS47*(1+$C$7),2)</f>
        <v>422.98</v>
      </c>
      <c r="TIU47" s="14">
        <f t="shared" ref="TIU47:TIU50" si="2507">TIQ47*TIS47</f>
        <v>785.65200000000004</v>
      </c>
      <c r="TIV47" s="14">
        <f t="shared" ref="TIV47:TIV50" si="2508">TIT47*TIQ47</f>
        <v>994.00300000000004</v>
      </c>
      <c r="TIW47" s="11" t="s">
        <v>17387</v>
      </c>
      <c r="TIX47" s="261" t="str">
        <f>IF(TJE47="SINAPI",VLOOKUP('TEREZINHA HARDY'!TJD47,SINAPI,2,),VLOOKUP('TEREZINHA HARDY'!TJD47,SETOP,3,))</f>
        <v>FORNECIMENTO DE CONCRETO ESTRUTURAL, USINADO, COM FCK 25 MPA, INCLUSIVE LANÇAMENTO, ADENSAMENTO E ACABAMENTO (FUNDAÇÃO)</v>
      </c>
      <c r="TIY47" s="261"/>
      <c r="TIZ47" s="261"/>
      <c r="TJA47" s="261"/>
      <c r="TJB47" s="261"/>
      <c r="TJC47" s="261"/>
      <c r="TJD47" s="12" t="s">
        <v>10494</v>
      </c>
      <c r="TJE47" s="12" t="s">
        <v>6222</v>
      </c>
      <c r="TJF47" s="12" t="str">
        <f>IF(TJE47="SINAPI",VLOOKUP('TEREZINHA HARDY'!TJD47,SINAPI,3,),VLOOKUP('TEREZINHA HARDY'!TJD47,SETOP,4,))</f>
        <v>M3</v>
      </c>
      <c r="TJG47" s="13">
        <v>2.35</v>
      </c>
      <c r="TJH47" s="13" t="s">
        <v>41</v>
      </c>
      <c r="TJI47" s="14">
        <f>IF(TJE47="SINAPI",VLOOKUP('TEREZINHA HARDY'!TJD47,SINAPI,4,),VLOOKUP('TEREZINHA HARDY'!TJD47,SETOP,5,))</f>
        <v>334.32</v>
      </c>
      <c r="TJJ47" s="14">
        <f t="shared" ref="TJJ47:TJJ50" si="2509">ROUND(TJI47*(1+$C$7),2)</f>
        <v>422.98</v>
      </c>
      <c r="TJK47" s="14">
        <f t="shared" ref="TJK47:TJK50" si="2510">TJG47*TJI47</f>
        <v>785.65200000000004</v>
      </c>
      <c r="TJL47" s="14">
        <f t="shared" ref="TJL47:TJL50" si="2511">TJJ47*TJG47</f>
        <v>994.00300000000004</v>
      </c>
      <c r="TJM47" s="11" t="s">
        <v>17387</v>
      </c>
      <c r="TJN47" s="261" t="str">
        <f>IF(TJU47="SINAPI",VLOOKUP('TEREZINHA HARDY'!TJT47,SINAPI,2,),VLOOKUP('TEREZINHA HARDY'!TJT47,SETOP,3,))</f>
        <v>FORNECIMENTO DE CONCRETO ESTRUTURAL, USINADO, COM FCK 25 MPA, INCLUSIVE LANÇAMENTO, ADENSAMENTO E ACABAMENTO (FUNDAÇÃO)</v>
      </c>
      <c r="TJO47" s="261"/>
      <c r="TJP47" s="261"/>
      <c r="TJQ47" s="261"/>
      <c r="TJR47" s="261"/>
      <c r="TJS47" s="261"/>
      <c r="TJT47" s="12" t="s">
        <v>10494</v>
      </c>
      <c r="TJU47" s="12" t="s">
        <v>6222</v>
      </c>
      <c r="TJV47" s="12" t="str">
        <f>IF(TJU47="SINAPI",VLOOKUP('TEREZINHA HARDY'!TJT47,SINAPI,3,),VLOOKUP('TEREZINHA HARDY'!TJT47,SETOP,4,))</f>
        <v>M3</v>
      </c>
      <c r="TJW47" s="13">
        <v>2.35</v>
      </c>
      <c r="TJX47" s="13" t="s">
        <v>41</v>
      </c>
      <c r="TJY47" s="14">
        <f>IF(TJU47="SINAPI",VLOOKUP('TEREZINHA HARDY'!TJT47,SINAPI,4,),VLOOKUP('TEREZINHA HARDY'!TJT47,SETOP,5,))</f>
        <v>334.32</v>
      </c>
      <c r="TJZ47" s="14">
        <f t="shared" ref="TJZ47:TJZ50" si="2512">ROUND(TJY47*(1+$C$7),2)</f>
        <v>422.98</v>
      </c>
      <c r="TKA47" s="14">
        <f t="shared" ref="TKA47:TKA50" si="2513">TJW47*TJY47</f>
        <v>785.65200000000004</v>
      </c>
      <c r="TKB47" s="14">
        <f t="shared" ref="TKB47:TKB50" si="2514">TJZ47*TJW47</f>
        <v>994.00300000000004</v>
      </c>
      <c r="TKC47" s="11" t="s">
        <v>17387</v>
      </c>
      <c r="TKD47" s="261" t="str">
        <f>IF(TKK47="SINAPI",VLOOKUP('TEREZINHA HARDY'!TKJ47,SINAPI,2,),VLOOKUP('TEREZINHA HARDY'!TKJ47,SETOP,3,))</f>
        <v>FORNECIMENTO DE CONCRETO ESTRUTURAL, USINADO, COM FCK 25 MPA, INCLUSIVE LANÇAMENTO, ADENSAMENTO E ACABAMENTO (FUNDAÇÃO)</v>
      </c>
      <c r="TKE47" s="261"/>
      <c r="TKF47" s="261"/>
      <c r="TKG47" s="261"/>
      <c r="TKH47" s="261"/>
      <c r="TKI47" s="261"/>
      <c r="TKJ47" s="12" t="s">
        <v>10494</v>
      </c>
      <c r="TKK47" s="12" t="s">
        <v>6222</v>
      </c>
      <c r="TKL47" s="12" t="str">
        <f>IF(TKK47="SINAPI",VLOOKUP('TEREZINHA HARDY'!TKJ47,SINAPI,3,),VLOOKUP('TEREZINHA HARDY'!TKJ47,SETOP,4,))</f>
        <v>M3</v>
      </c>
      <c r="TKM47" s="13">
        <v>2.35</v>
      </c>
      <c r="TKN47" s="13" t="s">
        <v>41</v>
      </c>
      <c r="TKO47" s="14">
        <f>IF(TKK47="SINAPI",VLOOKUP('TEREZINHA HARDY'!TKJ47,SINAPI,4,),VLOOKUP('TEREZINHA HARDY'!TKJ47,SETOP,5,))</f>
        <v>334.32</v>
      </c>
      <c r="TKP47" s="14">
        <f t="shared" ref="TKP47:TKP50" si="2515">ROUND(TKO47*(1+$C$7),2)</f>
        <v>422.98</v>
      </c>
      <c r="TKQ47" s="14">
        <f t="shared" ref="TKQ47:TKQ50" si="2516">TKM47*TKO47</f>
        <v>785.65200000000004</v>
      </c>
      <c r="TKR47" s="14">
        <f t="shared" ref="TKR47:TKR50" si="2517">TKP47*TKM47</f>
        <v>994.00300000000004</v>
      </c>
      <c r="TKS47" s="11" t="s">
        <v>17387</v>
      </c>
      <c r="TKT47" s="261" t="str">
        <f>IF(TLA47="SINAPI",VLOOKUP('TEREZINHA HARDY'!TKZ47,SINAPI,2,),VLOOKUP('TEREZINHA HARDY'!TKZ47,SETOP,3,))</f>
        <v>FORNECIMENTO DE CONCRETO ESTRUTURAL, USINADO, COM FCK 25 MPA, INCLUSIVE LANÇAMENTO, ADENSAMENTO E ACABAMENTO (FUNDAÇÃO)</v>
      </c>
      <c r="TKU47" s="261"/>
      <c r="TKV47" s="261"/>
      <c r="TKW47" s="261"/>
      <c r="TKX47" s="261"/>
      <c r="TKY47" s="261"/>
      <c r="TKZ47" s="12" t="s">
        <v>10494</v>
      </c>
      <c r="TLA47" s="12" t="s">
        <v>6222</v>
      </c>
      <c r="TLB47" s="12" t="str">
        <f>IF(TLA47="SINAPI",VLOOKUP('TEREZINHA HARDY'!TKZ47,SINAPI,3,),VLOOKUP('TEREZINHA HARDY'!TKZ47,SETOP,4,))</f>
        <v>M3</v>
      </c>
      <c r="TLC47" s="13">
        <v>2.35</v>
      </c>
      <c r="TLD47" s="13" t="s">
        <v>41</v>
      </c>
      <c r="TLE47" s="14">
        <f>IF(TLA47="SINAPI",VLOOKUP('TEREZINHA HARDY'!TKZ47,SINAPI,4,),VLOOKUP('TEREZINHA HARDY'!TKZ47,SETOP,5,))</f>
        <v>334.32</v>
      </c>
      <c r="TLF47" s="14">
        <f t="shared" ref="TLF47:TLF50" si="2518">ROUND(TLE47*(1+$C$7),2)</f>
        <v>422.98</v>
      </c>
      <c r="TLG47" s="14">
        <f t="shared" ref="TLG47:TLG50" si="2519">TLC47*TLE47</f>
        <v>785.65200000000004</v>
      </c>
      <c r="TLH47" s="14">
        <f t="shared" ref="TLH47:TLH50" si="2520">TLF47*TLC47</f>
        <v>994.00300000000004</v>
      </c>
      <c r="TLI47" s="11" t="s">
        <v>17387</v>
      </c>
      <c r="TLJ47" s="261" t="str">
        <f>IF(TLQ47="SINAPI",VLOOKUP('TEREZINHA HARDY'!TLP47,SINAPI,2,),VLOOKUP('TEREZINHA HARDY'!TLP47,SETOP,3,))</f>
        <v>FORNECIMENTO DE CONCRETO ESTRUTURAL, USINADO, COM FCK 25 MPA, INCLUSIVE LANÇAMENTO, ADENSAMENTO E ACABAMENTO (FUNDAÇÃO)</v>
      </c>
      <c r="TLK47" s="261"/>
      <c r="TLL47" s="261"/>
      <c r="TLM47" s="261"/>
      <c r="TLN47" s="261"/>
      <c r="TLO47" s="261"/>
      <c r="TLP47" s="12" t="s">
        <v>10494</v>
      </c>
      <c r="TLQ47" s="12" t="s">
        <v>6222</v>
      </c>
      <c r="TLR47" s="12" t="str">
        <f>IF(TLQ47="SINAPI",VLOOKUP('TEREZINHA HARDY'!TLP47,SINAPI,3,),VLOOKUP('TEREZINHA HARDY'!TLP47,SETOP,4,))</f>
        <v>M3</v>
      </c>
      <c r="TLS47" s="13">
        <v>2.35</v>
      </c>
      <c r="TLT47" s="13" t="s">
        <v>41</v>
      </c>
      <c r="TLU47" s="14">
        <f>IF(TLQ47="SINAPI",VLOOKUP('TEREZINHA HARDY'!TLP47,SINAPI,4,),VLOOKUP('TEREZINHA HARDY'!TLP47,SETOP,5,))</f>
        <v>334.32</v>
      </c>
      <c r="TLV47" s="14">
        <f t="shared" ref="TLV47:TLV50" si="2521">ROUND(TLU47*(1+$C$7),2)</f>
        <v>422.98</v>
      </c>
      <c r="TLW47" s="14">
        <f t="shared" ref="TLW47:TLW50" si="2522">TLS47*TLU47</f>
        <v>785.65200000000004</v>
      </c>
      <c r="TLX47" s="14">
        <f t="shared" ref="TLX47:TLX50" si="2523">TLV47*TLS47</f>
        <v>994.00300000000004</v>
      </c>
      <c r="TLY47" s="11" t="s">
        <v>17387</v>
      </c>
      <c r="TLZ47" s="261" t="str">
        <f>IF(TMG47="SINAPI",VLOOKUP('TEREZINHA HARDY'!TMF47,SINAPI,2,),VLOOKUP('TEREZINHA HARDY'!TMF47,SETOP,3,))</f>
        <v>FORNECIMENTO DE CONCRETO ESTRUTURAL, USINADO, COM FCK 25 MPA, INCLUSIVE LANÇAMENTO, ADENSAMENTO E ACABAMENTO (FUNDAÇÃO)</v>
      </c>
      <c r="TMA47" s="261"/>
      <c r="TMB47" s="261"/>
      <c r="TMC47" s="261"/>
      <c r="TMD47" s="261"/>
      <c r="TME47" s="261"/>
      <c r="TMF47" s="12" t="s">
        <v>10494</v>
      </c>
      <c r="TMG47" s="12" t="s">
        <v>6222</v>
      </c>
      <c r="TMH47" s="12" t="str">
        <f>IF(TMG47="SINAPI",VLOOKUP('TEREZINHA HARDY'!TMF47,SINAPI,3,),VLOOKUP('TEREZINHA HARDY'!TMF47,SETOP,4,))</f>
        <v>M3</v>
      </c>
      <c r="TMI47" s="13">
        <v>2.35</v>
      </c>
      <c r="TMJ47" s="13" t="s">
        <v>41</v>
      </c>
      <c r="TMK47" s="14">
        <f>IF(TMG47="SINAPI",VLOOKUP('TEREZINHA HARDY'!TMF47,SINAPI,4,),VLOOKUP('TEREZINHA HARDY'!TMF47,SETOP,5,))</f>
        <v>334.32</v>
      </c>
      <c r="TML47" s="14">
        <f t="shared" ref="TML47:TML50" si="2524">ROUND(TMK47*(1+$C$7),2)</f>
        <v>422.98</v>
      </c>
      <c r="TMM47" s="14">
        <f t="shared" ref="TMM47:TMM50" si="2525">TMI47*TMK47</f>
        <v>785.65200000000004</v>
      </c>
      <c r="TMN47" s="14">
        <f t="shared" ref="TMN47:TMN50" si="2526">TML47*TMI47</f>
        <v>994.00300000000004</v>
      </c>
      <c r="TMO47" s="11" t="s">
        <v>17387</v>
      </c>
      <c r="TMP47" s="261" t="str">
        <f>IF(TMW47="SINAPI",VLOOKUP('TEREZINHA HARDY'!TMV47,SINAPI,2,),VLOOKUP('TEREZINHA HARDY'!TMV47,SETOP,3,))</f>
        <v>FORNECIMENTO DE CONCRETO ESTRUTURAL, USINADO, COM FCK 25 MPA, INCLUSIVE LANÇAMENTO, ADENSAMENTO E ACABAMENTO (FUNDAÇÃO)</v>
      </c>
      <c r="TMQ47" s="261"/>
      <c r="TMR47" s="261"/>
      <c r="TMS47" s="261"/>
      <c r="TMT47" s="261"/>
      <c r="TMU47" s="261"/>
      <c r="TMV47" s="12" t="s">
        <v>10494</v>
      </c>
      <c r="TMW47" s="12" t="s">
        <v>6222</v>
      </c>
      <c r="TMX47" s="12" t="str">
        <f>IF(TMW47="SINAPI",VLOOKUP('TEREZINHA HARDY'!TMV47,SINAPI,3,),VLOOKUP('TEREZINHA HARDY'!TMV47,SETOP,4,))</f>
        <v>M3</v>
      </c>
      <c r="TMY47" s="13">
        <v>2.35</v>
      </c>
      <c r="TMZ47" s="13" t="s">
        <v>41</v>
      </c>
      <c r="TNA47" s="14">
        <f>IF(TMW47="SINAPI",VLOOKUP('TEREZINHA HARDY'!TMV47,SINAPI,4,),VLOOKUP('TEREZINHA HARDY'!TMV47,SETOP,5,))</f>
        <v>334.32</v>
      </c>
      <c r="TNB47" s="14">
        <f t="shared" ref="TNB47:TNB50" si="2527">ROUND(TNA47*(1+$C$7),2)</f>
        <v>422.98</v>
      </c>
      <c r="TNC47" s="14">
        <f t="shared" ref="TNC47:TNC50" si="2528">TMY47*TNA47</f>
        <v>785.65200000000004</v>
      </c>
      <c r="TND47" s="14">
        <f t="shared" ref="TND47:TND50" si="2529">TNB47*TMY47</f>
        <v>994.00300000000004</v>
      </c>
      <c r="TNE47" s="11" t="s">
        <v>17387</v>
      </c>
      <c r="TNF47" s="261" t="str">
        <f>IF(TNM47="SINAPI",VLOOKUP('TEREZINHA HARDY'!TNL47,SINAPI,2,),VLOOKUP('TEREZINHA HARDY'!TNL47,SETOP,3,))</f>
        <v>FORNECIMENTO DE CONCRETO ESTRUTURAL, USINADO, COM FCK 25 MPA, INCLUSIVE LANÇAMENTO, ADENSAMENTO E ACABAMENTO (FUNDAÇÃO)</v>
      </c>
      <c r="TNG47" s="261"/>
      <c r="TNH47" s="261"/>
      <c r="TNI47" s="261"/>
      <c r="TNJ47" s="261"/>
      <c r="TNK47" s="261"/>
      <c r="TNL47" s="12" t="s">
        <v>10494</v>
      </c>
      <c r="TNM47" s="12" t="s">
        <v>6222</v>
      </c>
      <c r="TNN47" s="12" t="str">
        <f>IF(TNM47="SINAPI",VLOOKUP('TEREZINHA HARDY'!TNL47,SINAPI,3,),VLOOKUP('TEREZINHA HARDY'!TNL47,SETOP,4,))</f>
        <v>M3</v>
      </c>
      <c r="TNO47" s="13">
        <v>2.35</v>
      </c>
      <c r="TNP47" s="13" t="s">
        <v>41</v>
      </c>
      <c r="TNQ47" s="14">
        <f>IF(TNM47="SINAPI",VLOOKUP('TEREZINHA HARDY'!TNL47,SINAPI,4,),VLOOKUP('TEREZINHA HARDY'!TNL47,SETOP,5,))</f>
        <v>334.32</v>
      </c>
      <c r="TNR47" s="14">
        <f t="shared" ref="TNR47:TNR50" si="2530">ROUND(TNQ47*(1+$C$7),2)</f>
        <v>422.98</v>
      </c>
      <c r="TNS47" s="14">
        <f t="shared" ref="TNS47:TNS50" si="2531">TNO47*TNQ47</f>
        <v>785.65200000000004</v>
      </c>
      <c r="TNT47" s="14">
        <f t="shared" ref="TNT47:TNT50" si="2532">TNR47*TNO47</f>
        <v>994.00300000000004</v>
      </c>
      <c r="TNU47" s="11" t="s">
        <v>17387</v>
      </c>
      <c r="TNV47" s="261" t="str">
        <f>IF(TOC47="SINAPI",VLOOKUP('TEREZINHA HARDY'!TOB47,SINAPI,2,),VLOOKUP('TEREZINHA HARDY'!TOB47,SETOP,3,))</f>
        <v>FORNECIMENTO DE CONCRETO ESTRUTURAL, USINADO, COM FCK 25 MPA, INCLUSIVE LANÇAMENTO, ADENSAMENTO E ACABAMENTO (FUNDAÇÃO)</v>
      </c>
      <c r="TNW47" s="261"/>
      <c r="TNX47" s="261"/>
      <c r="TNY47" s="261"/>
      <c r="TNZ47" s="261"/>
      <c r="TOA47" s="261"/>
      <c r="TOB47" s="12" t="s">
        <v>10494</v>
      </c>
      <c r="TOC47" s="12" t="s">
        <v>6222</v>
      </c>
      <c r="TOD47" s="12" t="str">
        <f>IF(TOC47="SINAPI",VLOOKUP('TEREZINHA HARDY'!TOB47,SINAPI,3,),VLOOKUP('TEREZINHA HARDY'!TOB47,SETOP,4,))</f>
        <v>M3</v>
      </c>
      <c r="TOE47" s="13">
        <v>2.35</v>
      </c>
      <c r="TOF47" s="13" t="s">
        <v>41</v>
      </c>
      <c r="TOG47" s="14">
        <f>IF(TOC47="SINAPI",VLOOKUP('TEREZINHA HARDY'!TOB47,SINAPI,4,),VLOOKUP('TEREZINHA HARDY'!TOB47,SETOP,5,))</f>
        <v>334.32</v>
      </c>
      <c r="TOH47" s="14">
        <f t="shared" ref="TOH47:TOH50" si="2533">ROUND(TOG47*(1+$C$7),2)</f>
        <v>422.98</v>
      </c>
      <c r="TOI47" s="14">
        <f t="shared" ref="TOI47:TOI50" si="2534">TOE47*TOG47</f>
        <v>785.65200000000004</v>
      </c>
      <c r="TOJ47" s="14">
        <f t="shared" ref="TOJ47:TOJ50" si="2535">TOH47*TOE47</f>
        <v>994.00300000000004</v>
      </c>
      <c r="TOK47" s="11" t="s">
        <v>17387</v>
      </c>
      <c r="TOL47" s="261" t="str">
        <f>IF(TOS47="SINAPI",VLOOKUP('TEREZINHA HARDY'!TOR47,SINAPI,2,),VLOOKUP('TEREZINHA HARDY'!TOR47,SETOP,3,))</f>
        <v>FORNECIMENTO DE CONCRETO ESTRUTURAL, USINADO, COM FCK 25 MPA, INCLUSIVE LANÇAMENTO, ADENSAMENTO E ACABAMENTO (FUNDAÇÃO)</v>
      </c>
      <c r="TOM47" s="261"/>
      <c r="TON47" s="261"/>
      <c r="TOO47" s="261"/>
      <c r="TOP47" s="261"/>
      <c r="TOQ47" s="261"/>
      <c r="TOR47" s="12" t="s">
        <v>10494</v>
      </c>
      <c r="TOS47" s="12" t="s">
        <v>6222</v>
      </c>
      <c r="TOT47" s="12" t="str">
        <f>IF(TOS47="SINAPI",VLOOKUP('TEREZINHA HARDY'!TOR47,SINAPI,3,),VLOOKUP('TEREZINHA HARDY'!TOR47,SETOP,4,))</f>
        <v>M3</v>
      </c>
      <c r="TOU47" s="13">
        <v>2.35</v>
      </c>
      <c r="TOV47" s="13" t="s">
        <v>41</v>
      </c>
      <c r="TOW47" s="14">
        <f>IF(TOS47="SINAPI",VLOOKUP('TEREZINHA HARDY'!TOR47,SINAPI,4,),VLOOKUP('TEREZINHA HARDY'!TOR47,SETOP,5,))</f>
        <v>334.32</v>
      </c>
      <c r="TOX47" s="14">
        <f t="shared" ref="TOX47:TOX50" si="2536">ROUND(TOW47*(1+$C$7),2)</f>
        <v>422.98</v>
      </c>
      <c r="TOY47" s="14">
        <f t="shared" ref="TOY47:TOY50" si="2537">TOU47*TOW47</f>
        <v>785.65200000000004</v>
      </c>
      <c r="TOZ47" s="14">
        <f t="shared" ref="TOZ47:TOZ50" si="2538">TOX47*TOU47</f>
        <v>994.00300000000004</v>
      </c>
      <c r="TPA47" s="11" t="s">
        <v>17387</v>
      </c>
      <c r="TPB47" s="261" t="str">
        <f>IF(TPI47="SINAPI",VLOOKUP('TEREZINHA HARDY'!TPH47,SINAPI,2,),VLOOKUP('TEREZINHA HARDY'!TPH47,SETOP,3,))</f>
        <v>FORNECIMENTO DE CONCRETO ESTRUTURAL, USINADO, COM FCK 25 MPA, INCLUSIVE LANÇAMENTO, ADENSAMENTO E ACABAMENTO (FUNDAÇÃO)</v>
      </c>
      <c r="TPC47" s="261"/>
      <c r="TPD47" s="261"/>
      <c r="TPE47" s="261"/>
      <c r="TPF47" s="261"/>
      <c r="TPG47" s="261"/>
      <c r="TPH47" s="12" t="s">
        <v>10494</v>
      </c>
      <c r="TPI47" s="12" t="s">
        <v>6222</v>
      </c>
      <c r="TPJ47" s="12" t="str">
        <f>IF(TPI47="SINAPI",VLOOKUP('TEREZINHA HARDY'!TPH47,SINAPI,3,),VLOOKUP('TEREZINHA HARDY'!TPH47,SETOP,4,))</f>
        <v>M3</v>
      </c>
      <c r="TPK47" s="13">
        <v>2.35</v>
      </c>
      <c r="TPL47" s="13" t="s">
        <v>41</v>
      </c>
      <c r="TPM47" s="14">
        <f>IF(TPI47="SINAPI",VLOOKUP('TEREZINHA HARDY'!TPH47,SINAPI,4,),VLOOKUP('TEREZINHA HARDY'!TPH47,SETOP,5,))</f>
        <v>334.32</v>
      </c>
      <c r="TPN47" s="14">
        <f t="shared" ref="TPN47:TPN50" si="2539">ROUND(TPM47*(1+$C$7),2)</f>
        <v>422.98</v>
      </c>
      <c r="TPO47" s="14">
        <f t="shared" ref="TPO47:TPO50" si="2540">TPK47*TPM47</f>
        <v>785.65200000000004</v>
      </c>
      <c r="TPP47" s="14">
        <f t="shared" ref="TPP47:TPP50" si="2541">TPN47*TPK47</f>
        <v>994.00300000000004</v>
      </c>
      <c r="TPQ47" s="11" t="s">
        <v>17387</v>
      </c>
      <c r="TPR47" s="261" t="str">
        <f>IF(TPY47="SINAPI",VLOOKUP('TEREZINHA HARDY'!TPX47,SINAPI,2,),VLOOKUP('TEREZINHA HARDY'!TPX47,SETOP,3,))</f>
        <v>FORNECIMENTO DE CONCRETO ESTRUTURAL, USINADO, COM FCK 25 MPA, INCLUSIVE LANÇAMENTO, ADENSAMENTO E ACABAMENTO (FUNDAÇÃO)</v>
      </c>
      <c r="TPS47" s="261"/>
      <c r="TPT47" s="261"/>
      <c r="TPU47" s="261"/>
      <c r="TPV47" s="261"/>
      <c r="TPW47" s="261"/>
      <c r="TPX47" s="12" t="s">
        <v>10494</v>
      </c>
      <c r="TPY47" s="12" t="s">
        <v>6222</v>
      </c>
      <c r="TPZ47" s="12" t="str">
        <f>IF(TPY47="SINAPI",VLOOKUP('TEREZINHA HARDY'!TPX47,SINAPI,3,),VLOOKUP('TEREZINHA HARDY'!TPX47,SETOP,4,))</f>
        <v>M3</v>
      </c>
      <c r="TQA47" s="13">
        <v>2.35</v>
      </c>
      <c r="TQB47" s="13" t="s">
        <v>41</v>
      </c>
      <c r="TQC47" s="14">
        <f>IF(TPY47="SINAPI",VLOOKUP('TEREZINHA HARDY'!TPX47,SINAPI,4,),VLOOKUP('TEREZINHA HARDY'!TPX47,SETOP,5,))</f>
        <v>334.32</v>
      </c>
      <c r="TQD47" s="14">
        <f t="shared" ref="TQD47:TQD50" si="2542">ROUND(TQC47*(1+$C$7),2)</f>
        <v>422.98</v>
      </c>
      <c r="TQE47" s="14">
        <f t="shared" ref="TQE47:TQE50" si="2543">TQA47*TQC47</f>
        <v>785.65200000000004</v>
      </c>
      <c r="TQF47" s="14">
        <f t="shared" ref="TQF47:TQF50" si="2544">TQD47*TQA47</f>
        <v>994.00300000000004</v>
      </c>
      <c r="TQG47" s="11" t="s">
        <v>17387</v>
      </c>
      <c r="TQH47" s="261" t="str">
        <f>IF(TQO47="SINAPI",VLOOKUP('TEREZINHA HARDY'!TQN47,SINAPI,2,),VLOOKUP('TEREZINHA HARDY'!TQN47,SETOP,3,))</f>
        <v>FORNECIMENTO DE CONCRETO ESTRUTURAL, USINADO, COM FCK 25 MPA, INCLUSIVE LANÇAMENTO, ADENSAMENTO E ACABAMENTO (FUNDAÇÃO)</v>
      </c>
      <c r="TQI47" s="261"/>
      <c r="TQJ47" s="261"/>
      <c r="TQK47" s="261"/>
      <c r="TQL47" s="261"/>
      <c r="TQM47" s="261"/>
      <c r="TQN47" s="12" t="s">
        <v>10494</v>
      </c>
      <c r="TQO47" s="12" t="s">
        <v>6222</v>
      </c>
      <c r="TQP47" s="12" t="str">
        <f>IF(TQO47="SINAPI",VLOOKUP('TEREZINHA HARDY'!TQN47,SINAPI,3,),VLOOKUP('TEREZINHA HARDY'!TQN47,SETOP,4,))</f>
        <v>M3</v>
      </c>
      <c r="TQQ47" s="13">
        <v>2.35</v>
      </c>
      <c r="TQR47" s="13" t="s">
        <v>41</v>
      </c>
      <c r="TQS47" s="14">
        <f>IF(TQO47="SINAPI",VLOOKUP('TEREZINHA HARDY'!TQN47,SINAPI,4,),VLOOKUP('TEREZINHA HARDY'!TQN47,SETOP,5,))</f>
        <v>334.32</v>
      </c>
      <c r="TQT47" s="14">
        <f t="shared" ref="TQT47:TQT50" si="2545">ROUND(TQS47*(1+$C$7),2)</f>
        <v>422.98</v>
      </c>
      <c r="TQU47" s="14">
        <f t="shared" ref="TQU47:TQU50" si="2546">TQQ47*TQS47</f>
        <v>785.65200000000004</v>
      </c>
      <c r="TQV47" s="14">
        <f t="shared" ref="TQV47:TQV50" si="2547">TQT47*TQQ47</f>
        <v>994.00300000000004</v>
      </c>
      <c r="TQW47" s="11" t="s">
        <v>17387</v>
      </c>
      <c r="TQX47" s="261" t="str">
        <f>IF(TRE47="SINAPI",VLOOKUP('TEREZINHA HARDY'!TRD47,SINAPI,2,),VLOOKUP('TEREZINHA HARDY'!TRD47,SETOP,3,))</f>
        <v>FORNECIMENTO DE CONCRETO ESTRUTURAL, USINADO, COM FCK 25 MPA, INCLUSIVE LANÇAMENTO, ADENSAMENTO E ACABAMENTO (FUNDAÇÃO)</v>
      </c>
      <c r="TQY47" s="261"/>
      <c r="TQZ47" s="261"/>
      <c r="TRA47" s="261"/>
      <c r="TRB47" s="261"/>
      <c r="TRC47" s="261"/>
      <c r="TRD47" s="12" t="s">
        <v>10494</v>
      </c>
      <c r="TRE47" s="12" t="s">
        <v>6222</v>
      </c>
      <c r="TRF47" s="12" t="str">
        <f>IF(TRE47="SINAPI",VLOOKUP('TEREZINHA HARDY'!TRD47,SINAPI,3,),VLOOKUP('TEREZINHA HARDY'!TRD47,SETOP,4,))</f>
        <v>M3</v>
      </c>
      <c r="TRG47" s="13">
        <v>2.35</v>
      </c>
      <c r="TRH47" s="13" t="s">
        <v>41</v>
      </c>
      <c r="TRI47" s="14">
        <f>IF(TRE47="SINAPI",VLOOKUP('TEREZINHA HARDY'!TRD47,SINAPI,4,),VLOOKUP('TEREZINHA HARDY'!TRD47,SETOP,5,))</f>
        <v>334.32</v>
      </c>
      <c r="TRJ47" s="14">
        <f t="shared" ref="TRJ47:TRJ50" si="2548">ROUND(TRI47*(1+$C$7),2)</f>
        <v>422.98</v>
      </c>
      <c r="TRK47" s="14">
        <f t="shared" ref="TRK47:TRK50" si="2549">TRG47*TRI47</f>
        <v>785.65200000000004</v>
      </c>
      <c r="TRL47" s="14">
        <f t="shared" ref="TRL47:TRL50" si="2550">TRJ47*TRG47</f>
        <v>994.00300000000004</v>
      </c>
      <c r="TRM47" s="11" t="s">
        <v>17387</v>
      </c>
      <c r="TRN47" s="261" t="str">
        <f>IF(TRU47="SINAPI",VLOOKUP('TEREZINHA HARDY'!TRT47,SINAPI,2,),VLOOKUP('TEREZINHA HARDY'!TRT47,SETOP,3,))</f>
        <v>FORNECIMENTO DE CONCRETO ESTRUTURAL, USINADO, COM FCK 25 MPA, INCLUSIVE LANÇAMENTO, ADENSAMENTO E ACABAMENTO (FUNDAÇÃO)</v>
      </c>
      <c r="TRO47" s="261"/>
      <c r="TRP47" s="261"/>
      <c r="TRQ47" s="261"/>
      <c r="TRR47" s="261"/>
      <c r="TRS47" s="261"/>
      <c r="TRT47" s="12" t="s">
        <v>10494</v>
      </c>
      <c r="TRU47" s="12" t="s">
        <v>6222</v>
      </c>
      <c r="TRV47" s="12" t="str">
        <f>IF(TRU47="SINAPI",VLOOKUP('TEREZINHA HARDY'!TRT47,SINAPI,3,),VLOOKUP('TEREZINHA HARDY'!TRT47,SETOP,4,))</f>
        <v>M3</v>
      </c>
      <c r="TRW47" s="13">
        <v>2.35</v>
      </c>
      <c r="TRX47" s="13" t="s">
        <v>41</v>
      </c>
      <c r="TRY47" s="14">
        <f>IF(TRU47="SINAPI",VLOOKUP('TEREZINHA HARDY'!TRT47,SINAPI,4,),VLOOKUP('TEREZINHA HARDY'!TRT47,SETOP,5,))</f>
        <v>334.32</v>
      </c>
      <c r="TRZ47" s="14">
        <f t="shared" ref="TRZ47:TRZ50" si="2551">ROUND(TRY47*(1+$C$7),2)</f>
        <v>422.98</v>
      </c>
      <c r="TSA47" s="14">
        <f t="shared" ref="TSA47:TSA50" si="2552">TRW47*TRY47</f>
        <v>785.65200000000004</v>
      </c>
      <c r="TSB47" s="14">
        <f t="shared" ref="TSB47:TSB50" si="2553">TRZ47*TRW47</f>
        <v>994.00300000000004</v>
      </c>
      <c r="TSC47" s="11" t="s">
        <v>17387</v>
      </c>
      <c r="TSD47" s="261" t="str">
        <f>IF(TSK47="SINAPI",VLOOKUP('TEREZINHA HARDY'!TSJ47,SINAPI,2,),VLOOKUP('TEREZINHA HARDY'!TSJ47,SETOP,3,))</f>
        <v>FORNECIMENTO DE CONCRETO ESTRUTURAL, USINADO, COM FCK 25 MPA, INCLUSIVE LANÇAMENTO, ADENSAMENTO E ACABAMENTO (FUNDAÇÃO)</v>
      </c>
      <c r="TSE47" s="261"/>
      <c r="TSF47" s="261"/>
      <c r="TSG47" s="261"/>
      <c r="TSH47" s="261"/>
      <c r="TSI47" s="261"/>
      <c r="TSJ47" s="12" t="s">
        <v>10494</v>
      </c>
      <c r="TSK47" s="12" t="s">
        <v>6222</v>
      </c>
      <c r="TSL47" s="12" t="str">
        <f>IF(TSK47="SINAPI",VLOOKUP('TEREZINHA HARDY'!TSJ47,SINAPI,3,),VLOOKUP('TEREZINHA HARDY'!TSJ47,SETOP,4,))</f>
        <v>M3</v>
      </c>
      <c r="TSM47" s="13">
        <v>2.35</v>
      </c>
      <c r="TSN47" s="13" t="s">
        <v>41</v>
      </c>
      <c r="TSO47" s="14">
        <f>IF(TSK47="SINAPI",VLOOKUP('TEREZINHA HARDY'!TSJ47,SINAPI,4,),VLOOKUP('TEREZINHA HARDY'!TSJ47,SETOP,5,))</f>
        <v>334.32</v>
      </c>
      <c r="TSP47" s="14">
        <f t="shared" ref="TSP47:TSP50" si="2554">ROUND(TSO47*(1+$C$7),2)</f>
        <v>422.98</v>
      </c>
      <c r="TSQ47" s="14">
        <f t="shared" ref="TSQ47:TSQ50" si="2555">TSM47*TSO47</f>
        <v>785.65200000000004</v>
      </c>
      <c r="TSR47" s="14">
        <f t="shared" ref="TSR47:TSR50" si="2556">TSP47*TSM47</f>
        <v>994.00300000000004</v>
      </c>
      <c r="TSS47" s="11" t="s">
        <v>17387</v>
      </c>
      <c r="TST47" s="261" t="str">
        <f>IF(TTA47="SINAPI",VLOOKUP('TEREZINHA HARDY'!TSZ47,SINAPI,2,),VLOOKUP('TEREZINHA HARDY'!TSZ47,SETOP,3,))</f>
        <v>FORNECIMENTO DE CONCRETO ESTRUTURAL, USINADO, COM FCK 25 MPA, INCLUSIVE LANÇAMENTO, ADENSAMENTO E ACABAMENTO (FUNDAÇÃO)</v>
      </c>
      <c r="TSU47" s="261"/>
      <c r="TSV47" s="261"/>
      <c r="TSW47" s="261"/>
      <c r="TSX47" s="261"/>
      <c r="TSY47" s="261"/>
      <c r="TSZ47" s="12" t="s">
        <v>10494</v>
      </c>
      <c r="TTA47" s="12" t="s">
        <v>6222</v>
      </c>
      <c r="TTB47" s="12" t="str">
        <f>IF(TTA47="SINAPI",VLOOKUP('TEREZINHA HARDY'!TSZ47,SINAPI,3,),VLOOKUP('TEREZINHA HARDY'!TSZ47,SETOP,4,))</f>
        <v>M3</v>
      </c>
      <c r="TTC47" s="13">
        <v>2.35</v>
      </c>
      <c r="TTD47" s="13" t="s">
        <v>41</v>
      </c>
      <c r="TTE47" s="14">
        <f>IF(TTA47="SINAPI",VLOOKUP('TEREZINHA HARDY'!TSZ47,SINAPI,4,),VLOOKUP('TEREZINHA HARDY'!TSZ47,SETOP,5,))</f>
        <v>334.32</v>
      </c>
      <c r="TTF47" s="14">
        <f t="shared" ref="TTF47:TTF50" si="2557">ROUND(TTE47*(1+$C$7),2)</f>
        <v>422.98</v>
      </c>
      <c r="TTG47" s="14">
        <f t="shared" ref="TTG47:TTG50" si="2558">TTC47*TTE47</f>
        <v>785.65200000000004</v>
      </c>
      <c r="TTH47" s="14">
        <f t="shared" ref="TTH47:TTH50" si="2559">TTF47*TTC47</f>
        <v>994.00300000000004</v>
      </c>
      <c r="TTI47" s="11" t="s">
        <v>17387</v>
      </c>
      <c r="TTJ47" s="261" t="str">
        <f>IF(TTQ47="SINAPI",VLOOKUP('TEREZINHA HARDY'!TTP47,SINAPI,2,),VLOOKUP('TEREZINHA HARDY'!TTP47,SETOP,3,))</f>
        <v>FORNECIMENTO DE CONCRETO ESTRUTURAL, USINADO, COM FCK 25 MPA, INCLUSIVE LANÇAMENTO, ADENSAMENTO E ACABAMENTO (FUNDAÇÃO)</v>
      </c>
      <c r="TTK47" s="261"/>
      <c r="TTL47" s="261"/>
      <c r="TTM47" s="261"/>
      <c r="TTN47" s="261"/>
      <c r="TTO47" s="261"/>
      <c r="TTP47" s="12" t="s">
        <v>10494</v>
      </c>
      <c r="TTQ47" s="12" t="s">
        <v>6222</v>
      </c>
      <c r="TTR47" s="12" t="str">
        <f>IF(TTQ47="SINAPI",VLOOKUP('TEREZINHA HARDY'!TTP47,SINAPI,3,),VLOOKUP('TEREZINHA HARDY'!TTP47,SETOP,4,))</f>
        <v>M3</v>
      </c>
      <c r="TTS47" s="13">
        <v>2.35</v>
      </c>
      <c r="TTT47" s="13" t="s">
        <v>41</v>
      </c>
      <c r="TTU47" s="14">
        <f>IF(TTQ47="SINAPI",VLOOKUP('TEREZINHA HARDY'!TTP47,SINAPI,4,),VLOOKUP('TEREZINHA HARDY'!TTP47,SETOP,5,))</f>
        <v>334.32</v>
      </c>
      <c r="TTV47" s="14">
        <f t="shared" ref="TTV47:TTV50" si="2560">ROUND(TTU47*(1+$C$7),2)</f>
        <v>422.98</v>
      </c>
      <c r="TTW47" s="14">
        <f t="shared" ref="TTW47:TTW50" si="2561">TTS47*TTU47</f>
        <v>785.65200000000004</v>
      </c>
      <c r="TTX47" s="14">
        <f t="shared" ref="TTX47:TTX50" si="2562">TTV47*TTS47</f>
        <v>994.00300000000004</v>
      </c>
      <c r="TTY47" s="11" t="s">
        <v>17387</v>
      </c>
      <c r="TTZ47" s="261" t="str">
        <f>IF(TUG47="SINAPI",VLOOKUP('TEREZINHA HARDY'!TUF47,SINAPI,2,),VLOOKUP('TEREZINHA HARDY'!TUF47,SETOP,3,))</f>
        <v>FORNECIMENTO DE CONCRETO ESTRUTURAL, USINADO, COM FCK 25 MPA, INCLUSIVE LANÇAMENTO, ADENSAMENTO E ACABAMENTO (FUNDAÇÃO)</v>
      </c>
      <c r="TUA47" s="261"/>
      <c r="TUB47" s="261"/>
      <c r="TUC47" s="261"/>
      <c r="TUD47" s="261"/>
      <c r="TUE47" s="261"/>
      <c r="TUF47" s="12" t="s">
        <v>10494</v>
      </c>
      <c r="TUG47" s="12" t="s">
        <v>6222</v>
      </c>
      <c r="TUH47" s="12" t="str">
        <f>IF(TUG47="SINAPI",VLOOKUP('TEREZINHA HARDY'!TUF47,SINAPI,3,),VLOOKUP('TEREZINHA HARDY'!TUF47,SETOP,4,))</f>
        <v>M3</v>
      </c>
      <c r="TUI47" s="13">
        <v>2.35</v>
      </c>
      <c r="TUJ47" s="13" t="s">
        <v>41</v>
      </c>
      <c r="TUK47" s="14">
        <f>IF(TUG47="SINAPI",VLOOKUP('TEREZINHA HARDY'!TUF47,SINAPI,4,),VLOOKUP('TEREZINHA HARDY'!TUF47,SETOP,5,))</f>
        <v>334.32</v>
      </c>
      <c r="TUL47" s="14">
        <f t="shared" ref="TUL47:TUL50" si="2563">ROUND(TUK47*(1+$C$7),2)</f>
        <v>422.98</v>
      </c>
      <c r="TUM47" s="14">
        <f t="shared" ref="TUM47:TUM50" si="2564">TUI47*TUK47</f>
        <v>785.65200000000004</v>
      </c>
      <c r="TUN47" s="14">
        <f t="shared" ref="TUN47:TUN50" si="2565">TUL47*TUI47</f>
        <v>994.00300000000004</v>
      </c>
      <c r="TUO47" s="11" t="s">
        <v>17387</v>
      </c>
      <c r="TUP47" s="261" t="str">
        <f>IF(TUW47="SINAPI",VLOOKUP('TEREZINHA HARDY'!TUV47,SINAPI,2,),VLOOKUP('TEREZINHA HARDY'!TUV47,SETOP,3,))</f>
        <v>FORNECIMENTO DE CONCRETO ESTRUTURAL, USINADO, COM FCK 25 MPA, INCLUSIVE LANÇAMENTO, ADENSAMENTO E ACABAMENTO (FUNDAÇÃO)</v>
      </c>
      <c r="TUQ47" s="261"/>
      <c r="TUR47" s="261"/>
      <c r="TUS47" s="261"/>
      <c r="TUT47" s="261"/>
      <c r="TUU47" s="261"/>
      <c r="TUV47" s="12" t="s">
        <v>10494</v>
      </c>
      <c r="TUW47" s="12" t="s">
        <v>6222</v>
      </c>
      <c r="TUX47" s="12" t="str">
        <f>IF(TUW47="SINAPI",VLOOKUP('TEREZINHA HARDY'!TUV47,SINAPI,3,),VLOOKUP('TEREZINHA HARDY'!TUV47,SETOP,4,))</f>
        <v>M3</v>
      </c>
      <c r="TUY47" s="13">
        <v>2.35</v>
      </c>
      <c r="TUZ47" s="13" t="s">
        <v>41</v>
      </c>
      <c r="TVA47" s="14">
        <f>IF(TUW47="SINAPI",VLOOKUP('TEREZINHA HARDY'!TUV47,SINAPI,4,),VLOOKUP('TEREZINHA HARDY'!TUV47,SETOP,5,))</f>
        <v>334.32</v>
      </c>
      <c r="TVB47" s="14">
        <f t="shared" ref="TVB47:TVB50" si="2566">ROUND(TVA47*(1+$C$7),2)</f>
        <v>422.98</v>
      </c>
      <c r="TVC47" s="14">
        <f t="shared" ref="TVC47:TVC50" si="2567">TUY47*TVA47</f>
        <v>785.65200000000004</v>
      </c>
      <c r="TVD47" s="14">
        <f t="shared" ref="TVD47:TVD50" si="2568">TVB47*TUY47</f>
        <v>994.00300000000004</v>
      </c>
      <c r="TVE47" s="11" t="s">
        <v>17387</v>
      </c>
      <c r="TVF47" s="261" t="str">
        <f>IF(TVM47="SINAPI",VLOOKUP('TEREZINHA HARDY'!TVL47,SINAPI,2,),VLOOKUP('TEREZINHA HARDY'!TVL47,SETOP,3,))</f>
        <v>FORNECIMENTO DE CONCRETO ESTRUTURAL, USINADO, COM FCK 25 MPA, INCLUSIVE LANÇAMENTO, ADENSAMENTO E ACABAMENTO (FUNDAÇÃO)</v>
      </c>
      <c r="TVG47" s="261"/>
      <c r="TVH47" s="261"/>
      <c r="TVI47" s="261"/>
      <c r="TVJ47" s="261"/>
      <c r="TVK47" s="261"/>
      <c r="TVL47" s="12" t="s">
        <v>10494</v>
      </c>
      <c r="TVM47" s="12" t="s">
        <v>6222</v>
      </c>
      <c r="TVN47" s="12" t="str">
        <f>IF(TVM47="SINAPI",VLOOKUP('TEREZINHA HARDY'!TVL47,SINAPI,3,),VLOOKUP('TEREZINHA HARDY'!TVL47,SETOP,4,))</f>
        <v>M3</v>
      </c>
      <c r="TVO47" s="13">
        <v>2.35</v>
      </c>
      <c r="TVP47" s="13" t="s">
        <v>41</v>
      </c>
      <c r="TVQ47" s="14">
        <f>IF(TVM47="SINAPI",VLOOKUP('TEREZINHA HARDY'!TVL47,SINAPI,4,),VLOOKUP('TEREZINHA HARDY'!TVL47,SETOP,5,))</f>
        <v>334.32</v>
      </c>
      <c r="TVR47" s="14">
        <f t="shared" ref="TVR47:TVR50" si="2569">ROUND(TVQ47*(1+$C$7),2)</f>
        <v>422.98</v>
      </c>
      <c r="TVS47" s="14">
        <f t="shared" ref="TVS47:TVS50" si="2570">TVO47*TVQ47</f>
        <v>785.65200000000004</v>
      </c>
      <c r="TVT47" s="14">
        <f t="shared" ref="TVT47:TVT50" si="2571">TVR47*TVO47</f>
        <v>994.00300000000004</v>
      </c>
      <c r="TVU47" s="11" t="s">
        <v>17387</v>
      </c>
      <c r="TVV47" s="261" t="str">
        <f>IF(TWC47="SINAPI",VLOOKUP('TEREZINHA HARDY'!TWB47,SINAPI,2,),VLOOKUP('TEREZINHA HARDY'!TWB47,SETOP,3,))</f>
        <v>FORNECIMENTO DE CONCRETO ESTRUTURAL, USINADO, COM FCK 25 MPA, INCLUSIVE LANÇAMENTO, ADENSAMENTO E ACABAMENTO (FUNDAÇÃO)</v>
      </c>
      <c r="TVW47" s="261"/>
      <c r="TVX47" s="261"/>
      <c r="TVY47" s="261"/>
      <c r="TVZ47" s="261"/>
      <c r="TWA47" s="261"/>
      <c r="TWB47" s="12" t="s">
        <v>10494</v>
      </c>
      <c r="TWC47" s="12" t="s">
        <v>6222</v>
      </c>
      <c r="TWD47" s="12" t="str">
        <f>IF(TWC47="SINAPI",VLOOKUP('TEREZINHA HARDY'!TWB47,SINAPI,3,),VLOOKUP('TEREZINHA HARDY'!TWB47,SETOP,4,))</f>
        <v>M3</v>
      </c>
      <c r="TWE47" s="13">
        <v>2.35</v>
      </c>
      <c r="TWF47" s="13" t="s">
        <v>41</v>
      </c>
      <c r="TWG47" s="14">
        <f>IF(TWC47="SINAPI",VLOOKUP('TEREZINHA HARDY'!TWB47,SINAPI,4,),VLOOKUP('TEREZINHA HARDY'!TWB47,SETOP,5,))</f>
        <v>334.32</v>
      </c>
      <c r="TWH47" s="14">
        <f t="shared" ref="TWH47:TWH50" si="2572">ROUND(TWG47*(1+$C$7),2)</f>
        <v>422.98</v>
      </c>
      <c r="TWI47" s="14">
        <f t="shared" ref="TWI47:TWI50" si="2573">TWE47*TWG47</f>
        <v>785.65200000000004</v>
      </c>
      <c r="TWJ47" s="14">
        <f t="shared" ref="TWJ47:TWJ50" si="2574">TWH47*TWE47</f>
        <v>994.00300000000004</v>
      </c>
      <c r="TWK47" s="11" t="s">
        <v>17387</v>
      </c>
      <c r="TWL47" s="261" t="str">
        <f>IF(TWS47="SINAPI",VLOOKUP('TEREZINHA HARDY'!TWR47,SINAPI,2,),VLOOKUP('TEREZINHA HARDY'!TWR47,SETOP,3,))</f>
        <v>FORNECIMENTO DE CONCRETO ESTRUTURAL, USINADO, COM FCK 25 MPA, INCLUSIVE LANÇAMENTO, ADENSAMENTO E ACABAMENTO (FUNDAÇÃO)</v>
      </c>
      <c r="TWM47" s="261"/>
      <c r="TWN47" s="261"/>
      <c r="TWO47" s="261"/>
      <c r="TWP47" s="261"/>
      <c r="TWQ47" s="261"/>
      <c r="TWR47" s="12" t="s">
        <v>10494</v>
      </c>
      <c r="TWS47" s="12" t="s">
        <v>6222</v>
      </c>
      <c r="TWT47" s="12" t="str">
        <f>IF(TWS47="SINAPI",VLOOKUP('TEREZINHA HARDY'!TWR47,SINAPI,3,),VLOOKUP('TEREZINHA HARDY'!TWR47,SETOP,4,))</f>
        <v>M3</v>
      </c>
      <c r="TWU47" s="13">
        <v>2.35</v>
      </c>
      <c r="TWV47" s="13" t="s">
        <v>41</v>
      </c>
      <c r="TWW47" s="14">
        <f>IF(TWS47="SINAPI",VLOOKUP('TEREZINHA HARDY'!TWR47,SINAPI,4,),VLOOKUP('TEREZINHA HARDY'!TWR47,SETOP,5,))</f>
        <v>334.32</v>
      </c>
      <c r="TWX47" s="14">
        <f t="shared" ref="TWX47:TWX50" si="2575">ROUND(TWW47*(1+$C$7),2)</f>
        <v>422.98</v>
      </c>
      <c r="TWY47" s="14">
        <f t="shared" ref="TWY47:TWY50" si="2576">TWU47*TWW47</f>
        <v>785.65200000000004</v>
      </c>
      <c r="TWZ47" s="14">
        <f t="shared" ref="TWZ47:TWZ50" si="2577">TWX47*TWU47</f>
        <v>994.00300000000004</v>
      </c>
      <c r="TXA47" s="11" t="s">
        <v>17387</v>
      </c>
      <c r="TXB47" s="261" t="str">
        <f>IF(TXI47="SINAPI",VLOOKUP('TEREZINHA HARDY'!TXH47,SINAPI,2,),VLOOKUP('TEREZINHA HARDY'!TXH47,SETOP,3,))</f>
        <v>FORNECIMENTO DE CONCRETO ESTRUTURAL, USINADO, COM FCK 25 MPA, INCLUSIVE LANÇAMENTO, ADENSAMENTO E ACABAMENTO (FUNDAÇÃO)</v>
      </c>
      <c r="TXC47" s="261"/>
      <c r="TXD47" s="261"/>
      <c r="TXE47" s="261"/>
      <c r="TXF47" s="261"/>
      <c r="TXG47" s="261"/>
      <c r="TXH47" s="12" t="s">
        <v>10494</v>
      </c>
      <c r="TXI47" s="12" t="s">
        <v>6222</v>
      </c>
      <c r="TXJ47" s="12" t="str">
        <f>IF(TXI47="SINAPI",VLOOKUP('TEREZINHA HARDY'!TXH47,SINAPI,3,),VLOOKUP('TEREZINHA HARDY'!TXH47,SETOP,4,))</f>
        <v>M3</v>
      </c>
      <c r="TXK47" s="13">
        <v>2.35</v>
      </c>
      <c r="TXL47" s="13" t="s">
        <v>41</v>
      </c>
      <c r="TXM47" s="14">
        <f>IF(TXI47="SINAPI",VLOOKUP('TEREZINHA HARDY'!TXH47,SINAPI,4,),VLOOKUP('TEREZINHA HARDY'!TXH47,SETOP,5,))</f>
        <v>334.32</v>
      </c>
      <c r="TXN47" s="14">
        <f t="shared" ref="TXN47:TXN50" si="2578">ROUND(TXM47*(1+$C$7),2)</f>
        <v>422.98</v>
      </c>
      <c r="TXO47" s="14">
        <f t="shared" ref="TXO47:TXO50" si="2579">TXK47*TXM47</f>
        <v>785.65200000000004</v>
      </c>
      <c r="TXP47" s="14">
        <f t="shared" ref="TXP47:TXP50" si="2580">TXN47*TXK47</f>
        <v>994.00300000000004</v>
      </c>
      <c r="TXQ47" s="11" t="s">
        <v>17387</v>
      </c>
      <c r="TXR47" s="261" t="str">
        <f>IF(TXY47="SINAPI",VLOOKUP('TEREZINHA HARDY'!TXX47,SINAPI,2,),VLOOKUP('TEREZINHA HARDY'!TXX47,SETOP,3,))</f>
        <v>FORNECIMENTO DE CONCRETO ESTRUTURAL, USINADO, COM FCK 25 MPA, INCLUSIVE LANÇAMENTO, ADENSAMENTO E ACABAMENTO (FUNDAÇÃO)</v>
      </c>
      <c r="TXS47" s="261"/>
      <c r="TXT47" s="261"/>
      <c r="TXU47" s="261"/>
      <c r="TXV47" s="261"/>
      <c r="TXW47" s="261"/>
      <c r="TXX47" s="12" t="s">
        <v>10494</v>
      </c>
      <c r="TXY47" s="12" t="s">
        <v>6222</v>
      </c>
      <c r="TXZ47" s="12" t="str">
        <f>IF(TXY47="SINAPI",VLOOKUP('TEREZINHA HARDY'!TXX47,SINAPI,3,),VLOOKUP('TEREZINHA HARDY'!TXX47,SETOP,4,))</f>
        <v>M3</v>
      </c>
      <c r="TYA47" s="13">
        <v>2.35</v>
      </c>
      <c r="TYB47" s="13" t="s">
        <v>41</v>
      </c>
      <c r="TYC47" s="14">
        <f>IF(TXY47="SINAPI",VLOOKUP('TEREZINHA HARDY'!TXX47,SINAPI,4,),VLOOKUP('TEREZINHA HARDY'!TXX47,SETOP,5,))</f>
        <v>334.32</v>
      </c>
      <c r="TYD47" s="14">
        <f t="shared" ref="TYD47:TYD50" si="2581">ROUND(TYC47*(1+$C$7),2)</f>
        <v>422.98</v>
      </c>
      <c r="TYE47" s="14">
        <f t="shared" ref="TYE47:TYE50" si="2582">TYA47*TYC47</f>
        <v>785.65200000000004</v>
      </c>
      <c r="TYF47" s="14">
        <f t="shared" ref="TYF47:TYF50" si="2583">TYD47*TYA47</f>
        <v>994.00300000000004</v>
      </c>
      <c r="TYG47" s="11" t="s">
        <v>17387</v>
      </c>
      <c r="TYH47" s="261" t="str">
        <f>IF(TYO47="SINAPI",VLOOKUP('TEREZINHA HARDY'!TYN47,SINAPI,2,),VLOOKUP('TEREZINHA HARDY'!TYN47,SETOP,3,))</f>
        <v>FORNECIMENTO DE CONCRETO ESTRUTURAL, USINADO, COM FCK 25 MPA, INCLUSIVE LANÇAMENTO, ADENSAMENTO E ACABAMENTO (FUNDAÇÃO)</v>
      </c>
      <c r="TYI47" s="261"/>
      <c r="TYJ47" s="261"/>
      <c r="TYK47" s="261"/>
      <c r="TYL47" s="261"/>
      <c r="TYM47" s="261"/>
      <c r="TYN47" s="12" t="s">
        <v>10494</v>
      </c>
      <c r="TYO47" s="12" t="s">
        <v>6222</v>
      </c>
      <c r="TYP47" s="12" t="str">
        <f>IF(TYO47="SINAPI",VLOOKUP('TEREZINHA HARDY'!TYN47,SINAPI,3,),VLOOKUP('TEREZINHA HARDY'!TYN47,SETOP,4,))</f>
        <v>M3</v>
      </c>
      <c r="TYQ47" s="13">
        <v>2.35</v>
      </c>
      <c r="TYR47" s="13" t="s">
        <v>41</v>
      </c>
      <c r="TYS47" s="14">
        <f>IF(TYO47="SINAPI",VLOOKUP('TEREZINHA HARDY'!TYN47,SINAPI,4,),VLOOKUP('TEREZINHA HARDY'!TYN47,SETOP,5,))</f>
        <v>334.32</v>
      </c>
      <c r="TYT47" s="14">
        <f t="shared" ref="TYT47:TYT50" si="2584">ROUND(TYS47*(1+$C$7),2)</f>
        <v>422.98</v>
      </c>
      <c r="TYU47" s="14">
        <f t="shared" ref="TYU47:TYU50" si="2585">TYQ47*TYS47</f>
        <v>785.65200000000004</v>
      </c>
      <c r="TYV47" s="14">
        <f t="shared" ref="TYV47:TYV50" si="2586">TYT47*TYQ47</f>
        <v>994.00300000000004</v>
      </c>
      <c r="TYW47" s="11" t="s">
        <v>17387</v>
      </c>
      <c r="TYX47" s="261" t="str">
        <f>IF(TZE47="SINAPI",VLOOKUP('TEREZINHA HARDY'!TZD47,SINAPI,2,),VLOOKUP('TEREZINHA HARDY'!TZD47,SETOP,3,))</f>
        <v>FORNECIMENTO DE CONCRETO ESTRUTURAL, USINADO, COM FCK 25 MPA, INCLUSIVE LANÇAMENTO, ADENSAMENTO E ACABAMENTO (FUNDAÇÃO)</v>
      </c>
      <c r="TYY47" s="261"/>
      <c r="TYZ47" s="261"/>
      <c r="TZA47" s="261"/>
      <c r="TZB47" s="261"/>
      <c r="TZC47" s="261"/>
      <c r="TZD47" s="12" t="s">
        <v>10494</v>
      </c>
      <c r="TZE47" s="12" t="s">
        <v>6222</v>
      </c>
      <c r="TZF47" s="12" t="str">
        <f>IF(TZE47="SINAPI",VLOOKUP('TEREZINHA HARDY'!TZD47,SINAPI,3,),VLOOKUP('TEREZINHA HARDY'!TZD47,SETOP,4,))</f>
        <v>M3</v>
      </c>
      <c r="TZG47" s="13">
        <v>2.35</v>
      </c>
      <c r="TZH47" s="13" t="s">
        <v>41</v>
      </c>
      <c r="TZI47" s="14">
        <f>IF(TZE47="SINAPI",VLOOKUP('TEREZINHA HARDY'!TZD47,SINAPI,4,),VLOOKUP('TEREZINHA HARDY'!TZD47,SETOP,5,))</f>
        <v>334.32</v>
      </c>
      <c r="TZJ47" s="14">
        <f t="shared" ref="TZJ47:TZJ50" si="2587">ROUND(TZI47*(1+$C$7),2)</f>
        <v>422.98</v>
      </c>
      <c r="TZK47" s="14">
        <f t="shared" ref="TZK47:TZK50" si="2588">TZG47*TZI47</f>
        <v>785.65200000000004</v>
      </c>
      <c r="TZL47" s="14">
        <f t="shared" ref="TZL47:TZL50" si="2589">TZJ47*TZG47</f>
        <v>994.00300000000004</v>
      </c>
      <c r="TZM47" s="11" t="s">
        <v>17387</v>
      </c>
      <c r="TZN47" s="261" t="str">
        <f>IF(TZU47="SINAPI",VLOOKUP('TEREZINHA HARDY'!TZT47,SINAPI,2,),VLOOKUP('TEREZINHA HARDY'!TZT47,SETOP,3,))</f>
        <v>FORNECIMENTO DE CONCRETO ESTRUTURAL, USINADO, COM FCK 25 MPA, INCLUSIVE LANÇAMENTO, ADENSAMENTO E ACABAMENTO (FUNDAÇÃO)</v>
      </c>
      <c r="TZO47" s="261"/>
      <c r="TZP47" s="261"/>
      <c r="TZQ47" s="261"/>
      <c r="TZR47" s="261"/>
      <c r="TZS47" s="261"/>
      <c r="TZT47" s="12" t="s">
        <v>10494</v>
      </c>
      <c r="TZU47" s="12" t="s">
        <v>6222</v>
      </c>
      <c r="TZV47" s="12" t="str">
        <f>IF(TZU47="SINAPI",VLOOKUP('TEREZINHA HARDY'!TZT47,SINAPI,3,),VLOOKUP('TEREZINHA HARDY'!TZT47,SETOP,4,))</f>
        <v>M3</v>
      </c>
      <c r="TZW47" s="13">
        <v>2.35</v>
      </c>
      <c r="TZX47" s="13" t="s">
        <v>41</v>
      </c>
      <c r="TZY47" s="14">
        <f>IF(TZU47="SINAPI",VLOOKUP('TEREZINHA HARDY'!TZT47,SINAPI,4,),VLOOKUP('TEREZINHA HARDY'!TZT47,SETOP,5,))</f>
        <v>334.32</v>
      </c>
      <c r="TZZ47" s="14">
        <f t="shared" ref="TZZ47:TZZ50" si="2590">ROUND(TZY47*(1+$C$7),2)</f>
        <v>422.98</v>
      </c>
      <c r="UAA47" s="14">
        <f t="shared" ref="UAA47:UAA50" si="2591">TZW47*TZY47</f>
        <v>785.65200000000004</v>
      </c>
      <c r="UAB47" s="14">
        <f t="shared" ref="UAB47:UAB50" si="2592">TZZ47*TZW47</f>
        <v>994.00300000000004</v>
      </c>
      <c r="UAC47" s="11" t="s">
        <v>17387</v>
      </c>
      <c r="UAD47" s="261" t="str">
        <f>IF(UAK47="SINAPI",VLOOKUP('TEREZINHA HARDY'!UAJ47,SINAPI,2,),VLOOKUP('TEREZINHA HARDY'!UAJ47,SETOP,3,))</f>
        <v>FORNECIMENTO DE CONCRETO ESTRUTURAL, USINADO, COM FCK 25 MPA, INCLUSIVE LANÇAMENTO, ADENSAMENTO E ACABAMENTO (FUNDAÇÃO)</v>
      </c>
      <c r="UAE47" s="261"/>
      <c r="UAF47" s="261"/>
      <c r="UAG47" s="261"/>
      <c r="UAH47" s="261"/>
      <c r="UAI47" s="261"/>
      <c r="UAJ47" s="12" t="s">
        <v>10494</v>
      </c>
      <c r="UAK47" s="12" t="s">
        <v>6222</v>
      </c>
      <c r="UAL47" s="12" t="str">
        <f>IF(UAK47="SINAPI",VLOOKUP('TEREZINHA HARDY'!UAJ47,SINAPI,3,),VLOOKUP('TEREZINHA HARDY'!UAJ47,SETOP,4,))</f>
        <v>M3</v>
      </c>
      <c r="UAM47" s="13">
        <v>2.35</v>
      </c>
      <c r="UAN47" s="13" t="s">
        <v>41</v>
      </c>
      <c r="UAO47" s="14">
        <f>IF(UAK47="SINAPI",VLOOKUP('TEREZINHA HARDY'!UAJ47,SINAPI,4,),VLOOKUP('TEREZINHA HARDY'!UAJ47,SETOP,5,))</f>
        <v>334.32</v>
      </c>
      <c r="UAP47" s="14">
        <f t="shared" ref="UAP47:UAP50" si="2593">ROUND(UAO47*(1+$C$7),2)</f>
        <v>422.98</v>
      </c>
      <c r="UAQ47" s="14">
        <f t="shared" ref="UAQ47:UAQ50" si="2594">UAM47*UAO47</f>
        <v>785.65200000000004</v>
      </c>
      <c r="UAR47" s="14">
        <f t="shared" ref="UAR47:UAR50" si="2595">UAP47*UAM47</f>
        <v>994.00300000000004</v>
      </c>
      <c r="UAS47" s="11" t="s">
        <v>17387</v>
      </c>
      <c r="UAT47" s="261" t="str">
        <f>IF(UBA47="SINAPI",VLOOKUP('TEREZINHA HARDY'!UAZ47,SINAPI,2,),VLOOKUP('TEREZINHA HARDY'!UAZ47,SETOP,3,))</f>
        <v>FORNECIMENTO DE CONCRETO ESTRUTURAL, USINADO, COM FCK 25 MPA, INCLUSIVE LANÇAMENTO, ADENSAMENTO E ACABAMENTO (FUNDAÇÃO)</v>
      </c>
      <c r="UAU47" s="261"/>
      <c r="UAV47" s="261"/>
      <c r="UAW47" s="261"/>
      <c r="UAX47" s="261"/>
      <c r="UAY47" s="261"/>
      <c r="UAZ47" s="12" t="s">
        <v>10494</v>
      </c>
      <c r="UBA47" s="12" t="s">
        <v>6222</v>
      </c>
      <c r="UBB47" s="12" t="str">
        <f>IF(UBA47="SINAPI",VLOOKUP('TEREZINHA HARDY'!UAZ47,SINAPI,3,),VLOOKUP('TEREZINHA HARDY'!UAZ47,SETOP,4,))</f>
        <v>M3</v>
      </c>
      <c r="UBC47" s="13">
        <v>2.35</v>
      </c>
      <c r="UBD47" s="13" t="s">
        <v>41</v>
      </c>
      <c r="UBE47" s="14">
        <f>IF(UBA47="SINAPI",VLOOKUP('TEREZINHA HARDY'!UAZ47,SINAPI,4,),VLOOKUP('TEREZINHA HARDY'!UAZ47,SETOP,5,))</f>
        <v>334.32</v>
      </c>
      <c r="UBF47" s="14">
        <f t="shared" ref="UBF47:UBF50" si="2596">ROUND(UBE47*(1+$C$7),2)</f>
        <v>422.98</v>
      </c>
      <c r="UBG47" s="14">
        <f t="shared" ref="UBG47:UBG50" si="2597">UBC47*UBE47</f>
        <v>785.65200000000004</v>
      </c>
      <c r="UBH47" s="14">
        <f t="shared" ref="UBH47:UBH50" si="2598">UBF47*UBC47</f>
        <v>994.00300000000004</v>
      </c>
      <c r="UBI47" s="11" t="s">
        <v>17387</v>
      </c>
      <c r="UBJ47" s="261" t="str">
        <f>IF(UBQ47="SINAPI",VLOOKUP('TEREZINHA HARDY'!UBP47,SINAPI,2,),VLOOKUP('TEREZINHA HARDY'!UBP47,SETOP,3,))</f>
        <v>FORNECIMENTO DE CONCRETO ESTRUTURAL, USINADO, COM FCK 25 MPA, INCLUSIVE LANÇAMENTO, ADENSAMENTO E ACABAMENTO (FUNDAÇÃO)</v>
      </c>
      <c r="UBK47" s="261"/>
      <c r="UBL47" s="261"/>
      <c r="UBM47" s="261"/>
      <c r="UBN47" s="261"/>
      <c r="UBO47" s="261"/>
      <c r="UBP47" s="12" t="s">
        <v>10494</v>
      </c>
      <c r="UBQ47" s="12" t="s">
        <v>6222</v>
      </c>
      <c r="UBR47" s="12" t="str">
        <f>IF(UBQ47="SINAPI",VLOOKUP('TEREZINHA HARDY'!UBP47,SINAPI,3,),VLOOKUP('TEREZINHA HARDY'!UBP47,SETOP,4,))</f>
        <v>M3</v>
      </c>
      <c r="UBS47" s="13">
        <v>2.35</v>
      </c>
      <c r="UBT47" s="13" t="s">
        <v>41</v>
      </c>
      <c r="UBU47" s="14">
        <f>IF(UBQ47="SINAPI",VLOOKUP('TEREZINHA HARDY'!UBP47,SINAPI,4,),VLOOKUP('TEREZINHA HARDY'!UBP47,SETOP,5,))</f>
        <v>334.32</v>
      </c>
      <c r="UBV47" s="14">
        <f t="shared" ref="UBV47:UBV50" si="2599">ROUND(UBU47*(1+$C$7),2)</f>
        <v>422.98</v>
      </c>
      <c r="UBW47" s="14">
        <f t="shared" ref="UBW47:UBW50" si="2600">UBS47*UBU47</f>
        <v>785.65200000000004</v>
      </c>
      <c r="UBX47" s="14">
        <f t="shared" ref="UBX47:UBX50" si="2601">UBV47*UBS47</f>
        <v>994.00300000000004</v>
      </c>
      <c r="UBY47" s="11" t="s">
        <v>17387</v>
      </c>
      <c r="UBZ47" s="261" t="str">
        <f>IF(UCG47="SINAPI",VLOOKUP('TEREZINHA HARDY'!UCF47,SINAPI,2,),VLOOKUP('TEREZINHA HARDY'!UCF47,SETOP,3,))</f>
        <v>FORNECIMENTO DE CONCRETO ESTRUTURAL, USINADO, COM FCK 25 MPA, INCLUSIVE LANÇAMENTO, ADENSAMENTO E ACABAMENTO (FUNDAÇÃO)</v>
      </c>
      <c r="UCA47" s="261"/>
      <c r="UCB47" s="261"/>
      <c r="UCC47" s="261"/>
      <c r="UCD47" s="261"/>
      <c r="UCE47" s="261"/>
      <c r="UCF47" s="12" t="s">
        <v>10494</v>
      </c>
      <c r="UCG47" s="12" t="s">
        <v>6222</v>
      </c>
      <c r="UCH47" s="12" t="str">
        <f>IF(UCG47="SINAPI",VLOOKUP('TEREZINHA HARDY'!UCF47,SINAPI,3,),VLOOKUP('TEREZINHA HARDY'!UCF47,SETOP,4,))</f>
        <v>M3</v>
      </c>
      <c r="UCI47" s="13">
        <v>2.35</v>
      </c>
      <c r="UCJ47" s="13" t="s">
        <v>41</v>
      </c>
      <c r="UCK47" s="14">
        <f>IF(UCG47="SINAPI",VLOOKUP('TEREZINHA HARDY'!UCF47,SINAPI,4,),VLOOKUP('TEREZINHA HARDY'!UCF47,SETOP,5,))</f>
        <v>334.32</v>
      </c>
      <c r="UCL47" s="14">
        <f t="shared" ref="UCL47:UCL50" si="2602">ROUND(UCK47*(1+$C$7),2)</f>
        <v>422.98</v>
      </c>
      <c r="UCM47" s="14">
        <f t="shared" ref="UCM47:UCM50" si="2603">UCI47*UCK47</f>
        <v>785.65200000000004</v>
      </c>
      <c r="UCN47" s="14">
        <f t="shared" ref="UCN47:UCN50" si="2604">UCL47*UCI47</f>
        <v>994.00300000000004</v>
      </c>
      <c r="UCO47" s="11" t="s">
        <v>17387</v>
      </c>
      <c r="UCP47" s="261" t="str">
        <f>IF(UCW47="SINAPI",VLOOKUP('TEREZINHA HARDY'!UCV47,SINAPI,2,),VLOOKUP('TEREZINHA HARDY'!UCV47,SETOP,3,))</f>
        <v>FORNECIMENTO DE CONCRETO ESTRUTURAL, USINADO, COM FCK 25 MPA, INCLUSIVE LANÇAMENTO, ADENSAMENTO E ACABAMENTO (FUNDAÇÃO)</v>
      </c>
      <c r="UCQ47" s="261"/>
      <c r="UCR47" s="261"/>
      <c r="UCS47" s="261"/>
      <c r="UCT47" s="261"/>
      <c r="UCU47" s="261"/>
      <c r="UCV47" s="12" t="s">
        <v>10494</v>
      </c>
      <c r="UCW47" s="12" t="s">
        <v>6222</v>
      </c>
      <c r="UCX47" s="12" t="str">
        <f>IF(UCW47="SINAPI",VLOOKUP('TEREZINHA HARDY'!UCV47,SINAPI,3,),VLOOKUP('TEREZINHA HARDY'!UCV47,SETOP,4,))</f>
        <v>M3</v>
      </c>
      <c r="UCY47" s="13">
        <v>2.35</v>
      </c>
      <c r="UCZ47" s="13" t="s">
        <v>41</v>
      </c>
      <c r="UDA47" s="14">
        <f>IF(UCW47="SINAPI",VLOOKUP('TEREZINHA HARDY'!UCV47,SINAPI,4,),VLOOKUP('TEREZINHA HARDY'!UCV47,SETOP,5,))</f>
        <v>334.32</v>
      </c>
      <c r="UDB47" s="14">
        <f t="shared" ref="UDB47:UDB50" si="2605">ROUND(UDA47*(1+$C$7),2)</f>
        <v>422.98</v>
      </c>
      <c r="UDC47" s="14">
        <f t="shared" ref="UDC47:UDC50" si="2606">UCY47*UDA47</f>
        <v>785.65200000000004</v>
      </c>
      <c r="UDD47" s="14">
        <f t="shared" ref="UDD47:UDD50" si="2607">UDB47*UCY47</f>
        <v>994.00300000000004</v>
      </c>
      <c r="UDE47" s="11" t="s">
        <v>17387</v>
      </c>
      <c r="UDF47" s="261" t="str">
        <f>IF(UDM47="SINAPI",VLOOKUP('TEREZINHA HARDY'!UDL47,SINAPI,2,),VLOOKUP('TEREZINHA HARDY'!UDL47,SETOP,3,))</f>
        <v>FORNECIMENTO DE CONCRETO ESTRUTURAL, USINADO, COM FCK 25 MPA, INCLUSIVE LANÇAMENTO, ADENSAMENTO E ACABAMENTO (FUNDAÇÃO)</v>
      </c>
      <c r="UDG47" s="261"/>
      <c r="UDH47" s="261"/>
      <c r="UDI47" s="261"/>
      <c r="UDJ47" s="261"/>
      <c r="UDK47" s="261"/>
      <c r="UDL47" s="12" t="s">
        <v>10494</v>
      </c>
      <c r="UDM47" s="12" t="s">
        <v>6222</v>
      </c>
      <c r="UDN47" s="12" t="str">
        <f>IF(UDM47="SINAPI",VLOOKUP('TEREZINHA HARDY'!UDL47,SINAPI,3,),VLOOKUP('TEREZINHA HARDY'!UDL47,SETOP,4,))</f>
        <v>M3</v>
      </c>
      <c r="UDO47" s="13">
        <v>2.35</v>
      </c>
      <c r="UDP47" s="13" t="s">
        <v>41</v>
      </c>
      <c r="UDQ47" s="14">
        <f>IF(UDM47="SINAPI",VLOOKUP('TEREZINHA HARDY'!UDL47,SINAPI,4,),VLOOKUP('TEREZINHA HARDY'!UDL47,SETOP,5,))</f>
        <v>334.32</v>
      </c>
      <c r="UDR47" s="14">
        <f t="shared" ref="UDR47:UDR50" si="2608">ROUND(UDQ47*(1+$C$7),2)</f>
        <v>422.98</v>
      </c>
      <c r="UDS47" s="14">
        <f t="shared" ref="UDS47:UDS50" si="2609">UDO47*UDQ47</f>
        <v>785.65200000000004</v>
      </c>
      <c r="UDT47" s="14">
        <f t="shared" ref="UDT47:UDT50" si="2610">UDR47*UDO47</f>
        <v>994.00300000000004</v>
      </c>
      <c r="UDU47" s="11" t="s">
        <v>17387</v>
      </c>
      <c r="UDV47" s="261" t="str">
        <f>IF(UEC47="SINAPI",VLOOKUP('TEREZINHA HARDY'!UEB47,SINAPI,2,),VLOOKUP('TEREZINHA HARDY'!UEB47,SETOP,3,))</f>
        <v>FORNECIMENTO DE CONCRETO ESTRUTURAL, USINADO, COM FCK 25 MPA, INCLUSIVE LANÇAMENTO, ADENSAMENTO E ACABAMENTO (FUNDAÇÃO)</v>
      </c>
      <c r="UDW47" s="261"/>
      <c r="UDX47" s="261"/>
      <c r="UDY47" s="261"/>
      <c r="UDZ47" s="261"/>
      <c r="UEA47" s="261"/>
      <c r="UEB47" s="12" t="s">
        <v>10494</v>
      </c>
      <c r="UEC47" s="12" t="s">
        <v>6222</v>
      </c>
      <c r="UED47" s="12" t="str">
        <f>IF(UEC47="SINAPI",VLOOKUP('TEREZINHA HARDY'!UEB47,SINAPI,3,),VLOOKUP('TEREZINHA HARDY'!UEB47,SETOP,4,))</f>
        <v>M3</v>
      </c>
      <c r="UEE47" s="13">
        <v>2.35</v>
      </c>
      <c r="UEF47" s="13" t="s">
        <v>41</v>
      </c>
      <c r="UEG47" s="14">
        <f>IF(UEC47="SINAPI",VLOOKUP('TEREZINHA HARDY'!UEB47,SINAPI,4,),VLOOKUP('TEREZINHA HARDY'!UEB47,SETOP,5,))</f>
        <v>334.32</v>
      </c>
      <c r="UEH47" s="14">
        <f t="shared" ref="UEH47:UEH50" si="2611">ROUND(UEG47*(1+$C$7),2)</f>
        <v>422.98</v>
      </c>
      <c r="UEI47" s="14">
        <f t="shared" ref="UEI47:UEI50" si="2612">UEE47*UEG47</f>
        <v>785.65200000000004</v>
      </c>
      <c r="UEJ47" s="14">
        <f t="shared" ref="UEJ47:UEJ50" si="2613">UEH47*UEE47</f>
        <v>994.00300000000004</v>
      </c>
      <c r="UEK47" s="11" t="s">
        <v>17387</v>
      </c>
      <c r="UEL47" s="261" t="str">
        <f>IF(UES47="SINAPI",VLOOKUP('TEREZINHA HARDY'!UER47,SINAPI,2,),VLOOKUP('TEREZINHA HARDY'!UER47,SETOP,3,))</f>
        <v>FORNECIMENTO DE CONCRETO ESTRUTURAL, USINADO, COM FCK 25 MPA, INCLUSIVE LANÇAMENTO, ADENSAMENTO E ACABAMENTO (FUNDAÇÃO)</v>
      </c>
      <c r="UEM47" s="261"/>
      <c r="UEN47" s="261"/>
      <c r="UEO47" s="261"/>
      <c r="UEP47" s="261"/>
      <c r="UEQ47" s="261"/>
      <c r="UER47" s="12" t="s">
        <v>10494</v>
      </c>
      <c r="UES47" s="12" t="s">
        <v>6222</v>
      </c>
      <c r="UET47" s="12" t="str">
        <f>IF(UES47="SINAPI",VLOOKUP('TEREZINHA HARDY'!UER47,SINAPI,3,),VLOOKUP('TEREZINHA HARDY'!UER47,SETOP,4,))</f>
        <v>M3</v>
      </c>
      <c r="UEU47" s="13">
        <v>2.35</v>
      </c>
      <c r="UEV47" s="13" t="s">
        <v>41</v>
      </c>
      <c r="UEW47" s="14">
        <f>IF(UES47="SINAPI",VLOOKUP('TEREZINHA HARDY'!UER47,SINAPI,4,),VLOOKUP('TEREZINHA HARDY'!UER47,SETOP,5,))</f>
        <v>334.32</v>
      </c>
      <c r="UEX47" s="14">
        <f t="shared" ref="UEX47:UEX50" si="2614">ROUND(UEW47*(1+$C$7),2)</f>
        <v>422.98</v>
      </c>
      <c r="UEY47" s="14">
        <f t="shared" ref="UEY47:UEY50" si="2615">UEU47*UEW47</f>
        <v>785.65200000000004</v>
      </c>
      <c r="UEZ47" s="14">
        <f t="shared" ref="UEZ47:UEZ50" si="2616">UEX47*UEU47</f>
        <v>994.00300000000004</v>
      </c>
      <c r="UFA47" s="11" t="s">
        <v>17387</v>
      </c>
      <c r="UFB47" s="261" t="str">
        <f>IF(UFI47="SINAPI",VLOOKUP('TEREZINHA HARDY'!UFH47,SINAPI,2,),VLOOKUP('TEREZINHA HARDY'!UFH47,SETOP,3,))</f>
        <v>FORNECIMENTO DE CONCRETO ESTRUTURAL, USINADO, COM FCK 25 MPA, INCLUSIVE LANÇAMENTO, ADENSAMENTO E ACABAMENTO (FUNDAÇÃO)</v>
      </c>
      <c r="UFC47" s="261"/>
      <c r="UFD47" s="261"/>
      <c r="UFE47" s="261"/>
      <c r="UFF47" s="261"/>
      <c r="UFG47" s="261"/>
      <c r="UFH47" s="12" t="s">
        <v>10494</v>
      </c>
      <c r="UFI47" s="12" t="s">
        <v>6222</v>
      </c>
      <c r="UFJ47" s="12" t="str">
        <f>IF(UFI47="SINAPI",VLOOKUP('TEREZINHA HARDY'!UFH47,SINAPI,3,),VLOOKUP('TEREZINHA HARDY'!UFH47,SETOP,4,))</f>
        <v>M3</v>
      </c>
      <c r="UFK47" s="13">
        <v>2.35</v>
      </c>
      <c r="UFL47" s="13" t="s">
        <v>41</v>
      </c>
      <c r="UFM47" s="14">
        <f>IF(UFI47="SINAPI",VLOOKUP('TEREZINHA HARDY'!UFH47,SINAPI,4,),VLOOKUP('TEREZINHA HARDY'!UFH47,SETOP,5,))</f>
        <v>334.32</v>
      </c>
      <c r="UFN47" s="14">
        <f t="shared" ref="UFN47:UFN50" si="2617">ROUND(UFM47*(1+$C$7),2)</f>
        <v>422.98</v>
      </c>
      <c r="UFO47" s="14">
        <f t="shared" ref="UFO47:UFO50" si="2618">UFK47*UFM47</f>
        <v>785.65200000000004</v>
      </c>
      <c r="UFP47" s="14">
        <f t="shared" ref="UFP47:UFP50" si="2619">UFN47*UFK47</f>
        <v>994.00300000000004</v>
      </c>
      <c r="UFQ47" s="11" t="s">
        <v>17387</v>
      </c>
      <c r="UFR47" s="261" t="str">
        <f>IF(UFY47="SINAPI",VLOOKUP('TEREZINHA HARDY'!UFX47,SINAPI,2,),VLOOKUP('TEREZINHA HARDY'!UFX47,SETOP,3,))</f>
        <v>FORNECIMENTO DE CONCRETO ESTRUTURAL, USINADO, COM FCK 25 MPA, INCLUSIVE LANÇAMENTO, ADENSAMENTO E ACABAMENTO (FUNDAÇÃO)</v>
      </c>
      <c r="UFS47" s="261"/>
      <c r="UFT47" s="261"/>
      <c r="UFU47" s="261"/>
      <c r="UFV47" s="261"/>
      <c r="UFW47" s="261"/>
      <c r="UFX47" s="12" t="s">
        <v>10494</v>
      </c>
      <c r="UFY47" s="12" t="s">
        <v>6222</v>
      </c>
      <c r="UFZ47" s="12" t="str">
        <f>IF(UFY47="SINAPI",VLOOKUP('TEREZINHA HARDY'!UFX47,SINAPI,3,),VLOOKUP('TEREZINHA HARDY'!UFX47,SETOP,4,))</f>
        <v>M3</v>
      </c>
      <c r="UGA47" s="13">
        <v>2.35</v>
      </c>
      <c r="UGB47" s="13" t="s">
        <v>41</v>
      </c>
      <c r="UGC47" s="14">
        <f>IF(UFY47="SINAPI",VLOOKUP('TEREZINHA HARDY'!UFX47,SINAPI,4,),VLOOKUP('TEREZINHA HARDY'!UFX47,SETOP,5,))</f>
        <v>334.32</v>
      </c>
      <c r="UGD47" s="14">
        <f t="shared" ref="UGD47:UGD50" si="2620">ROUND(UGC47*(1+$C$7),2)</f>
        <v>422.98</v>
      </c>
      <c r="UGE47" s="14">
        <f t="shared" ref="UGE47:UGE50" si="2621">UGA47*UGC47</f>
        <v>785.65200000000004</v>
      </c>
      <c r="UGF47" s="14">
        <f t="shared" ref="UGF47:UGF50" si="2622">UGD47*UGA47</f>
        <v>994.00300000000004</v>
      </c>
      <c r="UGG47" s="11" t="s">
        <v>17387</v>
      </c>
      <c r="UGH47" s="261" t="str">
        <f>IF(UGO47="SINAPI",VLOOKUP('TEREZINHA HARDY'!UGN47,SINAPI,2,),VLOOKUP('TEREZINHA HARDY'!UGN47,SETOP,3,))</f>
        <v>FORNECIMENTO DE CONCRETO ESTRUTURAL, USINADO, COM FCK 25 MPA, INCLUSIVE LANÇAMENTO, ADENSAMENTO E ACABAMENTO (FUNDAÇÃO)</v>
      </c>
      <c r="UGI47" s="261"/>
      <c r="UGJ47" s="261"/>
      <c r="UGK47" s="261"/>
      <c r="UGL47" s="261"/>
      <c r="UGM47" s="261"/>
      <c r="UGN47" s="12" t="s">
        <v>10494</v>
      </c>
      <c r="UGO47" s="12" t="s">
        <v>6222</v>
      </c>
      <c r="UGP47" s="12" t="str">
        <f>IF(UGO47="SINAPI",VLOOKUP('TEREZINHA HARDY'!UGN47,SINAPI,3,),VLOOKUP('TEREZINHA HARDY'!UGN47,SETOP,4,))</f>
        <v>M3</v>
      </c>
      <c r="UGQ47" s="13">
        <v>2.35</v>
      </c>
      <c r="UGR47" s="13" t="s">
        <v>41</v>
      </c>
      <c r="UGS47" s="14">
        <f>IF(UGO47="SINAPI",VLOOKUP('TEREZINHA HARDY'!UGN47,SINAPI,4,),VLOOKUP('TEREZINHA HARDY'!UGN47,SETOP,5,))</f>
        <v>334.32</v>
      </c>
      <c r="UGT47" s="14">
        <f t="shared" ref="UGT47:UGT50" si="2623">ROUND(UGS47*(1+$C$7),2)</f>
        <v>422.98</v>
      </c>
      <c r="UGU47" s="14">
        <f t="shared" ref="UGU47:UGU50" si="2624">UGQ47*UGS47</f>
        <v>785.65200000000004</v>
      </c>
      <c r="UGV47" s="14">
        <f t="shared" ref="UGV47:UGV50" si="2625">UGT47*UGQ47</f>
        <v>994.00300000000004</v>
      </c>
      <c r="UGW47" s="11" t="s">
        <v>17387</v>
      </c>
      <c r="UGX47" s="261" t="str">
        <f>IF(UHE47="SINAPI",VLOOKUP('TEREZINHA HARDY'!UHD47,SINAPI,2,),VLOOKUP('TEREZINHA HARDY'!UHD47,SETOP,3,))</f>
        <v>FORNECIMENTO DE CONCRETO ESTRUTURAL, USINADO, COM FCK 25 MPA, INCLUSIVE LANÇAMENTO, ADENSAMENTO E ACABAMENTO (FUNDAÇÃO)</v>
      </c>
      <c r="UGY47" s="261"/>
      <c r="UGZ47" s="261"/>
      <c r="UHA47" s="261"/>
      <c r="UHB47" s="261"/>
      <c r="UHC47" s="261"/>
      <c r="UHD47" s="12" t="s">
        <v>10494</v>
      </c>
      <c r="UHE47" s="12" t="s">
        <v>6222</v>
      </c>
      <c r="UHF47" s="12" t="str">
        <f>IF(UHE47="SINAPI",VLOOKUP('TEREZINHA HARDY'!UHD47,SINAPI,3,),VLOOKUP('TEREZINHA HARDY'!UHD47,SETOP,4,))</f>
        <v>M3</v>
      </c>
      <c r="UHG47" s="13">
        <v>2.35</v>
      </c>
      <c r="UHH47" s="13" t="s">
        <v>41</v>
      </c>
      <c r="UHI47" s="14">
        <f>IF(UHE47="SINAPI",VLOOKUP('TEREZINHA HARDY'!UHD47,SINAPI,4,),VLOOKUP('TEREZINHA HARDY'!UHD47,SETOP,5,))</f>
        <v>334.32</v>
      </c>
      <c r="UHJ47" s="14">
        <f t="shared" ref="UHJ47:UHJ50" si="2626">ROUND(UHI47*(1+$C$7),2)</f>
        <v>422.98</v>
      </c>
      <c r="UHK47" s="14">
        <f t="shared" ref="UHK47:UHK50" si="2627">UHG47*UHI47</f>
        <v>785.65200000000004</v>
      </c>
      <c r="UHL47" s="14">
        <f t="shared" ref="UHL47:UHL50" si="2628">UHJ47*UHG47</f>
        <v>994.00300000000004</v>
      </c>
      <c r="UHM47" s="11" t="s">
        <v>17387</v>
      </c>
      <c r="UHN47" s="261" t="str">
        <f>IF(UHU47="SINAPI",VLOOKUP('TEREZINHA HARDY'!UHT47,SINAPI,2,),VLOOKUP('TEREZINHA HARDY'!UHT47,SETOP,3,))</f>
        <v>FORNECIMENTO DE CONCRETO ESTRUTURAL, USINADO, COM FCK 25 MPA, INCLUSIVE LANÇAMENTO, ADENSAMENTO E ACABAMENTO (FUNDAÇÃO)</v>
      </c>
      <c r="UHO47" s="261"/>
      <c r="UHP47" s="261"/>
      <c r="UHQ47" s="261"/>
      <c r="UHR47" s="261"/>
      <c r="UHS47" s="261"/>
      <c r="UHT47" s="12" t="s">
        <v>10494</v>
      </c>
      <c r="UHU47" s="12" t="s">
        <v>6222</v>
      </c>
      <c r="UHV47" s="12" t="str">
        <f>IF(UHU47="SINAPI",VLOOKUP('TEREZINHA HARDY'!UHT47,SINAPI,3,),VLOOKUP('TEREZINHA HARDY'!UHT47,SETOP,4,))</f>
        <v>M3</v>
      </c>
      <c r="UHW47" s="13">
        <v>2.35</v>
      </c>
      <c r="UHX47" s="13" t="s">
        <v>41</v>
      </c>
      <c r="UHY47" s="14">
        <f>IF(UHU47="SINAPI",VLOOKUP('TEREZINHA HARDY'!UHT47,SINAPI,4,),VLOOKUP('TEREZINHA HARDY'!UHT47,SETOP,5,))</f>
        <v>334.32</v>
      </c>
      <c r="UHZ47" s="14">
        <f t="shared" ref="UHZ47:UHZ50" si="2629">ROUND(UHY47*(1+$C$7),2)</f>
        <v>422.98</v>
      </c>
      <c r="UIA47" s="14">
        <f t="shared" ref="UIA47:UIA50" si="2630">UHW47*UHY47</f>
        <v>785.65200000000004</v>
      </c>
      <c r="UIB47" s="14">
        <f t="shared" ref="UIB47:UIB50" si="2631">UHZ47*UHW47</f>
        <v>994.00300000000004</v>
      </c>
      <c r="UIC47" s="11" t="s">
        <v>17387</v>
      </c>
      <c r="UID47" s="261" t="str">
        <f>IF(UIK47="SINAPI",VLOOKUP('TEREZINHA HARDY'!UIJ47,SINAPI,2,),VLOOKUP('TEREZINHA HARDY'!UIJ47,SETOP,3,))</f>
        <v>FORNECIMENTO DE CONCRETO ESTRUTURAL, USINADO, COM FCK 25 MPA, INCLUSIVE LANÇAMENTO, ADENSAMENTO E ACABAMENTO (FUNDAÇÃO)</v>
      </c>
      <c r="UIE47" s="261"/>
      <c r="UIF47" s="261"/>
      <c r="UIG47" s="261"/>
      <c r="UIH47" s="261"/>
      <c r="UII47" s="261"/>
      <c r="UIJ47" s="12" t="s">
        <v>10494</v>
      </c>
      <c r="UIK47" s="12" t="s">
        <v>6222</v>
      </c>
      <c r="UIL47" s="12" t="str">
        <f>IF(UIK47="SINAPI",VLOOKUP('TEREZINHA HARDY'!UIJ47,SINAPI,3,),VLOOKUP('TEREZINHA HARDY'!UIJ47,SETOP,4,))</f>
        <v>M3</v>
      </c>
      <c r="UIM47" s="13">
        <v>2.35</v>
      </c>
      <c r="UIN47" s="13" t="s">
        <v>41</v>
      </c>
      <c r="UIO47" s="14">
        <f>IF(UIK47="SINAPI",VLOOKUP('TEREZINHA HARDY'!UIJ47,SINAPI,4,),VLOOKUP('TEREZINHA HARDY'!UIJ47,SETOP,5,))</f>
        <v>334.32</v>
      </c>
      <c r="UIP47" s="14">
        <f t="shared" ref="UIP47:UIP50" si="2632">ROUND(UIO47*(1+$C$7),2)</f>
        <v>422.98</v>
      </c>
      <c r="UIQ47" s="14">
        <f t="shared" ref="UIQ47:UIQ50" si="2633">UIM47*UIO47</f>
        <v>785.65200000000004</v>
      </c>
      <c r="UIR47" s="14">
        <f t="shared" ref="UIR47:UIR50" si="2634">UIP47*UIM47</f>
        <v>994.00300000000004</v>
      </c>
      <c r="UIS47" s="11" t="s">
        <v>17387</v>
      </c>
      <c r="UIT47" s="261" t="str">
        <f>IF(UJA47="SINAPI",VLOOKUP('TEREZINHA HARDY'!UIZ47,SINAPI,2,),VLOOKUP('TEREZINHA HARDY'!UIZ47,SETOP,3,))</f>
        <v>FORNECIMENTO DE CONCRETO ESTRUTURAL, USINADO, COM FCK 25 MPA, INCLUSIVE LANÇAMENTO, ADENSAMENTO E ACABAMENTO (FUNDAÇÃO)</v>
      </c>
      <c r="UIU47" s="261"/>
      <c r="UIV47" s="261"/>
      <c r="UIW47" s="261"/>
      <c r="UIX47" s="261"/>
      <c r="UIY47" s="261"/>
      <c r="UIZ47" s="12" t="s">
        <v>10494</v>
      </c>
      <c r="UJA47" s="12" t="s">
        <v>6222</v>
      </c>
      <c r="UJB47" s="12" t="str">
        <f>IF(UJA47="SINAPI",VLOOKUP('TEREZINHA HARDY'!UIZ47,SINAPI,3,),VLOOKUP('TEREZINHA HARDY'!UIZ47,SETOP,4,))</f>
        <v>M3</v>
      </c>
      <c r="UJC47" s="13">
        <v>2.35</v>
      </c>
      <c r="UJD47" s="13" t="s">
        <v>41</v>
      </c>
      <c r="UJE47" s="14">
        <f>IF(UJA47="SINAPI",VLOOKUP('TEREZINHA HARDY'!UIZ47,SINAPI,4,),VLOOKUP('TEREZINHA HARDY'!UIZ47,SETOP,5,))</f>
        <v>334.32</v>
      </c>
      <c r="UJF47" s="14">
        <f t="shared" ref="UJF47:UJF50" si="2635">ROUND(UJE47*(1+$C$7),2)</f>
        <v>422.98</v>
      </c>
      <c r="UJG47" s="14">
        <f t="shared" ref="UJG47:UJG50" si="2636">UJC47*UJE47</f>
        <v>785.65200000000004</v>
      </c>
      <c r="UJH47" s="14">
        <f t="shared" ref="UJH47:UJH50" si="2637">UJF47*UJC47</f>
        <v>994.00300000000004</v>
      </c>
      <c r="UJI47" s="11" t="s">
        <v>17387</v>
      </c>
      <c r="UJJ47" s="261" t="str">
        <f>IF(UJQ47="SINAPI",VLOOKUP('TEREZINHA HARDY'!UJP47,SINAPI,2,),VLOOKUP('TEREZINHA HARDY'!UJP47,SETOP,3,))</f>
        <v>FORNECIMENTO DE CONCRETO ESTRUTURAL, USINADO, COM FCK 25 MPA, INCLUSIVE LANÇAMENTO, ADENSAMENTO E ACABAMENTO (FUNDAÇÃO)</v>
      </c>
      <c r="UJK47" s="261"/>
      <c r="UJL47" s="261"/>
      <c r="UJM47" s="261"/>
      <c r="UJN47" s="261"/>
      <c r="UJO47" s="261"/>
      <c r="UJP47" s="12" t="s">
        <v>10494</v>
      </c>
      <c r="UJQ47" s="12" t="s">
        <v>6222</v>
      </c>
      <c r="UJR47" s="12" t="str">
        <f>IF(UJQ47="SINAPI",VLOOKUP('TEREZINHA HARDY'!UJP47,SINAPI,3,),VLOOKUP('TEREZINHA HARDY'!UJP47,SETOP,4,))</f>
        <v>M3</v>
      </c>
      <c r="UJS47" s="13">
        <v>2.35</v>
      </c>
      <c r="UJT47" s="13" t="s">
        <v>41</v>
      </c>
      <c r="UJU47" s="14">
        <f>IF(UJQ47="SINAPI",VLOOKUP('TEREZINHA HARDY'!UJP47,SINAPI,4,),VLOOKUP('TEREZINHA HARDY'!UJP47,SETOP,5,))</f>
        <v>334.32</v>
      </c>
      <c r="UJV47" s="14">
        <f t="shared" ref="UJV47:UJV50" si="2638">ROUND(UJU47*(1+$C$7),2)</f>
        <v>422.98</v>
      </c>
      <c r="UJW47" s="14">
        <f t="shared" ref="UJW47:UJW50" si="2639">UJS47*UJU47</f>
        <v>785.65200000000004</v>
      </c>
      <c r="UJX47" s="14">
        <f t="shared" ref="UJX47:UJX50" si="2640">UJV47*UJS47</f>
        <v>994.00300000000004</v>
      </c>
      <c r="UJY47" s="11" t="s">
        <v>17387</v>
      </c>
      <c r="UJZ47" s="261" t="str">
        <f>IF(UKG47="SINAPI",VLOOKUP('TEREZINHA HARDY'!UKF47,SINAPI,2,),VLOOKUP('TEREZINHA HARDY'!UKF47,SETOP,3,))</f>
        <v>FORNECIMENTO DE CONCRETO ESTRUTURAL, USINADO, COM FCK 25 MPA, INCLUSIVE LANÇAMENTO, ADENSAMENTO E ACABAMENTO (FUNDAÇÃO)</v>
      </c>
      <c r="UKA47" s="261"/>
      <c r="UKB47" s="261"/>
      <c r="UKC47" s="261"/>
      <c r="UKD47" s="261"/>
      <c r="UKE47" s="261"/>
      <c r="UKF47" s="12" t="s">
        <v>10494</v>
      </c>
      <c r="UKG47" s="12" t="s">
        <v>6222</v>
      </c>
      <c r="UKH47" s="12" t="str">
        <f>IF(UKG47="SINAPI",VLOOKUP('TEREZINHA HARDY'!UKF47,SINAPI,3,),VLOOKUP('TEREZINHA HARDY'!UKF47,SETOP,4,))</f>
        <v>M3</v>
      </c>
      <c r="UKI47" s="13">
        <v>2.35</v>
      </c>
      <c r="UKJ47" s="13" t="s">
        <v>41</v>
      </c>
      <c r="UKK47" s="14">
        <f>IF(UKG47="SINAPI",VLOOKUP('TEREZINHA HARDY'!UKF47,SINAPI,4,),VLOOKUP('TEREZINHA HARDY'!UKF47,SETOP,5,))</f>
        <v>334.32</v>
      </c>
      <c r="UKL47" s="14">
        <f t="shared" ref="UKL47:UKL50" si="2641">ROUND(UKK47*(1+$C$7),2)</f>
        <v>422.98</v>
      </c>
      <c r="UKM47" s="14">
        <f t="shared" ref="UKM47:UKM50" si="2642">UKI47*UKK47</f>
        <v>785.65200000000004</v>
      </c>
      <c r="UKN47" s="14">
        <f t="shared" ref="UKN47:UKN50" si="2643">UKL47*UKI47</f>
        <v>994.00300000000004</v>
      </c>
      <c r="UKO47" s="11" t="s">
        <v>17387</v>
      </c>
      <c r="UKP47" s="261" t="str">
        <f>IF(UKW47="SINAPI",VLOOKUP('TEREZINHA HARDY'!UKV47,SINAPI,2,),VLOOKUP('TEREZINHA HARDY'!UKV47,SETOP,3,))</f>
        <v>FORNECIMENTO DE CONCRETO ESTRUTURAL, USINADO, COM FCK 25 MPA, INCLUSIVE LANÇAMENTO, ADENSAMENTO E ACABAMENTO (FUNDAÇÃO)</v>
      </c>
      <c r="UKQ47" s="261"/>
      <c r="UKR47" s="261"/>
      <c r="UKS47" s="261"/>
      <c r="UKT47" s="261"/>
      <c r="UKU47" s="261"/>
      <c r="UKV47" s="12" t="s">
        <v>10494</v>
      </c>
      <c r="UKW47" s="12" t="s">
        <v>6222</v>
      </c>
      <c r="UKX47" s="12" t="str">
        <f>IF(UKW47="SINAPI",VLOOKUP('TEREZINHA HARDY'!UKV47,SINAPI,3,),VLOOKUP('TEREZINHA HARDY'!UKV47,SETOP,4,))</f>
        <v>M3</v>
      </c>
      <c r="UKY47" s="13">
        <v>2.35</v>
      </c>
      <c r="UKZ47" s="13" t="s">
        <v>41</v>
      </c>
      <c r="ULA47" s="14">
        <f>IF(UKW47="SINAPI",VLOOKUP('TEREZINHA HARDY'!UKV47,SINAPI,4,),VLOOKUP('TEREZINHA HARDY'!UKV47,SETOP,5,))</f>
        <v>334.32</v>
      </c>
      <c r="ULB47" s="14">
        <f t="shared" ref="ULB47:ULB50" si="2644">ROUND(ULA47*(1+$C$7),2)</f>
        <v>422.98</v>
      </c>
      <c r="ULC47" s="14">
        <f t="shared" ref="ULC47:ULC50" si="2645">UKY47*ULA47</f>
        <v>785.65200000000004</v>
      </c>
      <c r="ULD47" s="14">
        <f t="shared" ref="ULD47:ULD50" si="2646">ULB47*UKY47</f>
        <v>994.00300000000004</v>
      </c>
      <c r="ULE47" s="11" t="s">
        <v>17387</v>
      </c>
      <c r="ULF47" s="261" t="str">
        <f>IF(ULM47="SINAPI",VLOOKUP('TEREZINHA HARDY'!ULL47,SINAPI,2,),VLOOKUP('TEREZINHA HARDY'!ULL47,SETOP,3,))</f>
        <v>FORNECIMENTO DE CONCRETO ESTRUTURAL, USINADO, COM FCK 25 MPA, INCLUSIVE LANÇAMENTO, ADENSAMENTO E ACABAMENTO (FUNDAÇÃO)</v>
      </c>
      <c r="ULG47" s="261"/>
      <c r="ULH47" s="261"/>
      <c r="ULI47" s="261"/>
      <c r="ULJ47" s="261"/>
      <c r="ULK47" s="261"/>
      <c r="ULL47" s="12" t="s">
        <v>10494</v>
      </c>
      <c r="ULM47" s="12" t="s">
        <v>6222</v>
      </c>
      <c r="ULN47" s="12" t="str">
        <f>IF(ULM47="SINAPI",VLOOKUP('TEREZINHA HARDY'!ULL47,SINAPI,3,),VLOOKUP('TEREZINHA HARDY'!ULL47,SETOP,4,))</f>
        <v>M3</v>
      </c>
      <c r="ULO47" s="13">
        <v>2.35</v>
      </c>
      <c r="ULP47" s="13" t="s">
        <v>41</v>
      </c>
      <c r="ULQ47" s="14">
        <f>IF(ULM47="SINAPI",VLOOKUP('TEREZINHA HARDY'!ULL47,SINAPI,4,),VLOOKUP('TEREZINHA HARDY'!ULL47,SETOP,5,))</f>
        <v>334.32</v>
      </c>
      <c r="ULR47" s="14">
        <f t="shared" ref="ULR47:ULR50" si="2647">ROUND(ULQ47*(1+$C$7),2)</f>
        <v>422.98</v>
      </c>
      <c r="ULS47" s="14">
        <f t="shared" ref="ULS47:ULS50" si="2648">ULO47*ULQ47</f>
        <v>785.65200000000004</v>
      </c>
      <c r="ULT47" s="14">
        <f t="shared" ref="ULT47:ULT50" si="2649">ULR47*ULO47</f>
        <v>994.00300000000004</v>
      </c>
      <c r="ULU47" s="11" t="s">
        <v>17387</v>
      </c>
      <c r="ULV47" s="261" t="str">
        <f>IF(UMC47="SINAPI",VLOOKUP('TEREZINHA HARDY'!UMB47,SINAPI,2,),VLOOKUP('TEREZINHA HARDY'!UMB47,SETOP,3,))</f>
        <v>FORNECIMENTO DE CONCRETO ESTRUTURAL, USINADO, COM FCK 25 MPA, INCLUSIVE LANÇAMENTO, ADENSAMENTO E ACABAMENTO (FUNDAÇÃO)</v>
      </c>
      <c r="ULW47" s="261"/>
      <c r="ULX47" s="261"/>
      <c r="ULY47" s="261"/>
      <c r="ULZ47" s="261"/>
      <c r="UMA47" s="261"/>
      <c r="UMB47" s="12" t="s">
        <v>10494</v>
      </c>
      <c r="UMC47" s="12" t="s">
        <v>6222</v>
      </c>
      <c r="UMD47" s="12" t="str">
        <f>IF(UMC47="SINAPI",VLOOKUP('TEREZINHA HARDY'!UMB47,SINAPI,3,),VLOOKUP('TEREZINHA HARDY'!UMB47,SETOP,4,))</f>
        <v>M3</v>
      </c>
      <c r="UME47" s="13">
        <v>2.35</v>
      </c>
      <c r="UMF47" s="13" t="s">
        <v>41</v>
      </c>
      <c r="UMG47" s="14">
        <f>IF(UMC47="SINAPI",VLOOKUP('TEREZINHA HARDY'!UMB47,SINAPI,4,),VLOOKUP('TEREZINHA HARDY'!UMB47,SETOP,5,))</f>
        <v>334.32</v>
      </c>
      <c r="UMH47" s="14">
        <f t="shared" ref="UMH47:UMH50" si="2650">ROUND(UMG47*(1+$C$7),2)</f>
        <v>422.98</v>
      </c>
      <c r="UMI47" s="14">
        <f t="shared" ref="UMI47:UMI50" si="2651">UME47*UMG47</f>
        <v>785.65200000000004</v>
      </c>
      <c r="UMJ47" s="14">
        <f t="shared" ref="UMJ47:UMJ50" si="2652">UMH47*UME47</f>
        <v>994.00300000000004</v>
      </c>
      <c r="UMK47" s="11" t="s">
        <v>17387</v>
      </c>
      <c r="UML47" s="261" t="str">
        <f>IF(UMS47="SINAPI",VLOOKUP('TEREZINHA HARDY'!UMR47,SINAPI,2,),VLOOKUP('TEREZINHA HARDY'!UMR47,SETOP,3,))</f>
        <v>FORNECIMENTO DE CONCRETO ESTRUTURAL, USINADO, COM FCK 25 MPA, INCLUSIVE LANÇAMENTO, ADENSAMENTO E ACABAMENTO (FUNDAÇÃO)</v>
      </c>
      <c r="UMM47" s="261"/>
      <c r="UMN47" s="261"/>
      <c r="UMO47" s="261"/>
      <c r="UMP47" s="261"/>
      <c r="UMQ47" s="261"/>
      <c r="UMR47" s="12" t="s">
        <v>10494</v>
      </c>
      <c r="UMS47" s="12" t="s">
        <v>6222</v>
      </c>
      <c r="UMT47" s="12" t="str">
        <f>IF(UMS47="SINAPI",VLOOKUP('TEREZINHA HARDY'!UMR47,SINAPI,3,),VLOOKUP('TEREZINHA HARDY'!UMR47,SETOP,4,))</f>
        <v>M3</v>
      </c>
      <c r="UMU47" s="13">
        <v>2.35</v>
      </c>
      <c r="UMV47" s="13" t="s">
        <v>41</v>
      </c>
      <c r="UMW47" s="14">
        <f>IF(UMS47="SINAPI",VLOOKUP('TEREZINHA HARDY'!UMR47,SINAPI,4,),VLOOKUP('TEREZINHA HARDY'!UMR47,SETOP,5,))</f>
        <v>334.32</v>
      </c>
      <c r="UMX47" s="14">
        <f t="shared" ref="UMX47:UMX50" si="2653">ROUND(UMW47*(1+$C$7),2)</f>
        <v>422.98</v>
      </c>
      <c r="UMY47" s="14">
        <f t="shared" ref="UMY47:UMY50" si="2654">UMU47*UMW47</f>
        <v>785.65200000000004</v>
      </c>
      <c r="UMZ47" s="14">
        <f t="shared" ref="UMZ47:UMZ50" si="2655">UMX47*UMU47</f>
        <v>994.00300000000004</v>
      </c>
      <c r="UNA47" s="11" t="s">
        <v>17387</v>
      </c>
      <c r="UNB47" s="261" t="str">
        <f>IF(UNI47="SINAPI",VLOOKUP('TEREZINHA HARDY'!UNH47,SINAPI,2,),VLOOKUP('TEREZINHA HARDY'!UNH47,SETOP,3,))</f>
        <v>FORNECIMENTO DE CONCRETO ESTRUTURAL, USINADO, COM FCK 25 MPA, INCLUSIVE LANÇAMENTO, ADENSAMENTO E ACABAMENTO (FUNDAÇÃO)</v>
      </c>
      <c r="UNC47" s="261"/>
      <c r="UND47" s="261"/>
      <c r="UNE47" s="261"/>
      <c r="UNF47" s="261"/>
      <c r="UNG47" s="261"/>
      <c r="UNH47" s="12" t="s">
        <v>10494</v>
      </c>
      <c r="UNI47" s="12" t="s">
        <v>6222</v>
      </c>
      <c r="UNJ47" s="12" t="str">
        <f>IF(UNI47="SINAPI",VLOOKUP('TEREZINHA HARDY'!UNH47,SINAPI,3,),VLOOKUP('TEREZINHA HARDY'!UNH47,SETOP,4,))</f>
        <v>M3</v>
      </c>
      <c r="UNK47" s="13">
        <v>2.35</v>
      </c>
      <c r="UNL47" s="13" t="s">
        <v>41</v>
      </c>
      <c r="UNM47" s="14">
        <f>IF(UNI47="SINAPI",VLOOKUP('TEREZINHA HARDY'!UNH47,SINAPI,4,),VLOOKUP('TEREZINHA HARDY'!UNH47,SETOP,5,))</f>
        <v>334.32</v>
      </c>
      <c r="UNN47" s="14">
        <f t="shared" ref="UNN47:UNN50" si="2656">ROUND(UNM47*(1+$C$7),2)</f>
        <v>422.98</v>
      </c>
      <c r="UNO47" s="14">
        <f t="shared" ref="UNO47:UNO50" si="2657">UNK47*UNM47</f>
        <v>785.65200000000004</v>
      </c>
      <c r="UNP47" s="14">
        <f t="shared" ref="UNP47:UNP50" si="2658">UNN47*UNK47</f>
        <v>994.00300000000004</v>
      </c>
      <c r="UNQ47" s="11" t="s">
        <v>17387</v>
      </c>
      <c r="UNR47" s="261" t="str">
        <f>IF(UNY47="SINAPI",VLOOKUP('TEREZINHA HARDY'!UNX47,SINAPI,2,),VLOOKUP('TEREZINHA HARDY'!UNX47,SETOP,3,))</f>
        <v>FORNECIMENTO DE CONCRETO ESTRUTURAL, USINADO, COM FCK 25 MPA, INCLUSIVE LANÇAMENTO, ADENSAMENTO E ACABAMENTO (FUNDAÇÃO)</v>
      </c>
      <c r="UNS47" s="261"/>
      <c r="UNT47" s="261"/>
      <c r="UNU47" s="261"/>
      <c r="UNV47" s="261"/>
      <c r="UNW47" s="261"/>
      <c r="UNX47" s="12" t="s">
        <v>10494</v>
      </c>
      <c r="UNY47" s="12" t="s">
        <v>6222</v>
      </c>
      <c r="UNZ47" s="12" t="str">
        <f>IF(UNY47="SINAPI",VLOOKUP('TEREZINHA HARDY'!UNX47,SINAPI,3,),VLOOKUP('TEREZINHA HARDY'!UNX47,SETOP,4,))</f>
        <v>M3</v>
      </c>
      <c r="UOA47" s="13">
        <v>2.35</v>
      </c>
      <c r="UOB47" s="13" t="s">
        <v>41</v>
      </c>
      <c r="UOC47" s="14">
        <f>IF(UNY47="SINAPI",VLOOKUP('TEREZINHA HARDY'!UNX47,SINAPI,4,),VLOOKUP('TEREZINHA HARDY'!UNX47,SETOP,5,))</f>
        <v>334.32</v>
      </c>
      <c r="UOD47" s="14">
        <f t="shared" ref="UOD47:UOD50" si="2659">ROUND(UOC47*(1+$C$7),2)</f>
        <v>422.98</v>
      </c>
      <c r="UOE47" s="14">
        <f t="shared" ref="UOE47:UOE50" si="2660">UOA47*UOC47</f>
        <v>785.65200000000004</v>
      </c>
      <c r="UOF47" s="14">
        <f t="shared" ref="UOF47:UOF50" si="2661">UOD47*UOA47</f>
        <v>994.00300000000004</v>
      </c>
      <c r="UOG47" s="11" t="s">
        <v>17387</v>
      </c>
      <c r="UOH47" s="261" t="str">
        <f>IF(UOO47="SINAPI",VLOOKUP('TEREZINHA HARDY'!UON47,SINAPI,2,),VLOOKUP('TEREZINHA HARDY'!UON47,SETOP,3,))</f>
        <v>FORNECIMENTO DE CONCRETO ESTRUTURAL, USINADO, COM FCK 25 MPA, INCLUSIVE LANÇAMENTO, ADENSAMENTO E ACABAMENTO (FUNDAÇÃO)</v>
      </c>
      <c r="UOI47" s="261"/>
      <c r="UOJ47" s="261"/>
      <c r="UOK47" s="261"/>
      <c r="UOL47" s="261"/>
      <c r="UOM47" s="261"/>
      <c r="UON47" s="12" t="s">
        <v>10494</v>
      </c>
      <c r="UOO47" s="12" t="s">
        <v>6222</v>
      </c>
      <c r="UOP47" s="12" t="str">
        <f>IF(UOO47="SINAPI",VLOOKUP('TEREZINHA HARDY'!UON47,SINAPI,3,),VLOOKUP('TEREZINHA HARDY'!UON47,SETOP,4,))</f>
        <v>M3</v>
      </c>
      <c r="UOQ47" s="13">
        <v>2.35</v>
      </c>
      <c r="UOR47" s="13" t="s">
        <v>41</v>
      </c>
      <c r="UOS47" s="14">
        <f>IF(UOO47="SINAPI",VLOOKUP('TEREZINHA HARDY'!UON47,SINAPI,4,),VLOOKUP('TEREZINHA HARDY'!UON47,SETOP,5,))</f>
        <v>334.32</v>
      </c>
      <c r="UOT47" s="14">
        <f t="shared" ref="UOT47:UOT50" si="2662">ROUND(UOS47*(1+$C$7),2)</f>
        <v>422.98</v>
      </c>
      <c r="UOU47" s="14">
        <f t="shared" ref="UOU47:UOU50" si="2663">UOQ47*UOS47</f>
        <v>785.65200000000004</v>
      </c>
      <c r="UOV47" s="14">
        <f t="shared" ref="UOV47:UOV50" si="2664">UOT47*UOQ47</f>
        <v>994.00300000000004</v>
      </c>
      <c r="UOW47" s="11" t="s">
        <v>17387</v>
      </c>
      <c r="UOX47" s="261" t="str">
        <f>IF(UPE47="SINAPI",VLOOKUP('TEREZINHA HARDY'!UPD47,SINAPI,2,),VLOOKUP('TEREZINHA HARDY'!UPD47,SETOP,3,))</f>
        <v>FORNECIMENTO DE CONCRETO ESTRUTURAL, USINADO, COM FCK 25 MPA, INCLUSIVE LANÇAMENTO, ADENSAMENTO E ACABAMENTO (FUNDAÇÃO)</v>
      </c>
      <c r="UOY47" s="261"/>
      <c r="UOZ47" s="261"/>
      <c r="UPA47" s="261"/>
      <c r="UPB47" s="261"/>
      <c r="UPC47" s="261"/>
      <c r="UPD47" s="12" t="s">
        <v>10494</v>
      </c>
      <c r="UPE47" s="12" t="s">
        <v>6222</v>
      </c>
      <c r="UPF47" s="12" t="str">
        <f>IF(UPE47="SINAPI",VLOOKUP('TEREZINHA HARDY'!UPD47,SINAPI,3,),VLOOKUP('TEREZINHA HARDY'!UPD47,SETOP,4,))</f>
        <v>M3</v>
      </c>
      <c r="UPG47" s="13">
        <v>2.35</v>
      </c>
      <c r="UPH47" s="13" t="s">
        <v>41</v>
      </c>
      <c r="UPI47" s="14">
        <f>IF(UPE47="SINAPI",VLOOKUP('TEREZINHA HARDY'!UPD47,SINAPI,4,),VLOOKUP('TEREZINHA HARDY'!UPD47,SETOP,5,))</f>
        <v>334.32</v>
      </c>
      <c r="UPJ47" s="14">
        <f t="shared" ref="UPJ47:UPJ50" si="2665">ROUND(UPI47*(1+$C$7),2)</f>
        <v>422.98</v>
      </c>
      <c r="UPK47" s="14">
        <f t="shared" ref="UPK47:UPK50" si="2666">UPG47*UPI47</f>
        <v>785.65200000000004</v>
      </c>
      <c r="UPL47" s="14">
        <f t="shared" ref="UPL47:UPL50" si="2667">UPJ47*UPG47</f>
        <v>994.00300000000004</v>
      </c>
      <c r="UPM47" s="11" t="s">
        <v>17387</v>
      </c>
      <c r="UPN47" s="261" t="str">
        <f>IF(UPU47="SINAPI",VLOOKUP('TEREZINHA HARDY'!UPT47,SINAPI,2,),VLOOKUP('TEREZINHA HARDY'!UPT47,SETOP,3,))</f>
        <v>FORNECIMENTO DE CONCRETO ESTRUTURAL, USINADO, COM FCK 25 MPA, INCLUSIVE LANÇAMENTO, ADENSAMENTO E ACABAMENTO (FUNDAÇÃO)</v>
      </c>
      <c r="UPO47" s="261"/>
      <c r="UPP47" s="261"/>
      <c r="UPQ47" s="261"/>
      <c r="UPR47" s="261"/>
      <c r="UPS47" s="261"/>
      <c r="UPT47" s="12" t="s">
        <v>10494</v>
      </c>
      <c r="UPU47" s="12" t="s">
        <v>6222</v>
      </c>
      <c r="UPV47" s="12" t="str">
        <f>IF(UPU47="SINAPI",VLOOKUP('TEREZINHA HARDY'!UPT47,SINAPI,3,),VLOOKUP('TEREZINHA HARDY'!UPT47,SETOP,4,))</f>
        <v>M3</v>
      </c>
      <c r="UPW47" s="13">
        <v>2.35</v>
      </c>
      <c r="UPX47" s="13" t="s">
        <v>41</v>
      </c>
      <c r="UPY47" s="14">
        <f>IF(UPU47="SINAPI",VLOOKUP('TEREZINHA HARDY'!UPT47,SINAPI,4,),VLOOKUP('TEREZINHA HARDY'!UPT47,SETOP,5,))</f>
        <v>334.32</v>
      </c>
      <c r="UPZ47" s="14">
        <f t="shared" ref="UPZ47:UPZ50" si="2668">ROUND(UPY47*(1+$C$7),2)</f>
        <v>422.98</v>
      </c>
      <c r="UQA47" s="14">
        <f t="shared" ref="UQA47:UQA50" si="2669">UPW47*UPY47</f>
        <v>785.65200000000004</v>
      </c>
      <c r="UQB47" s="14">
        <f t="shared" ref="UQB47:UQB50" si="2670">UPZ47*UPW47</f>
        <v>994.00300000000004</v>
      </c>
      <c r="UQC47" s="11" t="s">
        <v>17387</v>
      </c>
      <c r="UQD47" s="261" t="str">
        <f>IF(UQK47="SINAPI",VLOOKUP('TEREZINHA HARDY'!UQJ47,SINAPI,2,),VLOOKUP('TEREZINHA HARDY'!UQJ47,SETOP,3,))</f>
        <v>FORNECIMENTO DE CONCRETO ESTRUTURAL, USINADO, COM FCK 25 MPA, INCLUSIVE LANÇAMENTO, ADENSAMENTO E ACABAMENTO (FUNDAÇÃO)</v>
      </c>
      <c r="UQE47" s="261"/>
      <c r="UQF47" s="261"/>
      <c r="UQG47" s="261"/>
      <c r="UQH47" s="261"/>
      <c r="UQI47" s="261"/>
      <c r="UQJ47" s="12" t="s">
        <v>10494</v>
      </c>
      <c r="UQK47" s="12" t="s">
        <v>6222</v>
      </c>
      <c r="UQL47" s="12" t="str">
        <f>IF(UQK47="SINAPI",VLOOKUP('TEREZINHA HARDY'!UQJ47,SINAPI,3,),VLOOKUP('TEREZINHA HARDY'!UQJ47,SETOP,4,))</f>
        <v>M3</v>
      </c>
      <c r="UQM47" s="13">
        <v>2.35</v>
      </c>
      <c r="UQN47" s="13" t="s">
        <v>41</v>
      </c>
      <c r="UQO47" s="14">
        <f>IF(UQK47="SINAPI",VLOOKUP('TEREZINHA HARDY'!UQJ47,SINAPI,4,),VLOOKUP('TEREZINHA HARDY'!UQJ47,SETOP,5,))</f>
        <v>334.32</v>
      </c>
      <c r="UQP47" s="14">
        <f t="shared" ref="UQP47:UQP50" si="2671">ROUND(UQO47*(1+$C$7),2)</f>
        <v>422.98</v>
      </c>
      <c r="UQQ47" s="14">
        <f t="shared" ref="UQQ47:UQQ50" si="2672">UQM47*UQO47</f>
        <v>785.65200000000004</v>
      </c>
      <c r="UQR47" s="14">
        <f t="shared" ref="UQR47:UQR50" si="2673">UQP47*UQM47</f>
        <v>994.00300000000004</v>
      </c>
      <c r="UQS47" s="11" t="s">
        <v>17387</v>
      </c>
      <c r="UQT47" s="261" t="str">
        <f>IF(URA47="SINAPI",VLOOKUP('TEREZINHA HARDY'!UQZ47,SINAPI,2,),VLOOKUP('TEREZINHA HARDY'!UQZ47,SETOP,3,))</f>
        <v>FORNECIMENTO DE CONCRETO ESTRUTURAL, USINADO, COM FCK 25 MPA, INCLUSIVE LANÇAMENTO, ADENSAMENTO E ACABAMENTO (FUNDAÇÃO)</v>
      </c>
      <c r="UQU47" s="261"/>
      <c r="UQV47" s="261"/>
      <c r="UQW47" s="261"/>
      <c r="UQX47" s="261"/>
      <c r="UQY47" s="261"/>
      <c r="UQZ47" s="12" t="s">
        <v>10494</v>
      </c>
      <c r="URA47" s="12" t="s">
        <v>6222</v>
      </c>
      <c r="URB47" s="12" t="str">
        <f>IF(URA47="SINAPI",VLOOKUP('TEREZINHA HARDY'!UQZ47,SINAPI,3,),VLOOKUP('TEREZINHA HARDY'!UQZ47,SETOP,4,))</f>
        <v>M3</v>
      </c>
      <c r="URC47" s="13">
        <v>2.35</v>
      </c>
      <c r="URD47" s="13" t="s">
        <v>41</v>
      </c>
      <c r="URE47" s="14">
        <f>IF(URA47="SINAPI",VLOOKUP('TEREZINHA HARDY'!UQZ47,SINAPI,4,),VLOOKUP('TEREZINHA HARDY'!UQZ47,SETOP,5,))</f>
        <v>334.32</v>
      </c>
      <c r="URF47" s="14">
        <f t="shared" ref="URF47:URF50" si="2674">ROUND(URE47*(1+$C$7),2)</f>
        <v>422.98</v>
      </c>
      <c r="URG47" s="14">
        <f t="shared" ref="URG47:URG50" si="2675">URC47*URE47</f>
        <v>785.65200000000004</v>
      </c>
      <c r="URH47" s="14">
        <f t="shared" ref="URH47:URH50" si="2676">URF47*URC47</f>
        <v>994.00300000000004</v>
      </c>
      <c r="URI47" s="11" t="s">
        <v>17387</v>
      </c>
      <c r="URJ47" s="261" t="str">
        <f>IF(URQ47="SINAPI",VLOOKUP('TEREZINHA HARDY'!URP47,SINAPI,2,),VLOOKUP('TEREZINHA HARDY'!URP47,SETOP,3,))</f>
        <v>FORNECIMENTO DE CONCRETO ESTRUTURAL, USINADO, COM FCK 25 MPA, INCLUSIVE LANÇAMENTO, ADENSAMENTO E ACABAMENTO (FUNDAÇÃO)</v>
      </c>
      <c r="URK47" s="261"/>
      <c r="URL47" s="261"/>
      <c r="URM47" s="261"/>
      <c r="URN47" s="261"/>
      <c r="URO47" s="261"/>
      <c r="URP47" s="12" t="s">
        <v>10494</v>
      </c>
      <c r="URQ47" s="12" t="s">
        <v>6222</v>
      </c>
      <c r="URR47" s="12" t="str">
        <f>IF(URQ47="SINAPI",VLOOKUP('TEREZINHA HARDY'!URP47,SINAPI,3,),VLOOKUP('TEREZINHA HARDY'!URP47,SETOP,4,))</f>
        <v>M3</v>
      </c>
      <c r="URS47" s="13">
        <v>2.35</v>
      </c>
      <c r="URT47" s="13" t="s">
        <v>41</v>
      </c>
      <c r="URU47" s="14">
        <f>IF(URQ47="SINAPI",VLOOKUP('TEREZINHA HARDY'!URP47,SINAPI,4,),VLOOKUP('TEREZINHA HARDY'!URP47,SETOP,5,))</f>
        <v>334.32</v>
      </c>
      <c r="URV47" s="14">
        <f t="shared" ref="URV47:URV50" si="2677">ROUND(URU47*(1+$C$7),2)</f>
        <v>422.98</v>
      </c>
      <c r="URW47" s="14">
        <f t="shared" ref="URW47:URW50" si="2678">URS47*URU47</f>
        <v>785.65200000000004</v>
      </c>
      <c r="URX47" s="14">
        <f t="shared" ref="URX47:URX50" si="2679">URV47*URS47</f>
        <v>994.00300000000004</v>
      </c>
      <c r="URY47" s="11" t="s">
        <v>17387</v>
      </c>
      <c r="URZ47" s="261" t="str">
        <f>IF(USG47="SINAPI",VLOOKUP('TEREZINHA HARDY'!USF47,SINAPI,2,),VLOOKUP('TEREZINHA HARDY'!USF47,SETOP,3,))</f>
        <v>FORNECIMENTO DE CONCRETO ESTRUTURAL, USINADO, COM FCK 25 MPA, INCLUSIVE LANÇAMENTO, ADENSAMENTO E ACABAMENTO (FUNDAÇÃO)</v>
      </c>
      <c r="USA47" s="261"/>
      <c r="USB47" s="261"/>
      <c r="USC47" s="261"/>
      <c r="USD47" s="261"/>
      <c r="USE47" s="261"/>
      <c r="USF47" s="12" t="s">
        <v>10494</v>
      </c>
      <c r="USG47" s="12" t="s">
        <v>6222</v>
      </c>
      <c r="USH47" s="12" t="str">
        <f>IF(USG47="SINAPI",VLOOKUP('TEREZINHA HARDY'!USF47,SINAPI,3,),VLOOKUP('TEREZINHA HARDY'!USF47,SETOP,4,))</f>
        <v>M3</v>
      </c>
      <c r="USI47" s="13">
        <v>2.35</v>
      </c>
      <c r="USJ47" s="13" t="s">
        <v>41</v>
      </c>
      <c r="USK47" s="14">
        <f>IF(USG47="SINAPI",VLOOKUP('TEREZINHA HARDY'!USF47,SINAPI,4,),VLOOKUP('TEREZINHA HARDY'!USF47,SETOP,5,))</f>
        <v>334.32</v>
      </c>
      <c r="USL47" s="14">
        <f t="shared" ref="USL47:USL50" si="2680">ROUND(USK47*(1+$C$7),2)</f>
        <v>422.98</v>
      </c>
      <c r="USM47" s="14">
        <f t="shared" ref="USM47:USM50" si="2681">USI47*USK47</f>
        <v>785.65200000000004</v>
      </c>
      <c r="USN47" s="14">
        <f t="shared" ref="USN47:USN50" si="2682">USL47*USI47</f>
        <v>994.00300000000004</v>
      </c>
      <c r="USO47" s="11" t="s">
        <v>17387</v>
      </c>
      <c r="USP47" s="261" t="str">
        <f>IF(USW47="SINAPI",VLOOKUP('TEREZINHA HARDY'!USV47,SINAPI,2,),VLOOKUP('TEREZINHA HARDY'!USV47,SETOP,3,))</f>
        <v>FORNECIMENTO DE CONCRETO ESTRUTURAL, USINADO, COM FCK 25 MPA, INCLUSIVE LANÇAMENTO, ADENSAMENTO E ACABAMENTO (FUNDAÇÃO)</v>
      </c>
      <c r="USQ47" s="261"/>
      <c r="USR47" s="261"/>
      <c r="USS47" s="261"/>
      <c r="UST47" s="261"/>
      <c r="USU47" s="261"/>
      <c r="USV47" s="12" t="s">
        <v>10494</v>
      </c>
      <c r="USW47" s="12" t="s">
        <v>6222</v>
      </c>
      <c r="USX47" s="12" t="str">
        <f>IF(USW47="SINAPI",VLOOKUP('TEREZINHA HARDY'!USV47,SINAPI,3,),VLOOKUP('TEREZINHA HARDY'!USV47,SETOP,4,))</f>
        <v>M3</v>
      </c>
      <c r="USY47" s="13">
        <v>2.35</v>
      </c>
      <c r="USZ47" s="13" t="s">
        <v>41</v>
      </c>
      <c r="UTA47" s="14">
        <f>IF(USW47="SINAPI",VLOOKUP('TEREZINHA HARDY'!USV47,SINAPI,4,),VLOOKUP('TEREZINHA HARDY'!USV47,SETOP,5,))</f>
        <v>334.32</v>
      </c>
      <c r="UTB47" s="14">
        <f t="shared" ref="UTB47:UTB50" si="2683">ROUND(UTA47*(1+$C$7),2)</f>
        <v>422.98</v>
      </c>
      <c r="UTC47" s="14">
        <f t="shared" ref="UTC47:UTC50" si="2684">USY47*UTA47</f>
        <v>785.65200000000004</v>
      </c>
      <c r="UTD47" s="14">
        <f t="shared" ref="UTD47:UTD50" si="2685">UTB47*USY47</f>
        <v>994.00300000000004</v>
      </c>
      <c r="UTE47" s="11" t="s">
        <v>17387</v>
      </c>
      <c r="UTF47" s="261" t="str">
        <f>IF(UTM47="SINAPI",VLOOKUP('TEREZINHA HARDY'!UTL47,SINAPI,2,),VLOOKUP('TEREZINHA HARDY'!UTL47,SETOP,3,))</f>
        <v>FORNECIMENTO DE CONCRETO ESTRUTURAL, USINADO, COM FCK 25 MPA, INCLUSIVE LANÇAMENTO, ADENSAMENTO E ACABAMENTO (FUNDAÇÃO)</v>
      </c>
      <c r="UTG47" s="261"/>
      <c r="UTH47" s="261"/>
      <c r="UTI47" s="261"/>
      <c r="UTJ47" s="261"/>
      <c r="UTK47" s="261"/>
      <c r="UTL47" s="12" t="s">
        <v>10494</v>
      </c>
      <c r="UTM47" s="12" t="s">
        <v>6222</v>
      </c>
      <c r="UTN47" s="12" t="str">
        <f>IF(UTM47="SINAPI",VLOOKUP('TEREZINHA HARDY'!UTL47,SINAPI,3,),VLOOKUP('TEREZINHA HARDY'!UTL47,SETOP,4,))</f>
        <v>M3</v>
      </c>
      <c r="UTO47" s="13">
        <v>2.35</v>
      </c>
      <c r="UTP47" s="13" t="s">
        <v>41</v>
      </c>
      <c r="UTQ47" s="14">
        <f>IF(UTM47="SINAPI",VLOOKUP('TEREZINHA HARDY'!UTL47,SINAPI,4,),VLOOKUP('TEREZINHA HARDY'!UTL47,SETOP,5,))</f>
        <v>334.32</v>
      </c>
      <c r="UTR47" s="14">
        <f t="shared" ref="UTR47:UTR50" si="2686">ROUND(UTQ47*(1+$C$7),2)</f>
        <v>422.98</v>
      </c>
      <c r="UTS47" s="14">
        <f t="shared" ref="UTS47:UTS50" si="2687">UTO47*UTQ47</f>
        <v>785.65200000000004</v>
      </c>
      <c r="UTT47" s="14">
        <f t="shared" ref="UTT47:UTT50" si="2688">UTR47*UTO47</f>
        <v>994.00300000000004</v>
      </c>
      <c r="UTU47" s="11" t="s">
        <v>17387</v>
      </c>
      <c r="UTV47" s="261" t="str">
        <f>IF(UUC47="SINAPI",VLOOKUP('TEREZINHA HARDY'!UUB47,SINAPI,2,),VLOOKUP('TEREZINHA HARDY'!UUB47,SETOP,3,))</f>
        <v>FORNECIMENTO DE CONCRETO ESTRUTURAL, USINADO, COM FCK 25 MPA, INCLUSIVE LANÇAMENTO, ADENSAMENTO E ACABAMENTO (FUNDAÇÃO)</v>
      </c>
      <c r="UTW47" s="261"/>
      <c r="UTX47" s="261"/>
      <c r="UTY47" s="261"/>
      <c r="UTZ47" s="261"/>
      <c r="UUA47" s="261"/>
      <c r="UUB47" s="12" t="s">
        <v>10494</v>
      </c>
      <c r="UUC47" s="12" t="s">
        <v>6222</v>
      </c>
      <c r="UUD47" s="12" t="str">
        <f>IF(UUC47="SINAPI",VLOOKUP('TEREZINHA HARDY'!UUB47,SINAPI,3,),VLOOKUP('TEREZINHA HARDY'!UUB47,SETOP,4,))</f>
        <v>M3</v>
      </c>
      <c r="UUE47" s="13">
        <v>2.35</v>
      </c>
      <c r="UUF47" s="13" t="s">
        <v>41</v>
      </c>
      <c r="UUG47" s="14">
        <f>IF(UUC47="SINAPI",VLOOKUP('TEREZINHA HARDY'!UUB47,SINAPI,4,),VLOOKUP('TEREZINHA HARDY'!UUB47,SETOP,5,))</f>
        <v>334.32</v>
      </c>
      <c r="UUH47" s="14">
        <f t="shared" ref="UUH47:UUH50" si="2689">ROUND(UUG47*(1+$C$7),2)</f>
        <v>422.98</v>
      </c>
      <c r="UUI47" s="14">
        <f t="shared" ref="UUI47:UUI50" si="2690">UUE47*UUG47</f>
        <v>785.65200000000004</v>
      </c>
      <c r="UUJ47" s="14">
        <f t="shared" ref="UUJ47:UUJ50" si="2691">UUH47*UUE47</f>
        <v>994.00300000000004</v>
      </c>
      <c r="UUK47" s="11" t="s">
        <v>17387</v>
      </c>
      <c r="UUL47" s="261" t="str">
        <f>IF(UUS47="SINAPI",VLOOKUP('TEREZINHA HARDY'!UUR47,SINAPI,2,),VLOOKUP('TEREZINHA HARDY'!UUR47,SETOP,3,))</f>
        <v>FORNECIMENTO DE CONCRETO ESTRUTURAL, USINADO, COM FCK 25 MPA, INCLUSIVE LANÇAMENTO, ADENSAMENTO E ACABAMENTO (FUNDAÇÃO)</v>
      </c>
      <c r="UUM47" s="261"/>
      <c r="UUN47" s="261"/>
      <c r="UUO47" s="261"/>
      <c r="UUP47" s="261"/>
      <c r="UUQ47" s="261"/>
      <c r="UUR47" s="12" t="s">
        <v>10494</v>
      </c>
      <c r="UUS47" s="12" t="s">
        <v>6222</v>
      </c>
      <c r="UUT47" s="12" t="str">
        <f>IF(UUS47="SINAPI",VLOOKUP('TEREZINHA HARDY'!UUR47,SINAPI,3,),VLOOKUP('TEREZINHA HARDY'!UUR47,SETOP,4,))</f>
        <v>M3</v>
      </c>
      <c r="UUU47" s="13">
        <v>2.35</v>
      </c>
      <c r="UUV47" s="13" t="s">
        <v>41</v>
      </c>
      <c r="UUW47" s="14">
        <f>IF(UUS47="SINAPI",VLOOKUP('TEREZINHA HARDY'!UUR47,SINAPI,4,),VLOOKUP('TEREZINHA HARDY'!UUR47,SETOP,5,))</f>
        <v>334.32</v>
      </c>
      <c r="UUX47" s="14">
        <f t="shared" ref="UUX47:UUX50" si="2692">ROUND(UUW47*(1+$C$7),2)</f>
        <v>422.98</v>
      </c>
      <c r="UUY47" s="14">
        <f t="shared" ref="UUY47:UUY50" si="2693">UUU47*UUW47</f>
        <v>785.65200000000004</v>
      </c>
      <c r="UUZ47" s="14">
        <f t="shared" ref="UUZ47:UUZ50" si="2694">UUX47*UUU47</f>
        <v>994.00300000000004</v>
      </c>
      <c r="UVA47" s="11" t="s">
        <v>17387</v>
      </c>
      <c r="UVB47" s="261" t="str">
        <f>IF(UVI47="SINAPI",VLOOKUP('TEREZINHA HARDY'!UVH47,SINAPI,2,),VLOOKUP('TEREZINHA HARDY'!UVH47,SETOP,3,))</f>
        <v>FORNECIMENTO DE CONCRETO ESTRUTURAL, USINADO, COM FCK 25 MPA, INCLUSIVE LANÇAMENTO, ADENSAMENTO E ACABAMENTO (FUNDAÇÃO)</v>
      </c>
      <c r="UVC47" s="261"/>
      <c r="UVD47" s="261"/>
      <c r="UVE47" s="261"/>
      <c r="UVF47" s="261"/>
      <c r="UVG47" s="261"/>
      <c r="UVH47" s="12" t="s">
        <v>10494</v>
      </c>
      <c r="UVI47" s="12" t="s">
        <v>6222</v>
      </c>
      <c r="UVJ47" s="12" t="str">
        <f>IF(UVI47="SINAPI",VLOOKUP('TEREZINHA HARDY'!UVH47,SINAPI,3,),VLOOKUP('TEREZINHA HARDY'!UVH47,SETOP,4,))</f>
        <v>M3</v>
      </c>
      <c r="UVK47" s="13">
        <v>2.35</v>
      </c>
      <c r="UVL47" s="13" t="s">
        <v>41</v>
      </c>
      <c r="UVM47" s="14">
        <f>IF(UVI47="SINAPI",VLOOKUP('TEREZINHA HARDY'!UVH47,SINAPI,4,),VLOOKUP('TEREZINHA HARDY'!UVH47,SETOP,5,))</f>
        <v>334.32</v>
      </c>
      <c r="UVN47" s="14">
        <f t="shared" ref="UVN47:UVN50" si="2695">ROUND(UVM47*(1+$C$7),2)</f>
        <v>422.98</v>
      </c>
      <c r="UVO47" s="14">
        <f t="shared" ref="UVO47:UVO50" si="2696">UVK47*UVM47</f>
        <v>785.65200000000004</v>
      </c>
      <c r="UVP47" s="14">
        <f t="shared" ref="UVP47:UVP50" si="2697">UVN47*UVK47</f>
        <v>994.00300000000004</v>
      </c>
      <c r="UVQ47" s="11" t="s">
        <v>17387</v>
      </c>
      <c r="UVR47" s="261" t="str">
        <f>IF(UVY47="SINAPI",VLOOKUP('TEREZINHA HARDY'!UVX47,SINAPI,2,),VLOOKUP('TEREZINHA HARDY'!UVX47,SETOP,3,))</f>
        <v>FORNECIMENTO DE CONCRETO ESTRUTURAL, USINADO, COM FCK 25 MPA, INCLUSIVE LANÇAMENTO, ADENSAMENTO E ACABAMENTO (FUNDAÇÃO)</v>
      </c>
      <c r="UVS47" s="261"/>
      <c r="UVT47" s="261"/>
      <c r="UVU47" s="261"/>
      <c r="UVV47" s="261"/>
      <c r="UVW47" s="261"/>
      <c r="UVX47" s="12" t="s">
        <v>10494</v>
      </c>
      <c r="UVY47" s="12" t="s">
        <v>6222</v>
      </c>
      <c r="UVZ47" s="12" t="str">
        <f>IF(UVY47="SINAPI",VLOOKUP('TEREZINHA HARDY'!UVX47,SINAPI,3,),VLOOKUP('TEREZINHA HARDY'!UVX47,SETOP,4,))</f>
        <v>M3</v>
      </c>
      <c r="UWA47" s="13">
        <v>2.35</v>
      </c>
      <c r="UWB47" s="13" t="s">
        <v>41</v>
      </c>
      <c r="UWC47" s="14">
        <f>IF(UVY47="SINAPI",VLOOKUP('TEREZINHA HARDY'!UVX47,SINAPI,4,),VLOOKUP('TEREZINHA HARDY'!UVX47,SETOP,5,))</f>
        <v>334.32</v>
      </c>
      <c r="UWD47" s="14">
        <f t="shared" ref="UWD47:UWD50" si="2698">ROUND(UWC47*(1+$C$7),2)</f>
        <v>422.98</v>
      </c>
      <c r="UWE47" s="14">
        <f t="shared" ref="UWE47:UWE50" si="2699">UWA47*UWC47</f>
        <v>785.65200000000004</v>
      </c>
      <c r="UWF47" s="14">
        <f t="shared" ref="UWF47:UWF50" si="2700">UWD47*UWA47</f>
        <v>994.00300000000004</v>
      </c>
      <c r="UWG47" s="11" t="s">
        <v>17387</v>
      </c>
      <c r="UWH47" s="261" t="str">
        <f>IF(UWO47="SINAPI",VLOOKUP('TEREZINHA HARDY'!UWN47,SINAPI,2,),VLOOKUP('TEREZINHA HARDY'!UWN47,SETOP,3,))</f>
        <v>FORNECIMENTO DE CONCRETO ESTRUTURAL, USINADO, COM FCK 25 MPA, INCLUSIVE LANÇAMENTO, ADENSAMENTO E ACABAMENTO (FUNDAÇÃO)</v>
      </c>
      <c r="UWI47" s="261"/>
      <c r="UWJ47" s="261"/>
      <c r="UWK47" s="261"/>
      <c r="UWL47" s="261"/>
      <c r="UWM47" s="261"/>
      <c r="UWN47" s="12" t="s">
        <v>10494</v>
      </c>
      <c r="UWO47" s="12" t="s">
        <v>6222</v>
      </c>
      <c r="UWP47" s="12" t="str">
        <f>IF(UWO47="SINAPI",VLOOKUP('TEREZINHA HARDY'!UWN47,SINAPI,3,),VLOOKUP('TEREZINHA HARDY'!UWN47,SETOP,4,))</f>
        <v>M3</v>
      </c>
      <c r="UWQ47" s="13">
        <v>2.35</v>
      </c>
      <c r="UWR47" s="13" t="s">
        <v>41</v>
      </c>
      <c r="UWS47" s="14">
        <f>IF(UWO47="SINAPI",VLOOKUP('TEREZINHA HARDY'!UWN47,SINAPI,4,),VLOOKUP('TEREZINHA HARDY'!UWN47,SETOP,5,))</f>
        <v>334.32</v>
      </c>
      <c r="UWT47" s="14">
        <f t="shared" ref="UWT47:UWT50" si="2701">ROUND(UWS47*(1+$C$7),2)</f>
        <v>422.98</v>
      </c>
      <c r="UWU47" s="14">
        <f t="shared" ref="UWU47:UWU50" si="2702">UWQ47*UWS47</f>
        <v>785.65200000000004</v>
      </c>
      <c r="UWV47" s="14">
        <f t="shared" ref="UWV47:UWV50" si="2703">UWT47*UWQ47</f>
        <v>994.00300000000004</v>
      </c>
      <c r="UWW47" s="11" t="s">
        <v>17387</v>
      </c>
      <c r="UWX47" s="261" t="str">
        <f>IF(UXE47="SINAPI",VLOOKUP('TEREZINHA HARDY'!UXD47,SINAPI,2,),VLOOKUP('TEREZINHA HARDY'!UXD47,SETOP,3,))</f>
        <v>FORNECIMENTO DE CONCRETO ESTRUTURAL, USINADO, COM FCK 25 MPA, INCLUSIVE LANÇAMENTO, ADENSAMENTO E ACABAMENTO (FUNDAÇÃO)</v>
      </c>
      <c r="UWY47" s="261"/>
      <c r="UWZ47" s="261"/>
      <c r="UXA47" s="261"/>
      <c r="UXB47" s="261"/>
      <c r="UXC47" s="261"/>
      <c r="UXD47" s="12" t="s">
        <v>10494</v>
      </c>
      <c r="UXE47" s="12" t="s">
        <v>6222</v>
      </c>
      <c r="UXF47" s="12" t="str">
        <f>IF(UXE47="SINAPI",VLOOKUP('TEREZINHA HARDY'!UXD47,SINAPI,3,),VLOOKUP('TEREZINHA HARDY'!UXD47,SETOP,4,))</f>
        <v>M3</v>
      </c>
      <c r="UXG47" s="13">
        <v>2.35</v>
      </c>
      <c r="UXH47" s="13" t="s">
        <v>41</v>
      </c>
      <c r="UXI47" s="14">
        <f>IF(UXE47="SINAPI",VLOOKUP('TEREZINHA HARDY'!UXD47,SINAPI,4,),VLOOKUP('TEREZINHA HARDY'!UXD47,SETOP,5,))</f>
        <v>334.32</v>
      </c>
      <c r="UXJ47" s="14">
        <f t="shared" ref="UXJ47:UXJ50" si="2704">ROUND(UXI47*(1+$C$7),2)</f>
        <v>422.98</v>
      </c>
      <c r="UXK47" s="14">
        <f t="shared" ref="UXK47:UXK50" si="2705">UXG47*UXI47</f>
        <v>785.65200000000004</v>
      </c>
      <c r="UXL47" s="14">
        <f t="shared" ref="UXL47:UXL50" si="2706">UXJ47*UXG47</f>
        <v>994.00300000000004</v>
      </c>
      <c r="UXM47" s="11" t="s">
        <v>17387</v>
      </c>
      <c r="UXN47" s="261" t="str">
        <f>IF(UXU47="SINAPI",VLOOKUP('TEREZINHA HARDY'!UXT47,SINAPI,2,),VLOOKUP('TEREZINHA HARDY'!UXT47,SETOP,3,))</f>
        <v>FORNECIMENTO DE CONCRETO ESTRUTURAL, USINADO, COM FCK 25 MPA, INCLUSIVE LANÇAMENTO, ADENSAMENTO E ACABAMENTO (FUNDAÇÃO)</v>
      </c>
      <c r="UXO47" s="261"/>
      <c r="UXP47" s="261"/>
      <c r="UXQ47" s="261"/>
      <c r="UXR47" s="261"/>
      <c r="UXS47" s="261"/>
      <c r="UXT47" s="12" t="s">
        <v>10494</v>
      </c>
      <c r="UXU47" s="12" t="s">
        <v>6222</v>
      </c>
      <c r="UXV47" s="12" t="str">
        <f>IF(UXU47="SINAPI",VLOOKUP('TEREZINHA HARDY'!UXT47,SINAPI,3,),VLOOKUP('TEREZINHA HARDY'!UXT47,SETOP,4,))</f>
        <v>M3</v>
      </c>
      <c r="UXW47" s="13">
        <v>2.35</v>
      </c>
      <c r="UXX47" s="13" t="s">
        <v>41</v>
      </c>
      <c r="UXY47" s="14">
        <f>IF(UXU47="SINAPI",VLOOKUP('TEREZINHA HARDY'!UXT47,SINAPI,4,),VLOOKUP('TEREZINHA HARDY'!UXT47,SETOP,5,))</f>
        <v>334.32</v>
      </c>
      <c r="UXZ47" s="14">
        <f t="shared" ref="UXZ47:UXZ50" si="2707">ROUND(UXY47*(1+$C$7),2)</f>
        <v>422.98</v>
      </c>
      <c r="UYA47" s="14">
        <f t="shared" ref="UYA47:UYA50" si="2708">UXW47*UXY47</f>
        <v>785.65200000000004</v>
      </c>
      <c r="UYB47" s="14">
        <f t="shared" ref="UYB47:UYB50" si="2709">UXZ47*UXW47</f>
        <v>994.00300000000004</v>
      </c>
      <c r="UYC47" s="11" t="s">
        <v>17387</v>
      </c>
      <c r="UYD47" s="261" t="str">
        <f>IF(UYK47="SINAPI",VLOOKUP('TEREZINHA HARDY'!UYJ47,SINAPI,2,),VLOOKUP('TEREZINHA HARDY'!UYJ47,SETOP,3,))</f>
        <v>FORNECIMENTO DE CONCRETO ESTRUTURAL, USINADO, COM FCK 25 MPA, INCLUSIVE LANÇAMENTO, ADENSAMENTO E ACABAMENTO (FUNDAÇÃO)</v>
      </c>
      <c r="UYE47" s="261"/>
      <c r="UYF47" s="261"/>
      <c r="UYG47" s="261"/>
      <c r="UYH47" s="261"/>
      <c r="UYI47" s="261"/>
      <c r="UYJ47" s="12" t="s">
        <v>10494</v>
      </c>
      <c r="UYK47" s="12" t="s">
        <v>6222</v>
      </c>
      <c r="UYL47" s="12" t="str">
        <f>IF(UYK47="SINAPI",VLOOKUP('TEREZINHA HARDY'!UYJ47,SINAPI,3,),VLOOKUP('TEREZINHA HARDY'!UYJ47,SETOP,4,))</f>
        <v>M3</v>
      </c>
      <c r="UYM47" s="13">
        <v>2.35</v>
      </c>
      <c r="UYN47" s="13" t="s">
        <v>41</v>
      </c>
      <c r="UYO47" s="14">
        <f>IF(UYK47="SINAPI",VLOOKUP('TEREZINHA HARDY'!UYJ47,SINAPI,4,),VLOOKUP('TEREZINHA HARDY'!UYJ47,SETOP,5,))</f>
        <v>334.32</v>
      </c>
      <c r="UYP47" s="14">
        <f t="shared" ref="UYP47:UYP50" si="2710">ROUND(UYO47*(1+$C$7),2)</f>
        <v>422.98</v>
      </c>
      <c r="UYQ47" s="14">
        <f t="shared" ref="UYQ47:UYQ50" si="2711">UYM47*UYO47</f>
        <v>785.65200000000004</v>
      </c>
      <c r="UYR47" s="14">
        <f t="shared" ref="UYR47:UYR50" si="2712">UYP47*UYM47</f>
        <v>994.00300000000004</v>
      </c>
      <c r="UYS47" s="11" t="s">
        <v>17387</v>
      </c>
      <c r="UYT47" s="261" t="str">
        <f>IF(UZA47="SINAPI",VLOOKUP('TEREZINHA HARDY'!UYZ47,SINAPI,2,),VLOOKUP('TEREZINHA HARDY'!UYZ47,SETOP,3,))</f>
        <v>FORNECIMENTO DE CONCRETO ESTRUTURAL, USINADO, COM FCK 25 MPA, INCLUSIVE LANÇAMENTO, ADENSAMENTO E ACABAMENTO (FUNDAÇÃO)</v>
      </c>
      <c r="UYU47" s="261"/>
      <c r="UYV47" s="261"/>
      <c r="UYW47" s="261"/>
      <c r="UYX47" s="261"/>
      <c r="UYY47" s="261"/>
      <c r="UYZ47" s="12" t="s">
        <v>10494</v>
      </c>
      <c r="UZA47" s="12" t="s">
        <v>6222</v>
      </c>
      <c r="UZB47" s="12" t="str">
        <f>IF(UZA47="SINAPI",VLOOKUP('TEREZINHA HARDY'!UYZ47,SINAPI,3,),VLOOKUP('TEREZINHA HARDY'!UYZ47,SETOP,4,))</f>
        <v>M3</v>
      </c>
      <c r="UZC47" s="13">
        <v>2.35</v>
      </c>
      <c r="UZD47" s="13" t="s">
        <v>41</v>
      </c>
      <c r="UZE47" s="14">
        <f>IF(UZA47="SINAPI",VLOOKUP('TEREZINHA HARDY'!UYZ47,SINAPI,4,),VLOOKUP('TEREZINHA HARDY'!UYZ47,SETOP,5,))</f>
        <v>334.32</v>
      </c>
      <c r="UZF47" s="14">
        <f t="shared" ref="UZF47:UZF50" si="2713">ROUND(UZE47*(1+$C$7),2)</f>
        <v>422.98</v>
      </c>
      <c r="UZG47" s="14">
        <f t="shared" ref="UZG47:UZG50" si="2714">UZC47*UZE47</f>
        <v>785.65200000000004</v>
      </c>
      <c r="UZH47" s="14">
        <f t="shared" ref="UZH47:UZH50" si="2715">UZF47*UZC47</f>
        <v>994.00300000000004</v>
      </c>
      <c r="UZI47" s="11" t="s">
        <v>17387</v>
      </c>
      <c r="UZJ47" s="261" t="str">
        <f>IF(UZQ47="SINAPI",VLOOKUP('TEREZINHA HARDY'!UZP47,SINAPI,2,),VLOOKUP('TEREZINHA HARDY'!UZP47,SETOP,3,))</f>
        <v>FORNECIMENTO DE CONCRETO ESTRUTURAL, USINADO, COM FCK 25 MPA, INCLUSIVE LANÇAMENTO, ADENSAMENTO E ACABAMENTO (FUNDAÇÃO)</v>
      </c>
      <c r="UZK47" s="261"/>
      <c r="UZL47" s="261"/>
      <c r="UZM47" s="261"/>
      <c r="UZN47" s="261"/>
      <c r="UZO47" s="261"/>
      <c r="UZP47" s="12" t="s">
        <v>10494</v>
      </c>
      <c r="UZQ47" s="12" t="s">
        <v>6222</v>
      </c>
      <c r="UZR47" s="12" t="str">
        <f>IF(UZQ47="SINAPI",VLOOKUP('TEREZINHA HARDY'!UZP47,SINAPI,3,),VLOOKUP('TEREZINHA HARDY'!UZP47,SETOP,4,))</f>
        <v>M3</v>
      </c>
      <c r="UZS47" s="13">
        <v>2.35</v>
      </c>
      <c r="UZT47" s="13" t="s">
        <v>41</v>
      </c>
      <c r="UZU47" s="14">
        <f>IF(UZQ47="SINAPI",VLOOKUP('TEREZINHA HARDY'!UZP47,SINAPI,4,),VLOOKUP('TEREZINHA HARDY'!UZP47,SETOP,5,))</f>
        <v>334.32</v>
      </c>
      <c r="UZV47" s="14">
        <f t="shared" ref="UZV47:UZV50" si="2716">ROUND(UZU47*(1+$C$7),2)</f>
        <v>422.98</v>
      </c>
      <c r="UZW47" s="14">
        <f t="shared" ref="UZW47:UZW50" si="2717">UZS47*UZU47</f>
        <v>785.65200000000004</v>
      </c>
      <c r="UZX47" s="14">
        <f t="shared" ref="UZX47:UZX50" si="2718">UZV47*UZS47</f>
        <v>994.00300000000004</v>
      </c>
      <c r="UZY47" s="11" t="s">
        <v>17387</v>
      </c>
      <c r="UZZ47" s="261" t="str">
        <f>IF(VAG47="SINAPI",VLOOKUP('TEREZINHA HARDY'!VAF47,SINAPI,2,),VLOOKUP('TEREZINHA HARDY'!VAF47,SETOP,3,))</f>
        <v>FORNECIMENTO DE CONCRETO ESTRUTURAL, USINADO, COM FCK 25 MPA, INCLUSIVE LANÇAMENTO, ADENSAMENTO E ACABAMENTO (FUNDAÇÃO)</v>
      </c>
      <c r="VAA47" s="261"/>
      <c r="VAB47" s="261"/>
      <c r="VAC47" s="261"/>
      <c r="VAD47" s="261"/>
      <c r="VAE47" s="261"/>
      <c r="VAF47" s="12" t="s">
        <v>10494</v>
      </c>
      <c r="VAG47" s="12" t="s">
        <v>6222</v>
      </c>
      <c r="VAH47" s="12" t="str">
        <f>IF(VAG47="SINAPI",VLOOKUP('TEREZINHA HARDY'!VAF47,SINAPI,3,),VLOOKUP('TEREZINHA HARDY'!VAF47,SETOP,4,))</f>
        <v>M3</v>
      </c>
      <c r="VAI47" s="13">
        <v>2.35</v>
      </c>
      <c r="VAJ47" s="13" t="s">
        <v>41</v>
      </c>
      <c r="VAK47" s="14">
        <f>IF(VAG47="SINAPI",VLOOKUP('TEREZINHA HARDY'!VAF47,SINAPI,4,),VLOOKUP('TEREZINHA HARDY'!VAF47,SETOP,5,))</f>
        <v>334.32</v>
      </c>
      <c r="VAL47" s="14">
        <f t="shared" ref="VAL47:VAL50" si="2719">ROUND(VAK47*(1+$C$7),2)</f>
        <v>422.98</v>
      </c>
      <c r="VAM47" s="14">
        <f t="shared" ref="VAM47:VAM50" si="2720">VAI47*VAK47</f>
        <v>785.65200000000004</v>
      </c>
      <c r="VAN47" s="14">
        <f t="shared" ref="VAN47:VAN50" si="2721">VAL47*VAI47</f>
        <v>994.00300000000004</v>
      </c>
      <c r="VAO47" s="11" t="s">
        <v>17387</v>
      </c>
      <c r="VAP47" s="261" t="str">
        <f>IF(VAW47="SINAPI",VLOOKUP('TEREZINHA HARDY'!VAV47,SINAPI,2,),VLOOKUP('TEREZINHA HARDY'!VAV47,SETOP,3,))</f>
        <v>FORNECIMENTO DE CONCRETO ESTRUTURAL, USINADO, COM FCK 25 MPA, INCLUSIVE LANÇAMENTO, ADENSAMENTO E ACABAMENTO (FUNDAÇÃO)</v>
      </c>
      <c r="VAQ47" s="261"/>
      <c r="VAR47" s="261"/>
      <c r="VAS47" s="261"/>
      <c r="VAT47" s="261"/>
      <c r="VAU47" s="261"/>
      <c r="VAV47" s="12" t="s">
        <v>10494</v>
      </c>
      <c r="VAW47" s="12" t="s">
        <v>6222</v>
      </c>
      <c r="VAX47" s="12" t="str">
        <f>IF(VAW47="SINAPI",VLOOKUP('TEREZINHA HARDY'!VAV47,SINAPI,3,),VLOOKUP('TEREZINHA HARDY'!VAV47,SETOP,4,))</f>
        <v>M3</v>
      </c>
      <c r="VAY47" s="13">
        <v>2.35</v>
      </c>
      <c r="VAZ47" s="13" t="s">
        <v>41</v>
      </c>
      <c r="VBA47" s="14">
        <f>IF(VAW47="SINAPI",VLOOKUP('TEREZINHA HARDY'!VAV47,SINAPI,4,),VLOOKUP('TEREZINHA HARDY'!VAV47,SETOP,5,))</f>
        <v>334.32</v>
      </c>
      <c r="VBB47" s="14">
        <f t="shared" ref="VBB47:VBB50" si="2722">ROUND(VBA47*(1+$C$7),2)</f>
        <v>422.98</v>
      </c>
      <c r="VBC47" s="14">
        <f t="shared" ref="VBC47:VBC50" si="2723">VAY47*VBA47</f>
        <v>785.65200000000004</v>
      </c>
      <c r="VBD47" s="14">
        <f t="shared" ref="VBD47:VBD50" si="2724">VBB47*VAY47</f>
        <v>994.00300000000004</v>
      </c>
      <c r="VBE47" s="11" t="s">
        <v>17387</v>
      </c>
      <c r="VBF47" s="261" t="str">
        <f>IF(VBM47="SINAPI",VLOOKUP('TEREZINHA HARDY'!VBL47,SINAPI,2,),VLOOKUP('TEREZINHA HARDY'!VBL47,SETOP,3,))</f>
        <v>FORNECIMENTO DE CONCRETO ESTRUTURAL, USINADO, COM FCK 25 MPA, INCLUSIVE LANÇAMENTO, ADENSAMENTO E ACABAMENTO (FUNDAÇÃO)</v>
      </c>
      <c r="VBG47" s="261"/>
      <c r="VBH47" s="261"/>
      <c r="VBI47" s="261"/>
      <c r="VBJ47" s="261"/>
      <c r="VBK47" s="261"/>
      <c r="VBL47" s="12" t="s">
        <v>10494</v>
      </c>
      <c r="VBM47" s="12" t="s">
        <v>6222</v>
      </c>
      <c r="VBN47" s="12" t="str">
        <f>IF(VBM47="SINAPI",VLOOKUP('TEREZINHA HARDY'!VBL47,SINAPI,3,),VLOOKUP('TEREZINHA HARDY'!VBL47,SETOP,4,))</f>
        <v>M3</v>
      </c>
      <c r="VBO47" s="13">
        <v>2.35</v>
      </c>
      <c r="VBP47" s="13" t="s">
        <v>41</v>
      </c>
      <c r="VBQ47" s="14">
        <f>IF(VBM47="SINAPI",VLOOKUP('TEREZINHA HARDY'!VBL47,SINAPI,4,),VLOOKUP('TEREZINHA HARDY'!VBL47,SETOP,5,))</f>
        <v>334.32</v>
      </c>
      <c r="VBR47" s="14">
        <f t="shared" ref="VBR47:VBR50" si="2725">ROUND(VBQ47*(1+$C$7),2)</f>
        <v>422.98</v>
      </c>
      <c r="VBS47" s="14">
        <f t="shared" ref="VBS47:VBS50" si="2726">VBO47*VBQ47</f>
        <v>785.65200000000004</v>
      </c>
      <c r="VBT47" s="14">
        <f t="shared" ref="VBT47:VBT50" si="2727">VBR47*VBO47</f>
        <v>994.00300000000004</v>
      </c>
      <c r="VBU47" s="11" t="s">
        <v>17387</v>
      </c>
      <c r="VBV47" s="261" t="str">
        <f>IF(VCC47="SINAPI",VLOOKUP('TEREZINHA HARDY'!VCB47,SINAPI,2,),VLOOKUP('TEREZINHA HARDY'!VCB47,SETOP,3,))</f>
        <v>FORNECIMENTO DE CONCRETO ESTRUTURAL, USINADO, COM FCK 25 MPA, INCLUSIVE LANÇAMENTO, ADENSAMENTO E ACABAMENTO (FUNDAÇÃO)</v>
      </c>
      <c r="VBW47" s="261"/>
      <c r="VBX47" s="261"/>
      <c r="VBY47" s="261"/>
      <c r="VBZ47" s="261"/>
      <c r="VCA47" s="261"/>
      <c r="VCB47" s="12" t="s">
        <v>10494</v>
      </c>
      <c r="VCC47" s="12" t="s">
        <v>6222</v>
      </c>
      <c r="VCD47" s="12" t="str">
        <f>IF(VCC47="SINAPI",VLOOKUP('TEREZINHA HARDY'!VCB47,SINAPI,3,),VLOOKUP('TEREZINHA HARDY'!VCB47,SETOP,4,))</f>
        <v>M3</v>
      </c>
      <c r="VCE47" s="13">
        <v>2.35</v>
      </c>
      <c r="VCF47" s="13" t="s">
        <v>41</v>
      </c>
      <c r="VCG47" s="14">
        <f>IF(VCC47="SINAPI",VLOOKUP('TEREZINHA HARDY'!VCB47,SINAPI,4,),VLOOKUP('TEREZINHA HARDY'!VCB47,SETOP,5,))</f>
        <v>334.32</v>
      </c>
      <c r="VCH47" s="14">
        <f t="shared" ref="VCH47:VCH50" si="2728">ROUND(VCG47*(1+$C$7),2)</f>
        <v>422.98</v>
      </c>
      <c r="VCI47" s="14">
        <f t="shared" ref="VCI47:VCI50" si="2729">VCE47*VCG47</f>
        <v>785.65200000000004</v>
      </c>
      <c r="VCJ47" s="14">
        <f t="shared" ref="VCJ47:VCJ50" si="2730">VCH47*VCE47</f>
        <v>994.00300000000004</v>
      </c>
      <c r="VCK47" s="11" t="s">
        <v>17387</v>
      </c>
      <c r="VCL47" s="261" t="str">
        <f>IF(VCS47="SINAPI",VLOOKUP('TEREZINHA HARDY'!VCR47,SINAPI,2,),VLOOKUP('TEREZINHA HARDY'!VCR47,SETOP,3,))</f>
        <v>FORNECIMENTO DE CONCRETO ESTRUTURAL, USINADO, COM FCK 25 MPA, INCLUSIVE LANÇAMENTO, ADENSAMENTO E ACABAMENTO (FUNDAÇÃO)</v>
      </c>
      <c r="VCM47" s="261"/>
      <c r="VCN47" s="261"/>
      <c r="VCO47" s="261"/>
      <c r="VCP47" s="261"/>
      <c r="VCQ47" s="261"/>
      <c r="VCR47" s="12" t="s">
        <v>10494</v>
      </c>
      <c r="VCS47" s="12" t="s">
        <v>6222</v>
      </c>
      <c r="VCT47" s="12" t="str">
        <f>IF(VCS47="SINAPI",VLOOKUP('TEREZINHA HARDY'!VCR47,SINAPI,3,),VLOOKUP('TEREZINHA HARDY'!VCR47,SETOP,4,))</f>
        <v>M3</v>
      </c>
      <c r="VCU47" s="13">
        <v>2.35</v>
      </c>
      <c r="VCV47" s="13" t="s">
        <v>41</v>
      </c>
      <c r="VCW47" s="14">
        <f>IF(VCS47="SINAPI",VLOOKUP('TEREZINHA HARDY'!VCR47,SINAPI,4,),VLOOKUP('TEREZINHA HARDY'!VCR47,SETOP,5,))</f>
        <v>334.32</v>
      </c>
      <c r="VCX47" s="14">
        <f t="shared" ref="VCX47:VCX50" si="2731">ROUND(VCW47*(1+$C$7),2)</f>
        <v>422.98</v>
      </c>
      <c r="VCY47" s="14">
        <f t="shared" ref="VCY47:VCY50" si="2732">VCU47*VCW47</f>
        <v>785.65200000000004</v>
      </c>
      <c r="VCZ47" s="14">
        <f t="shared" ref="VCZ47:VCZ50" si="2733">VCX47*VCU47</f>
        <v>994.00300000000004</v>
      </c>
      <c r="VDA47" s="11" t="s">
        <v>17387</v>
      </c>
      <c r="VDB47" s="261" t="str">
        <f>IF(VDI47="SINAPI",VLOOKUP('TEREZINHA HARDY'!VDH47,SINAPI,2,),VLOOKUP('TEREZINHA HARDY'!VDH47,SETOP,3,))</f>
        <v>FORNECIMENTO DE CONCRETO ESTRUTURAL, USINADO, COM FCK 25 MPA, INCLUSIVE LANÇAMENTO, ADENSAMENTO E ACABAMENTO (FUNDAÇÃO)</v>
      </c>
      <c r="VDC47" s="261"/>
      <c r="VDD47" s="261"/>
      <c r="VDE47" s="261"/>
      <c r="VDF47" s="261"/>
      <c r="VDG47" s="261"/>
      <c r="VDH47" s="12" t="s">
        <v>10494</v>
      </c>
      <c r="VDI47" s="12" t="s">
        <v>6222</v>
      </c>
      <c r="VDJ47" s="12" t="str">
        <f>IF(VDI47="SINAPI",VLOOKUP('TEREZINHA HARDY'!VDH47,SINAPI,3,),VLOOKUP('TEREZINHA HARDY'!VDH47,SETOP,4,))</f>
        <v>M3</v>
      </c>
      <c r="VDK47" s="13">
        <v>2.35</v>
      </c>
      <c r="VDL47" s="13" t="s">
        <v>41</v>
      </c>
      <c r="VDM47" s="14">
        <f>IF(VDI47="SINAPI",VLOOKUP('TEREZINHA HARDY'!VDH47,SINAPI,4,),VLOOKUP('TEREZINHA HARDY'!VDH47,SETOP,5,))</f>
        <v>334.32</v>
      </c>
      <c r="VDN47" s="14">
        <f t="shared" ref="VDN47:VDN50" si="2734">ROUND(VDM47*(1+$C$7),2)</f>
        <v>422.98</v>
      </c>
      <c r="VDO47" s="14">
        <f t="shared" ref="VDO47:VDO50" si="2735">VDK47*VDM47</f>
        <v>785.65200000000004</v>
      </c>
      <c r="VDP47" s="14">
        <f t="shared" ref="VDP47:VDP50" si="2736">VDN47*VDK47</f>
        <v>994.00300000000004</v>
      </c>
      <c r="VDQ47" s="11" t="s">
        <v>17387</v>
      </c>
      <c r="VDR47" s="261" t="str">
        <f>IF(VDY47="SINAPI",VLOOKUP('TEREZINHA HARDY'!VDX47,SINAPI,2,),VLOOKUP('TEREZINHA HARDY'!VDX47,SETOP,3,))</f>
        <v>FORNECIMENTO DE CONCRETO ESTRUTURAL, USINADO, COM FCK 25 MPA, INCLUSIVE LANÇAMENTO, ADENSAMENTO E ACABAMENTO (FUNDAÇÃO)</v>
      </c>
      <c r="VDS47" s="261"/>
      <c r="VDT47" s="261"/>
      <c r="VDU47" s="261"/>
      <c r="VDV47" s="261"/>
      <c r="VDW47" s="261"/>
      <c r="VDX47" s="12" t="s">
        <v>10494</v>
      </c>
      <c r="VDY47" s="12" t="s">
        <v>6222</v>
      </c>
      <c r="VDZ47" s="12" t="str">
        <f>IF(VDY47="SINAPI",VLOOKUP('TEREZINHA HARDY'!VDX47,SINAPI,3,),VLOOKUP('TEREZINHA HARDY'!VDX47,SETOP,4,))</f>
        <v>M3</v>
      </c>
      <c r="VEA47" s="13">
        <v>2.35</v>
      </c>
      <c r="VEB47" s="13" t="s">
        <v>41</v>
      </c>
      <c r="VEC47" s="14">
        <f>IF(VDY47="SINAPI",VLOOKUP('TEREZINHA HARDY'!VDX47,SINAPI,4,),VLOOKUP('TEREZINHA HARDY'!VDX47,SETOP,5,))</f>
        <v>334.32</v>
      </c>
      <c r="VED47" s="14">
        <f t="shared" ref="VED47:VED50" si="2737">ROUND(VEC47*(1+$C$7),2)</f>
        <v>422.98</v>
      </c>
      <c r="VEE47" s="14">
        <f t="shared" ref="VEE47:VEE50" si="2738">VEA47*VEC47</f>
        <v>785.65200000000004</v>
      </c>
      <c r="VEF47" s="14">
        <f t="shared" ref="VEF47:VEF50" si="2739">VED47*VEA47</f>
        <v>994.00300000000004</v>
      </c>
      <c r="VEG47" s="11" t="s">
        <v>17387</v>
      </c>
      <c r="VEH47" s="261" t="str">
        <f>IF(VEO47="SINAPI",VLOOKUP('TEREZINHA HARDY'!VEN47,SINAPI,2,),VLOOKUP('TEREZINHA HARDY'!VEN47,SETOP,3,))</f>
        <v>FORNECIMENTO DE CONCRETO ESTRUTURAL, USINADO, COM FCK 25 MPA, INCLUSIVE LANÇAMENTO, ADENSAMENTO E ACABAMENTO (FUNDAÇÃO)</v>
      </c>
      <c r="VEI47" s="261"/>
      <c r="VEJ47" s="261"/>
      <c r="VEK47" s="261"/>
      <c r="VEL47" s="261"/>
      <c r="VEM47" s="261"/>
      <c r="VEN47" s="12" t="s">
        <v>10494</v>
      </c>
      <c r="VEO47" s="12" t="s">
        <v>6222</v>
      </c>
      <c r="VEP47" s="12" t="str">
        <f>IF(VEO47="SINAPI",VLOOKUP('TEREZINHA HARDY'!VEN47,SINAPI,3,),VLOOKUP('TEREZINHA HARDY'!VEN47,SETOP,4,))</f>
        <v>M3</v>
      </c>
      <c r="VEQ47" s="13">
        <v>2.35</v>
      </c>
      <c r="VER47" s="13" t="s">
        <v>41</v>
      </c>
      <c r="VES47" s="14">
        <f>IF(VEO47="SINAPI",VLOOKUP('TEREZINHA HARDY'!VEN47,SINAPI,4,),VLOOKUP('TEREZINHA HARDY'!VEN47,SETOP,5,))</f>
        <v>334.32</v>
      </c>
      <c r="VET47" s="14">
        <f t="shared" ref="VET47:VET50" si="2740">ROUND(VES47*(1+$C$7),2)</f>
        <v>422.98</v>
      </c>
      <c r="VEU47" s="14">
        <f t="shared" ref="VEU47:VEU50" si="2741">VEQ47*VES47</f>
        <v>785.65200000000004</v>
      </c>
      <c r="VEV47" s="14">
        <f t="shared" ref="VEV47:VEV50" si="2742">VET47*VEQ47</f>
        <v>994.00300000000004</v>
      </c>
      <c r="VEW47" s="11" t="s">
        <v>17387</v>
      </c>
      <c r="VEX47" s="261" t="str">
        <f>IF(VFE47="SINAPI",VLOOKUP('TEREZINHA HARDY'!VFD47,SINAPI,2,),VLOOKUP('TEREZINHA HARDY'!VFD47,SETOP,3,))</f>
        <v>FORNECIMENTO DE CONCRETO ESTRUTURAL, USINADO, COM FCK 25 MPA, INCLUSIVE LANÇAMENTO, ADENSAMENTO E ACABAMENTO (FUNDAÇÃO)</v>
      </c>
      <c r="VEY47" s="261"/>
      <c r="VEZ47" s="261"/>
      <c r="VFA47" s="261"/>
      <c r="VFB47" s="261"/>
      <c r="VFC47" s="261"/>
      <c r="VFD47" s="12" t="s">
        <v>10494</v>
      </c>
      <c r="VFE47" s="12" t="s">
        <v>6222</v>
      </c>
      <c r="VFF47" s="12" t="str">
        <f>IF(VFE47="SINAPI",VLOOKUP('TEREZINHA HARDY'!VFD47,SINAPI,3,),VLOOKUP('TEREZINHA HARDY'!VFD47,SETOP,4,))</f>
        <v>M3</v>
      </c>
      <c r="VFG47" s="13">
        <v>2.35</v>
      </c>
      <c r="VFH47" s="13" t="s">
        <v>41</v>
      </c>
      <c r="VFI47" s="14">
        <f>IF(VFE47="SINAPI",VLOOKUP('TEREZINHA HARDY'!VFD47,SINAPI,4,),VLOOKUP('TEREZINHA HARDY'!VFD47,SETOP,5,))</f>
        <v>334.32</v>
      </c>
      <c r="VFJ47" s="14">
        <f t="shared" ref="VFJ47:VFJ50" si="2743">ROUND(VFI47*(1+$C$7),2)</f>
        <v>422.98</v>
      </c>
      <c r="VFK47" s="14">
        <f t="shared" ref="VFK47:VFK50" si="2744">VFG47*VFI47</f>
        <v>785.65200000000004</v>
      </c>
      <c r="VFL47" s="14">
        <f t="shared" ref="VFL47:VFL50" si="2745">VFJ47*VFG47</f>
        <v>994.00300000000004</v>
      </c>
      <c r="VFM47" s="11" t="s">
        <v>17387</v>
      </c>
      <c r="VFN47" s="261" t="str">
        <f>IF(VFU47="SINAPI",VLOOKUP('TEREZINHA HARDY'!VFT47,SINAPI,2,),VLOOKUP('TEREZINHA HARDY'!VFT47,SETOP,3,))</f>
        <v>FORNECIMENTO DE CONCRETO ESTRUTURAL, USINADO, COM FCK 25 MPA, INCLUSIVE LANÇAMENTO, ADENSAMENTO E ACABAMENTO (FUNDAÇÃO)</v>
      </c>
      <c r="VFO47" s="261"/>
      <c r="VFP47" s="261"/>
      <c r="VFQ47" s="261"/>
      <c r="VFR47" s="261"/>
      <c r="VFS47" s="261"/>
      <c r="VFT47" s="12" t="s">
        <v>10494</v>
      </c>
      <c r="VFU47" s="12" t="s">
        <v>6222</v>
      </c>
      <c r="VFV47" s="12" t="str">
        <f>IF(VFU47="SINAPI",VLOOKUP('TEREZINHA HARDY'!VFT47,SINAPI,3,),VLOOKUP('TEREZINHA HARDY'!VFT47,SETOP,4,))</f>
        <v>M3</v>
      </c>
      <c r="VFW47" s="13">
        <v>2.35</v>
      </c>
      <c r="VFX47" s="13" t="s">
        <v>41</v>
      </c>
      <c r="VFY47" s="14">
        <f>IF(VFU47="SINAPI",VLOOKUP('TEREZINHA HARDY'!VFT47,SINAPI,4,),VLOOKUP('TEREZINHA HARDY'!VFT47,SETOP,5,))</f>
        <v>334.32</v>
      </c>
      <c r="VFZ47" s="14">
        <f t="shared" ref="VFZ47:VFZ50" si="2746">ROUND(VFY47*(1+$C$7),2)</f>
        <v>422.98</v>
      </c>
      <c r="VGA47" s="14">
        <f t="shared" ref="VGA47:VGA50" si="2747">VFW47*VFY47</f>
        <v>785.65200000000004</v>
      </c>
      <c r="VGB47" s="14">
        <f t="shared" ref="VGB47:VGB50" si="2748">VFZ47*VFW47</f>
        <v>994.00300000000004</v>
      </c>
      <c r="VGC47" s="11" t="s">
        <v>17387</v>
      </c>
      <c r="VGD47" s="261" t="str">
        <f>IF(VGK47="SINAPI",VLOOKUP('TEREZINHA HARDY'!VGJ47,SINAPI,2,),VLOOKUP('TEREZINHA HARDY'!VGJ47,SETOP,3,))</f>
        <v>FORNECIMENTO DE CONCRETO ESTRUTURAL, USINADO, COM FCK 25 MPA, INCLUSIVE LANÇAMENTO, ADENSAMENTO E ACABAMENTO (FUNDAÇÃO)</v>
      </c>
      <c r="VGE47" s="261"/>
      <c r="VGF47" s="261"/>
      <c r="VGG47" s="261"/>
      <c r="VGH47" s="261"/>
      <c r="VGI47" s="261"/>
      <c r="VGJ47" s="12" t="s">
        <v>10494</v>
      </c>
      <c r="VGK47" s="12" t="s">
        <v>6222</v>
      </c>
      <c r="VGL47" s="12" t="str">
        <f>IF(VGK47="SINAPI",VLOOKUP('TEREZINHA HARDY'!VGJ47,SINAPI,3,),VLOOKUP('TEREZINHA HARDY'!VGJ47,SETOP,4,))</f>
        <v>M3</v>
      </c>
      <c r="VGM47" s="13">
        <v>2.35</v>
      </c>
      <c r="VGN47" s="13" t="s">
        <v>41</v>
      </c>
      <c r="VGO47" s="14">
        <f>IF(VGK47="SINAPI",VLOOKUP('TEREZINHA HARDY'!VGJ47,SINAPI,4,),VLOOKUP('TEREZINHA HARDY'!VGJ47,SETOP,5,))</f>
        <v>334.32</v>
      </c>
      <c r="VGP47" s="14">
        <f t="shared" ref="VGP47:VGP50" si="2749">ROUND(VGO47*(1+$C$7),2)</f>
        <v>422.98</v>
      </c>
      <c r="VGQ47" s="14">
        <f t="shared" ref="VGQ47:VGQ50" si="2750">VGM47*VGO47</f>
        <v>785.65200000000004</v>
      </c>
      <c r="VGR47" s="14">
        <f t="shared" ref="VGR47:VGR50" si="2751">VGP47*VGM47</f>
        <v>994.00300000000004</v>
      </c>
      <c r="VGS47" s="11" t="s">
        <v>17387</v>
      </c>
      <c r="VGT47" s="261" t="str">
        <f>IF(VHA47="SINAPI",VLOOKUP('TEREZINHA HARDY'!VGZ47,SINAPI,2,),VLOOKUP('TEREZINHA HARDY'!VGZ47,SETOP,3,))</f>
        <v>FORNECIMENTO DE CONCRETO ESTRUTURAL, USINADO, COM FCK 25 MPA, INCLUSIVE LANÇAMENTO, ADENSAMENTO E ACABAMENTO (FUNDAÇÃO)</v>
      </c>
      <c r="VGU47" s="261"/>
      <c r="VGV47" s="261"/>
      <c r="VGW47" s="261"/>
      <c r="VGX47" s="261"/>
      <c r="VGY47" s="261"/>
      <c r="VGZ47" s="12" t="s">
        <v>10494</v>
      </c>
      <c r="VHA47" s="12" t="s">
        <v>6222</v>
      </c>
      <c r="VHB47" s="12" t="str">
        <f>IF(VHA47="SINAPI",VLOOKUP('TEREZINHA HARDY'!VGZ47,SINAPI,3,),VLOOKUP('TEREZINHA HARDY'!VGZ47,SETOP,4,))</f>
        <v>M3</v>
      </c>
      <c r="VHC47" s="13">
        <v>2.35</v>
      </c>
      <c r="VHD47" s="13" t="s">
        <v>41</v>
      </c>
      <c r="VHE47" s="14">
        <f>IF(VHA47="SINAPI",VLOOKUP('TEREZINHA HARDY'!VGZ47,SINAPI,4,),VLOOKUP('TEREZINHA HARDY'!VGZ47,SETOP,5,))</f>
        <v>334.32</v>
      </c>
      <c r="VHF47" s="14">
        <f t="shared" ref="VHF47:VHF50" si="2752">ROUND(VHE47*(1+$C$7),2)</f>
        <v>422.98</v>
      </c>
      <c r="VHG47" s="14">
        <f t="shared" ref="VHG47:VHG50" si="2753">VHC47*VHE47</f>
        <v>785.65200000000004</v>
      </c>
      <c r="VHH47" s="14">
        <f t="shared" ref="VHH47:VHH50" si="2754">VHF47*VHC47</f>
        <v>994.00300000000004</v>
      </c>
      <c r="VHI47" s="11" t="s">
        <v>17387</v>
      </c>
      <c r="VHJ47" s="261" t="str">
        <f>IF(VHQ47="SINAPI",VLOOKUP('TEREZINHA HARDY'!VHP47,SINAPI,2,),VLOOKUP('TEREZINHA HARDY'!VHP47,SETOP,3,))</f>
        <v>FORNECIMENTO DE CONCRETO ESTRUTURAL, USINADO, COM FCK 25 MPA, INCLUSIVE LANÇAMENTO, ADENSAMENTO E ACABAMENTO (FUNDAÇÃO)</v>
      </c>
      <c r="VHK47" s="261"/>
      <c r="VHL47" s="261"/>
      <c r="VHM47" s="261"/>
      <c r="VHN47" s="261"/>
      <c r="VHO47" s="261"/>
      <c r="VHP47" s="12" t="s">
        <v>10494</v>
      </c>
      <c r="VHQ47" s="12" t="s">
        <v>6222</v>
      </c>
      <c r="VHR47" s="12" t="str">
        <f>IF(VHQ47="SINAPI",VLOOKUP('TEREZINHA HARDY'!VHP47,SINAPI,3,),VLOOKUP('TEREZINHA HARDY'!VHP47,SETOP,4,))</f>
        <v>M3</v>
      </c>
      <c r="VHS47" s="13">
        <v>2.35</v>
      </c>
      <c r="VHT47" s="13" t="s">
        <v>41</v>
      </c>
      <c r="VHU47" s="14">
        <f>IF(VHQ47="SINAPI",VLOOKUP('TEREZINHA HARDY'!VHP47,SINAPI,4,),VLOOKUP('TEREZINHA HARDY'!VHP47,SETOP,5,))</f>
        <v>334.32</v>
      </c>
      <c r="VHV47" s="14">
        <f t="shared" ref="VHV47:VHV50" si="2755">ROUND(VHU47*(1+$C$7),2)</f>
        <v>422.98</v>
      </c>
      <c r="VHW47" s="14">
        <f t="shared" ref="VHW47:VHW50" si="2756">VHS47*VHU47</f>
        <v>785.65200000000004</v>
      </c>
      <c r="VHX47" s="14">
        <f t="shared" ref="VHX47:VHX50" si="2757">VHV47*VHS47</f>
        <v>994.00300000000004</v>
      </c>
      <c r="VHY47" s="11" t="s">
        <v>17387</v>
      </c>
      <c r="VHZ47" s="261" t="str">
        <f>IF(VIG47="SINAPI",VLOOKUP('TEREZINHA HARDY'!VIF47,SINAPI,2,),VLOOKUP('TEREZINHA HARDY'!VIF47,SETOP,3,))</f>
        <v>FORNECIMENTO DE CONCRETO ESTRUTURAL, USINADO, COM FCK 25 MPA, INCLUSIVE LANÇAMENTO, ADENSAMENTO E ACABAMENTO (FUNDAÇÃO)</v>
      </c>
      <c r="VIA47" s="261"/>
      <c r="VIB47" s="261"/>
      <c r="VIC47" s="261"/>
      <c r="VID47" s="261"/>
      <c r="VIE47" s="261"/>
      <c r="VIF47" s="12" t="s">
        <v>10494</v>
      </c>
      <c r="VIG47" s="12" t="s">
        <v>6222</v>
      </c>
      <c r="VIH47" s="12" t="str">
        <f>IF(VIG47="SINAPI",VLOOKUP('TEREZINHA HARDY'!VIF47,SINAPI,3,),VLOOKUP('TEREZINHA HARDY'!VIF47,SETOP,4,))</f>
        <v>M3</v>
      </c>
      <c r="VII47" s="13">
        <v>2.35</v>
      </c>
      <c r="VIJ47" s="13" t="s">
        <v>41</v>
      </c>
      <c r="VIK47" s="14">
        <f>IF(VIG47="SINAPI",VLOOKUP('TEREZINHA HARDY'!VIF47,SINAPI,4,),VLOOKUP('TEREZINHA HARDY'!VIF47,SETOP,5,))</f>
        <v>334.32</v>
      </c>
      <c r="VIL47" s="14">
        <f t="shared" ref="VIL47:VIL50" si="2758">ROUND(VIK47*(1+$C$7),2)</f>
        <v>422.98</v>
      </c>
      <c r="VIM47" s="14">
        <f t="shared" ref="VIM47:VIM50" si="2759">VII47*VIK47</f>
        <v>785.65200000000004</v>
      </c>
      <c r="VIN47" s="14">
        <f t="shared" ref="VIN47:VIN50" si="2760">VIL47*VII47</f>
        <v>994.00300000000004</v>
      </c>
      <c r="VIO47" s="11" t="s">
        <v>17387</v>
      </c>
      <c r="VIP47" s="261" t="str">
        <f>IF(VIW47="SINAPI",VLOOKUP('TEREZINHA HARDY'!VIV47,SINAPI,2,),VLOOKUP('TEREZINHA HARDY'!VIV47,SETOP,3,))</f>
        <v>FORNECIMENTO DE CONCRETO ESTRUTURAL, USINADO, COM FCK 25 MPA, INCLUSIVE LANÇAMENTO, ADENSAMENTO E ACABAMENTO (FUNDAÇÃO)</v>
      </c>
      <c r="VIQ47" s="261"/>
      <c r="VIR47" s="261"/>
      <c r="VIS47" s="261"/>
      <c r="VIT47" s="261"/>
      <c r="VIU47" s="261"/>
      <c r="VIV47" s="12" t="s">
        <v>10494</v>
      </c>
      <c r="VIW47" s="12" t="s">
        <v>6222</v>
      </c>
      <c r="VIX47" s="12" t="str">
        <f>IF(VIW47="SINAPI",VLOOKUP('TEREZINHA HARDY'!VIV47,SINAPI,3,),VLOOKUP('TEREZINHA HARDY'!VIV47,SETOP,4,))</f>
        <v>M3</v>
      </c>
      <c r="VIY47" s="13">
        <v>2.35</v>
      </c>
      <c r="VIZ47" s="13" t="s">
        <v>41</v>
      </c>
      <c r="VJA47" s="14">
        <f>IF(VIW47="SINAPI",VLOOKUP('TEREZINHA HARDY'!VIV47,SINAPI,4,),VLOOKUP('TEREZINHA HARDY'!VIV47,SETOP,5,))</f>
        <v>334.32</v>
      </c>
      <c r="VJB47" s="14">
        <f t="shared" ref="VJB47:VJB50" si="2761">ROUND(VJA47*(1+$C$7),2)</f>
        <v>422.98</v>
      </c>
      <c r="VJC47" s="14">
        <f t="shared" ref="VJC47:VJC50" si="2762">VIY47*VJA47</f>
        <v>785.65200000000004</v>
      </c>
      <c r="VJD47" s="14">
        <f t="shared" ref="VJD47:VJD50" si="2763">VJB47*VIY47</f>
        <v>994.00300000000004</v>
      </c>
      <c r="VJE47" s="11" t="s">
        <v>17387</v>
      </c>
      <c r="VJF47" s="261" t="str">
        <f>IF(VJM47="SINAPI",VLOOKUP('TEREZINHA HARDY'!VJL47,SINAPI,2,),VLOOKUP('TEREZINHA HARDY'!VJL47,SETOP,3,))</f>
        <v>FORNECIMENTO DE CONCRETO ESTRUTURAL, USINADO, COM FCK 25 MPA, INCLUSIVE LANÇAMENTO, ADENSAMENTO E ACABAMENTO (FUNDAÇÃO)</v>
      </c>
      <c r="VJG47" s="261"/>
      <c r="VJH47" s="261"/>
      <c r="VJI47" s="261"/>
      <c r="VJJ47" s="261"/>
      <c r="VJK47" s="261"/>
      <c r="VJL47" s="12" t="s">
        <v>10494</v>
      </c>
      <c r="VJM47" s="12" t="s">
        <v>6222</v>
      </c>
      <c r="VJN47" s="12" t="str">
        <f>IF(VJM47="SINAPI",VLOOKUP('TEREZINHA HARDY'!VJL47,SINAPI,3,),VLOOKUP('TEREZINHA HARDY'!VJL47,SETOP,4,))</f>
        <v>M3</v>
      </c>
      <c r="VJO47" s="13">
        <v>2.35</v>
      </c>
      <c r="VJP47" s="13" t="s">
        <v>41</v>
      </c>
      <c r="VJQ47" s="14">
        <f>IF(VJM47="SINAPI",VLOOKUP('TEREZINHA HARDY'!VJL47,SINAPI,4,),VLOOKUP('TEREZINHA HARDY'!VJL47,SETOP,5,))</f>
        <v>334.32</v>
      </c>
      <c r="VJR47" s="14">
        <f t="shared" ref="VJR47:VJR50" si="2764">ROUND(VJQ47*(1+$C$7),2)</f>
        <v>422.98</v>
      </c>
      <c r="VJS47" s="14">
        <f t="shared" ref="VJS47:VJS50" si="2765">VJO47*VJQ47</f>
        <v>785.65200000000004</v>
      </c>
      <c r="VJT47" s="14">
        <f t="shared" ref="VJT47:VJT50" si="2766">VJR47*VJO47</f>
        <v>994.00300000000004</v>
      </c>
      <c r="VJU47" s="11" t="s">
        <v>17387</v>
      </c>
      <c r="VJV47" s="261" t="str">
        <f>IF(VKC47="SINAPI",VLOOKUP('TEREZINHA HARDY'!VKB47,SINAPI,2,),VLOOKUP('TEREZINHA HARDY'!VKB47,SETOP,3,))</f>
        <v>FORNECIMENTO DE CONCRETO ESTRUTURAL, USINADO, COM FCK 25 MPA, INCLUSIVE LANÇAMENTO, ADENSAMENTO E ACABAMENTO (FUNDAÇÃO)</v>
      </c>
      <c r="VJW47" s="261"/>
      <c r="VJX47" s="261"/>
      <c r="VJY47" s="261"/>
      <c r="VJZ47" s="261"/>
      <c r="VKA47" s="261"/>
      <c r="VKB47" s="12" t="s">
        <v>10494</v>
      </c>
      <c r="VKC47" s="12" t="s">
        <v>6222</v>
      </c>
      <c r="VKD47" s="12" t="str">
        <f>IF(VKC47="SINAPI",VLOOKUP('TEREZINHA HARDY'!VKB47,SINAPI,3,),VLOOKUP('TEREZINHA HARDY'!VKB47,SETOP,4,))</f>
        <v>M3</v>
      </c>
      <c r="VKE47" s="13">
        <v>2.35</v>
      </c>
      <c r="VKF47" s="13" t="s">
        <v>41</v>
      </c>
      <c r="VKG47" s="14">
        <f>IF(VKC47="SINAPI",VLOOKUP('TEREZINHA HARDY'!VKB47,SINAPI,4,),VLOOKUP('TEREZINHA HARDY'!VKB47,SETOP,5,))</f>
        <v>334.32</v>
      </c>
      <c r="VKH47" s="14">
        <f t="shared" ref="VKH47:VKH50" si="2767">ROUND(VKG47*(1+$C$7),2)</f>
        <v>422.98</v>
      </c>
      <c r="VKI47" s="14">
        <f t="shared" ref="VKI47:VKI50" si="2768">VKE47*VKG47</f>
        <v>785.65200000000004</v>
      </c>
      <c r="VKJ47" s="14">
        <f t="shared" ref="VKJ47:VKJ50" si="2769">VKH47*VKE47</f>
        <v>994.00300000000004</v>
      </c>
      <c r="VKK47" s="11" t="s">
        <v>17387</v>
      </c>
      <c r="VKL47" s="261" t="str">
        <f>IF(VKS47="SINAPI",VLOOKUP('TEREZINHA HARDY'!VKR47,SINAPI,2,),VLOOKUP('TEREZINHA HARDY'!VKR47,SETOP,3,))</f>
        <v>FORNECIMENTO DE CONCRETO ESTRUTURAL, USINADO, COM FCK 25 MPA, INCLUSIVE LANÇAMENTO, ADENSAMENTO E ACABAMENTO (FUNDAÇÃO)</v>
      </c>
      <c r="VKM47" s="261"/>
      <c r="VKN47" s="261"/>
      <c r="VKO47" s="261"/>
      <c r="VKP47" s="261"/>
      <c r="VKQ47" s="261"/>
      <c r="VKR47" s="12" t="s">
        <v>10494</v>
      </c>
      <c r="VKS47" s="12" t="s">
        <v>6222</v>
      </c>
      <c r="VKT47" s="12" t="str">
        <f>IF(VKS47="SINAPI",VLOOKUP('TEREZINHA HARDY'!VKR47,SINAPI,3,),VLOOKUP('TEREZINHA HARDY'!VKR47,SETOP,4,))</f>
        <v>M3</v>
      </c>
      <c r="VKU47" s="13">
        <v>2.35</v>
      </c>
      <c r="VKV47" s="13" t="s">
        <v>41</v>
      </c>
      <c r="VKW47" s="14">
        <f>IF(VKS47="SINAPI",VLOOKUP('TEREZINHA HARDY'!VKR47,SINAPI,4,),VLOOKUP('TEREZINHA HARDY'!VKR47,SETOP,5,))</f>
        <v>334.32</v>
      </c>
      <c r="VKX47" s="14">
        <f t="shared" ref="VKX47:VKX50" si="2770">ROUND(VKW47*(1+$C$7),2)</f>
        <v>422.98</v>
      </c>
      <c r="VKY47" s="14">
        <f t="shared" ref="VKY47:VKY50" si="2771">VKU47*VKW47</f>
        <v>785.65200000000004</v>
      </c>
      <c r="VKZ47" s="14">
        <f t="shared" ref="VKZ47:VKZ50" si="2772">VKX47*VKU47</f>
        <v>994.00300000000004</v>
      </c>
      <c r="VLA47" s="11" t="s">
        <v>17387</v>
      </c>
      <c r="VLB47" s="261" t="str">
        <f>IF(VLI47="SINAPI",VLOOKUP('TEREZINHA HARDY'!VLH47,SINAPI,2,),VLOOKUP('TEREZINHA HARDY'!VLH47,SETOP,3,))</f>
        <v>FORNECIMENTO DE CONCRETO ESTRUTURAL, USINADO, COM FCK 25 MPA, INCLUSIVE LANÇAMENTO, ADENSAMENTO E ACABAMENTO (FUNDAÇÃO)</v>
      </c>
      <c r="VLC47" s="261"/>
      <c r="VLD47" s="261"/>
      <c r="VLE47" s="261"/>
      <c r="VLF47" s="261"/>
      <c r="VLG47" s="261"/>
      <c r="VLH47" s="12" t="s">
        <v>10494</v>
      </c>
      <c r="VLI47" s="12" t="s">
        <v>6222</v>
      </c>
      <c r="VLJ47" s="12" t="str">
        <f>IF(VLI47="SINAPI",VLOOKUP('TEREZINHA HARDY'!VLH47,SINAPI,3,),VLOOKUP('TEREZINHA HARDY'!VLH47,SETOP,4,))</f>
        <v>M3</v>
      </c>
      <c r="VLK47" s="13">
        <v>2.35</v>
      </c>
      <c r="VLL47" s="13" t="s">
        <v>41</v>
      </c>
      <c r="VLM47" s="14">
        <f>IF(VLI47="SINAPI",VLOOKUP('TEREZINHA HARDY'!VLH47,SINAPI,4,),VLOOKUP('TEREZINHA HARDY'!VLH47,SETOP,5,))</f>
        <v>334.32</v>
      </c>
      <c r="VLN47" s="14">
        <f t="shared" ref="VLN47:VLN50" si="2773">ROUND(VLM47*(1+$C$7),2)</f>
        <v>422.98</v>
      </c>
      <c r="VLO47" s="14">
        <f t="shared" ref="VLO47:VLO50" si="2774">VLK47*VLM47</f>
        <v>785.65200000000004</v>
      </c>
      <c r="VLP47" s="14">
        <f t="shared" ref="VLP47:VLP50" si="2775">VLN47*VLK47</f>
        <v>994.00300000000004</v>
      </c>
      <c r="VLQ47" s="11" t="s">
        <v>17387</v>
      </c>
      <c r="VLR47" s="261" t="str">
        <f>IF(VLY47="SINAPI",VLOOKUP('TEREZINHA HARDY'!VLX47,SINAPI,2,),VLOOKUP('TEREZINHA HARDY'!VLX47,SETOP,3,))</f>
        <v>FORNECIMENTO DE CONCRETO ESTRUTURAL, USINADO, COM FCK 25 MPA, INCLUSIVE LANÇAMENTO, ADENSAMENTO E ACABAMENTO (FUNDAÇÃO)</v>
      </c>
      <c r="VLS47" s="261"/>
      <c r="VLT47" s="261"/>
      <c r="VLU47" s="261"/>
      <c r="VLV47" s="261"/>
      <c r="VLW47" s="261"/>
      <c r="VLX47" s="12" t="s">
        <v>10494</v>
      </c>
      <c r="VLY47" s="12" t="s">
        <v>6222</v>
      </c>
      <c r="VLZ47" s="12" t="str">
        <f>IF(VLY47="SINAPI",VLOOKUP('TEREZINHA HARDY'!VLX47,SINAPI,3,),VLOOKUP('TEREZINHA HARDY'!VLX47,SETOP,4,))</f>
        <v>M3</v>
      </c>
      <c r="VMA47" s="13">
        <v>2.35</v>
      </c>
      <c r="VMB47" s="13" t="s">
        <v>41</v>
      </c>
      <c r="VMC47" s="14">
        <f>IF(VLY47="SINAPI",VLOOKUP('TEREZINHA HARDY'!VLX47,SINAPI,4,),VLOOKUP('TEREZINHA HARDY'!VLX47,SETOP,5,))</f>
        <v>334.32</v>
      </c>
      <c r="VMD47" s="14">
        <f t="shared" ref="VMD47:VMD50" si="2776">ROUND(VMC47*(1+$C$7),2)</f>
        <v>422.98</v>
      </c>
      <c r="VME47" s="14">
        <f t="shared" ref="VME47:VME50" si="2777">VMA47*VMC47</f>
        <v>785.65200000000004</v>
      </c>
      <c r="VMF47" s="14">
        <f t="shared" ref="VMF47:VMF50" si="2778">VMD47*VMA47</f>
        <v>994.00300000000004</v>
      </c>
      <c r="VMG47" s="11" t="s">
        <v>17387</v>
      </c>
      <c r="VMH47" s="261" t="str">
        <f>IF(VMO47="SINAPI",VLOOKUP('TEREZINHA HARDY'!VMN47,SINAPI,2,),VLOOKUP('TEREZINHA HARDY'!VMN47,SETOP,3,))</f>
        <v>FORNECIMENTO DE CONCRETO ESTRUTURAL, USINADO, COM FCK 25 MPA, INCLUSIVE LANÇAMENTO, ADENSAMENTO E ACABAMENTO (FUNDAÇÃO)</v>
      </c>
      <c r="VMI47" s="261"/>
      <c r="VMJ47" s="261"/>
      <c r="VMK47" s="261"/>
      <c r="VML47" s="261"/>
      <c r="VMM47" s="261"/>
      <c r="VMN47" s="12" t="s">
        <v>10494</v>
      </c>
      <c r="VMO47" s="12" t="s">
        <v>6222</v>
      </c>
      <c r="VMP47" s="12" t="str">
        <f>IF(VMO47="SINAPI",VLOOKUP('TEREZINHA HARDY'!VMN47,SINAPI,3,),VLOOKUP('TEREZINHA HARDY'!VMN47,SETOP,4,))</f>
        <v>M3</v>
      </c>
      <c r="VMQ47" s="13">
        <v>2.35</v>
      </c>
      <c r="VMR47" s="13" t="s">
        <v>41</v>
      </c>
      <c r="VMS47" s="14">
        <f>IF(VMO47="SINAPI",VLOOKUP('TEREZINHA HARDY'!VMN47,SINAPI,4,),VLOOKUP('TEREZINHA HARDY'!VMN47,SETOP,5,))</f>
        <v>334.32</v>
      </c>
      <c r="VMT47" s="14">
        <f t="shared" ref="VMT47:VMT50" si="2779">ROUND(VMS47*(1+$C$7),2)</f>
        <v>422.98</v>
      </c>
      <c r="VMU47" s="14">
        <f t="shared" ref="VMU47:VMU50" si="2780">VMQ47*VMS47</f>
        <v>785.65200000000004</v>
      </c>
      <c r="VMV47" s="14">
        <f t="shared" ref="VMV47:VMV50" si="2781">VMT47*VMQ47</f>
        <v>994.00300000000004</v>
      </c>
      <c r="VMW47" s="11" t="s">
        <v>17387</v>
      </c>
      <c r="VMX47" s="261" t="str">
        <f>IF(VNE47="SINAPI",VLOOKUP('TEREZINHA HARDY'!VND47,SINAPI,2,),VLOOKUP('TEREZINHA HARDY'!VND47,SETOP,3,))</f>
        <v>FORNECIMENTO DE CONCRETO ESTRUTURAL, USINADO, COM FCK 25 MPA, INCLUSIVE LANÇAMENTO, ADENSAMENTO E ACABAMENTO (FUNDAÇÃO)</v>
      </c>
      <c r="VMY47" s="261"/>
      <c r="VMZ47" s="261"/>
      <c r="VNA47" s="261"/>
      <c r="VNB47" s="261"/>
      <c r="VNC47" s="261"/>
      <c r="VND47" s="12" t="s">
        <v>10494</v>
      </c>
      <c r="VNE47" s="12" t="s">
        <v>6222</v>
      </c>
      <c r="VNF47" s="12" t="str">
        <f>IF(VNE47="SINAPI",VLOOKUP('TEREZINHA HARDY'!VND47,SINAPI,3,),VLOOKUP('TEREZINHA HARDY'!VND47,SETOP,4,))</f>
        <v>M3</v>
      </c>
      <c r="VNG47" s="13">
        <v>2.35</v>
      </c>
      <c r="VNH47" s="13" t="s">
        <v>41</v>
      </c>
      <c r="VNI47" s="14">
        <f>IF(VNE47="SINAPI",VLOOKUP('TEREZINHA HARDY'!VND47,SINAPI,4,),VLOOKUP('TEREZINHA HARDY'!VND47,SETOP,5,))</f>
        <v>334.32</v>
      </c>
      <c r="VNJ47" s="14">
        <f t="shared" ref="VNJ47:VNJ50" si="2782">ROUND(VNI47*(1+$C$7),2)</f>
        <v>422.98</v>
      </c>
      <c r="VNK47" s="14">
        <f t="shared" ref="VNK47:VNK50" si="2783">VNG47*VNI47</f>
        <v>785.65200000000004</v>
      </c>
      <c r="VNL47" s="14">
        <f t="shared" ref="VNL47:VNL50" si="2784">VNJ47*VNG47</f>
        <v>994.00300000000004</v>
      </c>
      <c r="VNM47" s="11" t="s">
        <v>17387</v>
      </c>
      <c r="VNN47" s="261" t="str">
        <f>IF(VNU47="SINAPI",VLOOKUP('TEREZINHA HARDY'!VNT47,SINAPI,2,),VLOOKUP('TEREZINHA HARDY'!VNT47,SETOP,3,))</f>
        <v>FORNECIMENTO DE CONCRETO ESTRUTURAL, USINADO, COM FCK 25 MPA, INCLUSIVE LANÇAMENTO, ADENSAMENTO E ACABAMENTO (FUNDAÇÃO)</v>
      </c>
      <c r="VNO47" s="261"/>
      <c r="VNP47" s="261"/>
      <c r="VNQ47" s="261"/>
      <c r="VNR47" s="261"/>
      <c r="VNS47" s="261"/>
      <c r="VNT47" s="12" t="s">
        <v>10494</v>
      </c>
      <c r="VNU47" s="12" t="s">
        <v>6222</v>
      </c>
      <c r="VNV47" s="12" t="str">
        <f>IF(VNU47="SINAPI",VLOOKUP('TEREZINHA HARDY'!VNT47,SINAPI,3,),VLOOKUP('TEREZINHA HARDY'!VNT47,SETOP,4,))</f>
        <v>M3</v>
      </c>
      <c r="VNW47" s="13">
        <v>2.35</v>
      </c>
      <c r="VNX47" s="13" t="s">
        <v>41</v>
      </c>
      <c r="VNY47" s="14">
        <f>IF(VNU47="SINAPI",VLOOKUP('TEREZINHA HARDY'!VNT47,SINAPI,4,),VLOOKUP('TEREZINHA HARDY'!VNT47,SETOP,5,))</f>
        <v>334.32</v>
      </c>
      <c r="VNZ47" s="14">
        <f t="shared" ref="VNZ47:VNZ50" si="2785">ROUND(VNY47*(1+$C$7),2)</f>
        <v>422.98</v>
      </c>
      <c r="VOA47" s="14">
        <f t="shared" ref="VOA47:VOA50" si="2786">VNW47*VNY47</f>
        <v>785.65200000000004</v>
      </c>
      <c r="VOB47" s="14">
        <f t="shared" ref="VOB47:VOB50" si="2787">VNZ47*VNW47</f>
        <v>994.00300000000004</v>
      </c>
      <c r="VOC47" s="11" t="s">
        <v>17387</v>
      </c>
      <c r="VOD47" s="261" t="str">
        <f>IF(VOK47="SINAPI",VLOOKUP('TEREZINHA HARDY'!VOJ47,SINAPI,2,),VLOOKUP('TEREZINHA HARDY'!VOJ47,SETOP,3,))</f>
        <v>FORNECIMENTO DE CONCRETO ESTRUTURAL, USINADO, COM FCK 25 MPA, INCLUSIVE LANÇAMENTO, ADENSAMENTO E ACABAMENTO (FUNDAÇÃO)</v>
      </c>
      <c r="VOE47" s="261"/>
      <c r="VOF47" s="261"/>
      <c r="VOG47" s="261"/>
      <c r="VOH47" s="261"/>
      <c r="VOI47" s="261"/>
      <c r="VOJ47" s="12" t="s">
        <v>10494</v>
      </c>
      <c r="VOK47" s="12" t="s">
        <v>6222</v>
      </c>
      <c r="VOL47" s="12" t="str">
        <f>IF(VOK47="SINAPI",VLOOKUP('TEREZINHA HARDY'!VOJ47,SINAPI,3,),VLOOKUP('TEREZINHA HARDY'!VOJ47,SETOP,4,))</f>
        <v>M3</v>
      </c>
      <c r="VOM47" s="13">
        <v>2.35</v>
      </c>
      <c r="VON47" s="13" t="s">
        <v>41</v>
      </c>
      <c r="VOO47" s="14">
        <f>IF(VOK47="SINAPI",VLOOKUP('TEREZINHA HARDY'!VOJ47,SINAPI,4,),VLOOKUP('TEREZINHA HARDY'!VOJ47,SETOP,5,))</f>
        <v>334.32</v>
      </c>
      <c r="VOP47" s="14">
        <f t="shared" ref="VOP47:VOP50" si="2788">ROUND(VOO47*(1+$C$7),2)</f>
        <v>422.98</v>
      </c>
      <c r="VOQ47" s="14">
        <f t="shared" ref="VOQ47:VOQ50" si="2789">VOM47*VOO47</f>
        <v>785.65200000000004</v>
      </c>
      <c r="VOR47" s="14">
        <f t="shared" ref="VOR47:VOR50" si="2790">VOP47*VOM47</f>
        <v>994.00300000000004</v>
      </c>
      <c r="VOS47" s="11" t="s">
        <v>17387</v>
      </c>
      <c r="VOT47" s="261" t="str">
        <f>IF(VPA47="SINAPI",VLOOKUP('TEREZINHA HARDY'!VOZ47,SINAPI,2,),VLOOKUP('TEREZINHA HARDY'!VOZ47,SETOP,3,))</f>
        <v>FORNECIMENTO DE CONCRETO ESTRUTURAL, USINADO, COM FCK 25 MPA, INCLUSIVE LANÇAMENTO, ADENSAMENTO E ACABAMENTO (FUNDAÇÃO)</v>
      </c>
      <c r="VOU47" s="261"/>
      <c r="VOV47" s="261"/>
      <c r="VOW47" s="261"/>
      <c r="VOX47" s="261"/>
      <c r="VOY47" s="261"/>
      <c r="VOZ47" s="12" t="s">
        <v>10494</v>
      </c>
      <c r="VPA47" s="12" t="s">
        <v>6222</v>
      </c>
      <c r="VPB47" s="12" t="str">
        <f>IF(VPA47="SINAPI",VLOOKUP('TEREZINHA HARDY'!VOZ47,SINAPI,3,),VLOOKUP('TEREZINHA HARDY'!VOZ47,SETOP,4,))</f>
        <v>M3</v>
      </c>
      <c r="VPC47" s="13">
        <v>2.35</v>
      </c>
      <c r="VPD47" s="13" t="s">
        <v>41</v>
      </c>
      <c r="VPE47" s="14">
        <f>IF(VPA47="SINAPI",VLOOKUP('TEREZINHA HARDY'!VOZ47,SINAPI,4,),VLOOKUP('TEREZINHA HARDY'!VOZ47,SETOP,5,))</f>
        <v>334.32</v>
      </c>
      <c r="VPF47" s="14">
        <f t="shared" ref="VPF47:VPF50" si="2791">ROUND(VPE47*(1+$C$7),2)</f>
        <v>422.98</v>
      </c>
      <c r="VPG47" s="14">
        <f t="shared" ref="VPG47:VPG50" si="2792">VPC47*VPE47</f>
        <v>785.65200000000004</v>
      </c>
      <c r="VPH47" s="14">
        <f t="shared" ref="VPH47:VPH50" si="2793">VPF47*VPC47</f>
        <v>994.00300000000004</v>
      </c>
      <c r="VPI47" s="11" t="s">
        <v>17387</v>
      </c>
      <c r="VPJ47" s="261" t="str">
        <f>IF(VPQ47="SINAPI",VLOOKUP('TEREZINHA HARDY'!VPP47,SINAPI,2,),VLOOKUP('TEREZINHA HARDY'!VPP47,SETOP,3,))</f>
        <v>FORNECIMENTO DE CONCRETO ESTRUTURAL, USINADO, COM FCK 25 MPA, INCLUSIVE LANÇAMENTO, ADENSAMENTO E ACABAMENTO (FUNDAÇÃO)</v>
      </c>
      <c r="VPK47" s="261"/>
      <c r="VPL47" s="261"/>
      <c r="VPM47" s="261"/>
      <c r="VPN47" s="261"/>
      <c r="VPO47" s="261"/>
      <c r="VPP47" s="12" t="s">
        <v>10494</v>
      </c>
      <c r="VPQ47" s="12" t="s">
        <v>6222</v>
      </c>
      <c r="VPR47" s="12" t="str">
        <f>IF(VPQ47="SINAPI",VLOOKUP('TEREZINHA HARDY'!VPP47,SINAPI,3,),VLOOKUP('TEREZINHA HARDY'!VPP47,SETOP,4,))</f>
        <v>M3</v>
      </c>
      <c r="VPS47" s="13">
        <v>2.35</v>
      </c>
      <c r="VPT47" s="13" t="s">
        <v>41</v>
      </c>
      <c r="VPU47" s="14">
        <f>IF(VPQ47="SINAPI",VLOOKUP('TEREZINHA HARDY'!VPP47,SINAPI,4,),VLOOKUP('TEREZINHA HARDY'!VPP47,SETOP,5,))</f>
        <v>334.32</v>
      </c>
      <c r="VPV47" s="14">
        <f t="shared" ref="VPV47:VPV50" si="2794">ROUND(VPU47*(1+$C$7),2)</f>
        <v>422.98</v>
      </c>
      <c r="VPW47" s="14">
        <f t="shared" ref="VPW47:VPW50" si="2795">VPS47*VPU47</f>
        <v>785.65200000000004</v>
      </c>
      <c r="VPX47" s="14">
        <f t="shared" ref="VPX47:VPX50" si="2796">VPV47*VPS47</f>
        <v>994.00300000000004</v>
      </c>
      <c r="VPY47" s="11" t="s">
        <v>17387</v>
      </c>
      <c r="VPZ47" s="261" t="str">
        <f>IF(VQG47="SINAPI",VLOOKUP('TEREZINHA HARDY'!VQF47,SINAPI,2,),VLOOKUP('TEREZINHA HARDY'!VQF47,SETOP,3,))</f>
        <v>FORNECIMENTO DE CONCRETO ESTRUTURAL, USINADO, COM FCK 25 MPA, INCLUSIVE LANÇAMENTO, ADENSAMENTO E ACABAMENTO (FUNDAÇÃO)</v>
      </c>
      <c r="VQA47" s="261"/>
      <c r="VQB47" s="261"/>
      <c r="VQC47" s="261"/>
      <c r="VQD47" s="261"/>
      <c r="VQE47" s="261"/>
      <c r="VQF47" s="12" t="s">
        <v>10494</v>
      </c>
      <c r="VQG47" s="12" t="s">
        <v>6222</v>
      </c>
      <c r="VQH47" s="12" t="str">
        <f>IF(VQG47="SINAPI",VLOOKUP('TEREZINHA HARDY'!VQF47,SINAPI,3,),VLOOKUP('TEREZINHA HARDY'!VQF47,SETOP,4,))</f>
        <v>M3</v>
      </c>
      <c r="VQI47" s="13">
        <v>2.35</v>
      </c>
      <c r="VQJ47" s="13" t="s">
        <v>41</v>
      </c>
      <c r="VQK47" s="14">
        <f>IF(VQG47="SINAPI",VLOOKUP('TEREZINHA HARDY'!VQF47,SINAPI,4,),VLOOKUP('TEREZINHA HARDY'!VQF47,SETOP,5,))</f>
        <v>334.32</v>
      </c>
      <c r="VQL47" s="14">
        <f t="shared" ref="VQL47:VQL50" si="2797">ROUND(VQK47*(1+$C$7),2)</f>
        <v>422.98</v>
      </c>
      <c r="VQM47" s="14">
        <f t="shared" ref="VQM47:VQM50" si="2798">VQI47*VQK47</f>
        <v>785.65200000000004</v>
      </c>
      <c r="VQN47" s="14">
        <f t="shared" ref="VQN47:VQN50" si="2799">VQL47*VQI47</f>
        <v>994.00300000000004</v>
      </c>
      <c r="VQO47" s="11" t="s">
        <v>17387</v>
      </c>
      <c r="VQP47" s="261" t="str">
        <f>IF(VQW47="SINAPI",VLOOKUP('TEREZINHA HARDY'!VQV47,SINAPI,2,),VLOOKUP('TEREZINHA HARDY'!VQV47,SETOP,3,))</f>
        <v>FORNECIMENTO DE CONCRETO ESTRUTURAL, USINADO, COM FCK 25 MPA, INCLUSIVE LANÇAMENTO, ADENSAMENTO E ACABAMENTO (FUNDAÇÃO)</v>
      </c>
      <c r="VQQ47" s="261"/>
      <c r="VQR47" s="261"/>
      <c r="VQS47" s="261"/>
      <c r="VQT47" s="261"/>
      <c r="VQU47" s="261"/>
      <c r="VQV47" s="12" t="s">
        <v>10494</v>
      </c>
      <c r="VQW47" s="12" t="s">
        <v>6222</v>
      </c>
      <c r="VQX47" s="12" t="str">
        <f>IF(VQW47="SINAPI",VLOOKUP('TEREZINHA HARDY'!VQV47,SINAPI,3,),VLOOKUP('TEREZINHA HARDY'!VQV47,SETOP,4,))</f>
        <v>M3</v>
      </c>
      <c r="VQY47" s="13">
        <v>2.35</v>
      </c>
      <c r="VQZ47" s="13" t="s">
        <v>41</v>
      </c>
      <c r="VRA47" s="14">
        <f>IF(VQW47="SINAPI",VLOOKUP('TEREZINHA HARDY'!VQV47,SINAPI,4,),VLOOKUP('TEREZINHA HARDY'!VQV47,SETOP,5,))</f>
        <v>334.32</v>
      </c>
      <c r="VRB47" s="14">
        <f t="shared" ref="VRB47:VRB50" si="2800">ROUND(VRA47*(1+$C$7),2)</f>
        <v>422.98</v>
      </c>
      <c r="VRC47" s="14">
        <f t="shared" ref="VRC47:VRC50" si="2801">VQY47*VRA47</f>
        <v>785.65200000000004</v>
      </c>
      <c r="VRD47" s="14">
        <f t="shared" ref="VRD47:VRD50" si="2802">VRB47*VQY47</f>
        <v>994.00300000000004</v>
      </c>
      <c r="VRE47" s="11" t="s">
        <v>17387</v>
      </c>
      <c r="VRF47" s="261" t="str">
        <f>IF(VRM47="SINAPI",VLOOKUP('TEREZINHA HARDY'!VRL47,SINAPI,2,),VLOOKUP('TEREZINHA HARDY'!VRL47,SETOP,3,))</f>
        <v>FORNECIMENTO DE CONCRETO ESTRUTURAL, USINADO, COM FCK 25 MPA, INCLUSIVE LANÇAMENTO, ADENSAMENTO E ACABAMENTO (FUNDAÇÃO)</v>
      </c>
      <c r="VRG47" s="261"/>
      <c r="VRH47" s="261"/>
      <c r="VRI47" s="261"/>
      <c r="VRJ47" s="261"/>
      <c r="VRK47" s="261"/>
      <c r="VRL47" s="12" t="s">
        <v>10494</v>
      </c>
      <c r="VRM47" s="12" t="s">
        <v>6222</v>
      </c>
      <c r="VRN47" s="12" t="str">
        <f>IF(VRM47="SINAPI",VLOOKUP('TEREZINHA HARDY'!VRL47,SINAPI,3,),VLOOKUP('TEREZINHA HARDY'!VRL47,SETOP,4,))</f>
        <v>M3</v>
      </c>
      <c r="VRO47" s="13">
        <v>2.35</v>
      </c>
      <c r="VRP47" s="13" t="s">
        <v>41</v>
      </c>
      <c r="VRQ47" s="14">
        <f>IF(VRM47="SINAPI",VLOOKUP('TEREZINHA HARDY'!VRL47,SINAPI,4,),VLOOKUP('TEREZINHA HARDY'!VRL47,SETOP,5,))</f>
        <v>334.32</v>
      </c>
      <c r="VRR47" s="14">
        <f t="shared" ref="VRR47:VRR50" si="2803">ROUND(VRQ47*(1+$C$7),2)</f>
        <v>422.98</v>
      </c>
      <c r="VRS47" s="14">
        <f t="shared" ref="VRS47:VRS50" si="2804">VRO47*VRQ47</f>
        <v>785.65200000000004</v>
      </c>
      <c r="VRT47" s="14">
        <f t="shared" ref="VRT47:VRT50" si="2805">VRR47*VRO47</f>
        <v>994.00300000000004</v>
      </c>
      <c r="VRU47" s="11" t="s">
        <v>17387</v>
      </c>
      <c r="VRV47" s="261" t="str">
        <f>IF(VSC47="SINAPI",VLOOKUP('TEREZINHA HARDY'!VSB47,SINAPI,2,),VLOOKUP('TEREZINHA HARDY'!VSB47,SETOP,3,))</f>
        <v>FORNECIMENTO DE CONCRETO ESTRUTURAL, USINADO, COM FCK 25 MPA, INCLUSIVE LANÇAMENTO, ADENSAMENTO E ACABAMENTO (FUNDAÇÃO)</v>
      </c>
      <c r="VRW47" s="261"/>
      <c r="VRX47" s="261"/>
      <c r="VRY47" s="261"/>
      <c r="VRZ47" s="261"/>
      <c r="VSA47" s="261"/>
      <c r="VSB47" s="12" t="s">
        <v>10494</v>
      </c>
      <c r="VSC47" s="12" t="s">
        <v>6222</v>
      </c>
      <c r="VSD47" s="12" t="str">
        <f>IF(VSC47="SINAPI",VLOOKUP('TEREZINHA HARDY'!VSB47,SINAPI,3,),VLOOKUP('TEREZINHA HARDY'!VSB47,SETOP,4,))</f>
        <v>M3</v>
      </c>
      <c r="VSE47" s="13">
        <v>2.35</v>
      </c>
      <c r="VSF47" s="13" t="s">
        <v>41</v>
      </c>
      <c r="VSG47" s="14">
        <f>IF(VSC47="SINAPI",VLOOKUP('TEREZINHA HARDY'!VSB47,SINAPI,4,),VLOOKUP('TEREZINHA HARDY'!VSB47,SETOP,5,))</f>
        <v>334.32</v>
      </c>
      <c r="VSH47" s="14">
        <f t="shared" ref="VSH47:VSH50" si="2806">ROUND(VSG47*(1+$C$7),2)</f>
        <v>422.98</v>
      </c>
      <c r="VSI47" s="14">
        <f t="shared" ref="VSI47:VSI50" si="2807">VSE47*VSG47</f>
        <v>785.65200000000004</v>
      </c>
      <c r="VSJ47" s="14">
        <f t="shared" ref="VSJ47:VSJ50" si="2808">VSH47*VSE47</f>
        <v>994.00300000000004</v>
      </c>
      <c r="VSK47" s="11" t="s">
        <v>17387</v>
      </c>
      <c r="VSL47" s="261" t="str">
        <f>IF(VSS47="SINAPI",VLOOKUP('TEREZINHA HARDY'!VSR47,SINAPI,2,),VLOOKUP('TEREZINHA HARDY'!VSR47,SETOP,3,))</f>
        <v>FORNECIMENTO DE CONCRETO ESTRUTURAL, USINADO, COM FCK 25 MPA, INCLUSIVE LANÇAMENTO, ADENSAMENTO E ACABAMENTO (FUNDAÇÃO)</v>
      </c>
      <c r="VSM47" s="261"/>
      <c r="VSN47" s="261"/>
      <c r="VSO47" s="261"/>
      <c r="VSP47" s="261"/>
      <c r="VSQ47" s="261"/>
      <c r="VSR47" s="12" t="s">
        <v>10494</v>
      </c>
      <c r="VSS47" s="12" t="s">
        <v>6222</v>
      </c>
      <c r="VST47" s="12" t="str">
        <f>IF(VSS47="SINAPI",VLOOKUP('TEREZINHA HARDY'!VSR47,SINAPI,3,),VLOOKUP('TEREZINHA HARDY'!VSR47,SETOP,4,))</f>
        <v>M3</v>
      </c>
      <c r="VSU47" s="13">
        <v>2.35</v>
      </c>
      <c r="VSV47" s="13" t="s">
        <v>41</v>
      </c>
      <c r="VSW47" s="14">
        <f>IF(VSS47="SINAPI",VLOOKUP('TEREZINHA HARDY'!VSR47,SINAPI,4,),VLOOKUP('TEREZINHA HARDY'!VSR47,SETOP,5,))</f>
        <v>334.32</v>
      </c>
      <c r="VSX47" s="14">
        <f t="shared" ref="VSX47:VSX50" si="2809">ROUND(VSW47*(1+$C$7),2)</f>
        <v>422.98</v>
      </c>
      <c r="VSY47" s="14">
        <f t="shared" ref="VSY47:VSY50" si="2810">VSU47*VSW47</f>
        <v>785.65200000000004</v>
      </c>
      <c r="VSZ47" s="14">
        <f t="shared" ref="VSZ47:VSZ50" si="2811">VSX47*VSU47</f>
        <v>994.00300000000004</v>
      </c>
      <c r="VTA47" s="11" t="s">
        <v>17387</v>
      </c>
      <c r="VTB47" s="261" t="str">
        <f>IF(VTI47="SINAPI",VLOOKUP('TEREZINHA HARDY'!VTH47,SINAPI,2,),VLOOKUP('TEREZINHA HARDY'!VTH47,SETOP,3,))</f>
        <v>FORNECIMENTO DE CONCRETO ESTRUTURAL, USINADO, COM FCK 25 MPA, INCLUSIVE LANÇAMENTO, ADENSAMENTO E ACABAMENTO (FUNDAÇÃO)</v>
      </c>
      <c r="VTC47" s="261"/>
      <c r="VTD47" s="261"/>
      <c r="VTE47" s="261"/>
      <c r="VTF47" s="261"/>
      <c r="VTG47" s="261"/>
      <c r="VTH47" s="12" t="s">
        <v>10494</v>
      </c>
      <c r="VTI47" s="12" t="s">
        <v>6222</v>
      </c>
      <c r="VTJ47" s="12" t="str">
        <f>IF(VTI47="SINAPI",VLOOKUP('TEREZINHA HARDY'!VTH47,SINAPI,3,),VLOOKUP('TEREZINHA HARDY'!VTH47,SETOP,4,))</f>
        <v>M3</v>
      </c>
      <c r="VTK47" s="13">
        <v>2.35</v>
      </c>
      <c r="VTL47" s="13" t="s">
        <v>41</v>
      </c>
      <c r="VTM47" s="14">
        <f>IF(VTI47="SINAPI",VLOOKUP('TEREZINHA HARDY'!VTH47,SINAPI,4,),VLOOKUP('TEREZINHA HARDY'!VTH47,SETOP,5,))</f>
        <v>334.32</v>
      </c>
      <c r="VTN47" s="14">
        <f t="shared" ref="VTN47:VTN50" si="2812">ROUND(VTM47*(1+$C$7),2)</f>
        <v>422.98</v>
      </c>
      <c r="VTO47" s="14">
        <f t="shared" ref="VTO47:VTO50" si="2813">VTK47*VTM47</f>
        <v>785.65200000000004</v>
      </c>
      <c r="VTP47" s="14">
        <f t="shared" ref="VTP47:VTP50" si="2814">VTN47*VTK47</f>
        <v>994.00300000000004</v>
      </c>
      <c r="VTQ47" s="11" t="s">
        <v>17387</v>
      </c>
      <c r="VTR47" s="261" t="str">
        <f>IF(VTY47="SINAPI",VLOOKUP('TEREZINHA HARDY'!VTX47,SINAPI,2,),VLOOKUP('TEREZINHA HARDY'!VTX47,SETOP,3,))</f>
        <v>FORNECIMENTO DE CONCRETO ESTRUTURAL, USINADO, COM FCK 25 MPA, INCLUSIVE LANÇAMENTO, ADENSAMENTO E ACABAMENTO (FUNDAÇÃO)</v>
      </c>
      <c r="VTS47" s="261"/>
      <c r="VTT47" s="261"/>
      <c r="VTU47" s="261"/>
      <c r="VTV47" s="261"/>
      <c r="VTW47" s="261"/>
      <c r="VTX47" s="12" t="s">
        <v>10494</v>
      </c>
      <c r="VTY47" s="12" t="s">
        <v>6222</v>
      </c>
      <c r="VTZ47" s="12" t="str">
        <f>IF(VTY47="SINAPI",VLOOKUP('TEREZINHA HARDY'!VTX47,SINAPI,3,),VLOOKUP('TEREZINHA HARDY'!VTX47,SETOP,4,))</f>
        <v>M3</v>
      </c>
      <c r="VUA47" s="13">
        <v>2.35</v>
      </c>
      <c r="VUB47" s="13" t="s">
        <v>41</v>
      </c>
      <c r="VUC47" s="14">
        <f>IF(VTY47="SINAPI",VLOOKUP('TEREZINHA HARDY'!VTX47,SINAPI,4,),VLOOKUP('TEREZINHA HARDY'!VTX47,SETOP,5,))</f>
        <v>334.32</v>
      </c>
      <c r="VUD47" s="14">
        <f t="shared" ref="VUD47:VUD50" si="2815">ROUND(VUC47*(1+$C$7),2)</f>
        <v>422.98</v>
      </c>
      <c r="VUE47" s="14">
        <f t="shared" ref="VUE47:VUE50" si="2816">VUA47*VUC47</f>
        <v>785.65200000000004</v>
      </c>
      <c r="VUF47" s="14">
        <f t="shared" ref="VUF47:VUF50" si="2817">VUD47*VUA47</f>
        <v>994.00300000000004</v>
      </c>
      <c r="VUG47" s="11" t="s">
        <v>17387</v>
      </c>
      <c r="VUH47" s="261" t="str">
        <f>IF(VUO47="SINAPI",VLOOKUP('TEREZINHA HARDY'!VUN47,SINAPI,2,),VLOOKUP('TEREZINHA HARDY'!VUN47,SETOP,3,))</f>
        <v>FORNECIMENTO DE CONCRETO ESTRUTURAL, USINADO, COM FCK 25 MPA, INCLUSIVE LANÇAMENTO, ADENSAMENTO E ACABAMENTO (FUNDAÇÃO)</v>
      </c>
      <c r="VUI47" s="261"/>
      <c r="VUJ47" s="261"/>
      <c r="VUK47" s="261"/>
      <c r="VUL47" s="261"/>
      <c r="VUM47" s="261"/>
      <c r="VUN47" s="12" t="s">
        <v>10494</v>
      </c>
      <c r="VUO47" s="12" t="s">
        <v>6222</v>
      </c>
      <c r="VUP47" s="12" t="str">
        <f>IF(VUO47="SINAPI",VLOOKUP('TEREZINHA HARDY'!VUN47,SINAPI,3,),VLOOKUP('TEREZINHA HARDY'!VUN47,SETOP,4,))</f>
        <v>M3</v>
      </c>
      <c r="VUQ47" s="13">
        <v>2.35</v>
      </c>
      <c r="VUR47" s="13" t="s">
        <v>41</v>
      </c>
      <c r="VUS47" s="14">
        <f>IF(VUO47="SINAPI",VLOOKUP('TEREZINHA HARDY'!VUN47,SINAPI,4,),VLOOKUP('TEREZINHA HARDY'!VUN47,SETOP,5,))</f>
        <v>334.32</v>
      </c>
      <c r="VUT47" s="14">
        <f t="shared" ref="VUT47:VUT50" si="2818">ROUND(VUS47*(1+$C$7),2)</f>
        <v>422.98</v>
      </c>
      <c r="VUU47" s="14">
        <f t="shared" ref="VUU47:VUU50" si="2819">VUQ47*VUS47</f>
        <v>785.65200000000004</v>
      </c>
      <c r="VUV47" s="14">
        <f t="shared" ref="VUV47:VUV50" si="2820">VUT47*VUQ47</f>
        <v>994.00300000000004</v>
      </c>
      <c r="VUW47" s="11" t="s">
        <v>17387</v>
      </c>
      <c r="VUX47" s="261" t="str">
        <f>IF(VVE47="SINAPI",VLOOKUP('TEREZINHA HARDY'!VVD47,SINAPI,2,),VLOOKUP('TEREZINHA HARDY'!VVD47,SETOP,3,))</f>
        <v>FORNECIMENTO DE CONCRETO ESTRUTURAL, USINADO, COM FCK 25 MPA, INCLUSIVE LANÇAMENTO, ADENSAMENTO E ACABAMENTO (FUNDAÇÃO)</v>
      </c>
      <c r="VUY47" s="261"/>
      <c r="VUZ47" s="261"/>
      <c r="VVA47" s="261"/>
      <c r="VVB47" s="261"/>
      <c r="VVC47" s="261"/>
      <c r="VVD47" s="12" t="s">
        <v>10494</v>
      </c>
      <c r="VVE47" s="12" t="s">
        <v>6222</v>
      </c>
      <c r="VVF47" s="12" t="str">
        <f>IF(VVE47="SINAPI",VLOOKUP('TEREZINHA HARDY'!VVD47,SINAPI,3,),VLOOKUP('TEREZINHA HARDY'!VVD47,SETOP,4,))</f>
        <v>M3</v>
      </c>
      <c r="VVG47" s="13">
        <v>2.35</v>
      </c>
      <c r="VVH47" s="13" t="s">
        <v>41</v>
      </c>
      <c r="VVI47" s="14">
        <f>IF(VVE47="SINAPI",VLOOKUP('TEREZINHA HARDY'!VVD47,SINAPI,4,),VLOOKUP('TEREZINHA HARDY'!VVD47,SETOP,5,))</f>
        <v>334.32</v>
      </c>
      <c r="VVJ47" s="14">
        <f t="shared" ref="VVJ47:VVJ50" si="2821">ROUND(VVI47*(1+$C$7),2)</f>
        <v>422.98</v>
      </c>
      <c r="VVK47" s="14">
        <f t="shared" ref="VVK47:VVK50" si="2822">VVG47*VVI47</f>
        <v>785.65200000000004</v>
      </c>
      <c r="VVL47" s="14">
        <f t="shared" ref="VVL47:VVL50" si="2823">VVJ47*VVG47</f>
        <v>994.00300000000004</v>
      </c>
      <c r="VVM47" s="11" t="s">
        <v>17387</v>
      </c>
      <c r="VVN47" s="261" t="str">
        <f>IF(VVU47="SINAPI",VLOOKUP('TEREZINHA HARDY'!VVT47,SINAPI,2,),VLOOKUP('TEREZINHA HARDY'!VVT47,SETOP,3,))</f>
        <v>FORNECIMENTO DE CONCRETO ESTRUTURAL, USINADO, COM FCK 25 MPA, INCLUSIVE LANÇAMENTO, ADENSAMENTO E ACABAMENTO (FUNDAÇÃO)</v>
      </c>
      <c r="VVO47" s="261"/>
      <c r="VVP47" s="261"/>
      <c r="VVQ47" s="261"/>
      <c r="VVR47" s="261"/>
      <c r="VVS47" s="261"/>
      <c r="VVT47" s="12" t="s">
        <v>10494</v>
      </c>
      <c r="VVU47" s="12" t="s">
        <v>6222</v>
      </c>
      <c r="VVV47" s="12" t="str">
        <f>IF(VVU47="SINAPI",VLOOKUP('TEREZINHA HARDY'!VVT47,SINAPI,3,),VLOOKUP('TEREZINHA HARDY'!VVT47,SETOP,4,))</f>
        <v>M3</v>
      </c>
      <c r="VVW47" s="13">
        <v>2.35</v>
      </c>
      <c r="VVX47" s="13" t="s">
        <v>41</v>
      </c>
      <c r="VVY47" s="14">
        <f>IF(VVU47="SINAPI",VLOOKUP('TEREZINHA HARDY'!VVT47,SINAPI,4,),VLOOKUP('TEREZINHA HARDY'!VVT47,SETOP,5,))</f>
        <v>334.32</v>
      </c>
      <c r="VVZ47" s="14">
        <f t="shared" ref="VVZ47:VVZ50" si="2824">ROUND(VVY47*(1+$C$7),2)</f>
        <v>422.98</v>
      </c>
      <c r="VWA47" s="14">
        <f t="shared" ref="VWA47:VWA50" si="2825">VVW47*VVY47</f>
        <v>785.65200000000004</v>
      </c>
      <c r="VWB47" s="14">
        <f t="shared" ref="VWB47:VWB50" si="2826">VVZ47*VVW47</f>
        <v>994.00300000000004</v>
      </c>
      <c r="VWC47" s="11" t="s">
        <v>17387</v>
      </c>
      <c r="VWD47" s="261" t="str">
        <f>IF(VWK47="SINAPI",VLOOKUP('TEREZINHA HARDY'!VWJ47,SINAPI,2,),VLOOKUP('TEREZINHA HARDY'!VWJ47,SETOP,3,))</f>
        <v>FORNECIMENTO DE CONCRETO ESTRUTURAL, USINADO, COM FCK 25 MPA, INCLUSIVE LANÇAMENTO, ADENSAMENTO E ACABAMENTO (FUNDAÇÃO)</v>
      </c>
      <c r="VWE47" s="261"/>
      <c r="VWF47" s="261"/>
      <c r="VWG47" s="261"/>
      <c r="VWH47" s="261"/>
      <c r="VWI47" s="261"/>
      <c r="VWJ47" s="12" t="s">
        <v>10494</v>
      </c>
      <c r="VWK47" s="12" t="s">
        <v>6222</v>
      </c>
      <c r="VWL47" s="12" t="str">
        <f>IF(VWK47="SINAPI",VLOOKUP('TEREZINHA HARDY'!VWJ47,SINAPI,3,),VLOOKUP('TEREZINHA HARDY'!VWJ47,SETOP,4,))</f>
        <v>M3</v>
      </c>
      <c r="VWM47" s="13">
        <v>2.35</v>
      </c>
      <c r="VWN47" s="13" t="s">
        <v>41</v>
      </c>
      <c r="VWO47" s="14">
        <f>IF(VWK47="SINAPI",VLOOKUP('TEREZINHA HARDY'!VWJ47,SINAPI,4,),VLOOKUP('TEREZINHA HARDY'!VWJ47,SETOP,5,))</f>
        <v>334.32</v>
      </c>
      <c r="VWP47" s="14">
        <f t="shared" ref="VWP47:VWP50" si="2827">ROUND(VWO47*(1+$C$7),2)</f>
        <v>422.98</v>
      </c>
      <c r="VWQ47" s="14">
        <f t="shared" ref="VWQ47:VWQ50" si="2828">VWM47*VWO47</f>
        <v>785.65200000000004</v>
      </c>
      <c r="VWR47" s="14">
        <f t="shared" ref="VWR47:VWR50" si="2829">VWP47*VWM47</f>
        <v>994.00300000000004</v>
      </c>
      <c r="VWS47" s="11" t="s">
        <v>17387</v>
      </c>
      <c r="VWT47" s="261" t="str">
        <f>IF(VXA47="SINAPI",VLOOKUP('TEREZINHA HARDY'!VWZ47,SINAPI,2,),VLOOKUP('TEREZINHA HARDY'!VWZ47,SETOP,3,))</f>
        <v>FORNECIMENTO DE CONCRETO ESTRUTURAL, USINADO, COM FCK 25 MPA, INCLUSIVE LANÇAMENTO, ADENSAMENTO E ACABAMENTO (FUNDAÇÃO)</v>
      </c>
      <c r="VWU47" s="261"/>
      <c r="VWV47" s="261"/>
      <c r="VWW47" s="261"/>
      <c r="VWX47" s="261"/>
      <c r="VWY47" s="261"/>
      <c r="VWZ47" s="12" t="s">
        <v>10494</v>
      </c>
      <c r="VXA47" s="12" t="s">
        <v>6222</v>
      </c>
      <c r="VXB47" s="12" t="str">
        <f>IF(VXA47="SINAPI",VLOOKUP('TEREZINHA HARDY'!VWZ47,SINAPI,3,),VLOOKUP('TEREZINHA HARDY'!VWZ47,SETOP,4,))</f>
        <v>M3</v>
      </c>
      <c r="VXC47" s="13">
        <v>2.35</v>
      </c>
      <c r="VXD47" s="13" t="s">
        <v>41</v>
      </c>
      <c r="VXE47" s="14">
        <f>IF(VXA47="SINAPI",VLOOKUP('TEREZINHA HARDY'!VWZ47,SINAPI,4,),VLOOKUP('TEREZINHA HARDY'!VWZ47,SETOP,5,))</f>
        <v>334.32</v>
      </c>
      <c r="VXF47" s="14">
        <f t="shared" ref="VXF47:VXF50" si="2830">ROUND(VXE47*(1+$C$7),2)</f>
        <v>422.98</v>
      </c>
      <c r="VXG47" s="14">
        <f t="shared" ref="VXG47:VXG50" si="2831">VXC47*VXE47</f>
        <v>785.65200000000004</v>
      </c>
      <c r="VXH47" s="14">
        <f t="shared" ref="VXH47:VXH50" si="2832">VXF47*VXC47</f>
        <v>994.00300000000004</v>
      </c>
      <c r="VXI47" s="11" t="s">
        <v>17387</v>
      </c>
      <c r="VXJ47" s="261" t="str">
        <f>IF(VXQ47="SINAPI",VLOOKUP('TEREZINHA HARDY'!VXP47,SINAPI,2,),VLOOKUP('TEREZINHA HARDY'!VXP47,SETOP,3,))</f>
        <v>FORNECIMENTO DE CONCRETO ESTRUTURAL, USINADO, COM FCK 25 MPA, INCLUSIVE LANÇAMENTO, ADENSAMENTO E ACABAMENTO (FUNDAÇÃO)</v>
      </c>
      <c r="VXK47" s="261"/>
      <c r="VXL47" s="261"/>
      <c r="VXM47" s="261"/>
      <c r="VXN47" s="261"/>
      <c r="VXO47" s="261"/>
      <c r="VXP47" s="12" t="s">
        <v>10494</v>
      </c>
      <c r="VXQ47" s="12" t="s">
        <v>6222</v>
      </c>
      <c r="VXR47" s="12" t="str">
        <f>IF(VXQ47="SINAPI",VLOOKUP('TEREZINHA HARDY'!VXP47,SINAPI,3,),VLOOKUP('TEREZINHA HARDY'!VXP47,SETOP,4,))</f>
        <v>M3</v>
      </c>
      <c r="VXS47" s="13">
        <v>2.35</v>
      </c>
      <c r="VXT47" s="13" t="s">
        <v>41</v>
      </c>
      <c r="VXU47" s="14">
        <f>IF(VXQ47="SINAPI",VLOOKUP('TEREZINHA HARDY'!VXP47,SINAPI,4,),VLOOKUP('TEREZINHA HARDY'!VXP47,SETOP,5,))</f>
        <v>334.32</v>
      </c>
      <c r="VXV47" s="14">
        <f t="shared" ref="VXV47:VXV50" si="2833">ROUND(VXU47*(1+$C$7),2)</f>
        <v>422.98</v>
      </c>
      <c r="VXW47" s="14">
        <f t="shared" ref="VXW47:VXW50" si="2834">VXS47*VXU47</f>
        <v>785.65200000000004</v>
      </c>
      <c r="VXX47" s="14">
        <f t="shared" ref="VXX47:VXX50" si="2835">VXV47*VXS47</f>
        <v>994.00300000000004</v>
      </c>
      <c r="VXY47" s="11" t="s">
        <v>17387</v>
      </c>
      <c r="VXZ47" s="261" t="str">
        <f>IF(VYG47="SINAPI",VLOOKUP('TEREZINHA HARDY'!VYF47,SINAPI,2,),VLOOKUP('TEREZINHA HARDY'!VYF47,SETOP,3,))</f>
        <v>FORNECIMENTO DE CONCRETO ESTRUTURAL, USINADO, COM FCK 25 MPA, INCLUSIVE LANÇAMENTO, ADENSAMENTO E ACABAMENTO (FUNDAÇÃO)</v>
      </c>
      <c r="VYA47" s="261"/>
      <c r="VYB47" s="261"/>
      <c r="VYC47" s="261"/>
      <c r="VYD47" s="261"/>
      <c r="VYE47" s="261"/>
      <c r="VYF47" s="12" t="s">
        <v>10494</v>
      </c>
      <c r="VYG47" s="12" t="s">
        <v>6222</v>
      </c>
      <c r="VYH47" s="12" t="str">
        <f>IF(VYG47="SINAPI",VLOOKUP('TEREZINHA HARDY'!VYF47,SINAPI,3,),VLOOKUP('TEREZINHA HARDY'!VYF47,SETOP,4,))</f>
        <v>M3</v>
      </c>
      <c r="VYI47" s="13">
        <v>2.35</v>
      </c>
      <c r="VYJ47" s="13" t="s">
        <v>41</v>
      </c>
      <c r="VYK47" s="14">
        <f>IF(VYG47="SINAPI",VLOOKUP('TEREZINHA HARDY'!VYF47,SINAPI,4,),VLOOKUP('TEREZINHA HARDY'!VYF47,SETOP,5,))</f>
        <v>334.32</v>
      </c>
      <c r="VYL47" s="14">
        <f t="shared" ref="VYL47:VYL50" si="2836">ROUND(VYK47*(1+$C$7),2)</f>
        <v>422.98</v>
      </c>
      <c r="VYM47" s="14">
        <f t="shared" ref="VYM47:VYM50" si="2837">VYI47*VYK47</f>
        <v>785.65200000000004</v>
      </c>
      <c r="VYN47" s="14">
        <f t="shared" ref="VYN47:VYN50" si="2838">VYL47*VYI47</f>
        <v>994.00300000000004</v>
      </c>
      <c r="VYO47" s="11" t="s">
        <v>17387</v>
      </c>
      <c r="VYP47" s="261" t="str">
        <f>IF(VYW47="SINAPI",VLOOKUP('TEREZINHA HARDY'!VYV47,SINAPI,2,),VLOOKUP('TEREZINHA HARDY'!VYV47,SETOP,3,))</f>
        <v>FORNECIMENTO DE CONCRETO ESTRUTURAL, USINADO, COM FCK 25 MPA, INCLUSIVE LANÇAMENTO, ADENSAMENTO E ACABAMENTO (FUNDAÇÃO)</v>
      </c>
      <c r="VYQ47" s="261"/>
      <c r="VYR47" s="261"/>
      <c r="VYS47" s="261"/>
      <c r="VYT47" s="261"/>
      <c r="VYU47" s="261"/>
      <c r="VYV47" s="12" t="s">
        <v>10494</v>
      </c>
      <c r="VYW47" s="12" t="s">
        <v>6222</v>
      </c>
      <c r="VYX47" s="12" t="str">
        <f>IF(VYW47="SINAPI",VLOOKUP('TEREZINHA HARDY'!VYV47,SINAPI,3,),VLOOKUP('TEREZINHA HARDY'!VYV47,SETOP,4,))</f>
        <v>M3</v>
      </c>
      <c r="VYY47" s="13">
        <v>2.35</v>
      </c>
      <c r="VYZ47" s="13" t="s">
        <v>41</v>
      </c>
      <c r="VZA47" s="14">
        <f>IF(VYW47="SINAPI",VLOOKUP('TEREZINHA HARDY'!VYV47,SINAPI,4,),VLOOKUP('TEREZINHA HARDY'!VYV47,SETOP,5,))</f>
        <v>334.32</v>
      </c>
      <c r="VZB47" s="14">
        <f t="shared" ref="VZB47:VZB50" si="2839">ROUND(VZA47*(1+$C$7),2)</f>
        <v>422.98</v>
      </c>
      <c r="VZC47" s="14">
        <f t="shared" ref="VZC47:VZC50" si="2840">VYY47*VZA47</f>
        <v>785.65200000000004</v>
      </c>
      <c r="VZD47" s="14">
        <f t="shared" ref="VZD47:VZD50" si="2841">VZB47*VYY47</f>
        <v>994.00300000000004</v>
      </c>
      <c r="VZE47" s="11" t="s">
        <v>17387</v>
      </c>
      <c r="VZF47" s="261" t="str">
        <f>IF(VZM47="SINAPI",VLOOKUP('TEREZINHA HARDY'!VZL47,SINAPI,2,),VLOOKUP('TEREZINHA HARDY'!VZL47,SETOP,3,))</f>
        <v>FORNECIMENTO DE CONCRETO ESTRUTURAL, USINADO, COM FCK 25 MPA, INCLUSIVE LANÇAMENTO, ADENSAMENTO E ACABAMENTO (FUNDAÇÃO)</v>
      </c>
      <c r="VZG47" s="261"/>
      <c r="VZH47" s="261"/>
      <c r="VZI47" s="261"/>
      <c r="VZJ47" s="261"/>
      <c r="VZK47" s="261"/>
      <c r="VZL47" s="12" t="s">
        <v>10494</v>
      </c>
      <c r="VZM47" s="12" t="s">
        <v>6222</v>
      </c>
      <c r="VZN47" s="12" t="str">
        <f>IF(VZM47="SINAPI",VLOOKUP('TEREZINHA HARDY'!VZL47,SINAPI,3,),VLOOKUP('TEREZINHA HARDY'!VZL47,SETOP,4,))</f>
        <v>M3</v>
      </c>
      <c r="VZO47" s="13">
        <v>2.35</v>
      </c>
      <c r="VZP47" s="13" t="s">
        <v>41</v>
      </c>
      <c r="VZQ47" s="14">
        <f>IF(VZM47="SINAPI",VLOOKUP('TEREZINHA HARDY'!VZL47,SINAPI,4,),VLOOKUP('TEREZINHA HARDY'!VZL47,SETOP,5,))</f>
        <v>334.32</v>
      </c>
      <c r="VZR47" s="14">
        <f t="shared" ref="VZR47:VZR50" si="2842">ROUND(VZQ47*(1+$C$7),2)</f>
        <v>422.98</v>
      </c>
      <c r="VZS47" s="14">
        <f t="shared" ref="VZS47:VZS50" si="2843">VZO47*VZQ47</f>
        <v>785.65200000000004</v>
      </c>
      <c r="VZT47" s="14">
        <f t="shared" ref="VZT47:VZT50" si="2844">VZR47*VZO47</f>
        <v>994.00300000000004</v>
      </c>
      <c r="VZU47" s="11" t="s">
        <v>17387</v>
      </c>
      <c r="VZV47" s="261" t="str">
        <f>IF(WAC47="SINAPI",VLOOKUP('TEREZINHA HARDY'!WAB47,SINAPI,2,),VLOOKUP('TEREZINHA HARDY'!WAB47,SETOP,3,))</f>
        <v>FORNECIMENTO DE CONCRETO ESTRUTURAL, USINADO, COM FCK 25 MPA, INCLUSIVE LANÇAMENTO, ADENSAMENTO E ACABAMENTO (FUNDAÇÃO)</v>
      </c>
      <c r="VZW47" s="261"/>
      <c r="VZX47" s="261"/>
      <c r="VZY47" s="261"/>
      <c r="VZZ47" s="261"/>
      <c r="WAA47" s="261"/>
      <c r="WAB47" s="12" t="s">
        <v>10494</v>
      </c>
      <c r="WAC47" s="12" t="s">
        <v>6222</v>
      </c>
      <c r="WAD47" s="12" t="str">
        <f>IF(WAC47="SINAPI",VLOOKUP('TEREZINHA HARDY'!WAB47,SINAPI,3,),VLOOKUP('TEREZINHA HARDY'!WAB47,SETOP,4,))</f>
        <v>M3</v>
      </c>
      <c r="WAE47" s="13">
        <v>2.35</v>
      </c>
      <c r="WAF47" s="13" t="s">
        <v>41</v>
      </c>
      <c r="WAG47" s="14">
        <f>IF(WAC47="SINAPI",VLOOKUP('TEREZINHA HARDY'!WAB47,SINAPI,4,),VLOOKUP('TEREZINHA HARDY'!WAB47,SETOP,5,))</f>
        <v>334.32</v>
      </c>
      <c r="WAH47" s="14">
        <f t="shared" ref="WAH47:WAH50" si="2845">ROUND(WAG47*(1+$C$7),2)</f>
        <v>422.98</v>
      </c>
      <c r="WAI47" s="14">
        <f t="shared" ref="WAI47:WAI50" si="2846">WAE47*WAG47</f>
        <v>785.65200000000004</v>
      </c>
      <c r="WAJ47" s="14">
        <f t="shared" ref="WAJ47:WAJ50" si="2847">WAH47*WAE47</f>
        <v>994.00300000000004</v>
      </c>
      <c r="WAK47" s="11" t="s">
        <v>17387</v>
      </c>
      <c r="WAL47" s="261" t="str">
        <f>IF(WAS47="SINAPI",VLOOKUP('TEREZINHA HARDY'!WAR47,SINAPI,2,),VLOOKUP('TEREZINHA HARDY'!WAR47,SETOP,3,))</f>
        <v>FORNECIMENTO DE CONCRETO ESTRUTURAL, USINADO, COM FCK 25 MPA, INCLUSIVE LANÇAMENTO, ADENSAMENTO E ACABAMENTO (FUNDAÇÃO)</v>
      </c>
      <c r="WAM47" s="261"/>
      <c r="WAN47" s="261"/>
      <c r="WAO47" s="261"/>
      <c r="WAP47" s="261"/>
      <c r="WAQ47" s="261"/>
      <c r="WAR47" s="12" t="s">
        <v>10494</v>
      </c>
      <c r="WAS47" s="12" t="s">
        <v>6222</v>
      </c>
      <c r="WAT47" s="12" t="str">
        <f>IF(WAS47="SINAPI",VLOOKUP('TEREZINHA HARDY'!WAR47,SINAPI,3,),VLOOKUP('TEREZINHA HARDY'!WAR47,SETOP,4,))</f>
        <v>M3</v>
      </c>
      <c r="WAU47" s="13">
        <v>2.35</v>
      </c>
      <c r="WAV47" s="13" t="s">
        <v>41</v>
      </c>
      <c r="WAW47" s="14">
        <f>IF(WAS47="SINAPI",VLOOKUP('TEREZINHA HARDY'!WAR47,SINAPI,4,),VLOOKUP('TEREZINHA HARDY'!WAR47,SETOP,5,))</f>
        <v>334.32</v>
      </c>
      <c r="WAX47" s="14">
        <f t="shared" ref="WAX47:WAX50" si="2848">ROUND(WAW47*(1+$C$7),2)</f>
        <v>422.98</v>
      </c>
      <c r="WAY47" s="14">
        <f t="shared" ref="WAY47:WAY50" si="2849">WAU47*WAW47</f>
        <v>785.65200000000004</v>
      </c>
      <c r="WAZ47" s="14">
        <f t="shared" ref="WAZ47:WAZ50" si="2850">WAX47*WAU47</f>
        <v>994.00300000000004</v>
      </c>
      <c r="WBA47" s="11" t="s">
        <v>17387</v>
      </c>
      <c r="WBB47" s="261" t="str">
        <f>IF(WBI47="SINAPI",VLOOKUP('TEREZINHA HARDY'!WBH47,SINAPI,2,),VLOOKUP('TEREZINHA HARDY'!WBH47,SETOP,3,))</f>
        <v>FORNECIMENTO DE CONCRETO ESTRUTURAL, USINADO, COM FCK 25 MPA, INCLUSIVE LANÇAMENTO, ADENSAMENTO E ACABAMENTO (FUNDAÇÃO)</v>
      </c>
      <c r="WBC47" s="261"/>
      <c r="WBD47" s="261"/>
      <c r="WBE47" s="261"/>
      <c r="WBF47" s="261"/>
      <c r="WBG47" s="261"/>
      <c r="WBH47" s="12" t="s">
        <v>10494</v>
      </c>
      <c r="WBI47" s="12" t="s">
        <v>6222</v>
      </c>
      <c r="WBJ47" s="12" t="str">
        <f>IF(WBI47="SINAPI",VLOOKUP('TEREZINHA HARDY'!WBH47,SINAPI,3,),VLOOKUP('TEREZINHA HARDY'!WBH47,SETOP,4,))</f>
        <v>M3</v>
      </c>
      <c r="WBK47" s="13">
        <v>2.35</v>
      </c>
      <c r="WBL47" s="13" t="s">
        <v>41</v>
      </c>
      <c r="WBM47" s="14">
        <f>IF(WBI47="SINAPI",VLOOKUP('TEREZINHA HARDY'!WBH47,SINAPI,4,),VLOOKUP('TEREZINHA HARDY'!WBH47,SETOP,5,))</f>
        <v>334.32</v>
      </c>
      <c r="WBN47" s="14">
        <f t="shared" ref="WBN47:WBN50" si="2851">ROUND(WBM47*(1+$C$7),2)</f>
        <v>422.98</v>
      </c>
      <c r="WBO47" s="14">
        <f t="shared" ref="WBO47:WBO50" si="2852">WBK47*WBM47</f>
        <v>785.65200000000004</v>
      </c>
      <c r="WBP47" s="14">
        <f t="shared" ref="WBP47:WBP50" si="2853">WBN47*WBK47</f>
        <v>994.00300000000004</v>
      </c>
      <c r="WBQ47" s="11" t="s">
        <v>17387</v>
      </c>
      <c r="WBR47" s="261" t="str">
        <f>IF(WBY47="SINAPI",VLOOKUP('TEREZINHA HARDY'!WBX47,SINAPI,2,),VLOOKUP('TEREZINHA HARDY'!WBX47,SETOP,3,))</f>
        <v>FORNECIMENTO DE CONCRETO ESTRUTURAL, USINADO, COM FCK 25 MPA, INCLUSIVE LANÇAMENTO, ADENSAMENTO E ACABAMENTO (FUNDAÇÃO)</v>
      </c>
      <c r="WBS47" s="261"/>
      <c r="WBT47" s="261"/>
      <c r="WBU47" s="261"/>
      <c r="WBV47" s="261"/>
      <c r="WBW47" s="261"/>
      <c r="WBX47" s="12" t="s">
        <v>10494</v>
      </c>
      <c r="WBY47" s="12" t="s">
        <v>6222</v>
      </c>
      <c r="WBZ47" s="12" t="str">
        <f>IF(WBY47="SINAPI",VLOOKUP('TEREZINHA HARDY'!WBX47,SINAPI,3,),VLOOKUP('TEREZINHA HARDY'!WBX47,SETOP,4,))</f>
        <v>M3</v>
      </c>
      <c r="WCA47" s="13">
        <v>2.35</v>
      </c>
      <c r="WCB47" s="13" t="s">
        <v>41</v>
      </c>
      <c r="WCC47" s="14">
        <f>IF(WBY47="SINAPI",VLOOKUP('TEREZINHA HARDY'!WBX47,SINAPI,4,),VLOOKUP('TEREZINHA HARDY'!WBX47,SETOP,5,))</f>
        <v>334.32</v>
      </c>
      <c r="WCD47" s="14">
        <f t="shared" ref="WCD47:WCD50" si="2854">ROUND(WCC47*(1+$C$7),2)</f>
        <v>422.98</v>
      </c>
      <c r="WCE47" s="14">
        <f t="shared" ref="WCE47:WCE50" si="2855">WCA47*WCC47</f>
        <v>785.65200000000004</v>
      </c>
      <c r="WCF47" s="14">
        <f t="shared" ref="WCF47:WCF50" si="2856">WCD47*WCA47</f>
        <v>994.00300000000004</v>
      </c>
      <c r="WCG47" s="11" t="s">
        <v>17387</v>
      </c>
      <c r="WCH47" s="261" t="str">
        <f>IF(WCO47="SINAPI",VLOOKUP('TEREZINHA HARDY'!WCN47,SINAPI,2,),VLOOKUP('TEREZINHA HARDY'!WCN47,SETOP,3,))</f>
        <v>FORNECIMENTO DE CONCRETO ESTRUTURAL, USINADO, COM FCK 25 MPA, INCLUSIVE LANÇAMENTO, ADENSAMENTO E ACABAMENTO (FUNDAÇÃO)</v>
      </c>
      <c r="WCI47" s="261"/>
      <c r="WCJ47" s="261"/>
      <c r="WCK47" s="261"/>
      <c r="WCL47" s="261"/>
      <c r="WCM47" s="261"/>
      <c r="WCN47" s="12" t="s">
        <v>10494</v>
      </c>
      <c r="WCO47" s="12" t="s">
        <v>6222</v>
      </c>
      <c r="WCP47" s="12" t="str">
        <f>IF(WCO47="SINAPI",VLOOKUP('TEREZINHA HARDY'!WCN47,SINAPI,3,),VLOOKUP('TEREZINHA HARDY'!WCN47,SETOP,4,))</f>
        <v>M3</v>
      </c>
      <c r="WCQ47" s="13">
        <v>2.35</v>
      </c>
      <c r="WCR47" s="13" t="s">
        <v>41</v>
      </c>
      <c r="WCS47" s="14">
        <f>IF(WCO47="SINAPI",VLOOKUP('TEREZINHA HARDY'!WCN47,SINAPI,4,),VLOOKUP('TEREZINHA HARDY'!WCN47,SETOP,5,))</f>
        <v>334.32</v>
      </c>
      <c r="WCT47" s="14">
        <f t="shared" ref="WCT47:WCT50" si="2857">ROUND(WCS47*(1+$C$7),2)</f>
        <v>422.98</v>
      </c>
      <c r="WCU47" s="14">
        <f t="shared" ref="WCU47:WCU50" si="2858">WCQ47*WCS47</f>
        <v>785.65200000000004</v>
      </c>
      <c r="WCV47" s="14">
        <f t="shared" ref="WCV47:WCV50" si="2859">WCT47*WCQ47</f>
        <v>994.00300000000004</v>
      </c>
      <c r="WCW47" s="11" t="s">
        <v>17387</v>
      </c>
      <c r="WCX47" s="261" t="str">
        <f>IF(WDE47="SINAPI",VLOOKUP('TEREZINHA HARDY'!WDD47,SINAPI,2,),VLOOKUP('TEREZINHA HARDY'!WDD47,SETOP,3,))</f>
        <v>FORNECIMENTO DE CONCRETO ESTRUTURAL, USINADO, COM FCK 25 MPA, INCLUSIVE LANÇAMENTO, ADENSAMENTO E ACABAMENTO (FUNDAÇÃO)</v>
      </c>
      <c r="WCY47" s="261"/>
      <c r="WCZ47" s="261"/>
      <c r="WDA47" s="261"/>
      <c r="WDB47" s="261"/>
      <c r="WDC47" s="261"/>
      <c r="WDD47" s="12" t="s">
        <v>10494</v>
      </c>
      <c r="WDE47" s="12" t="s">
        <v>6222</v>
      </c>
      <c r="WDF47" s="12" t="str">
        <f>IF(WDE47="SINAPI",VLOOKUP('TEREZINHA HARDY'!WDD47,SINAPI,3,),VLOOKUP('TEREZINHA HARDY'!WDD47,SETOP,4,))</f>
        <v>M3</v>
      </c>
      <c r="WDG47" s="13">
        <v>2.35</v>
      </c>
      <c r="WDH47" s="13" t="s">
        <v>41</v>
      </c>
      <c r="WDI47" s="14">
        <f>IF(WDE47="SINAPI",VLOOKUP('TEREZINHA HARDY'!WDD47,SINAPI,4,),VLOOKUP('TEREZINHA HARDY'!WDD47,SETOP,5,))</f>
        <v>334.32</v>
      </c>
      <c r="WDJ47" s="14">
        <f t="shared" ref="WDJ47:WDJ50" si="2860">ROUND(WDI47*(1+$C$7),2)</f>
        <v>422.98</v>
      </c>
      <c r="WDK47" s="14">
        <f t="shared" ref="WDK47:WDK50" si="2861">WDG47*WDI47</f>
        <v>785.65200000000004</v>
      </c>
      <c r="WDL47" s="14">
        <f t="shared" ref="WDL47:WDL50" si="2862">WDJ47*WDG47</f>
        <v>994.00300000000004</v>
      </c>
      <c r="WDM47" s="11" t="s">
        <v>17387</v>
      </c>
      <c r="WDN47" s="261" t="str">
        <f>IF(WDU47="SINAPI",VLOOKUP('TEREZINHA HARDY'!WDT47,SINAPI,2,),VLOOKUP('TEREZINHA HARDY'!WDT47,SETOP,3,))</f>
        <v>FORNECIMENTO DE CONCRETO ESTRUTURAL, USINADO, COM FCK 25 MPA, INCLUSIVE LANÇAMENTO, ADENSAMENTO E ACABAMENTO (FUNDAÇÃO)</v>
      </c>
      <c r="WDO47" s="261"/>
      <c r="WDP47" s="261"/>
      <c r="WDQ47" s="261"/>
      <c r="WDR47" s="261"/>
      <c r="WDS47" s="261"/>
      <c r="WDT47" s="12" t="s">
        <v>10494</v>
      </c>
      <c r="WDU47" s="12" t="s">
        <v>6222</v>
      </c>
      <c r="WDV47" s="12" t="str">
        <f>IF(WDU47="SINAPI",VLOOKUP('TEREZINHA HARDY'!WDT47,SINAPI,3,),VLOOKUP('TEREZINHA HARDY'!WDT47,SETOP,4,))</f>
        <v>M3</v>
      </c>
      <c r="WDW47" s="13">
        <v>2.35</v>
      </c>
      <c r="WDX47" s="13" t="s">
        <v>41</v>
      </c>
      <c r="WDY47" s="14">
        <f>IF(WDU47="SINAPI",VLOOKUP('TEREZINHA HARDY'!WDT47,SINAPI,4,),VLOOKUP('TEREZINHA HARDY'!WDT47,SETOP,5,))</f>
        <v>334.32</v>
      </c>
      <c r="WDZ47" s="14">
        <f t="shared" ref="WDZ47:WDZ50" si="2863">ROUND(WDY47*(1+$C$7),2)</f>
        <v>422.98</v>
      </c>
      <c r="WEA47" s="14">
        <f t="shared" ref="WEA47:WEA50" si="2864">WDW47*WDY47</f>
        <v>785.65200000000004</v>
      </c>
      <c r="WEB47" s="14">
        <f t="shared" ref="WEB47:WEB50" si="2865">WDZ47*WDW47</f>
        <v>994.00300000000004</v>
      </c>
      <c r="WEC47" s="11" t="s">
        <v>17387</v>
      </c>
      <c r="WED47" s="261" t="str">
        <f>IF(WEK47="SINAPI",VLOOKUP('TEREZINHA HARDY'!WEJ47,SINAPI,2,),VLOOKUP('TEREZINHA HARDY'!WEJ47,SETOP,3,))</f>
        <v>FORNECIMENTO DE CONCRETO ESTRUTURAL, USINADO, COM FCK 25 MPA, INCLUSIVE LANÇAMENTO, ADENSAMENTO E ACABAMENTO (FUNDAÇÃO)</v>
      </c>
      <c r="WEE47" s="261"/>
      <c r="WEF47" s="261"/>
      <c r="WEG47" s="261"/>
      <c r="WEH47" s="261"/>
      <c r="WEI47" s="261"/>
      <c r="WEJ47" s="12" t="s">
        <v>10494</v>
      </c>
      <c r="WEK47" s="12" t="s">
        <v>6222</v>
      </c>
      <c r="WEL47" s="12" t="str">
        <f>IF(WEK47="SINAPI",VLOOKUP('TEREZINHA HARDY'!WEJ47,SINAPI,3,),VLOOKUP('TEREZINHA HARDY'!WEJ47,SETOP,4,))</f>
        <v>M3</v>
      </c>
      <c r="WEM47" s="13">
        <v>2.35</v>
      </c>
      <c r="WEN47" s="13" t="s">
        <v>41</v>
      </c>
      <c r="WEO47" s="14">
        <f>IF(WEK47="SINAPI",VLOOKUP('TEREZINHA HARDY'!WEJ47,SINAPI,4,),VLOOKUP('TEREZINHA HARDY'!WEJ47,SETOP,5,))</f>
        <v>334.32</v>
      </c>
      <c r="WEP47" s="14">
        <f t="shared" ref="WEP47:WEP50" si="2866">ROUND(WEO47*(1+$C$7),2)</f>
        <v>422.98</v>
      </c>
      <c r="WEQ47" s="14">
        <f t="shared" ref="WEQ47:WEQ50" si="2867">WEM47*WEO47</f>
        <v>785.65200000000004</v>
      </c>
      <c r="WER47" s="14">
        <f t="shared" ref="WER47:WER50" si="2868">WEP47*WEM47</f>
        <v>994.00300000000004</v>
      </c>
      <c r="WES47" s="11" t="s">
        <v>17387</v>
      </c>
      <c r="WET47" s="261" t="str">
        <f>IF(WFA47="SINAPI",VLOOKUP('TEREZINHA HARDY'!WEZ47,SINAPI,2,),VLOOKUP('TEREZINHA HARDY'!WEZ47,SETOP,3,))</f>
        <v>FORNECIMENTO DE CONCRETO ESTRUTURAL, USINADO, COM FCK 25 MPA, INCLUSIVE LANÇAMENTO, ADENSAMENTO E ACABAMENTO (FUNDAÇÃO)</v>
      </c>
      <c r="WEU47" s="261"/>
      <c r="WEV47" s="261"/>
      <c r="WEW47" s="261"/>
      <c r="WEX47" s="261"/>
      <c r="WEY47" s="261"/>
      <c r="WEZ47" s="12" t="s">
        <v>10494</v>
      </c>
      <c r="WFA47" s="12" t="s">
        <v>6222</v>
      </c>
      <c r="WFB47" s="12" t="str">
        <f>IF(WFA47="SINAPI",VLOOKUP('TEREZINHA HARDY'!WEZ47,SINAPI,3,),VLOOKUP('TEREZINHA HARDY'!WEZ47,SETOP,4,))</f>
        <v>M3</v>
      </c>
      <c r="WFC47" s="13">
        <v>2.35</v>
      </c>
      <c r="WFD47" s="13" t="s">
        <v>41</v>
      </c>
      <c r="WFE47" s="14">
        <f>IF(WFA47="SINAPI",VLOOKUP('TEREZINHA HARDY'!WEZ47,SINAPI,4,),VLOOKUP('TEREZINHA HARDY'!WEZ47,SETOP,5,))</f>
        <v>334.32</v>
      </c>
      <c r="WFF47" s="14">
        <f t="shared" ref="WFF47:WFF50" si="2869">ROUND(WFE47*(1+$C$7),2)</f>
        <v>422.98</v>
      </c>
      <c r="WFG47" s="14">
        <f t="shared" ref="WFG47:WFG50" si="2870">WFC47*WFE47</f>
        <v>785.65200000000004</v>
      </c>
      <c r="WFH47" s="14">
        <f t="shared" ref="WFH47:WFH50" si="2871">WFF47*WFC47</f>
        <v>994.00300000000004</v>
      </c>
      <c r="WFI47" s="11" t="s">
        <v>17387</v>
      </c>
      <c r="WFJ47" s="261" t="str">
        <f>IF(WFQ47="SINAPI",VLOOKUP('TEREZINHA HARDY'!WFP47,SINAPI,2,),VLOOKUP('TEREZINHA HARDY'!WFP47,SETOP,3,))</f>
        <v>FORNECIMENTO DE CONCRETO ESTRUTURAL, USINADO, COM FCK 25 MPA, INCLUSIVE LANÇAMENTO, ADENSAMENTO E ACABAMENTO (FUNDAÇÃO)</v>
      </c>
      <c r="WFK47" s="261"/>
      <c r="WFL47" s="261"/>
      <c r="WFM47" s="261"/>
      <c r="WFN47" s="261"/>
      <c r="WFO47" s="261"/>
      <c r="WFP47" s="12" t="s">
        <v>10494</v>
      </c>
      <c r="WFQ47" s="12" t="s">
        <v>6222</v>
      </c>
      <c r="WFR47" s="12" t="str">
        <f>IF(WFQ47="SINAPI",VLOOKUP('TEREZINHA HARDY'!WFP47,SINAPI,3,),VLOOKUP('TEREZINHA HARDY'!WFP47,SETOP,4,))</f>
        <v>M3</v>
      </c>
      <c r="WFS47" s="13">
        <v>2.35</v>
      </c>
      <c r="WFT47" s="13" t="s">
        <v>41</v>
      </c>
      <c r="WFU47" s="14">
        <f>IF(WFQ47="SINAPI",VLOOKUP('TEREZINHA HARDY'!WFP47,SINAPI,4,),VLOOKUP('TEREZINHA HARDY'!WFP47,SETOP,5,))</f>
        <v>334.32</v>
      </c>
      <c r="WFV47" s="14">
        <f t="shared" ref="WFV47:WFV50" si="2872">ROUND(WFU47*(1+$C$7),2)</f>
        <v>422.98</v>
      </c>
      <c r="WFW47" s="14">
        <f t="shared" ref="WFW47:WFW50" si="2873">WFS47*WFU47</f>
        <v>785.65200000000004</v>
      </c>
      <c r="WFX47" s="14">
        <f t="shared" ref="WFX47:WFX50" si="2874">WFV47*WFS47</f>
        <v>994.00300000000004</v>
      </c>
      <c r="WFY47" s="11" t="s">
        <v>17387</v>
      </c>
      <c r="WFZ47" s="261" t="str">
        <f>IF(WGG47="SINAPI",VLOOKUP('TEREZINHA HARDY'!WGF47,SINAPI,2,),VLOOKUP('TEREZINHA HARDY'!WGF47,SETOP,3,))</f>
        <v>FORNECIMENTO DE CONCRETO ESTRUTURAL, USINADO, COM FCK 25 MPA, INCLUSIVE LANÇAMENTO, ADENSAMENTO E ACABAMENTO (FUNDAÇÃO)</v>
      </c>
      <c r="WGA47" s="261"/>
      <c r="WGB47" s="261"/>
      <c r="WGC47" s="261"/>
      <c r="WGD47" s="261"/>
      <c r="WGE47" s="261"/>
      <c r="WGF47" s="12" t="s">
        <v>10494</v>
      </c>
      <c r="WGG47" s="12" t="s">
        <v>6222</v>
      </c>
      <c r="WGH47" s="12" t="str">
        <f>IF(WGG47="SINAPI",VLOOKUP('TEREZINHA HARDY'!WGF47,SINAPI,3,),VLOOKUP('TEREZINHA HARDY'!WGF47,SETOP,4,))</f>
        <v>M3</v>
      </c>
      <c r="WGI47" s="13">
        <v>2.35</v>
      </c>
      <c r="WGJ47" s="13" t="s">
        <v>41</v>
      </c>
      <c r="WGK47" s="14">
        <f>IF(WGG47="SINAPI",VLOOKUP('TEREZINHA HARDY'!WGF47,SINAPI,4,),VLOOKUP('TEREZINHA HARDY'!WGF47,SETOP,5,))</f>
        <v>334.32</v>
      </c>
      <c r="WGL47" s="14">
        <f t="shared" ref="WGL47:WGL50" si="2875">ROUND(WGK47*(1+$C$7),2)</f>
        <v>422.98</v>
      </c>
      <c r="WGM47" s="14">
        <f t="shared" ref="WGM47:WGM50" si="2876">WGI47*WGK47</f>
        <v>785.65200000000004</v>
      </c>
      <c r="WGN47" s="14">
        <f t="shared" ref="WGN47:WGN50" si="2877">WGL47*WGI47</f>
        <v>994.00300000000004</v>
      </c>
      <c r="WGO47" s="11" t="s">
        <v>17387</v>
      </c>
      <c r="WGP47" s="261" t="str">
        <f>IF(WGW47="SINAPI",VLOOKUP('TEREZINHA HARDY'!WGV47,SINAPI,2,),VLOOKUP('TEREZINHA HARDY'!WGV47,SETOP,3,))</f>
        <v>FORNECIMENTO DE CONCRETO ESTRUTURAL, USINADO, COM FCK 25 MPA, INCLUSIVE LANÇAMENTO, ADENSAMENTO E ACABAMENTO (FUNDAÇÃO)</v>
      </c>
      <c r="WGQ47" s="261"/>
      <c r="WGR47" s="261"/>
      <c r="WGS47" s="261"/>
      <c r="WGT47" s="261"/>
      <c r="WGU47" s="261"/>
      <c r="WGV47" s="12" t="s">
        <v>10494</v>
      </c>
      <c r="WGW47" s="12" t="s">
        <v>6222</v>
      </c>
      <c r="WGX47" s="12" t="str">
        <f>IF(WGW47="SINAPI",VLOOKUP('TEREZINHA HARDY'!WGV47,SINAPI,3,),VLOOKUP('TEREZINHA HARDY'!WGV47,SETOP,4,))</f>
        <v>M3</v>
      </c>
      <c r="WGY47" s="13">
        <v>2.35</v>
      </c>
      <c r="WGZ47" s="13" t="s">
        <v>41</v>
      </c>
      <c r="WHA47" s="14">
        <f>IF(WGW47="SINAPI",VLOOKUP('TEREZINHA HARDY'!WGV47,SINAPI,4,),VLOOKUP('TEREZINHA HARDY'!WGV47,SETOP,5,))</f>
        <v>334.32</v>
      </c>
      <c r="WHB47" s="14">
        <f t="shared" ref="WHB47:WHB50" si="2878">ROUND(WHA47*(1+$C$7),2)</f>
        <v>422.98</v>
      </c>
      <c r="WHC47" s="14">
        <f t="shared" ref="WHC47:WHC50" si="2879">WGY47*WHA47</f>
        <v>785.65200000000004</v>
      </c>
      <c r="WHD47" s="14">
        <f t="shared" ref="WHD47:WHD50" si="2880">WHB47*WGY47</f>
        <v>994.00300000000004</v>
      </c>
      <c r="WHE47" s="11" t="s">
        <v>17387</v>
      </c>
      <c r="WHF47" s="261" t="str">
        <f>IF(WHM47="SINAPI",VLOOKUP('TEREZINHA HARDY'!WHL47,SINAPI,2,),VLOOKUP('TEREZINHA HARDY'!WHL47,SETOP,3,))</f>
        <v>FORNECIMENTO DE CONCRETO ESTRUTURAL, USINADO, COM FCK 25 MPA, INCLUSIVE LANÇAMENTO, ADENSAMENTO E ACABAMENTO (FUNDAÇÃO)</v>
      </c>
      <c r="WHG47" s="261"/>
      <c r="WHH47" s="261"/>
      <c r="WHI47" s="261"/>
      <c r="WHJ47" s="261"/>
      <c r="WHK47" s="261"/>
      <c r="WHL47" s="12" t="s">
        <v>10494</v>
      </c>
      <c r="WHM47" s="12" t="s">
        <v>6222</v>
      </c>
      <c r="WHN47" s="12" t="str">
        <f>IF(WHM47="SINAPI",VLOOKUP('TEREZINHA HARDY'!WHL47,SINAPI,3,),VLOOKUP('TEREZINHA HARDY'!WHL47,SETOP,4,))</f>
        <v>M3</v>
      </c>
      <c r="WHO47" s="13">
        <v>2.35</v>
      </c>
      <c r="WHP47" s="13" t="s">
        <v>41</v>
      </c>
      <c r="WHQ47" s="14">
        <f>IF(WHM47="SINAPI",VLOOKUP('TEREZINHA HARDY'!WHL47,SINAPI,4,),VLOOKUP('TEREZINHA HARDY'!WHL47,SETOP,5,))</f>
        <v>334.32</v>
      </c>
      <c r="WHR47" s="14">
        <f t="shared" ref="WHR47:WHR50" si="2881">ROUND(WHQ47*(1+$C$7),2)</f>
        <v>422.98</v>
      </c>
      <c r="WHS47" s="14">
        <f t="shared" ref="WHS47:WHS50" si="2882">WHO47*WHQ47</f>
        <v>785.65200000000004</v>
      </c>
      <c r="WHT47" s="14">
        <f t="shared" ref="WHT47:WHT50" si="2883">WHR47*WHO47</f>
        <v>994.00300000000004</v>
      </c>
      <c r="WHU47" s="11" t="s">
        <v>17387</v>
      </c>
      <c r="WHV47" s="261" t="str">
        <f>IF(WIC47="SINAPI",VLOOKUP('TEREZINHA HARDY'!WIB47,SINAPI,2,),VLOOKUP('TEREZINHA HARDY'!WIB47,SETOP,3,))</f>
        <v>FORNECIMENTO DE CONCRETO ESTRUTURAL, USINADO, COM FCK 25 MPA, INCLUSIVE LANÇAMENTO, ADENSAMENTO E ACABAMENTO (FUNDAÇÃO)</v>
      </c>
      <c r="WHW47" s="261"/>
      <c r="WHX47" s="261"/>
      <c r="WHY47" s="261"/>
      <c r="WHZ47" s="261"/>
      <c r="WIA47" s="261"/>
      <c r="WIB47" s="12" t="s">
        <v>10494</v>
      </c>
      <c r="WIC47" s="12" t="s">
        <v>6222</v>
      </c>
      <c r="WID47" s="12" t="str">
        <f>IF(WIC47="SINAPI",VLOOKUP('TEREZINHA HARDY'!WIB47,SINAPI,3,),VLOOKUP('TEREZINHA HARDY'!WIB47,SETOP,4,))</f>
        <v>M3</v>
      </c>
      <c r="WIE47" s="13">
        <v>2.35</v>
      </c>
      <c r="WIF47" s="13" t="s">
        <v>41</v>
      </c>
      <c r="WIG47" s="14">
        <f>IF(WIC47="SINAPI",VLOOKUP('TEREZINHA HARDY'!WIB47,SINAPI,4,),VLOOKUP('TEREZINHA HARDY'!WIB47,SETOP,5,))</f>
        <v>334.32</v>
      </c>
      <c r="WIH47" s="14">
        <f t="shared" ref="WIH47:WIH50" si="2884">ROUND(WIG47*(1+$C$7),2)</f>
        <v>422.98</v>
      </c>
      <c r="WII47" s="14">
        <f t="shared" ref="WII47:WII50" si="2885">WIE47*WIG47</f>
        <v>785.65200000000004</v>
      </c>
      <c r="WIJ47" s="14">
        <f t="shared" ref="WIJ47:WIJ50" si="2886">WIH47*WIE47</f>
        <v>994.00300000000004</v>
      </c>
      <c r="WIK47" s="11" t="s">
        <v>17387</v>
      </c>
      <c r="WIL47" s="261" t="str">
        <f>IF(WIS47="SINAPI",VLOOKUP('TEREZINHA HARDY'!WIR47,SINAPI,2,),VLOOKUP('TEREZINHA HARDY'!WIR47,SETOP,3,))</f>
        <v>FORNECIMENTO DE CONCRETO ESTRUTURAL, USINADO, COM FCK 25 MPA, INCLUSIVE LANÇAMENTO, ADENSAMENTO E ACABAMENTO (FUNDAÇÃO)</v>
      </c>
      <c r="WIM47" s="261"/>
      <c r="WIN47" s="261"/>
      <c r="WIO47" s="261"/>
      <c r="WIP47" s="261"/>
      <c r="WIQ47" s="261"/>
      <c r="WIR47" s="12" t="s">
        <v>10494</v>
      </c>
      <c r="WIS47" s="12" t="s">
        <v>6222</v>
      </c>
      <c r="WIT47" s="12" t="str">
        <f>IF(WIS47="SINAPI",VLOOKUP('TEREZINHA HARDY'!WIR47,SINAPI,3,),VLOOKUP('TEREZINHA HARDY'!WIR47,SETOP,4,))</f>
        <v>M3</v>
      </c>
      <c r="WIU47" s="13">
        <v>2.35</v>
      </c>
      <c r="WIV47" s="13" t="s">
        <v>41</v>
      </c>
      <c r="WIW47" s="14">
        <f>IF(WIS47="SINAPI",VLOOKUP('TEREZINHA HARDY'!WIR47,SINAPI,4,),VLOOKUP('TEREZINHA HARDY'!WIR47,SETOP,5,))</f>
        <v>334.32</v>
      </c>
      <c r="WIX47" s="14">
        <f t="shared" ref="WIX47:WIX50" si="2887">ROUND(WIW47*(1+$C$7),2)</f>
        <v>422.98</v>
      </c>
      <c r="WIY47" s="14">
        <f t="shared" ref="WIY47:WIY50" si="2888">WIU47*WIW47</f>
        <v>785.65200000000004</v>
      </c>
      <c r="WIZ47" s="14">
        <f t="shared" ref="WIZ47:WIZ50" si="2889">WIX47*WIU47</f>
        <v>994.00300000000004</v>
      </c>
      <c r="WJA47" s="11" t="s">
        <v>17387</v>
      </c>
      <c r="WJB47" s="261" t="str">
        <f>IF(WJI47="SINAPI",VLOOKUP('TEREZINHA HARDY'!WJH47,SINAPI,2,),VLOOKUP('TEREZINHA HARDY'!WJH47,SETOP,3,))</f>
        <v>FORNECIMENTO DE CONCRETO ESTRUTURAL, USINADO, COM FCK 25 MPA, INCLUSIVE LANÇAMENTO, ADENSAMENTO E ACABAMENTO (FUNDAÇÃO)</v>
      </c>
      <c r="WJC47" s="261"/>
      <c r="WJD47" s="261"/>
      <c r="WJE47" s="261"/>
      <c r="WJF47" s="261"/>
      <c r="WJG47" s="261"/>
      <c r="WJH47" s="12" t="s">
        <v>10494</v>
      </c>
      <c r="WJI47" s="12" t="s">
        <v>6222</v>
      </c>
      <c r="WJJ47" s="12" t="str">
        <f>IF(WJI47="SINAPI",VLOOKUP('TEREZINHA HARDY'!WJH47,SINAPI,3,),VLOOKUP('TEREZINHA HARDY'!WJH47,SETOP,4,))</f>
        <v>M3</v>
      </c>
      <c r="WJK47" s="13">
        <v>2.35</v>
      </c>
      <c r="WJL47" s="13" t="s">
        <v>41</v>
      </c>
      <c r="WJM47" s="14">
        <f>IF(WJI47="SINAPI",VLOOKUP('TEREZINHA HARDY'!WJH47,SINAPI,4,),VLOOKUP('TEREZINHA HARDY'!WJH47,SETOP,5,))</f>
        <v>334.32</v>
      </c>
      <c r="WJN47" s="14">
        <f t="shared" ref="WJN47:WJN50" si="2890">ROUND(WJM47*(1+$C$7),2)</f>
        <v>422.98</v>
      </c>
      <c r="WJO47" s="14">
        <f t="shared" ref="WJO47:WJO50" si="2891">WJK47*WJM47</f>
        <v>785.65200000000004</v>
      </c>
      <c r="WJP47" s="14">
        <f t="shared" ref="WJP47:WJP50" si="2892">WJN47*WJK47</f>
        <v>994.00300000000004</v>
      </c>
      <c r="WJQ47" s="11" t="s">
        <v>17387</v>
      </c>
      <c r="WJR47" s="261" t="str">
        <f>IF(WJY47="SINAPI",VLOOKUP('TEREZINHA HARDY'!WJX47,SINAPI,2,),VLOOKUP('TEREZINHA HARDY'!WJX47,SETOP,3,))</f>
        <v>FORNECIMENTO DE CONCRETO ESTRUTURAL, USINADO, COM FCK 25 MPA, INCLUSIVE LANÇAMENTO, ADENSAMENTO E ACABAMENTO (FUNDAÇÃO)</v>
      </c>
      <c r="WJS47" s="261"/>
      <c r="WJT47" s="261"/>
      <c r="WJU47" s="261"/>
      <c r="WJV47" s="261"/>
      <c r="WJW47" s="261"/>
      <c r="WJX47" s="12" t="s">
        <v>10494</v>
      </c>
      <c r="WJY47" s="12" t="s">
        <v>6222</v>
      </c>
      <c r="WJZ47" s="12" t="str">
        <f>IF(WJY47="SINAPI",VLOOKUP('TEREZINHA HARDY'!WJX47,SINAPI,3,),VLOOKUP('TEREZINHA HARDY'!WJX47,SETOP,4,))</f>
        <v>M3</v>
      </c>
      <c r="WKA47" s="13">
        <v>2.35</v>
      </c>
      <c r="WKB47" s="13" t="s">
        <v>41</v>
      </c>
      <c r="WKC47" s="14">
        <f>IF(WJY47="SINAPI",VLOOKUP('TEREZINHA HARDY'!WJX47,SINAPI,4,),VLOOKUP('TEREZINHA HARDY'!WJX47,SETOP,5,))</f>
        <v>334.32</v>
      </c>
      <c r="WKD47" s="14">
        <f t="shared" ref="WKD47:WKD50" si="2893">ROUND(WKC47*(1+$C$7),2)</f>
        <v>422.98</v>
      </c>
      <c r="WKE47" s="14">
        <f t="shared" ref="WKE47:WKE50" si="2894">WKA47*WKC47</f>
        <v>785.65200000000004</v>
      </c>
      <c r="WKF47" s="14">
        <f t="shared" ref="WKF47:WKF50" si="2895">WKD47*WKA47</f>
        <v>994.00300000000004</v>
      </c>
      <c r="WKG47" s="11" t="s">
        <v>17387</v>
      </c>
      <c r="WKH47" s="261" t="str">
        <f>IF(WKO47="SINAPI",VLOOKUP('TEREZINHA HARDY'!WKN47,SINAPI,2,),VLOOKUP('TEREZINHA HARDY'!WKN47,SETOP,3,))</f>
        <v>FORNECIMENTO DE CONCRETO ESTRUTURAL, USINADO, COM FCK 25 MPA, INCLUSIVE LANÇAMENTO, ADENSAMENTO E ACABAMENTO (FUNDAÇÃO)</v>
      </c>
      <c r="WKI47" s="261"/>
      <c r="WKJ47" s="261"/>
      <c r="WKK47" s="261"/>
      <c r="WKL47" s="261"/>
      <c r="WKM47" s="261"/>
      <c r="WKN47" s="12" t="s">
        <v>10494</v>
      </c>
      <c r="WKO47" s="12" t="s">
        <v>6222</v>
      </c>
      <c r="WKP47" s="12" t="str">
        <f>IF(WKO47="SINAPI",VLOOKUP('TEREZINHA HARDY'!WKN47,SINAPI,3,),VLOOKUP('TEREZINHA HARDY'!WKN47,SETOP,4,))</f>
        <v>M3</v>
      </c>
      <c r="WKQ47" s="13">
        <v>2.35</v>
      </c>
      <c r="WKR47" s="13" t="s">
        <v>41</v>
      </c>
      <c r="WKS47" s="14">
        <f>IF(WKO47="SINAPI",VLOOKUP('TEREZINHA HARDY'!WKN47,SINAPI,4,),VLOOKUP('TEREZINHA HARDY'!WKN47,SETOP,5,))</f>
        <v>334.32</v>
      </c>
      <c r="WKT47" s="14">
        <f t="shared" ref="WKT47:WKT50" si="2896">ROUND(WKS47*(1+$C$7),2)</f>
        <v>422.98</v>
      </c>
      <c r="WKU47" s="14">
        <f t="shared" ref="WKU47:WKU50" si="2897">WKQ47*WKS47</f>
        <v>785.65200000000004</v>
      </c>
      <c r="WKV47" s="14">
        <f t="shared" ref="WKV47:WKV50" si="2898">WKT47*WKQ47</f>
        <v>994.00300000000004</v>
      </c>
      <c r="WKW47" s="11" t="s">
        <v>17387</v>
      </c>
      <c r="WKX47" s="261" t="str">
        <f>IF(WLE47="SINAPI",VLOOKUP('TEREZINHA HARDY'!WLD47,SINAPI,2,),VLOOKUP('TEREZINHA HARDY'!WLD47,SETOP,3,))</f>
        <v>FORNECIMENTO DE CONCRETO ESTRUTURAL, USINADO, COM FCK 25 MPA, INCLUSIVE LANÇAMENTO, ADENSAMENTO E ACABAMENTO (FUNDAÇÃO)</v>
      </c>
      <c r="WKY47" s="261"/>
      <c r="WKZ47" s="261"/>
      <c r="WLA47" s="261"/>
      <c r="WLB47" s="261"/>
      <c r="WLC47" s="261"/>
      <c r="WLD47" s="12" t="s">
        <v>10494</v>
      </c>
      <c r="WLE47" s="12" t="s">
        <v>6222</v>
      </c>
      <c r="WLF47" s="12" t="str">
        <f>IF(WLE47="SINAPI",VLOOKUP('TEREZINHA HARDY'!WLD47,SINAPI,3,),VLOOKUP('TEREZINHA HARDY'!WLD47,SETOP,4,))</f>
        <v>M3</v>
      </c>
      <c r="WLG47" s="13">
        <v>2.35</v>
      </c>
      <c r="WLH47" s="13" t="s">
        <v>41</v>
      </c>
      <c r="WLI47" s="14">
        <f>IF(WLE47="SINAPI",VLOOKUP('TEREZINHA HARDY'!WLD47,SINAPI,4,),VLOOKUP('TEREZINHA HARDY'!WLD47,SETOP,5,))</f>
        <v>334.32</v>
      </c>
      <c r="WLJ47" s="14">
        <f t="shared" ref="WLJ47:WLJ50" si="2899">ROUND(WLI47*(1+$C$7),2)</f>
        <v>422.98</v>
      </c>
      <c r="WLK47" s="14">
        <f t="shared" ref="WLK47:WLK50" si="2900">WLG47*WLI47</f>
        <v>785.65200000000004</v>
      </c>
      <c r="WLL47" s="14">
        <f t="shared" ref="WLL47:WLL50" si="2901">WLJ47*WLG47</f>
        <v>994.00300000000004</v>
      </c>
      <c r="WLM47" s="11" t="s">
        <v>17387</v>
      </c>
      <c r="WLN47" s="261" t="str">
        <f>IF(WLU47="SINAPI",VLOOKUP('TEREZINHA HARDY'!WLT47,SINAPI,2,),VLOOKUP('TEREZINHA HARDY'!WLT47,SETOP,3,))</f>
        <v>FORNECIMENTO DE CONCRETO ESTRUTURAL, USINADO, COM FCK 25 MPA, INCLUSIVE LANÇAMENTO, ADENSAMENTO E ACABAMENTO (FUNDAÇÃO)</v>
      </c>
      <c r="WLO47" s="261"/>
      <c r="WLP47" s="261"/>
      <c r="WLQ47" s="261"/>
      <c r="WLR47" s="261"/>
      <c r="WLS47" s="261"/>
      <c r="WLT47" s="12" t="s">
        <v>10494</v>
      </c>
      <c r="WLU47" s="12" t="s">
        <v>6222</v>
      </c>
      <c r="WLV47" s="12" t="str">
        <f>IF(WLU47="SINAPI",VLOOKUP('TEREZINHA HARDY'!WLT47,SINAPI,3,),VLOOKUP('TEREZINHA HARDY'!WLT47,SETOP,4,))</f>
        <v>M3</v>
      </c>
      <c r="WLW47" s="13">
        <v>2.35</v>
      </c>
      <c r="WLX47" s="13" t="s">
        <v>41</v>
      </c>
      <c r="WLY47" s="14">
        <f>IF(WLU47="SINAPI",VLOOKUP('TEREZINHA HARDY'!WLT47,SINAPI,4,),VLOOKUP('TEREZINHA HARDY'!WLT47,SETOP,5,))</f>
        <v>334.32</v>
      </c>
      <c r="WLZ47" s="14">
        <f t="shared" ref="WLZ47:WLZ50" si="2902">ROUND(WLY47*(1+$C$7),2)</f>
        <v>422.98</v>
      </c>
      <c r="WMA47" s="14">
        <f t="shared" ref="WMA47:WMA50" si="2903">WLW47*WLY47</f>
        <v>785.65200000000004</v>
      </c>
      <c r="WMB47" s="14">
        <f t="shared" ref="WMB47:WMB50" si="2904">WLZ47*WLW47</f>
        <v>994.00300000000004</v>
      </c>
      <c r="WMC47" s="11" t="s">
        <v>17387</v>
      </c>
      <c r="WMD47" s="261" t="str">
        <f>IF(WMK47="SINAPI",VLOOKUP('TEREZINHA HARDY'!WMJ47,SINAPI,2,),VLOOKUP('TEREZINHA HARDY'!WMJ47,SETOP,3,))</f>
        <v>FORNECIMENTO DE CONCRETO ESTRUTURAL, USINADO, COM FCK 25 MPA, INCLUSIVE LANÇAMENTO, ADENSAMENTO E ACABAMENTO (FUNDAÇÃO)</v>
      </c>
      <c r="WME47" s="261"/>
      <c r="WMF47" s="261"/>
      <c r="WMG47" s="261"/>
      <c r="WMH47" s="261"/>
      <c r="WMI47" s="261"/>
      <c r="WMJ47" s="12" t="s">
        <v>10494</v>
      </c>
      <c r="WMK47" s="12" t="s">
        <v>6222</v>
      </c>
      <c r="WML47" s="12" t="str">
        <f>IF(WMK47="SINAPI",VLOOKUP('TEREZINHA HARDY'!WMJ47,SINAPI,3,),VLOOKUP('TEREZINHA HARDY'!WMJ47,SETOP,4,))</f>
        <v>M3</v>
      </c>
      <c r="WMM47" s="13">
        <v>2.35</v>
      </c>
      <c r="WMN47" s="13" t="s">
        <v>41</v>
      </c>
      <c r="WMO47" s="14">
        <f>IF(WMK47="SINAPI",VLOOKUP('TEREZINHA HARDY'!WMJ47,SINAPI,4,),VLOOKUP('TEREZINHA HARDY'!WMJ47,SETOP,5,))</f>
        <v>334.32</v>
      </c>
      <c r="WMP47" s="14">
        <f t="shared" ref="WMP47:WMP50" si="2905">ROUND(WMO47*(1+$C$7),2)</f>
        <v>422.98</v>
      </c>
      <c r="WMQ47" s="14">
        <f t="shared" ref="WMQ47:WMQ50" si="2906">WMM47*WMO47</f>
        <v>785.65200000000004</v>
      </c>
      <c r="WMR47" s="14">
        <f t="shared" ref="WMR47:WMR50" si="2907">WMP47*WMM47</f>
        <v>994.00300000000004</v>
      </c>
      <c r="WMS47" s="11" t="s">
        <v>17387</v>
      </c>
      <c r="WMT47" s="261" t="str">
        <f>IF(WNA47="SINAPI",VLOOKUP('TEREZINHA HARDY'!WMZ47,SINAPI,2,),VLOOKUP('TEREZINHA HARDY'!WMZ47,SETOP,3,))</f>
        <v>FORNECIMENTO DE CONCRETO ESTRUTURAL, USINADO, COM FCK 25 MPA, INCLUSIVE LANÇAMENTO, ADENSAMENTO E ACABAMENTO (FUNDAÇÃO)</v>
      </c>
      <c r="WMU47" s="261"/>
      <c r="WMV47" s="261"/>
      <c r="WMW47" s="261"/>
      <c r="WMX47" s="261"/>
      <c r="WMY47" s="261"/>
      <c r="WMZ47" s="12" t="s">
        <v>10494</v>
      </c>
      <c r="WNA47" s="12" t="s">
        <v>6222</v>
      </c>
      <c r="WNB47" s="12" t="str">
        <f>IF(WNA47="SINAPI",VLOOKUP('TEREZINHA HARDY'!WMZ47,SINAPI,3,),VLOOKUP('TEREZINHA HARDY'!WMZ47,SETOP,4,))</f>
        <v>M3</v>
      </c>
      <c r="WNC47" s="13">
        <v>2.35</v>
      </c>
      <c r="WND47" s="13" t="s">
        <v>41</v>
      </c>
      <c r="WNE47" s="14">
        <f>IF(WNA47="SINAPI",VLOOKUP('TEREZINHA HARDY'!WMZ47,SINAPI,4,),VLOOKUP('TEREZINHA HARDY'!WMZ47,SETOP,5,))</f>
        <v>334.32</v>
      </c>
      <c r="WNF47" s="14">
        <f t="shared" ref="WNF47:WNF50" si="2908">ROUND(WNE47*(1+$C$7),2)</f>
        <v>422.98</v>
      </c>
      <c r="WNG47" s="14">
        <f t="shared" ref="WNG47:WNG50" si="2909">WNC47*WNE47</f>
        <v>785.65200000000004</v>
      </c>
      <c r="WNH47" s="14">
        <f t="shared" ref="WNH47:WNH50" si="2910">WNF47*WNC47</f>
        <v>994.00300000000004</v>
      </c>
      <c r="WNI47" s="11" t="s">
        <v>17387</v>
      </c>
      <c r="WNJ47" s="261" t="str">
        <f>IF(WNQ47="SINAPI",VLOOKUP('TEREZINHA HARDY'!WNP47,SINAPI,2,),VLOOKUP('TEREZINHA HARDY'!WNP47,SETOP,3,))</f>
        <v>FORNECIMENTO DE CONCRETO ESTRUTURAL, USINADO, COM FCK 25 MPA, INCLUSIVE LANÇAMENTO, ADENSAMENTO E ACABAMENTO (FUNDAÇÃO)</v>
      </c>
      <c r="WNK47" s="261"/>
      <c r="WNL47" s="261"/>
      <c r="WNM47" s="261"/>
      <c r="WNN47" s="261"/>
      <c r="WNO47" s="261"/>
      <c r="WNP47" s="12" t="s">
        <v>10494</v>
      </c>
      <c r="WNQ47" s="12" t="s">
        <v>6222</v>
      </c>
      <c r="WNR47" s="12" t="str">
        <f>IF(WNQ47="SINAPI",VLOOKUP('TEREZINHA HARDY'!WNP47,SINAPI,3,),VLOOKUP('TEREZINHA HARDY'!WNP47,SETOP,4,))</f>
        <v>M3</v>
      </c>
      <c r="WNS47" s="13">
        <v>2.35</v>
      </c>
      <c r="WNT47" s="13" t="s">
        <v>41</v>
      </c>
      <c r="WNU47" s="14">
        <f>IF(WNQ47="SINAPI",VLOOKUP('TEREZINHA HARDY'!WNP47,SINAPI,4,),VLOOKUP('TEREZINHA HARDY'!WNP47,SETOP,5,))</f>
        <v>334.32</v>
      </c>
      <c r="WNV47" s="14">
        <f t="shared" ref="WNV47:WNV50" si="2911">ROUND(WNU47*(1+$C$7),2)</f>
        <v>422.98</v>
      </c>
      <c r="WNW47" s="14">
        <f t="shared" ref="WNW47:WNW50" si="2912">WNS47*WNU47</f>
        <v>785.65200000000004</v>
      </c>
      <c r="WNX47" s="14">
        <f t="shared" ref="WNX47:WNX50" si="2913">WNV47*WNS47</f>
        <v>994.00300000000004</v>
      </c>
      <c r="WNY47" s="11" t="s">
        <v>17387</v>
      </c>
      <c r="WNZ47" s="261" t="str">
        <f>IF(WOG47="SINAPI",VLOOKUP('TEREZINHA HARDY'!WOF47,SINAPI,2,),VLOOKUP('TEREZINHA HARDY'!WOF47,SETOP,3,))</f>
        <v>FORNECIMENTO DE CONCRETO ESTRUTURAL, USINADO, COM FCK 25 MPA, INCLUSIVE LANÇAMENTO, ADENSAMENTO E ACABAMENTO (FUNDAÇÃO)</v>
      </c>
      <c r="WOA47" s="261"/>
      <c r="WOB47" s="261"/>
      <c r="WOC47" s="261"/>
      <c r="WOD47" s="261"/>
      <c r="WOE47" s="261"/>
      <c r="WOF47" s="12" t="s">
        <v>10494</v>
      </c>
      <c r="WOG47" s="12" t="s">
        <v>6222</v>
      </c>
      <c r="WOH47" s="12" t="str">
        <f>IF(WOG47="SINAPI",VLOOKUP('TEREZINHA HARDY'!WOF47,SINAPI,3,),VLOOKUP('TEREZINHA HARDY'!WOF47,SETOP,4,))</f>
        <v>M3</v>
      </c>
      <c r="WOI47" s="13">
        <v>2.35</v>
      </c>
      <c r="WOJ47" s="13" t="s">
        <v>41</v>
      </c>
      <c r="WOK47" s="14">
        <f>IF(WOG47="SINAPI",VLOOKUP('TEREZINHA HARDY'!WOF47,SINAPI,4,),VLOOKUP('TEREZINHA HARDY'!WOF47,SETOP,5,))</f>
        <v>334.32</v>
      </c>
      <c r="WOL47" s="14">
        <f t="shared" ref="WOL47:WOL50" si="2914">ROUND(WOK47*(1+$C$7),2)</f>
        <v>422.98</v>
      </c>
      <c r="WOM47" s="14">
        <f t="shared" ref="WOM47:WOM50" si="2915">WOI47*WOK47</f>
        <v>785.65200000000004</v>
      </c>
      <c r="WON47" s="14">
        <f t="shared" ref="WON47:WON50" si="2916">WOL47*WOI47</f>
        <v>994.00300000000004</v>
      </c>
      <c r="WOO47" s="11" t="s">
        <v>17387</v>
      </c>
      <c r="WOP47" s="261" t="str">
        <f>IF(WOW47="SINAPI",VLOOKUP('TEREZINHA HARDY'!WOV47,SINAPI,2,),VLOOKUP('TEREZINHA HARDY'!WOV47,SETOP,3,))</f>
        <v>FORNECIMENTO DE CONCRETO ESTRUTURAL, USINADO, COM FCK 25 MPA, INCLUSIVE LANÇAMENTO, ADENSAMENTO E ACABAMENTO (FUNDAÇÃO)</v>
      </c>
      <c r="WOQ47" s="261"/>
      <c r="WOR47" s="261"/>
      <c r="WOS47" s="261"/>
      <c r="WOT47" s="261"/>
      <c r="WOU47" s="261"/>
      <c r="WOV47" s="12" t="s">
        <v>10494</v>
      </c>
      <c r="WOW47" s="12" t="s">
        <v>6222</v>
      </c>
      <c r="WOX47" s="12" t="str">
        <f>IF(WOW47="SINAPI",VLOOKUP('TEREZINHA HARDY'!WOV47,SINAPI,3,),VLOOKUP('TEREZINHA HARDY'!WOV47,SETOP,4,))</f>
        <v>M3</v>
      </c>
      <c r="WOY47" s="13">
        <v>2.35</v>
      </c>
      <c r="WOZ47" s="13" t="s">
        <v>41</v>
      </c>
      <c r="WPA47" s="14">
        <f>IF(WOW47="SINAPI",VLOOKUP('TEREZINHA HARDY'!WOV47,SINAPI,4,),VLOOKUP('TEREZINHA HARDY'!WOV47,SETOP,5,))</f>
        <v>334.32</v>
      </c>
      <c r="WPB47" s="14">
        <f t="shared" ref="WPB47:WPB50" si="2917">ROUND(WPA47*(1+$C$7),2)</f>
        <v>422.98</v>
      </c>
      <c r="WPC47" s="14">
        <f t="shared" ref="WPC47:WPC50" si="2918">WOY47*WPA47</f>
        <v>785.65200000000004</v>
      </c>
      <c r="WPD47" s="14">
        <f t="shared" ref="WPD47:WPD50" si="2919">WPB47*WOY47</f>
        <v>994.00300000000004</v>
      </c>
      <c r="WPE47" s="11" t="s">
        <v>17387</v>
      </c>
      <c r="WPF47" s="261" t="str">
        <f>IF(WPM47="SINAPI",VLOOKUP('TEREZINHA HARDY'!WPL47,SINAPI,2,),VLOOKUP('TEREZINHA HARDY'!WPL47,SETOP,3,))</f>
        <v>FORNECIMENTO DE CONCRETO ESTRUTURAL, USINADO, COM FCK 25 MPA, INCLUSIVE LANÇAMENTO, ADENSAMENTO E ACABAMENTO (FUNDAÇÃO)</v>
      </c>
      <c r="WPG47" s="261"/>
      <c r="WPH47" s="261"/>
      <c r="WPI47" s="261"/>
      <c r="WPJ47" s="261"/>
      <c r="WPK47" s="261"/>
      <c r="WPL47" s="12" t="s">
        <v>10494</v>
      </c>
      <c r="WPM47" s="12" t="s">
        <v>6222</v>
      </c>
      <c r="WPN47" s="12" t="str">
        <f>IF(WPM47="SINAPI",VLOOKUP('TEREZINHA HARDY'!WPL47,SINAPI,3,),VLOOKUP('TEREZINHA HARDY'!WPL47,SETOP,4,))</f>
        <v>M3</v>
      </c>
      <c r="WPO47" s="13">
        <v>2.35</v>
      </c>
      <c r="WPP47" s="13" t="s">
        <v>41</v>
      </c>
      <c r="WPQ47" s="14">
        <f>IF(WPM47="SINAPI",VLOOKUP('TEREZINHA HARDY'!WPL47,SINAPI,4,),VLOOKUP('TEREZINHA HARDY'!WPL47,SETOP,5,))</f>
        <v>334.32</v>
      </c>
      <c r="WPR47" s="14">
        <f t="shared" ref="WPR47:WPR50" si="2920">ROUND(WPQ47*(1+$C$7),2)</f>
        <v>422.98</v>
      </c>
      <c r="WPS47" s="14">
        <f t="shared" ref="WPS47:WPS50" si="2921">WPO47*WPQ47</f>
        <v>785.65200000000004</v>
      </c>
      <c r="WPT47" s="14">
        <f t="shared" ref="WPT47:WPT50" si="2922">WPR47*WPO47</f>
        <v>994.00300000000004</v>
      </c>
      <c r="WPU47" s="11" t="s">
        <v>17387</v>
      </c>
      <c r="WPV47" s="261" t="str">
        <f>IF(WQC47="SINAPI",VLOOKUP('TEREZINHA HARDY'!WQB47,SINAPI,2,),VLOOKUP('TEREZINHA HARDY'!WQB47,SETOP,3,))</f>
        <v>FORNECIMENTO DE CONCRETO ESTRUTURAL, USINADO, COM FCK 25 MPA, INCLUSIVE LANÇAMENTO, ADENSAMENTO E ACABAMENTO (FUNDAÇÃO)</v>
      </c>
      <c r="WPW47" s="261"/>
      <c r="WPX47" s="261"/>
      <c r="WPY47" s="261"/>
      <c r="WPZ47" s="261"/>
      <c r="WQA47" s="261"/>
      <c r="WQB47" s="12" t="s">
        <v>10494</v>
      </c>
      <c r="WQC47" s="12" t="s">
        <v>6222</v>
      </c>
      <c r="WQD47" s="12" t="str">
        <f>IF(WQC47="SINAPI",VLOOKUP('TEREZINHA HARDY'!WQB47,SINAPI,3,),VLOOKUP('TEREZINHA HARDY'!WQB47,SETOP,4,))</f>
        <v>M3</v>
      </c>
      <c r="WQE47" s="13">
        <v>2.35</v>
      </c>
      <c r="WQF47" s="13" t="s">
        <v>41</v>
      </c>
      <c r="WQG47" s="14">
        <f>IF(WQC47="SINAPI",VLOOKUP('TEREZINHA HARDY'!WQB47,SINAPI,4,),VLOOKUP('TEREZINHA HARDY'!WQB47,SETOP,5,))</f>
        <v>334.32</v>
      </c>
      <c r="WQH47" s="14">
        <f t="shared" ref="WQH47:WQH50" si="2923">ROUND(WQG47*(1+$C$7),2)</f>
        <v>422.98</v>
      </c>
      <c r="WQI47" s="14">
        <f t="shared" ref="WQI47:WQI50" si="2924">WQE47*WQG47</f>
        <v>785.65200000000004</v>
      </c>
      <c r="WQJ47" s="14">
        <f t="shared" ref="WQJ47:WQJ50" si="2925">WQH47*WQE47</f>
        <v>994.00300000000004</v>
      </c>
      <c r="WQK47" s="11" t="s">
        <v>17387</v>
      </c>
      <c r="WQL47" s="261" t="str">
        <f>IF(WQS47="SINAPI",VLOOKUP('TEREZINHA HARDY'!WQR47,SINAPI,2,),VLOOKUP('TEREZINHA HARDY'!WQR47,SETOP,3,))</f>
        <v>FORNECIMENTO DE CONCRETO ESTRUTURAL, USINADO, COM FCK 25 MPA, INCLUSIVE LANÇAMENTO, ADENSAMENTO E ACABAMENTO (FUNDAÇÃO)</v>
      </c>
      <c r="WQM47" s="261"/>
      <c r="WQN47" s="261"/>
      <c r="WQO47" s="261"/>
      <c r="WQP47" s="261"/>
      <c r="WQQ47" s="261"/>
      <c r="WQR47" s="12" t="s">
        <v>10494</v>
      </c>
      <c r="WQS47" s="12" t="s">
        <v>6222</v>
      </c>
      <c r="WQT47" s="12" t="str">
        <f>IF(WQS47="SINAPI",VLOOKUP('TEREZINHA HARDY'!WQR47,SINAPI,3,),VLOOKUP('TEREZINHA HARDY'!WQR47,SETOP,4,))</f>
        <v>M3</v>
      </c>
      <c r="WQU47" s="13">
        <v>2.35</v>
      </c>
      <c r="WQV47" s="13" t="s">
        <v>41</v>
      </c>
      <c r="WQW47" s="14">
        <f>IF(WQS47="SINAPI",VLOOKUP('TEREZINHA HARDY'!WQR47,SINAPI,4,),VLOOKUP('TEREZINHA HARDY'!WQR47,SETOP,5,))</f>
        <v>334.32</v>
      </c>
      <c r="WQX47" s="14">
        <f t="shared" ref="WQX47:WQX50" si="2926">ROUND(WQW47*(1+$C$7),2)</f>
        <v>422.98</v>
      </c>
      <c r="WQY47" s="14">
        <f t="shared" ref="WQY47:WQY50" si="2927">WQU47*WQW47</f>
        <v>785.65200000000004</v>
      </c>
      <c r="WQZ47" s="14">
        <f t="shared" ref="WQZ47:WQZ50" si="2928">WQX47*WQU47</f>
        <v>994.00300000000004</v>
      </c>
      <c r="WRA47" s="11" t="s">
        <v>17387</v>
      </c>
      <c r="WRB47" s="261" t="str">
        <f>IF(WRI47="SINAPI",VLOOKUP('TEREZINHA HARDY'!WRH47,SINAPI,2,),VLOOKUP('TEREZINHA HARDY'!WRH47,SETOP,3,))</f>
        <v>FORNECIMENTO DE CONCRETO ESTRUTURAL, USINADO, COM FCK 25 MPA, INCLUSIVE LANÇAMENTO, ADENSAMENTO E ACABAMENTO (FUNDAÇÃO)</v>
      </c>
      <c r="WRC47" s="261"/>
      <c r="WRD47" s="261"/>
      <c r="WRE47" s="261"/>
      <c r="WRF47" s="261"/>
      <c r="WRG47" s="261"/>
      <c r="WRH47" s="12" t="s">
        <v>10494</v>
      </c>
      <c r="WRI47" s="12" t="s">
        <v>6222</v>
      </c>
      <c r="WRJ47" s="12" t="str">
        <f>IF(WRI47="SINAPI",VLOOKUP('TEREZINHA HARDY'!WRH47,SINAPI,3,),VLOOKUP('TEREZINHA HARDY'!WRH47,SETOP,4,))</f>
        <v>M3</v>
      </c>
      <c r="WRK47" s="13">
        <v>2.35</v>
      </c>
      <c r="WRL47" s="13" t="s">
        <v>41</v>
      </c>
      <c r="WRM47" s="14">
        <f>IF(WRI47="SINAPI",VLOOKUP('TEREZINHA HARDY'!WRH47,SINAPI,4,),VLOOKUP('TEREZINHA HARDY'!WRH47,SETOP,5,))</f>
        <v>334.32</v>
      </c>
      <c r="WRN47" s="14">
        <f t="shared" ref="WRN47:WRN50" si="2929">ROUND(WRM47*(1+$C$7),2)</f>
        <v>422.98</v>
      </c>
      <c r="WRO47" s="14">
        <f t="shared" ref="WRO47:WRO50" si="2930">WRK47*WRM47</f>
        <v>785.65200000000004</v>
      </c>
      <c r="WRP47" s="14">
        <f t="shared" ref="WRP47:WRP50" si="2931">WRN47*WRK47</f>
        <v>994.00300000000004</v>
      </c>
      <c r="WRQ47" s="11" t="s">
        <v>17387</v>
      </c>
      <c r="WRR47" s="261" t="str">
        <f>IF(WRY47="SINAPI",VLOOKUP('TEREZINHA HARDY'!WRX47,SINAPI,2,),VLOOKUP('TEREZINHA HARDY'!WRX47,SETOP,3,))</f>
        <v>FORNECIMENTO DE CONCRETO ESTRUTURAL, USINADO, COM FCK 25 MPA, INCLUSIVE LANÇAMENTO, ADENSAMENTO E ACABAMENTO (FUNDAÇÃO)</v>
      </c>
      <c r="WRS47" s="261"/>
      <c r="WRT47" s="261"/>
      <c r="WRU47" s="261"/>
      <c r="WRV47" s="261"/>
      <c r="WRW47" s="261"/>
      <c r="WRX47" s="12" t="s">
        <v>10494</v>
      </c>
      <c r="WRY47" s="12" t="s">
        <v>6222</v>
      </c>
      <c r="WRZ47" s="12" t="str">
        <f>IF(WRY47="SINAPI",VLOOKUP('TEREZINHA HARDY'!WRX47,SINAPI,3,),VLOOKUP('TEREZINHA HARDY'!WRX47,SETOP,4,))</f>
        <v>M3</v>
      </c>
      <c r="WSA47" s="13">
        <v>2.35</v>
      </c>
      <c r="WSB47" s="13" t="s">
        <v>41</v>
      </c>
      <c r="WSC47" s="14">
        <f>IF(WRY47="SINAPI",VLOOKUP('TEREZINHA HARDY'!WRX47,SINAPI,4,),VLOOKUP('TEREZINHA HARDY'!WRX47,SETOP,5,))</f>
        <v>334.32</v>
      </c>
      <c r="WSD47" s="14">
        <f t="shared" ref="WSD47:WSD50" si="2932">ROUND(WSC47*(1+$C$7),2)</f>
        <v>422.98</v>
      </c>
      <c r="WSE47" s="14">
        <f t="shared" ref="WSE47:WSE50" si="2933">WSA47*WSC47</f>
        <v>785.65200000000004</v>
      </c>
      <c r="WSF47" s="14">
        <f t="shared" ref="WSF47:WSF50" si="2934">WSD47*WSA47</f>
        <v>994.00300000000004</v>
      </c>
      <c r="WSG47" s="11" t="s">
        <v>17387</v>
      </c>
      <c r="WSH47" s="261" t="str">
        <f>IF(WSO47="SINAPI",VLOOKUP('TEREZINHA HARDY'!WSN47,SINAPI,2,),VLOOKUP('TEREZINHA HARDY'!WSN47,SETOP,3,))</f>
        <v>FORNECIMENTO DE CONCRETO ESTRUTURAL, USINADO, COM FCK 25 MPA, INCLUSIVE LANÇAMENTO, ADENSAMENTO E ACABAMENTO (FUNDAÇÃO)</v>
      </c>
      <c r="WSI47" s="261"/>
      <c r="WSJ47" s="261"/>
      <c r="WSK47" s="261"/>
      <c r="WSL47" s="261"/>
      <c r="WSM47" s="261"/>
      <c r="WSN47" s="12" t="s">
        <v>10494</v>
      </c>
      <c r="WSO47" s="12" t="s">
        <v>6222</v>
      </c>
      <c r="WSP47" s="12" t="str">
        <f>IF(WSO47="SINAPI",VLOOKUP('TEREZINHA HARDY'!WSN47,SINAPI,3,),VLOOKUP('TEREZINHA HARDY'!WSN47,SETOP,4,))</f>
        <v>M3</v>
      </c>
      <c r="WSQ47" s="13">
        <v>2.35</v>
      </c>
      <c r="WSR47" s="13" t="s">
        <v>41</v>
      </c>
      <c r="WSS47" s="14">
        <f>IF(WSO47="SINAPI",VLOOKUP('TEREZINHA HARDY'!WSN47,SINAPI,4,),VLOOKUP('TEREZINHA HARDY'!WSN47,SETOP,5,))</f>
        <v>334.32</v>
      </c>
      <c r="WST47" s="14">
        <f t="shared" ref="WST47:WST50" si="2935">ROUND(WSS47*(1+$C$7),2)</f>
        <v>422.98</v>
      </c>
      <c r="WSU47" s="14">
        <f t="shared" ref="WSU47:WSU50" si="2936">WSQ47*WSS47</f>
        <v>785.65200000000004</v>
      </c>
      <c r="WSV47" s="14">
        <f t="shared" ref="WSV47:WSV50" si="2937">WST47*WSQ47</f>
        <v>994.00300000000004</v>
      </c>
      <c r="WSW47" s="11" t="s">
        <v>17387</v>
      </c>
      <c r="WSX47" s="261" t="str">
        <f>IF(WTE47="SINAPI",VLOOKUP('TEREZINHA HARDY'!WTD47,SINAPI,2,),VLOOKUP('TEREZINHA HARDY'!WTD47,SETOP,3,))</f>
        <v>FORNECIMENTO DE CONCRETO ESTRUTURAL, USINADO, COM FCK 25 MPA, INCLUSIVE LANÇAMENTO, ADENSAMENTO E ACABAMENTO (FUNDAÇÃO)</v>
      </c>
      <c r="WSY47" s="261"/>
      <c r="WSZ47" s="261"/>
      <c r="WTA47" s="261"/>
      <c r="WTB47" s="261"/>
      <c r="WTC47" s="261"/>
      <c r="WTD47" s="12" t="s">
        <v>10494</v>
      </c>
      <c r="WTE47" s="12" t="s">
        <v>6222</v>
      </c>
      <c r="WTF47" s="12" t="str">
        <f>IF(WTE47="SINAPI",VLOOKUP('TEREZINHA HARDY'!WTD47,SINAPI,3,),VLOOKUP('TEREZINHA HARDY'!WTD47,SETOP,4,))</f>
        <v>M3</v>
      </c>
      <c r="WTG47" s="13">
        <v>2.35</v>
      </c>
      <c r="WTH47" s="13" t="s">
        <v>41</v>
      </c>
      <c r="WTI47" s="14">
        <f>IF(WTE47="SINAPI",VLOOKUP('TEREZINHA HARDY'!WTD47,SINAPI,4,),VLOOKUP('TEREZINHA HARDY'!WTD47,SETOP,5,))</f>
        <v>334.32</v>
      </c>
      <c r="WTJ47" s="14">
        <f t="shared" ref="WTJ47:WTJ50" si="2938">ROUND(WTI47*(1+$C$7),2)</f>
        <v>422.98</v>
      </c>
      <c r="WTK47" s="14">
        <f t="shared" ref="WTK47:WTK50" si="2939">WTG47*WTI47</f>
        <v>785.65200000000004</v>
      </c>
      <c r="WTL47" s="14">
        <f t="shared" ref="WTL47:WTL50" si="2940">WTJ47*WTG47</f>
        <v>994.00300000000004</v>
      </c>
      <c r="WTM47" s="11" t="s">
        <v>17387</v>
      </c>
      <c r="WTN47" s="261" t="str">
        <f>IF(WTU47="SINAPI",VLOOKUP('TEREZINHA HARDY'!WTT47,SINAPI,2,),VLOOKUP('TEREZINHA HARDY'!WTT47,SETOP,3,))</f>
        <v>FORNECIMENTO DE CONCRETO ESTRUTURAL, USINADO, COM FCK 25 MPA, INCLUSIVE LANÇAMENTO, ADENSAMENTO E ACABAMENTO (FUNDAÇÃO)</v>
      </c>
      <c r="WTO47" s="261"/>
      <c r="WTP47" s="261"/>
      <c r="WTQ47" s="261"/>
      <c r="WTR47" s="261"/>
      <c r="WTS47" s="261"/>
      <c r="WTT47" s="12" t="s">
        <v>10494</v>
      </c>
      <c r="WTU47" s="12" t="s">
        <v>6222</v>
      </c>
      <c r="WTV47" s="12" t="str">
        <f>IF(WTU47="SINAPI",VLOOKUP('TEREZINHA HARDY'!WTT47,SINAPI,3,),VLOOKUP('TEREZINHA HARDY'!WTT47,SETOP,4,))</f>
        <v>M3</v>
      </c>
      <c r="WTW47" s="13">
        <v>2.35</v>
      </c>
      <c r="WTX47" s="13" t="s">
        <v>41</v>
      </c>
      <c r="WTY47" s="14">
        <f>IF(WTU47="SINAPI",VLOOKUP('TEREZINHA HARDY'!WTT47,SINAPI,4,),VLOOKUP('TEREZINHA HARDY'!WTT47,SETOP,5,))</f>
        <v>334.32</v>
      </c>
      <c r="WTZ47" s="14">
        <f t="shared" ref="WTZ47:WTZ50" si="2941">ROUND(WTY47*(1+$C$7),2)</f>
        <v>422.98</v>
      </c>
      <c r="WUA47" s="14">
        <f t="shared" ref="WUA47:WUA50" si="2942">WTW47*WTY47</f>
        <v>785.65200000000004</v>
      </c>
      <c r="WUB47" s="14">
        <f t="shared" ref="WUB47:WUB50" si="2943">WTZ47*WTW47</f>
        <v>994.00300000000004</v>
      </c>
      <c r="WUC47" s="11" t="s">
        <v>17387</v>
      </c>
      <c r="WUD47" s="261" t="str">
        <f>IF(WUK47="SINAPI",VLOOKUP('TEREZINHA HARDY'!WUJ47,SINAPI,2,),VLOOKUP('TEREZINHA HARDY'!WUJ47,SETOP,3,))</f>
        <v>FORNECIMENTO DE CONCRETO ESTRUTURAL, USINADO, COM FCK 25 MPA, INCLUSIVE LANÇAMENTO, ADENSAMENTO E ACABAMENTO (FUNDAÇÃO)</v>
      </c>
      <c r="WUE47" s="261"/>
      <c r="WUF47" s="261"/>
      <c r="WUG47" s="261"/>
      <c r="WUH47" s="261"/>
      <c r="WUI47" s="261"/>
      <c r="WUJ47" s="12" t="s">
        <v>10494</v>
      </c>
      <c r="WUK47" s="12" t="s">
        <v>6222</v>
      </c>
      <c r="WUL47" s="12" t="str">
        <f>IF(WUK47="SINAPI",VLOOKUP('TEREZINHA HARDY'!WUJ47,SINAPI,3,),VLOOKUP('TEREZINHA HARDY'!WUJ47,SETOP,4,))</f>
        <v>M3</v>
      </c>
      <c r="WUM47" s="13">
        <v>2.35</v>
      </c>
      <c r="WUN47" s="13" t="s">
        <v>41</v>
      </c>
      <c r="WUO47" s="14">
        <f>IF(WUK47="SINAPI",VLOOKUP('TEREZINHA HARDY'!WUJ47,SINAPI,4,),VLOOKUP('TEREZINHA HARDY'!WUJ47,SETOP,5,))</f>
        <v>334.32</v>
      </c>
      <c r="WUP47" s="14">
        <f t="shared" ref="WUP47:WUP50" si="2944">ROUND(WUO47*(1+$C$7),2)</f>
        <v>422.98</v>
      </c>
      <c r="WUQ47" s="14">
        <f t="shared" ref="WUQ47:WUQ50" si="2945">WUM47*WUO47</f>
        <v>785.65200000000004</v>
      </c>
      <c r="WUR47" s="14">
        <f t="shared" ref="WUR47:WUR50" si="2946">WUP47*WUM47</f>
        <v>994.00300000000004</v>
      </c>
      <c r="WUS47" s="11" t="s">
        <v>17387</v>
      </c>
      <c r="WUT47" s="261" t="str">
        <f>IF(WVA47="SINAPI",VLOOKUP('TEREZINHA HARDY'!WUZ47,SINAPI,2,),VLOOKUP('TEREZINHA HARDY'!WUZ47,SETOP,3,))</f>
        <v>FORNECIMENTO DE CONCRETO ESTRUTURAL, USINADO, COM FCK 25 MPA, INCLUSIVE LANÇAMENTO, ADENSAMENTO E ACABAMENTO (FUNDAÇÃO)</v>
      </c>
      <c r="WUU47" s="261"/>
      <c r="WUV47" s="261"/>
      <c r="WUW47" s="261"/>
      <c r="WUX47" s="261"/>
      <c r="WUY47" s="261"/>
      <c r="WUZ47" s="12" t="s">
        <v>10494</v>
      </c>
      <c r="WVA47" s="12" t="s">
        <v>6222</v>
      </c>
      <c r="WVB47" s="12" t="str">
        <f>IF(WVA47="SINAPI",VLOOKUP('TEREZINHA HARDY'!WUZ47,SINAPI,3,),VLOOKUP('TEREZINHA HARDY'!WUZ47,SETOP,4,))</f>
        <v>M3</v>
      </c>
      <c r="WVC47" s="13">
        <v>2.35</v>
      </c>
      <c r="WVD47" s="13" t="s">
        <v>41</v>
      </c>
      <c r="WVE47" s="14">
        <f>IF(WVA47="SINAPI",VLOOKUP('TEREZINHA HARDY'!WUZ47,SINAPI,4,),VLOOKUP('TEREZINHA HARDY'!WUZ47,SETOP,5,))</f>
        <v>334.32</v>
      </c>
      <c r="WVF47" s="14">
        <f t="shared" ref="WVF47:WVF50" si="2947">ROUND(WVE47*(1+$C$7),2)</f>
        <v>422.98</v>
      </c>
      <c r="WVG47" s="14">
        <f t="shared" ref="WVG47:WVG50" si="2948">WVC47*WVE47</f>
        <v>785.65200000000004</v>
      </c>
      <c r="WVH47" s="14">
        <f t="shared" ref="WVH47:WVH50" si="2949">WVF47*WVC47</f>
        <v>994.00300000000004</v>
      </c>
      <c r="WVI47" s="11" t="s">
        <v>17387</v>
      </c>
      <c r="WVJ47" s="261" t="str">
        <f>IF(WVQ47="SINAPI",VLOOKUP('TEREZINHA HARDY'!WVP47,SINAPI,2,),VLOOKUP('TEREZINHA HARDY'!WVP47,SETOP,3,))</f>
        <v>FORNECIMENTO DE CONCRETO ESTRUTURAL, USINADO, COM FCK 25 MPA, INCLUSIVE LANÇAMENTO, ADENSAMENTO E ACABAMENTO (FUNDAÇÃO)</v>
      </c>
      <c r="WVK47" s="261"/>
      <c r="WVL47" s="261"/>
      <c r="WVM47" s="261"/>
      <c r="WVN47" s="261"/>
      <c r="WVO47" s="261"/>
      <c r="WVP47" s="12" t="s">
        <v>10494</v>
      </c>
      <c r="WVQ47" s="12" t="s">
        <v>6222</v>
      </c>
      <c r="WVR47" s="12" t="str">
        <f>IF(WVQ47="SINAPI",VLOOKUP('TEREZINHA HARDY'!WVP47,SINAPI,3,),VLOOKUP('TEREZINHA HARDY'!WVP47,SETOP,4,))</f>
        <v>M3</v>
      </c>
      <c r="WVS47" s="13">
        <v>2.35</v>
      </c>
      <c r="WVT47" s="13" t="s">
        <v>41</v>
      </c>
      <c r="WVU47" s="14">
        <f>IF(WVQ47="SINAPI",VLOOKUP('TEREZINHA HARDY'!WVP47,SINAPI,4,),VLOOKUP('TEREZINHA HARDY'!WVP47,SETOP,5,))</f>
        <v>334.32</v>
      </c>
      <c r="WVV47" s="14">
        <f t="shared" ref="WVV47:WVV50" si="2950">ROUND(WVU47*(1+$C$7),2)</f>
        <v>422.98</v>
      </c>
      <c r="WVW47" s="14">
        <f t="shared" ref="WVW47:WVW50" si="2951">WVS47*WVU47</f>
        <v>785.65200000000004</v>
      </c>
      <c r="WVX47" s="14">
        <f t="shared" ref="WVX47:WVX50" si="2952">WVV47*WVS47</f>
        <v>994.00300000000004</v>
      </c>
      <c r="WVY47" s="11" t="s">
        <v>17387</v>
      </c>
      <c r="WVZ47" s="261" t="str">
        <f>IF(WWG47="SINAPI",VLOOKUP('TEREZINHA HARDY'!WWF47,SINAPI,2,),VLOOKUP('TEREZINHA HARDY'!WWF47,SETOP,3,))</f>
        <v>FORNECIMENTO DE CONCRETO ESTRUTURAL, USINADO, COM FCK 25 MPA, INCLUSIVE LANÇAMENTO, ADENSAMENTO E ACABAMENTO (FUNDAÇÃO)</v>
      </c>
      <c r="WWA47" s="261"/>
      <c r="WWB47" s="261"/>
      <c r="WWC47" s="261"/>
      <c r="WWD47" s="261"/>
      <c r="WWE47" s="261"/>
      <c r="WWF47" s="12" t="s">
        <v>10494</v>
      </c>
      <c r="WWG47" s="12" t="s">
        <v>6222</v>
      </c>
      <c r="WWH47" s="12" t="str">
        <f>IF(WWG47="SINAPI",VLOOKUP('TEREZINHA HARDY'!WWF47,SINAPI,3,),VLOOKUP('TEREZINHA HARDY'!WWF47,SETOP,4,))</f>
        <v>M3</v>
      </c>
      <c r="WWI47" s="13">
        <v>2.35</v>
      </c>
      <c r="WWJ47" s="13" t="s">
        <v>41</v>
      </c>
      <c r="WWK47" s="14">
        <f>IF(WWG47="SINAPI",VLOOKUP('TEREZINHA HARDY'!WWF47,SINAPI,4,),VLOOKUP('TEREZINHA HARDY'!WWF47,SETOP,5,))</f>
        <v>334.32</v>
      </c>
      <c r="WWL47" s="14">
        <f t="shared" ref="WWL47:WWL50" si="2953">ROUND(WWK47*(1+$C$7),2)</f>
        <v>422.98</v>
      </c>
      <c r="WWM47" s="14">
        <f t="shared" ref="WWM47:WWM50" si="2954">WWI47*WWK47</f>
        <v>785.65200000000004</v>
      </c>
      <c r="WWN47" s="14">
        <f t="shared" ref="WWN47:WWN50" si="2955">WWL47*WWI47</f>
        <v>994.00300000000004</v>
      </c>
      <c r="WWO47" s="11" t="s">
        <v>17387</v>
      </c>
      <c r="WWP47" s="261" t="str">
        <f>IF(WWW47="SINAPI",VLOOKUP('TEREZINHA HARDY'!WWV47,SINAPI,2,),VLOOKUP('TEREZINHA HARDY'!WWV47,SETOP,3,))</f>
        <v>FORNECIMENTO DE CONCRETO ESTRUTURAL, USINADO, COM FCK 25 MPA, INCLUSIVE LANÇAMENTO, ADENSAMENTO E ACABAMENTO (FUNDAÇÃO)</v>
      </c>
      <c r="WWQ47" s="261"/>
      <c r="WWR47" s="261"/>
      <c r="WWS47" s="261"/>
      <c r="WWT47" s="261"/>
      <c r="WWU47" s="261"/>
      <c r="WWV47" s="12" t="s">
        <v>10494</v>
      </c>
      <c r="WWW47" s="12" t="s">
        <v>6222</v>
      </c>
      <c r="WWX47" s="12" t="str">
        <f>IF(WWW47="SINAPI",VLOOKUP('TEREZINHA HARDY'!WWV47,SINAPI,3,),VLOOKUP('TEREZINHA HARDY'!WWV47,SETOP,4,))</f>
        <v>M3</v>
      </c>
      <c r="WWY47" s="13">
        <v>2.35</v>
      </c>
      <c r="WWZ47" s="13" t="s">
        <v>41</v>
      </c>
      <c r="WXA47" s="14">
        <f>IF(WWW47="SINAPI",VLOOKUP('TEREZINHA HARDY'!WWV47,SINAPI,4,),VLOOKUP('TEREZINHA HARDY'!WWV47,SETOP,5,))</f>
        <v>334.32</v>
      </c>
      <c r="WXB47" s="14">
        <f t="shared" ref="WXB47:WXB50" si="2956">ROUND(WXA47*(1+$C$7),2)</f>
        <v>422.98</v>
      </c>
      <c r="WXC47" s="14">
        <f t="shared" ref="WXC47:WXC50" si="2957">WWY47*WXA47</f>
        <v>785.65200000000004</v>
      </c>
      <c r="WXD47" s="14">
        <f t="shared" ref="WXD47:WXD50" si="2958">WXB47*WWY47</f>
        <v>994.00300000000004</v>
      </c>
      <c r="WXE47" s="11" t="s">
        <v>17387</v>
      </c>
      <c r="WXF47" s="261" t="str">
        <f>IF(WXM47="SINAPI",VLOOKUP('TEREZINHA HARDY'!WXL47,SINAPI,2,),VLOOKUP('TEREZINHA HARDY'!WXL47,SETOP,3,))</f>
        <v>FORNECIMENTO DE CONCRETO ESTRUTURAL, USINADO, COM FCK 25 MPA, INCLUSIVE LANÇAMENTO, ADENSAMENTO E ACABAMENTO (FUNDAÇÃO)</v>
      </c>
      <c r="WXG47" s="261"/>
      <c r="WXH47" s="261"/>
      <c r="WXI47" s="261"/>
      <c r="WXJ47" s="261"/>
      <c r="WXK47" s="261"/>
      <c r="WXL47" s="12" t="s">
        <v>10494</v>
      </c>
      <c r="WXM47" s="12" t="s">
        <v>6222</v>
      </c>
      <c r="WXN47" s="12" t="str">
        <f>IF(WXM47="SINAPI",VLOOKUP('TEREZINHA HARDY'!WXL47,SINAPI,3,),VLOOKUP('TEREZINHA HARDY'!WXL47,SETOP,4,))</f>
        <v>M3</v>
      </c>
      <c r="WXO47" s="13">
        <v>2.35</v>
      </c>
      <c r="WXP47" s="13" t="s">
        <v>41</v>
      </c>
      <c r="WXQ47" s="14">
        <f>IF(WXM47="SINAPI",VLOOKUP('TEREZINHA HARDY'!WXL47,SINAPI,4,),VLOOKUP('TEREZINHA HARDY'!WXL47,SETOP,5,))</f>
        <v>334.32</v>
      </c>
      <c r="WXR47" s="14">
        <f t="shared" ref="WXR47:WXR50" si="2959">ROUND(WXQ47*(1+$C$7),2)</f>
        <v>422.98</v>
      </c>
      <c r="WXS47" s="14">
        <f t="shared" ref="WXS47:WXS50" si="2960">WXO47*WXQ47</f>
        <v>785.65200000000004</v>
      </c>
      <c r="WXT47" s="14">
        <f t="shared" ref="WXT47:WXT50" si="2961">WXR47*WXO47</f>
        <v>994.00300000000004</v>
      </c>
      <c r="WXU47" s="11" t="s">
        <v>17387</v>
      </c>
      <c r="WXV47" s="261" t="str">
        <f>IF(WYC47="SINAPI",VLOOKUP('TEREZINHA HARDY'!WYB47,SINAPI,2,),VLOOKUP('TEREZINHA HARDY'!WYB47,SETOP,3,))</f>
        <v>FORNECIMENTO DE CONCRETO ESTRUTURAL, USINADO, COM FCK 25 MPA, INCLUSIVE LANÇAMENTO, ADENSAMENTO E ACABAMENTO (FUNDAÇÃO)</v>
      </c>
      <c r="WXW47" s="261"/>
      <c r="WXX47" s="261"/>
      <c r="WXY47" s="261"/>
      <c r="WXZ47" s="261"/>
      <c r="WYA47" s="261"/>
      <c r="WYB47" s="12" t="s">
        <v>10494</v>
      </c>
      <c r="WYC47" s="12" t="s">
        <v>6222</v>
      </c>
      <c r="WYD47" s="12" t="str">
        <f>IF(WYC47="SINAPI",VLOOKUP('TEREZINHA HARDY'!WYB47,SINAPI,3,),VLOOKUP('TEREZINHA HARDY'!WYB47,SETOP,4,))</f>
        <v>M3</v>
      </c>
      <c r="WYE47" s="13">
        <v>2.35</v>
      </c>
      <c r="WYF47" s="13" t="s">
        <v>41</v>
      </c>
      <c r="WYG47" s="14">
        <f>IF(WYC47="SINAPI",VLOOKUP('TEREZINHA HARDY'!WYB47,SINAPI,4,),VLOOKUP('TEREZINHA HARDY'!WYB47,SETOP,5,))</f>
        <v>334.32</v>
      </c>
      <c r="WYH47" s="14">
        <f t="shared" ref="WYH47:WYH50" si="2962">ROUND(WYG47*(1+$C$7),2)</f>
        <v>422.98</v>
      </c>
      <c r="WYI47" s="14">
        <f t="shared" ref="WYI47:WYI50" si="2963">WYE47*WYG47</f>
        <v>785.65200000000004</v>
      </c>
      <c r="WYJ47" s="14">
        <f t="shared" ref="WYJ47:WYJ50" si="2964">WYH47*WYE47</f>
        <v>994.00300000000004</v>
      </c>
      <c r="WYK47" s="11" t="s">
        <v>17387</v>
      </c>
      <c r="WYL47" s="261" t="str">
        <f>IF(WYS47="SINAPI",VLOOKUP('TEREZINHA HARDY'!WYR47,SINAPI,2,),VLOOKUP('TEREZINHA HARDY'!WYR47,SETOP,3,))</f>
        <v>FORNECIMENTO DE CONCRETO ESTRUTURAL, USINADO, COM FCK 25 MPA, INCLUSIVE LANÇAMENTO, ADENSAMENTO E ACABAMENTO (FUNDAÇÃO)</v>
      </c>
      <c r="WYM47" s="261"/>
      <c r="WYN47" s="261"/>
      <c r="WYO47" s="261"/>
      <c r="WYP47" s="261"/>
      <c r="WYQ47" s="261"/>
      <c r="WYR47" s="12" t="s">
        <v>10494</v>
      </c>
      <c r="WYS47" s="12" t="s">
        <v>6222</v>
      </c>
      <c r="WYT47" s="12" t="str">
        <f>IF(WYS47="SINAPI",VLOOKUP('TEREZINHA HARDY'!WYR47,SINAPI,3,),VLOOKUP('TEREZINHA HARDY'!WYR47,SETOP,4,))</f>
        <v>M3</v>
      </c>
      <c r="WYU47" s="13">
        <v>2.35</v>
      </c>
      <c r="WYV47" s="13" t="s">
        <v>41</v>
      </c>
      <c r="WYW47" s="14">
        <f>IF(WYS47="SINAPI",VLOOKUP('TEREZINHA HARDY'!WYR47,SINAPI,4,),VLOOKUP('TEREZINHA HARDY'!WYR47,SETOP,5,))</f>
        <v>334.32</v>
      </c>
      <c r="WYX47" s="14">
        <f t="shared" ref="WYX47:WYX50" si="2965">ROUND(WYW47*(1+$C$7),2)</f>
        <v>422.98</v>
      </c>
      <c r="WYY47" s="14">
        <f t="shared" ref="WYY47:WYY50" si="2966">WYU47*WYW47</f>
        <v>785.65200000000004</v>
      </c>
      <c r="WYZ47" s="14">
        <f t="shared" ref="WYZ47:WYZ50" si="2967">WYX47*WYU47</f>
        <v>994.00300000000004</v>
      </c>
      <c r="WZA47" s="11" t="s">
        <v>17387</v>
      </c>
      <c r="WZB47" s="261" t="str">
        <f>IF(WZI47="SINAPI",VLOOKUP('TEREZINHA HARDY'!WZH47,SINAPI,2,),VLOOKUP('TEREZINHA HARDY'!WZH47,SETOP,3,))</f>
        <v>FORNECIMENTO DE CONCRETO ESTRUTURAL, USINADO, COM FCK 25 MPA, INCLUSIVE LANÇAMENTO, ADENSAMENTO E ACABAMENTO (FUNDAÇÃO)</v>
      </c>
      <c r="WZC47" s="261"/>
      <c r="WZD47" s="261"/>
      <c r="WZE47" s="261"/>
      <c r="WZF47" s="261"/>
      <c r="WZG47" s="261"/>
      <c r="WZH47" s="12" t="s">
        <v>10494</v>
      </c>
      <c r="WZI47" s="12" t="s">
        <v>6222</v>
      </c>
      <c r="WZJ47" s="12" t="str">
        <f>IF(WZI47="SINAPI",VLOOKUP('TEREZINHA HARDY'!WZH47,SINAPI,3,),VLOOKUP('TEREZINHA HARDY'!WZH47,SETOP,4,))</f>
        <v>M3</v>
      </c>
      <c r="WZK47" s="13">
        <v>2.35</v>
      </c>
      <c r="WZL47" s="13" t="s">
        <v>41</v>
      </c>
      <c r="WZM47" s="14">
        <f>IF(WZI47="SINAPI",VLOOKUP('TEREZINHA HARDY'!WZH47,SINAPI,4,),VLOOKUP('TEREZINHA HARDY'!WZH47,SETOP,5,))</f>
        <v>334.32</v>
      </c>
      <c r="WZN47" s="14">
        <f t="shared" ref="WZN47:WZN50" si="2968">ROUND(WZM47*(1+$C$7),2)</f>
        <v>422.98</v>
      </c>
      <c r="WZO47" s="14">
        <f t="shared" ref="WZO47:WZO50" si="2969">WZK47*WZM47</f>
        <v>785.65200000000004</v>
      </c>
      <c r="WZP47" s="14">
        <f t="shared" ref="WZP47:WZP50" si="2970">WZN47*WZK47</f>
        <v>994.00300000000004</v>
      </c>
      <c r="WZQ47" s="11" t="s">
        <v>17387</v>
      </c>
      <c r="WZR47" s="261" t="str">
        <f>IF(WZY47="SINAPI",VLOOKUP('TEREZINHA HARDY'!WZX47,SINAPI,2,),VLOOKUP('TEREZINHA HARDY'!WZX47,SETOP,3,))</f>
        <v>FORNECIMENTO DE CONCRETO ESTRUTURAL, USINADO, COM FCK 25 MPA, INCLUSIVE LANÇAMENTO, ADENSAMENTO E ACABAMENTO (FUNDAÇÃO)</v>
      </c>
      <c r="WZS47" s="261"/>
      <c r="WZT47" s="261"/>
      <c r="WZU47" s="261"/>
      <c r="WZV47" s="261"/>
      <c r="WZW47" s="261"/>
      <c r="WZX47" s="12" t="s">
        <v>10494</v>
      </c>
      <c r="WZY47" s="12" t="s">
        <v>6222</v>
      </c>
      <c r="WZZ47" s="12" t="str">
        <f>IF(WZY47="SINAPI",VLOOKUP('TEREZINHA HARDY'!WZX47,SINAPI,3,),VLOOKUP('TEREZINHA HARDY'!WZX47,SETOP,4,))</f>
        <v>M3</v>
      </c>
      <c r="XAA47" s="13">
        <v>2.35</v>
      </c>
      <c r="XAB47" s="13" t="s">
        <v>41</v>
      </c>
      <c r="XAC47" s="14">
        <f>IF(WZY47="SINAPI",VLOOKUP('TEREZINHA HARDY'!WZX47,SINAPI,4,),VLOOKUP('TEREZINHA HARDY'!WZX47,SETOP,5,))</f>
        <v>334.32</v>
      </c>
      <c r="XAD47" s="14">
        <f t="shared" ref="XAD47:XAD50" si="2971">ROUND(XAC47*(1+$C$7),2)</f>
        <v>422.98</v>
      </c>
      <c r="XAE47" s="14">
        <f t="shared" ref="XAE47:XAE50" si="2972">XAA47*XAC47</f>
        <v>785.65200000000004</v>
      </c>
      <c r="XAF47" s="14">
        <f t="shared" ref="XAF47:XAF50" si="2973">XAD47*XAA47</f>
        <v>994.00300000000004</v>
      </c>
      <c r="XAG47" s="11" t="s">
        <v>17387</v>
      </c>
      <c r="XAH47" s="261" t="str">
        <f>IF(XAO47="SINAPI",VLOOKUP('TEREZINHA HARDY'!XAN47,SINAPI,2,),VLOOKUP('TEREZINHA HARDY'!XAN47,SETOP,3,))</f>
        <v>FORNECIMENTO DE CONCRETO ESTRUTURAL, USINADO, COM FCK 25 MPA, INCLUSIVE LANÇAMENTO, ADENSAMENTO E ACABAMENTO (FUNDAÇÃO)</v>
      </c>
      <c r="XAI47" s="261"/>
      <c r="XAJ47" s="261"/>
      <c r="XAK47" s="261"/>
      <c r="XAL47" s="261"/>
      <c r="XAM47" s="261"/>
      <c r="XAN47" s="12" t="s">
        <v>10494</v>
      </c>
      <c r="XAO47" s="12" t="s">
        <v>6222</v>
      </c>
      <c r="XAP47" s="12" t="str">
        <f>IF(XAO47="SINAPI",VLOOKUP('TEREZINHA HARDY'!XAN47,SINAPI,3,),VLOOKUP('TEREZINHA HARDY'!XAN47,SETOP,4,))</f>
        <v>M3</v>
      </c>
      <c r="XAQ47" s="13">
        <v>2.35</v>
      </c>
      <c r="XAR47" s="13" t="s">
        <v>41</v>
      </c>
      <c r="XAS47" s="14">
        <f>IF(XAO47="SINAPI",VLOOKUP('TEREZINHA HARDY'!XAN47,SINAPI,4,),VLOOKUP('TEREZINHA HARDY'!XAN47,SETOP,5,))</f>
        <v>334.32</v>
      </c>
      <c r="XAT47" s="14">
        <f t="shared" ref="XAT47:XAT50" si="2974">ROUND(XAS47*(1+$C$7),2)</f>
        <v>422.98</v>
      </c>
      <c r="XAU47" s="14">
        <f t="shared" ref="XAU47:XAU50" si="2975">XAQ47*XAS47</f>
        <v>785.65200000000004</v>
      </c>
      <c r="XAV47" s="14">
        <f t="shared" ref="XAV47:XAV50" si="2976">XAT47*XAQ47</f>
        <v>994.00300000000004</v>
      </c>
      <c r="XAW47" s="11" t="s">
        <v>17387</v>
      </c>
      <c r="XAX47" s="261" t="str">
        <f>IF(XBE47="SINAPI",VLOOKUP('TEREZINHA HARDY'!XBD47,SINAPI,2,),VLOOKUP('TEREZINHA HARDY'!XBD47,SETOP,3,))</f>
        <v>FORNECIMENTO DE CONCRETO ESTRUTURAL, USINADO, COM FCK 25 MPA, INCLUSIVE LANÇAMENTO, ADENSAMENTO E ACABAMENTO (FUNDAÇÃO)</v>
      </c>
      <c r="XAY47" s="261"/>
      <c r="XAZ47" s="261"/>
      <c r="XBA47" s="261"/>
      <c r="XBB47" s="261"/>
      <c r="XBC47" s="261"/>
      <c r="XBD47" s="12" t="s">
        <v>10494</v>
      </c>
      <c r="XBE47" s="12" t="s">
        <v>6222</v>
      </c>
      <c r="XBF47" s="12" t="str">
        <f>IF(XBE47="SINAPI",VLOOKUP('TEREZINHA HARDY'!XBD47,SINAPI,3,),VLOOKUP('TEREZINHA HARDY'!XBD47,SETOP,4,))</f>
        <v>M3</v>
      </c>
      <c r="XBG47" s="13">
        <v>2.35</v>
      </c>
      <c r="XBH47" s="13" t="s">
        <v>41</v>
      </c>
      <c r="XBI47" s="14">
        <f>IF(XBE47="SINAPI",VLOOKUP('TEREZINHA HARDY'!XBD47,SINAPI,4,),VLOOKUP('TEREZINHA HARDY'!XBD47,SETOP,5,))</f>
        <v>334.32</v>
      </c>
      <c r="XBJ47" s="14">
        <f t="shared" ref="XBJ47:XBJ50" si="2977">ROUND(XBI47*(1+$C$7),2)</f>
        <v>422.98</v>
      </c>
      <c r="XBK47" s="14">
        <f t="shared" ref="XBK47:XBK50" si="2978">XBG47*XBI47</f>
        <v>785.65200000000004</v>
      </c>
      <c r="XBL47" s="14">
        <f t="shared" ref="XBL47:XBL50" si="2979">XBJ47*XBG47</f>
        <v>994.00300000000004</v>
      </c>
      <c r="XBM47" s="11" t="s">
        <v>17387</v>
      </c>
      <c r="XBN47" s="261" t="str">
        <f>IF(XBU47="SINAPI",VLOOKUP('TEREZINHA HARDY'!XBT47,SINAPI,2,),VLOOKUP('TEREZINHA HARDY'!XBT47,SETOP,3,))</f>
        <v>FORNECIMENTO DE CONCRETO ESTRUTURAL, USINADO, COM FCK 25 MPA, INCLUSIVE LANÇAMENTO, ADENSAMENTO E ACABAMENTO (FUNDAÇÃO)</v>
      </c>
      <c r="XBO47" s="261"/>
      <c r="XBP47" s="261"/>
      <c r="XBQ47" s="261"/>
      <c r="XBR47" s="261"/>
      <c r="XBS47" s="261"/>
      <c r="XBT47" s="12" t="s">
        <v>10494</v>
      </c>
      <c r="XBU47" s="12" t="s">
        <v>6222</v>
      </c>
      <c r="XBV47" s="12" t="str">
        <f>IF(XBU47="SINAPI",VLOOKUP('TEREZINHA HARDY'!XBT47,SINAPI,3,),VLOOKUP('TEREZINHA HARDY'!XBT47,SETOP,4,))</f>
        <v>M3</v>
      </c>
      <c r="XBW47" s="13">
        <v>2.35</v>
      </c>
      <c r="XBX47" s="13" t="s">
        <v>41</v>
      </c>
      <c r="XBY47" s="14">
        <f>IF(XBU47="SINAPI",VLOOKUP('TEREZINHA HARDY'!XBT47,SINAPI,4,),VLOOKUP('TEREZINHA HARDY'!XBT47,SETOP,5,))</f>
        <v>334.32</v>
      </c>
      <c r="XBZ47" s="14">
        <f t="shared" ref="XBZ47:XBZ50" si="2980">ROUND(XBY47*(1+$C$7),2)</f>
        <v>422.98</v>
      </c>
      <c r="XCA47" s="14">
        <f t="shared" ref="XCA47:XCA50" si="2981">XBW47*XBY47</f>
        <v>785.65200000000004</v>
      </c>
      <c r="XCB47" s="14">
        <f t="shared" ref="XCB47:XCB50" si="2982">XBZ47*XBW47</f>
        <v>994.00300000000004</v>
      </c>
      <c r="XCC47" s="11" t="s">
        <v>17387</v>
      </c>
      <c r="XCD47" s="261" t="str">
        <f>IF(XCK47="SINAPI",VLOOKUP('TEREZINHA HARDY'!XCJ47,SINAPI,2,),VLOOKUP('TEREZINHA HARDY'!XCJ47,SETOP,3,))</f>
        <v>FORNECIMENTO DE CONCRETO ESTRUTURAL, USINADO, COM FCK 25 MPA, INCLUSIVE LANÇAMENTO, ADENSAMENTO E ACABAMENTO (FUNDAÇÃO)</v>
      </c>
      <c r="XCE47" s="261"/>
      <c r="XCF47" s="261"/>
      <c r="XCG47" s="261"/>
      <c r="XCH47" s="261"/>
      <c r="XCI47" s="261"/>
      <c r="XCJ47" s="12" t="s">
        <v>10494</v>
      </c>
      <c r="XCK47" s="12" t="s">
        <v>6222</v>
      </c>
      <c r="XCL47" s="12" t="str">
        <f>IF(XCK47="SINAPI",VLOOKUP('TEREZINHA HARDY'!XCJ47,SINAPI,3,),VLOOKUP('TEREZINHA HARDY'!XCJ47,SETOP,4,))</f>
        <v>M3</v>
      </c>
      <c r="XCM47" s="13">
        <v>2.35</v>
      </c>
      <c r="XCN47" s="13" t="s">
        <v>41</v>
      </c>
      <c r="XCO47" s="14">
        <f>IF(XCK47="SINAPI",VLOOKUP('TEREZINHA HARDY'!XCJ47,SINAPI,4,),VLOOKUP('TEREZINHA HARDY'!XCJ47,SETOP,5,))</f>
        <v>334.32</v>
      </c>
      <c r="XCP47" s="14">
        <f t="shared" ref="XCP47:XCP50" si="2983">ROUND(XCO47*(1+$C$7),2)</f>
        <v>422.98</v>
      </c>
      <c r="XCQ47" s="14">
        <f t="shared" ref="XCQ47:XCQ50" si="2984">XCM47*XCO47</f>
        <v>785.65200000000004</v>
      </c>
      <c r="XCR47" s="14">
        <f t="shared" ref="XCR47:XCR50" si="2985">XCP47*XCM47</f>
        <v>994.00300000000004</v>
      </c>
      <c r="XCS47" s="11" t="s">
        <v>17387</v>
      </c>
      <c r="XCT47" s="261" t="str">
        <f>IF(XDA47="SINAPI",VLOOKUP('TEREZINHA HARDY'!XCZ47,SINAPI,2,),VLOOKUP('TEREZINHA HARDY'!XCZ47,SETOP,3,))</f>
        <v>FORNECIMENTO DE CONCRETO ESTRUTURAL, USINADO, COM FCK 25 MPA, INCLUSIVE LANÇAMENTO, ADENSAMENTO E ACABAMENTO (FUNDAÇÃO)</v>
      </c>
      <c r="XCU47" s="261"/>
      <c r="XCV47" s="261"/>
      <c r="XCW47" s="261"/>
      <c r="XCX47" s="261"/>
      <c r="XCY47" s="261"/>
      <c r="XCZ47" s="12" t="s">
        <v>10494</v>
      </c>
      <c r="XDA47" s="12" t="s">
        <v>6222</v>
      </c>
      <c r="XDB47" s="12" t="str">
        <f>IF(XDA47="SINAPI",VLOOKUP('TEREZINHA HARDY'!XCZ47,SINAPI,3,),VLOOKUP('TEREZINHA HARDY'!XCZ47,SETOP,4,))</f>
        <v>M3</v>
      </c>
      <c r="XDC47" s="13">
        <v>2.35</v>
      </c>
      <c r="XDD47" s="13" t="s">
        <v>41</v>
      </c>
      <c r="XDE47" s="14">
        <f>IF(XDA47="SINAPI",VLOOKUP('TEREZINHA HARDY'!XCZ47,SINAPI,4,),VLOOKUP('TEREZINHA HARDY'!XCZ47,SETOP,5,))</f>
        <v>334.32</v>
      </c>
      <c r="XDF47" s="14">
        <f t="shared" ref="XDF47:XDF50" si="2986">ROUND(XDE47*(1+$C$7),2)</f>
        <v>422.98</v>
      </c>
      <c r="XDG47" s="14">
        <f t="shared" ref="XDG47:XDG50" si="2987">XDC47*XDE47</f>
        <v>785.65200000000004</v>
      </c>
      <c r="XDH47" s="14">
        <f t="shared" ref="XDH47:XDH50" si="2988">XDF47*XDC47</f>
        <v>994.00300000000004</v>
      </c>
      <c r="XDI47" s="11" t="s">
        <v>17387</v>
      </c>
      <c r="XDJ47" s="261" t="str">
        <f>IF(XDQ47="SINAPI",VLOOKUP('TEREZINHA HARDY'!XDP47,SINAPI,2,),VLOOKUP('TEREZINHA HARDY'!XDP47,SETOP,3,))</f>
        <v>FORNECIMENTO DE CONCRETO ESTRUTURAL, USINADO, COM FCK 25 MPA, INCLUSIVE LANÇAMENTO, ADENSAMENTO E ACABAMENTO (FUNDAÇÃO)</v>
      </c>
      <c r="XDK47" s="261"/>
      <c r="XDL47" s="261"/>
      <c r="XDM47" s="261"/>
      <c r="XDN47" s="261"/>
      <c r="XDO47" s="261"/>
      <c r="XDP47" s="12" t="s">
        <v>10494</v>
      </c>
      <c r="XDQ47" s="12" t="s">
        <v>6222</v>
      </c>
      <c r="XDR47" s="12" t="str">
        <f>IF(XDQ47="SINAPI",VLOOKUP('TEREZINHA HARDY'!XDP47,SINAPI,3,),VLOOKUP('TEREZINHA HARDY'!XDP47,SETOP,4,))</f>
        <v>M3</v>
      </c>
      <c r="XDS47" s="13">
        <v>2.35</v>
      </c>
      <c r="XDT47" s="13" t="s">
        <v>41</v>
      </c>
      <c r="XDU47" s="14">
        <f>IF(XDQ47="SINAPI",VLOOKUP('TEREZINHA HARDY'!XDP47,SINAPI,4,),VLOOKUP('TEREZINHA HARDY'!XDP47,SETOP,5,))</f>
        <v>334.32</v>
      </c>
      <c r="XDV47" s="14">
        <f t="shared" ref="XDV47:XDV50" si="2989">ROUND(XDU47*(1+$C$7),2)</f>
        <v>422.98</v>
      </c>
      <c r="XDW47" s="14">
        <f t="shared" ref="XDW47:XDW50" si="2990">XDS47*XDU47</f>
        <v>785.65200000000004</v>
      </c>
      <c r="XDX47" s="14">
        <f t="shared" ref="XDX47:XDX50" si="2991">XDV47*XDS47</f>
        <v>994.00300000000004</v>
      </c>
      <c r="XDY47" s="11" t="s">
        <v>17387</v>
      </c>
      <c r="XDZ47" s="261" t="str">
        <f>IF(XEG47="SINAPI",VLOOKUP('TEREZINHA HARDY'!XEF47,SINAPI,2,),VLOOKUP('TEREZINHA HARDY'!XEF47,SETOP,3,))</f>
        <v>FORNECIMENTO DE CONCRETO ESTRUTURAL, USINADO, COM FCK 25 MPA, INCLUSIVE LANÇAMENTO, ADENSAMENTO E ACABAMENTO (FUNDAÇÃO)</v>
      </c>
      <c r="XEA47" s="261"/>
      <c r="XEB47" s="261"/>
      <c r="XEC47" s="261"/>
      <c r="XED47" s="261"/>
      <c r="XEE47" s="261"/>
      <c r="XEF47" s="12" t="s">
        <v>10494</v>
      </c>
      <c r="XEG47" s="12" t="s">
        <v>6222</v>
      </c>
      <c r="XEH47" s="12" t="str">
        <f>IF(XEG47="SINAPI",VLOOKUP('TEREZINHA HARDY'!XEF47,SINAPI,3,),VLOOKUP('TEREZINHA HARDY'!XEF47,SETOP,4,))</f>
        <v>M3</v>
      </c>
      <c r="XEI47" s="13">
        <v>2.35</v>
      </c>
      <c r="XEJ47" s="13" t="s">
        <v>41</v>
      </c>
      <c r="XEK47" s="14">
        <f>IF(XEG47="SINAPI",VLOOKUP('TEREZINHA HARDY'!XEF47,SINAPI,4,),VLOOKUP('TEREZINHA HARDY'!XEF47,SETOP,5,))</f>
        <v>334.32</v>
      </c>
      <c r="XEL47" s="14">
        <f t="shared" ref="XEL47:XEL50" si="2992">ROUND(XEK47*(1+$C$7),2)</f>
        <v>422.98</v>
      </c>
      <c r="XEM47" s="14">
        <f t="shared" ref="XEM47:XEM50" si="2993">XEI47*XEK47</f>
        <v>785.65200000000004</v>
      </c>
      <c r="XEN47" s="14">
        <f t="shared" ref="XEN47:XEN50" si="2994">XEL47*XEI47</f>
        <v>994.00300000000004</v>
      </c>
      <c r="XEO47" s="11" t="s">
        <v>17387</v>
      </c>
      <c r="XEP47" s="261" t="str">
        <f>IF(XEW47="SINAPI",VLOOKUP('TEREZINHA HARDY'!XEV47,SINAPI,2,),VLOOKUP('TEREZINHA HARDY'!XEV47,SETOP,3,))</f>
        <v>FORNECIMENTO DE CONCRETO ESTRUTURAL, USINADO, COM FCK 25 MPA, INCLUSIVE LANÇAMENTO, ADENSAMENTO E ACABAMENTO (FUNDAÇÃO)</v>
      </c>
      <c r="XEQ47" s="261"/>
      <c r="XER47" s="261"/>
      <c r="XES47" s="261"/>
      <c r="XET47" s="261"/>
      <c r="XEU47" s="261"/>
      <c r="XEV47" s="12" t="s">
        <v>10494</v>
      </c>
      <c r="XEW47" s="12" t="s">
        <v>6222</v>
      </c>
      <c r="XEX47" s="12" t="str">
        <f>IF(XEW47="SINAPI",VLOOKUP('TEREZINHA HARDY'!XEV47,SINAPI,3,),VLOOKUP('TEREZINHA HARDY'!XEV47,SETOP,4,))</f>
        <v>M3</v>
      </c>
      <c r="XEY47" s="13">
        <v>2.35</v>
      </c>
      <c r="XEZ47" s="13" t="s">
        <v>41</v>
      </c>
      <c r="XFA47" s="14">
        <f>IF(XEW47="SINAPI",VLOOKUP('TEREZINHA HARDY'!XEV47,SINAPI,4,),VLOOKUP('TEREZINHA HARDY'!XEV47,SETOP,5,))</f>
        <v>334.32</v>
      </c>
      <c r="XFB47" s="14">
        <f t="shared" ref="XFB47:XFB50" si="2995">ROUND(XFA47*(1+$C$7),2)</f>
        <v>422.98</v>
      </c>
      <c r="XFC47" s="14">
        <f t="shared" ref="XFC47:XFC50" si="2996">XEY47*XFA47</f>
        <v>785.65200000000004</v>
      </c>
      <c r="XFD47" s="14">
        <f t="shared" ref="XFD47:XFD50" si="2997">XFB47*XEY47</f>
        <v>994.00300000000004</v>
      </c>
    </row>
    <row r="48" spans="1:16384" s="16" customFormat="1" ht="30" customHeight="1">
      <c r="A48" s="11" t="s">
        <v>17388</v>
      </c>
      <c r="B48" s="261" t="str">
        <f>IF(I48="SINAPI",VLOOKUP('TEREZINHA HARDY'!H48,SINAPI,2,),VLOOKUP('TEREZINHA HARDY'!H48,SETOP,3,))</f>
        <v>CORTE, DOBRA E MONTAGEM DE AÇO CA-50/60</v>
      </c>
      <c r="C48" s="261"/>
      <c r="D48" s="261"/>
      <c r="E48" s="261"/>
      <c r="F48" s="261"/>
      <c r="G48" s="261"/>
      <c r="H48" s="12" t="s">
        <v>9344</v>
      </c>
      <c r="I48" s="12" t="s">
        <v>6222</v>
      </c>
      <c r="J48" s="12" t="str">
        <f>IF(I48="SINAPI",VLOOKUP('TEREZINHA HARDY'!H48,SINAPI,3,),VLOOKUP('TEREZINHA HARDY'!H48,SETOP,4,))</f>
        <v>KG</v>
      </c>
      <c r="K48" s="13">
        <v>119.2</v>
      </c>
      <c r="L48" s="13" t="s">
        <v>41</v>
      </c>
      <c r="M48" s="14">
        <f>IF(I48="SINAPI",VLOOKUP('TEREZINHA HARDY'!H48,SINAPI,4,),VLOOKUP('TEREZINHA HARDY'!H48,SETOP,5,))</f>
        <v>7.33</v>
      </c>
      <c r="N48" s="14">
        <f t="shared" si="19"/>
        <v>9.27</v>
      </c>
      <c r="O48" s="14">
        <f t="shared" si="20"/>
        <v>873.73599999999999</v>
      </c>
      <c r="P48" s="14">
        <f t="shared" si="21"/>
        <v>1104.9839999999999</v>
      </c>
      <c r="Q48" s="11"/>
      <c r="R48" s="261"/>
      <c r="S48" s="261"/>
      <c r="T48" s="261"/>
      <c r="U48" s="261"/>
      <c r="V48" s="261"/>
      <c r="W48" s="261"/>
      <c r="X48" s="12"/>
      <c r="Y48" s="12"/>
      <c r="Z48" s="12"/>
      <c r="AA48" s="13"/>
      <c r="AB48" s="13"/>
      <c r="AC48" s="14"/>
      <c r="AD48" s="14"/>
      <c r="AE48" s="14"/>
      <c r="AF48" s="14"/>
      <c r="AG48" s="11"/>
      <c r="AH48" s="261"/>
      <c r="AI48" s="261"/>
      <c r="AJ48" s="261"/>
      <c r="AK48" s="261"/>
      <c r="AL48" s="261"/>
      <c r="AM48" s="261"/>
      <c r="AN48" s="12"/>
      <c r="AO48" s="12"/>
      <c r="AP48" s="12"/>
      <c r="AQ48" s="13"/>
      <c r="AR48" s="13"/>
      <c r="AS48" s="14"/>
      <c r="AT48" s="14"/>
      <c r="AU48" s="14"/>
      <c r="AV48" s="14"/>
      <c r="AW48" s="11"/>
      <c r="AX48" s="261"/>
      <c r="AY48" s="261"/>
      <c r="AZ48" s="261"/>
      <c r="BA48" s="261"/>
      <c r="BB48" s="261"/>
      <c r="BC48" s="261"/>
      <c r="BD48" s="12"/>
      <c r="BE48" s="12"/>
      <c r="BF48" s="12"/>
      <c r="BG48" s="13"/>
      <c r="BH48" s="13"/>
      <c r="BI48" s="14"/>
      <c r="BJ48" s="14"/>
      <c r="BK48" s="14"/>
      <c r="BL48" s="14"/>
      <c r="BM48" s="11"/>
      <c r="BN48" s="261"/>
      <c r="BO48" s="261"/>
      <c r="BP48" s="261"/>
      <c r="BQ48" s="261"/>
      <c r="BR48" s="261"/>
      <c r="BS48" s="261"/>
      <c r="BT48" s="12"/>
      <c r="BU48" s="12"/>
      <c r="BV48" s="12"/>
      <c r="BW48" s="13"/>
      <c r="BX48" s="13"/>
      <c r="BY48" s="14"/>
      <c r="BZ48" s="14"/>
      <c r="CA48" s="14"/>
      <c r="CB48" s="14"/>
      <c r="CC48" s="11"/>
      <c r="CD48" s="261"/>
      <c r="CE48" s="261"/>
      <c r="CF48" s="261"/>
      <c r="CG48" s="261"/>
      <c r="CH48" s="261"/>
      <c r="CI48" s="261"/>
      <c r="CJ48" s="12"/>
      <c r="CK48" s="12"/>
      <c r="CL48" s="12"/>
      <c r="CM48" s="13"/>
      <c r="CN48" s="13"/>
      <c r="CO48" s="14"/>
      <c r="CP48" s="14"/>
      <c r="CQ48" s="14"/>
      <c r="CR48" s="14"/>
      <c r="CS48" s="11"/>
      <c r="CT48" s="261"/>
      <c r="CU48" s="261"/>
      <c r="CV48" s="261"/>
      <c r="CW48" s="261"/>
      <c r="CX48" s="261"/>
      <c r="CY48" s="261"/>
      <c r="CZ48" s="12"/>
      <c r="DA48" s="12"/>
      <c r="DB48" s="12"/>
      <c r="DC48" s="13"/>
      <c r="DD48" s="13"/>
      <c r="DE48" s="14"/>
      <c r="DF48" s="14"/>
      <c r="DG48" s="14"/>
      <c r="DH48" s="14"/>
      <c r="DI48" s="11"/>
      <c r="DJ48" s="261"/>
      <c r="DK48" s="261"/>
      <c r="DL48" s="261"/>
      <c r="DM48" s="261"/>
      <c r="DN48" s="261"/>
      <c r="DO48" s="261"/>
      <c r="DP48" s="12"/>
      <c r="DQ48" s="12"/>
      <c r="DR48" s="12"/>
      <c r="DS48" s="13"/>
      <c r="DT48" s="13"/>
      <c r="DU48" s="14"/>
      <c r="DV48" s="14"/>
      <c r="DW48" s="14"/>
      <c r="DX48" s="14"/>
      <c r="DY48" s="11"/>
      <c r="DZ48" s="261"/>
      <c r="EA48" s="261"/>
      <c r="EB48" s="261"/>
      <c r="EC48" s="261"/>
      <c r="ED48" s="261"/>
      <c r="EE48" s="261"/>
      <c r="EF48" s="12"/>
      <c r="EG48" s="12"/>
      <c r="EH48" s="12"/>
      <c r="EI48" s="13"/>
      <c r="EJ48" s="13"/>
      <c r="EK48" s="14"/>
      <c r="EL48" s="14"/>
      <c r="EM48" s="14"/>
      <c r="EN48" s="14"/>
      <c r="EO48" s="11"/>
      <c r="EP48" s="261"/>
      <c r="EQ48" s="261"/>
      <c r="ER48" s="261"/>
      <c r="ES48" s="261"/>
      <c r="ET48" s="261"/>
      <c r="EU48" s="261"/>
      <c r="EV48" s="12"/>
      <c r="EW48" s="12"/>
      <c r="EX48" s="12"/>
      <c r="EY48" s="13"/>
      <c r="EZ48" s="13"/>
      <c r="FA48" s="14"/>
      <c r="FB48" s="14"/>
      <c r="FC48" s="14"/>
      <c r="FD48" s="14"/>
      <c r="FE48" s="11"/>
      <c r="FF48" s="261"/>
      <c r="FG48" s="261"/>
      <c r="FH48" s="261"/>
      <c r="FI48" s="261"/>
      <c r="FJ48" s="261"/>
      <c r="FK48" s="261"/>
      <c r="FL48" s="12"/>
      <c r="FM48" s="12"/>
      <c r="FN48" s="12"/>
      <c r="FO48" s="13"/>
      <c r="FP48" s="13"/>
      <c r="FQ48" s="14"/>
      <c r="FR48" s="14"/>
      <c r="FS48" s="14"/>
      <c r="FT48" s="14"/>
      <c r="FU48" s="11"/>
      <c r="FV48" s="261"/>
      <c r="FW48" s="261"/>
      <c r="FX48" s="261"/>
      <c r="FY48" s="261"/>
      <c r="FZ48" s="261"/>
      <c r="GA48" s="261"/>
      <c r="GB48" s="12"/>
      <c r="GC48" s="12"/>
      <c r="GD48" s="12"/>
      <c r="GE48" s="13"/>
      <c r="GF48" s="13"/>
      <c r="GG48" s="14"/>
      <c r="GH48" s="14"/>
      <c r="GI48" s="14"/>
      <c r="GJ48" s="14"/>
      <c r="GK48" s="11"/>
      <c r="GL48" s="261"/>
      <c r="GM48" s="261"/>
      <c r="GN48" s="261"/>
      <c r="GO48" s="261"/>
      <c r="GP48" s="261"/>
      <c r="GQ48" s="261"/>
      <c r="GR48" s="12"/>
      <c r="GS48" s="12"/>
      <c r="GT48" s="12"/>
      <c r="GU48" s="13"/>
      <c r="GV48" s="13"/>
      <c r="GW48" s="14"/>
      <c r="GX48" s="14"/>
      <c r="GY48" s="14"/>
      <c r="GZ48" s="14"/>
      <c r="HA48" s="11"/>
      <c r="HB48" s="261"/>
      <c r="HC48" s="261"/>
      <c r="HD48" s="261"/>
      <c r="HE48" s="261"/>
      <c r="HF48" s="261"/>
      <c r="HG48" s="261"/>
      <c r="HH48" s="12"/>
      <c r="HI48" s="12"/>
      <c r="HJ48" s="12"/>
      <c r="HK48" s="13"/>
      <c r="HL48" s="13"/>
      <c r="HM48" s="14"/>
      <c r="HN48" s="14"/>
      <c r="HO48" s="14"/>
      <c r="HP48" s="14"/>
      <c r="HQ48" s="11"/>
      <c r="HR48" s="261"/>
      <c r="HS48" s="261"/>
      <c r="HT48" s="261"/>
      <c r="HU48" s="261"/>
      <c r="HV48" s="261"/>
      <c r="HW48" s="261"/>
      <c r="HX48" s="12"/>
      <c r="HY48" s="12"/>
      <c r="HZ48" s="12"/>
      <c r="IA48" s="13"/>
      <c r="IB48" s="13"/>
      <c r="IC48" s="14"/>
      <c r="ID48" s="14"/>
      <c r="IE48" s="14"/>
      <c r="IF48" s="14"/>
      <c r="IG48" s="11"/>
      <c r="IH48" s="261"/>
      <c r="II48" s="261"/>
      <c r="IJ48" s="261"/>
      <c r="IK48" s="261"/>
      <c r="IL48" s="261"/>
      <c r="IM48" s="261"/>
      <c r="IN48" s="12"/>
      <c r="IO48" s="12"/>
      <c r="IP48" s="12"/>
      <c r="IQ48" s="13"/>
      <c r="IR48" s="13"/>
      <c r="IS48" s="14"/>
      <c r="IT48" s="14"/>
      <c r="IU48" s="14"/>
      <c r="IV48" s="14"/>
      <c r="IW48" s="11"/>
      <c r="IX48" s="261"/>
      <c r="IY48" s="261"/>
      <c r="IZ48" s="261"/>
      <c r="JA48" s="261"/>
      <c r="JB48" s="261"/>
      <c r="JC48" s="261"/>
      <c r="JD48" s="12"/>
      <c r="JE48" s="12"/>
      <c r="JF48" s="12"/>
      <c r="JG48" s="13"/>
      <c r="JH48" s="13"/>
      <c r="JI48" s="14"/>
      <c r="JJ48" s="14"/>
      <c r="JK48" s="14"/>
      <c r="JL48" s="14"/>
      <c r="JM48" s="11"/>
      <c r="JN48" s="261"/>
      <c r="JO48" s="261"/>
      <c r="JP48" s="261"/>
      <c r="JQ48" s="261"/>
      <c r="JR48" s="261"/>
      <c r="JS48" s="261"/>
      <c r="JT48" s="12"/>
      <c r="JU48" s="12"/>
      <c r="JV48" s="12"/>
      <c r="JW48" s="13"/>
      <c r="JX48" s="13"/>
      <c r="JY48" s="14"/>
      <c r="JZ48" s="14"/>
      <c r="KA48" s="14"/>
      <c r="KB48" s="14"/>
      <c r="KC48" s="11"/>
      <c r="KD48" s="261"/>
      <c r="KE48" s="261"/>
      <c r="KF48" s="261"/>
      <c r="KG48" s="261"/>
      <c r="KH48" s="261"/>
      <c r="KI48" s="261"/>
      <c r="KJ48" s="12"/>
      <c r="KK48" s="12"/>
      <c r="KL48" s="12"/>
      <c r="KM48" s="13"/>
      <c r="KN48" s="13"/>
      <c r="KO48" s="14"/>
      <c r="KP48" s="14"/>
      <c r="KQ48" s="14"/>
      <c r="KR48" s="14"/>
      <c r="KS48" s="11"/>
      <c r="KT48" s="261"/>
      <c r="KU48" s="261"/>
      <c r="KV48" s="261"/>
      <c r="KW48" s="261"/>
      <c r="KX48" s="261"/>
      <c r="KY48" s="261"/>
      <c r="KZ48" s="12"/>
      <c r="LA48" s="12"/>
      <c r="LB48" s="12"/>
      <c r="LC48" s="13"/>
      <c r="LD48" s="13"/>
      <c r="LE48" s="14"/>
      <c r="LF48" s="14"/>
      <c r="LG48" s="14"/>
      <c r="LH48" s="14"/>
      <c r="LI48" s="11"/>
      <c r="LJ48" s="261"/>
      <c r="LK48" s="261"/>
      <c r="LL48" s="261"/>
      <c r="LM48" s="261"/>
      <c r="LN48" s="261"/>
      <c r="LO48" s="261"/>
      <c r="LP48" s="12"/>
      <c r="LQ48" s="12"/>
      <c r="LR48" s="12"/>
      <c r="LS48" s="13"/>
      <c r="LT48" s="13"/>
      <c r="LU48" s="14"/>
      <c r="LV48" s="14"/>
      <c r="LW48" s="14"/>
      <c r="LX48" s="14"/>
      <c r="LY48" s="11"/>
      <c r="LZ48" s="261"/>
      <c r="MA48" s="261"/>
      <c r="MB48" s="261"/>
      <c r="MC48" s="261"/>
      <c r="MD48" s="261"/>
      <c r="ME48" s="261"/>
      <c r="MF48" s="12"/>
      <c r="MG48" s="12"/>
      <c r="MH48" s="12"/>
      <c r="MI48" s="13"/>
      <c r="MJ48" s="13"/>
      <c r="MK48" s="14"/>
      <c r="ML48" s="14"/>
      <c r="MM48" s="14"/>
      <c r="MN48" s="14"/>
      <c r="MO48" s="11"/>
      <c r="MP48" s="261"/>
      <c r="MQ48" s="261"/>
      <c r="MR48" s="261"/>
      <c r="MS48" s="261"/>
      <c r="MT48" s="261"/>
      <c r="MU48" s="261"/>
      <c r="MV48" s="12"/>
      <c r="MW48" s="12"/>
      <c r="MX48" s="12"/>
      <c r="MY48" s="13"/>
      <c r="MZ48" s="13"/>
      <c r="NA48" s="14"/>
      <c r="NB48" s="14"/>
      <c r="NC48" s="14"/>
      <c r="ND48" s="14"/>
      <c r="NE48" s="11"/>
      <c r="NF48" s="261"/>
      <c r="NG48" s="261"/>
      <c r="NH48" s="261"/>
      <c r="NI48" s="261"/>
      <c r="NJ48" s="261"/>
      <c r="NK48" s="261"/>
      <c r="NL48" s="12"/>
      <c r="NM48" s="12"/>
      <c r="NN48" s="12"/>
      <c r="NO48" s="13"/>
      <c r="NP48" s="13"/>
      <c r="NQ48" s="14"/>
      <c r="NR48" s="14"/>
      <c r="NS48" s="14"/>
      <c r="NT48" s="14"/>
      <c r="NU48" s="11"/>
      <c r="NV48" s="261"/>
      <c r="NW48" s="261"/>
      <c r="NX48" s="261"/>
      <c r="NY48" s="261"/>
      <c r="NZ48" s="261"/>
      <c r="OA48" s="261"/>
      <c r="OB48" s="12"/>
      <c r="OC48" s="12"/>
      <c r="OD48" s="12"/>
      <c r="OE48" s="13"/>
      <c r="OF48" s="13"/>
      <c r="OG48" s="14"/>
      <c r="OH48" s="14"/>
      <c r="OI48" s="14"/>
      <c r="OJ48" s="14"/>
      <c r="OK48" s="11"/>
      <c r="OL48" s="261"/>
      <c r="OM48" s="261"/>
      <c r="ON48" s="261"/>
      <c r="OO48" s="261"/>
      <c r="OP48" s="261"/>
      <c r="OQ48" s="261"/>
      <c r="OR48" s="12"/>
      <c r="OS48" s="12"/>
      <c r="OT48" s="12"/>
      <c r="OU48" s="13"/>
      <c r="OV48" s="13"/>
      <c r="OW48" s="14"/>
      <c r="OX48" s="14"/>
      <c r="OY48" s="14"/>
      <c r="OZ48" s="14"/>
      <c r="PA48" s="11"/>
      <c r="PB48" s="261"/>
      <c r="PC48" s="261"/>
      <c r="PD48" s="261"/>
      <c r="PE48" s="261"/>
      <c r="PF48" s="261"/>
      <c r="PG48" s="261"/>
      <c r="PH48" s="12"/>
      <c r="PI48" s="12"/>
      <c r="PJ48" s="12"/>
      <c r="PK48" s="13"/>
      <c r="PL48" s="13"/>
      <c r="PM48" s="14"/>
      <c r="PN48" s="14"/>
      <c r="PO48" s="14"/>
      <c r="PP48" s="14"/>
      <c r="PQ48" s="11"/>
      <c r="PR48" s="261"/>
      <c r="PS48" s="261"/>
      <c r="PT48" s="261"/>
      <c r="PU48" s="261"/>
      <c r="PV48" s="261"/>
      <c r="PW48" s="261"/>
      <c r="PX48" s="12"/>
      <c r="PY48" s="12"/>
      <c r="PZ48" s="12"/>
      <c r="QA48" s="13"/>
      <c r="QB48" s="13"/>
      <c r="QC48" s="14"/>
      <c r="QD48" s="14"/>
      <c r="QE48" s="14"/>
      <c r="QF48" s="14"/>
      <c r="QG48" s="11"/>
      <c r="QH48" s="261"/>
      <c r="QI48" s="261"/>
      <c r="QJ48" s="261"/>
      <c r="QK48" s="261"/>
      <c r="QL48" s="261"/>
      <c r="QM48" s="261"/>
      <c r="QN48" s="12"/>
      <c r="QO48" s="12"/>
      <c r="QP48" s="12"/>
      <c r="QQ48" s="13"/>
      <c r="QR48" s="13"/>
      <c r="QS48" s="14"/>
      <c r="QT48" s="14"/>
      <c r="QU48" s="14"/>
      <c r="QV48" s="14"/>
      <c r="QW48" s="11"/>
      <c r="QX48" s="261"/>
      <c r="QY48" s="261"/>
      <c r="QZ48" s="261"/>
      <c r="RA48" s="261"/>
      <c r="RB48" s="261"/>
      <c r="RC48" s="261"/>
      <c r="RD48" s="12"/>
      <c r="RE48" s="12"/>
      <c r="RF48" s="12"/>
      <c r="RG48" s="13"/>
      <c r="RH48" s="13"/>
      <c r="RI48" s="14"/>
      <c r="RJ48" s="14"/>
      <c r="RK48" s="14"/>
      <c r="RL48" s="14"/>
      <c r="RM48" s="11"/>
      <c r="RN48" s="261"/>
      <c r="RO48" s="261"/>
      <c r="RP48" s="261"/>
      <c r="RQ48" s="261"/>
      <c r="RR48" s="261"/>
      <c r="RS48" s="261"/>
      <c r="RT48" s="12"/>
      <c r="RU48" s="12"/>
      <c r="RV48" s="12"/>
      <c r="RW48" s="13"/>
      <c r="RX48" s="13"/>
      <c r="RY48" s="14"/>
      <c r="RZ48" s="14"/>
      <c r="SA48" s="14"/>
      <c r="SB48" s="14"/>
      <c r="SC48" s="11"/>
      <c r="SD48" s="261"/>
      <c r="SE48" s="261"/>
      <c r="SF48" s="261"/>
      <c r="SG48" s="261"/>
      <c r="SH48" s="261"/>
      <c r="SI48" s="261"/>
      <c r="SJ48" s="12"/>
      <c r="SK48" s="12"/>
      <c r="SL48" s="12"/>
      <c r="SM48" s="13"/>
      <c r="SN48" s="13"/>
      <c r="SO48" s="14"/>
      <c r="SP48" s="14"/>
      <c r="SQ48" s="14"/>
      <c r="SR48" s="14"/>
      <c r="SS48" s="11"/>
      <c r="ST48" s="261" t="str">
        <f>IF(TA48="SINAPI",VLOOKUP('TEREZINHA HARDY'!SZ48,SINAPI,2,),VLOOKUP('TEREZINHA HARDY'!SZ48,SETOP,3,))</f>
        <v>CORTE, DOBRA E MONTAGEM DE AÇO CA-50/60</v>
      </c>
      <c r="SU48" s="261"/>
      <c r="SV48" s="261"/>
      <c r="SW48" s="261"/>
      <c r="SX48" s="261"/>
      <c r="SY48" s="261"/>
      <c r="SZ48" s="12" t="s">
        <v>9344</v>
      </c>
      <c r="TA48" s="12" t="s">
        <v>6222</v>
      </c>
      <c r="TB48" s="12" t="str">
        <f>IF(TA48="SINAPI",VLOOKUP('TEREZINHA HARDY'!SZ48,SINAPI,3,),VLOOKUP('TEREZINHA HARDY'!SZ48,SETOP,4,))</f>
        <v>KG</v>
      </c>
      <c r="TC48" s="13">
        <v>162.6</v>
      </c>
      <c r="TD48" s="13" t="s">
        <v>41</v>
      </c>
      <c r="TE48" s="14">
        <f>IF(TA48="SINAPI",VLOOKUP('TEREZINHA HARDY'!SZ48,SINAPI,4,),VLOOKUP('TEREZINHA HARDY'!SZ48,SETOP,5,))</f>
        <v>7.33</v>
      </c>
      <c r="TF48" s="14">
        <f t="shared" si="22"/>
        <v>9.27</v>
      </c>
      <c r="TG48" s="14">
        <f t="shared" si="23"/>
        <v>1191.8579999999999</v>
      </c>
      <c r="TH48" s="14">
        <f t="shared" si="24"/>
        <v>1507.3019999999999</v>
      </c>
      <c r="TI48" s="11" t="s">
        <v>17388</v>
      </c>
      <c r="TJ48" s="261" t="str">
        <f>IF(TQ48="SINAPI",VLOOKUP('TEREZINHA HARDY'!TP48,SINAPI,2,),VLOOKUP('TEREZINHA HARDY'!TP48,SETOP,3,))</f>
        <v>CORTE, DOBRA E MONTAGEM DE AÇO CA-50/60</v>
      </c>
      <c r="TK48" s="261"/>
      <c r="TL48" s="261"/>
      <c r="TM48" s="261"/>
      <c r="TN48" s="261"/>
      <c r="TO48" s="261"/>
      <c r="TP48" s="12" t="s">
        <v>9344</v>
      </c>
      <c r="TQ48" s="12" t="s">
        <v>6222</v>
      </c>
      <c r="TR48" s="12" t="str">
        <f>IF(TQ48="SINAPI",VLOOKUP('TEREZINHA HARDY'!TP48,SINAPI,3,),VLOOKUP('TEREZINHA HARDY'!TP48,SETOP,4,))</f>
        <v>KG</v>
      </c>
      <c r="TS48" s="13">
        <v>162.6</v>
      </c>
      <c r="TT48" s="13" t="s">
        <v>41</v>
      </c>
      <c r="TU48" s="14">
        <f>IF(TQ48="SINAPI",VLOOKUP('TEREZINHA HARDY'!TP48,SINAPI,4,),VLOOKUP('TEREZINHA HARDY'!TP48,SETOP,5,))</f>
        <v>7.33</v>
      </c>
      <c r="TV48" s="14">
        <f t="shared" si="25"/>
        <v>9.27</v>
      </c>
      <c r="TW48" s="14">
        <f t="shared" si="26"/>
        <v>1191.8579999999999</v>
      </c>
      <c r="TX48" s="14">
        <f t="shared" si="27"/>
        <v>1507.3019999999999</v>
      </c>
      <c r="TY48" s="11" t="s">
        <v>17388</v>
      </c>
      <c r="TZ48" s="261" t="str">
        <f>IF(UG48="SINAPI",VLOOKUP('TEREZINHA HARDY'!UF48,SINAPI,2,),VLOOKUP('TEREZINHA HARDY'!UF48,SETOP,3,))</f>
        <v>CORTE, DOBRA E MONTAGEM DE AÇO CA-50/60</v>
      </c>
      <c r="UA48" s="261"/>
      <c r="UB48" s="261"/>
      <c r="UC48" s="261"/>
      <c r="UD48" s="261"/>
      <c r="UE48" s="261"/>
      <c r="UF48" s="12" t="s">
        <v>9344</v>
      </c>
      <c r="UG48" s="12" t="s">
        <v>6222</v>
      </c>
      <c r="UH48" s="12" t="str">
        <f>IF(UG48="SINAPI",VLOOKUP('TEREZINHA HARDY'!UF48,SINAPI,3,),VLOOKUP('TEREZINHA HARDY'!UF48,SETOP,4,))</f>
        <v>KG</v>
      </c>
      <c r="UI48" s="13">
        <v>162.6</v>
      </c>
      <c r="UJ48" s="13" t="s">
        <v>41</v>
      </c>
      <c r="UK48" s="14">
        <f>IF(UG48="SINAPI",VLOOKUP('TEREZINHA HARDY'!UF48,SINAPI,4,),VLOOKUP('TEREZINHA HARDY'!UF48,SETOP,5,))</f>
        <v>7.33</v>
      </c>
      <c r="UL48" s="14">
        <f t="shared" si="28"/>
        <v>9.27</v>
      </c>
      <c r="UM48" s="14">
        <f t="shared" si="29"/>
        <v>1191.8579999999999</v>
      </c>
      <c r="UN48" s="14">
        <f t="shared" si="30"/>
        <v>1507.3019999999999</v>
      </c>
      <c r="UO48" s="11" t="s">
        <v>17388</v>
      </c>
      <c r="UP48" s="261" t="str">
        <f>IF(UW48="SINAPI",VLOOKUP('TEREZINHA HARDY'!UV48,SINAPI,2,),VLOOKUP('TEREZINHA HARDY'!UV48,SETOP,3,))</f>
        <v>CORTE, DOBRA E MONTAGEM DE AÇO CA-50/60</v>
      </c>
      <c r="UQ48" s="261"/>
      <c r="UR48" s="261"/>
      <c r="US48" s="261"/>
      <c r="UT48" s="261"/>
      <c r="UU48" s="261"/>
      <c r="UV48" s="12" t="s">
        <v>9344</v>
      </c>
      <c r="UW48" s="12" t="s">
        <v>6222</v>
      </c>
      <c r="UX48" s="12" t="str">
        <f>IF(UW48="SINAPI",VLOOKUP('TEREZINHA HARDY'!UV48,SINAPI,3,),VLOOKUP('TEREZINHA HARDY'!UV48,SETOP,4,))</f>
        <v>KG</v>
      </c>
      <c r="UY48" s="13">
        <v>162.6</v>
      </c>
      <c r="UZ48" s="13" t="s">
        <v>41</v>
      </c>
      <c r="VA48" s="14">
        <f>IF(UW48="SINAPI",VLOOKUP('TEREZINHA HARDY'!UV48,SINAPI,4,),VLOOKUP('TEREZINHA HARDY'!UV48,SETOP,5,))</f>
        <v>7.33</v>
      </c>
      <c r="VB48" s="14">
        <f t="shared" si="31"/>
        <v>9.27</v>
      </c>
      <c r="VC48" s="14">
        <f t="shared" si="32"/>
        <v>1191.8579999999999</v>
      </c>
      <c r="VD48" s="14">
        <f t="shared" si="33"/>
        <v>1507.3019999999999</v>
      </c>
      <c r="VE48" s="11" t="s">
        <v>17388</v>
      </c>
      <c r="VF48" s="261" t="str">
        <f>IF(VM48="SINAPI",VLOOKUP('TEREZINHA HARDY'!VL48,SINAPI,2,),VLOOKUP('TEREZINHA HARDY'!VL48,SETOP,3,))</f>
        <v>CORTE, DOBRA E MONTAGEM DE AÇO CA-50/60</v>
      </c>
      <c r="VG48" s="261"/>
      <c r="VH48" s="261"/>
      <c r="VI48" s="261"/>
      <c r="VJ48" s="261"/>
      <c r="VK48" s="261"/>
      <c r="VL48" s="12" t="s">
        <v>9344</v>
      </c>
      <c r="VM48" s="12" t="s">
        <v>6222</v>
      </c>
      <c r="VN48" s="12" t="str">
        <f>IF(VM48="SINAPI",VLOOKUP('TEREZINHA HARDY'!VL48,SINAPI,3,),VLOOKUP('TEREZINHA HARDY'!VL48,SETOP,4,))</f>
        <v>KG</v>
      </c>
      <c r="VO48" s="13">
        <v>162.6</v>
      </c>
      <c r="VP48" s="13" t="s">
        <v>41</v>
      </c>
      <c r="VQ48" s="14">
        <f>IF(VM48="SINAPI",VLOOKUP('TEREZINHA HARDY'!VL48,SINAPI,4,),VLOOKUP('TEREZINHA HARDY'!VL48,SETOP,5,))</f>
        <v>7.33</v>
      </c>
      <c r="VR48" s="14">
        <f t="shared" si="34"/>
        <v>9.27</v>
      </c>
      <c r="VS48" s="14">
        <f t="shared" si="35"/>
        <v>1191.8579999999999</v>
      </c>
      <c r="VT48" s="14">
        <f t="shared" si="36"/>
        <v>1507.3019999999999</v>
      </c>
      <c r="VU48" s="11" t="s">
        <v>17388</v>
      </c>
      <c r="VV48" s="261" t="str">
        <f>IF(WC48="SINAPI",VLOOKUP('TEREZINHA HARDY'!WB48,SINAPI,2,),VLOOKUP('TEREZINHA HARDY'!WB48,SETOP,3,))</f>
        <v>CORTE, DOBRA E MONTAGEM DE AÇO CA-50/60</v>
      </c>
      <c r="VW48" s="261"/>
      <c r="VX48" s="261"/>
      <c r="VY48" s="261"/>
      <c r="VZ48" s="261"/>
      <c r="WA48" s="261"/>
      <c r="WB48" s="12" t="s">
        <v>9344</v>
      </c>
      <c r="WC48" s="12" t="s">
        <v>6222</v>
      </c>
      <c r="WD48" s="12" t="str">
        <f>IF(WC48="SINAPI",VLOOKUP('TEREZINHA HARDY'!WB48,SINAPI,3,),VLOOKUP('TEREZINHA HARDY'!WB48,SETOP,4,))</f>
        <v>KG</v>
      </c>
      <c r="WE48" s="13">
        <v>162.6</v>
      </c>
      <c r="WF48" s="13" t="s">
        <v>41</v>
      </c>
      <c r="WG48" s="14">
        <f>IF(WC48="SINAPI",VLOOKUP('TEREZINHA HARDY'!WB48,SINAPI,4,),VLOOKUP('TEREZINHA HARDY'!WB48,SETOP,5,))</f>
        <v>7.33</v>
      </c>
      <c r="WH48" s="14">
        <f t="shared" si="37"/>
        <v>9.27</v>
      </c>
      <c r="WI48" s="14">
        <f t="shared" si="38"/>
        <v>1191.8579999999999</v>
      </c>
      <c r="WJ48" s="14">
        <f t="shared" si="39"/>
        <v>1507.3019999999999</v>
      </c>
      <c r="WK48" s="11" t="s">
        <v>17388</v>
      </c>
      <c r="WL48" s="261" t="str">
        <f>IF(WS48="SINAPI",VLOOKUP('TEREZINHA HARDY'!WR48,SINAPI,2,),VLOOKUP('TEREZINHA HARDY'!WR48,SETOP,3,))</f>
        <v>CORTE, DOBRA E MONTAGEM DE AÇO CA-50/60</v>
      </c>
      <c r="WM48" s="261"/>
      <c r="WN48" s="261"/>
      <c r="WO48" s="261"/>
      <c r="WP48" s="261"/>
      <c r="WQ48" s="261"/>
      <c r="WR48" s="12" t="s">
        <v>9344</v>
      </c>
      <c r="WS48" s="12" t="s">
        <v>6222</v>
      </c>
      <c r="WT48" s="12" t="str">
        <f>IF(WS48="SINAPI",VLOOKUP('TEREZINHA HARDY'!WR48,SINAPI,3,),VLOOKUP('TEREZINHA HARDY'!WR48,SETOP,4,))</f>
        <v>KG</v>
      </c>
      <c r="WU48" s="13">
        <v>162.6</v>
      </c>
      <c r="WV48" s="13" t="s">
        <v>41</v>
      </c>
      <c r="WW48" s="14">
        <f>IF(WS48="SINAPI",VLOOKUP('TEREZINHA HARDY'!WR48,SINAPI,4,),VLOOKUP('TEREZINHA HARDY'!WR48,SETOP,5,))</f>
        <v>7.33</v>
      </c>
      <c r="WX48" s="14">
        <f t="shared" si="40"/>
        <v>9.27</v>
      </c>
      <c r="WY48" s="14">
        <f t="shared" si="41"/>
        <v>1191.8579999999999</v>
      </c>
      <c r="WZ48" s="14">
        <f t="shared" si="42"/>
        <v>1507.3019999999999</v>
      </c>
      <c r="XA48" s="11" t="s">
        <v>17388</v>
      </c>
      <c r="XB48" s="261" t="str">
        <f>IF(XI48="SINAPI",VLOOKUP('TEREZINHA HARDY'!XH48,SINAPI,2,),VLOOKUP('TEREZINHA HARDY'!XH48,SETOP,3,))</f>
        <v>CORTE, DOBRA E MONTAGEM DE AÇO CA-50/60</v>
      </c>
      <c r="XC48" s="261"/>
      <c r="XD48" s="261"/>
      <c r="XE48" s="261"/>
      <c r="XF48" s="261"/>
      <c r="XG48" s="261"/>
      <c r="XH48" s="12" t="s">
        <v>9344</v>
      </c>
      <c r="XI48" s="12" t="s">
        <v>6222</v>
      </c>
      <c r="XJ48" s="12" t="str">
        <f>IF(XI48="SINAPI",VLOOKUP('TEREZINHA HARDY'!XH48,SINAPI,3,),VLOOKUP('TEREZINHA HARDY'!XH48,SETOP,4,))</f>
        <v>KG</v>
      </c>
      <c r="XK48" s="13">
        <v>162.6</v>
      </c>
      <c r="XL48" s="13" t="s">
        <v>41</v>
      </c>
      <c r="XM48" s="14">
        <f>IF(XI48="SINAPI",VLOOKUP('TEREZINHA HARDY'!XH48,SINAPI,4,),VLOOKUP('TEREZINHA HARDY'!XH48,SETOP,5,))</f>
        <v>7.33</v>
      </c>
      <c r="XN48" s="14">
        <f t="shared" si="43"/>
        <v>9.27</v>
      </c>
      <c r="XO48" s="14">
        <f t="shared" si="44"/>
        <v>1191.8579999999999</v>
      </c>
      <c r="XP48" s="14">
        <f t="shared" si="45"/>
        <v>1507.3019999999999</v>
      </c>
      <c r="XQ48" s="11" t="s">
        <v>17388</v>
      </c>
      <c r="XR48" s="261" t="str">
        <f>IF(XY48="SINAPI",VLOOKUP('TEREZINHA HARDY'!XX48,SINAPI,2,),VLOOKUP('TEREZINHA HARDY'!XX48,SETOP,3,))</f>
        <v>CORTE, DOBRA E MONTAGEM DE AÇO CA-50/60</v>
      </c>
      <c r="XS48" s="261"/>
      <c r="XT48" s="261"/>
      <c r="XU48" s="261"/>
      <c r="XV48" s="261"/>
      <c r="XW48" s="261"/>
      <c r="XX48" s="12" t="s">
        <v>9344</v>
      </c>
      <c r="XY48" s="12" t="s">
        <v>6222</v>
      </c>
      <c r="XZ48" s="12" t="str">
        <f>IF(XY48="SINAPI",VLOOKUP('TEREZINHA HARDY'!XX48,SINAPI,3,),VLOOKUP('TEREZINHA HARDY'!XX48,SETOP,4,))</f>
        <v>KG</v>
      </c>
      <c r="YA48" s="13">
        <v>162.6</v>
      </c>
      <c r="YB48" s="13" t="s">
        <v>41</v>
      </c>
      <c r="YC48" s="14">
        <f>IF(XY48="SINAPI",VLOOKUP('TEREZINHA HARDY'!XX48,SINAPI,4,),VLOOKUP('TEREZINHA HARDY'!XX48,SETOP,5,))</f>
        <v>7.33</v>
      </c>
      <c r="YD48" s="14">
        <f t="shared" si="46"/>
        <v>9.27</v>
      </c>
      <c r="YE48" s="14">
        <f t="shared" si="47"/>
        <v>1191.8579999999999</v>
      </c>
      <c r="YF48" s="14">
        <f t="shared" si="48"/>
        <v>1507.3019999999999</v>
      </c>
      <c r="YG48" s="11" t="s">
        <v>17388</v>
      </c>
      <c r="YH48" s="261" t="str">
        <f>IF(YO48="SINAPI",VLOOKUP('TEREZINHA HARDY'!YN48,SINAPI,2,),VLOOKUP('TEREZINHA HARDY'!YN48,SETOP,3,))</f>
        <v>CORTE, DOBRA E MONTAGEM DE AÇO CA-50/60</v>
      </c>
      <c r="YI48" s="261"/>
      <c r="YJ48" s="261"/>
      <c r="YK48" s="261"/>
      <c r="YL48" s="261"/>
      <c r="YM48" s="261"/>
      <c r="YN48" s="12" t="s">
        <v>9344</v>
      </c>
      <c r="YO48" s="12" t="s">
        <v>6222</v>
      </c>
      <c r="YP48" s="12" t="str">
        <f>IF(YO48="SINAPI",VLOOKUP('TEREZINHA HARDY'!YN48,SINAPI,3,),VLOOKUP('TEREZINHA HARDY'!YN48,SETOP,4,))</f>
        <v>KG</v>
      </c>
      <c r="YQ48" s="13">
        <v>162.6</v>
      </c>
      <c r="YR48" s="13" t="s">
        <v>41</v>
      </c>
      <c r="YS48" s="14">
        <f>IF(YO48="SINAPI",VLOOKUP('TEREZINHA HARDY'!YN48,SINAPI,4,),VLOOKUP('TEREZINHA HARDY'!YN48,SETOP,5,))</f>
        <v>7.33</v>
      </c>
      <c r="YT48" s="14">
        <f t="shared" si="49"/>
        <v>9.27</v>
      </c>
      <c r="YU48" s="14">
        <f t="shared" si="50"/>
        <v>1191.8579999999999</v>
      </c>
      <c r="YV48" s="14">
        <f t="shared" si="51"/>
        <v>1507.3019999999999</v>
      </c>
      <c r="YW48" s="11" t="s">
        <v>17388</v>
      </c>
      <c r="YX48" s="261" t="str">
        <f>IF(ZE48="SINAPI",VLOOKUP('TEREZINHA HARDY'!ZD48,SINAPI,2,),VLOOKUP('TEREZINHA HARDY'!ZD48,SETOP,3,))</f>
        <v>CORTE, DOBRA E MONTAGEM DE AÇO CA-50/60</v>
      </c>
      <c r="YY48" s="261"/>
      <c r="YZ48" s="261"/>
      <c r="ZA48" s="261"/>
      <c r="ZB48" s="261"/>
      <c r="ZC48" s="261"/>
      <c r="ZD48" s="12" t="s">
        <v>9344</v>
      </c>
      <c r="ZE48" s="12" t="s">
        <v>6222</v>
      </c>
      <c r="ZF48" s="12" t="str">
        <f>IF(ZE48="SINAPI",VLOOKUP('TEREZINHA HARDY'!ZD48,SINAPI,3,),VLOOKUP('TEREZINHA HARDY'!ZD48,SETOP,4,))</f>
        <v>KG</v>
      </c>
      <c r="ZG48" s="13">
        <v>162.6</v>
      </c>
      <c r="ZH48" s="13" t="s">
        <v>41</v>
      </c>
      <c r="ZI48" s="14">
        <f>IF(ZE48="SINAPI",VLOOKUP('TEREZINHA HARDY'!ZD48,SINAPI,4,),VLOOKUP('TEREZINHA HARDY'!ZD48,SETOP,5,))</f>
        <v>7.33</v>
      </c>
      <c r="ZJ48" s="14">
        <f t="shared" si="52"/>
        <v>9.27</v>
      </c>
      <c r="ZK48" s="14">
        <f t="shared" si="53"/>
        <v>1191.8579999999999</v>
      </c>
      <c r="ZL48" s="14">
        <f t="shared" si="54"/>
        <v>1507.3019999999999</v>
      </c>
      <c r="ZM48" s="11" t="s">
        <v>17388</v>
      </c>
      <c r="ZN48" s="261" t="str">
        <f>IF(ZU48="SINAPI",VLOOKUP('TEREZINHA HARDY'!ZT48,SINAPI,2,),VLOOKUP('TEREZINHA HARDY'!ZT48,SETOP,3,))</f>
        <v>CORTE, DOBRA E MONTAGEM DE AÇO CA-50/60</v>
      </c>
      <c r="ZO48" s="261"/>
      <c r="ZP48" s="261"/>
      <c r="ZQ48" s="261"/>
      <c r="ZR48" s="261"/>
      <c r="ZS48" s="261"/>
      <c r="ZT48" s="12" t="s">
        <v>9344</v>
      </c>
      <c r="ZU48" s="12" t="s">
        <v>6222</v>
      </c>
      <c r="ZV48" s="12" t="str">
        <f>IF(ZU48="SINAPI",VLOOKUP('TEREZINHA HARDY'!ZT48,SINAPI,3,),VLOOKUP('TEREZINHA HARDY'!ZT48,SETOP,4,))</f>
        <v>KG</v>
      </c>
      <c r="ZW48" s="13">
        <v>162.6</v>
      </c>
      <c r="ZX48" s="13" t="s">
        <v>41</v>
      </c>
      <c r="ZY48" s="14">
        <f>IF(ZU48="SINAPI",VLOOKUP('TEREZINHA HARDY'!ZT48,SINAPI,4,),VLOOKUP('TEREZINHA HARDY'!ZT48,SETOP,5,))</f>
        <v>7.33</v>
      </c>
      <c r="ZZ48" s="14">
        <f t="shared" si="55"/>
        <v>9.27</v>
      </c>
      <c r="AAA48" s="14">
        <f t="shared" si="56"/>
        <v>1191.8579999999999</v>
      </c>
      <c r="AAB48" s="14">
        <f t="shared" si="57"/>
        <v>1507.3019999999999</v>
      </c>
      <c r="AAC48" s="11" t="s">
        <v>17388</v>
      </c>
      <c r="AAD48" s="261" t="str">
        <f>IF(AAK48="SINAPI",VLOOKUP('TEREZINHA HARDY'!AAJ48,SINAPI,2,),VLOOKUP('TEREZINHA HARDY'!AAJ48,SETOP,3,))</f>
        <v>CORTE, DOBRA E MONTAGEM DE AÇO CA-50/60</v>
      </c>
      <c r="AAE48" s="261"/>
      <c r="AAF48" s="261"/>
      <c r="AAG48" s="261"/>
      <c r="AAH48" s="261"/>
      <c r="AAI48" s="261"/>
      <c r="AAJ48" s="12" t="s">
        <v>9344</v>
      </c>
      <c r="AAK48" s="12" t="s">
        <v>6222</v>
      </c>
      <c r="AAL48" s="12" t="str">
        <f>IF(AAK48="SINAPI",VLOOKUP('TEREZINHA HARDY'!AAJ48,SINAPI,3,),VLOOKUP('TEREZINHA HARDY'!AAJ48,SETOP,4,))</f>
        <v>KG</v>
      </c>
      <c r="AAM48" s="13">
        <v>162.6</v>
      </c>
      <c r="AAN48" s="13" t="s">
        <v>41</v>
      </c>
      <c r="AAO48" s="14">
        <f>IF(AAK48="SINAPI",VLOOKUP('TEREZINHA HARDY'!AAJ48,SINAPI,4,),VLOOKUP('TEREZINHA HARDY'!AAJ48,SETOP,5,))</f>
        <v>7.33</v>
      </c>
      <c r="AAP48" s="14">
        <f t="shared" si="58"/>
        <v>9.27</v>
      </c>
      <c r="AAQ48" s="14">
        <f t="shared" si="59"/>
        <v>1191.8579999999999</v>
      </c>
      <c r="AAR48" s="14">
        <f t="shared" si="60"/>
        <v>1507.3019999999999</v>
      </c>
      <c r="AAS48" s="11" t="s">
        <v>17388</v>
      </c>
      <c r="AAT48" s="261" t="str">
        <f>IF(ABA48="SINAPI",VLOOKUP('TEREZINHA HARDY'!AAZ48,SINAPI,2,),VLOOKUP('TEREZINHA HARDY'!AAZ48,SETOP,3,))</f>
        <v>CORTE, DOBRA E MONTAGEM DE AÇO CA-50/60</v>
      </c>
      <c r="AAU48" s="261"/>
      <c r="AAV48" s="261"/>
      <c r="AAW48" s="261"/>
      <c r="AAX48" s="261"/>
      <c r="AAY48" s="261"/>
      <c r="AAZ48" s="12" t="s">
        <v>9344</v>
      </c>
      <c r="ABA48" s="12" t="s">
        <v>6222</v>
      </c>
      <c r="ABB48" s="12" t="str">
        <f>IF(ABA48="SINAPI",VLOOKUP('TEREZINHA HARDY'!AAZ48,SINAPI,3,),VLOOKUP('TEREZINHA HARDY'!AAZ48,SETOP,4,))</f>
        <v>KG</v>
      </c>
      <c r="ABC48" s="13">
        <v>162.6</v>
      </c>
      <c r="ABD48" s="13" t="s">
        <v>41</v>
      </c>
      <c r="ABE48" s="14">
        <f>IF(ABA48="SINAPI",VLOOKUP('TEREZINHA HARDY'!AAZ48,SINAPI,4,),VLOOKUP('TEREZINHA HARDY'!AAZ48,SETOP,5,))</f>
        <v>7.33</v>
      </c>
      <c r="ABF48" s="14">
        <f t="shared" si="61"/>
        <v>9.27</v>
      </c>
      <c r="ABG48" s="14">
        <f t="shared" si="62"/>
        <v>1191.8579999999999</v>
      </c>
      <c r="ABH48" s="14">
        <f t="shared" si="63"/>
        <v>1507.3019999999999</v>
      </c>
      <c r="ABI48" s="11" t="s">
        <v>17388</v>
      </c>
      <c r="ABJ48" s="261" t="str">
        <f>IF(ABQ48="SINAPI",VLOOKUP('TEREZINHA HARDY'!ABP48,SINAPI,2,),VLOOKUP('TEREZINHA HARDY'!ABP48,SETOP,3,))</f>
        <v>CORTE, DOBRA E MONTAGEM DE AÇO CA-50/60</v>
      </c>
      <c r="ABK48" s="261"/>
      <c r="ABL48" s="261"/>
      <c r="ABM48" s="261"/>
      <c r="ABN48" s="261"/>
      <c r="ABO48" s="261"/>
      <c r="ABP48" s="12" t="s">
        <v>9344</v>
      </c>
      <c r="ABQ48" s="12" t="s">
        <v>6222</v>
      </c>
      <c r="ABR48" s="12" t="str">
        <f>IF(ABQ48="SINAPI",VLOOKUP('TEREZINHA HARDY'!ABP48,SINAPI,3,),VLOOKUP('TEREZINHA HARDY'!ABP48,SETOP,4,))</f>
        <v>KG</v>
      </c>
      <c r="ABS48" s="13">
        <v>162.6</v>
      </c>
      <c r="ABT48" s="13" t="s">
        <v>41</v>
      </c>
      <c r="ABU48" s="14">
        <f>IF(ABQ48="SINAPI",VLOOKUP('TEREZINHA HARDY'!ABP48,SINAPI,4,),VLOOKUP('TEREZINHA HARDY'!ABP48,SETOP,5,))</f>
        <v>7.33</v>
      </c>
      <c r="ABV48" s="14">
        <f t="shared" si="64"/>
        <v>9.27</v>
      </c>
      <c r="ABW48" s="14">
        <f t="shared" si="65"/>
        <v>1191.8579999999999</v>
      </c>
      <c r="ABX48" s="14">
        <f t="shared" si="66"/>
        <v>1507.3019999999999</v>
      </c>
      <c r="ABY48" s="11" t="s">
        <v>17388</v>
      </c>
      <c r="ABZ48" s="261" t="str">
        <f>IF(ACG48="SINAPI",VLOOKUP('TEREZINHA HARDY'!ACF48,SINAPI,2,),VLOOKUP('TEREZINHA HARDY'!ACF48,SETOP,3,))</f>
        <v>CORTE, DOBRA E MONTAGEM DE AÇO CA-50/60</v>
      </c>
      <c r="ACA48" s="261"/>
      <c r="ACB48" s="261"/>
      <c r="ACC48" s="261"/>
      <c r="ACD48" s="261"/>
      <c r="ACE48" s="261"/>
      <c r="ACF48" s="12" t="s">
        <v>9344</v>
      </c>
      <c r="ACG48" s="12" t="s">
        <v>6222</v>
      </c>
      <c r="ACH48" s="12" t="str">
        <f>IF(ACG48="SINAPI",VLOOKUP('TEREZINHA HARDY'!ACF48,SINAPI,3,),VLOOKUP('TEREZINHA HARDY'!ACF48,SETOP,4,))</f>
        <v>KG</v>
      </c>
      <c r="ACI48" s="13">
        <v>162.6</v>
      </c>
      <c r="ACJ48" s="13" t="s">
        <v>41</v>
      </c>
      <c r="ACK48" s="14">
        <f>IF(ACG48="SINAPI",VLOOKUP('TEREZINHA HARDY'!ACF48,SINAPI,4,),VLOOKUP('TEREZINHA HARDY'!ACF48,SETOP,5,))</f>
        <v>7.33</v>
      </c>
      <c r="ACL48" s="14">
        <f t="shared" si="67"/>
        <v>9.27</v>
      </c>
      <c r="ACM48" s="14">
        <f t="shared" si="68"/>
        <v>1191.8579999999999</v>
      </c>
      <c r="ACN48" s="14">
        <f t="shared" si="69"/>
        <v>1507.3019999999999</v>
      </c>
      <c r="ACO48" s="11" t="s">
        <v>17388</v>
      </c>
      <c r="ACP48" s="261" t="str">
        <f>IF(ACW48="SINAPI",VLOOKUP('TEREZINHA HARDY'!ACV48,SINAPI,2,),VLOOKUP('TEREZINHA HARDY'!ACV48,SETOP,3,))</f>
        <v>CORTE, DOBRA E MONTAGEM DE AÇO CA-50/60</v>
      </c>
      <c r="ACQ48" s="261"/>
      <c r="ACR48" s="261"/>
      <c r="ACS48" s="261"/>
      <c r="ACT48" s="261"/>
      <c r="ACU48" s="261"/>
      <c r="ACV48" s="12" t="s">
        <v>9344</v>
      </c>
      <c r="ACW48" s="12" t="s">
        <v>6222</v>
      </c>
      <c r="ACX48" s="12" t="str">
        <f>IF(ACW48="SINAPI",VLOOKUP('TEREZINHA HARDY'!ACV48,SINAPI,3,),VLOOKUP('TEREZINHA HARDY'!ACV48,SETOP,4,))</f>
        <v>KG</v>
      </c>
      <c r="ACY48" s="13">
        <v>162.6</v>
      </c>
      <c r="ACZ48" s="13" t="s">
        <v>41</v>
      </c>
      <c r="ADA48" s="14">
        <f>IF(ACW48="SINAPI",VLOOKUP('TEREZINHA HARDY'!ACV48,SINAPI,4,),VLOOKUP('TEREZINHA HARDY'!ACV48,SETOP,5,))</f>
        <v>7.33</v>
      </c>
      <c r="ADB48" s="14">
        <f t="shared" si="70"/>
        <v>9.27</v>
      </c>
      <c r="ADC48" s="14">
        <f t="shared" si="71"/>
        <v>1191.8579999999999</v>
      </c>
      <c r="ADD48" s="14">
        <f t="shared" si="72"/>
        <v>1507.3019999999999</v>
      </c>
      <c r="ADE48" s="11" t="s">
        <v>17388</v>
      </c>
      <c r="ADF48" s="261" t="str">
        <f>IF(ADM48="SINAPI",VLOOKUP('TEREZINHA HARDY'!ADL48,SINAPI,2,),VLOOKUP('TEREZINHA HARDY'!ADL48,SETOP,3,))</f>
        <v>CORTE, DOBRA E MONTAGEM DE AÇO CA-50/60</v>
      </c>
      <c r="ADG48" s="261"/>
      <c r="ADH48" s="261"/>
      <c r="ADI48" s="261"/>
      <c r="ADJ48" s="261"/>
      <c r="ADK48" s="261"/>
      <c r="ADL48" s="12" t="s">
        <v>9344</v>
      </c>
      <c r="ADM48" s="12" t="s">
        <v>6222</v>
      </c>
      <c r="ADN48" s="12" t="str">
        <f>IF(ADM48="SINAPI",VLOOKUP('TEREZINHA HARDY'!ADL48,SINAPI,3,),VLOOKUP('TEREZINHA HARDY'!ADL48,SETOP,4,))</f>
        <v>KG</v>
      </c>
      <c r="ADO48" s="13">
        <v>162.6</v>
      </c>
      <c r="ADP48" s="13" t="s">
        <v>41</v>
      </c>
      <c r="ADQ48" s="14">
        <f>IF(ADM48="SINAPI",VLOOKUP('TEREZINHA HARDY'!ADL48,SINAPI,4,),VLOOKUP('TEREZINHA HARDY'!ADL48,SETOP,5,))</f>
        <v>7.33</v>
      </c>
      <c r="ADR48" s="14">
        <f t="shared" si="73"/>
        <v>9.27</v>
      </c>
      <c r="ADS48" s="14">
        <f t="shared" si="74"/>
        <v>1191.8579999999999</v>
      </c>
      <c r="ADT48" s="14">
        <f t="shared" si="75"/>
        <v>1507.3019999999999</v>
      </c>
      <c r="ADU48" s="11" t="s">
        <v>17388</v>
      </c>
      <c r="ADV48" s="261" t="str">
        <f>IF(AEC48="SINAPI",VLOOKUP('TEREZINHA HARDY'!AEB48,SINAPI,2,),VLOOKUP('TEREZINHA HARDY'!AEB48,SETOP,3,))</f>
        <v>CORTE, DOBRA E MONTAGEM DE AÇO CA-50/60</v>
      </c>
      <c r="ADW48" s="261"/>
      <c r="ADX48" s="261"/>
      <c r="ADY48" s="261"/>
      <c r="ADZ48" s="261"/>
      <c r="AEA48" s="261"/>
      <c r="AEB48" s="12" t="s">
        <v>9344</v>
      </c>
      <c r="AEC48" s="12" t="s">
        <v>6222</v>
      </c>
      <c r="AED48" s="12" t="str">
        <f>IF(AEC48="SINAPI",VLOOKUP('TEREZINHA HARDY'!AEB48,SINAPI,3,),VLOOKUP('TEREZINHA HARDY'!AEB48,SETOP,4,))</f>
        <v>KG</v>
      </c>
      <c r="AEE48" s="13">
        <v>162.6</v>
      </c>
      <c r="AEF48" s="13" t="s">
        <v>41</v>
      </c>
      <c r="AEG48" s="14">
        <f>IF(AEC48="SINAPI",VLOOKUP('TEREZINHA HARDY'!AEB48,SINAPI,4,),VLOOKUP('TEREZINHA HARDY'!AEB48,SETOP,5,))</f>
        <v>7.33</v>
      </c>
      <c r="AEH48" s="14">
        <f t="shared" si="76"/>
        <v>9.27</v>
      </c>
      <c r="AEI48" s="14">
        <f t="shared" si="77"/>
        <v>1191.8579999999999</v>
      </c>
      <c r="AEJ48" s="14">
        <f t="shared" si="78"/>
        <v>1507.3019999999999</v>
      </c>
      <c r="AEK48" s="11" t="s">
        <v>17388</v>
      </c>
      <c r="AEL48" s="261" t="str">
        <f>IF(AES48="SINAPI",VLOOKUP('TEREZINHA HARDY'!AER48,SINAPI,2,),VLOOKUP('TEREZINHA HARDY'!AER48,SETOP,3,))</f>
        <v>CORTE, DOBRA E MONTAGEM DE AÇO CA-50/60</v>
      </c>
      <c r="AEM48" s="261"/>
      <c r="AEN48" s="261"/>
      <c r="AEO48" s="261"/>
      <c r="AEP48" s="261"/>
      <c r="AEQ48" s="261"/>
      <c r="AER48" s="12" t="s">
        <v>9344</v>
      </c>
      <c r="AES48" s="12" t="s">
        <v>6222</v>
      </c>
      <c r="AET48" s="12" t="str">
        <f>IF(AES48="SINAPI",VLOOKUP('TEREZINHA HARDY'!AER48,SINAPI,3,),VLOOKUP('TEREZINHA HARDY'!AER48,SETOP,4,))</f>
        <v>KG</v>
      </c>
      <c r="AEU48" s="13">
        <v>162.6</v>
      </c>
      <c r="AEV48" s="13" t="s">
        <v>41</v>
      </c>
      <c r="AEW48" s="14">
        <f>IF(AES48="SINAPI",VLOOKUP('TEREZINHA HARDY'!AER48,SINAPI,4,),VLOOKUP('TEREZINHA HARDY'!AER48,SETOP,5,))</f>
        <v>7.33</v>
      </c>
      <c r="AEX48" s="14">
        <f t="shared" si="79"/>
        <v>9.27</v>
      </c>
      <c r="AEY48" s="14">
        <f t="shared" si="80"/>
        <v>1191.8579999999999</v>
      </c>
      <c r="AEZ48" s="14">
        <f t="shared" si="81"/>
        <v>1507.3019999999999</v>
      </c>
      <c r="AFA48" s="11" t="s">
        <v>17388</v>
      </c>
      <c r="AFB48" s="261" t="str">
        <f>IF(AFI48="SINAPI",VLOOKUP('TEREZINHA HARDY'!AFH48,SINAPI,2,),VLOOKUP('TEREZINHA HARDY'!AFH48,SETOP,3,))</f>
        <v>CORTE, DOBRA E MONTAGEM DE AÇO CA-50/60</v>
      </c>
      <c r="AFC48" s="261"/>
      <c r="AFD48" s="261"/>
      <c r="AFE48" s="261"/>
      <c r="AFF48" s="261"/>
      <c r="AFG48" s="261"/>
      <c r="AFH48" s="12" t="s">
        <v>9344</v>
      </c>
      <c r="AFI48" s="12" t="s">
        <v>6222</v>
      </c>
      <c r="AFJ48" s="12" t="str">
        <f>IF(AFI48="SINAPI",VLOOKUP('TEREZINHA HARDY'!AFH48,SINAPI,3,),VLOOKUP('TEREZINHA HARDY'!AFH48,SETOP,4,))</f>
        <v>KG</v>
      </c>
      <c r="AFK48" s="13">
        <v>162.6</v>
      </c>
      <c r="AFL48" s="13" t="s">
        <v>41</v>
      </c>
      <c r="AFM48" s="14">
        <f>IF(AFI48="SINAPI",VLOOKUP('TEREZINHA HARDY'!AFH48,SINAPI,4,),VLOOKUP('TEREZINHA HARDY'!AFH48,SETOP,5,))</f>
        <v>7.33</v>
      </c>
      <c r="AFN48" s="14">
        <f t="shared" si="82"/>
        <v>9.27</v>
      </c>
      <c r="AFO48" s="14">
        <f t="shared" si="83"/>
        <v>1191.8579999999999</v>
      </c>
      <c r="AFP48" s="14">
        <f t="shared" si="84"/>
        <v>1507.3019999999999</v>
      </c>
      <c r="AFQ48" s="11" t="s">
        <v>17388</v>
      </c>
      <c r="AFR48" s="261" t="str">
        <f>IF(AFY48="SINAPI",VLOOKUP('TEREZINHA HARDY'!AFX48,SINAPI,2,),VLOOKUP('TEREZINHA HARDY'!AFX48,SETOP,3,))</f>
        <v>CORTE, DOBRA E MONTAGEM DE AÇO CA-50/60</v>
      </c>
      <c r="AFS48" s="261"/>
      <c r="AFT48" s="261"/>
      <c r="AFU48" s="261"/>
      <c r="AFV48" s="261"/>
      <c r="AFW48" s="261"/>
      <c r="AFX48" s="12" t="s">
        <v>9344</v>
      </c>
      <c r="AFY48" s="12" t="s">
        <v>6222</v>
      </c>
      <c r="AFZ48" s="12" t="str">
        <f>IF(AFY48="SINAPI",VLOOKUP('TEREZINHA HARDY'!AFX48,SINAPI,3,),VLOOKUP('TEREZINHA HARDY'!AFX48,SETOP,4,))</f>
        <v>KG</v>
      </c>
      <c r="AGA48" s="13">
        <v>162.6</v>
      </c>
      <c r="AGB48" s="13" t="s">
        <v>41</v>
      </c>
      <c r="AGC48" s="14">
        <f>IF(AFY48="SINAPI",VLOOKUP('TEREZINHA HARDY'!AFX48,SINAPI,4,),VLOOKUP('TEREZINHA HARDY'!AFX48,SETOP,5,))</f>
        <v>7.33</v>
      </c>
      <c r="AGD48" s="14">
        <f t="shared" si="85"/>
        <v>9.27</v>
      </c>
      <c r="AGE48" s="14">
        <f t="shared" si="86"/>
        <v>1191.8579999999999</v>
      </c>
      <c r="AGF48" s="14">
        <f t="shared" si="87"/>
        <v>1507.3019999999999</v>
      </c>
      <c r="AGG48" s="11" t="s">
        <v>17388</v>
      </c>
      <c r="AGH48" s="261" t="str">
        <f>IF(AGO48="SINAPI",VLOOKUP('TEREZINHA HARDY'!AGN48,SINAPI,2,),VLOOKUP('TEREZINHA HARDY'!AGN48,SETOP,3,))</f>
        <v>CORTE, DOBRA E MONTAGEM DE AÇO CA-50/60</v>
      </c>
      <c r="AGI48" s="261"/>
      <c r="AGJ48" s="261"/>
      <c r="AGK48" s="261"/>
      <c r="AGL48" s="261"/>
      <c r="AGM48" s="261"/>
      <c r="AGN48" s="12" t="s">
        <v>9344</v>
      </c>
      <c r="AGO48" s="12" t="s">
        <v>6222</v>
      </c>
      <c r="AGP48" s="12" t="str">
        <f>IF(AGO48="SINAPI",VLOOKUP('TEREZINHA HARDY'!AGN48,SINAPI,3,),VLOOKUP('TEREZINHA HARDY'!AGN48,SETOP,4,))</f>
        <v>KG</v>
      </c>
      <c r="AGQ48" s="13">
        <v>162.6</v>
      </c>
      <c r="AGR48" s="13" t="s">
        <v>41</v>
      </c>
      <c r="AGS48" s="14">
        <f>IF(AGO48="SINAPI",VLOOKUP('TEREZINHA HARDY'!AGN48,SINAPI,4,),VLOOKUP('TEREZINHA HARDY'!AGN48,SETOP,5,))</f>
        <v>7.33</v>
      </c>
      <c r="AGT48" s="14">
        <f t="shared" si="88"/>
        <v>9.27</v>
      </c>
      <c r="AGU48" s="14">
        <f t="shared" si="89"/>
        <v>1191.8579999999999</v>
      </c>
      <c r="AGV48" s="14">
        <f t="shared" si="90"/>
        <v>1507.3019999999999</v>
      </c>
      <c r="AGW48" s="11" t="s">
        <v>17388</v>
      </c>
      <c r="AGX48" s="261" t="str">
        <f>IF(AHE48="SINAPI",VLOOKUP('TEREZINHA HARDY'!AHD48,SINAPI,2,),VLOOKUP('TEREZINHA HARDY'!AHD48,SETOP,3,))</f>
        <v>CORTE, DOBRA E MONTAGEM DE AÇO CA-50/60</v>
      </c>
      <c r="AGY48" s="261"/>
      <c r="AGZ48" s="261"/>
      <c r="AHA48" s="261"/>
      <c r="AHB48" s="261"/>
      <c r="AHC48" s="261"/>
      <c r="AHD48" s="12" t="s">
        <v>9344</v>
      </c>
      <c r="AHE48" s="12" t="s">
        <v>6222</v>
      </c>
      <c r="AHF48" s="12" t="str">
        <f>IF(AHE48="SINAPI",VLOOKUP('TEREZINHA HARDY'!AHD48,SINAPI,3,),VLOOKUP('TEREZINHA HARDY'!AHD48,SETOP,4,))</f>
        <v>KG</v>
      </c>
      <c r="AHG48" s="13">
        <v>162.6</v>
      </c>
      <c r="AHH48" s="13" t="s">
        <v>41</v>
      </c>
      <c r="AHI48" s="14">
        <f>IF(AHE48="SINAPI",VLOOKUP('TEREZINHA HARDY'!AHD48,SINAPI,4,),VLOOKUP('TEREZINHA HARDY'!AHD48,SETOP,5,))</f>
        <v>7.33</v>
      </c>
      <c r="AHJ48" s="14">
        <f t="shared" si="91"/>
        <v>9.27</v>
      </c>
      <c r="AHK48" s="14">
        <f t="shared" si="92"/>
        <v>1191.8579999999999</v>
      </c>
      <c r="AHL48" s="14">
        <f t="shared" si="93"/>
        <v>1507.3019999999999</v>
      </c>
      <c r="AHM48" s="11" t="s">
        <v>17388</v>
      </c>
      <c r="AHN48" s="261" t="str">
        <f>IF(AHU48="SINAPI",VLOOKUP('TEREZINHA HARDY'!AHT48,SINAPI,2,),VLOOKUP('TEREZINHA HARDY'!AHT48,SETOP,3,))</f>
        <v>CORTE, DOBRA E MONTAGEM DE AÇO CA-50/60</v>
      </c>
      <c r="AHO48" s="261"/>
      <c r="AHP48" s="261"/>
      <c r="AHQ48" s="261"/>
      <c r="AHR48" s="261"/>
      <c r="AHS48" s="261"/>
      <c r="AHT48" s="12" t="s">
        <v>9344</v>
      </c>
      <c r="AHU48" s="12" t="s">
        <v>6222</v>
      </c>
      <c r="AHV48" s="12" t="str">
        <f>IF(AHU48="SINAPI",VLOOKUP('TEREZINHA HARDY'!AHT48,SINAPI,3,),VLOOKUP('TEREZINHA HARDY'!AHT48,SETOP,4,))</f>
        <v>KG</v>
      </c>
      <c r="AHW48" s="13">
        <v>162.6</v>
      </c>
      <c r="AHX48" s="13" t="s">
        <v>41</v>
      </c>
      <c r="AHY48" s="14">
        <f>IF(AHU48="SINAPI",VLOOKUP('TEREZINHA HARDY'!AHT48,SINAPI,4,),VLOOKUP('TEREZINHA HARDY'!AHT48,SETOP,5,))</f>
        <v>7.33</v>
      </c>
      <c r="AHZ48" s="14">
        <f t="shared" si="94"/>
        <v>9.27</v>
      </c>
      <c r="AIA48" s="14">
        <f t="shared" si="95"/>
        <v>1191.8579999999999</v>
      </c>
      <c r="AIB48" s="14">
        <f t="shared" si="96"/>
        <v>1507.3019999999999</v>
      </c>
      <c r="AIC48" s="11" t="s">
        <v>17388</v>
      </c>
      <c r="AID48" s="261" t="str">
        <f>IF(AIK48="SINAPI",VLOOKUP('TEREZINHA HARDY'!AIJ48,SINAPI,2,),VLOOKUP('TEREZINHA HARDY'!AIJ48,SETOP,3,))</f>
        <v>CORTE, DOBRA E MONTAGEM DE AÇO CA-50/60</v>
      </c>
      <c r="AIE48" s="261"/>
      <c r="AIF48" s="261"/>
      <c r="AIG48" s="261"/>
      <c r="AIH48" s="261"/>
      <c r="AII48" s="261"/>
      <c r="AIJ48" s="12" t="s">
        <v>9344</v>
      </c>
      <c r="AIK48" s="12" t="s">
        <v>6222</v>
      </c>
      <c r="AIL48" s="12" t="str">
        <f>IF(AIK48="SINAPI",VLOOKUP('TEREZINHA HARDY'!AIJ48,SINAPI,3,),VLOOKUP('TEREZINHA HARDY'!AIJ48,SETOP,4,))</f>
        <v>KG</v>
      </c>
      <c r="AIM48" s="13">
        <v>162.6</v>
      </c>
      <c r="AIN48" s="13" t="s">
        <v>41</v>
      </c>
      <c r="AIO48" s="14">
        <f>IF(AIK48="SINAPI",VLOOKUP('TEREZINHA HARDY'!AIJ48,SINAPI,4,),VLOOKUP('TEREZINHA HARDY'!AIJ48,SETOP,5,))</f>
        <v>7.33</v>
      </c>
      <c r="AIP48" s="14">
        <f t="shared" si="97"/>
        <v>9.27</v>
      </c>
      <c r="AIQ48" s="14">
        <f t="shared" si="98"/>
        <v>1191.8579999999999</v>
      </c>
      <c r="AIR48" s="14">
        <f t="shared" si="99"/>
        <v>1507.3019999999999</v>
      </c>
      <c r="AIS48" s="11" t="s">
        <v>17388</v>
      </c>
      <c r="AIT48" s="261" t="str">
        <f>IF(AJA48="SINAPI",VLOOKUP('TEREZINHA HARDY'!AIZ48,SINAPI,2,),VLOOKUP('TEREZINHA HARDY'!AIZ48,SETOP,3,))</f>
        <v>CORTE, DOBRA E MONTAGEM DE AÇO CA-50/60</v>
      </c>
      <c r="AIU48" s="261"/>
      <c r="AIV48" s="261"/>
      <c r="AIW48" s="261"/>
      <c r="AIX48" s="261"/>
      <c r="AIY48" s="261"/>
      <c r="AIZ48" s="12" t="s">
        <v>9344</v>
      </c>
      <c r="AJA48" s="12" t="s">
        <v>6222</v>
      </c>
      <c r="AJB48" s="12" t="str">
        <f>IF(AJA48="SINAPI",VLOOKUP('TEREZINHA HARDY'!AIZ48,SINAPI,3,),VLOOKUP('TEREZINHA HARDY'!AIZ48,SETOP,4,))</f>
        <v>KG</v>
      </c>
      <c r="AJC48" s="13">
        <v>162.6</v>
      </c>
      <c r="AJD48" s="13" t="s">
        <v>41</v>
      </c>
      <c r="AJE48" s="14">
        <f>IF(AJA48="SINAPI",VLOOKUP('TEREZINHA HARDY'!AIZ48,SINAPI,4,),VLOOKUP('TEREZINHA HARDY'!AIZ48,SETOP,5,))</f>
        <v>7.33</v>
      </c>
      <c r="AJF48" s="14">
        <f t="shared" si="100"/>
        <v>9.27</v>
      </c>
      <c r="AJG48" s="14">
        <f t="shared" si="101"/>
        <v>1191.8579999999999</v>
      </c>
      <c r="AJH48" s="14">
        <f t="shared" si="102"/>
        <v>1507.3019999999999</v>
      </c>
      <c r="AJI48" s="11" t="s">
        <v>17388</v>
      </c>
      <c r="AJJ48" s="261" t="str">
        <f>IF(AJQ48="SINAPI",VLOOKUP('TEREZINHA HARDY'!AJP48,SINAPI,2,),VLOOKUP('TEREZINHA HARDY'!AJP48,SETOP,3,))</f>
        <v>CORTE, DOBRA E MONTAGEM DE AÇO CA-50/60</v>
      </c>
      <c r="AJK48" s="261"/>
      <c r="AJL48" s="261"/>
      <c r="AJM48" s="261"/>
      <c r="AJN48" s="261"/>
      <c r="AJO48" s="261"/>
      <c r="AJP48" s="12" t="s">
        <v>9344</v>
      </c>
      <c r="AJQ48" s="12" t="s">
        <v>6222</v>
      </c>
      <c r="AJR48" s="12" t="str">
        <f>IF(AJQ48="SINAPI",VLOOKUP('TEREZINHA HARDY'!AJP48,SINAPI,3,),VLOOKUP('TEREZINHA HARDY'!AJP48,SETOP,4,))</f>
        <v>KG</v>
      </c>
      <c r="AJS48" s="13">
        <v>162.6</v>
      </c>
      <c r="AJT48" s="13" t="s">
        <v>41</v>
      </c>
      <c r="AJU48" s="14">
        <f>IF(AJQ48="SINAPI",VLOOKUP('TEREZINHA HARDY'!AJP48,SINAPI,4,),VLOOKUP('TEREZINHA HARDY'!AJP48,SETOP,5,))</f>
        <v>7.33</v>
      </c>
      <c r="AJV48" s="14">
        <f t="shared" si="103"/>
        <v>9.27</v>
      </c>
      <c r="AJW48" s="14">
        <f t="shared" si="104"/>
        <v>1191.8579999999999</v>
      </c>
      <c r="AJX48" s="14">
        <f t="shared" si="105"/>
        <v>1507.3019999999999</v>
      </c>
      <c r="AJY48" s="11" t="s">
        <v>17388</v>
      </c>
      <c r="AJZ48" s="261" t="str">
        <f>IF(AKG48="SINAPI",VLOOKUP('TEREZINHA HARDY'!AKF48,SINAPI,2,),VLOOKUP('TEREZINHA HARDY'!AKF48,SETOP,3,))</f>
        <v>CORTE, DOBRA E MONTAGEM DE AÇO CA-50/60</v>
      </c>
      <c r="AKA48" s="261"/>
      <c r="AKB48" s="261"/>
      <c r="AKC48" s="261"/>
      <c r="AKD48" s="261"/>
      <c r="AKE48" s="261"/>
      <c r="AKF48" s="12" t="s">
        <v>9344</v>
      </c>
      <c r="AKG48" s="12" t="s">
        <v>6222</v>
      </c>
      <c r="AKH48" s="12" t="str">
        <f>IF(AKG48="SINAPI",VLOOKUP('TEREZINHA HARDY'!AKF48,SINAPI,3,),VLOOKUP('TEREZINHA HARDY'!AKF48,SETOP,4,))</f>
        <v>KG</v>
      </c>
      <c r="AKI48" s="13">
        <v>162.6</v>
      </c>
      <c r="AKJ48" s="13" t="s">
        <v>41</v>
      </c>
      <c r="AKK48" s="14">
        <f>IF(AKG48="SINAPI",VLOOKUP('TEREZINHA HARDY'!AKF48,SINAPI,4,),VLOOKUP('TEREZINHA HARDY'!AKF48,SETOP,5,))</f>
        <v>7.33</v>
      </c>
      <c r="AKL48" s="14">
        <f t="shared" si="106"/>
        <v>9.27</v>
      </c>
      <c r="AKM48" s="14">
        <f t="shared" si="107"/>
        <v>1191.8579999999999</v>
      </c>
      <c r="AKN48" s="14">
        <f t="shared" si="108"/>
        <v>1507.3019999999999</v>
      </c>
      <c r="AKO48" s="11" t="s">
        <v>17388</v>
      </c>
      <c r="AKP48" s="261" t="str">
        <f>IF(AKW48="SINAPI",VLOOKUP('TEREZINHA HARDY'!AKV48,SINAPI,2,),VLOOKUP('TEREZINHA HARDY'!AKV48,SETOP,3,))</f>
        <v>CORTE, DOBRA E MONTAGEM DE AÇO CA-50/60</v>
      </c>
      <c r="AKQ48" s="261"/>
      <c r="AKR48" s="261"/>
      <c r="AKS48" s="261"/>
      <c r="AKT48" s="261"/>
      <c r="AKU48" s="261"/>
      <c r="AKV48" s="12" t="s">
        <v>9344</v>
      </c>
      <c r="AKW48" s="12" t="s">
        <v>6222</v>
      </c>
      <c r="AKX48" s="12" t="str">
        <f>IF(AKW48="SINAPI",VLOOKUP('TEREZINHA HARDY'!AKV48,SINAPI,3,),VLOOKUP('TEREZINHA HARDY'!AKV48,SETOP,4,))</f>
        <v>KG</v>
      </c>
      <c r="AKY48" s="13">
        <v>162.6</v>
      </c>
      <c r="AKZ48" s="13" t="s">
        <v>41</v>
      </c>
      <c r="ALA48" s="14">
        <f>IF(AKW48="SINAPI",VLOOKUP('TEREZINHA HARDY'!AKV48,SINAPI,4,),VLOOKUP('TEREZINHA HARDY'!AKV48,SETOP,5,))</f>
        <v>7.33</v>
      </c>
      <c r="ALB48" s="14">
        <f t="shared" si="109"/>
        <v>9.27</v>
      </c>
      <c r="ALC48" s="14">
        <f t="shared" si="110"/>
        <v>1191.8579999999999</v>
      </c>
      <c r="ALD48" s="14">
        <f t="shared" si="111"/>
        <v>1507.3019999999999</v>
      </c>
      <c r="ALE48" s="11" t="s">
        <v>17388</v>
      </c>
      <c r="ALF48" s="261" t="str">
        <f>IF(ALM48="SINAPI",VLOOKUP('TEREZINHA HARDY'!ALL48,SINAPI,2,),VLOOKUP('TEREZINHA HARDY'!ALL48,SETOP,3,))</f>
        <v>CORTE, DOBRA E MONTAGEM DE AÇO CA-50/60</v>
      </c>
      <c r="ALG48" s="261"/>
      <c r="ALH48" s="261"/>
      <c r="ALI48" s="261"/>
      <c r="ALJ48" s="261"/>
      <c r="ALK48" s="261"/>
      <c r="ALL48" s="12" t="s">
        <v>9344</v>
      </c>
      <c r="ALM48" s="12" t="s">
        <v>6222</v>
      </c>
      <c r="ALN48" s="12" t="str">
        <f>IF(ALM48="SINAPI",VLOOKUP('TEREZINHA HARDY'!ALL48,SINAPI,3,),VLOOKUP('TEREZINHA HARDY'!ALL48,SETOP,4,))</f>
        <v>KG</v>
      </c>
      <c r="ALO48" s="13">
        <v>162.6</v>
      </c>
      <c r="ALP48" s="13" t="s">
        <v>41</v>
      </c>
      <c r="ALQ48" s="14">
        <f>IF(ALM48="SINAPI",VLOOKUP('TEREZINHA HARDY'!ALL48,SINAPI,4,),VLOOKUP('TEREZINHA HARDY'!ALL48,SETOP,5,))</f>
        <v>7.33</v>
      </c>
      <c r="ALR48" s="14">
        <f t="shared" si="112"/>
        <v>9.27</v>
      </c>
      <c r="ALS48" s="14">
        <f t="shared" si="113"/>
        <v>1191.8579999999999</v>
      </c>
      <c r="ALT48" s="14">
        <f t="shared" si="114"/>
        <v>1507.3019999999999</v>
      </c>
      <c r="ALU48" s="11" t="s">
        <v>17388</v>
      </c>
      <c r="ALV48" s="261" t="str">
        <f>IF(AMC48="SINAPI",VLOOKUP('TEREZINHA HARDY'!AMB48,SINAPI,2,),VLOOKUP('TEREZINHA HARDY'!AMB48,SETOP,3,))</f>
        <v>CORTE, DOBRA E MONTAGEM DE AÇO CA-50/60</v>
      </c>
      <c r="ALW48" s="261"/>
      <c r="ALX48" s="261"/>
      <c r="ALY48" s="261"/>
      <c r="ALZ48" s="261"/>
      <c r="AMA48" s="261"/>
      <c r="AMB48" s="12" t="s">
        <v>9344</v>
      </c>
      <c r="AMC48" s="12" t="s">
        <v>6222</v>
      </c>
      <c r="AMD48" s="12" t="str">
        <f>IF(AMC48="SINAPI",VLOOKUP('TEREZINHA HARDY'!AMB48,SINAPI,3,),VLOOKUP('TEREZINHA HARDY'!AMB48,SETOP,4,))</f>
        <v>KG</v>
      </c>
      <c r="AME48" s="13">
        <v>162.6</v>
      </c>
      <c r="AMF48" s="13" t="s">
        <v>41</v>
      </c>
      <c r="AMG48" s="14">
        <f>IF(AMC48="SINAPI",VLOOKUP('TEREZINHA HARDY'!AMB48,SINAPI,4,),VLOOKUP('TEREZINHA HARDY'!AMB48,SETOP,5,))</f>
        <v>7.33</v>
      </c>
      <c r="AMH48" s="14">
        <f t="shared" si="115"/>
        <v>9.27</v>
      </c>
      <c r="AMI48" s="14">
        <f t="shared" si="116"/>
        <v>1191.8579999999999</v>
      </c>
      <c r="AMJ48" s="14">
        <f t="shared" si="117"/>
        <v>1507.3019999999999</v>
      </c>
      <c r="AMK48" s="11" t="s">
        <v>17388</v>
      </c>
      <c r="AML48" s="261" t="str">
        <f>IF(AMS48="SINAPI",VLOOKUP('TEREZINHA HARDY'!AMR48,SINAPI,2,),VLOOKUP('TEREZINHA HARDY'!AMR48,SETOP,3,))</f>
        <v>CORTE, DOBRA E MONTAGEM DE AÇO CA-50/60</v>
      </c>
      <c r="AMM48" s="261"/>
      <c r="AMN48" s="261"/>
      <c r="AMO48" s="261"/>
      <c r="AMP48" s="261"/>
      <c r="AMQ48" s="261"/>
      <c r="AMR48" s="12" t="s">
        <v>9344</v>
      </c>
      <c r="AMS48" s="12" t="s">
        <v>6222</v>
      </c>
      <c r="AMT48" s="12" t="str">
        <f>IF(AMS48="SINAPI",VLOOKUP('TEREZINHA HARDY'!AMR48,SINAPI,3,),VLOOKUP('TEREZINHA HARDY'!AMR48,SETOP,4,))</f>
        <v>KG</v>
      </c>
      <c r="AMU48" s="13">
        <v>162.6</v>
      </c>
      <c r="AMV48" s="13" t="s">
        <v>41</v>
      </c>
      <c r="AMW48" s="14">
        <f>IF(AMS48="SINAPI",VLOOKUP('TEREZINHA HARDY'!AMR48,SINAPI,4,),VLOOKUP('TEREZINHA HARDY'!AMR48,SETOP,5,))</f>
        <v>7.33</v>
      </c>
      <c r="AMX48" s="14">
        <f t="shared" si="118"/>
        <v>9.27</v>
      </c>
      <c r="AMY48" s="14">
        <f t="shared" si="119"/>
        <v>1191.8579999999999</v>
      </c>
      <c r="AMZ48" s="14">
        <f t="shared" si="120"/>
        <v>1507.3019999999999</v>
      </c>
      <c r="ANA48" s="11" t="s">
        <v>17388</v>
      </c>
      <c r="ANB48" s="261" t="str">
        <f>IF(ANI48="SINAPI",VLOOKUP('TEREZINHA HARDY'!ANH48,SINAPI,2,),VLOOKUP('TEREZINHA HARDY'!ANH48,SETOP,3,))</f>
        <v>CORTE, DOBRA E MONTAGEM DE AÇO CA-50/60</v>
      </c>
      <c r="ANC48" s="261"/>
      <c r="AND48" s="261"/>
      <c r="ANE48" s="261"/>
      <c r="ANF48" s="261"/>
      <c r="ANG48" s="261"/>
      <c r="ANH48" s="12" t="s">
        <v>9344</v>
      </c>
      <c r="ANI48" s="12" t="s">
        <v>6222</v>
      </c>
      <c r="ANJ48" s="12" t="str">
        <f>IF(ANI48="SINAPI",VLOOKUP('TEREZINHA HARDY'!ANH48,SINAPI,3,),VLOOKUP('TEREZINHA HARDY'!ANH48,SETOP,4,))</f>
        <v>KG</v>
      </c>
      <c r="ANK48" s="13">
        <v>162.6</v>
      </c>
      <c r="ANL48" s="13" t="s">
        <v>41</v>
      </c>
      <c r="ANM48" s="14">
        <f>IF(ANI48="SINAPI",VLOOKUP('TEREZINHA HARDY'!ANH48,SINAPI,4,),VLOOKUP('TEREZINHA HARDY'!ANH48,SETOP,5,))</f>
        <v>7.33</v>
      </c>
      <c r="ANN48" s="14">
        <f t="shared" si="121"/>
        <v>9.27</v>
      </c>
      <c r="ANO48" s="14">
        <f t="shared" si="122"/>
        <v>1191.8579999999999</v>
      </c>
      <c r="ANP48" s="14">
        <f t="shared" si="123"/>
        <v>1507.3019999999999</v>
      </c>
      <c r="ANQ48" s="11" t="s">
        <v>17388</v>
      </c>
      <c r="ANR48" s="261" t="str">
        <f>IF(ANY48="SINAPI",VLOOKUP('TEREZINHA HARDY'!ANX48,SINAPI,2,),VLOOKUP('TEREZINHA HARDY'!ANX48,SETOP,3,))</f>
        <v>CORTE, DOBRA E MONTAGEM DE AÇO CA-50/60</v>
      </c>
      <c r="ANS48" s="261"/>
      <c r="ANT48" s="261"/>
      <c r="ANU48" s="261"/>
      <c r="ANV48" s="261"/>
      <c r="ANW48" s="261"/>
      <c r="ANX48" s="12" t="s">
        <v>9344</v>
      </c>
      <c r="ANY48" s="12" t="s">
        <v>6222</v>
      </c>
      <c r="ANZ48" s="12" t="str">
        <f>IF(ANY48="SINAPI",VLOOKUP('TEREZINHA HARDY'!ANX48,SINAPI,3,),VLOOKUP('TEREZINHA HARDY'!ANX48,SETOP,4,))</f>
        <v>KG</v>
      </c>
      <c r="AOA48" s="13">
        <v>162.6</v>
      </c>
      <c r="AOB48" s="13" t="s">
        <v>41</v>
      </c>
      <c r="AOC48" s="14">
        <f>IF(ANY48="SINAPI",VLOOKUP('TEREZINHA HARDY'!ANX48,SINAPI,4,),VLOOKUP('TEREZINHA HARDY'!ANX48,SETOP,5,))</f>
        <v>7.33</v>
      </c>
      <c r="AOD48" s="14">
        <f t="shared" si="124"/>
        <v>9.27</v>
      </c>
      <c r="AOE48" s="14">
        <f t="shared" si="125"/>
        <v>1191.8579999999999</v>
      </c>
      <c r="AOF48" s="14">
        <f t="shared" si="126"/>
        <v>1507.3019999999999</v>
      </c>
      <c r="AOG48" s="11" t="s">
        <v>17388</v>
      </c>
      <c r="AOH48" s="261" t="str">
        <f>IF(AOO48="SINAPI",VLOOKUP('TEREZINHA HARDY'!AON48,SINAPI,2,),VLOOKUP('TEREZINHA HARDY'!AON48,SETOP,3,))</f>
        <v>CORTE, DOBRA E MONTAGEM DE AÇO CA-50/60</v>
      </c>
      <c r="AOI48" s="261"/>
      <c r="AOJ48" s="261"/>
      <c r="AOK48" s="261"/>
      <c r="AOL48" s="261"/>
      <c r="AOM48" s="261"/>
      <c r="AON48" s="12" t="s">
        <v>9344</v>
      </c>
      <c r="AOO48" s="12" t="s">
        <v>6222</v>
      </c>
      <c r="AOP48" s="12" t="str">
        <f>IF(AOO48="SINAPI",VLOOKUP('TEREZINHA HARDY'!AON48,SINAPI,3,),VLOOKUP('TEREZINHA HARDY'!AON48,SETOP,4,))</f>
        <v>KG</v>
      </c>
      <c r="AOQ48" s="13">
        <v>162.6</v>
      </c>
      <c r="AOR48" s="13" t="s">
        <v>41</v>
      </c>
      <c r="AOS48" s="14">
        <f>IF(AOO48="SINAPI",VLOOKUP('TEREZINHA HARDY'!AON48,SINAPI,4,),VLOOKUP('TEREZINHA HARDY'!AON48,SETOP,5,))</f>
        <v>7.33</v>
      </c>
      <c r="AOT48" s="14">
        <f t="shared" si="127"/>
        <v>9.27</v>
      </c>
      <c r="AOU48" s="14">
        <f t="shared" si="128"/>
        <v>1191.8579999999999</v>
      </c>
      <c r="AOV48" s="14">
        <f t="shared" si="129"/>
        <v>1507.3019999999999</v>
      </c>
      <c r="AOW48" s="11" t="s">
        <v>17388</v>
      </c>
      <c r="AOX48" s="261" t="str">
        <f>IF(APE48="SINAPI",VLOOKUP('TEREZINHA HARDY'!APD48,SINAPI,2,),VLOOKUP('TEREZINHA HARDY'!APD48,SETOP,3,))</f>
        <v>CORTE, DOBRA E MONTAGEM DE AÇO CA-50/60</v>
      </c>
      <c r="AOY48" s="261"/>
      <c r="AOZ48" s="261"/>
      <c r="APA48" s="261"/>
      <c r="APB48" s="261"/>
      <c r="APC48" s="261"/>
      <c r="APD48" s="12" t="s">
        <v>9344</v>
      </c>
      <c r="APE48" s="12" t="s">
        <v>6222</v>
      </c>
      <c r="APF48" s="12" t="str">
        <f>IF(APE48="SINAPI",VLOOKUP('TEREZINHA HARDY'!APD48,SINAPI,3,),VLOOKUP('TEREZINHA HARDY'!APD48,SETOP,4,))</f>
        <v>KG</v>
      </c>
      <c r="APG48" s="13">
        <v>162.6</v>
      </c>
      <c r="APH48" s="13" t="s">
        <v>41</v>
      </c>
      <c r="API48" s="14">
        <f>IF(APE48="SINAPI",VLOOKUP('TEREZINHA HARDY'!APD48,SINAPI,4,),VLOOKUP('TEREZINHA HARDY'!APD48,SETOP,5,))</f>
        <v>7.33</v>
      </c>
      <c r="APJ48" s="14">
        <f t="shared" si="130"/>
        <v>9.27</v>
      </c>
      <c r="APK48" s="14">
        <f t="shared" si="131"/>
        <v>1191.8579999999999</v>
      </c>
      <c r="APL48" s="14">
        <f t="shared" si="132"/>
        <v>1507.3019999999999</v>
      </c>
      <c r="APM48" s="11" t="s">
        <v>17388</v>
      </c>
      <c r="APN48" s="261" t="str">
        <f>IF(APU48="SINAPI",VLOOKUP('TEREZINHA HARDY'!APT48,SINAPI,2,),VLOOKUP('TEREZINHA HARDY'!APT48,SETOP,3,))</f>
        <v>CORTE, DOBRA E MONTAGEM DE AÇO CA-50/60</v>
      </c>
      <c r="APO48" s="261"/>
      <c r="APP48" s="261"/>
      <c r="APQ48" s="261"/>
      <c r="APR48" s="261"/>
      <c r="APS48" s="261"/>
      <c r="APT48" s="12" t="s">
        <v>9344</v>
      </c>
      <c r="APU48" s="12" t="s">
        <v>6222</v>
      </c>
      <c r="APV48" s="12" t="str">
        <f>IF(APU48="SINAPI",VLOOKUP('TEREZINHA HARDY'!APT48,SINAPI,3,),VLOOKUP('TEREZINHA HARDY'!APT48,SETOP,4,))</f>
        <v>KG</v>
      </c>
      <c r="APW48" s="13">
        <v>162.6</v>
      </c>
      <c r="APX48" s="13" t="s">
        <v>41</v>
      </c>
      <c r="APY48" s="14">
        <f>IF(APU48="SINAPI",VLOOKUP('TEREZINHA HARDY'!APT48,SINAPI,4,),VLOOKUP('TEREZINHA HARDY'!APT48,SETOP,5,))</f>
        <v>7.33</v>
      </c>
      <c r="APZ48" s="14">
        <f t="shared" si="133"/>
        <v>9.27</v>
      </c>
      <c r="AQA48" s="14">
        <f t="shared" si="134"/>
        <v>1191.8579999999999</v>
      </c>
      <c r="AQB48" s="14">
        <f t="shared" si="135"/>
        <v>1507.3019999999999</v>
      </c>
      <c r="AQC48" s="11" t="s">
        <v>17388</v>
      </c>
      <c r="AQD48" s="261" t="str">
        <f>IF(AQK48="SINAPI",VLOOKUP('TEREZINHA HARDY'!AQJ48,SINAPI,2,),VLOOKUP('TEREZINHA HARDY'!AQJ48,SETOP,3,))</f>
        <v>CORTE, DOBRA E MONTAGEM DE AÇO CA-50/60</v>
      </c>
      <c r="AQE48" s="261"/>
      <c r="AQF48" s="261"/>
      <c r="AQG48" s="261"/>
      <c r="AQH48" s="261"/>
      <c r="AQI48" s="261"/>
      <c r="AQJ48" s="12" t="s">
        <v>9344</v>
      </c>
      <c r="AQK48" s="12" t="s">
        <v>6222</v>
      </c>
      <c r="AQL48" s="12" t="str">
        <f>IF(AQK48="SINAPI",VLOOKUP('TEREZINHA HARDY'!AQJ48,SINAPI,3,),VLOOKUP('TEREZINHA HARDY'!AQJ48,SETOP,4,))</f>
        <v>KG</v>
      </c>
      <c r="AQM48" s="13">
        <v>162.6</v>
      </c>
      <c r="AQN48" s="13" t="s">
        <v>41</v>
      </c>
      <c r="AQO48" s="14">
        <f>IF(AQK48="SINAPI",VLOOKUP('TEREZINHA HARDY'!AQJ48,SINAPI,4,),VLOOKUP('TEREZINHA HARDY'!AQJ48,SETOP,5,))</f>
        <v>7.33</v>
      </c>
      <c r="AQP48" s="14">
        <f t="shared" si="136"/>
        <v>9.27</v>
      </c>
      <c r="AQQ48" s="14">
        <f t="shared" si="137"/>
        <v>1191.8579999999999</v>
      </c>
      <c r="AQR48" s="14">
        <f t="shared" si="138"/>
        <v>1507.3019999999999</v>
      </c>
      <c r="AQS48" s="11" t="s">
        <v>17388</v>
      </c>
      <c r="AQT48" s="261" t="str">
        <f>IF(ARA48="SINAPI",VLOOKUP('TEREZINHA HARDY'!AQZ48,SINAPI,2,),VLOOKUP('TEREZINHA HARDY'!AQZ48,SETOP,3,))</f>
        <v>CORTE, DOBRA E MONTAGEM DE AÇO CA-50/60</v>
      </c>
      <c r="AQU48" s="261"/>
      <c r="AQV48" s="261"/>
      <c r="AQW48" s="261"/>
      <c r="AQX48" s="261"/>
      <c r="AQY48" s="261"/>
      <c r="AQZ48" s="12" t="s">
        <v>9344</v>
      </c>
      <c r="ARA48" s="12" t="s">
        <v>6222</v>
      </c>
      <c r="ARB48" s="12" t="str">
        <f>IF(ARA48="SINAPI",VLOOKUP('TEREZINHA HARDY'!AQZ48,SINAPI,3,),VLOOKUP('TEREZINHA HARDY'!AQZ48,SETOP,4,))</f>
        <v>KG</v>
      </c>
      <c r="ARC48" s="13">
        <v>162.6</v>
      </c>
      <c r="ARD48" s="13" t="s">
        <v>41</v>
      </c>
      <c r="ARE48" s="14">
        <f>IF(ARA48="SINAPI",VLOOKUP('TEREZINHA HARDY'!AQZ48,SINAPI,4,),VLOOKUP('TEREZINHA HARDY'!AQZ48,SETOP,5,))</f>
        <v>7.33</v>
      </c>
      <c r="ARF48" s="14">
        <f t="shared" si="139"/>
        <v>9.27</v>
      </c>
      <c r="ARG48" s="14">
        <f t="shared" si="140"/>
        <v>1191.8579999999999</v>
      </c>
      <c r="ARH48" s="14">
        <f t="shared" si="141"/>
        <v>1507.3019999999999</v>
      </c>
      <c r="ARI48" s="11" t="s">
        <v>17388</v>
      </c>
      <c r="ARJ48" s="261" t="str">
        <f>IF(ARQ48="SINAPI",VLOOKUP('TEREZINHA HARDY'!ARP48,SINAPI,2,),VLOOKUP('TEREZINHA HARDY'!ARP48,SETOP,3,))</f>
        <v>CORTE, DOBRA E MONTAGEM DE AÇO CA-50/60</v>
      </c>
      <c r="ARK48" s="261"/>
      <c r="ARL48" s="261"/>
      <c r="ARM48" s="261"/>
      <c r="ARN48" s="261"/>
      <c r="ARO48" s="261"/>
      <c r="ARP48" s="12" t="s">
        <v>9344</v>
      </c>
      <c r="ARQ48" s="12" t="s">
        <v>6222</v>
      </c>
      <c r="ARR48" s="12" t="str">
        <f>IF(ARQ48="SINAPI",VLOOKUP('TEREZINHA HARDY'!ARP48,SINAPI,3,),VLOOKUP('TEREZINHA HARDY'!ARP48,SETOP,4,))</f>
        <v>KG</v>
      </c>
      <c r="ARS48" s="13">
        <v>162.6</v>
      </c>
      <c r="ART48" s="13" t="s">
        <v>41</v>
      </c>
      <c r="ARU48" s="14">
        <f>IF(ARQ48="SINAPI",VLOOKUP('TEREZINHA HARDY'!ARP48,SINAPI,4,),VLOOKUP('TEREZINHA HARDY'!ARP48,SETOP,5,))</f>
        <v>7.33</v>
      </c>
      <c r="ARV48" s="14">
        <f t="shared" si="142"/>
        <v>9.27</v>
      </c>
      <c r="ARW48" s="14">
        <f t="shared" si="143"/>
        <v>1191.8579999999999</v>
      </c>
      <c r="ARX48" s="14">
        <f t="shared" si="144"/>
        <v>1507.3019999999999</v>
      </c>
      <c r="ARY48" s="11" t="s">
        <v>17388</v>
      </c>
      <c r="ARZ48" s="261" t="str">
        <f>IF(ASG48="SINAPI",VLOOKUP('TEREZINHA HARDY'!ASF48,SINAPI,2,),VLOOKUP('TEREZINHA HARDY'!ASF48,SETOP,3,))</f>
        <v>CORTE, DOBRA E MONTAGEM DE AÇO CA-50/60</v>
      </c>
      <c r="ASA48" s="261"/>
      <c r="ASB48" s="261"/>
      <c r="ASC48" s="261"/>
      <c r="ASD48" s="261"/>
      <c r="ASE48" s="261"/>
      <c r="ASF48" s="12" t="s">
        <v>9344</v>
      </c>
      <c r="ASG48" s="12" t="s">
        <v>6222</v>
      </c>
      <c r="ASH48" s="12" t="str">
        <f>IF(ASG48="SINAPI",VLOOKUP('TEREZINHA HARDY'!ASF48,SINAPI,3,),VLOOKUP('TEREZINHA HARDY'!ASF48,SETOP,4,))</f>
        <v>KG</v>
      </c>
      <c r="ASI48" s="13">
        <v>162.6</v>
      </c>
      <c r="ASJ48" s="13" t="s">
        <v>41</v>
      </c>
      <c r="ASK48" s="14">
        <f>IF(ASG48="SINAPI",VLOOKUP('TEREZINHA HARDY'!ASF48,SINAPI,4,),VLOOKUP('TEREZINHA HARDY'!ASF48,SETOP,5,))</f>
        <v>7.33</v>
      </c>
      <c r="ASL48" s="14">
        <f t="shared" si="145"/>
        <v>9.27</v>
      </c>
      <c r="ASM48" s="14">
        <f t="shared" si="146"/>
        <v>1191.8579999999999</v>
      </c>
      <c r="ASN48" s="14">
        <f t="shared" si="147"/>
        <v>1507.3019999999999</v>
      </c>
      <c r="ASO48" s="11" t="s">
        <v>17388</v>
      </c>
      <c r="ASP48" s="261" t="str">
        <f>IF(ASW48="SINAPI",VLOOKUP('TEREZINHA HARDY'!ASV48,SINAPI,2,),VLOOKUP('TEREZINHA HARDY'!ASV48,SETOP,3,))</f>
        <v>CORTE, DOBRA E MONTAGEM DE AÇO CA-50/60</v>
      </c>
      <c r="ASQ48" s="261"/>
      <c r="ASR48" s="261"/>
      <c r="ASS48" s="261"/>
      <c r="AST48" s="261"/>
      <c r="ASU48" s="261"/>
      <c r="ASV48" s="12" t="s">
        <v>9344</v>
      </c>
      <c r="ASW48" s="12" t="s">
        <v>6222</v>
      </c>
      <c r="ASX48" s="12" t="str">
        <f>IF(ASW48="SINAPI",VLOOKUP('TEREZINHA HARDY'!ASV48,SINAPI,3,),VLOOKUP('TEREZINHA HARDY'!ASV48,SETOP,4,))</f>
        <v>KG</v>
      </c>
      <c r="ASY48" s="13">
        <v>162.6</v>
      </c>
      <c r="ASZ48" s="13" t="s">
        <v>41</v>
      </c>
      <c r="ATA48" s="14">
        <f>IF(ASW48="SINAPI",VLOOKUP('TEREZINHA HARDY'!ASV48,SINAPI,4,),VLOOKUP('TEREZINHA HARDY'!ASV48,SETOP,5,))</f>
        <v>7.33</v>
      </c>
      <c r="ATB48" s="14">
        <f t="shared" si="148"/>
        <v>9.27</v>
      </c>
      <c r="ATC48" s="14">
        <f t="shared" si="149"/>
        <v>1191.8579999999999</v>
      </c>
      <c r="ATD48" s="14">
        <f t="shared" si="150"/>
        <v>1507.3019999999999</v>
      </c>
      <c r="ATE48" s="11" t="s">
        <v>17388</v>
      </c>
      <c r="ATF48" s="261" t="str">
        <f>IF(ATM48="SINAPI",VLOOKUP('TEREZINHA HARDY'!ATL48,SINAPI,2,),VLOOKUP('TEREZINHA HARDY'!ATL48,SETOP,3,))</f>
        <v>CORTE, DOBRA E MONTAGEM DE AÇO CA-50/60</v>
      </c>
      <c r="ATG48" s="261"/>
      <c r="ATH48" s="261"/>
      <c r="ATI48" s="261"/>
      <c r="ATJ48" s="261"/>
      <c r="ATK48" s="261"/>
      <c r="ATL48" s="12" t="s">
        <v>9344</v>
      </c>
      <c r="ATM48" s="12" t="s">
        <v>6222</v>
      </c>
      <c r="ATN48" s="12" t="str">
        <f>IF(ATM48="SINAPI",VLOOKUP('TEREZINHA HARDY'!ATL48,SINAPI,3,),VLOOKUP('TEREZINHA HARDY'!ATL48,SETOP,4,))</f>
        <v>KG</v>
      </c>
      <c r="ATO48" s="13">
        <v>162.6</v>
      </c>
      <c r="ATP48" s="13" t="s">
        <v>41</v>
      </c>
      <c r="ATQ48" s="14">
        <f>IF(ATM48="SINAPI",VLOOKUP('TEREZINHA HARDY'!ATL48,SINAPI,4,),VLOOKUP('TEREZINHA HARDY'!ATL48,SETOP,5,))</f>
        <v>7.33</v>
      </c>
      <c r="ATR48" s="14">
        <f t="shared" si="151"/>
        <v>9.27</v>
      </c>
      <c r="ATS48" s="14">
        <f t="shared" si="152"/>
        <v>1191.8579999999999</v>
      </c>
      <c r="ATT48" s="14">
        <f t="shared" si="153"/>
        <v>1507.3019999999999</v>
      </c>
      <c r="ATU48" s="11" t="s">
        <v>17388</v>
      </c>
      <c r="ATV48" s="261" t="str">
        <f>IF(AUC48="SINAPI",VLOOKUP('TEREZINHA HARDY'!AUB48,SINAPI,2,),VLOOKUP('TEREZINHA HARDY'!AUB48,SETOP,3,))</f>
        <v>CORTE, DOBRA E MONTAGEM DE AÇO CA-50/60</v>
      </c>
      <c r="ATW48" s="261"/>
      <c r="ATX48" s="261"/>
      <c r="ATY48" s="261"/>
      <c r="ATZ48" s="261"/>
      <c r="AUA48" s="261"/>
      <c r="AUB48" s="12" t="s">
        <v>9344</v>
      </c>
      <c r="AUC48" s="12" t="s">
        <v>6222</v>
      </c>
      <c r="AUD48" s="12" t="str">
        <f>IF(AUC48="SINAPI",VLOOKUP('TEREZINHA HARDY'!AUB48,SINAPI,3,),VLOOKUP('TEREZINHA HARDY'!AUB48,SETOP,4,))</f>
        <v>KG</v>
      </c>
      <c r="AUE48" s="13">
        <v>162.6</v>
      </c>
      <c r="AUF48" s="13" t="s">
        <v>41</v>
      </c>
      <c r="AUG48" s="14">
        <f>IF(AUC48="SINAPI",VLOOKUP('TEREZINHA HARDY'!AUB48,SINAPI,4,),VLOOKUP('TEREZINHA HARDY'!AUB48,SETOP,5,))</f>
        <v>7.33</v>
      </c>
      <c r="AUH48" s="14">
        <f t="shared" si="154"/>
        <v>9.27</v>
      </c>
      <c r="AUI48" s="14">
        <f t="shared" si="155"/>
        <v>1191.8579999999999</v>
      </c>
      <c r="AUJ48" s="14">
        <f t="shared" si="156"/>
        <v>1507.3019999999999</v>
      </c>
      <c r="AUK48" s="11" t="s">
        <v>17388</v>
      </c>
      <c r="AUL48" s="261" t="str">
        <f>IF(AUS48="SINAPI",VLOOKUP('TEREZINHA HARDY'!AUR48,SINAPI,2,),VLOOKUP('TEREZINHA HARDY'!AUR48,SETOP,3,))</f>
        <v>CORTE, DOBRA E MONTAGEM DE AÇO CA-50/60</v>
      </c>
      <c r="AUM48" s="261"/>
      <c r="AUN48" s="261"/>
      <c r="AUO48" s="261"/>
      <c r="AUP48" s="261"/>
      <c r="AUQ48" s="261"/>
      <c r="AUR48" s="12" t="s">
        <v>9344</v>
      </c>
      <c r="AUS48" s="12" t="s">
        <v>6222</v>
      </c>
      <c r="AUT48" s="12" t="str">
        <f>IF(AUS48="SINAPI",VLOOKUP('TEREZINHA HARDY'!AUR48,SINAPI,3,),VLOOKUP('TEREZINHA HARDY'!AUR48,SETOP,4,))</f>
        <v>KG</v>
      </c>
      <c r="AUU48" s="13">
        <v>162.6</v>
      </c>
      <c r="AUV48" s="13" t="s">
        <v>41</v>
      </c>
      <c r="AUW48" s="14">
        <f>IF(AUS48="SINAPI",VLOOKUP('TEREZINHA HARDY'!AUR48,SINAPI,4,),VLOOKUP('TEREZINHA HARDY'!AUR48,SETOP,5,))</f>
        <v>7.33</v>
      </c>
      <c r="AUX48" s="14">
        <f t="shared" si="157"/>
        <v>9.27</v>
      </c>
      <c r="AUY48" s="14">
        <f t="shared" si="158"/>
        <v>1191.8579999999999</v>
      </c>
      <c r="AUZ48" s="14">
        <f t="shared" si="159"/>
        <v>1507.3019999999999</v>
      </c>
      <c r="AVA48" s="11" t="s">
        <v>17388</v>
      </c>
      <c r="AVB48" s="261" t="str">
        <f>IF(AVI48="SINAPI",VLOOKUP('TEREZINHA HARDY'!AVH48,SINAPI,2,),VLOOKUP('TEREZINHA HARDY'!AVH48,SETOP,3,))</f>
        <v>CORTE, DOBRA E MONTAGEM DE AÇO CA-50/60</v>
      </c>
      <c r="AVC48" s="261"/>
      <c r="AVD48" s="261"/>
      <c r="AVE48" s="261"/>
      <c r="AVF48" s="261"/>
      <c r="AVG48" s="261"/>
      <c r="AVH48" s="12" t="s">
        <v>9344</v>
      </c>
      <c r="AVI48" s="12" t="s">
        <v>6222</v>
      </c>
      <c r="AVJ48" s="12" t="str">
        <f>IF(AVI48="SINAPI",VLOOKUP('TEREZINHA HARDY'!AVH48,SINAPI,3,),VLOOKUP('TEREZINHA HARDY'!AVH48,SETOP,4,))</f>
        <v>KG</v>
      </c>
      <c r="AVK48" s="13">
        <v>162.6</v>
      </c>
      <c r="AVL48" s="13" t="s">
        <v>41</v>
      </c>
      <c r="AVM48" s="14">
        <f>IF(AVI48="SINAPI",VLOOKUP('TEREZINHA HARDY'!AVH48,SINAPI,4,),VLOOKUP('TEREZINHA HARDY'!AVH48,SETOP,5,))</f>
        <v>7.33</v>
      </c>
      <c r="AVN48" s="14">
        <f t="shared" si="160"/>
        <v>9.27</v>
      </c>
      <c r="AVO48" s="14">
        <f t="shared" si="161"/>
        <v>1191.8579999999999</v>
      </c>
      <c r="AVP48" s="14">
        <f t="shared" si="162"/>
        <v>1507.3019999999999</v>
      </c>
      <c r="AVQ48" s="11" t="s">
        <v>17388</v>
      </c>
      <c r="AVR48" s="261" t="str">
        <f>IF(AVY48="SINAPI",VLOOKUP('TEREZINHA HARDY'!AVX48,SINAPI,2,),VLOOKUP('TEREZINHA HARDY'!AVX48,SETOP,3,))</f>
        <v>CORTE, DOBRA E MONTAGEM DE AÇO CA-50/60</v>
      </c>
      <c r="AVS48" s="261"/>
      <c r="AVT48" s="261"/>
      <c r="AVU48" s="261"/>
      <c r="AVV48" s="261"/>
      <c r="AVW48" s="261"/>
      <c r="AVX48" s="12" t="s">
        <v>9344</v>
      </c>
      <c r="AVY48" s="12" t="s">
        <v>6222</v>
      </c>
      <c r="AVZ48" s="12" t="str">
        <f>IF(AVY48="SINAPI",VLOOKUP('TEREZINHA HARDY'!AVX48,SINAPI,3,),VLOOKUP('TEREZINHA HARDY'!AVX48,SETOP,4,))</f>
        <v>KG</v>
      </c>
      <c r="AWA48" s="13">
        <v>162.6</v>
      </c>
      <c r="AWB48" s="13" t="s">
        <v>41</v>
      </c>
      <c r="AWC48" s="14">
        <f>IF(AVY48="SINAPI",VLOOKUP('TEREZINHA HARDY'!AVX48,SINAPI,4,),VLOOKUP('TEREZINHA HARDY'!AVX48,SETOP,5,))</f>
        <v>7.33</v>
      </c>
      <c r="AWD48" s="14">
        <f t="shared" si="163"/>
        <v>9.27</v>
      </c>
      <c r="AWE48" s="14">
        <f t="shared" si="164"/>
        <v>1191.8579999999999</v>
      </c>
      <c r="AWF48" s="14">
        <f t="shared" si="165"/>
        <v>1507.3019999999999</v>
      </c>
      <c r="AWG48" s="11" t="s">
        <v>17388</v>
      </c>
      <c r="AWH48" s="261" t="str">
        <f>IF(AWO48="SINAPI",VLOOKUP('TEREZINHA HARDY'!AWN48,SINAPI,2,),VLOOKUP('TEREZINHA HARDY'!AWN48,SETOP,3,))</f>
        <v>CORTE, DOBRA E MONTAGEM DE AÇO CA-50/60</v>
      </c>
      <c r="AWI48" s="261"/>
      <c r="AWJ48" s="261"/>
      <c r="AWK48" s="261"/>
      <c r="AWL48" s="261"/>
      <c r="AWM48" s="261"/>
      <c r="AWN48" s="12" t="s">
        <v>9344</v>
      </c>
      <c r="AWO48" s="12" t="s">
        <v>6222</v>
      </c>
      <c r="AWP48" s="12" t="str">
        <f>IF(AWO48="SINAPI",VLOOKUP('TEREZINHA HARDY'!AWN48,SINAPI,3,),VLOOKUP('TEREZINHA HARDY'!AWN48,SETOP,4,))</f>
        <v>KG</v>
      </c>
      <c r="AWQ48" s="13">
        <v>162.6</v>
      </c>
      <c r="AWR48" s="13" t="s">
        <v>41</v>
      </c>
      <c r="AWS48" s="14">
        <f>IF(AWO48="SINAPI",VLOOKUP('TEREZINHA HARDY'!AWN48,SINAPI,4,),VLOOKUP('TEREZINHA HARDY'!AWN48,SETOP,5,))</f>
        <v>7.33</v>
      </c>
      <c r="AWT48" s="14">
        <f t="shared" si="166"/>
        <v>9.27</v>
      </c>
      <c r="AWU48" s="14">
        <f t="shared" si="167"/>
        <v>1191.8579999999999</v>
      </c>
      <c r="AWV48" s="14">
        <f t="shared" si="168"/>
        <v>1507.3019999999999</v>
      </c>
      <c r="AWW48" s="11" t="s">
        <v>17388</v>
      </c>
      <c r="AWX48" s="261" t="str">
        <f>IF(AXE48="SINAPI",VLOOKUP('TEREZINHA HARDY'!AXD48,SINAPI,2,),VLOOKUP('TEREZINHA HARDY'!AXD48,SETOP,3,))</f>
        <v>CORTE, DOBRA E MONTAGEM DE AÇO CA-50/60</v>
      </c>
      <c r="AWY48" s="261"/>
      <c r="AWZ48" s="261"/>
      <c r="AXA48" s="261"/>
      <c r="AXB48" s="261"/>
      <c r="AXC48" s="261"/>
      <c r="AXD48" s="12" t="s">
        <v>9344</v>
      </c>
      <c r="AXE48" s="12" t="s">
        <v>6222</v>
      </c>
      <c r="AXF48" s="12" t="str">
        <f>IF(AXE48="SINAPI",VLOOKUP('TEREZINHA HARDY'!AXD48,SINAPI,3,),VLOOKUP('TEREZINHA HARDY'!AXD48,SETOP,4,))</f>
        <v>KG</v>
      </c>
      <c r="AXG48" s="13">
        <v>162.6</v>
      </c>
      <c r="AXH48" s="13" t="s">
        <v>41</v>
      </c>
      <c r="AXI48" s="14">
        <f>IF(AXE48="SINAPI",VLOOKUP('TEREZINHA HARDY'!AXD48,SINAPI,4,),VLOOKUP('TEREZINHA HARDY'!AXD48,SETOP,5,))</f>
        <v>7.33</v>
      </c>
      <c r="AXJ48" s="14">
        <f t="shared" si="169"/>
        <v>9.27</v>
      </c>
      <c r="AXK48" s="14">
        <f t="shared" si="170"/>
        <v>1191.8579999999999</v>
      </c>
      <c r="AXL48" s="14">
        <f t="shared" si="171"/>
        <v>1507.3019999999999</v>
      </c>
      <c r="AXM48" s="11" t="s">
        <v>17388</v>
      </c>
      <c r="AXN48" s="261" t="str">
        <f>IF(AXU48="SINAPI",VLOOKUP('TEREZINHA HARDY'!AXT48,SINAPI,2,),VLOOKUP('TEREZINHA HARDY'!AXT48,SETOP,3,))</f>
        <v>CORTE, DOBRA E MONTAGEM DE AÇO CA-50/60</v>
      </c>
      <c r="AXO48" s="261"/>
      <c r="AXP48" s="261"/>
      <c r="AXQ48" s="261"/>
      <c r="AXR48" s="261"/>
      <c r="AXS48" s="261"/>
      <c r="AXT48" s="12" t="s">
        <v>9344</v>
      </c>
      <c r="AXU48" s="12" t="s">
        <v>6222</v>
      </c>
      <c r="AXV48" s="12" t="str">
        <f>IF(AXU48="SINAPI",VLOOKUP('TEREZINHA HARDY'!AXT48,SINAPI,3,),VLOOKUP('TEREZINHA HARDY'!AXT48,SETOP,4,))</f>
        <v>KG</v>
      </c>
      <c r="AXW48" s="13">
        <v>162.6</v>
      </c>
      <c r="AXX48" s="13" t="s">
        <v>41</v>
      </c>
      <c r="AXY48" s="14">
        <f>IF(AXU48="SINAPI",VLOOKUP('TEREZINHA HARDY'!AXT48,SINAPI,4,),VLOOKUP('TEREZINHA HARDY'!AXT48,SETOP,5,))</f>
        <v>7.33</v>
      </c>
      <c r="AXZ48" s="14">
        <f t="shared" si="172"/>
        <v>9.27</v>
      </c>
      <c r="AYA48" s="14">
        <f t="shared" si="173"/>
        <v>1191.8579999999999</v>
      </c>
      <c r="AYB48" s="14">
        <f t="shared" si="174"/>
        <v>1507.3019999999999</v>
      </c>
      <c r="AYC48" s="11" t="s">
        <v>17388</v>
      </c>
      <c r="AYD48" s="261" t="str">
        <f>IF(AYK48="SINAPI",VLOOKUP('TEREZINHA HARDY'!AYJ48,SINAPI,2,),VLOOKUP('TEREZINHA HARDY'!AYJ48,SETOP,3,))</f>
        <v>CORTE, DOBRA E MONTAGEM DE AÇO CA-50/60</v>
      </c>
      <c r="AYE48" s="261"/>
      <c r="AYF48" s="261"/>
      <c r="AYG48" s="261"/>
      <c r="AYH48" s="261"/>
      <c r="AYI48" s="261"/>
      <c r="AYJ48" s="12" t="s">
        <v>9344</v>
      </c>
      <c r="AYK48" s="12" t="s">
        <v>6222</v>
      </c>
      <c r="AYL48" s="12" t="str">
        <f>IF(AYK48="SINAPI",VLOOKUP('TEREZINHA HARDY'!AYJ48,SINAPI,3,),VLOOKUP('TEREZINHA HARDY'!AYJ48,SETOP,4,))</f>
        <v>KG</v>
      </c>
      <c r="AYM48" s="13">
        <v>162.6</v>
      </c>
      <c r="AYN48" s="13" t="s">
        <v>41</v>
      </c>
      <c r="AYO48" s="14">
        <f>IF(AYK48="SINAPI",VLOOKUP('TEREZINHA HARDY'!AYJ48,SINAPI,4,),VLOOKUP('TEREZINHA HARDY'!AYJ48,SETOP,5,))</f>
        <v>7.33</v>
      </c>
      <c r="AYP48" s="14">
        <f t="shared" si="175"/>
        <v>9.27</v>
      </c>
      <c r="AYQ48" s="14">
        <f t="shared" si="176"/>
        <v>1191.8579999999999</v>
      </c>
      <c r="AYR48" s="14">
        <f t="shared" si="177"/>
        <v>1507.3019999999999</v>
      </c>
      <c r="AYS48" s="11" t="s">
        <v>17388</v>
      </c>
      <c r="AYT48" s="261" t="str">
        <f>IF(AZA48="SINAPI",VLOOKUP('TEREZINHA HARDY'!AYZ48,SINAPI,2,),VLOOKUP('TEREZINHA HARDY'!AYZ48,SETOP,3,))</f>
        <v>CORTE, DOBRA E MONTAGEM DE AÇO CA-50/60</v>
      </c>
      <c r="AYU48" s="261"/>
      <c r="AYV48" s="261"/>
      <c r="AYW48" s="261"/>
      <c r="AYX48" s="261"/>
      <c r="AYY48" s="261"/>
      <c r="AYZ48" s="12" t="s">
        <v>9344</v>
      </c>
      <c r="AZA48" s="12" t="s">
        <v>6222</v>
      </c>
      <c r="AZB48" s="12" t="str">
        <f>IF(AZA48="SINAPI",VLOOKUP('TEREZINHA HARDY'!AYZ48,SINAPI,3,),VLOOKUP('TEREZINHA HARDY'!AYZ48,SETOP,4,))</f>
        <v>KG</v>
      </c>
      <c r="AZC48" s="13">
        <v>162.6</v>
      </c>
      <c r="AZD48" s="13" t="s">
        <v>41</v>
      </c>
      <c r="AZE48" s="14">
        <f>IF(AZA48="SINAPI",VLOOKUP('TEREZINHA HARDY'!AYZ48,SINAPI,4,),VLOOKUP('TEREZINHA HARDY'!AYZ48,SETOP,5,))</f>
        <v>7.33</v>
      </c>
      <c r="AZF48" s="14">
        <f t="shared" si="178"/>
        <v>9.27</v>
      </c>
      <c r="AZG48" s="14">
        <f t="shared" si="179"/>
        <v>1191.8579999999999</v>
      </c>
      <c r="AZH48" s="14">
        <f t="shared" si="180"/>
        <v>1507.3019999999999</v>
      </c>
      <c r="AZI48" s="11" t="s">
        <v>17388</v>
      </c>
      <c r="AZJ48" s="261" t="str">
        <f>IF(AZQ48="SINAPI",VLOOKUP('TEREZINHA HARDY'!AZP48,SINAPI,2,),VLOOKUP('TEREZINHA HARDY'!AZP48,SETOP,3,))</f>
        <v>CORTE, DOBRA E MONTAGEM DE AÇO CA-50/60</v>
      </c>
      <c r="AZK48" s="261"/>
      <c r="AZL48" s="261"/>
      <c r="AZM48" s="261"/>
      <c r="AZN48" s="261"/>
      <c r="AZO48" s="261"/>
      <c r="AZP48" s="12" t="s">
        <v>9344</v>
      </c>
      <c r="AZQ48" s="12" t="s">
        <v>6222</v>
      </c>
      <c r="AZR48" s="12" t="str">
        <f>IF(AZQ48="SINAPI",VLOOKUP('TEREZINHA HARDY'!AZP48,SINAPI,3,),VLOOKUP('TEREZINHA HARDY'!AZP48,SETOP,4,))</f>
        <v>KG</v>
      </c>
      <c r="AZS48" s="13">
        <v>162.6</v>
      </c>
      <c r="AZT48" s="13" t="s">
        <v>41</v>
      </c>
      <c r="AZU48" s="14">
        <f>IF(AZQ48="SINAPI",VLOOKUP('TEREZINHA HARDY'!AZP48,SINAPI,4,),VLOOKUP('TEREZINHA HARDY'!AZP48,SETOP,5,))</f>
        <v>7.33</v>
      </c>
      <c r="AZV48" s="14">
        <f t="shared" si="181"/>
        <v>9.27</v>
      </c>
      <c r="AZW48" s="14">
        <f t="shared" si="182"/>
        <v>1191.8579999999999</v>
      </c>
      <c r="AZX48" s="14">
        <f t="shared" si="183"/>
        <v>1507.3019999999999</v>
      </c>
      <c r="AZY48" s="11" t="s">
        <v>17388</v>
      </c>
      <c r="AZZ48" s="261" t="str">
        <f>IF(BAG48="SINAPI",VLOOKUP('TEREZINHA HARDY'!BAF48,SINAPI,2,),VLOOKUP('TEREZINHA HARDY'!BAF48,SETOP,3,))</f>
        <v>CORTE, DOBRA E MONTAGEM DE AÇO CA-50/60</v>
      </c>
      <c r="BAA48" s="261"/>
      <c r="BAB48" s="261"/>
      <c r="BAC48" s="261"/>
      <c r="BAD48" s="261"/>
      <c r="BAE48" s="261"/>
      <c r="BAF48" s="12" t="s">
        <v>9344</v>
      </c>
      <c r="BAG48" s="12" t="s">
        <v>6222</v>
      </c>
      <c r="BAH48" s="12" t="str">
        <f>IF(BAG48="SINAPI",VLOOKUP('TEREZINHA HARDY'!BAF48,SINAPI,3,),VLOOKUP('TEREZINHA HARDY'!BAF48,SETOP,4,))</f>
        <v>KG</v>
      </c>
      <c r="BAI48" s="13">
        <v>162.6</v>
      </c>
      <c r="BAJ48" s="13" t="s">
        <v>41</v>
      </c>
      <c r="BAK48" s="14">
        <f>IF(BAG48="SINAPI",VLOOKUP('TEREZINHA HARDY'!BAF48,SINAPI,4,),VLOOKUP('TEREZINHA HARDY'!BAF48,SETOP,5,))</f>
        <v>7.33</v>
      </c>
      <c r="BAL48" s="14">
        <f t="shared" si="184"/>
        <v>9.27</v>
      </c>
      <c r="BAM48" s="14">
        <f t="shared" si="185"/>
        <v>1191.8579999999999</v>
      </c>
      <c r="BAN48" s="14">
        <f t="shared" si="186"/>
        <v>1507.3019999999999</v>
      </c>
      <c r="BAO48" s="11" t="s">
        <v>17388</v>
      </c>
      <c r="BAP48" s="261" t="str">
        <f>IF(BAW48="SINAPI",VLOOKUP('TEREZINHA HARDY'!BAV48,SINAPI,2,),VLOOKUP('TEREZINHA HARDY'!BAV48,SETOP,3,))</f>
        <v>CORTE, DOBRA E MONTAGEM DE AÇO CA-50/60</v>
      </c>
      <c r="BAQ48" s="261"/>
      <c r="BAR48" s="261"/>
      <c r="BAS48" s="261"/>
      <c r="BAT48" s="261"/>
      <c r="BAU48" s="261"/>
      <c r="BAV48" s="12" t="s">
        <v>9344</v>
      </c>
      <c r="BAW48" s="12" t="s">
        <v>6222</v>
      </c>
      <c r="BAX48" s="12" t="str">
        <f>IF(BAW48="SINAPI",VLOOKUP('TEREZINHA HARDY'!BAV48,SINAPI,3,),VLOOKUP('TEREZINHA HARDY'!BAV48,SETOP,4,))</f>
        <v>KG</v>
      </c>
      <c r="BAY48" s="13">
        <v>162.6</v>
      </c>
      <c r="BAZ48" s="13" t="s">
        <v>41</v>
      </c>
      <c r="BBA48" s="14">
        <f>IF(BAW48="SINAPI",VLOOKUP('TEREZINHA HARDY'!BAV48,SINAPI,4,),VLOOKUP('TEREZINHA HARDY'!BAV48,SETOP,5,))</f>
        <v>7.33</v>
      </c>
      <c r="BBB48" s="14">
        <f t="shared" si="187"/>
        <v>9.27</v>
      </c>
      <c r="BBC48" s="14">
        <f t="shared" si="188"/>
        <v>1191.8579999999999</v>
      </c>
      <c r="BBD48" s="14">
        <f t="shared" si="189"/>
        <v>1507.3019999999999</v>
      </c>
      <c r="BBE48" s="11" t="s">
        <v>17388</v>
      </c>
      <c r="BBF48" s="261" t="str">
        <f>IF(BBM48="SINAPI",VLOOKUP('TEREZINHA HARDY'!BBL48,SINAPI,2,),VLOOKUP('TEREZINHA HARDY'!BBL48,SETOP,3,))</f>
        <v>CORTE, DOBRA E MONTAGEM DE AÇO CA-50/60</v>
      </c>
      <c r="BBG48" s="261"/>
      <c r="BBH48" s="261"/>
      <c r="BBI48" s="261"/>
      <c r="BBJ48" s="261"/>
      <c r="BBK48" s="261"/>
      <c r="BBL48" s="12" t="s">
        <v>9344</v>
      </c>
      <c r="BBM48" s="12" t="s">
        <v>6222</v>
      </c>
      <c r="BBN48" s="12" t="str">
        <f>IF(BBM48="SINAPI",VLOOKUP('TEREZINHA HARDY'!BBL48,SINAPI,3,),VLOOKUP('TEREZINHA HARDY'!BBL48,SETOP,4,))</f>
        <v>KG</v>
      </c>
      <c r="BBO48" s="13">
        <v>162.6</v>
      </c>
      <c r="BBP48" s="13" t="s">
        <v>41</v>
      </c>
      <c r="BBQ48" s="14">
        <f>IF(BBM48="SINAPI",VLOOKUP('TEREZINHA HARDY'!BBL48,SINAPI,4,),VLOOKUP('TEREZINHA HARDY'!BBL48,SETOP,5,))</f>
        <v>7.33</v>
      </c>
      <c r="BBR48" s="14">
        <f t="shared" si="190"/>
        <v>9.27</v>
      </c>
      <c r="BBS48" s="14">
        <f t="shared" si="191"/>
        <v>1191.8579999999999</v>
      </c>
      <c r="BBT48" s="14">
        <f t="shared" si="192"/>
        <v>1507.3019999999999</v>
      </c>
      <c r="BBU48" s="11" t="s">
        <v>17388</v>
      </c>
      <c r="BBV48" s="261" t="str">
        <f>IF(BCC48="SINAPI",VLOOKUP('TEREZINHA HARDY'!BCB48,SINAPI,2,),VLOOKUP('TEREZINHA HARDY'!BCB48,SETOP,3,))</f>
        <v>CORTE, DOBRA E MONTAGEM DE AÇO CA-50/60</v>
      </c>
      <c r="BBW48" s="261"/>
      <c r="BBX48" s="261"/>
      <c r="BBY48" s="261"/>
      <c r="BBZ48" s="261"/>
      <c r="BCA48" s="261"/>
      <c r="BCB48" s="12" t="s">
        <v>9344</v>
      </c>
      <c r="BCC48" s="12" t="s">
        <v>6222</v>
      </c>
      <c r="BCD48" s="12" t="str">
        <f>IF(BCC48="SINAPI",VLOOKUP('TEREZINHA HARDY'!BCB48,SINAPI,3,),VLOOKUP('TEREZINHA HARDY'!BCB48,SETOP,4,))</f>
        <v>KG</v>
      </c>
      <c r="BCE48" s="13">
        <v>162.6</v>
      </c>
      <c r="BCF48" s="13" t="s">
        <v>41</v>
      </c>
      <c r="BCG48" s="14">
        <f>IF(BCC48="SINAPI",VLOOKUP('TEREZINHA HARDY'!BCB48,SINAPI,4,),VLOOKUP('TEREZINHA HARDY'!BCB48,SETOP,5,))</f>
        <v>7.33</v>
      </c>
      <c r="BCH48" s="14">
        <f t="shared" si="193"/>
        <v>9.27</v>
      </c>
      <c r="BCI48" s="14">
        <f t="shared" si="194"/>
        <v>1191.8579999999999</v>
      </c>
      <c r="BCJ48" s="14">
        <f t="shared" si="195"/>
        <v>1507.3019999999999</v>
      </c>
      <c r="BCK48" s="11" t="s">
        <v>17388</v>
      </c>
      <c r="BCL48" s="261" t="str">
        <f>IF(BCS48="SINAPI",VLOOKUP('TEREZINHA HARDY'!BCR48,SINAPI,2,),VLOOKUP('TEREZINHA HARDY'!BCR48,SETOP,3,))</f>
        <v>CORTE, DOBRA E MONTAGEM DE AÇO CA-50/60</v>
      </c>
      <c r="BCM48" s="261"/>
      <c r="BCN48" s="261"/>
      <c r="BCO48" s="261"/>
      <c r="BCP48" s="261"/>
      <c r="BCQ48" s="261"/>
      <c r="BCR48" s="12" t="s">
        <v>9344</v>
      </c>
      <c r="BCS48" s="12" t="s">
        <v>6222</v>
      </c>
      <c r="BCT48" s="12" t="str">
        <f>IF(BCS48="SINAPI",VLOOKUP('TEREZINHA HARDY'!BCR48,SINAPI,3,),VLOOKUP('TEREZINHA HARDY'!BCR48,SETOP,4,))</f>
        <v>KG</v>
      </c>
      <c r="BCU48" s="13">
        <v>162.6</v>
      </c>
      <c r="BCV48" s="13" t="s">
        <v>41</v>
      </c>
      <c r="BCW48" s="14">
        <f>IF(BCS48="SINAPI",VLOOKUP('TEREZINHA HARDY'!BCR48,SINAPI,4,),VLOOKUP('TEREZINHA HARDY'!BCR48,SETOP,5,))</f>
        <v>7.33</v>
      </c>
      <c r="BCX48" s="14">
        <f t="shared" si="196"/>
        <v>9.27</v>
      </c>
      <c r="BCY48" s="14">
        <f t="shared" si="197"/>
        <v>1191.8579999999999</v>
      </c>
      <c r="BCZ48" s="14">
        <f t="shared" si="198"/>
        <v>1507.3019999999999</v>
      </c>
      <c r="BDA48" s="11" t="s">
        <v>17388</v>
      </c>
      <c r="BDB48" s="261" t="str">
        <f>IF(BDI48="SINAPI",VLOOKUP('TEREZINHA HARDY'!BDH48,SINAPI,2,),VLOOKUP('TEREZINHA HARDY'!BDH48,SETOP,3,))</f>
        <v>CORTE, DOBRA E MONTAGEM DE AÇO CA-50/60</v>
      </c>
      <c r="BDC48" s="261"/>
      <c r="BDD48" s="261"/>
      <c r="BDE48" s="261"/>
      <c r="BDF48" s="261"/>
      <c r="BDG48" s="261"/>
      <c r="BDH48" s="12" t="s">
        <v>9344</v>
      </c>
      <c r="BDI48" s="12" t="s">
        <v>6222</v>
      </c>
      <c r="BDJ48" s="12" t="str">
        <f>IF(BDI48="SINAPI",VLOOKUP('TEREZINHA HARDY'!BDH48,SINAPI,3,),VLOOKUP('TEREZINHA HARDY'!BDH48,SETOP,4,))</f>
        <v>KG</v>
      </c>
      <c r="BDK48" s="13">
        <v>162.6</v>
      </c>
      <c r="BDL48" s="13" t="s">
        <v>41</v>
      </c>
      <c r="BDM48" s="14">
        <f>IF(BDI48="SINAPI",VLOOKUP('TEREZINHA HARDY'!BDH48,SINAPI,4,),VLOOKUP('TEREZINHA HARDY'!BDH48,SETOP,5,))</f>
        <v>7.33</v>
      </c>
      <c r="BDN48" s="14">
        <f t="shared" si="199"/>
        <v>9.27</v>
      </c>
      <c r="BDO48" s="14">
        <f t="shared" si="200"/>
        <v>1191.8579999999999</v>
      </c>
      <c r="BDP48" s="14">
        <f t="shared" si="201"/>
        <v>1507.3019999999999</v>
      </c>
      <c r="BDQ48" s="11" t="s">
        <v>17388</v>
      </c>
      <c r="BDR48" s="261" t="str">
        <f>IF(BDY48="SINAPI",VLOOKUP('TEREZINHA HARDY'!BDX48,SINAPI,2,),VLOOKUP('TEREZINHA HARDY'!BDX48,SETOP,3,))</f>
        <v>CORTE, DOBRA E MONTAGEM DE AÇO CA-50/60</v>
      </c>
      <c r="BDS48" s="261"/>
      <c r="BDT48" s="261"/>
      <c r="BDU48" s="261"/>
      <c r="BDV48" s="261"/>
      <c r="BDW48" s="261"/>
      <c r="BDX48" s="12" t="s">
        <v>9344</v>
      </c>
      <c r="BDY48" s="12" t="s">
        <v>6222</v>
      </c>
      <c r="BDZ48" s="12" t="str">
        <f>IF(BDY48="SINAPI",VLOOKUP('TEREZINHA HARDY'!BDX48,SINAPI,3,),VLOOKUP('TEREZINHA HARDY'!BDX48,SETOP,4,))</f>
        <v>KG</v>
      </c>
      <c r="BEA48" s="13">
        <v>162.6</v>
      </c>
      <c r="BEB48" s="13" t="s">
        <v>41</v>
      </c>
      <c r="BEC48" s="14">
        <f>IF(BDY48="SINAPI",VLOOKUP('TEREZINHA HARDY'!BDX48,SINAPI,4,),VLOOKUP('TEREZINHA HARDY'!BDX48,SETOP,5,))</f>
        <v>7.33</v>
      </c>
      <c r="BED48" s="14">
        <f t="shared" si="202"/>
        <v>9.27</v>
      </c>
      <c r="BEE48" s="14">
        <f t="shared" si="203"/>
        <v>1191.8579999999999</v>
      </c>
      <c r="BEF48" s="14">
        <f t="shared" si="204"/>
        <v>1507.3019999999999</v>
      </c>
      <c r="BEG48" s="11" t="s">
        <v>17388</v>
      </c>
      <c r="BEH48" s="261" t="str">
        <f>IF(BEO48="SINAPI",VLOOKUP('TEREZINHA HARDY'!BEN48,SINAPI,2,),VLOOKUP('TEREZINHA HARDY'!BEN48,SETOP,3,))</f>
        <v>CORTE, DOBRA E MONTAGEM DE AÇO CA-50/60</v>
      </c>
      <c r="BEI48" s="261"/>
      <c r="BEJ48" s="261"/>
      <c r="BEK48" s="261"/>
      <c r="BEL48" s="261"/>
      <c r="BEM48" s="261"/>
      <c r="BEN48" s="12" t="s">
        <v>9344</v>
      </c>
      <c r="BEO48" s="12" t="s">
        <v>6222</v>
      </c>
      <c r="BEP48" s="12" t="str">
        <f>IF(BEO48="SINAPI",VLOOKUP('TEREZINHA HARDY'!BEN48,SINAPI,3,),VLOOKUP('TEREZINHA HARDY'!BEN48,SETOP,4,))</f>
        <v>KG</v>
      </c>
      <c r="BEQ48" s="13">
        <v>162.6</v>
      </c>
      <c r="BER48" s="13" t="s">
        <v>41</v>
      </c>
      <c r="BES48" s="14">
        <f>IF(BEO48="SINAPI",VLOOKUP('TEREZINHA HARDY'!BEN48,SINAPI,4,),VLOOKUP('TEREZINHA HARDY'!BEN48,SETOP,5,))</f>
        <v>7.33</v>
      </c>
      <c r="BET48" s="14">
        <f t="shared" si="205"/>
        <v>9.27</v>
      </c>
      <c r="BEU48" s="14">
        <f t="shared" si="206"/>
        <v>1191.8579999999999</v>
      </c>
      <c r="BEV48" s="14">
        <f t="shared" si="207"/>
        <v>1507.3019999999999</v>
      </c>
      <c r="BEW48" s="11" t="s">
        <v>17388</v>
      </c>
      <c r="BEX48" s="261" t="str">
        <f>IF(BFE48="SINAPI",VLOOKUP('TEREZINHA HARDY'!BFD48,SINAPI,2,),VLOOKUP('TEREZINHA HARDY'!BFD48,SETOP,3,))</f>
        <v>CORTE, DOBRA E MONTAGEM DE AÇO CA-50/60</v>
      </c>
      <c r="BEY48" s="261"/>
      <c r="BEZ48" s="261"/>
      <c r="BFA48" s="261"/>
      <c r="BFB48" s="261"/>
      <c r="BFC48" s="261"/>
      <c r="BFD48" s="12" t="s">
        <v>9344</v>
      </c>
      <c r="BFE48" s="12" t="s">
        <v>6222</v>
      </c>
      <c r="BFF48" s="12" t="str">
        <f>IF(BFE48="SINAPI",VLOOKUP('TEREZINHA HARDY'!BFD48,SINAPI,3,),VLOOKUP('TEREZINHA HARDY'!BFD48,SETOP,4,))</f>
        <v>KG</v>
      </c>
      <c r="BFG48" s="13">
        <v>162.6</v>
      </c>
      <c r="BFH48" s="13" t="s">
        <v>41</v>
      </c>
      <c r="BFI48" s="14">
        <f>IF(BFE48="SINAPI",VLOOKUP('TEREZINHA HARDY'!BFD48,SINAPI,4,),VLOOKUP('TEREZINHA HARDY'!BFD48,SETOP,5,))</f>
        <v>7.33</v>
      </c>
      <c r="BFJ48" s="14">
        <f t="shared" si="208"/>
        <v>9.27</v>
      </c>
      <c r="BFK48" s="14">
        <f t="shared" si="209"/>
        <v>1191.8579999999999</v>
      </c>
      <c r="BFL48" s="14">
        <f t="shared" si="210"/>
        <v>1507.3019999999999</v>
      </c>
      <c r="BFM48" s="11" t="s">
        <v>17388</v>
      </c>
      <c r="BFN48" s="261" t="str">
        <f>IF(BFU48="SINAPI",VLOOKUP('TEREZINHA HARDY'!BFT48,SINAPI,2,),VLOOKUP('TEREZINHA HARDY'!BFT48,SETOP,3,))</f>
        <v>CORTE, DOBRA E MONTAGEM DE AÇO CA-50/60</v>
      </c>
      <c r="BFO48" s="261"/>
      <c r="BFP48" s="261"/>
      <c r="BFQ48" s="261"/>
      <c r="BFR48" s="261"/>
      <c r="BFS48" s="261"/>
      <c r="BFT48" s="12" t="s">
        <v>9344</v>
      </c>
      <c r="BFU48" s="12" t="s">
        <v>6222</v>
      </c>
      <c r="BFV48" s="12" t="str">
        <f>IF(BFU48="SINAPI",VLOOKUP('TEREZINHA HARDY'!BFT48,SINAPI,3,),VLOOKUP('TEREZINHA HARDY'!BFT48,SETOP,4,))</f>
        <v>KG</v>
      </c>
      <c r="BFW48" s="13">
        <v>162.6</v>
      </c>
      <c r="BFX48" s="13" t="s">
        <v>41</v>
      </c>
      <c r="BFY48" s="14">
        <f>IF(BFU48="SINAPI",VLOOKUP('TEREZINHA HARDY'!BFT48,SINAPI,4,),VLOOKUP('TEREZINHA HARDY'!BFT48,SETOP,5,))</f>
        <v>7.33</v>
      </c>
      <c r="BFZ48" s="14">
        <f t="shared" si="211"/>
        <v>9.27</v>
      </c>
      <c r="BGA48" s="14">
        <f t="shared" si="212"/>
        <v>1191.8579999999999</v>
      </c>
      <c r="BGB48" s="14">
        <f t="shared" si="213"/>
        <v>1507.3019999999999</v>
      </c>
      <c r="BGC48" s="11" t="s">
        <v>17388</v>
      </c>
      <c r="BGD48" s="261" t="str">
        <f>IF(BGK48="SINAPI",VLOOKUP('TEREZINHA HARDY'!BGJ48,SINAPI,2,),VLOOKUP('TEREZINHA HARDY'!BGJ48,SETOP,3,))</f>
        <v>CORTE, DOBRA E MONTAGEM DE AÇO CA-50/60</v>
      </c>
      <c r="BGE48" s="261"/>
      <c r="BGF48" s="261"/>
      <c r="BGG48" s="261"/>
      <c r="BGH48" s="261"/>
      <c r="BGI48" s="261"/>
      <c r="BGJ48" s="12" t="s">
        <v>9344</v>
      </c>
      <c r="BGK48" s="12" t="s">
        <v>6222</v>
      </c>
      <c r="BGL48" s="12" t="str">
        <f>IF(BGK48="SINAPI",VLOOKUP('TEREZINHA HARDY'!BGJ48,SINAPI,3,),VLOOKUP('TEREZINHA HARDY'!BGJ48,SETOP,4,))</f>
        <v>KG</v>
      </c>
      <c r="BGM48" s="13">
        <v>162.6</v>
      </c>
      <c r="BGN48" s="13" t="s">
        <v>41</v>
      </c>
      <c r="BGO48" s="14">
        <f>IF(BGK48="SINAPI",VLOOKUP('TEREZINHA HARDY'!BGJ48,SINAPI,4,),VLOOKUP('TEREZINHA HARDY'!BGJ48,SETOP,5,))</f>
        <v>7.33</v>
      </c>
      <c r="BGP48" s="14">
        <f t="shared" si="214"/>
        <v>9.27</v>
      </c>
      <c r="BGQ48" s="14">
        <f t="shared" si="215"/>
        <v>1191.8579999999999</v>
      </c>
      <c r="BGR48" s="14">
        <f t="shared" si="216"/>
        <v>1507.3019999999999</v>
      </c>
      <c r="BGS48" s="11" t="s">
        <v>17388</v>
      </c>
      <c r="BGT48" s="261" t="str">
        <f>IF(BHA48="SINAPI",VLOOKUP('TEREZINHA HARDY'!BGZ48,SINAPI,2,),VLOOKUP('TEREZINHA HARDY'!BGZ48,SETOP,3,))</f>
        <v>CORTE, DOBRA E MONTAGEM DE AÇO CA-50/60</v>
      </c>
      <c r="BGU48" s="261"/>
      <c r="BGV48" s="261"/>
      <c r="BGW48" s="261"/>
      <c r="BGX48" s="261"/>
      <c r="BGY48" s="261"/>
      <c r="BGZ48" s="12" t="s">
        <v>9344</v>
      </c>
      <c r="BHA48" s="12" t="s">
        <v>6222</v>
      </c>
      <c r="BHB48" s="12" t="str">
        <f>IF(BHA48="SINAPI",VLOOKUP('TEREZINHA HARDY'!BGZ48,SINAPI,3,),VLOOKUP('TEREZINHA HARDY'!BGZ48,SETOP,4,))</f>
        <v>KG</v>
      </c>
      <c r="BHC48" s="13">
        <v>162.6</v>
      </c>
      <c r="BHD48" s="13" t="s">
        <v>41</v>
      </c>
      <c r="BHE48" s="14">
        <f>IF(BHA48="SINAPI",VLOOKUP('TEREZINHA HARDY'!BGZ48,SINAPI,4,),VLOOKUP('TEREZINHA HARDY'!BGZ48,SETOP,5,))</f>
        <v>7.33</v>
      </c>
      <c r="BHF48" s="14">
        <f t="shared" si="217"/>
        <v>9.27</v>
      </c>
      <c r="BHG48" s="14">
        <f t="shared" si="218"/>
        <v>1191.8579999999999</v>
      </c>
      <c r="BHH48" s="14">
        <f t="shared" si="219"/>
        <v>1507.3019999999999</v>
      </c>
      <c r="BHI48" s="11" t="s">
        <v>17388</v>
      </c>
      <c r="BHJ48" s="261" t="str">
        <f>IF(BHQ48="SINAPI",VLOOKUP('TEREZINHA HARDY'!BHP48,SINAPI,2,),VLOOKUP('TEREZINHA HARDY'!BHP48,SETOP,3,))</f>
        <v>CORTE, DOBRA E MONTAGEM DE AÇO CA-50/60</v>
      </c>
      <c r="BHK48" s="261"/>
      <c r="BHL48" s="261"/>
      <c r="BHM48" s="261"/>
      <c r="BHN48" s="261"/>
      <c r="BHO48" s="261"/>
      <c r="BHP48" s="12" t="s">
        <v>9344</v>
      </c>
      <c r="BHQ48" s="12" t="s">
        <v>6222</v>
      </c>
      <c r="BHR48" s="12" t="str">
        <f>IF(BHQ48="SINAPI",VLOOKUP('TEREZINHA HARDY'!BHP48,SINAPI,3,),VLOOKUP('TEREZINHA HARDY'!BHP48,SETOP,4,))</f>
        <v>KG</v>
      </c>
      <c r="BHS48" s="13">
        <v>162.6</v>
      </c>
      <c r="BHT48" s="13" t="s">
        <v>41</v>
      </c>
      <c r="BHU48" s="14">
        <f>IF(BHQ48="SINAPI",VLOOKUP('TEREZINHA HARDY'!BHP48,SINAPI,4,),VLOOKUP('TEREZINHA HARDY'!BHP48,SETOP,5,))</f>
        <v>7.33</v>
      </c>
      <c r="BHV48" s="14">
        <f t="shared" si="220"/>
        <v>9.27</v>
      </c>
      <c r="BHW48" s="14">
        <f t="shared" si="221"/>
        <v>1191.8579999999999</v>
      </c>
      <c r="BHX48" s="14">
        <f t="shared" si="222"/>
        <v>1507.3019999999999</v>
      </c>
      <c r="BHY48" s="11" t="s">
        <v>17388</v>
      </c>
      <c r="BHZ48" s="261" t="str">
        <f>IF(BIG48="SINAPI",VLOOKUP('TEREZINHA HARDY'!BIF48,SINAPI,2,),VLOOKUP('TEREZINHA HARDY'!BIF48,SETOP,3,))</f>
        <v>CORTE, DOBRA E MONTAGEM DE AÇO CA-50/60</v>
      </c>
      <c r="BIA48" s="261"/>
      <c r="BIB48" s="261"/>
      <c r="BIC48" s="261"/>
      <c r="BID48" s="261"/>
      <c r="BIE48" s="261"/>
      <c r="BIF48" s="12" t="s">
        <v>9344</v>
      </c>
      <c r="BIG48" s="12" t="s">
        <v>6222</v>
      </c>
      <c r="BIH48" s="12" t="str">
        <f>IF(BIG48="SINAPI",VLOOKUP('TEREZINHA HARDY'!BIF48,SINAPI,3,),VLOOKUP('TEREZINHA HARDY'!BIF48,SETOP,4,))</f>
        <v>KG</v>
      </c>
      <c r="BII48" s="13">
        <v>162.6</v>
      </c>
      <c r="BIJ48" s="13" t="s">
        <v>41</v>
      </c>
      <c r="BIK48" s="14">
        <f>IF(BIG48="SINAPI",VLOOKUP('TEREZINHA HARDY'!BIF48,SINAPI,4,),VLOOKUP('TEREZINHA HARDY'!BIF48,SETOP,5,))</f>
        <v>7.33</v>
      </c>
      <c r="BIL48" s="14">
        <f t="shared" si="223"/>
        <v>9.27</v>
      </c>
      <c r="BIM48" s="14">
        <f t="shared" si="224"/>
        <v>1191.8579999999999</v>
      </c>
      <c r="BIN48" s="14">
        <f t="shared" si="225"/>
        <v>1507.3019999999999</v>
      </c>
      <c r="BIO48" s="11" t="s">
        <v>17388</v>
      </c>
      <c r="BIP48" s="261" t="str">
        <f>IF(BIW48="SINAPI",VLOOKUP('TEREZINHA HARDY'!BIV48,SINAPI,2,),VLOOKUP('TEREZINHA HARDY'!BIV48,SETOP,3,))</f>
        <v>CORTE, DOBRA E MONTAGEM DE AÇO CA-50/60</v>
      </c>
      <c r="BIQ48" s="261"/>
      <c r="BIR48" s="261"/>
      <c r="BIS48" s="261"/>
      <c r="BIT48" s="261"/>
      <c r="BIU48" s="261"/>
      <c r="BIV48" s="12" t="s">
        <v>9344</v>
      </c>
      <c r="BIW48" s="12" t="s">
        <v>6222</v>
      </c>
      <c r="BIX48" s="12" t="str">
        <f>IF(BIW48="SINAPI",VLOOKUP('TEREZINHA HARDY'!BIV48,SINAPI,3,),VLOOKUP('TEREZINHA HARDY'!BIV48,SETOP,4,))</f>
        <v>KG</v>
      </c>
      <c r="BIY48" s="13">
        <v>162.6</v>
      </c>
      <c r="BIZ48" s="13" t="s">
        <v>41</v>
      </c>
      <c r="BJA48" s="14">
        <f>IF(BIW48="SINAPI",VLOOKUP('TEREZINHA HARDY'!BIV48,SINAPI,4,),VLOOKUP('TEREZINHA HARDY'!BIV48,SETOP,5,))</f>
        <v>7.33</v>
      </c>
      <c r="BJB48" s="14">
        <f t="shared" si="226"/>
        <v>9.27</v>
      </c>
      <c r="BJC48" s="14">
        <f t="shared" si="227"/>
        <v>1191.8579999999999</v>
      </c>
      <c r="BJD48" s="14">
        <f t="shared" si="228"/>
        <v>1507.3019999999999</v>
      </c>
      <c r="BJE48" s="11" t="s">
        <v>17388</v>
      </c>
      <c r="BJF48" s="261" t="str">
        <f>IF(BJM48="SINAPI",VLOOKUP('TEREZINHA HARDY'!BJL48,SINAPI,2,),VLOOKUP('TEREZINHA HARDY'!BJL48,SETOP,3,))</f>
        <v>CORTE, DOBRA E MONTAGEM DE AÇO CA-50/60</v>
      </c>
      <c r="BJG48" s="261"/>
      <c r="BJH48" s="261"/>
      <c r="BJI48" s="261"/>
      <c r="BJJ48" s="261"/>
      <c r="BJK48" s="261"/>
      <c r="BJL48" s="12" t="s">
        <v>9344</v>
      </c>
      <c r="BJM48" s="12" t="s">
        <v>6222</v>
      </c>
      <c r="BJN48" s="12" t="str">
        <f>IF(BJM48="SINAPI",VLOOKUP('TEREZINHA HARDY'!BJL48,SINAPI,3,),VLOOKUP('TEREZINHA HARDY'!BJL48,SETOP,4,))</f>
        <v>KG</v>
      </c>
      <c r="BJO48" s="13">
        <v>162.6</v>
      </c>
      <c r="BJP48" s="13" t="s">
        <v>41</v>
      </c>
      <c r="BJQ48" s="14">
        <f>IF(BJM48="SINAPI",VLOOKUP('TEREZINHA HARDY'!BJL48,SINAPI,4,),VLOOKUP('TEREZINHA HARDY'!BJL48,SETOP,5,))</f>
        <v>7.33</v>
      </c>
      <c r="BJR48" s="14">
        <f t="shared" si="229"/>
        <v>9.27</v>
      </c>
      <c r="BJS48" s="14">
        <f t="shared" si="230"/>
        <v>1191.8579999999999</v>
      </c>
      <c r="BJT48" s="14">
        <f t="shared" si="231"/>
        <v>1507.3019999999999</v>
      </c>
      <c r="BJU48" s="11" t="s">
        <v>17388</v>
      </c>
      <c r="BJV48" s="261" t="str">
        <f>IF(BKC48="SINAPI",VLOOKUP('TEREZINHA HARDY'!BKB48,SINAPI,2,),VLOOKUP('TEREZINHA HARDY'!BKB48,SETOP,3,))</f>
        <v>CORTE, DOBRA E MONTAGEM DE AÇO CA-50/60</v>
      </c>
      <c r="BJW48" s="261"/>
      <c r="BJX48" s="261"/>
      <c r="BJY48" s="261"/>
      <c r="BJZ48" s="261"/>
      <c r="BKA48" s="261"/>
      <c r="BKB48" s="12" t="s">
        <v>9344</v>
      </c>
      <c r="BKC48" s="12" t="s">
        <v>6222</v>
      </c>
      <c r="BKD48" s="12" t="str">
        <f>IF(BKC48="SINAPI",VLOOKUP('TEREZINHA HARDY'!BKB48,SINAPI,3,),VLOOKUP('TEREZINHA HARDY'!BKB48,SETOP,4,))</f>
        <v>KG</v>
      </c>
      <c r="BKE48" s="13">
        <v>162.6</v>
      </c>
      <c r="BKF48" s="13" t="s">
        <v>41</v>
      </c>
      <c r="BKG48" s="14">
        <f>IF(BKC48="SINAPI",VLOOKUP('TEREZINHA HARDY'!BKB48,SINAPI,4,),VLOOKUP('TEREZINHA HARDY'!BKB48,SETOP,5,))</f>
        <v>7.33</v>
      </c>
      <c r="BKH48" s="14">
        <f t="shared" si="232"/>
        <v>9.27</v>
      </c>
      <c r="BKI48" s="14">
        <f t="shared" si="233"/>
        <v>1191.8579999999999</v>
      </c>
      <c r="BKJ48" s="14">
        <f t="shared" si="234"/>
        <v>1507.3019999999999</v>
      </c>
      <c r="BKK48" s="11" t="s">
        <v>17388</v>
      </c>
      <c r="BKL48" s="261" t="str">
        <f>IF(BKS48="SINAPI",VLOOKUP('TEREZINHA HARDY'!BKR48,SINAPI,2,),VLOOKUP('TEREZINHA HARDY'!BKR48,SETOP,3,))</f>
        <v>CORTE, DOBRA E MONTAGEM DE AÇO CA-50/60</v>
      </c>
      <c r="BKM48" s="261"/>
      <c r="BKN48" s="261"/>
      <c r="BKO48" s="261"/>
      <c r="BKP48" s="261"/>
      <c r="BKQ48" s="261"/>
      <c r="BKR48" s="12" t="s">
        <v>9344</v>
      </c>
      <c r="BKS48" s="12" t="s">
        <v>6222</v>
      </c>
      <c r="BKT48" s="12" t="str">
        <f>IF(BKS48="SINAPI",VLOOKUP('TEREZINHA HARDY'!BKR48,SINAPI,3,),VLOOKUP('TEREZINHA HARDY'!BKR48,SETOP,4,))</f>
        <v>KG</v>
      </c>
      <c r="BKU48" s="13">
        <v>162.6</v>
      </c>
      <c r="BKV48" s="13" t="s">
        <v>41</v>
      </c>
      <c r="BKW48" s="14">
        <f>IF(BKS48="SINAPI",VLOOKUP('TEREZINHA HARDY'!BKR48,SINAPI,4,),VLOOKUP('TEREZINHA HARDY'!BKR48,SETOP,5,))</f>
        <v>7.33</v>
      </c>
      <c r="BKX48" s="14">
        <f t="shared" si="235"/>
        <v>9.27</v>
      </c>
      <c r="BKY48" s="14">
        <f t="shared" si="236"/>
        <v>1191.8579999999999</v>
      </c>
      <c r="BKZ48" s="14">
        <f t="shared" si="237"/>
        <v>1507.3019999999999</v>
      </c>
      <c r="BLA48" s="11" t="s">
        <v>17388</v>
      </c>
      <c r="BLB48" s="261" t="str">
        <f>IF(BLI48="SINAPI",VLOOKUP('TEREZINHA HARDY'!BLH48,SINAPI,2,),VLOOKUP('TEREZINHA HARDY'!BLH48,SETOP,3,))</f>
        <v>CORTE, DOBRA E MONTAGEM DE AÇO CA-50/60</v>
      </c>
      <c r="BLC48" s="261"/>
      <c r="BLD48" s="261"/>
      <c r="BLE48" s="261"/>
      <c r="BLF48" s="261"/>
      <c r="BLG48" s="261"/>
      <c r="BLH48" s="12" t="s">
        <v>9344</v>
      </c>
      <c r="BLI48" s="12" t="s">
        <v>6222</v>
      </c>
      <c r="BLJ48" s="12" t="str">
        <f>IF(BLI48="SINAPI",VLOOKUP('TEREZINHA HARDY'!BLH48,SINAPI,3,),VLOOKUP('TEREZINHA HARDY'!BLH48,SETOP,4,))</f>
        <v>KG</v>
      </c>
      <c r="BLK48" s="13">
        <v>162.6</v>
      </c>
      <c r="BLL48" s="13" t="s">
        <v>41</v>
      </c>
      <c r="BLM48" s="14">
        <f>IF(BLI48="SINAPI",VLOOKUP('TEREZINHA HARDY'!BLH48,SINAPI,4,),VLOOKUP('TEREZINHA HARDY'!BLH48,SETOP,5,))</f>
        <v>7.33</v>
      </c>
      <c r="BLN48" s="14">
        <f t="shared" si="238"/>
        <v>9.27</v>
      </c>
      <c r="BLO48" s="14">
        <f t="shared" si="239"/>
        <v>1191.8579999999999</v>
      </c>
      <c r="BLP48" s="14">
        <f t="shared" si="240"/>
        <v>1507.3019999999999</v>
      </c>
      <c r="BLQ48" s="11" t="s">
        <v>17388</v>
      </c>
      <c r="BLR48" s="261" t="str">
        <f>IF(BLY48="SINAPI",VLOOKUP('TEREZINHA HARDY'!BLX48,SINAPI,2,),VLOOKUP('TEREZINHA HARDY'!BLX48,SETOP,3,))</f>
        <v>CORTE, DOBRA E MONTAGEM DE AÇO CA-50/60</v>
      </c>
      <c r="BLS48" s="261"/>
      <c r="BLT48" s="261"/>
      <c r="BLU48" s="261"/>
      <c r="BLV48" s="261"/>
      <c r="BLW48" s="261"/>
      <c r="BLX48" s="12" t="s">
        <v>9344</v>
      </c>
      <c r="BLY48" s="12" t="s">
        <v>6222</v>
      </c>
      <c r="BLZ48" s="12" t="str">
        <f>IF(BLY48="SINAPI",VLOOKUP('TEREZINHA HARDY'!BLX48,SINAPI,3,),VLOOKUP('TEREZINHA HARDY'!BLX48,SETOP,4,))</f>
        <v>KG</v>
      </c>
      <c r="BMA48" s="13">
        <v>162.6</v>
      </c>
      <c r="BMB48" s="13" t="s">
        <v>41</v>
      </c>
      <c r="BMC48" s="14">
        <f>IF(BLY48="SINAPI",VLOOKUP('TEREZINHA HARDY'!BLX48,SINAPI,4,),VLOOKUP('TEREZINHA HARDY'!BLX48,SETOP,5,))</f>
        <v>7.33</v>
      </c>
      <c r="BMD48" s="14">
        <f t="shared" si="241"/>
        <v>9.27</v>
      </c>
      <c r="BME48" s="14">
        <f t="shared" si="242"/>
        <v>1191.8579999999999</v>
      </c>
      <c r="BMF48" s="14">
        <f t="shared" si="243"/>
        <v>1507.3019999999999</v>
      </c>
      <c r="BMG48" s="11" t="s">
        <v>17388</v>
      </c>
      <c r="BMH48" s="261" t="str">
        <f>IF(BMO48="SINAPI",VLOOKUP('TEREZINHA HARDY'!BMN48,SINAPI,2,),VLOOKUP('TEREZINHA HARDY'!BMN48,SETOP,3,))</f>
        <v>CORTE, DOBRA E MONTAGEM DE AÇO CA-50/60</v>
      </c>
      <c r="BMI48" s="261"/>
      <c r="BMJ48" s="261"/>
      <c r="BMK48" s="261"/>
      <c r="BML48" s="261"/>
      <c r="BMM48" s="261"/>
      <c r="BMN48" s="12" t="s">
        <v>9344</v>
      </c>
      <c r="BMO48" s="12" t="s">
        <v>6222</v>
      </c>
      <c r="BMP48" s="12" t="str">
        <f>IF(BMO48="SINAPI",VLOOKUP('TEREZINHA HARDY'!BMN48,SINAPI,3,),VLOOKUP('TEREZINHA HARDY'!BMN48,SETOP,4,))</f>
        <v>KG</v>
      </c>
      <c r="BMQ48" s="13">
        <v>162.6</v>
      </c>
      <c r="BMR48" s="13" t="s">
        <v>41</v>
      </c>
      <c r="BMS48" s="14">
        <f>IF(BMO48="SINAPI",VLOOKUP('TEREZINHA HARDY'!BMN48,SINAPI,4,),VLOOKUP('TEREZINHA HARDY'!BMN48,SETOP,5,))</f>
        <v>7.33</v>
      </c>
      <c r="BMT48" s="14">
        <f t="shared" si="244"/>
        <v>9.27</v>
      </c>
      <c r="BMU48" s="14">
        <f t="shared" si="245"/>
        <v>1191.8579999999999</v>
      </c>
      <c r="BMV48" s="14">
        <f t="shared" si="246"/>
        <v>1507.3019999999999</v>
      </c>
      <c r="BMW48" s="11" t="s">
        <v>17388</v>
      </c>
      <c r="BMX48" s="261" t="str">
        <f>IF(BNE48="SINAPI",VLOOKUP('TEREZINHA HARDY'!BND48,SINAPI,2,),VLOOKUP('TEREZINHA HARDY'!BND48,SETOP,3,))</f>
        <v>CORTE, DOBRA E MONTAGEM DE AÇO CA-50/60</v>
      </c>
      <c r="BMY48" s="261"/>
      <c r="BMZ48" s="261"/>
      <c r="BNA48" s="261"/>
      <c r="BNB48" s="261"/>
      <c r="BNC48" s="261"/>
      <c r="BND48" s="12" t="s">
        <v>9344</v>
      </c>
      <c r="BNE48" s="12" t="s">
        <v>6222</v>
      </c>
      <c r="BNF48" s="12" t="str">
        <f>IF(BNE48="SINAPI",VLOOKUP('TEREZINHA HARDY'!BND48,SINAPI,3,),VLOOKUP('TEREZINHA HARDY'!BND48,SETOP,4,))</f>
        <v>KG</v>
      </c>
      <c r="BNG48" s="13">
        <v>162.6</v>
      </c>
      <c r="BNH48" s="13" t="s">
        <v>41</v>
      </c>
      <c r="BNI48" s="14">
        <f>IF(BNE48="SINAPI",VLOOKUP('TEREZINHA HARDY'!BND48,SINAPI,4,),VLOOKUP('TEREZINHA HARDY'!BND48,SETOP,5,))</f>
        <v>7.33</v>
      </c>
      <c r="BNJ48" s="14">
        <f t="shared" si="247"/>
        <v>9.27</v>
      </c>
      <c r="BNK48" s="14">
        <f t="shared" si="248"/>
        <v>1191.8579999999999</v>
      </c>
      <c r="BNL48" s="14">
        <f t="shared" si="249"/>
        <v>1507.3019999999999</v>
      </c>
      <c r="BNM48" s="11" t="s">
        <v>17388</v>
      </c>
      <c r="BNN48" s="261" t="str">
        <f>IF(BNU48="SINAPI",VLOOKUP('TEREZINHA HARDY'!BNT48,SINAPI,2,),VLOOKUP('TEREZINHA HARDY'!BNT48,SETOP,3,))</f>
        <v>CORTE, DOBRA E MONTAGEM DE AÇO CA-50/60</v>
      </c>
      <c r="BNO48" s="261"/>
      <c r="BNP48" s="261"/>
      <c r="BNQ48" s="261"/>
      <c r="BNR48" s="261"/>
      <c r="BNS48" s="261"/>
      <c r="BNT48" s="12" t="s">
        <v>9344</v>
      </c>
      <c r="BNU48" s="12" t="s">
        <v>6222</v>
      </c>
      <c r="BNV48" s="12" t="str">
        <f>IF(BNU48="SINAPI",VLOOKUP('TEREZINHA HARDY'!BNT48,SINAPI,3,),VLOOKUP('TEREZINHA HARDY'!BNT48,SETOP,4,))</f>
        <v>KG</v>
      </c>
      <c r="BNW48" s="13">
        <v>162.6</v>
      </c>
      <c r="BNX48" s="13" t="s">
        <v>41</v>
      </c>
      <c r="BNY48" s="14">
        <f>IF(BNU48="SINAPI",VLOOKUP('TEREZINHA HARDY'!BNT48,SINAPI,4,),VLOOKUP('TEREZINHA HARDY'!BNT48,SETOP,5,))</f>
        <v>7.33</v>
      </c>
      <c r="BNZ48" s="14">
        <f t="shared" si="250"/>
        <v>9.27</v>
      </c>
      <c r="BOA48" s="14">
        <f t="shared" si="251"/>
        <v>1191.8579999999999</v>
      </c>
      <c r="BOB48" s="14">
        <f t="shared" si="252"/>
        <v>1507.3019999999999</v>
      </c>
      <c r="BOC48" s="11" t="s">
        <v>17388</v>
      </c>
      <c r="BOD48" s="261" t="str">
        <f>IF(BOK48="SINAPI",VLOOKUP('TEREZINHA HARDY'!BOJ48,SINAPI,2,),VLOOKUP('TEREZINHA HARDY'!BOJ48,SETOP,3,))</f>
        <v>CORTE, DOBRA E MONTAGEM DE AÇO CA-50/60</v>
      </c>
      <c r="BOE48" s="261"/>
      <c r="BOF48" s="261"/>
      <c r="BOG48" s="261"/>
      <c r="BOH48" s="261"/>
      <c r="BOI48" s="261"/>
      <c r="BOJ48" s="12" t="s">
        <v>9344</v>
      </c>
      <c r="BOK48" s="12" t="s">
        <v>6222</v>
      </c>
      <c r="BOL48" s="12" t="str">
        <f>IF(BOK48="SINAPI",VLOOKUP('TEREZINHA HARDY'!BOJ48,SINAPI,3,),VLOOKUP('TEREZINHA HARDY'!BOJ48,SETOP,4,))</f>
        <v>KG</v>
      </c>
      <c r="BOM48" s="13">
        <v>162.6</v>
      </c>
      <c r="BON48" s="13" t="s">
        <v>41</v>
      </c>
      <c r="BOO48" s="14">
        <f>IF(BOK48="SINAPI",VLOOKUP('TEREZINHA HARDY'!BOJ48,SINAPI,4,),VLOOKUP('TEREZINHA HARDY'!BOJ48,SETOP,5,))</f>
        <v>7.33</v>
      </c>
      <c r="BOP48" s="14">
        <f t="shared" si="253"/>
        <v>9.27</v>
      </c>
      <c r="BOQ48" s="14">
        <f t="shared" si="254"/>
        <v>1191.8579999999999</v>
      </c>
      <c r="BOR48" s="14">
        <f t="shared" si="255"/>
        <v>1507.3019999999999</v>
      </c>
      <c r="BOS48" s="11" t="s">
        <v>17388</v>
      </c>
      <c r="BOT48" s="261" t="str">
        <f>IF(BPA48="SINAPI",VLOOKUP('TEREZINHA HARDY'!BOZ48,SINAPI,2,),VLOOKUP('TEREZINHA HARDY'!BOZ48,SETOP,3,))</f>
        <v>CORTE, DOBRA E MONTAGEM DE AÇO CA-50/60</v>
      </c>
      <c r="BOU48" s="261"/>
      <c r="BOV48" s="261"/>
      <c r="BOW48" s="261"/>
      <c r="BOX48" s="261"/>
      <c r="BOY48" s="261"/>
      <c r="BOZ48" s="12" t="s">
        <v>9344</v>
      </c>
      <c r="BPA48" s="12" t="s">
        <v>6222</v>
      </c>
      <c r="BPB48" s="12" t="str">
        <f>IF(BPA48="SINAPI",VLOOKUP('TEREZINHA HARDY'!BOZ48,SINAPI,3,),VLOOKUP('TEREZINHA HARDY'!BOZ48,SETOP,4,))</f>
        <v>KG</v>
      </c>
      <c r="BPC48" s="13">
        <v>162.6</v>
      </c>
      <c r="BPD48" s="13" t="s">
        <v>41</v>
      </c>
      <c r="BPE48" s="14">
        <f>IF(BPA48="SINAPI",VLOOKUP('TEREZINHA HARDY'!BOZ48,SINAPI,4,),VLOOKUP('TEREZINHA HARDY'!BOZ48,SETOP,5,))</f>
        <v>7.33</v>
      </c>
      <c r="BPF48" s="14">
        <f t="shared" si="256"/>
        <v>9.27</v>
      </c>
      <c r="BPG48" s="14">
        <f t="shared" si="257"/>
        <v>1191.8579999999999</v>
      </c>
      <c r="BPH48" s="14">
        <f t="shared" si="258"/>
        <v>1507.3019999999999</v>
      </c>
      <c r="BPI48" s="11" t="s">
        <v>17388</v>
      </c>
      <c r="BPJ48" s="261" t="str">
        <f>IF(BPQ48="SINAPI",VLOOKUP('TEREZINHA HARDY'!BPP48,SINAPI,2,),VLOOKUP('TEREZINHA HARDY'!BPP48,SETOP,3,))</f>
        <v>CORTE, DOBRA E MONTAGEM DE AÇO CA-50/60</v>
      </c>
      <c r="BPK48" s="261"/>
      <c r="BPL48" s="261"/>
      <c r="BPM48" s="261"/>
      <c r="BPN48" s="261"/>
      <c r="BPO48" s="261"/>
      <c r="BPP48" s="12" t="s">
        <v>9344</v>
      </c>
      <c r="BPQ48" s="12" t="s">
        <v>6222</v>
      </c>
      <c r="BPR48" s="12" t="str">
        <f>IF(BPQ48="SINAPI",VLOOKUP('TEREZINHA HARDY'!BPP48,SINAPI,3,),VLOOKUP('TEREZINHA HARDY'!BPP48,SETOP,4,))</f>
        <v>KG</v>
      </c>
      <c r="BPS48" s="13">
        <v>162.6</v>
      </c>
      <c r="BPT48" s="13" t="s">
        <v>41</v>
      </c>
      <c r="BPU48" s="14">
        <f>IF(BPQ48="SINAPI",VLOOKUP('TEREZINHA HARDY'!BPP48,SINAPI,4,),VLOOKUP('TEREZINHA HARDY'!BPP48,SETOP,5,))</f>
        <v>7.33</v>
      </c>
      <c r="BPV48" s="14">
        <f t="shared" si="259"/>
        <v>9.27</v>
      </c>
      <c r="BPW48" s="14">
        <f t="shared" si="260"/>
        <v>1191.8579999999999</v>
      </c>
      <c r="BPX48" s="14">
        <f t="shared" si="261"/>
        <v>1507.3019999999999</v>
      </c>
      <c r="BPY48" s="11" t="s">
        <v>17388</v>
      </c>
      <c r="BPZ48" s="261" t="str">
        <f>IF(BQG48="SINAPI",VLOOKUP('TEREZINHA HARDY'!BQF48,SINAPI,2,),VLOOKUP('TEREZINHA HARDY'!BQF48,SETOP,3,))</f>
        <v>CORTE, DOBRA E MONTAGEM DE AÇO CA-50/60</v>
      </c>
      <c r="BQA48" s="261"/>
      <c r="BQB48" s="261"/>
      <c r="BQC48" s="261"/>
      <c r="BQD48" s="261"/>
      <c r="BQE48" s="261"/>
      <c r="BQF48" s="12" t="s">
        <v>9344</v>
      </c>
      <c r="BQG48" s="12" t="s">
        <v>6222</v>
      </c>
      <c r="BQH48" s="12" t="str">
        <f>IF(BQG48="SINAPI",VLOOKUP('TEREZINHA HARDY'!BQF48,SINAPI,3,),VLOOKUP('TEREZINHA HARDY'!BQF48,SETOP,4,))</f>
        <v>KG</v>
      </c>
      <c r="BQI48" s="13">
        <v>162.6</v>
      </c>
      <c r="BQJ48" s="13" t="s">
        <v>41</v>
      </c>
      <c r="BQK48" s="14">
        <f>IF(BQG48="SINAPI",VLOOKUP('TEREZINHA HARDY'!BQF48,SINAPI,4,),VLOOKUP('TEREZINHA HARDY'!BQF48,SETOP,5,))</f>
        <v>7.33</v>
      </c>
      <c r="BQL48" s="14">
        <f t="shared" si="262"/>
        <v>9.27</v>
      </c>
      <c r="BQM48" s="14">
        <f t="shared" si="263"/>
        <v>1191.8579999999999</v>
      </c>
      <c r="BQN48" s="14">
        <f t="shared" si="264"/>
        <v>1507.3019999999999</v>
      </c>
      <c r="BQO48" s="11" t="s">
        <v>17388</v>
      </c>
      <c r="BQP48" s="261" t="str">
        <f>IF(BQW48="SINAPI",VLOOKUP('TEREZINHA HARDY'!BQV48,SINAPI,2,),VLOOKUP('TEREZINHA HARDY'!BQV48,SETOP,3,))</f>
        <v>CORTE, DOBRA E MONTAGEM DE AÇO CA-50/60</v>
      </c>
      <c r="BQQ48" s="261"/>
      <c r="BQR48" s="261"/>
      <c r="BQS48" s="261"/>
      <c r="BQT48" s="261"/>
      <c r="BQU48" s="261"/>
      <c r="BQV48" s="12" t="s">
        <v>9344</v>
      </c>
      <c r="BQW48" s="12" t="s">
        <v>6222</v>
      </c>
      <c r="BQX48" s="12" t="str">
        <f>IF(BQW48="SINAPI",VLOOKUP('TEREZINHA HARDY'!BQV48,SINAPI,3,),VLOOKUP('TEREZINHA HARDY'!BQV48,SETOP,4,))</f>
        <v>KG</v>
      </c>
      <c r="BQY48" s="13">
        <v>162.6</v>
      </c>
      <c r="BQZ48" s="13" t="s">
        <v>41</v>
      </c>
      <c r="BRA48" s="14">
        <f>IF(BQW48="SINAPI",VLOOKUP('TEREZINHA HARDY'!BQV48,SINAPI,4,),VLOOKUP('TEREZINHA HARDY'!BQV48,SETOP,5,))</f>
        <v>7.33</v>
      </c>
      <c r="BRB48" s="14">
        <f t="shared" si="265"/>
        <v>9.27</v>
      </c>
      <c r="BRC48" s="14">
        <f t="shared" si="266"/>
        <v>1191.8579999999999</v>
      </c>
      <c r="BRD48" s="14">
        <f t="shared" si="267"/>
        <v>1507.3019999999999</v>
      </c>
      <c r="BRE48" s="11" t="s">
        <v>17388</v>
      </c>
      <c r="BRF48" s="261" t="str">
        <f>IF(BRM48="SINAPI",VLOOKUP('TEREZINHA HARDY'!BRL48,SINAPI,2,),VLOOKUP('TEREZINHA HARDY'!BRL48,SETOP,3,))</f>
        <v>CORTE, DOBRA E MONTAGEM DE AÇO CA-50/60</v>
      </c>
      <c r="BRG48" s="261"/>
      <c r="BRH48" s="261"/>
      <c r="BRI48" s="261"/>
      <c r="BRJ48" s="261"/>
      <c r="BRK48" s="261"/>
      <c r="BRL48" s="12" t="s">
        <v>9344</v>
      </c>
      <c r="BRM48" s="12" t="s">
        <v>6222</v>
      </c>
      <c r="BRN48" s="12" t="str">
        <f>IF(BRM48="SINAPI",VLOOKUP('TEREZINHA HARDY'!BRL48,SINAPI,3,),VLOOKUP('TEREZINHA HARDY'!BRL48,SETOP,4,))</f>
        <v>KG</v>
      </c>
      <c r="BRO48" s="13">
        <v>162.6</v>
      </c>
      <c r="BRP48" s="13" t="s">
        <v>41</v>
      </c>
      <c r="BRQ48" s="14">
        <f>IF(BRM48="SINAPI",VLOOKUP('TEREZINHA HARDY'!BRL48,SINAPI,4,),VLOOKUP('TEREZINHA HARDY'!BRL48,SETOP,5,))</f>
        <v>7.33</v>
      </c>
      <c r="BRR48" s="14">
        <f t="shared" si="268"/>
        <v>9.27</v>
      </c>
      <c r="BRS48" s="14">
        <f t="shared" si="269"/>
        <v>1191.8579999999999</v>
      </c>
      <c r="BRT48" s="14">
        <f t="shared" si="270"/>
        <v>1507.3019999999999</v>
      </c>
      <c r="BRU48" s="11" t="s">
        <v>17388</v>
      </c>
      <c r="BRV48" s="261" t="str">
        <f>IF(BSC48="SINAPI",VLOOKUP('TEREZINHA HARDY'!BSB48,SINAPI,2,),VLOOKUP('TEREZINHA HARDY'!BSB48,SETOP,3,))</f>
        <v>CORTE, DOBRA E MONTAGEM DE AÇO CA-50/60</v>
      </c>
      <c r="BRW48" s="261"/>
      <c r="BRX48" s="261"/>
      <c r="BRY48" s="261"/>
      <c r="BRZ48" s="261"/>
      <c r="BSA48" s="261"/>
      <c r="BSB48" s="12" t="s">
        <v>9344</v>
      </c>
      <c r="BSC48" s="12" t="s">
        <v>6222</v>
      </c>
      <c r="BSD48" s="12" t="str">
        <f>IF(BSC48="SINAPI",VLOOKUP('TEREZINHA HARDY'!BSB48,SINAPI,3,),VLOOKUP('TEREZINHA HARDY'!BSB48,SETOP,4,))</f>
        <v>KG</v>
      </c>
      <c r="BSE48" s="13">
        <v>162.6</v>
      </c>
      <c r="BSF48" s="13" t="s">
        <v>41</v>
      </c>
      <c r="BSG48" s="14">
        <f>IF(BSC48="SINAPI",VLOOKUP('TEREZINHA HARDY'!BSB48,SINAPI,4,),VLOOKUP('TEREZINHA HARDY'!BSB48,SETOP,5,))</f>
        <v>7.33</v>
      </c>
      <c r="BSH48" s="14">
        <f t="shared" si="271"/>
        <v>9.27</v>
      </c>
      <c r="BSI48" s="14">
        <f t="shared" si="272"/>
        <v>1191.8579999999999</v>
      </c>
      <c r="BSJ48" s="14">
        <f t="shared" si="273"/>
        <v>1507.3019999999999</v>
      </c>
      <c r="BSK48" s="11" t="s">
        <v>17388</v>
      </c>
      <c r="BSL48" s="261" t="str">
        <f>IF(BSS48="SINAPI",VLOOKUP('TEREZINHA HARDY'!BSR48,SINAPI,2,),VLOOKUP('TEREZINHA HARDY'!BSR48,SETOP,3,))</f>
        <v>CORTE, DOBRA E MONTAGEM DE AÇO CA-50/60</v>
      </c>
      <c r="BSM48" s="261"/>
      <c r="BSN48" s="261"/>
      <c r="BSO48" s="261"/>
      <c r="BSP48" s="261"/>
      <c r="BSQ48" s="261"/>
      <c r="BSR48" s="12" t="s">
        <v>9344</v>
      </c>
      <c r="BSS48" s="12" t="s">
        <v>6222</v>
      </c>
      <c r="BST48" s="12" t="str">
        <f>IF(BSS48="SINAPI",VLOOKUP('TEREZINHA HARDY'!BSR48,SINAPI,3,),VLOOKUP('TEREZINHA HARDY'!BSR48,SETOP,4,))</f>
        <v>KG</v>
      </c>
      <c r="BSU48" s="13">
        <v>162.6</v>
      </c>
      <c r="BSV48" s="13" t="s">
        <v>41</v>
      </c>
      <c r="BSW48" s="14">
        <f>IF(BSS48="SINAPI",VLOOKUP('TEREZINHA HARDY'!BSR48,SINAPI,4,),VLOOKUP('TEREZINHA HARDY'!BSR48,SETOP,5,))</f>
        <v>7.33</v>
      </c>
      <c r="BSX48" s="14">
        <f t="shared" si="274"/>
        <v>9.27</v>
      </c>
      <c r="BSY48" s="14">
        <f t="shared" si="275"/>
        <v>1191.8579999999999</v>
      </c>
      <c r="BSZ48" s="14">
        <f t="shared" si="276"/>
        <v>1507.3019999999999</v>
      </c>
      <c r="BTA48" s="11" t="s">
        <v>17388</v>
      </c>
      <c r="BTB48" s="261" t="str">
        <f>IF(BTI48="SINAPI",VLOOKUP('TEREZINHA HARDY'!BTH48,SINAPI,2,),VLOOKUP('TEREZINHA HARDY'!BTH48,SETOP,3,))</f>
        <v>CORTE, DOBRA E MONTAGEM DE AÇO CA-50/60</v>
      </c>
      <c r="BTC48" s="261"/>
      <c r="BTD48" s="261"/>
      <c r="BTE48" s="261"/>
      <c r="BTF48" s="261"/>
      <c r="BTG48" s="261"/>
      <c r="BTH48" s="12" t="s">
        <v>9344</v>
      </c>
      <c r="BTI48" s="12" t="s">
        <v>6222</v>
      </c>
      <c r="BTJ48" s="12" t="str">
        <f>IF(BTI48="SINAPI",VLOOKUP('TEREZINHA HARDY'!BTH48,SINAPI,3,),VLOOKUP('TEREZINHA HARDY'!BTH48,SETOP,4,))</f>
        <v>KG</v>
      </c>
      <c r="BTK48" s="13">
        <v>162.6</v>
      </c>
      <c r="BTL48" s="13" t="s">
        <v>41</v>
      </c>
      <c r="BTM48" s="14">
        <f>IF(BTI48="SINAPI",VLOOKUP('TEREZINHA HARDY'!BTH48,SINAPI,4,),VLOOKUP('TEREZINHA HARDY'!BTH48,SETOP,5,))</f>
        <v>7.33</v>
      </c>
      <c r="BTN48" s="14">
        <f t="shared" si="277"/>
        <v>9.27</v>
      </c>
      <c r="BTO48" s="14">
        <f t="shared" si="278"/>
        <v>1191.8579999999999</v>
      </c>
      <c r="BTP48" s="14">
        <f t="shared" si="279"/>
        <v>1507.3019999999999</v>
      </c>
      <c r="BTQ48" s="11" t="s">
        <v>17388</v>
      </c>
      <c r="BTR48" s="261" t="str">
        <f>IF(BTY48="SINAPI",VLOOKUP('TEREZINHA HARDY'!BTX48,SINAPI,2,),VLOOKUP('TEREZINHA HARDY'!BTX48,SETOP,3,))</f>
        <v>CORTE, DOBRA E MONTAGEM DE AÇO CA-50/60</v>
      </c>
      <c r="BTS48" s="261"/>
      <c r="BTT48" s="261"/>
      <c r="BTU48" s="261"/>
      <c r="BTV48" s="261"/>
      <c r="BTW48" s="261"/>
      <c r="BTX48" s="12" t="s">
        <v>9344</v>
      </c>
      <c r="BTY48" s="12" t="s">
        <v>6222</v>
      </c>
      <c r="BTZ48" s="12" t="str">
        <f>IF(BTY48="SINAPI",VLOOKUP('TEREZINHA HARDY'!BTX48,SINAPI,3,),VLOOKUP('TEREZINHA HARDY'!BTX48,SETOP,4,))</f>
        <v>KG</v>
      </c>
      <c r="BUA48" s="13">
        <v>162.6</v>
      </c>
      <c r="BUB48" s="13" t="s">
        <v>41</v>
      </c>
      <c r="BUC48" s="14">
        <f>IF(BTY48="SINAPI",VLOOKUP('TEREZINHA HARDY'!BTX48,SINAPI,4,),VLOOKUP('TEREZINHA HARDY'!BTX48,SETOP,5,))</f>
        <v>7.33</v>
      </c>
      <c r="BUD48" s="14">
        <f t="shared" si="280"/>
        <v>9.27</v>
      </c>
      <c r="BUE48" s="14">
        <f t="shared" si="281"/>
        <v>1191.8579999999999</v>
      </c>
      <c r="BUF48" s="14">
        <f t="shared" si="282"/>
        <v>1507.3019999999999</v>
      </c>
      <c r="BUG48" s="11" t="s">
        <v>17388</v>
      </c>
      <c r="BUH48" s="261" t="str">
        <f>IF(BUO48="SINAPI",VLOOKUP('TEREZINHA HARDY'!BUN48,SINAPI,2,),VLOOKUP('TEREZINHA HARDY'!BUN48,SETOP,3,))</f>
        <v>CORTE, DOBRA E MONTAGEM DE AÇO CA-50/60</v>
      </c>
      <c r="BUI48" s="261"/>
      <c r="BUJ48" s="261"/>
      <c r="BUK48" s="261"/>
      <c r="BUL48" s="261"/>
      <c r="BUM48" s="261"/>
      <c r="BUN48" s="12" t="s">
        <v>9344</v>
      </c>
      <c r="BUO48" s="12" t="s">
        <v>6222</v>
      </c>
      <c r="BUP48" s="12" t="str">
        <f>IF(BUO48="SINAPI",VLOOKUP('TEREZINHA HARDY'!BUN48,SINAPI,3,),VLOOKUP('TEREZINHA HARDY'!BUN48,SETOP,4,))</f>
        <v>KG</v>
      </c>
      <c r="BUQ48" s="13">
        <v>162.6</v>
      </c>
      <c r="BUR48" s="13" t="s">
        <v>41</v>
      </c>
      <c r="BUS48" s="14">
        <f>IF(BUO48="SINAPI",VLOOKUP('TEREZINHA HARDY'!BUN48,SINAPI,4,),VLOOKUP('TEREZINHA HARDY'!BUN48,SETOP,5,))</f>
        <v>7.33</v>
      </c>
      <c r="BUT48" s="14">
        <f t="shared" si="283"/>
        <v>9.27</v>
      </c>
      <c r="BUU48" s="14">
        <f t="shared" si="284"/>
        <v>1191.8579999999999</v>
      </c>
      <c r="BUV48" s="14">
        <f t="shared" si="285"/>
        <v>1507.3019999999999</v>
      </c>
      <c r="BUW48" s="11" t="s">
        <v>17388</v>
      </c>
      <c r="BUX48" s="261" t="str">
        <f>IF(BVE48="SINAPI",VLOOKUP('TEREZINHA HARDY'!BVD48,SINAPI,2,),VLOOKUP('TEREZINHA HARDY'!BVD48,SETOP,3,))</f>
        <v>CORTE, DOBRA E MONTAGEM DE AÇO CA-50/60</v>
      </c>
      <c r="BUY48" s="261"/>
      <c r="BUZ48" s="261"/>
      <c r="BVA48" s="261"/>
      <c r="BVB48" s="261"/>
      <c r="BVC48" s="261"/>
      <c r="BVD48" s="12" t="s">
        <v>9344</v>
      </c>
      <c r="BVE48" s="12" t="s">
        <v>6222</v>
      </c>
      <c r="BVF48" s="12" t="str">
        <f>IF(BVE48="SINAPI",VLOOKUP('TEREZINHA HARDY'!BVD48,SINAPI,3,),VLOOKUP('TEREZINHA HARDY'!BVD48,SETOP,4,))</f>
        <v>KG</v>
      </c>
      <c r="BVG48" s="13">
        <v>162.6</v>
      </c>
      <c r="BVH48" s="13" t="s">
        <v>41</v>
      </c>
      <c r="BVI48" s="14">
        <f>IF(BVE48="SINAPI",VLOOKUP('TEREZINHA HARDY'!BVD48,SINAPI,4,),VLOOKUP('TEREZINHA HARDY'!BVD48,SETOP,5,))</f>
        <v>7.33</v>
      </c>
      <c r="BVJ48" s="14">
        <f t="shared" si="286"/>
        <v>9.27</v>
      </c>
      <c r="BVK48" s="14">
        <f t="shared" si="287"/>
        <v>1191.8579999999999</v>
      </c>
      <c r="BVL48" s="14">
        <f t="shared" si="288"/>
        <v>1507.3019999999999</v>
      </c>
      <c r="BVM48" s="11" t="s">
        <v>17388</v>
      </c>
      <c r="BVN48" s="261" t="str">
        <f>IF(BVU48="SINAPI",VLOOKUP('TEREZINHA HARDY'!BVT48,SINAPI,2,),VLOOKUP('TEREZINHA HARDY'!BVT48,SETOP,3,))</f>
        <v>CORTE, DOBRA E MONTAGEM DE AÇO CA-50/60</v>
      </c>
      <c r="BVO48" s="261"/>
      <c r="BVP48" s="261"/>
      <c r="BVQ48" s="261"/>
      <c r="BVR48" s="261"/>
      <c r="BVS48" s="261"/>
      <c r="BVT48" s="12" t="s">
        <v>9344</v>
      </c>
      <c r="BVU48" s="12" t="s">
        <v>6222</v>
      </c>
      <c r="BVV48" s="12" t="str">
        <f>IF(BVU48="SINAPI",VLOOKUP('TEREZINHA HARDY'!BVT48,SINAPI,3,),VLOOKUP('TEREZINHA HARDY'!BVT48,SETOP,4,))</f>
        <v>KG</v>
      </c>
      <c r="BVW48" s="13">
        <v>162.6</v>
      </c>
      <c r="BVX48" s="13" t="s">
        <v>41</v>
      </c>
      <c r="BVY48" s="14">
        <f>IF(BVU48="SINAPI",VLOOKUP('TEREZINHA HARDY'!BVT48,SINAPI,4,),VLOOKUP('TEREZINHA HARDY'!BVT48,SETOP,5,))</f>
        <v>7.33</v>
      </c>
      <c r="BVZ48" s="14">
        <f t="shared" si="289"/>
        <v>9.27</v>
      </c>
      <c r="BWA48" s="14">
        <f t="shared" si="290"/>
        <v>1191.8579999999999</v>
      </c>
      <c r="BWB48" s="14">
        <f t="shared" si="291"/>
        <v>1507.3019999999999</v>
      </c>
      <c r="BWC48" s="11" t="s">
        <v>17388</v>
      </c>
      <c r="BWD48" s="261" t="str">
        <f>IF(BWK48="SINAPI",VLOOKUP('TEREZINHA HARDY'!BWJ48,SINAPI,2,),VLOOKUP('TEREZINHA HARDY'!BWJ48,SETOP,3,))</f>
        <v>CORTE, DOBRA E MONTAGEM DE AÇO CA-50/60</v>
      </c>
      <c r="BWE48" s="261"/>
      <c r="BWF48" s="261"/>
      <c r="BWG48" s="261"/>
      <c r="BWH48" s="261"/>
      <c r="BWI48" s="261"/>
      <c r="BWJ48" s="12" t="s">
        <v>9344</v>
      </c>
      <c r="BWK48" s="12" t="s">
        <v>6222</v>
      </c>
      <c r="BWL48" s="12" t="str">
        <f>IF(BWK48="SINAPI",VLOOKUP('TEREZINHA HARDY'!BWJ48,SINAPI,3,),VLOOKUP('TEREZINHA HARDY'!BWJ48,SETOP,4,))</f>
        <v>KG</v>
      </c>
      <c r="BWM48" s="13">
        <v>162.6</v>
      </c>
      <c r="BWN48" s="13" t="s">
        <v>41</v>
      </c>
      <c r="BWO48" s="14">
        <f>IF(BWK48="SINAPI",VLOOKUP('TEREZINHA HARDY'!BWJ48,SINAPI,4,),VLOOKUP('TEREZINHA HARDY'!BWJ48,SETOP,5,))</f>
        <v>7.33</v>
      </c>
      <c r="BWP48" s="14">
        <f t="shared" si="292"/>
        <v>9.27</v>
      </c>
      <c r="BWQ48" s="14">
        <f t="shared" si="293"/>
        <v>1191.8579999999999</v>
      </c>
      <c r="BWR48" s="14">
        <f t="shared" si="294"/>
        <v>1507.3019999999999</v>
      </c>
      <c r="BWS48" s="11" t="s">
        <v>17388</v>
      </c>
      <c r="BWT48" s="261" t="str">
        <f>IF(BXA48="SINAPI",VLOOKUP('TEREZINHA HARDY'!BWZ48,SINAPI,2,),VLOOKUP('TEREZINHA HARDY'!BWZ48,SETOP,3,))</f>
        <v>CORTE, DOBRA E MONTAGEM DE AÇO CA-50/60</v>
      </c>
      <c r="BWU48" s="261"/>
      <c r="BWV48" s="261"/>
      <c r="BWW48" s="261"/>
      <c r="BWX48" s="261"/>
      <c r="BWY48" s="261"/>
      <c r="BWZ48" s="12" t="s">
        <v>9344</v>
      </c>
      <c r="BXA48" s="12" t="s">
        <v>6222</v>
      </c>
      <c r="BXB48" s="12" t="str">
        <f>IF(BXA48="SINAPI",VLOOKUP('TEREZINHA HARDY'!BWZ48,SINAPI,3,),VLOOKUP('TEREZINHA HARDY'!BWZ48,SETOP,4,))</f>
        <v>KG</v>
      </c>
      <c r="BXC48" s="13">
        <v>162.6</v>
      </c>
      <c r="BXD48" s="13" t="s">
        <v>41</v>
      </c>
      <c r="BXE48" s="14">
        <f>IF(BXA48="SINAPI",VLOOKUP('TEREZINHA HARDY'!BWZ48,SINAPI,4,),VLOOKUP('TEREZINHA HARDY'!BWZ48,SETOP,5,))</f>
        <v>7.33</v>
      </c>
      <c r="BXF48" s="14">
        <f t="shared" si="295"/>
        <v>9.27</v>
      </c>
      <c r="BXG48" s="14">
        <f t="shared" si="296"/>
        <v>1191.8579999999999</v>
      </c>
      <c r="BXH48" s="14">
        <f t="shared" si="297"/>
        <v>1507.3019999999999</v>
      </c>
      <c r="BXI48" s="11" t="s">
        <v>17388</v>
      </c>
      <c r="BXJ48" s="261" t="str">
        <f>IF(BXQ48="SINAPI",VLOOKUP('TEREZINHA HARDY'!BXP48,SINAPI,2,),VLOOKUP('TEREZINHA HARDY'!BXP48,SETOP,3,))</f>
        <v>CORTE, DOBRA E MONTAGEM DE AÇO CA-50/60</v>
      </c>
      <c r="BXK48" s="261"/>
      <c r="BXL48" s="261"/>
      <c r="BXM48" s="261"/>
      <c r="BXN48" s="261"/>
      <c r="BXO48" s="261"/>
      <c r="BXP48" s="12" t="s">
        <v>9344</v>
      </c>
      <c r="BXQ48" s="12" t="s">
        <v>6222</v>
      </c>
      <c r="BXR48" s="12" t="str">
        <f>IF(BXQ48="SINAPI",VLOOKUP('TEREZINHA HARDY'!BXP48,SINAPI,3,),VLOOKUP('TEREZINHA HARDY'!BXP48,SETOP,4,))</f>
        <v>KG</v>
      </c>
      <c r="BXS48" s="13">
        <v>162.6</v>
      </c>
      <c r="BXT48" s="13" t="s">
        <v>41</v>
      </c>
      <c r="BXU48" s="14">
        <f>IF(BXQ48="SINAPI",VLOOKUP('TEREZINHA HARDY'!BXP48,SINAPI,4,),VLOOKUP('TEREZINHA HARDY'!BXP48,SETOP,5,))</f>
        <v>7.33</v>
      </c>
      <c r="BXV48" s="14">
        <f t="shared" si="298"/>
        <v>9.27</v>
      </c>
      <c r="BXW48" s="14">
        <f t="shared" si="299"/>
        <v>1191.8579999999999</v>
      </c>
      <c r="BXX48" s="14">
        <f t="shared" si="300"/>
        <v>1507.3019999999999</v>
      </c>
      <c r="BXY48" s="11" t="s">
        <v>17388</v>
      </c>
      <c r="BXZ48" s="261" t="str">
        <f>IF(BYG48="SINAPI",VLOOKUP('TEREZINHA HARDY'!BYF48,SINAPI,2,),VLOOKUP('TEREZINHA HARDY'!BYF48,SETOP,3,))</f>
        <v>CORTE, DOBRA E MONTAGEM DE AÇO CA-50/60</v>
      </c>
      <c r="BYA48" s="261"/>
      <c r="BYB48" s="261"/>
      <c r="BYC48" s="261"/>
      <c r="BYD48" s="261"/>
      <c r="BYE48" s="261"/>
      <c r="BYF48" s="12" t="s">
        <v>9344</v>
      </c>
      <c r="BYG48" s="12" t="s">
        <v>6222</v>
      </c>
      <c r="BYH48" s="12" t="str">
        <f>IF(BYG48="SINAPI",VLOOKUP('TEREZINHA HARDY'!BYF48,SINAPI,3,),VLOOKUP('TEREZINHA HARDY'!BYF48,SETOP,4,))</f>
        <v>KG</v>
      </c>
      <c r="BYI48" s="13">
        <v>162.6</v>
      </c>
      <c r="BYJ48" s="13" t="s">
        <v>41</v>
      </c>
      <c r="BYK48" s="14">
        <f>IF(BYG48="SINAPI",VLOOKUP('TEREZINHA HARDY'!BYF48,SINAPI,4,),VLOOKUP('TEREZINHA HARDY'!BYF48,SETOP,5,))</f>
        <v>7.33</v>
      </c>
      <c r="BYL48" s="14">
        <f t="shared" si="301"/>
        <v>9.27</v>
      </c>
      <c r="BYM48" s="14">
        <f t="shared" si="302"/>
        <v>1191.8579999999999</v>
      </c>
      <c r="BYN48" s="14">
        <f t="shared" si="303"/>
        <v>1507.3019999999999</v>
      </c>
      <c r="BYO48" s="11" t="s">
        <v>17388</v>
      </c>
      <c r="BYP48" s="261" t="str">
        <f>IF(BYW48="SINAPI",VLOOKUP('TEREZINHA HARDY'!BYV48,SINAPI,2,),VLOOKUP('TEREZINHA HARDY'!BYV48,SETOP,3,))</f>
        <v>CORTE, DOBRA E MONTAGEM DE AÇO CA-50/60</v>
      </c>
      <c r="BYQ48" s="261"/>
      <c r="BYR48" s="261"/>
      <c r="BYS48" s="261"/>
      <c r="BYT48" s="261"/>
      <c r="BYU48" s="261"/>
      <c r="BYV48" s="12" t="s">
        <v>9344</v>
      </c>
      <c r="BYW48" s="12" t="s">
        <v>6222</v>
      </c>
      <c r="BYX48" s="12" t="str">
        <f>IF(BYW48="SINAPI",VLOOKUP('TEREZINHA HARDY'!BYV48,SINAPI,3,),VLOOKUP('TEREZINHA HARDY'!BYV48,SETOP,4,))</f>
        <v>KG</v>
      </c>
      <c r="BYY48" s="13">
        <v>162.6</v>
      </c>
      <c r="BYZ48" s="13" t="s">
        <v>41</v>
      </c>
      <c r="BZA48" s="14">
        <f>IF(BYW48="SINAPI",VLOOKUP('TEREZINHA HARDY'!BYV48,SINAPI,4,),VLOOKUP('TEREZINHA HARDY'!BYV48,SETOP,5,))</f>
        <v>7.33</v>
      </c>
      <c r="BZB48" s="14">
        <f t="shared" si="304"/>
        <v>9.27</v>
      </c>
      <c r="BZC48" s="14">
        <f t="shared" si="305"/>
        <v>1191.8579999999999</v>
      </c>
      <c r="BZD48" s="14">
        <f t="shared" si="306"/>
        <v>1507.3019999999999</v>
      </c>
      <c r="BZE48" s="11" t="s">
        <v>17388</v>
      </c>
      <c r="BZF48" s="261" t="str">
        <f>IF(BZM48="SINAPI",VLOOKUP('TEREZINHA HARDY'!BZL48,SINAPI,2,),VLOOKUP('TEREZINHA HARDY'!BZL48,SETOP,3,))</f>
        <v>CORTE, DOBRA E MONTAGEM DE AÇO CA-50/60</v>
      </c>
      <c r="BZG48" s="261"/>
      <c r="BZH48" s="261"/>
      <c r="BZI48" s="261"/>
      <c r="BZJ48" s="261"/>
      <c r="BZK48" s="261"/>
      <c r="BZL48" s="12" t="s">
        <v>9344</v>
      </c>
      <c r="BZM48" s="12" t="s">
        <v>6222</v>
      </c>
      <c r="BZN48" s="12" t="str">
        <f>IF(BZM48="SINAPI",VLOOKUP('TEREZINHA HARDY'!BZL48,SINAPI,3,),VLOOKUP('TEREZINHA HARDY'!BZL48,SETOP,4,))</f>
        <v>KG</v>
      </c>
      <c r="BZO48" s="13">
        <v>162.6</v>
      </c>
      <c r="BZP48" s="13" t="s">
        <v>41</v>
      </c>
      <c r="BZQ48" s="14">
        <f>IF(BZM48="SINAPI",VLOOKUP('TEREZINHA HARDY'!BZL48,SINAPI,4,),VLOOKUP('TEREZINHA HARDY'!BZL48,SETOP,5,))</f>
        <v>7.33</v>
      </c>
      <c r="BZR48" s="14">
        <f t="shared" si="307"/>
        <v>9.27</v>
      </c>
      <c r="BZS48" s="14">
        <f t="shared" si="308"/>
        <v>1191.8579999999999</v>
      </c>
      <c r="BZT48" s="14">
        <f t="shared" si="309"/>
        <v>1507.3019999999999</v>
      </c>
      <c r="BZU48" s="11" t="s">
        <v>17388</v>
      </c>
      <c r="BZV48" s="261" t="str">
        <f>IF(CAC48="SINAPI",VLOOKUP('TEREZINHA HARDY'!CAB48,SINAPI,2,),VLOOKUP('TEREZINHA HARDY'!CAB48,SETOP,3,))</f>
        <v>CORTE, DOBRA E MONTAGEM DE AÇO CA-50/60</v>
      </c>
      <c r="BZW48" s="261"/>
      <c r="BZX48" s="261"/>
      <c r="BZY48" s="261"/>
      <c r="BZZ48" s="261"/>
      <c r="CAA48" s="261"/>
      <c r="CAB48" s="12" t="s">
        <v>9344</v>
      </c>
      <c r="CAC48" s="12" t="s">
        <v>6222</v>
      </c>
      <c r="CAD48" s="12" t="str">
        <f>IF(CAC48="SINAPI",VLOOKUP('TEREZINHA HARDY'!CAB48,SINAPI,3,),VLOOKUP('TEREZINHA HARDY'!CAB48,SETOP,4,))</f>
        <v>KG</v>
      </c>
      <c r="CAE48" s="13">
        <v>162.6</v>
      </c>
      <c r="CAF48" s="13" t="s">
        <v>41</v>
      </c>
      <c r="CAG48" s="14">
        <f>IF(CAC48="SINAPI",VLOOKUP('TEREZINHA HARDY'!CAB48,SINAPI,4,),VLOOKUP('TEREZINHA HARDY'!CAB48,SETOP,5,))</f>
        <v>7.33</v>
      </c>
      <c r="CAH48" s="14">
        <f t="shared" si="310"/>
        <v>9.27</v>
      </c>
      <c r="CAI48" s="14">
        <f t="shared" si="311"/>
        <v>1191.8579999999999</v>
      </c>
      <c r="CAJ48" s="14">
        <f t="shared" si="312"/>
        <v>1507.3019999999999</v>
      </c>
      <c r="CAK48" s="11" t="s">
        <v>17388</v>
      </c>
      <c r="CAL48" s="261" t="str">
        <f>IF(CAS48="SINAPI",VLOOKUP('TEREZINHA HARDY'!CAR48,SINAPI,2,),VLOOKUP('TEREZINHA HARDY'!CAR48,SETOP,3,))</f>
        <v>CORTE, DOBRA E MONTAGEM DE AÇO CA-50/60</v>
      </c>
      <c r="CAM48" s="261"/>
      <c r="CAN48" s="261"/>
      <c r="CAO48" s="261"/>
      <c r="CAP48" s="261"/>
      <c r="CAQ48" s="261"/>
      <c r="CAR48" s="12" t="s">
        <v>9344</v>
      </c>
      <c r="CAS48" s="12" t="s">
        <v>6222</v>
      </c>
      <c r="CAT48" s="12" t="str">
        <f>IF(CAS48="SINAPI",VLOOKUP('TEREZINHA HARDY'!CAR48,SINAPI,3,),VLOOKUP('TEREZINHA HARDY'!CAR48,SETOP,4,))</f>
        <v>KG</v>
      </c>
      <c r="CAU48" s="13">
        <v>162.6</v>
      </c>
      <c r="CAV48" s="13" t="s">
        <v>41</v>
      </c>
      <c r="CAW48" s="14">
        <f>IF(CAS48="SINAPI",VLOOKUP('TEREZINHA HARDY'!CAR48,SINAPI,4,),VLOOKUP('TEREZINHA HARDY'!CAR48,SETOP,5,))</f>
        <v>7.33</v>
      </c>
      <c r="CAX48" s="14">
        <f t="shared" si="313"/>
        <v>9.27</v>
      </c>
      <c r="CAY48" s="14">
        <f t="shared" si="314"/>
        <v>1191.8579999999999</v>
      </c>
      <c r="CAZ48" s="14">
        <f t="shared" si="315"/>
        <v>1507.3019999999999</v>
      </c>
      <c r="CBA48" s="11" t="s">
        <v>17388</v>
      </c>
      <c r="CBB48" s="261" t="str">
        <f>IF(CBI48="SINAPI",VLOOKUP('TEREZINHA HARDY'!CBH48,SINAPI,2,),VLOOKUP('TEREZINHA HARDY'!CBH48,SETOP,3,))</f>
        <v>CORTE, DOBRA E MONTAGEM DE AÇO CA-50/60</v>
      </c>
      <c r="CBC48" s="261"/>
      <c r="CBD48" s="261"/>
      <c r="CBE48" s="261"/>
      <c r="CBF48" s="261"/>
      <c r="CBG48" s="261"/>
      <c r="CBH48" s="12" t="s">
        <v>9344</v>
      </c>
      <c r="CBI48" s="12" t="s">
        <v>6222</v>
      </c>
      <c r="CBJ48" s="12" t="str">
        <f>IF(CBI48="SINAPI",VLOOKUP('TEREZINHA HARDY'!CBH48,SINAPI,3,),VLOOKUP('TEREZINHA HARDY'!CBH48,SETOP,4,))</f>
        <v>KG</v>
      </c>
      <c r="CBK48" s="13">
        <v>162.6</v>
      </c>
      <c r="CBL48" s="13" t="s">
        <v>41</v>
      </c>
      <c r="CBM48" s="14">
        <f>IF(CBI48="SINAPI",VLOOKUP('TEREZINHA HARDY'!CBH48,SINAPI,4,),VLOOKUP('TEREZINHA HARDY'!CBH48,SETOP,5,))</f>
        <v>7.33</v>
      </c>
      <c r="CBN48" s="14">
        <f t="shared" si="316"/>
        <v>9.27</v>
      </c>
      <c r="CBO48" s="14">
        <f t="shared" si="317"/>
        <v>1191.8579999999999</v>
      </c>
      <c r="CBP48" s="14">
        <f t="shared" si="318"/>
        <v>1507.3019999999999</v>
      </c>
      <c r="CBQ48" s="11" t="s">
        <v>17388</v>
      </c>
      <c r="CBR48" s="261" t="str">
        <f>IF(CBY48="SINAPI",VLOOKUP('TEREZINHA HARDY'!CBX48,SINAPI,2,),VLOOKUP('TEREZINHA HARDY'!CBX48,SETOP,3,))</f>
        <v>CORTE, DOBRA E MONTAGEM DE AÇO CA-50/60</v>
      </c>
      <c r="CBS48" s="261"/>
      <c r="CBT48" s="261"/>
      <c r="CBU48" s="261"/>
      <c r="CBV48" s="261"/>
      <c r="CBW48" s="261"/>
      <c r="CBX48" s="12" t="s">
        <v>9344</v>
      </c>
      <c r="CBY48" s="12" t="s">
        <v>6222</v>
      </c>
      <c r="CBZ48" s="12" t="str">
        <f>IF(CBY48="SINAPI",VLOOKUP('TEREZINHA HARDY'!CBX48,SINAPI,3,),VLOOKUP('TEREZINHA HARDY'!CBX48,SETOP,4,))</f>
        <v>KG</v>
      </c>
      <c r="CCA48" s="13">
        <v>162.6</v>
      </c>
      <c r="CCB48" s="13" t="s">
        <v>41</v>
      </c>
      <c r="CCC48" s="14">
        <f>IF(CBY48="SINAPI",VLOOKUP('TEREZINHA HARDY'!CBX48,SINAPI,4,),VLOOKUP('TEREZINHA HARDY'!CBX48,SETOP,5,))</f>
        <v>7.33</v>
      </c>
      <c r="CCD48" s="14">
        <f t="shared" si="319"/>
        <v>9.27</v>
      </c>
      <c r="CCE48" s="14">
        <f t="shared" si="320"/>
        <v>1191.8579999999999</v>
      </c>
      <c r="CCF48" s="14">
        <f t="shared" si="321"/>
        <v>1507.3019999999999</v>
      </c>
      <c r="CCG48" s="11" t="s">
        <v>17388</v>
      </c>
      <c r="CCH48" s="261" t="str">
        <f>IF(CCO48="SINAPI",VLOOKUP('TEREZINHA HARDY'!CCN48,SINAPI,2,),VLOOKUP('TEREZINHA HARDY'!CCN48,SETOP,3,))</f>
        <v>CORTE, DOBRA E MONTAGEM DE AÇO CA-50/60</v>
      </c>
      <c r="CCI48" s="261"/>
      <c r="CCJ48" s="261"/>
      <c r="CCK48" s="261"/>
      <c r="CCL48" s="261"/>
      <c r="CCM48" s="261"/>
      <c r="CCN48" s="12" t="s">
        <v>9344</v>
      </c>
      <c r="CCO48" s="12" t="s">
        <v>6222</v>
      </c>
      <c r="CCP48" s="12" t="str">
        <f>IF(CCO48="SINAPI",VLOOKUP('TEREZINHA HARDY'!CCN48,SINAPI,3,),VLOOKUP('TEREZINHA HARDY'!CCN48,SETOP,4,))</f>
        <v>KG</v>
      </c>
      <c r="CCQ48" s="13">
        <v>162.6</v>
      </c>
      <c r="CCR48" s="13" t="s">
        <v>41</v>
      </c>
      <c r="CCS48" s="14">
        <f>IF(CCO48="SINAPI",VLOOKUP('TEREZINHA HARDY'!CCN48,SINAPI,4,),VLOOKUP('TEREZINHA HARDY'!CCN48,SETOP,5,))</f>
        <v>7.33</v>
      </c>
      <c r="CCT48" s="14">
        <f t="shared" si="322"/>
        <v>9.27</v>
      </c>
      <c r="CCU48" s="14">
        <f t="shared" si="323"/>
        <v>1191.8579999999999</v>
      </c>
      <c r="CCV48" s="14">
        <f t="shared" si="324"/>
        <v>1507.3019999999999</v>
      </c>
      <c r="CCW48" s="11" t="s">
        <v>17388</v>
      </c>
      <c r="CCX48" s="261" t="str">
        <f>IF(CDE48="SINAPI",VLOOKUP('TEREZINHA HARDY'!CDD48,SINAPI,2,),VLOOKUP('TEREZINHA HARDY'!CDD48,SETOP,3,))</f>
        <v>CORTE, DOBRA E MONTAGEM DE AÇO CA-50/60</v>
      </c>
      <c r="CCY48" s="261"/>
      <c r="CCZ48" s="261"/>
      <c r="CDA48" s="261"/>
      <c r="CDB48" s="261"/>
      <c r="CDC48" s="261"/>
      <c r="CDD48" s="12" t="s">
        <v>9344</v>
      </c>
      <c r="CDE48" s="12" t="s">
        <v>6222</v>
      </c>
      <c r="CDF48" s="12" t="str">
        <f>IF(CDE48="SINAPI",VLOOKUP('TEREZINHA HARDY'!CDD48,SINAPI,3,),VLOOKUP('TEREZINHA HARDY'!CDD48,SETOP,4,))</f>
        <v>KG</v>
      </c>
      <c r="CDG48" s="13">
        <v>162.6</v>
      </c>
      <c r="CDH48" s="13" t="s">
        <v>41</v>
      </c>
      <c r="CDI48" s="14">
        <f>IF(CDE48="SINAPI",VLOOKUP('TEREZINHA HARDY'!CDD48,SINAPI,4,),VLOOKUP('TEREZINHA HARDY'!CDD48,SETOP,5,))</f>
        <v>7.33</v>
      </c>
      <c r="CDJ48" s="14">
        <f t="shared" si="325"/>
        <v>9.27</v>
      </c>
      <c r="CDK48" s="14">
        <f t="shared" si="326"/>
        <v>1191.8579999999999</v>
      </c>
      <c r="CDL48" s="14">
        <f t="shared" si="327"/>
        <v>1507.3019999999999</v>
      </c>
      <c r="CDM48" s="11" t="s">
        <v>17388</v>
      </c>
      <c r="CDN48" s="261" t="str">
        <f>IF(CDU48="SINAPI",VLOOKUP('TEREZINHA HARDY'!CDT48,SINAPI,2,),VLOOKUP('TEREZINHA HARDY'!CDT48,SETOP,3,))</f>
        <v>CORTE, DOBRA E MONTAGEM DE AÇO CA-50/60</v>
      </c>
      <c r="CDO48" s="261"/>
      <c r="CDP48" s="261"/>
      <c r="CDQ48" s="261"/>
      <c r="CDR48" s="261"/>
      <c r="CDS48" s="261"/>
      <c r="CDT48" s="12" t="s">
        <v>9344</v>
      </c>
      <c r="CDU48" s="12" t="s">
        <v>6222</v>
      </c>
      <c r="CDV48" s="12" t="str">
        <f>IF(CDU48="SINAPI",VLOOKUP('TEREZINHA HARDY'!CDT48,SINAPI,3,),VLOOKUP('TEREZINHA HARDY'!CDT48,SETOP,4,))</f>
        <v>KG</v>
      </c>
      <c r="CDW48" s="13">
        <v>162.6</v>
      </c>
      <c r="CDX48" s="13" t="s">
        <v>41</v>
      </c>
      <c r="CDY48" s="14">
        <f>IF(CDU48="SINAPI",VLOOKUP('TEREZINHA HARDY'!CDT48,SINAPI,4,),VLOOKUP('TEREZINHA HARDY'!CDT48,SETOP,5,))</f>
        <v>7.33</v>
      </c>
      <c r="CDZ48" s="14">
        <f t="shared" si="328"/>
        <v>9.27</v>
      </c>
      <c r="CEA48" s="14">
        <f t="shared" si="329"/>
        <v>1191.8579999999999</v>
      </c>
      <c r="CEB48" s="14">
        <f t="shared" si="330"/>
        <v>1507.3019999999999</v>
      </c>
      <c r="CEC48" s="11" t="s">
        <v>17388</v>
      </c>
      <c r="CED48" s="261" t="str">
        <f>IF(CEK48="SINAPI",VLOOKUP('TEREZINHA HARDY'!CEJ48,SINAPI,2,),VLOOKUP('TEREZINHA HARDY'!CEJ48,SETOP,3,))</f>
        <v>CORTE, DOBRA E MONTAGEM DE AÇO CA-50/60</v>
      </c>
      <c r="CEE48" s="261"/>
      <c r="CEF48" s="261"/>
      <c r="CEG48" s="261"/>
      <c r="CEH48" s="261"/>
      <c r="CEI48" s="261"/>
      <c r="CEJ48" s="12" t="s">
        <v>9344</v>
      </c>
      <c r="CEK48" s="12" t="s">
        <v>6222</v>
      </c>
      <c r="CEL48" s="12" t="str">
        <f>IF(CEK48="SINAPI",VLOOKUP('TEREZINHA HARDY'!CEJ48,SINAPI,3,),VLOOKUP('TEREZINHA HARDY'!CEJ48,SETOP,4,))</f>
        <v>KG</v>
      </c>
      <c r="CEM48" s="13">
        <v>162.6</v>
      </c>
      <c r="CEN48" s="13" t="s">
        <v>41</v>
      </c>
      <c r="CEO48" s="14">
        <f>IF(CEK48="SINAPI",VLOOKUP('TEREZINHA HARDY'!CEJ48,SINAPI,4,),VLOOKUP('TEREZINHA HARDY'!CEJ48,SETOP,5,))</f>
        <v>7.33</v>
      </c>
      <c r="CEP48" s="14">
        <f t="shared" si="331"/>
        <v>9.27</v>
      </c>
      <c r="CEQ48" s="14">
        <f t="shared" si="332"/>
        <v>1191.8579999999999</v>
      </c>
      <c r="CER48" s="14">
        <f t="shared" si="333"/>
        <v>1507.3019999999999</v>
      </c>
      <c r="CES48" s="11" t="s">
        <v>17388</v>
      </c>
      <c r="CET48" s="261" t="str">
        <f>IF(CFA48="SINAPI",VLOOKUP('TEREZINHA HARDY'!CEZ48,SINAPI,2,),VLOOKUP('TEREZINHA HARDY'!CEZ48,SETOP,3,))</f>
        <v>CORTE, DOBRA E MONTAGEM DE AÇO CA-50/60</v>
      </c>
      <c r="CEU48" s="261"/>
      <c r="CEV48" s="261"/>
      <c r="CEW48" s="261"/>
      <c r="CEX48" s="261"/>
      <c r="CEY48" s="261"/>
      <c r="CEZ48" s="12" t="s">
        <v>9344</v>
      </c>
      <c r="CFA48" s="12" t="s">
        <v>6222</v>
      </c>
      <c r="CFB48" s="12" t="str">
        <f>IF(CFA48="SINAPI",VLOOKUP('TEREZINHA HARDY'!CEZ48,SINAPI,3,),VLOOKUP('TEREZINHA HARDY'!CEZ48,SETOP,4,))</f>
        <v>KG</v>
      </c>
      <c r="CFC48" s="13">
        <v>162.6</v>
      </c>
      <c r="CFD48" s="13" t="s">
        <v>41</v>
      </c>
      <c r="CFE48" s="14">
        <f>IF(CFA48="SINAPI",VLOOKUP('TEREZINHA HARDY'!CEZ48,SINAPI,4,),VLOOKUP('TEREZINHA HARDY'!CEZ48,SETOP,5,))</f>
        <v>7.33</v>
      </c>
      <c r="CFF48" s="14">
        <f t="shared" si="334"/>
        <v>9.27</v>
      </c>
      <c r="CFG48" s="14">
        <f t="shared" si="335"/>
        <v>1191.8579999999999</v>
      </c>
      <c r="CFH48" s="14">
        <f t="shared" si="336"/>
        <v>1507.3019999999999</v>
      </c>
      <c r="CFI48" s="11" t="s">
        <v>17388</v>
      </c>
      <c r="CFJ48" s="261" t="str">
        <f>IF(CFQ48="SINAPI",VLOOKUP('TEREZINHA HARDY'!CFP48,SINAPI,2,),VLOOKUP('TEREZINHA HARDY'!CFP48,SETOP,3,))</f>
        <v>CORTE, DOBRA E MONTAGEM DE AÇO CA-50/60</v>
      </c>
      <c r="CFK48" s="261"/>
      <c r="CFL48" s="261"/>
      <c r="CFM48" s="261"/>
      <c r="CFN48" s="261"/>
      <c r="CFO48" s="261"/>
      <c r="CFP48" s="12" t="s">
        <v>9344</v>
      </c>
      <c r="CFQ48" s="12" t="s">
        <v>6222</v>
      </c>
      <c r="CFR48" s="12" t="str">
        <f>IF(CFQ48="SINAPI",VLOOKUP('TEREZINHA HARDY'!CFP48,SINAPI,3,),VLOOKUP('TEREZINHA HARDY'!CFP48,SETOP,4,))</f>
        <v>KG</v>
      </c>
      <c r="CFS48" s="13">
        <v>162.6</v>
      </c>
      <c r="CFT48" s="13" t="s">
        <v>41</v>
      </c>
      <c r="CFU48" s="14">
        <f>IF(CFQ48="SINAPI",VLOOKUP('TEREZINHA HARDY'!CFP48,SINAPI,4,),VLOOKUP('TEREZINHA HARDY'!CFP48,SETOP,5,))</f>
        <v>7.33</v>
      </c>
      <c r="CFV48" s="14">
        <f t="shared" si="337"/>
        <v>9.27</v>
      </c>
      <c r="CFW48" s="14">
        <f t="shared" si="338"/>
        <v>1191.8579999999999</v>
      </c>
      <c r="CFX48" s="14">
        <f t="shared" si="339"/>
        <v>1507.3019999999999</v>
      </c>
      <c r="CFY48" s="11" t="s">
        <v>17388</v>
      </c>
      <c r="CFZ48" s="261" t="str">
        <f>IF(CGG48="SINAPI",VLOOKUP('TEREZINHA HARDY'!CGF48,SINAPI,2,),VLOOKUP('TEREZINHA HARDY'!CGF48,SETOP,3,))</f>
        <v>CORTE, DOBRA E MONTAGEM DE AÇO CA-50/60</v>
      </c>
      <c r="CGA48" s="261"/>
      <c r="CGB48" s="261"/>
      <c r="CGC48" s="261"/>
      <c r="CGD48" s="261"/>
      <c r="CGE48" s="261"/>
      <c r="CGF48" s="12" t="s">
        <v>9344</v>
      </c>
      <c r="CGG48" s="12" t="s">
        <v>6222</v>
      </c>
      <c r="CGH48" s="12" t="str">
        <f>IF(CGG48="SINAPI",VLOOKUP('TEREZINHA HARDY'!CGF48,SINAPI,3,),VLOOKUP('TEREZINHA HARDY'!CGF48,SETOP,4,))</f>
        <v>KG</v>
      </c>
      <c r="CGI48" s="13">
        <v>162.6</v>
      </c>
      <c r="CGJ48" s="13" t="s">
        <v>41</v>
      </c>
      <c r="CGK48" s="14">
        <f>IF(CGG48="SINAPI",VLOOKUP('TEREZINHA HARDY'!CGF48,SINAPI,4,),VLOOKUP('TEREZINHA HARDY'!CGF48,SETOP,5,))</f>
        <v>7.33</v>
      </c>
      <c r="CGL48" s="14">
        <f t="shared" si="340"/>
        <v>9.27</v>
      </c>
      <c r="CGM48" s="14">
        <f t="shared" si="341"/>
        <v>1191.8579999999999</v>
      </c>
      <c r="CGN48" s="14">
        <f t="shared" si="342"/>
        <v>1507.3019999999999</v>
      </c>
      <c r="CGO48" s="11" t="s">
        <v>17388</v>
      </c>
      <c r="CGP48" s="261" t="str">
        <f>IF(CGW48="SINAPI",VLOOKUP('TEREZINHA HARDY'!CGV48,SINAPI,2,),VLOOKUP('TEREZINHA HARDY'!CGV48,SETOP,3,))</f>
        <v>CORTE, DOBRA E MONTAGEM DE AÇO CA-50/60</v>
      </c>
      <c r="CGQ48" s="261"/>
      <c r="CGR48" s="261"/>
      <c r="CGS48" s="261"/>
      <c r="CGT48" s="261"/>
      <c r="CGU48" s="261"/>
      <c r="CGV48" s="12" t="s">
        <v>9344</v>
      </c>
      <c r="CGW48" s="12" t="s">
        <v>6222</v>
      </c>
      <c r="CGX48" s="12" t="str">
        <f>IF(CGW48="SINAPI",VLOOKUP('TEREZINHA HARDY'!CGV48,SINAPI,3,),VLOOKUP('TEREZINHA HARDY'!CGV48,SETOP,4,))</f>
        <v>KG</v>
      </c>
      <c r="CGY48" s="13">
        <v>162.6</v>
      </c>
      <c r="CGZ48" s="13" t="s">
        <v>41</v>
      </c>
      <c r="CHA48" s="14">
        <f>IF(CGW48="SINAPI",VLOOKUP('TEREZINHA HARDY'!CGV48,SINAPI,4,),VLOOKUP('TEREZINHA HARDY'!CGV48,SETOP,5,))</f>
        <v>7.33</v>
      </c>
      <c r="CHB48" s="14">
        <f t="shared" si="343"/>
        <v>9.27</v>
      </c>
      <c r="CHC48" s="14">
        <f t="shared" si="344"/>
        <v>1191.8579999999999</v>
      </c>
      <c r="CHD48" s="14">
        <f t="shared" si="345"/>
        <v>1507.3019999999999</v>
      </c>
      <c r="CHE48" s="11" t="s">
        <v>17388</v>
      </c>
      <c r="CHF48" s="261" t="str">
        <f>IF(CHM48="SINAPI",VLOOKUP('TEREZINHA HARDY'!CHL48,SINAPI,2,),VLOOKUP('TEREZINHA HARDY'!CHL48,SETOP,3,))</f>
        <v>CORTE, DOBRA E MONTAGEM DE AÇO CA-50/60</v>
      </c>
      <c r="CHG48" s="261"/>
      <c r="CHH48" s="261"/>
      <c r="CHI48" s="261"/>
      <c r="CHJ48" s="261"/>
      <c r="CHK48" s="261"/>
      <c r="CHL48" s="12" t="s">
        <v>9344</v>
      </c>
      <c r="CHM48" s="12" t="s">
        <v>6222</v>
      </c>
      <c r="CHN48" s="12" t="str">
        <f>IF(CHM48="SINAPI",VLOOKUP('TEREZINHA HARDY'!CHL48,SINAPI,3,),VLOOKUP('TEREZINHA HARDY'!CHL48,SETOP,4,))</f>
        <v>KG</v>
      </c>
      <c r="CHO48" s="13">
        <v>162.6</v>
      </c>
      <c r="CHP48" s="13" t="s">
        <v>41</v>
      </c>
      <c r="CHQ48" s="14">
        <f>IF(CHM48="SINAPI",VLOOKUP('TEREZINHA HARDY'!CHL48,SINAPI,4,),VLOOKUP('TEREZINHA HARDY'!CHL48,SETOP,5,))</f>
        <v>7.33</v>
      </c>
      <c r="CHR48" s="14">
        <f t="shared" si="346"/>
        <v>9.27</v>
      </c>
      <c r="CHS48" s="14">
        <f t="shared" si="347"/>
        <v>1191.8579999999999</v>
      </c>
      <c r="CHT48" s="14">
        <f t="shared" si="348"/>
        <v>1507.3019999999999</v>
      </c>
      <c r="CHU48" s="11" t="s">
        <v>17388</v>
      </c>
      <c r="CHV48" s="261" t="str">
        <f>IF(CIC48="SINAPI",VLOOKUP('TEREZINHA HARDY'!CIB48,SINAPI,2,),VLOOKUP('TEREZINHA HARDY'!CIB48,SETOP,3,))</f>
        <v>CORTE, DOBRA E MONTAGEM DE AÇO CA-50/60</v>
      </c>
      <c r="CHW48" s="261"/>
      <c r="CHX48" s="261"/>
      <c r="CHY48" s="261"/>
      <c r="CHZ48" s="261"/>
      <c r="CIA48" s="261"/>
      <c r="CIB48" s="12" t="s">
        <v>9344</v>
      </c>
      <c r="CIC48" s="12" t="s">
        <v>6222</v>
      </c>
      <c r="CID48" s="12" t="str">
        <f>IF(CIC48="SINAPI",VLOOKUP('TEREZINHA HARDY'!CIB48,SINAPI,3,),VLOOKUP('TEREZINHA HARDY'!CIB48,SETOP,4,))</f>
        <v>KG</v>
      </c>
      <c r="CIE48" s="13">
        <v>162.6</v>
      </c>
      <c r="CIF48" s="13" t="s">
        <v>41</v>
      </c>
      <c r="CIG48" s="14">
        <f>IF(CIC48="SINAPI",VLOOKUP('TEREZINHA HARDY'!CIB48,SINAPI,4,),VLOOKUP('TEREZINHA HARDY'!CIB48,SETOP,5,))</f>
        <v>7.33</v>
      </c>
      <c r="CIH48" s="14">
        <f t="shared" si="349"/>
        <v>9.27</v>
      </c>
      <c r="CII48" s="14">
        <f t="shared" si="350"/>
        <v>1191.8579999999999</v>
      </c>
      <c r="CIJ48" s="14">
        <f t="shared" si="351"/>
        <v>1507.3019999999999</v>
      </c>
      <c r="CIK48" s="11" t="s">
        <v>17388</v>
      </c>
      <c r="CIL48" s="261" t="str">
        <f>IF(CIS48="SINAPI",VLOOKUP('TEREZINHA HARDY'!CIR48,SINAPI,2,),VLOOKUP('TEREZINHA HARDY'!CIR48,SETOP,3,))</f>
        <v>CORTE, DOBRA E MONTAGEM DE AÇO CA-50/60</v>
      </c>
      <c r="CIM48" s="261"/>
      <c r="CIN48" s="261"/>
      <c r="CIO48" s="261"/>
      <c r="CIP48" s="261"/>
      <c r="CIQ48" s="261"/>
      <c r="CIR48" s="12" t="s">
        <v>9344</v>
      </c>
      <c r="CIS48" s="12" t="s">
        <v>6222</v>
      </c>
      <c r="CIT48" s="12" t="str">
        <f>IF(CIS48="SINAPI",VLOOKUP('TEREZINHA HARDY'!CIR48,SINAPI,3,),VLOOKUP('TEREZINHA HARDY'!CIR48,SETOP,4,))</f>
        <v>KG</v>
      </c>
      <c r="CIU48" s="13">
        <v>162.6</v>
      </c>
      <c r="CIV48" s="13" t="s">
        <v>41</v>
      </c>
      <c r="CIW48" s="14">
        <f>IF(CIS48="SINAPI",VLOOKUP('TEREZINHA HARDY'!CIR48,SINAPI,4,),VLOOKUP('TEREZINHA HARDY'!CIR48,SETOP,5,))</f>
        <v>7.33</v>
      </c>
      <c r="CIX48" s="14">
        <f t="shared" si="352"/>
        <v>9.27</v>
      </c>
      <c r="CIY48" s="14">
        <f t="shared" si="353"/>
        <v>1191.8579999999999</v>
      </c>
      <c r="CIZ48" s="14">
        <f t="shared" si="354"/>
        <v>1507.3019999999999</v>
      </c>
      <c r="CJA48" s="11" t="s">
        <v>17388</v>
      </c>
      <c r="CJB48" s="261" t="str">
        <f>IF(CJI48="SINAPI",VLOOKUP('TEREZINHA HARDY'!CJH48,SINAPI,2,),VLOOKUP('TEREZINHA HARDY'!CJH48,SETOP,3,))</f>
        <v>CORTE, DOBRA E MONTAGEM DE AÇO CA-50/60</v>
      </c>
      <c r="CJC48" s="261"/>
      <c r="CJD48" s="261"/>
      <c r="CJE48" s="261"/>
      <c r="CJF48" s="261"/>
      <c r="CJG48" s="261"/>
      <c r="CJH48" s="12" t="s">
        <v>9344</v>
      </c>
      <c r="CJI48" s="12" t="s">
        <v>6222</v>
      </c>
      <c r="CJJ48" s="12" t="str">
        <f>IF(CJI48="SINAPI",VLOOKUP('TEREZINHA HARDY'!CJH48,SINAPI,3,),VLOOKUP('TEREZINHA HARDY'!CJH48,SETOP,4,))</f>
        <v>KG</v>
      </c>
      <c r="CJK48" s="13">
        <v>162.6</v>
      </c>
      <c r="CJL48" s="13" t="s">
        <v>41</v>
      </c>
      <c r="CJM48" s="14">
        <f>IF(CJI48="SINAPI",VLOOKUP('TEREZINHA HARDY'!CJH48,SINAPI,4,),VLOOKUP('TEREZINHA HARDY'!CJH48,SETOP,5,))</f>
        <v>7.33</v>
      </c>
      <c r="CJN48" s="14">
        <f t="shared" si="355"/>
        <v>9.27</v>
      </c>
      <c r="CJO48" s="14">
        <f t="shared" si="356"/>
        <v>1191.8579999999999</v>
      </c>
      <c r="CJP48" s="14">
        <f t="shared" si="357"/>
        <v>1507.3019999999999</v>
      </c>
      <c r="CJQ48" s="11" t="s">
        <v>17388</v>
      </c>
      <c r="CJR48" s="261" t="str">
        <f>IF(CJY48="SINAPI",VLOOKUP('TEREZINHA HARDY'!CJX48,SINAPI,2,),VLOOKUP('TEREZINHA HARDY'!CJX48,SETOP,3,))</f>
        <v>CORTE, DOBRA E MONTAGEM DE AÇO CA-50/60</v>
      </c>
      <c r="CJS48" s="261"/>
      <c r="CJT48" s="261"/>
      <c r="CJU48" s="261"/>
      <c r="CJV48" s="261"/>
      <c r="CJW48" s="261"/>
      <c r="CJX48" s="12" t="s">
        <v>9344</v>
      </c>
      <c r="CJY48" s="12" t="s">
        <v>6222</v>
      </c>
      <c r="CJZ48" s="12" t="str">
        <f>IF(CJY48="SINAPI",VLOOKUP('TEREZINHA HARDY'!CJX48,SINAPI,3,),VLOOKUP('TEREZINHA HARDY'!CJX48,SETOP,4,))</f>
        <v>KG</v>
      </c>
      <c r="CKA48" s="13">
        <v>162.6</v>
      </c>
      <c r="CKB48" s="13" t="s">
        <v>41</v>
      </c>
      <c r="CKC48" s="14">
        <f>IF(CJY48="SINAPI",VLOOKUP('TEREZINHA HARDY'!CJX48,SINAPI,4,),VLOOKUP('TEREZINHA HARDY'!CJX48,SETOP,5,))</f>
        <v>7.33</v>
      </c>
      <c r="CKD48" s="14">
        <f t="shared" si="358"/>
        <v>9.27</v>
      </c>
      <c r="CKE48" s="14">
        <f t="shared" si="359"/>
        <v>1191.8579999999999</v>
      </c>
      <c r="CKF48" s="14">
        <f t="shared" si="360"/>
        <v>1507.3019999999999</v>
      </c>
      <c r="CKG48" s="11" t="s">
        <v>17388</v>
      </c>
      <c r="CKH48" s="261" t="str">
        <f>IF(CKO48="SINAPI",VLOOKUP('TEREZINHA HARDY'!CKN48,SINAPI,2,),VLOOKUP('TEREZINHA HARDY'!CKN48,SETOP,3,))</f>
        <v>CORTE, DOBRA E MONTAGEM DE AÇO CA-50/60</v>
      </c>
      <c r="CKI48" s="261"/>
      <c r="CKJ48" s="261"/>
      <c r="CKK48" s="261"/>
      <c r="CKL48" s="261"/>
      <c r="CKM48" s="261"/>
      <c r="CKN48" s="12" t="s">
        <v>9344</v>
      </c>
      <c r="CKO48" s="12" t="s">
        <v>6222</v>
      </c>
      <c r="CKP48" s="12" t="str">
        <f>IF(CKO48="SINAPI",VLOOKUP('TEREZINHA HARDY'!CKN48,SINAPI,3,),VLOOKUP('TEREZINHA HARDY'!CKN48,SETOP,4,))</f>
        <v>KG</v>
      </c>
      <c r="CKQ48" s="13">
        <v>162.6</v>
      </c>
      <c r="CKR48" s="13" t="s">
        <v>41</v>
      </c>
      <c r="CKS48" s="14">
        <f>IF(CKO48="SINAPI",VLOOKUP('TEREZINHA HARDY'!CKN48,SINAPI,4,),VLOOKUP('TEREZINHA HARDY'!CKN48,SETOP,5,))</f>
        <v>7.33</v>
      </c>
      <c r="CKT48" s="14">
        <f t="shared" si="361"/>
        <v>9.27</v>
      </c>
      <c r="CKU48" s="14">
        <f t="shared" si="362"/>
        <v>1191.8579999999999</v>
      </c>
      <c r="CKV48" s="14">
        <f t="shared" si="363"/>
        <v>1507.3019999999999</v>
      </c>
      <c r="CKW48" s="11" t="s">
        <v>17388</v>
      </c>
      <c r="CKX48" s="261" t="str">
        <f>IF(CLE48="SINAPI",VLOOKUP('TEREZINHA HARDY'!CLD48,SINAPI,2,),VLOOKUP('TEREZINHA HARDY'!CLD48,SETOP,3,))</f>
        <v>CORTE, DOBRA E MONTAGEM DE AÇO CA-50/60</v>
      </c>
      <c r="CKY48" s="261"/>
      <c r="CKZ48" s="261"/>
      <c r="CLA48" s="261"/>
      <c r="CLB48" s="261"/>
      <c r="CLC48" s="261"/>
      <c r="CLD48" s="12" t="s">
        <v>9344</v>
      </c>
      <c r="CLE48" s="12" t="s">
        <v>6222</v>
      </c>
      <c r="CLF48" s="12" t="str">
        <f>IF(CLE48="SINAPI",VLOOKUP('TEREZINHA HARDY'!CLD48,SINAPI,3,),VLOOKUP('TEREZINHA HARDY'!CLD48,SETOP,4,))</f>
        <v>KG</v>
      </c>
      <c r="CLG48" s="13">
        <v>162.6</v>
      </c>
      <c r="CLH48" s="13" t="s">
        <v>41</v>
      </c>
      <c r="CLI48" s="14">
        <f>IF(CLE48="SINAPI",VLOOKUP('TEREZINHA HARDY'!CLD48,SINAPI,4,),VLOOKUP('TEREZINHA HARDY'!CLD48,SETOP,5,))</f>
        <v>7.33</v>
      </c>
      <c r="CLJ48" s="14">
        <f t="shared" si="364"/>
        <v>9.27</v>
      </c>
      <c r="CLK48" s="14">
        <f t="shared" si="365"/>
        <v>1191.8579999999999</v>
      </c>
      <c r="CLL48" s="14">
        <f t="shared" si="366"/>
        <v>1507.3019999999999</v>
      </c>
      <c r="CLM48" s="11" t="s">
        <v>17388</v>
      </c>
      <c r="CLN48" s="261" t="str">
        <f>IF(CLU48="SINAPI",VLOOKUP('TEREZINHA HARDY'!CLT48,SINAPI,2,),VLOOKUP('TEREZINHA HARDY'!CLT48,SETOP,3,))</f>
        <v>CORTE, DOBRA E MONTAGEM DE AÇO CA-50/60</v>
      </c>
      <c r="CLO48" s="261"/>
      <c r="CLP48" s="261"/>
      <c r="CLQ48" s="261"/>
      <c r="CLR48" s="261"/>
      <c r="CLS48" s="261"/>
      <c r="CLT48" s="12" t="s">
        <v>9344</v>
      </c>
      <c r="CLU48" s="12" t="s">
        <v>6222</v>
      </c>
      <c r="CLV48" s="12" t="str">
        <f>IF(CLU48="SINAPI",VLOOKUP('TEREZINHA HARDY'!CLT48,SINAPI,3,),VLOOKUP('TEREZINHA HARDY'!CLT48,SETOP,4,))</f>
        <v>KG</v>
      </c>
      <c r="CLW48" s="13">
        <v>162.6</v>
      </c>
      <c r="CLX48" s="13" t="s">
        <v>41</v>
      </c>
      <c r="CLY48" s="14">
        <f>IF(CLU48="SINAPI",VLOOKUP('TEREZINHA HARDY'!CLT48,SINAPI,4,),VLOOKUP('TEREZINHA HARDY'!CLT48,SETOP,5,))</f>
        <v>7.33</v>
      </c>
      <c r="CLZ48" s="14">
        <f t="shared" si="367"/>
        <v>9.27</v>
      </c>
      <c r="CMA48" s="14">
        <f t="shared" si="368"/>
        <v>1191.8579999999999</v>
      </c>
      <c r="CMB48" s="14">
        <f t="shared" si="369"/>
        <v>1507.3019999999999</v>
      </c>
      <c r="CMC48" s="11" t="s">
        <v>17388</v>
      </c>
      <c r="CMD48" s="261" t="str">
        <f>IF(CMK48="SINAPI",VLOOKUP('TEREZINHA HARDY'!CMJ48,SINAPI,2,),VLOOKUP('TEREZINHA HARDY'!CMJ48,SETOP,3,))</f>
        <v>CORTE, DOBRA E MONTAGEM DE AÇO CA-50/60</v>
      </c>
      <c r="CME48" s="261"/>
      <c r="CMF48" s="261"/>
      <c r="CMG48" s="261"/>
      <c r="CMH48" s="261"/>
      <c r="CMI48" s="261"/>
      <c r="CMJ48" s="12" t="s">
        <v>9344</v>
      </c>
      <c r="CMK48" s="12" t="s">
        <v>6222</v>
      </c>
      <c r="CML48" s="12" t="str">
        <f>IF(CMK48="SINAPI",VLOOKUP('TEREZINHA HARDY'!CMJ48,SINAPI,3,),VLOOKUP('TEREZINHA HARDY'!CMJ48,SETOP,4,))</f>
        <v>KG</v>
      </c>
      <c r="CMM48" s="13">
        <v>162.6</v>
      </c>
      <c r="CMN48" s="13" t="s">
        <v>41</v>
      </c>
      <c r="CMO48" s="14">
        <f>IF(CMK48="SINAPI",VLOOKUP('TEREZINHA HARDY'!CMJ48,SINAPI,4,),VLOOKUP('TEREZINHA HARDY'!CMJ48,SETOP,5,))</f>
        <v>7.33</v>
      </c>
      <c r="CMP48" s="14">
        <f t="shared" si="370"/>
        <v>9.27</v>
      </c>
      <c r="CMQ48" s="14">
        <f t="shared" si="371"/>
        <v>1191.8579999999999</v>
      </c>
      <c r="CMR48" s="14">
        <f t="shared" si="372"/>
        <v>1507.3019999999999</v>
      </c>
      <c r="CMS48" s="11" t="s">
        <v>17388</v>
      </c>
      <c r="CMT48" s="261" t="str">
        <f>IF(CNA48="SINAPI",VLOOKUP('TEREZINHA HARDY'!CMZ48,SINAPI,2,),VLOOKUP('TEREZINHA HARDY'!CMZ48,SETOP,3,))</f>
        <v>CORTE, DOBRA E MONTAGEM DE AÇO CA-50/60</v>
      </c>
      <c r="CMU48" s="261"/>
      <c r="CMV48" s="261"/>
      <c r="CMW48" s="261"/>
      <c r="CMX48" s="261"/>
      <c r="CMY48" s="261"/>
      <c r="CMZ48" s="12" t="s">
        <v>9344</v>
      </c>
      <c r="CNA48" s="12" t="s">
        <v>6222</v>
      </c>
      <c r="CNB48" s="12" t="str">
        <f>IF(CNA48="SINAPI",VLOOKUP('TEREZINHA HARDY'!CMZ48,SINAPI,3,),VLOOKUP('TEREZINHA HARDY'!CMZ48,SETOP,4,))</f>
        <v>KG</v>
      </c>
      <c r="CNC48" s="13">
        <v>162.6</v>
      </c>
      <c r="CND48" s="13" t="s">
        <v>41</v>
      </c>
      <c r="CNE48" s="14">
        <f>IF(CNA48="SINAPI",VLOOKUP('TEREZINHA HARDY'!CMZ48,SINAPI,4,),VLOOKUP('TEREZINHA HARDY'!CMZ48,SETOP,5,))</f>
        <v>7.33</v>
      </c>
      <c r="CNF48" s="14">
        <f t="shared" si="373"/>
        <v>9.27</v>
      </c>
      <c r="CNG48" s="14">
        <f t="shared" si="374"/>
        <v>1191.8579999999999</v>
      </c>
      <c r="CNH48" s="14">
        <f t="shared" si="375"/>
        <v>1507.3019999999999</v>
      </c>
      <c r="CNI48" s="11" t="s">
        <v>17388</v>
      </c>
      <c r="CNJ48" s="261" t="str">
        <f>IF(CNQ48="SINAPI",VLOOKUP('TEREZINHA HARDY'!CNP48,SINAPI,2,),VLOOKUP('TEREZINHA HARDY'!CNP48,SETOP,3,))</f>
        <v>CORTE, DOBRA E MONTAGEM DE AÇO CA-50/60</v>
      </c>
      <c r="CNK48" s="261"/>
      <c r="CNL48" s="261"/>
      <c r="CNM48" s="261"/>
      <c r="CNN48" s="261"/>
      <c r="CNO48" s="261"/>
      <c r="CNP48" s="12" t="s">
        <v>9344</v>
      </c>
      <c r="CNQ48" s="12" t="s">
        <v>6222</v>
      </c>
      <c r="CNR48" s="12" t="str">
        <f>IF(CNQ48="SINAPI",VLOOKUP('TEREZINHA HARDY'!CNP48,SINAPI,3,),VLOOKUP('TEREZINHA HARDY'!CNP48,SETOP,4,))</f>
        <v>KG</v>
      </c>
      <c r="CNS48" s="13">
        <v>162.6</v>
      </c>
      <c r="CNT48" s="13" t="s">
        <v>41</v>
      </c>
      <c r="CNU48" s="14">
        <f>IF(CNQ48="SINAPI",VLOOKUP('TEREZINHA HARDY'!CNP48,SINAPI,4,),VLOOKUP('TEREZINHA HARDY'!CNP48,SETOP,5,))</f>
        <v>7.33</v>
      </c>
      <c r="CNV48" s="14">
        <f t="shared" si="376"/>
        <v>9.27</v>
      </c>
      <c r="CNW48" s="14">
        <f t="shared" si="377"/>
        <v>1191.8579999999999</v>
      </c>
      <c r="CNX48" s="14">
        <f t="shared" si="378"/>
        <v>1507.3019999999999</v>
      </c>
      <c r="CNY48" s="11" t="s">
        <v>17388</v>
      </c>
      <c r="CNZ48" s="261" t="str">
        <f>IF(COG48="SINAPI",VLOOKUP('TEREZINHA HARDY'!COF48,SINAPI,2,),VLOOKUP('TEREZINHA HARDY'!COF48,SETOP,3,))</f>
        <v>CORTE, DOBRA E MONTAGEM DE AÇO CA-50/60</v>
      </c>
      <c r="COA48" s="261"/>
      <c r="COB48" s="261"/>
      <c r="COC48" s="261"/>
      <c r="COD48" s="261"/>
      <c r="COE48" s="261"/>
      <c r="COF48" s="12" t="s">
        <v>9344</v>
      </c>
      <c r="COG48" s="12" t="s">
        <v>6222</v>
      </c>
      <c r="COH48" s="12" t="str">
        <f>IF(COG48="SINAPI",VLOOKUP('TEREZINHA HARDY'!COF48,SINAPI,3,),VLOOKUP('TEREZINHA HARDY'!COF48,SETOP,4,))</f>
        <v>KG</v>
      </c>
      <c r="COI48" s="13">
        <v>162.6</v>
      </c>
      <c r="COJ48" s="13" t="s">
        <v>41</v>
      </c>
      <c r="COK48" s="14">
        <f>IF(COG48="SINAPI",VLOOKUP('TEREZINHA HARDY'!COF48,SINAPI,4,),VLOOKUP('TEREZINHA HARDY'!COF48,SETOP,5,))</f>
        <v>7.33</v>
      </c>
      <c r="COL48" s="14">
        <f t="shared" si="379"/>
        <v>9.27</v>
      </c>
      <c r="COM48" s="14">
        <f t="shared" si="380"/>
        <v>1191.8579999999999</v>
      </c>
      <c r="CON48" s="14">
        <f t="shared" si="381"/>
        <v>1507.3019999999999</v>
      </c>
      <c r="COO48" s="11" t="s">
        <v>17388</v>
      </c>
      <c r="COP48" s="261" t="str">
        <f>IF(COW48="SINAPI",VLOOKUP('TEREZINHA HARDY'!COV48,SINAPI,2,),VLOOKUP('TEREZINHA HARDY'!COV48,SETOP,3,))</f>
        <v>CORTE, DOBRA E MONTAGEM DE AÇO CA-50/60</v>
      </c>
      <c r="COQ48" s="261"/>
      <c r="COR48" s="261"/>
      <c r="COS48" s="261"/>
      <c r="COT48" s="261"/>
      <c r="COU48" s="261"/>
      <c r="COV48" s="12" t="s">
        <v>9344</v>
      </c>
      <c r="COW48" s="12" t="s">
        <v>6222</v>
      </c>
      <c r="COX48" s="12" t="str">
        <f>IF(COW48="SINAPI",VLOOKUP('TEREZINHA HARDY'!COV48,SINAPI,3,),VLOOKUP('TEREZINHA HARDY'!COV48,SETOP,4,))</f>
        <v>KG</v>
      </c>
      <c r="COY48" s="13">
        <v>162.6</v>
      </c>
      <c r="COZ48" s="13" t="s">
        <v>41</v>
      </c>
      <c r="CPA48" s="14">
        <f>IF(COW48="SINAPI",VLOOKUP('TEREZINHA HARDY'!COV48,SINAPI,4,),VLOOKUP('TEREZINHA HARDY'!COV48,SETOP,5,))</f>
        <v>7.33</v>
      </c>
      <c r="CPB48" s="14">
        <f t="shared" si="382"/>
        <v>9.27</v>
      </c>
      <c r="CPC48" s="14">
        <f t="shared" si="383"/>
        <v>1191.8579999999999</v>
      </c>
      <c r="CPD48" s="14">
        <f t="shared" si="384"/>
        <v>1507.3019999999999</v>
      </c>
      <c r="CPE48" s="11" t="s">
        <v>17388</v>
      </c>
      <c r="CPF48" s="261" t="str">
        <f>IF(CPM48="SINAPI",VLOOKUP('TEREZINHA HARDY'!CPL48,SINAPI,2,),VLOOKUP('TEREZINHA HARDY'!CPL48,SETOP,3,))</f>
        <v>CORTE, DOBRA E MONTAGEM DE AÇO CA-50/60</v>
      </c>
      <c r="CPG48" s="261"/>
      <c r="CPH48" s="261"/>
      <c r="CPI48" s="261"/>
      <c r="CPJ48" s="261"/>
      <c r="CPK48" s="261"/>
      <c r="CPL48" s="12" t="s">
        <v>9344</v>
      </c>
      <c r="CPM48" s="12" t="s">
        <v>6222</v>
      </c>
      <c r="CPN48" s="12" t="str">
        <f>IF(CPM48="SINAPI",VLOOKUP('TEREZINHA HARDY'!CPL48,SINAPI,3,),VLOOKUP('TEREZINHA HARDY'!CPL48,SETOP,4,))</f>
        <v>KG</v>
      </c>
      <c r="CPO48" s="13">
        <v>162.6</v>
      </c>
      <c r="CPP48" s="13" t="s">
        <v>41</v>
      </c>
      <c r="CPQ48" s="14">
        <f>IF(CPM48="SINAPI",VLOOKUP('TEREZINHA HARDY'!CPL48,SINAPI,4,),VLOOKUP('TEREZINHA HARDY'!CPL48,SETOP,5,))</f>
        <v>7.33</v>
      </c>
      <c r="CPR48" s="14">
        <f t="shared" si="385"/>
        <v>9.27</v>
      </c>
      <c r="CPS48" s="14">
        <f t="shared" si="386"/>
        <v>1191.8579999999999</v>
      </c>
      <c r="CPT48" s="14">
        <f t="shared" si="387"/>
        <v>1507.3019999999999</v>
      </c>
      <c r="CPU48" s="11" t="s">
        <v>17388</v>
      </c>
      <c r="CPV48" s="261" t="str">
        <f>IF(CQC48="SINAPI",VLOOKUP('TEREZINHA HARDY'!CQB48,SINAPI,2,),VLOOKUP('TEREZINHA HARDY'!CQB48,SETOP,3,))</f>
        <v>CORTE, DOBRA E MONTAGEM DE AÇO CA-50/60</v>
      </c>
      <c r="CPW48" s="261"/>
      <c r="CPX48" s="261"/>
      <c r="CPY48" s="261"/>
      <c r="CPZ48" s="261"/>
      <c r="CQA48" s="261"/>
      <c r="CQB48" s="12" t="s">
        <v>9344</v>
      </c>
      <c r="CQC48" s="12" t="s">
        <v>6222</v>
      </c>
      <c r="CQD48" s="12" t="str">
        <f>IF(CQC48="SINAPI",VLOOKUP('TEREZINHA HARDY'!CQB48,SINAPI,3,),VLOOKUP('TEREZINHA HARDY'!CQB48,SETOP,4,))</f>
        <v>KG</v>
      </c>
      <c r="CQE48" s="13">
        <v>162.6</v>
      </c>
      <c r="CQF48" s="13" t="s">
        <v>41</v>
      </c>
      <c r="CQG48" s="14">
        <f>IF(CQC48="SINAPI",VLOOKUP('TEREZINHA HARDY'!CQB48,SINAPI,4,),VLOOKUP('TEREZINHA HARDY'!CQB48,SETOP,5,))</f>
        <v>7.33</v>
      </c>
      <c r="CQH48" s="14">
        <f t="shared" si="388"/>
        <v>9.27</v>
      </c>
      <c r="CQI48" s="14">
        <f t="shared" si="389"/>
        <v>1191.8579999999999</v>
      </c>
      <c r="CQJ48" s="14">
        <f t="shared" si="390"/>
        <v>1507.3019999999999</v>
      </c>
      <c r="CQK48" s="11" t="s">
        <v>17388</v>
      </c>
      <c r="CQL48" s="261" t="str">
        <f>IF(CQS48="SINAPI",VLOOKUP('TEREZINHA HARDY'!CQR48,SINAPI,2,),VLOOKUP('TEREZINHA HARDY'!CQR48,SETOP,3,))</f>
        <v>CORTE, DOBRA E MONTAGEM DE AÇO CA-50/60</v>
      </c>
      <c r="CQM48" s="261"/>
      <c r="CQN48" s="261"/>
      <c r="CQO48" s="261"/>
      <c r="CQP48" s="261"/>
      <c r="CQQ48" s="261"/>
      <c r="CQR48" s="12" t="s">
        <v>9344</v>
      </c>
      <c r="CQS48" s="12" t="s">
        <v>6222</v>
      </c>
      <c r="CQT48" s="12" t="str">
        <f>IF(CQS48="SINAPI",VLOOKUP('TEREZINHA HARDY'!CQR48,SINAPI,3,),VLOOKUP('TEREZINHA HARDY'!CQR48,SETOP,4,))</f>
        <v>KG</v>
      </c>
      <c r="CQU48" s="13">
        <v>162.6</v>
      </c>
      <c r="CQV48" s="13" t="s">
        <v>41</v>
      </c>
      <c r="CQW48" s="14">
        <f>IF(CQS48="SINAPI",VLOOKUP('TEREZINHA HARDY'!CQR48,SINAPI,4,),VLOOKUP('TEREZINHA HARDY'!CQR48,SETOP,5,))</f>
        <v>7.33</v>
      </c>
      <c r="CQX48" s="14">
        <f t="shared" si="391"/>
        <v>9.27</v>
      </c>
      <c r="CQY48" s="14">
        <f t="shared" si="392"/>
        <v>1191.8579999999999</v>
      </c>
      <c r="CQZ48" s="14">
        <f t="shared" si="393"/>
        <v>1507.3019999999999</v>
      </c>
      <c r="CRA48" s="11" t="s">
        <v>17388</v>
      </c>
      <c r="CRB48" s="261" t="str">
        <f>IF(CRI48="SINAPI",VLOOKUP('TEREZINHA HARDY'!CRH48,SINAPI,2,),VLOOKUP('TEREZINHA HARDY'!CRH48,SETOP,3,))</f>
        <v>CORTE, DOBRA E MONTAGEM DE AÇO CA-50/60</v>
      </c>
      <c r="CRC48" s="261"/>
      <c r="CRD48" s="261"/>
      <c r="CRE48" s="261"/>
      <c r="CRF48" s="261"/>
      <c r="CRG48" s="261"/>
      <c r="CRH48" s="12" t="s">
        <v>9344</v>
      </c>
      <c r="CRI48" s="12" t="s">
        <v>6222</v>
      </c>
      <c r="CRJ48" s="12" t="str">
        <f>IF(CRI48="SINAPI",VLOOKUP('TEREZINHA HARDY'!CRH48,SINAPI,3,),VLOOKUP('TEREZINHA HARDY'!CRH48,SETOP,4,))</f>
        <v>KG</v>
      </c>
      <c r="CRK48" s="13">
        <v>162.6</v>
      </c>
      <c r="CRL48" s="13" t="s">
        <v>41</v>
      </c>
      <c r="CRM48" s="14">
        <f>IF(CRI48="SINAPI",VLOOKUP('TEREZINHA HARDY'!CRH48,SINAPI,4,),VLOOKUP('TEREZINHA HARDY'!CRH48,SETOP,5,))</f>
        <v>7.33</v>
      </c>
      <c r="CRN48" s="14">
        <f t="shared" si="394"/>
        <v>9.27</v>
      </c>
      <c r="CRO48" s="14">
        <f t="shared" si="395"/>
        <v>1191.8579999999999</v>
      </c>
      <c r="CRP48" s="14">
        <f t="shared" si="396"/>
        <v>1507.3019999999999</v>
      </c>
      <c r="CRQ48" s="11" t="s">
        <v>17388</v>
      </c>
      <c r="CRR48" s="261" t="str">
        <f>IF(CRY48="SINAPI",VLOOKUP('TEREZINHA HARDY'!CRX48,SINAPI,2,),VLOOKUP('TEREZINHA HARDY'!CRX48,SETOP,3,))</f>
        <v>CORTE, DOBRA E MONTAGEM DE AÇO CA-50/60</v>
      </c>
      <c r="CRS48" s="261"/>
      <c r="CRT48" s="261"/>
      <c r="CRU48" s="261"/>
      <c r="CRV48" s="261"/>
      <c r="CRW48" s="261"/>
      <c r="CRX48" s="12" t="s">
        <v>9344</v>
      </c>
      <c r="CRY48" s="12" t="s">
        <v>6222</v>
      </c>
      <c r="CRZ48" s="12" t="str">
        <f>IF(CRY48="SINAPI",VLOOKUP('TEREZINHA HARDY'!CRX48,SINAPI,3,),VLOOKUP('TEREZINHA HARDY'!CRX48,SETOP,4,))</f>
        <v>KG</v>
      </c>
      <c r="CSA48" s="13">
        <v>162.6</v>
      </c>
      <c r="CSB48" s="13" t="s">
        <v>41</v>
      </c>
      <c r="CSC48" s="14">
        <f>IF(CRY48="SINAPI",VLOOKUP('TEREZINHA HARDY'!CRX48,SINAPI,4,),VLOOKUP('TEREZINHA HARDY'!CRX48,SETOP,5,))</f>
        <v>7.33</v>
      </c>
      <c r="CSD48" s="14">
        <f t="shared" si="397"/>
        <v>9.27</v>
      </c>
      <c r="CSE48" s="14">
        <f t="shared" si="398"/>
        <v>1191.8579999999999</v>
      </c>
      <c r="CSF48" s="14">
        <f t="shared" si="399"/>
        <v>1507.3019999999999</v>
      </c>
      <c r="CSG48" s="11" t="s">
        <v>17388</v>
      </c>
      <c r="CSH48" s="261" t="str">
        <f>IF(CSO48="SINAPI",VLOOKUP('TEREZINHA HARDY'!CSN48,SINAPI,2,),VLOOKUP('TEREZINHA HARDY'!CSN48,SETOP,3,))</f>
        <v>CORTE, DOBRA E MONTAGEM DE AÇO CA-50/60</v>
      </c>
      <c r="CSI48" s="261"/>
      <c r="CSJ48" s="261"/>
      <c r="CSK48" s="261"/>
      <c r="CSL48" s="261"/>
      <c r="CSM48" s="261"/>
      <c r="CSN48" s="12" t="s">
        <v>9344</v>
      </c>
      <c r="CSO48" s="12" t="s">
        <v>6222</v>
      </c>
      <c r="CSP48" s="12" t="str">
        <f>IF(CSO48="SINAPI",VLOOKUP('TEREZINHA HARDY'!CSN48,SINAPI,3,),VLOOKUP('TEREZINHA HARDY'!CSN48,SETOP,4,))</f>
        <v>KG</v>
      </c>
      <c r="CSQ48" s="13">
        <v>162.6</v>
      </c>
      <c r="CSR48" s="13" t="s">
        <v>41</v>
      </c>
      <c r="CSS48" s="14">
        <f>IF(CSO48="SINAPI",VLOOKUP('TEREZINHA HARDY'!CSN48,SINAPI,4,),VLOOKUP('TEREZINHA HARDY'!CSN48,SETOP,5,))</f>
        <v>7.33</v>
      </c>
      <c r="CST48" s="14">
        <f t="shared" si="400"/>
        <v>9.27</v>
      </c>
      <c r="CSU48" s="14">
        <f t="shared" si="401"/>
        <v>1191.8579999999999</v>
      </c>
      <c r="CSV48" s="14">
        <f t="shared" si="402"/>
        <v>1507.3019999999999</v>
      </c>
      <c r="CSW48" s="11" t="s">
        <v>17388</v>
      </c>
      <c r="CSX48" s="261" t="str">
        <f>IF(CTE48="SINAPI",VLOOKUP('TEREZINHA HARDY'!CTD48,SINAPI,2,),VLOOKUP('TEREZINHA HARDY'!CTD48,SETOP,3,))</f>
        <v>CORTE, DOBRA E MONTAGEM DE AÇO CA-50/60</v>
      </c>
      <c r="CSY48" s="261"/>
      <c r="CSZ48" s="261"/>
      <c r="CTA48" s="261"/>
      <c r="CTB48" s="261"/>
      <c r="CTC48" s="261"/>
      <c r="CTD48" s="12" t="s">
        <v>9344</v>
      </c>
      <c r="CTE48" s="12" t="s">
        <v>6222</v>
      </c>
      <c r="CTF48" s="12" t="str">
        <f>IF(CTE48="SINAPI",VLOOKUP('TEREZINHA HARDY'!CTD48,SINAPI,3,),VLOOKUP('TEREZINHA HARDY'!CTD48,SETOP,4,))</f>
        <v>KG</v>
      </c>
      <c r="CTG48" s="13">
        <v>162.6</v>
      </c>
      <c r="CTH48" s="13" t="s">
        <v>41</v>
      </c>
      <c r="CTI48" s="14">
        <f>IF(CTE48="SINAPI",VLOOKUP('TEREZINHA HARDY'!CTD48,SINAPI,4,),VLOOKUP('TEREZINHA HARDY'!CTD48,SETOP,5,))</f>
        <v>7.33</v>
      </c>
      <c r="CTJ48" s="14">
        <f t="shared" si="403"/>
        <v>9.27</v>
      </c>
      <c r="CTK48" s="14">
        <f t="shared" si="404"/>
        <v>1191.8579999999999</v>
      </c>
      <c r="CTL48" s="14">
        <f t="shared" si="405"/>
        <v>1507.3019999999999</v>
      </c>
      <c r="CTM48" s="11" t="s">
        <v>17388</v>
      </c>
      <c r="CTN48" s="261" t="str">
        <f>IF(CTU48="SINAPI",VLOOKUP('TEREZINHA HARDY'!CTT48,SINAPI,2,),VLOOKUP('TEREZINHA HARDY'!CTT48,SETOP,3,))</f>
        <v>CORTE, DOBRA E MONTAGEM DE AÇO CA-50/60</v>
      </c>
      <c r="CTO48" s="261"/>
      <c r="CTP48" s="261"/>
      <c r="CTQ48" s="261"/>
      <c r="CTR48" s="261"/>
      <c r="CTS48" s="261"/>
      <c r="CTT48" s="12" t="s">
        <v>9344</v>
      </c>
      <c r="CTU48" s="12" t="s">
        <v>6222</v>
      </c>
      <c r="CTV48" s="12" t="str">
        <f>IF(CTU48="SINAPI",VLOOKUP('TEREZINHA HARDY'!CTT48,SINAPI,3,),VLOOKUP('TEREZINHA HARDY'!CTT48,SETOP,4,))</f>
        <v>KG</v>
      </c>
      <c r="CTW48" s="13">
        <v>162.6</v>
      </c>
      <c r="CTX48" s="13" t="s">
        <v>41</v>
      </c>
      <c r="CTY48" s="14">
        <f>IF(CTU48="SINAPI",VLOOKUP('TEREZINHA HARDY'!CTT48,SINAPI,4,),VLOOKUP('TEREZINHA HARDY'!CTT48,SETOP,5,))</f>
        <v>7.33</v>
      </c>
      <c r="CTZ48" s="14">
        <f t="shared" si="406"/>
        <v>9.27</v>
      </c>
      <c r="CUA48" s="14">
        <f t="shared" si="407"/>
        <v>1191.8579999999999</v>
      </c>
      <c r="CUB48" s="14">
        <f t="shared" si="408"/>
        <v>1507.3019999999999</v>
      </c>
      <c r="CUC48" s="11" t="s">
        <v>17388</v>
      </c>
      <c r="CUD48" s="261" t="str">
        <f>IF(CUK48="SINAPI",VLOOKUP('TEREZINHA HARDY'!CUJ48,SINAPI,2,),VLOOKUP('TEREZINHA HARDY'!CUJ48,SETOP,3,))</f>
        <v>CORTE, DOBRA E MONTAGEM DE AÇO CA-50/60</v>
      </c>
      <c r="CUE48" s="261"/>
      <c r="CUF48" s="261"/>
      <c r="CUG48" s="261"/>
      <c r="CUH48" s="261"/>
      <c r="CUI48" s="261"/>
      <c r="CUJ48" s="12" t="s">
        <v>9344</v>
      </c>
      <c r="CUK48" s="12" t="s">
        <v>6222</v>
      </c>
      <c r="CUL48" s="12" t="str">
        <f>IF(CUK48="SINAPI",VLOOKUP('TEREZINHA HARDY'!CUJ48,SINAPI,3,),VLOOKUP('TEREZINHA HARDY'!CUJ48,SETOP,4,))</f>
        <v>KG</v>
      </c>
      <c r="CUM48" s="13">
        <v>162.6</v>
      </c>
      <c r="CUN48" s="13" t="s">
        <v>41</v>
      </c>
      <c r="CUO48" s="14">
        <f>IF(CUK48="SINAPI",VLOOKUP('TEREZINHA HARDY'!CUJ48,SINAPI,4,),VLOOKUP('TEREZINHA HARDY'!CUJ48,SETOP,5,))</f>
        <v>7.33</v>
      </c>
      <c r="CUP48" s="14">
        <f t="shared" si="409"/>
        <v>9.27</v>
      </c>
      <c r="CUQ48" s="14">
        <f t="shared" si="410"/>
        <v>1191.8579999999999</v>
      </c>
      <c r="CUR48" s="14">
        <f t="shared" si="411"/>
        <v>1507.3019999999999</v>
      </c>
      <c r="CUS48" s="11" t="s">
        <v>17388</v>
      </c>
      <c r="CUT48" s="261" t="str">
        <f>IF(CVA48="SINAPI",VLOOKUP('TEREZINHA HARDY'!CUZ48,SINAPI,2,),VLOOKUP('TEREZINHA HARDY'!CUZ48,SETOP,3,))</f>
        <v>CORTE, DOBRA E MONTAGEM DE AÇO CA-50/60</v>
      </c>
      <c r="CUU48" s="261"/>
      <c r="CUV48" s="261"/>
      <c r="CUW48" s="261"/>
      <c r="CUX48" s="261"/>
      <c r="CUY48" s="261"/>
      <c r="CUZ48" s="12" t="s">
        <v>9344</v>
      </c>
      <c r="CVA48" s="12" t="s">
        <v>6222</v>
      </c>
      <c r="CVB48" s="12" t="str">
        <f>IF(CVA48="SINAPI",VLOOKUP('TEREZINHA HARDY'!CUZ48,SINAPI,3,),VLOOKUP('TEREZINHA HARDY'!CUZ48,SETOP,4,))</f>
        <v>KG</v>
      </c>
      <c r="CVC48" s="13">
        <v>162.6</v>
      </c>
      <c r="CVD48" s="13" t="s">
        <v>41</v>
      </c>
      <c r="CVE48" s="14">
        <f>IF(CVA48="SINAPI",VLOOKUP('TEREZINHA HARDY'!CUZ48,SINAPI,4,),VLOOKUP('TEREZINHA HARDY'!CUZ48,SETOP,5,))</f>
        <v>7.33</v>
      </c>
      <c r="CVF48" s="14">
        <f t="shared" si="412"/>
        <v>9.27</v>
      </c>
      <c r="CVG48" s="14">
        <f t="shared" si="413"/>
        <v>1191.8579999999999</v>
      </c>
      <c r="CVH48" s="14">
        <f t="shared" si="414"/>
        <v>1507.3019999999999</v>
      </c>
      <c r="CVI48" s="11" t="s">
        <v>17388</v>
      </c>
      <c r="CVJ48" s="261" t="str">
        <f>IF(CVQ48="SINAPI",VLOOKUP('TEREZINHA HARDY'!CVP48,SINAPI,2,),VLOOKUP('TEREZINHA HARDY'!CVP48,SETOP,3,))</f>
        <v>CORTE, DOBRA E MONTAGEM DE AÇO CA-50/60</v>
      </c>
      <c r="CVK48" s="261"/>
      <c r="CVL48" s="261"/>
      <c r="CVM48" s="261"/>
      <c r="CVN48" s="261"/>
      <c r="CVO48" s="261"/>
      <c r="CVP48" s="12" t="s">
        <v>9344</v>
      </c>
      <c r="CVQ48" s="12" t="s">
        <v>6222</v>
      </c>
      <c r="CVR48" s="12" t="str">
        <f>IF(CVQ48="SINAPI",VLOOKUP('TEREZINHA HARDY'!CVP48,SINAPI,3,),VLOOKUP('TEREZINHA HARDY'!CVP48,SETOP,4,))</f>
        <v>KG</v>
      </c>
      <c r="CVS48" s="13">
        <v>162.6</v>
      </c>
      <c r="CVT48" s="13" t="s">
        <v>41</v>
      </c>
      <c r="CVU48" s="14">
        <f>IF(CVQ48="SINAPI",VLOOKUP('TEREZINHA HARDY'!CVP48,SINAPI,4,),VLOOKUP('TEREZINHA HARDY'!CVP48,SETOP,5,))</f>
        <v>7.33</v>
      </c>
      <c r="CVV48" s="14">
        <f t="shared" si="415"/>
        <v>9.27</v>
      </c>
      <c r="CVW48" s="14">
        <f t="shared" si="416"/>
        <v>1191.8579999999999</v>
      </c>
      <c r="CVX48" s="14">
        <f t="shared" si="417"/>
        <v>1507.3019999999999</v>
      </c>
      <c r="CVY48" s="11" t="s">
        <v>17388</v>
      </c>
      <c r="CVZ48" s="261" t="str">
        <f>IF(CWG48="SINAPI",VLOOKUP('TEREZINHA HARDY'!CWF48,SINAPI,2,),VLOOKUP('TEREZINHA HARDY'!CWF48,SETOP,3,))</f>
        <v>CORTE, DOBRA E MONTAGEM DE AÇO CA-50/60</v>
      </c>
      <c r="CWA48" s="261"/>
      <c r="CWB48" s="261"/>
      <c r="CWC48" s="261"/>
      <c r="CWD48" s="261"/>
      <c r="CWE48" s="261"/>
      <c r="CWF48" s="12" t="s">
        <v>9344</v>
      </c>
      <c r="CWG48" s="12" t="s">
        <v>6222</v>
      </c>
      <c r="CWH48" s="12" t="str">
        <f>IF(CWG48="SINAPI",VLOOKUP('TEREZINHA HARDY'!CWF48,SINAPI,3,),VLOOKUP('TEREZINHA HARDY'!CWF48,SETOP,4,))</f>
        <v>KG</v>
      </c>
      <c r="CWI48" s="13">
        <v>162.6</v>
      </c>
      <c r="CWJ48" s="13" t="s">
        <v>41</v>
      </c>
      <c r="CWK48" s="14">
        <f>IF(CWG48="SINAPI",VLOOKUP('TEREZINHA HARDY'!CWF48,SINAPI,4,),VLOOKUP('TEREZINHA HARDY'!CWF48,SETOP,5,))</f>
        <v>7.33</v>
      </c>
      <c r="CWL48" s="14">
        <f t="shared" si="418"/>
        <v>9.27</v>
      </c>
      <c r="CWM48" s="14">
        <f t="shared" si="419"/>
        <v>1191.8579999999999</v>
      </c>
      <c r="CWN48" s="14">
        <f t="shared" si="420"/>
        <v>1507.3019999999999</v>
      </c>
      <c r="CWO48" s="11" t="s">
        <v>17388</v>
      </c>
      <c r="CWP48" s="261" t="str">
        <f>IF(CWW48="SINAPI",VLOOKUP('TEREZINHA HARDY'!CWV48,SINAPI,2,),VLOOKUP('TEREZINHA HARDY'!CWV48,SETOP,3,))</f>
        <v>CORTE, DOBRA E MONTAGEM DE AÇO CA-50/60</v>
      </c>
      <c r="CWQ48" s="261"/>
      <c r="CWR48" s="261"/>
      <c r="CWS48" s="261"/>
      <c r="CWT48" s="261"/>
      <c r="CWU48" s="261"/>
      <c r="CWV48" s="12" t="s">
        <v>9344</v>
      </c>
      <c r="CWW48" s="12" t="s">
        <v>6222</v>
      </c>
      <c r="CWX48" s="12" t="str">
        <f>IF(CWW48="SINAPI",VLOOKUP('TEREZINHA HARDY'!CWV48,SINAPI,3,),VLOOKUP('TEREZINHA HARDY'!CWV48,SETOP,4,))</f>
        <v>KG</v>
      </c>
      <c r="CWY48" s="13">
        <v>162.6</v>
      </c>
      <c r="CWZ48" s="13" t="s">
        <v>41</v>
      </c>
      <c r="CXA48" s="14">
        <f>IF(CWW48="SINAPI",VLOOKUP('TEREZINHA HARDY'!CWV48,SINAPI,4,),VLOOKUP('TEREZINHA HARDY'!CWV48,SETOP,5,))</f>
        <v>7.33</v>
      </c>
      <c r="CXB48" s="14">
        <f t="shared" si="421"/>
        <v>9.27</v>
      </c>
      <c r="CXC48" s="14">
        <f t="shared" si="422"/>
        <v>1191.8579999999999</v>
      </c>
      <c r="CXD48" s="14">
        <f t="shared" si="423"/>
        <v>1507.3019999999999</v>
      </c>
      <c r="CXE48" s="11" t="s">
        <v>17388</v>
      </c>
      <c r="CXF48" s="261" t="str">
        <f>IF(CXM48="SINAPI",VLOOKUP('TEREZINHA HARDY'!CXL48,SINAPI,2,),VLOOKUP('TEREZINHA HARDY'!CXL48,SETOP,3,))</f>
        <v>CORTE, DOBRA E MONTAGEM DE AÇO CA-50/60</v>
      </c>
      <c r="CXG48" s="261"/>
      <c r="CXH48" s="261"/>
      <c r="CXI48" s="261"/>
      <c r="CXJ48" s="261"/>
      <c r="CXK48" s="261"/>
      <c r="CXL48" s="12" t="s">
        <v>9344</v>
      </c>
      <c r="CXM48" s="12" t="s">
        <v>6222</v>
      </c>
      <c r="CXN48" s="12" t="str">
        <f>IF(CXM48="SINAPI",VLOOKUP('TEREZINHA HARDY'!CXL48,SINAPI,3,),VLOOKUP('TEREZINHA HARDY'!CXL48,SETOP,4,))</f>
        <v>KG</v>
      </c>
      <c r="CXO48" s="13">
        <v>162.6</v>
      </c>
      <c r="CXP48" s="13" t="s">
        <v>41</v>
      </c>
      <c r="CXQ48" s="14">
        <f>IF(CXM48="SINAPI",VLOOKUP('TEREZINHA HARDY'!CXL48,SINAPI,4,),VLOOKUP('TEREZINHA HARDY'!CXL48,SETOP,5,))</f>
        <v>7.33</v>
      </c>
      <c r="CXR48" s="14">
        <f t="shared" si="424"/>
        <v>9.27</v>
      </c>
      <c r="CXS48" s="14">
        <f t="shared" si="425"/>
        <v>1191.8579999999999</v>
      </c>
      <c r="CXT48" s="14">
        <f t="shared" si="426"/>
        <v>1507.3019999999999</v>
      </c>
      <c r="CXU48" s="11" t="s">
        <v>17388</v>
      </c>
      <c r="CXV48" s="261" t="str">
        <f>IF(CYC48="SINAPI",VLOOKUP('TEREZINHA HARDY'!CYB48,SINAPI,2,),VLOOKUP('TEREZINHA HARDY'!CYB48,SETOP,3,))</f>
        <v>CORTE, DOBRA E MONTAGEM DE AÇO CA-50/60</v>
      </c>
      <c r="CXW48" s="261"/>
      <c r="CXX48" s="261"/>
      <c r="CXY48" s="261"/>
      <c r="CXZ48" s="261"/>
      <c r="CYA48" s="261"/>
      <c r="CYB48" s="12" t="s">
        <v>9344</v>
      </c>
      <c r="CYC48" s="12" t="s">
        <v>6222</v>
      </c>
      <c r="CYD48" s="12" t="str">
        <f>IF(CYC48="SINAPI",VLOOKUP('TEREZINHA HARDY'!CYB48,SINAPI,3,),VLOOKUP('TEREZINHA HARDY'!CYB48,SETOP,4,))</f>
        <v>KG</v>
      </c>
      <c r="CYE48" s="13">
        <v>162.6</v>
      </c>
      <c r="CYF48" s="13" t="s">
        <v>41</v>
      </c>
      <c r="CYG48" s="14">
        <f>IF(CYC48="SINAPI",VLOOKUP('TEREZINHA HARDY'!CYB48,SINAPI,4,),VLOOKUP('TEREZINHA HARDY'!CYB48,SETOP,5,))</f>
        <v>7.33</v>
      </c>
      <c r="CYH48" s="14">
        <f t="shared" si="427"/>
        <v>9.27</v>
      </c>
      <c r="CYI48" s="14">
        <f t="shared" si="428"/>
        <v>1191.8579999999999</v>
      </c>
      <c r="CYJ48" s="14">
        <f t="shared" si="429"/>
        <v>1507.3019999999999</v>
      </c>
      <c r="CYK48" s="11" t="s">
        <v>17388</v>
      </c>
      <c r="CYL48" s="261" t="str">
        <f>IF(CYS48="SINAPI",VLOOKUP('TEREZINHA HARDY'!CYR48,SINAPI,2,),VLOOKUP('TEREZINHA HARDY'!CYR48,SETOP,3,))</f>
        <v>CORTE, DOBRA E MONTAGEM DE AÇO CA-50/60</v>
      </c>
      <c r="CYM48" s="261"/>
      <c r="CYN48" s="261"/>
      <c r="CYO48" s="261"/>
      <c r="CYP48" s="261"/>
      <c r="CYQ48" s="261"/>
      <c r="CYR48" s="12" t="s">
        <v>9344</v>
      </c>
      <c r="CYS48" s="12" t="s">
        <v>6222</v>
      </c>
      <c r="CYT48" s="12" t="str">
        <f>IF(CYS48="SINAPI",VLOOKUP('TEREZINHA HARDY'!CYR48,SINAPI,3,),VLOOKUP('TEREZINHA HARDY'!CYR48,SETOP,4,))</f>
        <v>KG</v>
      </c>
      <c r="CYU48" s="13">
        <v>162.6</v>
      </c>
      <c r="CYV48" s="13" t="s">
        <v>41</v>
      </c>
      <c r="CYW48" s="14">
        <f>IF(CYS48="SINAPI",VLOOKUP('TEREZINHA HARDY'!CYR48,SINAPI,4,),VLOOKUP('TEREZINHA HARDY'!CYR48,SETOP,5,))</f>
        <v>7.33</v>
      </c>
      <c r="CYX48" s="14">
        <f t="shared" si="430"/>
        <v>9.27</v>
      </c>
      <c r="CYY48" s="14">
        <f t="shared" si="431"/>
        <v>1191.8579999999999</v>
      </c>
      <c r="CYZ48" s="14">
        <f t="shared" si="432"/>
        <v>1507.3019999999999</v>
      </c>
      <c r="CZA48" s="11" t="s">
        <v>17388</v>
      </c>
      <c r="CZB48" s="261" t="str">
        <f>IF(CZI48="SINAPI",VLOOKUP('TEREZINHA HARDY'!CZH48,SINAPI,2,),VLOOKUP('TEREZINHA HARDY'!CZH48,SETOP,3,))</f>
        <v>CORTE, DOBRA E MONTAGEM DE AÇO CA-50/60</v>
      </c>
      <c r="CZC48" s="261"/>
      <c r="CZD48" s="261"/>
      <c r="CZE48" s="261"/>
      <c r="CZF48" s="261"/>
      <c r="CZG48" s="261"/>
      <c r="CZH48" s="12" t="s">
        <v>9344</v>
      </c>
      <c r="CZI48" s="12" t="s">
        <v>6222</v>
      </c>
      <c r="CZJ48" s="12" t="str">
        <f>IF(CZI48="SINAPI",VLOOKUP('TEREZINHA HARDY'!CZH48,SINAPI,3,),VLOOKUP('TEREZINHA HARDY'!CZH48,SETOP,4,))</f>
        <v>KG</v>
      </c>
      <c r="CZK48" s="13">
        <v>162.6</v>
      </c>
      <c r="CZL48" s="13" t="s">
        <v>41</v>
      </c>
      <c r="CZM48" s="14">
        <f>IF(CZI48="SINAPI",VLOOKUP('TEREZINHA HARDY'!CZH48,SINAPI,4,),VLOOKUP('TEREZINHA HARDY'!CZH48,SETOP,5,))</f>
        <v>7.33</v>
      </c>
      <c r="CZN48" s="14">
        <f t="shared" si="433"/>
        <v>9.27</v>
      </c>
      <c r="CZO48" s="14">
        <f t="shared" si="434"/>
        <v>1191.8579999999999</v>
      </c>
      <c r="CZP48" s="14">
        <f t="shared" si="435"/>
        <v>1507.3019999999999</v>
      </c>
      <c r="CZQ48" s="11" t="s">
        <v>17388</v>
      </c>
      <c r="CZR48" s="261" t="str">
        <f>IF(CZY48="SINAPI",VLOOKUP('TEREZINHA HARDY'!CZX48,SINAPI,2,),VLOOKUP('TEREZINHA HARDY'!CZX48,SETOP,3,))</f>
        <v>CORTE, DOBRA E MONTAGEM DE AÇO CA-50/60</v>
      </c>
      <c r="CZS48" s="261"/>
      <c r="CZT48" s="261"/>
      <c r="CZU48" s="261"/>
      <c r="CZV48" s="261"/>
      <c r="CZW48" s="261"/>
      <c r="CZX48" s="12" t="s">
        <v>9344</v>
      </c>
      <c r="CZY48" s="12" t="s">
        <v>6222</v>
      </c>
      <c r="CZZ48" s="12" t="str">
        <f>IF(CZY48="SINAPI",VLOOKUP('TEREZINHA HARDY'!CZX48,SINAPI,3,),VLOOKUP('TEREZINHA HARDY'!CZX48,SETOP,4,))</f>
        <v>KG</v>
      </c>
      <c r="DAA48" s="13">
        <v>162.6</v>
      </c>
      <c r="DAB48" s="13" t="s">
        <v>41</v>
      </c>
      <c r="DAC48" s="14">
        <f>IF(CZY48="SINAPI",VLOOKUP('TEREZINHA HARDY'!CZX48,SINAPI,4,),VLOOKUP('TEREZINHA HARDY'!CZX48,SETOP,5,))</f>
        <v>7.33</v>
      </c>
      <c r="DAD48" s="14">
        <f t="shared" si="436"/>
        <v>9.27</v>
      </c>
      <c r="DAE48" s="14">
        <f t="shared" si="437"/>
        <v>1191.8579999999999</v>
      </c>
      <c r="DAF48" s="14">
        <f t="shared" si="438"/>
        <v>1507.3019999999999</v>
      </c>
      <c r="DAG48" s="11" t="s">
        <v>17388</v>
      </c>
      <c r="DAH48" s="261" t="str">
        <f>IF(DAO48="SINAPI",VLOOKUP('TEREZINHA HARDY'!DAN48,SINAPI,2,),VLOOKUP('TEREZINHA HARDY'!DAN48,SETOP,3,))</f>
        <v>CORTE, DOBRA E MONTAGEM DE AÇO CA-50/60</v>
      </c>
      <c r="DAI48" s="261"/>
      <c r="DAJ48" s="261"/>
      <c r="DAK48" s="261"/>
      <c r="DAL48" s="261"/>
      <c r="DAM48" s="261"/>
      <c r="DAN48" s="12" t="s">
        <v>9344</v>
      </c>
      <c r="DAO48" s="12" t="s">
        <v>6222</v>
      </c>
      <c r="DAP48" s="12" t="str">
        <f>IF(DAO48="SINAPI",VLOOKUP('TEREZINHA HARDY'!DAN48,SINAPI,3,),VLOOKUP('TEREZINHA HARDY'!DAN48,SETOP,4,))</f>
        <v>KG</v>
      </c>
      <c r="DAQ48" s="13">
        <v>162.6</v>
      </c>
      <c r="DAR48" s="13" t="s">
        <v>41</v>
      </c>
      <c r="DAS48" s="14">
        <f>IF(DAO48="SINAPI",VLOOKUP('TEREZINHA HARDY'!DAN48,SINAPI,4,),VLOOKUP('TEREZINHA HARDY'!DAN48,SETOP,5,))</f>
        <v>7.33</v>
      </c>
      <c r="DAT48" s="14">
        <f t="shared" si="439"/>
        <v>9.27</v>
      </c>
      <c r="DAU48" s="14">
        <f t="shared" si="440"/>
        <v>1191.8579999999999</v>
      </c>
      <c r="DAV48" s="14">
        <f t="shared" si="441"/>
        <v>1507.3019999999999</v>
      </c>
      <c r="DAW48" s="11" t="s">
        <v>17388</v>
      </c>
      <c r="DAX48" s="261" t="str">
        <f>IF(DBE48="SINAPI",VLOOKUP('TEREZINHA HARDY'!DBD48,SINAPI,2,),VLOOKUP('TEREZINHA HARDY'!DBD48,SETOP,3,))</f>
        <v>CORTE, DOBRA E MONTAGEM DE AÇO CA-50/60</v>
      </c>
      <c r="DAY48" s="261"/>
      <c r="DAZ48" s="261"/>
      <c r="DBA48" s="261"/>
      <c r="DBB48" s="261"/>
      <c r="DBC48" s="261"/>
      <c r="DBD48" s="12" t="s">
        <v>9344</v>
      </c>
      <c r="DBE48" s="12" t="s">
        <v>6222</v>
      </c>
      <c r="DBF48" s="12" t="str">
        <f>IF(DBE48="SINAPI",VLOOKUP('TEREZINHA HARDY'!DBD48,SINAPI,3,),VLOOKUP('TEREZINHA HARDY'!DBD48,SETOP,4,))</f>
        <v>KG</v>
      </c>
      <c r="DBG48" s="13">
        <v>162.6</v>
      </c>
      <c r="DBH48" s="13" t="s">
        <v>41</v>
      </c>
      <c r="DBI48" s="14">
        <f>IF(DBE48="SINAPI",VLOOKUP('TEREZINHA HARDY'!DBD48,SINAPI,4,),VLOOKUP('TEREZINHA HARDY'!DBD48,SETOP,5,))</f>
        <v>7.33</v>
      </c>
      <c r="DBJ48" s="14">
        <f t="shared" si="442"/>
        <v>9.27</v>
      </c>
      <c r="DBK48" s="14">
        <f t="shared" si="443"/>
        <v>1191.8579999999999</v>
      </c>
      <c r="DBL48" s="14">
        <f t="shared" si="444"/>
        <v>1507.3019999999999</v>
      </c>
      <c r="DBM48" s="11" t="s">
        <v>17388</v>
      </c>
      <c r="DBN48" s="261" t="str">
        <f>IF(DBU48="SINAPI",VLOOKUP('TEREZINHA HARDY'!DBT48,SINAPI,2,),VLOOKUP('TEREZINHA HARDY'!DBT48,SETOP,3,))</f>
        <v>CORTE, DOBRA E MONTAGEM DE AÇO CA-50/60</v>
      </c>
      <c r="DBO48" s="261"/>
      <c r="DBP48" s="261"/>
      <c r="DBQ48" s="261"/>
      <c r="DBR48" s="261"/>
      <c r="DBS48" s="261"/>
      <c r="DBT48" s="12" t="s">
        <v>9344</v>
      </c>
      <c r="DBU48" s="12" t="s">
        <v>6222</v>
      </c>
      <c r="DBV48" s="12" t="str">
        <f>IF(DBU48="SINAPI",VLOOKUP('TEREZINHA HARDY'!DBT48,SINAPI,3,),VLOOKUP('TEREZINHA HARDY'!DBT48,SETOP,4,))</f>
        <v>KG</v>
      </c>
      <c r="DBW48" s="13">
        <v>162.6</v>
      </c>
      <c r="DBX48" s="13" t="s">
        <v>41</v>
      </c>
      <c r="DBY48" s="14">
        <f>IF(DBU48="SINAPI",VLOOKUP('TEREZINHA HARDY'!DBT48,SINAPI,4,),VLOOKUP('TEREZINHA HARDY'!DBT48,SETOP,5,))</f>
        <v>7.33</v>
      </c>
      <c r="DBZ48" s="14">
        <f t="shared" si="445"/>
        <v>9.27</v>
      </c>
      <c r="DCA48" s="14">
        <f t="shared" si="446"/>
        <v>1191.8579999999999</v>
      </c>
      <c r="DCB48" s="14">
        <f t="shared" si="447"/>
        <v>1507.3019999999999</v>
      </c>
      <c r="DCC48" s="11" t="s">
        <v>17388</v>
      </c>
      <c r="DCD48" s="261" t="str">
        <f>IF(DCK48="SINAPI",VLOOKUP('TEREZINHA HARDY'!DCJ48,SINAPI,2,),VLOOKUP('TEREZINHA HARDY'!DCJ48,SETOP,3,))</f>
        <v>CORTE, DOBRA E MONTAGEM DE AÇO CA-50/60</v>
      </c>
      <c r="DCE48" s="261"/>
      <c r="DCF48" s="261"/>
      <c r="DCG48" s="261"/>
      <c r="DCH48" s="261"/>
      <c r="DCI48" s="261"/>
      <c r="DCJ48" s="12" t="s">
        <v>9344</v>
      </c>
      <c r="DCK48" s="12" t="s">
        <v>6222</v>
      </c>
      <c r="DCL48" s="12" t="str">
        <f>IF(DCK48="SINAPI",VLOOKUP('TEREZINHA HARDY'!DCJ48,SINAPI,3,),VLOOKUP('TEREZINHA HARDY'!DCJ48,SETOP,4,))</f>
        <v>KG</v>
      </c>
      <c r="DCM48" s="13">
        <v>162.6</v>
      </c>
      <c r="DCN48" s="13" t="s">
        <v>41</v>
      </c>
      <c r="DCO48" s="14">
        <f>IF(DCK48="SINAPI",VLOOKUP('TEREZINHA HARDY'!DCJ48,SINAPI,4,),VLOOKUP('TEREZINHA HARDY'!DCJ48,SETOP,5,))</f>
        <v>7.33</v>
      </c>
      <c r="DCP48" s="14">
        <f t="shared" si="448"/>
        <v>9.27</v>
      </c>
      <c r="DCQ48" s="14">
        <f t="shared" si="449"/>
        <v>1191.8579999999999</v>
      </c>
      <c r="DCR48" s="14">
        <f t="shared" si="450"/>
        <v>1507.3019999999999</v>
      </c>
      <c r="DCS48" s="11" t="s">
        <v>17388</v>
      </c>
      <c r="DCT48" s="261" t="str">
        <f>IF(DDA48="SINAPI",VLOOKUP('TEREZINHA HARDY'!DCZ48,SINAPI,2,),VLOOKUP('TEREZINHA HARDY'!DCZ48,SETOP,3,))</f>
        <v>CORTE, DOBRA E MONTAGEM DE AÇO CA-50/60</v>
      </c>
      <c r="DCU48" s="261"/>
      <c r="DCV48" s="261"/>
      <c r="DCW48" s="261"/>
      <c r="DCX48" s="261"/>
      <c r="DCY48" s="261"/>
      <c r="DCZ48" s="12" t="s">
        <v>9344</v>
      </c>
      <c r="DDA48" s="12" t="s">
        <v>6222</v>
      </c>
      <c r="DDB48" s="12" t="str">
        <f>IF(DDA48="SINAPI",VLOOKUP('TEREZINHA HARDY'!DCZ48,SINAPI,3,),VLOOKUP('TEREZINHA HARDY'!DCZ48,SETOP,4,))</f>
        <v>KG</v>
      </c>
      <c r="DDC48" s="13">
        <v>162.6</v>
      </c>
      <c r="DDD48" s="13" t="s">
        <v>41</v>
      </c>
      <c r="DDE48" s="14">
        <f>IF(DDA48="SINAPI",VLOOKUP('TEREZINHA HARDY'!DCZ48,SINAPI,4,),VLOOKUP('TEREZINHA HARDY'!DCZ48,SETOP,5,))</f>
        <v>7.33</v>
      </c>
      <c r="DDF48" s="14">
        <f t="shared" si="451"/>
        <v>9.27</v>
      </c>
      <c r="DDG48" s="14">
        <f t="shared" si="452"/>
        <v>1191.8579999999999</v>
      </c>
      <c r="DDH48" s="14">
        <f t="shared" si="453"/>
        <v>1507.3019999999999</v>
      </c>
      <c r="DDI48" s="11" t="s">
        <v>17388</v>
      </c>
      <c r="DDJ48" s="261" t="str">
        <f>IF(DDQ48="SINAPI",VLOOKUP('TEREZINHA HARDY'!DDP48,SINAPI,2,),VLOOKUP('TEREZINHA HARDY'!DDP48,SETOP,3,))</f>
        <v>CORTE, DOBRA E MONTAGEM DE AÇO CA-50/60</v>
      </c>
      <c r="DDK48" s="261"/>
      <c r="DDL48" s="261"/>
      <c r="DDM48" s="261"/>
      <c r="DDN48" s="261"/>
      <c r="DDO48" s="261"/>
      <c r="DDP48" s="12" t="s">
        <v>9344</v>
      </c>
      <c r="DDQ48" s="12" t="s">
        <v>6222</v>
      </c>
      <c r="DDR48" s="12" t="str">
        <f>IF(DDQ48="SINAPI",VLOOKUP('TEREZINHA HARDY'!DDP48,SINAPI,3,),VLOOKUP('TEREZINHA HARDY'!DDP48,SETOP,4,))</f>
        <v>KG</v>
      </c>
      <c r="DDS48" s="13">
        <v>162.6</v>
      </c>
      <c r="DDT48" s="13" t="s">
        <v>41</v>
      </c>
      <c r="DDU48" s="14">
        <f>IF(DDQ48="SINAPI",VLOOKUP('TEREZINHA HARDY'!DDP48,SINAPI,4,),VLOOKUP('TEREZINHA HARDY'!DDP48,SETOP,5,))</f>
        <v>7.33</v>
      </c>
      <c r="DDV48" s="14">
        <f t="shared" si="454"/>
        <v>9.27</v>
      </c>
      <c r="DDW48" s="14">
        <f t="shared" si="455"/>
        <v>1191.8579999999999</v>
      </c>
      <c r="DDX48" s="14">
        <f t="shared" si="456"/>
        <v>1507.3019999999999</v>
      </c>
      <c r="DDY48" s="11" t="s">
        <v>17388</v>
      </c>
      <c r="DDZ48" s="261" t="str">
        <f>IF(DEG48="SINAPI",VLOOKUP('TEREZINHA HARDY'!DEF48,SINAPI,2,),VLOOKUP('TEREZINHA HARDY'!DEF48,SETOP,3,))</f>
        <v>CORTE, DOBRA E MONTAGEM DE AÇO CA-50/60</v>
      </c>
      <c r="DEA48" s="261"/>
      <c r="DEB48" s="261"/>
      <c r="DEC48" s="261"/>
      <c r="DED48" s="261"/>
      <c r="DEE48" s="261"/>
      <c r="DEF48" s="12" t="s">
        <v>9344</v>
      </c>
      <c r="DEG48" s="12" t="s">
        <v>6222</v>
      </c>
      <c r="DEH48" s="12" t="str">
        <f>IF(DEG48="SINAPI",VLOOKUP('TEREZINHA HARDY'!DEF48,SINAPI,3,),VLOOKUP('TEREZINHA HARDY'!DEF48,SETOP,4,))</f>
        <v>KG</v>
      </c>
      <c r="DEI48" s="13">
        <v>162.6</v>
      </c>
      <c r="DEJ48" s="13" t="s">
        <v>41</v>
      </c>
      <c r="DEK48" s="14">
        <f>IF(DEG48="SINAPI",VLOOKUP('TEREZINHA HARDY'!DEF48,SINAPI,4,),VLOOKUP('TEREZINHA HARDY'!DEF48,SETOP,5,))</f>
        <v>7.33</v>
      </c>
      <c r="DEL48" s="14">
        <f t="shared" si="457"/>
        <v>9.27</v>
      </c>
      <c r="DEM48" s="14">
        <f t="shared" si="458"/>
        <v>1191.8579999999999</v>
      </c>
      <c r="DEN48" s="14">
        <f t="shared" si="459"/>
        <v>1507.3019999999999</v>
      </c>
      <c r="DEO48" s="11" t="s">
        <v>17388</v>
      </c>
      <c r="DEP48" s="261" t="str">
        <f>IF(DEW48="SINAPI",VLOOKUP('TEREZINHA HARDY'!DEV48,SINAPI,2,),VLOOKUP('TEREZINHA HARDY'!DEV48,SETOP,3,))</f>
        <v>CORTE, DOBRA E MONTAGEM DE AÇO CA-50/60</v>
      </c>
      <c r="DEQ48" s="261"/>
      <c r="DER48" s="261"/>
      <c r="DES48" s="261"/>
      <c r="DET48" s="261"/>
      <c r="DEU48" s="261"/>
      <c r="DEV48" s="12" t="s">
        <v>9344</v>
      </c>
      <c r="DEW48" s="12" t="s">
        <v>6222</v>
      </c>
      <c r="DEX48" s="12" t="str">
        <f>IF(DEW48="SINAPI",VLOOKUP('TEREZINHA HARDY'!DEV48,SINAPI,3,),VLOOKUP('TEREZINHA HARDY'!DEV48,SETOP,4,))</f>
        <v>KG</v>
      </c>
      <c r="DEY48" s="13">
        <v>162.6</v>
      </c>
      <c r="DEZ48" s="13" t="s">
        <v>41</v>
      </c>
      <c r="DFA48" s="14">
        <f>IF(DEW48="SINAPI",VLOOKUP('TEREZINHA HARDY'!DEV48,SINAPI,4,),VLOOKUP('TEREZINHA HARDY'!DEV48,SETOP,5,))</f>
        <v>7.33</v>
      </c>
      <c r="DFB48" s="14">
        <f t="shared" si="460"/>
        <v>9.27</v>
      </c>
      <c r="DFC48" s="14">
        <f t="shared" si="461"/>
        <v>1191.8579999999999</v>
      </c>
      <c r="DFD48" s="14">
        <f t="shared" si="462"/>
        <v>1507.3019999999999</v>
      </c>
      <c r="DFE48" s="11" t="s">
        <v>17388</v>
      </c>
      <c r="DFF48" s="261" t="str">
        <f>IF(DFM48="SINAPI",VLOOKUP('TEREZINHA HARDY'!DFL48,SINAPI,2,),VLOOKUP('TEREZINHA HARDY'!DFL48,SETOP,3,))</f>
        <v>CORTE, DOBRA E MONTAGEM DE AÇO CA-50/60</v>
      </c>
      <c r="DFG48" s="261"/>
      <c r="DFH48" s="261"/>
      <c r="DFI48" s="261"/>
      <c r="DFJ48" s="261"/>
      <c r="DFK48" s="261"/>
      <c r="DFL48" s="12" t="s">
        <v>9344</v>
      </c>
      <c r="DFM48" s="12" t="s">
        <v>6222</v>
      </c>
      <c r="DFN48" s="12" t="str">
        <f>IF(DFM48="SINAPI",VLOOKUP('TEREZINHA HARDY'!DFL48,SINAPI,3,),VLOOKUP('TEREZINHA HARDY'!DFL48,SETOP,4,))</f>
        <v>KG</v>
      </c>
      <c r="DFO48" s="13">
        <v>162.6</v>
      </c>
      <c r="DFP48" s="13" t="s">
        <v>41</v>
      </c>
      <c r="DFQ48" s="14">
        <f>IF(DFM48="SINAPI",VLOOKUP('TEREZINHA HARDY'!DFL48,SINAPI,4,),VLOOKUP('TEREZINHA HARDY'!DFL48,SETOP,5,))</f>
        <v>7.33</v>
      </c>
      <c r="DFR48" s="14">
        <f t="shared" si="463"/>
        <v>9.27</v>
      </c>
      <c r="DFS48" s="14">
        <f t="shared" si="464"/>
        <v>1191.8579999999999</v>
      </c>
      <c r="DFT48" s="14">
        <f t="shared" si="465"/>
        <v>1507.3019999999999</v>
      </c>
      <c r="DFU48" s="11" t="s">
        <v>17388</v>
      </c>
      <c r="DFV48" s="261" t="str">
        <f>IF(DGC48="SINAPI",VLOOKUP('TEREZINHA HARDY'!DGB48,SINAPI,2,),VLOOKUP('TEREZINHA HARDY'!DGB48,SETOP,3,))</f>
        <v>CORTE, DOBRA E MONTAGEM DE AÇO CA-50/60</v>
      </c>
      <c r="DFW48" s="261"/>
      <c r="DFX48" s="261"/>
      <c r="DFY48" s="261"/>
      <c r="DFZ48" s="261"/>
      <c r="DGA48" s="261"/>
      <c r="DGB48" s="12" t="s">
        <v>9344</v>
      </c>
      <c r="DGC48" s="12" t="s">
        <v>6222</v>
      </c>
      <c r="DGD48" s="12" t="str">
        <f>IF(DGC48="SINAPI",VLOOKUP('TEREZINHA HARDY'!DGB48,SINAPI,3,),VLOOKUP('TEREZINHA HARDY'!DGB48,SETOP,4,))</f>
        <v>KG</v>
      </c>
      <c r="DGE48" s="13">
        <v>162.6</v>
      </c>
      <c r="DGF48" s="13" t="s">
        <v>41</v>
      </c>
      <c r="DGG48" s="14">
        <f>IF(DGC48="SINAPI",VLOOKUP('TEREZINHA HARDY'!DGB48,SINAPI,4,),VLOOKUP('TEREZINHA HARDY'!DGB48,SETOP,5,))</f>
        <v>7.33</v>
      </c>
      <c r="DGH48" s="14">
        <f t="shared" si="466"/>
        <v>9.27</v>
      </c>
      <c r="DGI48" s="14">
        <f t="shared" si="467"/>
        <v>1191.8579999999999</v>
      </c>
      <c r="DGJ48" s="14">
        <f t="shared" si="468"/>
        <v>1507.3019999999999</v>
      </c>
      <c r="DGK48" s="11" t="s">
        <v>17388</v>
      </c>
      <c r="DGL48" s="261" t="str">
        <f>IF(DGS48="SINAPI",VLOOKUP('TEREZINHA HARDY'!DGR48,SINAPI,2,),VLOOKUP('TEREZINHA HARDY'!DGR48,SETOP,3,))</f>
        <v>CORTE, DOBRA E MONTAGEM DE AÇO CA-50/60</v>
      </c>
      <c r="DGM48" s="261"/>
      <c r="DGN48" s="261"/>
      <c r="DGO48" s="261"/>
      <c r="DGP48" s="261"/>
      <c r="DGQ48" s="261"/>
      <c r="DGR48" s="12" t="s">
        <v>9344</v>
      </c>
      <c r="DGS48" s="12" t="s">
        <v>6222</v>
      </c>
      <c r="DGT48" s="12" t="str">
        <f>IF(DGS48="SINAPI",VLOOKUP('TEREZINHA HARDY'!DGR48,SINAPI,3,),VLOOKUP('TEREZINHA HARDY'!DGR48,SETOP,4,))</f>
        <v>KG</v>
      </c>
      <c r="DGU48" s="13">
        <v>162.6</v>
      </c>
      <c r="DGV48" s="13" t="s">
        <v>41</v>
      </c>
      <c r="DGW48" s="14">
        <f>IF(DGS48="SINAPI",VLOOKUP('TEREZINHA HARDY'!DGR48,SINAPI,4,),VLOOKUP('TEREZINHA HARDY'!DGR48,SETOP,5,))</f>
        <v>7.33</v>
      </c>
      <c r="DGX48" s="14">
        <f t="shared" si="469"/>
        <v>9.27</v>
      </c>
      <c r="DGY48" s="14">
        <f t="shared" si="470"/>
        <v>1191.8579999999999</v>
      </c>
      <c r="DGZ48" s="14">
        <f t="shared" si="471"/>
        <v>1507.3019999999999</v>
      </c>
      <c r="DHA48" s="11" t="s">
        <v>17388</v>
      </c>
      <c r="DHB48" s="261" t="str">
        <f>IF(DHI48="SINAPI",VLOOKUP('TEREZINHA HARDY'!DHH48,SINAPI,2,),VLOOKUP('TEREZINHA HARDY'!DHH48,SETOP,3,))</f>
        <v>CORTE, DOBRA E MONTAGEM DE AÇO CA-50/60</v>
      </c>
      <c r="DHC48" s="261"/>
      <c r="DHD48" s="261"/>
      <c r="DHE48" s="261"/>
      <c r="DHF48" s="261"/>
      <c r="DHG48" s="261"/>
      <c r="DHH48" s="12" t="s">
        <v>9344</v>
      </c>
      <c r="DHI48" s="12" t="s">
        <v>6222</v>
      </c>
      <c r="DHJ48" s="12" t="str">
        <f>IF(DHI48="SINAPI",VLOOKUP('TEREZINHA HARDY'!DHH48,SINAPI,3,),VLOOKUP('TEREZINHA HARDY'!DHH48,SETOP,4,))</f>
        <v>KG</v>
      </c>
      <c r="DHK48" s="13">
        <v>162.6</v>
      </c>
      <c r="DHL48" s="13" t="s">
        <v>41</v>
      </c>
      <c r="DHM48" s="14">
        <f>IF(DHI48="SINAPI",VLOOKUP('TEREZINHA HARDY'!DHH48,SINAPI,4,),VLOOKUP('TEREZINHA HARDY'!DHH48,SETOP,5,))</f>
        <v>7.33</v>
      </c>
      <c r="DHN48" s="14">
        <f t="shared" si="472"/>
        <v>9.27</v>
      </c>
      <c r="DHO48" s="14">
        <f t="shared" si="473"/>
        <v>1191.8579999999999</v>
      </c>
      <c r="DHP48" s="14">
        <f t="shared" si="474"/>
        <v>1507.3019999999999</v>
      </c>
      <c r="DHQ48" s="11" t="s">
        <v>17388</v>
      </c>
      <c r="DHR48" s="261" t="str">
        <f>IF(DHY48="SINAPI",VLOOKUP('TEREZINHA HARDY'!DHX48,SINAPI,2,),VLOOKUP('TEREZINHA HARDY'!DHX48,SETOP,3,))</f>
        <v>CORTE, DOBRA E MONTAGEM DE AÇO CA-50/60</v>
      </c>
      <c r="DHS48" s="261"/>
      <c r="DHT48" s="261"/>
      <c r="DHU48" s="261"/>
      <c r="DHV48" s="261"/>
      <c r="DHW48" s="261"/>
      <c r="DHX48" s="12" t="s">
        <v>9344</v>
      </c>
      <c r="DHY48" s="12" t="s">
        <v>6222</v>
      </c>
      <c r="DHZ48" s="12" t="str">
        <f>IF(DHY48="SINAPI",VLOOKUP('TEREZINHA HARDY'!DHX48,SINAPI,3,),VLOOKUP('TEREZINHA HARDY'!DHX48,SETOP,4,))</f>
        <v>KG</v>
      </c>
      <c r="DIA48" s="13">
        <v>162.6</v>
      </c>
      <c r="DIB48" s="13" t="s">
        <v>41</v>
      </c>
      <c r="DIC48" s="14">
        <f>IF(DHY48="SINAPI",VLOOKUP('TEREZINHA HARDY'!DHX48,SINAPI,4,),VLOOKUP('TEREZINHA HARDY'!DHX48,SETOP,5,))</f>
        <v>7.33</v>
      </c>
      <c r="DID48" s="14">
        <f t="shared" si="475"/>
        <v>9.27</v>
      </c>
      <c r="DIE48" s="14">
        <f t="shared" si="476"/>
        <v>1191.8579999999999</v>
      </c>
      <c r="DIF48" s="14">
        <f t="shared" si="477"/>
        <v>1507.3019999999999</v>
      </c>
      <c r="DIG48" s="11" t="s">
        <v>17388</v>
      </c>
      <c r="DIH48" s="261" t="str">
        <f>IF(DIO48="SINAPI",VLOOKUP('TEREZINHA HARDY'!DIN48,SINAPI,2,),VLOOKUP('TEREZINHA HARDY'!DIN48,SETOP,3,))</f>
        <v>CORTE, DOBRA E MONTAGEM DE AÇO CA-50/60</v>
      </c>
      <c r="DII48" s="261"/>
      <c r="DIJ48" s="261"/>
      <c r="DIK48" s="261"/>
      <c r="DIL48" s="261"/>
      <c r="DIM48" s="261"/>
      <c r="DIN48" s="12" t="s">
        <v>9344</v>
      </c>
      <c r="DIO48" s="12" t="s">
        <v>6222</v>
      </c>
      <c r="DIP48" s="12" t="str">
        <f>IF(DIO48="SINAPI",VLOOKUP('TEREZINHA HARDY'!DIN48,SINAPI,3,),VLOOKUP('TEREZINHA HARDY'!DIN48,SETOP,4,))</f>
        <v>KG</v>
      </c>
      <c r="DIQ48" s="13">
        <v>162.6</v>
      </c>
      <c r="DIR48" s="13" t="s">
        <v>41</v>
      </c>
      <c r="DIS48" s="14">
        <f>IF(DIO48="SINAPI",VLOOKUP('TEREZINHA HARDY'!DIN48,SINAPI,4,),VLOOKUP('TEREZINHA HARDY'!DIN48,SETOP,5,))</f>
        <v>7.33</v>
      </c>
      <c r="DIT48" s="14">
        <f t="shared" si="478"/>
        <v>9.27</v>
      </c>
      <c r="DIU48" s="14">
        <f t="shared" si="479"/>
        <v>1191.8579999999999</v>
      </c>
      <c r="DIV48" s="14">
        <f t="shared" si="480"/>
        <v>1507.3019999999999</v>
      </c>
      <c r="DIW48" s="11" t="s">
        <v>17388</v>
      </c>
      <c r="DIX48" s="261" t="str">
        <f>IF(DJE48="SINAPI",VLOOKUP('TEREZINHA HARDY'!DJD48,SINAPI,2,),VLOOKUP('TEREZINHA HARDY'!DJD48,SETOP,3,))</f>
        <v>CORTE, DOBRA E MONTAGEM DE AÇO CA-50/60</v>
      </c>
      <c r="DIY48" s="261"/>
      <c r="DIZ48" s="261"/>
      <c r="DJA48" s="261"/>
      <c r="DJB48" s="261"/>
      <c r="DJC48" s="261"/>
      <c r="DJD48" s="12" t="s">
        <v>9344</v>
      </c>
      <c r="DJE48" s="12" t="s">
        <v>6222</v>
      </c>
      <c r="DJF48" s="12" t="str">
        <f>IF(DJE48="SINAPI",VLOOKUP('TEREZINHA HARDY'!DJD48,SINAPI,3,),VLOOKUP('TEREZINHA HARDY'!DJD48,SETOP,4,))</f>
        <v>KG</v>
      </c>
      <c r="DJG48" s="13">
        <v>162.6</v>
      </c>
      <c r="DJH48" s="13" t="s">
        <v>41</v>
      </c>
      <c r="DJI48" s="14">
        <f>IF(DJE48="SINAPI",VLOOKUP('TEREZINHA HARDY'!DJD48,SINAPI,4,),VLOOKUP('TEREZINHA HARDY'!DJD48,SETOP,5,))</f>
        <v>7.33</v>
      </c>
      <c r="DJJ48" s="14">
        <f t="shared" si="481"/>
        <v>9.27</v>
      </c>
      <c r="DJK48" s="14">
        <f t="shared" si="482"/>
        <v>1191.8579999999999</v>
      </c>
      <c r="DJL48" s="14">
        <f t="shared" si="483"/>
        <v>1507.3019999999999</v>
      </c>
      <c r="DJM48" s="11" t="s">
        <v>17388</v>
      </c>
      <c r="DJN48" s="261" t="str">
        <f>IF(DJU48="SINAPI",VLOOKUP('TEREZINHA HARDY'!DJT48,SINAPI,2,),VLOOKUP('TEREZINHA HARDY'!DJT48,SETOP,3,))</f>
        <v>CORTE, DOBRA E MONTAGEM DE AÇO CA-50/60</v>
      </c>
      <c r="DJO48" s="261"/>
      <c r="DJP48" s="261"/>
      <c r="DJQ48" s="261"/>
      <c r="DJR48" s="261"/>
      <c r="DJS48" s="261"/>
      <c r="DJT48" s="12" t="s">
        <v>9344</v>
      </c>
      <c r="DJU48" s="12" t="s">
        <v>6222</v>
      </c>
      <c r="DJV48" s="12" t="str">
        <f>IF(DJU48="SINAPI",VLOOKUP('TEREZINHA HARDY'!DJT48,SINAPI,3,),VLOOKUP('TEREZINHA HARDY'!DJT48,SETOP,4,))</f>
        <v>KG</v>
      </c>
      <c r="DJW48" s="13">
        <v>162.6</v>
      </c>
      <c r="DJX48" s="13" t="s">
        <v>41</v>
      </c>
      <c r="DJY48" s="14">
        <f>IF(DJU48="SINAPI",VLOOKUP('TEREZINHA HARDY'!DJT48,SINAPI,4,),VLOOKUP('TEREZINHA HARDY'!DJT48,SETOP,5,))</f>
        <v>7.33</v>
      </c>
      <c r="DJZ48" s="14">
        <f t="shared" si="484"/>
        <v>9.27</v>
      </c>
      <c r="DKA48" s="14">
        <f t="shared" si="485"/>
        <v>1191.8579999999999</v>
      </c>
      <c r="DKB48" s="14">
        <f t="shared" si="486"/>
        <v>1507.3019999999999</v>
      </c>
      <c r="DKC48" s="11" t="s">
        <v>17388</v>
      </c>
      <c r="DKD48" s="261" t="str">
        <f>IF(DKK48="SINAPI",VLOOKUP('TEREZINHA HARDY'!DKJ48,SINAPI,2,),VLOOKUP('TEREZINHA HARDY'!DKJ48,SETOP,3,))</f>
        <v>CORTE, DOBRA E MONTAGEM DE AÇO CA-50/60</v>
      </c>
      <c r="DKE48" s="261"/>
      <c r="DKF48" s="261"/>
      <c r="DKG48" s="261"/>
      <c r="DKH48" s="261"/>
      <c r="DKI48" s="261"/>
      <c r="DKJ48" s="12" t="s">
        <v>9344</v>
      </c>
      <c r="DKK48" s="12" t="s">
        <v>6222</v>
      </c>
      <c r="DKL48" s="12" t="str">
        <f>IF(DKK48="SINAPI",VLOOKUP('TEREZINHA HARDY'!DKJ48,SINAPI,3,),VLOOKUP('TEREZINHA HARDY'!DKJ48,SETOP,4,))</f>
        <v>KG</v>
      </c>
      <c r="DKM48" s="13">
        <v>162.6</v>
      </c>
      <c r="DKN48" s="13" t="s">
        <v>41</v>
      </c>
      <c r="DKO48" s="14">
        <f>IF(DKK48="SINAPI",VLOOKUP('TEREZINHA HARDY'!DKJ48,SINAPI,4,),VLOOKUP('TEREZINHA HARDY'!DKJ48,SETOP,5,))</f>
        <v>7.33</v>
      </c>
      <c r="DKP48" s="14">
        <f t="shared" si="487"/>
        <v>9.27</v>
      </c>
      <c r="DKQ48" s="14">
        <f t="shared" si="488"/>
        <v>1191.8579999999999</v>
      </c>
      <c r="DKR48" s="14">
        <f t="shared" si="489"/>
        <v>1507.3019999999999</v>
      </c>
      <c r="DKS48" s="11" t="s">
        <v>17388</v>
      </c>
      <c r="DKT48" s="261" t="str">
        <f>IF(DLA48="SINAPI",VLOOKUP('TEREZINHA HARDY'!DKZ48,SINAPI,2,),VLOOKUP('TEREZINHA HARDY'!DKZ48,SETOP,3,))</f>
        <v>CORTE, DOBRA E MONTAGEM DE AÇO CA-50/60</v>
      </c>
      <c r="DKU48" s="261"/>
      <c r="DKV48" s="261"/>
      <c r="DKW48" s="261"/>
      <c r="DKX48" s="261"/>
      <c r="DKY48" s="261"/>
      <c r="DKZ48" s="12" t="s">
        <v>9344</v>
      </c>
      <c r="DLA48" s="12" t="s">
        <v>6222</v>
      </c>
      <c r="DLB48" s="12" t="str">
        <f>IF(DLA48="SINAPI",VLOOKUP('TEREZINHA HARDY'!DKZ48,SINAPI,3,),VLOOKUP('TEREZINHA HARDY'!DKZ48,SETOP,4,))</f>
        <v>KG</v>
      </c>
      <c r="DLC48" s="13">
        <v>162.6</v>
      </c>
      <c r="DLD48" s="13" t="s">
        <v>41</v>
      </c>
      <c r="DLE48" s="14">
        <f>IF(DLA48="SINAPI",VLOOKUP('TEREZINHA HARDY'!DKZ48,SINAPI,4,),VLOOKUP('TEREZINHA HARDY'!DKZ48,SETOP,5,))</f>
        <v>7.33</v>
      </c>
      <c r="DLF48" s="14">
        <f t="shared" si="490"/>
        <v>9.27</v>
      </c>
      <c r="DLG48" s="14">
        <f t="shared" si="491"/>
        <v>1191.8579999999999</v>
      </c>
      <c r="DLH48" s="14">
        <f t="shared" si="492"/>
        <v>1507.3019999999999</v>
      </c>
      <c r="DLI48" s="11" t="s">
        <v>17388</v>
      </c>
      <c r="DLJ48" s="261" t="str">
        <f>IF(DLQ48="SINAPI",VLOOKUP('TEREZINHA HARDY'!DLP48,SINAPI,2,),VLOOKUP('TEREZINHA HARDY'!DLP48,SETOP,3,))</f>
        <v>CORTE, DOBRA E MONTAGEM DE AÇO CA-50/60</v>
      </c>
      <c r="DLK48" s="261"/>
      <c r="DLL48" s="261"/>
      <c r="DLM48" s="261"/>
      <c r="DLN48" s="261"/>
      <c r="DLO48" s="261"/>
      <c r="DLP48" s="12" t="s">
        <v>9344</v>
      </c>
      <c r="DLQ48" s="12" t="s">
        <v>6222</v>
      </c>
      <c r="DLR48" s="12" t="str">
        <f>IF(DLQ48="SINAPI",VLOOKUP('TEREZINHA HARDY'!DLP48,SINAPI,3,),VLOOKUP('TEREZINHA HARDY'!DLP48,SETOP,4,))</f>
        <v>KG</v>
      </c>
      <c r="DLS48" s="13">
        <v>162.6</v>
      </c>
      <c r="DLT48" s="13" t="s">
        <v>41</v>
      </c>
      <c r="DLU48" s="14">
        <f>IF(DLQ48="SINAPI",VLOOKUP('TEREZINHA HARDY'!DLP48,SINAPI,4,),VLOOKUP('TEREZINHA HARDY'!DLP48,SETOP,5,))</f>
        <v>7.33</v>
      </c>
      <c r="DLV48" s="14">
        <f t="shared" si="493"/>
        <v>9.27</v>
      </c>
      <c r="DLW48" s="14">
        <f t="shared" si="494"/>
        <v>1191.8579999999999</v>
      </c>
      <c r="DLX48" s="14">
        <f t="shared" si="495"/>
        <v>1507.3019999999999</v>
      </c>
      <c r="DLY48" s="11" t="s">
        <v>17388</v>
      </c>
      <c r="DLZ48" s="261" t="str">
        <f>IF(DMG48="SINAPI",VLOOKUP('TEREZINHA HARDY'!DMF48,SINAPI,2,),VLOOKUP('TEREZINHA HARDY'!DMF48,SETOP,3,))</f>
        <v>CORTE, DOBRA E MONTAGEM DE AÇO CA-50/60</v>
      </c>
      <c r="DMA48" s="261"/>
      <c r="DMB48" s="261"/>
      <c r="DMC48" s="261"/>
      <c r="DMD48" s="261"/>
      <c r="DME48" s="261"/>
      <c r="DMF48" s="12" t="s">
        <v>9344</v>
      </c>
      <c r="DMG48" s="12" t="s">
        <v>6222</v>
      </c>
      <c r="DMH48" s="12" t="str">
        <f>IF(DMG48="SINAPI",VLOOKUP('TEREZINHA HARDY'!DMF48,SINAPI,3,),VLOOKUP('TEREZINHA HARDY'!DMF48,SETOP,4,))</f>
        <v>KG</v>
      </c>
      <c r="DMI48" s="13">
        <v>162.6</v>
      </c>
      <c r="DMJ48" s="13" t="s">
        <v>41</v>
      </c>
      <c r="DMK48" s="14">
        <f>IF(DMG48="SINAPI",VLOOKUP('TEREZINHA HARDY'!DMF48,SINAPI,4,),VLOOKUP('TEREZINHA HARDY'!DMF48,SETOP,5,))</f>
        <v>7.33</v>
      </c>
      <c r="DML48" s="14">
        <f t="shared" si="496"/>
        <v>9.27</v>
      </c>
      <c r="DMM48" s="14">
        <f t="shared" si="497"/>
        <v>1191.8579999999999</v>
      </c>
      <c r="DMN48" s="14">
        <f t="shared" si="498"/>
        <v>1507.3019999999999</v>
      </c>
      <c r="DMO48" s="11" t="s">
        <v>17388</v>
      </c>
      <c r="DMP48" s="261" t="str">
        <f>IF(DMW48="SINAPI",VLOOKUP('TEREZINHA HARDY'!DMV48,SINAPI,2,),VLOOKUP('TEREZINHA HARDY'!DMV48,SETOP,3,))</f>
        <v>CORTE, DOBRA E MONTAGEM DE AÇO CA-50/60</v>
      </c>
      <c r="DMQ48" s="261"/>
      <c r="DMR48" s="261"/>
      <c r="DMS48" s="261"/>
      <c r="DMT48" s="261"/>
      <c r="DMU48" s="261"/>
      <c r="DMV48" s="12" t="s">
        <v>9344</v>
      </c>
      <c r="DMW48" s="12" t="s">
        <v>6222</v>
      </c>
      <c r="DMX48" s="12" t="str">
        <f>IF(DMW48="SINAPI",VLOOKUP('TEREZINHA HARDY'!DMV48,SINAPI,3,),VLOOKUP('TEREZINHA HARDY'!DMV48,SETOP,4,))</f>
        <v>KG</v>
      </c>
      <c r="DMY48" s="13">
        <v>162.6</v>
      </c>
      <c r="DMZ48" s="13" t="s">
        <v>41</v>
      </c>
      <c r="DNA48" s="14">
        <f>IF(DMW48="SINAPI",VLOOKUP('TEREZINHA HARDY'!DMV48,SINAPI,4,),VLOOKUP('TEREZINHA HARDY'!DMV48,SETOP,5,))</f>
        <v>7.33</v>
      </c>
      <c r="DNB48" s="14">
        <f t="shared" si="499"/>
        <v>9.27</v>
      </c>
      <c r="DNC48" s="14">
        <f t="shared" si="500"/>
        <v>1191.8579999999999</v>
      </c>
      <c r="DND48" s="14">
        <f t="shared" si="501"/>
        <v>1507.3019999999999</v>
      </c>
      <c r="DNE48" s="11" t="s">
        <v>17388</v>
      </c>
      <c r="DNF48" s="261" t="str">
        <f>IF(DNM48="SINAPI",VLOOKUP('TEREZINHA HARDY'!DNL48,SINAPI,2,),VLOOKUP('TEREZINHA HARDY'!DNL48,SETOP,3,))</f>
        <v>CORTE, DOBRA E MONTAGEM DE AÇO CA-50/60</v>
      </c>
      <c r="DNG48" s="261"/>
      <c r="DNH48" s="261"/>
      <c r="DNI48" s="261"/>
      <c r="DNJ48" s="261"/>
      <c r="DNK48" s="261"/>
      <c r="DNL48" s="12" t="s">
        <v>9344</v>
      </c>
      <c r="DNM48" s="12" t="s">
        <v>6222</v>
      </c>
      <c r="DNN48" s="12" t="str">
        <f>IF(DNM48="SINAPI",VLOOKUP('TEREZINHA HARDY'!DNL48,SINAPI,3,),VLOOKUP('TEREZINHA HARDY'!DNL48,SETOP,4,))</f>
        <v>KG</v>
      </c>
      <c r="DNO48" s="13">
        <v>162.6</v>
      </c>
      <c r="DNP48" s="13" t="s">
        <v>41</v>
      </c>
      <c r="DNQ48" s="14">
        <f>IF(DNM48="SINAPI",VLOOKUP('TEREZINHA HARDY'!DNL48,SINAPI,4,),VLOOKUP('TEREZINHA HARDY'!DNL48,SETOP,5,))</f>
        <v>7.33</v>
      </c>
      <c r="DNR48" s="14">
        <f t="shared" si="502"/>
        <v>9.27</v>
      </c>
      <c r="DNS48" s="14">
        <f t="shared" si="503"/>
        <v>1191.8579999999999</v>
      </c>
      <c r="DNT48" s="14">
        <f t="shared" si="504"/>
        <v>1507.3019999999999</v>
      </c>
      <c r="DNU48" s="11" t="s">
        <v>17388</v>
      </c>
      <c r="DNV48" s="261" t="str">
        <f>IF(DOC48="SINAPI",VLOOKUP('TEREZINHA HARDY'!DOB48,SINAPI,2,),VLOOKUP('TEREZINHA HARDY'!DOB48,SETOP,3,))</f>
        <v>CORTE, DOBRA E MONTAGEM DE AÇO CA-50/60</v>
      </c>
      <c r="DNW48" s="261"/>
      <c r="DNX48" s="261"/>
      <c r="DNY48" s="261"/>
      <c r="DNZ48" s="261"/>
      <c r="DOA48" s="261"/>
      <c r="DOB48" s="12" t="s">
        <v>9344</v>
      </c>
      <c r="DOC48" s="12" t="s">
        <v>6222</v>
      </c>
      <c r="DOD48" s="12" t="str">
        <f>IF(DOC48="SINAPI",VLOOKUP('TEREZINHA HARDY'!DOB48,SINAPI,3,),VLOOKUP('TEREZINHA HARDY'!DOB48,SETOP,4,))</f>
        <v>KG</v>
      </c>
      <c r="DOE48" s="13">
        <v>162.6</v>
      </c>
      <c r="DOF48" s="13" t="s">
        <v>41</v>
      </c>
      <c r="DOG48" s="14">
        <f>IF(DOC48="SINAPI",VLOOKUP('TEREZINHA HARDY'!DOB48,SINAPI,4,),VLOOKUP('TEREZINHA HARDY'!DOB48,SETOP,5,))</f>
        <v>7.33</v>
      </c>
      <c r="DOH48" s="14">
        <f t="shared" si="505"/>
        <v>9.27</v>
      </c>
      <c r="DOI48" s="14">
        <f t="shared" si="506"/>
        <v>1191.8579999999999</v>
      </c>
      <c r="DOJ48" s="14">
        <f t="shared" si="507"/>
        <v>1507.3019999999999</v>
      </c>
      <c r="DOK48" s="11" t="s">
        <v>17388</v>
      </c>
      <c r="DOL48" s="261" t="str">
        <f>IF(DOS48="SINAPI",VLOOKUP('TEREZINHA HARDY'!DOR48,SINAPI,2,),VLOOKUP('TEREZINHA HARDY'!DOR48,SETOP,3,))</f>
        <v>CORTE, DOBRA E MONTAGEM DE AÇO CA-50/60</v>
      </c>
      <c r="DOM48" s="261"/>
      <c r="DON48" s="261"/>
      <c r="DOO48" s="261"/>
      <c r="DOP48" s="261"/>
      <c r="DOQ48" s="261"/>
      <c r="DOR48" s="12" t="s">
        <v>9344</v>
      </c>
      <c r="DOS48" s="12" t="s">
        <v>6222</v>
      </c>
      <c r="DOT48" s="12" t="str">
        <f>IF(DOS48="SINAPI",VLOOKUP('TEREZINHA HARDY'!DOR48,SINAPI,3,),VLOOKUP('TEREZINHA HARDY'!DOR48,SETOP,4,))</f>
        <v>KG</v>
      </c>
      <c r="DOU48" s="13">
        <v>162.6</v>
      </c>
      <c r="DOV48" s="13" t="s">
        <v>41</v>
      </c>
      <c r="DOW48" s="14">
        <f>IF(DOS48="SINAPI",VLOOKUP('TEREZINHA HARDY'!DOR48,SINAPI,4,),VLOOKUP('TEREZINHA HARDY'!DOR48,SETOP,5,))</f>
        <v>7.33</v>
      </c>
      <c r="DOX48" s="14">
        <f t="shared" si="508"/>
        <v>9.27</v>
      </c>
      <c r="DOY48" s="14">
        <f t="shared" si="509"/>
        <v>1191.8579999999999</v>
      </c>
      <c r="DOZ48" s="14">
        <f t="shared" si="510"/>
        <v>1507.3019999999999</v>
      </c>
      <c r="DPA48" s="11" t="s">
        <v>17388</v>
      </c>
      <c r="DPB48" s="261" t="str">
        <f>IF(DPI48="SINAPI",VLOOKUP('TEREZINHA HARDY'!DPH48,SINAPI,2,),VLOOKUP('TEREZINHA HARDY'!DPH48,SETOP,3,))</f>
        <v>CORTE, DOBRA E MONTAGEM DE AÇO CA-50/60</v>
      </c>
      <c r="DPC48" s="261"/>
      <c r="DPD48" s="261"/>
      <c r="DPE48" s="261"/>
      <c r="DPF48" s="261"/>
      <c r="DPG48" s="261"/>
      <c r="DPH48" s="12" t="s">
        <v>9344</v>
      </c>
      <c r="DPI48" s="12" t="s">
        <v>6222</v>
      </c>
      <c r="DPJ48" s="12" t="str">
        <f>IF(DPI48="SINAPI",VLOOKUP('TEREZINHA HARDY'!DPH48,SINAPI,3,),VLOOKUP('TEREZINHA HARDY'!DPH48,SETOP,4,))</f>
        <v>KG</v>
      </c>
      <c r="DPK48" s="13">
        <v>162.6</v>
      </c>
      <c r="DPL48" s="13" t="s">
        <v>41</v>
      </c>
      <c r="DPM48" s="14">
        <f>IF(DPI48="SINAPI",VLOOKUP('TEREZINHA HARDY'!DPH48,SINAPI,4,),VLOOKUP('TEREZINHA HARDY'!DPH48,SETOP,5,))</f>
        <v>7.33</v>
      </c>
      <c r="DPN48" s="14">
        <f t="shared" si="511"/>
        <v>9.27</v>
      </c>
      <c r="DPO48" s="14">
        <f t="shared" si="512"/>
        <v>1191.8579999999999</v>
      </c>
      <c r="DPP48" s="14">
        <f t="shared" si="513"/>
        <v>1507.3019999999999</v>
      </c>
      <c r="DPQ48" s="11" t="s">
        <v>17388</v>
      </c>
      <c r="DPR48" s="261" t="str">
        <f>IF(DPY48="SINAPI",VLOOKUP('TEREZINHA HARDY'!DPX48,SINAPI,2,),VLOOKUP('TEREZINHA HARDY'!DPX48,SETOP,3,))</f>
        <v>CORTE, DOBRA E MONTAGEM DE AÇO CA-50/60</v>
      </c>
      <c r="DPS48" s="261"/>
      <c r="DPT48" s="261"/>
      <c r="DPU48" s="261"/>
      <c r="DPV48" s="261"/>
      <c r="DPW48" s="261"/>
      <c r="DPX48" s="12" t="s">
        <v>9344</v>
      </c>
      <c r="DPY48" s="12" t="s">
        <v>6222</v>
      </c>
      <c r="DPZ48" s="12" t="str">
        <f>IF(DPY48="SINAPI",VLOOKUP('TEREZINHA HARDY'!DPX48,SINAPI,3,),VLOOKUP('TEREZINHA HARDY'!DPX48,SETOP,4,))</f>
        <v>KG</v>
      </c>
      <c r="DQA48" s="13">
        <v>162.6</v>
      </c>
      <c r="DQB48" s="13" t="s">
        <v>41</v>
      </c>
      <c r="DQC48" s="14">
        <f>IF(DPY48="SINAPI",VLOOKUP('TEREZINHA HARDY'!DPX48,SINAPI,4,),VLOOKUP('TEREZINHA HARDY'!DPX48,SETOP,5,))</f>
        <v>7.33</v>
      </c>
      <c r="DQD48" s="14">
        <f t="shared" si="514"/>
        <v>9.27</v>
      </c>
      <c r="DQE48" s="14">
        <f t="shared" si="515"/>
        <v>1191.8579999999999</v>
      </c>
      <c r="DQF48" s="14">
        <f t="shared" si="516"/>
        <v>1507.3019999999999</v>
      </c>
      <c r="DQG48" s="11" t="s">
        <v>17388</v>
      </c>
      <c r="DQH48" s="261" t="str">
        <f>IF(DQO48="SINAPI",VLOOKUP('TEREZINHA HARDY'!DQN48,SINAPI,2,),VLOOKUP('TEREZINHA HARDY'!DQN48,SETOP,3,))</f>
        <v>CORTE, DOBRA E MONTAGEM DE AÇO CA-50/60</v>
      </c>
      <c r="DQI48" s="261"/>
      <c r="DQJ48" s="261"/>
      <c r="DQK48" s="261"/>
      <c r="DQL48" s="261"/>
      <c r="DQM48" s="261"/>
      <c r="DQN48" s="12" t="s">
        <v>9344</v>
      </c>
      <c r="DQO48" s="12" t="s">
        <v>6222</v>
      </c>
      <c r="DQP48" s="12" t="str">
        <f>IF(DQO48="SINAPI",VLOOKUP('TEREZINHA HARDY'!DQN48,SINAPI,3,),VLOOKUP('TEREZINHA HARDY'!DQN48,SETOP,4,))</f>
        <v>KG</v>
      </c>
      <c r="DQQ48" s="13">
        <v>162.6</v>
      </c>
      <c r="DQR48" s="13" t="s">
        <v>41</v>
      </c>
      <c r="DQS48" s="14">
        <f>IF(DQO48="SINAPI",VLOOKUP('TEREZINHA HARDY'!DQN48,SINAPI,4,),VLOOKUP('TEREZINHA HARDY'!DQN48,SETOP,5,))</f>
        <v>7.33</v>
      </c>
      <c r="DQT48" s="14">
        <f t="shared" si="517"/>
        <v>9.27</v>
      </c>
      <c r="DQU48" s="14">
        <f t="shared" si="518"/>
        <v>1191.8579999999999</v>
      </c>
      <c r="DQV48" s="14">
        <f t="shared" si="519"/>
        <v>1507.3019999999999</v>
      </c>
      <c r="DQW48" s="11" t="s">
        <v>17388</v>
      </c>
      <c r="DQX48" s="261" t="str">
        <f>IF(DRE48="SINAPI",VLOOKUP('TEREZINHA HARDY'!DRD48,SINAPI,2,),VLOOKUP('TEREZINHA HARDY'!DRD48,SETOP,3,))</f>
        <v>CORTE, DOBRA E MONTAGEM DE AÇO CA-50/60</v>
      </c>
      <c r="DQY48" s="261"/>
      <c r="DQZ48" s="261"/>
      <c r="DRA48" s="261"/>
      <c r="DRB48" s="261"/>
      <c r="DRC48" s="261"/>
      <c r="DRD48" s="12" t="s">
        <v>9344</v>
      </c>
      <c r="DRE48" s="12" t="s">
        <v>6222</v>
      </c>
      <c r="DRF48" s="12" t="str">
        <f>IF(DRE48="SINAPI",VLOOKUP('TEREZINHA HARDY'!DRD48,SINAPI,3,),VLOOKUP('TEREZINHA HARDY'!DRD48,SETOP,4,))</f>
        <v>KG</v>
      </c>
      <c r="DRG48" s="13">
        <v>162.6</v>
      </c>
      <c r="DRH48" s="13" t="s">
        <v>41</v>
      </c>
      <c r="DRI48" s="14">
        <f>IF(DRE48="SINAPI",VLOOKUP('TEREZINHA HARDY'!DRD48,SINAPI,4,),VLOOKUP('TEREZINHA HARDY'!DRD48,SETOP,5,))</f>
        <v>7.33</v>
      </c>
      <c r="DRJ48" s="14">
        <f t="shared" si="520"/>
        <v>9.27</v>
      </c>
      <c r="DRK48" s="14">
        <f t="shared" si="521"/>
        <v>1191.8579999999999</v>
      </c>
      <c r="DRL48" s="14">
        <f t="shared" si="522"/>
        <v>1507.3019999999999</v>
      </c>
      <c r="DRM48" s="11" t="s">
        <v>17388</v>
      </c>
      <c r="DRN48" s="261" t="str">
        <f>IF(DRU48="SINAPI",VLOOKUP('TEREZINHA HARDY'!DRT48,SINAPI,2,),VLOOKUP('TEREZINHA HARDY'!DRT48,SETOP,3,))</f>
        <v>CORTE, DOBRA E MONTAGEM DE AÇO CA-50/60</v>
      </c>
      <c r="DRO48" s="261"/>
      <c r="DRP48" s="261"/>
      <c r="DRQ48" s="261"/>
      <c r="DRR48" s="261"/>
      <c r="DRS48" s="261"/>
      <c r="DRT48" s="12" t="s">
        <v>9344</v>
      </c>
      <c r="DRU48" s="12" t="s">
        <v>6222</v>
      </c>
      <c r="DRV48" s="12" t="str">
        <f>IF(DRU48="SINAPI",VLOOKUP('TEREZINHA HARDY'!DRT48,SINAPI,3,),VLOOKUP('TEREZINHA HARDY'!DRT48,SETOP,4,))</f>
        <v>KG</v>
      </c>
      <c r="DRW48" s="13">
        <v>162.6</v>
      </c>
      <c r="DRX48" s="13" t="s">
        <v>41</v>
      </c>
      <c r="DRY48" s="14">
        <f>IF(DRU48="SINAPI",VLOOKUP('TEREZINHA HARDY'!DRT48,SINAPI,4,),VLOOKUP('TEREZINHA HARDY'!DRT48,SETOP,5,))</f>
        <v>7.33</v>
      </c>
      <c r="DRZ48" s="14">
        <f t="shared" si="523"/>
        <v>9.27</v>
      </c>
      <c r="DSA48" s="14">
        <f t="shared" si="524"/>
        <v>1191.8579999999999</v>
      </c>
      <c r="DSB48" s="14">
        <f t="shared" si="525"/>
        <v>1507.3019999999999</v>
      </c>
      <c r="DSC48" s="11" t="s">
        <v>17388</v>
      </c>
      <c r="DSD48" s="261" t="str">
        <f>IF(DSK48="SINAPI",VLOOKUP('TEREZINHA HARDY'!DSJ48,SINAPI,2,),VLOOKUP('TEREZINHA HARDY'!DSJ48,SETOP,3,))</f>
        <v>CORTE, DOBRA E MONTAGEM DE AÇO CA-50/60</v>
      </c>
      <c r="DSE48" s="261"/>
      <c r="DSF48" s="261"/>
      <c r="DSG48" s="261"/>
      <c r="DSH48" s="261"/>
      <c r="DSI48" s="261"/>
      <c r="DSJ48" s="12" t="s">
        <v>9344</v>
      </c>
      <c r="DSK48" s="12" t="s">
        <v>6222</v>
      </c>
      <c r="DSL48" s="12" t="str">
        <f>IF(DSK48="SINAPI",VLOOKUP('TEREZINHA HARDY'!DSJ48,SINAPI,3,),VLOOKUP('TEREZINHA HARDY'!DSJ48,SETOP,4,))</f>
        <v>KG</v>
      </c>
      <c r="DSM48" s="13">
        <v>162.6</v>
      </c>
      <c r="DSN48" s="13" t="s">
        <v>41</v>
      </c>
      <c r="DSO48" s="14">
        <f>IF(DSK48="SINAPI",VLOOKUP('TEREZINHA HARDY'!DSJ48,SINAPI,4,),VLOOKUP('TEREZINHA HARDY'!DSJ48,SETOP,5,))</f>
        <v>7.33</v>
      </c>
      <c r="DSP48" s="14">
        <f t="shared" si="526"/>
        <v>9.27</v>
      </c>
      <c r="DSQ48" s="14">
        <f t="shared" si="527"/>
        <v>1191.8579999999999</v>
      </c>
      <c r="DSR48" s="14">
        <f t="shared" si="528"/>
        <v>1507.3019999999999</v>
      </c>
      <c r="DSS48" s="11" t="s">
        <v>17388</v>
      </c>
      <c r="DST48" s="261" t="str">
        <f>IF(DTA48="SINAPI",VLOOKUP('TEREZINHA HARDY'!DSZ48,SINAPI,2,),VLOOKUP('TEREZINHA HARDY'!DSZ48,SETOP,3,))</f>
        <v>CORTE, DOBRA E MONTAGEM DE AÇO CA-50/60</v>
      </c>
      <c r="DSU48" s="261"/>
      <c r="DSV48" s="261"/>
      <c r="DSW48" s="261"/>
      <c r="DSX48" s="261"/>
      <c r="DSY48" s="261"/>
      <c r="DSZ48" s="12" t="s">
        <v>9344</v>
      </c>
      <c r="DTA48" s="12" t="s">
        <v>6222</v>
      </c>
      <c r="DTB48" s="12" t="str">
        <f>IF(DTA48="SINAPI",VLOOKUP('TEREZINHA HARDY'!DSZ48,SINAPI,3,),VLOOKUP('TEREZINHA HARDY'!DSZ48,SETOP,4,))</f>
        <v>KG</v>
      </c>
      <c r="DTC48" s="13">
        <v>162.6</v>
      </c>
      <c r="DTD48" s="13" t="s">
        <v>41</v>
      </c>
      <c r="DTE48" s="14">
        <f>IF(DTA48="SINAPI",VLOOKUP('TEREZINHA HARDY'!DSZ48,SINAPI,4,),VLOOKUP('TEREZINHA HARDY'!DSZ48,SETOP,5,))</f>
        <v>7.33</v>
      </c>
      <c r="DTF48" s="14">
        <f t="shared" si="529"/>
        <v>9.27</v>
      </c>
      <c r="DTG48" s="14">
        <f t="shared" si="530"/>
        <v>1191.8579999999999</v>
      </c>
      <c r="DTH48" s="14">
        <f t="shared" si="531"/>
        <v>1507.3019999999999</v>
      </c>
      <c r="DTI48" s="11" t="s">
        <v>17388</v>
      </c>
      <c r="DTJ48" s="261" t="str">
        <f>IF(DTQ48="SINAPI",VLOOKUP('TEREZINHA HARDY'!DTP48,SINAPI,2,),VLOOKUP('TEREZINHA HARDY'!DTP48,SETOP,3,))</f>
        <v>CORTE, DOBRA E MONTAGEM DE AÇO CA-50/60</v>
      </c>
      <c r="DTK48" s="261"/>
      <c r="DTL48" s="261"/>
      <c r="DTM48" s="261"/>
      <c r="DTN48" s="261"/>
      <c r="DTO48" s="261"/>
      <c r="DTP48" s="12" t="s">
        <v>9344</v>
      </c>
      <c r="DTQ48" s="12" t="s">
        <v>6222</v>
      </c>
      <c r="DTR48" s="12" t="str">
        <f>IF(DTQ48="SINAPI",VLOOKUP('TEREZINHA HARDY'!DTP48,SINAPI,3,),VLOOKUP('TEREZINHA HARDY'!DTP48,SETOP,4,))</f>
        <v>KG</v>
      </c>
      <c r="DTS48" s="13">
        <v>162.6</v>
      </c>
      <c r="DTT48" s="13" t="s">
        <v>41</v>
      </c>
      <c r="DTU48" s="14">
        <f>IF(DTQ48="SINAPI",VLOOKUP('TEREZINHA HARDY'!DTP48,SINAPI,4,),VLOOKUP('TEREZINHA HARDY'!DTP48,SETOP,5,))</f>
        <v>7.33</v>
      </c>
      <c r="DTV48" s="14">
        <f t="shared" si="532"/>
        <v>9.27</v>
      </c>
      <c r="DTW48" s="14">
        <f t="shared" si="533"/>
        <v>1191.8579999999999</v>
      </c>
      <c r="DTX48" s="14">
        <f t="shared" si="534"/>
        <v>1507.3019999999999</v>
      </c>
      <c r="DTY48" s="11" t="s">
        <v>17388</v>
      </c>
      <c r="DTZ48" s="261" t="str">
        <f>IF(DUG48="SINAPI",VLOOKUP('TEREZINHA HARDY'!DUF48,SINAPI,2,),VLOOKUP('TEREZINHA HARDY'!DUF48,SETOP,3,))</f>
        <v>CORTE, DOBRA E MONTAGEM DE AÇO CA-50/60</v>
      </c>
      <c r="DUA48" s="261"/>
      <c r="DUB48" s="261"/>
      <c r="DUC48" s="261"/>
      <c r="DUD48" s="261"/>
      <c r="DUE48" s="261"/>
      <c r="DUF48" s="12" t="s">
        <v>9344</v>
      </c>
      <c r="DUG48" s="12" t="s">
        <v>6222</v>
      </c>
      <c r="DUH48" s="12" t="str">
        <f>IF(DUG48="SINAPI",VLOOKUP('TEREZINHA HARDY'!DUF48,SINAPI,3,),VLOOKUP('TEREZINHA HARDY'!DUF48,SETOP,4,))</f>
        <v>KG</v>
      </c>
      <c r="DUI48" s="13">
        <v>162.6</v>
      </c>
      <c r="DUJ48" s="13" t="s">
        <v>41</v>
      </c>
      <c r="DUK48" s="14">
        <f>IF(DUG48="SINAPI",VLOOKUP('TEREZINHA HARDY'!DUF48,SINAPI,4,),VLOOKUP('TEREZINHA HARDY'!DUF48,SETOP,5,))</f>
        <v>7.33</v>
      </c>
      <c r="DUL48" s="14">
        <f t="shared" si="535"/>
        <v>9.27</v>
      </c>
      <c r="DUM48" s="14">
        <f t="shared" si="536"/>
        <v>1191.8579999999999</v>
      </c>
      <c r="DUN48" s="14">
        <f t="shared" si="537"/>
        <v>1507.3019999999999</v>
      </c>
      <c r="DUO48" s="11" t="s">
        <v>17388</v>
      </c>
      <c r="DUP48" s="261" t="str">
        <f>IF(DUW48="SINAPI",VLOOKUP('TEREZINHA HARDY'!DUV48,SINAPI,2,),VLOOKUP('TEREZINHA HARDY'!DUV48,SETOP,3,))</f>
        <v>CORTE, DOBRA E MONTAGEM DE AÇO CA-50/60</v>
      </c>
      <c r="DUQ48" s="261"/>
      <c r="DUR48" s="261"/>
      <c r="DUS48" s="261"/>
      <c r="DUT48" s="261"/>
      <c r="DUU48" s="261"/>
      <c r="DUV48" s="12" t="s">
        <v>9344</v>
      </c>
      <c r="DUW48" s="12" t="s">
        <v>6222</v>
      </c>
      <c r="DUX48" s="12" t="str">
        <f>IF(DUW48="SINAPI",VLOOKUP('TEREZINHA HARDY'!DUV48,SINAPI,3,),VLOOKUP('TEREZINHA HARDY'!DUV48,SETOP,4,))</f>
        <v>KG</v>
      </c>
      <c r="DUY48" s="13">
        <v>162.6</v>
      </c>
      <c r="DUZ48" s="13" t="s">
        <v>41</v>
      </c>
      <c r="DVA48" s="14">
        <f>IF(DUW48="SINAPI",VLOOKUP('TEREZINHA HARDY'!DUV48,SINAPI,4,),VLOOKUP('TEREZINHA HARDY'!DUV48,SETOP,5,))</f>
        <v>7.33</v>
      </c>
      <c r="DVB48" s="14">
        <f t="shared" si="538"/>
        <v>9.27</v>
      </c>
      <c r="DVC48" s="14">
        <f t="shared" si="539"/>
        <v>1191.8579999999999</v>
      </c>
      <c r="DVD48" s="14">
        <f t="shared" si="540"/>
        <v>1507.3019999999999</v>
      </c>
      <c r="DVE48" s="11" t="s">
        <v>17388</v>
      </c>
      <c r="DVF48" s="261" t="str">
        <f>IF(DVM48="SINAPI",VLOOKUP('TEREZINHA HARDY'!DVL48,SINAPI,2,),VLOOKUP('TEREZINHA HARDY'!DVL48,SETOP,3,))</f>
        <v>CORTE, DOBRA E MONTAGEM DE AÇO CA-50/60</v>
      </c>
      <c r="DVG48" s="261"/>
      <c r="DVH48" s="261"/>
      <c r="DVI48" s="261"/>
      <c r="DVJ48" s="261"/>
      <c r="DVK48" s="261"/>
      <c r="DVL48" s="12" t="s">
        <v>9344</v>
      </c>
      <c r="DVM48" s="12" t="s">
        <v>6222</v>
      </c>
      <c r="DVN48" s="12" t="str">
        <f>IF(DVM48="SINAPI",VLOOKUP('TEREZINHA HARDY'!DVL48,SINAPI,3,),VLOOKUP('TEREZINHA HARDY'!DVL48,SETOP,4,))</f>
        <v>KG</v>
      </c>
      <c r="DVO48" s="13">
        <v>162.6</v>
      </c>
      <c r="DVP48" s="13" t="s">
        <v>41</v>
      </c>
      <c r="DVQ48" s="14">
        <f>IF(DVM48="SINAPI",VLOOKUP('TEREZINHA HARDY'!DVL48,SINAPI,4,),VLOOKUP('TEREZINHA HARDY'!DVL48,SETOP,5,))</f>
        <v>7.33</v>
      </c>
      <c r="DVR48" s="14">
        <f t="shared" si="541"/>
        <v>9.27</v>
      </c>
      <c r="DVS48" s="14">
        <f t="shared" si="542"/>
        <v>1191.8579999999999</v>
      </c>
      <c r="DVT48" s="14">
        <f t="shared" si="543"/>
        <v>1507.3019999999999</v>
      </c>
      <c r="DVU48" s="11" t="s">
        <v>17388</v>
      </c>
      <c r="DVV48" s="261" t="str">
        <f>IF(DWC48="SINAPI",VLOOKUP('TEREZINHA HARDY'!DWB48,SINAPI,2,),VLOOKUP('TEREZINHA HARDY'!DWB48,SETOP,3,))</f>
        <v>CORTE, DOBRA E MONTAGEM DE AÇO CA-50/60</v>
      </c>
      <c r="DVW48" s="261"/>
      <c r="DVX48" s="261"/>
      <c r="DVY48" s="261"/>
      <c r="DVZ48" s="261"/>
      <c r="DWA48" s="261"/>
      <c r="DWB48" s="12" t="s">
        <v>9344</v>
      </c>
      <c r="DWC48" s="12" t="s">
        <v>6222</v>
      </c>
      <c r="DWD48" s="12" t="str">
        <f>IF(DWC48="SINAPI",VLOOKUP('TEREZINHA HARDY'!DWB48,SINAPI,3,),VLOOKUP('TEREZINHA HARDY'!DWB48,SETOP,4,))</f>
        <v>KG</v>
      </c>
      <c r="DWE48" s="13">
        <v>162.6</v>
      </c>
      <c r="DWF48" s="13" t="s">
        <v>41</v>
      </c>
      <c r="DWG48" s="14">
        <f>IF(DWC48="SINAPI",VLOOKUP('TEREZINHA HARDY'!DWB48,SINAPI,4,),VLOOKUP('TEREZINHA HARDY'!DWB48,SETOP,5,))</f>
        <v>7.33</v>
      </c>
      <c r="DWH48" s="14">
        <f t="shared" si="544"/>
        <v>9.27</v>
      </c>
      <c r="DWI48" s="14">
        <f t="shared" si="545"/>
        <v>1191.8579999999999</v>
      </c>
      <c r="DWJ48" s="14">
        <f t="shared" si="546"/>
        <v>1507.3019999999999</v>
      </c>
      <c r="DWK48" s="11" t="s">
        <v>17388</v>
      </c>
      <c r="DWL48" s="261" t="str">
        <f>IF(DWS48="SINAPI",VLOOKUP('TEREZINHA HARDY'!DWR48,SINAPI,2,),VLOOKUP('TEREZINHA HARDY'!DWR48,SETOP,3,))</f>
        <v>CORTE, DOBRA E MONTAGEM DE AÇO CA-50/60</v>
      </c>
      <c r="DWM48" s="261"/>
      <c r="DWN48" s="261"/>
      <c r="DWO48" s="261"/>
      <c r="DWP48" s="261"/>
      <c r="DWQ48" s="261"/>
      <c r="DWR48" s="12" t="s">
        <v>9344</v>
      </c>
      <c r="DWS48" s="12" t="s">
        <v>6222</v>
      </c>
      <c r="DWT48" s="12" t="str">
        <f>IF(DWS48="SINAPI",VLOOKUP('TEREZINHA HARDY'!DWR48,SINAPI,3,),VLOOKUP('TEREZINHA HARDY'!DWR48,SETOP,4,))</f>
        <v>KG</v>
      </c>
      <c r="DWU48" s="13">
        <v>162.6</v>
      </c>
      <c r="DWV48" s="13" t="s">
        <v>41</v>
      </c>
      <c r="DWW48" s="14">
        <f>IF(DWS48="SINAPI",VLOOKUP('TEREZINHA HARDY'!DWR48,SINAPI,4,),VLOOKUP('TEREZINHA HARDY'!DWR48,SETOP,5,))</f>
        <v>7.33</v>
      </c>
      <c r="DWX48" s="14">
        <f t="shared" si="547"/>
        <v>9.27</v>
      </c>
      <c r="DWY48" s="14">
        <f t="shared" si="548"/>
        <v>1191.8579999999999</v>
      </c>
      <c r="DWZ48" s="14">
        <f t="shared" si="549"/>
        <v>1507.3019999999999</v>
      </c>
      <c r="DXA48" s="11" t="s">
        <v>17388</v>
      </c>
      <c r="DXB48" s="261" t="str">
        <f>IF(DXI48="SINAPI",VLOOKUP('TEREZINHA HARDY'!DXH48,SINAPI,2,),VLOOKUP('TEREZINHA HARDY'!DXH48,SETOP,3,))</f>
        <v>CORTE, DOBRA E MONTAGEM DE AÇO CA-50/60</v>
      </c>
      <c r="DXC48" s="261"/>
      <c r="DXD48" s="261"/>
      <c r="DXE48" s="261"/>
      <c r="DXF48" s="261"/>
      <c r="DXG48" s="261"/>
      <c r="DXH48" s="12" t="s">
        <v>9344</v>
      </c>
      <c r="DXI48" s="12" t="s">
        <v>6222</v>
      </c>
      <c r="DXJ48" s="12" t="str">
        <f>IF(DXI48="SINAPI",VLOOKUP('TEREZINHA HARDY'!DXH48,SINAPI,3,),VLOOKUP('TEREZINHA HARDY'!DXH48,SETOP,4,))</f>
        <v>KG</v>
      </c>
      <c r="DXK48" s="13">
        <v>162.6</v>
      </c>
      <c r="DXL48" s="13" t="s">
        <v>41</v>
      </c>
      <c r="DXM48" s="14">
        <f>IF(DXI48="SINAPI",VLOOKUP('TEREZINHA HARDY'!DXH48,SINAPI,4,),VLOOKUP('TEREZINHA HARDY'!DXH48,SETOP,5,))</f>
        <v>7.33</v>
      </c>
      <c r="DXN48" s="14">
        <f t="shared" si="550"/>
        <v>9.27</v>
      </c>
      <c r="DXO48" s="14">
        <f t="shared" si="551"/>
        <v>1191.8579999999999</v>
      </c>
      <c r="DXP48" s="14">
        <f t="shared" si="552"/>
        <v>1507.3019999999999</v>
      </c>
      <c r="DXQ48" s="11" t="s">
        <v>17388</v>
      </c>
      <c r="DXR48" s="261" t="str">
        <f>IF(DXY48="SINAPI",VLOOKUP('TEREZINHA HARDY'!DXX48,SINAPI,2,),VLOOKUP('TEREZINHA HARDY'!DXX48,SETOP,3,))</f>
        <v>CORTE, DOBRA E MONTAGEM DE AÇO CA-50/60</v>
      </c>
      <c r="DXS48" s="261"/>
      <c r="DXT48" s="261"/>
      <c r="DXU48" s="261"/>
      <c r="DXV48" s="261"/>
      <c r="DXW48" s="261"/>
      <c r="DXX48" s="12" t="s">
        <v>9344</v>
      </c>
      <c r="DXY48" s="12" t="s">
        <v>6222</v>
      </c>
      <c r="DXZ48" s="12" t="str">
        <f>IF(DXY48="SINAPI",VLOOKUP('TEREZINHA HARDY'!DXX48,SINAPI,3,),VLOOKUP('TEREZINHA HARDY'!DXX48,SETOP,4,))</f>
        <v>KG</v>
      </c>
      <c r="DYA48" s="13">
        <v>162.6</v>
      </c>
      <c r="DYB48" s="13" t="s">
        <v>41</v>
      </c>
      <c r="DYC48" s="14">
        <f>IF(DXY48="SINAPI",VLOOKUP('TEREZINHA HARDY'!DXX48,SINAPI,4,),VLOOKUP('TEREZINHA HARDY'!DXX48,SETOP,5,))</f>
        <v>7.33</v>
      </c>
      <c r="DYD48" s="14">
        <f t="shared" si="553"/>
        <v>9.27</v>
      </c>
      <c r="DYE48" s="14">
        <f t="shared" si="554"/>
        <v>1191.8579999999999</v>
      </c>
      <c r="DYF48" s="14">
        <f t="shared" si="555"/>
        <v>1507.3019999999999</v>
      </c>
      <c r="DYG48" s="11" t="s">
        <v>17388</v>
      </c>
      <c r="DYH48" s="261" t="str">
        <f>IF(DYO48="SINAPI",VLOOKUP('TEREZINHA HARDY'!DYN48,SINAPI,2,),VLOOKUP('TEREZINHA HARDY'!DYN48,SETOP,3,))</f>
        <v>CORTE, DOBRA E MONTAGEM DE AÇO CA-50/60</v>
      </c>
      <c r="DYI48" s="261"/>
      <c r="DYJ48" s="261"/>
      <c r="DYK48" s="261"/>
      <c r="DYL48" s="261"/>
      <c r="DYM48" s="261"/>
      <c r="DYN48" s="12" t="s">
        <v>9344</v>
      </c>
      <c r="DYO48" s="12" t="s">
        <v>6222</v>
      </c>
      <c r="DYP48" s="12" t="str">
        <f>IF(DYO48="SINAPI",VLOOKUP('TEREZINHA HARDY'!DYN48,SINAPI,3,),VLOOKUP('TEREZINHA HARDY'!DYN48,SETOP,4,))</f>
        <v>KG</v>
      </c>
      <c r="DYQ48" s="13">
        <v>162.6</v>
      </c>
      <c r="DYR48" s="13" t="s">
        <v>41</v>
      </c>
      <c r="DYS48" s="14">
        <f>IF(DYO48="SINAPI",VLOOKUP('TEREZINHA HARDY'!DYN48,SINAPI,4,),VLOOKUP('TEREZINHA HARDY'!DYN48,SETOP,5,))</f>
        <v>7.33</v>
      </c>
      <c r="DYT48" s="14">
        <f t="shared" si="556"/>
        <v>9.27</v>
      </c>
      <c r="DYU48" s="14">
        <f t="shared" si="557"/>
        <v>1191.8579999999999</v>
      </c>
      <c r="DYV48" s="14">
        <f t="shared" si="558"/>
        <v>1507.3019999999999</v>
      </c>
      <c r="DYW48" s="11" t="s">
        <v>17388</v>
      </c>
      <c r="DYX48" s="261" t="str">
        <f>IF(DZE48="SINAPI",VLOOKUP('TEREZINHA HARDY'!DZD48,SINAPI,2,),VLOOKUP('TEREZINHA HARDY'!DZD48,SETOP,3,))</f>
        <v>CORTE, DOBRA E MONTAGEM DE AÇO CA-50/60</v>
      </c>
      <c r="DYY48" s="261"/>
      <c r="DYZ48" s="261"/>
      <c r="DZA48" s="261"/>
      <c r="DZB48" s="261"/>
      <c r="DZC48" s="261"/>
      <c r="DZD48" s="12" t="s">
        <v>9344</v>
      </c>
      <c r="DZE48" s="12" t="s">
        <v>6222</v>
      </c>
      <c r="DZF48" s="12" t="str">
        <f>IF(DZE48="SINAPI",VLOOKUP('TEREZINHA HARDY'!DZD48,SINAPI,3,),VLOOKUP('TEREZINHA HARDY'!DZD48,SETOP,4,))</f>
        <v>KG</v>
      </c>
      <c r="DZG48" s="13">
        <v>162.6</v>
      </c>
      <c r="DZH48" s="13" t="s">
        <v>41</v>
      </c>
      <c r="DZI48" s="14">
        <f>IF(DZE48="SINAPI",VLOOKUP('TEREZINHA HARDY'!DZD48,SINAPI,4,),VLOOKUP('TEREZINHA HARDY'!DZD48,SETOP,5,))</f>
        <v>7.33</v>
      </c>
      <c r="DZJ48" s="14">
        <f t="shared" si="559"/>
        <v>9.27</v>
      </c>
      <c r="DZK48" s="14">
        <f t="shared" si="560"/>
        <v>1191.8579999999999</v>
      </c>
      <c r="DZL48" s="14">
        <f t="shared" si="561"/>
        <v>1507.3019999999999</v>
      </c>
      <c r="DZM48" s="11" t="s">
        <v>17388</v>
      </c>
      <c r="DZN48" s="261" t="str">
        <f>IF(DZU48="SINAPI",VLOOKUP('TEREZINHA HARDY'!DZT48,SINAPI,2,),VLOOKUP('TEREZINHA HARDY'!DZT48,SETOP,3,))</f>
        <v>CORTE, DOBRA E MONTAGEM DE AÇO CA-50/60</v>
      </c>
      <c r="DZO48" s="261"/>
      <c r="DZP48" s="261"/>
      <c r="DZQ48" s="261"/>
      <c r="DZR48" s="261"/>
      <c r="DZS48" s="261"/>
      <c r="DZT48" s="12" t="s">
        <v>9344</v>
      </c>
      <c r="DZU48" s="12" t="s">
        <v>6222</v>
      </c>
      <c r="DZV48" s="12" t="str">
        <f>IF(DZU48="SINAPI",VLOOKUP('TEREZINHA HARDY'!DZT48,SINAPI,3,),VLOOKUP('TEREZINHA HARDY'!DZT48,SETOP,4,))</f>
        <v>KG</v>
      </c>
      <c r="DZW48" s="13">
        <v>162.6</v>
      </c>
      <c r="DZX48" s="13" t="s">
        <v>41</v>
      </c>
      <c r="DZY48" s="14">
        <f>IF(DZU48="SINAPI",VLOOKUP('TEREZINHA HARDY'!DZT48,SINAPI,4,),VLOOKUP('TEREZINHA HARDY'!DZT48,SETOP,5,))</f>
        <v>7.33</v>
      </c>
      <c r="DZZ48" s="14">
        <f t="shared" si="562"/>
        <v>9.27</v>
      </c>
      <c r="EAA48" s="14">
        <f t="shared" si="563"/>
        <v>1191.8579999999999</v>
      </c>
      <c r="EAB48" s="14">
        <f t="shared" si="564"/>
        <v>1507.3019999999999</v>
      </c>
      <c r="EAC48" s="11" t="s">
        <v>17388</v>
      </c>
      <c r="EAD48" s="261" t="str">
        <f>IF(EAK48="SINAPI",VLOOKUP('TEREZINHA HARDY'!EAJ48,SINAPI,2,),VLOOKUP('TEREZINHA HARDY'!EAJ48,SETOP,3,))</f>
        <v>CORTE, DOBRA E MONTAGEM DE AÇO CA-50/60</v>
      </c>
      <c r="EAE48" s="261"/>
      <c r="EAF48" s="261"/>
      <c r="EAG48" s="261"/>
      <c r="EAH48" s="261"/>
      <c r="EAI48" s="261"/>
      <c r="EAJ48" s="12" t="s">
        <v>9344</v>
      </c>
      <c r="EAK48" s="12" t="s">
        <v>6222</v>
      </c>
      <c r="EAL48" s="12" t="str">
        <f>IF(EAK48="SINAPI",VLOOKUP('TEREZINHA HARDY'!EAJ48,SINAPI,3,),VLOOKUP('TEREZINHA HARDY'!EAJ48,SETOP,4,))</f>
        <v>KG</v>
      </c>
      <c r="EAM48" s="13">
        <v>162.6</v>
      </c>
      <c r="EAN48" s="13" t="s">
        <v>41</v>
      </c>
      <c r="EAO48" s="14">
        <f>IF(EAK48="SINAPI",VLOOKUP('TEREZINHA HARDY'!EAJ48,SINAPI,4,),VLOOKUP('TEREZINHA HARDY'!EAJ48,SETOP,5,))</f>
        <v>7.33</v>
      </c>
      <c r="EAP48" s="14">
        <f t="shared" si="565"/>
        <v>9.27</v>
      </c>
      <c r="EAQ48" s="14">
        <f t="shared" si="566"/>
        <v>1191.8579999999999</v>
      </c>
      <c r="EAR48" s="14">
        <f t="shared" si="567"/>
        <v>1507.3019999999999</v>
      </c>
      <c r="EAS48" s="11" t="s">
        <v>17388</v>
      </c>
      <c r="EAT48" s="261" t="str">
        <f>IF(EBA48="SINAPI",VLOOKUP('TEREZINHA HARDY'!EAZ48,SINAPI,2,),VLOOKUP('TEREZINHA HARDY'!EAZ48,SETOP,3,))</f>
        <v>CORTE, DOBRA E MONTAGEM DE AÇO CA-50/60</v>
      </c>
      <c r="EAU48" s="261"/>
      <c r="EAV48" s="261"/>
      <c r="EAW48" s="261"/>
      <c r="EAX48" s="261"/>
      <c r="EAY48" s="261"/>
      <c r="EAZ48" s="12" t="s">
        <v>9344</v>
      </c>
      <c r="EBA48" s="12" t="s">
        <v>6222</v>
      </c>
      <c r="EBB48" s="12" t="str">
        <f>IF(EBA48="SINAPI",VLOOKUP('TEREZINHA HARDY'!EAZ48,SINAPI,3,),VLOOKUP('TEREZINHA HARDY'!EAZ48,SETOP,4,))</f>
        <v>KG</v>
      </c>
      <c r="EBC48" s="13">
        <v>162.6</v>
      </c>
      <c r="EBD48" s="13" t="s">
        <v>41</v>
      </c>
      <c r="EBE48" s="14">
        <f>IF(EBA48="SINAPI",VLOOKUP('TEREZINHA HARDY'!EAZ48,SINAPI,4,),VLOOKUP('TEREZINHA HARDY'!EAZ48,SETOP,5,))</f>
        <v>7.33</v>
      </c>
      <c r="EBF48" s="14">
        <f t="shared" si="568"/>
        <v>9.27</v>
      </c>
      <c r="EBG48" s="14">
        <f t="shared" si="569"/>
        <v>1191.8579999999999</v>
      </c>
      <c r="EBH48" s="14">
        <f t="shared" si="570"/>
        <v>1507.3019999999999</v>
      </c>
      <c r="EBI48" s="11" t="s">
        <v>17388</v>
      </c>
      <c r="EBJ48" s="261" t="str">
        <f>IF(EBQ48="SINAPI",VLOOKUP('TEREZINHA HARDY'!EBP48,SINAPI,2,),VLOOKUP('TEREZINHA HARDY'!EBP48,SETOP,3,))</f>
        <v>CORTE, DOBRA E MONTAGEM DE AÇO CA-50/60</v>
      </c>
      <c r="EBK48" s="261"/>
      <c r="EBL48" s="261"/>
      <c r="EBM48" s="261"/>
      <c r="EBN48" s="261"/>
      <c r="EBO48" s="261"/>
      <c r="EBP48" s="12" t="s">
        <v>9344</v>
      </c>
      <c r="EBQ48" s="12" t="s">
        <v>6222</v>
      </c>
      <c r="EBR48" s="12" t="str">
        <f>IF(EBQ48="SINAPI",VLOOKUP('TEREZINHA HARDY'!EBP48,SINAPI,3,),VLOOKUP('TEREZINHA HARDY'!EBP48,SETOP,4,))</f>
        <v>KG</v>
      </c>
      <c r="EBS48" s="13">
        <v>162.6</v>
      </c>
      <c r="EBT48" s="13" t="s">
        <v>41</v>
      </c>
      <c r="EBU48" s="14">
        <f>IF(EBQ48="SINAPI",VLOOKUP('TEREZINHA HARDY'!EBP48,SINAPI,4,),VLOOKUP('TEREZINHA HARDY'!EBP48,SETOP,5,))</f>
        <v>7.33</v>
      </c>
      <c r="EBV48" s="14">
        <f t="shared" si="571"/>
        <v>9.27</v>
      </c>
      <c r="EBW48" s="14">
        <f t="shared" si="572"/>
        <v>1191.8579999999999</v>
      </c>
      <c r="EBX48" s="14">
        <f t="shared" si="573"/>
        <v>1507.3019999999999</v>
      </c>
      <c r="EBY48" s="11" t="s">
        <v>17388</v>
      </c>
      <c r="EBZ48" s="261" t="str">
        <f>IF(ECG48="SINAPI",VLOOKUP('TEREZINHA HARDY'!ECF48,SINAPI,2,),VLOOKUP('TEREZINHA HARDY'!ECF48,SETOP,3,))</f>
        <v>CORTE, DOBRA E MONTAGEM DE AÇO CA-50/60</v>
      </c>
      <c r="ECA48" s="261"/>
      <c r="ECB48" s="261"/>
      <c r="ECC48" s="261"/>
      <c r="ECD48" s="261"/>
      <c r="ECE48" s="261"/>
      <c r="ECF48" s="12" t="s">
        <v>9344</v>
      </c>
      <c r="ECG48" s="12" t="s">
        <v>6222</v>
      </c>
      <c r="ECH48" s="12" t="str">
        <f>IF(ECG48="SINAPI",VLOOKUP('TEREZINHA HARDY'!ECF48,SINAPI,3,),VLOOKUP('TEREZINHA HARDY'!ECF48,SETOP,4,))</f>
        <v>KG</v>
      </c>
      <c r="ECI48" s="13">
        <v>162.6</v>
      </c>
      <c r="ECJ48" s="13" t="s">
        <v>41</v>
      </c>
      <c r="ECK48" s="14">
        <f>IF(ECG48="SINAPI",VLOOKUP('TEREZINHA HARDY'!ECF48,SINAPI,4,),VLOOKUP('TEREZINHA HARDY'!ECF48,SETOP,5,))</f>
        <v>7.33</v>
      </c>
      <c r="ECL48" s="14">
        <f t="shared" si="574"/>
        <v>9.27</v>
      </c>
      <c r="ECM48" s="14">
        <f t="shared" si="575"/>
        <v>1191.8579999999999</v>
      </c>
      <c r="ECN48" s="14">
        <f t="shared" si="576"/>
        <v>1507.3019999999999</v>
      </c>
      <c r="ECO48" s="11" t="s">
        <v>17388</v>
      </c>
      <c r="ECP48" s="261" t="str">
        <f>IF(ECW48="SINAPI",VLOOKUP('TEREZINHA HARDY'!ECV48,SINAPI,2,),VLOOKUP('TEREZINHA HARDY'!ECV48,SETOP,3,))</f>
        <v>CORTE, DOBRA E MONTAGEM DE AÇO CA-50/60</v>
      </c>
      <c r="ECQ48" s="261"/>
      <c r="ECR48" s="261"/>
      <c r="ECS48" s="261"/>
      <c r="ECT48" s="261"/>
      <c r="ECU48" s="261"/>
      <c r="ECV48" s="12" t="s">
        <v>9344</v>
      </c>
      <c r="ECW48" s="12" t="s">
        <v>6222</v>
      </c>
      <c r="ECX48" s="12" t="str">
        <f>IF(ECW48="SINAPI",VLOOKUP('TEREZINHA HARDY'!ECV48,SINAPI,3,),VLOOKUP('TEREZINHA HARDY'!ECV48,SETOP,4,))</f>
        <v>KG</v>
      </c>
      <c r="ECY48" s="13">
        <v>162.6</v>
      </c>
      <c r="ECZ48" s="13" t="s">
        <v>41</v>
      </c>
      <c r="EDA48" s="14">
        <f>IF(ECW48="SINAPI",VLOOKUP('TEREZINHA HARDY'!ECV48,SINAPI,4,),VLOOKUP('TEREZINHA HARDY'!ECV48,SETOP,5,))</f>
        <v>7.33</v>
      </c>
      <c r="EDB48" s="14">
        <f t="shared" si="577"/>
        <v>9.27</v>
      </c>
      <c r="EDC48" s="14">
        <f t="shared" si="578"/>
        <v>1191.8579999999999</v>
      </c>
      <c r="EDD48" s="14">
        <f t="shared" si="579"/>
        <v>1507.3019999999999</v>
      </c>
      <c r="EDE48" s="11" t="s">
        <v>17388</v>
      </c>
      <c r="EDF48" s="261" t="str">
        <f>IF(EDM48="SINAPI",VLOOKUP('TEREZINHA HARDY'!EDL48,SINAPI,2,),VLOOKUP('TEREZINHA HARDY'!EDL48,SETOP,3,))</f>
        <v>CORTE, DOBRA E MONTAGEM DE AÇO CA-50/60</v>
      </c>
      <c r="EDG48" s="261"/>
      <c r="EDH48" s="261"/>
      <c r="EDI48" s="261"/>
      <c r="EDJ48" s="261"/>
      <c r="EDK48" s="261"/>
      <c r="EDL48" s="12" t="s">
        <v>9344</v>
      </c>
      <c r="EDM48" s="12" t="s">
        <v>6222</v>
      </c>
      <c r="EDN48" s="12" t="str">
        <f>IF(EDM48="SINAPI",VLOOKUP('TEREZINHA HARDY'!EDL48,SINAPI,3,),VLOOKUP('TEREZINHA HARDY'!EDL48,SETOP,4,))</f>
        <v>KG</v>
      </c>
      <c r="EDO48" s="13">
        <v>162.6</v>
      </c>
      <c r="EDP48" s="13" t="s">
        <v>41</v>
      </c>
      <c r="EDQ48" s="14">
        <f>IF(EDM48="SINAPI",VLOOKUP('TEREZINHA HARDY'!EDL48,SINAPI,4,),VLOOKUP('TEREZINHA HARDY'!EDL48,SETOP,5,))</f>
        <v>7.33</v>
      </c>
      <c r="EDR48" s="14">
        <f t="shared" si="580"/>
        <v>9.27</v>
      </c>
      <c r="EDS48" s="14">
        <f t="shared" si="581"/>
        <v>1191.8579999999999</v>
      </c>
      <c r="EDT48" s="14">
        <f t="shared" si="582"/>
        <v>1507.3019999999999</v>
      </c>
      <c r="EDU48" s="11" t="s">
        <v>17388</v>
      </c>
      <c r="EDV48" s="261" t="str">
        <f>IF(EEC48="SINAPI",VLOOKUP('TEREZINHA HARDY'!EEB48,SINAPI,2,),VLOOKUP('TEREZINHA HARDY'!EEB48,SETOP,3,))</f>
        <v>CORTE, DOBRA E MONTAGEM DE AÇO CA-50/60</v>
      </c>
      <c r="EDW48" s="261"/>
      <c r="EDX48" s="261"/>
      <c r="EDY48" s="261"/>
      <c r="EDZ48" s="261"/>
      <c r="EEA48" s="261"/>
      <c r="EEB48" s="12" t="s">
        <v>9344</v>
      </c>
      <c r="EEC48" s="12" t="s">
        <v>6222</v>
      </c>
      <c r="EED48" s="12" t="str">
        <f>IF(EEC48="SINAPI",VLOOKUP('TEREZINHA HARDY'!EEB48,SINAPI,3,),VLOOKUP('TEREZINHA HARDY'!EEB48,SETOP,4,))</f>
        <v>KG</v>
      </c>
      <c r="EEE48" s="13">
        <v>162.6</v>
      </c>
      <c r="EEF48" s="13" t="s">
        <v>41</v>
      </c>
      <c r="EEG48" s="14">
        <f>IF(EEC48="SINAPI",VLOOKUP('TEREZINHA HARDY'!EEB48,SINAPI,4,),VLOOKUP('TEREZINHA HARDY'!EEB48,SETOP,5,))</f>
        <v>7.33</v>
      </c>
      <c r="EEH48" s="14">
        <f t="shared" si="583"/>
        <v>9.27</v>
      </c>
      <c r="EEI48" s="14">
        <f t="shared" si="584"/>
        <v>1191.8579999999999</v>
      </c>
      <c r="EEJ48" s="14">
        <f t="shared" si="585"/>
        <v>1507.3019999999999</v>
      </c>
      <c r="EEK48" s="11" t="s">
        <v>17388</v>
      </c>
      <c r="EEL48" s="261" t="str">
        <f>IF(EES48="SINAPI",VLOOKUP('TEREZINHA HARDY'!EER48,SINAPI,2,),VLOOKUP('TEREZINHA HARDY'!EER48,SETOP,3,))</f>
        <v>CORTE, DOBRA E MONTAGEM DE AÇO CA-50/60</v>
      </c>
      <c r="EEM48" s="261"/>
      <c r="EEN48" s="261"/>
      <c r="EEO48" s="261"/>
      <c r="EEP48" s="261"/>
      <c r="EEQ48" s="261"/>
      <c r="EER48" s="12" t="s">
        <v>9344</v>
      </c>
      <c r="EES48" s="12" t="s">
        <v>6222</v>
      </c>
      <c r="EET48" s="12" t="str">
        <f>IF(EES48="SINAPI",VLOOKUP('TEREZINHA HARDY'!EER48,SINAPI,3,),VLOOKUP('TEREZINHA HARDY'!EER48,SETOP,4,))</f>
        <v>KG</v>
      </c>
      <c r="EEU48" s="13">
        <v>162.6</v>
      </c>
      <c r="EEV48" s="13" t="s">
        <v>41</v>
      </c>
      <c r="EEW48" s="14">
        <f>IF(EES48="SINAPI",VLOOKUP('TEREZINHA HARDY'!EER48,SINAPI,4,),VLOOKUP('TEREZINHA HARDY'!EER48,SETOP,5,))</f>
        <v>7.33</v>
      </c>
      <c r="EEX48" s="14">
        <f t="shared" si="586"/>
        <v>9.27</v>
      </c>
      <c r="EEY48" s="14">
        <f t="shared" si="587"/>
        <v>1191.8579999999999</v>
      </c>
      <c r="EEZ48" s="14">
        <f t="shared" si="588"/>
        <v>1507.3019999999999</v>
      </c>
      <c r="EFA48" s="11" t="s">
        <v>17388</v>
      </c>
      <c r="EFB48" s="261" t="str">
        <f>IF(EFI48="SINAPI",VLOOKUP('TEREZINHA HARDY'!EFH48,SINAPI,2,),VLOOKUP('TEREZINHA HARDY'!EFH48,SETOP,3,))</f>
        <v>CORTE, DOBRA E MONTAGEM DE AÇO CA-50/60</v>
      </c>
      <c r="EFC48" s="261"/>
      <c r="EFD48" s="261"/>
      <c r="EFE48" s="261"/>
      <c r="EFF48" s="261"/>
      <c r="EFG48" s="261"/>
      <c r="EFH48" s="12" t="s">
        <v>9344</v>
      </c>
      <c r="EFI48" s="12" t="s">
        <v>6222</v>
      </c>
      <c r="EFJ48" s="12" t="str">
        <f>IF(EFI48="SINAPI",VLOOKUP('TEREZINHA HARDY'!EFH48,SINAPI,3,),VLOOKUP('TEREZINHA HARDY'!EFH48,SETOP,4,))</f>
        <v>KG</v>
      </c>
      <c r="EFK48" s="13">
        <v>162.6</v>
      </c>
      <c r="EFL48" s="13" t="s">
        <v>41</v>
      </c>
      <c r="EFM48" s="14">
        <f>IF(EFI48="SINAPI",VLOOKUP('TEREZINHA HARDY'!EFH48,SINAPI,4,),VLOOKUP('TEREZINHA HARDY'!EFH48,SETOP,5,))</f>
        <v>7.33</v>
      </c>
      <c r="EFN48" s="14">
        <f t="shared" si="589"/>
        <v>9.27</v>
      </c>
      <c r="EFO48" s="14">
        <f t="shared" si="590"/>
        <v>1191.8579999999999</v>
      </c>
      <c r="EFP48" s="14">
        <f t="shared" si="591"/>
        <v>1507.3019999999999</v>
      </c>
      <c r="EFQ48" s="11" t="s">
        <v>17388</v>
      </c>
      <c r="EFR48" s="261" t="str">
        <f>IF(EFY48="SINAPI",VLOOKUP('TEREZINHA HARDY'!EFX48,SINAPI,2,),VLOOKUP('TEREZINHA HARDY'!EFX48,SETOP,3,))</f>
        <v>CORTE, DOBRA E MONTAGEM DE AÇO CA-50/60</v>
      </c>
      <c r="EFS48" s="261"/>
      <c r="EFT48" s="261"/>
      <c r="EFU48" s="261"/>
      <c r="EFV48" s="261"/>
      <c r="EFW48" s="261"/>
      <c r="EFX48" s="12" t="s">
        <v>9344</v>
      </c>
      <c r="EFY48" s="12" t="s">
        <v>6222</v>
      </c>
      <c r="EFZ48" s="12" t="str">
        <f>IF(EFY48="SINAPI",VLOOKUP('TEREZINHA HARDY'!EFX48,SINAPI,3,),VLOOKUP('TEREZINHA HARDY'!EFX48,SETOP,4,))</f>
        <v>KG</v>
      </c>
      <c r="EGA48" s="13">
        <v>162.6</v>
      </c>
      <c r="EGB48" s="13" t="s">
        <v>41</v>
      </c>
      <c r="EGC48" s="14">
        <f>IF(EFY48="SINAPI",VLOOKUP('TEREZINHA HARDY'!EFX48,SINAPI,4,),VLOOKUP('TEREZINHA HARDY'!EFX48,SETOP,5,))</f>
        <v>7.33</v>
      </c>
      <c r="EGD48" s="14">
        <f t="shared" si="592"/>
        <v>9.27</v>
      </c>
      <c r="EGE48" s="14">
        <f t="shared" si="593"/>
        <v>1191.8579999999999</v>
      </c>
      <c r="EGF48" s="14">
        <f t="shared" si="594"/>
        <v>1507.3019999999999</v>
      </c>
      <c r="EGG48" s="11" t="s">
        <v>17388</v>
      </c>
      <c r="EGH48" s="261" t="str">
        <f>IF(EGO48="SINAPI",VLOOKUP('TEREZINHA HARDY'!EGN48,SINAPI,2,),VLOOKUP('TEREZINHA HARDY'!EGN48,SETOP,3,))</f>
        <v>CORTE, DOBRA E MONTAGEM DE AÇO CA-50/60</v>
      </c>
      <c r="EGI48" s="261"/>
      <c r="EGJ48" s="261"/>
      <c r="EGK48" s="261"/>
      <c r="EGL48" s="261"/>
      <c r="EGM48" s="261"/>
      <c r="EGN48" s="12" t="s">
        <v>9344</v>
      </c>
      <c r="EGO48" s="12" t="s">
        <v>6222</v>
      </c>
      <c r="EGP48" s="12" t="str">
        <f>IF(EGO48="SINAPI",VLOOKUP('TEREZINHA HARDY'!EGN48,SINAPI,3,),VLOOKUP('TEREZINHA HARDY'!EGN48,SETOP,4,))</f>
        <v>KG</v>
      </c>
      <c r="EGQ48" s="13">
        <v>162.6</v>
      </c>
      <c r="EGR48" s="13" t="s">
        <v>41</v>
      </c>
      <c r="EGS48" s="14">
        <f>IF(EGO48="SINAPI",VLOOKUP('TEREZINHA HARDY'!EGN48,SINAPI,4,),VLOOKUP('TEREZINHA HARDY'!EGN48,SETOP,5,))</f>
        <v>7.33</v>
      </c>
      <c r="EGT48" s="14">
        <f t="shared" si="595"/>
        <v>9.27</v>
      </c>
      <c r="EGU48" s="14">
        <f t="shared" si="596"/>
        <v>1191.8579999999999</v>
      </c>
      <c r="EGV48" s="14">
        <f t="shared" si="597"/>
        <v>1507.3019999999999</v>
      </c>
      <c r="EGW48" s="11" t="s">
        <v>17388</v>
      </c>
      <c r="EGX48" s="261" t="str">
        <f>IF(EHE48="SINAPI",VLOOKUP('TEREZINHA HARDY'!EHD48,SINAPI,2,),VLOOKUP('TEREZINHA HARDY'!EHD48,SETOP,3,))</f>
        <v>CORTE, DOBRA E MONTAGEM DE AÇO CA-50/60</v>
      </c>
      <c r="EGY48" s="261"/>
      <c r="EGZ48" s="261"/>
      <c r="EHA48" s="261"/>
      <c r="EHB48" s="261"/>
      <c r="EHC48" s="261"/>
      <c r="EHD48" s="12" t="s">
        <v>9344</v>
      </c>
      <c r="EHE48" s="12" t="s">
        <v>6222</v>
      </c>
      <c r="EHF48" s="12" t="str">
        <f>IF(EHE48="SINAPI",VLOOKUP('TEREZINHA HARDY'!EHD48,SINAPI,3,),VLOOKUP('TEREZINHA HARDY'!EHD48,SETOP,4,))</f>
        <v>KG</v>
      </c>
      <c r="EHG48" s="13">
        <v>162.6</v>
      </c>
      <c r="EHH48" s="13" t="s">
        <v>41</v>
      </c>
      <c r="EHI48" s="14">
        <f>IF(EHE48="SINAPI",VLOOKUP('TEREZINHA HARDY'!EHD48,SINAPI,4,),VLOOKUP('TEREZINHA HARDY'!EHD48,SETOP,5,))</f>
        <v>7.33</v>
      </c>
      <c r="EHJ48" s="14">
        <f t="shared" si="598"/>
        <v>9.27</v>
      </c>
      <c r="EHK48" s="14">
        <f t="shared" si="599"/>
        <v>1191.8579999999999</v>
      </c>
      <c r="EHL48" s="14">
        <f t="shared" si="600"/>
        <v>1507.3019999999999</v>
      </c>
      <c r="EHM48" s="11" t="s">
        <v>17388</v>
      </c>
      <c r="EHN48" s="261" t="str">
        <f>IF(EHU48="SINAPI",VLOOKUP('TEREZINHA HARDY'!EHT48,SINAPI,2,),VLOOKUP('TEREZINHA HARDY'!EHT48,SETOP,3,))</f>
        <v>CORTE, DOBRA E MONTAGEM DE AÇO CA-50/60</v>
      </c>
      <c r="EHO48" s="261"/>
      <c r="EHP48" s="261"/>
      <c r="EHQ48" s="261"/>
      <c r="EHR48" s="261"/>
      <c r="EHS48" s="261"/>
      <c r="EHT48" s="12" t="s">
        <v>9344</v>
      </c>
      <c r="EHU48" s="12" t="s">
        <v>6222</v>
      </c>
      <c r="EHV48" s="12" t="str">
        <f>IF(EHU48="SINAPI",VLOOKUP('TEREZINHA HARDY'!EHT48,SINAPI,3,),VLOOKUP('TEREZINHA HARDY'!EHT48,SETOP,4,))</f>
        <v>KG</v>
      </c>
      <c r="EHW48" s="13">
        <v>162.6</v>
      </c>
      <c r="EHX48" s="13" t="s">
        <v>41</v>
      </c>
      <c r="EHY48" s="14">
        <f>IF(EHU48="SINAPI",VLOOKUP('TEREZINHA HARDY'!EHT48,SINAPI,4,),VLOOKUP('TEREZINHA HARDY'!EHT48,SETOP,5,))</f>
        <v>7.33</v>
      </c>
      <c r="EHZ48" s="14">
        <f t="shared" si="601"/>
        <v>9.27</v>
      </c>
      <c r="EIA48" s="14">
        <f t="shared" si="602"/>
        <v>1191.8579999999999</v>
      </c>
      <c r="EIB48" s="14">
        <f t="shared" si="603"/>
        <v>1507.3019999999999</v>
      </c>
      <c r="EIC48" s="11" t="s">
        <v>17388</v>
      </c>
      <c r="EID48" s="261" t="str">
        <f>IF(EIK48="SINAPI",VLOOKUP('TEREZINHA HARDY'!EIJ48,SINAPI,2,),VLOOKUP('TEREZINHA HARDY'!EIJ48,SETOP,3,))</f>
        <v>CORTE, DOBRA E MONTAGEM DE AÇO CA-50/60</v>
      </c>
      <c r="EIE48" s="261"/>
      <c r="EIF48" s="261"/>
      <c r="EIG48" s="261"/>
      <c r="EIH48" s="261"/>
      <c r="EII48" s="261"/>
      <c r="EIJ48" s="12" t="s">
        <v>9344</v>
      </c>
      <c r="EIK48" s="12" t="s">
        <v>6222</v>
      </c>
      <c r="EIL48" s="12" t="str">
        <f>IF(EIK48="SINAPI",VLOOKUP('TEREZINHA HARDY'!EIJ48,SINAPI,3,),VLOOKUP('TEREZINHA HARDY'!EIJ48,SETOP,4,))</f>
        <v>KG</v>
      </c>
      <c r="EIM48" s="13">
        <v>162.6</v>
      </c>
      <c r="EIN48" s="13" t="s">
        <v>41</v>
      </c>
      <c r="EIO48" s="14">
        <f>IF(EIK48="SINAPI",VLOOKUP('TEREZINHA HARDY'!EIJ48,SINAPI,4,),VLOOKUP('TEREZINHA HARDY'!EIJ48,SETOP,5,))</f>
        <v>7.33</v>
      </c>
      <c r="EIP48" s="14">
        <f t="shared" si="604"/>
        <v>9.27</v>
      </c>
      <c r="EIQ48" s="14">
        <f t="shared" si="605"/>
        <v>1191.8579999999999</v>
      </c>
      <c r="EIR48" s="14">
        <f t="shared" si="606"/>
        <v>1507.3019999999999</v>
      </c>
      <c r="EIS48" s="11" t="s">
        <v>17388</v>
      </c>
      <c r="EIT48" s="261" t="str">
        <f>IF(EJA48="SINAPI",VLOOKUP('TEREZINHA HARDY'!EIZ48,SINAPI,2,),VLOOKUP('TEREZINHA HARDY'!EIZ48,SETOP,3,))</f>
        <v>CORTE, DOBRA E MONTAGEM DE AÇO CA-50/60</v>
      </c>
      <c r="EIU48" s="261"/>
      <c r="EIV48" s="261"/>
      <c r="EIW48" s="261"/>
      <c r="EIX48" s="261"/>
      <c r="EIY48" s="261"/>
      <c r="EIZ48" s="12" t="s">
        <v>9344</v>
      </c>
      <c r="EJA48" s="12" t="s">
        <v>6222</v>
      </c>
      <c r="EJB48" s="12" t="str">
        <f>IF(EJA48="SINAPI",VLOOKUP('TEREZINHA HARDY'!EIZ48,SINAPI,3,),VLOOKUP('TEREZINHA HARDY'!EIZ48,SETOP,4,))</f>
        <v>KG</v>
      </c>
      <c r="EJC48" s="13">
        <v>162.6</v>
      </c>
      <c r="EJD48" s="13" t="s">
        <v>41</v>
      </c>
      <c r="EJE48" s="14">
        <f>IF(EJA48="SINAPI",VLOOKUP('TEREZINHA HARDY'!EIZ48,SINAPI,4,),VLOOKUP('TEREZINHA HARDY'!EIZ48,SETOP,5,))</f>
        <v>7.33</v>
      </c>
      <c r="EJF48" s="14">
        <f t="shared" si="607"/>
        <v>9.27</v>
      </c>
      <c r="EJG48" s="14">
        <f t="shared" si="608"/>
        <v>1191.8579999999999</v>
      </c>
      <c r="EJH48" s="14">
        <f t="shared" si="609"/>
        <v>1507.3019999999999</v>
      </c>
      <c r="EJI48" s="11" t="s">
        <v>17388</v>
      </c>
      <c r="EJJ48" s="261" t="str">
        <f>IF(EJQ48="SINAPI",VLOOKUP('TEREZINHA HARDY'!EJP48,SINAPI,2,),VLOOKUP('TEREZINHA HARDY'!EJP48,SETOP,3,))</f>
        <v>CORTE, DOBRA E MONTAGEM DE AÇO CA-50/60</v>
      </c>
      <c r="EJK48" s="261"/>
      <c r="EJL48" s="261"/>
      <c r="EJM48" s="261"/>
      <c r="EJN48" s="261"/>
      <c r="EJO48" s="261"/>
      <c r="EJP48" s="12" t="s">
        <v>9344</v>
      </c>
      <c r="EJQ48" s="12" t="s">
        <v>6222</v>
      </c>
      <c r="EJR48" s="12" t="str">
        <f>IF(EJQ48="SINAPI",VLOOKUP('TEREZINHA HARDY'!EJP48,SINAPI,3,),VLOOKUP('TEREZINHA HARDY'!EJP48,SETOP,4,))</f>
        <v>KG</v>
      </c>
      <c r="EJS48" s="13">
        <v>162.6</v>
      </c>
      <c r="EJT48" s="13" t="s">
        <v>41</v>
      </c>
      <c r="EJU48" s="14">
        <f>IF(EJQ48="SINAPI",VLOOKUP('TEREZINHA HARDY'!EJP48,SINAPI,4,),VLOOKUP('TEREZINHA HARDY'!EJP48,SETOP,5,))</f>
        <v>7.33</v>
      </c>
      <c r="EJV48" s="14">
        <f t="shared" si="610"/>
        <v>9.27</v>
      </c>
      <c r="EJW48" s="14">
        <f t="shared" si="611"/>
        <v>1191.8579999999999</v>
      </c>
      <c r="EJX48" s="14">
        <f t="shared" si="612"/>
        <v>1507.3019999999999</v>
      </c>
      <c r="EJY48" s="11" t="s">
        <v>17388</v>
      </c>
      <c r="EJZ48" s="261" t="str">
        <f>IF(EKG48="SINAPI",VLOOKUP('TEREZINHA HARDY'!EKF48,SINAPI,2,),VLOOKUP('TEREZINHA HARDY'!EKF48,SETOP,3,))</f>
        <v>CORTE, DOBRA E MONTAGEM DE AÇO CA-50/60</v>
      </c>
      <c r="EKA48" s="261"/>
      <c r="EKB48" s="261"/>
      <c r="EKC48" s="261"/>
      <c r="EKD48" s="261"/>
      <c r="EKE48" s="261"/>
      <c r="EKF48" s="12" t="s">
        <v>9344</v>
      </c>
      <c r="EKG48" s="12" t="s">
        <v>6222</v>
      </c>
      <c r="EKH48" s="12" t="str">
        <f>IF(EKG48="SINAPI",VLOOKUP('TEREZINHA HARDY'!EKF48,SINAPI,3,),VLOOKUP('TEREZINHA HARDY'!EKF48,SETOP,4,))</f>
        <v>KG</v>
      </c>
      <c r="EKI48" s="13">
        <v>162.6</v>
      </c>
      <c r="EKJ48" s="13" t="s">
        <v>41</v>
      </c>
      <c r="EKK48" s="14">
        <f>IF(EKG48="SINAPI",VLOOKUP('TEREZINHA HARDY'!EKF48,SINAPI,4,),VLOOKUP('TEREZINHA HARDY'!EKF48,SETOP,5,))</f>
        <v>7.33</v>
      </c>
      <c r="EKL48" s="14">
        <f t="shared" si="613"/>
        <v>9.27</v>
      </c>
      <c r="EKM48" s="14">
        <f t="shared" si="614"/>
        <v>1191.8579999999999</v>
      </c>
      <c r="EKN48" s="14">
        <f t="shared" si="615"/>
        <v>1507.3019999999999</v>
      </c>
      <c r="EKO48" s="11" t="s">
        <v>17388</v>
      </c>
      <c r="EKP48" s="261" t="str">
        <f>IF(EKW48="SINAPI",VLOOKUP('TEREZINHA HARDY'!EKV48,SINAPI,2,),VLOOKUP('TEREZINHA HARDY'!EKV48,SETOP,3,))</f>
        <v>CORTE, DOBRA E MONTAGEM DE AÇO CA-50/60</v>
      </c>
      <c r="EKQ48" s="261"/>
      <c r="EKR48" s="261"/>
      <c r="EKS48" s="261"/>
      <c r="EKT48" s="261"/>
      <c r="EKU48" s="261"/>
      <c r="EKV48" s="12" t="s">
        <v>9344</v>
      </c>
      <c r="EKW48" s="12" t="s">
        <v>6222</v>
      </c>
      <c r="EKX48" s="12" t="str">
        <f>IF(EKW48="SINAPI",VLOOKUP('TEREZINHA HARDY'!EKV48,SINAPI,3,),VLOOKUP('TEREZINHA HARDY'!EKV48,SETOP,4,))</f>
        <v>KG</v>
      </c>
      <c r="EKY48" s="13">
        <v>162.6</v>
      </c>
      <c r="EKZ48" s="13" t="s">
        <v>41</v>
      </c>
      <c r="ELA48" s="14">
        <f>IF(EKW48="SINAPI",VLOOKUP('TEREZINHA HARDY'!EKV48,SINAPI,4,),VLOOKUP('TEREZINHA HARDY'!EKV48,SETOP,5,))</f>
        <v>7.33</v>
      </c>
      <c r="ELB48" s="14">
        <f t="shared" si="616"/>
        <v>9.27</v>
      </c>
      <c r="ELC48" s="14">
        <f t="shared" si="617"/>
        <v>1191.8579999999999</v>
      </c>
      <c r="ELD48" s="14">
        <f t="shared" si="618"/>
        <v>1507.3019999999999</v>
      </c>
      <c r="ELE48" s="11" t="s">
        <v>17388</v>
      </c>
      <c r="ELF48" s="261" t="str">
        <f>IF(ELM48="SINAPI",VLOOKUP('TEREZINHA HARDY'!ELL48,SINAPI,2,),VLOOKUP('TEREZINHA HARDY'!ELL48,SETOP,3,))</f>
        <v>CORTE, DOBRA E MONTAGEM DE AÇO CA-50/60</v>
      </c>
      <c r="ELG48" s="261"/>
      <c r="ELH48" s="261"/>
      <c r="ELI48" s="261"/>
      <c r="ELJ48" s="261"/>
      <c r="ELK48" s="261"/>
      <c r="ELL48" s="12" t="s">
        <v>9344</v>
      </c>
      <c r="ELM48" s="12" t="s">
        <v>6222</v>
      </c>
      <c r="ELN48" s="12" t="str">
        <f>IF(ELM48="SINAPI",VLOOKUP('TEREZINHA HARDY'!ELL48,SINAPI,3,),VLOOKUP('TEREZINHA HARDY'!ELL48,SETOP,4,))</f>
        <v>KG</v>
      </c>
      <c r="ELO48" s="13">
        <v>162.6</v>
      </c>
      <c r="ELP48" s="13" t="s">
        <v>41</v>
      </c>
      <c r="ELQ48" s="14">
        <f>IF(ELM48="SINAPI",VLOOKUP('TEREZINHA HARDY'!ELL48,SINAPI,4,),VLOOKUP('TEREZINHA HARDY'!ELL48,SETOP,5,))</f>
        <v>7.33</v>
      </c>
      <c r="ELR48" s="14">
        <f t="shared" si="619"/>
        <v>9.27</v>
      </c>
      <c r="ELS48" s="14">
        <f t="shared" si="620"/>
        <v>1191.8579999999999</v>
      </c>
      <c r="ELT48" s="14">
        <f t="shared" si="621"/>
        <v>1507.3019999999999</v>
      </c>
      <c r="ELU48" s="11" t="s">
        <v>17388</v>
      </c>
      <c r="ELV48" s="261" t="str">
        <f>IF(EMC48="SINAPI",VLOOKUP('TEREZINHA HARDY'!EMB48,SINAPI,2,),VLOOKUP('TEREZINHA HARDY'!EMB48,SETOP,3,))</f>
        <v>CORTE, DOBRA E MONTAGEM DE AÇO CA-50/60</v>
      </c>
      <c r="ELW48" s="261"/>
      <c r="ELX48" s="261"/>
      <c r="ELY48" s="261"/>
      <c r="ELZ48" s="261"/>
      <c r="EMA48" s="261"/>
      <c r="EMB48" s="12" t="s">
        <v>9344</v>
      </c>
      <c r="EMC48" s="12" t="s">
        <v>6222</v>
      </c>
      <c r="EMD48" s="12" t="str">
        <f>IF(EMC48="SINAPI",VLOOKUP('TEREZINHA HARDY'!EMB48,SINAPI,3,),VLOOKUP('TEREZINHA HARDY'!EMB48,SETOP,4,))</f>
        <v>KG</v>
      </c>
      <c r="EME48" s="13">
        <v>162.6</v>
      </c>
      <c r="EMF48" s="13" t="s">
        <v>41</v>
      </c>
      <c r="EMG48" s="14">
        <f>IF(EMC48="SINAPI",VLOOKUP('TEREZINHA HARDY'!EMB48,SINAPI,4,),VLOOKUP('TEREZINHA HARDY'!EMB48,SETOP,5,))</f>
        <v>7.33</v>
      </c>
      <c r="EMH48" s="14">
        <f t="shared" si="622"/>
        <v>9.27</v>
      </c>
      <c r="EMI48" s="14">
        <f t="shared" si="623"/>
        <v>1191.8579999999999</v>
      </c>
      <c r="EMJ48" s="14">
        <f t="shared" si="624"/>
        <v>1507.3019999999999</v>
      </c>
      <c r="EMK48" s="11" t="s">
        <v>17388</v>
      </c>
      <c r="EML48" s="261" t="str">
        <f>IF(EMS48="SINAPI",VLOOKUP('TEREZINHA HARDY'!EMR48,SINAPI,2,),VLOOKUP('TEREZINHA HARDY'!EMR48,SETOP,3,))</f>
        <v>CORTE, DOBRA E MONTAGEM DE AÇO CA-50/60</v>
      </c>
      <c r="EMM48" s="261"/>
      <c r="EMN48" s="261"/>
      <c r="EMO48" s="261"/>
      <c r="EMP48" s="261"/>
      <c r="EMQ48" s="261"/>
      <c r="EMR48" s="12" t="s">
        <v>9344</v>
      </c>
      <c r="EMS48" s="12" t="s">
        <v>6222</v>
      </c>
      <c r="EMT48" s="12" t="str">
        <f>IF(EMS48="SINAPI",VLOOKUP('TEREZINHA HARDY'!EMR48,SINAPI,3,),VLOOKUP('TEREZINHA HARDY'!EMR48,SETOP,4,))</f>
        <v>KG</v>
      </c>
      <c r="EMU48" s="13">
        <v>162.6</v>
      </c>
      <c r="EMV48" s="13" t="s">
        <v>41</v>
      </c>
      <c r="EMW48" s="14">
        <f>IF(EMS48="SINAPI",VLOOKUP('TEREZINHA HARDY'!EMR48,SINAPI,4,),VLOOKUP('TEREZINHA HARDY'!EMR48,SETOP,5,))</f>
        <v>7.33</v>
      </c>
      <c r="EMX48" s="14">
        <f t="shared" si="625"/>
        <v>9.27</v>
      </c>
      <c r="EMY48" s="14">
        <f t="shared" si="626"/>
        <v>1191.8579999999999</v>
      </c>
      <c r="EMZ48" s="14">
        <f t="shared" si="627"/>
        <v>1507.3019999999999</v>
      </c>
      <c r="ENA48" s="11" t="s">
        <v>17388</v>
      </c>
      <c r="ENB48" s="261" t="str">
        <f>IF(ENI48="SINAPI",VLOOKUP('TEREZINHA HARDY'!ENH48,SINAPI,2,),VLOOKUP('TEREZINHA HARDY'!ENH48,SETOP,3,))</f>
        <v>CORTE, DOBRA E MONTAGEM DE AÇO CA-50/60</v>
      </c>
      <c r="ENC48" s="261"/>
      <c r="END48" s="261"/>
      <c r="ENE48" s="261"/>
      <c r="ENF48" s="261"/>
      <c r="ENG48" s="261"/>
      <c r="ENH48" s="12" t="s">
        <v>9344</v>
      </c>
      <c r="ENI48" s="12" t="s">
        <v>6222</v>
      </c>
      <c r="ENJ48" s="12" t="str">
        <f>IF(ENI48="SINAPI",VLOOKUP('TEREZINHA HARDY'!ENH48,SINAPI,3,),VLOOKUP('TEREZINHA HARDY'!ENH48,SETOP,4,))</f>
        <v>KG</v>
      </c>
      <c r="ENK48" s="13">
        <v>162.6</v>
      </c>
      <c r="ENL48" s="13" t="s">
        <v>41</v>
      </c>
      <c r="ENM48" s="14">
        <f>IF(ENI48="SINAPI",VLOOKUP('TEREZINHA HARDY'!ENH48,SINAPI,4,),VLOOKUP('TEREZINHA HARDY'!ENH48,SETOP,5,))</f>
        <v>7.33</v>
      </c>
      <c r="ENN48" s="14">
        <f t="shared" si="628"/>
        <v>9.27</v>
      </c>
      <c r="ENO48" s="14">
        <f t="shared" si="629"/>
        <v>1191.8579999999999</v>
      </c>
      <c r="ENP48" s="14">
        <f t="shared" si="630"/>
        <v>1507.3019999999999</v>
      </c>
      <c r="ENQ48" s="11" t="s">
        <v>17388</v>
      </c>
      <c r="ENR48" s="261" t="str">
        <f>IF(ENY48="SINAPI",VLOOKUP('TEREZINHA HARDY'!ENX48,SINAPI,2,),VLOOKUP('TEREZINHA HARDY'!ENX48,SETOP,3,))</f>
        <v>CORTE, DOBRA E MONTAGEM DE AÇO CA-50/60</v>
      </c>
      <c r="ENS48" s="261"/>
      <c r="ENT48" s="261"/>
      <c r="ENU48" s="261"/>
      <c r="ENV48" s="261"/>
      <c r="ENW48" s="261"/>
      <c r="ENX48" s="12" t="s">
        <v>9344</v>
      </c>
      <c r="ENY48" s="12" t="s">
        <v>6222</v>
      </c>
      <c r="ENZ48" s="12" t="str">
        <f>IF(ENY48="SINAPI",VLOOKUP('TEREZINHA HARDY'!ENX48,SINAPI,3,),VLOOKUP('TEREZINHA HARDY'!ENX48,SETOP,4,))</f>
        <v>KG</v>
      </c>
      <c r="EOA48" s="13">
        <v>162.6</v>
      </c>
      <c r="EOB48" s="13" t="s">
        <v>41</v>
      </c>
      <c r="EOC48" s="14">
        <f>IF(ENY48="SINAPI",VLOOKUP('TEREZINHA HARDY'!ENX48,SINAPI,4,),VLOOKUP('TEREZINHA HARDY'!ENX48,SETOP,5,))</f>
        <v>7.33</v>
      </c>
      <c r="EOD48" s="14">
        <f t="shared" si="631"/>
        <v>9.27</v>
      </c>
      <c r="EOE48" s="14">
        <f t="shared" si="632"/>
        <v>1191.8579999999999</v>
      </c>
      <c r="EOF48" s="14">
        <f t="shared" si="633"/>
        <v>1507.3019999999999</v>
      </c>
      <c r="EOG48" s="11" t="s">
        <v>17388</v>
      </c>
      <c r="EOH48" s="261" t="str">
        <f>IF(EOO48="SINAPI",VLOOKUP('TEREZINHA HARDY'!EON48,SINAPI,2,),VLOOKUP('TEREZINHA HARDY'!EON48,SETOP,3,))</f>
        <v>CORTE, DOBRA E MONTAGEM DE AÇO CA-50/60</v>
      </c>
      <c r="EOI48" s="261"/>
      <c r="EOJ48" s="261"/>
      <c r="EOK48" s="261"/>
      <c r="EOL48" s="261"/>
      <c r="EOM48" s="261"/>
      <c r="EON48" s="12" t="s">
        <v>9344</v>
      </c>
      <c r="EOO48" s="12" t="s">
        <v>6222</v>
      </c>
      <c r="EOP48" s="12" t="str">
        <f>IF(EOO48="SINAPI",VLOOKUP('TEREZINHA HARDY'!EON48,SINAPI,3,),VLOOKUP('TEREZINHA HARDY'!EON48,SETOP,4,))</f>
        <v>KG</v>
      </c>
      <c r="EOQ48" s="13">
        <v>162.6</v>
      </c>
      <c r="EOR48" s="13" t="s">
        <v>41</v>
      </c>
      <c r="EOS48" s="14">
        <f>IF(EOO48="SINAPI",VLOOKUP('TEREZINHA HARDY'!EON48,SINAPI,4,),VLOOKUP('TEREZINHA HARDY'!EON48,SETOP,5,))</f>
        <v>7.33</v>
      </c>
      <c r="EOT48" s="14">
        <f t="shared" si="634"/>
        <v>9.27</v>
      </c>
      <c r="EOU48" s="14">
        <f t="shared" si="635"/>
        <v>1191.8579999999999</v>
      </c>
      <c r="EOV48" s="14">
        <f t="shared" si="636"/>
        <v>1507.3019999999999</v>
      </c>
      <c r="EOW48" s="11" t="s">
        <v>17388</v>
      </c>
      <c r="EOX48" s="261" t="str">
        <f>IF(EPE48="SINAPI",VLOOKUP('TEREZINHA HARDY'!EPD48,SINAPI,2,),VLOOKUP('TEREZINHA HARDY'!EPD48,SETOP,3,))</f>
        <v>CORTE, DOBRA E MONTAGEM DE AÇO CA-50/60</v>
      </c>
      <c r="EOY48" s="261"/>
      <c r="EOZ48" s="261"/>
      <c r="EPA48" s="261"/>
      <c r="EPB48" s="261"/>
      <c r="EPC48" s="261"/>
      <c r="EPD48" s="12" t="s">
        <v>9344</v>
      </c>
      <c r="EPE48" s="12" t="s">
        <v>6222</v>
      </c>
      <c r="EPF48" s="12" t="str">
        <f>IF(EPE48="SINAPI",VLOOKUP('TEREZINHA HARDY'!EPD48,SINAPI,3,),VLOOKUP('TEREZINHA HARDY'!EPD48,SETOP,4,))</f>
        <v>KG</v>
      </c>
      <c r="EPG48" s="13">
        <v>162.6</v>
      </c>
      <c r="EPH48" s="13" t="s">
        <v>41</v>
      </c>
      <c r="EPI48" s="14">
        <f>IF(EPE48="SINAPI",VLOOKUP('TEREZINHA HARDY'!EPD48,SINAPI,4,),VLOOKUP('TEREZINHA HARDY'!EPD48,SETOP,5,))</f>
        <v>7.33</v>
      </c>
      <c r="EPJ48" s="14">
        <f t="shared" si="637"/>
        <v>9.27</v>
      </c>
      <c r="EPK48" s="14">
        <f t="shared" si="638"/>
        <v>1191.8579999999999</v>
      </c>
      <c r="EPL48" s="14">
        <f t="shared" si="639"/>
        <v>1507.3019999999999</v>
      </c>
      <c r="EPM48" s="11" t="s">
        <v>17388</v>
      </c>
      <c r="EPN48" s="261" t="str">
        <f>IF(EPU48="SINAPI",VLOOKUP('TEREZINHA HARDY'!EPT48,SINAPI,2,),VLOOKUP('TEREZINHA HARDY'!EPT48,SETOP,3,))</f>
        <v>CORTE, DOBRA E MONTAGEM DE AÇO CA-50/60</v>
      </c>
      <c r="EPO48" s="261"/>
      <c r="EPP48" s="261"/>
      <c r="EPQ48" s="261"/>
      <c r="EPR48" s="261"/>
      <c r="EPS48" s="261"/>
      <c r="EPT48" s="12" t="s">
        <v>9344</v>
      </c>
      <c r="EPU48" s="12" t="s">
        <v>6222</v>
      </c>
      <c r="EPV48" s="12" t="str">
        <f>IF(EPU48="SINAPI",VLOOKUP('TEREZINHA HARDY'!EPT48,SINAPI,3,),VLOOKUP('TEREZINHA HARDY'!EPT48,SETOP,4,))</f>
        <v>KG</v>
      </c>
      <c r="EPW48" s="13">
        <v>162.6</v>
      </c>
      <c r="EPX48" s="13" t="s">
        <v>41</v>
      </c>
      <c r="EPY48" s="14">
        <f>IF(EPU48="SINAPI",VLOOKUP('TEREZINHA HARDY'!EPT48,SINAPI,4,),VLOOKUP('TEREZINHA HARDY'!EPT48,SETOP,5,))</f>
        <v>7.33</v>
      </c>
      <c r="EPZ48" s="14">
        <f t="shared" si="640"/>
        <v>9.27</v>
      </c>
      <c r="EQA48" s="14">
        <f t="shared" si="641"/>
        <v>1191.8579999999999</v>
      </c>
      <c r="EQB48" s="14">
        <f t="shared" si="642"/>
        <v>1507.3019999999999</v>
      </c>
      <c r="EQC48" s="11" t="s">
        <v>17388</v>
      </c>
      <c r="EQD48" s="261" t="str">
        <f>IF(EQK48="SINAPI",VLOOKUP('TEREZINHA HARDY'!EQJ48,SINAPI,2,),VLOOKUP('TEREZINHA HARDY'!EQJ48,SETOP,3,))</f>
        <v>CORTE, DOBRA E MONTAGEM DE AÇO CA-50/60</v>
      </c>
      <c r="EQE48" s="261"/>
      <c r="EQF48" s="261"/>
      <c r="EQG48" s="261"/>
      <c r="EQH48" s="261"/>
      <c r="EQI48" s="261"/>
      <c r="EQJ48" s="12" t="s">
        <v>9344</v>
      </c>
      <c r="EQK48" s="12" t="s">
        <v>6222</v>
      </c>
      <c r="EQL48" s="12" t="str">
        <f>IF(EQK48="SINAPI",VLOOKUP('TEREZINHA HARDY'!EQJ48,SINAPI,3,),VLOOKUP('TEREZINHA HARDY'!EQJ48,SETOP,4,))</f>
        <v>KG</v>
      </c>
      <c r="EQM48" s="13">
        <v>162.6</v>
      </c>
      <c r="EQN48" s="13" t="s">
        <v>41</v>
      </c>
      <c r="EQO48" s="14">
        <f>IF(EQK48="SINAPI",VLOOKUP('TEREZINHA HARDY'!EQJ48,SINAPI,4,),VLOOKUP('TEREZINHA HARDY'!EQJ48,SETOP,5,))</f>
        <v>7.33</v>
      </c>
      <c r="EQP48" s="14">
        <f t="shared" si="643"/>
        <v>9.27</v>
      </c>
      <c r="EQQ48" s="14">
        <f t="shared" si="644"/>
        <v>1191.8579999999999</v>
      </c>
      <c r="EQR48" s="14">
        <f t="shared" si="645"/>
        <v>1507.3019999999999</v>
      </c>
      <c r="EQS48" s="11" t="s">
        <v>17388</v>
      </c>
      <c r="EQT48" s="261" t="str">
        <f>IF(ERA48="SINAPI",VLOOKUP('TEREZINHA HARDY'!EQZ48,SINAPI,2,),VLOOKUP('TEREZINHA HARDY'!EQZ48,SETOP,3,))</f>
        <v>CORTE, DOBRA E MONTAGEM DE AÇO CA-50/60</v>
      </c>
      <c r="EQU48" s="261"/>
      <c r="EQV48" s="261"/>
      <c r="EQW48" s="261"/>
      <c r="EQX48" s="261"/>
      <c r="EQY48" s="261"/>
      <c r="EQZ48" s="12" t="s">
        <v>9344</v>
      </c>
      <c r="ERA48" s="12" t="s">
        <v>6222</v>
      </c>
      <c r="ERB48" s="12" t="str">
        <f>IF(ERA48="SINAPI",VLOOKUP('TEREZINHA HARDY'!EQZ48,SINAPI,3,),VLOOKUP('TEREZINHA HARDY'!EQZ48,SETOP,4,))</f>
        <v>KG</v>
      </c>
      <c r="ERC48" s="13">
        <v>162.6</v>
      </c>
      <c r="ERD48" s="13" t="s">
        <v>41</v>
      </c>
      <c r="ERE48" s="14">
        <f>IF(ERA48="SINAPI",VLOOKUP('TEREZINHA HARDY'!EQZ48,SINAPI,4,),VLOOKUP('TEREZINHA HARDY'!EQZ48,SETOP,5,))</f>
        <v>7.33</v>
      </c>
      <c r="ERF48" s="14">
        <f t="shared" si="646"/>
        <v>9.27</v>
      </c>
      <c r="ERG48" s="14">
        <f t="shared" si="647"/>
        <v>1191.8579999999999</v>
      </c>
      <c r="ERH48" s="14">
        <f t="shared" si="648"/>
        <v>1507.3019999999999</v>
      </c>
      <c r="ERI48" s="11" t="s">
        <v>17388</v>
      </c>
      <c r="ERJ48" s="261" t="str">
        <f>IF(ERQ48="SINAPI",VLOOKUP('TEREZINHA HARDY'!ERP48,SINAPI,2,),VLOOKUP('TEREZINHA HARDY'!ERP48,SETOP,3,))</f>
        <v>CORTE, DOBRA E MONTAGEM DE AÇO CA-50/60</v>
      </c>
      <c r="ERK48" s="261"/>
      <c r="ERL48" s="261"/>
      <c r="ERM48" s="261"/>
      <c r="ERN48" s="261"/>
      <c r="ERO48" s="261"/>
      <c r="ERP48" s="12" t="s">
        <v>9344</v>
      </c>
      <c r="ERQ48" s="12" t="s">
        <v>6222</v>
      </c>
      <c r="ERR48" s="12" t="str">
        <f>IF(ERQ48="SINAPI",VLOOKUP('TEREZINHA HARDY'!ERP48,SINAPI,3,),VLOOKUP('TEREZINHA HARDY'!ERP48,SETOP,4,))</f>
        <v>KG</v>
      </c>
      <c r="ERS48" s="13">
        <v>162.6</v>
      </c>
      <c r="ERT48" s="13" t="s">
        <v>41</v>
      </c>
      <c r="ERU48" s="14">
        <f>IF(ERQ48="SINAPI",VLOOKUP('TEREZINHA HARDY'!ERP48,SINAPI,4,),VLOOKUP('TEREZINHA HARDY'!ERP48,SETOP,5,))</f>
        <v>7.33</v>
      </c>
      <c r="ERV48" s="14">
        <f t="shared" si="649"/>
        <v>9.27</v>
      </c>
      <c r="ERW48" s="14">
        <f t="shared" si="650"/>
        <v>1191.8579999999999</v>
      </c>
      <c r="ERX48" s="14">
        <f t="shared" si="651"/>
        <v>1507.3019999999999</v>
      </c>
      <c r="ERY48" s="11" t="s">
        <v>17388</v>
      </c>
      <c r="ERZ48" s="261" t="str">
        <f>IF(ESG48="SINAPI",VLOOKUP('TEREZINHA HARDY'!ESF48,SINAPI,2,),VLOOKUP('TEREZINHA HARDY'!ESF48,SETOP,3,))</f>
        <v>CORTE, DOBRA E MONTAGEM DE AÇO CA-50/60</v>
      </c>
      <c r="ESA48" s="261"/>
      <c r="ESB48" s="261"/>
      <c r="ESC48" s="261"/>
      <c r="ESD48" s="261"/>
      <c r="ESE48" s="261"/>
      <c r="ESF48" s="12" t="s">
        <v>9344</v>
      </c>
      <c r="ESG48" s="12" t="s">
        <v>6222</v>
      </c>
      <c r="ESH48" s="12" t="str">
        <f>IF(ESG48="SINAPI",VLOOKUP('TEREZINHA HARDY'!ESF48,SINAPI,3,),VLOOKUP('TEREZINHA HARDY'!ESF48,SETOP,4,))</f>
        <v>KG</v>
      </c>
      <c r="ESI48" s="13">
        <v>162.6</v>
      </c>
      <c r="ESJ48" s="13" t="s">
        <v>41</v>
      </c>
      <c r="ESK48" s="14">
        <f>IF(ESG48="SINAPI",VLOOKUP('TEREZINHA HARDY'!ESF48,SINAPI,4,),VLOOKUP('TEREZINHA HARDY'!ESF48,SETOP,5,))</f>
        <v>7.33</v>
      </c>
      <c r="ESL48" s="14">
        <f t="shared" si="652"/>
        <v>9.27</v>
      </c>
      <c r="ESM48" s="14">
        <f t="shared" si="653"/>
        <v>1191.8579999999999</v>
      </c>
      <c r="ESN48" s="14">
        <f t="shared" si="654"/>
        <v>1507.3019999999999</v>
      </c>
      <c r="ESO48" s="11" t="s">
        <v>17388</v>
      </c>
      <c r="ESP48" s="261" t="str">
        <f>IF(ESW48="SINAPI",VLOOKUP('TEREZINHA HARDY'!ESV48,SINAPI,2,),VLOOKUP('TEREZINHA HARDY'!ESV48,SETOP,3,))</f>
        <v>CORTE, DOBRA E MONTAGEM DE AÇO CA-50/60</v>
      </c>
      <c r="ESQ48" s="261"/>
      <c r="ESR48" s="261"/>
      <c r="ESS48" s="261"/>
      <c r="EST48" s="261"/>
      <c r="ESU48" s="261"/>
      <c r="ESV48" s="12" t="s">
        <v>9344</v>
      </c>
      <c r="ESW48" s="12" t="s">
        <v>6222</v>
      </c>
      <c r="ESX48" s="12" t="str">
        <f>IF(ESW48="SINAPI",VLOOKUP('TEREZINHA HARDY'!ESV48,SINAPI,3,),VLOOKUP('TEREZINHA HARDY'!ESV48,SETOP,4,))</f>
        <v>KG</v>
      </c>
      <c r="ESY48" s="13">
        <v>162.6</v>
      </c>
      <c r="ESZ48" s="13" t="s">
        <v>41</v>
      </c>
      <c r="ETA48" s="14">
        <f>IF(ESW48="SINAPI",VLOOKUP('TEREZINHA HARDY'!ESV48,SINAPI,4,),VLOOKUP('TEREZINHA HARDY'!ESV48,SETOP,5,))</f>
        <v>7.33</v>
      </c>
      <c r="ETB48" s="14">
        <f t="shared" si="655"/>
        <v>9.27</v>
      </c>
      <c r="ETC48" s="14">
        <f t="shared" si="656"/>
        <v>1191.8579999999999</v>
      </c>
      <c r="ETD48" s="14">
        <f t="shared" si="657"/>
        <v>1507.3019999999999</v>
      </c>
      <c r="ETE48" s="11" t="s">
        <v>17388</v>
      </c>
      <c r="ETF48" s="261" t="str">
        <f>IF(ETM48="SINAPI",VLOOKUP('TEREZINHA HARDY'!ETL48,SINAPI,2,),VLOOKUP('TEREZINHA HARDY'!ETL48,SETOP,3,))</f>
        <v>CORTE, DOBRA E MONTAGEM DE AÇO CA-50/60</v>
      </c>
      <c r="ETG48" s="261"/>
      <c r="ETH48" s="261"/>
      <c r="ETI48" s="261"/>
      <c r="ETJ48" s="261"/>
      <c r="ETK48" s="261"/>
      <c r="ETL48" s="12" t="s">
        <v>9344</v>
      </c>
      <c r="ETM48" s="12" t="s">
        <v>6222</v>
      </c>
      <c r="ETN48" s="12" t="str">
        <f>IF(ETM48="SINAPI",VLOOKUP('TEREZINHA HARDY'!ETL48,SINAPI,3,),VLOOKUP('TEREZINHA HARDY'!ETL48,SETOP,4,))</f>
        <v>KG</v>
      </c>
      <c r="ETO48" s="13">
        <v>162.6</v>
      </c>
      <c r="ETP48" s="13" t="s">
        <v>41</v>
      </c>
      <c r="ETQ48" s="14">
        <f>IF(ETM48="SINAPI",VLOOKUP('TEREZINHA HARDY'!ETL48,SINAPI,4,),VLOOKUP('TEREZINHA HARDY'!ETL48,SETOP,5,))</f>
        <v>7.33</v>
      </c>
      <c r="ETR48" s="14">
        <f t="shared" si="658"/>
        <v>9.27</v>
      </c>
      <c r="ETS48" s="14">
        <f t="shared" si="659"/>
        <v>1191.8579999999999</v>
      </c>
      <c r="ETT48" s="14">
        <f t="shared" si="660"/>
        <v>1507.3019999999999</v>
      </c>
      <c r="ETU48" s="11" t="s">
        <v>17388</v>
      </c>
      <c r="ETV48" s="261" t="str">
        <f>IF(EUC48="SINAPI",VLOOKUP('TEREZINHA HARDY'!EUB48,SINAPI,2,),VLOOKUP('TEREZINHA HARDY'!EUB48,SETOP,3,))</f>
        <v>CORTE, DOBRA E MONTAGEM DE AÇO CA-50/60</v>
      </c>
      <c r="ETW48" s="261"/>
      <c r="ETX48" s="261"/>
      <c r="ETY48" s="261"/>
      <c r="ETZ48" s="261"/>
      <c r="EUA48" s="261"/>
      <c r="EUB48" s="12" t="s">
        <v>9344</v>
      </c>
      <c r="EUC48" s="12" t="s">
        <v>6222</v>
      </c>
      <c r="EUD48" s="12" t="str">
        <f>IF(EUC48="SINAPI",VLOOKUP('TEREZINHA HARDY'!EUB48,SINAPI,3,),VLOOKUP('TEREZINHA HARDY'!EUB48,SETOP,4,))</f>
        <v>KG</v>
      </c>
      <c r="EUE48" s="13">
        <v>162.6</v>
      </c>
      <c r="EUF48" s="13" t="s">
        <v>41</v>
      </c>
      <c r="EUG48" s="14">
        <f>IF(EUC48="SINAPI",VLOOKUP('TEREZINHA HARDY'!EUB48,SINAPI,4,),VLOOKUP('TEREZINHA HARDY'!EUB48,SETOP,5,))</f>
        <v>7.33</v>
      </c>
      <c r="EUH48" s="14">
        <f t="shared" si="661"/>
        <v>9.27</v>
      </c>
      <c r="EUI48" s="14">
        <f t="shared" si="662"/>
        <v>1191.8579999999999</v>
      </c>
      <c r="EUJ48" s="14">
        <f t="shared" si="663"/>
        <v>1507.3019999999999</v>
      </c>
      <c r="EUK48" s="11" t="s">
        <v>17388</v>
      </c>
      <c r="EUL48" s="261" t="str">
        <f>IF(EUS48="SINAPI",VLOOKUP('TEREZINHA HARDY'!EUR48,SINAPI,2,),VLOOKUP('TEREZINHA HARDY'!EUR48,SETOP,3,))</f>
        <v>CORTE, DOBRA E MONTAGEM DE AÇO CA-50/60</v>
      </c>
      <c r="EUM48" s="261"/>
      <c r="EUN48" s="261"/>
      <c r="EUO48" s="261"/>
      <c r="EUP48" s="261"/>
      <c r="EUQ48" s="261"/>
      <c r="EUR48" s="12" t="s">
        <v>9344</v>
      </c>
      <c r="EUS48" s="12" t="s">
        <v>6222</v>
      </c>
      <c r="EUT48" s="12" t="str">
        <f>IF(EUS48="SINAPI",VLOOKUP('TEREZINHA HARDY'!EUR48,SINAPI,3,),VLOOKUP('TEREZINHA HARDY'!EUR48,SETOP,4,))</f>
        <v>KG</v>
      </c>
      <c r="EUU48" s="13">
        <v>162.6</v>
      </c>
      <c r="EUV48" s="13" t="s">
        <v>41</v>
      </c>
      <c r="EUW48" s="14">
        <f>IF(EUS48="SINAPI",VLOOKUP('TEREZINHA HARDY'!EUR48,SINAPI,4,),VLOOKUP('TEREZINHA HARDY'!EUR48,SETOP,5,))</f>
        <v>7.33</v>
      </c>
      <c r="EUX48" s="14">
        <f t="shared" si="664"/>
        <v>9.27</v>
      </c>
      <c r="EUY48" s="14">
        <f t="shared" si="665"/>
        <v>1191.8579999999999</v>
      </c>
      <c r="EUZ48" s="14">
        <f t="shared" si="666"/>
        <v>1507.3019999999999</v>
      </c>
      <c r="EVA48" s="11" t="s">
        <v>17388</v>
      </c>
      <c r="EVB48" s="261" t="str">
        <f>IF(EVI48="SINAPI",VLOOKUP('TEREZINHA HARDY'!EVH48,SINAPI,2,),VLOOKUP('TEREZINHA HARDY'!EVH48,SETOP,3,))</f>
        <v>CORTE, DOBRA E MONTAGEM DE AÇO CA-50/60</v>
      </c>
      <c r="EVC48" s="261"/>
      <c r="EVD48" s="261"/>
      <c r="EVE48" s="261"/>
      <c r="EVF48" s="261"/>
      <c r="EVG48" s="261"/>
      <c r="EVH48" s="12" t="s">
        <v>9344</v>
      </c>
      <c r="EVI48" s="12" t="s">
        <v>6222</v>
      </c>
      <c r="EVJ48" s="12" t="str">
        <f>IF(EVI48="SINAPI",VLOOKUP('TEREZINHA HARDY'!EVH48,SINAPI,3,),VLOOKUP('TEREZINHA HARDY'!EVH48,SETOP,4,))</f>
        <v>KG</v>
      </c>
      <c r="EVK48" s="13">
        <v>162.6</v>
      </c>
      <c r="EVL48" s="13" t="s">
        <v>41</v>
      </c>
      <c r="EVM48" s="14">
        <f>IF(EVI48="SINAPI",VLOOKUP('TEREZINHA HARDY'!EVH48,SINAPI,4,),VLOOKUP('TEREZINHA HARDY'!EVH48,SETOP,5,))</f>
        <v>7.33</v>
      </c>
      <c r="EVN48" s="14">
        <f t="shared" si="667"/>
        <v>9.27</v>
      </c>
      <c r="EVO48" s="14">
        <f t="shared" si="668"/>
        <v>1191.8579999999999</v>
      </c>
      <c r="EVP48" s="14">
        <f t="shared" si="669"/>
        <v>1507.3019999999999</v>
      </c>
      <c r="EVQ48" s="11" t="s">
        <v>17388</v>
      </c>
      <c r="EVR48" s="261" t="str">
        <f>IF(EVY48="SINAPI",VLOOKUP('TEREZINHA HARDY'!EVX48,SINAPI,2,),VLOOKUP('TEREZINHA HARDY'!EVX48,SETOP,3,))</f>
        <v>CORTE, DOBRA E MONTAGEM DE AÇO CA-50/60</v>
      </c>
      <c r="EVS48" s="261"/>
      <c r="EVT48" s="261"/>
      <c r="EVU48" s="261"/>
      <c r="EVV48" s="261"/>
      <c r="EVW48" s="261"/>
      <c r="EVX48" s="12" t="s">
        <v>9344</v>
      </c>
      <c r="EVY48" s="12" t="s">
        <v>6222</v>
      </c>
      <c r="EVZ48" s="12" t="str">
        <f>IF(EVY48="SINAPI",VLOOKUP('TEREZINHA HARDY'!EVX48,SINAPI,3,),VLOOKUP('TEREZINHA HARDY'!EVX48,SETOP,4,))</f>
        <v>KG</v>
      </c>
      <c r="EWA48" s="13">
        <v>162.6</v>
      </c>
      <c r="EWB48" s="13" t="s">
        <v>41</v>
      </c>
      <c r="EWC48" s="14">
        <f>IF(EVY48="SINAPI",VLOOKUP('TEREZINHA HARDY'!EVX48,SINAPI,4,),VLOOKUP('TEREZINHA HARDY'!EVX48,SETOP,5,))</f>
        <v>7.33</v>
      </c>
      <c r="EWD48" s="14">
        <f t="shared" si="670"/>
        <v>9.27</v>
      </c>
      <c r="EWE48" s="14">
        <f t="shared" si="671"/>
        <v>1191.8579999999999</v>
      </c>
      <c r="EWF48" s="14">
        <f t="shared" si="672"/>
        <v>1507.3019999999999</v>
      </c>
      <c r="EWG48" s="11" t="s">
        <v>17388</v>
      </c>
      <c r="EWH48" s="261" t="str">
        <f>IF(EWO48="SINAPI",VLOOKUP('TEREZINHA HARDY'!EWN48,SINAPI,2,),VLOOKUP('TEREZINHA HARDY'!EWN48,SETOP,3,))</f>
        <v>CORTE, DOBRA E MONTAGEM DE AÇO CA-50/60</v>
      </c>
      <c r="EWI48" s="261"/>
      <c r="EWJ48" s="261"/>
      <c r="EWK48" s="261"/>
      <c r="EWL48" s="261"/>
      <c r="EWM48" s="261"/>
      <c r="EWN48" s="12" t="s">
        <v>9344</v>
      </c>
      <c r="EWO48" s="12" t="s">
        <v>6222</v>
      </c>
      <c r="EWP48" s="12" t="str">
        <f>IF(EWO48="SINAPI",VLOOKUP('TEREZINHA HARDY'!EWN48,SINAPI,3,),VLOOKUP('TEREZINHA HARDY'!EWN48,SETOP,4,))</f>
        <v>KG</v>
      </c>
      <c r="EWQ48" s="13">
        <v>162.6</v>
      </c>
      <c r="EWR48" s="13" t="s">
        <v>41</v>
      </c>
      <c r="EWS48" s="14">
        <f>IF(EWO48="SINAPI",VLOOKUP('TEREZINHA HARDY'!EWN48,SINAPI,4,),VLOOKUP('TEREZINHA HARDY'!EWN48,SETOP,5,))</f>
        <v>7.33</v>
      </c>
      <c r="EWT48" s="14">
        <f t="shared" si="673"/>
        <v>9.27</v>
      </c>
      <c r="EWU48" s="14">
        <f t="shared" si="674"/>
        <v>1191.8579999999999</v>
      </c>
      <c r="EWV48" s="14">
        <f t="shared" si="675"/>
        <v>1507.3019999999999</v>
      </c>
      <c r="EWW48" s="11" t="s">
        <v>17388</v>
      </c>
      <c r="EWX48" s="261" t="str">
        <f>IF(EXE48="SINAPI",VLOOKUP('TEREZINHA HARDY'!EXD48,SINAPI,2,),VLOOKUP('TEREZINHA HARDY'!EXD48,SETOP,3,))</f>
        <v>CORTE, DOBRA E MONTAGEM DE AÇO CA-50/60</v>
      </c>
      <c r="EWY48" s="261"/>
      <c r="EWZ48" s="261"/>
      <c r="EXA48" s="261"/>
      <c r="EXB48" s="261"/>
      <c r="EXC48" s="261"/>
      <c r="EXD48" s="12" t="s">
        <v>9344</v>
      </c>
      <c r="EXE48" s="12" t="s">
        <v>6222</v>
      </c>
      <c r="EXF48" s="12" t="str">
        <f>IF(EXE48="SINAPI",VLOOKUP('TEREZINHA HARDY'!EXD48,SINAPI,3,),VLOOKUP('TEREZINHA HARDY'!EXD48,SETOP,4,))</f>
        <v>KG</v>
      </c>
      <c r="EXG48" s="13">
        <v>162.6</v>
      </c>
      <c r="EXH48" s="13" t="s">
        <v>41</v>
      </c>
      <c r="EXI48" s="14">
        <f>IF(EXE48="SINAPI",VLOOKUP('TEREZINHA HARDY'!EXD48,SINAPI,4,),VLOOKUP('TEREZINHA HARDY'!EXD48,SETOP,5,))</f>
        <v>7.33</v>
      </c>
      <c r="EXJ48" s="14">
        <f t="shared" si="676"/>
        <v>9.27</v>
      </c>
      <c r="EXK48" s="14">
        <f t="shared" si="677"/>
        <v>1191.8579999999999</v>
      </c>
      <c r="EXL48" s="14">
        <f t="shared" si="678"/>
        <v>1507.3019999999999</v>
      </c>
      <c r="EXM48" s="11" t="s">
        <v>17388</v>
      </c>
      <c r="EXN48" s="261" t="str">
        <f>IF(EXU48="SINAPI",VLOOKUP('TEREZINHA HARDY'!EXT48,SINAPI,2,),VLOOKUP('TEREZINHA HARDY'!EXT48,SETOP,3,))</f>
        <v>CORTE, DOBRA E MONTAGEM DE AÇO CA-50/60</v>
      </c>
      <c r="EXO48" s="261"/>
      <c r="EXP48" s="261"/>
      <c r="EXQ48" s="261"/>
      <c r="EXR48" s="261"/>
      <c r="EXS48" s="261"/>
      <c r="EXT48" s="12" t="s">
        <v>9344</v>
      </c>
      <c r="EXU48" s="12" t="s">
        <v>6222</v>
      </c>
      <c r="EXV48" s="12" t="str">
        <f>IF(EXU48="SINAPI",VLOOKUP('TEREZINHA HARDY'!EXT48,SINAPI,3,),VLOOKUP('TEREZINHA HARDY'!EXT48,SETOP,4,))</f>
        <v>KG</v>
      </c>
      <c r="EXW48" s="13">
        <v>162.6</v>
      </c>
      <c r="EXX48" s="13" t="s">
        <v>41</v>
      </c>
      <c r="EXY48" s="14">
        <f>IF(EXU48="SINAPI",VLOOKUP('TEREZINHA HARDY'!EXT48,SINAPI,4,),VLOOKUP('TEREZINHA HARDY'!EXT48,SETOP,5,))</f>
        <v>7.33</v>
      </c>
      <c r="EXZ48" s="14">
        <f t="shared" si="679"/>
        <v>9.27</v>
      </c>
      <c r="EYA48" s="14">
        <f t="shared" si="680"/>
        <v>1191.8579999999999</v>
      </c>
      <c r="EYB48" s="14">
        <f t="shared" si="681"/>
        <v>1507.3019999999999</v>
      </c>
      <c r="EYC48" s="11" t="s">
        <v>17388</v>
      </c>
      <c r="EYD48" s="261" t="str">
        <f>IF(EYK48="SINAPI",VLOOKUP('TEREZINHA HARDY'!EYJ48,SINAPI,2,),VLOOKUP('TEREZINHA HARDY'!EYJ48,SETOP,3,))</f>
        <v>CORTE, DOBRA E MONTAGEM DE AÇO CA-50/60</v>
      </c>
      <c r="EYE48" s="261"/>
      <c r="EYF48" s="261"/>
      <c r="EYG48" s="261"/>
      <c r="EYH48" s="261"/>
      <c r="EYI48" s="261"/>
      <c r="EYJ48" s="12" t="s">
        <v>9344</v>
      </c>
      <c r="EYK48" s="12" t="s">
        <v>6222</v>
      </c>
      <c r="EYL48" s="12" t="str">
        <f>IF(EYK48="SINAPI",VLOOKUP('TEREZINHA HARDY'!EYJ48,SINAPI,3,),VLOOKUP('TEREZINHA HARDY'!EYJ48,SETOP,4,))</f>
        <v>KG</v>
      </c>
      <c r="EYM48" s="13">
        <v>162.6</v>
      </c>
      <c r="EYN48" s="13" t="s">
        <v>41</v>
      </c>
      <c r="EYO48" s="14">
        <f>IF(EYK48="SINAPI",VLOOKUP('TEREZINHA HARDY'!EYJ48,SINAPI,4,),VLOOKUP('TEREZINHA HARDY'!EYJ48,SETOP,5,))</f>
        <v>7.33</v>
      </c>
      <c r="EYP48" s="14">
        <f t="shared" si="682"/>
        <v>9.27</v>
      </c>
      <c r="EYQ48" s="14">
        <f t="shared" si="683"/>
        <v>1191.8579999999999</v>
      </c>
      <c r="EYR48" s="14">
        <f t="shared" si="684"/>
        <v>1507.3019999999999</v>
      </c>
      <c r="EYS48" s="11" t="s">
        <v>17388</v>
      </c>
      <c r="EYT48" s="261" t="str">
        <f>IF(EZA48="SINAPI",VLOOKUP('TEREZINHA HARDY'!EYZ48,SINAPI,2,),VLOOKUP('TEREZINHA HARDY'!EYZ48,SETOP,3,))</f>
        <v>CORTE, DOBRA E MONTAGEM DE AÇO CA-50/60</v>
      </c>
      <c r="EYU48" s="261"/>
      <c r="EYV48" s="261"/>
      <c r="EYW48" s="261"/>
      <c r="EYX48" s="261"/>
      <c r="EYY48" s="261"/>
      <c r="EYZ48" s="12" t="s">
        <v>9344</v>
      </c>
      <c r="EZA48" s="12" t="s">
        <v>6222</v>
      </c>
      <c r="EZB48" s="12" t="str">
        <f>IF(EZA48="SINAPI",VLOOKUP('TEREZINHA HARDY'!EYZ48,SINAPI,3,),VLOOKUP('TEREZINHA HARDY'!EYZ48,SETOP,4,))</f>
        <v>KG</v>
      </c>
      <c r="EZC48" s="13">
        <v>162.6</v>
      </c>
      <c r="EZD48" s="13" t="s">
        <v>41</v>
      </c>
      <c r="EZE48" s="14">
        <f>IF(EZA48="SINAPI",VLOOKUP('TEREZINHA HARDY'!EYZ48,SINAPI,4,),VLOOKUP('TEREZINHA HARDY'!EYZ48,SETOP,5,))</f>
        <v>7.33</v>
      </c>
      <c r="EZF48" s="14">
        <f t="shared" si="685"/>
        <v>9.27</v>
      </c>
      <c r="EZG48" s="14">
        <f t="shared" si="686"/>
        <v>1191.8579999999999</v>
      </c>
      <c r="EZH48" s="14">
        <f t="shared" si="687"/>
        <v>1507.3019999999999</v>
      </c>
      <c r="EZI48" s="11" t="s">
        <v>17388</v>
      </c>
      <c r="EZJ48" s="261" t="str">
        <f>IF(EZQ48="SINAPI",VLOOKUP('TEREZINHA HARDY'!EZP48,SINAPI,2,),VLOOKUP('TEREZINHA HARDY'!EZP48,SETOP,3,))</f>
        <v>CORTE, DOBRA E MONTAGEM DE AÇO CA-50/60</v>
      </c>
      <c r="EZK48" s="261"/>
      <c r="EZL48" s="261"/>
      <c r="EZM48" s="261"/>
      <c r="EZN48" s="261"/>
      <c r="EZO48" s="261"/>
      <c r="EZP48" s="12" t="s">
        <v>9344</v>
      </c>
      <c r="EZQ48" s="12" t="s">
        <v>6222</v>
      </c>
      <c r="EZR48" s="12" t="str">
        <f>IF(EZQ48="SINAPI",VLOOKUP('TEREZINHA HARDY'!EZP48,SINAPI,3,),VLOOKUP('TEREZINHA HARDY'!EZP48,SETOP,4,))</f>
        <v>KG</v>
      </c>
      <c r="EZS48" s="13">
        <v>162.6</v>
      </c>
      <c r="EZT48" s="13" t="s">
        <v>41</v>
      </c>
      <c r="EZU48" s="14">
        <f>IF(EZQ48="SINAPI",VLOOKUP('TEREZINHA HARDY'!EZP48,SINAPI,4,),VLOOKUP('TEREZINHA HARDY'!EZP48,SETOP,5,))</f>
        <v>7.33</v>
      </c>
      <c r="EZV48" s="14">
        <f t="shared" si="688"/>
        <v>9.27</v>
      </c>
      <c r="EZW48" s="14">
        <f t="shared" si="689"/>
        <v>1191.8579999999999</v>
      </c>
      <c r="EZX48" s="14">
        <f t="shared" si="690"/>
        <v>1507.3019999999999</v>
      </c>
      <c r="EZY48" s="11" t="s">
        <v>17388</v>
      </c>
      <c r="EZZ48" s="261" t="str">
        <f>IF(FAG48="SINAPI",VLOOKUP('TEREZINHA HARDY'!FAF48,SINAPI,2,),VLOOKUP('TEREZINHA HARDY'!FAF48,SETOP,3,))</f>
        <v>CORTE, DOBRA E MONTAGEM DE AÇO CA-50/60</v>
      </c>
      <c r="FAA48" s="261"/>
      <c r="FAB48" s="261"/>
      <c r="FAC48" s="261"/>
      <c r="FAD48" s="261"/>
      <c r="FAE48" s="261"/>
      <c r="FAF48" s="12" t="s">
        <v>9344</v>
      </c>
      <c r="FAG48" s="12" t="s">
        <v>6222</v>
      </c>
      <c r="FAH48" s="12" t="str">
        <f>IF(FAG48="SINAPI",VLOOKUP('TEREZINHA HARDY'!FAF48,SINAPI,3,),VLOOKUP('TEREZINHA HARDY'!FAF48,SETOP,4,))</f>
        <v>KG</v>
      </c>
      <c r="FAI48" s="13">
        <v>162.6</v>
      </c>
      <c r="FAJ48" s="13" t="s">
        <v>41</v>
      </c>
      <c r="FAK48" s="14">
        <f>IF(FAG48="SINAPI",VLOOKUP('TEREZINHA HARDY'!FAF48,SINAPI,4,),VLOOKUP('TEREZINHA HARDY'!FAF48,SETOP,5,))</f>
        <v>7.33</v>
      </c>
      <c r="FAL48" s="14">
        <f t="shared" si="691"/>
        <v>9.27</v>
      </c>
      <c r="FAM48" s="14">
        <f t="shared" si="692"/>
        <v>1191.8579999999999</v>
      </c>
      <c r="FAN48" s="14">
        <f t="shared" si="693"/>
        <v>1507.3019999999999</v>
      </c>
      <c r="FAO48" s="11" t="s">
        <v>17388</v>
      </c>
      <c r="FAP48" s="261" t="str">
        <f>IF(FAW48="SINAPI",VLOOKUP('TEREZINHA HARDY'!FAV48,SINAPI,2,),VLOOKUP('TEREZINHA HARDY'!FAV48,SETOP,3,))</f>
        <v>CORTE, DOBRA E MONTAGEM DE AÇO CA-50/60</v>
      </c>
      <c r="FAQ48" s="261"/>
      <c r="FAR48" s="261"/>
      <c r="FAS48" s="261"/>
      <c r="FAT48" s="261"/>
      <c r="FAU48" s="261"/>
      <c r="FAV48" s="12" t="s">
        <v>9344</v>
      </c>
      <c r="FAW48" s="12" t="s">
        <v>6222</v>
      </c>
      <c r="FAX48" s="12" t="str">
        <f>IF(FAW48="SINAPI",VLOOKUP('TEREZINHA HARDY'!FAV48,SINAPI,3,),VLOOKUP('TEREZINHA HARDY'!FAV48,SETOP,4,))</f>
        <v>KG</v>
      </c>
      <c r="FAY48" s="13">
        <v>162.6</v>
      </c>
      <c r="FAZ48" s="13" t="s">
        <v>41</v>
      </c>
      <c r="FBA48" s="14">
        <f>IF(FAW48="SINAPI",VLOOKUP('TEREZINHA HARDY'!FAV48,SINAPI,4,),VLOOKUP('TEREZINHA HARDY'!FAV48,SETOP,5,))</f>
        <v>7.33</v>
      </c>
      <c r="FBB48" s="14">
        <f t="shared" si="694"/>
        <v>9.27</v>
      </c>
      <c r="FBC48" s="14">
        <f t="shared" si="695"/>
        <v>1191.8579999999999</v>
      </c>
      <c r="FBD48" s="14">
        <f t="shared" si="696"/>
        <v>1507.3019999999999</v>
      </c>
      <c r="FBE48" s="11" t="s">
        <v>17388</v>
      </c>
      <c r="FBF48" s="261" t="str">
        <f>IF(FBM48="SINAPI",VLOOKUP('TEREZINHA HARDY'!FBL48,SINAPI,2,),VLOOKUP('TEREZINHA HARDY'!FBL48,SETOP,3,))</f>
        <v>CORTE, DOBRA E MONTAGEM DE AÇO CA-50/60</v>
      </c>
      <c r="FBG48" s="261"/>
      <c r="FBH48" s="261"/>
      <c r="FBI48" s="261"/>
      <c r="FBJ48" s="261"/>
      <c r="FBK48" s="261"/>
      <c r="FBL48" s="12" t="s">
        <v>9344</v>
      </c>
      <c r="FBM48" s="12" t="s">
        <v>6222</v>
      </c>
      <c r="FBN48" s="12" t="str">
        <f>IF(FBM48="SINAPI",VLOOKUP('TEREZINHA HARDY'!FBL48,SINAPI,3,),VLOOKUP('TEREZINHA HARDY'!FBL48,SETOP,4,))</f>
        <v>KG</v>
      </c>
      <c r="FBO48" s="13">
        <v>162.6</v>
      </c>
      <c r="FBP48" s="13" t="s">
        <v>41</v>
      </c>
      <c r="FBQ48" s="14">
        <f>IF(FBM48="SINAPI",VLOOKUP('TEREZINHA HARDY'!FBL48,SINAPI,4,),VLOOKUP('TEREZINHA HARDY'!FBL48,SETOP,5,))</f>
        <v>7.33</v>
      </c>
      <c r="FBR48" s="14">
        <f t="shared" si="697"/>
        <v>9.27</v>
      </c>
      <c r="FBS48" s="14">
        <f t="shared" si="698"/>
        <v>1191.8579999999999</v>
      </c>
      <c r="FBT48" s="14">
        <f t="shared" si="699"/>
        <v>1507.3019999999999</v>
      </c>
      <c r="FBU48" s="11" t="s">
        <v>17388</v>
      </c>
      <c r="FBV48" s="261" t="str">
        <f>IF(FCC48="SINAPI",VLOOKUP('TEREZINHA HARDY'!FCB48,SINAPI,2,),VLOOKUP('TEREZINHA HARDY'!FCB48,SETOP,3,))</f>
        <v>CORTE, DOBRA E MONTAGEM DE AÇO CA-50/60</v>
      </c>
      <c r="FBW48" s="261"/>
      <c r="FBX48" s="261"/>
      <c r="FBY48" s="261"/>
      <c r="FBZ48" s="261"/>
      <c r="FCA48" s="261"/>
      <c r="FCB48" s="12" t="s">
        <v>9344</v>
      </c>
      <c r="FCC48" s="12" t="s">
        <v>6222</v>
      </c>
      <c r="FCD48" s="12" t="str">
        <f>IF(FCC48="SINAPI",VLOOKUP('TEREZINHA HARDY'!FCB48,SINAPI,3,),VLOOKUP('TEREZINHA HARDY'!FCB48,SETOP,4,))</f>
        <v>KG</v>
      </c>
      <c r="FCE48" s="13">
        <v>162.6</v>
      </c>
      <c r="FCF48" s="13" t="s">
        <v>41</v>
      </c>
      <c r="FCG48" s="14">
        <f>IF(FCC48="SINAPI",VLOOKUP('TEREZINHA HARDY'!FCB48,SINAPI,4,),VLOOKUP('TEREZINHA HARDY'!FCB48,SETOP,5,))</f>
        <v>7.33</v>
      </c>
      <c r="FCH48" s="14">
        <f t="shared" si="700"/>
        <v>9.27</v>
      </c>
      <c r="FCI48" s="14">
        <f t="shared" si="701"/>
        <v>1191.8579999999999</v>
      </c>
      <c r="FCJ48" s="14">
        <f t="shared" si="702"/>
        <v>1507.3019999999999</v>
      </c>
      <c r="FCK48" s="11" t="s">
        <v>17388</v>
      </c>
      <c r="FCL48" s="261" t="str">
        <f>IF(FCS48="SINAPI",VLOOKUP('TEREZINHA HARDY'!FCR48,SINAPI,2,),VLOOKUP('TEREZINHA HARDY'!FCR48,SETOP,3,))</f>
        <v>CORTE, DOBRA E MONTAGEM DE AÇO CA-50/60</v>
      </c>
      <c r="FCM48" s="261"/>
      <c r="FCN48" s="261"/>
      <c r="FCO48" s="261"/>
      <c r="FCP48" s="261"/>
      <c r="FCQ48" s="261"/>
      <c r="FCR48" s="12" t="s">
        <v>9344</v>
      </c>
      <c r="FCS48" s="12" t="s">
        <v>6222</v>
      </c>
      <c r="FCT48" s="12" t="str">
        <f>IF(FCS48="SINAPI",VLOOKUP('TEREZINHA HARDY'!FCR48,SINAPI,3,),VLOOKUP('TEREZINHA HARDY'!FCR48,SETOP,4,))</f>
        <v>KG</v>
      </c>
      <c r="FCU48" s="13">
        <v>162.6</v>
      </c>
      <c r="FCV48" s="13" t="s">
        <v>41</v>
      </c>
      <c r="FCW48" s="14">
        <f>IF(FCS48="SINAPI",VLOOKUP('TEREZINHA HARDY'!FCR48,SINAPI,4,),VLOOKUP('TEREZINHA HARDY'!FCR48,SETOP,5,))</f>
        <v>7.33</v>
      </c>
      <c r="FCX48" s="14">
        <f t="shared" si="703"/>
        <v>9.27</v>
      </c>
      <c r="FCY48" s="14">
        <f t="shared" si="704"/>
        <v>1191.8579999999999</v>
      </c>
      <c r="FCZ48" s="14">
        <f t="shared" si="705"/>
        <v>1507.3019999999999</v>
      </c>
      <c r="FDA48" s="11" t="s">
        <v>17388</v>
      </c>
      <c r="FDB48" s="261" t="str">
        <f>IF(FDI48="SINAPI",VLOOKUP('TEREZINHA HARDY'!FDH48,SINAPI,2,),VLOOKUP('TEREZINHA HARDY'!FDH48,SETOP,3,))</f>
        <v>CORTE, DOBRA E MONTAGEM DE AÇO CA-50/60</v>
      </c>
      <c r="FDC48" s="261"/>
      <c r="FDD48" s="261"/>
      <c r="FDE48" s="261"/>
      <c r="FDF48" s="261"/>
      <c r="FDG48" s="261"/>
      <c r="FDH48" s="12" t="s">
        <v>9344</v>
      </c>
      <c r="FDI48" s="12" t="s">
        <v>6222</v>
      </c>
      <c r="FDJ48" s="12" t="str">
        <f>IF(FDI48="SINAPI",VLOOKUP('TEREZINHA HARDY'!FDH48,SINAPI,3,),VLOOKUP('TEREZINHA HARDY'!FDH48,SETOP,4,))</f>
        <v>KG</v>
      </c>
      <c r="FDK48" s="13">
        <v>162.6</v>
      </c>
      <c r="FDL48" s="13" t="s">
        <v>41</v>
      </c>
      <c r="FDM48" s="14">
        <f>IF(FDI48="SINAPI",VLOOKUP('TEREZINHA HARDY'!FDH48,SINAPI,4,),VLOOKUP('TEREZINHA HARDY'!FDH48,SETOP,5,))</f>
        <v>7.33</v>
      </c>
      <c r="FDN48" s="14">
        <f t="shared" si="706"/>
        <v>9.27</v>
      </c>
      <c r="FDO48" s="14">
        <f t="shared" si="707"/>
        <v>1191.8579999999999</v>
      </c>
      <c r="FDP48" s="14">
        <f t="shared" si="708"/>
        <v>1507.3019999999999</v>
      </c>
      <c r="FDQ48" s="11" t="s">
        <v>17388</v>
      </c>
      <c r="FDR48" s="261" t="str">
        <f>IF(FDY48="SINAPI",VLOOKUP('TEREZINHA HARDY'!FDX48,SINAPI,2,),VLOOKUP('TEREZINHA HARDY'!FDX48,SETOP,3,))</f>
        <v>CORTE, DOBRA E MONTAGEM DE AÇO CA-50/60</v>
      </c>
      <c r="FDS48" s="261"/>
      <c r="FDT48" s="261"/>
      <c r="FDU48" s="261"/>
      <c r="FDV48" s="261"/>
      <c r="FDW48" s="261"/>
      <c r="FDX48" s="12" t="s">
        <v>9344</v>
      </c>
      <c r="FDY48" s="12" t="s">
        <v>6222</v>
      </c>
      <c r="FDZ48" s="12" t="str">
        <f>IF(FDY48="SINAPI",VLOOKUP('TEREZINHA HARDY'!FDX48,SINAPI,3,),VLOOKUP('TEREZINHA HARDY'!FDX48,SETOP,4,))</f>
        <v>KG</v>
      </c>
      <c r="FEA48" s="13">
        <v>162.6</v>
      </c>
      <c r="FEB48" s="13" t="s">
        <v>41</v>
      </c>
      <c r="FEC48" s="14">
        <f>IF(FDY48="SINAPI",VLOOKUP('TEREZINHA HARDY'!FDX48,SINAPI,4,),VLOOKUP('TEREZINHA HARDY'!FDX48,SETOP,5,))</f>
        <v>7.33</v>
      </c>
      <c r="FED48" s="14">
        <f t="shared" si="709"/>
        <v>9.27</v>
      </c>
      <c r="FEE48" s="14">
        <f t="shared" si="710"/>
        <v>1191.8579999999999</v>
      </c>
      <c r="FEF48" s="14">
        <f t="shared" si="711"/>
        <v>1507.3019999999999</v>
      </c>
      <c r="FEG48" s="11" t="s">
        <v>17388</v>
      </c>
      <c r="FEH48" s="261" t="str">
        <f>IF(FEO48="SINAPI",VLOOKUP('TEREZINHA HARDY'!FEN48,SINAPI,2,),VLOOKUP('TEREZINHA HARDY'!FEN48,SETOP,3,))</f>
        <v>CORTE, DOBRA E MONTAGEM DE AÇO CA-50/60</v>
      </c>
      <c r="FEI48" s="261"/>
      <c r="FEJ48" s="261"/>
      <c r="FEK48" s="261"/>
      <c r="FEL48" s="261"/>
      <c r="FEM48" s="261"/>
      <c r="FEN48" s="12" t="s">
        <v>9344</v>
      </c>
      <c r="FEO48" s="12" t="s">
        <v>6222</v>
      </c>
      <c r="FEP48" s="12" t="str">
        <f>IF(FEO48="SINAPI",VLOOKUP('TEREZINHA HARDY'!FEN48,SINAPI,3,),VLOOKUP('TEREZINHA HARDY'!FEN48,SETOP,4,))</f>
        <v>KG</v>
      </c>
      <c r="FEQ48" s="13">
        <v>162.6</v>
      </c>
      <c r="FER48" s="13" t="s">
        <v>41</v>
      </c>
      <c r="FES48" s="14">
        <f>IF(FEO48="SINAPI",VLOOKUP('TEREZINHA HARDY'!FEN48,SINAPI,4,),VLOOKUP('TEREZINHA HARDY'!FEN48,SETOP,5,))</f>
        <v>7.33</v>
      </c>
      <c r="FET48" s="14">
        <f t="shared" si="712"/>
        <v>9.27</v>
      </c>
      <c r="FEU48" s="14">
        <f t="shared" si="713"/>
        <v>1191.8579999999999</v>
      </c>
      <c r="FEV48" s="14">
        <f t="shared" si="714"/>
        <v>1507.3019999999999</v>
      </c>
      <c r="FEW48" s="11" t="s">
        <v>17388</v>
      </c>
      <c r="FEX48" s="261" t="str">
        <f>IF(FFE48="SINAPI",VLOOKUP('TEREZINHA HARDY'!FFD48,SINAPI,2,),VLOOKUP('TEREZINHA HARDY'!FFD48,SETOP,3,))</f>
        <v>CORTE, DOBRA E MONTAGEM DE AÇO CA-50/60</v>
      </c>
      <c r="FEY48" s="261"/>
      <c r="FEZ48" s="261"/>
      <c r="FFA48" s="261"/>
      <c r="FFB48" s="261"/>
      <c r="FFC48" s="261"/>
      <c r="FFD48" s="12" t="s">
        <v>9344</v>
      </c>
      <c r="FFE48" s="12" t="s">
        <v>6222</v>
      </c>
      <c r="FFF48" s="12" t="str">
        <f>IF(FFE48="SINAPI",VLOOKUP('TEREZINHA HARDY'!FFD48,SINAPI,3,),VLOOKUP('TEREZINHA HARDY'!FFD48,SETOP,4,))</f>
        <v>KG</v>
      </c>
      <c r="FFG48" s="13">
        <v>162.6</v>
      </c>
      <c r="FFH48" s="13" t="s">
        <v>41</v>
      </c>
      <c r="FFI48" s="14">
        <f>IF(FFE48="SINAPI",VLOOKUP('TEREZINHA HARDY'!FFD48,SINAPI,4,),VLOOKUP('TEREZINHA HARDY'!FFD48,SETOP,5,))</f>
        <v>7.33</v>
      </c>
      <c r="FFJ48" s="14">
        <f t="shared" si="715"/>
        <v>9.27</v>
      </c>
      <c r="FFK48" s="14">
        <f t="shared" si="716"/>
        <v>1191.8579999999999</v>
      </c>
      <c r="FFL48" s="14">
        <f t="shared" si="717"/>
        <v>1507.3019999999999</v>
      </c>
      <c r="FFM48" s="11" t="s">
        <v>17388</v>
      </c>
      <c r="FFN48" s="261" t="str">
        <f>IF(FFU48="SINAPI",VLOOKUP('TEREZINHA HARDY'!FFT48,SINAPI,2,),VLOOKUP('TEREZINHA HARDY'!FFT48,SETOP,3,))</f>
        <v>CORTE, DOBRA E MONTAGEM DE AÇO CA-50/60</v>
      </c>
      <c r="FFO48" s="261"/>
      <c r="FFP48" s="261"/>
      <c r="FFQ48" s="261"/>
      <c r="FFR48" s="261"/>
      <c r="FFS48" s="261"/>
      <c r="FFT48" s="12" t="s">
        <v>9344</v>
      </c>
      <c r="FFU48" s="12" t="s">
        <v>6222</v>
      </c>
      <c r="FFV48" s="12" t="str">
        <f>IF(FFU48="SINAPI",VLOOKUP('TEREZINHA HARDY'!FFT48,SINAPI,3,),VLOOKUP('TEREZINHA HARDY'!FFT48,SETOP,4,))</f>
        <v>KG</v>
      </c>
      <c r="FFW48" s="13">
        <v>162.6</v>
      </c>
      <c r="FFX48" s="13" t="s">
        <v>41</v>
      </c>
      <c r="FFY48" s="14">
        <f>IF(FFU48="SINAPI",VLOOKUP('TEREZINHA HARDY'!FFT48,SINAPI,4,),VLOOKUP('TEREZINHA HARDY'!FFT48,SETOP,5,))</f>
        <v>7.33</v>
      </c>
      <c r="FFZ48" s="14">
        <f t="shared" si="718"/>
        <v>9.27</v>
      </c>
      <c r="FGA48" s="14">
        <f t="shared" si="719"/>
        <v>1191.8579999999999</v>
      </c>
      <c r="FGB48" s="14">
        <f t="shared" si="720"/>
        <v>1507.3019999999999</v>
      </c>
      <c r="FGC48" s="11" t="s">
        <v>17388</v>
      </c>
      <c r="FGD48" s="261" t="str">
        <f>IF(FGK48="SINAPI",VLOOKUP('TEREZINHA HARDY'!FGJ48,SINAPI,2,),VLOOKUP('TEREZINHA HARDY'!FGJ48,SETOP,3,))</f>
        <v>CORTE, DOBRA E MONTAGEM DE AÇO CA-50/60</v>
      </c>
      <c r="FGE48" s="261"/>
      <c r="FGF48" s="261"/>
      <c r="FGG48" s="261"/>
      <c r="FGH48" s="261"/>
      <c r="FGI48" s="261"/>
      <c r="FGJ48" s="12" t="s">
        <v>9344</v>
      </c>
      <c r="FGK48" s="12" t="s">
        <v>6222</v>
      </c>
      <c r="FGL48" s="12" t="str">
        <f>IF(FGK48="SINAPI",VLOOKUP('TEREZINHA HARDY'!FGJ48,SINAPI,3,),VLOOKUP('TEREZINHA HARDY'!FGJ48,SETOP,4,))</f>
        <v>KG</v>
      </c>
      <c r="FGM48" s="13">
        <v>162.6</v>
      </c>
      <c r="FGN48" s="13" t="s">
        <v>41</v>
      </c>
      <c r="FGO48" s="14">
        <f>IF(FGK48="SINAPI",VLOOKUP('TEREZINHA HARDY'!FGJ48,SINAPI,4,),VLOOKUP('TEREZINHA HARDY'!FGJ48,SETOP,5,))</f>
        <v>7.33</v>
      </c>
      <c r="FGP48" s="14">
        <f t="shared" si="721"/>
        <v>9.27</v>
      </c>
      <c r="FGQ48" s="14">
        <f t="shared" si="722"/>
        <v>1191.8579999999999</v>
      </c>
      <c r="FGR48" s="14">
        <f t="shared" si="723"/>
        <v>1507.3019999999999</v>
      </c>
      <c r="FGS48" s="11" t="s">
        <v>17388</v>
      </c>
      <c r="FGT48" s="261" t="str">
        <f>IF(FHA48="SINAPI",VLOOKUP('TEREZINHA HARDY'!FGZ48,SINAPI,2,),VLOOKUP('TEREZINHA HARDY'!FGZ48,SETOP,3,))</f>
        <v>CORTE, DOBRA E MONTAGEM DE AÇO CA-50/60</v>
      </c>
      <c r="FGU48" s="261"/>
      <c r="FGV48" s="261"/>
      <c r="FGW48" s="261"/>
      <c r="FGX48" s="261"/>
      <c r="FGY48" s="261"/>
      <c r="FGZ48" s="12" t="s">
        <v>9344</v>
      </c>
      <c r="FHA48" s="12" t="s">
        <v>6222</v>
      </c>
      <c r="FHB48" s="12" t="str">
        <f>IF(FHA48="SINAPI",VLOOKUP('TEREZINHA HARDY'!FGZ48,SINAPI,3,),VLOOKUP('TEREZINHA HARDY'!FGZ48,SETOP,4,))</f>
        <v>KG</v>
      </c>
      <c r="FHC48" s="13">
        <v>162.6</v>
      </c>
      <c r="FHD48" s="13" t="s">
        <v>41</v>
      </c>
      <c r="FHE48" s="14">
        <f>IF(FHA48="SINAPI",VLOOKUP('TEREZINHA HARDY'!FGZ48,SINAPI,4,),VLOOKUP('TEREZINHA HARDY'!FGZ48,SETOP,5,))</f>
        <v>7.33</v>
      </c>
      <c r="FHF48" s="14">
        <f t="shared" si="724"/>
        <v>9.27</v>
      </c>
      <c r="FHG48" s="14">
        <f t="shared" si="725"/>
        <v>1191.8579999999999</v>
      </c>
      <c r="FHH48" s="14">
        <f t="shared" si="726"/>
        <v>1507.3019999999999</v>
      </c>
      <c r="FHI48" s="11" t="s">
        <v>17388</v>
      </c>
      <c r="FHJ48" s="261" t="str">
        <f>IF(FHQ48="SINAPI",VLOOKUP('TEREZINHA HARDY'!FHP48,SINAPI,2,),VLOOKUP('TEREZINHA HARDY'!FHP48,SETOP,3,))</f>
        <v>CORTE, DOBRA E MONTAGEM DE AÇO CA-50/60</v>
      </c>
      <c r="FHK48" s="261"/>
      <c r="FHL48" s="261"/>
      <c r="FHM48" s="261"/>
      <c r="FHN48" s="261"/>
      <c r="FHO48" s="261"/>
      <c r="FHP48" s="12" t="s">
        <v>9344</v>
      </c>
      <c r="FHQ48" s="12" t="s">
        <v>6222</v>
      </c>
      <c r="FHR48" s="12" t="str">
        <f>IF(FHQ48="SINAPI",VLOOKUP('TEREZINHA HARDY'!FHP48,SINAPI,3,),VLOOKUP('TEREZINHA HARDY'!FHP48,SETOP,4,))</f>
        <v>KG</v>
      </c>
      <c r="FHS48" s="13">
        <v>162.6</v>
      </c>
      <c r="FHT48" s="13" t="s">
        <v>41</v>
      </c>
      <c r="FHU48" s="14">
        <f>IF(FHQ48="SINAPI",VLOOKUP('TEREZINHA HARDY'!FHP48,SINAPI,4,),VLOOKUP('TEREZINHA HARDY'!FHP48,SETOP,5,))</f>
        <v>7.33</v>
      </c>
      <c r="FHV48" s="14">
        <f t="shared" si="727"/>
        <v>9.27</v>
      </c>
      <c r="FHW48" s="14">
        <f t="shared" si="728"/>
        <v>1191.8579999999999</v>
      </c>
      <c r="FHX48" s="14">
        <f t="shared" si="729"/>
        <v>1507.3019999999999</v>
      </c>
      <c r="FHY48" s="11" t="s">
        <v>17388</v>
      </c>
      <c r="FHZ48" s="261" t="str">
        <f>IF(FIG48="SINAPI",VLOOKUP('TEREZINHA HARDY'!FIF48,SINAPI,2,),VLOOKUP('TEREZINHA HARDY'!FIF48,SETOP,3,))</f>
        <v>CORTE, DOBRA E MONTAGEM DE AÇO CA-50/60</v>
      </c>
      <c r="FIA48" s="261"/>
      <c r="FIB48" s="261"/>
      <c r="FIC48" s="261"/>
      <c r="FID48" s="261"/>
      <c r="FIE48" s="261"/>
      <c r="FIF48" s="12" t="s">
        <v>9344</v>
      </c>
      <c r="FIG48" s="12" t="s">
        <v>6222</v>
      </c>
      <c r="FIH48" s="12" t="str">
        <f>IF(FIG48="SINAPI",VLOOKUP('TEREZINHA HARDY'!FIF48,SINAPI,3,),VLOOKUP('TEREZINHA HARDY'!FIF48,SETOP,4,))</f>
        <v>KG</v>
      </c>
      <c r="FII48" s="13">
        <v>162.6</v>
      </c>
      <c r="FIJ48" s="13" t="s">
        <v>41</v>
      </c>
      <c r="FIK48" s="14">
        <f>IF(FIG48="SINAPI",VLOOKUP('TEREZINHA HARDY'!FIF48,SINAPI,4,),VLOOKUP('TEREZINHA HARDY'!FIF48,SETOP,5,))</f>
        <v>7.33</v>
      </c>
      <c r="FIL48" s="14">
        <f t="shared" si="730"/>
        <v>9.27</v>
      </c>
      <c r="FIM48" s="14">
        <f t="shared" si="731"/>
        <v>1191.8579999999999</v>
      </c>
      <c r="FIN48" s="14">
        <f t="shared" si="732"/>
        <v>1507.3019999999999</v>
      </c>
      <c r="FIO48" s="11" t="s">
        <v>17388</v>
      </c>
      <c r="FIP48" s="261" t="str">
        <f>IF(FIW48="SINAPI",VLOOKUP('TEREZINHA HARDY'!FIV48,SINAPI,2,),VLOOKUP('TEREZINHA HARDY'!FIV48,SETOP,3,))</f>
        <v>CORTE, DOBRA E MONTAGEM DE AÇO CA-50/60</v>
      </c>
      <c r="FIQ48" s="261"/>
      <c r="FIR48" s="261"/>
      <c r="FIS48" s="261"/>
      <c r="FIT48" s="261"/>
      <c r="FIU48" s="261"/>
      <c r="FIV48" s="12" t="s">
        <v>9344</v>
      </c>
      <c r="FIW48" s="12" t="s">
        <v>6222</v>
      </c>
      <c r="FIX48" s="12" t="str">
        <f>IF(FIW48="SINAPI",VLOOKUP('TEREZINHA HARDY'!FIV48,SINAPI,3,),VLOOKUP('TEREZINHA HARDY'!FIV48,SETOP,4,))</f>
        <v>KG</v>
      </c>
      <c r="FIY48" s="13">
        <v>162.6</v>
      </c>
      <c r="FIZ48" s="13" t="s">
        <v>41</v>
      </c>
      <c r="FJA48" s="14">
        <f>IF(FIW48="SINAPI",VLOOKUP('TEREZINHA HARDY'!FIV48,SINAPI,4,),VLOOKUP('TEREZINHA HARDY'!FIV48,SETOP,5,))</f>
        <v>7.33</v>
      </c>
      <c r="FJB48" s="14">
        <f t="shared" si="733"/>
        <v>9.27</v>
      </c>
      <c r="FJC48" s="14">
        <f t="shared" si="734"/>
        <v>1191.8579999999999</v>
      </c>
      <c r="FJD48" s="14">
        <f t="shared" si="735"/>
        <v>1507.3019999999999</v>
      </c>
      <c r="FJE48" s="11" t="s">
        <v>17388</v>
      </c>
      <c r="FJF48" s="261" t="str">
        <f>IF(FJM48="SINAPI",VLOOKUP('TEREZINHA HARDY'!FJL48,SINAPI,2,),VLOOKUP('TEREZINHA HARDY'!FJL48,SETOP,3,))</f>
        <v>CORTE, DOBRA E MONTAGEM DE AÇO CA-50/60</v>
      </c>
      <c r="FJG48" s="261"/>
      <c r="FJH48" s="261"/>
      <c r="FJI48" s="261"/>
      <c r="FJJ48" s="261"/>
      <c r="FJK48" s="261"/>
      <c r="FJL48" s="12" t="s">
        <v>9344</v>
      </c>
      <c r="FJM48" s="12" t="s">
        <v>6222</v>
      </c>
      <c r="FJN48" s="12" t="str">
        <f>IF(FJM48="SINAPI",VLOOKUP('TEREZINHA HARDY'!FJL48,SINAPI,3,),VLOOKUP('TEREZINHA HARDY'!FJL48,SETOP,4,))</f>
        <v>KG</v>
      </c>
      <c r="FJO48" s="13">
        <v>162.6</v>
      </c>
      <c r="FJP48" s="13" t="s">
        <v>41</v>
      </c>
      <c r="FJQ48" s="14">
        <f>IF(FJM48="SINAPI",VLOOKUP('TEREZINHA HARDY'!FJL48,SINAPI,4,),VLOOKUP('TEREZINHA HARDY'!FJL48,SETOP,5,))</f>
        <v>7.33</v>
      </c>
      <c r="FJR48" s="14">
        <f t="shared" si="736"/>
        <v>9.27</v>
      </c>
      <c r="FJS48" s="14">
        <f t="shared" si="737"/>
        <v>1191.8579999999999</v>
      </c>
      <c r="FJT48" s="14">
        <f t="shared" si="738"/>
        <v>1507.3019999999999</v>
      </c>
      <c r="FJU48" s="11" t="s">
        <v>17388</v>
      </c>
      <c r="FJV48" s="261" t="str">
        <f>IF(FKC48="SINAPI",VLOOKUP('TEREZINHA HARDY'!FKB48,SINAPI,2,),VLOOKUP('TEREZINHA HARDY'!FKB48,SETOP,3,))</f>
        <v>CORTE, DOBRA E MONTAGEM DE AÇO CA-50/60</v>
      </c>
      <c r="FJW48" s="261"/>
      <c r="FJX48" s="261"/>
      <c r="FJY48" s="261"/>
      <c r="FJZ48" s="261"/>
      <c r="FKA48" s="261"/>
      <c r="FKB48" s="12" t="s">
        <v>9344</v>
      </c>
      <c r="FKC48" s="12" t="s">
        <v>6222</v>
      </c>
      <c r="FKD48" s="12" t="str">
        <f>IF(FKC48="SINAPI",VLOOKUP('TEREZINHA HARDY'!FKB48,SINAPI,3,),VLOOKUP('TEREZINHA HARDY'!FKB48,SETOP,4,))</f>
        <v>KG</v>
      </c>
      <c r="FKE48" s="13">
        <v>162.6</v>
      </c>
      <c r="FKF48" s="13" t="s">
        <v>41</v>
      </c>
      <c r="FKG48" s="14">
        <f>IF(FKC48="SINAPI",VLOOKUP('TEREZINHA HARDY'!FKB48,SINAPI,4,),VLOOKUP('TEREZINHA HARDY'!FKB48,SETOP,5,))</f>
        <v>7.33</v>
      </c>
      <c r="FKH48" s="14">
        <f t="shared" si="739"/>
        <v>9.27</v>
      </c>
      <c r="FKI48" s="14">
        <f t="shared" si="740"/>
        <v>1191.8579999999999</v>
      </c>
      <c r="FKJ48" s="14">
        <f t="shared" si="741"/>
        <v>1507.3019999999999</v>
      </c>
      <c r="FKK48" s="11" t="s">
        <v>17388</v>
      </c>
      <c r="FKL48" s="261" t="str">
        <f>IF(FKS48="SINAPI",VLOOKUP('TEREZINHA HARDY'!FKR48,SINAPI,2,),VLOOKUP('TEREZINHA HARDY'!FKR48,SETOP,3,))</f>
        <v>CORTE, DOBRA E MONTAGEM DE AÇO CA-50/60</v>
      </c>
      <c r="FKM48" s="261"/>
      <c r="FKN48" s="261"/>
      <c r="FKO48" s="261"/>
      <c r="FKP48" s="261"/>
      <c r="FKQ48" s="261"/>
      <c r="FKR48" s="12" t="s">
        <v>9344</v>
      </c>
      <c r="FKS48" s="12" t="s">
        <v>6222</v>
      </c>
      <c r="FKT48" s="12" t="str">
        <f>IF(FKS48="SINAPI",VLOOKUP('TEREZINHA HARDY'!FKR48,SINAPI,3,),VLOOKUP('TEREZINHA HARDY'!FKR48,SETOP,4,))</f>
        <v>KG</v>
      </c>
      <c r="FKU48" s="13">
        <v>162.6</v>
      </c>
      <c r="FKV48" s="13" t="s">
        <v>41</v>
      </c>
      <c r="FKW48" s="14">
        <f>IF(FKS48="SINAPI",VLOOKUP('TEREZINHA HARDY'!FKR48,SINAPI,4,),VLOOKUP('TEREZINHA HARDY'!FKR48,SETOP,5,))</f>
        <v>7.33</v>
      </c>
      <c r="FKX48" s="14">
        <f t="shared" si="742"/>
        <v>9.27</v>
      </c>
      <c r="FKY48" s="14">
        <f t="shared" si="743"/>
        <v>1191.8579999999999</v>
      </c>
      <c r="FKZ48" s="14">
        <f t="shared" si="744"/>
        <v>1507.3019999999999</v>
      </c>
      <c r="FLA48" s="11" t="s">
        <v>17388</v>
      </c>
      <c r="FLB48" s="261" t="str">
        <f>IF(FLI48="SINAPI",VLOOKUP('TEREZINHA HARDY'!FLH48,SINAPI,2,),VLOOKUP('TEREZINHA HARDY'!FLH48,SETOP,3,))</f>
        <v>CORTE, DOBRA E MONTAGEM DE AÇO CA-50/60</v>
      </c>
      <c r="FLC48" s="261"/>
      <c r="FLD48" s="261"/>
      <c r="FLE48" s="261"/>
      <c r="FLF48" s="261"/>
      <c r="FLG48" s="261"/>
      <c r="FLH48" s="12" t="s">
        <v>9344</v>
      </c>
      <c r="FLI48" s="12" t="s">
        <v>6222</v>
      </c>
      <c r="FLJ48" s="12" t="str">
        <f>IF(FLI48="SINAPI",VLOOKUP('TEREZINHA HARDY'!FLH48,SINAPI,3,),VLOOKUP('TEREZINHA HARDY'!FLH48,SETOP,4,))</f>
        <v>KG</v>
      </c>
      <c r="FLK48" s="13">
        <v>162.6</v>
      </c>
      <c r="FLL48" s="13" t="s">
        <v>41</v>
      </c>
      <c r="FLM48" s="14">
        <f>IF(FLI48="SINAPI",VLOOKUP('TEREZINHA HARDY'!FLH48,SINAPI,4,),VLOOKUP('TEREZINHA HARDY'!FLH48,SETOP,5,))</f>
        <v>7.33</v>
      </c>
      <c r="FLN48" s="14">
        <f t="shared" si="745"/>
        <v>9.27</v>
      </c>
      <c r="FLO48" s="14">
        <f t="shared" si="746"/>
        <v>1191.8579999999999</v>
      </c>
      <c r="FLP48" s="14">
        <f t="shared" si="747"/>
        <v>1507.3019999999999</v>
      </c>
      <c r="FLQ48" s="11" t="s">
        <v>17388</v>
      </c>
      <c r="FLR48" s="261" t="str">
        <f>IF(FLY48="SINAPI",VLOOKUP('TEREZINHA HARDY'!FLX48,SINAPI,2,),VLOOKUP('TEREZINHA HARDY'!FLX48,SETOP,3,))</f>
        <v>CORTE, DOBRA E MONTAGEM DE AÇO CA-50/60</v>
      </c>
      <c r="FLS48" s="261"/>
      <c r="FLT48" s="261"/>
      <c r="FLU48" s="261"/>
      <c r="FLV48" s="261"/>
      <c r="FLW48" s="261"/>
      <c r="FLX48" s="12" t="s">
        <v>9344</v>
      </c>
      <c r="FLY48" s="12" t="s">
        <v>6222</v>
      </c>
      <c r="FLZ48" s="12" t="str">
        <f>IF(FLY48="SINAPI",VLOOKUP('TEREZINHA HARDY'!FLX48,SINAPI,3,),VLOOKUP('TEREZINHA HARDY'!FLX48,SETOP,4,))</f>
        <v>KG</v>
      </c>
      <c r="FMA48" s="13">
        <v>162.6</v>
      </c>
      <c r="FMB48" s="13" t="s">
        <v>41</v>
      </c>
      <c r="FMC48" s="14">
        <f>IF(FLY48="SINAPI",VLOOKUP('TEREZINHA HARDY'!FLX48,SINAPI,4,),VLOOKUP('TEREZINHA HARDY'!FLX48,SETOP,5,))</f>
        <v>7.33</v>
      </c>
      <c r="FMD48" s="14">
        <f t="shared" si="748"/>
        <v>9.27</v>
      </c>
      <c r="FME48" s="14">
        <f t="shared" si="749"/>
        <v>1191.8579999999999</v>
      </c>
      <c r="FMF48" s="14">
        <f t="shared" si="750"/>
        <v>1507.3019999999999</v>
      </c>
      <c r="FMG48" s="11" t="s">
        <v>17388</v>
      </c>
      <c r="FMH48" s="261" t="str">
        <f>IF(FMO48="SINAPI",VLOOKUP('TEREZINHA HARDY'!FMN48,SINAPI,2,),VLOOKUP('TEREZINHA HARDY'!FMN48,SETOP,3,))</f>
        <v>CORTE, DOBRA E MONTAGEM DE AÇO CA-50/60</v>
      </c>
      <c r="FMI48" s="261"/>
      <c r="FMJ48" s="261"/>
      <c r="FMK48" s="261"/>
      <c r="FML48" s="261"/>
      <c r="FMM48" s="261"/>
      <c r="FMN48" s="12" t="s">
        <v>9344</v>
      </c>
      <c r="FMO48" s="12" t="s">
        <v>6222</v>
      </c>
      <c r="FMP48" s="12" t="str">
        <f>IF(FMO48="SINAPI",VLOOKUP('TEREZINHA HARDY'!FMN48,SINAPI,3,),VLOOKUP('TEREZINHA HARDY'!FMN48,SETOP,4,))</f>
        <v>KG</v>
      </c>
      <c r="FMQ48" s="13">
        <v>162.6</v>
      </c>
      <c r="FMR48" s="13" t="s">
        <v>41</v>
      </c>
      <c r="FMS48" s="14">
        <f>IF(FMO48="SINAPI",VLOOKUP('TEREZINHA HARDY'!FMN48,SINAPI,4,),VLOOKUP('TEREZINHA HARDY'!FMN48,SETOP,5,))</f>
        <v>7.33</v>
      </c>
      <c r="FMT48" s="14">
        <f t="shared" si="751"/>
        <v>9.27</v>
      </c>
      <c r="FMU48" s="14">
        <f t="shared" si="752"/>
        <v>1191.8579999999999</v>
      </c>
      <c r="FMV48" s="14">
        <f t="shared" si="753"/>
        <v>1507.3019999999999</v>
      </c>
      <c r="FMW48" s="11" t="s">
        <v>17388</v>
      </c>
      <c r="FMX48" s="261" t="str">
        <f>IF(FNE48="SINAPI",VLOOKUP('TEREZINHA HARDY'!FND48,SINAPI,2,),VLOOKUP('TEREZINHA HARDY'!FND48,SETOP,3,))</f>
        <v>CORTE, DOBRA E MONTAGEM DE AÇO CA-50/60</v>
      </c>
      <c r="FMY48" s="261"/>
      <c r="FMZ48" s="261"/>
      <c r="FNA48" s="261"/>
      <c r="FNB48" s="261"/>
      <c r="FNC48" s="261"/>
      <c r="FND48" s="12" t="s">
        <v>9344</v>
      </c>
      <c r="FNE48" s="12" t="s">
        <v>6222</v>
      </c>
      <c r="FNF48" s="12" t="str">
        <f>IF(FNE48="SINAPI",VLOOKUP('TEREZINHA HARDY'!FND48,SINAPI,3,),VLOOKUP('TEREZINHA HARDY'!FND48,SETOP,4,))</f>
        <v>KG</v>
      </c>
      <c r="FNG48" s="13">
        <v>162.6</v>
      </c>
      <c r="FNH48" s="13" t="s">
        <v>41</v>
      </c>
      <c r="FNI48" s="14">
        <f>IF(FNE48="SINAPI",VLOOKUP('TEREZINHA HARDY'!FND48,SINAPI,4,),VLOOKUP('TEREZINHA HARDY'!FND48,SETOP,5,))</f>
        <v>7.33</v>
      </c>
      <c r="FNJ48" s="14">
        <f t="shared" si="754"/>
        <v>9.27</v>
      </c>
      <c r="FNK48" s="14">
        <f t="shared" si="755"/>
        <v>1191.8579999999999</v>
      </c>
      <c r="FNL48" s="14">
        <f t="shared" si="756"/>
        <v>1507.3019999999999</v>
      </c>
      <c r="FNM48" s="11" t="s">
        <v>17388</v>
      </c>
      <c r="FNN48" s="261" t="str">
        <f>IF(FNU48="SINAPI",VLOOKUP('TEREZINHA HARDY'!FNT48,SINAPI,2,),VLOOKUP('TEREZINHA HARDY'!FNT48,SETOP,3,))</f>
        <v>CORTE, DOBRA E MONTAGEM DE AÇO CA-50/60</v>
      </c>
      <c r="FNO48" s="261"/>
      <c r="FNP48" s="261"/>
      <c r="FNQ48" s="261"/>
      <c r="FNR48" s="261"/>
      <c r="FNS48" s="261"/>
      <c r="FNT48" s="12" t="s">
        <v>9344</v>
      </c>
      <c r="FNU48" s="12" t="s">
        <v>6222</v>
      </c>
      <c r="FNV48" s="12" t="str">
        <f>IF(FNU48="SINAPI",VLOOKUP('TEREZINHA HARDY'!FNT48,SINAPI,3,),VLOOKUP('TEREZINHA HARDY'!FNT48,SETOP,4,))</f>
        <v>KG</v>
      </c>
      <c r="FNW48" s="13">
        <v>162.6</v>
      </c>
      <c r="FNX48" s="13" t="s">
        <v>41</v>
      </c>
      <c r="FNY48" s="14">
        <f>IF(FNU48="SINAPI",VLOOKUP('TEREZINHA HARDY'!FNT48,SINAPI,4,),VLOOKUP('TEREZINHA HARDY'!FNT48,SETOP,5,))</f>
        <v>7.33</v>
      </c>
      <c r="FNZ48" s="14">
        <f t="shared" si="757"/>
        <v>9.27</v>
      </c>
      <c r="FOA48" s="14">
        <f t="shared" si="758"/>
        <v>1191.8579999999999</v>
      </c>
      <c r="FOB48" s="14">
        <f t="shared" si="759"/>
        <v>1507.3019999999999</v>
      </c>
      <c r="FOC48" s="11" t="s">
        <v>17388</v>
      </c>
      <c r="FOD48" s="261" t="str">
        <f>IF(FOK48="SINAPI",VLOOKUP('TEREZINHA HARDY'!FOJ48,SINAPI,2,),VLOOKUP('TEREZINHA HARDY'!FOJ48,SETOP,3,))</f>
        <v>CORTE, DOBRA E MONTAGEM DE AÇO CA-50/60</v>
      </c>
      <c r="FOE48" s="261"/>
      <c r="FOF48" s="261"/>
      <c r="FOG48" s="261"/>
      <c r="FOH48" s="261"/>
      <c r="FOI48" s="261"/>
      <c r="FOJ48" s="12" t="s">
        <v>9344</v>
      </c>
      <c r="FOK48" s="12" t="s">
        <v>6222</v>
      </c>
      <c r="FOL48" s="12" t="str">
        <f>IF(FOK48="SINAPI",VLOOKUP('TEREZINHA HARDY'!FOJ48,SINAPI,3,),VLOOKUP('TEREZINHA HARDY'!FOJ48,SETOP,4,))</f>
        <v>KG</v>
      </c>
      <c r="FOM48" s="13">
        <v>162.6</v>
      </c>
      <c r="FON48" s="13" t="s">
        <v>41</v>
      </c>
      <c r="FOO48" s="14">
        <f>IF(FOK48="SINAPI",VLOOKUP('TEREZINHA HARDY'!FOJ48,SINAPI,4,),VLOOKUP('TEREZINHA HARDY'!FOJ48,SETOP,5,))</f>
        <v>7.33</v>
      </c>
      <c r="FOP48" s="14">
        <f t="shared" si="760"/>
        <v>9.27</v>
      </c>
      <c r="FOQ48" s="14">
        <f t="shared" si="761"/>
        <v>1191.8579999999999</v>
      </c>
      <c r="FOR48" s="14">
        <f t="shared" si="762"/>
        <v>1507.3019999999999</v>
      </c>
      <c r="FOS48" s="11" t="s">
        <v>17388</v>
      </c>
      <c r="FOT48" s="261" t="str">
        <f>IF(FPA48="SINAPI",VLOOKUP('TEREZINHA HARDY'!FOZ48,SINAPI,2,),VLOOKUP('TEREZINHA HARDY'!FOZ48,SETOP,3,))</f>
        <v>CORTE, DOBRA E MONTAGEM DE AÇO CA-50/60</v>
      </c>
      <c r="FOU48" s="261"/>
      <c r="FOV48" s="261"/>
      <c r="FOW48" s="261"/>
      <c r="FOX48" s="261"/>
      <c r="FOY48" s="261"/>
      <c r="FOZ48" s="12" t="s">
        <v>9344</v>
      </c>
      <c r="FPA48" s="12" t="s">
        <v>6222</v>
      </c>
      <c r="FPB48" s="12" t="str">
        <f>IF(FPA48="SINAPI",VLOOKUP('TEREZINHA HARDY'!FOZ48,SINAPI,3,),VLOOKUP('TEREZINHA HARDY'!FOZ48,SETOP,4,))</f>
        <v>KG</v>
      </c>
      <c r="FPC48" s="13">
        <v>162.6</v>
      </c>
      <c r="FPD48" s="13" t="s">
        <v>41</v>
      </c>
      <c r="FPE48" s="14">
        <f>IF(FPA48="SINAPI",VLOOKUP('TEREZINHA HARDY'!FOZ48,SINAPI,4,),VLOOKUP('TEREZINHA HARDY'!FOZ48,SETOP,5,))</f>
        <v>7.33</v>
      </c>
      <c r="FPF48" s="14">
        <f t="shared" si="763"/>
        <v>9.27</v>
      </c>
      <c r="FPG48" s="14">
        <f t="shared" si="764"/>
        <v>1191.8579999999999</v>
      </c>
      <c r="FPH48" s="14">
        <f t="shared" si="765"/>
        <v>1507.3019999999999</v>
      </c>
      <c r="FPI48" s="11" t="s">
        <v>17388</v>
      </c>
      <c r="FPJ48" s="261" t="str">
        <f>IF(FPQ48="SINAPI",VLOOKUP('TEREZINHA HARDY'!FPP48,SINAPI,2,),VLOOKUP('TEREZINHA HARDY'!FPP48,SETOP,3,))</f>
        <v>CORTE, DOBRA E MONTAGEM DE AÇO CA-50/60</v>
      </c>
      <c r="FPK48" s="261"/>
      <c r="FPL48" s="261"/>
      <c r="FPM48" s="261"/>
      <c r="FPN48" s="261"/>
      <c r="FPO48" s="261"/>
      <c r="FPP48" s="12" t="s">
        <v>9344</v>
      </c>
      <c r="FPQ48" s="12" t="s">
        <v>6222</v>
      </c>
      <c r="FPR48" s="12" t="str">
        <f>IF(FPQ48="SINAPI",VLOOKUP('TEREZINHA HARDY'!FPP48,SINAPI,3,),VLOOKUP('TEREZINHA HARDY'!FPP48,SETOP,4,))</f>
        <v>KG</v>
      </c>
      <c r="FPS48" s="13">
        <v>162.6</v>
      </c>
      <c r="FPT48" s="13" t="s">
        <v>41</v>
      </c>
      <c r="FPU48" s="14">
        <f>IF(FPQ48="SINAPI",VLOOKUP('TEREZINHA HARDY'!FPP48,SINAPI,4,),VLOOKUP('TEREZINHA HARDY'!FPP48,SETOP,5,))</f>
        <v>7.33</v>
      </c>
      <c r="FPV48" s="14">
        <f t="shared" si="766"/>
        <v>9.27</v>
      </c>
      <c r="FPW48" s="14">
        <f t="shared" si="767"/>
        <v>1191.8579999999999</v>
      </c>
      <c r="FPX48" s="14">
        <f t="shared" si="768"/>
        <v>1507.3019999999999</v>
      </c>
      <c r="FPY48" s="11" t="s">
        <v>17388</v>
      </c>
      <c r="FPZ48" s="261" t="str">
        <f>IF(FQG48="SINAPI",VLOOKUP('TEREZINHA HARDY'!FQF48,SINAPI,2,),VLOOKUP('TEREZINHA HARDY'!FQF48,SETOP,3,))</f>
        <v>CORTE, DOBRA E MONTAGEM DE AÇO CA-50/60</v>
      </c>
      <c r="FQA48" s="261"/>
      <c r="FQB48" s="261"/>
      <c r="FQC48" s="261"/>
      <c r="FQD48" s="261"/>
      <c r="FQE48" s="261"/>
      <c r="FQF48" s="12" t="s">
        <v>9344</v>
      </c>
      <c r="FQG48" s="12" t="s">
        <v>6222</v>
      </c>
      <c r="FQH48" s="12" t="str">
        <f>IF(FQG48="SINAPI",VLOOKUP('TEREZINHA HARDY'!FQF48,SINAPI,3,),VLOOKUP('TEREZINHA HARDY'!FQF48,SETOP,4,))</f>
        <v>KG</v>
      </c>
      <c r="FQI48" s="13">
        <v>162.6</v>
      </c>
      <c r="FQJ48" s="13" t="s">
        <v>41</v>
      </c>
      <c r="FQK48" s="14">
        <f>IF(FQG48="SINAPI",VLOOKUP('TEREZINHA HARDY'!FQF48,SINAPI,4,),VLOOKUP('TEREZINHA HARDY'!FQF48,SETOP,5,))</f>
        <v>7.33</v>
      </c>
      <c r="FQL48" s="14">
        <f t="shared" si="769"/>
        <v>9.27</v>
      </c>
      <c r="FQM48" s="14">
        <f t="shared" si="770"/>
        <v>1191.8579999999999</v>
      </c>
      <c r="FQN48" s="14">
        <f t="shared" si="771"/>
        <v>1507.3019999999999</v>
      </c>
      <c r="FQO48" s="11" t="s">
        <v>17388</v>
      </c>
      <c r="FQP48" s="261" t="str">
        <f>IF(FQW48="SINAPI",VLOOKUP('TEREZINHA HARDY'!FQV48,SINAPI,2,),VLOOKUP('TEREZINHA HARDY'!FQV48,SETOP,3,))</f>
        <v>CORTE, DOBRA E MONTAGEM DE AÇO CA-50/60</v>
      </c>
      <c r="FQQ48" s="261"/>
      <c r="FQR48" s="261"/>
      <c r="FQS48" s="261"/>
      <c r="FQT48" s="261"/>
      <c r="FQU48" s="261"/>
      <c r="FQV48" s="12" t="s">
        <v>9344</v>
      </c>
      <c r="FQW48" s="12" t="s">
        <v>6222</v>
      </c>
      <c r="FQX48" s="12" t="str">
        <f>IF(FQW48="SINAPI",VLOOKUP('TEREZINHA HARDY'!FQV48,SINAPI,3,),VLOOKUP('TEREZINHA HARDY'!FQV48,SETOP,4,))</f>
        <v>KG</v>
      </c>
      <c r="FQY48" s="13">
        <v>162.6</v>
      </c>
      <c r="FQZ48" s="13" t="s">
        <v>41</v>
      </c>
      <c r="FRA48" s="14">
        <f>IF(FQW48="SINAPI",VLOOKUP('TEREZINHA HARDY'!FQV48,SINAPI,4,),VLOOKUP('TEREZINHA HARDY'!FQV48,SETOP,5,))</f>
        <v>7.33</v>
      </c>
      <c r="FRB48" s="14">
        <f t="shared" si="772"/>
        <v>9.27</v>
      </c>
      <c r="FRC48" s="14">
        <f t="shared" si="773"/>
        <v>1191.8579999999999</v>
      </c>
      <c r="FRD48" s="14">
        <f t="shared" si="774"/>
        <v>1507.3019999999999</v>
      </c>
      <c r="FRE48" s="11" t="s">
        <v>17388</v>
      </c>
      <c r="FRF48" s="261" t="str">
        <f>IF(FRM48="SINAPI",VLOOKUP('TEREZINHA HARDY'!FRL48,SINAPI,2,),VLOOKUP('TEREZINHA HARDY'!FRL48,SETOP,3,))</f>
        <v>CORTE, DOBRA E MONTAGEM DE AÇO CA-50/60</v>
      </c>
      <c r="FRG48" s="261"/>
      <c r="FRH48" s="261"/>
      <c r="FRI48" s="261"/>
      <c r="FRJ48" s="261"/>
      <c r="FRK48" s="261"/>
      <c r="FRL48" s="12" t="s">
        <v>9344</v>
      </c>
      <c r="FRM48" s="12" t="s">
        <v>6222</v>
      </c>
      <c r="FRN48" s="12" t="str">
        <f>IF(FRM48="SINAPI",VLOOKUP('TEREZINHA HARDY'!FRL48,SINAPI,3,),VLOOKUP('TEREZINHA HARDY'!FRL48,SETOP,4,))</f>
        <v>KG</v>
      </c>
      <c r="FRO48" s="13">
        <v>162.6</v>
      </c>
      <c r="FRP48" s="13" t="s">
        <v>41</v>
      </c>
      <c r="FRQ48" s="14">
        <f>IF(FRM48="SINAPI",VLOOKUP('TEREZINHA HARDY'!FRL48,SINAPI,4,),VLOOKUP('TEREZINHA HARDY'!FRL48,SETOP,5,))</f>
        <v>7.33</v>
      </c>
      <c r="FRR48" s="14">
        <f t="shared" si="775"/>
        <v>9.27</v>
      </c>
      <c r="FRS48" s="14">
        <f t="shared" si="776"/>
        <v>1191.8579999999999</v>
      </c>
      <c r="FRT48" s="14">
        <f t="shared" si="777"/>
        <v>1507.3019999999999</v>
      </c>
      <c r="FRU48" s="11" t="s">
        <v>17388</v>
      </c>
      <c r="FRV48" s="261" t="str">
        <f>IF(FSC48="SINAPI",VLOOKUP('TEREZINHA HARDY'!FSB48,SINAPI,2,),VLOOKUP('TEREZINHA HARDY'!FSB48,SETOP,3,))</f>
        <v>CORTE, DOBRA E MONTAGEM DE AÇO CA-50/60</v>
      </c>
      <c r="FRW48" s="261"/>
      <c r="FRX48" s="261"/>
      <c r="FRY48" s="261"/>
      <c r="FRZ48" s="261"/>
      <c r="FSA48" s="261"/>
      <c r="FSB48" s="12" t="s">
        <v>9344</v>
      </c>
      <c r="FSC48" s="12" t="s">
        <v>6222</v>
      </c>
      <c r="FSD48" s="12" t="str">
        <f>IF(FSC48="SINAPI",VLOOKUP('TEREZINHA HARDY'!FSB48,SINAPI,3,),VLOOKUP('TEREZINHA HARDY'!FSB48,SETOP,4,))</f>
        <v>KG</v>
      </c>
      <c r="FSE48" s="13">
        <v>162.6</v>
      </c>
      <c r="FSF48" s="13" t="s">
        <v>41</v>
      </c>
      <c r="FSG48" s="14">
        <f>IF(FSC48="SINAPI",VLOOKUP('TEREZINHA HARDY'!FSB48,SINAPI,4,),VLOOKUP('TEREZINHA HARDY'!FSB48,SETOP,5,))</f>
        <v>7.33</v>
      </c>
      <c r="FSH48" s="14">
        <f t="shared" si="778"/>
        <v>9.27</v>
      </c>
      <c r="FSI48" s="14">
        <f t="shared" si="779"/>
        <v>1191.8579999999999</v>
      </c>
      <c r="FSJ48" s="14">
        <f t="shared" si="780"/>
        <v>1507.3019999999999</v>
      </c>
      <c r="FSK48" s="11" t="s">
        <v>17388</v>
      </c>
      <c r="FSL48" s="261" t="str">
        <f>IF(FSS48="SINAPI",VLOOKUP('TEREZINHA HARDY'!FSR48,SINAPI,2,),VLOOKUP('TEREZINHA HARDY'!FSR48,SETOP,3,))</f>
        <v>CORTE, DOBRA E MONTAGEM DE AÇO CA-50/60</v>
      </c>
      <c r="FSM48" s="261"/>
      <c r="FSN48" s="261"/>
      <c r="FSO48" s="261"/>
      <c r="FSP48" s="261"/>
      <c r="FSQ48" s="261"/>
      <c r="FSR48" s="12" t="s">
        <v>9344</v>
      </c>
      <c r="FSS48" s="12" t="s">
        <v>6222</v>
      </c>
      <c r="FST48" s="12" t="str">
        <f>IF(FSS48="SINAPI",VLOOKUP('TEREZINHA HARDY'!FSR48,SINAPI,3,),VLOOKUP('TEREZINHA HARDY'!FSR48,SETOP,4,))</f>
        <v>KG</v>
      </c>
      <c r="FSU48" s="13">
        <v>162.6</v>
      </c>
      <c r="FSV48" s="13" t="s">
        <v>41</v>
      </c>
      <c r="FSW48" s="14">
        <f>IF(FSS48="SINAPI",VLOOKUP('TEREZINHA HARDY'!FSR48,SINAPI,4,),VLOOKUP('TEREZINHA HARDY'!FSR48,SETOP,5,))</f>
        <v>7.33</v>
      </c>
      <c r="FSX48" s="14">
        <f t="shared" si="781"/>
        <v>9.27</v>
      </c>
      <c r="FSY48" s="14">
        <f t="shared" si="782"/>
        <v>1191.8579999999999</v>
      </c>
      <c r="FSZ48" s="14">
        <f t="shared" si="783"/>
        <v>1507.3019999999999</v>
      </c>
      <c r="FTA48" s="11" t="s">
        <v>17388</v>
      </c>
      <c r="FTB48" s="261" t="str">
        <f>IF(FTI48="SINAPI",VLOOKUP('TEREZINHA HARDY'!FTH48,SINAPI,2,),VLOOKUP('TEREZINHA HARDY'!FTH48,SETOP,3,))</f>
        <v>CORTE, DOBRA E MONTAGEM DE AÇO CA-50/60</v>
      </c>
      <c r="FTC48" s="261"/>
      <c r="FTD48" s="261"/>
      <c r="FTE48" s="261"/>
      <c r="FTF48" s="261"/>
      <c r="FTG48" s="261"/>
      <c r="FTH48" s="12" t="s">
        <v>9344</v>
      </c>
      <c r="FTI48" s="12" t="s">
        <v>6222</v>
      </c>
      <c r="FTJ48" s="12" t="str">
        <f>IF(FTI48="SINAPI",VLOOKUP('TEREZINHA HARDY'!FTH48,SINAPI,3,),VLOOKUP('TEREZINHA HARDY'!FTH48,SETOP,4,))</f>
        <v>KG</v>
      </c>
      <c r="FTK48" s="13">
        <v>162.6</v>
      </c>
      <c r="FTL48" s="13" t="s">
        <v>41</v>
      </c>
      <c r="FTM48" s="14">
        <f>IF(FTI48="SINAPI",VLOOKUP('TEREZINHA HARDY'!FTH48,SINAPI,4,),VLOOKUP('TEREZINHA HARDY'!FTH48,SETOP,5,))</f>
        <v>7.33</v>
      </c>
      <c r="FTN48" s="14">
        <f t="shared" si="784"/>
        <v>9.27</v>
      </c>
      <c r="FTO48" s="14">
        <f t="shared" si="785"/>
        <v>1191.8579999999999</v>
      </c>
      <c r="FTP48" s="14">
        <f t="shared" si="786"/>
        <v>1507.3019999999999</v>
      </c>
      <c r="FTQ48" s="11" t="s">
        <v>17388</v>
      </c>
      <c r="FTR48" s="261" t="str">
        <f>IF(FTY48="SINAPI",VLOOKUP('TEREZINHA HARDY'!FTX48,SINAPI,2,),VLOOKUP('TEREZINHA HARDY'!FTX48,SETOP,3,))</f>
        <v>CORTE, DOBRA E MONTAGEM DE AÇO CA-50/60</v>
      </c>
      <c r="FTS48" s="261"/>
      <c r="FTT48" s="261"/>
      <c r="FTU48" s="261"/>
      <c r="FTV48" s="261"/>
      <c r="FTW48" s="261"/>
      <c r="FTX48" s="12" t="s">
        <v>9344</v>
      </c>
      <c r="FTY48" s="12" t="s">
        <v>6222</v>
      </c>
      <c r="FTZ48" s="12" t="str">
        <f>IF(FTY48="SINAPI",VLOOKUP('TEREZINHA HARDY'!FTX48,SINAPI,3,),VLOOKUP('TEREZINHA HARDY'!FTX48,SETOP,4,))</f>
        <v>KG</v>
      </c>
      <c r="FUA48" s="13">
        <v>162.6</v>
      </c>
      <c r="FUB48" s="13" t="s">
        <v>41</v>
      </c>
      <c r="FUC48" s="14">
        <f>IF(FTY48="SINAPI",VLOOKUP('TEREZINHA HARDY'!FTX48,SINAPI,4,),VLOOKUP('TEREZINHA HARDY'!FTX48,SETOP,5,))</f>
        <v>7.33</v>
      </c>
      <c r="FUD48" s="14">
        <f t="shared" si="787"/>
        <v>9.27</v>
      </c>
      <c r="FUE48" s="14">
        <f t="shared" si="788"/>
        <v>1191.8579999999999</v>
      </c>
      <c r="FUF48" s="14">
        <f t="shared" si="789"/>
        <v>1507.3019999999999</v>
      </c>
      <c r="FUG48" s="11" t="s">
        <v>17388</v>
      </c>
      <c r="FUH48" s="261" t="str">
        <f>IF(FUO48="SINAPI",VLOOKUP('TEREZINHA HARDY'!FUN48,SINAPI,2,),VLOOKUP('TEREZINHA HARDY'!FUN48,SETOP,3,))</f>
        <v>CORTE, DOBRA E MONTAGEM DE AÇO CA-50/60</v>
      </c>
      <c r="FUI48" s="261"/>
      <c r="FUJ48" s="261"/>
      <c r="FUK48" s="261"/>
      <c r="FUL48" s="261"/>
      <c r="FUM48" s="261"/>
      <c r="FUN48" s="12" t="s">
        <v>9344</v>
      </c>
      <c r="FUO48" s="12" t="s">
        <v>6222</v>
      </c>
      <c r="FUP48" s="12" t="str">
        <f>IF(FUO48="SINAPI",VLOOKUP('TEREZINHA HARDY'!FUN48,SINAPI,3,),VLOOKUP('TEREZINHA HARDY'!FUN48,SETOP,4,))</f>
        <v>KG</v>
      </c>
      <c r="FUQ48" s="13">
        <v>162.6</v>
      </c>
      <c r="FUR48" s="13" t="s">
        <v>41</v>
      </c>
      <c r="FUS48" s="14">
        <f>IF(FUO48="SINAPI",VLOOKUP('TEREZINHA HARDY'!FUN48,SINAPI,4,),VLOOKUP('TEREZINHA HARDY'!FUN48,SETOP,5,))</f>
        <v>7.33</v>
      </c>
      <c r="FUT48" s="14">
        <f t="shared" si="790"/>
        <v>9.27</v>
      </c>
      <c r="FUU48" s="14">
        <f t="shared" si="791"/>
        <v>1191.8579999999999</v>
      </c>
      <c r="FUV48" s="14">
        <f t="shared" si="792"/>
        <v>1507.3019999999999</v>
      </c>
      <c r="FUW48" s="11" t="s">
        <v>17388</v>
      </c>
      <c r="FUX48" s="261" t="str">
        <f>IF(FVE48="SINAPI",VLOOKUP('TEREZINHA HARDY'!FVD48,SINAPI,2,),VLOOKUP('TEREZINHA HARDY'!FVD48,SETOP,3,))</f>
        <v>CORTE, DOBRA E MONTAGEM DE AÇO CA-50/60</v>
      </c>
      <c r="FUY48" s="261"/>
      <c r="FUZ48" s="261"/>
      <c r="FVA48" s="261"/>
      <c r="FVB48" s="261"/>
      <c r="FVC48" s="261"/>
      <c r="FVD48" s="12" t="s">
        <v>9344</v>
      </c>
      <c r="FVE48" s="12" t="s">
        <v>6222</v>
      </c>
      <c r="FVF48" s="12" t="str">
        <f>IF(FVE48="SINAPI",VLOOKUP('TEREZINHA HARDY'!FVD48,SINAPI,3,),VLOOKUP('TEREZINHA HARDY'!FVD48,SETOP,4,))</f>
        <v>KG</v>
      </c>
      <c r="FVG48" s="13">
        <v>162.6</v>
      </c>
      <c r="FVH48" s="13" t="s">
        <v>41</v>
      </c>
      <c r="FVI48" s="14">
        <f>IF(FVE48="SINAPI",VLOOKUP('TEREZINHA HARDY'!FVD48,SINAPI,4,),VLOOKUP('TEREZINHA HARDY'!FVD48,SETOP,5,))</f>
        <v>7.33</v>
      </c>
      <c r="FVJ48" s="14">
        <f t="shared" si="793"/>
        <v>9.27</v>
      </c>
      <c r="FVK48" s="14">
        <f t="shared" si="794"/>
        <v>1191.8579999999999</v>
      </c>
      <c r="FVL48" s="14">
        <f t="shared" si="795"/>
        <v>1507.3019999999999</v>
      </c>
      <c r="FVM48" s="11" t="s">
        <v>17388</v>
      </c>
      <c r="FVN48" s="261" t="str">
        <f>IF(FVU48="SINAPI",VLOOKUP('TEREZINHA HARDY'!FVT48,SINAPI,2,),VLOOKUP('TEREZINHA HARDY'!FVT48,SETOP,3,))</f>
        <v>CORTE, DOBRA E MONTAGEM DE AÇO CA-50/60</v>
      </c>
      <c r="FVO48" s="261"/>
      <c r="FVP48" s="261"/>
      <c r="FVQ48" s="261"/>
      <c r="FVR48" s="261"/>
      <c r="FVS48" s="261"/>
      <c r="FVT48" s="12" t="s">
        <v>9344</v>
      </c>
      <c r="FVU48" s="12" t="s">
        <v>6222</v>
      </c>
      <c r="FVV48" s="12" t="str">
        <f>IF(FVU48="SINAPI",VLOOKUP('TEREZINHA HARDY'!FVT48,SINAPI,3,),VLOOKUP('TEREZINHA HARDY'!FVT48,SETOP,4,))</f>
        <v>KG</v>
      </c>
      <c r="FVW48" s="13">
        <v>162.6</v>
      </c>
      <c r="FVX48" s="13" t="s">
        <v>41</v>
      </c>
      <c r="FVY48" s="14">
        <f>IF(FVU48="SINAPI",VLOOKUP('TEREZINHA HARDY'!FVT48,SINAPI,4,),VLOOKUP('TEREZINHA HARDY'!FVT48,SETOP,5,))</f>
        <v>7.33</v>
      </c>
      <c r="FVZ48" s="14">
        <f t="shared" si="796"/>
        <v>9.27</v>
      </c>
      <c r="FWA48" s="14">
        <f t="shared" si="797"/>
        <v>1191.8579999999999</v>
      </c>
      <c r="FWB48" s="14">
        <f t="shared" si="798"/>
        <v>1507.3019999999999</v>
      </c>
      <c r="FWC48" s="11" t="s">
        <v>17388</v>
      </c>
      <c r="FWD48" s="261" t="str">
        <f>IF(FWK48="SINAPI",VLOOKUP('TEREZINHA HARDY'!FWJ48,SINAPI,2,),VLOOKUP('TEREZINHA HARDY'!FWJ48,SETOP,3,))</f>
        <v>CORTE, DOBRA E MONTAGEM DE AÇO CA-50/60</v>
      </c>
      <c r="FWE48" s="261"/>
      <c r="FWF48" s="261"/>
      <c r="FWG48" s="261"/>
      <c r="FWH48" s="261"/>
      <c r="FWI48" s="261"/>
      <c r="FWJ48" s="12" t="s">
        <v>9344</v>
      </c>
      <c r="FWK48" s="12" t="s">
        <v>6222</v>
      </c>
      <c r="FWL48" s="12" t="str">
        <f>IF(FWK48="SINAPI",VLOOKUP('TEREZINHA HARDY'!FWJ48,SINAPI,3,),VLOOKUP('TEREZINHA HARDY'!FWJ48,SETOP,4,))</f>
        <v>KG</v>
      </c>
      <c r="FWM48" s="13">
        <v>162.6</v>
      </c>
      <c r="FWN48" s="13" t="s">
        <v>41</v>
      </c>
      <c r="FWO48" s="14">
        <f>IF(FWK48="SINAPI",VLOOKUP('TEREZINHA HARDY'!FWJ48,SINAPI,4,),VLOOKUP('TEREZINHA HARDY'!FWJ48,SETOP,5,))</f>
        <v>7.33</v>
      </c>
      <c r="FWP48" s="14">
        <f t="shared" si="799"/>
        <v>9.27</v>
      </c>
      <c r="FWQ48" s="14">
        <f t="shared" si="800"/>
        <v>1191.8579999999999</v>
      </c>
      <c r="FWR48" s="14">
        <f t="shared" si="801"/>
        <v>1507.3019999999999</v>
      </c>
      <c r="FWS48" s="11" t="s">
        <v>17388</v>
      </c>
      <c r="FWT48" s="261" t="str">
        <f>IF(FXA48="SINAPI",VLOOKUP('TEREZINHA HARDY'!FWZ48,SINAPI,2,),VLOOKUP('TEREZINHA HARDY'!FWZ48,SETOP,3,))</f>
        <v>CORTE, DOBRA E MONTAGEM DE AÇO CA-50/60</v>
      </c>
      <c r="FWU48" s="261"/>
      <c r="FWV48" s="261"/>
      <c r="FWW48" s="261"/>
      <c r="FWX48" s="261"/>
      <c r="FWY48" s="261"/>
      <c r="FWZ48" s="12" t="s">
        <v>9344</v>
      </c>
      <c r="FXA48" s="12" t="s">
        <v>6222</v>
      </c>
      <c r="FXB48" s="12" t="str">
        <f>IF(FXA48="SINAPI",VLOOKUP('TEREZINHA HARDY'!FWZ48,SINAPI,3,),VLOOKUP('TEREZINHA HARDY'!FWZ48,SETOP,4,))</f>
        <v>KG</v>
      </c>
      <c r="FXC48" s="13">
        <v>162.6</v>
      </c>
      <c r="FXD48" s="13" t="s">
        <v>41</v>
      </c>
      <c r="FXE48" s="14">
        <f>IF(FXA48="SINAPI",VLOOKUP('TEREZINHA HARDY'!FWZ48,SINAPI,4,),VLOOKUP('TEREZINHA HARDY'!FWZ48,SETOP,5,))</f>
        <v>7.33</v>
      </c>
      <c r="FXF48" s="14">
        <f t="shared" si="802"/>
        <v>9.27</v>
      </c>
      <c r="FXG48" s="14">
        <f t="shared" si="803"/>
        <v>1191.8579999999999</v>
      </c>
      <c r="FXH48" s="14">
        <f t="shared" si="804"/>
        <v>1507.3019999999999</v>
      </c>
      <c r="FXI48" s="11" t="s">
        <v>17388</v>
      </c>
      <c r="FXJ48" s="261" t="str">
        <f>IF(FXQ48="SINAPI",VLOOKUP('TEREZINHA HARDY'!FXP48,SINAPI,2,),VLOOKUP('TEREZINHA HARDY'!FXP48,SETOP,3,))</f>
        <v>CORTE, DOBRA E MONTAGEM DE AÇO CA-50/60</v>
      </c>
      <c r="FXK48" s="261"/>
      <c r="FXL48" s="261"/>
      <c r="FXM48" s="261"/>
      <c r="FXN48" s="261"/>
      <c r="FXO48" s="261"/>
      <c r="FXP48" s="12" t="s">
        <v>9344</v>
      </c>
      <c r="FXQ48" s="12" t="s">
        <v>6222</v>
      </c>
      <c r="FXR48" s="12" t="str">
        <f>IF(FXQ48="SINAPI",VLOOKUP('TEREZINHA HARDY'!FXP48,SINAPI,3,),VLOOKUP('TEREZINHA HARDY'!FXP48,SETOP,4,))</f>
        <v>KG</v>
      </c>
      <c r="FXS48" s="13">
        <v>162.6</v>
      </c>
      <c r="FXT48" s="13" t="s">
        <v>41</v>
      </c>
      <c r="FXU48" s="14">
        <f>IF(FXQ48="SINAPI",VLOOKUP('TEREZINHA HARDY'!FXP48,SINAPI,4,),VLOOKUP('TEREZINHA HARDY'!FXP48,SETOP,5,))</f>
        <v>7.33</v>
      </c>
      <c r="FXV48" s="14">
        <f t="shared" si="805"/>
        <v>9.27</v>
      </c>
      <c r="FXW48" s="14">
        <f t="shared" si="806"/>
        <v>1191.8579999999999</v>
      </c>
      <c r="FXX48" s="14">
        <f t="shared" si="807"/>
        <v>1507.3019999999999</v>
      </c>
      <c r="FXY48" s="11" t="s">
        <v>17388</v>
      </c>
      <c r="FXZ48" s="261" t="str">
        <f>IF(FYG48="SINAPI",VLOOKUP('TEREZINHA HARDY'!FYF48,SINAPI,2,),VLOOKUP('TEREZINHA HARDY'!FYF48,SETOP,3,))</f>
        <v>CORTE, DOBRA E MONTAGEM DE AÇO CA-50/60</v>
      </c>
      <c r="FYA48" s="261"/>
      <c r="FYB48" s="261"/>
      <c r="FYC48" s="261"/>
      <c r="FYD48" s="261"/>
      <c r="FYE48" s="261"/>
      <c r="FYF48" s="12" t="s">
        <v>9344</v>
      </c>
      <c r="FYG48" s="12" t="s">
        <v>6222</v>
      </c>
      <c r="FYH48" s="12" t="str">
        <f>IF(FYG48="SINAPI",VLOOKUP('TEREZINHA HARDY'!FYF48,SINAPI,3,),VLOOKUP('TEREZINHA HARDY'!FYF48,SETOP,4,))</f>
        <v>KG</v>
      </c>
      <c r="FYI48" s="13">
        <v>162.6</v>
      </c>
      <c r="FYJ48" s="13" t="s">
        <v>41</v>
      </c>
      <c r="FYK48" s="14">
        <f>IF(FYG48="SINAPI",VLOOKUP('TEREZINHA HARDY'!FYF48,SINAPI,4,),VLOOKUP('TEREZINHA HARDY'!FYF48,SETOP,5,))</f>
        <v>7.33</v>
      </c>
      <c r="FYL48" s="14">
        <f t="shared" si="808"/>
        <v>9.27</v>
      </c>
      <c r="FYM48" s="14">
        <f t="shared" si="809"/>
        <v>1191.8579999999999</v>
      </c>
      <c r="FYN48" s="14">
        <f t="shared" si="810"/>
        <v>1507.3019999999999</v>
      </c>
      <c r="FYO48" s="11" t="s">
        <v>17388</v>
      </c>
      <c r="FYP48" s="261" t="str">
        <f>IF(FYW48="SINAPI",VLOOKUP('TEREZINHA HARDY'!FYV48,SINAPI,2,),VLOOKUP('TEREZINHA HARDY'!FYV48,SETOP,3,))</f>
        <v>CORTE, DOBRA E MONTAGEM DE AÇO CA-50/60</v>
      </c>
      <c r="FYQ48" s="261"/>
      <c r="FYR48" s="261"/>
      <c r="FYS48" s="261"/>
      <c r="FYT48" s="261"/>
      <c r="FYU48" s="261"/>
      <c r="FYV48" s="12" t="s">
        <v>9344</v>
      </c>
      <c r="FYW48" s="12" t="s">
        <v>6222</v>
      </c>
      <c r="FYX48" s="12" t="str">
        <f>IF(FYW48="SINAPI",VLOOKUP('TEREZINHA HARDY'!FYV48,SINAPI,3,),VLOOKUP('TEREZINHA HARDY'!FYV48,SETOP,4,))</f>
        <v>KG</v>
      </c>
      <c r="FYY48" s="13">
        <v>162.6</v>
      </c>
      <c r="FYZ48" s="13" t="s">
        <v>41</v>
      </c>
      <c r="FZA48" s="14">
        <f>IF(FYW48="SINAPI",VLOOKUP('TEREZINHA HARDY'!FYV48,SINAPI,4,),VLOOKUP('TEREZINHA HARDY'!FYV48,SETOP,5,))</f>
        <v>7.33</v>
      </c>
      <c r="FZB48" s="14">
        <f t="shared" si="811"/>
        <v>9.27</v>
      </c>
      <c r="FZC48" s="14">
        <f t="shared" si="812"/>
        <v>1191.8579999999999</v>
      </c>
      <c r="FZD48" s="14">
        <f t="shared" si="813"/>
        <v>1507.3019999999999</v>
      </c>
      <c r="FZE48" s="11" t="s">
        <v>17388</v>
      </c>
      <c r="FZF48" s="261" t="str">
        <f>IF(FZM48="SINAPI",VLOOKUP('TEREZINHA HARDY'!FZL48,SINAPI,2,),VLOOKUP('TEREZINHA HARDY'!FZL48,SETOP,3,))</f>
        <v>CORTE, DOBRA E MONTAGEM DE AÇO CA-50/60</v>
      </c>
      <c r="FZG48" s="261"/>
      <c r="FZH48" s="261"/>
      <c r="FZI48" s="261"/>
      <c r="FZJ48" s="261"/>
      <c r="FZK48" s="261"/>
      <c r="FZL48" s="12" t="s">
        <v>9344</v>
      </c>
      <c r="FZM48" s="12" t="s">
        <v>6222</v>
      </c>
      <c r="FZN48" s="12" t="str">
        <f>IF(FZM48="SINAPI",VLOOKUP('TEREZINHA HARDY'!FZL48,SINAPI,3,),VLOOKUP('TEREZINHA HARDY'!FZL48,SETOP,4,))</f>
        <v>KG</v>
      </c>
      <c r="FZO48" s="13">
        <v>162.6</v>
      </c>
      <c r="FZP48" s="13" t="s">
        <v>41</v>
      </c>
      <c r="FZQ48" s="14">
        <f>IF(FZM48="SINAPI",VLOOKUP('TEREZINHA HARDY'!FZL48,SINAPI,4,),VLOOKUP('TEREZINHA HARDY'!FZL48,SETOP,5,))</f>
        <v>7.33</v>
      </c>
      <c r="FZR48" s="14">
        <f t="shared" si="814"/>
        <v>9.27</v>
      </c>
      <c r="FZS48" s="14">
        <f t="shared" si="815"/>
        <v>1191.8579999999999</v>
      </c>
      <c r="FZT48" s="14">
        <f t="shared" si="816"/>
        <v>1507.3019999999999</v>
      </c>
      <c r="FZU48" s="11" t="s">
        <v>17388</v>
      </c>
      <c r="FZV48" s="261" t="str">
        <f>IF(GAC48="SINAPI",VLOOKUP('TEREZINHA HARDY'!GAB48,SINAPI,2,),VLOOKUP('TEREZINHA HARDY'!GAB48,SETOP,3,))</f>
        <v>CORTE, DOBRA E MONTAGEM DE AÇO CA-50/60</v>
      </c>
      <c r="FZW48" s="261"/>
      <c r="FZX48" s="261"/>
      <c r="FZY48" s="261"/>
      <c r="FZZ48" s="261"/>
      <c r="GAA48" s="261"/>
      <c r="GAB48" s="12" t="s">
        <v>9344</v>
      </c>
      <c r="GAC48" s="12" t="s">
        <v>6222</v>
      </c>
      <c r="GAD48" s="12" t="str">
        <f>IF(GAC48="SINAPI",VLOOKUP('TEREZINHA HARDY'!GAB48,SINAPI,3,),VLOOKUP('TEREZINHA HARDY'!GAB48,SETOP,4,))</f>
        <v>KG</v>
      </c>
      <c r="GAE48" s="13">
        <v>162.6</v>
      </c>
      <c r="GAF48" s="13" t="s">
        <v>41</v>
      </c>
      <c r="GAG48" s="14">
        <f>IF(GAC48="SINAPI",VLOOKUP('TEREZINHA HARDY'!GAB48,SINAPI,4,),VLOOKUP('TEREZINHA HARDY'!GAB48,SETOP,5,))</f>
        <v>7.33</v>
      </c>
      <c r="GAH48" s="14">
        <f t="shared" si="817"/>
        <v>9.27</v>
      </c>
      <c r="GAI48" s="14">
        <f t="shared" si="818"/>
        <v>1191.8579999999999</v>
      </c>
      <c r="GAJ48" s="14">
        <f t="shared" si="819"/>
        <v>1507.3019999999999</v>
      </c>
      <c r="GAK48" s="11" t="s">
        <v>17388</v>
      </c>
      <c r="GAL48" s="261" t="str">
        <f>IF(GAS48="SINAPI",VLOOKUP('TEREZINHA HARDY'!GAR48,SINAPI,2,),VLOOKUP('TEREZINHA HARDY'!GAR48,SETOP,3,))</f>
        <v>CORTE, DOBRA E MONTAGEM DE AÇO CA-50/60</v>
      </c>
      <c r="GAM48" s="261"/>
      <c r="GAN48" s="261"/>
      <c r="GAO48" s="261"/>
      <c r="GAP48" s="261"/>
      <c r="GAQ48" s="261"/>
      <c r="GAR48" s="12" t="s">
        <v>9344</v>
      </c>
      <c r="GAS48" s="12" t="s">
        <v>6222</v>
      </c>
      <c r="GAT48" s="12" t="str">
        <f>IF(GAS48="SINAPI",VLOOKUP('TEREZINHA HARDY'!GAR48,SINAPI,3,),VLOOKUP('TEREZINHA HARDY'!GAR48,SETOP,4,))</f>
        <v>KG</v>
      </c>
      <c r="GAU48" s="13">
        <v>162.6</v>
      </c>
      <c r="GAV48" s="13" t="s">
        <v>41</v>
      </c>
      <c r="GAW48" s="14">
        <f>IF(GAS48="SINAPI",VLOOKUP('TEREZINHA HARDY'!GAR48,SINAPI,4,),VLOOKUP('TEREZINHA HARDY'!GAR48,SETOP,5,))</f>
        <v>7.33</v>
      </c>
      <c r="GAX48" s="14">
        <f t="shared" si="820"/>
        <v>9.27</v>
      </c>
      <c r="GAY48" s="14">
        <f t="shared" si="821"/>
        <v>1191.8579999999999</v>
      </c>
      <c r="GAZ48" s="14">
        <f t="shared" si="822"/>
        <v>1507.3019999999999</v>
      </c>
      <c r="GBA48" s="11" t="s">
        <v>17388</v>
      </c>
      <c r="GBB48" s="261" t="str">
        <f>IF(GBI48="SINAPI",VLOOKUP('TEREZINHA HARDY'!GBH48,SINAPI,2,),VLOOKUP('TEREZINHA HARDY'!GBH48,SETOP,3,))</f>
        <v>CORTE, DOBRA E MONTAGEM DE AÇO CA-50/60</v>
      </c>
      <c r="GBC48" s="261"/>
      <c r="GBD48" s="261"/>
      <c r="GBE48" s="261"/>
      <c r="GBF48" s="261"/>
      <c r="GBG48" s="261"/>
      <c r="GBH48" s="12" t="s">
        <v>9344</v>
      </c>
      <c r="GBI48" s="12" t="s">
        <v>6222</v>
      </c>
      <c r="GBJ48" s="12" t="str">
        <f>IF(GBI48="SINAPI",VLOOKUP('TEREZINHA HARDY'!GBH48,SINAPI,3,),VLOOKUP('TEREZINHA HARDY'!GBH48,SETOP,4,))</f>
        <v>KG</v>
      </c>
      <c r="GBK48" s="13">
        <v>162.6</v>
      </c>
      <c r="GBL48" s="13" t="s">
        <v>41</v>
      </c>
      <c r="GBM48" s="14">
        <f>IF(GBI48="SINAPI",VLOOKUP('TEREZINHA HARDY'!GBH48,SINAPI,4,),VLOOKUP('TEREZINHA HARDY'!GBH48,SETOP,5,))</f>
        <v>7.33</v>
      </c>
      <c r="GBN48" s="14">
        <f t="shared" si="823"/>
        <v>9.27</v>
      </c>
      <c r="GBO48" s="14">
        <f t="shared" si="824"/>
        <v>1191.8579999999999</v>
      </c>
      <c r="GBP48" s="14">
        <f t="shared" si="825"/>
        <v>1507.3019999999999</v>
      </c>
      <c r="GBQ48" s="11" t="s">
        <v>17388</v>
      </c>
      <c r="GBR48" s="261" t="str">
        <f>IF(GBY48="SINAPI",VLOOKUP('TEREZINHA HARDY'!GBX48,SINAPI,2,),VLOOKUP('TEREZINHA HARDY'!GBX48,SETOP,3,))</f>
        <v>CORTE, DOBRA E MONTAGEM DE AÇO CA-50/60</v>
      </c>
      <c r="GBS48" s="261"/>
      <c r="GBT48" s="261"/>
      <c r="GBU48" s="261"/>
      <c r="GBV48" s="261"/>
      <c r="GBW48" s="261"/>
      <c r="GBX48" s="12" t="s">
        <v>9344</v>
      </c>
      <c r="GBY48" s="12" t="s">
        <v>6222</v>
      </c>
      <c r="GBZ48" s="12" t="str">
        <f>IF(GBY48="SINAPI",VLOOKUP('TEREZINHA HARDY'!GBX48,SINAPI,3,),VLOOKUP('TEREZINHA HARDY'!GBX48,SETOP,4,))</f>
        <v>KG</v>
      </c>
      <c r="GCA48" s="13">
        <v>162.6</v>
      </c>
      <c r="GCB48" s="13" t="s">
        <v>41</v>
      </c>
      <c r="GCC48" s="14">
        <f>IF(GBY48="SINAPI",VLOOKUP('TEREZINHA HARDY'!GBX48,SINAPI,4,),VLOOKUP('TEREZINHA HARDY'!GBX48,SETOP,5,))</f>
        <v>7.33</v>
      </c>
      <c r="GCD48" s="14">
        <f t="shared" si="826"/>
        <v>9.27</v>
      </c>
      <c r="GCE48" s="14">
        <f t="shared" si="827"/>
        <v>1191.8579999999999</v>
      </c>
      <c r="GCF48" s="14">
        <f t="shared" si="828"/>
        <v>1507.3019999999999</v>
      </c>
      <c r="GCG48" s="11" t="s">
        <v>17388</v>
      </c>
      <c r="GCH48" s="261" t="str">
        <f>IF(GCO48="SINAPI",VLOOKUP('TEREZINHA HARDY'!GCN48,SINAPI,2,),VLOOKUP('TEREZINHA HARDY'!GCN48,SETOP,3,))</f>
        <v>CORTE, DOBRA E MONTAGEM DE AÇO CA-50/60</v>
      </c>
      <c r="GCI48" s="261"/>
      <c r="GCJ48" s="261"/>
      <c r="GCK48" s="261"/>
      <c r="GCL48" s="261"/>
      <c r="GCM48" s="261"/>
      <c r="GCN48" s="12" t="s">
        <v>9344</v>
      </c>
      <c r="GCO48" s="12" t="s">
        <v>6222</v>
      </c>
      <c r="GCP48" s="12" t="str">
        <f>IF(GCO48="SINAPI",VLOOKUP('TEREZINHA HARDY'!GCN48,SINAPI,3,),VLOOKUP('TEREZINHA HARDY'!GCN48,SETOP,4,))</f>
        <v>KG</v>
      </c>
      <c r="GCQ48" s="13">
        <v>162.6</v>
      </c>
      <c r="GCR48" s="13" t="s">
        <v>41</v>
      </c>
      <c r="GCS48" s="14">
        <f>IF(GCO48="SINAPI",VLOOKUP('TEREZINHA HARDY'!GCN48,SINAPI,4,),VLOOKUP('TEREZINHA HARDY'!GCN48,SETOP,5,))</f>
        <v>7.33</v>
      </c>
      <c r="GCT48" s="14">
        <f t="shared" si="829"/>
        <v>9.27</v>
      </c>
      <c r="GCU48" s="14">
        <f t="shared" si="830"/>
        <v>1191.8579999999999</v>
      </c>
      <c r="GCV48" s="14">
        <f t="shared" si="831"/>
        <v>1507.3019999999999</v>
      </c>
      <c r="GCW48" s="11" t="s">
        <v>17388</v>
      </c>
      <c r="GCX48" s="261" t="str">
        <f>IF(GDE48="SINAPI",VLOOKUP('TEREZINHA HARDY'!GDD48,SINAPI,2,),VLOOKUP('TEREZINHA HARDY'!GDD48,SETOP,3,))</f>
        <v>CORTE, DOBRA E MONTAGEM DE AÇO CA-50/60</v>
      </c>
      <c r="GCY48" s="261"/>
      <c r="GCZ48" s="261"/>
      <c r="GDA48" s="261"/>
      <c r="GDB48" s="261"/>
      <c r="GDC48" s="261"/>
      <c r="GDD48" s="12" t="s">
        <v>9344</v>
      </c>
      <c r="GDE48" s="12" t="s">
        <v>6222</v>
      </c>
      <c r="GDF48" s="12" t="str">
        <f>IF(GDE48="SINAPI",VLOOKUP('TEREZINHA HARDY'!GDD48,SINAPI,3,),VLOOKUP('TEREZINHA HARDY'!GDD48,SETOP,4,))</f>
        <v>KG</v>
      </c>
      <c r="GDG48" s="13">
        <v>162.6</v>
      </c>
      <c r="GDH48" s="13" t="s">
        <v>41</v>
      </c>
      <c r="GDI48" s="14">
        <f>IF(GDE48="SINAPI",VLOOKUP('TEREZINHA HARDY'!GDD48,SINAPI,4,),VLOOKUP('TEREZINHA HARDY'!GDD48,SETOP,5,))</f>
        <v>7.33</v>
      </c>
      <c r="GDJ48" s="14">
        <f t="shared" si="832"/>
        <v>9.27</v>
      </c>
      <c r="GDK48" s="14">
        <f t="shared" si="833"/>
        <v>1191.8579999999999</v>
      </c>
      <c r="GDL48" s="14">
        <f t="shared" si="834"/>
        <v>1507.3019999999999</v>
      </c>
      <c r="GDM48" s="11" t="s">
        <v>17388</v>
      </c>
      <c r="GDN48" s="261" t="str">
        <f>IF(GDU48="SINAPI",VLOOKUP('TEREZINHA HARDY'!GDT48,SINAPI,2,),VLOOKUP('TEREZINHA HARDY'!GDT48,SETOP,3,))</f>
        <v>CORTE, DOBRA E MONTAGEM DE AÇO CA-50/60</v>
      </c>
      <c r="GDO48" s="261"/>
      <c r="GDP48" s="261"/>
      <c r="GDQ48" s="261"/>
      <c r="GDR48" s="261"/>
      <c r="GDS48" s="261"/>
      <c r="GDT48" s="12" t="s">
        <v>9344</v>
      </c>
      <c r="GDU48" s="12" t="s">
        <v>6222</v>
      </c>
      <c r="GDV48" s="12" t="str">
        <f>IF(GDU48="SINAPI",VLOOKUP('TEREZINHA HARDY'!GDT48,SINAPI,3,),VLOOKUP('TEREZINHA HARDY'!GDT48,SETOP,4,))</f>
        <v>KG</v>
      </c>
      <c r="GDW48" s="13">
        <v>162.6</v>
      </c>
      <c r="GDX48" s="13" t="s">
        <v>41</v>
      </c>
      <c r="GDY48" s="14">
        <f>IF(GDU48="SINAPI",VLOOKUP('TEREZINHA HARDY'!GDT48,SINAPI,4,),VLOOKUP('TEREZINHA HARDY'!GDT48,SETOP,5,))</f>
        <v>7.33</v>
      </c>
      <c r="GDZ48" s="14">
        <f t="shared" si="835"/>
        <v>9.27</v>
      </c>
      <c r="GEA48" s="14">
        <f t="shared" si="836"/>
        <v>1191.8579999999999</v>
      </c>
      <c r="GEB48" s="14">
        <f t="shared" si="837"/>
        <v>1507.3019999999999</v>
      </c>
      <c r="GEC48" s="11" t="s">
        <v>17388</v>
      </c>
      <c r="GED48" s="261" t="str">
        <f>IF(GEK48="SINAPI",VLOOKUP('TEREZINHA HARDY'!GEJ48,SINAPI,2,),VLOOKUP('TEREZINHA HARDY'!GEJ48,SETOP,3,))</f>
        <v>CORTE, DOBRA E MONTAGEM DE AÇO CA-50/60</v>
      </c>
      <c r="GEE48" s="261"/>
      <c r="GEF48" s="261"/>
      <c r="GEG48" s="261"/>
      <c r="GEH48" s="261"/>
      <c r="GEI48" s="261"/>
      <c r="GEJ48" s="12" t="s">
        <v>9344</v>
      </c>
      <c r="GEK48" s="12" t="s">
        <v>6222</v>
      </c>
      <c r="GEL48" s="12" t="str">
        <f>IF(GEK48="SINAPI",VLOOKUP('TEREZINHA HARDY'!GEJ48,SINAPI,3,),VLOOKUP('TEREZINHA HARDY'!GEJ48,SETOP,4,))</f>
        <v>KG</v>
      </c>
      <c r="GEM48" s="13">
        <v>162.6</v>
      </c>
      <c r="GEN48" s="13" t="s">
        <v>41</v>
      </c>
      <c r="GEO48" s="14">
        <f>IF(GEK48="SINAPI",VLOOKUP('TEREZINHA HARDY'!GEJ48,SINAPI,4,),VLOOKUP('TEREZINHA HARDY'!GEJ48,SETOP,5,))</f>
        <v>7.33</v>
      </c>
      <c r="GEP48" s="14">
        <f t="shared" si="838"/>
        <v>9.27</v>
      </c>
      <c r="GEQ48" s="14">
        <f t="shared" si="839"/>
        <v>1191.8579999999999</v>
      </c>
      <c r="GER48" s="14">
        <f t="shared" si="840"/>
        <v>1507.3019999999999</v>
      </c>
      <c r="GES48" s="11" t="s">
        <v>17388</v>
      </c>
      <c r="GET48" s="261" t="str">
        <f>IF(GFA48="SINAPI",VLOOKUP('TEREZINHA HARDY'!GEZ48,SINAPI,2,),VLOOKUP('TEREZINHA HARDY'!GEZ48,SETOP,3,))</f>
        <v>CORTE, DOBRA E MONTAGEM DE AÇO CA-50/60</v>
      </c>
      <c r="GEU48" s="261"/>
      <c r="GEV48" s="261"/>
      <c r="GEW48" s="261"/>
      <c r="GEX48" s="261"/>
      <c r="GEY48" s="261"/>
      <c r="GEZ48" s="12" t="s">
        <v>9344</v>
      </c>
      <c r="GFA48" s="12" t="s">
        <v>6222</v>
      </c>
      <c r="GFB48" s="12" t="str">
        <f>IF(GFA48="SINAPI",VLOOKUP('TEREZINHA HARDY'!GEZ48,SINAPI,3,),VLOOKUP('TEREZINHA HARDY'!GEZ48,SETOP,4,))</f>
        <v>KG</v>
      </c>
      <c r="GFC48" s="13">
        <v>162.6</v>
      </c>
      <c r="GFD48" s="13" t="s">
        <v>41</v>
      </c>
      <c r="GFE48" s="14">
        <f>IF(GFA48="SINAPI",VLOOKUP('TEREZINHA HARDY'!GEZ48,SINAPI,4,),VLOOKUP('TEREZINHA HARDY'!GEZ48,SETOP,5,))</f>
        <v>7.33</v>
      </c>
      <c r="GFF48" s="14">
        <f t="shared" si="841"/>
        <v>9.27</v>
      </c>
      <c r="GFG48" s="14">
        <f t="shared" si="842"/>
        <v>1191.8579999999999</v>
      </c>
      <c r="GFH48" s="14">
        <f t="shared" si="843"/>
        <v>1507.3019999999999</v>
      </c>
      <c r="GFI48" s="11" t="s">
        <v>17388</v>
      </c>
      <c r="GFJ48" s="261" t="str">
        <f>IF(GFQ48="SINAPI",VLOOKUP('TEREZINHA HARDY'!GFP48,SINAPI,2,),VLOOKUP('TEREZINHA HARDY'!GFP48,SETOP,3,))</f>
        <v>CORTE, DOBRA E MONTAGEM DE AÇO CA-50/60</v>
      </c>
      <c r="GFK48" s="261"/>
      <c r="GFL48" s="261"/>
      <c r="GFM48" s="261"/>
      <c r="GFN48" s="261"/>
      <c r="GFO48" s="261"/>
      <c r="GFP48" s="12" t="s">
        <v>9344</v>
      </c>
      <c r="GFQ48" s="12" t="s">
        <v>6222</v>
      </c>
      <c r="GFR48" s="12" t="str">
        <f>IF(GFQ48="SINAPI",VLOOKUP('TEREZINHA HARDY'!GFP48,SINAPI,3,),VLOOKUP('TEREZINHA HARDY'!GFP48,SETOP,4,))</f>
        <v>KG</v>
      </c>
      <c r="GFS48" s="13">
        <v>162.6</v>
      </c>
      <c r="GFT48" s="13" t="s">
        <v>41</v>
      </c>
      <c r="GFU48" s="14">
        <f>IF(GFQ48="SINAPI",VLOOKUP('TEREZINHA HARDY'!GFP48,SINAPI,4,),VLOOKUP('TEREZINHA HARDY'!GFP48,SETOP,5,))</f>
        <v>7.33</v>
      </c>
      <c r="GFV48" s="14">
        <f t="shared" si="844"/>
        <v>9.27</v>
      </c>
      <c r="GFW48" s="14">
        <f t="shared" si="845"/>
        <v>1191.8579999999999</v>
      </c>
      <c r="GFX48" s="14">
        <f t="shared" si="846"/>
        <v>1507.3019999999999</v>
      </c>
      <c r="GFY48" s="11" t="s">
        <v>17388</v>
      </c>
      <c r="GFZ48" s="261" t="str">
        <f>IF(GGG48="SINAPI",VLOOKUP('TEREZINHA HARDY'!GGF48,SINAPI,2,),VLOOKUP('TEREZINHA HARDY'!GGF48,SETOP,3,))</f>
        <v>CORTE, DOBRA E MONTAGEM DE AÇO CA-50/60</v>
      </c>
      <c r="GGA48" s="261"/>
      <c r="GGB48" s="261"/>
      <c r="GGC48" s="261"/>
      <c r="GGD48" s="261"/>
      <c r="GGE48" s="261"/>
      <c r="GGF48" s="12" t="s">
        <v>9344</v>
      </c>
      <c r="GGG48" s="12" t="s">
        <v>6222</v>
      </c>
      <c r="GGH48" s="12" t="str">
        <f>IF(GGG48="SINAPI",VLOOKUP('TEREZINHA HARDY'!GGF48,SINAPI,3,),VLOOKUP('TEREZINHA HARDY'!GGF48,SETOP,4,))</f>
        <v>KG</v>
      </c>
      <c r="GGI48" s="13">
        <v>162.6</v>
      </c>
      <c r="GGJ48" s="13" t="s">
        <v>41</v>
      </c>
      <c r="GGK48" s="14">
        <f>IF(GGG48="SINAPI",VLOOKUP('TEREZINHA HARDY'!GGF48,SINAPI,4,),VLOOKUP('TEREZINHA HARDY'!GGF48,SETOP,5,))</f>
        <v>7.33</v>
      </c>
      <c r="GGL48" s="14">
        <f t="shared" si="847"/>
        <v>9.27</v>
      </c>
      <c r="GGM48" s="14">
        <f t="shared" si="848"/>
        <v>1191.8579999999999</v>
      </c>
      <c r="GGN48" s="14">
        <f t="shared" si="849"/>
        <v>1507.3019999999999</v>
      </c>
      <c r="GGO48" s="11" t="s">
        <v>17388</v>
      </c>
      <c r="GGP48" s="261" t="str">
        <f>IF(GGW48="SINAPI",VLOOKUP('TEREZINHA HARDY'!GGV48,SINAPI,2,),VLOOKUP('TEREZINHA HARDY'!GGV48,SETOP,3,))</f>
        <v>CORTE, DOBRA E MONTAGEM DE AÇO CA-50/60</v>
      </c>
      <c r="GGQ48" s="261"/>
      <c r="GGR48" s="261"/>
      <c r="GGS48" s="261"/>
      <c r="GGT48" s="261"/>
      <c r="GGU48" s="261"/>
      <c r="GGV48" s="12" t="s">
        <v>9344</v>
      </c>
      <c r="GGW48" s="12" t="s">
        <v>6222</v>
      </c>
      <c r="GGX48" s="12" t="str">
        <f>IF(GGW48="SINAPI",VLOOKUP('TEREZINHA HARDY'!GGV48,SINAPI,3,),VLOOKUP('TEREZINHA HARDY'!GGV48,SETOP,4,))</f>
        <v>KG</v>
      </c>
      <c r="GGY48" s="13">
        <v>162.6</v>
      </c>
      <c r="GGZ48" s="13" t="s">
        <v>41</v>
      </c>
      <c r="GHA48" s="14">
        <f>IF(GGW48="SINAPI",VLOOKUP('TEREZINHA HARDY'!GGV48,SINAPI,4,),VLOOKUP('TEREZINHA HARDY'!GGV48,SETOP,5,))</f>
        <v>7.33</v>
      </c>
      <c r="GHB48" s="14">
        <f t="shared" si="850"/>
        <v>9.27</v>
      </c>
      <c r="GHC48" s="14">
        <f t="shared" si="851"/>
        <v>1191.8579999999999</v>
      </c>
      <c r="GHD48" s="14">
        <f t="shared" si="852"/>
        <v>1507.3019999999999</v>
      </c>
      <c r="GHE48" s="11" t="s">
        <v>17388</v>
      </c>
      <c r="GHF48" s="261" t="str">
        <f>IF(GHM48="SINAPI",VLOOKUP('TEREZINHA HARDY'!GHL48,SINAPI,2,),VLOOKUP('TEREZINHA HARDY'!GHL48,SETOP,3,))</f>
        <v>CORTE, DOBRA E MONTAGEM DE AÇO CA-50/60</v>
      </c>
      <c r="GHG48" s="261"/>
      <c r="GHH48" s="261"/>
      <c r="GHI48" s="261"/>
      <c r="GHJ48" s="261"/>
      <c r="GHK48" s="261"/>
      <c r="GHL48" s="12" t="s">
        <v>9344</v>
      </c>
      <c r="GHM48" s="12" t="s">
        <v>6222</v>
      </c>
      <c r="GHN48" s="12" t="str">
        <f>IF(GHM48="SINAPI",VLOOKUP('TEREZINHA HARDY'!GHL48,SINAPI,3,),VLOOKUP('TEREZINHA HARDY'!GHL48,SETOP,4,))</f>
        <v>KG</v>
      </c>
      <c r="GHO48" s="13">
        <v>162.6</v>
      </c>
      <c r="GHP48" s="13" t="s">
        <v>41</v>
      </c>
      <c r="GHQ48" s="14">
        <f>IF(GHM48="SINAPI",VLOOKUP('TEREZINHA HARDY'!GHL48,SINAPI,4,),VLOOKUP('TEREZINHA HARDY'!GHL48,SETOP,5,))</f>
        <v>7.33</v>
      </c>
      <c r="GHR48" s="14">
        <f t="shared" si="853"/>
        <v>9.27</v>
      </c>
      <c r="GHS48" s="14">
        <f t="shared" si="854"/>
        <v>1191.8579999999999</v>
      </c>
      <c r="GHT48" s="14">
        <f t="shared" si="855"/>
        <v>1507.3019999999999</v>
      </c>
      <c r="GHU48" s="11" t="s">
        <v>17388</v>
      </c>
      <c r="GHV48" s="261" t="str">
        <f>IF(GIC48="SINAPI",VLOOKUP('TEREZINHA HARDY'!GIB48,SINAPI,2,),VLOOKUP('TEREZINHA HARDY'!GIB48,SETOP,3,))</f>
        <v>CORTE, DOBRA E MONTAGEM DE AÇO CA-50/60</v>
      </c>
      <c r="GHW48" s="261"/>
      <c r="GHX48" s="261"/>
      <c r="GHY48" s="261"/>
      <c r="GHZ48" s="261"/>
      <c r="GIA48" s="261"/>
      <c r="GIB48" s="12" t="s">
        <v>9344</v>
      </c>
      <c r="GIC48" s="12" t="s">
        <v>6222</v>
      </c>
      <c r="GID48" s="12" t="str">
        <f>IF(GIC48="SINAPI",VLOOKUP('TEREZINHA HARDY'!GIB48,SINAPI,3,),VLOOKUP('TEREZINHA HARDY'!GIB48,SETOP,4,))</f>
        <v>KG</v>
      </c>
      <c r="GIE48" s="13">
        <v>162.6</v>
      </c>
      <c r="GIF48" s="13" t="s">
        <v>41</v>
      </c>
      <c r="GIG48" s="14">
        <f>IF(GIC48="SINAPI",VLOOKUP('TEREZINHA HARDY'!GIB48,SINAPI,4,),VLOOKUP('TEREZINHA HARDY'!GIB48,SETOP,5,))</f>
        <v>7.33</v>
      </c>
      <c r="GIH48" s="14">
        <f t="shared" si="856"/>
        <v>9.27</v>
      </c>
      <c r="GII48" s="14">
        <f t="shared" si="857"/>
        <v>1191.8579999999999</v>
      </c>
      <c r="GIJ48" s="14">
        <f t="shared" si="858"/>
        <v>1507.3019999999999</v>
      </c>
      <c r="GIK48" s="11" t="s">
        <v>17388</v>
      </c>
      <c r="GIL48" s="261" t="str">
        <f>IF(GIS48="SINAPI",VLOOKUP('TEREZINHA HARDY'!GIR48,SINAPI,2,),VLOOKUP('TEREZINHA HARDY'!GIR48,SETOP,3,))</f>
        <v>CORTE, DOBRA E MONTAGEM DE AÇO CA-50/60</v>
      </c>
      <c r="GIM48" s="261"/>
      <c r="GIN48" s="261"/>
      <c r="GIO48" s="261"/>
      <c r="GIP48" s="261"/>
      <c r="GIQ48" s="261"/>
      <c r="GIR48" s="12" t="s">
        <v>9344</v>
      </c>
      <c r="GIS48" s="12" t="s">
        <v>6222</v>
      </c>
      <c r="GIT48" s="12" t="str">
        <f>IF(GIS48="SINAPI",VLOOKUP('TEREZINHA HARDY'!GIR48,SINAPI,3,),VLOOKUP('TEREZINHA HARDY'!GIR48,SETOP,4,))</f>
        <v>KG</v>
      </c>
      <c r="GIU48" s="13">
        <v>162.6</v>
      </c>
      <c r="GIV48" s="13" t="s">
        <v>41</v>
      </c>
      <c r="GIW48" s="14">
        <f>IF(GIS48="SINAPI",VLOOKUP('TEREZINHA HARDY'!GIR48,SINAPI,4,),VLOOKUP('TEREZINHA HARDY'!GIR48,SETOP,5,))</f>
        <v>7.33</v>
      </c>
      <c r="GIX48" s="14">
        <f t="shared" si="859"/>
        <v>9.27</v>
      </c>
      <c r="GIY48" s="14">
        <f t="shared" si="860"/>
        <v>1191.8579999999999</v>
      </c>
      <c r="GIZ48" s="14">
        <f t="shared" si="861"/>
        <v>1507.3019999999999</v>
      </c>
      <c r="GJA48" s="11" t="s">
        <v>17388</v>
      </c>
      <c r="GJB48" s="261" t="str">
        <f>IF(GJI48="SINAPI",VLOOKUP('TEREZINHA HARDY'!GJH48,SINAPI,2,),VLOOKUP('TEREZINHA HARDY'!GJH48,SETOP,3,))</f>
        <v>CORTE, DOBRA E MONTAGEM DE AÇO CA-50/60</v>
      </c>
      <c r="GJC48" s="261"/>
      <c r="GJD48" s="261"/>
      <c r="GJE48" s="261"/>
      <c r="GJF48" s="261"/>
      <c r="GJG48" s="261"/>
      <c r="GJH48" s="12" t="s">
        <v>9344</v>
      </c>
      <c r="GJI48" s="12" t="s">
        <v>6222</v>
      </c>
      <c r="GJJ48" s="12" t="str">
        <f>IF(GJI48="SINAPI",VLOOKUP('TEREZINHA HARDY'!GJH48,SINAPI,3,),VLOOKUP('TEREZINHA HARDY'!GJH48,SETOP,4,))</f>
        <v>KG</v>
      </c>
      <c r="GJK48" s="13">
        <v>162.6</v>
      </c>
      <c r="GJL48" s="13" t="s">
        <v>41</v>
      </c>
      <c r="GJM48" s="14">
        <f>IF(GJI48="SINAPI",VLOOKUP('TEREZINHA HARDY'!GJH48,SINAPI,4,),VLOOKUP('TEREZINHA HARDY'!GJH48,SETOP,5,))</f>
        <v>7.33</v>
      </c>
      <c r="GJN48" s="14">
        <f t="shared" si="862"/>
        <v>9.27</v>
      </c>
      <c r="GJO48" s="14">
        <f t="shared" si="863"/>
        <v>1191.8579999999999</v>
      </c>
      <c r="GJP48" s="14">
        <f t="shared" si="864"/>
        <v>1507.3019999999999</v>
      </c>
      <c r="GJQ48" s="11" t="s">
        <v>17388</v>
      </c>
      <c r="GJR48" s="261" t="str">
        <f>IF(GJY48="SINAPI",VLOOKUP('TEREZINHA HARDY'!GJX48,SINAPI,2,),VLOOKUP('TEREZINHA HARDY'!GJX48,SETOP,3,))</f>
        <v>CORTE, DOBRA E MONTAGEM DE AÇO CA-50/60</v>
      </c>
      <c r="GJS48" s="261"/>
      <c r="GJT48" s="261"/>
      <c r="GJU48" s="261"/>
      <c r="GJV48" s="261"/>
      <c r="GJW48" s="261"/>
      <c r="GJX48" s="12" t="s">
        <v>9344</v>
      </c>
      <c r="GJY48" s="12" t="s">
        <v>6222</v>
      </c>
      <c r="GJZ48" s="12" t="str">
        <f>IF(GJY48="SINAPI",VLOOKUP('TEREZINHA HARDY'!GJX48,SINAPI,3,),VLOOKUP('TEREZINHA HARDY'!GJX48,SETOP,4,))</f>
        <v>KG</v>
      </c>
      <c r="GKA48" s="13">
        <v>162.6</v>
      </c>
      <c r="GKB48" s="13" t="s">
        <v>41</v>
      </c>
      <c r="GKC48" s="14">
        <f>IF(GJY48="SINAPI",VLOOKUP('TEREZINHA HARDY'!GJX48,SINAPI,4,),VLOOKUP('TEREZINHA HARDY'!GJX48,SETOP,5,))</f>
        <v>7.33</v>
      </c>
      <c r="GKD48" s="14">
        <f t="shared" si="865"/>
        <v>9.27</v>
      </c>
      <c r="GKE48" s="14">
        <f t="shared" si="866"/>
        <v>1191.8579999999999</v>
      </c>
      <c r="GKF48" s="14">
        <f t="shared" si="867"/>
        <v>1507.3019999999999</v>
      </c>
      <c r="GKG48" s="11" t="s">
        <v>17388</v>
      </c>
      <c r="GKH48" s="261" t="str">
        <f>IF(GKO48="SINAPI",VLOOKUP('TEREZINHA HARDY'!GKN48,SINAPI,2,),VLOOKUP('TEREZINHA HARDY'!GKN48,SETOP,3,))</f>
        <v>CORTE, DOBRA E MONTAGEM DE AÇO CA-50/60</v>
      </c>
      <c r="GKI48" s="261"/>
      <c r="GKJ48" s="261"/>
      <c r="GKK48" s="261"/>
      <c r="GKL48" s="261"/>
      <c r="GKM48" s="261"/>
      <c r="GKN48" s="12" t="s">
        <v>9344</v>
      </c>
      <c r="GKO48" s="12" t="s">
        <v>6222</v>
      </c>
      <c r="GKP48" s="12" t="str">
        <f>IF(GKO48="SINAPI",VLOOKUP('TEREZINHA HARDY'!GKN48,SINAPI,3,),VLOOKUP('TEREZINHA HARDY'!GKN48,SETOP,4,))</f>
        <v>KG</v>
      </c>
      <c r="GKQ48" s="13">
        <v>162.6</v>
      </c>
      <c r="GKR48" s="13" t="s">
        <v>41</v>
      </c>
      <c r="GKS48" s="14">
        <f>IF(GKO48="SINAPI",VLOOKUP('TEREZINHA HARDY'!GKN48,SINAPI,4,),VLOOKUP('TEREZINHA HARDY'!GKN48,SETOP,5,))</f>
        <v>7.33</v>
      </c>
      <c r="GKT48" s="14">
        <f t="shared" si="868"/>
        <v>9.27</v>
      </c>
      <c r="GKU48" s="14">
        <f t="shared" si="869"/>
        <v>1191.8579999999999</v>
      </c>
      <c r="GKV48" s="14">
        <f t="shared" si="870"/>
        <v>1507.3019999999999</v>
      </c>
      <c r="GKW48" s="11" t="s">
        <v>17388</v>
      </c>
      <c r="GKX48" s="261" t="str">
        <f>IF(GLE48="SINAPI",VLOOKUP('TEREZINHA HARDY'!GLD48,SINAPI,2,),VLOOKUP('TEREZINHA HARDY'!GLD48,SETOP,3,))</f>
        <v>CORTE, DOBRA E MONTAGEM DE AÇO CA-50/60</v>
      </c>
      <c r="GKY48" s="261"/>
      <c r="GKZ48" s="261"/>
      <c r="GLA48" s="261"/>
      <c r="GLB48" s="261"/>
      <c r="GLC48" s="261"/>
      <c r="GLD48" s="12" t="s">
        <v>9344</v>
      </c>
      <c r="GLE48" s="12" t="s">
        <v>6222</v>
      </c>
      <c r="GLF48" s="12" t="str">
        <f>IF(GLE48="SINAPI",VLOOKUP('TEREZINHA HARDY'!GLD48,SINAPI,3,),VLOOKUP('TEREZINHA HARDY'!GLD48,SETOP,4,))</f>
        <v>KG</v>
      </c>
      <c r="GLG48" s="13">
        <v>162.6</v>
      </c>
      <c r="GLH48" s="13" t="s">
        <v>41</v>
      </c>
      <c r="GLI48" s="14">
        <f>IF(GLE48="SINAPI",VLOOKUP('TEREZINHA HARDY'!GLD48,SINAPI,4,),VLOOKUP('TEREZINHA HARDY'!GLD48,SETOP,5,))</f>
        <v>7.33</v>
      </c>
      <c r="GLJ48" s="14">
        <f t="shared" si="871"/>
        <v>9.27</v>
      </c>
      <c r="GLK48" s="14">
        <f t="shared" si="872"/>
        <v>1191.8579999999999</v>
      </c>
      <c r="GLL48" s="14">
        <f t="shared" si="873"/>
        <v>1507.3019999999999</v>
      </c>
      <c r="GLM48" s="11" t="s">
        <v>17388</v>
      </c>
      <c r="GLN48" s="261" t="str">
        <f>IF(GLU48="SINAPI",VLOOKUP('TEREZINHA HARDY'!GLT48,SINAPI,2,),VLOOKUP('TEREZINHA HARDY'!GLT48,SETOP,3,))</f>
        <v>CORTE, DOBRA E MONTAGEM DE AÇO CA-50/60</v>
      </c>
      <c r="GLO48" s="261"/>
      <c r="GLP48" s="261"/>
      <c r="GLQ48" s="261"/>
      <c r="GLR48" s="261"/>
      <c r="GLS48" s="261"/>
      <c r="GLT48" s="12" t="s">
        <v>9344</v>
      </c>
      <c r="GLU48" s="12" t="s">
        <v>6222</v>
      </c>
      <c r="GLV48" s="12" t="str">
        <f>IF(GLU48="SINAPI",VLOOKUP('TEREZINHA HARDY'!GLT48,SINAPI,3,),VLOOKUP('TEREZINHA HARDY'!GLT48,SETOP,4,))</f>
        <v>KG</v>
      </c>
      <c r="GLW48" s="13">
        <v>162.6</v>
      </c>
      <c r="GLX48" s="13" t="s">
        <v>41</v>
      </c>
      <c r="GLY48" s="14">
        <f>IF(GLU48="SINAPI",VLOOKUP('TEREZINHA HARDY'!GLT48,SINAPI,4,),VLOOKUP('TEREZINHA HARDY'!GLT48,SETOP,5,))</f>
        <v>7.33</v>
      </c>
      <c r="GLZ48" s="14">
        <f t="shared" si="874"/>
        <v>9.27</v>
      </c>
      <c r="GMA48" s="14">
        <f t="shared" si="875"/>
        <v>1191.8579999999999</v>
      </c>
      <c r="GMB48" s="14">
        <f t="shared" si="876"/>
        <v>1507.3019999999999</v>
      </c>
      <c r="GMC48" s="11" t="s">
        <v>17388</v>
      </c>
      <c r="GMD48" s="261" t="str">
        <f>IF(GMK48="SINAPI",VLOOKUP('TEREZINHA HARDY'!GMJ48,SINAPI,2,),VLOOKUP('TEREZINHA HARDY'!GMJ48,SETOP,3,))</f>
        <v>CORTE, DOBRA E MONTAGEM DE AÇO CA-50/60</v>
      </c>
      <c r="GME48" s="261"/>
      <c r="GMF48" s="261"/>
      <c r="GMG48" s="261"/>
      <c r="GMH48" s="261"/>
      <c r="GMI48" s="261"/>
      <c r="GMJ48" s="12" t="s">
        <v>9344</v>
      </c>
      <c r="GMK48" s="12" t="s">
        <v>6222</v>
      </c>
      <c r="GML48" s="12" t="str">
        <f>IF(GMK48="SINAPI",VLOOKUP('TEREZINHA HARDY'!GMJ48,SINAPI,3,),VLOOKUP('TEREZINHA HARDY'!GMJ48,SETOP,4,))</f>
        <v>KG</v>
      </c>
      <c r="GMM48" s="13">
        <v>162.6</v>
      </c>
      <c r="GMN48" s="13" t="s">
        <v>41</v>
      </c>
      <c r="GMO48" s="14">
        <f>IF(GMK48="SINAPI",VLOOKUP('TEREZINHA HARDY'!GMJ48,SINAPI,4,),VLOOKUP('TEREZINHA HARDY'!GMJ48,SETOP,5,))</f>
        <v>7.33</v>
      </c>
      <c r="GMP48" s="14">
        <f t="shared" si="877"/>
        <v>9.27</v>
      </c>
      <c r="GMQ48" s="14">
        <f t="shared" si="878"/>
        <v>1191.8579999999999</v>
      </c>
      <c r="GMR48" s="14">
        <f t="shared" si="879"/>
        <v>1507.3019999999999</v>
      </c>
      <c r="GMS48" s="11" t="s">
        <v>17388</v>
      </c>
      <c r="GMT48" s="261" t="str">
        <f>IF(GNA48="SINAPI",VLOOKUP('TEREZINHA HARDY'!GMZ48,SINAPI,2,),VLOOKUP('TEREZINHA HARDY'!GMZ48,SETOP,3,))</f>
        <v>CORTE, DOBRA E MONTAGEM DE AÇO CA-50/60</v>
      </c>
      <c r="GMU48" s="261"/>
      <c r="GMV48" s="261"/>
      <c r="GMW48" s="261"/>
      <c r="GMX48" s="261"/>
      <c r="GMY48" s="261"/>
      <c r="GMZ48" s="12" t="s">
        <v>9344</v>
      </c>
      <c r="GNA48" s="12" t="s">
        <v>6222</v>
      </c>
      <c r="GNB48" s="12" t="str">
        <f>IF(GNA48="SINAPI",VLOOKUP('TEREZINHA HARDY'!GMZ48,SINAPI,3,),VLOOKUP('TEREZINHA HARDY'!GMZ48,SETOP,4,))</f>
        <v>KG</v>
      </c>
      <c r="GNC48" s="13">
        <v>162.6</v>
      </c>
      <c r="GND48" s="13" t="s">
        <v>41</v>
      </c>
      <c r="GNE48" s="14">
        <f>IF(GNA48="SINAPI",VLOOKUP('TEREZINHA HARDY'!GMZ48,SINAPI,4,),VLOOKUP('TEREZINHA HARDY'!GMZ48,SETOP,5,))</f>
        <v>7.33</v>
      </c>
      <c r="GNF48" s="14">
        <f t="shared" si="880"/>
        <v>9.27</v>
      </c>
      <c r="GNG48" s="14">
        <f t="shared" si="881"/>
        <v>1191.8579999999999</v>
      </c>
      <c r="GNH48" s="14">
        <f t="shared" si="882"/>
        <v>1507.3019999999999</v>
      </c>
      <c r="GNI48" s="11" t="s">
        <v>17388</v>
      </c>
      <c r="GNJ48" s="261" t="str">
        <f>IF(GNQ48="SINAPI",VLOOKUP('TEREZINHA HARDY'!GNP48,SINAPI,2,),VLOOKUP('TEREZINHA HARDY'!GNP48,SETOP,3,))</f>
        <v>CORTE, DOBRA E MONTAGEM DE AÇO CA-50/60</v>
      </c>
      <c r="GNK48" s="261"/>
      <c r="GNL48" s="261"/>
      <c r="GNM48" s="261"/>
      <c r="GNN48" s="261"/>
      <c r="GNO48" s="261"/>
      <c r="GNP48" s="12" t="s">
        <v>9344</v>
      </c>
      <c r="GNQ48" s="12" t="s">
        <v>6222</v>
      </c>
      <c r="GNR48" s="12" t="str">
        <f>IF(GNQ48="SINAPI",VLOOKUP('TEREZINHA HARDY'!GNP48,SINAPI,3,),VLOOKUP('TEREZINHA HARDY'!GNP48,SETOP,4,))</f>
        <v>KG</v>
      </c>
      <c r="GNS48" s="13">
        <v>162.6</v>
      </c>
      <c r="GNT48" s="13" t="s">
        <v>41</v>
      </c>
      <c r="GNU48" s="14">
        <f>IF(GNQ48="SINAPI",VLOOKUP('TEREZINHA HARDY'!GNP48,SINAPI,4,),VLOOKUP('TEREZINHA HARDY'!GNP48,SETOP,5,))</f>
        <v>7.33</v>
      </c>
      <c r="GNV48" s="14">
        <f t="shared" si="883"/>
        <v>9.27</v>
      </c>
      <c r="GNW48" s="14">
        <f t="shared" si="884"/>
        <v>1191.8579999999999</v>
      </c>
      <c r="GNX48" s="14">
        <f t="shared" si="885"/>
        <v>1507.3019999999999</v>
      </c>
      <c r="GNY48" s="11" t="s">
        <v>17388</v>
      </c>
      <c r="GNZ48" s="261" t="str">
        <f>IF(GOG48="SINAPI",VLOOKUP('TEREZINHA HARDY'!GOF48,SINAPI,2,),VLOOKUP('TEREZINHA HARDY'!GOF48,SETOP,3,))</f>
        <v>CORTE, DOBRA E MONTAGEM DE AÇO CA-50/60</v>
      </c>
      <c r="GOA48" s="261"/>
      <c r="GOB48" s="261"/>
      <c r="GOC48" s="261"/>
      <c r="GOD48" s="261"/>
      <c r="GOE48" s="261"/>
      <c r="GOF48" s="12" t="s">
        <v>9344</v>
      </c>
      <c r="GOG48" s="12" t="s">
        <v>6222</v>
      </c>
      <c r="GOH48" s="12" t="str">
        <f>IF(GOG48="SINAPI",VLOOKUP('TEREZINHA HARDY'!GOF48,SINAPI,3,),VLOOKUP('TEREZINHA HARDY'!GOF48,SETOP,4,))</f>
        <v>KG</v>
      </c>
      <c r="GOI48" s="13">
        <v>162.6</v>
      </c>
      <c r="GOJ48" s="13" t="s">
        <v>41</v>
      </c>
      <c r="GOK48" s="14">
        <f>IF(GOG48="SINAPI",VLOOKUP('TEREZINHA HARDY'!GOF48,SINAPI,4,),VLOOKUP('TEREZINHA HARDY'!GOF48,SETOP,5,))</f>
        <v>7.33</v>
      </c>
      <c r="GOL48" s="14">
        <f t="shared" si="886"/>
        <v>9.27</v>
      </c>
      <c r="GOM48" s="14">
        <f t="shared" si="887"/>
        <v>1191.8579999999999</v>
      </c>
      <c r="GON48" s="14">
        <f t="shared" si="888"/>
        <v>1507.3019999999999</v>
      </c>
      <c r="GOO48" s="11" t="s">
        <v>17388</v>
      </c>
      <c r="GOP48" s="261" t="str">
        <f>IF(GOW48="SINAPI",VLOOKUP('TEREZINHA HARDY'!GOV48,SINAPI,2,),VLOOKUP('TEREZINHA HARDY'!GOV48,SETOP,3,))</f>
        <v>CORTE, DOBRA E MONTAGEM DE AÇO CA-50/60</v>
      </c>
      <c r="GOQ48" s="261"/>
      <c r="GOR48" s="261"/>
      <c r="GOS48" s="261"/>
      <c r="GOT48" s="261"/>
      <c r="GOU48" s="261"/>
      <c r="GOV48" s="12" t="s">
        <v>9344</v>
      </c>
      <c r="GOW48" s="12" t="s">
        <v>6222</v>
      </c>
      <c r="GOX48" s="12" t="str">
        <f>IF(GOW48="SINAPI",VLOOKUP('TEREZINHA HARDY'!GOV48,SINAPI,3,),VLOOKUP('TEREZINHA HARDY'!GOV48,SETOP,4,))</f>
        <v>KG</v>
      </c>
      <c r="GOY48" s="13">
        <v>162.6</v>
      </c>
      <c r="GOZ48" s="13" t="s">
        <v>41</v>
      </c>
      <c r="GPA48" s="14">
        <f>IF(GOW48="SINAPI",VLOOKUP('TEREZINHA HARDY'!GOV48,SINAPI,4,),VLOOKUP('TEREZINHA HARDY'!GOV48,SETOP,5,))</f>
        <v>7.33</v>
      </c>
      <c r="GPB48" s="14">
        <f t="shared" si="889"/>
        <v>9.27</v>
      </c>
      <c r="GPC48" s="14">
        <f t="shared" si="890"/>
        <v>1191.8579999999999</v>
      </c>
      <c r="GPD48" s="14">
        <f t="shared" si="891"/>
        <v>1507.3019999999999</v>
      </c>
      <c r="GPE48" s="11" t="s">
        <v>17388</v>
      </c>
      <c r="GPF48" s="261" t="str">
        <f>IF(GPM48="SINAPI",VLOOKUP('TEREZINHA HARDY'!GPL48,SINAPI,2,),VLOOKUP('TEREZINHA HARDY'!GPL48,SETOP,3,))</f>
        <v>CORTE, DOBRA E MONTAGEM DE AÇO CA-50/60</v>
      </c>
      <c r="GPG48" s="261"/>
      <c r="GPH48" s="261"/>
      <c r="GPI48" s="261"/>
      <c r="GPJ48" s="261"/>
      <c r="GPK48" s="261"/>
      <c r="GPL48" s="12" t="s">
        <v>9344</v>
      </c>
      <c r="GPM48" s="12" t="s">
        <v>6222</v>
      </c>
      <c r="GPN48" s="12" t="str">
        <f>IF(GPM48="SINAPI",VLOOKUP('TEREZINHA HARDY'!GPL48,SINAPI,3,),VLOOKUP('TEREZINHA HARDY'!GPL48,SETOP,4,))</f>
        <v>KG</v>
      </c>
      <c r="GPO48" s="13">
        <v>162.6</v>
      </c>
      <c r="GPP48" s="13" t="s">
        <v>41</v>
      </c>
      <c r="GPQ48" s="14">
        <f>IF(GPM48="SINAPI",VLOOKUP('TEREZINHA HARDY'!GPL48,SINAPI,4,),VLOOKUP('TEREZINHA HARDY'!GPL48,SETOP,5,))</f>
        <v>7.33</v>
      </c>
      <c r="GPR48" s="14">
        <f t="shared" si="892"/>
        <v>9.27</v>
      </c>
      <c r="GPS48" s="14">
        <f t="shared" si="893"/>
        <v>1191.8579999999999</v>
      </c>
      <c r="GPT48" s="14">
        <f t="shared" si="894"/>
        <v>1507.3019999999999</v>
      </c>
      <c r="GPU48" s="11" t="s">
        <v>17388</v>
      </c>
      <c r="GPV48" s="261" t="str">
        <f>IF(GQC48="SINAPI",VLOOKUP('TEREZINHA HARDY'!GQB48,SINAPI,2,),VLOOKUP('TEREZINHA HARDY'!GQB48,SETOP,3,))</f>
        <v>CORTE, DOBRA E MONTAGEM DE AÇO CA-50/60</v>
      </c>
      <c r="GPW48" s="261"/>
      <c r="GPX48" s="261"/>
      <c r="GPY48" s="261"/>
      <c r="GPZ48" s="261"/>
      <c r="GQA48" s="261"/>
      <c r="GQB48" s="12" t="s">
        <v>9344</v>
      </c>
      <c r="GQC48" s="12" t="s">
        <v>6222</v>
      </c>
      <c r="GQD48" s="12" t="str">
        <f>IF(GQC48="SINAPI",VLOOKUP('TEREZINHA HARDY'!GQB48,SINAPI,3,),VLOOKUP('TEREZINHA HARDY'!GQB48,SETOP,4,))</f>
        <v>KG</v>
      </c>
      <c r="GQE48" s="13">
        <v>162.6</v>
      </c>
      <c r="GQF48" s="13" t="s">
        <v>41</v>
      </c>
      <c r="GQG48" s="14">
        <f>IF(GQC48="SINAPI",VLOOKUP('TEREZINHA HARDY'!GQB48,SINAPI,4,),VLOOKUP('TEREZINHA HARDY'!GQB48,SETOP,5,))</f>
        <v>7.33</v>
      </c>
      <c r="GQH48" s="14">
        <f t="shared" si="895"/>
        <v>9.27</v>
      </c>
      <c r="GQI48" s="14">
        <f t="shared" si="896"/>
        <v>1191.8579999999999</v>
      </c>
      <c r="GQJ48" s="14">
        <f t="shared" si="897"/>
        <v>1507.3019999999999</v>
      </c>
      <c r="GQK48" s="11" t="s">
        <v>17388</v>
      </c>
      <c r="GQL48" s="261" t="str">
        <f>IF(GQS48="SINAPI",VLOOKUP('TEREZINHA HARDY'!GQR48,SINAPI,2,),VLOOKUP('TEREZINHA HARDY'!GQR48,SETOP,3,))</f>
        <v>CORTE, DOBRA E MONTAGEM DE AÇO CA-50/60</v>
      </c>
      <c r="GQM48" s="261"/>
      <c r="GQN48" s="261"/>
      <c r="GQO48" s="261"/>
      <c r="GQP48" s="261"/>
      <c r="GQQ48" s="261"/>
      <c r="GQR48" s="12" t="s">
        <v>9344</v>
      </c>
      <c r="GQS48" s="12" t="s">
        <v>6222</v>
      </c>
      <c r="GQT48" s="12" t="str">
        <f>IF(GQS48="SINAPI",VLOOKUP('TEREZINHA HARDY'!GQR48,SINAPI,3,),VLOOKUP('TEREZINHA HARDY'!GQR48,SETOP,4,))</f>
        <v>KG</v>
      </c>
      <c r="GQU48" s="13">
        <v>162.6</v>
      </c>
      <c r="GQV48" s="13" t="s">
        <v>41</v>
      </c>
      <c r="GQW48" s="14">
        <f>IF(GQS48="SINAPI",VLOOKUP('TEREZINHA HARDY'!GQR48,SINAPI,4,),VLOOKUP('TEREZINHA HARDY'!GQR48,SETOP,5,))</f>
        <v>7.33</v>
      </c>
      <c r="GQX48" s="14">
        <f t="shared" si="898"/>
        <v>9.27</v>
      </c>
      <c r="GQY48" s="14">
        <f t="shared" si="899"/>
        <v>1191.8579999999999</v>
      </c>
      <c r="GQZ48" s="14">
        <f t="shared" si="900"/>
        <v>1507.3019999999999</v>
      </c>
      <c r="GRA48" s="11" t="s">
        <v>17388</v>
      </c>
      <c r="GRB48" s="261" t="str">
        <f>IF(GRI48="SINAPI",VLOOKUP('TEREZINHA HARDY'!GRH48,SINAPI,2,),VLOOKUP('TEREZINHA HARDY'!GRH48,SETOP,3,))</f>
        <v>CORTE, DOBRA E MONTAGEM DE AÇO CA-50/60</v>
      </c>
      <c r="GRC48" s="261"/>
      <c r="GRD48" s="261"/>
      <c r="GRE48" s="261"/>
      <c r="GRF48" s="261"/>
      <c r="GRG48" s="261"/>
      <c r="GRH48" s="12" t="s">
        <v>9344</v>
      </c>
      <c r="GRI48" s="12" t="s">
        <v>6222</v>
      </c>
      <c r="GRJ48" s="12" t="str">
        <f>IF(GRI48="SINAPI",VLOOKUP('TEREZINHA HARDY'!GRH48,SINAPI,3,),VLOOKUP('TEREZINHA HARDY'!GRH48,SETOP,4,))</f>
        <v>KG</v>
      </c>
      <c r="GRK48" s="13">
        <v>162.6</v>
      </c>
      <c r="GRL48" s="13" t="s">
        <v>41</v>
      </c>
      <c r="GRM48" s="14">
        <f>IF(GRI48="SINAPI",VLOOKUP('TEREZINHA HARDY'!GRH48,SINAPI,4,),VLOOKUP('TEREZINHA HARDY'!GRH48,SETOP,5,))</f>
        <v>7.33</v>
      </c>
      <c r="GRN48" s="14">
        <f t="shared" si="901"/>
        <v>9.27</v>
      </c>
      <c r="GRO48" s="14">
        <f t="shared" si="902"/>
        <v>1191.8579999999999</v>
      </c>
      <c r="GRP48" s="14">
        <f t="shared" si="903"/>
        <v>1507.3019999999999</v>
      </c>
      <c r="GRQ48" s="11" t="s">
        <v>17388</v>
      </c>
      <c r="GRR48" s="261" t="str">
        <f>IF(GRY48="SINAPI",VLOOKUP('TEREZINHA HARDY'!GRX48,SINAPI,2,),VLOOKUP('TEREZINHA HARDY'!GRX48,SETOP,3,))</f>
        <v>CORTE, DOBRA E MONTAGEM DE AÇO CA-50/60</v>
      </c>
      <c r="GRS48" s="261"/>
      <c r="GRT48" s="261"/>
      <c r="GRU48" s="261"/>
      <c r="GRV48" s="261"/>
      <c r="GRW48" s="261"/>
      <c r="GRX48" s="12" t="s">
        <v>9344</v>
      </c>
      <c r="GRY48" s="12" t="s">
        <v>6222</v>
      </c>
      <c r="GRZ48" s="12" t="str">
        <f>IF(GRY48="SINAPI",VLOOKUP('TEREZINHA HARDY'!GRX48,SINAPI,3,),VLOOKUP('TEREZINHA HARDY'!GRX48,SETOP,4,))</f>
        <v>KG</v>
      </c>
      <c r="GSA48" s="13">
        <v>162.6</v>
      </c>
      <c r="GSB48" s="13" t="s">
        <v>41</v>
      </c>
      <c r="GSC48" s="14">
        <f>IF(GRY48="SINAPI",VLOOKUP('TEREZINHA HARDY'!GRX48,SINAPI,4,),VLOOKUP('TEREZINHA HARDY'!GRX48,SETOP,5,))</f>
        <v>7.33</v>
      </c>
      <c r="GSD48" s="14">
        <f t="shared" si="904"/>
        <v>9.27</v>
      </c>
      <c r="GSE48" s="14">
        <f t="shared" si="905"/>
        <v>1191.8579999999999</v>
      </c>
      <c r="GSF48" s="14">
        <f t="shared" si="906"/>
        <v>1507.3019999999999</v>
      </c>
      <c r="GSG48" s="11" t="s">
        <v>17388</v>
      </c>
      <c r="GSH48" s="261" t="str">
        <f>IF(GSO48="SINAPI",VLOOKUP('TEREZINHA HARDY'!GSN48,SINAPI,2,),VLOOKUP('TEREZINHA HARDY'!GSN48,SETOP,3,))</f>
        <v>CORTE, DOBRA E MONTAGEM DE AÇO CA-50/60</v>
      </c>
      <c r="GSI48" s="261"/>
      <c r="GSJ48" s="261"/>
      <c r="GSK48" s="261"/>
      <c r="GSL48" s="261"/>
      <c r="GSM48" s="261"/>
      <c r="GSN48" s="12" t="s">
        <v>9344</v>
      </c>
      <c r="GSO48" s="12" t="s">
        <v>6222</v>
      </c>
      <c r="GSP48" s="12" t="str">
        <f>IF(GSO48="SINAPI",VLOOKUP('TEREZINHA HARDY'!GSN48,SINAPI,3,),VLOOKUP('TEREZINHA HARDY'!GSN48,SETOP,4,))</f>
        <v>KG</v>
      </c>
      <c r="GSQ48" s="13">
        <v>162.6</v>
      </c>
      <c r="GSR48" s="13" t="s">
        <v>41</v>
      </c>
      <c r="GSS48" s="14">
        <f>IF(GSO48="SINAPI",VLOOKUP('TEREZINHA HARDY'!GSN48,SINAPI,4,),VLOOKUP('TEREZINHA HARDY'!GSN48,SETOP,5,))</f>
        <v>7.33</v>
      </c>
      <c r="GST48" s="14">
        <f t="shared" si="907"/>
        <v>9.27</v>
      </c>
      <c r="GSU48" s="14">
        <f t="shared" si="908"/>
        <v>1191.8579999999999</v>
      </c>
      <c r="GSV48" s="14">
        <f t="shared" si="909"/>
        <v>1507.3019999999999</v>
      </c>
      <c r="GSW48" s="11" t="s">
        <v>17388</v>
      </c>
      <c r="GSX48" s="261" t="str">
        <f>IF(GTE48="SINAPI",VLOOKUP('TEREZINHA HARDY'!GTD48,SINAPI,2,),VLOOKUP('TEREZINHA HARDY'!GTD48,SETOP,3,))</f>
        <v>CORTE, DOBRA E MONTAGEM DE AÇO CA-50/60</v>
      </c>
      <c r="GSY48" s="261"/>
      <c r="GSZ48" s="261"/>
      <c r="GTA48" s="261"/>
      <c r="GTB48" s="261"/>
      <c r="GTC48" s="261"/>
      <c r="GTD48" s="12" t="s">
        <v>9344</v>
      </c>
      <c r="GTE48" s="12" t="s">
        <v>6222</v>
      </c>
      <c r="GTF48" s="12" t="str">
        <f>IF(GTE48="SINAPI",VLOOKUP('TEREZINHA HARDY'!GTD48,SINAPI,3,),VLOOKUP('TEREZINHA HARDY'!GTD48,SETOP,4,))</f>
        <v>KG</v>
      </c>
      <c r="GTG48" s="13">
        <v>162.6</v>
      </c>
      <c r="GTH48" s="13" t="s">
        <v>41</v>
      </c>
      <c r="GTI48" s="14">
        <f>IF(GTE48="SINAPI",VLOOKUP('TEREZINHA HARDY'!GTD48,SINAPI,4,),VLOOKUP('TEREZINHA HARDY'!GTD48,SETOP,5,))</f>
        <v>7.33</v>
      </c>
      <c r="GTJ48" s="14">
        <f t="shared" si="910"/>
        <v>9.27</v>
      </c>
      <c r="GTK48" s="14">
        <f t="shared" si="911"/>
        <v>1191.8579999999999</v>
      </c>
      <c r="GTL48" s="14">
        <f t="shared" si="912"/>
        <v>1507.3019999999999</v>
      </c>
      <c r="GTM48" s="11" t="s">
        <v>17388</v>
      </c>
      <c r="GTN48" s="261" t="str">
        <f>IF(GTU48="SINAPI",VLOOKUP('TEREZINHA HARDY'!GTT48,SINAPI,2,),VLOOKUP('TEREZINHA HARDY'!GTT48,SETOP,3,))</f>
        <v>CORTE, DOBRA E MONTAGEM DE AÇO CA-50/60</v>
      </c>
      <c r="GTO48" s="261"/>
      <c r="GTP48" s="261"/>
      <c r="GTQ48" s="261"/>
      <c r="GTR48" s="261"/>
      <c r="GTS48" s="261"/>
      <c r="GTT48" s="12" t="s">
        <v>9344</v>
      </c>
      <c r="GTU48" s="12" t="s">
        <v>6222</v>
      </c>
      <c r="GTV48" s="12" t="str">
        <f>IF(GTU48="SINAPI",VLOOKUP('TEREZINHA HARDY'!GTT48,SINAPI,3,),VLOOKUP('TEREZINHA HARDY'!GTT48,SETOP,4,))</f>
        <v>KG</v>
      </c>
      <c r="GTW48" s="13">
        <v>162.6</v>
      </c>
      <c r="GTX48" s="13" t="s">
        <v>41</v>
      </c>
      <c r="GTY48" s="14">
        <f>IF(GTU48="SINAPI",VLOOKUP('TEREZINHA HARDY'!GTT48,SINAPI,4,),VLOOKUP('TEREZINHA HARDY'!GTT48,SETOP,5,))</f>
        <v>7.33</v>
      </c>
      <c r="GTZ48" s="14">
        <f t="shared" si="913"/>
        <v>9.27</v>
      </c>
      <c r="GUA48" s="14">
        <f t="shared" si="914"/>
        <v>1191.8579999999999</v>
      </c>
      <c r="GUB48" s="14">
        <f t="shared" si="915"/>
        <v>1507.3019999999999</v>
      </c>
      <c r="GUC48" s="11" t="s">
        <v>17388</v>
      </c>
      <c r="GUD48" s="261" t="str">
        <f>IF(GUK48="SINAPI",VLOOKUP('TEREZINHA HARDY'!GUJ48,SINAPI,2,),VLOOKUP('TEREZINHA HARDY'!GUJ48,SETOP,3,))</f>
        <v>CORTE, DOBRA E MONTAGEM DE AÇO CA-50/60</v>
      </c>
      <c r="GUE48" s="261"/>
      <c r="GUF48" s="261"/>
      <c r="GUG48" s="261"/>
      <c r="GUH48" s="261"/>
      <c r="GUI48" s="261"/>
      <c r="GUJ48" s="12" t="s">
        <v>9344</v>
      </c>
      <c r="GUK48" s="12" t="s">
        <v>6222</v>
      </c>
      <c r="GUL48" s="12" t="str">
        <f>IF(GUK48="SINAPI",VLOOKUP('TEREZINHA HARDY'!GUJ48,SINAPI,3,),VLOOKUP('TEREZINHA HARDY'!GUJ48,SETOP,4,))</f>
        <v>KG</v>
      </c>
      <c r="GUM48" s="13">
        <v>162.6</v>
      </c>
      <c r="GUN48" s="13" t="s">
        <v>41</v>
      </c>
      <c r="GUO48" s="14">
        <f>IF(GUK48="SINAPI",VLOOKUP('TEREZINHA HARDY'!GUJ48,SINAPI,4,),VLOOKUP('TEREZINHA HARDY'!GUJ48,SETOP,5,))</f>
        <v>7.33</v>
      </c>
      <c r="GUP48" s="14">
        <f t="shared" si="916"/>
        <v>9.27</v>
      </c>
      <c r="GUQ48" s="14">
        <f t="shared" si="917"/>
        <v>1191.8579999999999</v>
      </c>
      <c r="GUR48" s="14">
        <f t="shared" si="918"/>
        <v>1507.3019999999999</v>
      </c>
      <c r="GUS48" s="11" t="s">
        <v>17388</v>
      </c>
      <c r="GUT48" s="261" t="str">
        <f>IF(GVA48="SINAPI",VLOOKUP('TEREZINHA HARDY'!GUZ48,SINAPI,2,),VLOOKUP('TEREZINHA HARDY'!GUZ48,SETOP,3,))</f>
        <v>CORTE, DOBRA E MONTAGEM DE AÇO CA-50/60</v>
      </c>
      <c r="GUU48" s="261"/>
      <c r="GUV48" s="261"/>
      <c r="GUW48" s="261"/>
      <c r="GUX48" s="261"/>
      <c r="GUY48" s="261"/>
      <c r="GUZ48" s="12" t="s">
        <v>9344</v>
      </c>
      <c r="GVA48" s="12" t="s">
        <v>6222</v>
      </c>
      <c r="GVB48" s="12" t="str">
        <f>IF(GVA48="SINAPI",VLOOKUP('TEREZINHA HARDY'!GUZ48,SINAPI,3,),VLOOKUP('TEREZINHA HARDY'!GUZ48,SETOP,4,))</f>
        <v>KG</v>
      </c>
      <c r="GVC48" s="13">
        <v>162.6</v>
      </c>
      <c r="GVD48" s="13" t="s">
        <v>41</v>
      </c>
      <c r="GVE48" s="14">
        <f>IF(GVA48="SINAPI",VLOOKUP('TEREZINHA HARDY'!GUZ48,SINAPI,4,),VLOOKUP('TEREZINHA HARDY'!GUZ48,SETOP,5,))</f>
        <v>7.33</v>
      </c>
      <c r="GVF48" s="14">
        <f t="shared" si="919"/>
        <v>9.27</v>
      </c>
      <c r="GVG48" s="14">
        <f t="shared" si="920"/>
        <v>1191.8579999999999</v>
      </c>
      <c r="GVH48" s="14">
        <f t="shared" si="921"/>
        <v>1507.3019999999999</v>
      </c>
      <c r="GVI48" s="11" t="s">
        <v>17388</v>
      </c>
      <c r="GVJ48" s="261" t="str">
        <f>IF(GVQ48="SINAPI",VLOOKUP('TEREZINHA HARDY'!GVP48,SINAPI,2,),VLOOKUP('TEREZINHA HARDY'!GVP48,SETOP,3,))</f>
        <v>CORTE, DOBRA E MONTAGEM DE AÇO CA-50/60</v>
      </c>
      <c r="GVK48" s="261"/>
      <c r="GVL48" s="261"/>
      <c r="GVM48" s="261"/>
      <c r="GVN48" s="261"/>
      <c r="GVO48" s="261"/>
      <c r="GVP48" s="12" t="s">
        <v>9344</v>
      </c>
      <c r="GVQ48" s="12" t="s">
        <v>6222</v>
      </c>
      <c r="GVR48" s="12" t="str">
        <f>IF(GVQ48="SINAPI",VLOOKUP('TEREZINHA HARDY'!GVP48,SINAPI,3,),VLOOKUP('TEREZINHA HARDY'!GVP48,SETOP,4,))</f>
        <v>KG</v>
      </c>
      <c r="GVS48" s="13">
        <v>162.6</v>
      </c>
      <c r="GVT48" s="13" t="s">
        <v>41</v>
      </c>
      <c r="GVU48" s="14">
        <f>IF(GVQ48="SINAPI",VLOOKUP('TEREZINHA HARDY'!GVP48,SINAPI,4,),VLOOKUP('TEREZINHA HARDY'!GVP48,SETOP,5,))</f>
        <v>7.33</v>
      </c>
      <c r="GVV48" s="14">
        <f t="shared" si="922"/>
        <v>9.27</v>
      </c>
      <c r="GVW48" s="14">
        <f t="shared" si="923"/>
        <v>1191.8579999999999</v>
      </c>
      <c r="GVX48" s="14">
        <f t="shared" si="924"/>
        <v>1507.3019999999999</v>
      </c>
      <c r="GVY48" s="11" t="s">
        <v>17388</v>
      </c>
      <c r="GVZ48" s="261" t="str">
        <f>IF(GWG48="SINAPI",VLOOKUP('TEREZINHA HARDY'!GWF48,SINAPI,2,),VLOOKUP('TEREZINHA HARDY'!GWF48,SETOP,3,))</f>
        <v>CORTE, DOBRA E MONTAGEM DE AÇO CA-50/60</v>
      </c>
      <c r="GWA48" s="261"/>
      <c r="GWB48" s="261"/>
      <c r="GWC48" s="261"/>
      <c r="GWD48" s="261"/>
      <c r="GWE48" s="261"/>
      <c r="GWF48" s="12" t="s">
        <v>9344</v>
      </c>
      <c r="GWG48" s="12" t="s">
        <v>6222</v>
      </c>
      <c r="GWH48" s="12" t="str">
        <f>IF(GWG48="SINAPI",VLOOKUP('TEREZINHA HARDY'!GWF48,SINAPI,3,),VLOOKUP('TEREZINHA HARDY'!GWF48,SETOP,4,))</f>
        <v>KG</v>
      </c>
      <c r="GWI48" s="13">
        <v>162.6</v>
      </c>
      <c r="GWJ48" s="13" t="s">
        <v>41</v>
      </c>
      <c r="GWK48" s="14">
        <f>IF(GWG48="SINAPI",VLOOKUP('TEREZINHA HARDY'!GWF48,SINAPI,4,),VLOOKUP('TEREZINHA HARDY'!GWF48,SETOP,5,))</f>
        <v>7.33</v>
      </c>
      <c r="GWL48" s="14">
        <f t="shared" si="925"/>
        <v>9.27</v>
      </c>
      <c r="GWM48" s="14">
        <f t="shared" si="926"/>
        <v>1191.8579999999999</v>
      </c>
      <c r="GWN48" s="14">
        <f t="shared" si="927"/>
        <v>1507.3019999999999</v>
      </c>
      <c r="GWO48" s="11" t="s">
        <v>17388</v>
      </c>
      <c r="GWP48" s="261" t="str">
        <f>IF(GWW48="SINAPI",VLOOKUP('TEREZINHA HARDY'!GWV48,SINAPI,2,),VLOOKUP('TEREZINHA HARDY'!GWV48,SETOP,3,))</f>
        <v>CORTE, DOBRA E MONTAGEM DE AÇO CA-50/60</v>
      </c>
      <c r="GWQ48" s="261"/>
      <c r="GWR48" s="261"/>
      <c r="GWS48" s="261"/>
      <c r="GWT48" s="261"/>
      <c r="GWU48" s="261"/>
      <c r="GWV48" s="12" t="s">
        <v>9344</v>
      </c>
      <c r="GWW48" s="12" t="s">
        <v>6222</v>
      </c>
      <c r="GWX48" s="12" t="str">
        <f>IF(GWW48="SINAPI",VLOOKUP('TEREZINHA HARDY'!GWV48,SINAPI,3,),VLOOKUP('TEREZINHA HARDY'!GWV48,SETOP,4,))</f>
        <v>KG</v>
      </c>
      <c r="GWY48" s="13">
        <v>162.6</v>
      </c>
      <c r="GWZ48" s="13" t="s">
        <v>41</v>
      </c>
      <c r="GXA48" s="14">
        <f>IF(GWW48="SINAPI",VLOOKUP('TEREZINHA HARDY'!GWV48,SINAPI,4,),VLOOKUP('TEREZINHA HARDY'!GWV48,SETOP,5,))</f>
        <v>7.33</v>
      </c>
      <c r="GXB48" s="14">
        <f t="shared" si="928"/>
        <v>9.27</v>
      </c>
      <c r="GXC48" s="14">
        <f t="shared" si="929"/>
        <v>1191.8579999999999</v>
      </c>
      <c r="GXD48" s="14">
        <f t="shared" si="930"/>
        <v>1507.3019999999999</v>
      </c>
      <c r="GXE48" s="11" t="s">
        <v>17388</v>
      </c>
      <c r="GXF48" s="261" t="str">
        <f>IF(GXM48="SINAPI",VLOOKUP('TEREZINHA HARDY'!GXL48,SINAPI,2,),VLOOKUP('TEREZINHA HARDY'!GXL48,SETOP,3,))</f>
        <v>CORTE, DOBRA E MONTAGEM DE AÇO CA-50/60</v>
      </c>
      <c r="GXG48" s="261"/>
      <c r="GXH48" s="261"/>
      <c r="GXI48" s="261"/>
      <c r="GXJ48" s="261"/>
      <c r="GXK48" s="261"/>
      <c r="GXL48" s="12" t="s">
        <v>9344</v>
      </c>
      <c r="GXM48" s="12" t="s">
        <v>6222</v>
      </c>
      <c r="GXN48" s="12" t="str">
        <f>IF(GXM48="SINAPI",VLOOKUP('TEREZINHA HARDY'!GXL48,SINAPI,3,),VLOOKUP('TEREZINHA HARDY'!GXL48,SETOP,4,))</f>
        <v>KG</v>
      </c>
      <c r="GXO48" s="13">
        <v>162.6</v>
      </c>
      <c r="GXP48" s="13" t="s">
        <v>41</v>
      </c>
      <c r="GXQ48" s="14">
        <f>IF(GXM48="SINAPI",VLOOKUP('TEREZINHA HARDY'!GXL48,SINAPI,4,),VLOOKUP('TEREZINHA HARDY'!GXL48,SETOP,5,))</f>
        <v>7.33</v>
      </c>
      <c r="GXR48" s="14">
        <f t="shared" si="931"/>
        <v>9.27</v>
      </c>
      <c r="GXS48" s="14">
        <f t="shared" si="932"/>
        <v>1191.8579999999999</v>
      </c>
      <c r="GXT48" s="14">
        <f t="shared" si="933"/>
        <v>1507.3019999999999</v>
      </c>
      <c r="GXU48" s="11" t="s">
        <v>17388</v>
      </c>
      <c r="GXV48" s="261" t="str">
        <f>IF(GYC48="SINAPI",VLOOKUP('TEREZINHA HARDY'!GYB48,SINAPI,2,),VLOOKUP('TEREZINHA HARDY'!GYB48,SETOP,3,))</f>
        <v>CORTE, DOBRA E MONTAGEM DE AÇO CA-50/60</v>
      </c>
      <c r="GXW48" s="261"/>
      <c r="GXX48" s="261"/>
      <c r="GXY48" s="261"/>
      <c r="GXZ48" s="261"/>
      <c r="GYA48" s="261"/>
      <c r="GYB48" s="12" t="s">
        <v>9344</v>
      </c>
      <c r="GYC48" s="12" t="s">
        <v>6222</v>
      </c>
      <c r="GYD48" s="12" t="str">
        <f>IF(GYC48="SINAPI",VLOOKUP('TEREZINHA HARDY'!GYB48,SINAPI,3,),VLOOKUP('TEREZINHA HARDY'!GYB48,SETOP,4,))</f>
        <v>KG</v>
      </c>
      <c r="GYE48" s="13">
        <v>162.6</v>
      </c>
      <c r="GYF48" s="13" t="s">
        <v>41</v>
      </c>
      <c r="GYG48" s="14">
        <f>IF(GYC48="SINAPI",VLOOKUP('TEREZINHA HARDY'!GYB48,SINAPI,4,),VLOOKUP('TEREZINHA HARDY'!GYB48,SETOP,5,))</f>
        <v>7.33</v>
      </c>
      <c r="GYH48" s="14">
        <f t="shared" si="934"/>
        <v>9.27</v>
      </c>
      <c r="GYI48" s="14">
        <f t="shared" si="935"/>
        <v>1191.8579999999999</v>
      </c>
      <c r="GYJ48" s="14">
        <f t="shared" si="936"/>
        <v>1507.3019999999999</v>
      </c>
      <c r="GYK48" s="11" t="s">
        <v>17388</v>
      </c>
      <c r="GYL48" s="261" t="str">
        <f>IF(GYS48="SINAPI",VLOOKUP('TEREZINHA HARDY'!GYR48,SINAPI,2,),VLOOKUP('TEREZINHA HARDY'!GYR48,SETOP,3,))</f>
        <v>CORTE, DOBRA E MONTAGEM DE AÇO CA-50/60</v>
      </c>
      <c r="GYM48" s="261"/>
      <c r="GYN48" s="261"/>
      <c r="GYO48" s="261"/>
      <c r="GYP48" s="261"/>
      <c r="GYQ48" s="261"/>
      <c r="GYR48" s="12" t="s">
        <v>9344</v>
      </c>
      <c r="GYS48" s="12" t="s">
        <v>6222</v>
      </c>
      <c r="GYT48" s="12" t="str">
        <f>IF(GYS48="SINAPI",VLOOKUP('TEREZINHA HARDY'!GYR48,SINAPI,3,),VLOOKUP('TEREZINHA HARDY'!GYR48,SETOP,4,))</f>
        <v>KG</v>
      </c>
      <c r="GYU48" s="13">
        <v>162.6</v>
      </c>
      <c r="GYV48" s="13" t="s">
        <v>41</v>
      </c>
      <c r="GYW48" s="14">
        <f>IF(GYS48="SINAPI",VLOOKUP('TEREZINHA HARDY'!GYR48,SINAPI,4,),VLOOKUP('TEREZINHA HARDY'!GYR48,SETOP,5,))</f>
        <v>7.33</v>
      </c>
      <c r="GYX48" s="14">
        <f t="shared" si="937"/>
        <v>9.27</v>
      </c>
      <c r="GYY48" s="14">
        <f t="shared" si="938"/>
        <v>1191.8579999999999</v>
      </c>
      <c r="GYZ48" s="14">
        <f t="shared" si="939"/>
        <v>1507.3019999999999</v>
      </c>
      <c r="GZA48" s="11" t="s">
        <v>17388</v>
      </c>
      <c r="GZB48" s="261" t="str">
        <f>IF(GZI48="SINAPI",VLOOKUP('TEREZINHA HARDY'!GZH48,SINAPI,2,),VLOOKUP('TEREZINHA HARDY'!GZH48,SETOP,3,))</f>
        <v>CORTE, DOBRA E MONTAGEM DE AÇO CA-50/60</v>
      </c>
      <c r="GZC48" s="261"/>
      <c r="GZD48" s="261"/>
      <c r="GZE48" s="261"/>
      <c r="GZF48" s="261"/>
      <c r="GZG48" s="261"/>
      <c r="GZH48" s="12" t="s">
        <v>9344</v>
      </c>
      <c r="GZI48" s="12" t="s">
        <v>6222</v>
      </c>
      <c r="GZJ48" s="12" t="str">
        <f>IF(GZI48="SINAPI",VLOOKUP('TEREZINHA HARDY'!GZH48,SINAPI,3,),VLOOKUP('TEREZINHA HARDY'!GZH48,SETOP,4,))</f>
        <v>KG</v>
      </c>
      <c r="GZK48" s="13">
        <v>162.6</v>
      </c>
      <c r="GZL48" s="13" t="s">
        <v>41</v>
      </c>
      <c r="GZM48" s="14">
        <f>IF(GZI48="SINAPI",VLOOKUP('TEREZINHA HARDY'!GZH48,SINAPI,4,),VLOOKUP('TEREZINHA HARDY'!GZH48,SETOP,5,))</f>
        <v>7.33</v>
      </c>
      <c r="GZN48" s="14">
        <f t="shared" si="940"/>
        <v>9.27</v>
      </c>
      <c r="GZO48" s="14">
        <f t="shared" si="941"/>
        <v>1191.8579999999999</v>
      </c>
      <c r="GZP48" s="14">
        <f t="shared" si="942"/>
        <v>1507.3019999999999</v>
      </c>
      <c r="GZQ48" s="11" t="s">
        <v>17388</v>
      </c>
      <c r="GZR48" s="261" t="str">
        <f>IF(GZY48="SINAPI",VLOOKUP('TEREZINHA HARDY'!GZX48,SINAPI,2,),VLOOKUP('TEREZINHA HARDY'!GZX48,SETOP,3,))</f>
        <v>CORTE, DOBRA E MONTAGEM DE AÇO CA-50/60</v>
      </c>
      <c r="GZS48" s="261"/>
      <c r="GZT48" s="261"/>
      <c r="GZU48" s="261"/>
      <c r="GZV48" s="261"/>
      <c r="GZW48" s="261"/>
      <c r="GZX48" s="12" t="s">
        <v>9344</v>
      </c>
      <c r="GZY48" s="12" t="s">
        <v>6222</v>
      </c>
      <c r="GZZ48" s="12" t="str">
        <f>IF(GZY48="SINAPI",VLOOKUP('TEREZINHA HARDY'!GZX48,SINAPI,3,),VLOOKUP('TEREZINHA HARDY'!GZX48,SETOP,4,))</f>
        <v>KG</v>
      </c>
      <c r="HAA48" s="13">
        <v>162.6</v>
      </c>
      <c r="HAB48" s="13" t="s">
        <v>41</v>
      </c>
      <c r="HAC48" s="14">
        <f>IF(GZY48="SINAPI",VLOOKUP('TEREZINHA HARDY'!GZX48,SINAPI,4,),VLOOKUP('TEREZINHA HARDY'!GZX48,SETOP,5,))</f>
        <v>7.33</v>
      </c>
      <c r="HAD48" s="14">
        <f t="shared" si="943"/>
        <v>9.27</v>
      </c>
      <c r="HAE48" s="14">
        <f t="shared" si="944"/>
        <v>1191.8579999999999</v>
      </c>
      <c r="HAF48" s="14">
        <f t="shared" si="945"/>
        <v>1507.3019999999999</v>
      </c>
      <c r="HAG48" s="11" t="s">
        <v>17388</v>
      </c>
      <c r="HAH48" s="261" t="str">
        <f>IF(HAO48="SINAPI",VLOOKUP('TEREZINHA HARDY'!HAN48,SINAPI,2,),VLOOKUP('TEREZINHA HARDY'!HAN48,SETOP,3,))</f>
        <v>CORTE, DOBRA E MONTAGEM DE AÇO CA-50/60</v>
      </c>
      <c r="HAI48" s="261"/>
      <c r="HAJ48" s="261"/>
      <c r="HAK48" s="261"/>
      <c r="HAL48" s="261"/>
      <c r="HAM48" s="261"/>
      <c r="HAN48" s="12" t="s">
        <v>9344</v>
      </c>
      <c r="HAO48" s="12" t="s">
        <v>6222</v>
      </c>
      <c r="HAP48" s="12" t="str">
        <f>IF(HAO48="SINAPI",VLOOKUP('TEREZINHA HARDY'!HAN48,SINAPI,3,),VLOOKUP('TEREZINHA HARDY'!HAN48,SETOP,4,))</f>
        <v>KG</v>
      </c>
      <c r="HAQ48" s="13">
        <v>162.6</v>
      </c>
      <c r="HAR48" s="13" t="s">
        <v>41</v>
      </c>
      <c r="HAS48" s="14">
        <f>IF(HAO48="SINAPI",VLOOKUP('TEREZINHA HARDY'!HAN48,SINAPI,4,),VLOOKUP('TEREZINHA HARDY'!HAN48,SETOP,5,))</f>
        <v>7.33</v>
      </c>
      <c r="HAT48" s="14">
        <f t="shared" si="946"/>
        <v>9.27</v>
      </c>
      <c r="HAU48" s="14">
        <f t="shared" si="947"/>
        <v>1191.8579999999999</v>
      </c>
      <c r="HAV48" s="14">
        <f t="shared" si="948"/>
        <v>1507.3019999999999</v>
      </c>
      <c r="HAW48" s="11" t="s">
        <v>17388</v>
      </c>
      <c r="HAX48" s="261" t="str">
        <f>IF(HBE48="SINAPI",VLOOKUP('TEREZINHA HARDY'!HBD48,SINAPI,2,),VLOOKUP('TEREZINHA HARDY'!HBD48,SETOP,3,))</f>
        <v>CORTE, DOBRA E MONTAGEM DE AÇO CA-50/60</v>
      </c>
      <c r="HAY48" s="261"/>
      <c r="HAZ48" s="261"/>
      <c r="HBA48" s="261"/>
      <c r="HBB48" s="261"/>
      <c r="HBC48" s="261"/>
      <c r="HBD48" s="12" t="s">
        <v>9344</v>
      </c>
      <c r="HBE48" s="12" t="s">
        <v>6222</v>
      </c>
      <c r="HBF48" s="12" t="str">
        <f>IF(HBE48="SINAPI",VLOOKUP('TEREZINHA HARDY'!HBD48,SINAPI,3,),VLOOKUP('TEREZINHA HARDY'!HBD48,SETOP,4,))</f>
        <v>KG</v>
      </c>
      <c r="HBG48" s="13">
        <v>162.6</v>
      </c>
      <c r="HBH48" s="13" t="s">
        <v>41</v>
      </c>
      <c r="HBI48" s="14">
        <f>IF(HBE48="SINAPI",VLOOKUP('TEREZINHA HARDY'!HBD48,SINAPI,4,),VLOOKUP('TEREZINHA HARDY'!HBD48,SETOP,5,))</f>
        <v>7.33</v>
      </c>
      <c r="HBJ48" s="14">
        <f t="shared" si="949"/>
        <v>9.27</v>
      </c>
      <c r="HBK48" s="14">
        <f t="shared" si="950"/>
        <v>1191.8579999999999</v>
      </c>
      <c r="HBL48" s="14">
        <f t="shared" si="951"/>
        <v>1507.3019999999999</v>
      </c>
      <c r="HBM48" s="11" t="s">
        <v>17388</v>
      </c>
      <c r="HBN48" s="261" t="str">
        <f>IF(HBU48="SINAPI",VLOOKUP('TEREZINHA HARDY'!HBT48,SINAPI,2,),VLOOKUP('TEREZINHA HARDY'!HBT48,SETOP,3,))</f>
        <v>CORTE, DOBRA E MONTAGEM DE AÇO CA-50/60</v>
      </c>
      <c r="HBO48" s="261"/>
      <c r="HBP48" s="261"/>
      <c r="HBQ48" s="261"/>
      <c r="HBR48" s="261"/>
      <c r="HBS48" s="261"/>
      <c r="HBT48" s="12" t="s">
        <v>9344</v>
      </c>
      <c r="HBU48" s="12" t="s">
        <v>6222</v>
      </c>
      <c r="HBV48" s="12" t="str">
        <f>IF(HBU48="SINAPI",VLOOKUP('TEREZINHA HARDY'!HBT48,SINAPI,3,),VLOOKUP('TEREZINHA HARDY'!HBT48,SETOP,4,))</f>
        <v>KG</v>
      </c>
      <c r="HBW48" s="13">
        <v>162.6</v>
      </c>
      <c r="HBX48" s="13" t="s">
        <v>41</v>
      </c>
      <c r="HBY48" s="14">
        <f>IF(HBU48="SINAPI",VLOOKUP('TEREZINHA HARDY'!HBT48,SINAPI,4,),VLOOKUP('TEREZINHA HARDY'!HBT48,SETOP,5,))</f>
        <v>7.33</v>
      </c>
      <c r="HBZ48" s="14">
        <f t="shared" si="952"/>
        <v>9.27</v>
      </c>
      <c r="HCA48" s="14">
        <f t="shared" si="953"/>
        <v>1191.8579999999999</v>
      </c>
      <c r="HCB48" s="14">
        <f t="shared" si="954"/>
        <v>1507.3019999999999</v>
      </c>
      <c r="HCC48" s="11" t="s">
        <v>17388</v>
      </c>
      <c r="HCD48" s="261" t="str">
        <f>IF(HCK48="SINAPI",VLOOKUP('TEREZINHA HARDY'!HCJ48,SINAPI,2,),VLOOKUP('TEREZINHA HARDY'!HCJ48,SETOP,3,))</f>
        <v>CORTE, DOBRA E MONTAGEM DE AÇO CA-50/60</v>
      </c>
      <c r="HCE48" s="261"/>
      <c r="HCF48" s="261"/>
      <c r="HCG48" s="261"/>
      <c r="HCH48" s="261"/>
      <c r="HCI48" s="261"/>
      <c r="HCJ48" s="12" t="s">
        <v>9344</v>
      </c>
      <c r="HCK48" s="12" t="s">
        <v>6222</v>
      </c>
      <c r="HCL48" s="12" t="str">
        <f>IF(HCK48="SINAPI",VLOOKUP('TEREZINHA HARDY'!HCJ48,SINAPI,3,),VLOOKUP('TEREZINHA HARDY'!HCJ48,SETOP,4,))</f>
        <v>KG</v>
      </c>
      <c r="HCM48" s="13">
        <v>162.6</v>
      </c>
      <c r="HCN48" s="13" t="s">
        <v>41</v>
      </c>
      <c r="HCO48" s="14">
        <f>IF(HCK48="SINAPI",VLOOKUP('TEREZINHA HARDY'!HCJ48,SINAPI,4,),VLOOKUP('TEREZINHA HARDY'!HCJ48,SETOP,5,))</f>
        <v>7.33</v>
      </c>
      <c r="HCP48" s="14">
        <f t="shared" si="955"/>
        <v>9.27</v>
      </c>
      <c r="HCQ48" s="14">
        <f t="shared" si="956"/>
        <v>1191.8579999999999</v>
      </c>
      <c r="HCR48" s="14">
        <f t="shared" si="957"/>
        <v>1507.3019999999999</v>
      </c>
      <c r="HCS48" s="11" t="s">
        <v>17388</v>
      </c>
      <c r="HCT48" s="261" t="str">
        <f>IF(HDA48="SINAPI",VLOOKUP('TEREZINHA HARDY'!HCZ48,SINAPI,2,),VLOOKUP('TEREZINHA HARDY'!HCZ48,SETOP,3,))</f>
        <v>CORTE, DOBRA E MONTAGEM DE AÇO CA-50/60</v>
      </c>
      <c r="HCU48" s="261"/>
      <c r="HCV48" s="261"/>
      <c r="HCW48" s="261"/>
      <c r="HCX48" s="261"/>
      <c r="HCY48" s="261"/>
      <c r="HCZ48" s="12" t="s">
        <v>9344</v>
      </c>
      <c r="HDA48" s="12" t="s">
        <v>6222</v>
      </c>
      <c r="HDB48" s="12" t="str">
        <f>IF(HDA48="SINAPI",VLOOKUP('TEREZINHA HARDY'!HCZ48,SINAPI,3,),VLOOKUP('TEREZINHA HARDY'!HCZ48,SETOP,4,))</f>
        <v>KG</v>
      </c>
      <c r="HDC48" s="13">
        <v>162.6</v>
      </c>
      <c r="HDD48" s="13" t="s">
        <v>41</v>
      </c>
      <c r="HDE48" s="14">
        <f>IF(HDA48="SINAPI",VLOOKUP('TEREZINHA HARDY'!HCZ48,SINAPI,4,),VLOOKUP('TEREZINHA HARDY'!HCZ48,SETOP,5,))</f>
        <v>7.33</v>
      </c>
      <c r="HDF48" s="14">
        <f t="shared" si="958"/>
        <v>9.27</v>
      </c>
      <c r="HDG48" s="14">
        <f t="shared" si="959"/>
        <v>1191.8579999999999</v>
      </c>
      <c r="HDH48" s="14">
        <f t="shared" si="960"/>
        <v>1507.3019999999999</v>
      </c>
      <c r="HDI48" s="11" t="s">
        <v>17388</v>
      </c>
      <c r="HDJ48" s="261" t="str">
        <f>IF(HDQ48="SINAPI",VLOOKUP('TEREZINHA HARDY'!HDP48,SINAPI,2,),VLOOKUP('TEREZINHA HARDY'!HDP48,SETOP,3,))</f>
        <v>CORTE, DOBRA E MONTAGEM DE AÇO CA-50/60</v>
      </c>
      <c r="HDK48" s="261"/>
      <c r="HDL48" s="261"/>
      <c r="HDM48" s="261"/>
      <c r="HDN48" s="261"/>
      <c r="HDO48" s="261"/>
      <c r="HDP48" s="12" t="s">
        <v>9344</v>
      </c>
      <c r="HDQ48" s="12" t="s">
        <v>6222</v>
      </c>
      <c r="HDR48" s="12" t="str">
        <f>IF(HDQ48="SINAPI",VLOOKUP('TEREZINHA HARDY'!HDP48,SINAPI,3,),VLOOKUP('TEREZINHA HARDY'!HDP48,SETOP,4,))</f>
        <v>KG</v>
      </c>
      <c r="HDS48" s="13">
        <v>162.6</v>
      </c>
      <c r="HDT48" s="13" t="s">
        <v>41</v>
      </c>
      <c r="HDU48" s="14">
        <f>IF(HDQ48="SINAPI",VLOOKUP('TEREZINHA HARDY'!HDP48,SINAPI,4,),VLOOKUP('TEREZINHA HARDY'!HDP48,SETOP,5,))</f>
        <v>7.33</v>
      </c>
      <c r="HDV48" s="14">
        <f t="shared" si="961"/>
        <v>9.27</v>
      </c>
      <c r="HDW48" s="14">
        <f t="shared" si="962"/>
        <v>1191.8579999999999</v>
      </c>
      <c r="HDX48" s="14">
        <f t="shared" si="963"/>
        <v>1507.3019999999999</v>
      </c>
      <c r="HDY48" s="11" t="s">
        <v>17388</v>
      </c>
      <c r="HDZ48" s="261" t="str">
        <f>IF(HEG48="SINAPI",VLOOKUP('TEREZINHA HARDY'!HEF48,SINAPI,2,),VLOOKUP('TEREZINHA HARDY'!HEF48,SETOP,3,))</f>
        <v>CORTE, DOBRA E MONTAGEM DE AÇO CA-50/60</v>
      </c>
      <c r="HEA48" s="261"/>
      <c r="HEB48" s="261"/>
      <c r="HEC48" s="261"/>
      <c r="HED48" s="261"/>
      <c r="HEE48" s="261"/>
      <c r="HEF48" s="12" t="s">
        <v>9344</v>
      </c>
      <c r="HEG48" s="12" t="s">
        <v>6222</v>
      </c>
      <c r="HEH48" s="12" t="str">
        <f>IF(HEG48="SINAPI",VLOOKUP('TEREZINHA HARDY'!HEF48,SINAPI,3,),VLOOKUP('TEREZINHA HARDY'!HEF48,SETOP,4,))</f>
        <v>KG</v>
      </c>
      <c r="HEI48" s="13">
        <v>162.6</v>
      </c>
      <c r="HEJ48" s="13" t="s">
        <v>41</v>
      </c>
      <c r="HEK48" s="14">
        <f>IF(HEG48="SINAPI",VLOOKUP('TEREZINHA HARDY'!HEF48,SINAPI,4,),VLOOKUP('TEREZINHA HARDY'!HEF48,SETOP,5,))</f>
        <v>7.33</v>
      </c>
      <c r="HEL48" s="14">
        <f t="shared" si="964"/>
        <v>9.27</v>
      </c>
      <c r="HEM48" s="14">
        <f t="shared" si="965"/>
        <v>1191.8579999999999</v>
      </c>
      <c r="HEN48" s="14">
        <f t="shared" si="966"/>
        <v>1507.3019999999999</v>
      </c>
      <c r="HEO48" s="11" t="s">
        <v>17388</v>
      </c>
      <c r="HEP48" s="261" t="str">
        <f>IF(HEW48="SINAPI",VLOOKUP('TEREZINHA HARDY'!HEV48,SINAPI,2,),VLOOKUP('TEREZINHA HARDY'!HEV48,SETOP,3,))</f>
        <v>CORTE, DOBRA E MONTAGEM DE AÇO CA-50/60</v>
      </c>
      <c r="HEQ48" s="261"/>
      <c r="HER48" s="261"/>
      <c r="HES48" s="261"/>
      <c r="HET48" s="261"/>
      <c r="HEU48" s="261"/>
      <c r="HEV48" s="12" t="s">
        <v>9344</v>
      </c>
      <c r="HEW48" s="12" t="s">
        <v>6222</v>
      </c>
      <c r="HEX48" s="12" t="str">
        <f>IF(HEW48="SINAPI",VLOOKUP('TEREZINHA HARDY'!HEV48,SINAPI,3,),VLOOKUP('TEREZINHA HARDY'!HEV48,SETOP,4,))</f>
        <v>KG</v>
      </c>
      <c r="HEY48" s="13">
        <v>162.6</v>
      </c>
      <c r="HEZ48" s="13" t="s">
        <v>41</v>
      </c>
      <c r="HFA48" s="14">
        <f>IF(HEW48="SINAPI",VLOOKUP('TEREZINHA HARDY'!HEV48,SINAPI,4,),VLOOKUP('TEREZINHA HARDY'!HEV48,SETOP,5,))</f>
        <v>7.33</v>
      </c>
      <c r="HFB48" s="14">
        <f t="shared" si="967"/>
        <v>9.27</v>
      </c>
      <c r="HFC48" s="14">
        <f t="shared" si="968"/>
        <v>1191.8579999999999</v>
      </c>
      <c r="HFD48" s="14">
        <f t="shared" si="969"/>
        <v>1507.3019999999999</v>
      </c>
      <c r="HFE48" s="11" t="s">
        <v>17388</v>
      </c>
      <c r="HFF48" s="261" t="str">
        <f>IF(HFM48="SINAPI",VLOOKUP('TEREZINHA HARDY'!HFL48,SINAPI,2,),VLOOKUP('TEREZINHA HARDY'!HFL48,SETOP,3,))</f>
        <v>CORTE, DOBRA E MONTAGEM DE AÇO CA-50/60</v>
      </c>
      <c r="HFG48" s="261"/>
      <c r="HFH48" s="261"/>
      <c r="HFI48" s="261"/>
      <c r="HFJ48" s="261"/>
      <c r="HFK48" s="261"/>
      <c r="HFL48" s="12" t="s">
        <v>9344</v>
      </c>
      <c r="HFM48" s="12" t="s">
        <v>6222</v>
      </c>
      <c r="HFN48" s="12" t="str">
        <f>IF(HFM48="SINAPI",VLOOKUP('TEREZINHA HARDY'!HFL48,SINAPI,3,),VLOOKUP('TEREZINHA HARDY'!HFL48,SETOP,4,))</f>
        <v>KG</v>
      </c>
      <c r="HFO48" s="13">
        <v>162.6</v>
      </c>
      <c r="HFP48" s="13" t="s">
        <v>41</v>
      </c>
      <c r="HFQ48" s="14">
        <f>IF(HFM48="SINAPI",VLOOKUP('TEREZINHA HARDY'!HFL48,SINAPI,4,),VLOOKUP('TEREZINHA HARDY'!HFL48,SETOP,5,))</f>
        <v>7.33</v>
      </c>
      <c r="HFR48" s="14">
        <f t="shared" si="970"/>
        <v>9.27</v>
      </c>
      <c r="HFS48" s="14">
        <f t="shared" si="971"/>
        <v>1191.8579999999999</v>
      </c>
      <c r="HFT48" s="14">
        <f t="shared" si="972"/>
        <v>1507.3019999999999</v>
      </c>
      <c r="HFU48" s="11" t="s">
        <v>17388</v>
      </c>
      <c r="HFV48" s="261" t="str">
        <f>IF(HGC48="SINAPI",VLOOKUP('TEREZINHA HARDY'!HGB48,SINAPI,2,),VLOOKUP('TEREZINHA HARDY'!HGB48,SETOP,3,))</f>
        <v>CORTE, DOBRA E MONTAGEM DE AÇO CA-50/60</v>
      </c>
      <c r="HFW48" s="261"/>
      <c r="HFX48" s="261"/>
      <c r="HFY48" s="261"/>
      <c r="HFZ48" s="261"/>
      <c r="HGA48" s="261"/>
      <c r="HGB48" s="12" t="s">
        <v>9344</v>
      </c>
      <c r="HGC48" s="12" t="s">
        <v>6222</v>
      </c>
      <c r="HGD48" s="12" t="str">
        <f>IF(HGC48="SINAPI",VLOOKUP('TEREZINHA HARDY'!HGB48,SINAPI,3,),VLOOKUP('TEREZINHA HARDY'!HGB48,SETOP,4,))</f>
        <v>KG</v>
      </c>
      <c r="HGE48" s="13">
        <v>162.6</v>
      </c>
      <c r="HGF48" s="13" t="s">
        <v>41</v>
      </c>
      <c r="HGG48" s="14">
        <f>IF(HGC48="SINAPI",VLOOKUP('TEREZINHA HARDY'!HGB48,SINAPI,4,),VLOOKUP('TEREZINHA HARDY'!HGB48,SETOP,5,))</f>
        <v>7.33</v>
      </c>
      <c r="HGH48" s="14">
        <f t="shared" si="973"/>
        <v>9.27</v>
      </c>
      <c r="HGI48" s="14">
        <f t="shared" si="974"/>
        <v>1191.8579999999999</v>
      </c>
      <c r="HGJ48" s="14">
        <f t="shared" si="975"/>
        <v>1507.3019999999999</v>
      </c>
      <c r="HGK48" s="11" t="s">
        <v>17388</v>
      </c>
      <c r="HGL48" s="261" t="str">
        <f>IF(HGS48="SINAPI",VLOOKUP('TEREZINHA HARDY'!HGR48,SINAPI,2,),VLOOKUP('TEREZINHA HARDY'!HGR48,SETOP,3,))</f>
        <v>CORTE, DOBRA E MONTAGEM DE AÇO CA-50/60</v>
      </c>
      <c r="HGM48" s="261"/>
      <c r="HGN48" s="261"/>
      <c r="HGO48" s="261"/>
      <c r="HGP48" s="261"/>
      <c r="HGQ48" s="261"/>
      <c r="HGR48" s="12" t="s">
        <v>9344</v>
      </c>
      <c r="HGS48" s="12" t="s">
        <v>6222</v>
      </c>
      <c r="HGT48" s="12" t="str">
        <f>IF(HGS48="SINAPI",VLOOKUP('TEREZINHA HARDY'!HGR48,SINAPI,3,),VLOOKUP('TEREZINHA HARDY'!HGR48,SETOP,4,))</f>
        <v>KG</v>
      </c>
      <c r="HGU48" s="13">
        <v>162.6</v>
      </c>
      <c r="HGV48" s="13" t="s">
        <v>41</v>
      </c>
      <c r="HGW48" s="14">
        <f>IF(HGS48="SINAPI",VLOOKUP('TEREZINHA HARDY'!HGR48,SINAPI,4,),VLOOKUP('TEREZINHA HARDY'!HGR48,SETOP,5,))</f>
        <v>7.33</v>
      </c>
      <c r="HGX48" s="14">
        <f t="shared" si="976"/>
        <v>9.27</v>
      </c>
      <c r="HGY48" s="14">
        <f t="shared" si="977"/>
        <v>1191.8579999999999</v>
      </c>
      <c r="HGZ48" s="14">
        <f t="shared" si="978"/>
        <v>1507.3019999999999</v>
      </c>
      <c r="HHA48" s="11" t="s">
        <v>17388</v>
      </c>
      <c r="HHB48" s="261" t="str">
        <f>IF(HHI48="SINAPI",VLOOKUP('TEREZINHA HARDY'!HHH48,SINAPI,2,),VLOOKUP('TEREZINHA HARDY'!HHH48,SETOP,3,))</f>
        <v>CORTE, DOBRA E MONTAGEM DE AÇO CA-50/60</v>
      </c>
      <c r="HHC48" s="261"/>
      <c r="HHD48" s="261"/>
      <c r="HHE48" s="261"/>
      <c r="HHF48" s="261"/>
      <c r="HHG48" s="261"/>
      <c r="HHH48" s="12" t="s">
        <v>9344</v>
      </c>
      <c r="HHI48" s="12" t="s">
        <v>6222</v>
      </c>
      <c r="HHJ48" s="12" t="str">
        <f>IF(HHI48="SINAPI",VLOOKUP('TEREZINHA HARDY'!HHH48,SINAPI,3,),VLOOKUP('TEREZINHA HARDY'!HHH48,SETOP,4,))</f>
        <v>KG</v>
      </c>
      <c r="HHK48" s="13">
        <v>162.6</v>
      </c>
      <c r="HHL48" s="13" t="s">
        <v>41</v>
      </c>
      <c r="HHM48" s="14">
        <f>IF(HHI48="SINAPI",VLOOKUP('TEREZINHA HARDY'!HHH48,SINAPI,4,),VLOOKUP('TEREZINHA HARDY'!HHH48,SETOP,5,))</f>
        <v>7.33</v>
      </c>
      <c r="HHN48" s="14">
        <f t="shared" si="979"/>
        <v>9.27</v>
      </c>
      <c r="HHO48" s="14">
        <f t="shared" si="980"/>
        <v>1191.8579999999999</v>
      </c>
      <c r="HHP48" s="14">
        <f t="shared" si="981"/>
        <v>1507.3019999999999</v>
      </c>
      <c r="HHQ48" s="11" t="s">
        <v>17388</v>
      </c>
      <c r="HHR48" s="261" t="str">
        <f>IF(HHY48="SINAPI",VLOOKUP('TEREZINHA HARDY'!HHX48,SINAPI,2,),VLOOKUP('TEREZINHA HARDY'!HHX48,SETOP,3,))</f>
        <v>CORTE, DOBRA E MONTAGEM DE AÇO CA-50/60</v>
      </c>
      <c r="HHS48" s="261"/>
      <c r="HHT48" s="261"/>
      <c r="HHU48" s="261"/>
      <c r="HHV48" s="261"/>
      <c r="HHW48" s="261"/>
      <c r="HHX48" s="12" t="s">
        <v>9344</v>
      </c>
      <c r="HHY48" s="12" t="s">
        <v>6222</v>
      </c>
      <c r="HHZ48" s="12" t="str">
        <f>IF(HHY48="SINAPI",VLOOKUP('TEREZINHA HARDY'!HHX48,SINAPI,3,),VLOOKUP('TEREZINHA HARDY'!HHX48,SETOP,4,))</f>
        <v>KG</v>
      </c>
      <c r="HIA48" s="13">
        <v>162.6</v>
      </c>
      <c r="HIB48" s="13" t="s">
        <v>41</v>
      </c>
      <c r="HIC48" s="14">
        <f>IF(HHY48="SINAPI",VLOOKUP('TEREZINHA HARDY'!HHX48,SINAPI,4,),VLOOKUP('TEREZINHA HARDY'!HHX48,SETOP,5,))</f>
        <v>7.33</v>
      </c>
      <c r="HID48" s="14">
        <f t="shared" si="982"/>
        <v>9.27</v>
      </c>
      <c r="HIE48" s="14">
        <f t="shared" si="983"/>
        <v>1191.8579999999999</v>
      </c>
      <c r="HIF48" s="14">
        <f t="shared" si="984"/>
        <v>1507.3019999999999</v>
      </c>
      <c r="HIG48" s="11" t="s">
        <v>17388</v>
      </c>
      <c r="HIH48" s="261" t="str">
        <f>IF(HIO48="SINAPI",VLOOKUP('TEREZINHA HARDY'!HIN48,SINAPI,2,),VLOOKUP('TEREZINHA HARDY'!HIN48,SETOP,3,))</f>
        <v>CORTE, DOBRA E MONTAGEM DE AÇO CA-50/60</v>
      </c>
      <c r="HII48" s="261"/>
      <c r="HIJ48" s="261"/>
      <c r="HIK48" s="261"/>
      <c r="HIL48" s="261"/>
      <c r="HIM48" s="261"/>
      <c r="HIN48" s="12" t="s">
        <v>9344</v>
      </c>
      <c r="HIO48" s="12" t="s">
        <v>6222</v>
      </c>
      <c r="HIP48" s="12" t="str">
        <f>IF(HIO48="SINAPI",VLOOKUP('TEREZINHA HARDY'!HIN48,SINAPI,3,),VLOOKUP('TEREZINHA HARDY'!HIN48,SETOP,4,))</f>
        <v>KG</v>
      </c>
      <c r="HIQ48" s="13">
        <v>162.6</v>
      </c>
      <c r="HIR48" s="13" t="s">
        <v>41</v>
      </c>
      <c r="HIS48" s="14">
        <f>IF(HIO48="SINAPI",VLOOKUP('TEREZINHA HARDY'!HIN48,SINAPI,4,),VLOOKUP('TEREZINHA HARDY'!HIN48,SETOP,5,))</f>
        <v>7.33</v>
      </c>
      <c r="HIT48" s="14">
        <f t="shared" si="985"/>
        <v>9.27</v>
      </c>
      <c r="HIU48" s="14">
        <f t="shared" si="986"/>
        <v>1191.8579999999999</v>
      </c>
      <c r="HIV48" s="14">
        <f t="shared" si="987"/>
        <v>1507.3019999999999</v>
      </c>
      <c r="HIW48" s="11" t="s">
        <v>17388</v>
      </c>
      <c r="HIX48" s="261" t="str">
        <f>IF(HJE48="SINAPI",VLOOKUP('TEREZINHA HARDY'!HJD48,SINAPI,2,),VLOOKUP('TEREZINHA HARDY'!HJD48,SETOP,3,))</f>
        <v>CORTE, DOBRA E MONTAGEM DE AÇO CA-50/60</v>
      </c>
      <c r="HIY48" s="261"/>
      <c r="HIZ48" s="261"/>
      <c r="HJA48" s="261"/>
      <c r="HJB48" s="261"/>
      <c r="HJC48" s="261"/>
      <c r="HJD48" s="12" t="s">
        <v>9344</v>
      </c>
      <c r="HJE48" s="12" t="s">
        <v>6222</v>
      </c>
      <c r="HJF48" s="12" t="str">
        <f>IF(HJE48="SINAPI",VLOOKUP('TEREZINHA HARDY'!HJD48,SINAPI,3,),VLOOKUP('TEREZINHA HARDY'!HJD48,SETOP,4,))</f>
        <v>KG</v>
      </c>
      <c r="HJG48" s="13">
        <v>162.6</v>
      </c>
      <c r="HJH48" s="13" t="s">
        <v>41</v>
      </c>
      <c r="HJI48" s="14">
        <f>IF(HJE48="SINAPI",VLOOKUP('TEREZINHA HARDY'!HJD48,SINAPI,4,),VLOOKUP('TEREZINHA HARDY'!HJD48,SETOP,5,))</f>
        <v>7.33</v>
      </c>
      <c r="HJJ48" s="14">
        <f t="shared" si="988"/>
        <v>9.27</v>
      </c>
      <c r="HJK48" s="14">
        <f t="shared" si="989"/>
        <v>1191.8579999999999</v>
      </c>
      <c r="HJL48" s="14">
        <f t="shared" si="990"/>
        <v>1507.3019999999999</v>
      </c>
      <c r="HJM48" s="11" t="s">
        <v>17388</v>
      </c>
      <c r="HJN48" s="261" t="str">
        <f>IF(HJU48="SINAPI",VLOOKUP('TEREZINHA HARDY'!HJT48,SINAPI,2,),VLOOKUP('TEREZINHA HARDY'!HJT48,SETOP,3,))</f>
        <v>CORTE, DOBRA E MONTAGEM DE AÇO CA-50/60</v>
      </c>
      <c r="HJO48" s="261"/>
      <c r="HJP48" s="261"/>
      <c r="HJQ48" s="261"/>
      <c r="HJR48" s="261"/>
      <c r="HJS48" s="261"/>
      <c r="HJT48" s="12" t="s">
        <v>9344</v>
      </c>
      <c r="HJU48" s="12" t="s">
        <v>6222</v>
      </c>
      <c r="HJV48" s="12" t="str">
        <f>IF(HJU48="SINAPI",VLOOKUP('TEREZINHA HARDY'!HJT48,SINAPI,3,),VLOOKUP('TEREZINHA HARDY'!HJT48,SETOP,4,))</f>
        <v>KG</v>
      </c>
      <c r="HJW48" s="13">
        <v>162.6</v>
      </c>
      <c r="HJX48" s="13" t="s">
        <v>41</v>
      </c>
      <c r="HJY48" s="14">
        <f>IF(HJU48="SINAPI",VLOOKUP('TEREZINHA HARDY'!HJT48,SINAPI,4,),VLOOKUP('TEREZINHA HARDY'!HJT48,SETOP,5,))</f>
        <v>7.33</v>
      </c>
      <c r="HJZ48" s="14">
        <f t="shared" si="991"/>
        <v>9.27</v>
      </c>
      <c r="HKA48" s="14">
        <f t="shared" si="992"/>
        <v>1191.8579999999999</v>
      </c>
      <c r="HKB48" s="14">
        <f t="shared" si="993"/>
        <v>1507.3019999999999</v>
      </c>
      <c r="HKC48" s="11" t="s">
        <v>17388</v>
      </c>
      <c r="HKD48" s="261" t="str">
        <f>IF(HKK48="SINAPI",VLOOKUP('TEREZINHA HARDY'!HKJ48,SINAPI,2,),VLOOKUP('TEREZINHA HARDY'!HKJ48,SETOP,3,))</f>
        <v>CORTE, DOBRA E MONTAGEM DE AÇO CA-50/60</v>
      </c>
      <c r="HKE48" s="261"/>
      <c r="HKF48" s="261"/>
      <c r="HKG48" s="261"/>
      <c r="HKH48" s="261"/>
      <c r="HKI48" s="261"/>
      <c r="HKJ48" s="12" t="s">
        <v>9344</v>
      </c>
      <c r="HKK48" s="12" t="s">
        <v>6222</v>
      </c>
      <c r="HKL48" s="12" t="str">
        <f>IF(HKK48="SINAPI",VLOOKUP('TEREZINHA HARDY'!HKJ48,SINAPI,3,),VLOOKUP('TEREZINHA HARDY'!HKJ48,SETOP,4,))</f>
        <v>KG</v>
      </c>
      <c r="HKM48" s="13">
        <v>162.6</v>
      </c>
      <c r="HKN48" s="13" t="s">
        <v>41</v>
      </c>
      <c r="HKO48" s="14">
        <f>IF(HKK48="SINAPI",VLOOKUP('TEREZINHA HARDY'!HKJ48,SINAPI,4,),VLOOKUP('TEREZINHA HARDY'!HKJ48,SETOP,5,))</f>
        <v>7.33</v>
      </c>
      <c r="HKP48" s="14">
        <f t="shared" si="994"/>
        <v>9.27</v>
      </c>
      <c r="HKQ48" s="14">
        <f t="shared" si="995"/>
        <v>1191.8579999999999</v>
      </c>
      <c r="HKR48" s="14">
        <f t="shared" si="996"/>
        <v>1507.3019999999999</v>
      </c>
      <c r="HKS48" s="11" t="s">
        <v>17388</v>
      </c>
      <c r="HKT48" s="261" t="str">
        <f>IF(HLA48="SINAPI",VLOOKUP('TEREZINHA HARDY'!HKZ48,SINAPI,2,),VLOOKUP('TEREZINHA HARDY'!HKZ48,SETOP,3,))</f>
        <v>CORTE, DOBRA E MONTAGEM DE AÇO CA-50/60</v>
      </c>
      <c r="HKU48" s="261"/>
      <c r="HKV48" s="261"/>
      <c r="HKW48" s="261"/>
      <c r="HKX48" s="261"/>
      <c r="HKY48" s="261"/>
      <c r="HKZ48" s="12" t="s">
        <v>9344</v>
      </c>
      <c r="HLA48" s="12" t="s">
        <v>6222</v>
      </c>
      <c r="HLB48" s="12" t="str">
        <f>IF(HLA48="SINAPI",VLOOKUP('TEREZINHA HARDY'!HKZ48,SINAPI,3,),VLOOKUP('TEREZINHA HARDY'!HKZ48,SETOP,4,))</f>
        <v>KG</v>
      </c>
      <c r="HLC48" s="13">
        <v>162.6</v>
      </c>
      <c r="HLD48" s="13" t="s">
        <v>41</v>
      </c>
      <c r="HLE48" s="14">
        <f>IF(HLA48="SINAPI",VLOOKUP('TEREZINHA HARDY'!HKZ48,SINAPI,4,),VLOOKUP('TEREZINHA HARDY'!HKZ48,SETOP,5,))</f>
        <v>7.33</v>
      </c>
      <c r="HLF48" s="14">
        <f t="shared" si="997"/>
        <v>9.27</v>
      </c>
      <c r="HLG48" s="14">
        <f t="shared" si="998"/>
        <v>1191.8579999999999</v>
      </c>
      <c r="HLH48" s="14">
        <f t="shared" si="999"/>
        <v>1507.3019999999999</v>
      </c>
      <c r="HLI48" s="11" t="s">
        <v>17388</v>
      </c>
      <c r="HLJ48" s="261" t="str">
        <f>IF(HLQ48="SINAPI",VLOOKUP('TEREZINHA HARDY'!HLP48,SINAPI,2,),VLOOKUP('TEREZINHA HARDY'!HLP48,SETOP,3,))</f>
        <v>CORTE, DOBRA E MONTAGEM DE AÇO CA-50/60</v>
      </c>
      <c r="HLK48" s="261"/>
      <c r="HLL48" s="261"/>
      <c r="HLM48" s="261"/>
      <c r="HLN48" s="261"/>
      <c r="HLO48" s="261"/>
      <c r="HLP48" s="12" t="s">
        <v>9344</v>
      </c>
      <c r="HLQ48" s="12" t="s">
        <v>6222</v>
      </c>
      <c r="HLR48" s="12" t="str">
        <f>IF(HLQ48="SINAPI",VLOOKUP('TEREZINHA HARDY'!HLP48,SINAPI,3,),VLOOKUP('TEREZINHA HARDY'!HLP48,SETOP,4,))</f>
        <v>KG</v>
      </c>
      <c r="HLS48" s="13">
        <v>162.6</v>
      </c>
      <c r="HLT48" s="13" t="s">
        <v>41</v>
      </c>
      <c r="HLU48" s="14">
        <f>IF(HLQ48="SINAPI",VLOOKUP('TEREZINHA HARDY'!HLP48,SINAPI,4,),VLOOKUP('TEREZINHA HARDY'!HLP48,SETOP,5,))</f>
        <v>7.33</v>
      </c>
      <c r="HLV48" s="14">
        <f t="shared" si="1000"/>
        <v>9.27</v>
      </c>
      <c r="HLW48" s="14">
        <f t="shared" si="1001"/>
        <v>1191.8579999999999</v>
      </c>
      <c r="HLX48" s="14">
        <f t="shared" si="1002"/>
        <v>1507.3019999999999</v>
      </c>
      <c r="HLY48" s="11" t="s">
        <v>17388</v>
      </c>
      <c r="HLZ48" s="261" t="str">
        <f>IF(HMG48="SINAPI",VLOOKUP('TEREZINHA HARDY'!HMF48,SINAPI,2,),VLOOKUP('TEREZINHA HARDY'!HMF48,SETOP,3,))</f>
        <v>CORTE, DOBRA E MONTAGEM DE AÇO CA-50/60</v>
      </c>
      <c r="HMA48" s="261"/>
      <c r="HMB48" s="261"/>
      <c r="HMC48" s="261"/>
      <c r="HMD48" s="261"/>
      <c r="HME48" s="261"/>
      <c r="HMF48" s="12" t="s">
        <v>9344</v>
      </c>
      <c r="HMG48" s="12" t="s">
        <v>6222</v>
      </c>
      <c r="HMH48" s="12" t="str">
        <f>IF(HMG48="SINAPI",VLOOKUP('TEREZINHA HARDY'!HMF48,SINAPI,3,),VLOOKUP('TEREZINHA HARDY'!HMF48,SETOP,4,))</f>
        <v>KG</v>
      </c>
      <c r="HMI48" s="13">
        <v>162.6</v>
      </c>
      <c r="HMJ48" s="13" t="s">
        <v>41</v>
      </c>
      <c r="HMK48" s="14">
        <f>IF(HMG48="SINAPI",VLOOKUP('TEREZINHA HARDY'!HMF48,SINAPI,4,),VLOOKUP('TEREZINHA HARDY'!HMF48,SETOP,5,))</f>
        <v>7.33</v>
      </c>
      <c r="HML48" s="14">
        <f t="shared" si="1003"/>
        <v>9.27</v>
      </c>
      <c r="HMM48" s="14">
        <f t="shared" si="1004"/>
        <v>1191.8579999999999</v>
      </c>
      <c r="HMN48" s="14">
        <f t="shared" si="1005"/>
        <v>1507.3019999999999</v>
      </c>
      <c r="HMO48" s="11" t="s">
        <v>17388</v>
      </c>
      <c r="HMP48" s="261" t="str">
        <f>IF(HMW48="SINAPI",VLOOKUP('TEREZINHA HARDY'!HMV48,SINAPI,2,),VLOOKUP('TEREZINHA HARDY'!HMV48,SETOP,3,))</f>
        <v>CORTE, DOBRA E MONTAGEM DE AÇO CA-50/60</v>
      </c>
      <c r="HMQ48" s="261"/>
      <c r="HMR48" s="261"/>
      <c r="HMS48" s="261"/>
      <c r="HMT48" s="261"/>
      <c r="HMU48" s="261"/>
      <c r="HMV48" s="12" t="s">
        <v>9344</v>
      </c>
      <c r="HMW48" s="12" t="s">
        <v>6222</v>
      </c>
      <c r="HMX48" s="12" t="str">
        <f>IF(HMW48="SINAPI",VLOOKUP('TEREZINHA HARDY'!HMV48,SINAPI,3,),VLOOKUP('TEREZINHA HARDY'!HMV48,SETOP,4,))</f>
        <v>KG</v>
      </c>
      <c r="HMY48" s="13">
        <v>162.6</v>
      </c>
      <c r="HMZ48" s="13" t="s">
        <v>41</v>
      </c>
      <c r="HNA48" s="14">
        <f>IF(HMW48="SINAPI",VLOOKUP('TEREZINHA HARDY'!HMV48,SINAPI,4,),VLOOKUP('TEREZINHA HARDY'!HMV48,SETOP,5,))</f>
        <v>7.33</v>
      </c>
      <c r="HNB48" s="14">
        <f t="shared" si="1006"/>
        <v>9.27</v>
      </c>
      <c r="HNC48" s="14">
        <f t="shared" si="1007"/>
        <v>1191.8579999999999</v>
      </c>
      <c r="HND48" s="14">
        <f t="shared" si="1008"/>
        <v>1507.3019999999999</v>
      </c>
      <c r="HNE48" s="11" t="s">
        <v>17388</v>
      </c>
      <c r="HNF48" s="261" t="str">
        <f>IF(HNM48="SINAPI",VLOOKUP('TEREZINHA HARDY'!HNL48,SINAPI,2,),VLOOKUP('TEREZINHA HARDY'!HNL48,SETOP,3,))</f>
        <v>CORTE, DOBRA E MONTAGEM DE AÇO CA-50/60</v>
      </c>
      <c r="HNG48" s="261"/>
      <c r="HNH48" s="261"/>
      <c r="HNI48" s="261"/>
      <c r="HNJ48" s="261"/>
      <c r="HNK48" s="261"/>
      <c r="HNL48" s="12" t="s">
        <v>9344</v>
      </c>
      <c r="HNM48" s="12" t="s">
        <v>6222</v>
      </c>
      <c r="HNN48" s="12" t="str">
        <f>IF(HNM48="SINAPI",VLOOKUP('TEREZINHA HARDY'!HNL48,SINAPI,3,),VLOOKUP('TEREZINHA HARDY'!HNL48,SETOP,4,))</f>
        <v>KG</v>
      </c>
      <c r="HNO48" s="13">
        <v>162.6</v>
      </c>
      <c r="HNP48" s="13" t="s">
        <v>41</v>
      </c>
      <c r="HNQ48" s="14">
        <f>IF(HNM48="SINAPI",VLOOKUP('TEREZINHA HARDY'!HNL48,SINAPI,4,),VLOOKUP('TEREZINHA HARDY'!HNL48,SETOP,5,))</f>
        <v>7.33</v>
      </c>
      <c r="HNR48" s="14">
        <f t="shared" si="1009"/>
        <v>9.27</v>
      </c>
      <c r="HNS48" s="14">
        <f t="shared" si="1010"/>
        <v>1191.8579999999999</v>
      </c>
      <c r="HNT48" s="14">
        <f t="shared" si="1011"/>
        <v>1507.3019999999999</v>
      </c>
      <c r="HNU48" s="11" t="s">
        <v>17388</v>
      </c>
      <c r="HNV48" s="261" t="str">
        <f>IF(HOC48="SINAPI",VLOOKUP('TEREZINHA HARDY'!HOB48,SINAPI,2,),VLOOKUP('TEREZINHA HARDY'!HOB48,SETOP,3,))</f>
        <v>CORTE, DOBRA E MONTAGEM DE AÇO CA-50/60</v>
      </c>
      <c r="HNW48" s="261"/>
      <c r="HNX48" s="261"/>
      <c r="HNY48" s="261"/>
      <c r="HNZ48" s="261"/>
      <c r="HOA48" s="261"/>
      <c r="HOB48" s="12" t="s">
        <v>9344</v>
      </c>
      <c r="HOC48" s="12" t="s">
        <v>6222</v>
      </c>
      <c r="HOD48" s="12" t="str">
        <f>IF(HOC48="SINAPI",VLOOKUP('TEREZINHA HARDY'!HOB48,SINAPI,3,),VLOOKUP('TEREZINHA HARDY'!HOB48,SETOP,4,))</f>
        <v>KG</v>
      </c>
      <c r="HOE48" s="13">
        <v>162.6</v>
      </c>
      <c r="HOF48" s="13" t="s">
        <v>41</v>
      </c>
      <c r="HOG48" s="14">
        <f>IF(HOC48="SINAPI",VLOOKUP('TEREZINHA HARDY'!HOB48,SINAPI,4,),VLOOKUP('TEREZINHA HARDY'!HOB48,SETOP,5,))</f>
        <v>7.33</v>
      </c>
      <c r="HOH48" s="14">
        <f t="shared" si="1012"/>
        <v>9.27</v>
      </c>
      <c r="HOI48" s="14">
        <f t="shared" si="1013"/>
        <v>1191.8579999999999</v>
      </c>
      <c r="HOJ48" s="14">
        <f t="shared" si="1014"/>
        <v>1507.3019999999999</v>
      </c>
      <c r="HOK48" s="11" t="s">
        <v>17388</v>
      </c>
      <c r="HOL48" s="261" t="str">
        <f>IF(HOS48="SINAPI",VLOOKUP('TEREZINHA HARDY'!HOR48,SINAPI,2,),VLOOKUP('TEREZINHA HARDY'!HOR48,SETOP,3,))</f>
        <v>CORTE, DOBRA E MONTAGEM DE AÇO CA-50/60</v>
      </c>
      <c r="HOM48" s="261"/>
      <c r="HON48" s="261"/>
      <c r="HOO48" s="261"/>
      <c r="HOP48" s="261"/>
      <c r="HOQ48" s="261"/>
      <c r="HOR48" s="12" t="s">
        <v>9344</v>
      </c>
      <c r="HOS48" s="12" t="s">
        <v>6222</v>
      </c>
      <c r="HOT48" s="12" t="str">
        <f>IF(HOS48="SINAPI",VLOOKUP('TEREZINHA HARDY'!HOR48,SINAPI,3,),VLOOKUP('TEREZINHA HARDY'!HOR48,SETOP,4,))</f>
        <v>KG</v>
      </c>
      <c r="HOU48" s="13">
        <v>162.6</v>
      </c>
      <c r="HOV48" s="13" t="s">
        <v>41</v>
      </c>
      <c r="HOW48" s="14">
        <f>IF(HOS48="SINAPI",VLOOKUP('TEREZINHA HARDY'!HOR48,SINAPI,4,),VLOOKUP('TEREZINHA HARDY'!HOR48,SETOP,5,))</f>
        <v>7.33</v>
      </c>
      <c r="HOX48" s="14">
        <f t="shared" si="1015"/>
        <v>9.27</v>
      </c>
      <c r="HOY48" s="14">
        <f t="shared" si="1016"/>
        <v>1191.8579999999999</v>
      </c>
      <c r="HOZ48" s="14">
        <f t="shared" si="1017"/>
        <v>1507.3019999999999</v>
      </c>
      <c r="HPA48" s="11" t="s">
        <v>17388</v>
      </c>
      <c r="HPB48" s="261" t="str">
        <f>IF(HPI48="SINAPI",VLOOKUP('TEREZINHA HARDY'!HPH48,SINAPI,2,),VLOOKUP('TEREZINHA HARDY'!HPH48,SETOP,3,))</f>
        <v>CORTE, DOBRA E MONTAGEM DE AÇO CA-50/60</v>
      </c>
      <c r="HPC48" s="261"/>
      <c r="HPD48" s="261"/>
      <c r="HPE48" s="261"/>
      <c r="HPF48" s="261"/>
      <c r="HPG48" s="261"/>
      <c r="HPH48" s="12" t="s">
        <v>9344</v>
      </c>
      <c r="HPI48" s="12" t="s">
        <v>6222</v>
      </c>
      <c r="HPJ48" s="12" t="str">
        <f>IF(HPI48="SINAPI",VLOOKUP('TEREZINHA HARDY'!HPH48,SINAPI,3,),VLOOKUP('TEREZINHA HARDY'!HPH48,SETOP,4,))</f>
        <v>KG</v>
      </c>
      <c r="HPK48" s="13">
        <v>162.6</v>
      </c>
      <c r="HPL48" s="13" t="s">
        <v>41</v>
      </c>
      <c r="HPM48" s="14">
        <f>IF(HPI48="SINAPI",VLOOKUP('TEREZINHA HARDY'!HPH48,SINAPI,4,),VLOOKUP('TEREZINHA HARDY'!HPH48,SETOP,5,))</f>
        <v>7.33</v>
      </c>
      <c r="HPN48" s="14">
        <f t="shared" si="1018"/>
        <v>9.27</v>
      </c>
      <c r="HPO48" s="14">
        <f t="shared" si="1019"/>
        <v>1191.8579999999999</v>
      </c>
      <c r="HPP48" s="14">
        <f t="shared" si="1020"/>
        <v>1507.3019999999999</v>
      </c>
      <c r="HPQ48" s="11" t="s">
        <v>17388</v>
      </c>
      <c r="HPR48" s="261" t="str">
        <f>IF(HPY48="SINAPI",VLOOKUP('TEREZINHA HARDY'!HPX48,SINAPI,2,),VLOOKUP('TEREZINHA HARDY'!HPX48,SETOP,3,))</f>
        <v>CORTE, DOBRA E MONTAGEM DE AÇO CA-50/60</v>
      </c>
      <c r="HPS48" s="261"/>
      <c r="HPT48" s="261"/>
      <c r="HPU48" s="261"/>
      <c r="HPV48" s="261"/>
      <c r="HPW48" s="261"/>
      <c r="HPX48" s="12" t="s">
        <v>9344</v>
      </c>
      <c r="HPY48" s="12" t="s">
        <v>6222</v>
      </c>
      <c r="HPZ48" s="12" t="str">
        <f>IF(HPY48="SINAPI",VLOOKUP('TEREZINHA HARDY'!HPX48,SINAPI,3,),VLOOKUP('TEREZINHA HARDY'!HPX48,SETOP,4,))</f>
        <v>KG</v>
      </c>
      <c r="HQA48" s="13">
        <v>162.6</v>
      </c>
      <c r="HQB48" s="13" t="s">
        <v>41</v>
      </c>
      <c r="HQC48" s="14">
        <f>IF(HPY48="SINAPI",VLOOKUP('TEREZINHA HARDY'!HPX48,SINAPI,4,),VLOOKUP('TEREZINHA HARDY'!HPX48,SETOP,5,))</f>
        <v>7.33</v>
      </c>
      <c r="HQD48" s="14">
        <f t="shared" si="1021"/>
        <v>9.27</v>
      </c>
      <c r="HQE48" s="14">
        <f t="shared" si="1022"/>
        <v>1191.8579999999999</v>
      </c>
      <c r="HQF48" s="14">
        <f t="shared" si="1023"/>
        <v>1507.3019999999999</v>
      </c>
      <c r="HQG48" s="11" t="s">
        <v>17388</v>
      </c>
      <c r="HQH48" s="261" t="str">
        <f>IF(HQO48="SINAPI",VLOOKUP('TEREZINHA HARDY'!HQN48,SINAPI,2,),VLOOKUP('TEREZINHA HARDY'!HQN48,SETOP,3,))</f>
        <v>CORTE, DOBRA E MONTAGEM DE AÇO CA-50/60</v>
      </c>
      <c r="HQI48" s="261"/>
      <c r="HQJ48" s="261"/>
      <c r="HQK48" s="261"/>
      <c r="HQL48" s="261"/>
      <c r="HQM48" s="261"/>
      <c r="HQN48" s="12" t="s">
        <v>9344</v>
      </c>
      <c r="HQO48" s="12" t="s">
        <v>6222</v>
      </c>
      <c r="HQP48" s="12" t="str">
        <f>IF(HQO48="SINAPI",VLOOKUP('TEREZINHA HARDY'!HQN48,SINAPI,3,),VLOOKUP('TEREZINHA HARDY'!HQN48,SETOP,4,))</f>
        <v>KG</v>
      </c>
      <c r="HQQ48" s="13">
        <v>162.6</v>
      </c>
      <c r="HQR48" s="13" t="s">
        <v>41</v>
      </c>
      <c r="HQS48" s="14">
        <f>IF(HQO48="SINAPI",VLOOKUP('TEREZINHA HARDY'!HQN48,SINAPI,4,),VLOOKUP('TEREZINHA HARDY'!HQN48,SETOP,5,))</f>
        <v>7.33</v>
      </c>
      <c r="HQT48" s="14">
        <f t="shared" si="1024"/>
        <v>9.27</v>
      </c>
      <c r="HQU48" s="14">
        <f t="shared" si="1025"/>
        <v>1191.8579999999999</v>
      </c>
      <c r="HQV48" s="14">
        <f t="shared" si="1026"/>
        <v>1507.3019999999999</v>
      </c>
      <c r="HQW48" s="11" t="s">
        <v>17388</v>
      </c>
      <c r="HQX48" s="261" t="str">
        <f>IF(HRE48="SINAPI",VLOOKUP('TEREZINHA HARDY'!HRD48,SINAPI,2,),VLOOKUP('TEREZINHA HARDY'!HRD48,SETOP,3,))</f>
        <v>CORTE, DOBRA E MONTAGEM DE AÇO CA-50/60</v>
      </c>
      <c r="HQY48" s="261"/>
      <c r="HQZ48" s="261"/>
      <c r="HRA48" s="261"/>
      <c r="HRB48" s="261"/>
      <c r="HRC48" s="261"/>
      <c r="HRD48" s="12" t="s">
        <v>9344</v>
      </c>
      <c r="HRE48" s="12" t="s">
        <v>6222</v>
      </c>
      <c r="HRF48" s="12" t="str">
        <f>IF(HRE48="SINAPI",VLOOKUP('TEREZINHA HARDY'!HRD48,SINAPI,3,),VLOOKUP('TEREZINHA HARDY'!HRD48,SETOP,4,))</f>
        <v>KG</v>
      </c>
      <c r="HRG48" s="13">
        <v>162.6</v>
      </c>
      <c r="HRH48" s="13" t="s">
        <v>41</v>
      </c>
      <c r="HRI48" s="14">
        <f>IF(HRE48="SINAPI",VLOOKUP('TEREZINHA HARDY'!HRD48,SINAPI,4,),VLOOKUP('TEREZINHA HARDY'!HRD48,SETOP,5,))</f>
        <v>7.33</v>
      </c>
      <c r="HRJ48" s="14">
        <f t="shared" si="1027"/>
        <v>9.27</v>
      </c>
      <c r="HRK48" s="14">
        <f t="shared" si="1028"/>
        <v>1191.8579999999999</v>
      </c>
      <c r="HRL48" s="14">
        <f t="shared" si="1029"/>
        <v>1507.3019999999999</v>
      </c>
      <c r="HRM48" s="11" t="s">
        <v>17388</v>
      </c>
      <c r="HRN48" s="261" t="str">
        <f>IF(HRU48="SINAPI",VLOOKUP('TEREZINHA HARDY'!HRT48,SINAPI,2,),VLOOKUP('TEREZINHA HARDY'!HRT48,SETOP,3,))</f>
        <v>CORTE, DOBRA E MONTAGEM DE AÇO CA-50/60</v>
      </c>
      <c r="HRO48" s="261"/>
      <c r="HRP48" s="261"/>
      <c r="HRQ48" s="261"/>
      <c r="HRR48" s="261"/>
      <c r="HRS48" s="261"/>
      <c r="HRT48" s="12" t="s">
        <v>9344</v>
      </c>
      <c r="HRU48" s="12" t="s">
        <v>6222</v>
      </c>
      <c r="HRV48" s="12" t="str">
        <f>IF(HRU48="SINAPI",VLOOKUP('TEREZINHA HARDY'!HRT48,SINAPI,3,),VLOOKUP('TEREZINHA HARDY'!HRT48,SETOP,4,))</f>
        <v>KG</v>
      </c>
      <c r="HRW48" s="13">
        <v>162.6</v>
      </c>
      <c r="HRX48" s="13" t="s">
        <v>41</v>
      </c>
      <c r="HRY48" s="14">
        <f>IF(HRU48="SINAPI",VLOOKUP('TEREZINHA HARDY'!HRT48,SINAPI,4,),VLOOKUP('TEREZINHA HARDY'!HRT48,SETOP,5,))</f>
        <v>7.33</v>
      </c>
      <c r="HRZ48" s="14">
        <f t="shared" si="1030"/>
        <v>9.27</v>
      </c>
      <c r="HSA48" s="14">
        <f t="shared" si="1031"/>
        <v>1191.8579999999999</v>
      </c>
      <c r="HSB48" s="14">
        <f t="shared" si="1032"/>
        <v>1507.3019999999999</v>
      </c>
      <c r="HSC48" s="11" t="s">
        <v>17388</v>
      </c>
      <c r="HSD48" s="261" t="str">
        <f>IF(HSK48="SINAPI",VLOOKUP('TEREZINHA HARDY'!HSJ48,SINAPI,2,),VLOOKUP('TEREZINHA HARDY'!HSJ48,SETOP,3,))</f>
        <v>CORTE, DOBRA E MONTAGEM DE AÇO CA-50/60</v>
      </c>
      <c r="HSE48" s="261"/>
      <c r="HSF48" s="261"/>
      <c r="HSG48" s="261"/>
      <c r="HSH48" s="261"/>
      <c r="HSI48" s="261"/>
      <c r="HSJ48" s="12" t="s">
        <v>9344</v>
      </c>
      <c r="HSK48" s="12" t="s">
        <v>6222</v>
      </c>
      <c r="HSL48" s="12" t="str">
        <f>IF(HSK48="SINAPI",VLOOKUP('TEREZINHA HARDY'!HSJ48,SINAPI,3,),VLOOKUP('TEREZINHA HARDY'!HSJ48,SETOP,4,))</f>
        <v>KG</v>
      </c>
      <c r="HSM48" s="13">
        <v>162.6</v>
      </c>
      <c r="HSN48" s="13" t="s">
        <v>41</v>
      </c>
      <c r="HSO48" s="14">
        <f>IF(HSK48="SINAPI",VLOOKUP('TEREZINHA HARDY'!HSJ48,SINAPI,4,),VLOOKUP('TEREZINHA HARDY'!HSJ48,SETOP,5,))</f>
        <v>7.33</v>
      </c>
      <c r="HSP48" s="14">
        <f t="shared" si="1033"/>
        <v>9.27</v>
      </c>
      <c r="HSQ48" s="14">
        <f t="shared" si="1034"/>
        <v>1191.8579999999999</v>
      </c>
      <c r="HSR48" s="14">
        <f t="shared" si="1035"/>
        <v>1507.3019999999999</v>
      </c>
      <c r="HSS48" s="11" t="s">
        <v>17388</v>
      </c>
      <c r="HST48" s="261" t="str">
        <f>IF(HTA48="SINAPI",VLOOKUP('TEREZINHA HARDY'!HSZ48,SINAPI,2,),VLOOKUP('TEREZINHA HARDY'!HSZ48,SETOP,3,))</f>
        <v>CORTE, DOBRA E MONTAGEM DE AÇO CA-50/60</v>
      </c>
      <c r="HSU48" s="261"/>
      <c r="HSV48" s="261"/>
      <c r="HSW48" s="261"/>
      <c r="HSX48" s="261"/>
      <c r="HSY48" s="261"/>
      <c r="HSZ48" s="12" t="s">
        <v>9344</v>
      </c>
      <c r="HTA48" s="12" t="s">
        <v>6222</v>
      </c>
      <c r="HTB48" s="12" t="str">
        <f>IF(HTA48="SINAPI",VLOOKUP('TEREZINHA HARDY'!HSZ48,SINAPI,3,),VLOOKUP('TEREZINHA HARDY'!HSZ48,SETOP,4,))</f>
        <v>KG</v>
      </c>
      <c r="HTC48" s="13">
        <v>162.6</v>
      </c>
      <c r="HTD48" s="13" t="s">
        <v>41</v>
      </c>
      <c r="HTE48" s="14">
        <f>IF(HTA48="SINAPI",VLOOKUP('TEREZINHA HARDY'!HSZ48,SINAPI,4,),VLOOKUP('TEREZINHA HARDY'!HSZ48,SETOP,5,))</f>
        <v>7.33</v>
      </c>
      <c r="HTF48" s="14">
        <f t="shared" si="1036"/>
        <v>9.27</v>
      </c>
      <c r="HTG48" s="14">
        <f t="shared" si="1037"/>
        <v>1191.8579999999999</v>
      </c>
      <c r="HTH48" s="14">
        <f t="shared" si="1038"/>
        <v>1507.3019999999999</v>
      </c>
      <c r="HTI48" s="11" t="s">
        <v>17388</v>
      </c>
      <c r="HTJ48" s="261" t="str">
        <f>IF(HTQ48="SINAPI",VLOOKUP('TEREZINHA HARDY'!HTP48,SINAPI,2,),VLOOKUP('TEREZINHA HARDY'!HTP48,SETOP,3,))</f>
        <v>CORTE, DOBRA E MONTAGEM DE AÇO CA-50/60</v>
      </c>
      <c r="HTK48" s="261"/>
      <c r="HTL48" s="261"/>
      <c r="HTM48" s="261"/>
      <c r="HTN48" s="261"/>
      <c r="HTO48" s="261"/>
      <c r="HTP48" s="12" t="s">
        <v>9344</v>
      </c>
      <c r="HTQ48" s="12" t="s">
        <v>6222</v>
      </c>
      <c r="HTR48" s="12" t="str">
        <f>IF(HTQ48="SINAPI",VLOOKUP('TEREZINHA HARDY'!HTP48,SINAPI,3,),VLOOKUP('TEREZINHA HARDY'!HTP48,SETOP,4,))</f>
        <v>KG</v>
      </c>
      <c r="HTS48" s="13">
        <v>162.6</v>
      </c>
      <c r="HTT48" s="13" t="s">
        <v>41</v>
      </c>
      <c r="HTU48" s="14">
        <f>IF(HTQ48="SINAPI",VLOOKUP('TEREZINHA HARDY'!HTP48,SINAPI,4,),VLOOKUP('TEREZINHA HARDY'!HTP48,SETOP,5,))</f>
        <v>7.33</v>
      </c>
      <c r="HTV48" s="14">
        <f t="shared" si="1039"/>
        <v>9.27</v>
      </c>
      <c r="HTW48" s="14">
        <f t="shared" si="1040"/>
        <v>1191.8579999999999</v>
      </c>
      <c r="HTX48" s="14">
        <f t="shared" si="1041"/>
        <v>1507.3019999999999</v>
      </c>
      <c r="HTY48" s="11" t="s">
        <v>17388</v>
      </c>
      <c r="HTZ48" s="261" t="str">
        <f>IF(HUG48="SINAPI",VLOOKUP('TEREZINHA HARDY'!HUF48,SINAPI,2,),VLOOKUP('TEREZINHA HARDY'!HUF48,SETOP,3,))</f>
        <v>CORTE, DOBRA E MONTAGEM DE AÇO CA-50/60</v>
      </c>
      <c r="HUA48" s="261"/>
      <c r="HUB48" s="261"/>
      <c r="HUC48" s="261"/>
      <c r="HUD48" s="261"/>
      <c r="HUE48" s="261"/>
      <c r="HUF48" s="12" t="s">
        <v>9344</v>
      </c>
      <c r="HUG48" s="12" t="s">
        <v>6222</v>
      </c>
      <c r="HUH48" s="12" t="str">
        <f>IF(HUG48="SINAPI",VLOOKUP('TEREZINHA HARDY'!HUF48,SINAPI,3,),VLOOKUP('TEREZINHA HARDY'!HUF48,SETOP,4,))</f>
        <v>KG</v>
      </c>
      <c r="HUI48" s="13">
        <v>162.6</v>
      </c>
      <c r="HUJ48" s="13" t="s">
        <v>41</v>
      </c>
      <c r="HUK48" s="14">
        <f>IF(HUG48="SINAPI",VLOOKUP('TEREZINHA HARDY'!HUF48,SINAPI,4,),VLOOKUP('TEREZINHA HARDY'!HUF48,SETOP,5,))</f>
        <v>7.33</v>
      </c>
      <c r="HUL48" s="14">
        <f t="shared" si="1042"/>
        <v>9.27</v>
      </c>
      <c r="HUM48" s="14">
        <f t="shared" si="1043"/>
        <v>1191.8579999999999</v>
      </c>
      <c r="HUN48" s="14">
        <f t="shared" si="1044"/>
        <v>1507.3019999999999</v>
      </c>
      <c r="HUO48" s="11" t="s">
        <v>17388</v>
      </c>
      <c r="HUP48" s="261" t="str">
        <f>IF(HUW48="SINAPI",VLOOKUP('TEREZINHA HARDY'!HUV48,SINAPI,2,),VLOOKUP('TEREZINHA HARDY'!HUV48,SETOP,3,))</f>
        <v>CORTE, DOBRA E MONTAGEM DE AÇO CA-50/60</v>
      </c>
      <c r="HUQ48" s="261"/>
      <c r="HUR48" s="261"/>
      <c r="HUS48" s="261"/>
      <c r="HUT48" s="261"/>
      <c r="HUU48" s="261"/>
      <c r="HUV48" s="12" t="s">
        <v>9344</v>
      </c>
      <c r="HUW48" s="12" t="s">
        <v>6222</v>
      </c>
      <c r="HUX48" s="12" t="str">
        <f>IF(HUW48="SINAPI",VLOOKUP('TEREZINHA HARDY'!HUV48,SINAPI,3,),VLOOKUP('TEREZINHA HARDY'!HUV48,SETOP,4,))</f>
        <v>KG</v>
      </c>
      <c r="HUY48" s="13">
        <v>162.6</v>
      </c>
      <c r="HUZ48" s="13" t="s">
        <v>41</v>
      </c>
      <c r="HVA48" s="14">
        <f>IF(HUW48="SINAPI",VLOOKUP('TEREZINHA HARDY'!HUV48,SINAPI,4,),VLOOKUP('TEREZINHA HARDY'!HUV48,SETOP,5,))</f>
        <v>7.33</v>
      </c>
      <c r="HVB48" s="14">
        <f t="shared" si="1045"/>
        <v>9.27</v>
      </c>
      <c r="HVC48" s="14">
        <f t="shared" si="1046"/>
        <v>1191.8579999999999</v>
      </c>
      <c r="HVD48" s="14">
        <f t="shared" si="1047"/>
        <v>1507.3019999999999</v>
      </c>
      <c r="HVE48" s="11" t="s">
        <v>17388</v>
      </c>
      <c r="HVF48" s="261" t="str">
        <f>IF(HVM48="SINAPI",VLOOKUP('TEREZINHA HARDY'!HVL48,SINAPI,2,),VLOOKUP('TEREZINHA HARDY'!HVL48,SETOP,3,))</f>
        <v>CORTE, DOBRA E MONTAGEM DE AÇO CA-50/60</v>
      </c>
      <c r="HVG48" s="261"/>
      <c r="HVH48" s="261"/>
      <c r="HVI48" s="261"/>
      <c r="HVJ48" s="261"/>
      <c r="HVK48" s="261"/>
      <c r="HVL48" s="12" t="s">
        <v>9344</v>
      </c>
      <c r="HVM48" s="12" t="s">
        <v>6222</v>
      </c>
      <c r="HVN48" s="12" t="str">
        <f>IF(HVM48="SINAPI",VLOOKUP('TEREZINHA HARDY'!HVL48,SINAPI,3,),VLOOKUP('TEREZINHA HARDY'!HVL48,SETOP,4,))</f>
        <v>KG</v>
      </c>
      <c r="HVO48" s="13">
        <v>162.6</v>
      </c>
      <c r="HVP48" s="13" t="s">
        <v>41</v>
      </c>
      <c r="HVQ48" s="14">
        <f>IF(HVM48="SINAPI",VLOOKUP('TEREZINHA HARDY'!HVL48,SINAPI,4,),VLOOKUP('TEREZINHA HARDY'!HVL48,SETOP,5,))</f>
        <v>7.33</v>
      </c>
      <c r="HVR48" s="14">
        <f t="shared" si="1048"/>
        <v>9.27</v>
      </c>
      <c r="HVS48" s="14">
        <f t="shared" si="1049"/>
        <v>1191.8579999999999</v>
      </c>
      <c r="HVT48" s="14">
        <f t="shared" si="1050"/>
        <v>1507.3019999999999</v>
      </c>
      <c r="HVU48" s="11" t="s">
        <v>17388</v>
      </c>
      <c r="HVV48" s="261" t="str">
        <f>IF(HWC48="SINAPI",VLOOKUP('TEREZINHA HARDY'!HWB48,SINAPI,2,),VLOOKUP('TEREZINHA HARDY'!HWB48,SETOP,3,))</f>
        <v>CORTE, DOBRA E MONTAGEM DE AÇO CA-50/60</v>
      </c>
      <c r="HVW48" s="261"/>
      <c r="HVX48" s="261"/>
      <c r="HVY48" s="261"/>
      <c r="HVZ48" s="261"/>
      <c r="HWA48" s="261"/>
      <c r="HWB48" s="12" t="s">
        <v>9344</v>
      </c>
      <c r="HWC48" s="12" t="s">
        <v>6222</v>
      </c>
      <c r="HWD48" s="12" t="str">
        <f>IF(HWC48="SINAPI",VLOOKUP('TEREZINHA HARDY'!HWB48,SINAPI,3,),VLOOKUP('TEREZINHA HARDY'!HWB48,SETOP,4,))</f>
        <v>KG</v>
      </c>
      <c r="HWE48" s="13">
        <v>162.6</v>
      </c>
      <c r="HWF48" s="13" t="s">
        <v>41</v>
      </c>
      <c r="HWG48" s="14">
        <f>IF(HWC48="SINAPI",VLOOKUP('TEREZINHA HARDY'!HWB48,SINAPI,4,),VLOOKUP('TEREZINHA HARDY'!HWB48,SETOP,5,))</f>
        <v>7.33</v>
      </c>
      <c r="HWH48" s="14">
        <f t="shared" si="1051"/>
        <v>9.27</v>
      </c>
      <c r="HWI48" s="14">
        <f t="shared" si="1052"/>
        <v>1191.8579999999999</v>
      </c>
      <c r="HWJ48" s="14">
        <f t="shared" si="1053"/>
        <v>1507.3019999999999</v>
      </c>
      <c r="HWK48" s="11" t="s">
        <v>17388</v>
      </c>
      <c r="HWL48" s="261" t="str">
        <f>IF(HWS48="SINAPI",VLOOKUP('TEREZINHA HARDY'!HWR48,SINAPI,2,),VLOOKUP('TEREZINHA HARDY'!HWR48,SETOP,3,))</f>
        <v>CORTE, DOBRA E MONTAGEM DE AÇO CA-50/60</v>
      </c>
      <c r="HWM48" s="261"/>
      <c r="HWN48" s="261"/>
      <c r="HWO48" s="261"/>
      <c r="HWP48" s="261"/>
      <c r="HWQ48" s="261"/>
      <c r="HWR48" s="12" t="s">
        <v>9344</v>
      </c>
      <c r="HWS48" s="12" t="s">
        <v>6222</v>
      </c>
      <c r="HWT48" s="12" t="str">
        <f>IF(HWS48="SINAPI",VLOOKUP('TEREZINHA HARDY'!HWR48,SINAPI,3,),VLOOKUP('TEREZINHA HARDY'!HWR48,SETOP,4,))</f>
        <v>KG</v>
      </c>
      <c r="HWU48" s="13">
        <v>162.6</v>
      </c>
      <c r="HWV48" s="13" t="s">
        <v>41</v>
      </c>
      <c r="HWW48" s="14">
        <f>IF(HWS48="SINAPI",VLOOKUP('TEREZINHA HARDY'!HWR48,SINAPI,4,),VLOOKUP('TEREZINHA HARDY'!HWR48,SETOP,5,))</f>
        <v>7.33</v>
      </c>
      <c r="HWX48" s="14">
        <f t="shared" si="1054"/>
        <v>9.27</v>
      </c>
      <c r="HWY48" s="14">
        <f t="shared" si="1055"/>
        <v>1191.8579999999999</v>
      </c>
      <c r="HWZ48" s="14">
        <f t="shared" si="1056"/>
        <v>1507.3019999999999</v>
      </c>
      <c r="HXA48" s="11" t="s">
        <v>17388</v>
      </c>
      <c r="HXB48" s="261" t="str">
        <f>IF(HXI48="SINAPI",VLOOKUP('TEREZINHA HARDY'!HXH48,SINAPI,2,),VLOOKUP('TEREZINHA HARDY'!HXH48,SETOP,3,))</f>
        <v>CORTE, DOBRA E MONTAGEM DE AÇO CA-50/60</v>
      </c>
      <c r="HXC48" s="261"/>
      <c r="HXD48" s="261"/>
      <c r="HXE48" s="261"/>
      <c r="HXF48" s="261"/>
      <c r="HXG48" s="261"/>
      <c r="HXH48" s="12" t="s">
        <v>9344</v>
      </c>
      <c r="HXI48" s="12" t="s">
        <v>6222</v>
      </c>
      <c r="HXJ48" s="12" t="str">
        <f>IF(HXI48="SINAPI",VLOOKUP('TEREZINHA HARDY'!HXH48,SINAPI,3,),VLOOKUP('TEREZINHA HARDY'!HXH48,SETOP,4,))</f>
        <v>KG</v>
      </c>
      <c r="HXK48" s="13">
        <v>162.6</v>
      </c>
      <c r="HXL48" s="13" t="s">
        <v>41</v>
      </c>
      <c r="HXM48" s="14">
        <f>IF(HXI48="SINAPI",VLOOKUP('TEREZINHA HARDY'!HXH48,SINAPI,4,),VLOOKUP('TEREZINHA HARDY'!HXH48,SETOP,5,))</f>
        <v>7.33</v>
      </c>
      <c r="HXN48" s="14">
        <f t="shared" si="1057"/>
        <v>9.27</v>
      </c>
      <c r="HXO48" s="14">
        <f t="shared" si="1058"/>
        <v>1191.8579999999999</v>
      </c>
      <c r="HXP48" s="14">
        <f t="shared" si="1059"/>
        <v>1507.3019999999999</v>
      </c>
      <c r="HXQ48" s="11" t="s">
        <v>17388</v>
      </c>
      <c r="HXR48" s="261" t="str">
        <f>IF(HXY48="SINAPI",VLOOKUP('TEREZINHA HARDY'!HXX48,SINAPI,2,),VLOOKUP('TEREZINHA HARDY'!HXX48,SETOP,3,))</f>
        <v>CORTE, DOBRA E MONTAGEM DE AÇO CA-50/60</v>
      </c>
      <c r="HXS48" s="261"/>
      <c r="HXT48" s="261"/>
      <c r="HXU48" s="261"/>
      <c r="HXV48" s="261"/>
      <c r="HXW48" s="261"/>
      <c r="HXX48" s="12" t="s">
        <v>9344</v>
      </c>
      <c r="HXY48" s="12" t="s">
        <v>6222</v>
      </c>
      <c r="HXZ48" s="12" t="str">
        <f>IF(HXY48="SINAPI",VLOOKUP('TEREZINHA HARDY'!HXX48,SINAPI,3,),VLOOKUP('TEREZINHA HARDY'!HXX48,SETOP,4,))</f>
        <v>KG</v>
      </c>
      <c r="HYA48" s="13">
        <v>162.6</v>
      </c>
      <c r="HYB48" s="13" t="s">
        <v>41</v>
      </c>
      <c r="HYC48" s="14">
        <f>IF(HXY48="SINAPI",VLOOKUP('TEREZINHA HARDY'!HXX48,SINAPI,4,),VLOOKUP('TEREZINHA HARDY'!HXX48,SETOP,5,))</f>
        <v>7.33</v>
      </c>
      <c r="HYD48" s="14">
        <f t="shared" si="1060"/>
        <v>9.27</v>
      </c>
      <c r="HYE48" s="14">
        <f t="shared" si="1061"/>
        <v>1191.8579999999999</v>
      </c>
      <c r="HYF48" s="14">
        <f t="shared" si="1062"/>
        <v>1507.3019999999999</v>
      </c>
      <c r="HYG48" s="11" t="s">
        <v>17388</v>
      </c>
      <c r="HYH48" s="261" t="str">
        <f>IF(HYO48="SINAPI",VLOOKUP('TEREZINHA HARDY'!HYN48,SINAPI,2,),VLOOKUP('TEREZINHA HARDY'!HYN48,SETOP,3,))</f>
        <v>CORTE, DOBRA E MONTAGEM DE AÇO CA-50/60</v>
      </c>
      <c r="HYI48" s="261"/>
      <c r="HYJ48" s="261"/>
      <c r="HYK48" s="261"/>
      <c r="HYL48" s="261"/>
      <c r="HYM48" s="261"/>
      <c r="HYN48" s="12" t="s">
        <v>9344</v>
      </c>
      <c r="HYO48" s="12" t="s">
        <v>6222</v>
      </c>
      <c r="HYP48" s="12" t="str">
        <f>IF(HYO48="SINAPI",VLOOKUP('TEREZINHA HARDY'!HYN48,SINAPI,3,),VLOOKUP('TEREZINHA HARDY'!HYN48,SETOP,4,))</f>
        <v>KG</v>
      </c>
      <c r="HYQ48" s="13">
        <v>162.6</v>
      </c>
      <c r="HYR48" s="13" t="s">
        <v>41</v>
      </c>
      <c r="HYS48" s="14">
        <f>IF(HYO48="SINAPI",VLOOKUP('TEREZINHA HARDY'!HYN48,SINAPI,4,),VLOOKUP('TEREZINHA HARDY'!HYN48,SETOP,5,))</f>
        <v>7.33</v>
      </c>
      <c r="HYT48" s="14">
        <f t="shared" si="1063"/>
        <v>9.27</v>
      </c>
      <c r="HYU48" s="14">
        <f t="shared" si="1064"/>
        <v>1191.8579999999999</v>
      </c>
      <c r="HYV48" s="14">
        <f t="shared" si="1065"/>
        <v>1507.3019999999999</v>
      </c>
      <c r="HYW48" s="11" t="s">
        <v>17388</v>
      </c>
      <c r="HYX48" s="261" t="str">
        <f>IF(HZE48="SINAPI",VLOOKUP('TEREZINHA HARDY'!HZD48,SINAPI,2,),VLOOKUP('TEREZINHA HARDY'!HZD48,SETOP,3,))</f>
        <v>CORTE, DOBRA E MONTAGEM DE AÇO CA-50/60</v>
      </c>
      <c r="HYY48" s="261"/>
      <c r="HYZ48" s="261"/>
      <c r="HZA48" s="261"/>
      <c r="HZB48" s="261"/>
      <c r="HZC48" s="261"/>
      <c r="HZD48" s="12" t="s">
        <v>9344</v>
      </c>
      <c r="HZE48" s="12" t="s">
        <v>6222</v>
      </c>
      <c r="HZF48" s="12" t="str">
        <f>IF(HZE48="SINAPI",VLOOKUP('TEREZINHA HARDY'!HZD48,SINAPI,3,),VLOOKUP('TEREZINHA HARDY'!HZD48,SETOP,4,))</f>
        <v>KG</v>
      </c>
      <c r="HZG48" s="13">
        <v>162.6</v>
      </c>
      <c r="HZH48" s="13" t="s">
        <v>41</v>
      </c>
      <c r="HZI48" s="14">
        <f>IF(HZE48="SINAPI",VLOOKUP('TEREZINHA HARDY'!HZD48,SINAPI,4,),VLOOKUP('TEREZINHA HARDY'!HZD48,SETOP,5,))</f>
        <v>7.33</v>
      </c>
      <c r="HZJ48" s="14">
        <f t="shared" si="1066"/>
        <v>9.27</v>
      </c>
      <c r="HZK48" s="14">
        <f t="shared" si="1067"/>
        <v>1191.8579999999999</v>
      </c>
      <c r="HZL48" s="14">
        <f t="shared" si="1068"/>
        <v>1507.3019999999999</v>
      </c>
      <c r="HZM48" s="11" t="s">
        <v>17388</v>
      </c>
      <c r="HZN48" s="261" t="str">
        <f>IF(HZU48="SINAPI",VLOOKUP('TEREZINHA HARDY'!HZT48,SINAPI,2,),VLOOKUP('TEREZINHA HARDY'!HZT48,SETOP,3,))</f>
        <v>CORTE, DOBRA E MONTAGEM DE AÇO CA-50/60</v>
      </c>
      <c r="HZO48" s="261"/>
      <c r="HZP48" s="261"/>
      <c r="HZQ48" s="261"/>
      <c r="HZR48" s="261"/>
      <c r="HZS48" s="261"/>
      <c r="HZT48" s="12" t="s">
        <v>9344</v>
      </c>
      <c r="HZU48" s="12" t="s">
        <v>6222</v>
      </c>
      <c r="HZV48" s="12" t="str">
        <f>IF(HZU48="SINAPI",VLOOKUP('TEREZINHA HARDY'!HZT48,SINAPI,3,),VLOOKUP('TEREZINHA HARDY'!HZT48,SETOP,4,))</f>
        <v>KG</v>
      </c>
      <c r="HZW48" s="13">
        <v>162.6</v>
      </c>
      <c r="HZX48" s="13" t="s">
        <v>41</v>
      </c>
      <c r="HZY48" s="14">
        <f>IF(HZU48="SINAPI",VLOOKUP('TEREZINHA HARDY'!HZT48,SINAPI,4,),VLOOKUP('TEREZINHA HARDY'!HZT48,SETOP,5,))</f>
        <v>7.33</v>
      </c>
      <c r="HZZ48" s="14">
        <f t="shared" si="1069"/>
        <v>9.27</v>
      </c>
      <c r="IAA48" s="14">
        <f t="shared" si="1070"/>
        <v>1191.8579999999999</v>
      </c>
      <c r="IAB48" s="14">
        <f t="shared" si="1071"/>
        <v>1507.3019999999999</v>
      </c>
      <c r="IAC48" s="11" t="s">
        <v>17388</v>
      </c>
      <c r="IAD48" s="261" t="str">
        <f>IF(IAK48="SINAPI",VLOOKUP('TEREZINHA HARDY'!IAJ48,SINAPI,2,),VLOOKUP('TEREZINHA HARDY'!IAJ48,SETOP,3,))</f>
        <v>CORTE, DOBRA E MONTAGEM DE AÇO CA-50/60</v>
      </c>
      <c r="IAE48" s="261"/>
      <c r="IAF48" s="261"/>
      <c r="IAG48" s="261"/>
      <c r="IAH48" s="261"/>
      <c r="IAI48" s="261"/>
      <c r="IAJ48" s="12" t="s">
        <v>9344</v>
      </c>
      <c r="IAK48" s="12" t="s">
        <v>6222</v>
      </c>
      <c r="IAL48" s="12" t="str">
        <f>IF(IAK48="SINAPI",VLOOKUP('TEREZINHA HARDY'!IAJ48,SINAPI,3,),VLOOKUP('TEREZINHA HARDY'!IAJ48,SETOP,4,))</f>
        <v>KG</v>
      </c>
      <c r="IAM48" s="13">
        <v>162.6</v>
      </c>
      <c r="IAN48" s="13" t="s">
        <v>41</v>
      </c>
      <c r="IAO48" s="14">
        <f>IF(IAK48="SINAPI",VLOOKUP('TEREZINHA HARDY'!IAJ48,SINAPI,4,),VLOOKUP('TEREZINHA HARDY'!IAJ48,SETOP,5,))</f>
        <v>7.33</v>
      </c>
      <c r="IAP48" s="14">
        <f t="shared" si="1072"/>
        <v>9.27</v>
      </c>
      <c r="IAQ48" s="14">
        <f t="shared" si="1073"/>
        <v>1191.8579999999999</v>
      </c>
      <c r="IAR48" s="14">
        <f t="shared" si="1074"/>
        <v>1507.3019999999999</v>
      </c>
      <c r="IAS48" s="11" t="s">
        <v>17388</v>
      </c>
      <c r="IAT48" s="261" t="str">
        <f>IF(IBA48="SINAPI",VLOOKUP('TEREZINHA HARDY'!IAZ48,SINAPI,2,),VLOOKUP('TEREZINHA HARDY'!IAZ48,SETOP,3,))</f>
        <v>CORTE, DOBRA E MONTAGEM DE AÇO CA-50/60</v>
      </c>
      <c r="IAU48" s="261"/>
      <c r="IAV48" s="261"/>
      <c r="IAW48" s="261"/>
      <c r="IAX48" s="261"/>
      <c r="IAY48" s="261"/>
      <c r="IAZ48" s="12" t="s">
        <v>9344</v>
      </c>
      <c r="IBA48" s="12" t="s">
        <v>6222</v>
      </c>
      <c r="IBB48" s="12" t="str">
        <f>IF(IBA48="SINAPI",VLOOKUP('TEREZINHA HARDY'!IAZ48,SINAPI,3,),VLOOKUP('TEREZINHA HARDY'!IAZ48,SETOP,4,))</f>
        <v>KG</v>
      </c>
      <c r="IBC48" s="13">
        <v>162.6</v>
      </c>
      <c r="IBD48" s="13" t="s">
        <v>41</v>
      </c>
      <c r="IBE48" s="14">
        <f>IF(IBA48="SINAPI",VLOOKUP('TEREZINHA HARDY'!IAZ48,SINAPI,4,),VLOOKUP('TEREZINHA HARDY'!IAZ48,SETOP,5,))</f>
        <v>7.33</v>
      </c>
      <c r="IBF48" s="14">
        <f t="shared" si="1075"/>
        <v>9.27</v>
      </c>
      <c r="IBG48" s="14">
        <f t="shared" si="1076"/>
        <v>1191.8579999999999</v>
      </c>
      <c r="IBH48" s="14">
        <f t="shared" si="1077"/>
        <v>1507.3019999999999</v>
      </c>
      <c r="IBI48" s="11" t="s">
        <v>17388</v>
      </c>
      <c r="IBJ48" s="261" t="str">
        <f>IF(IBQ48="SINAPI",VLOOKUP('TEREZINHA HARDY'!IBP48,SINAPI,2,),VLOOKUP('TEREZINHA HARDY'!IBP48,SETOP,3,))</f>
        <v>CORTE, DOBRA E MONTAGEM DE AÇO CA-50/60</v>
      </c>
      <c r="IBK48" s="261"/>
      <c r="IBL48" s="261"/>
      <c r="IBM48" s="261"/>
      <c r="IBN48" s="261"/>
      <c r="IBO48" s="261"/>
      <c r="IBP48" s="12" t="s">
        <v>9344</v>
      </c>
      <c r="IBQ48" s="12" t="s">
        <v>6222</v>
      </c>
      <c r="IBR48" s="12" t="str">
        <f>IF(IBQ48="SINAPI",VLOOKUP('TEREZINHA HARDY'!IBP48,SINAPI,3,),VLOOKUP('TEREZINHA HARDY'!IBP48,SETOP,4,))</f>
        <v>KG</v>
      </c>
      <c r="IBS48" s="13">
        <v>162.6</v>
      </c>
      <c r="IBT48" s="13" t="s">
        <v>41</v>
      </c>
      <c r="IBU48" s="14">
        <f>IF(IBQ48="SINAPI",VLOOKUP('TEREZINHA HARDY'!IBP48,SINAPI,4,),VLOOKUP('TEREZINHA HARDY'!IBP48,SETOP,5,))</f>
        <v>7.33</v>
      </c>
      <c r="IBV48" s="14">
        <f t="shared" si="1078"/>
        <v>9.27</v>
      </c>
      <c r="IBW48" s="14">
        <f t="shared" si="1079"/>
        <v>1191.8579999999999</v>
      </c>
      <c r="IBX48" s="14">
        <f t="shared" si="1080"/>
        <v>1507.3019999999999</v>
      </c>
      <c r="IBY48" s="11" t="s">
        <v>17388</v>
      </c>
      <c r="IBZ48" s="261" t="str">
        <f>IF(ICG48="SINAPI",VLOOKUP('TEREZINHA HARDY'!ICF48,SINAPI,2,),VLOOKUP('TEREZINHA HARDY'!ICF48,SETOP,3,))</f>
        <v>CORTE, DOBRA E MONTAGEM DE AÇO CA-50/60</v>
      </c>
      <c r="ICA48" s="261"/>
      <c r="ICB48" s="261"/>
      <c r="ICC48" s="261"/>
      <c r="ICD48" s="261"/>
      <c r="ICE48" s="261"/>
      <c r="ICF48" s="12" t="s">
        <v>9344</v>
      </c>
      <c r="ICG48" s="12" t="s">
        <v>6222</v>
      </c>
      <c r="ICH48" s="12" t="str">
        <f>IF(ICG48="SINAPI",VLOOKUP('TEREZINHA HARDY'!ICF48,SINAPI,3,),VLOOKUP('TEREZINHA HARDY'!ICF48,SETOP,4,))</f>
        <v>KG</v>
      </c>
      <c r="ICI48" s="13">
        <v>162.6</v>
      </c>
      <c r="ICJ48" s="13" t="s">
        <v>41</v>
      </c>
      <c r="ICK48" s="14">
        <f>IF(ICG48="SINAPI",VLOOKUP('TEREZINHA HARDY'!ICF48,SINAPI,4,),VLOOKUP('TEREZINHA HARDY'!ICF48,SETOP,5,))</f>
        <v>7.33</v>
      </c>
      <c r="ICL48" s="14">
        <f t="shared" si="1081"/>
        <v>9.27</v>
      </c>
      <c r="ICM48" s="14">
        <f t="shared" si="1082"/>
        <v>1191.8579999999999</v>
      </c>
      <c r="ICN48" s="14">
        <f t="shared" si="1083"/>
        <v>1507.3019999999999</v>
      </c>
      <c r="ICO48" s="11" t="s">
        <v>17388</v>
      </c>
      <c r="ICP48" s="261" t="str">
        <f>IF(ICW48="SINAPI",VLOOKUP('TEREZINHA HARDY'!ICV48,SINAPI,2,),VLOOKUP('TEREZINHA HARDY'!ICV48,SETOP,3,))</f>
        <v>CORTE, DOBRA E MONTAGEM DE AÇO CA-50/60</v>
      </c>
      <c r="ICQ48" s="261"/>
      <c r="ICR48" s="261"/>
      <c r="ICS48" s="261"/>
      <c r="ICT48" s="261"/>
      <c r="ICU48" s="261"/>
      <c r="ICV48" s="12" t="s">
        <v>9344</v>
      </c>
      <c r="ICW48" s="12" t="s">
        <v>6222</v>
      </c>
      <c r="ICX48" s="12" t="str">
        <f>IF(ICW48="SINAPI",VLOOKUP('TEREZINHA HARDY'!ICV48,SINAPI,3,),VLOOKUP('TEREZINHA HARDY'!ICV48,SETOP,4,))</f>
        <v>KG</v>
      </c>
      <c r="ICY48" s="13">
        <v>162.6</v>
      </c>
      <c r="ICZ48" s="13" t="s">
        <v>41</v>
      </c>
      <c r="IDA48" s="14">
        <f>IF(ICW48="SINAPI",VLOOKUP('TEREZINHA HARDY'!ICV48,SINAPI,4,),VLOOKUP('TEREZINHA HARDY'!ICV48,SETOP,5,))</f>
        <v>7.33</v>
      </c>
      <c r="IDB48" s="14">
        <f t="shared" si="1084"/>
        <v>9.27</v>
      </c>
      <c r="IDC48" s="14">
        <f t="shared" si="1085"/>
        <v>1191.8579999999999</v>
      </c>
      <c r="IDD48" s="14">
        <f t="shared" si="1086"/>
        <v>1507.3019999999999</v>
      </c>
      <c r="IDE48" s="11" t="s">
        <v>17388</v>
      </c>
      <c r="IDF48" s="261" t="str">
        <f>IF(IDM48="SINAPI",VLOOKUP('TEREZINHA HARDY'!IDL48,SINAPI,2,),VLOOKUP('TEREZINHA HARDY'!IDL48,SETOP,3,))</f>
        <v>CORTE, DOBRA E MONTAGEM DE AÇO CA-50/60</v>
      </c>
      <c r="IDG48" s="261"/>
      <c r="IDH48" s="261"/>
      <c r="IDI48" s="261"/>
      <c r="IDJ48" s="261"/>
      <c r="IDK48" s="261"/>
      <c r="IDL48" s="12" t="s">
        <v>9344</v>
      </c>
      <c r="IDM48" s="12" t="s">
        <v>6222</v>
      </c>
      <c r="IDN48" s="12" t="str">
        <f>IF(IDM48="SINAPI",VLOOKUP('TEREZINHA HARDY'!IDL48,SINAPI,3,),VLOOKUP('TEREZINHA HARDY'!IDL48,SETOP,4,))</f>
        <v>KG</v>
      </c>
      <c r="IDO48" s="13">
        <v>162.6</v>
      </c>
      <c r="IDP48" s="13" t="s">
        <v>41</v>
      </c>
      <c r="IDQ48" s="14">
        <f>IF(IDM48="SINAPI",VLOOKUP('TEREZINHA HARDY'!IDL48,SINAPI,4,),VLOOKUP('TEREZINHA HARDY'!IDL48,SETOP,5,))</f>
        <v>7.33</v>
      </c>
      <c r="IDR48" s="14">
        <f t="shared" si="1087"/>
        <v>9.27</v>
      </c>
      <c r="IDS48" s="14">
        <f t="shared" si="1088"/>
        <v>1191.8579999999999</v>
      </c>
      <c r="IDT48" s="14">
        <f t="shared" si="1089"/>
        <v>1507.3019999999999</v>
      </c>
      <c r="IDU48" s="11" t="s">
        <v>17388</v>
      </c>
      <c r="IDV48" s="261" t="str">
        <f>IF(IEC48="SINAPI",VLOOKUP('TEREZINHA HARDY'!IEB48,SINAPI,2,),VLOOKUP('TEREZINHA HARDY'!IEB48,SETOP,3,))</f>
        <v>CORTE, DOBRA E MONTAGEM DE AÇO CA-50/60</v>
      </c>
      <c r="IDW48" s="261"/>
      <c r="IDX48" s="261"/>
      <c r="IDY48" s="261"/>
      <c r="IDZ48" s="261"/>
      <c r="IEA48" s="261"/>
      <c r="IEB48" s="12" t="s">
        <v>9344</v>
      </c>
      <c r="IEC48" s="12" t="s">
        <v>6222</v>
      </c>
      <c r="IED48" s="12" t="str">
        <f>IF(IEC48="SINAPI",VLOOKUP('TEREZINHA HARDY'!IEB48,SINAPI,3,),VLOOKUP('TEREZINHA HARDY'!IEB48,SETOP,4,))</f>
        <v>KG</v>
      </c>
      <c r="IEE48" s="13">
        <v>162.6</v>
      </c>
      <c r="IEF48" s="13" t="s">
        <v>41</v>
      </c>
      <c r="IEG48" s="14">
        <f>IF(IEC48="SINAPI",VLOOKUP('TEREZINHA HARDY'!IEB48,SINAPI,4,),VLOOKUP('TEREZINHA HARDY'!IEB48,SETOP,5,))</f>
        <v>7.33</v>
      </c>
      <c r="IEH48" s="14">
        <f t="shared" si="1090"/>
        <v>9.27</v>
      </c>
      <c r="IEI48" s="14">
        <f t="shared" si="1091"/>
        <v>1191.8579999999999</v>
      </c>
      <c r="IEJ48" s="14">
        <f t="shared" si="1092"/>
        <v>1507.3019999999999</v>
      </c>
      <c r="IEK48" s="11" t="s">
        <v>17388</v>
      </c>
      <c r="IEL48" s="261" t="str">
        <f>IF(IES48="SINAPI",VLOOKUP('TEREZINHA HARDY'!IER48,SINAPI,2,),VLOOKUP('TEREZINHA HARDY'!IER48,SETOP,3,))</f>
        <v>CORTE, DOBRA E MONTAGEM DE AÇO CA-50/60</v>
      </c>
      <c r="IEM48" s="261"/>
      <c r="IEN48" s="261"/>
      <c r="IEO48" s="261"/>
      <c r="IEP48" s="261"/>
      <c r="IEQ48" s="261"/>
      <c r="IER48" s="12" t="s">
        <v>9344</v>
      </c>
      <c r="IES48" s="12" t="s">
        <v>6222</v>
      </c>
      <c r="IET48" s="12" t="str">
        <f>IF(IES48="SINAPI",VLOOKUP('TEREZINHA HARDY'!IER48,SINAPI,3,),VLOOKUP('TEREZINHA HARDY'!IER48,SETOP,4,))</f>
        <v>KG</v>
      </c>
      <c r="IEU48" s="13">
        <v>162.6</v>
      </c>
      <c r="IEV48" s="13" t="s">
        <v>41</v>
      </c>
      <c r="IEW48" s="14">
        <f>IF(IES48="SINAPI",VLOOKUP('TEREZINHA HARDY'!IER48,SINAPI,4,),VLOOKUP('TEREZINHA HARDY'!IER48,SETOP,5,))</f>
        <v>7.33</v>
      </c>
      <c r="IEX48" s="14">
        <f t="shared" si="1093"/>
        <v>9.27</v>
      </c>
      <c r="IEY48" s="14">
        <f t="shared" si="1094"/>
        <v>1191.8579999999999</v>
      </c>
      <c r="IEZ48" s="14">
        <f t="shared" si="1095"/>
        <v>1507.3019999999999</v>
      </c>
      <c r="IFA48" s="11" t="s">
        <v>17388</v>
      </c>
      <c r="IFB48" s="261" t="str">
        <f>IF(IFI48="SINAPI",VLOOKUP('TEREZINHA HARDY'!IFH48,SINAPI,2,),VLOOKUP('TEREZINHA HARDY'!IFH48,SETOP,3,))</f>
        <v>CORTE, DOBRA E MONTAGEM DE AÇO CA-50/60</v>
      </c>
      <c r="IFC48" s="261"/>
      <c r="IFD48" s="261"/>
      <c r="IFE48" s="261"/>
      <c r="IFF48" s="261"/>
      <c r="IFG48" s="261"/>
      <c r="IFH48" s="12" t="s">
        <v>9344</v>
      </c>
      <c r="IFI48" s="12" t="s">
        <v>6222</v>
      </c>
      <c r="IFJ48" s="12" t="str">
        <f>IF(IFI48="SINAPI",VLOOKUP('TEREZINHA HARDY'!IFH48,SINAPI,3,),VLOOKUP('TEREZINHA HARDY'!IFH48,SETOP,4,))</f>
        <v>KG</v>
      </c>
      <c r="IFK48" s="13">
        <v>162.6</v>
      </c>
      <c r="IFL48" s="13" t="s">
        <v>41</v>
      </c>
      <c r="IFM48" s="14">
        <f>IF(IFI48="SINAPI",VLOOKUP('TEREZINHA HARDY'!IFH48,SINAPI,4,),VLOOKUP('TEREZINHA HARDY'!IFH48,SETOP,5,))</f>
        <v>7.33</v>
      </c>
      <c r="IFN48" s="14">
        <f t="shared" si="1096"/>
        <v>9.27</v>
      </c>
      <c r="IFO48" s="14">
        <f t="shared" si="1097"/>
        <v>1191.8579999999999</v>
      </c>
      <c r="IFP48" s="14">
        <f t="shared" si="1098"/>
        <v>1507.3019999999999</v>
      </c>
      <c r="IFQ48" s="11" t="s">
        <v>17388</v>
      </c>
      <c r="IFR48" s="261" t="str">
        <f>IF(IFY48="SINAPI",VLOOKUP('TEREZINHA HARDY'!IFX48,SINAPI,2,),VLOOKUP('TEREZINHA HARDY'!IFX48,SETOP,3,))</f>
        <v>CORTE, DOBRA E MONTAGEM DE AÇO CA-50/60</v>
      </c>
      <c r="IFS48" s="261"/>
      <c r="IFT48" s="261"/>
      <c r="IFU48" s="261"/>
      <c r="IFV48" s="261"/>
      <c r="IFW48" s="261"/>
      <c r="IFX48" s="12" t="s">
        <v>9344</v>
      </c>
      <c r="IFY48" s="12" t="s">
        <v>6222</v>
      </c>
      <c r="IFZ48" s="12" t="str">
        <f>IF(IFY48="SINAPI",VLOOKUP('TEREZINHA HARDY'!IFX48,SINAPI,3,),VLOOKUP('TEREZINHA HARDY'!IFX48,SETOP,4,))</f>
        <v>KG</v>
      </c>
      <c r="IGA48" s="13">
        <v>162.6</v>
      </c>
      <c r="IGB48" s="13" t="s">
        <v>41</v>
      </c>
      <c r="IGC48" s="14">
        <f>IF(IFY48="SINAPI",VLOOKUP('TEREZINHA HARDY'!IFX48,SINAPI,4,),VLOOKUP('TEREZINHA HARDY'!IFX48,SETOP,5,))</f>
        <v>7.33</v>
      </c>
      <c r="IGD48" s="14">
        <f t="shared" si="1099"/>
        <v>9.27</v>
      </c>
      <c r="IGE48" s="14">
        <f t="shared" si="1100"/>
        <v>1191.8579999999999</v>
      </c>
      <c r="IGF48" s="14">
        <f t="shared" si="1101"/>
        <v>1507.3019999999999</v>
      </c>
      <c r="IGG48" s="11" t="s">
        <v>17388</v>
      </c>
      <c r="IGH48" s="261" t="str">
        <f>IF(IGO48="SINAPI",VLOOKUP('TEREZINHA HARDY'!IGN48,SINAPI,2,),VLOOKUP('TEREZINHA HARDY'!IGN48,SETOP,3,))</f>
        <v>CORTE, DOBRA E MONTAGEM DE AÇO CA-50/60</v>
      </c>
      <c r="IGI48" s="261"/>
      <c r="IGJ48" s="261"/>
      <c r="IGK48" s="261"/>
      <c r="IGL48" s="261"/>
      <c r="IGM48" s="261"/>
      <c r="IGN48" s="12" t="s">
        <v>9344</v>
      </c>
      <c r="IGO48" s="12" t="s">
        <v>6222</v>
      </c>
      <c r="IGP48" s="12" t="str">
        <f>IF(IGO48="SINAPI",VLOOKUP('TEREZINHA HARDY'!IGN48,SINAPI,3,),VLOOKUP('TEREZINHA HARDY'!IGN48,SETOP,4,))</f>
        <v>KG</v>
      </c>
      <c r="IGQ48" s="13">
        <v>162.6</v>
      </c>
      <c r="IGR48" s="13" t="s">
        <v>41</v>
      </c>
      <c r="IGS48" s="14">
        <f>IF(IGO48="SINAPI",VLOOKUP('TEREZINHA HARDY'!IGN48,SINAPI,4,),VLOOKUP('TEREZINHA HARDY'!IGN48,SETOP,5,))</f>
        <v>7.33</v>
      </c>
      <c r="IGT48" s="14">
        <f t="shared" si="1102"/>
        <v>9.27</v>
      </c>
      <c r="IGU48" s="14">
        <f t="shared" si="1103"/>
        <v>1191.8579999999999</v>
      </c>
      <c r="IGV48" s="14">
        <f t="shared" si="1104"/>
        <v>1507.3019999999999</v>
      </c>
      <c r="IGW48" s="11" t="s">
        <v>17388</v>
      </c>
      <c r="IGX48" s="261" t="str">
        <f>IF(IHE48="SINAPI",VLOOKUP('TEREZINHA HARDY'!IHD48,SINAPI,2,),VLOOKUP('TEREZINHA HARDY'!IHD48,SETOP,3,))</f>
        <v>CORTE, DOBRA E MONTAGEM DE AÇO CA-50/60</v>
      </c>
      <c r="IGY48" s="261"/>
      <c r="IGZ48" s="261"/>
      <c r="IHA48" s="261"/>
      <c r="IHB48" s="261"/>
      <c r="IHC48" s="261"/>
      <c r="IHD48" s="12" t="s">
        <v>9344</v>
      </c>
      <c r="IHE48" s="12" t="s">
        <v>6222</v>
      </c>
      <c r="IHF48" s="12" t="str">
        <f>IF(IHE48="SINAPI",VLOOKUP('TEREZINHA HARDY'!IHD48,SINAPI,3,),VLOOKUP('TEREZINHA HARDY'!IHD48,SETOP,4,))</f>
        <v>KG</v>
      </c>
      <c r="IHG48" s="13">
        <v>162.6</v>
      </c>
      <c r="IHH48" s="13" t="s">
        <v>41</v>
      </c>
      <c r="IHI48" s="14">
        <f>IF(IHE48="SINAPI",VLOOKUP('TEREZINHA HARDY'!IHD48,SINAPI,4,),VLOOKUP('TEREZINHA HARDY'!IHD48,SETOP,5,))</f>
        <v>7.33</v>
      </c>
      <c r="IHJ48" s="14">
        <f t="shared" si="1105"/>
        <v>9.27</v>
      </c>
      <c r="IHK48" s="14">
        <f t="shared" si="1106"/>
        <v>1191.8579999999999</v>
      </c>
      <c r="IHL48" s="14">
        <f t="shared" si="1107"/>
        <v>1507.3019999999999</v>
      </c>
      <c r="IHM48" s="11" t="s">
        <v>17388</v>
      </c>
      <c r="IHN48" s="261" t="str">
        <f>IF(IHU48="SINAPI",VLOOKUP('TEREZINHA HARDY'!IHT48,SINAPI,2,),VLOOKUP('TEREZINHA HARDY'!IHT48,SETOP,3,))</f>
        <v>CORTE, DOBRA E MONTAGEM DE AÇO CA-50/60</v>
      </c>
      <c r="IHO48" s="261"/>
      <c r="IHP48" s="261"/>
      <c r="IHQ48" s="261"/>
      <c r="IHR48" s="261"/>
      <c r="IHS48" s="261"/>
      <c r="IHT48" s="12" t="s">
        <v>9344</v>
      </c>
      <c r="IHU48" s="12" t="s">
        <v>6222</v>
      </c>
      <c r="IHV48" s="12" t="str">
        <f>IF(IHU48="SINAPI",VLOOKUP('TEREZINHA HARDY'!IHT48,SINAPI,3,),VLOOKUP('TEREZINHA HARDY'!IHT48,SETOP,4,))</f>
        <v>KG</v>
      </c>
      <c r="IHW48" s="13">
        <v>162.6</v>
      </c>
      <c r="IHX48" s="13" t="s">
        <v>41</v>
      </c>
      <c r="IHY48" s="14">
        <f>IF(IHU48="SINAPI",VLOOKUP('TEREZINHA HARDY'!IHT48,SINAPI,4,),VLOOKUP('TEREZINHA HARDY'!IHT48,SETOP,5,))</f>
        <v>7.33</v>
      </c>
      <c r="IHZ48" s="14">
        <f t="shared" si="1108"/>
        <v>9.27</v>
      </c>
      <c r="IIA48" s="14">
        <f t="shared" si="1109"/>
        <v>1191.8579999999999</v>
      </c>
      <c r="IIB48" s="14">
        <f t="shared" si="1110"/>
        <v>1507.3019999999999</v>
      </c>
      <c r="IIC48" s="11" t="s">
        <v>17388</v>
      </c>
      <c r="IID48" s="261" t="str">
        <f>IF(IIK48="SINAPI",VLOOKUP('TEREZINHA HARDY'!IIJ48,SINAPI,2,),VLOOKUP('TEREZINHA HARDY'!IIJ48,SETOP,3,))</f>
        <v>CORTE, DOBRA E MONTAGEM DE AÇO CA-50/60</v>
      </c>
      <c r="IIE48" s="261"/>
      <c r="IIF48" s="261"/>
      <c r="IIG48" s="261"/>
      <c r="IIH48" s="261"/>
      <c r="III48" s="261"/>
      <c r="IIJ48" s="12" t="s">
        <v>9344</v>
      </c>
      <c r="IIK48" s="12" t="s">
        <v>6222</v>
      </c>
      <c r="IIL48" s="12" t="str">
        <f>IF(IIK48="SINAPI",VLOOKUP('TEREZINHA HARDY'!IIJ48,SINAPI,3,),VLOOKUP('TEREZINHA HARDY'!IIJ48,SETOP,4,))</f>
        <v>KG</v>
      </c>
      <c r="IIM48" s="13">
        <v>162.6</v>
      </c>
      <c r="IIN48" s="13" t="s">
        <v>41</v>
      </c>
      <c r="IIO48" s="14">
        <f>IF(IIK48="SINAPI",VLOOKUP('TEREZINHA HARDY'!IIJ48,SINAPI,4,),VLOOKUP('TEREZINHA HARDY'!IIJ48,SETOP,5,))</f>
        <v>7.33</v>
      </c>
      <c r="IIP48" s="14">
        <f t="shared" si="1111"/>
        <v>9.27</v>
      </c>
      <c r="IIQ48" s="14">
        <f t="shared" si="1112"/>
        <v>1191.8579999999999</v>
      </c>
      <c r="IIR48" s="14">
        <f t="shared" si="1113"/>
        <v>1507.3019999999999</v>
      </c>
      <c r="IIS48" s="11" t="s">
        <v>17388</v>
      </c>
      <c r="IIT48" s="261" t="str">
        <f>IF(IJA48="SINAPI",VLOOKUP('TEREZINHA HARDY'!IIZ48,SINAPI,2,),VLOOKUP('TEREZINHA HARDY'!IIZ48,SETOP,3,))</f>
        <v>CORTE, DOBRA E MONTAGEM DE AÇO CA-50/60</v>
      </c>
      <c r="IIU48" s="261"/>
      <c r="IIV48" s="261"/>
      <c r="IIW48" s="261"/>
      <c r="IIX48" s="261"/>
      <c r="IIY48" s="261"/>
      <c r="IIZ48" s="12" t="s">
        <v>9344</v>
      </c>
      <c r="IJA48" s="12" t="s">
        <v>6222</v>
      </c>
      <c r="IJB48" s="12" t="str">
        <f>IF(IJA48="SINAPI",VLOOKUP('TEREZINHA HARDY'!IIZ48,SINAPI,3,),VLOOKUP('TEREZINHA HARDY'!IIZ48,SETOP,4,))</f>
        <v>KG</v>
      </c>
      <c r="IJC48" s="13">
        <v>162.6</v>
      </c>
      <c r="IJD48" s="13" t="s">
        <v>41</v>
      </c>
      <c r="IJE48" s="14">
        <f>IF(IJA48="SINAPI",VLOOKUP('TEREZINHA HARDY'!IIZ48,SINAPI,4,),VLOOKUP('TEREZINHA HARDY'!IIZ48,SETOP,5,))</f>
        <v>7.33</v>
      </c>
      <c r="IJF48" s="14">
        <f t="shared" si="1114"/>
        <v>9.27</v>
      </c>
      <c r="IJG48" s="14">
        <f t="shared" si="1115"/>
        <v>1191.8579999999999</v>
      </c>
      <c r="IJH48" s="14">
        <f t="shared" si="1116"/>
        <v>1507.3019999999999</v>
      </c>
      <c r="IJI48" s="11" t="s">
        <v>17388</v>
      </c>
      <c r="IJJ48" s="261" t="str">
        <f>IF(IJQ48="SINAPI",VLOOKUP('TEREZINHA HARDY'!IJP48,SINAPI,2,),VLOOKUP('TEREZINHA HARDY'!IJP48,SETOP,3,))</f>
        <v>CORTE, DOBRA E MONTAGEM DE AÇO CA-50/60</v>
      </c>
      <c r="IJK48" s="261"/>
      <c r="IJL48" s="261"/>
      <c r="IJM48" s="261"/>
      <c r="IJN48" s="261"/>
      <c r="IJO48" s="261"/>
      <c r="IJP48" s="12" t="s">
        <v>9344</v>
      </c>
      <c r="IJQ48" s="12" t="s">
        <v>6222</v>
      </c>
      <c r="IJR48" s="12" t="str">
        <f>IF(IJQ48="SINAPI",VLOOKUP('TEREZINHA HARDY'!IJP48,SINAPI,3,),VLOOKUP('TEREZINHA HARDY'!IJP48,SETOP,4,))</f>
        <v>KG</v>
      </c>
      <c r="IJS48" s="13">
        <v>162.6</v>
      </c>
      <c r="IJT48" s="13" t="s">
        <v>41</v>
      </c>
      <c r="IJU48" s="14">
        <f>IF(IJQ48="SINAPI",VLOOKUP('TEREZINHA HARDY'!IJP48,SINAPI,4,),VLOOKUP('TEREZINHA HARDY'!IJP48,SETOP,5,))</f>
        <v>7.33</v>
      </c>
      <c r="IJV48" s="14">
        <f t="shared" si="1117"/>
        <v>9.27</v>
      </c>
      <c r="IJW48" s="14">
        <f t="shared" si="1118"/>
        <v>1191.8579999999999</v>
      </c>
      <c r="IJX48" s="14">
        <f t="shared" si="1119"/>
        <v>1507.3019999999999</v>
      </c>
      <c r="IJY48" s="11" t="s">
        <v>17388</v>
      </c>
      <c r="IJZ48" s="261" t="str">
        <f>IF(IKG48="SINAPI",VLOOKUP('TEREZINHA HARDY'!IKF48,SINAPI,2,),VLOOKUP('TEREZINHA HARDY'!IKF48,SETOP,3,))</f>
        <v>CORTE, DOBRA E MONTAGEM DE AÇO CA-50/60</v>
      </c>
      <c r="IKA48" s="261"/>
      <c r="IKB48" s="261"/>
      <c r="IKC48" s="261"/>
      <c r="IKD48" s="261"/>
      <c r="IKE48" s="261"/>
      <c r="IKF48" s="12" t="s">
        <v>9344</v>
      </c>
      <c r="IKG48" s="12" t="s">
        <v>6222</v>
      </c>
      <c r="IKH48" s="12" t="str">
        <f>IF(IKG48="SINAPI",VLOOKUP('TEREZINHA HARDY'!IKF48,SINAPI,3,),VLOOKUP('TEREZINHA HARDY'!IKF48,SETOP,4,))</f>
        <v>KG</v>
      </c>
      <c r="IKI48" s="13">
        <v>162.6</v>
      </c>
      <c r="IKJ48" s="13" t="s">
        <v>41</v>
      </c>
      <c r="IKK48" s="14">
        <f>IF(IKG48="SINAPI",VLOOKUP('TEREZINHA HARDY'!IKF48,SINAPI,4,),VLOOKUP('TEREZINHA HARDY'!IKF48,SETOP,5,))</f>
        <v>7.33</v>
      </c>
      <c r="IKL48" s="14">
        <f t="shared" si="1120"/>
        <v>9.27</v>
      </c>
      <c r="IKM48" s="14">
        <f t="shared" si="1121"/>
        <v>1191.8579999999999</v>
      </c>
      <c r="IKN48" s="14">
        <f t="shared" si="1122"/>
        <v>1507.3019999999999</v>
      </c>
      <c r="IKO48" s="11" t="s">
        <v>17388</v>
      </c>
      <c r="IKP48" s="261" t="str">
        <f>IF(IKW48="SINAPI",VLOOKUP('TEREZINHA HARDY'!IKV48,SINAPI,2,),VLOOKUP('TEREZINHA HARDY'!IKV48,SETOP,3,))</f>
        <v>CORTE, DOBRA E MONTAGEM DE AÇO CA-50/60</v>
      </c>
      <c r="IKQ48" s="261"/>
      <c r="IKR48" s="261"/>
      <c r="IKS48" s="261"/>
      <c r="IKT48" s="261"/>
      <c r="IKU48" s="261"/>
      <c r="IKV48" s="12" t="s">
        <v>9344</v>
      </c>
      <c r="IKW48" s="12" t="s">
        <v>6222</v>
      </c>
      <c r="IKX48" s="12" t="str">
        <f>IF(IKW48="SINAPI",VLOOKUP('TEREZINHA HARDY'!IKV48,SINAPI,3,),VLOOKUP('TEREZINHA HARDY'!IKV48,SETOP,4,))</f>
        <v>KG</v>
      </c>
      <c r="IKY48" s="13">
        <v>162.6</v>
      </c>
      <c r="IKZ48" s="13" t="s">
        <v>41</v>
      </c>
      <c r="ILA48" s="14">
        <f>IF(IKW48="SINAPI",VLOOKUP('TEREZINHA HARDY'!IKV48,SINAPI,4,),VLOOKUP('TEREZINHA HARDY'!IKV48,SETOP,5,))</f>
        <v>7.33</v>
      </c>
      <c r="ILB48" s="14">
        <f t="shared" si="1123"/>
        <v>9.27</v>
      </c>
      <c r="ILC48" s="14">
        <f t="shared" si="1124"/>
        <v>1191.8579999999999</v>
      </c>
      <c r="ILD48" s="14">
        <f t="shared" si="1125"/>
        <v>1507.3019999999999</v>
      </c>
      <c r="ILE48" s="11" t="s">
        <v>17388</v>
      </c>
      <c r="ILF48" s="261" t="str">
        <f>IF(ILM48="SINAPI",VLOOKUP('TEREZINHA HARDY'!ILL48,SINAPI,2,),VLOOKUP('TEREZINHA HARDY'!ILL48,SETOP,3,))</f>
        <v>CORTE, DOBRA E MONTAGEM DE AÇO CA-50/60</v>
      </c>
      <c r="ILG48" s="261"/>
      <c r="ILH48" s="261"/>
      <c r="ILI48" s="261"/>
      <c r="ILJ48" s="261"/>
      <c r="ILK48" s="261"/>
      <c r="ILL48" s="12" t="s">
        <v>9344</v>
      </c>
      <c r="ILM48" s="12" t="s">
        <v>6222</v>
      </c>
      <c r="ILN48" s="12" t="str">
        <f>IF(ILM48="SINAPI",VLOOKUP('TEREZINHA HARDY'!ILL48,SINAPI,3,),VLOOKUP('TEREZINHA HARDY'!ILL48,SETOP,4,))</f>
        <v>KG</v>
      </c>
      <c r="ILO48" s="13">
        <v>162.6</v>
      </c>
      <c r="ILP48" s="13" t="s">
        <v>41</v>
      </c>
      <c r="ILQ48" s="14">
        <f>IF(ILM48="SINAPI",VLOOKUP('TEREZINHA HARDY'!ILL48,SINAPI,4,),VLOOKUP('TEREZINHA HARDY'!ILL48,SETOP,5,))</f>
        <v>7.33</v>
      </c>
      <c r="ILR48" s="14">
        <f t="shared" si="1126"/>
        <v>9.27</v>
      </c>
      <c r="ILS48" s="14">
        <f t="shared" si="1127"/>
        <v>1191.8579999999999</v>
      </c>
      <c r="ILT48" s="14">
        <f t="shared" si="1128"/>
        <v>1507.3019999999999</v>
      </c>
      <c r="ILU48" s="11" t="s">
        <v>17388</v>
      </c>
      <c r="ILV48" s="261" t="str">
        <f>IF(IMC48="SINAPI",VLOOKUP('TEREZINHA HARDY'!IMB48,SINAPI,2,),VLOOKUP('TEREZINHA HARDY'!IMB48,SETOP,3,))</f>
        <v>CORTE, DOBRA E MONTAGEM DE AÇO CA-50/60</v>
      </c>
      <c r="ILW48" s="261"/>
      <c r="ILX48" s="261"/>
      <c r="ILY48" s="261"/>
      <c r="ILZ48" s="261"/>
      <c r="IMA48" s="261"/>
      <c r="IMB48" s="12" t="s">
        <v>9344</v>
      </c>
      <c r="IMC48" s="12" t="s">
        <v>6222</v>
      </c>
      <c r="IMD48" s="12" t="str">
        <f>IF(IMC48="SINAPI",VLOOKUP('TEREZINHA HARDY'!IMB48,SINAPI,3,),VLOOKUP('TEREZINHA HARDY'!IMB48,SETOP,4,))</f>
        <v>KG</v>
      </c>
      <c r="IME48" s="13">
        <v>162.6</v>
      </c>
      <c r="IMF48" s="13" t="s">
        <v>41</v>
      </c>
      <c r="IMG48" s="14">
        <f>IF(IMC48="SINAPI",VLOOKUP('TEREZINHA HARDY'!IMB48,SINAPI,4,),VLOOKUP('TEREZINHA HARDY'!IMB48,SETOP,5,))</f>
        <v>7.33</v>
      </c>
      <c r="IMH48" s="14">
        <f t="shared" si="1129"/>
        <v>9.27</v>
      </c>
      <c r="IMI48" s="14">
        <f t="shared" si="1130"/>
        <v>1191.8579999999999</v>
      </c>
      <c r="IMJ48" s="14">
        <f t="shared" si="1131"/>
        <v>1507.3019999999999</v>
      </c>
      <c r="IMK48" s="11" t="s">
        <v>17388</v>
      </c>
      <c r="IML48" s="261" t="str">
        <f>IF(IMS48="SINAPI",VLOOKUP('TEREZINHA HARDY'!IMR48,SINAPI,2,),VLOOKUP('TEREZINHA HARDY'!IMR48,SETOP,3,))</f>
        <v>CORTE, DOBRA E MONTAGEM DE AÇO CA-50/60</v>
      </c>
      <c r="IMM48" s="261"/>
      <c r="IMN48" s="261"/>
      <c r="IMO48" s="261"/>
      <c r="IMP48" s="261"/>
      <c r="IMQ48" s="261"/>
      <c r="IMR48" s="12" t="s">
        <v>9344</v>
      </c>
      <c r="IMS48" s="12" t="s">
        <v>6222</v>
      </c>
      <c r="IMT48" s="12" t="str">
        <f>IF(IMS48="SINAPI",VLOOKUP('TEREZINHA HARDY'!IMR48,SINAPI,3,),VLOOKUP('TEREZINHA HARDY'!IMR48,SETOP,4,))</f>
        <v>KG</v>
      </c>
      <c r="IMU48" s="13">
        <v>162.6</v>
      </c>
      <c r="IMV48" s="13" t="s">
        <v>41</v>
      </c>
      <c r="IMW48" s="14">
        <f>IF(IMS48="SINAPI",VLOOKUP('TEREZINHA HARDY'!IMR48,SINAPI,4,),VLOOKUP('TEREZINHA HARDY'!IMR48,SETOP,5,))</f>
        <v>7.33</v>
      </c>
      <c r="IMX48" s="14">
        <f t="shared" si="1132"/>
        <v>9.27</v>
      </c>
      <c r="IMY48" s="14">
        <f t="shared" si="1133"/>
        <v>1191.8579999999999</v>
      </c>
      <c r="IMZ48" s="14">
        <f t="shared" si="1134"/>
        <v>1507.3019999999999</v>
      </c>
      <c r="INA48" s="11" t="s">
        <v>17388</v>
      </c>
      <c r="INB48" s="261" t="str">
        <f>IF(INI48="SINAPI",VLOOKUP('TEREZINHA HARDY'!INH48,SINAPI,2,),VLOOKUP('TEREZINHA HARDY'!INH48,SETOP,3,))</f>
        <v>CORTE, DOBRA E MONTAGEM DE AÇO CA-50/60</v>
      </c>
      <c r="INC48" s="261"/>
      <c r="IND48" s="261"/>
      <c r="INE48" s="261"/>
      <c r="INF48" s="261"/>
      <c r="ING48" s="261"/>
      <c r="INH48" s="12" t="s">
        <v>9344</v>
      </c>
      <c r="INI48" s="12" t="s">
        <v>6222</v>
      </c>
      <c r="INJ48" s="12" t="str">
        <f>IF(INI48="SINAPI",VLOOKUP('TEREZINHA HARDY'!INH48,SINAPI,3,),VLOOKUP('TEREZINHA HARDY'!INH48,SETOP,4,))</f>
        <v>KG</v>
      </c>
      <c r="INK48" s="13">
        <v>162.6</v>
      </c>
      <c r="INL48" s="13" t="s">
        <v>41</v>
      </c>
      <c r="INM48" s="14">
        <f>IF(INI48="SINAPI",VLOOKUP('TEREZINHA HARDY'!INH48,SINAPI,4,),VLOOKUP('TEREZINHA HARDY'!INH48,SETOP,5,))</f>
        <v>7.33</v>
      </c>
      <c r="INN48" s="14">
        <f t="shared" si="1135"/>
        <v>9.27</v>
      </c>
      <c r="INO48" s="14">
        <f t="shared" si="1136"/>
        <v>1191.8579999999999</v>
      </c>
      <c r="INP48" s="14">
        <f t="shared" si="1137"/>
        <v>1507.3019999999999</v>
      </c>
      <c r="INQ48" s="11" t="s">
        <v>17388</v>
      </c>
      <c r="INR48" s="261" t="str">
        <f>IF(INY48="SINAPI",VLOOKUP('TEREZINHA HARDY'!INX48,SINAPI,2,),VLOOKUP('TEREZINHA HARDY'!INX48,SETOP,3,))</f>
        <v>CORTE, DOBRA E MONTAGEM DE AÇO CA-50/60</v>
      </c>
      <c r="INS48" s="261"/>
      <c r="INT48" s="261"/>
      <c r="INU48" s="261"/>
      <c r="INV48" s="261"/>
      <c r="INW48" s="261"/>
      <c r="INX48" s="12" t="s">
        <v>9344</v>
      </c>
      <c r="INY48" s="12" t="s">
        <v>6222</v>
      </c>
      <c r="INZ48" s="12" t="str">
        <f>IF(INY48="SINAPI",VLOOKUP('TEREZINHA HARDY'!INX48,SINAPI,3,),VLOOKUP('TEREZINHA HARDY'!INX48,SETOP,4,))</f>
        <v>KG</v>
      </c>
      <c r="IOA48" s="13">
        <v>162.6</v>
      </c>
      <c r="IOB48" s="13" t="s">
        <v>41</v>
      </c>
      <c r="IOC48" s="14">
        <f>IF(INY48="SINAPI",VLOOKUP('TEREZINHA HARDY'!INX48,SINAPI,4,),VLOOKUP('TEREZINHA HARDY'!INX48,SETOP,5,))</f>
        <v>7.33</v>
      </c>
      <c r="IOD48" s="14">
        <f t="shared" si="1138"/>
        <v>9.27</v>
      </c>
      <c r="IOE48" s="14">
        <f t="shared" si="1139"/>
        <v>1191.8579999999999</v>
      </c>
      <c r="IOF48" s="14">
        <f t="shared" si="1140"/>
        <v>1507.3019999999999</v>
      </c>
      <c r="IOG48" s="11" t="s">
        <v>17388</v>
      </c>
      <c r="IOH48" s="261" t="str">
        <f>IF(IOO48="SINAPI",VLOOKUP('TEREZINHA HARDY'!ION48,SINAPI,2,),VLOOKUP('TEREZINHA HARDY'!ION48,SETOP,3,))</f>
        <v>CORTE, DOBRA E MONTAGEM DE AÇO CA-50/60</v>
      </c>
      <c r="IOI48" s="261"/>
      <c r="IOJ48" s="261"/>
      <c r="IOK48" s="261"/>
      <c r="IOL48" s="261"/>
      <c r="IOM48" s="261"/>
      <c r="ION48" s="12" t="s">
        <v>9344</v>
      </c>
      <c r="IOO48" s="12" t="s">
        <v>6222</v>
      </c>
      <c r="IOP48" s="12" t="str">
        <f>IF(IOO48="SINAPI",VLOOKUP('TEREZINHA HARDY'!ION48,SINAPI,3,),VLOOKUP('TEREZINHA HARDY'!ION48,SETOP,4,))</f>
        <v>KG</v>
      </c>
      <c r="IOQ48" s="13">
        <v>162.6</v>
      </c>
      <c r="IOR48" s="13" t="s">
        <v>41</v>
      </c>
      <c r="IOS48" s="14">
        <f>IF(IOO48="SINAPI",VLOOKUP('TEREZINHA HARDY'!ION48,SINAPI,4,),VLOOKUP('TEREZINHA HARDY'!ION48,SETOP,5,))</f>
        <v>7.33</v>
      </c>
      <c r="IOT48" s="14">
        <f t="shared" si="1141"/>
        <v>9.27</v>
      </c>
      <c r="IOU48" s="14">
        <f t="shared" si="1142"/>
        <v>1191.8579999999999</v>
      </c>
      <c r="IOV48" s="14">
        <f t="shared" si="1143"/>
        <v>1507.3019999999999</v>
      </c>
      <c r="IOW48" s="11" t="s">
        <v>17388</v>
      </c>
      <c r="IOX48" s="261" t="str">
        <f>IF(IPE48="SINAPI",VLOOKUP('TEREZINHA HARDY'!IPD48,SINAPI,2,),VLOOKUP('TEREZINHA HARDY'!IPD48,SETOP,3,))</f>
        <v>CORTE, DOBRA E MONTAGEM DE AÇO CA-50/60</v>
      </c>
      <c r="IOY48" s="261"/>
      <c r="IOZ48" s="261"/>
      <c r="IPA48" s="261"/>
      <c r="IPB48" s="261"/>
      <c r="IPC48" s="261"/>
      <c r="IPD48" s="12" t="s">
        <v>9344</v>
      </c>
      <c r="IPE48" s="12" t="s">
        <v>6222</v>
      </c>
      <c r="IPF48" s="12" t="str">
        <f>IF(IPE48="SINAPI",VLOOKUP('TEREZINHA HARDY'!IPD48,SINAPI,3,),VLOOKUP('TEREZINHA HARDY'!IPD48,SETOP,4,))</f>
        <v>KG</v>
      </c>
      <c r="IPG48" s="13">
        <v>162.6</v>
      </c>
      <c r="IPH48" s="13" t="s">
        <v>41</v>
      </c>
      <c r="IPI48" s="14">
        <f>IF(IPE48="SINAPI",VLOOKUP('TEREZINHA HARDY'!IPD48,SINAPI,4,),VLOOKUP('TEREZINHA HARDY'!IPD48,SETOP,5,))</f>
        <v>7.33</v>
      </c>
      <c r="IPJ48" s="14">
        <f t="shared" si="1144"/>
        <v>9.27</v>
      </c>
      <c r="IPK48" s="14">
        <f t="shared" si="1145"/>
        <v>1191.8579999999999</v>
      </c>
      <c r="IPL48" s="14">
        <f t="shared" si="1146"/>
        <v>1507.3019999999999</v>
      </c>
      <c r="IPM48" s="11" t="s">
        <v>17388</v>
      </c>
      <c r="IPN48" s="261" t="str">
        <f>IF(IPU48="SINAPI",VLOOKUP('TEREZINHA HARDY'!IPT48,SINAPI,2,),VLOOKUP('TEREZINHA HARDY'!IPT48,SETOP,3,))</f>
        <v>CORTE, DOBRA E MONTAGEM DE AÇO CA-50/60</v>
      </c>
      <c r="IPO48" s="261"/>
      <c r="IPP48" s="261"/>
      <c r="IPQ48" s="261"/>
      <c r="IPR48" s="261"/>
      <c r="IPS48" s="261"/>
      <c r="IPT48" s="12" t="s">
        <v>9344</v>
      </c>
      <c r="IPU48" s="12" t="s">
        <v>6222</v>
      </c>
      <c r="IPV48" s="12" t="str">
        <f>IF(IPU48="SINAPI",VLOOKUP('TEREZINHA HARDY'!IPT48,SINAPI,3,),VLOOKUP('TEREZINHA HARDY'!IPT48,SETOP,4,))</f>
        <v>KG</v>
      </c>
      <c r="IPW48" s="13">
        <v>162.6</v>
      </c>
      <c r="IPX48" s="13" t="s">
        <v>41</v>
      </c>
      <c r="IPY48" s="14">
        <f>IF(IPU48="SINAPI",VLOOKUP('TEREZINHA HARDY'!IPT48,SINAPI,4,),VLOOKUP('TEREZINHA HARDY'!IPT48,SETOP,5,))</f>
        <v>7.33</v>
      </c>
      <c r="IPZ48" s="14">
        <f t="shared" si="1147"/>
        <v>9.27</v>
      </c>
      <c r="IQA48" s="14">
        <f t="shared" si="1148"/>
        <v>1191.8579999999999</v>
      </c>
      <c r="IQB48" s="14">
        <f t="shared" si="1149"/>
        <v>1507.3019999999999</v>
      </c>
      <c r="IQC48" s="11" t="s">
        <v>17388</v>
      </c>
      <c r="IQD48" s="261" t="str">
        <f>IF(IQK48="SINAPI",VLOOKUP('TEREZINHA HARDY'!IQJ48,SINAPI,2,),VLOOKUP('TEREZINHA HARDY'!IQJ48,SETOP,3,))</f>
        <v>CORTE, DOBRA E MONTAGEM DE AÇO CA-50/60</v>
      </c>
      <c r="IQE48" s="261"/>
      <c r="IQF48" s="261"/>
      <c r="IQG48" s="261"/>
      <c r="IQH48" s="261"/>
      <c r="IQI48" s="261"/>
      <c r="IQJ48" s="12" t="s">
        <v>9344</v>
      </c>
      <c r="IQK48" s="12" t="s">
        <v>6222</v>
      </c>
      <c r="IQL48" s="12" t="str">
        <f>IF(IQK48="SINAPI",VLOOKUP('TEREZINHA HARDY'!IQJ48,SINAPI,3,),VLOOKUP('TEREZINHA HARDY'!IQJ48,SETOP,4,))</f>
        <v>KG</v>
      </c>
      <c r="IQM48" s="13">
        <v>162.6</v>
      </c>
      <c r="IQN48" s="13" t="s">
        <v>41</v>
      </c>
      <c r="IQO48" s="14">
        <f>IF(IQK48="SINAPI",VLOOKUP('TEREZINHA HARDY'!IQJ48,SINAPI,4,),VLOOKUP('TEREZINHA HARDY'!IQJ48,SETOP,5,))</f>
        <v>7.33</v>
      </c>
      <c r="IQP48" s="14">
        <f t="shared" si="1150"/>
        <v>9.27</v>
      </c>
      <c r="IQQ48" s="14">
        <f t="shared" si="1151"/>
        <v>1191.8579999999999</v>
      </c>
      <c r="IQR48" s="14">
        <f t="shared" si="1152"/>
        <v>1507.3019999999999</v>
      </c>
      <c r="IQS48" s="11" t="s">
        <v>17388</v>
      </c>
      <c r="IQT48" s="261" t="str">
        <f>IF(IRA48="SINAPI",VLOOKUP('TEREZINHA HARDY'!IQZ48,SINAPI,2,),VLOOKUP('TEREZINHA HARDY'!IQZ48,SETOP,3,))</f>
        <v>CORTE, DOBRA E MONTAGEM DE AÇO CA-50/60</v>
      </c>
      <c r="IQU48" s="261"/>
      <c r="IQV48" s="261"/>
      <c r="IQW48" s="261"/>
      <c r="IQX48" s="261"/>
      <c r="IQY48" s="261"/>
      <c r="IQZ48" s="12" t="s">
        <v>9344</v>
      </c>
      <c r="IRA48" s="12" t="s">
        <v>6222</v>
      </c>
      <c r="IRB48" s="12" t="str">
        <f>IF(IRA48="SINAPI",VLOOKUP('TEREZINHA HARDY'!IQZ48,SINAPI,3,),VLOOKUP('TEREZINHA HARDY'!IQZ48,SETOP,4,))</f>
        <v>KG</v>
      </c>
      <c r="IRC48" s="13">
        <v>162.6</v>
      </c>
      <c r="IRD48" s="13" t="s">
        <v>41</v>
      </c>
      <c r="IRE48" s="14">
        <f>IF(IRA48="SINAPI",VLOOKUP('TEREZINHA HARDY'!IQZ48,SINAPI,4,),VLOOKUP('TEREZINHA HARDY'!IQZ48,SETOP,5,))</f>
        <v>7.33</v>
      </c>
      <c r="IRF48" s="14">
        <f t="shared" si="1153"/>
        <v>9.27</v>
      </c>
      <c r="IRG48" s="14">
        <f t="shared" si="1154"/>
        <v>1191.8579999999999</v>
      </c>
      <c r="IRH48" s="14">
        <f t="shared" si="1155"/>
        <v>1507.3019999999999</v>
      </c>
      <c r="IRI48" s="11" t="s">
        <v>17388</v>
      </c>
      <c r="IRJ48" s="261" t="str">
        <f>IF(IRQ48="SINAPI",VLOOKUP('TEREZINHA HARDY'!IRP48,SINAPI,2,),VLOOKUP('TEREZINHA HARDY'!IRP48,SETOP,3,))</f>
        <v>CORTE, DOBRA E MONTAGEM DE AÇO CA-50/60</v>
      </c>
      <c r="IRK48" s="261"/>
      <c r="IRL48" s="261"/>
      <c r="IRM48" s="261"/>
      <c r="IRN48" s="261"/>
      <c r="IRO48" s="261"/>
      <c r="IRP48" s="12" t="s">
        <v>9344</v>
      </c>
      <c r="IRQ48" s="12" t="s">
        <v>6222</v>
      </c>
      <c r="IRR48" s="12" t="str">
        <f>IF(IRQ48="SINAPI",VLOOKUP('TEREZINHA HARDY'!IRP48,SINAPI,3,),VLOOKUP('TEREZINHA HARDY'!IRP48,SETOP,4,))</f>
        <v>KG</v>
      </c>
      <c r="IRS48" s="13">
        <v>162.6</v>
      </c>
      <c r="IRT48" s="13" t="s">
        <v>41</v>
      </c>
      <c r="IRU48" s="14">
        <f>IF(IRQ48="SINAPI",VLOOKUP('TEREZINHA HARDY'!IRP48,SINAPI,4,),VLOOKUP('TEREZINHA HARDY'!IRP48,SETOP,5,))</f>
        <v>7.33</v>
      </c>
      <c r="IRV48" s="14">
        <f t="shared" si="1156"/>
        <v>9.27</v>
      </c>
      <c r="IRW48" s="14">
        <f t="shared" si="1157"/>
        <v>1191.8579999999999</v>
      </c>
      <c r="IRX48" s="14">
        <f t="shared" si="1158"/>
        <v>1507.3019999999999</v>
      </c>
      <c r="IRY48" s="11" t="s">
        <v>17388</v>
      </c>
      <c r="IRZ48" s="261" t="str">
        <f>IF(ISG48="SINAPI",VLOOKUP('TEREZINHA HARDY'!ISF48,SINAPI,2,),VLOOKUP('TEREZINHA HARDY'!ISF48,SETOP,3,))</f>
        <v>CORTE, DOBRA E MONTAGEM DE AÇO CA-50/60</v>
      </c>
      <c r="ISA48" s="261"/>
      <c r="ISB48" s="261"/>
      <c r="ISC48" s="261"/>
      <c r="ISD48" s="261"/>
      <c r="ISE48" s="261"/>
      <c r="ISF48" s="12" t="s">
        <v>9344</v>
      </c>
      <c r="ISG48" s="12" t="s">
        <v>6222</v>
      </c>
      <c r="ISH48" s="12" t="str">
        <f>IF(ISG48="SINAPI",VLOOKUP('TEREZINHA HARDY'!ISF48,SINAPI,3,),VLOOKUP('TEREZINHA HARDY'!ISF48,SETOP,4,))</f>
        <v>KG</v>
      </c>
      <c r="ISI48" s="13">
        <v>162.6</v>
      </c>
      <c r="ISJ48" s="13" t="s">
        <v>41</v>
      </c>
      <c r="ISK48" s="14">
        <f>IF(ISG48="SINAPI",VLOOKUP('TEREZINHA HARDY'!ISF48,SINAPI,4,),VLOOKUP('TEREZINHA HARDY'!ISF48,SETOP,5,))</f>
        <v>7.33</v>
      </c>
      <c r="ISL48" s="14">
        <f t="shared" si="1159"/>
        <v>9.27</v>
      </c>
      <c r="ISM48" s="14">
        <f t="shared" si="1160"/>
        <v>1191.8579999999999</v>
      </c>
      <c r="ISN48" s="14">
        <f t="shared" si="1161"/>
        <v>1507.3019999999999</v>
      </c>
      <c r="ISO48" s="11" t="s">
        <v>17388</v>
      </c>
      <c r="ISP48" s="261" t="str">
        <f>IF(ISW48="SINAPI",VLOOKUP('TEREZINHA HARDY'!ISV48,SINAPI,2,),VLOOKUP('TEREZINHA HARDY'!ISV48,SETOP,3,))</f>
        <v>CORTE, DOBRA E MONTAGEM DE AÇO CA-50/60</v>
      </c>
      <c r="ISQ48" s="261"/>
      <c r="ISR48" s="261"/>
      <c r="ISS48" s="261"/>
      <c r="IST48" s="261"/>
      <c r="ISU48" s="261"/>
      <c r="ISV48" s="12" t="s">
        <v>9344</v>
      </c>
      <c r="ISW48" s="12" t="s">
        <v>6222</v>
      </c>
      <c r="ISX48" s="12" t="str">
        <f>IF(ISW48="SINAPI",VLOOKUP('TEREZINHA HARDY'!ISV48,SINAPI,3,),VLOOKUP('TEREZINHA HARDY'!ISV48,SETOP,4,))</f>
        <v>KG</v>
      </c>
      <c r="ISY48" s="13">
        <v>162.6</v>
      </c>
      <c r="ISZ48" s="13" t="s">
        <v>41</v>
      </c>
      <c r="ITA48" s="14">
        <f>IF(ISW48="SINAPI",VLOOKUP('TEREZINHA HARDY'!ISV48,SINAPI,4,),VLOOKUP('TEREZINHA HARDY'!ISV48,SETOP,5,))</f>
        <v>7.33</v>
      </c>
      <c r="ITB48" s="14">
        <f t="shared" si="1162"/>
        <v>9.27</v>
      </c>
      <c r="ITC48" s="14">
        <f t="shared" si="1163"/>
        <v>1191.8579999999999</v>
      </c>
      <c r="ITD48" s="14">
        <f t="shared" si="1164"/>
        <v>1507.3019999999999</v>
      </c>
      <c r="ITE48" s="11" t="s">
        <v>17388</v>
      </c>
      <c r="ITF48" s="261" t="str">
        <f>IF(ITM48="SINAPI",VLOOKUP('TEREZINHA HARDY'!ITL48,SINAPI,2,),VLOOKUP('TEREZINHA HARDY'!ITL48,SETOP,3,))</f>
        <v>CORTE, DOBRA E MONTAGEM DE AÇO CA-50/60</v>
      </c>
      <c r="ITG48" s="261"/>
      <c r="ITH48" s="261"/>
      <c r="ITI48" s="261"/>
      <c r="ITJ48" s="261"/>
      <c r="ITK48" s="261"/>
      <c r="ITL48" s="12" t="s">
        <v>9344</v>
      </c>
      <c r="ITM48" s="12" t="s">
        <v>6222</v>
      </c>
      <c r="ITN48" s="12" t="str">
        <f>IF(ITM48="SINAPI",VLOOKUP('TEREZINHA HARDY'!ITL48,SINAPI,3,),VLOOKUP('TEREZINHA HARDY'!ITL48,SETOP,4,))</f>
        <v>KG</v>
      </c>
      <c r="ITO48" s="13">
        <v>162.6</v>
      </c>
      <c r="ITP48" s="13" t="s">
        <v>41</v>
      </c>
      <c r="ITQ48" s="14">
        <f>IF(ITM48="SINAPI",VLOOKUP('TEREZINHA HARDY'!ITL48,SINAPI,4,),VLOOKUP('TEREZINHA HARDY'!ITL48,SETOP,5,))</f>
        <v>7.33</v>
      </c>
      <c r="ITR48" s="14">
        <f t="shared" si="1165"/>
        <v>9.27</v>
      </c>
      <c r="ITS48" s="14">
        <f t="shared" si="1166"/>
        <v>1191.8579999999999</v>
      </c>
      <c r="ITT48" s="14">
        <f t="shared" si="1167"/>
        <v>1507.3019999999999</v>
      </c>
      <c r="ITU48" s="11" t="s">
        <v>17388</v>
      </c>
      <c r="ITV48" s="261" t="str">
        <f>IF(IUC48="SINAPI",VLOOKUP('TEREZINHA HARDY'!IUB48,SINAPI,2,),VLOOKUP('TEREZINHA HARDY'!IUB48,SETOP,3,))</f>
        <v>CORTE, DOBRA E MONTAGEM DE AÇO CA-50/60</v>
      </c>
      <c r="ITW48" s="261"/>
      <c r="ITX48" s="261"/>
      <c r="ITY48" s="261"/>
      <c r="ITZ48" s="261"/>
      <c r="IUA48" s="261"/>
      <c r="IUB48" s="12" t="s">
        <v>9344</v>
      </c>
      <c r="IUC48" s="12" t="s">
        <v>6222</v>
      </c>
      <c r="IUD48" s="12" t="str">
        <f>IF(IUC48="SINAPI",VLOOKUP('TEREZINHA HARDY'!IUB48,SINAPI,3,),VLOOKUP('TEREZINHA HARDY'!IUB48,SETOP,4,))</f>
        <v>KG</v>
      </c>
      <c r="IUE48" s="13">
        <v>162.6</v>
      </c>
      <c r="IUF48" s="13" t="s">
        <v>41</v>
      </c>
      <c r="IUG48" s="14">
        <f>IF(IUC48="SINAPI",VLOOKUP('TEREZINHA HARDY'!IUB48,SINAPI,4,),VLOOKUP('TEREZINHA HARDY'!IUB48,SETOP,5,))</f>
        <v>7.33</v>
      </c>
      <c r="IUH48" s="14">
        <f t="shared" si="1168"/>
        <v>9.27</v>
      </c>
      <c r="IUI48" s="14">
        <f t="shared" si="1169"/>
        <v>1191.8579999999999</v>
      </c>
      <c r="IUJ48" s="14">
        <f t="shared" si="1170"/>
        <v>1507.3019999999999</v>
      </c>
      <c r="IUK48" s="11" t="s">
        <v>17388</v>
      </c>
      <c r="IUL48" s="261" t="str">
        <f>IF(IUS48="SINAPI",VLOOKUP('TEREZINHA HARDY'!IUR48,SINAPI,2,),VLOOKUP('TEREZINHA HARDY'!IUR48,SETOP,3,))</f>
        <v>CORTE, DOBRA E MONTAGEM DE AÇO CA-50/60</v>
      </c>
      <c r="IUM48" s="261"/>
      <c r="IUN48" s="261"/>
      <c r="IUO48" s="261"/>
      <c r="IUP48" s="261"/>
      <c r="IUQ48" s="261"/>
      <c r="IUR48" s="12" t="s">
        <v>9344</v>
      </c>
      <c r="IUS48" s="12" t="s">
        <v>6222</v>
      </c>
      <c r="IUT48" s="12" t="str">
        <f>IF(IUS48="SINAPI",VLOOKUP('TEREZINHA HARDY'!IUR48,SINAPI,3,),VLOOKUP('TEREZINHA HARDY'!IUR48,SETOP,4,))</f>
        <v>KG</v>
      </c>
      <c r="IUU48" s="13">
        <v>162.6</v>
      </c>
      <c r="IUV48" s="13" t="s">
        <v>41</v>
      </c>
      <c r="IUW48" s="14">
        <f>IF(IUS48="SINAPI",VLOOKUP('TEREZINHA HARDY'!IUR48,SINAPI,4,),VLOOKUP('TEREZINHA HARDY'!IUR48,SETOP,5,))</f>
        <v>7.33</v>
      </c>
      <c r="IUX48" s="14">
        <f t="shared" si="1171"/>
        <v>9.27</v>
      </c>
      <c r="IUY48" s="14">
        <f t="shared" si="1172"/>
        <v>1191.8579999999999</v>
      </c>
      <c r="IUZ48" s="14">
        <f t="shared" si="1173"/>
        <v>1507.3019999999999</v>
      </c>
      <c r="IVA48" s="11" t="s">
        <v>17388</v>
      </c>
      <c r="IVB48" s="261" t="str">
        <f>IF(IVI48="SINAPI",VLOOKUP('TEREZINHA HARDY'!IVH48,SINAPI,2,),VLOOKUP('TEREZINHA HARDY'!IVH48,SETOP,3,))</f>
        <v>CORTE, DOBRA E MONTAGEM DE AÇO CA-50/60</v>
      </c>
      <c r="IVC48" s="261"/>
      <c r="IVD48" s="261"/>
      <c r="IVE48" s="261"/>
      <c r="IVF48" s="261"/>
      <c r="IVG48" s="261"/>
      <c r="IVH48" s="12" t="s">
        <v>9344</v>
      </c>
      <c r="IVI48" s="12" t="s">
        <v>6222</v>
      </c>
      <c r="IVJ48" s="12" t="str">
        <f>IF(IVI48="SINAPI",VLOOKUP('TEREZINHA HARDY'!IVH48,SINAPI,3,),VLOOKUP('TEREZINHA HARDY'!IVH48,SETOP,4,))</f>
        <v>KG</v>
      </c>
      <c r="IVK48" s="13">
        <v>162.6</v>
      </c>
      <c r="IVL48" s="13" t="s">
        <v>41</v>
      </c>
      <c r="IVM48" s="14">
        <f>IF(IVI48="SINAPI",VLOOKUP('TEREZINHA HARDY'!IVH48,SINAPI,4,),VLOOKUP('TEREZINHA HARDY'!IVH48,SETOP,5,))</f>
        <v>7.33</v>
      </c>
      <c r="IVN48" s="14">
        <f t="shared" si="1174"/>
        <v>9.27</v>
      </c>
      <c r="IVO48" s="14">
        <f t="shared" si="1175"/>
        <v>1191.8579999999999</v>
      </c>
      <c r="IVP48" s="14">
        <f t="shared" si="1176"/>
        <v>1507.3019999999999</v>
      </c>
      <c r="IVQ48" s="11" t="s">
        <v>17388</v>
      </c>
      <c r="IVR48" s="261" t="str">
        <f>IF(IVY48="SINAPI",VLOOKUP('TEREZINHA HARDY'!IVX48,SINAPI,2,),VLOOKUP('TEREZINHA HARDY'!IVX48,SETOP,3,))</f>
        <v>CORTE, DOBRA E MONTAGEM DE AÇO CA-50/60</v>
      </c>
      <c r="IVS48" s="261"/>
      <c r="IVT48" s="261"/>
      <c r="IVU48" s="261"/>
      <c r="IVV48" s="261"/>
      <c r="IVW48" s="261"/>
      <c r="IVX48" s="12" t="s">
        <v>9344</v>
      </c>
      <c r="IVY48" s="12" t="s">
        <v>6222</v>
      </c>
      <c r="IVZ48" s="12" t="str">
        <f>IF(IVY48="SINAPI",VLOOKUP('TEREZINHA HARDY'!IVX48,SINAPI,3,),VLOOKUP('TEREZINHA HARDY'!IVX48,SETOP,4,))</f>
        <v>KG</v>
      </c>
      <c r="IWA48" s="13">
        <v>162.6</v>
      </c>
      <c r="IWB48" s="13" t="s">
        <v>41</v>
      </c>
      <c r="IWC48" s="14">
        <f>IF(IVY48="SINAPI",VLOOKUP('TEREZINHA HARDY'!IVX48,SINAPI,4,),VLOOKUP('TEREZINHA HARDY'!IVX48,SETOP,5,))</f>
        <v>7.33</v>
      </c>
      <c r="IWD48" s="14">
        <f t="shared" si="1177"/>
        <v>9.27</v>
      </c>
      <c r="IWE48" s="14">
        <f t="shared" si="1178"/>
        <v>1191.8579999999999</v>
      </c>
      <c r="IWF48" s="14">
        <f t="shared" si="1179"/>
        <v>1507.3019999999999</v>
      </c>
      <c r="IWG48" s="11" t="s">
        <v>17388</v>
      </c>
      <c r="IWH48" s="261" t="str">
        <f>IF(IWO48="SINAPI",VLOOKUP('TEREZINHA HARDY'!IWN48,SINAPI,2,),VLOOKUP('TEREZINHA HARDY'!IWN48,SETOP,3,))</f>
        <v>CORTE, DOBRA E MONTAGEM DE AÇO CA-50/60</v>
      </c>
      <c r="IWI48" s="261"/>
      <c r="IWJ48" s="261"/>
      <c r="IWK48" s="261"/>
      <c r="IWL48" s="261"/>
      <c r="IWM48" s="261"/>
      <c r="IWN48" s="12" t="s">
        <v>9344</v>
      </c>
      <c r="IWO48" s="12" t="s">
        <v>6222</v>
      </c>
      <c r="IWP48" s="12" t="str">
        <f>IF(IWO48="SINAPI",VLOOKUP('TEREZINHA HARDY'!IWN48,SINAPI,3,),VLOOKUP('TEREZINHA HARDY'!IWN48,SETOP,4,))</f>
        <v>KG</v>
      </c>
      <c r="IWQ48" s="13">
        <v>162.6</v>
      </c>
      <c r="IWR48" s="13" t="s">
        <v>41</v>
      </c>
      <c r="IWS48" s="14">
        <f>IF(IWO48="SINAPI",VLOOKUP('TEREZINHA HARDY'!IWN48,SINAPI,4,),VLOOKUP('TEREZINHA HARDY'!IWN48,SETOP,5,))</f>
        <v>7.33</v>
      </c>
      <c r="IWT48" s="14">
        <f t="shared" si="1180"/>
        <v>9.27</v>
      </c>
      <c r="IWU48" s="14">
        <f t="shared" si="1181"/>
        <v>1191.8579999999999</v>
      </c>
      <c r="IWV48" s="14">
        <f t="shared" si="1182"/>
        <v>1507.3019999999999</v>
      </c>
      <c r="IWW48" s="11" t="s">
        <v>17388</v>
      </c>
      <c r="IWX48" s="261" t="str">
        <f>IF(IXE48="SINAPI",VLOOKUP('TEREZINHA HARDY'!IXD48,SINAPI,2,),VLOOKUP('TEREZINHA HARDY'!IXD48,SETOP,3,))</f>
        <v>CORTE, DOBRA E MONTAGEM DE AÇO CA-50/60</v>
      </c>
      <c r="IWY48" s="261"/>
      <c r="IWZ48" s="261"/>
      <c r="IXA48" s="261"/>
      <c r="IXB48" s="261"/>
      <c r="IXC48" s="261"/>
      <c r="IXD48" s="12" t="s">
        <v>9344</v>
      </c>
      <c r="IXE48" s="12" t="s">
        <v>6222</v>
      </c>
      <c r="IXF48" s="12" t="str">
        <f>IF(IXE48="SINAPI",VLOOKUP('TEREZINHA HARDY'!IXD48,SINAPI,3,),VLOOKUP('TEREZINHA HARDY'!IXD48,SETOP,4,))</f>
        <v>KG</v>
      </c>
      <c r="IXG48" s="13">
        <v>162.6</v>
      </c>
      <c r="IXH48" s="13" t="s">
        <v>41</v>
      </c>
      <c r="IXI48" s="14">
        <f>IF(IXE48="SINAPI",VLOOKUP('TEREZINHA HARDY'!IXD48,SINAPI,4,),VLOOKUP('TEREZINHA HARDY'!IXD48,SETOP,5,))</f>
        <v>7.33</v>
      </c>
      <c r="IXJ48" s="14">
        <f t="shared" si="1183"/>
        <v>9.27</v>
      </c>
      <c r="IXK48" s="14">
        <f t="shared" si="1184"/>
        <v>1191.8579999999999</v>
      </c>
      <c r="IXL48" s="14">
        <f t="shared" si="1185"/>
        <v>1507.3019999999999</v>
      </c>
      <c r="IXM48" s="11" t="s">
        <v>17388</v>
      </c>
      <c r="IXN48" s="261" t="str">
        <f>IF(IXU48="SINAPI",VLOOKUP('TEREZINHA HARDY'!IXT48,SINAPI,2,),VLOOKUP('TEREZINHA HARDY'!IXT48,SETOP,3,))</f>
        <v>CORTE, DOBRA E MONTAGEM DE AÇO CA-50/60</v>
      </c>
      <c r="IXO48" s="261"/>
      <c r="IXP48" s="261"/>
      <c r="IXQ48" s="261"/>
      <c r="IXR48" s="261"/>
      <c r="IXS48" s="261"/>
      <c r="IXT48" s="12" t="s">
        <v>9344</v>
      </c>
      <c r="IXU48" s="12" t="s">
        <v>6222</v>
      </c>
      <c r="IXV48" s="12" t="str">
        <f>IF(IXU48="SINAPI",VLOOKUP('TEREZINHA HARDY'!IXT48,SINAPI,3,),VLOOKUP('TEREZINHA HARDY'!IXT48,SETOP,4,))</f>
        <v>KG</v>
      </c>
      <c r="IXW48" s="13">
        <v>162.6</v>
      </c>
      <c r="IXX48" s="13" t="s">
        <v>41</v>
      </c>
      <c r="IXY48" s="14">
        <f>IF(IXU48="SINAPI",VLOOKUP('TEREZINHA HARDY'!IXT48,SINAPI,4,),VLOOKUP('TEREZINHA HARDY'!IXT48,SETOP,5,))</f>
        <v>7.33</v>
      </c>
      <c r="IXZ48" s="14">
        <f t="shared" si="1186"/>
        <v>9.27</v>
      </c>
      <c r="IYA48" s="14">
        <f t="shared" si="1187"/>
        <v>1191.8579999999999</v>
      </c>
      <c r="IYB48" s="14">
        <f t="shared" si="1188"/>
        <v>1507.3019999999999</v>
      </c>
      <c r="IYC48" s="11" t="s">
        <v>17388</v>
      </c>
      <c r="IYD48" s="261" t="str">
        <f>IF(IYK48="SINAPI",VLOOKUP('TEREZINHA HARDY'!IYJ48,SINAPI,2,),VLOOKUP('TEREZINHA HARDY'!IYJ48,SETOP,3,))</f>
        <v>CORTE, DOBRA E MONTAGEM DE AÇO CA-50/60</v>
      </c>
      <c r="IYE48" s="261"/>
      <c r="IYF48" s="261"/>
      <c r="IYG48" s="261"/>
      <c r="IYH48" s="261"/>
      <c r="IYI48" s="261"/>
      <c r="IYJ48" s="12" t="s">
        <v>9344</v>
      </c>
      <c r="IYK48" s="12" t="s">
        <v>6222</v>
      </c>
      <c r="IYL48" s="12" t="str">
        <f>IF(IYK48="SINAPI",VLOOKUP('TEREZINHA HARDY'!IYJ48,SINAPI,3,),VLOOKUP('TEREZINHA HARDY'!IYJ48,SETOP,4,))</f>
        <v>KG</v>
      </c>
      <c r="IYM48" s="13">
        <v>162.6</v>
      </c>
      <c r="IYN48" s="13" t="s">
        <v>41</v>
      </c>
      <c r="IYO48" s="14">
        <f>IF(IYK48="SINAPI",VLOOKUP('TEREZINHA HARDY'!IYJ48,SINAPI,4,),VLOOKUP('TEREZINHA HARDY'!IYJ48,SETOP,5,))</f>
        <v>7.33</v>
      </c>
      <c r="IYP48" s="14">
        <f t="shared" si="1189"/>
        <v>9.27</v>
      </c>
      <c r="IYQ48" s="14">
        <f t="shared" si="1190"/>
        <v>1191.8579999999999</v>
      </c>
      <c r="IYR48" s="14">
        <f t="shared" si="1191"/>
        <v>1507.3019999999999</v>
      </c>
      <c r="IYS48" s="11" t="s">
        <v>17388</v>
      </c>
      <c r="IYT48" s="261" t="str">
        <f>IF(IZA48="SINAPI",VLOOKUP('TEREZINHA HARDY'!IYZ48,SINAPI,2,),VLOOKUP('TEREZINHA HARDY'!IYZ48,SETOP,3,))</f>
        <v>CORTE, DOBRA E MONTAGEM DE AÇO CA-50/60</v>
      </c>
      <c r="IYU48" s="261"/>
      <c r="IYV48" s="261"/>
      <c r="IYW48" s="261"/>
      <c r="IYX48" s="261"/>
      <c r="IYY48" s="261"/>
      <c r="IYZ48" s="12" t="s">
        <v>9344</v>
      </c>
      <c r="IZA48" s="12" t="s">
        <v>6222</v>
      </c>
      <c r="IZB48" s="12" t="str">
        <f>IF(IZA48="SINAPI",VLOOKUP('TEREZINHA HARDY'!IYZ48,SINAPI,3,),VLOOKUP('TEREZINHA HARDY'!IYZ48,SETOP,4,))</f>
        <v>KG</v>
      </c>
      <c r="IZC48" s="13">
        <v>162.6</v>
      </c>
      <c r="IZD48" s="13" t="s">
        <v>41</v>
      </c>
      <c r="IZE48" s="14">
        <f>IF(IZA48="SINAPI",VLOOKUP('TEREZINHA HARDY'!IYZ48,SINAPI,4,),VLOOKUP('TEREZINHA HARDY'!IYZ48,SETOP,5,))</f>
        <v>7.33</v>
      </c>
      <c r="IZF48" s="14">
        <f t="shared" si="1192"/>
        <v>9.27</v>
      </c>
      <c r="IZG48" s="14">
        <f t="shared" si="1193"/>
        <v>1191.8579999999999</v>
      </c>
      <c r="IZH48" s="14">
        <f t="shared" si="1194"/>
        <v>1507.3019999999999</v>
      </c>
      <c r="IZI48" s="11" t="s">
        <v>17388</v>
      </c>
      <c r="IZJ48" s="261" t="str">
        <f>IF(IZQ48="SINAPI",VLOOKUP('TEREZINHA HARDY'!IZP48,SINAPI,2,),VLOOKUP('TEREZINHA HARDY'!IZP48,SETOP,3,))</f>
        <v>CORTE, DOBRA E MONTAGEM DE AÇO CA-50/60</v>
      </c>
      <c r="IZK48" s="261"/>
      <c r="IZL48" s="261"/>
      <c r="IZM48" s="261"/>
      <c r="IZN48" s="261"/>
      <c r="IZO48" s="261"/>
      <c r="IZP48" s="12" t="s">
        <v>9344</v>
      </c>
      <c r="IZQ48" s="12" t="s">
        <v>6222</v>
      </c>
      <c r="IZR48" s="12" t="str">
        <f>IF(IZQ48="SINAPI",VLOOKUP('TEREZINHA HARDY'!IZP48,SINAPI,3,),VLOOKUP('TEREZINHA HARDY'!IZP48,SETOP,4,))</f>
        <v>KG</v>
      </c>
      <c r="IZS48" s="13">
        <v>162.6</v>
      </c>
      <c r="IZT48" s="13" t="s">
        <v>41</v>
      </c>
      <c r="IZU48" s="14">
        <f>IF(IZQ48="SINAPI",VLOOKUP('TEREZINHA HARDY'!IZP48,SINAPI,4,),VLOOKUP('TEREZINHA HARDY'!IZP48,SETOP,5,))</f>
        <v>7.33</v>
      </c>
      <c r="IZV48" s="14">
        <f t="shared" si="1195"/>
        <v>9.27</v>
      </c>
      <c r="IZW48" s="14">
        <f t="shared" si="1196"/>
        <v>1191.8579999999999</v>
      </c>
      <c r="IZX48" s="14">
        <f t="shared" si="1197"/>
        <v>1507.3019999999999</v>
      </c>
      <c r="IZY48" s="11" t="s">
        <v>17388</v>
      </c>
      <c r="IZZ48" s="261" t="str">
        <f>IF(JAG48="SINAPI",VLOOKUP('TEREZINHA HARDY'!JAF48,SINAPI,2,),VLOOKUP('TEREZINHA HARDY'!JAF48,SETOP,3,))</f>
        <v>CORTE, DOBRA E MONTAGEM DE AÇO CA-50/60</v>
      </c>
      <c r="JAA48" s="261"/>
      <c r="JAB48" s="261"/>
      <c r="JAC48" s="261"/>
      <c r="JAD48" s="261"/>
      <c r="JAE48" s="261"/>
      <c r="JAF48" s="12" t="s">
        <v>9344</v>
      </c>
      <c r="JAG48" s="12" t="s">
        <v>6222</v>
      </c>
      <c r="JAH48" s="12" t="str">
        <f>IF(JAG48="SINAPI",VLOOKUP('TEREZINHA HARDY'!JAF48,SINAPI,3,),VLOOKUP('TEREZINHA HARDY'!JAF48,SETOP,4,))</f>
        <v>KG</v>
      </c>
      <c r="JAI48" s="13">
        <v>162.6</v>
      </c>
      <c r="JAJ48" s="13" t="s">
        <v>41</v>
      </c>
      <c r="JAK48" s="14">
        <f>IF(JAG48="SINAPI",VLOOKUP('TEREZINHA HARDY'!JAF48,SINAPI,4,),VLOOKUP('TEREZINHA HARDY'!JAF48,SETOP,5,))</f>
        <v>7.33</v>
      </c>
      <c r="JAL48" s="14">
        <f t="shared" si="1198"/>
        <v>9.27</v>
      </c>
      <c r="JAM48" s="14">
        <f t="shared" si="1199"/>
        <v>1191.8579999999999</v>
      </c>
      <c r="JAN48" s="14">
        <f t="shared" si="1200"/>
        <v>1507.3019999999999</v>
      </c>
      <c r="JAO48" s="11" t="s">
        <v>17388</v>
      </c>
      <c r="JAP48" s="261" t="str">
        <f>IF(JAW48="SINAPI",VLOOKUP('TEREZINHA HARDY'!JAV48,SINAPI,2,),VLOOKUP('TEREZINHA HARDY'!JAV48,SETOP,3,))</f>
        <v>CORTE, DOBRA E MONTAGEM DE AÇO CA-50/60</v>
      </c>
      <c r="JAQ48" s="261"/>
      <c r="JAR48" s="261"/>
      <c r="JAS48" s="261"/>
      <c r="JAT48" s="261"/>
      <c r="JAU48" s="261"/>
      <c r="JAV48" s="12" t="s">
        <v>9344</v>
      </c>
      <c r="JAW48" s="12" t="s">
        <v>6222</v>
      </c>
      <c r="JAX48" s="12" t="str">
        <f>IF(JAW48="SINAPI",VLOOKUP('TEREZINHA HARDY'!JAV48,SINAPI,3,),VLOOKUP('TEREZINHA HARDY'!JAV48,SETOP,4,))</f>
        <v>KG</v>
      </c>
      <c r="JAY48" s="13">
        <v>162.6</v>
      </c>
      <c r="JAZ48" s="13" t="s">
        <v>41</v>
      </c>
      <c r="JBA48" s="14">
        <f>IF(JAW48="SINAPI",VLOOKUP('TEREZINHA HARDY'!JAV48,SINAPI,4,),VLOOKUP('TEREZINHA HARDY'!JAV48,SETOP,5,))</f>
        <v>7.33</v>
      </c>
      <c r="JBB48" s="14">
        <f t="shared" si="1201"/>
        <v>9.27</v>
      </c>
      <c r="JBC48" s="14">
        <f t="shared" si="1202"/>
        <v>1191.8579999999999</v>
      </c>
      <c r="JBD48" s="14">
        <f t="shared" si="1203"/>
        <v>1507.3019999999999</v>
      </c>
      <c r="JBE48" s="11" t="s">
        <v>17388</v>
      </c>
      <c r="JBF48" s="261" t="str">
        <f>IF(JBM48="SINAPI",VLOOKUP('TEREZINHA HARDY'!JBL48,SINAPI,2,),VLOOKUP('TEREZINHA HARDY'!JBL48,SETOP,3,))</f>
        <v>CORTE, DOBRA E MONTAGEM DE AÇO CA-50/60</v>
      </c>
      <c r="JBG48" s="261"/>
      <c r="JBH48" s="261"/>
      <c r="JBI48" s="261"/>
      <c r="JBJ48" s="261"/>
      <c r="JBK48" s="261"/>
      <c r="JBL48" s="12" t="s">
        <v>9344</v>
      </c>
      <c r="JBM48" s="12" t="s">
        <v>6222</v>
      </c>
      <c r="JBN48" s="12" t="str">
        <f>IF(JBM48="SINAPI",VLOOKUP('TEREZINHA HARDY'!JBL48,SINAPI,3,),VLOOKUP('TEREZINHA HARDY'!JBL48,SETOP,4,))</f>
        <v>KG</v>
      </c>
      <c r="JBO48" s="13">
        <v>162.6</v>
      </c>
      <c r="JBP48" s="13" t="s">
        <v>41</v>
      </c>
      <c r="JBQ48" s="14">
        <f>IF(JBM48="SINAPI",VLOOKUP('TEREZINHA HARDY'!JBL48,SINAPI,4,),VLOOKUP('TEREZINHA HARDY'!JBL48,SETOP,5,))</f>
        <v>7.33</v>
      </c>
      <c r="JBR48" s="14">
        <f t="shared" si="1204"/>
        <v>9.27</v>
      </c>
      <c r="JBS48" s="14">
        <f t="shared" si="1205"/>
        <v>1191.8579999999999</v>
      </c>
      <c r="JBT48" s="14">
        <f t="shared" si="1206"/>
        <v>1507.3019999999999</v>
      </c>
      <c r="JBU48" s="11" t="s">
        <v>17388</v>
      </c>
      <c r="JBV48" s="261" t="str">
        <f>IF(JCC48="SINAPI",VLOOKUP('TEREZINHA HARDY'!JCB48,SINAPI,2,),VLOOKUP('TEREZINHA HARDY'!JCB48,SETOP,3,))</f>
        <v>CORTE, DOBRA E MONTAGEM DE AÇO CA-50/60</v>
      </c>
      <c r="JBW48" s="261"/>
      <c r="JBX48" s="261"/>
      <c r="JBY48" s="261"/>
      <c r="JBZ48" s="261"/>
      <c r="JCA48" s="261"/>
      <c r="JCB48" s="12" t="s">
        <v>9344</v>
      </c>
      <c r="JCC48" s="12" t="s">
        <v>6222</v>
      </c>
      <c r="JCD48" s="12" t="str">
        <f>IF(JCC48="SINAPI",VLOOKUP('TEREZINHA HARDY'!JCB48,SINAPI,3,),VLOOKUP('TEREZINHA HARDY'!JCB48,SETOP,4,))</f>
        <v>KG</v>
      </c>
      <c r="JCE48" s="13">
        <v>162.6</v>
      </c>
      <c r="JCF48" s="13" t="s">
        <v>41</v>
      </c>
      <c r="JCG48" s="14">
        <f>IF(JCC48="SINAPI",VLOOKUP('TEREZINHA HARDY'!JCB48,SINAPI,4,),VLOOKUP('TEREZINHA HARDY'!JCB48,SETOP,5,))</f>
        <v>7.33</v>
      </c>
      <c r="JCH48" s="14">
        <f t="shared" si="1207"/>
        <v>9.27</v>
      </c>
      <c r="JCI48" s="14">
        <f t="shared" si="1208"/>
        <v>1191.8579999999999</v>
      </c>
      <c r="JCJ48" s="14">
        <f t="shared" si="1209"/>
        <v>1507.3019999999999</v>
      </c>
      <c r="JCK48" s="11" t="s">
        <v>17388</v>
      </c>
      <c r="JCL48" s="261" t="str">
        <f>IF(JCS48="SINAPI",VLOOKUP('TEREZINHA HARDY'!JCR48,SINAPI,2,),VLOOKUP('TEREZINHA HARDY'!JCR48,SETOP,3,))</f>
        <v>CORTE, DOBRA E MONTAGEM DE AÇO CA-50/60</v>
      </c>
      <c r="JCM48" s="261"/>
      <c r="JCN48" s="261"/>
      <c r="JCO48" s="261"/>
      <c r="JCP48" s="261"/>
      <c r="JCQ48" s="261"/>
      <c r="JCR48" s="12" t="s">
        <v>9344</v>
      </c>
      <c r="JCS48" s="12" t="s">
        <v>6222</v>
      </c>
      <c r="JCT48" s="12" t="str">
        <f>IF(JCS48="SINAPI",VLOOKUP('TEREZINHA HARDY'!JCR48,SINAPI,3,),VLOOKUP('TEREZINHA HARDY'!JCR48,SETOP,4,))</f>
        <v>KG</v>
      </c>
      <c r="JCU48" s="13">
        <v>162.6</v>
      </c>
      <c r="JCV48" s="13" t="s">
        <v>41</v>
      </c>
      <c r="JCW48" s="14">
        <f>IF(JCS48="SINAPI",VLOOKUP('TEREZINHA HARDY'!JCR48,SINAPI,4,),VLOOKUP('TEREZINHA HARDY'!JCR48,SETOP,5,))</f>
        <v>7.33</v>
      </c>
      <c r="JCX48" s="14">
        <f t="shared" si="1210"/>
        <v>9.27</v>
      </c>
      <c r="JCY48" s="14">
        <f t="shared" si="1211"/>
        <v>1191.8579999999999</v>
      </c>
      <c r="JCZ48" s="14">
        <f t="shared" si="1212"/>
        <v>1507.3019999999999</v>
      </c>
      <c r="JDA48" s="11" t="s">
        <v>17388</v>
      </c>
      <c r="JDB48" s="261" t="str">
        <f>IF(JDI48="SINAPI",VLOOKUP('TEREZINHA HARDY'!JDH48,SINAPI,2,),VLOOKUP('TEREZINHA HARDY'!JDH48,SETOP,3,))</f>
        <v>CORTE, DOBRA E MONTAGEM DE AÇO CA-50/60</v>
      </c>
      <c r="JDC48" s="261"/>
      <c r="JDD48" s="261"/>
      <c r="JDE48" s="261"/>
      <c r="JDF48" s="261"/>
      <c r="JDG48" s="261"/>
      <c r="JDH48" s="12" t="s">
        <v>9344</v>
      </c>
      <c r="JDI48" s="12" t="s">
        <v>6222</v>
      </c>
      <c r="JDJ48" s="12" t="str">
        <f>IF(JDI48="SINAPI",VLOOKUP('TEREZINHA HARDY'!JDH48,SINAPI,3,),VLOOKUP('TEREZINHA HARDY'!JDH48,SETOP,4,))</f>
        <v>KG</v>
      </c>
      <c r="JDK48" s="13">
        <v>162.6</v>
      </c>
      <c r="JDL48" s="13" t="s">
        <v>41</v>
      </c>
      <c r="JDM48" s="14">
        <f>IF(JDI48="SINAPI",VLOOKUP('TEREZINHA HARDY'!JDH48,SINAPI,4,),VLOOKUP('TEREZINHA HARDY'!JDH48,SETOP,5,))</f>
        <v>7.33</v>
      </c>
      <c r="JDN48" s="14">
        <f t="shared" si="1213"/>
        <v>9.27</v>
      </c>
      <c r="JDO48" s="14">
        <f t="shared" si="1214"/>
        <v>1191.8579999999999</v>
      </c>
      <c r="JDP48" s="14">
        <f t="shared" si="1215"/>
        <v>1507.3019999999999</v>
      </c>
      <c r="JDQ48" s="11" t="s">
        <v>17388</v>
      </c>
      <c r="JDR48" s="261" t="str">
        <f>IF(JDY48="SINAPI",VLOOKUP('TEREZINHA HARDY'!JDX48,SINAPI,2,),VLOOKUP('TEREZINHA HARDY'!JDX48,SETOP,3,))</f>
        <v>CORTE, DOBRA E MONTAGEM DE AÇO CA-50/60</v>
      </c>
      <c r="JDS48" s="261"/>
      <c r="JDT48" s="261"/>
      <c r="JDU48" s="261"/>
      <c r="JDV48" s="261"/>
      <c r="JDW48" s="261"/>
      <c r="JDX48" s="12" t="s">
        <v>9344</v>
      </c>
      <c r="JDY48" s="12" t="s">
        <v>6222</v>
      </c>
      <c r="JDZ48" s="12" t="str">
        <f>IF(JDY48="SINAPI",VLOOKUP('TEREZINHA HARDY'!JDX48,SINAPI,3,),VLOOKUP('TEREZINHA HARDY'!JDX48,SETOP,4,))</f>
        <v>KG</v>
      </c>
      <c r="JEA48" s="13">
        <v>162.6</v>
      </c>
      <c r="JEB48" s="13" t="s">
        <v>41</v>
      </c>
      <c r="JEC48" s="14">
        <f>IF(JDY48="SINAPI",VLOOKUP('TEREZINHA HARDY'!JDX48,SINAPI,4,),VLOOKUP('TEREZINHA HARDY'!JDX48,SETOP,5,))</f>
        <v>7.33</v>
      </c>
      <c r="JED48" s="14">
        <f t="shared" si="1216"/>
        <v>9.27</v>
      </c>
      <c r="JEE48" s="14">
        <f t="shared" si="1217"/>
        <v>1191.8579999999999</v>
      </c>
      <c r="JEF48" s="14">
        <f t="shared" si="1218"/>
        <v>1507.3019999999999</v>
      </c>
      <c r="JEG48" s="11" t="s">
        <v>17388</v>
      </c>
      <c r="JEH48" s="261" t="str">
        <f>IF(JEO48="SINAPI",VLOOKUP('TEREZINHA HARDY'!JEN48,SINAPI,2,),VLOOKUP('TEREZINHA HARDY'!JEN48,SETOP,3,))</f>
        <v>CORTE, DOBRA E MONTAGEM DE AÇO CA-50/60</v>
      </c>
      <c r="JEI48" s="261"/>
      <c r="JEJ48" s="261"/>
      <c r="JEK48" s="261"/>
      <c r="JEL48" s="261"/>
      <c r="JEM48" s="261"/>
      <c r="JEN48" s="12" t="s">
        <v>9344</v>
      </c>
      <c r="JEO48" s="12" t="s">
        <v>6222</v>
      </c>
      <c r="JEP48" s="12" t="str">
        <f>IF(JEO48="SINAPI",VLOOKUP('TEREZINHA HARDY'!JEN48,SINAPI,3,),VLOOKUP('TEREZINHA HARDY'!JEN48,SETOP,4,))</f>
        <v>KG</v>
      </c>
      <c r="JEQ48" s="13">
        <v>162.6</v>
      </c>
      <c r="JER48" s="13" t="s">
        <v>41</v>
      </c>
      <c r="JES48" s="14">
        <f>IF(JEO48="SINAPI",VLOOKUP('TEREZINHA HARDY'!JEN48,SINAPI,4,),VLOOKUP('TEREZINHA HARDY'!JEN48,SETOP,5,))</f>
        <v>7.33</v>
      </c>
      <c r="JET48" s="14">
        <f t="shared" si="1219"/>
        <v>9.27</v>
      </c>
      <c r="JEU48" s="14">
        <f t="shared" si="1220"/>
        <v>1191.8579999999999</v>
      </c>
      <c r="JEV48" s="14">
        <f t="shared" si="1221"/>
        <v>1507.3019999999999</v>
      </c>
      <c r="JEW48" s="11" t="s">
        <v>17388</v>
      </c>
      <c r="JEX48" s="261" t="str">
        <f>IF(JFE48="SINAPI",VLOOKUP('TEREZINHA HARDY'!JFD48,SINAPI,2,),VLOOKUP('TEREZINHA HARDY'!JFD48,SETOP,3,))</f>
        <v>CORTE, DOBRA E MONTAGEM DE AÇO CA-50/60</v>
      </c>
      <c r="JEY48" s="261"/>
      <c r="JEZ48" s="261"/>
      <c r="JFA48" s="261"/>
      <c r="JFB48" s="261"/>
      <c r="JFC48" s="261"/>
      <c r="JFD48" s="12" t="s">
        <v>9344</v>
      </c>
      <c r="JFE48" s="12" t="s">
        <v>6222</v>
      </c>
      <c r="JFF48" s="12" t="str">
        <f>IF(JFE48="SINAPI",VLOOKUP('TEREZINHA HARDY'!JFD48,SINAPI,3,),VLOOKUP('TEREZINHA HARDY'!JFD48,SETOP,4,))</f>
        <v>KG</v>
      </c>
      <c r="JFG48" s="13">
        <v>162.6</v>
      </c>
      <c r="JFH48" s="13" t="s">
        <v>41</v>
      </c>
      <c r="JFI48" s="14">
        <f>IF(JFE48="SINAPI",VLOOKUP('TEREZINHA HARDY'!JFD48,SINAPI,4,),VLOOKUP('TEREZINHA HARDY'!JFD48,SETOP,5,))</f>
        <v>7.33</v>
      </c>
      <c r="JFJ48" s="14">
        <f t="shared" si="1222"/>
        <v>9.27</v>
      </c>
      <c r="JFK48" s="14">
        <f t="shared" si="1223"/>
        <v>1191.8579999999999</v>
      </c>
      <c r="JFL48" s="14">
        <f t="shared" si="1224"/>
        <v>1507.3019999999999</v>
      </c>
      <c r="JFM48" s="11" t="s">
        <v>17388</v>
      </c>
      <c r="JFN48" s="261" t="str">
        <f>IF(JFU48="SINAPI",VLOOKUP('TEREZINHA HARDY'!JFT48,SINAPI,2,),VLOOKUP('TEREZINHA HARDY'!JFT48,SETOP,3,))</f>
        <v>CORTE, DOBRA E MONTAGEM DE AÇO CA-50/60</v>
      </c>
      <c r="JFO48" s="261"/>
      <c r="JFP48" s="261"/>
      <c r="JFQ48" s="261"/>
      <c r="JFR48" s="261"/>
      <c r="JFS48" s="261"/>
      <c r="JFT48" s="12" t="s">
        <v>9344</v>
      </c>
      <c r="JFU48" s="12" t="s">
        <v>6222</v>
      </c>
      <c r="JFV48" s="12" t="str">
        <f>IF(JFU48="SINAPI",VLOOKUP('TEREZINHA HARDY'!JFT48,SINAPI,3,),VLOOKUP('TEREZINHA HARDY'!JFT48,SETOP,4,))</f>
        <v>KG</v>
      </c>
      <c r="JFW48" s="13">
        <v>162.6</v>
      </c>
      <c r="JFX48" s="13" t="s">
        <v>41</v>
      </c>
      <c r="JFY48" s="14">
        <f>IF(JFU48="SINAPI",VLOOKUP('TEREZINHA HARDY'!JFT48,SINAPI,4,),VLOOKUP('TEREZINHA HARDY'!JFT48,SETOP,5,))</f>
        <v>7.33</v>
      </c>
      <c r="JFZ48" s="14">
        <f t="shared" si="1225"/>
        <v>9.27</v>
      </c>
      <c r="JGA48" s="14">
        <f t="shared" si="1226"/>
        <v>1191.8579999999999</v>
      </c>
      <c r="JGB48" s="14">
        <f t="shared" si="1227"/>
        <v>1507.3019999999999</v>
      </c>
      <c r="JGC48" s="11" t="s">
        <v>17388</v>
      </c>
      <c r="JGD48" s="261" t="str">
        <f>IF(JGK48="SINAPI",VLOOKUP('TEREZINHA HARDY'!JGJ48,SINAPI,2,),VLOOKUP('TEREZINHA HARDY'!JGJ48,SETOP,3,))</f>
        <v>CORTE, DOBRA E MONTAGEM DE AÇO CA-50/60</v>
      </c>
      <c r="JGE48" s="261"/>
      <c r="JGF48" s="261"/>
      <c r="JGG48" s="261"/>
      <c r="JGH48" s="261"/>
      <c r="JGI48" s="261"/>
      <c r="JGJ48" s="12" t="s">
        <v>9344</v>
      </c>
      <c r="JGK48" s="12" t="s">
        <v>6222</v>
      </c>
      <c r="JGL48" s="12" t="str">
        <f>IF(JGK48="SINAPI",VLOOKUP('TEREZINHA HARDY'!JGJ48,SINAPI,3,),VLOOKUP('TEREZINHA HARDY'!JGJ48,SETOP,4,))</f>
        <v>KG</v>
      </c>
      <c r="JGM48" s="13">
        <v>162.6</v>
      </c>
      <c r="JGN48" s="13" t="s">
        <v>41</v>
      </c>
      <c r="JGO48" s="14">
        <f>IF(JGK48="SINAPI",VLOOKUP('TEREZINHA HARDY'!JGJ48,SINAPI,4,),VLOOKUP('TEREZINHA HARDY'!JGJ48,SETOP,5,))</f>
        <v>7.33</v>
      </c>
      <c r="JGP48" s="14">
        <f t="shared" si="1228"/>
        <v>9.27</v>
      </c>
      <c r="JGQ48" s="14">
        <f t="shared" si="1229"/>
        <v>1191.8579999999999</v>
      </c>
      <c r="JGR48" s="14">
        <f t="shared" si="1230"/>
        <v>1507.3019999999999</v>
      </c>
      <c r="JGS48" s="11" t="s">
        <v>17388</v>
      </c>
      <c r="JGT48" s="261" t="str">
        <f>IF(JHA48="SINAPI",VLOOKUP('TEREZINHA HARDY'!JGZ48,SINAPI,2,),VLOOKUP('TEREZINHA HARDY'!JGZ48,SETOP,3,))</f>
        <v>CORTE, DOBRA E MONTAGEM DE AÇO CA-50/60</v>
      </c>
      <c r="JGU48" s="261"/>
      <c r="JGV48" s="261"/>
      <c r="JGW48" s="261"/>
      <c r="JGX48" s="261"/>
      <c r="JGY48" s="261"/>
      <c r="JGZ48" s="12" t="s">
        <v>9344</v>
      </c>
      <c r="JHA48" s="12" t="s">
        <v>6222</v>
      </c>
      <c r="JHB48" s="12" t="str">
        <f>IF(JHA48="SINAPI",VLOOKUP('TEREZINHA HARDY'!JGZ48,SINAPI,3,),VLOOKUP('TEREZINHA HARDY'!JGZ48,SETOP,4,))</f>
        <v>KG</v>
      </c>
      <c r="JHC48" s="13">
        <v>162.6</v>
      </c>
      <c r="JHD48" s="13" t="s">
        <v>41</v>
      </c>
      <c r="JHE48" s="14">
        <f>IF(JHA48="SINAPI",VLOOKUP('TEREZINHA HARDY'!JGZ48,SINAPI,4,),VLOOKUP('TEREZINHA HARDY'!JGZ48,SETOP,5,))</f>
        <v>7.33</v>
      </c>
      <c r="JHF48" s="14">
        <f t="shared" si="1231"/>
        <v>9.27</v>
      </c>
      <c r="JHG48" s="14">
        <f t="shared" si="1232"/>
        <v>1191.8579999999999</v>
      </c>
      <c r="JHH48" s="14">
        <f t="shared" si="1233"/>
        <v>1507.3019999999999</v>
      </c>
      <c r="JHI48" s="11" t="s">
        <v>17388</v>
      </c>
      <c r="JHJ48" s="261" t="str">
        <f>IF(JHQ48="SINAPI",VLOOKUP('TEREZINHA HARDY'!JHP48,SINAPI,2,),VLOOKUP('TEREZINHA HARDY'!JHP48,SETOP,3,))</f>
        <v>CORTE, DOBRA E MONTAGEM DE AÇO CA-50/60</v>
      </c>
      <c r="JHK48" s="261"/>
      <c r="JHL48" s="261"/>
      <c r="JHM48" s="261"/>
      <c r="JHN48" s="261"/>
      <c r="JHO48" s="261"/>
      <c r="JHP48" s="12" t="s">
        <v>9344</v>
      </c>
      <c r="JHQ48" s="12" t="s">
        <v>6222</v>
      </c>
      <c r="JHR48" s="12" t="str">
        <f>IF(JHQ48="SINAPI",VLOOKUP('TEREZINHA HARDY'!JHP48,SINAPI,3,),VLOOKUP('TEREZINHA HARDY'!JHP48,SETOP,4,))</f>
        <v>KG</v>
      </c>
      <c r="JHS48" s="13">
        <v>162.6</v>
      </c>
      <c r="JHT48" s="13" t="s">
        <v>41</v>
      </c>
      <c r="JHU48" s="14">
        <f>IF(JHQ48="SINAPI",VLOOKUP('TEREZINHA HARDY'!JHP48,SINAPI,4,),VLOOKUP('TEREZINHA HARDY'!JHP48,SETOP,5,))</f>
        <v>7.33</v>
      </c>
      <c r="JHV48" s="14">
        <f t="shared" si="1234"/>
        <v>9.27</v>
      </c>
      <c r="JHW48" s="14">
        <f t="shared" si="1235"/>
        <v>1191.8579999999999</v>
      </c>
      <c r="JHX48" s="14">
        <f t="shared" si="1236"/>
        <v>1507.3019999999999</v>
      </c>
      <c r="JHY48" s="11" t="s">
        <v>17388</v>
      </c>
      <c r="JHZ48" s="261" t="str">
        <f>IF(JIG48="SINAPI",VLOOKUP('TEREZINHA HARDY'!JIF48,SINAPI,2,),VLOOKUP('TEREZINHA HARDY'!JIF48,SETOP,3,))</f>
        <v>CORTE, DOBRA E MONTAGEM DE AÇO CA-50/60</v>
      </c>
      <c r="JIA48" s="261"/>
      <c r="JIB48" s="261"/>
      <c r="JIC48" s="261"/>
      <c r="JID48" s="261"/>
      <c r="JIE48" s="261"/>
      <c r="JIF48" s="12" t="s">
        <v>9344</v>
      </c>
      <c r="JIG48" s="12" t="s">
        <v>6222</v>
      </c>
      <c r="JIH48" s="12" t="str">
        <f>IF(JIG48="SINAPI",VLOOKUP('TEREZINHA HARDY'!JIF48,SINAPI,3,),VLOOKUP('TEREZINHA HARDY'!JIF48,SETOP,4,))</f>
        <v>KG</v>
      </c>
      <c r="JII48" s="13">
        <v>162.6</v>
      </c>
      <c r="JIJ48" s="13" t="s">
        <v>41</v>
      </c>
      <c r="JIK48" s="14">
        <f>IF(JIG48="SINAPI",VLOOKUP('TEREZINHA HARDY'!JIF48,SINAPI,4,),VLOOKUP('TEREZINHA HARDY'!JIF48,SETOP,5,))</f>
        <v>7.33</v>
      </c>
      <c r="JIL48" s="14">
        <f t="shared" si="1237"/>
        <v>9.27</v>
      </c>
      <c r="JIM48" s="14">
        <f t="shared" si="1238"/>
        <v>1191.8579999999999</v>
      </c>
      <c r="JIN48" s="14">
        <f t="shared" si="1239"/>
        <v>1507.3019999999999</v>
      </c>
      <c r="JIO48" s="11" t="s">
        <v>17388</v>
      </c>
      <c r="JIP48" s="261" t="str">
        <f>IF(JIW48="SINAPI",VLOOKUP('TEREZINHA HARDY'!JIV48,SINAPI,2,),VLOOKUP('TEREZINHA HARDY'!JIV48,SETOP,3,))</f>
        <v>CORTE, DOBRA E MONTAGEM DE AÇO CA-50/60</v>
      </c>
      <c r="JIQ48" s="261"/>
      <c r="JIR48" s="261"/>
      <c r="JIS48" s="261"/>
      <c r="JIT48" s="261"/>
      <c r="JIU48" s="261"/>
      <c r="JIV48" s="12" t="s">
        <v>9344</v>
      </c>
      <c r="JIW48" s="12" t="s">
        <v>6222</v>
      </c>
      <c r="JIX48" s="12" t="str">
        <f>IF(JIW48="SINAPI",VLOOKUP('TEREZINHA HARDY'!JIV48,SINAPI,3,),VLOOKUP('TEREZINHA HARDY'!JIV48,SETOP,4,))</f>
        <v>KG</v>
      </c>
      <c r="JIY48" s="13">
        <v>162.6</v>
      </c>
      <c r="JIZ48" s="13" t="s">
        <v>41</v>
      </c>
      <c r="JJA48" s="14">
        <f>IF(JIW48="SINAPI",VLOOKUP('TEREZINHA HARDY'!JIV48,SINAPI,4,),VLOOKUP('TEREZINHA HARDY'!JIV48,SETOP,5,))</f>
        <v>7.33</v>
      </c>
      <c r="JJB48" s="14">
        <f t="shared" si="1240"/>
        <v>9.27</v>
      </c>
      <c r="JJC48" s="14">
        <f t="shared" si="1241"/>
        <v>1191.8579999999999</v>
      </c>
      <c r="JJD48" s="14">
        <f t="shared" si="1242"/>
        <v>1507.3019999999999</v>
      </c>
      <c r="JJE48" s="11" t="s">
        <v>17388</v>
      </c>
      <c r="JJF48" s="261" t="str">
        <f>IF(JJM48="SINAPI",VLOOKUP('TEREZINHA HARDY'!JJL48,SINAPI,2,),VLOOKUP('TEREZINHA HARDY'!JJL48,SETOP,3,))</f>
        <v>CORTE, DOBRA E MONTAGEM DE AÇO CA-50/60</v>
      </c>
      <c r="JJG48" s="261"/>
      <c r="JJH48" s="261"/>
      <c r="JJI48" s="261"/>
      <c r="JJJ48" s="261"/>
      <c r="JJK48" s="261"/>
      <c r="JJL48" s="12" t="s">
        <v>9344</v>
      </c>
      <c r="JJM48" s="12" t="s">
        <v>6222</v>
      </c>
      <c r="JJN48" s="12" t="str">
        <f>IF(JJM48="SINAPI",VLOOKUP('TEREZINHA HARDY'!JJL48,SINAPI,3,),VLOOKUP('TEREZINHA HARDY'!JJL48,SETOP,4,))</f>
        <v>KG</v>
      </c>
      <c r="JJO48" s="13">
        <v>162.6</v>
      </c>
      <c r="JJP48" s="13" t="s">
        <v>41</v>
      </c>
      <c r="JJQ48" s="14">
        <f>IF(JJM48="SINAPI",VLOOKUP('TEREZINHA HARDY'!JJL48,SINAPI,4,),VLOOKUP('TEREZINHA HARDY'!JJL48,SETOP,5,))</f>
        <v>7.33</v>
      </c>
      <c r="JJR48" s="14">
        <f t="shared" si="1243"/>
        <v>9.27</v>
      </c>
      <c r="JJS48" s="14">
        <f t="shared" si="1244"/>
        <v>1191.8579999999999</v>
      </c>
      <c r="JJT48" s="14">
        <f t="shared" si="1245"/>
        <v>1507.3019999999999</v>
      </c>
      <c r="JJU48" s="11" t="s">
        <v>17388</v>
      </c>
      <c r="JJV48" s="261" t="str">
        <f>IF(JKC48="SINAPI",VLOOKUP('TEREZINHA HARDY'!JKB48,SINAPI,2,),VLOOKUP('TEREZINHA HARDY'!JKB48,SETOP,3,))</f>
        <v>CORTE, DOBRA E MONTAGEM DE AÇO CA-50/60</v>
      </c>
      <c r="JJW48" s="261"/>
      <c r="JJX48" s="261"/>
      <c r="JJY48" s="261"/>
      <c r="JJZ48" s="261"/>
      <c r="JKA48" s="261"/>
      <c r="JKB48" s="12" t="s">
        <v>9344</v>
      </c>
      <c r="JKC48" s="12" t="s">
        <v>6222</v>
      </c>
      <c r="JKD48" s="12" t="str">
        <f>IF(JKC48="SINAPI",VLOOKUP('TEREZINHA HARDY'!JKB48,SINAPI,3,),VLOOKUP('TEREZINHA HARDY'!JKB48,SETOP,4,))</f>
        <v>KG</v>
      </c>
      <c r="JKE48" s="13">
        <v>162.6</v>
      </c>
      <c r="JKF48" s="13" t="s">
        <v>41</v>
      </c>
      <c r="JKG48" s="14">
        <f>IF(JKC48="SINAPI",VLOOKUP('TEREZINHA HARDY'!JKB48,SINAPI,4,),VLOOKUP('TEREZINHA HARDY'!JKB48,SETOP,5,))</f>
        <v>7.33</v>
      </c>
      <c r="JKH48" s="14">
        <f t="shared" si="1246"/>
        <v>9.27</v>
      </c>
      <c r="JKI48" s="14">
        <f t="shared" si="1247"/>
        <v>1191.8579999999999</v>
      </c>
      <c r="JKJ48" s="14">
        <f t="shared" si="1248"/>
        <v>1507.3019999999999</v>
      </c>
      <c r="JKK48" s="11" t="s">
        <v>17388</v>
      </c>
      <c r="JKL48" s="261" t="str">
        <f>IF(JKS48="SINAPI",VLOOKUP('TEREZINHA HARDY'!JKR48,SINAPI,2,),VLOOKUP('TEREZINHA HARDY'!JKR48,SETOP,3,))</f>
        <v>CORTE, DOBRA E MONTAGEM DE AÇO CA-50/60</v>
      </c>
      <c r="JKM48" s="261"/>
      <c r="JKN48" s="261"/>
      <c r="JKO48" s="261"/>
      <c r="JKP48" s="261"/>
      <c r="JKQ48" s="261"/>
      <c r="JKR48" s="12" t="s">
        <v>9344</v>
      </c>
      <c r="JKS48" s="12" t="s">
        <v>6222</v>
      </c>
      <c r="JKT48" s="12" t="str">
        <f>IF(JKS48="SINAPI",VLOOKUP('TEREZINHA HARDY'!JKR48,SINAPI,3,),VLOOKUP('TEREZINHA HARDY'!JKR48,SETOP,4,))</f>
        <v>KG</v>
      </c>
      <c r="JKU48" s="13">
        <v>162.6</v>
      </c>
      <c r="JKV48" s="13" t="s">
        <v>41</v>
      </c>
      <c r="JKW48" s="14">
        <f>IF(JKS48="SINAPI",VLOOKUP('TEREZINHA HARDY'!JKR48,SINAPI,4,),VLOOKUP('TEREZINHA HARDY'!JKR48,SETOP,5,))</f>
        <v>7.33</v>
      </c>
      <c r="JKX48" s="14">
        <f t="shared" si="1249"/>
        <v>9.27</v>
      </c>
      <c r="JKY48" s="14">
        <f t="shared" si="1250"/>
        <v>1191.8579999999999</v>
      </c>
      <c r="JKZ48" s="14">
        <f t="shared" si="1251"/>
        <v>1507.3019999999999</v>
      </c>
      <c r="JLA48" s="11" t="s">
        <v>17388</v>
      </c>
      <c r="JLB48" s="261" t="str">
        <f>IF(JLI48="SINAPI",VLOOKUP('TEREZINHA HARDY'!JLH48,SINAPI,2,),VLOOKUP('TEREZINHA HARDY'!JLH48,SETOP,3,))</f>
        <v>CORTE, DOBRA E MONTAGEM DE AÇO CA-50/60</v>
      </c>
      <c r="JLC48" s="261"/>
      <c r="JLD48" s="261"/>
      <c r="JLE48" s="261"/>
      <c r="JLF48" s="261"/>
      <c r="JLG48" s="261"/>
      <c r="JLH48" s="12" t="s">
        <v>9344</v>
      </c>
      <c r="JLI48" s="12" t="s">
        <v>6222</v>
      </c>
      <c r="JLJ48" s="12" t="str">
        <f>IF(JLI48="SINAPI",VLOOKUP('TEREZINHA HARDY'!JLH48,SINAPI,3,),VLOOKUP('TEREZINHA HARDY'!JLH48,SETOP,4,))</f>
        <v>KG</v>
      </c>
      <c r="JLK48" s="13">
        <v>162.6</v>
      </c>
      <c r="JLL48" s="13" t="s">
        <v>41</v>
      </c>
      <c r="JLM48" s="14">
        <f>IF(JLI48="SINAPI",VLOOKUP('TEREZINHA HARDY'!JLH48,SINAPI,4,),VLOOKUP('TEREZINHA HARDY'!JLH48,SETOP,5,))</f>
        <v>7.33</v>
      </c>
      <c r="JLN48" s="14">
        <f t="shared" si="1252"/>
        <v>9.27</v>
      </c>
      <c r="JLO48" s="14">
        <f t="shared" si="1253"/>
        <v>1191.8579999999999</v>
      </c>
      <c r="JLP48" s="14">
        <f t="shared" si="1254"/>
        <v>1507.3019999999999</v>
      </c>
      <c r="JLQ48" s="11" t="s">
        <v>17388</v>
      </c>
      <c r="JLR48" s="261" t="str">
        <f>IF(JLY48="SINAPI",VLOOKUP('TEREZINHA HARDY'!JLX48,SINAPI,2,),VLOOKUP('TEREZINHA HARDY'!JLX48,SETOP,3,))</f>
        <v>CORTE, DOBRA E MONTAGEM DE AÇO CA-50/60</v>
      </c>
      <c r="JLS48" s="261"/>
      <c r="JLT48" s="261"/>
      <c r="JLU48" s="261"/>
      <c r="JLV48" s="261"/>
      <c r="JLW48" s="261"/>
      <c r="JLX48" s="12" t="s">
        <v>9344</v>
      </c>
      <c r="JLY48" s="12" t="s">
        <v>6222</v>
      </c>
      <c r="JLZ48" s="12" t="str">
        <f>IF(JLY48="SINAPI",VLOOKUP('TEREZINHA HARDY'!JLX48,SINAPI,3,),VLOOKUP('TEREZINHA HARDY'!JLX48,SETOP,4,))</f>
        <v>KG</v>
      </c>
      <c r="JMA48" s="13">
        <v>162.6</v>
      </c>
      <c r="JMB48" s="13" t="s">
        <v>41</v>
      </c>
      <c r="JMC48" s="14">
        <f>IF(JLY48="SINAPI",VLOOKUP('TEREZINHA HARDY'!JLX48,SINAPI,4,),VLOOKUP('TEREZINHA HARDY'!JLX48,SETOP,5,))</f>
        <v>7.33</v>
      </c>
      <c r="JMD48" s="14">
        <f t="shared" si="1255"/>
        <v>9.27</v>
      </c>
      <c r="JME48" s="14">
        <f t="shared" si="1256"/>
        <v>1191.8579999999999</v>
      </c>
      <c r="JMF48" s="14">
        <f t="shared" si="1257"/>
        <v>1507.3019999999999</v>
      </c>
      <c r="JMG48" s="11" t="s">
        <v>17388</v>
      </c>
      <c r="JMH48" s="261" t="str">
        <f>IF(JMO48="SINAPI",VLOOKUP('TEREZINHA HARDY'!JMN48,SINAPI,2,),VLOOKUP('TEREZINHA HARDY'!JMN48,SETOP,3,))</f>
        <v>CORTE, DOBRA E MONTAGEM DE AÇO CA-50/60</v>
      </c>
      <c r="JMI48" s="261"/>
      <c r="JMJ48" s="261"/>
      <c r="JMK48" s="261"/>
      <c r="JML48" s="261"/>
      <c r="JMM48" s="261"/>
      <c r="JMN48" s="12" t="s">
        <v>9344</v>
      </c>
      <c r="JMO48" s="12" t="s">
        <v>6222</v>
      </c>
      <c r="JMP48" s="12" t="str">
        <f>IF(JMO48="SINAPI",VLOOKUP('TEREZINHA HARDY'!JMN48,SINAPI,3,),VLOOKUP('TEREZINHA HARDY'!JMN48,SETOP,4,))</f>
        <v>KG</v>
      </c>
      <c r="JMQ48" s="13">
        <v>162.6</v>
      </c>
      <c r="JMR48" s="13" t="s">
        <v>41</v>
      </c>
      <c r="JMS48" s="14">
        <f>IF(JMO48="SINAPI",VLOOKUP('TEREZINHA HARDY'!JMN48,SINAPI,4,),VLOOKUP('TEREZINHA HARDY'!JMN48,SETOP,5,))</f>
        <v>7.33</v>
      </c>
      <c r="JMT48" s="14">
        <f t="shared" si="1258"/>
        <v>9.27</v>
      </c>
      <c r="JMU48" s="14">
        <f t="shared" si="1259"/>
        <v>1191.8579999999999</v>
      </c>
      <c r="JMV48" s="14">
        <f t="shared" si="1260"/>
        <v>1507.3019999999999</v>
      </c>
      <c r="JMW48" s="11" t="s">
        <v>17388</v>
      </c>
      <c r="JMX48" s="261" t="str">
        <f>IF(JNE48="SINAPI",VLOOKUP('TEREZINHA HARDY'!JND48,SINAPI,2,),VLOOKUP('TEREZINHA HARDY'!JND48,SETOP,3,))</f>
        <v>CORTE, DOBRA E MONTAGEM DE AÇO CA-50/60</v>
      </c>
      <c r="JMY48" s="261"/>
      <c r="JMZ48" s="261"/>
      <c r="JNA48" s="261"/>
      <c r="JNB48" s="261"/>
      <c r="JNC48" s="261"/>
      <c r="JND48" s="12" t="s">
        <v>9344</v>
      </c>
      <c r="JNE48" s="12" t="s">
        <v>6222</v>
      </c>
      <c r="JNF48" s="12" t="str">
        <f>IF(JNE48="SINAPI",VLOOKUP('TEREZINHA HARDY'!JND48,SINAPI,3,),VLOOKUP('TEREZINHA HARDY'!JND48,SETOP,4,))</f>
        <v>KG</v>
      </c>
      <c r="JNG48" s="13">
        <v>162.6</v>
      </c>
      <c r="JNH48" s="13" t="s">
        <v>41</v>
      </c>
      <c r="JNI48" s="14">
        <f>IF(JNE48="SINAPI",VLOOKUP('TEREZINHA HARDY'!JND48,SINAPI,4,),VLOOKUP('TEREZINHA HARDY'!JND48,SETOP,5,))</f>
        <v>7.33</v>
      </c>
      <c r="JNJ48" s="14">
        <f t="shared" si="1261"/>
        <v>9.27</v>
      </c>
      <c r="JNK48" s="14">
        <f t="shared" si="1262"/>
        <v>1191.8579999999999</v>
      </c>
      <c r="JNL48" s="14">
        <f t="shared" si="1263"/>
        <v>1507.3019999999999</v>
      </c>
      <c r="JNM48" s="11" t="s">
        <v>17388</v>
      </c>
      <c r="JNN48" s="261" t="str">
        <f>IF(JNU48="SINAPI",VLOOKUP('TEREZINHA HARDY'!JNT48,SINAPI,2,),VLOOKUP('TEREZINHA HARDY'!JNT48,SETOP,3,))</f>
        <v>CORTE, DOBRA E MONTAGEM DE AÇO CA-50/60</v>
      </c>
      <c r="JNO48" s="261"/>
      <c r="JNP48" s="261"/>
      <c r="JNQ48" s="261"/>
      <c r="JNR48" s="261"/>
      <c r="JNS48" s="261"/>
      <c r="JNT48" s="12" t="s">
        <v>9344</v>
      </c>
      <c r="JNU48" s="12" t="s">
        <v>6222</v>
      </c>
      <c r="JNV48" s="12" t="str">
        <f>IF(JNU48="SINAPI",VLOOKUP('TEREZINHA HARDY'!JNT48,SINAPI,3,),VLOOKUP('TEREZINHA HARDY'!JNT48,SETOP,4,))</f>
        <v>KG</v>
      </c>
      <c r="JNW48" s="13">
        <v>162.6</v>
      </c>
      <c r="JNX48" s="13" t="s">
        <v>41</v>
      </c>
      <c r="JNY48" s="14">
        <f>IF(JNU48="SINAPI",VLOOKUP('TEREZINHA HARDY'!JNT48,SINAPI,4,),VLOOKUP('TEREZINHA HARDY'!JNT48,SETOP,5,))</f>
        <v>7.33</v>
      </c>
      <c r="JNZ48" s="14">
        <f t="shared" si="1264"/>
        <v>9.27</v>
      </c>
      <c r="JOA48" s="14">
        <f t="shared" si="1265"/>
        <v>1191.8579999999999</v>
      </c>
      <c r="JOB48" s="14">
        <f t="shared" si="1266"/>
        <v>1507.3019999999999</v>
      </c>
      <c r="JOC48" s="11" t="s">
        <v>17388</v>
      </c>
      <c r="JOD48" s="261" t="str">
        <f>IF(JOK48="SINAPI",VLOOKUP('TEREZINHA HARDY'!JOJ48,SINAPI,2,),VLOOKUP('TEREZINHA HARDY'!JOJ48,SETOP,3,))</f>
        <v>CORTE, DOBRA E MONTAGEM DE AÇO CA-50/60</v>
      </c>
      <c r="JOE48" s="261"/>
      <c r="JOF48" s="261"/>
      <c r="JOG48" s="261"/>
      <c r="JOH48" s="261"/>
      <c r="JOI48" s="261"/>
      <c r="JOJ48" s="12" t="s">
        <v>9344</v>
      </c>
      <c r="JOK48" s="12" t="s">
        <v>6222</v>
      </c>
      <c r="JOL48" s="12" t="str">
        <f>IF(JOK48="SINAPI",VLOOKUP('TEREZINHA HARDY'!JOJ48,SINAPI,3,),VLOOKUP('TEREZINHA HARDY'!JOJ48,SETOP,4,))</f>
        <v>KG</v>
      </c>
      <c r="JOM48" s="13">
        <v>162.6</v>
      </c>
      <c r="JON48" s="13" t="s">
        <v>41</v>
      </c>
      <c r="JOO48" s="14">
        <f>IF(JOK48="SINAPI",VLOOKUP('TEREZINHA HARDY'!JOJ48,SINAPI,4,),VLOOKUP('TEREZINHA HARDY'!JOJ48,SETOP,5,))</f>
        <v>7.33</v>
      </c>
      <c r="JOP48" s="14">
        <f t="shared" si="1267"/>
        <v>9.27</v>
      </c>
      <c r="JOQ48" s="14">
        <f t="shared" si="1268"/>
        <v>1191.8579999999999</v>
      </c>
      <c r="JOR48" s="14">
        <f t="shared" si="1269"/>
        <v>1507.3019999999999</v>
      </c>
      <c r="JOS48" s="11" t="s">
        <v>17388</v>
      </c>
      <c r="JOT48" s="261" t="str">
        <f>IF(JPA48="SINAPI",VLOOKUP('TEREZINHA HARDY'!JOZ48,SINAPI,2,),VLOOKUP('TEREZINHA HARDY'!JOZ48,SETOP,3,))</f>
        <v>CORTE, DOBRA E MONTAGEM DE AÇO CA-50/60</v>
      </c>
      <c r="JOU48" s="261"/>
      <c r="JOV48" s="261"/>
      <c r="JOW48" s="261"/>
      <c r="JOX48" s="261"/>
      <c r="JOY48" s="261"/>
      <c r="JOZ48" s="12" t="s">
        <v>9344</v>
      </c>
      <c r="JPA48" s="12" t="s">
        <v>6222</v>
      </c>
      <c r="JPB48" s="12" t="str">
        <f>IF(JPA48="SINAPI",VLOOKUP('TEREZINHA HARDY'!JOZ48,SINAPI,3,),VLOOKUP('TEREZINHA HARDY'!JOZ48,SETOP,4,))</f>
        <v>KG</v>
      </c>
      <c r="JPC48" s="13">
        <v>162.6</v>
      </c>
      <c r="JPD48" s="13" t="s">
        <v>41</v>
      </c>
      <c r="JPE48" s="14">
        <f>IF(JPA48="SINAPI",VLOOKUP('TEREZINHA HARDY'!JOZ48,SINAPI,4,),VLOOKUP('TEREZINHA HARDY'!JOZ48,SETOP,5,))</f>
        <v>7.33</v>
      </c>
      <c r="JPF48" s="14">
        <f t="shared" si="1270"/>
        <v>9.27</v>
      </c>
      <c r="JPG48" s="14">
        <f t="shared" si="1271"/>
        <v>1191.8579999999999</v>
      </c>
      <c r="JPH48" s="14">
        <f t="shared" si="1272"/>
        <v>1507.3019999999999</v>
      </c>
      <c r="JPI48" s="11" t="s">
        <v>17388</v>
      </c>
      <c r="JPJ48" s="261" t="str">
        <f>IF(JPQ48="SINAPI",VLOOKUP('TEREZINHA HARDY'!JPP48,SINAPI,2,),VLOOKUP('TEREZINHA HARDY'!JPP48,SETOP,3,))</f>
        <v>CORTE, DOBRA E MONTAGEM DE AÇO CA-50/60</v>
      </c>
      <c r="JPK48" s="261"/>
      <c r="JPL48" s="261"/>
      <c r="JPM48" s="261"/>
      <c r="JPN48" s="261"/>
      <c r="JPO48" s="261"/>
      <c r="JPP48" s="12" t="s">
        <v>9344</v>
      </c>
      <c r="JPQ48" s="12" t="s">
        <v>6222</v>
      </c>
      <c r="JPR48" s="12" t="str">
        <f>IF(JPQ48="SINAPI",VLOOKUP('TEREZINHA HARDY'!JPP48,SINAPI,3,),VLOOKUP('TEREZINHA HARDY'!JPP48,SETOP,4,))</f>
        <v>KG</v>
      </c>
      <c r="JPS48" s="13">
        <v>162.6</v>
      </c>
      <c r="JPT48" s="13" t="s">
        <v>41</v>
      </c>
      <c r="JPU48" s="14">
        <f>IF(JPQ48="SINAPI",VLOOKUP('TEREZINHA HARDY'!JPP48,SINAPI,4,),VLOOKUP('TEREZINHA HARDY'!JPP48,SETOP,5,))</f>
        <v>7.33</v>
      </c>
      <c r="JPV48" s="14">
        <f t="shared" si="1273"/>
        <v>9.27</v>
      </c>
      <c r="JPW48" s="14">
        <f t="shared" si="1274"/>
        <v>1191.8579999999999</v>
      </c>
      <c r="JPX48" s="14">
        <f t="shared" si="1275"/>
        <v>1507.3019999999999</v>
      </c>
      <c r="JPY48" s="11" t="s">
        <v>17388</v>
      </c>
      <c r="JPZ48" s="261" t="str">
        <f>IF(JQG48="SINAPI",VLOOKUP('TEREZINHA HARDY'!JQF48,SINAPI,2,),VLOOKUP('TEREZINHA HARDY'!JQF48,SETOP,3,))</f>
        <v>CORTE, DOBRA E MONTAGEM DE AÇO CA-50/60</v>
      </c>
      <c r="JQA48" s="261"/>
      <c r="JQB48" s="261"/>
      <c r="JQC48" s="261"/>
      <c r="JQD48" s="261"/>
      <c r="JQE48" s="261"/>
      <c r="JQF48" s="12" t="s">
        <v>9344</v>
      </c>
      <c r="JQG48" s="12" t="s">
        <v>6222</v>
      </c>
      <c r="JQH48" s="12" t="str">
        <f>IF(JQG48="SINAPI",VLOOKUP('TEREZINHA HARDY'!JQF48,SINAPI,3,),VLOOKUP('TEREZINHA HARDY'!JQF48,SETOP,4,))</f>
        <v>KG</v>
      </c>
      <c r="JQI48" s="13">
        <v>162.6</v>
      </c>
      <c r="JQJ48" s="13" t="s">
        <v>41</v>
      </c>
      <c r="JQK48" s="14">
        <f>IF(JQG48="SINAPI",VLOOKUP('TEREZINHA HARDY'!JQF48,SINAPI,4,),VLOOKUP('TEREZINHA HARDY'!JQF48,SETOP,5,))</f>
        <v>7.33</v>
      </c>
      <c r="JQL48" s="14">
        <f t="shared" si="1276"/>
        <v>9.27</v>
      </c>
      <c r="JQM48" s="14">
        <f t="shared" si="1277"/>
        <v>1191.8579999999999</v>
      </c>
      <c r="JQN48" s="14">
        <f t="shared" si="1278"/>
        <v>1507.3019999999999</v>
      </c>
      <c r="JQO48" s="11" t="s">
        <v>17388</v>
      </c>
      <c r="JQP48" s="261" t="str">
        <f>IF(JQW48="SINAPI",VLOOKUP('TEREZINHA HARDY'!JQV48,SINAPI,2,),VLOOKUP('TEREZINHA HARDY'!JQV48,SETOP,3,))</f>
        <v>CORTE, DOBRA E MONTAGEM DE AÇO CA-50/60</v>
      </c>
      <c r="JQQ48" s="261"/>
      <c r="JQR48" s="261"/>
      <c r="JQS48" s="261"/>
      <c r="JQT48" s="261"/>
      <c r="JQU48" s="261"/>
      <c r="JQV48" s="12" t="s">
        <v>9344</v>
      </c>
      <c r="JQW48" s="12" t="s">
        <v>6222</v>
      </c>
      <c r="JQX48" s="12" t="str">
        <f>IF(JQW48="SINAPI",VLOOKUP('TEREZINHA HARDY'!JQV48,SINAPI,3,),VLOOKUP('TEREZINHA HARDY'!JQV48,SETOP,4,))</f>
        <v>KG</v>
      </c>
      <c r="JQY48" s="13">
        <v>162.6</v>
      </c>
      <c r="JQZ48" s="13" t="s">
        <v>41</v>
      </c>
      <c r="JRA48" s="14">
        <f>IF(JQW48="SINAPI",VLOOKUP('TEREZINHA HARDY'!JQV48,SINAPI,4,),VLOOKUP('TEREZINHA HARDY'!JQV48,SETOP,5,))</f>
        <v>7.33</v>
      </c>
      <c r="JRB48" s="14">
        <f t="shared" si="1279"/>
        <v>9.27</v>
      </c>
      <c r="JRC48" s="14">
        <f t="shared" si="1280"/>
        <v>1191.8579999999999</v>
      </c>
      <c r="JRD48" s="14">
        <f t="shared" si="1281"/>
        <v>1507.3019999999999</v>
      </c>
      <c r="JRE48" s="11" t="s">
        <v>17388</v>
      </c>
      <c r="JRF48" s="261" t="str">
        <f>IF(JRM48="SINAPI",VLOOKUP('TEREZINHA HARDY'!JRL48,SINAPI,2,),VLOOKUP('TEREZINHA HARDY'!JRL48,SETOP,3,))</f>
        <v>CORTE, DOBRA E MONTAGEM DE AÇO CA-50/60</v>
      </c>
      <c r="JRG48" s="261"/>
      <c r="JRH48" s="261"/>
      <c r="JRI48" s="261"/>
      <c r="JRJ48" s="261"/>
      <c r="JRK48" s="261"/>
      <c r="JRL48" s="12" t="s">
        <v>9344</v>
      </c>
      <c r="JRM48" s="12" t="s">
        <v>6222</v>
      </c>
      <c r="JRN48" s="12" t="str">
        <f>IF(JRM48="SINAPI",VLOOKUP('TEREZINHA HARDY'!JRL48,SINAPI,3,),VLOOKUP('TEREZINHA HARDY'!JRL48,SETOP,4,))</f>
        <v>KG</v>
      </c>
      <c r="JRO48" s="13">
        <v>162.6</v>
      </c>
      <c r="JRP48" s="13" t="s">
        <v>41</v>
      </c>
      <c r="JRQ48" s="14">
        <f>IF(JRM48="SINAPI",VLOOKUP('TEREZINHA HARDY'!JRL48,SINAPI,4,),VLOOKUP('TEREZINHA HARDY'!JRL48,SETOP,5,))</f>
        <v>7.33</v>
      </c>
      <c r="JRR48" s="14">
        <f t="shared" si="1282"/>
        <v>9.27</v>
      </c>
      <c r="JRS48" s="14">
        <f t="shared" si="1283"/>
        <v>1191.8579999999999</v>
      </c>
      <c r="JRT48" s="14">
        <f t="shared" si="1284"/>
        <v>1507.3019999999999</v>
      </c>
      <c r="JRU48" s="11" t="s">
        <v>17388</v>
      </c>
      <c r="JRV48" s="261" t="str">
        <f>IF(JSC48="SINAPI",VLOOKUP('TEREZINHA HARDY'!JSB48,SINAPI,2,),VLOOKUP('TEREZINHA HARDY'!JSB48,SETOP,3,))</f>
        <v>CORTE, DOBRA E MONTAGEM DE AÇO CA-50/60</v>
      </c>
      <c r="JRW48" s="261"/>
      <c r="JRX48" s="261"/>
      <c r="JRY48" s="261"/>
      <c r="JRZ48" s="261"/>
      <c r="JSA48" s="261"/>
      <c r="JSB48" s="12" t="s">
        <v>9344</v>
      </c>
      <c r="JSC48" s="12" t="s">
        <v>6222</v>
      </c>
      <c r="JSD48" s="12" t="str">
        <f>IF(JSC48="SINAPI",VLOOKUP('TEREZINHA HARDY'!JSB48,SINAPI,3,),VLOOKUP('TEREZINHA HARDY'!JSB48,SETOP,4,))</f>
        <v>KG</v>
      </c>
      <c r="JSE48" s="13">
        <v>162.6</v>
      </c>
      <c r="JSF48" s="13" t="s">
        <v>41</v>
      </c>
      <c r="JSG48" s="14">
        <f>IF(JSC48="SINAPI",VLOOKUP('TEREZINHA HARDY'!JSB48,SINAPI,4,),VLOOKUP('TEREZINHA HARDY'!JSB48,SETOP,5,))</f>
        <v>7.33</v>
      </c>
      <c r="JSH48" s="14">
        <f t="shared" si="1285"/>
        <v>9.27</v>
      </c>
      <c r="JSI48" s="14">
        <f t="shared" si="1286"/>
        <v>1191.8579999999999</v>
      </c>
      <c r="JSJ48" s="14">
        <f t="shared" si="1287"/>
        <v>1507.3019999999999</v>
      </c>
      <c r="JSK48" s="11" t="s">
        <v>17388</v>
      </c>
      <c r="JSL48" s="261" t="str">
        <f>IF(JSS48="SINAPI",VLOOKUP('TEREZINHA HARDY'!JSR48,SINAPI,2,),VLOOKUP('TEREZINHA HARDY'!JSR48,SETOP,3,))</f>
        <v>CORTE, DOBRA E MONTAGEM DE AÇO CA-50/60</v>
      </c>
      <c r="JSM48" s="261"/>
      <c r="JSN48" s="261"/>
      <c r="JSO48" s="261"/>
      <c r="JSP48" s="261"/>
      <c r="JSQ48" s="261"/>
      <c r="JSR48" s="12" t="s">
        <v>9344</v>
      </c>
      <c r="JSS48" s="12" t="s">
        <v>6222</v>
      </c>
      <c r="JST48" s="12" t="str">
        <f>IF(JSS48="SINAPI",VLOOKUP('TEREZINHA HARDY'!JSR48,SINAPI,3,),VLOOKUP('TEREZINHA HARDY'!JSR48,SETOP,4,))</f>
        <v>KG</v>
      </c>
      <c r="JSU48" s="13">
        <v>162.6</v>
      </c>
      <c r="JSV48" s="13" t="s">
        <v>41</v>
      </c>
      <c r="JSW48" s="14">
        <f>IF(JSS48="SINAPI",VLOOKUP('TEREZINHA HARDY'!JSR48,SINAPI,4,),VLOOKUP('TEREZINHA HARDY'!JSR48,SETOP,5,))</f>
        <v>7.33</v>
      </c>
      <c r="JSX48" s="14">
        <f t="shared" si="1288"/>
        <v>9.27</v>
      </c>
      <c r="JSY48" s="14">
        <f t="shared" si="1289"/>
        <v>1191.8579999999999</v>
      </c>
      <c r="JSZ48" s="14">
        <f t="shared" si="1290"/>
        <v>1507.3019999999999</v>
      </c>
      <c r="JTA48" s="11" t="s">
        <v>17388</v>
      </c>
      <c r="JTB48" s="261" t="str">
        <f>IF(JTI48="SINAPI",VLOOKUP('TEREZINHA HARDY'!JTH48,SINAPI,2,),VLOOKUP('TEREZINHA HARDY'!JTH48,SETOP,3,))</f>
        <v>CORTE, DOBRA E MONTAGEM DE AÇO CA-50/60</v>
      </c>
      <c r="JTC48" s="261"/>
      <c r="JTD48" s="261"/>
      <c r="JTE48" s="261"/>
      <c r="JTF48" s="261"/>
      <c r="JTG48" s="261"/>
      <c r="JTH48" s="12" t="s">
        <v>9344</v>
      </c>
      <c r="JTI48" s="12" t="s">
        <v>6222</v>
      </c>
      <c r="JTJ48" s="12" t="str">
        <f>IF(JTI48="SINAPI",VLOOKUP('TEREZINHA HARDY'!JTH48,SINAPI,3,),VLOOKUP('TEREZINHA HARDY'!JTH48,SETOP,4,))</f>
        <v>KG</v>
      </c>
      <c r="JTK48" s="13">
        <v>162.6</v>
      </c>
      <c r="JTL48" s="13" t="s">
        <v>41</v>
      </c>
      <c r="JTM48" s="14">
        <f>IF(JTI48="SINAPI",VLOOKUP('TEREZINHA HARDY'!JTH48,SINAPI,4,),VLOOKUP('TEREZINHA HARDY'!JTH48,SETOP,5,))</f>
        <v>7.33</v>
      </c>
      <c r="JTN48" s="14">
        <f t="shared" si="1291"/>
        <v>9.27</v>
      </c>
      <c r="JTO48" s="14">
        <f t="shared" si="1292"/>
        <v>1191.8579999999999</v>
      </c>
      <c r="JTP48" s="14">
        <f t="shared" si="1293"/>
        <v>1507.3019999999999</v>
      </c>
      <c r="JTQ48" s="11" t="s">
        <v>17388</v>
      </c>
      <c r="JTR48" s="261" t="str">
        <f>IF(JTY48="SINAPI",VLOOKUP('TEREZINHA HARDY'!JTX48,SINAPI,2,),VLOOKUP('TEREZINHA HARDY'!JTX48,SETOP,3,))</f>
        <v>CORTE, DOBRA E MONTAGEM DE AÇO CA-50/60</v>
      </c>
      <c r="JTS48" s="261"/>
      <c r="JTT48" s="261"/>
      <c r="JTU48" s="261"/>
      <c r="JTV48" s="261"/>
      <c r="JTW48" s="261"/>
      <c r="JTX48" s="12" t="s">
        <v>9344</v>
      </c>
      <c r="JTY48" s="12" t="s">
        <v>6222</v>
      </c>
      <c r="JTZ48" s="12" t="str">
        <f>IF(JTY48="SINAPI",VLOOKUP('TEREZINHA HARDY'!JTX48,SINAPI,3,),VLOOKUP('TEREZINHA HARDY'!JTX48,SETOP,4,))</f>
        <v>KG</v>
      </c>
      <c r="JUA48" s="13">
        <v>162.6</v>
      </c>
      <c r="JUB48" s="13" t="s">
        <v>41</v>
      </c>
      <c r="JUC48" s="14">
        <f>IF(JTY48="SINAPI",VLOOKUP('TEREZINHA HARDY'!JTX48,SINAPI,4,),VLOOKUP('TEREZINHA HARDY'!JTX48,SETOP,5,))</f>
        <v>7.33</v>
      </c>
      <c r="JUD48" s="14">
        <f t="shared" si="1294"/>
        <v>9.27</v>
      </c>
      <c r="JUE48" s="14">
        <f t="shared" si="1295"/>
        <v>1191.8579999999999</v>
      </c>
      <c r="JUF48" s="14">
        <f t="shared" si="1296"/>
        <v>1507.3019999999999</v>
      </c>
      <c r="JUG48" s="11" t="s">
        <v>17388</v>
      </c>
      <c r="JUH48" s="261" t="str">
        <f>IF(JUO48="SINAPI",VLOOKUP('TEREZINHA HARDY'!JUN48,SINAPI,2,),VLOOKUP('TEREZINHA HARDY'!JUN48,SETOP,3,))</f>
        <v>CORTE, DOBRA E MONTAGEM DE AÇO CA-50/60</v>
      </c>
      <c r="JUI48" s="261"/>
      <c r="JUJ48" s="261"/>
      <c r="JUK48" s="261"/>
      <c r="JUL48" s="261"/>
      <c r="JUM48" s="261"/>
      <c r="JUN48" s="12" t="s">
        <v>9344</v>
      </c>
      <c r="JUO48" s="12" t="s">
        <v>6222</v>
      </c>
      <c r="JUP48" s="12" t="str">
        <f>IF(JUO48="SINAPI",VLOOKUP('TEREZINHA HARDY'!JUN48,SINAPI,3,),VLOOKUP('TEREZINHA HARDY'!JUN48,SETOP,4,))</f>
        <v>KG</v>
      </c>
      <c r="JUQ48" s="13">
        <v>162.6</v>
      </c>
      <c r="JUR48" s="13" t="s">
        <v>41</v>
      </c>
      <c r="JUS48" s="14">
        <f>IF(JUO48="SINAPI",VLOOKUP('TEREZINHA HARDY'!JUN48,SINAPI,4,),VLOOKUP('TEREZINHA HARDY'!JUN48,SETOP,5,))</f>
        <v>7.33</v>
      </c>
      <c r="JUT48" s="14">
        <f t="shared" si="1297"/>
        <v>9.27</v>
      </c>
      <c r="JUU48" s="14">
        <f t="shared" si="1298"/>
        <v>1191.8579999999999</v>
      </c>
      <c r="JUV48" s="14">
        <f t="shared" si="1299"/>
        <v>1507.3019999999999</v>
      </c>
      <c r="JUW48" s="11" t="s">
        <v>17388</v>
      </c>
      <c r="JUX48" s="261" t="str">
        <f>IF(JVE48="SINAPI",VLOOKUP('TEREZINHA HARDY'!JVD48,SINAPI,2,),VLOOKUP('TEREZINHA HARDY'!JVD48,SETOP,3,))</f>
        <v>CORTE, DOBRA E MONTAGEM DE AÇO CA-50/60</v>
      </c>
      <c r="JUY48" s="261"/>
      <c r="JUZ48" s="261"/>
      <c r="JVA48" s="261"/>
      <c r="JVB48" s="261"/>
      <c r="JVC48" s="261"/>
      <c r="JVD48" s="12" t="s">
        <v>9344</v>
      </c>
      <c r="JVE48" s="12" t="s">
        <v>6222</v>
      </c>
      <c r="JVF48" s="12" t="str">
        <f>IF(JVE48="SINAPI",VLOOKUP('TEREZINHA HARDY'!JVD48,SINAPI,3,),VLOOKUP('TEREZINHA HARDY'!JVD48,SETOP,4,))</f>
        <v>KG</v>
      </c>
      <c r="JVG48" s="13">
        <v>162.6</v>
      </c>
      <c r="JVH48" s="13" t="s">
        <v>41</v>
      </c>
      <c r="JVI48" s="14">
        <f>IF(JVE48="SINAPI",VLOOKUP('TEREZINHA HARDY'!JVD48,SINAPI,4,),VLOOKUP('TEREZINHA HARDY'!JVD48,SETOP,5,))</f>
        <v>7.33</v>
      </c>
      <c r="JVJ48" s="14">
        <f t="shared" si="1300"/>
        <v>9.27</v>
      </c>
      <c r="JVK48" s="14">
        <f t="shared" si="1301"/>
        <v>1191.8579999999999</v>
      </c>
      <c r="JVL48" s="14">
        <f t="shared" si="1302"/>
        <v>1507.3019999999999</v>
      </c>
      <c r="JVM48" s="11" t="s">
        <v>17388</v>
      </c>
      <c r="JVN48" s="261" t="str">
        <f>IF(JVU48="SINAPI",VLOOKUP('TEREZINHA HARDY'!JVT48,SINAPI,2,),VLOOKUP('TEREZINHA HARDY'!JVT48,SETOP,3,))</f>
        <v>CORTE, DOBRA E MONTAGEM DE AÇO CA-50/60</v>
      </c>
      <c r="JVO48" s="261"/>
      <c r="JVP48" s="261"/>
      <c r="JVQ48" s="261"/>
      <c r="JVR48" s="261"/>
      <c r="JVS48" s="261"/>
      <c r="JVT48" s="12" t="s">
        <v>9344</v>
      </c>
      <c r="JVU48" s="12" t="s">
        <v>6222</v>
      </c>
      <c r="JVV48" s="12" t="str">
        <f>IF(JVU48="SINAPI",VLOOKUP('TEREZINHA HARDY'!JVT48,SINAPI,3,),VLOOKUP('TEREZINHA HARDY'!JVT48,SETOP,4,))</f>
        <v>KG</v>
      </c>
      <c r="JVW48" s="13">
        <v>162.6</v>
      </c>
      <c r="JVX48" s="13" t="s">
        <v>41</v>
      </c>
      <c r="JVY48" s="14">
        <f>IF(JVU48="SINAPI",VLOOKUP('TEREZINHA HARDY'!JVT48,SINAPI,4,),VLOOKUP('TEREZINHA HARDY'!JVT48,SETOP,5,))</f>
        <v>7.33</v>
      </c>
      <c r="JVZ48" s="14">
        <f t="shared" si="1303"/>
        <v>9.27</v>
      </c>
      <c r="JWA48" s="14">
        <f t="shared" si="1304"/>
        <v>1191.8579999999999</v>
      </c>
      <c r="JWB48" s="14">
        <f t="shared" si="1305"/>
        <v>1507.3019999999999</v>
      </c>
      <c r="JWC48" s="11" t="s">
        <v>17388</v>
      </c>
      <c r="JWD48" s="261" t="str">
        <f>IF(JWK48="SINAPI",VLOOKUP('TEREZINHA HARDY'!JWJ48,SINAPI,2,),VLOOKUP('TEREZINHA HARDY'!JWJ48,SETOP,3,))</f>
        <v>CORTE, DOBRA E MONTAGEM DE AÇO CA-50/60</v>
      </c>
      <c r="JWE48" s="261"/>
      <c r="JWF48" s="261"/>
      <c r="JWG48" s="261"/>
      <c r="JWH48" s="261"/>
      <c r="JWI48" s="261"/>
      <c r="JWJ48" s="12" t="s">
        <v>9344</v>
      </c>
      <c r="JWK48" s="12" t="s">
        <v>6222</v>
      </c>
      <c r="JWL48" s="12" t="str">
        <f>IF(JWK48="SINAPI",VLOOKUP('TEREZINHA HARDY'!JWJ48,SINAPI,3,),VLOOKUP('TEREZINHA HARDY'!JWJ48,SETOP,4,))</f>
        <v>KG</v>
      </c>
      <c r="JWM48" s="13">
        <v>162.6</v>
      </c>
      <c r="JWN48" s="13" t="s">
        <v>41</v>
      </c>
      <c r="JWO48" s="14">
        <f>IF(JWK48="SINAPI",VLOOKUP('TEREZINHA HARDY'!JWJ48,SINAPI,4,),VLOOKUP('TEREZINHA HARDY'!JWJ48,SETOP,5,))</f>
        <v>7.33</v>
      </c>
      <c r="JWP48" s="14">
        <f t="shared" si="1306"/>
        <v>9.27</v>
      </c>
      <c r="JWQ48" s="14">
        <f t="shared" si="1307"/>
        <v>1191.8579999999999</v>
      </c>
      <c r="JWR48" s="14">
        <f t="shared" si="1308"/>
        <v>1507.3019999999999</v>
      </c>
      <c r="JWS48" s="11" t="s">
        <v>17388</v>
      </c>
      <c r="JWT48" s="261" t="str">
        <f>IF(JXA48="SINAPI",VLOOKUP('TEREZINHA HARDY'!JWZ48,SINAPI,2,),VLOOKUP('TEREZINHA HARDY'!JWZ48,SETOP,3,))</f>
        <v>CORTE, DOBRA E MONTAGEM DE AÇO CA-50/60</v>
      </c>
      <c r="JWU48" s="261"/>
      <c r="JWV48" s="261"/>
      <c r="JWW48" s="261"/>
      <c r="JWX48" s="261"/>
      <c r="JWY48" s="261"/>
      <c r="JWZ48" s="12" t="s">
        <v>9344</v>
      </c>
      <c r="JXA48" s="12" t="s">
        <v>6222</v>
      </c>
      <c r="JXB48" s="12" t="str">
        <f>IF(JXA48="SINAPI",VLOOKUP('TEREZINHA HARDY'!JWZ48,SINAPI,3,),VLOOKUP('TEREZINHA HARDY'!JWZ48,SETOP,4,))</f>
        <v>KG</v>
      </c>
      <c r="JXC48" s="13">
        <v>162.6</v>
      </c>
      <c r="JXD48" s="13" t="s">
        <v>41</v>
      </c>
      <c r="JXE48" s="14">
        <f>IF(JXA48="SINAPI",VLOOKUP('TEREZINHA HARDY'!JWZ48,SINAPI,4,),VLOOKUP('TEREZINHA HARDY'!JWZ48,SETOP,5,))</f>
        <v>7.33</v>
      </c>
      <c r="JXF48" s="14">
        <f t="shared" si="1309"/>
        <v>9.27</v>
      </c>
      <c r="JXG48" s="14">
        <f t="shared" si="1310"/>
        <v>1191.8579999999999</v>
      </c>
      <c r="JXH48" s="14">
        <f t="shared" si="1311"/>
        <v>1507.3019999999999</v>
      </c>
      <c r="JXI48" s="11" t="s">
        <v>17388</v>
      </c>
      <c r="JXJ48" s="261" t="str">
        <f>IF(JXQ48="SINAPI",VLOOKUP('TEREZINHA HARDY'!JXP48,SINAPI,2,),VLOOKUP('TEREZINHA HARDY'!JXP48,SETOP,3,))</f>
        <v>CORTE, DOBRA E MONTAGEM DE AÇO CA-50/60</v>
      </c>
      <c r="JXK48" s="261"/>
      <c r="JXL48" s="261"/>
      <c r="JXM48" s="261"/>
      <c r="JXN48" s="261"/>
      <c r="JXO48" s="261"/>
      <c r="JXP48" s="12" t="s">
        <v>9344</v>
      </c>
      <c r="JXQ48" s="12" t="s">
        <v>6222</v>
      </c>
      <c r="JXR48" s="12" t="str">
        <f>IF(JXQ48="SINAPI",VLOOKUP('TEREZINHA HARDY'!JXP48,SINAPI,3,),VLOOKUP('TEREZINHA HARDY'!JXP48,SETOP,4,))</f>
        <v>KG</v>
      </c>
      <c r="JXS48" s="13">
        <v>162.6</v>
      </c>
      <c r="JXT48" s="13" t="s">
        <v>41</v>
      </c>
      <c r="JXU48" s="14">
        <f>IF(JXQ48="SINAPI",VLOOKUP('TEREZINHA HARDY'!JXP48,SINAPI,4,),VLOOKUP('TEREZINHA HARDY'!JXP48,SETOP,5,))</f>
        <v>7.33</v>
      </c>
      <c r="JXV48" s="14">
        <f t="shared" si="1312"/>
        <v>9.27</v>
      </c>
      <c r="JXW48" s="14">
        <f t="shared" si="1313"/>
        <v>1191.8579999999999</v>
      </c>
      <c r="JXX48" s="14">
        <f t="shared" si="1314"/>
        <v>1507.3019999999999</v>
      </c>
      <c r="JXY48" s="11" t="s">
        <v>17388</v>
      </c>
      <c r="JXZ48" s="261" t="str">
        <f>IF(JYG48="SINAPI",VLOOKUP('TEREZINHA HARDY'!JYF48,SINAPI,2,),VLOOKUP('TEREZINHA HARDY'!JYF48,SETOP,3,))</f>
        <v>CORTE, DOBRA E MONTAGEM DE AÇO CA-50/60</v>
      </c>
      <c r="JYA48" s="261"/>
      <c r="JYB48" s="261"/>
      <c r="JYC48" s="261"/>
      <c r="JYD48" s="261"/>
      <c r="JYE48" s="261"/>
      <c r="JYF48" s="12" t="s">
        <v>9344</v>
      </c>
      <c r="JYG48" s="12" t="s">
        <v>6222</v>
      </c>
      <c r="JYH48" s="12" t="str">
        <f>IF(JYG48="SINAPI",VLOOKUP('TEREZINHA HARDY'!JYF48,SINAPI,3,),VLOOKUP('TEREZINHA HARDY'!JYF48,SETOP,4,))</f>
        <v>KG</v>
      </c>
      <c r="JYI48" s="13">
        <v>162.6</v>
      </c>
      <c r="JYJ48" s="13" t="s">
        <v>41</v>
      </c>
      <c r="JYK48" s="14">
        <f>IF(JYG48="SINAPI",VLOOKUP('TEREZINHA HARDY'!JYF48,SINAPI,4,),VLOOKUP('TEREZINHA HARDY'!JYF48,SETOP,5,))</f>
        <v>7.33</v>
      </c>
      <c r="JYL48" s="14">
        <f t="shared" si="1315"/>
        <v>9.27</v>
      </c>
      <c r="JYM48" s="14">
        <f t="shared" si="1316"/>
        <v>1191.8579999999999</v>
      </c>
      <c r="JYN48" s="14">
        <f t="shared" si="1317"/>
        <v>1507.3019999999999</v>
      </c>
      <c r="JYO48" s="11" t="s">
        <v>17388</v>
      </c>
      <c r="JYP48" s="261" t="str">
        <f>IF(JYW48="SINAPI",VLOOKUP('TEREZINHA HARDY'!JYV48,SINAPI,2,),VLOOKUP('TEREZINHA HARDY'!JYV48,SETOP,3,))</f>
        <v>CORTE, DOBRA E MONTAGEM DE AÇO CA-50/60</v>
      </c>
      <c r="JYQ48" s="261"/>
      <c r="JYR48" s="261"/>
      <c r="JYS48" s="261"/>
      <c r="JYT48" s="261"/>
      <c r="JYU48" s="261"/>
      <c r="JYV48" s="12" t="s">
        <v>9344</v>
      </c>
      <c r="JYW48" s="12" t="s">
        <v>6222</v>
      </c>
      <c r="JYX48" s="12" t="str">
        <f>IF(JYW48="SINAPI",VLOOKUP('TEREZINHA HARDY'!JYV48,SINAPI,3,),VLOOKUP('TEREZINHA HARDY'!JYV48,SETOP,4,))</f>
        <v>KG</v>
      </c>
      <c r="JYY48" s="13">
        <v>162.6</v>
      </c>
      <c r="JYZ48" s="13" t="s">
        <v>41</v>
      </c>
      <c r="JZA48" s="14">
        <f>IF(JYW48="SINAPI",VLOOKUP('TEREZINHA HARDY'!JYV48,SINAPI,4,),VLOOKUP('TEREZINHA HARDY'!JYV48,SETOP,5,))</f>
        <v>7.33</v>
      </c>
      <c r="JZB48" s="14">
        <f t="shared" si="1318"/>
        <v>9.27</v>
      </c>
      <c r="JZC48" s="14">
        <f t="shared" si="1319"/>
        <v>1191.8579999999999</v>
      </c>
      <c r="JZD48" s="14">
        <f t="shared" si="1320"/>
        <v>1507.3019999999999</v>
      </c>
      <c r="JZE48" s="11" t="s">
        <v>17388</v>
      </c>
      <c r="JZF48" s="261" t="str">
        <f>IF(JZM48="SINAPI",VLOOKUP('TEREZINHA HARDY'!JZL48,SINAPI,2,),VLOOKUP('TEREZINHA HARDY'!JZL48,SETOP,3,))</f>
        <v>CORTE, DOBRA E MONTAGEM DE AÇO CA-50/60</v>
      </c>
      <c r="JZG48" s="261"/>
      <c r="JZH48" s="261"/>
      <c r="JZI48" s="261"/>
      <c r="JZJ48" s="261"/>
      <c r="JZK48" s="261"/>
      <c r="JZL48" s="12" t="s">
        <v>9344</v>
      </c>
      <c r="JZM48" s="12" t="s">
        <v>6222</v>
      </c>
      <c r="JZN48" s="12" t="str">
        <f>IF(JZM48="SINAPI",VLOOKUP('TEREZINHA HARDY'!JZL48,SINAPI,3,),VLOOKUP('TEREZINHA HARDY'!JZL48,SETOP,4,))</f>
        <v>KG</v>
      </c>
      <c r="JZO48" s="13">
        <v>162.6</v>
      </c>
      <c r="JZP48" s="13" t="s">
        <v>41</v>
      </c>
      <c r="JZQ48" s="14">
        <f>IF(JZM48="SINAPI",VLOOKUP('TEREZINHA HARDY'!JZL48,SINAPI,4,),VLOOKUP('TEREZINHA HARDY'!JZL48,SETOP,5,))</f>
        <v>7.33</v>
      </c>
      <c r="JZR48" s="14">
        <f t="shared" si="1321"/>
        <v>9.27</v>
      </c>
      <c r="JZS48" s="14">
        <f t="shared" si="1322"/>
        <v>1191.8579999999999</v>
      </c>
      <c r="JZT48" s="14">
        <f t="shared" si="1323"/>
        <v>1507.3019999999999</v>
      </c>
      <c r="JZU48" s="11" t="s">
        <v>17388</v>
      </c>
      <c r="JZV48" s="261" t="str">
        <f>IF(KAC48="SINAPI",VLOOKUP('TEREZINHA HARDY'!KAB48,SINAPI,2,),VLOOKUP('TEREZINHA HARDY'!KAB48,SETOP,3,))</f>
        <v>CORTE, DOBRA E MONTAGEM DE AÇO CA-50/60</v>
      </c>
      <c r="JZW48" s="261"/>
      <c r="JZX48" s="261"/>
      <c r="JZY48" s="261"/>
      <c r="JZZ48" s="261"/>
      <c r="KAA48" s="261"/>
      <c r="KAB48" s="12" t="s">
        <v>9344</v>
      </c>
      <c r="KAC48" s="12" t="s">
        <v>6222</v>
      </c>
      <c r="KAD48" s="12" t="str">
        <f>IF(KAC48="SINAPI",VLOOKUP('TEREZINHA HARDY'!KAB48,SINAPI,3,),VLOOKUP('TEREZINHA HARDY'!KAB48,SETOP,4,))</f>
        <v>KG</v>
      </c>
      <c r="KAE48" s="13">
        <v>162.6</v>
      </c>
      <c r="KAF48" s="13" t="s">
        <v>41</v>
      </c>
      <c r="KAG48" s="14">
        <f>IF(KAC48="SINAPI",VLOOKUP('TEREZINHA HARDY'!KAB48,SINAPI,4,),VLOOKUP('TEREZINHA HARDY'!KAB48,SETOP,5,))</f>
        <v>7.33</v>
      </c>
      <c r="KAH48" s="14">
        <f t="shared" si="1324"/>
        <v>9.27</v>
      </c>
      <c r="KAI48" s="14">
        <f t="shared" si="1325"/>
        <v>1191.8579999999999</v>
      </c>
      <c r="KAJ48" s="14">
        <f t="shared" si="1326"/>
        <v>1507.3019999999999</v>
      </c>
      <c r="KAK48" s="11" t="s">
        <v>17388</v>
      </c>
      <c r="KAL48" s="261" t="str">
        <f>IF(KAS48="SINAPI",VLOOKUP('TEREZINHA HARDY'!KAR48,SINAPI,2,),VLOOKUP('TEREZINHA HARDY'!KAR48,SETOP,3,))</f>
        <v>CORTE, DOBRA E MONTAGEM DE AÇO CA-50/60</v>
      </c>
      <c r="KAM48" s="261"/>
      <c r="KAN48" s="261"/>
      <c r="KAO48" s="261"/>
      <c r="KAP48" s="261"/>
      <c r="KAQ48" s="261"/>
      <c r="KAR48" s="12" t="s">
        <v>9344</v>
      </c>
      <c r="KAS48" s="12" t="s">
        <v>6222</v>
      </c>
      <c r="KAT48" s="12" t="str">
        <f>IF(KAS48="SINAPI",VLOOKUP('TEREZINHA HARDY'!KAR48,SINAPI,3,),VLOOKUP('TEREZINHA HARDY'!KAR48,SETOP,4,))</f>
        <v>KG</v>
      </c>
      <c r="KAU48" s="13">
        <v>162.6</v>
      </c>
      <c r="KAV48" s="13" t="s">
        <v>41</v>
      </c>
      <c r="KAW48" s="14">
        <f>IF(KAS48="SINAPI",VLOOKUP('TEREZINHA HARDY'!KAR48,SINAPI,4,),VLOOKUP('TEREZINHA HARDY'!KAR48,SETOP,5,))</f>
        <v>7.33</v>
      </c>
      <c r="KAX48" s="14">
        <f t="shared" si="1327"/>
        <v>9.27</v>
      </c>
      <c r="KAY48" s="14">
        <f t="shared" si="1328"/>
        <v>1191.8579999999999</v>
      </c>
      <c r="KAZ48" s="14">
        <f t="shared" si="1329"/>
        <v>1507.3019999999999</v>
      </c>
      <c r="KBA48" s="11" t="s">
        <v>17388</v>
      </c>
      <c r="KBB48" s="261" t="str">
        <f>IF(KBI48="SINAPI",VLOOKUP('TEREZINHA HARDY'!KBH48,SINAPI,2,),VLOOKUP('TEREZINHA HARDY'!KBH48,SETOP,3,))</f>
        <v>CORTE, DOBRA E MONTAGEM DE AÇO CA-50/60</v>
      </c>
      <c r="KBC48" s="261"/>
      <c r="KBD48" s="261"/>
      <c r="KBE48" s="261"/>
      <c r="KBF48" s="261"/>
      <c r="KBG48" s="261"/>
      <c r="KBH48" s="12" t="s">
        <v>9344</v>
      </c>
      <c r="KBI48" s="12" t="s">
        <v>6222</v>
      </c>
      <c r="KBJ48" s="12" t="str">
        <f>IF(KBI48="SINAPI",VLOOKUP('TEREZINHA HARDY'!KBH48,SINAPI,3,),VLOOKUP('TEREZINHA HARDY'!KBH48,SETOP,4,))</f>
        <v>KG</v>
      </c>
      <c r="KBK48" s="13">
        <v>162.6</v>
      </c>
      <c r="KBL48" s="13" t="s">
        <v>41</v>
      </c>
      <c r="KBM48" s="14">
        <f>IF(KBI48="SINAPI",VLOOKUP('TEREZINHA HARDY'!KBH48,SINAPI,4,),VLOOKUP('TEREZINHA HARDY'!KBH48,SETOP,5,))</f>
        <v>7.33</v>
      </c>
      <c r="KBN48" s="14">
        <f t="shared" si="1330"/>
        <v>9.27</v>
      </c>
      <c r="KBO48" s="14">
        <f t="shared" si="1331"/>
        <v>1191.8579999999999</v>
      </c>
      <c r="KBP48" s="14">
        <f t="shared" si="1332"/>
        <v>1507.3019999999999</v>
      </c>
      <c r="KBQ48" s="11" t="s">
        <v>17388</v>
      </c>
      <c r="KBR48" s="261" t="str">
        <f>IF(KBY48="SINAPI",VLOOKUP('TEREZINHA HARDY'!KBX48,SINAPI,2,),VLOOKUP('TEREZINHA HARDY'!KBX48,SETOP,3,))</f>
        <v>CORTE, DOBRA E MONTAGEM DE AÇO CA-50/60</v>
      </c>
      <c r="KBS48" s="261"/>
      <c r="KBT48" s="261"/>
      <c r="KBU48" s="261"/>
      <c r="KBV48" s="261"/>
      <c r="KBW48" s="261"/>
      <c r="KBX48" s="12" t="s">
        <v>9344</v>
      </c>
      <c r="KBY48" s="12" t="s">
        <v>6222</v>
      </c>
      <c r="KBZ48" s="12" t="str">
        <f>IF(KBY48="SINAPI",VLOOKUP('TEREZINHA HARDY'!KBX48,SINAPI,3,),VLOOKUP('TEREZINHA HARDY'!KBX48,SETOP,4,))</f>
        <v>KG</v>
      </c>
      <c r="KCA48" s="13">
        <v>162.6</v>
      </c>
      <c r="KCB48" s="13" t="s">
        <v>41</v>
      </c>
      <c r="KCC48" s="14">
        <f>IF(KBY48="SINAPI",VLOOKUP('TEREZINHA HARDY'!KBX48,SINAPI,4,),VLOOKUP('TEREZINHA HARDY'!KBX48,SETOP,5,))</f>
        <v>7.33</v>
      </c>
      <c r="KCD48" s="14">
        <f t="shared" si="1333"/>
        <v>9.27</v>
      </c>
      <c r="KCE48" s="14">
        <f t="shared" si="1334"/>
        <v>1191.8579999999999</v>
      </c>
      <c r="KCF48" s="14">
        <f t="shared" si="1335"/>
        <v>1507.3019999999999</v>
      </c>
      <c r="KCG48" s="11" t="s">
        <v>17388</v>
      </c>
      <c r="KCH48" s="261" t="str">
        <f>IF(KCO48="SINAPI",VLOOKUP('TEREZINHA HARDY'!KCN48,SINAPI,2,),VLOOKUP('TEREZINHA HARDY'!KCN48,SETOP,3,))</f>
        <v>CORTE, DOBRA E MONTAGEM DE AÇO CA-50/60</v>
      </c>
      <c r="KCI48" s="261"/>
      <c r="KCJ48" s="261"/>
      <c r="KCK48" s="261"/>
      <c r="KCL48" s="261"/>
      <c r="KCM48" s="261"/>
      <c r="KCN48" s="12" t="s">
        <v>9344</v>
      </c>
      <c r="KCO48" s="12" t="s">
        <v>6222</v>
      </c>
      <c r="KCP48" s="12" t="str">
        <f>IF(KCO48="SINAPI",VLOOKUP('TEREZINHA HARDY'!KCN48,SINAPI,3,),VLOOKUP('TEREZINHA HARDY'!KCN48,SETOP,4,))</f>
        <v>KG</v>
      </c>
      <c r="KCQ48" s="13">
        <v>162.6</v>
      </c>
      <c r="KCR48" s="13" t="s">
        <v>41</v>
      </c>
      <c r="KCS48" s="14">
        <f>IF(KCO48="SINAPI",VLOOKUP('TEREZINHA HARDY'!KCN48,SINAPI,4,),VLOOKUP('TEREZINHA HARDY'!KCN48,SETOP,5,))</f>
        <v>7.33</v>
      </c>
      <c r="KCT48" s="14">
        <f t="shared" si="1336"/>
        <v>9.27</v>
      </c>
      <c r="KCU48" s="14">
        <f t="shared" si="1337"/>
        <v>1191.8579999999999</v>
      </c>
      <c r="KCV48" s="14">
        <f t="shared" si="1338"/>
        <v>1507.3019999999999</v>
      </c>
      <c r="KCW48" s="11" t="s">
        <v>17388</v>
      </c>
      <c r="KCX48" s="261" t="str">
        <f>IF(KDE48="SINAPI",VLOOKUP('TEREZINHA HARDY'!KDD48,SINAPI,2,),VLOOKUP('TEREZINHA HARDY'!KDD48,SETOP,3,))</f>
        <v>CORTE, DOBRA E MONTAGEM DE AÇO CA-50/60</v>
      </c>
      <c r="KCY48" s="261"/>
      <c r="KCZ48" s="261"/>
      <c r="KDA48" s="261"/>
      <c r="KDB48" s="261"/>
      <c r="KDC48" s="261"/>
      <c r="KDD48" s="12" t="s">
        <v>9344</v>
      </c>
      <c r="KDE48" s="12" t="s">
        <v>6222</v>
      </c>
      <c r="KDF48" s="12" t="str">
        <f>IF(KDE48="SINAPI",VLOOKUP('TEREZINHA HARDY'!KDD48,SINAPI,3,),VLOOKUP('TEREZINHA HARDY'!KDD48,SETOP,4,))</f>
        <v>KG</v>
      </c>
      <c r="KDG48" s="13">
        <v>162.6</v>
      </c>
      <c r="KDH48" s="13" t="s">
        <v>41</v>
      </c>
      <c r="KDI48" s="14">
        <f>IF(KDE48="SINAPI",VLOOKUP('TEREZINHA HARDY'!KDD48,SINAPI,4,),VLOOKUP('TEREZINHA HARDY'!KDD48,SETOP,5,))</f>
        <v>7.33</v>
      </c>
      <c r="KDJ48" s="14">
        <f t="shared" si="1339"/>
        <v>9.27</v>
      </c>
      <c r="KDK48" s="14">
        <f t="shared" si="1340"/>
        <v>1191.8579999999999</v>
      </c>
      <c r="KDL48" s="14">
        <f t="shared" si="1341"/>
        <v>1507.3019999999999</v>
      </c>
      <c r="KDM48" s="11" t="s">
        <v>17388</v>
      </c>
      <c r="KDN48" s="261" t="str">
        <f>IF(KDU48="SINAPI",VLOOKUP('TEREZINHA HARDY'!KDT48,SINAPI,2,),VLOOKUP('TEREZINHA HARDY'!KDT48,SETOP,3,))</f>
        <v>CORTE, DOBRA E MONTAGEM DE AÇO CA-50/60</v>
      </c>
      <c r="KDO48" s="261"/>
      <c r="KDP48" s="261"/>
      <c r="KDQ48" s="261"/>
      <c r="KDR48" s="261"/>
      <c r="KDS48" s="261"/>
      <c r="KDT48" s="12" t="s">
        <v>9344</v>
      </c>
      <c r="KDU48" s="12" t="s">
        <v>6222</v>
      </c>
      <c r="KDV48" s="12" t="str">
        <f>IF(KDU48="SINAPI",VLOOKUP('TEREZINHA HARDY'!KDT48,SINAPI,3,),VLOOKUP('TEREZINHA HARDY'!KDT48,SETOP,4,))</f>
        <v>KG</v>
      </c>
      <c r="KDW48" s="13">
        <v>162.6</v>
      </c>
      <c r="KDX48" s="13" t="s">
        <v>41</v>
      </c>
      <c r="KDY48" s="14">
        <f>IF(KDU48="SINAPI",VLOOKUP('TEREZINHA HARDY'!KDT48,SINAPI,4,),VLOOKUP('TEREZINHA HARDY'!KDT48,SETOP,5,))</f>
        <v>7.33</v>
      </c>
      <c r="KDZ48" s="14">
        <f t="shared" si="1342"/>
        <v>9.27</v>
      </c>
      <c r="KEA48" s="14">
        <f t="shared" si="1343"/>
        <v>1191.8579999999999</v>
      </c>
      <c r="KEB48" s="14">
        <f t="shared" si="1344"/>
        <v>1507.3019999999999</v>
      </c>
      <c r="KEC48" s="11" t="s">
        <v>17388</v>
      </c>
      <c r="KED48" s="261" t="str">
        <f>IF(KEK48="SINAPI",VLOOKUP('TEREZINHA HARDY'!KEJ48,SINAPI,2,),VLOOKUP('TEREZINHA HARDY'!KEJ48,SETOP,3,))</f>
        <v>CORTE, DOBRA E MONTAGEM DE AÇO CA-50/60</v>
      </c>
      <c r="KEE48" s="261"/>
      <c r="KEF48" s="261"/>
      <c r="KEG48" s="261"/>
      <c r="KEH48" s="261"/>
      <c r="KEI48" s="261"/>
      <c r="KEJ48" s="12" t="s">
        <v>9344</v>
      </c>
      <c r="KEK48" s="12" t="s">
        <v>6222</v>
      </c>
      <c r="KEL48" s="12" t="str">
        <f>IF(KEK48="SINAPI",VLOOKUP('TEREZINHA HARDY'!KEJ48,SINAPI,3,),VLOOKUP('TEREZINHA HARDY'!KEJ48,SETOP,4,))</f>
        <v>KG</v>
      </c>
      <c r="KEM48" s="13">
        <v>162.6</v>
      </c>
      <c r="KEN48" s="13" t="s">
        <v>41</v>
      </c>
      <c r="KEO48" s="14">
        <f>IF(KEK48="SINAPI",VLOOKUP('TEREZINHA HARDY'!KEJ48,SINAPI,4,),VLOOKUP('TEREZINHA HARDY'!KEJ48,SETOP,5,))</f>
        <v>7.33</v>
      </c>
      <c r="KEP48" s="14">
        <f t="shared" si="1345"/>
        <v>9.27</v>
      </c>
      <c r="KEQ48" s="14">
        <f t="shared" si="1346"/>
        <v>1191.8579999999999</v>
      </c>
      <c r="KER48" s="14">
        <f t="shared" si="1347"/>
        <v>1507.3019999999999</v>
      </c>
      <c r="KES48" s="11" t="s">
        <v>17388</v>
      </c>
      <c r="KET48" s="261" t="str">
        <f>IF(KFA48="SINAPI",VLOOKUP('TEREZINHA HARDY'!KEZ48,SINAPI,2,),VLOOKUP('TEREZINHA HARDY'!KEZ48,SETOP,3,))</f>
        <v>CORTE, DOBRA E MONTAGEM DE AÇO CA-50/60</v>
      </c>
      <c r="KEU48" s="261"/>
      <c r="KEV48" s="261"/>
      <c r="KEW48" s="261"/>
      <c r="KEX48" s="261"/>
      <c r="KEY48" s="261"/>
      <c r="KEZ48" s="12" t="s">
        <v>9344</v>
      </c>
      <c r="KFA48" s="12" t="s">
        <v>6222</v>
      </c>
      <c r="KFB48" s="12" t="str">
        <f>IF(KFA48="SINAPI",VLOOKUP('TEREZINHA HARDY'!KEZ48,SINAPI,3,),VLOOKUP('TEREZINHA HARDY'!KEZ48,SETOP,4,))</f>
        <v>KG</v>
      </c>
      <c r="KFC48" s="13">
        <v>162.6</v>
      </c>
      <c r="KFD48" s="13" t="s">
        <v>41</v>
      </c>
      <c r="KFE48" s="14">
        <f>IF(KFA48="SINAPI",VLOOKUP('TEREZINHA HARDY'!KEZ48,SINAPI,4,),VLOOKUP('TEREZINHA HARDY'!KEZ48,SETOP,5,))</f>
        <v>7.33</v>
      </c>
      <c r="KFF48" s="14">
        <f t="shared" si="1348"/>
        <v>9.27</v>
      </c>
      <c r="KFG48" s="14">
        <f t="shared" si="1349"/>
        <v>1191.8579999999999</v>
      </c>
      <c r="KFH48" s="14">
        <f t="shared" si="1350"/>
        <v>1507.3019999999999</v>
      </c>
      <c r="KFI48" s="11" t="s">
        <v>17388</v>
      </c>
      <c r="KFJ48" s="261" t="str">
        <f>IF(KFQ48="SINAPI",VLOOKUP('TEREZINHA HARDY'!KFP48,SINAPI,2,),VLOOKUP('TEREZINHA HARDY'!KFP48,SETOP,3,))</f>
        <v>CORTE, DOBRA E MONTAGEM DE AÇO CA-50/60</v>
      </c>
      <c r="KFK48" s="261"/>
      <c r="KFL48" s="261"/>
      <c r="KFM48" s="261"/>
      <c r="KFN48" s="261"/>
      <c r="KFO48" s="261"/>
      <c r="KFP48" s="12" t="s">
        <v>9344</v>
      </c>
      <c r="KFQ48" s="12" t="s">
        <v>6222</v>
      </c>
      <c r="KFR48" s="12" t="str">
        <f>IF(KFQ48="SINAPI",VLOOKUP('TEREZINHA HARDY'!KFP48,SINAPI,3,),VLOOKUP('TEREZINHA HARDY'!KFP48,SETOP,4,))</f>
        <v>KG</v>
      </c>
      <c r="KFS48" s="13">
        <v>162.6</v>
      </c>
      <c r="KFT48" s="13" t="s">
        <v>41</v>
      </c>
      <c r="KFU48" s="14">
        <f>IF(KFQ48="SINAPI",VLOOKUP('TEREZINHA HARDY'!KFP48,SINAPI,4,),VLOOKUP('TEREZINHA HARDY'!KFP48,SETOP,5,))</f>
        <v>7.33</v>
      </c>
      <c r="KFV48" s="14">
        <f t="shared" si="1351"/>
        <v>9.27</v>
      </c>
      <c r="KFW48" s="14">
        <f t="shared" si="1352"/>
        <v>1191.8579999999999</v>
      </c>
      <c r="KFX48" s="14">
        <f t="shared" si="1353"/>
        <v>1507.3019999999999</v>
      </c>
      <c r="KFY48" s="11" t="s">
        <v>17388</v>
      </c>
      <c r="KFZ48" s="261" t="str">
        <f>IF(KGG48="SINAPI",VLOOKUP('TEREZINHA HARDY'!KGF48,SINAPI,2,),VLOOKUP('TEREZINHA HARDY'!KGF48,SETOP,3,))</f>
        <v>CORTE, DOBRA E MONTAGEM DE AÇO CA-50/60</v>
      </c>
      <c r="KGA48" s="261"/>
      <c r="KGB48" s="261"/>
      <c r="KGC48" s="261"/>
      <c r="KGD48" s="261"/>
      <c r="KGE48" s="261"/>
      <c r="KGF48" s="12" t="s">
        <v>9344</v>
      </c>
      <c r="KGG48" s="12" t="s">
        <v>6222</v>
      </c>
      <c r="KGH48" s="12" t="str">
        <f>IF(KGG48="SINAPI",VLOOKUP('TEREZINHA HARDY'!KGF48,SINAPI,3,),VLOOKUP('TEREZINHA HARDY'!KGF48,SETOP,4,))</f>
        <v>KG</v>
      </c>
      <c r="KGI48" s="13">
        <v>162.6</v>
      </c>
      <c r="KGJ48" s="13" t="s">
        <v>41</v>
      </c>
      <c r="KGK48" s="14">
        <f>IF(KGG48="SINAPI",VLOOKUP('TEREZINHA HARDY'!KGF48,SINAPI,4,),VLOOKUP('TEREZINHA HARDY'!KGF48,SETOP,5,))</f>
        <v>7.33</v>
      </c>
      <c r="KGL48" s="14">
        <f t="shared" si="1354"/>
        <v>9.27</v>
      </c>
      <c r="KGM48" s="14">
        <f t="shared" si="1355"/>
        <v>1191.8579999999999</v>
      </c>
      <c r="KGN48" s="14">
        <f t="shared" si="1356"/>
        <v>1507.3019999999999</v>
      </c>
      <c r="KGO48" s="11" t="s">
        <v>17388</v>
      </c>
      <c r="KGP48" s="261" t="str">
        <f>IF(KGW48="SINAPI",VLOOKUP('TEREZINHA HARDY'!KGV48,SINAPI,2,),VLOOKUP('TEREZINHA HARDY'!KGV48,SETOP,3,))</f>
        <v>CORTE, DOBRA E MONTAGEM DE AÇO CA-50/60</v>
      </c>
      <c r="KGQ48" s="261"/>
      <c r="KGR48" s="261"/>
      <c r="KGS48" s="261"/>
      <c r="KGT48" s="261"/>
      <c r="KGU48" s="261"/>
      <c r="KGV48" s="12" t="s">
        <v>9344</v>
      </c>
      <c r="KGW48" s="12" t="s">
        <v>6222</v>
      </c>
      <c r="KGX48" s="12" t="str">
        <f>IF(KGW48="SINAPI",VLOOKUP('TEREZINHA HARDY'!KGV48,SINAPI,3,),VLOOKUP('TEREZINHA HARDY'!KGV48,SETOP,4,))</f>
        <v>KG</v>
      </c>
      <c r="KGY48" s="13">
        <v>162.6</v>
      </c>
      <c r="KGZ48" s="13" t="s">
        <v>41</v>
      </c>
      <c r="KHA48" s="14">
        <f>IF(KGW48="SINAPI",VLOOKUP('TEREZINHA HARDY'!KGV48,SINAPI,4,),VLOOKUP('TEREZINHA HARDY'!KGV48,SETOP,5,))</f>
        <v>7.33</v>
      </c>
      <c r="KHB48" s="14">
        <f t="shared" si="1357"/>
        <v>9.27</v>
      </c>
      <c r="KHC48" s="14">
        <f t="shared" si="1358"/>
        <v>1191.8579999999999</v>
      </c>
      <c r="KHD48" s="14">
        <f t="shared" si="1359"/>
        <v>1507.3019999999999</v>
      </c>
      <c r="KHE48" s="11" t="s">
        <v>17388</v>
      </c>
      <c r="KHF48" s="261" t="str">
        <f>IF(KHM48="SINAPI",VLOOKUP('TEREZINHA HARDY'!KHL48,SINAPI,2,),VLOOKUP('TEREZINHA HARDY'!KHL48,SETOP,3,))</f>
        <v>CORTE, DOBRA E MONTAGEM DE AÇO CA-50/60</v>
      </c>
      <c r="KHG48" s="261"/>
      <c r="KHH48" s="261"/>
      <c r="KHI48" s="261"/>
      <c r="KHJ48" s="261"/>
      <c r="KHK48" s="261"/>
      <c r="KHL48" s="12" t="s">
        <v>9344</v>
      </c>
      <c r="KHM48" s="12" t="s">
        <v>6222</v>
      </c>
      <c r="KHN48" s="12" t="str">
        <f>IF(KHM48="SINAPI",VLOOKUP('TEREZINHA HARDY'!KHL48,SINAPI,3,),VLOOKUP('TEREZINHA HARDY'!KHL48,SETOP,4,))</f>
        <v>KG</v>
      </c>
      <c r="KHO48" s="13">
        <v>162.6</v>
      </c>
      <c r="KHP48" s="13" t="s">
        <v>41</v>
      </c>
      <c r="KHQ48" s="14">
        <f>IF(KHM48="SINAPI",VLOOKUP('TEREZINHA HARDY'!KHL48,SINAPI,4,),VLOOKUP('TEREZINHA HARDY'!KHL48,SETOP,5,))</f>
        <v>7.33</v>
      </c>
      <c r="KHR48" s="14">
        <f t="shared" si="1360"/>
        <v>9.27</v>
      </c>
      <c r="KHS48" s="14">
        <f t="shared" si="1361"/>
        <v>1191.8579999999999</v>
      </c>
      <c r="KHT48" s="14">
        <f t="shared" si="1362"/>
        <v>1507.3019999999999</v>
      </c>
      <c r="KHU48" s="11" t="s">
        <v>17388</v>
      </c>
      <c r="KHV48" s="261" t="str">
        <f>IF(KIC48="SINAPI",VLOOKUP('TEREZINHA HARDY'!KIB48,SINAPI,2,),VLOOKUP('TEREZINHA HARDY'!KIB48,SETOP,3,))</f>
        <v>CORTE, DOBRA E MONTAGEM DE AÇO CA-50/60</v>
      </c>
      <c r="KHW48" s="261"/>
      <c r="KHX48" s="261"/>
      <c r="KHY48" s="261"/>
      <c r="KHZ48" s="261"/>
      <c r="KIA48" s="261"/>
      <c r="KIB48" s="12" t="s">
        <v>9344</v>
      </c>
      <c r="KIC48" s="12" t="s">
        <v>6222</v>
      </c>
      <c r="KID48" s="12" t="str">
        <f>IF(KIC48="SINAPI",VLOOKUP('TEREZINHA HARDY'!KIB48,SINAPI,3,),VLOOKUP('TEREZINHA HARDY'!KIB48,SETOP,4,))</f>
        <v>KG</v>
      </c>
      <c r="KIE48" s="13">
        <v>162.6</v>
      </c>
      <c r="KIF48" s="13" t="s">
        <v>41</v>
      </c>
      <c r="KIG48" s="14">
        <f>IF(KIC48="SINAPI",VLOOKUP('TEREZINHA HARDY'!KIB48,SINAPI,4,),VLOOKUP('TEREZINHA HARDY'!KIB48,SETOP,5,))</f>
        <v>7.33</v>
      </c>
      <c r="KIH48" s="14">
        <f t="shared" si="1363"/>
        <v>9.27</v>
      </c>
      <c r="KII48" s="14">
        <f t="shared" si="1364"/>
        <v>1191.8579999999999</v>
      </c>
      <c r="KIJ48" s="14">
        <f t="shared" si="1365"/>
        <v>1507.3019999999999</v>
      </c>
      <c r="KIK48" s="11" t="s">
        <v>17388</v>
      </c>
      <c r="KIL48" s="261" t="str">
        <f>IF(KIS48="SINAPI",VLOOKUP('TEREZINHA HARDY'!KIR48,SINAPI,2,),VLOOKUP('TEREZINHA HARDY'!KIR48,SETOP,3,))</f>
        <v>CORTE, DOBRA E MONTAGEM DE AÇO CA-50/60</v>
      </c>
      <c r="KIM48" s="261"/>
      <c r="KIN48" s="261"/>
      <c r="KIO48" s="261"/>
      <c r="KIP48" s="261"/>
      <c r="KIQ48" s="261"/>
      <c r="KIR48" s="12" t="s">
        <v>9344</v>
      </c>
      <c r="KIS48" s="12" t="s">
        <v>6222</v>
      </c>
      <c r="KIT48" s="12" t="str">
        <f>IF(KIS48="SINAPI",VLOOKUP('TEREZINHA HARDY'!KIR48,SINAPI,3,),VLOOKUP('TEREZINHA HARDY'!KIR48,SETOP,4,))</f>
        <v>KG</v>
      </c>
      <c r="KIU48" s="13">
        <v>162.6</v>
      </c>
      <c r="KIV48" s="13" t="s">
        <v>41</v>
      </c>
      <c r="KIW48" s="14">
        <f>IF(KIS48="SINAPI",VLOOKUP('TEREZINHA HARDY'!KIR48,SINAPI,4,),VLOOKUP('TEREZINHA HARDY'!KIR48,SETOP,5,))</f>
        <v>7.33</v>
      </c>
      <c r="KIX48" s="14">
        <f t="shared" si="1366"/>
        <v>9.27</v>
      </c>
      <c r="KIY48" s="14">
        <f t="shared" si="1367"/>
        <v>1191.8579999999999</v>
      </c>
      <c r="KIZ48" s="14">
        <f t="shared" si="1368"/>
        <v>1507.3019999999999</v>
      </c>
      <c r="KJA48" s="11" t="s">
        <v>17388</v>
      </c>
      <c r="KJB48" s="261" t="str">
        <f>IF(KJI48="SINAPI",VLOOKUP('TEREZINHA HARDY'!KJH48,SINAPI,2,),VLOOKUP('TEREZINHA HARDY'!KJH48,SETOP,3,))</f>
        <v>CORTE, DOBRA E MONTAGEM DE AÇO CA-50/60</v>
      </c>
      <c r="KJC48" s="261"/>
      <c r="KJD48" s="261"/>
      <c r="KJE48" s="261"/>
      <c r="KJF48" s="261"/>
      <c r="KJG48" s="261"/>
      <c r="KJH48" s="12" t="s">
        <v>9344</v>
      </c>
      <c r="KJI48" s="12" t="s">
        <v>6222</v>
      </c>
      <c r="KJJ48" s="12" t="str">
        <f>IF(KJI48="SINAPI",VLOOKUP('TEREZINHA HARDY'!KJH48,SINAPI,3,),VLOOKUP('TEREZINHA HARDY'!KJH48,SETOP,4,))</f>
        <v>KG</v>
      </c>
      <c r="KJK48" s="13">
        <v>162.6</v>
      </c>
      <c r="KJL48" s="13" t="s">
        <v>41</v>
      </c>
      <c r="KJM48" s="14">
        <f>IF(KJI48="SINAPI",VLOOKUP('TEREZINHA HARDY'!KJH48,SINAPI,4,),VLOOKUP('TEREZINHA HARDY'!KJH48,SETOP,5,))</f>
        <v>7.33</v>
      </c>
      <c r="KJN48" s="14">
        <f t="shared" si="1369"/>
        <v>9.27</v>
      </c>
      <c r="KJO48" s="14">
        <f t="shared" si="1370"/>
        <v>1191.8579999999999</v>
      </c>
      <c r="KJP48" s="14">
        <f t="shared" si="1371"/>
        <v>1507.3019999999999</v>
      </c>
      <c r="KJQ48" s="11" t="s">
        <v>17388</v>
      </c>
      <c r="KJR48" s="261" t="str">
        <f>IF(KJY48="SINAPI",VLOOKUP('TEREZINHA HARDY'!KJX48,SINAPI,2,),VLOOKUP('TEREZINHA HARDY'!KJX48,SETOP,3,))</f>
        <v>CORTE, DOBRA E MONTAGEM DE AÇO CA-50/60</v>
      </c>
      <c r="KJS48" s="261"/>
      <c r="KJT48" s="261"/>
      <c r="KJU48" s="261"/>
      <c r="KJV48" s="261"/>
      <c r="KJW48" s="261"/>
      <c r="KJX48" s="12" t="s">
        <v>9344</v>
      </c>
      <c r="KJY48" s="12" t="s">
        <v>6222</v>
      </c>
      <c r="KJZ48" s="12" t="str">
        <f>IF(KJY48="SINAPI",VLOOKUP('TEREZINHA HARDY'!KJX48,SINAPI,3,),VLOOKUP('TEREZINHA HARDY'!KJX48,SETOP,4,))</f>
        <v>KG</v>
      </c>
      <c r="KKA48" s="13">
        <v>162.6</v>
      </c>
      <c r="KKB48" s="13" t="s">
        <v>41</v>
      </c>
      <c r="KKC48" s="14">
        <f>IF(KJY48="SINAPI",VLOOKUP('TEREZINHA HARDY'!KJX48,SINAPI,4,),VLOOKUP('TEREZINHA HARDY'!KJX48,SETOP,5,))</f>
        <v>7.33</v>
      </c>
      <c r="KKD48" s="14">
        <f t="shared" si="1372"/>
        <v>9.27</v>
      </c>
      <c r="KKE48" s="14">
        <f t="shared" si="1373"/>
        <v>1191.8579999999999</v>
      </c>
      <c r="KKF48" s="14">
        <f t="shared" si="1374"/>
        <v>1507.3019999999999</v>
      </c>
      <c r="KKG48" s="11" t="s">
        <v>17388</v>
      </c>
      <c r="KKH48" s="261" t="str">
        <f>IF(KKO48="SINAPI",VLOOKUP('TEREZINHA HARDY'!KKN48,SINAPI,2,),VLOOKUP('TEREZINHA HARDY'!KKN48,SETOP,3,))</f>
        <v>CORTE, DOBRA E MONTAGEM DE AÇO CA-50/60</v>
      </c>
      <c r="KKI48" s="261"/>
      <c r="KKJ48" s="261"/>
      <c r="KKK48" s="261"/>
      <c r="KKL48" s="261"/>
      <c r="KKM48" s="261"/>
      <c r="KKN48" s="12" t="s">
        <v>9344</v>
      </c>
      <c r="KKO48" s="12" t="s">
        <v>6222</v>
      </c>
      <c r="KKP48" s="12" t="str">
        <f>IF(KKO48="SINAPI",VLOOKUP('TEREZINHA HARDY'!KKN48,SINAPI,3,),VLOOKUP('TEREZINHA HARDY'!KKN48,SETOP,4,))</f>
        <v>KG</v>
      </c>
      <c r="KKQ48" s="13">
        <v>162.6</v>
      </c>
      <c r="KKR48" s="13" t="s">
        <v>41</v>
      </c>
      <c r="KKS48" s="14">
        <f>IF(KKO48="SINAPI",VLOOKUP('TEREZINHA HARDY'!KKN48,SINAPI,4,),VLOOKUP('TEREZINHA HARDY'!KKN48,SETOP,5,))</f>
        <v>7.33</v>
      </c>
      <c r="KKT48" s="14">
        <f t="shared" si="1375"/>
        <v>9.27</v>
      </c>
      <c r="KKU48" s="14">
        <f t="shared" si="1376"/>
        <v>1191.8579999999999</v>
      </c>
      <c r="KKV48" s="14">
        <f t="shared" si="1377"/>
        <v>1507.3019999999999</v>
      </c>
      <c r="KKW48" s="11" t="s">
        <v>17388</v>
      </c>
      <c r="KKX48" s="261" t="str">
        <f>IF(KLE48="SINAPI",VLOOKUP('TEREZINHA HARDY'!KLD48,SINAPI,2,),VLOOKUP('TEREZINHA HARDY'!KLD48,SETOP,3,))</f>
        <v>CORTE, DOBRA E MONTAGEM DE AÇO CA-50/60</v>
      </c>
      <c r="KKY48" s="261"/>
      <c r="KKZ48" s="261"/>
      <c r="KLA48" s="261"/>
      <c r="KLB48" s="261"/>
      <c r="KLC48" s="261"/>
      <c r="KLD48" s="12" t="s">
        <v>9344</v>
      </c>
      <c r="KLE48" s="12" t="s">
        <v>6222</v>
      </c>
      <c r="KLF48" s="12" t="str">
        <f>IF(KLE48="SINAPI",VLOOKUP('TEREZINHA HARDY'!KLD48,SINAPI,3,),VLOOKUP('TEREZINHA HARDY'!KLD48,SETOP,4,))</f>
        <v>KG</v>
      </c>
      <c r="KLG48" s="13">
        <v>162.6</v>
      </c>
      <c r="KLH48" s="13" t="s">
        <v>41</v>
      </c>
      <c r="KLI48" s="14">
        <f>IF(KLE48="SINAPI",VLOOKUP('TEREZINHA HARDY'!KLD48,SINAPI,4,),VLOOKUP('TEREZINHA HARDY'!KLD48,SETOP,5,))</f>
        <v>7.33</v>
      </c>
      <c r="KLJ48" s="14">
        <f t="shared" si="1378"/>
        <v>9.27</v>
      </c>
      <c r="KLK48" s="14">
        <f t="shared" si="1379"/>
        <v>1191.8579999999999</v>
      </c>
      <c r="KLL48" s="14">
        <f t="shared" si="1380"/>
        <v>1507.3019999999999</v>
      </c>
      <c r="KLM48" s="11" t="s">
        <v>17388</v>
      </c>
      <c r="KLN48" s="261" t="str">
        <f>IF(KLU48="SINAPI",VLOOKUP('TEREZINHA HARDY'!KLT48,SINAPI,2,),VLOOKUP('TEREZINHA HARDY'!KLT48,SETOP,3,))</f>
        <v>CORTE, DOBRA E MONTAGEM DE AÇO CA-50/60</v>
      </c>
      <c r="KLO48" s="261"/>
      <c r="KLP48" s="261"/>
      <c r="KLQ48" s="261"/>
      <c r="KLR48" s="261"/>
      <c r="KLS48" s="261"/>
      <c r="KLT48" s="12" t="s">
        <v>9344</v>
      </c>
      <c r="KLU48" s="12" t="s">
        <v>6222</v>
      </c>
      <c r="KLV48" s="12" t="str">
        <f>IF(KLU48="SINAPI",VLOOKUP('TEREZINHA HARDY'!KLT48,SINAPI,3,),VLOOKUP('TEREZINHA HARDY'!KLT48,SETOP,4,))</f>
        <v>KG</v>
      </c>
      <c r="KLW48" s="13">
        <v>162.6</v>
      </c>
      <c r="KLX48" s="13" t="s">
        <v>41</v>
      </c>
      <c r="KLY48" s="14">
        <f>IF(KLU48="SINAPI",VLOOKUP('TEREZINHA HARDY'!KLT48,SINAPI,4,),VLOOKUP('TEREZINHA HARDY'!KLT48,SETOP,5,))</f>
        <v>7.33</v>
      </c>
      <c r="KLZ48" s="14">
        <f t="shared" si="1381"/>
        <v>9.27</v>
      </c>
      <c r="KMA48" s="14">
        <f t="shared" si="1382"/>
        <v>1191.8579999999999</v>
      </c>
      <c r="KMB48" s="14">
        <f t="shared" si="1383"/>
        <v>1507.3019999999999</v>
      </c>
      <c r="KMC48" s="11" t="s">
        <v>17388</v>
      </c>
      <c r="KMD48" s="261" t="str">
        <f>IF(KMK48="SINAPI",VLOOKUP('TEREZINHA HARDY'!KMJ48,SINAPI,2,),VLOOKUP('TEREZINHA HARDY'!KMJ48,SETOP,3,))</f>
        <v>CORTE, DOBRA E MONTAGEM DE AÇO CA-50/60</v>
      </c>
      <c r="KME48" s="261"/>
      <c r="KMF48" s="261"/>
      <c r="KMG48" s="261"/>
      <c r="KMH48" s="261"/>
      <c r="KMI48" s="261"/>
      <c r="KMJ48" s="12" t="s">
        <v>9344</v>
      </c>
      <c r="KMK48" s="12" t="s">
        <v>6222</v>
      </c>
      <c r="KML48" s="12" t="str">
        <f>IF(KMK48="SINAPI",VLOOKUP('TEREZINHA HARDY'!KMJ48,SINAPI,3,),VLOOKUP('TEREZINHA HARDY'!KMJ48,SETOP,4,))</f>
        <v>KG</v>
      </c>
      <c r="KMM48" s="13">
        <v>162.6</v>
      </c>
      <c r="KMN48" s="13" t="s">
        <v>41</v>
      </c>
      <c r="KMO48" s="14">
        <f>IF(KMK48="SINAPI",VLOOKUP('TEREZINHA HARDY'!KMJ48,SINAPI,4,),VLOOKUP('TEREZINHA HARDY'!KMJ48,SETOP,5,))</f>
        <v>7.33</v>
      </c>
      <c r="KMP48" s="14">
        <f t="shared" si="1384"/>
        <v>9.27</v>
      </c>
      <c r="KMQ48" s="14">
        <f t="shared" si="1385"/>
        <v>1191.8579999999999</v>
      </c>
      <c r="KMR48" s="14">
        <f t="shared" si="1386"/>
        <v>1507.3019999999999</v>
      </c>
      <c r="KMS48" s="11" t="s">
        <v>17388</v>
      </c>
      <c r="KMT48" s="261" t="str">
        <f>IF(KNA48="SINAPI",VLOOKUP('TEREZINHA HARDY'!KMZ48,SINAPI,2,),VLOOKUP('TEREZINHA HARDY'!KMZ48,SETOP,3,))</f>
        <v>CORTE, DOBRA E MONTAGEM DE AÇO CA-50/60</v>
      </c>
      <c r="KMU48" s="261"/>
      <c r="KMV48" s="261"/>
      <c r="KMW48" s="261"/>
      <c r="KMX48" s="261"/>
      <c r="KMY48" s="261"/>
      <c r="KMZ48" s="12" t="s">
        <v>9344</v>
      </c>
      <c r="KNA48" s="12" t="s">
        <v>6222</v>
      </c>
      <c r="KNB48" s="12" t="str">
        <f>IF(KNA48="SINAPI",VLOOKUP('TEREZINHA HARDY'!KMZ48,SINAPI,3,),VLOOKUP('TEREZINHA HARDY'!KMZ48,SETOP,4,))</f>
        <v>KG</v>
      </c>
      <c r="KNC48" s="13">
        <v>162.6</v>
      </c>
      <c r="KND48" s="13" t="s">
        <v>41</v>
      </c>
      <c r="KNE48" s="14">
        <f>IF(KNA48="SINAPI",VLOOKUP('TEREZINHA HARDY'!KMZ48,SINAPI,4,),VLOOKUP('TEREZINHA HARDY'!KMZ48,SETOP,5,))</f>
        <v>7.33</v>
      </c>
      <c r="KNF48" s="14">
        <f t="shared" si="1387"/>
        <v>9.27</v>
      </c>
      <c r="KNG48" s="14">
        <f t="shared" si="1388"/>
        <v>1191.8579999999999</v>
      </c>
      <c r="KNH48" s="14">
        <f t="shared" si="1389"/>
        <v>1507.3019999999999</v>
      </c>
      <c r="KNI48" s="11" t="s">
        <v>17388</v>
      </c>
      <c r="KNJ48" s="261" t="str">
        <f>IF(KNQ48="SINAPI",VLOOKUP('TEREZINHA HARDY'!KNP48,SINAPI,2,),VLOOKUP('TEREZINHA HARDY'!KNP48,SETOP,3,))</f>
        <v>CORTE, DOBRA E MONTAGEM DE AÇO CA-50/60</v>
      </c>
      <c r="KNK48" s="261"/>
      <c r="KNL48" s="261"/>
      <c r="KNM48" s="261"/>
      <c r="KNN48" s="261"/>
      <c r="KNO48" s="261"/>
      <c r="KNP48" s="12" t="s">
        <v>9344</v>
      </c>
      <c r="KNQ48" s="12" t="s">
        <v>6222</v>
      </c>
      <c r="KNR48" s="12" t="str">
        <f>IF(KNQ48="SINAPI",VLOOKUP('TEREZINHA HARDY'!KNP48,SINAPI,3,),VLOOKUP('TEREZINHA HARDY'!KNP48,SETOP,4,))</f>
        <v>KG</v>
      </c>
      <c r="KNS48" s="13">
        <v>162.6</v>
      </c>
      <c r="KNT48" s="13" t="s">
        <v>41</v>
      </c>
      <c r="KNU48" s="14">
        <f>IF(KNQ48="SINAPI",VLOOKUP('TEREZINHA HARDY'!KNP48,SINAPI,4,),VLOOKUP('TEREZINHA HARDY'!KNP48,SETOP,5,))</f>
        <v>7.33</v>
      </c>
      <c r="KNV48" s="14">
        <f t="shared" si="1390"/>
        <v>9.27</v>
      </c>
      <c r="KNW48" s="14">
        <f t="shared" si="1391"/>
        <v>1191.8579999999999</v>
      </c>
      <c r="KNX48" s="14">
        <f t="shared" si="1392"/>
        <v>1507.3019999999999</v>
      </c>
      <c r="KNY48" s="11" t="s">
        <v>17388</v>
      </c>
      <c r="KNZ48" s="261" t="str">
        <f>IF(KOG48="SINAPI",VLOOKUP('TEREZINHA HARDY'!KOF48,SINAPI,2,),VLOOKUP('TEREZINHA HARDY'!KOF48,SETOP,3,))</f>
        <v>CORTE, DOBRA E MONTAGEM DE AÇO CA-50/60</v>
      </c>
      <c r="KOA48" s="261"/>
      <c r="KOB48" s="261"/>
      <c r="KOC48" s="261"/>
      <c r="KOD48" s="261"/>
      <c r="KOE48" s="261"/>
      <c r="KOF48" s="12" t="s">
        <v>9344</v>
      </c>
      <c r="KOG48" s="12" t="s">
        <v>6222</v>
      </c>
      <c r="KOH48" s="12" t="str">
        <f>IF(KOG48="SINAPI",VLOOKUP('TEREZINHA HARDY'!KOF48,SINAPI,3,),VLOOKUP('TEREZINHA HARDY'!KOF48,SETOP,4,))</f>
        <v>KG</v>
      </c>
      <c r="KOI48" s="13">
        <v>162.6</v>
      </c>
      <c r="KOJ48" s="13" t="s">
        <v>41</v>
      </c>
      <c r="KOK48" s="14">
        <f>IF(KOG48="SINAPI",VLOOKUP('TEREZINHA HARDY'!KOF48,SINAPI,4,),VLOOKUP('TEREZINHA HARDY'!KOF48,SETOP,5,))</f>
        <v>7.33</v>
      </c>
      <c r="KOL48" s="14">
        <f t="shared" si="1393"/>
        <v>9.27</v>
      </c>
      <c r="KOM48" s="14">
        <f t="shared" si="1394"/>
        <v>1191.8579999999999</v>
      </c>
      <c r="KON48" s="14">
        <f t="shared" si="1395"/>
        <v>1507.3019999999999</v>
      </c>
      <c r="KOO48" s="11" t="s">
        <v>17388</v>
      </c>
      <c r="KOP48" s="261" t="str">
        <f>IF(KOW48="SINAPI",VLOOKUP('TEREZINHA HARDY'!KOV48,SINAPI,2,),VLOOKUP('TEREZINHA HARDY'!KOV48,SETOP,3,))</f>
        <v>CORTE, DOBRA E MONTAGEM DE AÇO CA-50/60</v>
      </c>
      <c r="KOQ48" s="261"/>
      <c r="KOR48" s="261"/>
      <c r="KOS48" s="261"/>
      <c r="KOT48" s="261"/>
      <c r="KOU48" s="261"/>
      <c r="KOV48" s="12" t="s">
        <v>9344</v>
      </c>
      <c r="KOW48" s="12" t="s">
        <v>6222</v>
      </c>
      <c r="KOX48" s="12" t="str">
        <f>IF(KOW48="SINAPI",VLOOKUP('TEREZINHA HARDY'!KOV48,SINAPI,3,),VLOOKUP('TEREZINHA HARDY'!KOV48,SETOP,4,))</f>
        <v>KG</v>
      </c>
      <c r="KOY48" s="13">
        <v>162.6</v>
      </c>
      <c r="KOZ48" s="13" t="s">
        <v>41</v>
      </c>
      <c r="KPA48" s="14">
        <f>IF(KOW48="SINAPI",VLOOKUP('TEREZINHA HARDY'!KOV48,SINAPI,4,),VLOOKUP('TEREZINHA HARDY'!KOV48,SETOP,5,))</f>
        <v>7.33</v>
      </c>
      <c r="KPB48" s="14">
        <f t="shared" si="1396"/>
        <v>9.27</v>
      </c>
      <c r="KPC48" s="14">
        <f t="shared" si="1397"/>
        <v>1191.8579999999999</v>
      </c>
      <c r="KPD48" s="14">
        <f t="shared" si="1398"/>
        <v>1507.3019999999999</v>
      </c>
      <c r="KPE48" s="11" t="s">
        <v>17388</v>
      </c>
      <c r="KPF48" s="261" t="str">
        <f>IF(KPM48="SINAPI",VLOOKUP('TEREZINHA HARDY'!KPL48,SINAPI,2,),VLOOKUP('TEREZINHA HARDY'!KPL48,SETOP,3,))</f>
        <v>CORTE, DOBRA E MONTAGEM DE AÇO CA-50/60</v>
      </c>
      <c r="KPG48" s="261"/>
      <c r="KPH48" s="261"/>
      <c r="KPI48" s="261"/>
      <c r="KPJ48" s="261"/>
      <c r="KPK48" s="261"/>
      <c r="KPL48" s="12" t="s">
        <v>9344</v>
      </c>
      <c r="KPM48" s="12" t="s">
        <v>6222</v>
      </c>
      <c r="KPN48" s="12" t="str">
        <f>IF(KPM48="SINAPI",VLOOKUP('TEREZINHA HARDY'!KPL48,SINAPI,3,),VLOOKUP('TEREZINHA HARDY'!KPL48,SETOP,4,))</f>
        <v>KG</v>
      </c>
      <c r="KPO48" s="13">
        <v>162.6</v>
      </c>
      <c r="KPP48" s="13" t="s">
        <v>41</v>
      </c>
      <c r="KPQ48" s="14">
        <f>IF(KPM48="SINAPI",VLOOKUP('TEREZINHA HARDY'!KPL48,SINAPI,4,),VLOOKUP('TEREZINHA HARDY'!KPL48,SETOP,5,))</f>
        <v>7.33</v>
      </c>
      <c r="KPR48" s="14">
        <f t="shared" si="1399"/>
        <v>9.27</v>
      </c>
      <c r="KPS48" s="14">
        <f t="shared" si="1400"/>
        <v>1191.8579999999999</v>
      </c>
      <c r="KPT48" s="14">
        <f t="shared" si="1401"/>
        <v>1507.3019999999999</v>
      </c>
      <c r="KPU48" s="11" t="s">
        <v>17388</v>
      </c>
      <c r="KPV48" s="261" t="str">
        <f>IF(KQC48="SINAPI",VLOOKUP('TEREZINHA HARDY'!KQB48,SINAPI,2,),VLOOKUP('TEREZINHA HARDY'!KQB48,SETOP,3,))</f>
        <v>CORTE, DOBRA E MONTAGEM DE AÇO CA-50/60</v>
      </c>
      <c r="KPW48" s="261"/>
      <c r="KPX48" s="261"/>
      <c r="KPY48" s="261"/>
      <c r="KPZ48" s="261"/>
      <c r="KQA48" s="261"/>
      <c r="KQB48" s="12" t="s">
        <v>9344</v>
      </c>
      <c r="KQC48" s="12" t="s">
        <v>6222</v>
      </c>
      <c r="KQD48" s="12" t="str">
        <f>IF(KQC48="SINAPI",VLOOKUP('TEREZINHA HARDY'!KQB48,SINAPI,3,),VLOOKUP('TEREZINHA HARDY'!KQB48,SETOP,4,))</f>
        <v>KG</v>
      </c>
      <c r="KQE48" s="13">
        <v>162.6</v>
      </c>
      <c r="KQF48" s="13" t="s">
        <v>41</v>
      </c>
      <c r="KQG48" s="14">
        <f>IF(KQC48="SINAPI",VLOOKUP('TEREZINHA HARDY'!KQB48,SINAPI,4,),VLOOKUP('TEREZINHA HARDY'!KQB48,SETOP,5,))</f>
        <v>7.33</v>
      </c>
      <c r="KQH48" s="14">
        <f t="shared" si="1402"/>
        <v>9.27</v>
      </c>
      <c r="KQI48" s="14">
        <f t="shared" si="1403"/>
        <v>1191.8579999999999</v>
      </c>
      <c r="KQJ48" s="14">
        <f t="shared" si="1404"/>
        <v>1507.3019999999999</v>
      </c>
      <c r="KQK48" s="11" t="s">
        <v>17388</v>
      </c>
      <c r="KQL48" s="261" t="str">
        <f>IF(KQS48="SINAPI",VLOOKUP('TEREZINHA HARDY'!KQR48,SINAPI,2,),VLOOKUP('TEREZINHA HARDY'!KQR48,SETOP,3,))</f>
        <v>CORTE, DOBRA E MONTAGEM DE AÇO CA-50/60</v>
      </c>
      <c r="KQM48" s="261"/>
      <c r="KQN48" s="261"/>
      <c r="KQO48" s="261"/>
      <c r="KQP48" s="261"/>
      <c r="KQQ48" s="261"/>
      <c r="KQR48" s="12" t="s">
        <v>9344</v>
      </c>
      <c r="KQS48" s="12" t="s">
        <v>6222</v>
      </c>
      <c r="KQT48" s="12" t="str">
        <f>IF(KQS48="SINAPI",VLOOKUP('TEREZINHA HARDY'!KQR48,SINAPI,3,),VLOOKUP('TEREZINHA HARDY'!KQR48,SETOP,4,))</f>
        <v>KG</v>
      </c>
      <c r="KQU48" s="13">
        <v>162.6</v>
      </c>
      <c r="KQV48" s="13" t="s">
        <v>41</v>
      </c>
      <c r="KQW48" s="14">
        <f>IF(KQS48="SINAPI",VLOOKUP('TEREZINHA HARDY'!KQR48,SINAPI,4,),VLOOKUP('TEREZINHA HARDY'!KQR48,SETOP,5,))</f>
        <v>7.33</v>
      </c>
      <c r="KQX48" s="14">
        <f t="shared" si="1405"/>
        <v>9.27</v>
      </c>
      <c r="KQY48" s="14">
        <f t="shared" si="1406"/>
        <v>1191.8579999999999</v>
      </c>
      <c r="KQZ48" s="14">
        <f t="shared" si="1407"/>
        <v>1507.3019999999999</v>
      </c>
      <c r="KRA48" s="11" t="s">
        <v>17388</v>
      </c>
      <c r="KRB48" s="261" t="str">
        <f>IF(KRI48="SINAPI",VLOOKUP('TEREZINHA HARDY'!KRH48,SINAPI,2,),VLOOKUP('TEREZINHA HARDY'!KRH48,SETOP,3,))</f>
        <v>CORTE, DOBRA E MONTAGEM DE AÇO CA-50/60</v>
      </c>
      <c r="KRC48" s="261"/>
      <c r="KRD48" s="261"/>
      <c r="KRE48" s="261"/>
      <c r="KRF48" s="261"/>
      <c r="KRG48" s="261"/>
      <c r="KRH48" s="12" t="s">
        <v>9344</v>
      </c>
      <c r="KRI48" s="12" t="s">
        <v>6222</v>
      </c>
      <c r="KRJ48" s="12" t="str">
        <f>IF(KRI48="SINAPI",VLOOKUP('TEREZINHA HARDY'!KRH48,SINAPI,3,),VLOOKUP('TEREZINHA HARDY'!KRH48,SETOP,4,))</f>
        <v>KG</v>
      </c>
      <c r="KRK48" s="13">
        <v>162.6</v>
      </c>
      <c r="KRL48" s="13" t="s">
        <v>41</v>
      </c>
      <c r="KRM48" s="14">
        <f>IF(KRI48="SINAPI",VLOOKUP('TEREZINHA HARDY'!KRH48,SINAPI,4,),VLOOKUP('TEREZINHA HARDY'!KRH48,SETOP,5,))</f>
        <v>7.33</v>
      </c>
      <c r="KRN48" s="14">
        <f t="shared" si="1408"/>
        <v>9.27</v>
      </c>
      <c r="KRO48" s="14">
        <f t="shared" si="1409"/>
        <v>1191.8579999999999</v>
      </c>
      <c r="KRP48" s="14">
        <f t="shared" si="1410"/>
        <v>1507.3019999999999</v>
      </c>
      <c r="KRQ48" s="11" t="s">
        <v>17388</v>
      </c>
      <c r="KRR48" s="261" t="str">
        <f>IF(KRY48="SINAPI",VLOOKUP('TEREZINHA HARDY'!KRX48,SINAPI,2,),VLOOKUP('TEREZINHA HARDY'!KRX48,SETOP,3,))</f>
        <v>CORTE, DOBRA E MONTAGEM DE AÇO CA-50/60</v>
      </c>
      <c r="KRS48" s="261"/>
      <c r="KRT48" s="261"/>
      <c r="KRU48" s="261"/>
      <c r="KRV48" s="261"/>
      <c r="KRW48" s="261"/>
      <c r="KRX48" s="12" t="s">
        <v>9344</v>
      </c>
      <c r="KRY48" s="12" t="s">
        <v>6222</v>
      </c>
      <c r="KRZ48" s="12" t="str">
        <f>IF(KRY48="SINAPI",VLOOKUP('TEREZINHA HARDY'!KRX48,SINAPI,3,),VLOOKUP('TEREZINHA HARDY'!KRX48,SETOP,4,))</f>
        <v>KG</v>
      </c>
      <c r="KSA48" s="13">
        <v>162.6</v>
      </c>
      <c r="KSB48" s="13" t="s">
        <v>41</v>
      </c>
      <c r="KSC48" s="14">
        <f>IF(KRY48="SINAPI",VLOOKUP('TEREZINHA HARDY'!KRX48,SINAPI,4,),VLOOKUP('TEREZINHA HARDY'!KRX48,SETOP,5,))</f>
        <v>7.33</v>
      </c>
      <c r="KSD48" s="14">
        <f t="shared" si="1411"/>
        <v>9.27</v>
      </c>
      <c r="KSE48" s="14">
        <f t="shared" si="1412"/>
        <v>1191.8579999999999</v>
      </c>
      <c r="KSF48" s="14">
        <f t="shared" si="1413"/>
        <v>1507.3019999999999</v>
      </c>
      <c r="KSG48" s="11" t="s">
        <v>17388</v>
      </c>
      <c r="KSH48" s="261" t="str">
        <f>IF(KSO48="SINAPI",VLOOKUP('TEREZINHA HARDY'!KSN48,SINAPI,2,),VLOOKUP('TEREZINHA HARDY'!KSN48,SETOP,3,))</f>
        <v>CORTE, DOBRA E MONTAGEM DE AÇO CA-50/60</v>
      </c>
      <c r="KSI48" s="261"/>
      <c r="KSJ48" s="261"/>
      <c r="KSK48" s="261"/>
      <c r="KSL48" s="261"/>
      <c r="KSM48" s="261"/>
      <c r="KSN48" s="12" t="s">
        <v>9344</v>
      </c>
      <c r="KSO48" s="12" t="s">
        <v>6222</v>
      </c>
      <c r="KSP48" s="12" t="str">
        <f>IF(KSO48="SINAPI",VLOOKUP('TEREZINHA HARDY'!KSN48,SINAPI,3,),VLOOKUP('TEREZINHA HARDY'!KSN48,SETOP,4,))</f>
        <v>KG</v>
      </c>
      <c r="KSQ48" s="13">
        <v>162.6</v>
      </c>
      <c r="KSR48" s="13" t="s">
        <v>41</v>
      </c>
      <c r="KSS48" s="14">
        <f>IF(KSO48="SINAPI",VLOOKUP('TEREZINHA HARDY'!KSN48,SINAPI,4,),VLOOKUP('TEREZINHA HARDY'!KSN48,SETOP,5,))</f>
        <v>7.33</v>
      </c>
      <c r="KST48" s="14">
        <f t="shared" si="1414"/>
        <v>9.27</v>
      </c>
      <c r="KSU48" s="14">
        <f t="shared" si="1415"/>
        <v>1191.8579999999999</v>
      </c>
      <c r="KSV48" s="14">
        <f t="shared" si="1416"/>
        <v>1507.3019999999999</v>
      </c>
      <c r="KSW48" s="11" t="s">
        <v>17388</v>
      </c>
      <c r="KSX48" s="261" t="str">
        <f>IF(KTE48="SINAPI",VLOOKUP('TEREZINHA HARDY'!KTD48,SINAPI,2,),VLOOKUP('TEREZINHA HARDY'!KTD48,SETOP,3,))</f>
        <v>CORTE, DOBRA E MONTAGEM DE AÇO CA-50/60</v>
      </c>
      <c r="KSY48" s="261"/>
      <c r="KSZ48" s="261"/>
      <c r="KTA48" s="261"/>
      <c r="KTB48" s="261"/>
      <c r="KTC48" s="261"/>
      <c r="KTD48" s="12" t="s">
        <v>9344</v>
      </c>
      <c r="KTE48" s="12" t="s">
        <v>6222</v>
      </c>
      <c r="KTF48" s="12" t="str">
        <f>IF(KTE48="SINAPI",VLOOKUP('TEREZINHA HARDY'!KTD48,SINAPI,3,),VLOOKUP('TEREZINHA HARDY'!KTD48,SETOP,4,))</f>
        <v>KG</v>
      </c>
      <c r="KTG48" s="13">
        <v>162.6</v>
      </c>
      <c r="KTH48" s="13" t="s">
        <v>41</v>
      </c>
      <c r="KTI48" s="14">
        <f>IF(KTE48="SINAPI",VLOOKUP('TEREZINHA HARDY'!KTD48,SINAPI,4,),VLOOKUP('TEREZINHA HARDY'!KTD48,SETOP,5,))</f>
        <v>7.33</v>
      </c>
      <c r="KTJ48" s="14">
        <f t="shared" si="1417"/>
        <v>9.27</v>
      </c>
      <c r="KTK48" s="14">
        <f t="shared" si="1418"/>
        <v>1191.8579999999999</v>
      </c>
      <c r="KTL48" s="14">
        <f t="shared" si="1419"/>
        <v>1507.3019999999999</v>
      </c>
      <c r="KTM48" s="11" t="s">
        <v>17388</v>
      </c>
      <c r="KTN48" s="261" t="str">
        <f>IF(KTU48="SINAPI",VLOOKUP('TEREZINHA HARDY'!KTT48,SINAPI,2,),VLOOKUP('TEREZINHA HARDY'!KTT48,SETOP,3,))</f>
        <v>CORTE, DOBRA E MONTAGEM DE AÇO CA-50/60</v>
      </c>
      <c r="KTO48" s="261"/>
      <c r="KTP48" s="261"/>
      <c r="KTQ48" s="261"/>
      <c r="KTR48" s="261"/>
      <c r="KTS48" s="261"/>
      <c r="KTT48" s="12" t="s">
        <v>9344</v>
      </c>
      <c r="KTU48" s="12" t="s">
        <v>6222</v>
      </c>
      <c r="KTV48" s="12" t="str">
        <f>IF(KTU48="SINAPI",VLOOKUP('TEREZINHA HARDY'!KTT48,SINAPI,3,),VLOOKUP('TEREZINHA HARDY'!KTT48,SETOP,4,))</f>
        <v>KG</v>
      </c>
      <c r="KTW48" s="13">
        <v>162.6</v>
      </c>
      <c r="KTX48" s="13" t="s">
        <v>41</v>
      </c>
      <c r="KTY48" s="14">
        <f>IF(KTU48="SINAPI",VLOOKUP('TEREZINHA HARDY'!KTT48,SINAPI,4,),VLOOKUP('TEREZINHA HARDY'!KTT48,SETOP,5,))</f>
        <v>7.33</v>
      </c>
      <c r="KTZ48" s="14">
        <f t="shared" si="1420"/>
        <v>9.27</v>
      </c>
      <c r="KUA48" s="14">
        <f t="shared" si="1421"/>
        <v>1191.8579999999999</v>
      </c>
      <c r="KUB48" s="14">
        <f t="shared" si="1422"/>
        <v>1507.3019999999999</v>
      </c>
      <c r="KUC48" s="11" t="s">
        <v>17388</v>
      </c>
      <c r="KUD48" s="261" t="str">
        <f>IF(KUK48="SINAPI",VLOOKUP('TEREZINHA HARDY'!KUJ48,SINAPI,2,),VLOOKUP('TEREZINHA HARDY'!KUJ48,SETOP,3,))</f>
        <v>CORTE, DOBRA E MONTAGEM DE AÇO CA-50/60</v>
      </c>
      <c r="KUE48" s="261"/>
      <c r="KUF48" s="261"/>
      <c r="KUG48" s="261"/>
      <c r="KUH48" s="261"/>
      <c r="KUI48" s="261"/>
      <c r="KUJ48" s="12" t="s">
        <v>9344</v>
      </c>
      <c r="KUK48" s="12" t="s">
        <v>6222</v>
      </c>
      <c r="KUL48" s="12" t="str">
        <f>IF(KUK48="SINAPI",VLOOKUP('TEREZINHA HARDY'!KUJ48,SINAPI,3,),VLOOKUP('TEREZINHA HARDY'!KUJ48,SETOP,4,))</f>
        <v>KG</v>
      </c>
      <c r="KUM48" s="13">
        <v>162.6</v>
      </c>
      <c r="KUN48" s="13" t="s">
        <v>41</v>
      </c>
      <c r="KUO48" s="14">
        <f>IF(KUK48="SINAPI",VLOOKUP('TEREZINHA HARDY'!KUJ48,SINAPI,4,),VLOOKUP('TEREZINHA HARDY'!KUJ48,SETOP,5,))</f>
        <v>7.33</v>
      </c>
      <c r="KUP48" s="14">
        <f t="shared" si="1423"/>
        <v>9.27</v>
      </c>
      <c r="KUQ48" s="14">
        <f t="shared" si="1424"/>
        <v>1191.8579999999999</v>
      </c>
      <c r="KUR48" s="14">
        <f t="shared" si="1425"/>
        <v>1507.3019999999999</v>
      </c>
      <c r="KUS48" s="11" t="s">
        <v>17388</v>
      </c>
      <c r="KUT48" s="261" t="str">
        <f>IF(KVA48="SINAPI",VLOOKUP('TEREZINHA HARDY'!KUZ48,SINAPI,2,),VLOOKUP('TEREZINHA HARDY'!KUZ48,SETOP,3,))</f>
        <v>CORTE, DOBRA E MONTAGEM DE AÇO CA-50/60</v>
      </c>
      <c r="KUU48" s="261"/>
      <c r="KUV48" s="261"/>
      <c r="KUW48" s="261"/>
      <c r="KUX48" s="261"/>
      <c r="KUY48" s="261"/>
      <c r="KUZ48" s="12" t="s">
        <v>9344</v>
      </c>
      <c r="KVA48" s="12" t="s">
        <v>6222</v>
      </c>
      <c r="KVB48" s="12" t="str">
        <f>IF(KVA48="SINAPI",VLOOKUP('TEREZINHA HARDY'!KUZ48,SINAPI,3,),VLOOKUP('TEREZINHA HARDY'!KUZ48,SETOP,4,))</f>
        <v>KG</v>
      </c>
      <c r="KVC48" s="13">
        <v>162.6</v>
      </c>
      <c r="KVD48" s="13" t="s">
        <v>41</v>
      </c>
      <c r="KVE48" s="14">
        <f>IF(KVA48="SINAPI",VLOOKUP('TEREZINHA HARDY'!KUZ48,SINAPI,4,),VLOOKUP('TEREZINHA HARDY'!KUZ48,SETOP,5,))</f>
        <v>7.33</v>
      </c>
      <c r="KVF48" s="14">
        <f t="shared" si="1426"/>
        <v>9.27</v>
      </c>
      <c r="KVG48" s="14">
        <f t="shared" si="1427"/>
        <v>1191.8579999999999</v>
      </c>
      <c r="KVH48" s="14">
        <f t="shared" si="1428"/>
        <v>1507.3019999999999</v>
      </c>
      <c r="KVI48" s="11" t="s">
        <v>17388</v>
      </c>
      <c r="KVJ48" s="261" t="str">
        <f>IF(KVQ48="SINAPI",VLOOKUP('TEREZINHA HARDY'!KVP48,SINAPI,2,),VLOOKUP('TEREZINHA HARDY'!KVP48,SETOP,3,))</f>
        <v>CORTE, DOBRA E MONTAGEM DE AÇO CA-50/60</v>
      </c>
      <c r="KVK48" s="261"/>
      <c r="KVL48" s="261"/>
      <c r="KVM48" s="261"/>
      <c r="KVN48" s="261"/>
      <c r="KVO48" s="261"/>
      <c r="KVP48" s="12" t="s">
        <v>9344</v>
      </c>
      <c r="KVQ48" s="12" t="s">
        <v>6222</v>
      </c>
      <c r="KVR48" s="12" t="str">
        <f>IF(KVQ48="SINAPI",VLOOKUP('TEREZINHA HARDY'!KVP48,SINAPI,3,),VLOOKUP('TEREZINHA HARDY'!KVP48,SETOP,4,))</f>
        <v>KG</v>
      </c>
      <c r="KVS48" s="13">
        <v>162.6</v>
      </c>
      <c r="KVT48" s="13" t="s">
        <v>41</v>
      </c>
      <c r="KVU48" s="14">
        <f>IF(KVQ48="SINAPI",VLOOKUP('TEREZINHA HARDY'!KVP48,SINAPI,4,),VLOOKUP('TEREZINHA HARDY'!KVP48,SETOP,5,))</f>
        <v>7.33</v>
      </c>
      <c r="KVV48" s="14">
        <f t="shared" si="1429"/>
        <v>9.27</v>
      </c>
      <c r="KVW48" s="14">
        <f t="shared" si="1430"/>
        <v>1191.8579999999999</v>
      </c>
      <c r="KVX48" s="14">
        <f t="shared" si="1431"/>
        <v>1507.3019999999999</v>
      </c>
      <c r="KVY48" s="11" t="s">
        <v>17388</v>
      </c>
      <c r="KVZ48" s="261" t="str">
        <f>IF(KWG48="SINAPI",VLOOKUP('TEREZINHA HARDY'!KWF48,SINAPI,2,),VLOOKUP('TEREZINHA HARDY'!KWF48,SETOP,3,))</f>
        <v>CORTE, DOBRA E MONTAGEM DE AÇO CA-50/60</v>
      </c>
      <c r="KWA48" s="261"/>
      <c r="KWB48" s="261"/>
      <c r="KWC48" s="261"/>
      <c r="KWD48" s="261"/>
      <c r="KWE48" s="261"/>
      <c r="KWF48" s="12" t="s">
        <v>9344</v>
      </c>
      <c r="KWG48" s="12" t="s">
        <v>6222</v>
      </c>
      <c r="KWH48" s="12" t="str">
        <f>IF(KWG48="SINAPI",VLOOKUP('TEREZINHA HARDY'!KWF48,SINAPI,3,),VLOOKUP('TEREZINHA HARDY'!KWF48,SETOP,4,))</f>
        <v>KG</v>
      </c>
      <c r="KWI48" s="13">
        <v>162.6</v>
      </c>
      <c r="KWJ48" s="13" t="s">
        <v>41</v>
      </c>
      <c r="KWK48" s="14">
        <f>IF(KWG48="SINAPI",VLOOKUP('TEREZINHA HARDY'!KWF48,SINAPI,4,),VLOOKUP('TEREZINHA HARDY'!KWF48,SETOP,5,))</f>
        <v>7.33</v>
      </c>
      <c r="KWL48" s="14">
        <f t="shared" si="1432"/>
        <v>9.27</v>
      </c>
      <c r="KWM48" s="14">
        <f t="shared" si="1433"/>
        <v>1191.8579999999999</v>
      </c>
      <c r="KWN48" s="14">
        <f t="shared" si="1434"/>
        <v>1507.3019999999999</v>
      </c>
      <c r="KWO48" s="11" t="s">
        <v>17388</v>
      </c>
      <c r="KWP48" s="261" t="str">
        <f>IF(KWW48="SINAPI",VLOOKUP('TEREZINHA HARDY'!KWV48,SINAPI,2,),VLOOKUP('TEREZINHA HARDY'!KWV48,SETOP,3,))</f>
        <v>CORTE, DOBRA E MONTAGEM DE AÇO CA-50/60</v>
      </c>
      <c r="KWQ48" s="261"/>
      <c r="KWR48" s="261"/>
      <c r="KWS48" s="261"/>
      <c r="KWT48" s="261"/>
      <c r="KWU48" s="261"/>
      <c r="KWV48" s="12" t="s">
        <v>9344</v>
      </c>
      <c r="KWW48" s="12" t="s">
        <v>6222</v>
      </c>
      <c r="KWX48" s="12" t="str">
        <f>IF(KWW48="SINAPI",VLOOKUP('TEREZINHA HARDY'!KWV48,SINAPI,3,),VLOOKUP('TEREZINHA HARDY'!KWV48,SETOP,4,))</f>
        <v>KG</v>
      </c>
      <c r="KWY48" s="13">
        <v>162.6</v>
      </c>
      <c r="KWZ48" s="13" t="s">
        <v>41</v>
      </c>
      <c r="KXA48" s="14">
        <f>IF(KWW48="SINAPI",VLOOKUP('TEREZINHA HARDY'!KWV48,SINAPI,4,),VLOOKUP('TEREZINHA HARDY'!KWV48,SETOP,5,))</f>
        <v>7.33</v>
      </c>
      <c r="KXB48" s="14">
        <f t="shared" si="1435"/>
        <v>9.27</v>
      </c>
      <c r="KXC48" s="14">
        <f t="shared" si="1436"/>
        <v>1191.8579999999999</v>
      </c>
      <c r="KXD48" s="14">
        <f t="shared" si="1437"/>
        <v>1507.3019999999999</v>
      </c>
      <c r="KXE48" s="11" t="s">
        <v>17388</v>
      </c>
      <c r="KXF48" s="261" t="str">
        <f>IF(KXM48="SINAPI",VLOOKUP('TEREZINHA HARDY'!KXL48,SINAPI,2,),VLOOKUP('TEREZINHA HARDY'!KXL48,SETOP,3,))</f>
        <v>CORTE, DOBRA E MONTAGEM DE AÇO CA-50/60</v>
      </c>
      <c r="KXG48" s="261"/>
      <c r="KXH48" s="261"/>
      <c r="KXI48" s="261"/>
      <c r="KXJ48" s="261"/>
      <c r="KXK48" s="261"/>
      <c r="KXL48" s="12" t="s">
        <v>9344</v>
      </c>
      <c r="KXM48" s="12" t="s">
        <v>6222</v>
      </c>
      <c r="KXN48" s="12" t="str">
        <f>IF(KXM48="SINAPI",VLOOKUP('TEREZINHA HARDY'!KXL48,SINAPI,3,),VLOOKUP('TEREZINHA HARDY'!KXL48,SETOP,4,))</f>
        <v>KG</v>
      </c>
      <c r="KXO48" s="13">
        <v>162.6</v>
      </c>
      <c r="KXP48" s="13" t="s">
        <v>41</v>
      </c>
      <c r="KXQ48" s="14">
        <f>IF(KXM48="SINAPI",VLOOKUP('TEREZINHA HARDY'!KXL48,SINAPI,4,),VLOOKUP('TEREZINHA HARDY'!KXL48,SETOP,5,))</f>
        <v>7.33</v>
      </c>
      <c r="KXR48" s="14">
        <f t="shared" si="1438"/>
        <v>9.27</v>
      </c>
      <c r="KXS48" s="14">
        <f t="shared" si="1439"/>
        <v>1191.8579999999999</v>
      </c>
      <c r="KXT48" s="14">
        <f t="shared" si="1440"/>
        <v>1507.3019999999999</v>
      </c>
      <c r="KXU48" s="11" t="s">
        <v>17388</v>
      </c>
      <c r="KXV48" s="261" t="str">
        <f>IF(KYC48="SINAPI",VLOOKUP('TEREZINHA HARDY'!KYB48,SINAPI,2,),VLOOKUP('TEREZINHA HARDY'!KYB48,SETOP,3,))</f>
        <v>CORTE, DOBRA E MONTAGEM DE AÇO CA-50/60</v>
      </c>
      <c r="KXW48" s="261"/>
      <c r="KXX48" s="261"/>
      <c r="KXY48" s="261"/>
      <c r="KXZ48" s="261"/>
      <c r="KYA48" s="261"/>
      <c r="KYB48" s="12" t="s">
        <v>9344</v>
      </c>
      <c r="KYC48" s="12" t="s">
        <v>6222</v>
      </c>
      <c r="KYD48" s="12" t="str">
        <f>IF(KYC48="SINAPI",VLOOKUP('TEREZINHA HARDY'!KYB48,SINAPI,3,),VLOOKUP('TEREZINHA HARDY'!KYB48,SETOP,4,))</f>
        <v>KG</v>
      </c>
      <c r="KYE48" s="13">
        <v>162.6</v>
      </c>
      <c r="KYF48" s="13" t="s">
        <v>41</v>
      </c>
      <c r="KYG48" s="14">
        <f>IF(KYC48="SINAPI",VLOOKUP('TEREZINHA HARDY'!KYB48,SINAPI,4,),VLOOKUP('TEREZINHA HARDY'!KYB48,SETOP,5,))</f>
        <v>7.33</v>
      </c>
      <c r="KYH48" s="14">
        <f t="shared" si="1441"/>
        <v>9.27</v>
      </c>
      <c r="KYI48" s="14">
        <f t="shared" si="1442"/>
        <v>1191.8579999999999</v>
      </c>
      <c r="KYJ48" s="14">
        <f t="shared" si="1443"/>
        <v>1507.3019999999999</v>
      </c>
      <c r="KYK48" s="11" t="s">
        <v>17388</v>
      </c>
      <c r="KYL48" s="261" t="str">
        <f>IF(KYS48="SINAPI",VLOOKUP('TEREZINHA HARDY'!KYR48,SINAPI,2,),VLOOKUP('TEREZINHA HARDY'!KYR48,SETOP,3,))</f>
        <v>CORTE, DOBRA E MONTAGEM DE AÇO CA-50/60</v>
      </c>
      <c r="KYM48" s="261"/>
      <c r="KYN48" s="261"/>
      <c r="KYO48" s="261"/>
      <c r="KYP48" s="261"/>
      <c r="KYQ48" s="261"/>
      <c r="KYR48" s="12" t="s">
        <v>9344</v>
      </c>
      <c r="KYS48" s="12" t="s">
        <v>6222</v>
      </c>
      <c r="KYT48" s="12" t="str">
        <f>IF(KYS48="SINAPI",VLOOKUP('TEREZINHA HARDY'!KYR48,SINAPI,3,),VLOOKUP('TEREZINHA HARDY'!KYR48,SETOP,4,))</f>
        <v>KG</v>
      </c>
      <c r="KYU48" s="13">
        <v>162.6</v>
      </c>
      <c r="KYV48" s="13" t="s">
        <v>41</v>
      </c>
      <c r="KYW48" s="14">
        <f>IF(KYS48="SINAPI",VLOOKUP('TEREZINHA HARDY'!KYR48,SINAPI,4,),VLOOKUP('TEREZINHA HARDY'!KYR48,SETOP,5,))</f>
        <v>7.33</v>
      </c>
      <c r="KYX48" s="14">
        <f t="shared" si="1444"/>
        <v>9.27</v>
      </c>
      <c r="KYY48" s="14">
        <f t="shared" si="1445"/>
        <v>1191.8579999999999</v>
      </c>
      <c r="KYZ48" s="14">
        <f t="shared" si="1446"/>
        <v>1507.3019999999999</v>
      </c>
      <c r="KZA48" s="11" t="s">
        <v>17388</v>
      </c>
      <c r="KZB48" s="261" t="str">
        <f>IF(KZI48="SINAPI",VLOOKUP('TEREZINHA HARDY'!KZH48,SINAPI,2,),VLOOKUP('TEREZINHA HARDY'!KZH48,SETOP,3,))</f>
        <v>CORTE, DOBRA E MONTAGEM DE AÇO CA-50/60</v>
      </c>
      <c r="KZC48" s="261"/>
      <c r="KZD48" s="261"/>
      <c r="KZE48" s="261"/>
      <c r="KZF48" s="261"/>
      <c r="KZG48" s="261"/>
      <c r="KZH48" s="12" t="s">
        <v>9344</v>
      </c>
      <c r="KZI48" s="12" t="s">
        <v>6222</v>
      </c>
      <c r="KZJ48" s="12" t="str">
        <f>IF(KZI48="SINAPI",VLOOKUP('TEREZINHA HARDY'!KZH48,SINAPI,3,),VLOOKUP('TEREZINHA HARDY'!KZH48,SETOP,4,))</f>
        <v>KG</v>
      </c>
      <c r="KZK48" s="13">
        <v>162.6</v>
      </c>
      <c r="KZL48" s="13" t="s">
        <v>41</v>
      </c>
      <c r="KZM48" s="14">
        <f>IF(KZI48="SINAPI",VLOOKUP('TEREZINHA HARDY'!KZH48,SINAPI,4,),VLOOKUP('TEREZINHA HARDY'!KZH48,SETOP,5,))</f>
        <v>7.33</v>
      </c>
      <c r="KZN48" s="14">
        <f t="shared" si="1447"/>
        <v>9.27</v>
      </c>
      <c r="KZO48" s="14">
        <f t="shared" si="1448"/>
        <v>1191.8579999999999</v>
      </c>
      <c r="KZP48" s="14">
        <f t="shared" si="1449"/>
        <v>1507.3019999999999</v>
      </c>
      <c r="KZQ48" s="11" t="s">
        <v>17388</v>
      </c>
      <c r="KZR48" s="261" t="str">
        <f>IF(KZY48="SINAPI",VLOOKUP('TEREZINHA HARDY'!KZX48,SINAPI,2,),VLOOKUP('TEREZINHA HARDY'!KZX48,SETOP,3,))</f>
        <v>CORTE, DOBRA E MONTAGEM DE AÇO CA-50/60</v>
      </c>
      <c r="KZS48" s="261"/>
      <c r="KZT48" s="261"/>
      <c r="KZU48" s="261"/>
      <c r="KZV48" s="261"/>
      <c r="KZW48" s="261"/>
      <c r="KZX48" s="12" t="s">
        <v>9344</v>
      </c>
      <c r="KZY48" s="12" t="s">
        <v>6222</v>
      </c>
      <c r="KZZ48" s="12" t="str">
        <f>IF(KZY48="SINAPI",VLOOKUP('TEREZINHA HARDY'!KZX48,SINAPI,3,),VLOOKUP('TEREZINHA HARDY'!KZX48,SETOP,4,))</f>
        <v>KG</v>
      </c>
      <c r="LAA48" s="13">
        <v>162.6</v>
      </c>
      <c r="LAB48" s="13" t="s">
        <v>41</v>
      </c>
      <c r="LAC48" s="14">
        <f>IF(KZY48="SINAPI",VLOOKUP('TEREZINHA HARDY'!KZX48,SINAPI,4,),VLOOKUP('TEREZINHA HARDY'!KZX48,SETOP,5,))</f>
        <v>7.33</v>
      </c>
      <c r="LAD48" s="14">
        <f t="shared" si="1450"/>
        <v>9.27</v>
      </c>
      <c r="LAE48" s="14">
        <f t="shared" si="1451"/>
        <v>1191.8579999999999</v>
      </c>
      <c r="LAF48" s="14">
        <f t="shared" si="1452"/>
        <v>1507.3019999999999</v>
      </c>
      <c r="LAG48" s="11" t="s">
        <v>17388</v>
      </c>
      <c r="LAH48" s="261" t="str">
        <f>IF(LAO48="SINAPI",VLOOKUP('TEREZINHA HARDY'!LAN48,SINAPI,2,),VLOOKUP('TEREZINHA HARDY'!LAN48,SETOP,3,))</f>
        <v>CORTE, DOBRA E MONTAGEM DE AÇO CA-50/60</v>
      </c>
      <c r="LAI48" s="261"/>
      <c r="LAJ48" s="261"/>
      <c r="LAK48" s="261"/>
      <c r="LAL48" s="261"/>
      <c r="LAM48" s="261"/>
      <c r="LAN48" s="12" t="s">
        <v>9344</v>
      </c>
      <c r="LAO48" s="12" t="s">
        <v>6222</v>
      </c>
      <c r="LAP48" s="12" t="str">
        <f>IF(LAO48="SINAPI",VLOOKUP('TEREZINHA HARDY'!LAN48,SINAPI,3,),VLOOKUP('TEREZINHA HARDY'!LAN48,SETOP,4,))</f>
        <v>KG</v>
      </c>
      <c r="LAQ48" s="13">
        <v>162.6</v>
      </c>
      <c r="LAR48" s="13" t="s">
        <v>41</v>
      </c>
      <c r="LAS48" s="14">
        <f>IF(LAO48="SINAPI",VLOOKUP('TEREZINHA HARDY'!LAN48,SINAPI,4,),VLOOKUP('TEREZINHA HARDY'!LAN48,SETOP,5,))</f>
        <v>7.33</v>
      </c>
      <c r="LAT48" s="14">
        <f t="shared" si="1453"/>
        <v>9.27</v>
      </c>
      <c r="LAU48" s="14">
        <f t="shared" si="1454"/>
        <v>1191.8579999999999</v>
      </c>
      <c r="LAV48" s="14">
        <f t="shared" si="1455"/>
        <v>1507.3019999999999</v>
      </c>
      <c r="LAW48" s="11" t="s">
        <v>17388</v>
      </c>
      <c r="LAX48" s="261" t="str">
        <f>IF(LBE48="SINAPI",VLOOKUP('TEREZINHA HARDY'!LBD48,SINAPI,2,),VLOOKUP('TEREZINHA HARDY'!LBD48,SETOP,3,))</f>
        <v>CORTE, DOBRA E MONTAGEM DE AÇO CA-50/60</v>
      </c>
      <c r="LAY48" s="261"/>
      <c r="LAZ48" s="261"/>
      <c r="LBA48" s="261"/>
      <c r="LBB48" s="261"/>
      <c r="LBC48" s="261"/>
      <c r="LBD48" s="12" t="s">
        <v>9344</v>
      </c>
      <c r="LBE48" s="12" t="s">
        <v>6222</v>
      </c>
      <c r="LBF48" s="12" t="str">
        <f>IF(LBE48="SINAPI",VLOOKUP('TEREZINHA HARDY'!LBD48,SINAPI,3,),VLOOKUP('TEREZINHA HARDY'!LBD48,SETOP,4,))</f>
        <v>KG</v>
      </c>
      <c r="LBG48" s="13">
        <v>162.6</v>
      </c>
      <c r="LBH48" s="13" t="s">
        <v>41</v>
      </c>
      <c r="LBI48" s="14">
        <f>IF(LBE48="SINAPI",VLOOKUP('TEREZINHA HARDY'!LBD48,SINAPI,4,),VLOOKUP('TEREZINHA HARDY'!LBD48,SETOP,5,))</f>
        <v>7.33</v>
      </c>
      <c r="LBJ48" s="14">
        <f t="shared" si="1456"/>
        <v>9.27</v>
      </c>
      <c r="LBK48" s="14">
        <f t="shared" si="1457"/>
        <v>1191.8579999999999</v>
      </c>
      <c r="LBL48" s="14">
        <f t="shared" si="1458"/>
        <v>1507.3019999999999</v>
      </c>
      <c r="LBM48" s="11" t="s">
        <v>17388</v>
      </c>
      <c r="LBN48" s="261" t="str">
        <f>IF(LBU48="SINAPI",VLOOKUP('TEREZINHA HARDY'!LBT48,SINAPI,2,),VLOOKUP('TEREZINHA HARDY'!LBT48,SETOP,3,))</f>
        <v>CORTE, DOBRA E MONTAGEM DE AÇO CA-50/60</v>
      </c>
      <c r="LBO48" s="261"/>
      <c r="LBP48" s="261"/>
      <c r="LBQ48" s="261"/>
      <c r="LBR48" s="261"/>
      <c r="LBS48" s="261"/>
      <c r="LBT48" s="12" t="s">
        <v>9344</v>
      </c>
      <c r="LBU48" s="12" t="s">
        <v>6222</v>
      </c>
      <c r="LBV48" s="12" t="str">
        <f>IF(LBU48="SINAPI",VLOOKUP('TEREZINHA HARDY'!LBT48,SINAPI,3,),VLOOKUP('TEREZINHA HARDY'!LBT48,SETOP,4,))</f>
        <v>KG</v>
      </c>
      <c r="LBW48" s="13">
        <v>162.6</v>
      </c>
      <c r="LBX48" s="13" t="s">
        <v>41</v>
      </c>
      <c r="LBY48" s="14">
        <f>IF(LBU48="SINAPI",VLOOKUP('TEREZINHA HARDY'!LBT48,SINAPI,4,),VLOOKUP('TEREZINHA HARDY'!LBT48,SETOP,5,))</f>
        <v>7.33</v>
      </c>
      <c r="LBZ48" s="14">
        <f t="shared" si="1459"/>
        <v>9.27</v>
      </c>
      <c r="LCA48" s="14">
        <f t="shared" si="1460"/>
        <v>1191.8579999999999</v>
      </c>
      <c r="LCB48" s="14">
        <f t="shared" si="1461"/>
        <v>1507.3019999999999</v>
      </c>
      <c r="LCC48" s="11" t="s">
        <v>17388</v>
      </c>
      <c r="LCD48" s="261" t="str">
        <f>IF(LCK48="SINAPI",VLOOKUP('TEREZINHA HARDY'!LCJ48,SINAPI,2,),VLOOKUP('TEREZINHA HARDY'!LCJ48,SETOP,3,))</f>
        <v>CORTE, DOBRA E MONTAGEM DE AÇO CA-50/60</v>
      </c>
      <c r="LCE48" s="261"/>
      <c r="LCF48" s="261"/>
      <c r="LCG48" s="261"/>
      <c r="LCH48" s="261"/>
      <c r="LCI48" s="261"/>
      <c r="LCJ48" s="12" t="s">
        <v>9344</v>
      </c>
      <c r="LCK48" s="12" t="s">
        <v>6222</v>
      </c>
      <c r="LCL48" s="12" t="str">
        <f>IF(LCK48="SINAPI",VLOOKUP('TEREZINHA HARDY'!LCJ48,SINAPI,3,),VLOOKUP('TEREZINHA HARDY'!LCJ48,SETOP,4,))</f>
        <v>KG</v>
      </c>
      <c r="LCM48" s="13">
        <v>162.6</v>
      </c>
      <c r="LCN48" s="13" t="s">
        <v>41</v>
      </c>
      <c r="LCO48" s="14">
        <f>IF(LCK48="SINAPI",VLOOKUP('TEREZINHA HARDY'!LCJ48,SINAPI,4,),VLOOKUP('TEREZINHA HARDY'!LCJ48,SETOP,5,))</f>
        <v>7.33</v>
      </c>
      <c r="LCP48" s="14">
        <f t="shared" si="1462"/>
        <v>9.27</v>
      </c>
      <c r="LCQ48" s="14">
        <f t="shared" si="1463"/>
        <v>1191.8579999999999</v>
      </c>
      <c r="LCR48" s="14">
        <f t="shared" si="1464"/>
        <v>1507.3019999999999</v>
      </c>
      <c r="LCS48" s="11" t="s">
        <v>17388</v>
      </c>
      <c r="LCT48" s="261" t="str">
        <f>IF(LDA48="SINAPI",VLOOKUP('TEREZINHA HARDY'!LCZ48,SINAPI,2,),VLOOKUP('TEREZINHA HARDY'!LCZ48,SETOP,3,))</f>
        <v>CORTE, DOBRA E MONTAGEM DE AÇO CA-50/60</v>
      </c>
      <c r="LCU48" s="261"/>
      <c r="LCV48" s="261"/>
      <c r="LCW48" s="261"/>
      <c r="LCX48" s="261"/>
      <c r="LCY48" s="261"/>
      <c r="LCZ48" s="12" t="s">
        <v>9344</v>
      </c>
      <c r="LDA48" s="12" t="s">
        <v>6222</v>
      </c>
      <c r="LDB48" s="12" t="str">
        <f>IF(LDA48="SINAPI",VLOOKUP('TEREZINHA HARDY'!LCZ48,SINAPI,3,),VLOOKUP('TEREZINHA HARDY'!LCZ48,SETOP,4,))</f>
        <v>KG</v>
      </c>
      <c r="LDC48" s="13">
        <v>162.6</v>
      </c>
      <c r="LDD48" s="13" t="s">
        <v>41</v>
      </c>
      <c r="LDE48" s="14">
        <f>IF(LDA48="SINAPI",VLOOKUP('TEREZINHA HARDY'!LCZ48,SINAPI,4,),VLOOKUP('TEREZINHA HARDY'!LCZ48,SETOP,5,))</f>
        <v>7.33</v>
      </c>
      <c r="LDF48" s="14">
        <f t="shared" si="1465"/>
        <v>9.27</v>
      </c>
      <c r="LDG48" s="14">
        <f t="shared" si="1466"/>
        <v>1191.8579999999999</v>
      </c>
      <c r="LDH48" s="14">
        <f t="shared" si="1467"/>
        <v>1507.3019999999999</v>
      </c>
      <c r="LDI48" s="11" t="s">
        <v>17388</v>
      </c>
      <c r="LDJ48" s="261" t="str">
        <f>IF(LDQ48="SINAPI",VLOOKUP('TEREZINHA HARDY'!LDP48,SINAPI,2,),VLOOKUP('TEREZINHA HARDY'!LDP48,SETOP,3,))</f>
        <v>CORTE, DOBRA E MONTAGEM DE AÇO CA-50/60</v>
      </c>
      <c r="LDK48" s="261"/>
      <c r="LDL48" s="261"/>
      <c r="LDM48" s="261"/>
      <c r="LDN48" s="261"/>
      <c r="LDO48" s="261"/>
      <c r="LDP48" s="12" t="s">
        <v>9344</v>
      </c>
      <c r="LDQ48" s="12" t="s">
        <v>6222</v>
      </c>
      <c r="LDR48" s="12" t="str">
        <f>IF(LDQ48="SINAPI",VLOOKUP('TEREZINHA HARDY'!LDP48,SINAPI,3,),VLOOKUP('TEREZINHA HARDY'!LDP48,SETOP,4,))</f>
        <v>KG</v>
      </c>
      <c r="LDS48" s="13">
        <v>162.6</v>
      </c>
      <c r="LDT48" s="13" t="s">
        <v>41</v>
      </c>
      <c r="LDU48" s="14">
        <f>IF(LDQ48="SINAPI",VLOOKUP('TEREZINHA HARDY'!LDP48,SINAPI,4,),VLOOKUP('TEREZINHA HARDY'!LDP48,SETOP,5,))</f>
        <v>7.33</v>
      </c>
      <c r="LDV48" s="14">
        <f t="shared" si="1468"/>
        <v>9.27</v>
      </c>
      <c r="LDW48" s="14">
        <f t="shared" si="1469"/>
        <v>1191.8579999999999</v>
      </c>
      <c r="LDX48" s="14">
        <f t="shared" si="1470"/>
        <v>1507.3019999999999</v>
      </c>
      <c r="LDY48" s="11" t="s">
        <v>17388</v>
      </c>
      <c r="LDZ48" s="261" t="str">
        <f>IF(LEG48="SINAPI",VLOOKUP('TEREZINHA HARDY'!LEF48,SINAPI,2,),VLOOKUP('TEREZINHA HARDY'!LEF48,SETOP,3,))</f>
        <v>CORTE, DOBRA E MONTAGEM DE AÇO CA-50/60</v>
      </c>
      <c r="LEA48" s="261"/>
      <c r="LEB48" s="261"/>
      <c r="LEC48" s="261"/>
      <c r="LED48" s="261"/>
      <c r="LEE48" s="261"/>
      <c r="LEF48" s="12" t="s">
        <v>9344</v>
      </c>
      <c r="LEG48" s="12" t="s">
        <v>6222</v>
      </c>
      <c r="LEH48" s="12" t="str">
        <f>IF(LEG48="SINAPI",VLOOKUP('TEREZINHA HARDY'!LEF48,SINAPI,3,),VLOOKUP('TEREZINHA HARDY'!LEF48,SETOP,4,))</f>
        <v>KG</v>
      </c>
      <c r="LEI48" s="13">
        <v>162.6</v>
      </c>
      <c r="LEJ48" s="13" t="s">
        <v>41</v>
      </c>
      <c r="LEK48" s="14">
        <f>IF(LEG48="SINAPI",VLOOKUP('TEREZINHA HARDY'!LEF48,SINAPI,4,),VLOOKUP('TEREZINHA HARDY'!LEF48,SETOP,5,))</f>
        <v>7.33</v>
      </c>
      <c r="LEL48" s="14">
        <f t="shared" si="1471"/>
        <v>9.27</v>
      </c>
      <c r="LEM48" s="14">
        <f t="shared" si="1472"/>
        <v>1191.8579999999999</v>
      </c>
      <c r="LEN48" s="14">
        <f t="shared" si="1473"/>
        <v>1507.3019999999999</v>
      </c>
      <c r="LEO48" s="11" t="s">
        <v>17388</v>
      </c>
      <c r="LEP48" s="261" t="str">
        <f>IF(LEW48="SINAPI",VLOOKUP('TEREZINHA HARDY'!LEV48,SINAPI,2,),VLOOKUP('TEREZINHA HARDY'!LEV48,SETOP,3,))</f>
        <v>CORTE, DOBRA E MONTAGEM DE AÇO CA-50/60</v>
      </c>
      <c r="LEQ48" s="261"/>
      <c r="LER48" s="261"/>
      <c r="LES48" s="261"/>
      <c r="LET48" s="261"/>
      <c r="LEU48" s="261"/>
      <c r="LEV48" s="12" t="s">
        <v>9344</v>
      </c>
      <c r="LEW48" s="12" t="s">
        <v>6222</v>
      </c>
      <c r="LEX48" s="12" t="str">
        <f>IF(LEW48="SINAPI",VLOOKUP('TEREZINHA HARDY'!LEV48,SINAPI,3,),VLOOKUP('TEREZINHA HARDY'!LEV48,SETOP,4,))</f>
        <v>KG</v>
      </c>
      <c r="LEY48" s="13">
        <v>162.6</v>
      </c>
      <c r="LEZ48" s="13" t="s">
        <v>41</v>
      </c>
      <c r="LFA48" s="14">
        <f>IF(LEW48="SINAPI",VLOOKUP('TEREZINHA HARDY'!LEV48,SINAPI,4,),VLOOKUP('TEREZINHA HARDY'!LEV48,SETOP,5,))</f>
        <v>7.33</v>
      </c>
      <c r="LFB48" s="14">
        <f t="shared" si="1474"/>
        <v>9.27</v>
      </c>
      <c r="LFC48" s="14">
        <f t="shared" si="1475"/>
        <v>1191.8579999999999</v>
      </c>
      <c r="LFD48" s="14">
        <f t="shared" si="1476"/>
        <v>1507.3019999999999</v>
      </c>
      <c r="LFE48" s="11" t="s">
        <v>17388</v>
      </c>
      <c r="LFF48" s="261" t="str">
        <f>IF(LFM48="SINAPI",VLOOKUP('TEREZINHA HARDY'!LFL48,SINAPI,2,),VLOOKUP('TEREZINHA HARDY'!LFL48,SETOP,3,))</f>
        <v>CORTE, DOBRA E MONTAGEM DE AÇO CA-50/60</v>
      </c>
      <c r="LFG48" s="261"/>
      <c r="LFH48" s="261"/>
      <c r="LFI48" s="261"/>
      <c r="LFJ48" s="261"/>
      <c r="LFK48" s="261"/>
      <c r="LFL48" s="12" t="s">
        <v>9344</v>
      </c>
      <c r="LFM48" s="12" t="s">
        <v>6222</v>
      </c>
      <c r="LFN48" s="12" t="str">
        <f>IF(LFM48="SINAPI",VLOOKUP('TEREZINHA HARDY'!LFL48,SINAPI,3,),VLOOKUP('TEREZINHA HARDY'!LFL48,SETOP,4,))</f>
        <v>KG</v>
      </c>
      <c r="LFO48" s="13">
        <v>162.6</v>
      </c>
      <c r="LFP48" s="13" t="s">
        <v>41</v>
      </c>
      <c r="LFQ48" s="14">
        <f>IF(LFM48="SINAPI",VLOOKUP('TEREZINHA HARDY'!LFL48,SINAPI,4,),VLOOKUP('TEREZINHA HARDY'!LFL48,SETOP,5,))</f>
        <v>7.33</v>
      </c>
      <c r="LFR48" s="14">
        <f t="shared" si="1477"/>
        <v>9.27</v>
      </c>
      <c r="LFS48" s="14">
        <f t="shared" si="1478"/>
        <v>1191.8579999999999</v>
      </c>
      <c r="LFT48" s="14">
        <f t="shared" si="1479"/>
        <v>1507.3019999999999</v>
      </c>
      <c r="LFU48" s="11" t="s">
        <v>17388</v>
      </c>
      <c r="LFV48" s="261" t="str">
        <f>IF(LGC48="SINAPI",VLOOKUP('TEREZINHA HARDY'!LGB48,SINAPI,2,),VLOOKUP('TEREZINHA HARDY'!LGB48,SETOP,3,))</f>
        <v>CORTE, DOBRA E MONTAGEM DE AÇO CA-50/60</v>
      </c>
      <c r="LFW48" s="261"/>
      <c r="LFX48" s="261"/>
      <c r="LFY48" s="261"/>
      <c r="LFZ48" s="261"/>
      <c r="LGA48" s="261"/>
      <c r="LGB48" s="12" t="s">
        <v>9344</v>
      </c>
      <c r="LGC48" s="12" t="s">
        <v>6222</v>
      </c>
      <c r="LGD48" s="12" t="str">
        <f>IF(LGC48="SINAPI",VLOOKUP('TEREZINHA HARDY'!LGB48,SINAPI,3,),VLOOKUP('TEREZINHA HARDY'!LGB48,SETOP,4,))</f>
        <v>KG</v>
      </c>
      <c r="LGE48" s="13">
        <v>162.6</v>
      </c>
      <c r="LGF48" s="13" t="s">
        <v>41</v>
      </c>
      <c r="LGG48" s="14">
        <f>IF(LGC48="SINAPI",VLOOKUP('TEREZINHA HARDY'!LGB48,SINAPI,4,),VLOOKUP('TEREZINHA HARDY'!LGB48,SETOP,5,))</f>
        <v>7.33</v>
      </c>
      <c r="LGH48" s="14">
        <f t="shared" si="1480"/>
        <v>9.27</v>
      </c>
      <c r="LGI48" s="14">
        <f t="shared" si="1481"/>
        <v>1191.8579999999999</v>
      </c>
      <c r="LGJ48" s="14">
        <f t="shared" si="1482"/>
        <v>1507.3019999999999</v>
      </c>
      <c r="LGK48" s="11" t="s">
        <v>17388</v>
      </c>
      <c r="LGL48" s="261" t="str">
        <f>IF(LGS48="SINAPI",VLOOKUP('TEREZINHA HARDY'!LGR48,SINAPI,2,),VLOOKUP('TEREZINHA HARDY'!LGR48,SETOP,3,))</f>
        <v>CORTE, DOBRA E MONTAGEM DE AÇO CA-50/60</v>
      </c>
      <c r="LGM48" s="261"/>
      <c r="LGN48" s="261"/>
      <c r="LGO48" s="261"/>
      <c r="LGP48" s="261"/>
      <c r="LGQ48" s="261"/>
      <c r="LGR48" s="12" t="s">
        <v>9344</v>
      </c>
      <c r="LGS48" s="12" t="s">
        <v>6222</v>
      </c>
      <c r="LGT48" s="12" t="str">
        <f>IF(LGS48="SINAPI",VLOOKUP('TEREZINHA HARDY'!LGR48,SINAPI,3,),VLOOKUP('TEREZINHA HARDY'!LGR48,SETOP,4,))</f>
        <v>KG</v>
      </c>
      <c r="LGU48" s="13">
        <v>162.6</v>
      </c>
      <c r="LGV48" s="13" t="s">
        <v>41</v>
      </c>
      <c r="LGW48" s="14">
        <f>IF(LGS48="SINAPI",VLOOKUP('TEREZINHA HARDY'!LGR48,SINAPI,4,),VLOOKUP('TEREZINHA HARDY'!LGR48,SETOP,5,))</f>
        <v>7.33</v>
      </c>
      <c r="LGX48" s="14">
        <f t="shared" si="1483"/>
        <v>9.27</v>
      </c>
      <c r="LGY48" s="14">
        <f t="shared" si="1484"/>
        <v>1191.8579999999999</v>
      </c>
      <c r="LGZ48" s="14">
        <f t="shared" si="1485"/>
        <v>1507.3019999999999</v>
      </c>
      <c r="LHA48" s="11" t="s">
        <v>17388</v>
      </c>
      <c r="LHB48" s="261" t="str">
        <f>IF(LHI48="SINAPI",VLOOKUP('TEREZINHA HARDY'!LHH48,SINAPI,2,),VLOOKUP('TEREZINHA HARDY'!LHH48,SETOP,3,))</f>
        <v>CORTE, DOBRA E MONTAGEM DE AÇO CA-50/60</v>
      </c>
      <c r="LHC48" s="261"/>
      <c r="LHD48" s="261"/>
      <c r="LHE48" s="261"/>
      <c r="LHF48" s="261"/>
      <c r="LHG48" s="261"/>
      <c r="LHH48" s="12" t="s">
        <v>9344</v>
      </c>
      <c r="LHI48" s="12" t="s">
        <v>6222</v>
      </c>
      <c r="LHJ48" s="12" t="str">
        <f>IF(LHI48="SINAPI",VLOOKUP('TEREZINHA HARDY'!LHH48,SINAPI,3,),VLOOKUP('TEREZINHA HARDY'!LHH48,SETOP,4,))</f>
        <v>KG</v>
      </c>
      <c r="LHK48" s="13">
        <v>162.6</v>
      </c>
      <c r="LHL48" s="13" t="s">
        <v>41</v>
      </c>
      <c r="LHM48" s="14">
        <f>IF(LHI48="SINAPI",VLOOKUP('TEREZINHA HARDY'!LHH48,SINAPI,4,),VLOOKUP('TEREZINHA HARDY'!LHH48,SETOP,5,))</f>
        <v>7.33</v>
      </c>
      <c r="LHN48" s="14">
        <f t="shared" si="1486"/>
        <v>9.27</v>
      </c>
      <c r="LHO48" s="14">
        <f t="shared" si="1487"/>
        <v>1191.8579999999999</v>
      </c>
      <c r="LHP48" s="14">
        <f t="shared" si="1488"/>
        <v>1507.3019999999999</v>
      </c>
      <c r="LHQ48" s="11" t="s">
        <v>17388</v>
      </c>
      <c r="LHR48" s="261" t="str">
        <f>IF(LHY48="SINAPI",VLOOKUP('TEREZINHA HARDY'!LHX48,SINAPI,2,),VLOOKUP('TEREZINHA HARDY'!LHX48,SETOP,3,))</f>
        <v>CORTE, DOBRA E MONTAGEM DE AÇO CA-50/60</v>
      </c>
      <c r="LHS48" s="261"/>
      <c r="LHT48" s="261"/>
      <c r="LHU48" s="261"/>
      <c r="LHV48" s="261"/>
      <c r="LHW48" s="261"/>
      <c r="LHX48" s="12" t="s">
        <v>9344</v>
      </c>
      <c r="LHY48" s="12" t="s">
        <v>6222</v>
      </c>
      <c r="LHZ48" s="12" t="str">
        <f>IF(LHY48="SINAPI",VLOOKUP('TEREZINHA HARDY'!LHX48,SINAPI,3,),VLOOKUP('TEREZINHA HARDY'!LHX48,SETOP,4,))</f>
        <v>KG</v>
      </c>
      <c r="LIA48" s="13">
        <v>162.6</v>
      </c>
      <c r="LIB48" s="13" t="s">
        <v>41</v>
      </c>
      <c r="LIC48" s="14">
        <f>IF(LHY48="SINAPI",VLOOKUP('TEREZINHA HARDY'!LHX48,SINAPI,4,),VLOOKUP('TEREZINHA HARDY'!LHX48,SETOP,5,))</f>
        <v>7.33</v>
      </c>
      <c r="LID48" s="14">
        <f t="shared" si="1489"/>
        <v>9.27</v>
      </c>
      <c r="LIE48" s="14">
        <f t="shared" si="1490"/>
        <v>1191.8579999999999</v>
      </c>
      <c r="LIF48" s="14">
        <f t="shared" si="1491"/>
        <v>1507.3019999999999</v>
      </c>
      <c r="LIG48" s="11" t="s">
        <v>17388</v>
      </c>
      <c r="LIH48" s="261" t="str">
        <f>IF(LIO48="SINAPI",VLOOKUP('TEREZINHA HARDY'!LIN48,SINAPI,2,),VLOOKUP('TEREZINHA HARDY'!LIN48,SETOP,3,))</f>
        <v>CORTE, DOBRA E MONTAGEM DE AÇO CA-50/60</v>
      </c>
      <c r="LII48" s="261"/>
      <c r="LIJ48" s="261"/>
      <c r="LIK48" s="261"/>
      <c r="LIL48" s="261"/>
      <c r="LIM48" s="261"/>
      <c r="LIN48" s="12" t="s">
        <v>9344</v>
      </c>
      <c r="LIO48" s="12" t="s">
        <v>6222</v>
      </c>
      <c r="LIP48" s="12" t="str">
        <f>IF(LIO48="SINAPI",VLOOKUP('TEREZINHA HARDY'!LIN48,SINAPI,3,),VLOOKUP('TEREZINHA HARDY'!LIN48,SETOP,4,))</f>
        <v>KG</v>
      </c>
      <c r="LIQ48" s="13">
        <v>162.6</v>
      </c>
      <c r="LIR48" s="13" t="s">
        <v>41</v>
      </c>
      <c r="LIS48" s="14">
        <f>IF(LIO48="SINAPI",VLOOKUP('TEREZINHA HARDY'!LIN48,SINAPI,4,),VLOOKUP('TEREZINHA HARDY'!LIN48,SETOP,5,))</f>
        <v>7.33</v>
      </c>
      <c r="LIT48" s="14">
        <f t="shared" si="1492"/>
        <v>9.27</v>
      </c>
      <c r="LIU48" s="14">
        <f t="shared" si="1493"/>
        <v>1191.8579999999999</v>
      </c>
      <c r="LIV48" s="14">
        <f t="shared" si="1494"/>
        <v>1507.3019999999999</v>
      </c>
      <c r="LIW48" s="11" t="s">
        <v>17388</v>
      </c>
      <c r="LIX48" s="261" t="str">
        <f>IF(LJE48="SINAPI",VLOOKUP('TEREZINHA HARDY'!LJD48,SINAPI,2,),VLOOKUP('TEREZINHA HARDY'!LJD48,SETOP,3,))</f>
        <v>CORTE, DOBRA E MONTAGEM DE AÇO CA-50/60</v>
      </c>
      <c r="LIY48" s="261"/>
      <c r="LIZ48" s="261"/>
      <c r="LJA48" s="261"/>
      <c r="LJB48" s="261"/>
      <c r="LJC48" s="261"/>
      <c r="LJD48" s="12" t="s">
        <v>9344</v>
      </c>
      <c r="LJE48" s="12" t="s">
        <v>6222</v>
      </c>
      <c r="LJF48" s="12" t="str">
        <f>IF(LJE48="SINAPI",VLOOKUP('TEREZINHA HARDY'!LJD48,SINAPI,3,),VLOOKUP('TEREZINHA HARDY'!LJD48,SETOP,4,))</f>
        <v>KG</v>
      </c>
      <c r="LJG48" s="13">
        <v>162.6</v>
      </c>
      <c r="LJH48" s="13" t="s">
        <v>41</v>
      </c>
      <c r="LJI48" s="14">
        <f>IF(LJE48="SINAPI",VLOOKUP('TEREZINHA HARDY'!LJD48,SINAPI,4,),VLOOKUP('TEREZINHA HARDY'!LJD48,SETOP,5,))</f>
        <v>7.33</v>
      </c>
      <c r="LJJ48" s="14">
        <f t="shared" si="1495"/>
        <v>9.27</v>
      </c>
      <c r="LJK48" s="14">
        <f t="shared" si="1496"/>
        <v>1191.8579999999999</v>
      </c>
      <c r="LJL48" s="14">
        <f t="shared" si="1497"/>
        <v>1507.3019999999999</v>
      </c>
      <c r="LJM48" s="11" t="s">
        <v>17388</v>
      </c>
      <c r="LJN48" s="261" t="str">
        <f>IF(LJU48="SINAPI",VLOOKUP('TEREZINHA HARDY'!LJT48,SINAPI,2,),VLOOKUP('TEREZINHA HARDY'!LJT48,SETOP,3,))</f>
        <v>CORTE, DOBRA E MONTAGEM DE AÇO CA-50/60</v>
      </c>
      <c r="LJO48" s="261"/>
      <c r="LJP48" s="261"/>
      <c r="LJQ48" s="261"/>
      <c r="LJR48" s="261"/>
      <c r="LJS48" s="261"/>
      <c r="LJT48" s="12" t="s">
        <v>9344</v>
      </c>
      <c r="LJU48" s="12" t="s">
        <v>6222</v>
      </c>
      <c r="LJV48" s="12" t="str">
        <f>IF(LJU48="SINAPI",VLOOKUP('TEREZINHA HARDY'!LJT48,SINAPI,3,),VLOOKUP('TEREZINHA HARDY'!LJT48,SETOP,4,))</f>
        <v>KG</v>
      </c>
      <c r="LJW48" s="13">
        <v>162.6</v>
      </c>
      <c r="LJX48" s="13" t="s">
        <v>41</v>
      </c>
      <c r="LJY48" s="14">
        <f>IF(LJU48="SINAPI",VLOOKUP('TEREZINHA HARDY'!LJT48,SINAPI,4,),VLOOKUP('TEREZINHA HARDY'!LJT48,SETOP,5,))</f>
        <v>7.33</v>
      </c>
      <c r="LJZ48" s="14">
        <f t="shared" si="1498"/>
        <v>9.27</v>
      </c>
      <c r="LKA48" s="14">
        <f t="shared" si="1499"/>
        <v>1191.8579999999999</v>
      </c>
      <c r="LKB48" s="14">
        <f t="shared" si="1500"/>
        <v>1507.3019999999999</v>
      </c>
      <c r="LKC48" s="11" t="s">
        <v>17388</v>
      </c>
      <c r="LKD48" s="261" t="str">
        <f>IF(LKK48="SINAPI",VLOOKUP('TEREZINHA HARDY'!LKJ48,SINAPI,2,),VLOOKUP('TEREZINHA HARDY'!LKJ48,SETOP,3,))</f>
        <v>CORTE, DOBRA E MONTAGEM DE AÇO CA-50/60</v>
      </c>
      <c r="LKE48" s="261"/>
      <c r="LKF48" s="261"/>
      <c r="LKG48" s="261"/>
      <c r="LKH48" s="261"/>
      <c r="LKI48" s="261"/>
      <c r="LKJ48" s="12" t="s">
        <v>9344</v>
      </c>
      <c r="LKK48" s="12" t="s">
        <v>6222</v>
      </c>
      <c r="LKL48" s="12" t="str">
        <f>IF(LKK48="SINAPI",VLOOKUP('TEREZINHA HARDY'!LKJ48,SINAPI,3,),VLOOKUP('TEREZINHA HARDY'!LKJ48,SETOP,4,))</f>
        <v>KG</v>
      </c>
      <c r="LKM48" s="13">
        <v>162.6</v>
      </c>
      <c r="LKN48" s="13" t="s">
        <v>41</v>
      </c>
      <c r="LKO48" s="14">
        <f>IF(LKK48="SINAPI",VLOOKUP('TEREZINHA HARDY'!LKJ48,SINAPI,4,),VLOOKUP('TEREZINHA HARDY'!LKJ48,SETOP,5,))</f>
        <v>7.33</v>
      </c>
      <c r="LKP48" s="14">
        <f t="shared" si="1501"/>
        <v>9.27</v>
      </c>
      <c r="LKQ48" s="14">
        <f t="shared" si="1502"/>
        <v>1191.8579999999999</v>
      </c>
      <c r="LKR48" s="14">
        <f t="shared" si="1503"/>
        <v>1507.3019999999999</v>
      </c>
      <c r="LKS48" s="11" t="s">
        <v>17388</v>
      </c>
      <c r="LKT48" s="261" t="str">
        <f>IF(LLA48="SINAPI",VLOOKUP('TEREZINHA HARDY'!LKZ48,SINAPI,2,),VLOOKUP('TEREZINHA HARDY'!LKZ48,SETOP,3,))</f>
        <v>CORTE, DOBRA E MONTAGEM DE AÇO CA-50/60</v>
      </c>
      <c r="LKU48" s="261"/>
      <c r="LKV48" s="261"/>
      <c r="LKW48" s="261"/>
      <c r="LKX48" s="261"/>
      <c r="LKY48" s="261"/>
      <c r="LKZ48" s="12" t="s">
        <v>9344</v>
      </c>
      <c r="LLA48" s="12" t="s">
        <v>6222</v>
      </c>
      <c r="LLB48" s="12" t="str">
        <f>IF(LLA48="SINAPI",VLOOKUP('TEREZINHA HARDY'!LKZ48,SINAPI,3,),VLOOKUP('TEREZINHA HARDY'!LKZ48,SETOP,4,))</f>
        <v>KG</v>
      </c>
      <c r="LLC48" s="13">
        <v>162.6</v>
      </c>
      <c r="LLD48" s="13" t="s">
        <v>41</v>
      </c>
      <c r="LLE48" s="14">
        <f>IF(LLA48="SINAPI",VLOOKUP('TEREZINHA HARDY'!LKZ48,SINAPI,4,),VLOOKUP('TEREZINHA HARDY'!LKZ48,SETOP,5,))</f>
        <v>7.33</v>
      </c>
      <c r="LLF48" s="14">
        <f t="shared" si="1504"/>
        <v>9.27</v>
      </c>
      <c r="LLG48" s="14">
        <f t="shared" si="1505"/>
        <v>1191.8579999999999</v>
      </c>
      <c r="LLH48" s="14">
        <f t="shared" si="1506"/>
        <v>1507.3019999999999</v>
      </c>
      <c r="LLI48" s="11" t="s">
        <v>17388</v>
      </c>
      <c r="LLJ48" s="261" t="str">
        <f>IF(LLQ48="SINAPI",VLOOKUP('TEREZINHA HARDY'!LLP48,SINAPI,2,),VLOOKUP('TEREZINHA HARDY'!LLP48,SETOP,3,))</f>
        <v>CORTE, DOBRA E MONTAGEM DE AÇO CA-50/60</v>
      </c>
      <c r="LLK48" s="261"/>
      <c r="LLL48" s="261"/>
      <c r="LLM48" s="261"/>
      <c r="LLN48" s="261"/>
      <c r="LLO48" s="261"/>
      <c r="LLP48" s="12" t="s">
        <v>9344</v>
      </c>
      <c r="LLQ48" s="12" t="s">
        <v>6222</v>
      </c>
      <c r="LLR48" s="12" t="str">
        <f>IF(LLQ48="SINAPI",VLOOKUP('TEREZINHA HARDY'!LLP48,SINAPI,3,),VLOOKUP('TEREZINHA HARDY'!LLP48,SETOP,4,))</f>
        <v>KG</v>
      </c>
      <c r="LLS48" s="13">
        <v>162.6</v>
      </c>
      <c r="LLT48" s="13" t="s">
        <v>41</v>
      </c>
      <c r="LLU48" s="14">
        <f>IF(LLQ48="SINAPI",VLOOKUP('TEREZINHA HARDY'!LLP48,SINAPI,4,),VLOOKUP('TEREZINHA HARDY'!LLP48,SETOP,5,))</f>
        <v>7.33</v>
      </c>
      <c r="LLV48" s="14">
        <f t="shared" si="1507"/>
        <v>9.27</v>
      </c>
      <c r="LLW48" s="14">
        <f t="shared" si="1508"/>
        <v>1191.8579999999999</v>
      </c>
      <c r="LLX48" s="14">
        <f t="shared" si="1509"/>
        <v>1507.3019999999999</v>
      </c>
      <c r="LLY48" s="11" t="s">
        <v>17388</v>
      </c>
      <c r="LLZ48" s="261" t="str">
        <f>IF(LMG48="SINAPI",VLOOKUP('TEREZINHA HARDY'!LMF48,SINAPI,2,),VLOOKUP('TEREZINHA HARDY'!LMF48,SETOP,3,))</f>
        <v>CORTE, DOBRA E MONTAGEM DE AÇO CA-50/60</v>
      </c>
      <c r="LMA48" s="261"/>
      <c r="LMB48" s="261"/>
      <c r="LMC48" s="261"/>
      <c r="LMD48" s="261"/>
      <c r="LME48" s="261"/>
      <c r="LMF48" s="12" t="s">
        <v>9344</v>
      </c>
      <c r="LMG48" s="12" t="s">
        <v>6222</v>
      </c>
      <c r="LMH48" s="12" t="str">
        <f>IF(LMG48="SINAPI",VLOOKUP('TEREZINHA HARDY'!LMF48,SINAPI,3,),VLOOKUP('TEREZINHA HARDY'!LMF48,SETOP,4,))</f>
        <v>KG</v>
      </c>
      <c r="LMI48" s="13">
        <v>162.6</v>
      </c>
      <c r="LMJ48" s="13" t="s">
        <v>41</v>
      </c>
      <c r="LMK48" s="14">
        <f>IF(LMG48="SINAPI",VLOOKUP('TEREZINHA HARDY'!LMF48,SINAPI,4,),VLOOKUP('TEREZINHA HARDY'!LMF48,SETOP,5,))</f>
        <v>7.33</v>
      </c>
      <c r="LML48" s="14">
        <f t="shared" si="1510"/>
        <v>9.27</v>
      </c>
      <c r="LMM48" s="14">
        <f t="shared" si="1511"/>
        <v>1191.8579999999999</v>
      </c>
      <c r="LMN48" s="14">
        <f t="shared" si="1512"/>
        <v>1507.3019999999999</v>
      </c>
      <c r="LMO48" s="11" t="s">
        <v>17388</v>
      </c>
      <c r="LMP48" s="261" t="str">
        <f>IF(LMW48="SINAPI",VLOOKUP('TEREZINHA HARDY'!LMV48,SINAPI,2,),VLOOKUP('TEREZINHA HARDY'!LMV48,SETOP,3,))</f>
        <v>CORTE, DOBRA E MONTAGEM DE AÇO CA-50/60</v>
      </c>
      <c r="LMQ48" s="261"/>
      <c r="LMR48" s="261"/>
      <c r="LMS48" s="261"/>
      <c r="LMT48" s="261"/>
      <c r="LMU48" s="261"/>
      <c r="LMV48" s="12" t="s">
        <v>9344</v>
      </c>
      <c r="LMW48" s="12" t="s">
        <v>6222</v>
      </c>
      <c r="LMX48" s="12" t="str">
        <f>IF(LMW48="SINAPI",VLOOKUP('TEREZINHA HARDY'!LMV48,SINAPI,3,),VLOOKUP('TEREZINHA HARDY'!LMV48,SETOP,4,))</f>
        <v>KG</v>
      </c>
      <c r="LMY48" s="13">
        <v>162.6</v>
      </c>
      <c r="LMZ48" s="13" t="s">
        <v>41</v>
      </c>
      <c r="LNA48" s="14">
        <f>IF(LMW48="SINAPI",VLOOKUP('TEREZINHA HARDY'!LMV48,SINAPI,4,),VLOOKUP('TEREZINHA HARDY'!LMV48,SETOP,5,))</f>
        <v>7.33</v>
      </c>
      <c r="LNB48" s="14">
        <f t="shared" si="1513"/>
        <v>9.27</v>
      </c>
      <c r="LNC48" s="14">
        <f t="shared" si="1514"/>
        <v>1191.8579999999999</v>
      </c>
      <c r="LND48" s="14">
        <f t="shared" si="1515"/>
        <v>1507.3019999999999</v>
      </c>
      <c r="LNE48" s="11" t="s">
        <v>17388</v>
      </c>
      <c r="LNF48" s="261" t="str">
        <f>IF(LNM48="SINAPI",VLOOKUP('TEREZINHA HARDY'!LNL48,SINAPI,2,),VLOOKUP('TEREZINHA HARDY'!LNL48,SETOP,3,))</f>
        <v>CORTE, DOBRA E MONTAGEM DE AÇO CA-50/60</v>
      </c>
      <c r="LNG48" s="261"/>
      <c r="LNH48" s="261"/>
      <c r="LNI48" s="261"/>
      <c r="LNJ48" s="261"/>
      <c r="LNK48" s="261"/>
      <c r="LNL48" s="12" t="s">
        <v>9344</v>
      </c>
      <c r="LNM48" s="12" t="s">
        <v>6222</v>
      </c>
      <c r="LNN48" s="12" t="str">
        <f>IF(LNM48="SINAPI",VLOOKUP('TEREZINHA HARDY'!LNL48,SINAPI,3,),VLOOKUP('TEREZINHA HARDY'!LNL48,SETOP,4,))</f>
        <v>KG</v>
      </c>
      <c r="LNO48" s="13">
        <v>162.6</v>
      </c>
      <c r="LNP48" s="13" t="s">
        <v>41</v>
      </c>
      <c r="LNQ48" s="14">
        <f>IF(LNM48="SINAPI",VLOOKUP('TEREZINHA HARDY'!LNL48,SINAPI,4,),VLOOKUP('TEREZINHA HARDY'!LNL48,SETOP,5,))</f>
        <v>7.33</v>
      </c>
      <c r="LNR48" s="14">
        <f t="shared" si="1516"/>
        <v>9.27</v>
      </c>
      <c r="LNS48" s="14">
        <f t="shared" si="1517"/>
        <v>1191.8579999999999</v>
      </c>
      <c r="LNT48" s="14">
        <f t="shared" si="1518"/>
        <v>1507.3019999999999</v>
      </c>
      <c r="LNU48" s="11" t="s">
        <v>17388</v>
      </c>
      <c r="LNV48" s="261" t="str">
        <f>IF(LOC48="SINAPI",VLOOKUP('TEREZINHA HARDY'!LOB48,SINAPI,2,),VLOOKUP('TEREZINHA HARDY'!LOB48,SETOP,3,))</f>
        <v>CORTE, DOBRA E MONTAGEM DE AÇO CA-50/60</v>
      </c>
      <c r="LNW48" s="261"/>
      <c r="LNX48" s="261"/>
      <c r="LNY48" s="261"/>
      <c r="LNZ48" s="261"/>
      <c r="LOA48" s="261"/>
      <c r="LOB48" s="12" t="s">
        <v>9344</v>
      </c>
      <c r="LOC48" s="12" t="s">
        <v>6222</v>
      </c>
      <c r="LOD48" s="12" t="str">
        <f>IF(LOC48="SINAPI",VLOOKUP('TEREZINHA HARDY'!LOB48,SINAPI,3,),VLOOKUP('TEREZINHA HARDY'!LOB48,SETOP,4,))</f>
        <v>KG</v>
      </c>
      <c r="LOE48" s="13">
        <v>162.6</v>
      </c>
      <c r="LOF48" s="13" t="s">
        <v>41</v>
      </c>
      <c r="LOG48" s="14">
        <f>IF(LOC48="SINAPI",VLOOKUP('TEREZINHA HARDY'!LOB48,SINAPI,4,),VLOOKUP('TEREZINHA HARDY'!LOB48,SETOP,5,))</f>
        <v>7.33</v>
      </c>
      <c r="LOH48" s="14">
        <f t="shared" si="1519"/>
        <v>9.27</v>
      </c>
      <c r="LOI48" s="14">
        <f t="shared" si="1520"/>
        <v>1191.8579999999999</v>
      </c>
      <c r="LOJ48" s="14">
        <f t="shared" si="1521"/>
        <v>1507.3019999999999</v>
      </c>
      <c r="LOK48" s="11" t="s">
        <v>17388</v>
      </c>
      <c r="LOL48" s="261" t="str">
        <f>IF(LOS48="SINAPI",VLOOKUP('TEREZINHA HARDY'!LOR48,SINAPI,2,),VLOOKUP('TEREZINHA HARDY'!LOR48,SETOP,3,))</f>
        <v>CORTE, DOBRA E MONTAGEM DE AÇO CA-50/60</v>
      </c>
      <c r="LOM48" s="261"/>
      <c r="LON48" s="261"/>
      <c r="LOO48" s="261"/>
      <c r="LOP48" s="261"/>
      <c r="LOQ48" s="261"/>
      <c r="LOR48" s="12" t="s">
        <v>9344</v>
      </c>
      <c r="LOS48" s="12" t="s">
        <v>6222</v>
      </c>
      <c r="LOT48" s="12" t="str">
        <f>IF(LOS48="SINAPI",VLOOKUP('TEREZINHA HARDY'!LOR48,SINAPI,3,),VLOOKUP('TEREZINHA HARDY'!LOR48,SETOP,4,))</f>
        <v>KG</v>
      </c>
      <c r="LOU48" s="13">
        <v>162.6</v>
      </c>
      <c r="LOV48" s="13" t="s">
        <v>41</v>
      </c>
      <c r="LOW48" s="14">
        <f>IF(LOS48="SINAPI",VLOOKUP('TEREZINHA HARDY'!LOR48,SINAPI,4,),VLOOKUP('TEREZINHA HARDY'!LOR48,SETOP,5,))</f>
        <v>7.33</v>
      </c>
      <c r="LOX48" s="14">
        <f t="shared" si="1522"/>
        <v>9.27</v>
      </c>
      <c r="LOY48" s="14">
        <f t="shared" si="1523"/>
        <v>1191.8579999999999</v>
      </c>
      <c r="LOZ48" s="14">
        <f t="shared" si="1524"/>
        <v>1507.3019999999999</v>
      </c>
      <c r="LPA48" s="11" t="s">
        <v>17388</v>
      </c>
      <c r="LPB48" s="261" t="str">
        <f>IF(LPI48="SINAPI",VLOOKUP('TEREZINHA HARDY'!LPH48,SINAPI,2,),VLOOKUP('TEREZINHA HARDY'!LPH48,SETOP,3,))</f>
        <v>CORTE, DOBRA E MONTAGEM DE AÇO CA-50/60</v>
      </c>
      <c r="LPC48" s="261"/>
      <c r="LPD48" s="261"/>
      <c r="LPE48" s="261"/>
      <c r="LPF48" s="261"/>
      <c r="LPG48" s="261"/>
      <c r="LPH48" s="12" t="s">
        <v>9344</v>
      </c>
      <c r="LPI48" s="12" t="s">
        <v>6222</v>
      </c>
      <c r="LPJ48" s="12" t="str">
        <f>IF(LPI48="SINAPI",VLOOKUP('TEREZINHA HARDY'!LPH48,SINAPI,3,),VLOOKUP('TEREZINHA HARDY'!LPH48,SETOP,4,))</f>
        <v>KG</v>
      </c>
      <c r="LPK48" s="13">
        <v>162.6</v>
      </c>
      <c r="LPL48" s="13" t="s">
        <v>41</v>
      </c>
      <c r="LPM48" s="14">
        <f>IF(LPI48="SINAPI",VLOOKUP('TEREZINHA HARDY'!LPH48,SINAPI,4,),VLOOKUP('TEREZINHA HARDY'!LPH48,SETOP,5,))</f>
        <v>7.33</v>
      </c>
      <c r="LPN48" s="14">
        <f t="shared" si="1525"/>
        <v>9.27</v>
      </c>
      <c r="LPO48" s="14">
        <f t="shared" si="1526"/>
        <v>1191.8579999999999</v>
      </c>
      <c r="LPP48" s="14">
        <f t="shared" si="1527"/>
        <v>1507.3019999999999</v>
      </c>
      <c r="LPQ48" s="11" t="s">
        <v>17388</v>
      </c>
      <c r="LPR48" s="261" t="str">
        <f>IF(LPY48="SINAPI",VLOOKUP('TEREZINHA HARDY'!LPX48,SINAPI,2,),VLOOKUP('TEREZINHA HARDY'!LPX48,SETOP,3,))</f>
        <v>CORTE, DOBRA E MONTAGEM DE AÇO CA-50/60</v>
      </c>
      <c r="LPS48" s="261"/>
      <c r="LPT48" s="261"/>
      <c r="LPU48" s="261"/>
      <c r="LPV48" s="261"/>
      <c r="LPW48" s="261"/>
      <c r="LPX48" s="12" t="s">
        <v>9344</v>
      </c>
      <c r="LPY48" s="12" t="s">
        <v>6222</v>
      </c>
      <c r="LPZ48" s="12" t="str">
        <f>IF(LPY48="SINAPI",VLOOKUP('TEREZINHA HARDY'!LPX48,SINAPI,3,),VLOOKUP('TEREZINHA HARDY'!LPX48,SETOP,4,))</f>
        <v>KG</v>
      </c>
      <c r="LQA48" s="13">
        <v>162.6</v>
      </c>
      <c r="LQB48" s="13" t="s">
        <v>41</v>
      </c>
      <c r="LQC48" s="14">
        <f>IF(LPY48="SINAPI",VLOOKUP('TEREZINHA HARDY'!LPX48,SINAPI,4,),VLOOKUP('TEREZINHA HARDY'!LPX48,SETOP,5,))</f>
        <v>7.33</v>
      </c>
      <c r="LQD48" s="14">
        <f t="shared" si="1528"/>
        <v>9.27</v>
      </c>
      <c r="LQE48" s="14">
        <f t="shared" si="1529"/>
        <v>1191.8579999999999</v>
      </c>
      <c r="LQF48" s="14">
        <f t="shared" si="1530"/>
        <v>1507.3019999999999</v>
      </c>
      <c r="LQG48" s="11" t="s">
        <v>17388</v>
      </c>
      <c r="LQH48" s="261" t="str">
        <f>IF(LQO48="SINAPI",VLOOKUP('TEREZINHA HARDY'!LQN48,SINAPI,2,),VLOOKUP('TEREZINHA HARDY'!LQN48,SETOP,3,))</f>
        <v>CORTE, DOBRA E MONTAGEM DE AÇO CA-50/60</v>
      </c>
      <c r="LQI48" s="261"/>
      <c r="LQJ48" s="261"/>
      <c r="LQK48" s="261"/>
      <c r="LQL48" s="261"/>
      <c r="LQM48" s="261"/>
      <c r="LQN48" s="12" t="s">
        <v>9344</v>
      </c>
      <c r="LQO48" s="12" t="s">
        <v>6222</v>
      </c>
      <c r="LQP48" s="12" t="str">
        <f>IF(LQO48="SINAPI",VLOOKUP('TEREZINHA HARDY'!LQN48,SINAPI,3,),VLOOKUP('TEREZINHA HARDY'!LQN48,SETOP,4,))</f>
        <v>KG</v>
      </c>
      <c r="LQQ48" s="13">
        <v>162.6</v>
      </c>
      <c r="LQR48" s="13" t="s">
        <v>41</v>
      </c>
      <c r="LQS48" s="14">
        <f>IF(LQO48="SINAPI",VLOOKUP('TEREZINHA HARDY'!LQN48,SINAPI,4,),VLOOKUP('TEREZINHA HARDY'!LQN48,SETOP,5,))</f>
        <v>7.33</v>
      </c>
      <c r="LQT48" s="14">
        <f t="shared" si="1531"/>
        <v>9.27</v>
      </c>
      <c r="LQU48" s="14">
        <f t="shared" si="1532"/>
        <v>1191.8579999999999</v>
      </c>
      <c r="LQV48" s="14">
        <f t="shared" si="1533"/>
        <v>1507.3019999999999</v>
      </c>
      <c r="LQW48" s="11" t="s">
        <v>17388</v>
      </c>
      <c r="LQX48" s="261" t="str">
        <f>IF(LRE48="SINAPI",VLOOKUP('TEREZINHA HARDY'!LRD48,SINAPI,2,),VLOOKUP('TEREZINHA HARDY'!LRD48,SETOP,3,))</f>
        <v>CORTE, DOBRA E MONTAGEM DE AÇO CA-50/60</v>
      </c>
      <c r="LQY48" s="261"/>
      <c r="LQZ48" s="261"/>
      <c r="LRA48" s="261"/>
      <c r="LRB48" s="261"/>
      <c r="LRC48" s="261"/>
      <c r="LRD48" s="12" t="s">
        <v>9344</v>
      </c>
      <c r="LRE48" s="12" t="s">
        <v>6222</v>
      </c>
      <c r="LRF48" s="12" t="str">
        <f>IF(LRE48="SINAPI",VLOOKUP('TEREZINHA HARDY'!LRD48,SINAPI,3,),VLOOKUP('TEREZINHA HARDY'!LRD48,SETOP,4,))</f>
        <v>KG</v>
      </c>
      <c r="LRG48" s="13">
        <v>162.6</v>
      </c>
      <c r="LRH48" s="13" t="s">
        <v>41</v>
      </c>
      <c r="LRI48" s="14">
        <f>IF(LRE48="SINAPI",VLOOKUP('TEREZINHA HARDY'!LRD48,SINAPI,4,),VLOOKUP('TEREZINHA HARDY'!LRD48,SETOP,5,))</f>
        <v>7.33</v>
      </c>
      <c r="LRJ48" s="14">
        <f t="shared" si="1534"/>
        <v>9.27</v>
      </c>
      <c r="LRK48" s="14">
        <f t="shared" si="1535"/>
        <v>1191.8579999999999</v>
      </c>
      <c r="LRL48" s="14">
        <f t="shared" si="1536"/>
        <v>1507.3019999999999</v>
      </c>
      <c r="LRM48" s="11" t="s">
        <v>17388</v>
      </c>
      <c r="LRN48" s="261" t="str">
        <f>IF(LRU48="SINAPI",VLOOKUP('TEREZINHA HARDY'!LRT48,SINAPI,2,),VLOOKUP('TEREZINHA HARDY'!LRT48,SETOP,3,))</f>
        <v>CORTE, DOBRA E MONTAGEM DE AÇO CA-50/60</v>
      </c>
      <c r="LRO48" s="261"/>
      <c r="LRP48" s="261"/>
      <c r="LRQ48" s="261"/>
      <c r="LRR48" s="261"/>
      <c r="LRS48" s="261"/>
      <c r="LRT48" s="12" t="s">
        <v>9344</v>
      </c>
      <c r="LRU48" s="12" t="s">
        <v>6222</v>
      </c>
      <c r="LRV48" s="12" t="str">
        <f>IF(LRU48="SINAPI",VLOOKUP('TEREZINHA HARDY'!LRT48,SINAPI,3,),VLOOKUP('TEREZINHA HARDY'!LRT48,SETOP,4,))</f>
        <v>KG</v>
      </c>
      <c r="LRW48" s="13">
        <v>162.6</v>
      </c>
      <c r="LRX48" s="13" t="s">
        <v>41</v>
      </c>
      <c r="LRY48" s="14">
        <f>IF(LRU48="SINAPI",VLOOKUP('TEREZINHA HARDY'!LRT48,SINAPI,4,),VLOOKUP('TEREZINHA HARDY'!LRT48,SETOP,5,))</f>
        <v>7.33</v>
      </c>
      <c r="LRZ48" s="14">
        <f t="shared" si="1537"/>
        <v>9.27</v>
      </c>
      <c r="LSA48" s="14">
        <f t="shared" si="1538"/>
        <v>1191.8579999999999</v>
      </c>
      <c r="LSB48" s="14">
        <f t="shared" si="1539"/>
        <v>1507.3019999999999</v>
      </c>
      <c r="LSC48" s="11" t="s">
        <v>17388</v>
      </c>
      <c r="LSD48" s="261" t="str">
        <f>IF(LSK48="SINAPI",VLOOKUP('TEREZINHA HARDY'!LSJ48,SINAPI,2,),VLOOKUP('TEREZINHA HARDY'!LSJ48,SETOP,3,))</f>
        <v>CORTE, DOBRA E MONTAGEM DE AÇO CA-50/60</v>
      </c>
      <c r="LSE48" s="261"/>
      <c r="LSF48" s="261"/>
      <c r="LSG48" s="261"/>
      <c r="LSH48" s="261"/>
      <c r="LSI48" s="261"/>
      <c r="LSJ48" s="12" t="s">
        <v>9344</v>
      </c>
      <c r="LSK48" s="12" t="s">
        <v>6222</v>
      </c>
      <c r="LSL48" s="12" t="str">
        <f>IF(LSK48="SINAPI",VLOOKUP('TEREZINHA HARDY'!LSJ48,SINAPI,3,),VLOOKUP('TEREZINHA HARDY'!LSJ48,SETOP,4,))</f>
        <v>KG</v>
      </c>
      <c r="LSM48" s="13">
        <v>162.6</v>
      </c>
      <c r="LSN48" s="13" t="s">
        <v>41</v>
      </c>
      <c r="LSO48" s="14">
        <f>IF(LSK48="SINAPI",VLOOKUP('TEREZINHA HARDY'!LSJ48,SINAPI,4,),VLOOKUP('TEREZINHA HARDY'!LSJ48,SETOP,5,))</f>
        <v>7.33</v>
      </c>
      <c r="LSP48" s="14">
        <f t="shared" si="1540"/>
        <v>9.27</v>
      </c>
      <c r="LSQ48" s="14">
        <f t="shared" si="1541"/>
        <v>1191.8579999999999</v>
      </c>
      <c r="LSR48" s="14">
        <f t="shared" si="1542"/>
        <v>1507.3019999999999</v>
      </c>
      <c r="LSS48" s="11" t="s">
        <v>17388</v>
      </c>
      <c r="LST48" s="261" t="str">
        <f>IF(LTA48="SINAPI",VLOOKUP('TEREZINHA HARDY'!LSZ48,SINAPI,2,),VLOOKUP('TEREZINHA HARDY'!LSZ48,SETOP,3,))</f>
        <v>CORTE, DOBRA E MONTAGEM DE AÇO CA-50/60</v>
      </c>
      <c r="LSU48" s="261"/>
      <c r="LSV48" s="261"/>
      <c r="LSW48" s="261"/>
      <c r="LSX48" s="261"/>
      <c r="LSY48" s="261"/>
      <c r="LSZ48" s="12" t="s">
        <v>9344</v>
      </c>
      <c r="LTA48" s="12" t="s">
        <v>6222</v>
      </c>
      <c r="LTB48" s="12" t="str">
        <f>IF(LTA48="SINAPI",VLOOKUP('TEREZINHA HARDY'!LSZ48,SINAPI,3,),VLOOKUP('TEREZINHA HARDY'!LSZ48,SETOP,4,))</f>
        <v>KG</v>
      </c>
      <c r="LTC48" s="13">
        <v>162.6</v>
      </c>
      <c r="LTD48" s="13" t="s">
        <v>41</v>
      </c>
      <c r="LTE48" s="14">
        <f>IF(LTA48="SINAPI",VLOOKUP('TEREZINHA HARDY'!LSZ48,SINAPI,4,),VLOOKUP('TEREZINHA HARDY'!LSZ48,SETOP,5,))</f>
        <v>7.33</v>
      </c>
      <c r="LTF48" s="14">
        <f t="shared" si="1543"/>
        <v>9.27</v>
      </c>
      <c r="LTG48" s="14">
        <f t="shared" si="1544"/>
        <v>1191.8579999999999</v>
      </c>
      <c r="LTH48" s="14">
        <f t="shared" si="1545"/>
        <v>1507.3019999999999</v>
      </c>
      <c r="LTI48" s="11" t="s">
        <v>17388</v>
      </c>
      <c r="LTJ48" s="261" t="str">
        <f>IF(LTQ48="SINAPI",VLOOKUP('TEREZINHA HARDY'!LTP48,SINAPI,2,),VLOOKUP('TEREZINHA HARDY'!LTP48,SETOP,3,))</f>
        <v>CORTE, DOBRA E MONTAGEM DE AÇO CA-50/60</v>
      </c>
      <c r="LTK48" s="261"/>
      <c r="LTL48" s="261"/>
      <c r="LTM48" s="261"/>
      <c r="LTN48" s="261"/>
      <c r="LTO48" s="261"/>
      <c r="LTP48" s="12" t="s">
        <v>9344</v>
      </c>
      <c r="LTQ48" s="12" t="s">
        <v>6222</v>
      </c>
      <c r="LTR48" s="12" t="str">
        <f>IF(LTQ48="SINAPI",VLOOKUP('TEREZINHA HARDY'!LTP48,SINAPI,3,),VLOOKUP('TEREZINHA HARDY'!LTP48,SETOP,4,))</f>
        <v>KG</v>
      </c>
      <c r="LTS48" s="13">
        <v>162.6</v>
      </c>
      <c r="LTT48" s="13" t="s">
        <v>41</v>
      </c>
      <c r="LTU48" s="14">
        <f>IF(LTQ48="SINAPI",VLOOKUP('TEREZINHA HARDY'!LTP48,SINAPI,4,),VLOOKUP('TEREZINHA HARDY'!LTP48,SETOP,5,))</f>
        <v>7.33</v>
      </c>
      <c r="LTV48" s="14">
        <f t="shared" si="1546"/>
        <v>9.27</v>
      </c>
      <c r="LTW48" s="14">
        <f t="shared" si="1547"/>
        <v>1191.8579999999999</v>
      </c>
      <c r="LTX48" s="14">
        <f t="shared" si="1548"/>
        <v>1507.3019999999999</v>
      </c>
      <c r="LTY48" s="11" t="s">
        <v>17388</v>
      </c>
      <c r="LTZ48" s="261" t="str">
        <f>IF(LUG48="SINAPI",VLOOKUP('TEREZINHA HARDY'!LUF48,SINAPI,2,),VLOOKUP('TEREZINHA HARDY'!LUF48,SETOP,3,))</f>
        <v>CORTE, DOBRA E MONTAGEM DE AÇO CA-50/60</v>
      </c>
      <c r="LUA48" s="261"/>
      <c r="LUB48" s="261"/>
      <c r="LUC48" s="261"/>
      <c r="LUD48" s="261"/>
      <c r="LUE48" s="261"/>
      <c r="LUF48" s="12" t="s">
        <v>9344</v>
      </c>
      <c r="LUG48" s="12" t="s">
        <v>6222</v>
      </c>
      <c r="LUH48" s="12" t="str">
        <f>IF(LUG48="SINAPI",VLOOKUP('TEREZINHA HARDY'!LUF48,SINAPI,3,),VLOOKUP('TEREZINHA HARDY'!LUF48,SETOP,4,))</f>
        <v>KG</v>
      </c>
      <c r="LUI48" s="13">
        <v>162.6</v>
      </c>
      <c r="LUJ48" s="13" t="s">
        <v>41</v>
      </c>
      <c r="LUK48" s="14">
        <f>IF(LUG48="SINAPI",VLOOKUP('TEREZINHA HARDY'!LUF48,SINAPI,4,),VLOOKUP('TEREZINHA HARDY'!LUF48,SETOP,5,))</f>
        <v>7.33</v>
      </c>
      <c r="LUL48" s="14">
        <f t="shared" si="1549"/>
        <v>9.27</v>
      </c>
      <c r="LUM48" s="14">
        <f t="shared" si="1550"/>
        <v>1191.8579999999999</v>
      </c>
      <c r="LUN48" s="14">
        <f t="shared" si="1551"/>
        <v>1507.3019999999999</v>
      </c>
      <c r="LUO48" s="11" t="s">
        <v>17388</v>
      </c>
      <c r="LUP48" s="261" t="str">
        <f>IF(LUW48="SINAPI",VLOOKUP('TEREZINHA HARDY'!LUV48,SINAPI,2,),VLOOKUP('TEREZINHA HARDY'!LUV48,SETOP,3,))</f>
        <v>CORTE, DOBRA E MONTAGEM DE AÇO CA-50/60</v>
      </c>
      <c r="LUQ48" s="261"/>
      <c r="LUR48" s="261"/>
      <c r="LUS48" s="261"/>
      <c r="LUT48" s="261"/>
      <c r="LUU48" s="261"/>
      <c r="LUV48" s="12" t="s">
        <v>9344</v>
      </c>
      <c r="LUW48" s="12" t="s">
        <v>6222</v>
      </c>
      <c r="LUX48" s="12" t="str">
        <f>IF(LUW48="SINAPI",VLOOKUP('TEREZINHA HARDY'!LUV48,SINAPI,3,),VLOOKUP('TEREZINHA HARDY'!LUV48,SETOP,4,))</f>
        <v>KG</v>
      </c>
      <c r="LUY48" s="13">
        <v>162.6</v>
      </c>
      <c r="LUZ48" s="13" t="s">
        <v>41</v>
      </c>
      <c r="LVA48" s="14">
        <f>IF(LUW48="SINAPI",VLOOKUP('TEREZINHA HARDY'!LUV48,SINAPI,4,),VLOOKUP('TEREZINHA HARDY'!LUV48,SETOP,5,))</f>
        <v>7.33</v>
      </c>
      <c r="LVB48" s="14">
        <f t="shared" si="1552"/>
        <v>9.27</v>
      </c>
      <c r="LVC48" s="14">
        <f t="shared" si="1553"/>
        <v>1191.8579999999999</v>
      </c>
      <c r="LVD48" s="14">
        <f t="shared" si="1554"/>
        <v>1507.3019999999999</v>
      </c>
      <c r="LVE48" s="11" t="s">
        <v>17388</v>
      </c>
      <c r="LVF48" s="261" t="str">
        <f>IF(LVM48="SINAPI",VLOOKUP('TEREZINHA HARDY'!LVL48,SINAPI,2,),VLOOKUP('TEREZINHA HARDY'!LVL48,SETOP,3,))</f>
        <v>CORTE, DOBRA E MONTAGEM DE AÇO CA-50/60</v>
      </c>
      <c r="LVG48" s="261"/>
      <c r="LVH48" s="261"/>
      <c r="LVI48" s="261"/>
      <c r="LVJ48" s="261"/>
      <c r="LVK48" s="261"/>
      <c r="LVL48" s="12" t="s">
        <v>9344</v>
      </c>
      <c r="LVM48" s="12" t="s">
        <v>6222</v>
      </c>
      <c r="LVN48" s="12" t="str">
        <f>IF(LVM48="SINAPI",VLOOKUP('TEREZINHA HARDY'!LVL48,SINAPI,3,),VLOOKUP('TEREZINHA HARDY'!LVL48,SETOP,4,))</f>
        <v>KG</v>
      </c>
      <c r="LVO48" s="13">
        <v>162.6</v>
      </c>
      <c r="LVP48" s="13" t="s">
        <v>41</v>
      </c>
      <c r="LVQ48" s="14">
        <f>IF(LVM48="SINAPI",VLOOKUP('TEREZINHA HARDY'!LVL48,SINAPI,4,),VLOOKUP('TEREZINHA HARDY'!LVL48,SETOP,5,))</f>
        <v>7.33</v>
      </c>
      <c r="LVR48" s="14">
        <f t="shared" si="1555"/>
        <v>9.27</v>
      </c>
      <c r="LVS48" s="14">
        <f t="shared" si="1556"/>
        <v>1191.8579999999999</v>
      </c>
      <c r="LVT48" s="14">
        <f t="shared" si="1557"/>
        <v>1507.3019999999999</v>
      </c>
      <c r="LVU48" s="11" t="s">
        <v>17388</v>
      </c>
      <c r="LVV48" s="261" t="str">
        <f>IF(LWC48="SINAPI",VLOOKUP('TEREZINHA HARDY'!LWB48,SINAPI,2,),VLOOKUP('TEREZINHA HARDY'!LWB48,SETOP,3,))</f>
        <v>CORTE, DOBRA E MONTAGEM DE AÇO CA-50/60</v>
      </c>
      <c r="LVW48" s="261"/>
      <c r="LVX48" s="261"/>
      <c r="LVY48" s="261"/>
      <c r="LVZ48" s="261"/>
      <c r="LWA48" s="261"/>
      <c r="LWB48" s="12" t="s">
        <v>9344</v>
      </c>
      <c r="LWC48" s="12" t="s">
        <v>6222</v>
      </c>
      <c r="LWD48" s="12" t="str">
        <f>IF(LWC48="SINAPI",VLOOKUP('TEREZINHA HARDY'!LWB48,SINAPI,3,),VLOOKUP('TEREZINHA HARDY'!LWB48,SETOP,4,))</f>
        <v>KG</v>
      </c>
      <c r="LWE48" s="13">
        <v>162.6</v>
      </c>
      <c r="LWF48" s="13" t="s">
        <v>41</v>
      </c>
      <c r="LWG48" s="14">
        <f>IF(LWC48="SINAPI",VLOOKUP('TEREZINHA HARDY'!LWB48,SINAPI,4,),VLOOKUP('TEREZINHA HARDY'!LWB48,SETOP,5,))</f>
        <v>7.33</v>
      </c>
      <c r="LWH48" s="14">
        <f t="shared" si="1558"/>
        <v>9.27</v>
      </c>
      <c r="LWI48" s="14">
        <f t="shared" si="1559"/>
        <v>1191.8579999999999</v>
      </c>
      <c r="LWJ48" s="14">
        <f t="shared" si="1560"/>
        <v>1507.3019999999999</v>
      </c>
      <c r="LWK48" s="11" t="s">
        <v>17388</v>
      </c>
      <c r="LWL48" s="261" t="str">
        <f>IF(LWS48="SINAPI",VLOOKUP('TEREZINHA HARDY'!LWR48,SINAPI,2,),VLOOKUP('TEREZINHA HARDY'!LWR48,SETOP,3,))</f>
        <v>CORTE, DOBRA E MONTAGEM DE AÇO CA-50/60</v>
      </c>
      <c r="LWM48" s="261"/>
      <c r="LWN48" s="261"/>
      <c r="LWO48" s="261"/>
      <c r="LWP48" s="261"/>
      <c r="LWQ48" s="261"/>
      <c r="LWR48" s="12" t="s">
        <v>9344</v>
      </c>
      <c r="LWS48" s="12" t="s">
        <v>6222</v>
      </c>
      <c r="LWT48" s="12" t="str">
        <f>IF(LWS48="SINAPI",VLOOKUP('TEREZINHA HARDY'!LWR48,SINAPI,3,),VLOOKUP('TEREZINHA HARDY'!LWR48,SETOP,4,))</f>
        <v>KG</v>
      </c>
      <c r="LWU48" s="13">
        <v>162.6</v>
      </c>
      <c r="LWV48" s="13" t="s">
        <v>41</v>
      </c>
      <c r="LWW48" s="14">
        <f>IF(LWS48="SINAPI",VLOOKUP('TEREZINHA HARDY'!LWR48,SINAPI,4,),VLOOKUP('TEREZINHA HARDY'!LWR48,SETOP,5,))</f>
        <v>7.33</v>
      </c>
      <c r="LWX48" s="14">
        <f t="shared" si="1561"/>
        <v>9.27</v>
      </c>
      <c r="LWY48" s="14">
        <f t="shared" si="1562"/>
        <v>1191.8579999999999</v>
      </c>
      <c r="LWZ48" s="14">
        <f t="shared" si="1563"/>
        <v>1507.3019999999999</v>
      </c>
      <c r="LXA48" s="11" t="s">
        <v>17388</v>
      </c>
      <c r="LXB48" s="261" t="str">
        <f>IF(LXI48="SINAPI",VLOOKUP('TEREZINHA HARDY'!LXH48,SINAPI,2,),VLOOKUP('TEREZINHA HARDY'!LXH48,SETOP,3,))</f>
        <v>CORTE, DOBRA E MONTAGEM DE AÇO CA-50/60</v>
      </c>
      <c r="LXC48" s="261"/>
      <c r="LXD48" s="261"/>
      <c r="LXE48" s="261"/>
      <c r="LXF48" s="261"/>
      <c r="LXG48" s="261"/>
      <c r="LXH48" s="12" t="s">
        <v>9344</v>
      </c>
      <c r="LXI48" s="12" t="s">
        <v>6222</v>
      </c>
      <c r="LXJ48" s="12" t="str">
        <f>IF(LXI48="SINAPI",VLOOKUP('TEREZINHA HARDY'!LXH48,SINAPI,3,),VLOOKUP('TEREZINHA HARDY'!LXH48,SETOP,4,))</f>
        <v>KG</v>
      </c>
      <c r="LXK48" s="13">
        <v>162.6</v>
      </c>
      <c r="LXL48" s="13" t="s">
        <v>41</v>
      </c>
      <c r="LXM48" s="14">
        <f>IF(LXI48="SINAPI",VLOOKUP('TEREZINHA HARDY'!LXH48,SINAPI,4,),VLOOKUP('TEREZINHA HARDY'!LXH48,SETOP,5,))</f>
        <v>7.33</v>
      </c>
      <c r="LXN48" s="14">
        <f t="shared" si="1564"/>
        <v>9.27</v>
      </c>
      <c r="LXO48" s="14">
        <f t="shared" si="1565"/>
        <v>1191.8579999999999</v>
      </c>
      <c r="LXP48" s="14">
        <f t="shared" si="1566"/>
        <v>1507.3019999999999</v>
      </c>
      <c r="LXQ48" s="11" t="s">
        <v>17388</v>
      </c>
      <c r="LXR48" s="261" t="str">
        <f>IF(LXY48="SINAPI",VLOOKUP('TEREZINHA HARDY'!LXX48,SINAPI,2,),VLOOKUP('TEREZINHA HARDY'!LXX48,SETOP,3,))</f>
        <v>CORTE, DOBRA E MONTAGEM DE AÇO CA-50/60</v>
      </c>
      <c r="LXS48" s="261"/>
      <c r="LXT48" s="261"/>
      <c r="LXU48" s="261"/>
      <c r="LXV48" s="261"/>
      <c r="LXW48" s="261"/>
      <c r="LXX48" s="12" t="s">
        <v>9344</v>
      </c>
      <c r="LXY48" s="12" t="s">
        <v>6222</v>
      </c>
      <c r="LXZ48" s="12" t="str">
        <f>IF(LXY48="SINAPI",VLOOKUP('TEREZINHA HARDY'!LXX48,SINAPI,3,),VLOOKUP('TEREZINHA HARDY'!LXX48,SETOP,4,))</f>
        <v>KG</v>
      </c>
      <c r="LYA48" s="13">
        <v>162.6</v>
      </c>
      <c r="LYB48" s="13" t="s">
        <v>41</v>
      </c>
      <c r="LYC48" s="14">
        <f>IF(LXY48="SINAPI",VLOOKUP('TEREZINHA HARDY'!LXX48,SINAPI,4,),VLOOKUP('TEREZINHA HARDY'!LXX48,SETOP,5,))</f>
        <v>7.33</v>
      </c>
      <c r="LYD48" s="14">
        <f t="shared" si="1567"/>
        <v>9.27</v>
      </c>
      <c r="LYE48" s="14">
        <f t="shared" si="1568"/>
        <v>1191.8579999999999</v>
      </c>
      <c r="LYF48" s="14">
        <f t="shared" si="1569"/>
        <v>1507.3019999999999</v>
      </c>
      <c r="LYG48" s="11" t="s">
        <v>17388</v>
      </c>
      <c r="LYH48" s="261" t="str">
        <f>IF(LYO48="SINAPI",VLOOKUP('TEREZINHA HARDY'!LYN48,SINAPI,2,),VLOOKUP('TEREZINHA HARDY'!LYN48,SETOP,3,))</f>
        <v>CORTE, DOBRA E MONTAGEM DE AÇO CA-50/60</v>
      </c>
      <c r="LYI48" s="261"/>
      <c r="LYJ48" s="261"/>
      <c r="LYK48" s="261"/>
      <c r="LYL48" s="261"/>
      <c r="LYM48" s="261"/>
      <c r="LYN48" s="12" t="s">
        <v>9344</v>
      </c>
      <c r="LYO48" s="12" t="s">
        <v>6222</v>
      </c>
      <c r="LYP48" s="12" t="str">
        <f>IF(LYO48="SINAPI",VLOOKUP('TEREZINHA HARDY'!LYN48,SINAPI,3,),VLOOKUP('TEREZINHA HARDY'!LYN48,SETOP,4,))</f>
        <v>KG</v>
      </c>
      <c r="LYQ48" s="13">
        <v>162.6</v>
      </c>
      <c r="LYR48" s="13" t="s">
        <v>41</v>
      </c>
      <c r="LYS48" s="14">
        <f>IF(LYO48="SINAPI",VLOOKUP('TEREZINHA HARDY'!LYN48,SINAPI,4,),VLOOKUP('TEREZINHA HARDY'!LYN48,SETOP,5,))</f>
        <v>7.33</v>
      </c>
      <c r="LYT48" s="14">
        <f t="shared" si="1570"/>
        <v>9.27</v>
      </c>
      <c r="LYU48" s="14">
        <f t="shared" si="1571"/>
        <v>1191.8579999999999</v>
      </c>
      <c r="LYV48" s="14">
        <f t="shared" si="1572"/>
        <v>1507.3019999999999</v>
      </c>
      <c r="LYW48" s="11" t="s">
        <v>17388</v>
      </c>
      <c r="LYX48" s="261" t="str">
        <f>IF(LZE48="SINAPI",VLOOKUP('TEREZINHA HARDY'!LZD48,SINAPI,2,),VLOOKUP('TEREZINHA HARDY'!LZD48,SETOP,3,))</f>
        <v>CORTE, DOBRA E MONTAGEM DE AÇO CA-50/60</v>
      </c>
      <c r="LYY48" s="261"/>
      <c r="LYZ48" s="261"/>
      <c r="LZA48" s="261"/>
      <c r="LZB48" s="261"/>
      <c r="LZC48" s="261"/>
      <c r="LZD48" s="12" t="s">
        <v>9344</v>
      </c>
      <c r="LZE48" s="12" t="s">
        <v>6222</v>
      </c>
      <c r="LZF48" s="12" t="str">
        <f>IF(LZE48="SINAPI",VLOOKUP('TEREZINHA HARDY'!LZD48,SINAPI,3,),VLOOKUP('TEREZINHA HARDY'!LZD48,SETOP,4,))</f>
        <v>KG</v>
      </c>
      <c r="LZG48" s="13">
        <v>162.6</v>
      </c>
      <c r="LZH48" s="13" t="s">
        <v>41</v>
      </c>
      <c r="LZI48" s="14">
        <f>IF(LZE48="SINAPI",VLOOKUP('TEREZINHA HARDY'!LZD48,SINAPI,4,),VLOOKUP('TEREZINHA HARDY'!LZD48,SETOP,5,))</f>
        <v>7.33</v>
      </c>
      <c r="LZJ48" s="14">
        <f t="shared" si="1573"/>
        <v>9.27</v>
      </c>
      <c r="LZK48" s="14">
        <f t="shared" si="1574"/>
        <v>1191.8579999999999</v>
      </c>
      <c r="LZL48" s="14">
        <f t="shared" si="1575"/>
        <v>1507.3019999999999</v>
      </c>
      <c r="LZM48" s="11" t="s">
        <v>17388</v>
      </c>
      <c r="LZN48" s="261" t="str">
        <f>IF(LZU48="SINAPI",VLOOKUP('TEREZINHA HARDY'!LZT48,SINAPI,2,),VLOOKUP('TEREZINHA HARDY'!LZT48,SETOP,3,))</f>
        <v>CORTE, DOBRA E MONTAGEM DE AÇO CA-50/60</v>
      </c>
      <c r="LZO48" s="261"/>
      <c r="LZP48" s="261"/>
      <c r="LZQ48" s="261"/>
      <c r="LZR48" s="261"/>
      <c r="LZS48" s="261"/>
      <c r="LZT48" s="12" t="s">
        <v>9344</v>
      </c>
      <c r="LZU48" s="12" t="s">
        <v>6222</v>
      </c>
      <c r="LZV48" s="12" t="str">
        <f>IF(LZU48="SINAPI",VLOOKUP('TEREZINHA HARDY'!LZT48,SINAPI,3,),VLOOKUP('TEREZINHA HARDY'!LZT48,SETOP,4,))</f>
        <v>KG</v>
      </c>
      <c r="LZW48" s="13">
        <v>162.6</v>
      </c>
      <c r="LZX48" s="13" t="s">
        <v>41</v>
      </c>
      <c r="LZY48" s="14">
        <f>IF(LZU48="SINAPI",VLOOKUP('TEREZINHA HARDY'!LZT48,SINAPI,4,),VLOOKUP('TEREZINHA HARDY'!LZT48,SETOP,5,))</f>
        <v>7.33</v>
      </c>
      <c r="LZZ48" s="14">
        <f t="shared" si="1576"/>
        <v>9.27</v>
      </c>
      <c r="MAA48" s="14">
        <f t="shared" si="1577"/>
        <v>1191.8579999999999</v>
      </c>
      <c r="MAB48" s="14">
        <f t="shared" si="1578"/>
        <v>1507.3019999999999</v>
      </c>
      <c r="MAC48" s="11" t="s">
        <v>17388</v>
      </c>
      <c r="MAD48" s="261" t="str">
        <f>IF(MAK48="SINAPI",VLOOKUP('TEREZINHA HARDY'!MAJ48,SINAPI,2,),VLOOKUP('TEREZINHA HARDY'!MAJ48,SETOP,3,))</f>
        <v>CORTE, DOBRA E MONTAGEM DE AÇO CA-50/60</v>
      </c>
      <c r="MAE48" s="261"/>
      <c r="MAF48" s="261"/>
      <c r="MAG48" s="261"/>
      <c r="MAH48" s="261"/>
      <c r="MAI48" s="261"/>
      <c r="MAJ48" s="12" t="s">
        <v>9344</v>
      </c>
      <c r="MAK48" s="12" t="s">
        <v>6222</v>
      </c>
      <c r="MAL48" s="12" t="str">
        <f>IF(MAK48="SINAPI",VLOOKUP('TEREZINHA HARDY'!MAJ48,SINAPI,3,),VLOOKUP('TEREZINHA HARDY'!MAJ48,SETOP,4,))</f>
        <v>KG</v>
      </c>
      <c r="MAM48" s="13">
        <v>162.6</v>
      </c>
      <c r="MAN48" s="13" t="s">
        <v>41</v>
      </c>
      <c r="MAO48" s="14">
        <f>IF(MAK48="SINAPI",VLOOKUP('TEREZINHA HARDY'!MAJ48,SINAPI,4,),VLOOKUP('TEREZINHA HARDY'!MAJ48,SETOP,5,))</f>
        <v>7.33</v>
      </c>
      <c r="MAP48" s="14">
        <f t="shared" si="1579"/>
        <v>9.27</v>
      </c>
      <c r="MAQ48" s="14">
        <f t="shared" si="1580"/>
        <v>1191.8579999999999</v>
      </c>
      <c r="MAR48" s="14">
        <f t="shared" si="1581"/>
        <v>1507.3019999999999</v>
      </c>
      <c r="MAS48" s="11" t="s">
        <v>17388</v>
      </c>
      <c r="MAT48" s="261" t="str">
        <f>IF(MBA48="SINAPI",VLOOKUP('TEREZINHA HARDY'!MAZ48,SINAPI,2,),VLOOKUP('TEREZINHA HARDY'!MAZ48,SETOP,3,))</f>
        <v>CORTE, DOBRA E MONTAGEM DE AÇO CA-50/60</v>
      </c>
      <c r="MAU48" s="261"/>
      <c r="MAV48" s="261"/>
      <c r="MAW48" s="261"/>
      <c r="MAX48" s="261"/>
      <c r="MAY48" s="261"/>
      <c r="MAZ48" s="12" t="s">
        <v>9344</v>
      </c>
      <c r="MBA48" s="12" t="s">
        <v>6222</v>
      </c>
      <c r="MBB48" s="12" t="str">
        <f>IF(MBA48="SINAPI",VLOOKUP('TEREZINHA HARDY'!MAZ48,SINAPI,3,),VLOOKUP('TEREZINHA HARDY'!MAZ48,SETOP,4,))</f>
        <v>KG</v>
      </c>
      <c r="MBC48" s="13">
        <v>162.6</v>
      </c>
      <c r="MBD48" s="13" t="s">
        <v>41</v>
      </c>
      <c r="MBE48" s="14">
        <f>IF(MBA48="SINAPI",VLOOKUP('TEREZINHA HARDY'!MAZ48,SINAPI,4,),VLOOKUP('TEREZINHA HARDY'!MAZ48,SETOP,5,))</f>
        <v>7.33</v>
      </c>
      <c r="MBF48" s="14">
        <f t="shared" si="1582"/>
        <v>9.27</v>
      </c>
      <c r="MBG48" s="14">
        <f t="shared" si="1583"/>
        <v>1191.8579999999999</v>
      </c>
      <c r="MBH48" s="14">
        <f t="shared" si="1584"/>
        <v>1507.3019999999999</v>
      </c>
      <c r="MBI48" s="11" t="s">
        <v>17388</v>
      </c>
      <c r="MBJ48" s="261" t="str">
        <f>IF(MBQ48="SINAPI",VLOOKUP('TEREZINHA HARDY'!MBP48,SINAPI,2,),VLOOKUP('TEREZINHA HARDY'!MBP48,SETOP,3,))</f>
        <v>CORTE, DOBRA E MONTAGEM DE AÇO CA-50/60</v>
      </c>
      <c r="MBK48" s="261"/>
      <c r="MBL48" s="261"/>
      <c r="MBM48" s="261"/>
      <c r="MBN48" s="261"/>
      <c r="MBO48" s="261"/>
      <c r="MBP48" s="12" t="s">
        <v>9344</v>
      </c>
      <c r="MBQ48" s="12" t="s">
        <v>6222</v>
      </c>
      <c r="MBR48" s="12" t="str">
        <f>IF(MBQ48="SINAPI",VLOOKUP('TEREZINHA HARDY'!MBP48,SINAPI,3,),VLOOKUP('TEREZINHA HARDY'!MBP48,SETOP,4,))</f>
        <v>KG</v>
      </c>
      <c r="MBS48" s="13">
        <v>162.6</v>
      </c>
      <c r="MBT48" s="13" t="s">
        <v>41</v>
      </c>
      <c r="MBU48" s="14">
        <f>IF(MBQ48="SINAPI",VLOOKUP('TEREZINHA HARDY'!MBP48,SINAPI,4,),VLOOKUP('TEREZINHA HARDY'!MBP48,SETOP,5,))</f>
        <v>7.33</v>
      </c>
      <c r="MBV48" s="14">
        <f t="shared" si="1585"/>
        <v>9.27</v>
      </c>
      <c r="MBW48" s="14">
        <f t="shared" si="1586"/>
        <v>1191.8579999999999</v>
      </c>
      <c r="MBX48" s="14">
        <f t="shared" si="1587"/>
        <v>1507.3019999999999</v>
      </c>
      <c r="MBY48" s="11" t="s">
        <v>17388</v>
      </c>
      <c r="MBZ48" s="261" t="str">
        <f>IF(MCG48="SINAPI",VLOOKUP('TEREZINHA HARDY'!MCF48,SINAPI,2,),VLOOKUP('TEREZINHA HARDY'!MCF48,SETOP,3,))</f>
        <v>CORTE, DOBRA E MONTAGEM DE AÇO CA-50/60</v>
      </c>
      <c r="MCA48" s="261"/>
      <c r="MCB48" s="261"/>
      <c r="MCC48" s="261"/>
      <c r="MCD48" s="261"/>
      <c r="MCE48" s="261"/>
      <c r="MCF48" s="12" t="s">
        <v>9344</v>
      </c>
      <c r="MCG48" s="12" t="s">
        <v>6222</v>
      </c>
      <c r="MCH48" s="12" t="str">
        <f>IF(MCG48="SINAPI",VLOOKUP('TEREZINHA HARDY'!MCF48,SINAPI,3,),VLOOKUP('TEREZINHA HARDY'!MCF48,SETOP,4,))</f>
        <v>KG</v>
      </c>
      <c r="MCI48" s="13">
        <v>162.6</v>
      </c>
      <c r="MCJ48" s="13" t="s">
        <v>41</v>
      </c>
      <c r="MCK48" s="14">
        <f>IF(MCG48="SINAPI",VLOOKUP('TEREZINHA HARDY'!MCF48,SINAPI,4,),VLOOKUP('TEREZINHA HARDY'!MCF48,SETOP,5,))</f>
        <v>7.33</v>
      </c>
      <c r="MCL48" s="14">
        <f t="shared" si="1588"/>
        <v>9.27</v>
      </c>
      <c r="MCM48" s="14">
        <f t="shared" si="1589"/>
        <v>1191.8579999999999</v>
      </c>
      <c r="MCN48" s="14">
        <f t="shared" si="1590"/>
        <v>1507.3019999999999</v>
      </c>
      <c r="MCO48" s="11" t="s">
        <v>17388</v>
      </c>
      <c r="MCP48" s="261" t="str">
        <f>IF(MCW48="SINAPI",VLOOKUP('TEREZINHA HARDY'!MCV48,SINAPI,2,),VLOOKUP('TEREZINHA HARDY'!MCV48,SETOP,3,))</f>
        <v>CORTE, DOBRA E MONTAGEM DE AÇO CA-50/60</v>
      </c>
      <c r="MCQ48" s="261"/>
      <c r="MCR48" s="261"/>
      <c r="MCS48" s="261"/>
      <c r="MCT48" s="261"/>
      <c r="MCU48" s="261"/>
      <c r="MCV48" s="12" t="s">
        <v>9344</v>
      </c>
      <c r="MCW48" s="12" t="s">
        <v>6222</v>
      </c>
      <c r="MCX48" s="12" t="str">
        <f>IF(MCW48="SINAPI",VLOOKUP('TEREZINHA HARDY'!MCV48,SINAPI,3,),VLOOKUP('TEREZINHA HARDY'!MCV48,SETOP,4,))</f>
        <v>KG</v>
      </c>
      <c r="MCY48" s="13">
        <v>162.6</v>
      </c>
      <c r="MCZ48" s="13" t="s">
        <v>41</v>
      </c>
      <c r="MDA48" s="14">
        <f>IF(MCW48="SINAPI",VLOOKUP('TEREZINHA HARDY'!MCV48,SINAPI,4,),VLOOKUP('TEREZINHA HARDY'!MCV48,SETOP,5,))</f>
        <v>7.33</v>
      </c>
      <c r="MDB48" s="14">
        <f t="shared" si="1591"/>
        <v>9.27</v>
      </c>
      <c r="MDC48" s="14">
        <f t="shared" si="1592"/>
        <v>1191.8579999999999</v>
      </c>
      <c r="MDD48" s="14">
        <f t="shared" si="1593"/>
        <v>1507.3019999999999</v>
      </c>
      <c r="MDE48" s="11" t="s">
        <v>17388</v>
      </c>
      <c r="MDF48" s="261" t="str">
        <f>IF(MDM48="SINAPI",VLOOKUP('TEREZINHA HARDY'!MDL48,SINAPI,2,),VLOOKUP('TEREZINHA HARDY'!MDL48,SETOP,3,))</f>
        <v>CORTE, DOBRA E MONTAGEM DE AÇO CA-50/60</v>
      </c>
      <c r="MDG48" s="261"/>
      <c r="MDH48" s="261"/>
      <c r="MDI48" s="261"/>
      <c r="MDJ48" s="261"/>
      <c r="MDK48" s="261"/>
      <c r="MDL48" s="12" t="s">
        <v>9344</v>
      </c>
      <c r="MDM48" s="12" t="s">
        <v>6222</v>
      </c>
      <c r="MDN48" s="12" t="str">
        <f>IF(MDM48="SINAPI",VLOOKUP('TEREZINHA HARDY'!MDL48,SINAPI,3,),VLOOKUP('TEREZINHA HARDY'!MDL48,SETOP,4,))</f>
        <v>KG</v>
      </c>
      <c r="MDO48" s="13">
        <v>162.6</v>
      </c>
      <c r="MDP48" s="13" t="s">
        <v>41</v>
      </c>
      <c r="MDQ48" s="14">
        <f>IF(MDM48="SINAPI",VLOOKUP('TEREZINHA HARDY'!MDL48,SINAPI,4,),VLOOKUP('TEREZINHA HARDY'!MDL48,SETOP,5,))</f>
        <v>7.33</v>
      </c>
      <c r="MDR48" s="14">
        <f t="shared" si="1594"/>
        <v>9.27</v>
      </c>
      <c r="MDS48" s="14">
        <f t="shared" si="1595"/>
        <v>1191.8579999999999</v>
      </c>
      <c r="MDT48" s="14">
        <f t="shared" si="1596"/>
        <v>1507.3019999999999</v>
      </c>
      <c r="MDU48" s="11" t="s">
        <v>17388</v>
      </c>
      <c r="MDV48" s="261" t="str">
        <f>IF(MEC48="SINAPI",VLOOKUP('TEREZINHA HARDY'!MEB48,SINAPI,2,),VLOOKUP('TEREZINHA HARDY'!MEB48,SETOP,3,))</f>
        <v>CORTE, DOBRA E MONTAGEM DE AÇO CA-50/60</v>
      </c>
      <c r="MDW48" s="261"/>
      <c r="MDX48" s="261"/>
      <c r="MDY48" s="261"/>
      <c r="MDZ48" s="261"/>
      <c r="MEA48" s="261"/>
      <c r="MEB48" s="12" t="s">
        <v>9344</v>
      </c>
      <c r="MEC48" s="12" t="s">
        <v>6222</v>
      </c>
      <c r="MED48" s="12" t="str">
        <f>IF(MEC48="SINAPI",VLOOKUP('TEREZINHA HARDY'!MEB48,SINAPI,3,),VLOOKUP('TEREZINHA HARDY'!MEB48,SETOP,4,))</f>
        <v>KG</v>
      </c>
      <c r="MEE48" s="13">
        <v>162.6</v>
      </c>
      <c r="MEF48" s="13" t="s">
        <v>41</v>
      </c>
      <c r="MEG48" s="14">
        <f>IF(MEC48="SINAPI",VLOOKUP('TEREZINHA HARDY'!MEB48,SINAPI,4,),VLOOKUP('TEREZINHA HARDY'!MEB48,SETOP,5,))</f>
        <v>7.33</v>
      </c>
      <c r="MEH48" s="14">
        <f t="shared" si="1597"/>
        <v>9.27</v>
      </c>
      <c r="MEI48" s="14">
        <f t="shared" si="1598"/>
        <v>1191.8579999999999</v>
      </c>
      <c r="MEJ48" s="14">
        <f t="shared" si="1599"/>
        <v>1507.3019999999999</v>
      </c>
      <c r="MEK48" s="11" t="s">
        <v>17388</v>
      </c>
      <c r="MEL48" s="261" t="str">
        <f>IF(MES48="SINAPI",VLOOKUP('TEREZINHA HARDY'!MER48,SINAPI,2,),VLOOKUP('TEREZINHA HARDY'!MER48,SETOP,3,))</f>
        <v>CORTE, DOBRA E MONTAGEM DE AÇO CA-50/60</v>
      </c>
      <c r="MEM48" s="261"/>
      <c r="MEN48" s="261"/>
      <c r="MEO48" s="261"/>
      <c r="MEP48" s="261"/>
      <c r="MEQ48" s="261"/>
      <c r="MER48" s="12" t="s">
        <v>9344</v>
      </c>
      <c r="MES48" s="12" t="s">
        <v>6222</v>
      </c>
      <c r="MET48" s="12" t="str">
        <f>IF(MES48="SINAPI",VLOOKUP('TEREZINHA HARDY'!MER48,SINAPI,3,),VLOOKUP('TEREZINHA HARDY'!MER48,SETOP,4,))</f>
        <v>KG</v>
      </c>
      <c r="MEU48" s="13">
        <v>162.6</v>
      </c>
      <c r="MEV48" s="13" t="s">
        <v>41</v>
      </c>
      <c r="MEW48" s="14">
        <f>IF(MES48="SINAPI",VLOOKUP('TEREZINHA HARDY'!MER48,SINAPI,4,),VLOOKUP('TEREZINHA HARDY'!MER48,SETOP,5,))</f>
        <v>7.33</v>
      </c>
      <c r="MEX48" s="14">
        <f t="shared" si="1600"/>
        <v>9.27</v>
      </c>
      <c r="MEY48" s="14">
        <f t="shared" si="1601"/>
        <v>1191.8579999999999</v>
      </c>
      <c r="MEZ48" s="14">
        <f t="shared" si="1602"/>
        <v>1507.3019999999999</v>
      </c>
      <c r="MFA48" s="11" t="s">
        <v>17388</v>
      </c>
      <c r="MFB48" s="261" t="str">
        <f>IF(MFI48="SINAPI",VLOOKUP('TEREZINHA HARDY'!MFH48,SINAPI,2,),VLOOKUP('TEREZINHA HARDY'!MFH48,SETOP,3,))</f>
        <v>CORTE, DOBRA E MONTAGEM DE AÇO CA-50/60</v>
      </c>
      <c r="MFC48" s="261"/>
      <c r="MFD48" s="261"/>
      <c r="MFE48" s="261"/>
      <c r="MFF48" s="261"/>
      <c r="MFG48" s="261"/>
      <c r="MFH48" s="12" t="s">
        <v>9344</v>
      </c>
      <c r="MFI48" s="12" t="s">
        <v>6222</v>
      </c>
      <c r="MFJ48" s="12" t="str">
        <f>IF(MFI48="SINAPI",VLOOKUP('TEREZINHA HARDY'!MFH48,SINAPI,3,),VLOOKUP('TEREZINHA HARDY'!MFH48,SETOP,4,))</f>
        <v>KG</v>
      </c>
      <c r="MFK48" s="13">
        <v>162.6</v>
      </c>
      <c r="MFL48" s="13" t="s">
        <v>41</v>
      </c>
      <c r="MFM48" s="14">
        <f>IF(MFI48="SINAPI",VLOOKUP('TEREZINHA HARDY'!MFH48,SINAPI,4,),VLOOKUP('TEREZINHA HARDY'!MFH48,SETOP,5,))</f>
        <v>7.33</v>
      </c>
      <c r="MFN48" s="14">
        <f t="shared" si="1603"/>
        <v>9.27</v>
      </c>
      <c r="MFO48" s="14">
        <f t="shared" si="1604"/>
        <v>1191.8579999999999</v>
      </c>
      <c r="MFP48" s="14">
        <f t="shared" si="1605"/>
        <v>1507.3019999999999</v>
      </c>
      <c r="MFQ48" s="11" t="s">
        <v>17388</v>
      </c>
      <c r="MFR48" s="261" t="str">
        <f>IF(MFY48="SINAPI",VLOOKUP('TEREZINHA HARDY'!MFX48,SINAPI,2,),VLOOKUP('TEREZINHA HARDY'!MFX48,SETOP,3,))</f>
        <v>CORTE, DOBRA E MONTAGEM DE AÇO CA-50/60</v>
      </c>
      <c r="MFS48" s="261"/>
      <c r="MFT48" s="261"/>
      <c r="MFU48" s="261"/>
      <c r="MFV48" s="261"/>
      <c r="MFW48" s="261"/>
      <c r="MFX48" s="12" t="s">
        <v>9344</v>
      </c>
      <c r="MFY48" s="12" t="s">
        <v>6222</v>
      </c>
      <c r="MFZ48" s="12" t="str">
        <f>IF(MFY48="SINAPI",VLOOKUP('TEREZINHA HARDY'!MFX48,SINAPI,3,),VLOOKUP('TEREZINHA HARDY'!MFX48,SETOP,4,))</f>
        <v>KG</v>
      </c>
      <c r="MGA48" s="13">
        <v>162.6</v>
      </c>
      <c r="MGB48" s="13" t="s">
        <v>41</v>
      </c>
      <c r="MGC48" s="14">
        <f>IF(MFY48="SINAPI",VLOOKUP('TEREZINHA HARDY'!MFX48,SINAPI,4,),VLOOKUP('TEREZINHA HARDY'!MFX48,SETOP,5,))</f>
        <v>7.33</v>
      </c>
      <c r="MGD48" s="14">
        <f t="shared" si="1606"/>
        <v>9.27</v>
      </c>
      <c r="MGE48" s="14">
        <f t="shared" si="1607"/>
        <v>1191.8579999999999</v>
      </c>
      <c r="MGF48" s="14">
        <f t="shared" si="1608"/>
        <v>1507.3019999999999</v>
      </c>
      <c r="MGG48" s="11" t="s">
        <v>17388</v>
      </c>
      <c r="MGH48" s="261" t="str">
        <f>IF(MGO48="SINAPI",VLOOKUP('TEREZINHA HARDY'!MGN48,SINAPI,2,),VLOOKUP('TEREZINHA HARDY'!MGN48,SETOP,3,))</f>
        <v>CORTE, DOBRA E MONTAGEM DE AÇO CA-50/60</v>
      </c>
      <c r="MGI48" s="261"/>
      <c r="MGJ48" s="261"/>
      <c r="MGK48" s="261"/>
      <c r="MGL48" s="261"/>
      <c r="MGM48" s="261"/>
      <c r="MGN48" s="12" t="s">
        <v>9344</v>
      </c>
      <c r="MGO48" s="12" t="s">
        <v>6222</v>
      </c>
      <c r="MGP48" s="12" t="str">
        <f>IF(MGO48="SINAPI",VLOOKUP('TEREZINHA HARDY'!MGN48,SINAPI,3,),VLOOKUP('TEREZINHA HARDY'!MGN48,SETOP,4,))</f>
        <v>KG</v>
      </c>
      <c r="MGQ48" s="13">
        <v>162.6</v>
      </c>
      <c r="MGR48" s="13" t="s">
        <v>41</v>
      </c>
      <c r="MGS48" s="14">
        <f>IF(MGO48="SINAPI",VLOOKUP('TEREZINHA HARDY'!MGN48,SINAPI,4,),VLOOKUP('TEREZINHA HARDY'!MGN48,SETOP,5,))</f>
        <v>7.33</v>
      </c>
      <c r="MGT48" s="14">
        <f t="shared" si="1609"/>
        <v>9.27</v>
      </c>
      <c r="MGU48" s="14">
        <f t="shared" si="1610"/>
        <v>1191.8579999999999</v>
      </c>
      <c r="MGV48" s="14">
        <f t="shared" si="1611"/>
        <v>1507.3019999999999</v>
      </c>
      <c r="MGW48" s="11" t="s">
        <v>17388</v>
      </c>
      <c r="MGX48" s="261" t="str">
        <f>IF(MHE48="SINAPI",VLOOKUP('TEREZINHA HARDY'!MHD48,SINAPI,2,),VLOOKUP('TEREZINHA HARDY'!MHD48,SETOP,3,))</f>
        <v>CORTE, DOBRA E MONTAGEM DE AÇO CA-50/60</v>
      </c>
      <c r="MGY48" s="261"/>
      <c r="MGZ48" s="261"/>
      <c r="MHA48" s="261"/>
      <c r="MHB48" s="261"/>
      <c r="MHC48" s="261"/>
      <c r="MHD48" s="12" t="s">
        <v>9344</v>
      </c>
      <c r="MHE48" s="12" t="s">
        <v>6222</v>
      </c>
      <c r="MHF48" s="12" t="str">
        <f>IF(MHE48="SINAPI",VLOOKUP('TEREZINHA HARDY'!MHD48,SINAPI,3,),VLOOKUP('TEREZINHA HARDY'!MHD48,SETOP,4,))</f>
        <v>KG</v>
      </c>
      <c r="MHG48" s="13">
        <v>162.6</v>
      </c>
      <c r="MHH48" s="13" t="s">
        <v>41</v>
      </c>
      <c r="MHI48" s="14">
        <f>IF(MHE48="SINAPI",VLOOKUP('TEREZINHA HARDY'!MHD48,SINAPI,4,),VLOOKUP('TEREZINHA HARDY'!MHD48,SETOP,5,))</f>
        <v>7.33</v>
      </c>
      <c r="MHJ48" s="14">
        <f t="shared" si="1612"/>
        <v>9.27</v>
      </c>
      <c r="MHK48" s="14">
        <f t="shared" si="1613"/>
        <v>1191.8579999999999</v>
      </c>
      <c r="MHL48" s="14">
        <f t="shared" si="1614"/>
        <v>1507.3019999999999</v>
      </c>
      <c r="MHM48" s="11" t="s">
        <v>17388</v>
      </c>
      <c r="MHN48" s="261" t="str">
        <f>IF(MHU48="SINAPI",VLOOKUP('TEREZINHA HARDY'!MHT48,SINAPI,2,),VLOOKUP('TEREZINHA HARDY'!MHT48,SETOP,3,))</f>
        <v>CORTE, DOBRA E MONTAGEM DE AÇO CA-50/60</v>
      </c>
      <c r="MHO48" s="261"/>
      <c r="MHP48" s="261"/>
      <c r="MHQ48" s="261"/>
      <c r="MHR48" s="261"/>
      <c r="MHS48" s="261"/>
      <c r="MHT48" s="12" t="s">
        <v>9344</v>
      </c>
      <c r="MHU48" s="12" t="s">
        <v>6222</v>
      </c>
      <c r="MHV48" s="12" t="str">
        <f>IF(MHU48="SINAPI",VLOOKUP('TEREZINHA HARDY'!MHT48,SINAPI,3,),VLOOKUP('TEREZINHA HARDY'!MHT48,SETOP,4,))</f>
        <v>KG</v>
      </c>
      <c r="MHW48" s="13">
        <v>162.6</v>
      </c>
      <c r="MHX48" s="13" t="s">
        <v>41</v>
      </c>
      <c r="MHY48" s="14">
        <f>IF(MHU48="SINAPI",VLOOKUP('TEREZINHA HARDY'!MHT48,SINAPI,4,),VLOOKUP('TEREZINHA HARDY'!MHT48,SETOP,5,))</f>
        <v>7.33</v>
      </c>
      <c r="MHZ48" s="14">
        <f t="shared" si="1615"/>
        <v>9.27</v>
      </c>
      <c r="MIA48" s="14">
        <f t="shared" si="1616"/>
        <v>1191.8579999999999</v>
      </c>
      <c r="MIB48" s="14">
        <f t="shared" si="1617"/>
        <v>1507.3019999999999</v>
      </c>
      <c r="MIC48" s="11" t="s">
        <v>17388</v>
      </c>
      <c r="MID48" s="261" t="str">
        <f>IF(MIK48="SINAPI",VLOOKUP('TEREZINHA HARDY'!MIJ48,SINAPI,2,),VLOOKUP('TEREZINHA HARDY'!MIJ48,SETOP,3,))</f>
        <v>CORTE, DOBRA E MONTAGEM DE AÇO CA-50/60</v>
      </c>
      <c r="MIE48" s="261"/>
      <c r="MIF48" s="261"/>
      <c r="MIG48" s="261"/>
      <c r="MIH48" s="261"/>
      <c r="MII48" s="261"/>
      <c r="MIJ48" s="12" t="s">
        <v>9344</v>
      </c>
      <c r="MIK48" s="12" t="s">
        <v>6222</v>
      </c>
      <c r="MIL48" s="12" t="str">
        <f>IF(MIK48="SINAPI",VLOOKUP('TEREZINHA HARDY'!MIJ48,SINAPI,3,),VLOOKUP('TEREZINHA HARDY'!MIJ48,SETOP,4,))</f>
        <v>KG</v>
      </c>
      <c r="MIM48" s="13">
        <v>162.6</v>
      </c>
      <c r="MIN48" s="13" t="s">
        <v>41</v>
      </c>
      <c r="MIO48" s="14">
        <f>IF(MIK48="SINAPI",VLOOKUP('TEREZINHA HARDY'!MIJ48,SINAPI,4,),VLOOKUP('TEREZINHA HARDY'!MIJ48,SETOP,5,))</f>
        <v>7.33</v>
      </c>
      <c r="MIP48" s="14">
        <f t="shared" si="1618"/>
        <v>9.27</v>
      </c>
      <c r="MIQ48" s="14">
        <f t="shared" si="1619"/>
        <v>1191.8579999999999</v>
      </c>
      <c r="MIR48" s="14">
        <f t="shared" si="1620"/>
        <v>1507.3019999999999</v>
      </c>
      <c r="MIS48" s="11" t="s">
        <v>17388</v>
      </c>
      <c r="MIT48" s="261" t="str">
        <f>IF(MJA48="SINAPI",VLOOKUP('TEREZINHA HARDY'!MIZ48,SINAPI,2,),VLOOKUP('TEREZINHA HARDY'!MIZ48,SETOP,3,))</f>
        <v>CORTE, DOBRA E MONTAGEM DE AÇO CA-50/60</v>
      </c>
      <c r="MIU48" s="261"/>
      <c r="MIV48" s="261"/>
      <c r="MIW48" s="261"/>
      <c r="MIX48" s="261"/>
      <c r="MIY48" s="261"/>
      <c r="MIZ48" s="12" t="s">
        <v>9344</v>
      </c>
      <c r="MJA48" s="12" t="s">
        <v>6222</v>
      </c>
      <c r="MJB48" s="12" t="str">
        <f>IF(MJA48="SINAPI",VLOOKUP('TEREZINHA HARDY'!MIZ48,SINAPI,3,),VLOOKUP('TEREZINHA HARDY'!MIZ48,SETOP,4,))</f>
        <v>KG</v>
      </c>
      <c r="MJC48" s="13">
        <v>162.6</v>
      </c>
      <c r="MJD48" s="13" t="s">
        <v>41</v>
      </c>
      <c r="MJE48" s="14">
        <f>IF(MJA48="SINAPI",VLOOKUP('TEREZINHA HARDY'!MIZ48,SINAPI,4,),VLOOKUP('TEREZINHA HARDY'!MIZ48,SETOP,5,))</f>
        <v>7.33</v>
      </c>
      <c r="MJF48" s="14">
        <f t="shared" si="1621"/>
        <v>9.27</v>
      </c>
      <c r="MJG48" s="14">
        <f t="shared" si="1622"/>
        <v>1191.8579999999999</v>
      </c>
      <c r="MJH48" s="14">
        <f t="shared" si="1623"/>
        <v>1507.3019999999999</v>
      </c>
      <c r="MJI48" s="11" t="s">
        <v>17388</v>
      </c>
      <c r="MJJ48" s="261" t="str">
        <f>IF(MJQ48="SINAPI",VLOOKUP('TEREZINHA HARDY'!MJP48,SINAPI,2,),VLOOKUP('TEREZINHA HARDY'!MJP48,SETOP,3,))</f>
        <v>CORTE, DOBRA E MONTAGEM DE AÇO CA-50/60</v>
      </c>
      <c r="MJK48" s="261"/>
      <c r="MJL48" s="261"/>
      <c r="MJM48" s="261"/>
      <c r="MJN48" s="261"/>
      <c r="MJO48" s="261"/>
      <c r="MJP48" s="12" t="s">
        <v>9344</v>
      </c>
      <c r="MJQ48" s="12" t="s">
        <v>6222</v>
      </c>
      <c r="MJR48" s="12" t="str">
        <f>IF(MJQ48="SINAPI",VLOOKUP('TEREZINHA HARDY'!MJP48,SINAPI,3,),VLOOKUP('TEREZINHA HARDY'!MJP48,SETOP,4,))</f>
        <v>KG</v>
      </c>
      <c r="MJS48" s="13">
        <v>162.6</v>
      </c>
      <c r="MJT48" s="13" t="s">
        <v>41</v>
      </c>
      <c r="MJU48" s="14">
        <f>IF(MJQ48="SINAPI",VLOOKUP('TEREZINHA HARDY'!MJP48,SINAPI,4,),VLOOKUP('TEREZINHA HARDY'!MJP48,SETOP,5,))</f>
        <v>7.33</v>
      </c>
      <c r="MJV48" s="14">
        <f t="shared" si="1624"/>
        <v>9.27</v>
      </c>
      <c r="MJW48" s="14">
        <f t="shared" si="1625"/>
        <v>1191.8579999999999</v>
      </c>
      <c r="MJX48" s="14">
        <f t="shared" si="1626"/>
        <v>1507.3019999999999</v>
      </c>
      <c r="MJY48" s="11" t="s">
        <v>17388</v>
      </c>
      <c r="MJZ48" s="261" t="str">
        <f>IF(MKG48="SINAPI",VLOOKUP('TEREZINHA HARDY'!MKF48,SINAPI,2,),VLOOKUP('TEREZINHA HARDY'!MKF48,SETOP,3,))</f>
        <v>CORTE, DOBRA E MONTAGEM DE AÇO CA-50/60</v>
      </c>
      <c r="MKA48" s="261"/>
      <c r="MKB48" s="261"/>
      <c r="MKC48" s="261"/>
      <c r="MKD48" s="261"/>
      <c r="MKE48" s="261"/>
      <c r="MKF48" s="12" t="s">
        <v>9344</v>
      </c>
      <c r="MKG48" s="12" t="s">
        <v>6222</v>
      </c>
      <c r="MKH48" s="12" t="str">
        <f>IF(MKG48="SINAPI",VLOOKUP('TEREZINHA HARDY'!MKF48,SINAPI,3,),VLOOKUP('TEREZINHA HARDY'!MKF48,SETOP,4,))</f>
        <v>KG</v>
      </c>
      <c r="MKI48" s="13">
        <v>162.6</v>
      </c>
      <c r="MKJ48" s="13" t="s">
        <v>41</v>
      </c>
      <c r="MKK48" s="14">
        <f>IF(MKG48="SINAPI",VLOOKUP('TEREZINHA HARDY'!MKF48,SINAPI,4,),VLOOKUP('TEREZINHA HARDY'!MKF48,SETOP,5,))</f>
        <v>7.33</v>
      </c>
      <c r="MKL48" s="14">
        <f t="shared" si="1627"/>
        <v>9.27</v>
      </c>
      <c r="MKM48" s="14">
        <f t="shared" si="1628"/>
        <v>1191.8579999999999</v>
      </c>
      <c r="MKN48" s="14">
        <f t="shared" si="1629"/>
        <v>1507.3019999999999</v>
      </c>
      <c r="MKO48" s="11" t="s">
        <v>17388</v>
      </c>
      <c r="MKP48" s="261" t="str">
        <f>IF(MKW48="SINAPI",VLOOKUP('TEREZINHA HARDY'!MKV48,SINAPI,2,),VLOOKUP('TEREZINHA HARDY'!MKV48,SETOP,3,))</f>
        <v>CORTE, DOBRA E MONTAGEM DE AÇO CA-50/60</v>
      </c>
      <c r="MKQ48" s="261"/>
      <c r="MKR48" s="261"/>
      <c r="MKS48" s="261"/>
      <c r="MKT48" s="261"/>
      <c r="MKU48" s="261"/>
      <c r="MKV48" s="12" t="s">
        <v>9344</v>
      </c>
      <c r="MKW48" s="12" t="s">
        <v>6222</v>
      </c>
      <c r="MKX48" s="12" t="str">
        <f>IF(MKW48="SINAPI",VLOOKUP('TEREZINHA HARDY'!MKV48,SINAPI,3,),VLOOKUP('TEREZINHA HARDY'!MKV48,SETOP,4,))</f>
        <v>KG</v>
      </c>
      <c r="MKY48" s="13">
        <v>162.6</v>
      </c>
      <c r="MKZ48" s="13" t="s">
        <v>41</v>
      </c>
      <c r="MLA48" s="14">
        <f>IF(MKW48="SINAPI",VLOOKUP('TEREZINHA HARDY'!MKV48,SINAPI,4,),VLOOKUP('TEREZINHA HARDY'!MKV48,SETOP,5,))</f>
        <v>7.33</v>
      </c>
      <c r="MLB48" s="14">
        <f t="shared" si="1630"/>
        <v>9.27</v>
      </c>
      <c r="MLC48" s="14">
        <f t="shared" si="1631"/>
        <v>1191.8579999999999</v>
      </c>
      <c r="MLD48" s="14">
        <f t="shared" si="1632"/>
        <v>1507.3019999999999</v>
      </c>
      <c r="MLE48" s="11" t="s">
        <v>17388</v>
      </c>
      <c r="MLF48" s="261" t="str">
        <f>IF(MLM48="SINAPI",VLOOKUP('TEREZINHA HARDY'!MLL48,SINAPI,2,),VLOOKUP('TEREZINHA HARDY'!MLL48,SETOP,3,))</f>
        <v>CORTE, DOBRA E MONTAGEM DE AÇO CA-50/60</v>
      </c>
      <c r="MLG48" s="261"/>
      <c r="MLH48" s="261"/>
      <c r="MLI48" s="261"/>
      <c r="MLJ48" s="261"/>
      <c r="MLK48" s="261"/>
      <c r="MLL48" s="12" t="s">
        <v>9344</v>
      </c>
      <c r="MLM48" s="12" t="s">
        <v>6222</v>
      </c>
      <c r="MLN48" s="12" t="str">
        <f>IF(MLM48="SINAPI",VLOOKUP('TEREZINHA HARDY'!MLL48,SINAPI,3,),VLOOKUP('TEREZINHA HARDY'!MLL48,SETOP,4,))</f>
        <v>KG</v>
      </c>
      <c r="MLO48" s="13">
        <v>162.6</v>
      </c>
      <c r="MLP48" s="13" t="s">
        <v>41</v>
      </c>
      <c r="MLQ48" s="14">
        <f>IF(MLM48="SINAPI",VLOOKUP('TEREZINHA HARDY'!MLL48,SINAPI,4,),VLOOKUP('TEREZINHA HARDY'!MLL48,SETOP,5,))</f>
        <v>7.33</v>
      </c>
      <c r="MLR48" s="14">
        <f t="shared" si="1633"/>
        <v>9.27</v>
      </c>
      <c r="MLS48" s="14">
        <f t="shared" si="1634"/>
        <v>1191.8579999999999</v>
      </c>
      <c r="MLT48" s="14">
        <f t="shared" si="1635"/>
        <v>1507.3019999999999</v>
      </c>
      <c r="MLU48" s="11" t="s">
        <v>17388</v>
      </c>
      <c r="MLV48" s="261" t="str">
        <f>IF(MMC48="SINAPI",VLOOKUP('TEREZINHA HARDY'!MMB48,SINAPI,2,),VLOOKUP('TEREZINHA HARDY'!MMB48,SETOP,3,))</f>
        <v>CORTE, DOBRA E MONTAGEM DE AÇO CA-50/60</v>
      </c>
      <c r="MLW48" s="261"/>
      <c r="MLX48" s="261"/>
      <c r="MLY48" s="261"/>
      <c r="MLZ48" s="261"/>
      <c r="MMA48" s="261"/>
      <c r="MMB48" s="12" t="s">
        <v>9344</v>
      </c>
      <c r="MMC48" s="12" t="s">
        <v>6222</v>
      </c>
      <c r="MMD48" s="12" t="str">
        <f>IF(MMC48="SINAPI",VLOOKUP('TEREZINHA HARDY'!MMB48,SINAPI,3,),VLOOKUP('TEREZINHA HARDY'!MMB48,SETOP,4,))</f>
        <v>KG</v>
      </c>
      <c r="MME48" s="13">
        <v>162.6</v>
      </c>
      <c r="MMF48" s="13" t="s">
        <v>41</v>
      </c>
      <c r="MMG48" s="14">
        <f>IF(MMC48="SINAPI",VLOOKUP('TEREZINHA HARDY'!MMB48,SINAPI,4,),VLOOKUP('TEREZINHA HARDY'!MMB48,SETOP,5,))</f>
        <v>7.33</v>
      </c>
      <c r="MMH48" s="14">
        <f t="shared" si="1636"/>
        <v>9.27</v>
      </c>
      <c r="MMI48" s="14">
        <f t="shared" si="1637"/>
        <v>1191.8579999999999</v>
      </c>
      <c r="MMJ48" s="14">
        <f t="shared" si="1638"/>
        <v>1507.3019999999999</v>
      </c>
      <c r="MMK48" s="11" t="s">
        <v>17388</v>
      </c>
      <c r="MML48" s="261" t="str">
        <f>IF(MMS48="SINAPI",VLOOKUP('TEREZINHA HARDY'!MMR48,SINAPI,2,),VLOOKUP('TEREZINHA HARDY'!MMR48,SETOP,3,))</f>
        <v>CORTE, DOBRA E MONTAGEM DE AÇO CA-50/60</v>
      </c>
      <c r="MMM48" s="261"/>
      <c r="MMN48" s="261"/>
      <c r="MMO48" s="261"/>
      <c r="MMP48" s="261"/>
      <c r="MMQ48" s="261"/>
      <c r="MMR48" s="12" t="s">
        <v>9344</v>
      </c>
      <c r="MMS48" s="12" t="s">
        <v>6222</v>
      </c>
      <c r="MMT48" s="12" t="str">
        <f>IF(MMS48="SINAPI",VLOOKUP('TEREZINHA HARDY'!MMR48,SINAPI,3,),VLOOKUP('TEREZINHA HARDY'!MMR48,SETOP,4,))</f>
        <v>KG</v>
      </c>
      <c r="MMU48" s="13">
        <v>162.6</v>
      </c>
      <c r="MMV48" s="13" t="s">
        <v>41</v>
      </c>
      <c r="MMW48" s="14">
        <f>IF(MMS48="SINAPI",VLOOKUP('TEREZINHA HARDY'!MMR48,SINAPI,4,),VLOOKUP('TEREZINHA HARDY'!MMR48,SETOP,5,))</f>
        <v>7.33</v>
      </c>
      <c r="MMX48" s="14">
        <f t="shared" si="1639"/>
        <v>9.27</v>
      </c>
      <c r="MMY48" s="14">
        <f t="shared" si="1640"/>
        <v>1191.8579999999999</v>
      </c>
      <c r="MMZ48" s="14">
        <f t="shared" si="1641"/>
        <v>1507.3019999999999</v>
      </c>
      <c r="MNA48" s="11" t="s">
        <v>17388</v>
      </c>
      <c r="MNB48" s="261" t="str">
        <f>IF(MNI48="SINAPI",VLOOKUP('TEREZINHA HARDY'!MNH48,SINAPI,2,),VLOOKUP('TEREZINHA HARDY'!MNH48,SETOP,3,))</f>
        <v>CORTE, DOBRA E MONTAGEM DE AÇO CA-50/60</v>
      </c>
      <c r="MNC48" s="261"/>
      <c r="MND48" s="261"/>
      <c r="MNE48" s="261"/>
      <c r="MNF48" s="261"/>
      <c r="MNG48" s="261"/>
      <c r="MNH48" s="12" t="s">
        <v>9344</v>
      </c>
      <c r="MNI48" s="12" t="s">
        <v>6222</v>
      </c>
      <c r="MNJ48" s="12" t="str">
        <f>IF(MNI48="SINAPI",VLOOKUP('TEREZINHA HARDY'!MNH48,SINAPI,3,),VLOOKUP('TEREZINHA HARDY'!MNH48,SETOP,4,))</f>
        <v>KG</v>
      </c>
      <c r="MNK48" s="13">
        <v>162.6</v>
      </c>
      <c r="MNL48" s="13" t="s">
        <v>41</v>
      </c>
      <c r="MNM48" s="14">
        <f>IF(MNI48="SINAPI",VLOOKUP('TEREZINHA HARDY'!MNH48,SINAPI,4,),VLOOKUP('TEREZINHA HARDY'!MNH48,SETOP,5,))</f>
        <v>7.33</v>
      </c>
      <c r="MNN48" s="14">
        <f t="shared" si="1642"/>
        <v>9.27</v>
      </c>
      <c r="MNO48" s="14">
        <f t="shared" si="1643"/>
        <v>1191.8579999999999</v>
      </c>
      <c r="MNP48" s="14">
        <f t="shared" si="1644"/>
        <v>1507.3019999999999</v>
      </c>
      <c r="MNQ48" s="11" t="s">
        <v>17388</v>
      </c>
      <c r="MNR48" s="261" t="str">
        <f>IF(MNY48="SINAPI",VLOOKUP('TEREZINHA HARDY'!MNX48,SINAPI,2,),VLOOKUP('TEREZINHA HARDY'!MNX48,SETOP,3,))</f>
        <v>CORTE, DOBRA E MONTAGEM DE AÇO CA-50/60</v>
      </c>
      <c r="MNS48" s="261"/>
      <c r="MNT48" s="261"/>
      <c r="MNU48" s="261"/>
      <c r="MNV48" s="261"/>
      <c r="MNW48" s="261"/>
      <c r="MNX48" s="12" t="s">
        <v>9344</v>
      </c>
      <c r="MNY48" s="12" t="s">
        <v>6222</v>
      </c>
      <c r="MNZ48" s="12" t="str">
        <f>IF(MNY48="SINAPI",VLOOKUP('TEREZINHA HARDY'!MNX48,SINAPI,3,),VLOOKUP('TEREZINHA HARDY'!MNX48,SETOP,4,))</f>
        <v>KG</v>
      </c>
      <c r="MOA48" s="13">
        <v>162.6</v>
      </c>
      <c r="MOB48" s="13" t="s">
        <v>41</v>
      </c>
      <c r="MOC48" s="14">
        <f>IF(MNY48="SINAPI",VLOOKUP('TEREZINHA HARDY'!MNX48,SINAPI,4,),VLOOKUP('TEREZINHA HARDY'!MNX48,SETOP,5,))</f>
        <v>7.33</v>
      </c>
      <c r="MOD48" s="14">
        <f t="shared" si="1645"/>
        <v>9.27</v>
      </c>
      <c r="MOE48" s="14">
        <f t="shared" si="1646"/>
        <v>1191.8579999999999</v>
      </c>
      <c r="MOF48" s="14">
        <f t="shared" si="1647"/>
        <v>1507.3019999999999</v>
      </c>
      <c r="MOG48" s="11" t="s">
        <v>17388</v>
      </c>
      <c r="MOH48" s="261" t="str">
        <f>IF(MOO48="SINAPI",VLOOKUP('TEREZINHA HARDY'!MON48,SINAPI,2,),VLOOKUP('TEREZINHA HARDY'!MON48,SETOP,3,))</f>
        <v>CORTE, DOBRA E MONTAGEM DE AÇO CA-50/60</v>
      </c>
      <c r="MOI48" s="261"/>
      <c r="MOJ48" s="261"/>
      <c r="MOK48" s="261"/>
      <c r="MOL48" s="261"/>
      <c r="MOM48" s="261"/>
      <c r="MON48" s="12" t="s">
        <v>9344</v>
      </c>
      <c r="MOO48" s="12" t="s">
        <v>6222</v>
      </c>
      <c r="MOP48" s="12" t="str">
        <f>IF(MOO48="SINAPI",VLOOKUP('TEREZINHA HARDY'!MON48,SINAPI,3,),VLOOKUP('TEREZINHA HARDY'!MON48,SETOP,4,))</f>
        <v>KG</v>
      </c>
      <c r="MOQ48" s="13">
        <v>162.6</v>
      </c>
      <c r="MOR48" s="13" t="s">
        <v>41</v>
      </c>
      <c r="MOS48" s="14">
        <f>IF(MOO48="SINAPI",VLOOKUP('TEREZINHA HARDY'!MON48,SINAPI,4,),VLOOKUP('TEREZINHA HARDY'!MON48,SETOP,5,))</f>
        <v>7.33</v>
      </c>
      <c r="MOT48" s="14">
        <f t="shared" si="1648"/>
        <v>9.27</v>
      </c>
      <c r="MOU48" s="14">
        <f t="shared" si="1649"/>
        <v>1191.8579999999999</v>
      </c>
      <c r="MOV48" s="14">
        <f t="shared" si="1650"/>
        <v>1507.3019999999999</v>
      </c>
      <c r="MOW48" s="11" t="s">
        <v>17388</v>
      </c>
      <c r="MOX48" s="261" t="str">
        <f>IF(MPE48="SINAPI",VLOOKUP('TEREZINHA HARDY'!MPD48,SINAPI,2,),VLOOKUP('TEREZINHA HARDY'!MPD48,SETOP,3,))</f>
        <v>CORTE, DOBRA E MONTAGEM DE AÇO CA-50/60</v>
      </c>
      <c r="MOY48" s="261"/>
      <c r="MOZ48" s="261"/>
      <c r="MPA48" s="261"/>
      <c r="MPB48" s="261"/>
      <c r="MPC48" s="261"/>
      <c r="MPD48" s="12" t="s">
        <v>9344</v>
      </c>
      <c r="MPE48" s="12" t="s">
        <v>6222</v>
      </c>
      <c r="MPF48" s="12" t="str">
        <f>IF(MPE48="SINAPI",VLOOKUP('TEREZINHA HARDY'!MPD48,SINAPI,3,),VLOOKUP('TEREZINHA HARDY'!MPD48,SETOP,4,))</f>
        <v>KG</v>
      </c>
      <c r="MPG48" s="13">
        <v>162.6</v>
      </c>
      <c r="MPH48" s="13" t="s">
        <v>41</v>
      </c>
      <c r="MPI48" s="14">
        <f>IF(MPE48="SINAPI",VLOOKUP('TEREZINHA HARDY'!MPD48,SINAPI,4,),VLOOKUP('TEREZINHA HARDY'!MPD48,SETOP,5,))</f>
        <v>7.33</v>
      </c>
      <c r="MPJ48" s="14">
        <f t="shared" si="1651"/>
        <v>9.27</v>
      </c>
      <c r="MPK48" s="14">
        <f t="shared" si="1652"/>
        <v>1191.8579999999999</v>
      </c>
      <c r="MPL48" s="14">
        <f t="shared" si="1653"/>
        <v>1507.3019999999999</v>
      </c>
      <c r="MPM48" s="11" t="s">
        <v>17388</v>
      </c>
      <c r="MPN48" s="261" t="str">
        <f>IF(MPU48="SINAPI",VLOOKUP('TEREZINHA HARDY'!MPT48,SINAPI,2,),VLOOKUP('TEREZINHA HARDY'!MPT48,SETOP,3,))</f>
        <v>CORTE, DOBRA E MONTAGEM DE AÇO CA-50/60</v>
      </c>
      <c r="MPO48" s="261"/>
      <c r="MPP48" s="261"/>
      <c r="MPQ48" s="261"/>
      <c r="MPR48" s="261"/>
      <c r="MPS48" s="261"/>
      <c r="MPT48" s="12" t="s">
        <v>9344</v>
      </c>
      <c r="MPU48" s="12" t="s">
        <v>6222</v>
      </c>
      <c r="MPV48" s="12" t="str">
        <f>IF(MPU48="SINAPI",VLOOKUP('TEREZINHA HARDY'!MPT48,SINAPI,3,),VLOOKUP('TEREZINHA HARDY'!MPT48,SETOP,4,))</f>
        <v>KG</v>
      </c>
      <c r="MPW48" s="13">
        <v>162.6</v>
      </c>
      <c r="MPX48" s="13" t="s">
        <v>41</v>
      </c>
      <c r="MPY48" s="14">
        <f>IF(MPU48="SINAPI",VLOOKUP('TEREZINHA HARDY'!MPT48,SINAPI,4,),VLOOKUP('TEREZINHA HARDY'!MPT48,SETOP,5,))</f>
        <v>7.33</v>
      </c>
      <c r="MPZ48" s="14">
        <f t="shared" si="1654"/>
        <v>9.27</v>
      </c>
      <c r="MQA48" s="14">
        <f t="shared" si="1655"/>
        <v>1191.8579999999999</v>
      </c>
      <c r="MQB48" s="14">
        <f t="shared" si="1656"/>
        <v>1507.3019999999999</v>
      </c>
      <c r="MQC48" s="11" t="s">
        <v>17388</v>
      </c>
      <c r="MQD48" s="261" t="str">
        <f>IF(MQK48="SINAPI",VLOOKUP('TEREZINHA HARDY'!MQJ48,SINAPI,2,),VLOOKUP('TEREZINHA HARDY'!MQJ48,SETOP,3,))</f>
        <v>CORTE, DOBRA E MONTAGEM DE AÇO CA-50/60</v>
      </c>
      <c r="MQE48" s="261"/>
      <c r="MQF48" s="261"/>
      <c r="MQG48" s="261"/>
      <c r="MQH48" s="261"/>
      <c r="MQI48" s="261"/>
      <c r="MQJ48" s="12" t="s">
        <v>9344</v>
      </c>
      <c r="MQK48" s="12" t="s">
        <v>6222</v>
      </c>
      <c r="MQL48" s="12" t="str">
        <f>IF(MQK48="SINAPI",VLOOKUP('TEREZINHA HARDY'!MQJ48,SINAPI,3,),VLOOKUP('TEREZINHA HARDY'!MQJ48,SETOP,4,))</f>
        <v>KG</v>
      </c>
      <c r="MQM48" s="13">
        <v>162.6</v>
      </c>
      <c r="MQN48" s="13" t="s">
        <v>41</v>
      </c>
      <c r="MQO48" s="14">
        <f>IF(MQK48="SINAPI",VLOOKUP('TEREZINHA HARDY'!MQJ48,SINAPI,4,),VLOOKUP('TEREZINHA HARDY'!MQJ48,SETOP,5,))</f>
        <v>7.33</v>
      </c>
      <c r="MQP48" s="14">
        <f t="shared" si="1657"/>
        <v>9.27</v>
      </c>
      <c r="MQQ48" s="14">
        <f t="shared" si="1658"/>
        <v>1191.8579999999999</v>
      </c>
      <c r="MQR48" s="14">
        <f t="shared" si="1659"/>
        <v>1507.3019999999999</v>
      </c>
      <c r="MQS48" s="11" t="s">
        <v>17388</v>
      </c>
      <c r="MQT48" s="261" t="str">
        <f>IF(MRA48="SINAPI",VLOOKUP('TEREZINHA HARDY'!MQZ48,SINAPI,2,),VLOOKUP('TEREZINHA HARDY'!MQZ48,SETOP,3,))</f>
        <v>CORTE, DOBRA E MONTAGEM DE AÇO CA-50/60</v>
      </c>
      <c r="MQU48" s="261"/>
      <c r="MQV48" s="261"/>
      <c r="MQW48" s="261"/>
      <c r="MQX48" s="261"/>
      <c r="MQY48" s="261"/>
      <c r="MQZ48" s="12" t="s">
        <v>9344</v>
      </c>
      <c r="MRA48" s="12" t="s">
        <v>6222</v>
      </c>
      <c r="MRB48" s="12" t="str">
        <f>IF(MRA48="SINAPI",VLOOKUP('TEREZINHA HARDY'!MQZ48,SINAPI,3,),VLOOKUP('TEREZINHA HARDY'!MQZ48,SETOP,4,))</f>
        <v>KG</v>
      </c>
      <c r="MRC48" s="13">
        <v>162.6</v>
      </c>
      <c r="MRD48" s="13" t="s">
        <v>41</v>
      </c>
      <c r="MRE48" s="14">
        <f>IF(MRA48="SINAPI",VLOOKUP('TEREZINHA HARDY'!MQZ48,SINAPI,4,),VLOOKUP('TEREZINHA HARDY'!MQZ48,SETOP,5,))</f>
        <v>7.33</v>
      </c>
      <c r="MRF48" s="14">
        <f t="shared" si="1660"/>
        <v>9.27</v>
      </c>
      <c r="MRG48" s="14">
        <f t="shared" si="1661"/>
        <v>1191.8579999999999</v>
      </c>
      <c r="MRH48" s="14">
        <f t="shared" si="1662"/>
        <v>1507.3019999999999</v>
      </c>
      <c r="MRI48" s="11" t="s">
        <v>17388</v>
      </c>
      <c r="MRJ48" s="261" t="str">
        <f>IF(MRQ48="SINAPI",VLOOKUP('TEREZINHA HARDY'!MRP48,SINAPI,2,),VLOOKUP('TEREZINHA HARDY'!MRP48,SETOP,3,))</f>
        <v>CORTE, DOBRA E MONTAGEM DE AÇO CA-50/60</v>
      </c>
      <c r="MRK48" s="261"/>
      <c r="MRL48" s="261"/>
      <c r="MRM48" s="261"/>
      <c r="MRN48" s="261"/>
      <c r="MRO48" s="261"/>
      <c r="MRP48" s="12" t="s">
        <v>9344</v>
      </c>
      <c r="MRQ48" s="12" t="s">
        <v>6222</v>
      </c>
      <c r="MRR48" s="12" t="str">
        <f>IF(MRQ48="SINAPI",VLOOKUP('TEREZINHA HARDY'!MRP48,SINAPI,3,),VLOOKUP('TEREZINHA HARDY'!MRP48,SETOP,4,))</f>
        <v>KG</v>
      </c>
      <c r="MRS48" s="13">
        <v>162.6</v>
      </c>
      <c r="MRT48" s="13" t="s">
        <v>41</v>
      </c>
      <c r="MRU48" s="14">
        <f>IF(MRQ48="SINAPI",VLOOKUP('TEREZINHA HARDY'!MRP48,SINAPI,4,),VLOOKUP('TEREZINHA HARDY'!MRP48,SETOP,5,))</f>
        <v>7.33</v>
      </c>
      <c r="MRV48" s="14">
        <f t="shared" si="1663"/>
        <v>9.27</v>
      </c>
      <c r="MRW48" s="14">
        <f t="shared" si="1664"/>
        <v>1191.8579999999999</v>
      </c>
      <c r="MRX48" s="14">
        <f t="shared" si="1665"/>
        <v>1507.3019999999999</v>
      </c>
      <c r="MRY48" s="11" t="s">
        <v>17388</v>
      </c>
      <c r="MRZ48" s="261" t="str">
        <f>IF(MSG48="SINAPI",VLOOKUP('TEREZINHA HARDY'!MSF48,SINAPI,2,),VLOOKUP('TEREZINHA HARDY'!MSF48,SETOP,3,))</f>
        <v>CORTE, DOBRA E MONTAGEM DE AÇO CA-50/60</v>
      </c>
      <c r="MSA48" s="261"/>
      <c r="MSB48" s="261"/>
      <c r="MSC48" s="261"/>
      <c r="MSD48" s="261"/>
      <c r="MSE48" s="261"/>
      <c r="MSF48" s="12" t="s">
        <v>9344</v>
      </c>
      <c r="MSG48" s="12" t="s">
        <v>6222</v>
      </c>
      <c r="MSH48" s="12" t="str">
        <f>IF(MSG48="SINAPI",VLOOKUP('TEREZINHA HARDY'!MSF48,SINAPI,3,),VLOOKUP('TEREZINHA HARDY'!MSF48,SETOP,4,))</f>
        <v>KG</v>
      </c>
      <c r="MSI48" s="13">
        <v>162.6</v>
      </c>
      <c r="MSJ48" s="13" t="s">
        <v>41</v>
      </c>
      <c r="MSK48" s="14">
        <f>IF(MSG48="SINAPI",VLOOKUP('TEREZINHA HARDY'!MSF48,SINAPI,4,),VLOOKUP('TEREZINHA HARDY'!MSF48,SETOP,5,))</f>
        <v>7.33</v>
      </c>
      <c r="MSL48" s="14">
        <f t="shared" si="1666"/>
        <v>9.27</v>
      </c>
      <c r="MSM48" s="14">
        <f t="shared" si="1667"/>
        <v>1191.8579999999999</v>
      </c>
      <c r="MSN48" s="14">
        <f t="shared" si="1668"/>
        <v>1507.3019999999999</v>
      </c>
      <c r="MSO48" s="11" t="s">
        <v>17388</v>
      </c>
      <c r="MSP48" s="261" t="str">
        <f>IF(MSW48="SINAPI",VLOOKUP('TEREZINHA HARDY'!MSV48,SINAPI,2,),VLOOKUP('TEREZINHA HARDY'!MSV48,SETOP,3,))</f>
        <v>CORTE, DOBRA E MONTAGEM DE AÇO CA-50/60</v>
      </c>
      <c r="MSQ48" s="261"/>
      <c r="MSR48" s="261"/>
      <c r="MSS48" s="261"/>
      <c r="MST48" s="261"/>
      <c r="MSU48" s="261"/>
      <c r="MSV48" s="12" t="s">
        <v>9344</v>
      </c>
      <c r="MSW48" s="12" t="s">
        <v>6222</v>
      </c>
      <c r="MSX48" s="12" t="str">
        <f>IF(MSW48="SINAPI",VLOOKUP('TEREZINHA HARDY'!MSV48,SINAPI,3,),VLOOKUP('TEREZINHA HARDY'!MSV48,SETOP,4,))</f>
        <v>KG</v>
      </c>
      <c r="MSY48" s="13">
        <v>162.6</v>
      </c>
      <c r="MSZ48" s="13" t="s">
        <v>41</v>
      </c>
      <c r="MTA48" s="14">
        <f>IF(MSW48="SINAPI",VLOOKUP('TEREZINHA HARDY'!MSV48,SINAPI,4,),VLOOKUP('TEREZINHA HARDY'!MSV48,SETOP,5,))</f>
        <v>7.33</v>
      </c>
      <c r="MTB48" s="14">
        <f t="shared" si="1669"/>
        <v>9.27</v>
      </c>
      <c r="MTC48" s="14">
        <f t="shared" si="1670"/>
        <v>1191.8579999999999</v>
      </c>
      <c r="MTD48" s="14">
        <f t="shared" si="1671"/>
        <v>1507.3019999999999</v>
      </c>
      <c r="MTE48" s="11" t="s">
        <v>17388</v>
      </c>
      <c r="MTF48" s="261" t="str">
        <f>IF(MTM48="SINAPI",VLOOKUP('TEREZINHA HARDY'!MTL48,SINAPI,2,),VLOOKUP('TEREZINHA HARDY'!MTL48,SETOP,3,))</f>
        <v>CORTE, DOBRA E MONTAGEM DE AÇO CA-50/60</v>
      </c>
      <c r="MTG48" s="261"/>
      <c r="MTH48" s="261"/>
      <c r="MTI48" s="261"/>
      <c r="MTJ48" s="261"/>
      <c r="MTK48" s="261"/>
      <c r="MTL48" s="12" t="s">
        <v>9344</v>
      </c>
      <c r="MTM48" s="12" t="s">
        <v>6222</v>
      </c>
      <c r="MTN48" s="12" t="str">
        <f>IF(MTM48="SINAPI",VLOOKUP('TEREZINHA HARDY'!MTL48,SINAPI,3,),VLOOKUP('TEREZINHA HARDY'!MTL48,SETOP,4,))</f>
        <v>KG</v>
      </c>
      <c r="MTO48" s="13">
        <v>162.6</v>
      </c>
      <c r="MTP48" s="13" t="s">
        <v>41</v>
      </c>
      <c r="MTQ48" s="14">
        <f>IF(MTM48="SINAPI",VLOOKUP('TEREZINHA HARDY'!MTL48,SINAPI,4,),VLOOKUP('TEREZINHA HARDY'!MTL48,SETOP,5,))</f>
        <v>7.33</v>
      </c>
      <c r="MTR48" s="14">
        <f t="shared" si="1672"/>
        <v>9.27</v>
      </c>
      <c r="MTS48" s="14">
        <f t="shared" si="1673"/>
        <v>1191.8579999999999</v>
      </c>
      <c r="MTT48" s="14">
        <f t="shared" si="1674"/>
        <v>1507.3019999999999</v>
      </c>
      <c r="MTU48" s="11" t="s">
        <v>17388</v>
      </c>
      <c r="MTV48" s="261" t="str">
        <f>IF(MUC48="SINAPI",VLOOKUP('TEREZINHA HARDY'!MUB48,SINAPI,2,),VLOOKUP('TEREZINHA HARDY'!MUB48,SETOP,3,))</f>
        <v>CORTE, DOBRA E MONTAGEM DE AÇO CA-50/60</v>
      </c>
      <c r="MTW48" s="261"/>
      <c r="MTX48" s="261"/>
      <c r="MTY48" s="261"/>
      <c r="MTZ48" s="261"/>
      <c r="MUA48" s="261"/>
      <c r="MUB48" s="12" t="s">
        <v>9344</v>
      </c>
      <c r="MUC48" s="12" t="s">
        <v>6222</v>
      </c>
      <c r="MUD48" s="12" t="str">
        <f>IF(MUC48="SINAPI",VLOOKUP('TEREZINHA HARDY'!MUB48,SINAPI,3,),VLOOKUP('TEREZINHA HARDY'!MUB48,SETOP,4,))</f>
        <v>KG</v>
      </c>
      <c r="MUE48" s="13">
        <v>162.6</v>
      </c>
      <c r="MUF48" s="13" t="s">
        <v>41</v>
      </c>
      <c r="MUG48" s="14">
        <f>IF(MUC48="SINAPI",VLOOKUP('TEREZINHA HARDY'!MUB48,SINAPI,4,),VLOOKUP('TEREZINHA HARDY'!MUB48,SETOP,5,))</f>
        <v>7.33</v>
      </c>
      <c r="MUH48" s="14">
        <f t="shared" si="1675"/>
        <v>9.27</v>
      </c>
      <c r="MUI48" s="14">
        <f t="shared" si="1676"/>
        <v>1191.8579999999999</v>
      </c>
      <c r="MUJ48" s="14">
        <f t="shared" si="1677"/>
        <v>1507.3019999999999</v>
      </c>
      <c r="MUK48" s="11" t="s">
        <v>17388</v>
      </c>
      <c r="MUL48" s="261" t="str">
        <f>IF(MUS48="SINAPI",VLOOKUP('TEREZINHA HARDY'!MUR48,SINAPI,2,),VLOOKUP('TEREZINHA HARDY'!MUR48,SETOP,3,))</f>
        <v>CORTE, DOBRA E MONTAGEM DE AÇO CA-50/60</v>
      </c>
      <c r="MUM48" s="261"/>
      <c r="MUN48" s="261"/>
      <c r="MUO48" s="261"/>
      <c r="MUP48" s="261"/>
      <c r="MUQ48" s="261"/>
      <c r="MUR48" s="12" t="s">
        <v>9344</v>
      </c>
      <c r="MUS48" s="12" t="s">
        <v>6222</v>
      </c>
      <c r="MUT48" s="12" t="str">
        <f>IF(MUS48="SINAPI",VLOOKUP('TEREZINHA HARDY'!MUR48,SINAPI,3,),VLOOKUP('TEREZINHA HARDY'!MUR48,SETOP,4,))</f>
        <v>KG</v>
      </c>
      <c r="MUU48" s="13">
        <v>162.6</v>
      </c>
      <c r="MUV48" s="13" t="s">
        <v>41</v>
      </c>
      <c r="MUW48" s="14">
        <f>IF(MUS48="SINAPI",VLOOKUP('TEREZINHA HARDY'!MUR48,SINAPI,4,),VLOOKUP('TEREZINHA HARDY'!MUR48,SETOP,5,))</f>
        <v>7.33</v>
      </c>
      <c r="MUX48" s="14">
        <f t="shared" si="1678"/>
        <v>9.27</v>
      </c>
      <c r="MUY48" s="14">
        <f t="shared" si="1679"/>
        <v>1191.8579999999999</v>
      </c>
      <c r="MUZ48" s="14">
        <f t="shared" si="1680"/>
        <v>1507.3019999999999</v>
      </c>
      <c r="MVA48" s="11" t="s">
        <v>17388</v>
      </c>
      <c r="MVB48" s="261" t="str">
        <f>IF(MVI48="SINAPI",VLOOKUP('TEREZINHA HARDY'!MVH48,SINAPI,2,),VLOOKUP('TEREZINHA HARDY'!MVH48,SETOP,3,))</f>
        <v>CORTE, DOBRA E MONTAGEM DE AÇO CA-50/60</v>
      </c>
      <c r="MVC48" s="261"/>
      <c r="MVD48" s="261"/>
      <c r="MVE48" s="261"/>
      <c r="MVF48" s="261"/>
      <c r="MVG48" s="261"/>
      <c r="MVH48" s="12" t="s">
        <v>9344</v>
      </c>
      <c r="MVI48" s="12" t="s">
        <v>6222</v>
      </c>
      <c r="MVJ48" s="12" t="str">
        <f>IF(MVI48="SINAPI",VLOOKUP('TEREZINHA HARDY'!MVH48,SINAPI,3,),VLOOKUP('TEREZINHA HARDY'!MVH48,SETOP,4,))</f>
        <v>KG</v>
      </c>
      <c r="MVK48" s="13">
        <v>162.6</v>
      </c>
      <c r="MVL48" s="13" t="s">
        <v>41</v>
      </c>
      <c r="MVM48" s="14">
        <f>IF(MVI48="SINAPI",VLOOKUP('TEREZINHA HARDY'!MVH48,SINAPI,4,),VLOOKUP('TEREZINHA HARDY'!MVH48,SETOP,5,))</f>
        <v>7.33</v>
      </c>
      <c r="MVN48" s="14">
        <f t="shared" si="1681"/>
        <v>9.27</v>
      </c>
      <c r="MVO48" s="14">
        <f t="shared" si="1682"/>
        <v>1191.8579999999999</v>
      </c>
      <c r="MVP48" s="14">
        <f t="shared" si="1683"/>
        <v>1507.3019999999999</v>
      </c>
      <c r="MVQ48" s="11" t="s">
        <v>17388</v>
      </c>
      <c r="MVR48" s="261" t="str">
        <f>IF(MVY48="SINAPI",VLOOKUP('TEREZINHA HARDY'!MVX48,SINAPI,2,),VLOOKUP('TEREZINHA HARDY'!MVX48,SETOP,3,))</f>
        <v>CORTE, DOBRA E MONTAGEM DE AÇO CA-50/60</v>
      </c>
      <c r="MVS48" s="261"/>
      <c r="MVT48" s="261"/>
      <c r="MVU48" s="261"/>
      <c r="MVV48" s="261"/>
      <c r="MVW48" s="261"/>
      <c r="MVX48" s="12" t="s">
        <v>9344</v>
      </c>
      <c r="MVY48" s="12" t="s">
        <v>6222</v>
      </c>
      <c r="MVZ48" s="12" t="str">
        <f>IF(MVY48="SINAPI",VLOOKUP('TEREZINHA HARDY'!MVX48,SINAPI,3,),VLOOKUP('TEREZINHA HARDY'!MVX48,SETOP,4,))</f>
        <v>KG</v>
      </c>
      <c r="MWA48" s="13">
        <v>162.6</v>
      </c>
      <c r="MWB48" s="13" t="s">
        <v>41</v>
      </c>
      <c r="MWC48" s="14">
        <f>IF(MVY48="SINAPI",VLOOKUP('TEREZINHA HARDY'!MVX48,SINAPI,4,),VLOOKUP('TEREZINHA HARDY'!MVX48,SETOP,5,))</f>
        <v>7.33</v>
      </c>
      <c r="MWD48" s="14">
        <f t="shared" si="1684"/>
        <v>9.27</v>
      </c>
      <c r="MWE48" s="14">
        <f t="shared" si="1685"/>
        <v>1191.8579999999999</v>
      </c>
      <c r="MWF48" s="14">
        <f t="shared" si="1686"/>
        <v>1507.3019999999999</v>
      </c>
      <c r="MWG48" s="11" t="s">
        <v>17388</v>
      </c>
      <c r="MWH48" s="261" t="str">
        <f>IF(MWO48="SINAPI",VLOOKUP('TEREZINHA HARDY'!MWN48,SINAPI,2,),VLOOKUP('TEREZINHA HARDY'!MWN48,SETOP,3,))</f>
        <v>CORTE, DOBRA E MONTAGEM DE AÇO CA-50/60</v>
      </c>
      <c r="MWI48" s="261"/>
      <c r="MWJ48" s="261"/>
      <c r="MWK48" s="261"/>
      <c r="MWL48" s="261"/>
      <c r="MWM48" s="261"/>
      <c r="MWN48" s="12" t="s">
        <v>9344</v>
      </c>
      <c r="MWO48" s="12" t="s">
        <v>6222</v>
      </c>
      <c r="MWP48" s="12" t="str">
        <f>IF(MWO48="SINAPI",VLOOKUP('TEREZINHA HARDY'!MWN48,SINAPI,3,),VLOOKUP('TEREZINHA HARDY'!MWN48,SETOP,4,))</f>
        <v>KG</v>
      </c>
      <c r="MWQ48" s="13">
        <v>162.6</v>
      </c>
      <c r="MWR48" s="13" t="s">
        <v>41</v>
      </c>
      <c r="MWS48" s="14">
        <f>IF(MWO48="SINAPI",VLOOKUP('TEREZINHA HARDY'!MWN48,SINAPI,4,),VLOOKUP('TEREZINHA HARDY'!MWN48,SETOP,5,))</f>
        <v>7.33</v>
      </c>
      <c r="MWT48" s="14">
        <f t="shared" si="1687"/>
        <v>9.27</v>
      </c>
      <c r="MWU48" s="14">
        <f t="shared" si="1688"/>
        <v>1191.8579999999999</v>
      </c>
      <c r="MWV48" s="14">
        <f t="shared" si="1689"/>
        <v>1507.3019999999999</v>
      </c>
      <c r="MWW48" s="11" t="s">
        <v>17388</v>
      </c>
      <c r="MWX48" s="261" t="str">
        <f>IF(MXE48="SINAPI",VLOOKUP('TEREZINHA HARDY'!MXD48,SINAPI,2,),VLOOKUP('TEREZINHA HARDY'!MXD48,SETOP,3,))</f>
        <v>CORTE, DOBRA E MONTAGEM DE AÇO CA-50/60</v>
      </c>
      <c r="MWY48" s="261"/>
      <c r="MWZ48" s="261"/>
      <c r="MXA48" s="261"/>
      <c r="MXB48" s="261"/>
      <c r="MXC48" s="261"/>
      <c r="MXD48" s="12" t="s">
        <v>9344</v>
      </c>
      <c r="MXE48" s="12" t="s">
        <v>6222</v>
      </c>
      <c r="MXF48" s="12" t="str">
        <f>IF(MXE48="SINAPI",VLOOKUP('TEREZINHA HARDY'!MXD48,SINAPI,3,),VLOOKUP('TEREZINHA HARDY'!MXD48,SETOP,4,))</f>
        <v>KG</v>
      </c>
      <c r="MXG48" s="13">
        <v>162.6</v>
      </c>
      <c r="MXH48" s="13" t="s">
        <v>41</v>
      </c>
      <c r="MXI48" s="14">
        <f>IF(MXE48="SINAPI",VLOOKUP('TEREZINHA HARDY'!MXD48,SINAPI,4,),VLOOKUP('TEREZINHA HARDY'!MXD48,SETOP,5,))</f>
        <v>7.33</v>
      </c>
      <c r="MXJ48" s="14">
        <f t="shared" si="1690"/>
        <v>9.27</v>
      </c>
      <c r="MXK48" s="14">
        <f t="shared" si="1691"/>
        <v>1191.8579999999999</v>
      </c>
      <c r="MXL48" s="14">
        <f t="shared" si="1692"/>
        <v>1507.3019999999999</v>
      </c>
      <c r="MXM48" s="11" t="s">
        <v>17388</v>
      </c>
      <c r="MXN48" s="261" t="str">
        <f>IF(MXU48="SINAPI",VLOOKUP('TEREZINHA HARDY'!MXT48,SINAPI,2,),VLOOKUP('TEREZINHA HARDY'!MXT48,SETOP,3,))</f>
        <v>CORTE, DOBRA E MONTAGEM DE AÇO CA-50/60</v>
      </c>
      <c r="MXO48" s="261"/>
      <c r="MXP48" s="261"/>
      <c r="MXQ48" s="261"/>
      <c r="MXR48" s="261"/>
      <c r="MXS48" s="261"/>
      <c r="MXT48" s="12" t="s">
        <v>9344</v>
      </c>
      <c r="MXU48" s="12" t="s">
        <v>6222</v>
      </c>
      <c r="MXV48" s="12" t="str">
        <f>IF(MXU48="SINAPI",VLOOKUP('TEREZINHA HARDY'!MXT48,SINAPI,3,),VLOOKUP('TEREZINHA HARDY'!MXT48,SETOP,4,))</f>
        <v>KG</v>
      </c>
      <c r="MXW48" s="13">
        <v>162.6</v>
      </c>
      <c r="MXX48" s="13" t="s">
        <v>41</v>
      </c>
      <c r="MXY48" s="14">
        <f>IF(MXU48="SINAPI",VLOOKUP('TEREZINHA HARDY'!MXT48,SINAPI,4,),VLOOKUP('TEREZINHA HARDY'!MXT48,SETOP,5,))</f>
        <v>7.33</v>
      </c>
      <c r="MXZ48" s="14">
        <f t="shared" si="1693"/>
        <v>9.27</v>
      </c>
      <c r="MYA48" s="14">
        <f t="shared" si="1694"/>
        <v>1191.8579999999999</v>
      </c>
      <c r="MYB48" s="14">
        <f t="shared" si="1695"/>
        <v>1507.3019999999999</v>
      </c>
      <c r="MYC48" s="11" t="s">
        <v>17388</v>
      </c>
      <c r="MYD48" s="261" t="str">
        <f>IF(MYK48="SINAPI",VLOOKUP('TEREZINHA HARDY'!MYJ48,SINAPI,2,),VLOOKUP('TEREZINHA HARDY'!MYJ48,SETOP,3,))</f>
        <v>CORTE, DOBRA E MONTAGEM DE AÇO CA-50/60</v>
      </c>
      <c r="MYE48" s="261"/>
      <c r="MYF48" s="261"/>
      <c r="MYG48" s="261"/>
      <c r="MYH48" s="261"/>
      <c r="MYI48" s="261"/>
      <c r="MYJ48" s="12" t="s">
        <v>9344</v>
      </c>
      <c r="MYK48" s="12" t="s">
        <v>6222</v>
      </c>
      <c r="MYL48" s="12" t="str">
        <f>IF(MYK48="SINAPI",VLOOKUP('TEREZINHA HARDY'!MYJ48,SINAPI,3,),VLOOKUP('TEREZINHA HARDY'!MYJ48,SETOP,4,))</f>
        <v>KG</v>
      </c>
      <c r="MYM48" s="13">
        <v>162.6</v>
      </c>
      <c r="MYN48" s="13" t="s">
        <v>41</v>
      </c>
      <c r="MYO48" s="14">
        <f>IF(MYK48="SINAPI",VLOOKUP('TEREZINHA HARDY'!MYJ48,SINAPI,4,),VLOOKUP('TEREZINHA HARDY'!MYJ48,SETOP,5,))</f>
        <v>7.33</v>
      </c>
      <c r="MYP48" s="14">
        <f t="shared" si="1696"/>
        <v>9.27</v>
      </c>
      <c r="MYQ48" s="14">
        <f t="shared" si="1697"/>
        <v>1191.8579999999999</v>
      </c>
      <c r="MYR48" s="14">
        <f t="shared" si="1698"/>
        <v>1507.3019999999999</v>
      </c>
      <c r="MYS48" s="11" t="s">
        <v>17388</v>
      </c>
      <c r="MYT48" s="261" t="str">
        <f>IF(MZA48="SINAPI",VLOOKUP('TEREZINHA HARDY'!MYZ48,SINAPI,2,),VLOOKUP('TEREZINHA HARDY'!MYZ48,SETOP,3,))</f>
        <v>CORTE, DOBRA E MONTAGEM DE AÇO CA-50/60</v>
      </c>
      <c r="MYU48" s="261"/>
      <c r="MYV48" s="261"/>
      <c r="MYW48" s="261"/>
      <c r="MYX48" s="261"/>
      <c r="MYY48" s="261"/>
      <c r="MYZ48" s="12" t="s">
        <v>9344</v>
      </c>
      <c r="MZA48" s="12" t="s">
        <v>6222</v>
      </c>
      <c r="MZB48" s="12" t="str">
        <f>IF(MZA48="SINAPI",VLOOKUP('TEREZINHA HARDY'!MYZ48,SINAPI,3,),VLOOKUP('TEREZINHA HARDY'!MYZ48,SETOP,4,))</f>
        <v>KG</v>
      </c>
      <c r="MZC48" s="13">
        <v>162.6</v>
      </c>
      <c r="MZD48" s="13" t="s">
        <v>41</v>
      </c>
      <c r="MZE48" s="14">
        <f>IF(MZA48="SINAPI",VLOOKUP('TEREZINHA HARDY'!MYZ48,SINAPI,4,),VLOOKUP('TEREZINHA HARDY'!MYZ48,SETOP,5,))</f>
        <v>7.33</v>
      </c>
      <c r="MZF48" s="14">
        <f t="shared" si="1699"/>
        <v>9.27</v>
      </c>
      <c r="MZG48" s="14">
        <f t="shared" si="1700"/>
        <v>1191.8579999999999</v>
      </c>
      <c r="MZH48" s="14">
        <f t="shared" si="1701"/>
        <v>1507.3019999999999</v>
      </c>
      <c r="MZI48" s="11" t="s">
        <v>17388</v>
      </c>
      <c r="MZJ48" s="261" t="str">
        <f>IF(MZQ48="SINAPI",VLOOKUP('TEREZINHA HARDY'!MZP48,SINAPI,2,),VLOOKUP('TEREZINHA HARDY'!MZP48,SETOP,3,))</f>
        <v>CORTE, DOBRA E MONTAGEM DE AÇO CA-50/60</v>
      </c>
      <c r="MZK48" s="261"/>
      <c r="MZL48" s="261"/>
      <c r="MZM48" s="261"/>
      <c r="MZN48" s="261"/>
      <c r="MZO48" s="261"/>
      <c r="MZP48" s="12" t="s">
        <v>9344</v>
      </c>
      <c r="MZQ48" s="12" t="s">
        <v>6222</v>
      </c>
      <c r="MZR48" s="12" t="str">
        <f>IF(MZQ48="SINAPI",VLOOKUP('TEREZINHA HARDY'!MZP48,SINAPI,3,),VLOOKUP('TEREZINHA HARDY'!MZP48,SETOP,4,))</f>
        <v>KG</v>
      </c>
      <c r="MZS48" s="13">
        <v>162.6</v>
      </c>
      <c r="MZT48" s="13" t="s">
        <v>41</v>
      </c>
      <c r="MZU48" s="14">
        <f>IF(MZQ48="SINAPI",VLOOKUP('TEREZINHA HARDY'!MZP48,SINAPI,4,),VLOOKUP('TEREZINHA HARDY'!MZP48,SETOP,5,))</f>
        <v>7.33</v>
      </c>
      <c r="MZV48" s="14">
        <f t="shared" si="1702"/>
        <v>9.27</v>
      </c>
      <c r="MZW48" s="14">
        <f t="shared" si="1703"/>
        <v>1191.8579999999999</v>
      </c>
      <c r="MZX48" s="14">
        <f t="shared" si="1704"/>
        <v>1507.3019999999999</v>
      </c>
      <c r="MZY48" s="11" t="s">
        <v>17388</v>
      </c>
      <c r="MZZ48" s="261" t="str">
        <f>IF(NAG48="SINAPI",VLOOKUP('TEREZINHA HARDY'!NAF48,SINAPI,2,),VLOOKUP('TEREZINHA HARDY'!NAF48,SETOP,3,))</f>
        <v>CORTE, DOBRA E MONTAGEM DE AÇO CA-50/60</v>
      </c>
      <c r="NAA48" s="261"/>
      <c r="NAB48" s="261"/>
      <c r="NAC48" s="261"/>
      <c r="NAD48" s="261"/>
      <c r="NAE48" s="261"/>
      <c r="NAF48" s="12" t="s">
        <v>9344</v>
      </c>
      <c r="NAG48" s="12" t="s">
        <v>6222</v>
      </c>
      <c r="NAH48" s="12" t="str">
        <f>IF(NAG48="SINAPI",VLOOKUP('TEREZINHA HARDY'!NAF48,SINAPI,3,),VLOOKUP('TEREZINHA HARDY'!NAF48,SETOP,4,))</f>
        <v>KG</v>
      </c>
      <c r="NAI48" s="13">
        <v>162.6</v>
      </c>
      <c r="NAJ48" s="13" t="s">
        <v>41</v>
      </c>
      <c r="NAK48" s="14">
        <f>IF(NAG48="SINAPI",VLOOKUP('TEREZINHA HARDY'!NAF48,SINAPI,4,),VLOOKUP('TEREZINHA HARDY'!NAF48,SETOP,5,))</f>
        <v>7.33</v>
      </c>
      <c r="NAL48" s="14">
        <f t="shared" si="1705"/>
        <v>9.27</v>
      </c>
      <c r="NAM48" s="14">
        <f t="shared" si="1706"/>
        <v>1191.8579999999999</v>
      </c>
      <c r="NAN48" s="14">
        <f t="shared" si="1707"/>
        <v>1507.3019999999999</v>
      </c>
      <c r="NAO48" s="11" t="s">
        <v>17388</v>
      </c>
      <c r="NAP48" s="261" t="str">
        <f>IF(NAW48="SINAPI",VLOOKUP('TEREZINHA HARDY'!NAV48,SINAPI,2,),VLOOKUP('TEREZINHA HARDY'!NAV48,SETOP,3,))</f>
        <v>CORTE, DOBRA E MONTAGEM DE AÇO CA-50/60</v>
      </c>
      <c r="NAQ48" s="261"/>
      <c r="NAR48" s="261"/>
      <c r="NAS48" s="261"/>
      <c r="NAT48" s="261"/>
      <c r="NAU48" s="261"/>
      <c r="NAV48" s="12" t="s">
        <v>9344</v>
      </c>
      <c r="NAW48" s="12" t="s">
        <v>6222</v>
      </c>
      <c r="NAX48" s="12" t="str">
        <f>IF(NAW48="SINAPI",VLOOKUP('TEREZINHA HARDY'!NAV48,SINAPI,3,),VLOOKUP('TEREZINHA HARDY'!NAV48,SETOP,4,))</f>
        <v>KG</v>
      </c>
      <c r="NAY48" s="13">
        <v>162.6</v>
      </c>
      <c r="NAZ48" s="13" t="s">
        <v>41</v>
      </c>
      <c r="NBA48" s="14">
        <f>IF(NAW48="SINAPI",VLOOKUP('TEREZINHA HARDY'!NAV48,SINAPI,4,),VLOOKUP('TEREZINHA HARDY'!NAV48,SETOP,5,))</f>
        <v>7.33</v>
      </c>
      <c r="NBB48" s="14">
        <f t="shared" si="1708"/>
        <v>9.27</v>
      </c>
      <c r="NBC48" s="14">
        <f t="shared" si="1709"/>
        <v>1191.8579999999999</v>
      </c>
      <c r="NBD48" s="14">
        <f t="shared" si="1710"/>
        <v>1507.3019999999999</v>
      </c>
      <c r="NBE48" s="11" t="s">
        <v>17388</v>
      </c>
      <c r="NBF48" s="261" t="str">
        <f>IF(NBM48="SINAPI",VLOOKUP('TEREZINHA HARDY'!NBL48,SINAPI,2,),VLOOKUP('TEREZINHA HARDY'!NBL48,SETOP,3,))</f>
        <v>CORTE, DOBRA E MONTAGEM DE AÇO CA-50/60</v>
      </c>
      <c r="NBG48" s="261"/>
      <c r="NBH48" s="261"/>
      <c r="NBI48" s="261"/>
      <c r="NBJ48" s="261"/>
      <c r="NBK48" s="261"/>
      <c r="NBL48" s="12" t="s">
        <v>9344</v>
      </c>
      <c r="NBM48" s="12" t="s">
        <v>6222</v>
      </c>
      <c r="NBN48" s="12" t="str">
        <f>IF(NBM48="SINAPI",VLOOKUP('TEREZINHA HARDY'!NBL48,SINAPI,3,),VLOOKUP('TEREZINHA HARDY'!NBL48,SETOP,4,))</f>
        <v>KG</v>
      </c>
      <c r="NBO48" s="13">
        <v>162.6</v>
      </c>
      <c r="NBP48" s="13" t="s">
        <v>41</v>
      </c>
      <c r="NBQ48" s="14">
        <f>IF(NBM48="SINAPI",VLOOKUP('TEREZINHA HARDY'!NBL48,SINAPI,4,),VLOOKUP('TEREZINHA HARDY'!NBL48,SETOP,5,))</f>
        <v>7.33</v>
      </c>
      <c r="NBR48" s="14">
        <f t="shared" si="1711"/>
        <v>9.27</v>
      </c>
      <c r="NBS48" s="14">
        <f t="shared" si="1712"/>
        <v>1191.8579999999999</v>
      </c>
      <c r="NBT48" s="14">
        <f t="shared" si="1713"/>
        <v>1507.3019999999999</v>
      </c>
      <c r="NBU48" s="11" t="s">
        <v>17388</v>
      </c>
      <c r="NBV48" s="261" t="str">
        <f>IF(NCC48="SINAPI",VLOOKUP('TEREZINHA HARDY'!NCB48,SINAPI,2,),VLOOKUP('TEREZINHA HARDY'!NCB48,SETOP,3,))</f>
        <v>CORTE, DOBRA E MONTAGEM DE AÇO CA-50/60</v>
      </c>
      <c r="NBW48" s="261"/>
      <c r="NBX48" s="261"/>
      <c r="NBY48" s="261"/>
      <c r="NBZ48" s="261"/>
      <c r="NCA48" s="261"/>
      <c r="NCB48" s="12" t="s">
        <v>9344</v>
      </c>
      <c r="NCC48" s="12" t="s">
        <v>6222</v>
      </c>
      <c r="NCD48" s="12" t="str">
        <f>IF(NCC48="SINAPI",VLOOKUP('TEREZINHA HARDY'!NCB48,SINAPI,3,),VLOOKUP('TEREZINHA HARDY'!NCB48,SETOP,4,))</f>
        <v>KG</v>
      </c>
      <c r="NCE48" s="13">
        <v>162.6</v>
      </c>
      <c r="NCF48" s="13" t="s">
        <v>41</v>
      </c>
      <c r="NCG48" s="14">
        <f>IF(NCC48="SINAPI",VLOOKUP('TEREZINHA HARDY'!NCB48,SINAPI,4,),VLOOKUP('TEREZINHA HARDY'!NCB48,SETOP,5,))</f>
        <v>7.33</v>
      </c>
      <c r="NCH48" s="14">
        <f t="shared" si="1714"/>
        <v>9.27</v>
      </c>
      <c r="NCI48" s="14">
        <f t="shared" si="1715"/>
        <v>1191.8579999999999</v>
      </c>
      <c r="NCJ48" s="14">
        <f t="shared" si="1716"/>
        <v>1507.3019999999999</v>
      </c>
      <c r="NCK48" s="11" t="s">
        <v>17388</v>
      </c>
      <c r="NCL48" s="261" t="str">
        <f>IF(NCS48="SINAPI",VLOOKUP('TEREZINHA HARDY'!NCR48,SINAPI,2,),VLOOKUP('TEREZINHA HARDY'!NCR48,SETOP,3,))</f>
        <v>CORTE, DOBRA E MONTAGEM DE AÇO CA-50/60</v>
      </c>
      <c r="NCM48" s="261"/>
      <c r="NCN48" s="261"/>
      <c r="NCO48" s="261"/>
      <c r="NCP48" s="261"/>
      <c r="NCQ48" s="261"/>
      <c r="NCR48" s="12" t="s">
        <v>9344</v>
      </c>
      <c r="NCS48" s="12" t="s">
        <v>6222</v>
      </c>
      <c r="NCT48" s="12" t="str">
        <f>IF(NCS48="SINAPI",VLOOKUP('TEREZINHA HARDY'!NCR48,SINAPI,3,),VLOOKUP('TEREZINHA HARDY'!NCR48,SETOP,4,))</f>
        <v>KG</v>
      </c>
      <c r="NCU48" s="13">
        <v>162.6</v>
      </c>
      <c r="NCV48" s="13" t="s">
        <v>41</v>
      </c>
      <c r="NCW48" s="14">
        <f>IF(NCS48="SINAPI",VLOOKUP('TEREZINHA HARDY'!NCR48,SINAPI,4,),VLOOKUP('TEREZINHA HARDY'!NCR48,SETOP,5,))</f>
        <v>7.33</v>
      </c>
      <c r="NCX48" s="14">
        <f t="shared" si="1717"/>
        <v>9.27</v>
      </c>
      <c r="NCY48" s="14">
        <f t="shared" si="1718"/>
        <v>1191.8579999999999</v>
      </c>
      <c r="NCZ48" s="14">
        <f t="shared" si="1719"/>
        <v>1507.3019999999999</v>
      </c>
      <c r="NDA48" s="11" t="s">
        <v>17388</v>
      </c>
      <c r="NDB48" s="261" t="str">
        <f>IF(NDI48="SINAPI",VLOOKUP('TEREZINHA HARDY'!NDH48,SINAPI,2,),VLOOKUP('TEREZINHA HARDY'!NDH48,SETOP,3,))</f>
        <v>CORTE, DOBRA E MONTAGEM DE AÇO CA-50/60</v>
      </c>
      <c r="NDC48" s="261"/>
      <c r="NDD48" s="261"/>
      <c r="NDE48" s="261"/>
      <c r="NDF48" s="261"/>
      <c r="NDG48" s="261"/>
      <c r="NDH48" s="12" t="s">
        <v>9344</v>
      </c>
      <c r="NDI48" s="12" t="s">
        <v>6222</v>
      </c>
      <c r="NDJ48" s="12" t="str">
        <f>IF(NDI48="SINAPI",VLOOKUP('TEREZINHA HARDY'!NDH48,SINAPI,3,),VLOOKUP('TEREZINHA HARDY'!NDH48,SETOP,4,))</f>
        <v>KG</v>
      </c>
      <c r="NDK48" s="13">
        <v>162.6</v>
      </c>
      <c r="NDL48" s="13" t="s">
        <v>41</v>
      </c>
      <c r="NDM48" s="14">
        <f>IF(NDI48="SINAPI",VLOOKUP('TEREZINHA HARDY'!NDH48,SINAPI,4,),VLOOKUP('TEREZINHA HARDY'!NDH48,SETOP,5,))</f>
        <v>7.33</v>
      </c>
      <c r="NDN48" s="14">
        <f t="shared" si="1720"/>
        <v>9.27</v>
      </c>
      <c r="NDO48" s="14">
        <f t="shared" si="1721"/>
        <v>1191.8579999999999</v>
      </c>
      <c r="NDP48" s="14">
        <f t="shared" si="1722"/>
        <v>1507.3019999999999</v>
      </c>
      <c r="NDQ48" s="11" t="s">
        <v>17388</v>
      </c>
      <c r="NDR48" s="261" t="str">
        <f>IF(NDY48="SINAPI",VLOOKUP('TEREZINHA HARDY'!NDX48,SINAPI,2,),VLOOKUP('TEREZINHA HARDY'!NDX48,SETOP,3,))</f>
        <v>CORTE, DOBRA E MONTAGEM DE AÇO CA-50/60</v>
      </c>
      <c r="NDS48" s="261"/>
      <c r="NDT48" s="261"/>
      <c r="NDU48" s="261"/>
      <c r="NDV48" s="261"/>
      <c r="NDW48" s="261"/>
      <c r="NDX48" s="12" t="s">
        <v>9344</v>
      </c>
      <c r="NDY48" s="12" t="s">
        <v>6222</v>
      </c>
      <c r="NDZ48" s="12" t="str">
        <f>IF(NDY48="SINAPI",VLOOKUP('TEREZINHA HARDY'!NDX48,SINAPI,3,),VLOOKUP('TEREZINHA HARDY'!NDX48,SETOP,4,))</f>
        <v>KG</v>
      </c>
      <c r="NEA48" s="13">
        <v>162.6</v>
      </c>
      <c r="NEB48" s="13" t="s">
        <v>41</v>
      </c>
      <c r="NEC48" s="14">
        <f>IF(NDY48="SINAPI",VLOOKUP('TEREZINHA HARDY'!NDX48,SINAPI,4,),VLOOKUP('TEREZINHA HARDY'!NDX48,SETOP,5,))</f>
        <v>7.33</v>
      </c>
      <c r="NED48" s="14">
        <f t="shared" si="1723"/>
        <v>9.27</v>
      </c>
      <c r="NEE48" s="14">
        <f t="shared" si="1724"/>
        <v>1191.8579999999999</v>
      </c>
      <c r="NEF48" s="14">
        <f t="shared" si="1725"/>
        <v>1507.3019999999999</v>
      </c>
      <c r="NEG48" s="11" t="s">
        <v>17388</v>
      </c>
      <c r="NEH48" s="261" t="str">
        <f>IF(NEO48="SINAPI",VLOOKUP('TEREZINHA HARDY'!NEN48,SINAPI,2,),VLOOKUP('TEREZINHA HARDY'!NEN48,SETOP,3,))</f>
        <v>CORTE, DOBRA E MONTAGEM DE AÇO CA-50/60</v>
      </c>
      <c r="NEI48" s="261"/>
      <c r="NEJ48" s="261"/>
      <c r="NEK48" s="261"/>
      <c r="NEL48" s="261"/>
      <c r="NEM48" s="261"/>
      <c r="NEN48" s="12" t="s">
        <v>9344</v>
      </c>
      <c r="NEO48" s="12" t="s">
        <v>6222</v>
      </c>
      <c r="NEP48" s="12" t="str">
        <f>IF(NEO48="SINAPI",VLOOKUP('TEREZINHA HARDY'!NEN48,SINAPI,3,),VLOOKUP('TEREZINHA HARDY'!NEN48,SETOP,4,))</f>
        <v>KG</v>
      </c>
      <c r="NEQ48" s="13">
        <v>162.6</v>
      </c>
      <c r="NER48" s="13" t="s">
        <v>41</v>
      </c>
      <c r="NES48" s="14">
        <f>IF(NEO48="SINAPI",VLOOKUP('TEREZINHA HARDY'!NEN48,SINAPI,4,),VLOOKUP('TEREZINHA HARDY'!NEN48,SETOP,5,))</f>
        <v>7.33</v>
      </c>
      <c r="NET48" s="14">
        <f t="shared" si="1726"/>
        <v>9.27</v>
      </c>
      <c r="NEU48" s="14">
        <f t="shared" si="1727"/>
        <v>1191.8579999999999</v>
      </c>
      <c r="NEV48" s="14">
        <f t="shared" si="1728"/>
        <v>1507.3019999999999</v>
      </c>
      <c r="NEW48" s="11" t="s">
        <v>17388</v>
      </c>
      <c r="NEX48" s="261" t="str">
        <f>IF(NFE48="SINAPI",VLOOKUP('TEREZINHA HARDY'!NFD48,SINAPI,2,),VLOOKUP('TEREZINHA HARDY'!NFD48,SETOP,3,))</f>
        <v>CORTE, DOBRA E MONTAGEM DE AÇO CA-50/60</v>
      </c>
      <c r="NEY48" s="261"/>
      <c r="NEZ48" s="261"/>
      <c r="NFA48" s="261"/>
      <c r="NFB48" s="261"/>
      <c r="NFC48" s="261"/>
      <c r="NFD48" s="12" t="s">
        <v>9344</v>
      </c>
      <c r="NFE48" s="12" t="s">
        <v>6222</v>
      </c>
      <c r="NFF48" s="12" t="str">
        <f>IF(NFE48="SINAPI",VLOOKUP('TEREZINHA HARDY'!NFD48,SINAPI,3,),VLOOKUP('TEREZINHA HARDY'!NFD48,SETOP,4,))</f>
        <v>KG</v>
      </c>
      <c r="NFG48" s="13">
        <v>162.6</v>
      </c>
      <c r="NFH48" s="13" t="s">
        <v>41</v>
      </c>
      <c r="NFI48" s="14">
        <f>IF(NFE48="SINAPI",VLOOKUP('TEREZINHA HARDY'!NFD48,SINAPI,4,),VLOOKUP('TEREZINHA HARDY'!NFD48,SETOP,5,))</f>
        <v>7.33</v>
      </c>
      <c r="NFJ48" s="14">
        <f t="shared" si="1729"/>
        <v>9.27</v>
      </c>
      <c r="NFK48" s="14">
        <f t="shared" si="1730"/>
        <v>1191.8579999999999</v>
      </c>
      <c r="NFL48" s="14">
        <f t="shared" si="1731"/>
        <v>1507.3019999999999</v>
      </c>
      <c r="NFM48" s="11" t="s">
        <v>17388</v>
      </c>
      <c r="NFN48" s="261" t="str">
        <f>IF(NFU48="SINAPI",VLOOKUP('TEREZINHA HARDY'!NFT48,SINAPI,2,),VLOOKUP('TEREZINHA HARDY'!NFT48,SETOP,3,))</f>
        <v>CORTE, DOBRA E MONTAGEM DE AÇO CA-50/60</v>
      </c>
      <c r="NFO48" s="261"/>
      <c r="NFP48" s="261"/>
      <c r="NFQ48" s="261"/>
      <c r="NFR48" s="261"/>
      <c r="NFS48" s="261"/>
      <c r="NFT48" s="12" t="s">
        <v>9344</v>
      </c>
      <c r="NFU48" s="12" t="s">
        <v>6222</v>
      </c>
      <c r="NFV48" s="12" t="str">
        <f>IF(NFU48="SINAPI",VLOOKUP('TEREZINHA HARDY'!NFT48,SINAPI,3,),VLOOKUP('TEREZINHA HARDY'!NFT48,SETOP,4,))</f>
        <v>KG</v>
      </c>
      <c r="NFW48" s="13">
        <v>162.6</v>
      </c>
      <c r="NFX48" s="13" t="s">
        <v>41</v>
      </c>
      <c r="NFY48" s="14">
        <f>IF(NFU48="SINAPI",VLOOKUP('TEREZINHA HARDY'!NFT48,SINAPI,4,),VLOOKUP('TEREZINHA HARDY'!NFT48,SETOP,5,))</f>
        <v>7.33</v>
      </c>
      <c r="NFZ48" s="14">
        <f t="shared" si="1732"/>
        <v>9.27</v>
      </c>
      <c r="NGA48" s="14">
        <f t="shared" si="1733"/>
        <v>1191.8579999999999</v>
      </c>
      <c r="NGB48" s="14">
        <f t="shared" si="1734"/>
        <v>1507.3019999999999</v>
      </c>
      <c r="NGC48" s="11" t="s">
        <v>17388</v>
      </c>
      <c r="NGD48" s="261" t="str">
        <f>IF(NGK48="SINAPI",VLOOKUP('TEREZINHA HARDY'!NGJ48,SINAPI,2,),VLOOKUP('TEREZINHA HARDY'!NGJ48,SETOP,3,))</f>
        <v>CORTE, DOBRA E MONTAGEM DE AÇO CA-50/60</v>
      </c>
      <c r="NGE48" s="261"/>
      <c r="NGF48" s="261"/>
      <c r="NGG48" s="261"/>
      <c r="NGH48" s="261"/>
      <c r="NGI48" s="261"/>
      <c r="NGJ48" s="12" t="s">
        <v>9344</v>
      </c>
      <c r="NGK48" s="12" t="s">
        <v>6222</v>
      </c>
      <c r="NGL48" s="12" t="str">
        <f>IF(NGK48="SINAPI",VLOOKUP('TEREZINHA HARDY'!NGJ48,SINAPI,3,),VLOOKUP('TEREZINHA HARDY'!NGJ48,SETOP,4,))</f>
        <v>KG</v>
      </c>
      <c r="NGM48" s="13">
        <v>162.6</v>
      </c>
      <c r="NGN48" s="13" t="s">
        <v>41</v>
      </c>
      <c r="NGO48" s="14">
        <f>IF(NGK48="SINAPI",VLOOKUP('TEREZINHA HARDY'!NGJ48,SINAPI,4,),VLOOKUP('TEREZINHA HARDY'!NGJ48,SETOP,5,))</f>
        <v>7.33</v>
      </c>
      <c r="NGP48" s="14">
        <f t="shared" si="1735"/>
        <v>9.27</v>
      </c>
      <c r="NGQ48" s="14">
        <f t="shared" si="1736"/>
        <v>1191.8579999999999</v>
      </c>
      <c r="NGR48" s="14">
        <f t="shared" si="1737"/>
        <v>1507.3019999999999</v>
      </c>
      <c r="NGS48" s="11" t="s">
        <v>17388</v>
      </c>
      <c r="NGT48" s="261" t="str">
        <f>IF(NHA48="SINAPI",VLOOKUP('TEREZINHA HARDY'!NGZ48,SINAPI,2,),VLOOKUP('TEREZINHA HARDY'!NGZ48,SETOP,3,))</f>
        <v>CORTE, DOBRA E MONTAGEM DE AÇO CA-50/60</v>
      </c>
      <c r="NGU48" s="261"/>
      <c r="NGV48" s="261"/>
      <c r="NGW48" s="261"/>
      <c r="NGX48" s="261"/>
      <c r="NGY48" s="261"/>
      <c r="NGZ48" s="12" t="s">
        <v>9344</v>
      </c>
      <c r="NHA48" s="12" t="s">
        <v>6222</v>
      </c>
      <c r="NHB48" s="12" t="str">
        <f>IF(NHA48="SINAPI",VLOOKUP('TEREZINHA HARDY'!NGZ48,SINAPI,3,),VLOOKUP('TEREZINHA HARDY'!NGZ48,SETOP,4,))</f>
        <v>KG</v>
      </c>
      <c r="NHC48" s="13">
        <v>162.6</v>
      </c>
      <c r="NHD48" s="13" t="s">
        <v>41</v>
      </c>
      <c r="NHE48" s="14">
        <f>IF(NHA48="SINAPI",VLOOKUP('TEREZINHA HARDY'!NGZ48,SINAPI,4,),VLOOKUP('TEREZINHA HARDY'!NGZ48,SETOP,5,))</f>
        <v>7.33</v>
      </c>
      <c r="NHF48" s="14">
        <f t="shared" si="1738"/>
        <v>9.27</v>
      </c>
      <c r="NHG48" s="14">
        <f t="shared" si="1739"/>
        <v>1191.8579999999999</v>
      </c>
      <c r="NHH48" s="14">
        <f t="shared" si="1740"/>
        <v>1507.3019999999999</v>
      </c>
      <c r="NHI48" s="11" t="s">
        <v>17388</v>
      </c>
      <c r="NHJ48" s="261" t="str">
        <f>IF(NHQ48="SINAPI",VLOOKUP('TEREZINHA HARDY'!NHP48,SINAPI,2,),VLOOKUP('TEREZINHA HARDY'!NHP48,SETOP,3,))</f>
        <v>CORTE, DOBRA E MONTAGEM DE AÇO CA-50/60</v>
      </c>
      <c r="NHK48" s="261"/>
      <c r="NHL48" s="261"/>
      <c r="NHM48" s="261"/>
      <c r="NHN48" s="261"/>
      <c r="NHO48" s="261"/>
      <c r="NHP48" s="12" t="s">
        <v>9344</v>
      </c>
      <c r="NHQ48" s="12" t="s">
        <v>6222</v>
      </c>
      <c r="NHR48" s="12" t="str">
        <f>IF(NHQ48="SINAPI",VLOOKUP('TEREZINHA HARDY'!NHP48,SINAPI,3,),VLOOKUP('TEREZINHA HARDY'!NHP48,SETOP,4,))</f>
        <v>KG</v>
      </c>
      <c r="NHS48" s="13">
        <v>162.6</v>
      </c>
      <c r="NHT48" s="13" t="s">
        <v>41</v>
      </c>
      <c r="NHU48" s="14">
        <f>IF(NHQ48="SINAPI",VLOOKUP('TEREZINHA HARDY'!NHP48,SINAPI,4,),VLOOKUP('TEREZINHA HARDY'!NHP48,SETOP,5,))</f>
        <v>7.33</v>
      </c>
      <c r="NHV48" s="14">
        <f t="shared" si="1741"/>
        <v>9.27</v>
      </c>
      <c r="NHW48" s="14">
        <f t="shared" si="1742"/>
        <v>1191.8579999999999</v>
      </c>
      <c r="NHX48" s="14">
        <f t="shared" si="1743"/>
        <v>1507.3019999999999</v>
      </c>
      <c r="NHY48" s="11" t="s">
        <v>17388</v>
      </c>
      <c r="NHZ48" s="261" t="str">
        <f>IF(NIG48="SINAPI",VLOOKUP('TEREZINHA HARDY'!NIF48,SINAPI,2,),VLOOKUP('TEREZINHA HARDY'!NIF48,SETOP,3,))</f>
        <v>CORTE, DOBRA E MONTAGEM DE AÇO CA-50/60</v>
      </c>
      <c r="NIA48" s="261"/>
      <c r="NIB48" s="261"/>
      <c r="NIC48" s="261"/>
      <c r="NID48" s="261"/>
      <c r="NIE48" s="261"/>
      <c r="NIF48" s="12" t="s">
        <v>9344</v>
      </c>
      <c r="NIG48" s="12" t="s">
        <v>6222</v>
      </c>
      <c r="NIH48" s="12" t="str">
        <f>IF(NIG48="SINAPI",VLOOKUP('TEREZINHA HARDY'!NIF48,SINAPI,3,),VLOOKUP('TEREZINHA HARDY'!NIF48,SETOP,4,))</f>
        <v>KG</v>
      </c>
      <c r="NII48" s="13">
        <v>162.6</v>
      </c>
      <c r="NIJ48" s="13" t="s">
        <v>41</v>
      </c>
      <c r="NIK48" s="14">
        <f>IF(NIG48="SINAPI",VLOOKUP('TEREZINHA HARDY'!NIF48,SINAPI,4,),VLOOKUP('TEREZINHA HARDY'!NIF48,SETOP,5,))</f>
        <v>7.33</v>
      </c>
      <c r="NIL48" s="14">
        <f t="shared" si="1744"/>
        <v>9.27</v>
      </c>
      <c r="NIM48" s="14">
        <f t="shared" si="1745"/>
        <v>1191.8579999999999</v>
      </c>
      <c r="NIN48" s="14">
        <f t="shared" si="1746"/>
        <v>1507.3019999999999</v>
      </c>
      <c r="NIO48" s="11" t="s">
        <v>17388</v>
      </c>
      <c r="NIP48" s="261" t="str">
        <f>IF(NIW48="SINAPI",VLOOKUP('TEREZINHA HARDY'!NIV48,SINAPI,2,),VLOOKUP('TEREZINHA HARDY'!NIV48,SETOP,3,))</f>
        <v>CORTE, DOBRA E MONTAGEM DE AÇO CA-50/60</v>
      </c>
      <c r="NIQ48" s="261"/>
      <c r="NIR48" s="261"/>
      <c r="NIS48" s="261"/>
      <c r="NIT48" s="261"/>
      <c r="NIU48" s="261"/>
      <c r="NIV48" s="12" t="s">
        <v>9344</v>
      </c>
      <c r="NIW48" s="12" t="s">
        <v>6222</v>
      </c>
      <c r="NIX48" s="12" t="str">
        <f>IF(NIW48="SINAPI",VLOOKUP('TEREZINHA HARDY'!NIV48,SINAPI,3,),VLOOKUP('TEREZINHA HARDY'!NIV48,SETOP,4,))</f>
        <v>KG</v>
      </c>
      <c r="NIY48" s="13">
        <v>162.6</v>
      </c>
      <c r="NIZ48" s="13" t="s">
        <v>41</v>
      </c>
      <c r="NJA48" s="14">
        <f>IF(NIW48="SINAPI",VLOOKUP('TEREZINHA HARDY'!NIV48,SINAPI,4,),VLOOKUP('TEREZINHA HARDY'!NIV48,SETOP,5,))</f>
        <v>7.33</v>
      </c>
      <c r="NJB48" s="14">
        <f t="shared" si="1747"/>
        <v>9.27</v>
      </c>
      <c r="NJC48" s="14">
        <f t="shared" si="1748"/>
        <v>1191.8579999999999</v>
      </c>
      <c r="NJD48" s="14">
        <f t="shared" si="1749"/>
        <v>1507.3019999999999</v>
      </c>
      <c r="NJE48" s="11" t="s">
        <v>17388</v>
      </c>
      <c r="NJF48" s="261" t="str">
        <f>IF(NJM48="SINAPI",VLOOKUP('TEREZINHA HARDY'!NJL48,SINAPI,2,),VLOOKUP('TEREZINHA HARDY'!NJL48,SETOP,3,))</f>
        <v>CORTE, DOBRA E MONTAGEM DE AÇO CA-50/60</v>
      </c>
      <c r="NJG48" s="261"/>
      <c r="NJH48" s="261"/>
      <c r="NJI48" s="261"/>
      <c r="NJJ48" s="261"/>
      <c r="NJK48" s="261"/>
      <c r="NJL48" s="12" t="s">
        <v>9344</v>
      </c>
      <c r="NJM48" s="12" t="s">
        <v>6222</v>
      </c>
      <c r="NJN48" s="12" t="str">
        <f>IF(NJM48="SINAPI",VLOOKUP('TEREZINHA HARDY'!NJL48,SINAPI,3,),VLOOKUP('TEREZINHA HARDY'!NJL48,SETOP,4,))</f>
        <v>KG</v>
      </c>
      <c r="NJO48" s="13">
        <v>162.6</v>
      </c>
      <c r="NJP48" s="13" t="s">
        <v>41</v>
      </c>
      <c r="NJQ48" s="14">
        <f>IF(NJM48="SINAPI",VLOOKUP('TEREZINHA HARDY'!NJL48,SINAPI,4,),VLOOKUP('TEREZINHA HARDY'!NJL48,SETOP,5,))</f>
        <v>7.33</v>
      </c>
      <c r="NJR48" s="14">
        <f t="shared" si="1750"/>
        <v>9.27</v>
      </c>
      <c r="NJS48" s="14">
        <f t="shared" si="1751"/>
        <v>1191.8579999999999</v>
      </c>
      <c r="NJT48" s="14">
        <f t="shared" si="1752"/>
        <v>1507.3019999999999</v>
      </c>
      <c r="NJU48" s="11" t="s">
        <v>17388</v>
      </c>
      <c r="NJV48" s="261" t="str">
        <f>IF(NKC48="SINAPI",VLOOKUP('TEREZINHA HARDY'!NKB48,SINAPI,2,),VLOOKUP('TEREZINHA HARDY'!NKB48,SETOP,3,))</f>
        <v>CORTE, DOBRA E MONTAGEM DE AÇO CA-50/60</v>
      </c>
      <c r="NJW48" s="261"/>
      <c r="NJX48" s="261"/>
      <c r="NJY48" s="261"/>
      <c r="NJZ48" s="261"/>
      <c r="NKA48" s="261"/>
      <c r="NKB48" s="12" t="s">
        <v>9344</v>
      </c>
      <c r="NKC48" s="12" t="s">
        <v>6222</v>
      </c>
      <c r="NKD48" s="12" t="str">
        <f>IF(NKC48="SINAPI",VLOOKUP('TEREZINHA HARDY'!NKB48,SINAPI,3,),VLOOKUP('TEREZINHA HARDY'!NKB48,SETOP,4,))</f>
        <v>KG</v>
      </c>
      <c r="NKE48" s="13">
        <v>162.6</v>
      </c>
      <c r="NKF48" s="13" t="s">
        <v>41</v>
      </c>
      <c r="NKG48" s="14">
        <f>IF(NKC48="SINAPI",VLOOKUP('TEREZINHA HARDY'!NKB48,SINAPI,4,),VLOOKUP('TEREZINHA HARDY'!NKB48,SETOP,5,))</f>
        <v>7.33</v>
      </c>
      <c r="NKH48" s="14">
        <f t="shared" si="1753"/>
        <v>9.27</v>
      </c>
      <c r="NKI48" s="14">
        <f t="shared" si="1754"/>
        <v>1191.8579999999999</v>
      </c>
      <c r="NKJ48" s="14">
        <f t="shared" si="1755"/>
        <v>1507.3019999999999</v>
      </c>
      <c r="NKK48" s="11" t="s">
        <v>17388</v>
      </c>
      <c r="NKL48" s="261" t="str">
        <f>IF(NKS48="SINAPI",VLOOKUP('TEREZINHA HARDY'!NKR48,SINAPI,2,),VLOOKUP('TEREZINHA HARDY'!NKR48,SETOP,3,))</f>
        <v>CORTE, DOBRA E MONTAGEM DE AÇO CA-50/60</v>
      </c>
      <c r="NKM48" s="261"/>
      <c r="NKN48" s="261"/>
      <c r="NKO48" s="261"/>
      <c r="NKP48" s="261"/>
      <c r="NKQ48" s="261"/>
      <c r="NKR48" s="12" t="s">
        <v>9344</v>
      </c>
      <c r="NKS48" s="12" t="s">
        <v>6222</v>
      </c>
      <c r="NKT48" s="12" t="str">
        <f>IF(NKS48="SINAPI",VLOOKUP('TEREZINHA HARDY'!NKR48,SINAPI,3,),VLOOKUP('TEREZINHA HARDY'!NKR48,SETOP,4,))</f>
        <v>KG</v>
      </c>
      <c r="NKU48" s="13">
        <v>162.6</v>
      </c>
      <c r="NKV48" s="13" t="s">
        <v>41</v>
      </c>
      <c r="NKW48" s="14">
        <f>IF(NKS48="SINAPI",VLOOKUP('TEREZINHA HARDY'!NKR48,SINAPI,4,),VLOOKUP('TEREZINHA HARDY'!NKR48,SETOP,5,))</f>
        <v>7.33</v>
      </c>
      <c r="NKX48" s="14">
        <f t="shared" si="1756"/>
        <v>9.27</v>
      </c>
      <c r="NKY48" s="14">
        <f t="shared" si="1757"/>
        <v>1191.8579999999999</v>
      </c>
      <c r="NKZ48" s="14">
        <f t="shared" si="1758"/>
        <v>1507.3019999999999</v>
      </c>
      <c r="NLA48" s="11" t="s">
        <v>17388</v>
      </c>
      <c r="NLB48" s="261" t="str">
        <f>IF(NLI48="SINAPI",VLOOKUP('TEREZINHA HARDY'!NLH48,SINAPI,2,),VLOOKUP('TEREZINHA HARDY'!NLH48,SETOP,3,))</f>
        <v>CORTE, DOBRA E MONTAGEM DE AÇO CA-50/60</v>
      </c>
      <c r="NLC48" s="261"/>
      <c r="NLD48" s="261"/>
      <c r="NLE48" s="261"/>
      <c r="NLF48" s="261"/>
      <c r="NLG48" s="261"/>
      <c r="NLH48" s="12" t="s">
        <v>9344</v>
      </c>
      <c r="NLI48" s="12" t="s">
        <v>6222</v>
      </c>
      <c r="NLJ48" s="12" t="str">
        <f>IF(NLI48="SINAPI",VLOOKUP('TEREZINHA HARDY'!NLH48,SINAPI,3,),VLOOKUP('TEREZINHA HARDY'!NLH48,SETOP,4,))</f>
        <v>KG</v>
      </c>
      <c r="NLK48" s="13">
        <v>162.6</v>
      </c>
      <c r="NLL48" s="13" t="s">
        <v>41</v>
      </c>
      <c r="NLM48" s="14">
        <f>IF(NLI48="SINAPI",VLOOKUP('TEREZINHA HARDY'!NLH48,SINAPI,4,),VLOOKUP('TEREZINHA HARDY'!NLH48,SETOP,5,))</f>
        <v>7.33</v>
      </c>
      <c r="NLN48" s="14">
        <f t="shared" si="1759"/>
        <v>9.27</v>
      </c>
      <c r="NLO48" s="14">
        <f t="shared" si="1760"/>
        <v>1191.8579999999999</v>
      </c>
      <c r="NLP48" s="14">
        <f t="shared" si="1761"/>
        <v>1507.3019999999999</v>
      </c>
      <c r="NLQ48" s="11" t="s">
        <v>17388</v>
      </c>
      <c r="NLR48" s="261" t="str">
        <f>IF(NLY48="SINAPI",VLOOKUP('TEREZINHA HARDY'!NLX48,SINAPI,2,),VLOOKUP('TEREZINHA HARDY'!NLX48,SETOP,3,))</f>
        <v>CORTE, DOBRA E MONTAGEM DE AÇO CA-50/60</v>
      </c>
      <c r="NLS48" s="261"/>
      <c r="NLT48" s="261"/>
      <c r="NLU48" s="261"/>
      <c r="NLV48" s="261"/>
      <c r="NLW48" s="261"/>
      <c r="NLX48" s="12" t="s">
        <v>9344</v>
      </c>
      <c r="NLY48" s="12" t="s">
        <v>6222</v>
      </c>
      <c r="NLZ48" s="12" t="str">
        <f>IF(NLY48="SINAPI",VLOOKUP('TEREZINHA HARDY'!NLX48,SINAPI,3,),VLOOKUP('TEREZINHA HARDY'!NLX48,SETOP,4,))</f>
        <v>KG</v>
      </c>
      <c r="NMA48" s="13">
        <v>162.6</v>
      </c>
      <c r="NMB48" s="13" t="s">
        <v>41</v>
      </c>
      <c r="NMC48" s="14">
        <f>IF(NLY48="SINAPI",VLOOKUP('TEREZINHA HARDY'!NLX48,SINAPI,4,),VLOOKUP('TEREZINHA HARDY'!NLX48,SETOP,5,))</f>
        <v>7.33</v>
      </c>
      <c r="NMD48" s="14">
        <f t="shared" si="1762"/>
        <v>9.27</v>
      </c>
      <c r="NME48" s="14">
        <f t="shared" si="1763"/>
        <v>1191.8579999999999</v>
      </c>
      <c r="NMF48" s="14">
        <f t="shared" si="1764"/>
        <v>1507.3019999999999</v>
      </c>
      <c r="NMG48" s="11" t="s">
        <v>17388</v>
      </c>
      <c r="NMH48" s="261" t="str">
        <f>IF(NMO48="SINAPI",VLOOKUP('TEREZINHA HARDY'!NMN48,SINAPI,2,),VLOOKUP('TEREZINHA HARDY'!NMN48,SETOP,3,))</f>
        <v>CORTE, DOBRA E MONTAGEM DE AÇO CA-50/60</v>
      </c>
      <c r="NMI48" s="261"/>
      <c r="NMJ48" s="261"/>
      <c r="NMK48" s="261"/>
      <c r="NML48" s="261"/>
      <c r="NMM48" s="261"/>
      <c r="NMN48" s="12" t="s">
        <v>9344</v>
      </c>
      <c r="NMO48" s="12" t="s">
        <v>6222</v>
      </c>
      <c r="NMP48" s="12" t="str">
        <f>IF(NMO48="SINAPI",VLOOKUP('TEREZINHA HARDY'!NMN48,SINAPI,3,),VLOOKUP('TEREZINHA HARDY'!NMN48,SETOP,4,))</f>
        <v>KG</v>
      </c>
      <c r="NMQ48" s="13">
        <v>162.6</v>
      </c>
      <c r="NMR48" s="13" t="s">
        <v>41</v>
      </c>
      <c r="NMS48" s="14">
        <f>IF(NMO48="SINAPI",VLOOKUP('TEREZINHA HARDY'!NMN48,SINAPI,4,),VLOOKUP('TEREZINHA HARDY'!NMN48,SETOP,5,))</f>
        <v>7.33</v>
      </c>
      <c r="NMT48" s="14">
        <f t="shared" si="1765"/>
        <v>9.27</v>
      </c>
      <c r="NMU48" s="14">
        <f t="shared" si="1766"/>
        <v>1191.8579999999999</v>
      </c>
      <c r="NMV48" s="14">
        <f t="shared" si="1767"/>
        <v>1507.3019999999999</v>
      </c>
      <c r="NMW48" s="11" t="s">
        <v>17388</v>
      </c>
      <c r="NMX48" s="261" t="str">
        <f>IF(NNE48="SINAPI",VLOOKUP('TEREZINHA HARDY'!NND48,SINAPI,2,),VLOOKUP('TEREZINHA HARDY'!NND48,SETOP,3,))</f>
        <v>CORTE, DOBRA E MONTAGEM DE AÇO CA-50/60</v>
      </c>
      <c r="NMY48" s="261"/>
      <c r="NMZ48" s="261"/>
      <c r="NNA48" s="261"/>
      <c r="NNB48" s="261"/>
      <c r="NNC48" s="261"/>
      <c r="NND48" s="12" t="s">
        <v>9344</v>
      </c>
      <c r="NNE48" s="12" t="s">
        <v>6222</v>
      </c>
      <c r="NNF48" s="12" t="str">
        <f>IF(NNE48="SINAPI",VLOOKUP('TEREZINHA HARDY'!NND48,SINAPI,3,),VLOOKUP('TEREZINHA HARDY'!NND48,SETOP,4,))</f>
        <v>KG</v>
      </c>
      <c r="NNG48" s="13">
        <v>162.6</v>
      </c>
      <c r="NNH48" s="13" t="s">
        <v>41</v>
      </c>
      <c r="NNI48" s="14">
        <f>IF(NNE48="SINAPI",VLOOKUP('TEREZINHA HARDY'!NND48,SINAPI,4,),VLOOKUP('TEREZINHA HARDY'!NND48,SETOP,5,))</f>
        <v>7.33</v>
      </c>
      <c r="NNJ48" s="14">
        <f t="shared" si="1768"/>
        <v>9.27</v>
      </c>
      <c r="NNK48" s="14">
        <f t="shared" si="1769"/>
        <v>1191.8579999999999</v>
      </c>
      <c r="NNL48" s="14">
        <f t="shared" si="1770"/>
        <v>1507.3019999999999</v>
      </c>
      <c r="NNM48" s="11" t="s">
        <v>17388</v>
      </c>
      <c r="NNN48" s="261" t="str">
        <f>IF(NNU48="SINAPI",VLOOKUP('TEREZINHA HARDY'!NNT48,SINAPI,2,),VLOOKUP('TEREZINHA HARDY'!NNT48,SETOP,3,))</f>
        <v>CORTE, DOBRA E MONTAGEM DE AÇO CA-50/60</v>
      </c>
      <c r="NNO48" s="261"/>
      <c r="NNP48" s="261"/>
      <c r="NNQ48" s="261"/>
      <c r="NNR48" s="261"/>
      <c r="NNS48" s="261"/>
      <c r="NNT48" s="12" t="s">
        <v>9344</v>
      </c>
      <c r="NNU48" s="12" t="s">
        <v>6222</v>
      </c>
      <c r="NNV48" s="12" t="str">
        <f>IF(NNU48="SINAPI",VLOOKUP('TEREZINHA HARDY'!NNT48,SINAPI,3,),VLOOKUP('TEREZINHA HARDY'!NNT48,SETOP,4,))</f>
        <v>KG</v>
      </c>
      <c r="NNW48" s="13">
        <v>162.6</v>
      </c>
      <c r="NNX48" s="13" t="s">
        <v>41</v>
      </c>
      <c r="NNY48" s="14">
        <f>IF(NNU48="SINAPI",VLOOKUP('TEREZINHA HARDY'!NNT48,SINAPI,4,),VLOOKUP('TEREZINHA HARDY'!NNT48,SETOP,5,))</f>
        <v>7.33</v>
      </c>
      <c r="NNZ48" s="14">
        <f t="shared" si="1771"/>
        <v>9.27</v>
      </c>
      <c r="NOA48" s="14">
        <f t="shared" si="1772"/>
        <v>1191.8579999999999</v>
      </c>
      <c r="NOB48" s="14">
        <f t="shared" si="1773"/>
        <v>1507.3019999999999</v>
      </c>
      <c r="NOC48" s="11" t="s">
        <v>17388</v>
      </c>
      <c r="NOD48" s="261" t="str">
        <f>IF(NOK48="SINAPI",VLOOKUP('TEREZINHA HARDY'!NOJ48,SINAPI,2,),VLOOKUP('TEREZINHA HARDY'!NOJ48,SETOP,3,))</f>
        <v>CORTE, DOBRA E MONTAGEM DE AÇO CA-50/60</v>
      </c>
      <c r="NOE48" s="261"/>
      <c r="NOF48" s="261"/>
      <c r="NOG48" s="261"/>
      <c r="NOH48" s="261"/>
      <c r="NOI48" s="261"/>
      <c r="NOJ48" s="12" t="s">
        <v>9344</v>
      </c>
      <c r="NOK48" s="12" t="s">
        <v>6222</v>
      </c>
      <c r="NOL48" s="12" t="str">
        <f>IF(NOK48="SINAPI",VLOOKUP('TEREZINHA HARDY'!NOJ48,SINAPI,3,),VLOOKUP('TEREZINHA HARDY'!NOJ48,SETOP,4,))</f>
        <v>KG</v>
      </c>
      <c r="NOM48" s="13">
        <v>162.6</v>
      </c>
      <c r="NON48" s="13" t="s">
        <v>41</v>
      </c>
      <c r="NOO48" s="14">
        <f>IF(NOK48="SINAPI",VLOOKUP('TEREZINHA HARDY'!NOJ48,SINAPI,4,),VLOOKUP('TEREZINHA HARDY'!NOJ48,SETOP,5,))</f>
        <v>7.33</v>
      </c>
      <c r="NOP48" s="14">
        <f t="shared" si="1774"/>
        <v>9.27</v>
      </c>
      <c r="NOQ48" s="14">
        <f t="shared" si="1775"/>
        <v>1191.8579999999999</v>
      </c>
      <c r="NOR48" s="14">
        <f t="shared" si="1776"/>
        <v>1507.3019999999999</v>
      </c>
      <c r="NOS48" s="11" t="s">
        <v>17388</v>
      </c>
      <c r="NOT48" s="261" t="str">
        <f>IF(NPA48="SINAPI",VLOOKUP('TEREZINHA HARDY'!NOZ48,SINAPI,2,),VLOOKUP('TEREZINHA HARDY'!NOZ48,SETOP,3,))</f>
        <v>CORTE, DOBRA E MONTAGEM DE AÇO CA-50/60</v>
      </c>
      <c r="NOU48" s="261"/>
      <c r="NOV48" s="261"/>
      <c r="NOW48" s="261"/>
      <c r="NOX48" s="261"/>
      <c r="NOY48" s="261"/>
      <c r="NOZ48" s="12" t="s">
        <v>9344</v>
      </c>
      <c r="NPA48" s="12" t="s">
        <v>6222</v>
      </c>
      <c r="NPB48" s="12" t="str">
        <f>IF(NPA48="SINAPI",VLOOKUP('TEREZINHA HARDY'!NOZ48,SINAPI,3,),VLOOKUP('TEREZINHA HARDY'!NOZ48,SETOP,4,))</f>
        <v>KG</v>
      </c>
      <c r="NPC48" s="13">
        <v>162.6</v>
      </c>
      <c r="NPD48" s="13" t="s">
        <v>41</v>
      </c>
      <c r="NPE48" s="14">
        <f>IF(NPA48="SINAPI",VLOOKUP('TEREZINHA HARDY'!NOZ48,SINAPI,4,),VLOOKUP('TEREZINHA HARDY'!NOZ48,SETOP,5,))</f>
        <v>7.33</v>
      </c>
      <c r="NPF48" s="14">
        <f t="shared" si="1777"/>
        <v>9.27</v>
      </c>
      <c r="NPG48" s="14">
        <f t="shared" si="1778"/>
        <v>1191.8579999999999</v>
      </c>
      <c r="NPH48" s="14">
        <f t="shared" si="1779"/>
        <v>1507.3019999999999</v>
      </c>
      <c r="NPI48" s="11" t="s">
        <v>17388</v>
      </c>
      <c r="NPJ48" s="261" t="str">
        <f>IF(NPQ48="SINAPI",VLOOKUP('TEREZINHA HARDY'!NPP48,SINAPI,2,),VLOOKUP('TEREZINHA HARDY'!NPP48,SETOP,3,))</f>
        <v>CORTE, DOBRA E MONTAGEM DE AÇO CA-50/60</v>
      </c>
      <c r="NPK48" s="261"/>
      <c r="NPL48" s="261"/>
      <c r="NPM48" s="261"/>
      <c r="NPN48" s="261"/>
      <c r="NPO48" s="261"/>
      <c r="NPP48" s="12" t="s">
        <v>9344</v>
      </c>
      <c r="NPQ48" s="12" t="s">
        <v>6222</v>
      </c>
      <c r="NPR48" s="12" t="str">
        <f>IF(NPQ48="SINAPI",VLOOKUP('TEREZINHA HARDY'!NPP48,SINAPI,3,),VLOOKUP('TEREZINHA HARDY'!NPP48,SETOP,4,))</f>
        <v>KG</v>
      </c>
      <c r="NPS48" s="13">
        <v>162.6</v>
      </c>
      <c r="NPT48" s="13" t="s">
        <v>41</v>
      </c>
      <c r="NPU48" s="14">
        <f>IF(NPQ48="SINAPI",VLOOKUP('TEREZINHA HARDY'!NPP48,SINAPI,4,),VLOOKUP('TEREZINHA HARDY'!NPP48,SETOP,5,))</f>
        <v>7.33</v>
      </c>
      <c r="NPV48" s="14">
        <f t="shared" si="1780"/>
        <v>9.27</v>
      </c>
      <c r="NPW48" s="14">
        <f t="shared" si="1781"/>
        <v>1191.8579999999999</v>
      </c>
      <c r="NPX48" s="14">
        <f t="shared" si="1782"/>
        <v>1507.3019999999999</v>
      </c>
      <c r="NPY48" s="11" t="s">
        <v>17388</v>
      </c>
      <c r="NPZ48" s="261" t="str">
        <f>IF(NQG48="SINAPI",VLOOKUP('TEREZINHA HARDY'!NQF48,SINAPI,2,),VLOOKUP('TEREZINHA HARDY'!NQF48,SETOP,3,))</f>
        <v>CORTE, DOBRA E MONTAGEM DE AÇO CA-50/60</v>
      </c>
      <c r="NQA48" s="261"/>
      <c r="NQB48" s="261"/>
      <c r="NQC48" s="261"/>
      <c r="NQD48" s="261"/>
      <c r="NQE48" s="261"/>
      <c r="NQF48" s="12" t="s">
        <v>9344</v>
      </c>
      <c r="NQG48" s="12" t="s">
        <v>6222</v>
      </c>
      <c r="NQH48" s="12" t="str">
        <f>IF(NQG48="SINAPI",VLOOKUP('TEREZINHA HARDY'!NQF48,SINAPI,3,),VLOOKUP('TEREZINHA HARDY'!NQF48,SETOP,4,))</f>
        <v>KG</v>
      </c>
      <c r="NQI48" s="13">
        <v>162.6</v>
      </c>
      <c r="NQJ48" s="13" t="s">
        <v>41</v>
      </c>
      <c r="NQK48" s="14">
        <f>IF(NQG48="SINAPI",VLOOKUP('TEREZINHA HARDY'!NQF48,SINAPI,4,),VLOOKUP('TEREZINHA HARDY'!NQF48,SETOP,5,))</f>
        <v>7.33</v>
      </c>
      <c r="NQL48" s="14">
        <f t="shared" si="1783"/>
        <v>9.27</v>
      </c>
      <c r="NQM48" s="14">
        <f t="shared" si="1784"/>
        <v>1191.8579999999999</v>
      </c>
      <c r="NQN48" s="14">
        <f t="shared" si="1785"/>
        <v>1507.3019999999999</v>
      </c>
      <c r="NQO48" s="11" t="s">
        <v>17388</v>
      </c>
      <c r="NQP48" s="261" t="str">
        <f>IF(NQW48="SINAPI",VLOOKUP('TEREZINHA HARDY'!NQV48,SINAPI,2,),VLOOKUP('TEREZINHA HARDY'!NQV48,SETOP,3,))</f>
        <v>CORTE, DOBRA E MONTAGEM DE AÇO CA-50/60</v>
      </c>
      <c r="NQQ48" s="261"/>
      <c r="NQR48" s="261"/>
      <c r="NQS48" s="261"/>
      <c r="NQT48" s="261"/>
      <c r="NQU48" s="261"/>
      <c r="NQV48" s="12" t="s">
        <v>9344</v>
      </c>
      <c r="NQW48" s="12" t="s">
        <v>6222</v>
      </c>
      <c r="NQX48" s="12" t="str">
        <f>IF(NQW48="SINAPI",VLOOKUP('TEREZINHA HARDY'!NQV48,SINAPI,3,),VLOOKUP('TEREZINHA HARDY'!NQV48,SETOP,4,))</f>
        <v>KG</v>
      </c>
      <c r="NQY48" s="13">
        <v>162.6</v>
      </c>
      <c r="NQZ48" s="13" t="s">
        <v>41</v>
      </c>
      <c r="NRA48" s="14">
        <f>IF(NQW48="SINAPI",VLOOKUP('TEREZINHA HARDY'!NQV48,SINAPI,4,),VLOOKUP('TEREZINHA HARDY'!NQV48,SETOP,5,))</f>
        <v>7.33</v>
      </c>
      <c r="NRB48" s="14">
        <f t="shared" si="1786"/>
        <v>9.27</v>
      </c>
      <c r="NRC48" s="14">
        <f t="shared" si="1787"/>
        <v>1191.8579999999999</v>
      </c>
      <c r="NRD48" s="14">
        <f t="shared" si="1788"/>
        <v>1507.3019999999999</v>
      </c>
      <c r="NRE48" s="11" t="s">
        <v>17388</v>
      </c>
      <c r="NRF48" s="261" t="str">
        <f>IF(NRM48="SINAPI",VLOOKUP('TEREZINHA HARDY'!NRL48,SINAPI,2,),VLOOKUP('TEREZINHA HARDY'!NRL48,SETOP,3,))</f>
        <v>CORTE, DOBRA E MONTAGEM DE AÇO CA-50/60</v>
      </c>
      <c r="NRG48" s="261"/>
      <c r="NRH48" s="261"/>
      <c r="NRI48" s="261"/>
      <c r="NRJ48" s="261"/>
      <c r="NRK48" s="261"/>
      <c r="NRL48" s="12" t="s">
        <v>9344</v>
      </c>
      <c r="NRM48" s="12" t="s">
        <v>6222</v>
      </c>
      <c r="NRN48" s="12" t="str">
        <f>IF(NRM48="SINAPI",VLOOKUP('TEREZINHA HARDY'!NRL48,SINAPI,3,),VLOOKUP('TEREZINHA HARDY'!NRL48,SETOP,4,))</f>
        <v>KG</v>
      </c>
      <c r="NRO48" s="13">
        <v>162.6</v>
      </c>
      <c r="NRP48" s="13" t="s">
        <v>41</v>
      </c>
      <c r="NRQ48" s="14">
        <f>IF(NRM48="SINAPI",VLOOKUP('TEREZINHA HARDY'!NRL48,SINAPI,4,),VLOOKUP('TEREZINHA HARDY'!NRL48,SETOP,5,))</f>
        <v>7.33</v>
      </c>
      <c r="NRR48" s="14">
        <f t="shared" si="1789"/>
        <v>9.27</v>
      </c>
      <c r="NRS48" s="14">
        <f t="shared" si="1790"/>
        <v>1191.8579999999999</v>
      </c>
      <c r="NRT48" s="14">
        <f t="shared" si="1791"/>
        <v>1507.3019999999999</v>
      </c>
      <c r="NRU48" s="11" t="s">
        <v>17388</v>
      </c>
      <c r="NRV48" s="261" t="str">
        <f>IF(NSC48="SINAPI",VLOOKUP('TEREZINHA HARDY'!NSB48,SINAPI,2,),VLOOKUP('TEREZINHA HARDY'!NSB48,SETOP,3,))</f>
        <v>CORTE, DOBRA E MONTAGEM DE AÇO CA-50/60</v>
      </c>
      <c r="NRW48" s="261"/>
      <c r="NRX48" s="261"/>
      <c r="NRY48" s="261"/>
      <c r="NRZ48" s="261"/>
      <c r="NSA48" s="261"/>
      <c r="NSB48" s="12" t="s">
        <v>9344</v>
      </c>
      <c r="NSC48" s="12" t="s">
        <v>6222</v>
      </c>
      <c r="NSD48" s="12" t="str">
        <f>IF(NSC48="SINAPI",VLOOKUP('TEREZINHA HARDY'!NSB48,SINAPI,3,),VLOOKUP('TEREZINHA HARDY'!NSB48,SETOP,4,))</f>
        <v>KG</v>
      </c>
      <c r="NSE48" s="13">
        <v>162.6</v>
      </c>
      <c r="NSF48" s="13" t="s">
        <v>41</v>
      </c>
      <c r="NSG48" s="14">
        <f>IF(NSC48="SINAPI",VLOOKUP('TEREZINHA HARDY'!NSB48,SINAPI,4,),VLOOKUP('TEREZINHA HARDY'!NSB48,SETOP,5,))</f>
        <v>7.33</v>
      </c>
      <c r="NSH48" s="14">
        <f t="shared" si="1792"/>
        <v>9.27</v>
      </c>
      <c r="NSI48" s="14">
        <f t="shared" si="1793"/>
        <v>1191.8579999999999</v>
      </c>
      <c r="NSJ48" s="14">
        <f t="shared" si="1794"/>
        <v>1507.3019999999999</v>
      </c>
      <c r="NSK48" s="11" t="s">
        <v>17388</v>
      </c>
      <c r="NSL48" s="261" t="str">
        <f>IF(NSS48="SINAPI",VLOOKUP('TEREZINHA HARDY'!NSR48,SINAPI,2,),VLOOKUP('TEREZINHA HARDY'!NSR48,SETOP,3,))</f>
        <v>CORTE, DOBRA E MONTAGEM DE AÇO CA-50/60</v>
      </c>
      <c r="NSM48" s="261"/>
      <c r="NSN48" s="261"/>
      <c r="NSO48" s="261"/>
      <c r="NSP48" s="261"/>
      <c r="NSQ48" s="261"/>
      <c r="NSR48" s="12" t="s">
        <v>9344</v>
      </c>
      <c r="NSS48" s="12" t="s">
        <v>6222</v>
      </c>
      <c r="NST48" s="12" t="str">
        <f>IF(NSS48="SINAPI",VLOOKUP('TEREZINHA HARDY'!NSR48,SINAPI,3,),VLOOKUP('TEREZINHA HARDY'!NSR48,SETOP,4,))</f>
        <v>KG</v>
      </c>
      <c r="NSU48" s="13">
        <v>162.6</v>
      </c>
      <c r="NSV48" s="13" t="s">
        <v>41</v>
      </c>
      <c r="NSW48" s="14">
        <f>IF(NSS48="SINAPI",VLOOKUP('TEREZINHA HARDY'!NSR48,SINAPI,4,),VLOOKUP('TEREZINHA HARDY'!NSR48,SETOP,5,))</f>
        <v>7.33</v>
      </c>
      <c r="NSX48" s="14">
        <f t="shared" si="1795"/>
        <v>9.27</v>
      </c>
      <c r="NSY48" s="14">
        <f t="shared" si="1796"/>
        <v>1191.8579999999999</v>
      </c>
      <c r="NSZ48" s="14">
        <f t="shared" si="1797"/>
        <v>1507.3019999999999</v>
      </c>
      <c r="NTA48" s="11" t="s">
        <v>17388</v>
      </c>
      <c r="NTB48" s="261" t="str">
        <f>IF(NTI48="SINAPI",VLOOKUP('TEREZINHA HARDY'!NTH48,SINAPI,2,),VLOOKUP('TEREZINHA HARDY'!NTH48,SETOP,3,))</f>
        <v>CORTE, DOBRA E MONTAGEM DE AÇO CA-50/60</v>
      </c>
      <c r="NTC48" s="261"/>
      <c r="NTD48" s="261"/>
      <c r="NTE48" s="261"/>
      <c r="NTF48" s="261"/>
      <c r="NTG48" s="261"/>
      <c r="NTH48" s="12" t="s">
        <v>9344</v>
      </c>
      <c r="NTI48" s="12" t="s">
        <v>6222</v>
      </c>
      <c r="NTJ48" s="12" t="str">
        <f>IF(NTI48="SINAPI",VLOOKUP('TEREZINHA HARDY'!NTH48,SINAPI,3,),VLOOKUP('TEREZINHA HARDY'!NTH48,SETOP,4,))</f>
        <v>KG</v>
      </c>
      <c r="NTK48" s="13">
        <v>162.6</v>
      </c>
      <c r="NTL48" s="13" t="s">
        <v>41</v>
      </c>
      <c r="NTM48" s="14">
        <f>IF(NTI48="SINAPI",VLOOKUP('TEREZINHA HARDY'!NTH48,SINAPI,4,),VLOOKUP('TEREZINHA HARDY'!NTH48,SETOP,5,))</f>
        <v>7.33</v>
      </c>
      <c r="NTN48" s="14">
        <f t="shared" si="1798"/>
        <v>9.27</v>
      </c>
      <c r="NTO48" s="14">
        <f t="shared" si="1799"/>
        <v>1191.8579999999999</v>
      </c>
      <c r="NTP48" s="14">
        <f t="shared" si="1800"/>
        <v>1507.3019999999999</v>
      </c>
      <c r="NTQ48" s="11" t="s">
        <v>17388</v>
      </c>
      <c r="NTR48" s="261" t="str">
        <f>IF(NTY48="SINAPI",VLOOKUP('TEREZINHA HARDY'!NTX48,SINAPI,2,),VLOOKUP('TEREZINHA HARDY'!NTX48,SETOP,3,))</f>
        <v>CORTE, DOBRA E MONTAGEM DE AÇO CA-50/60</v>
      </c>
      <c r="NTS48" s="261"/>
      <c r="NTT48" s="261"/>
      <c r="NTU48" s="261"/>
      <c r="NTV48" s="261"/>
      <c r="NTW48" s="261"/>
      <c r="NTX48" s="12" t="s">
        <v>9344</v>
      </c>
      <c r="NTY48" s="12" t="s">
        <v>6222</v>
      </c>
      <c r="NTZ48" s="12" t="str">
        <f>IF(NTY48="SINAPI",VLOOKUP('TEREZINHA HARDY'!NTX48,SINAPI,3,),VLOOKUP('TEREZINHA HARDY'!NTX48,SETOP,4,))</f>
        <v>KG</v>
      </c>
      <c r="NUA48" s="13">
        <v>162.6</v>
      </c>
      <c r="NUB48" s="13" t="s">
        <v>41</v>
      </c>
      <c r="NUC48" s="14">
        <f>IF(NTY48="SINAPI",VLOOKUP('TEREZINHA HARDY'!NTX48,SINAPI,4,),VLOOKUP('TEREZINHA HARDY'!NTX48,SETOP,5,))</f>
        <v>7.33</v>
      </c>
      <c r="NUD48" s="14">
        <f t="shared" si="1801"/>
        <v>9.27</v>
      </c>
      <c r="NUE48" s="14">
        <f t="shared" si="1802"/>
        <v>1191.8579999999999</v>
      </c>
      <c r="NUF48" s="14">
        <f t="shared" si="1803"/>
        <v>1507.3019999999999</v>
      </c>
      <c r="NUG48" s="11" t="s">
        <v>17388</v>
      </c>
      <c r="NUH48" s="261" t="str">
        <f>IF(NUO48="SINAPI",VLOOKUP('TEREZINHA HARDY'!NUN48,SINAPI,2,),VLOOKUP('TEREZINHA HARDY'!NUN48,SETOP,3,))</f>
        <v>CORTE, DOBRA E MONTAGEM DE AÇO CA-50/60</v>
      </c>
      <c r="NUI48" s="261"/>
      <c r="NUJ48" s="261"/>
      <c r="NUK48" s="261"/>
      <c r="NUL48" s="261"/>
      <c r="NUM48" s="261"/>
      <c r="NUN48" s="12" t="s">
        <v>9344</v>
      </c>
      <c r="NUO48" s="12" t="s">
        <v>6222</v>
      </c>
      <c r="NUP48" s="12" t="str">
        <f>IF(NUO48="SINAPI",VLOOKUP('TEREZINHA HARDY'!NUN48,SINAPI,3,),VLOOKUP('TEREZINHA HARDY'!NUN48,SETOP,4,))</f>
        <v>KG</v>
      </c>
      <c r="NUQ48" s="13">
        <v>162.6</v>
      </c>
      <c r="NUR48" s="13" t="s">
        <v>41</v>
      </c>
      <c r="NUS48" s="14">
        <f>IF(NUO48="SINAPI",VLOOKUP('TEREZINHA HARDY'!NUN48,SINAPI,4,),VLOOKUP('TEREZINHA HARDY'!NUN48,SETOP,5,))</f>
        <v>7.33</v>
      </c>
      <c r="NUT48" s="14">
        <f t="shared" si="1804"/>
        <v>9.27</v>
      </c>
      <c r="NUU48" s="14">
        <f t="shared" si="1805"/>
        <v>1191.8579999999999</v>
      </c>
      <c r="NUV48" s="14">
        <f t="shared" si="1806"/>
        <v>1507.3019999999999</v>
      </c>
      <c r="NUW48" s="11" t="s">
        <v>17388</v>
      </c>
      <c r="NUX48" s="261" t="str">
        <f>IF(NVE48="SINAPI",VLOOKUP('TEREZINHA HARDY'!NVD48,SINAPI,2,),VLOOKUP('TEREZINHA HARDY'!NVD48,SETOP,3,))</f>
        <v>CORTE, DOBRA E MONTAGEM DE AÇO CA-50/60</v>
      </c>
      <c r="NUY48" s="261"/>
      <c r="NUZ48" s="261"/>
      <c r="NVA48" s="261"/>
      <c r="NVB48" s="261"/>
      <c r="NVC48" s="261"/>
      <c r="NVD48" s="12" t="s">
        <v>9344</v>
      </c>
      <c r="NVE48" s="12" t="s">
        <v>6222</v>
      </c>
      <c r="NVF48" s="12" t="str">
        <f>IF(NVE48="SINAPI",VLOOKUP('TEREZINHA HARDY'!NVD48,SINAPI,3,),VLOOKUP('TEREZINHA HARDY'!NVD48,SETOP,4,))</f>
        <v>KG</v>
      </c>
      <c r="NVG48" s="13">
        <v>162.6</v>
      </c>
      <c r="NVH48" s="13" t="s">
        <v>41</v>
      </c>
      <c r="NVI48" s="14">
        <f>IF(NVE48="SINAPI",VLOOKUP('TEREZINHA HARDY'!NVD48,SINAPI,4,),VLOOKUP('TEREZINHA HARDY'!NVD48,SETOP,5,))</f>
        <v>7.33</v>
      </c>
      <c r="NVJ48" s="14">
        <f t="shared" si="1807"/>
        <v>9.27</v>
      </c>
      <c r="NVK48" s="14">
        <f t="shared" si="1808"/>
        <v>1191.8579999999999</v>
      </c>
      <c r="NVL48" s="14">
        <f t="shared" si="1809"/>
        <v>1507.3019999999999</v>
      </c>
      <c r="NVM48" s="11" t="s">
        <v>17388</v>
      </c>
      <c r="NVN48" s="261" t="str">
        <f>IF(NVU48="SINAPI",VLOOKUP('TEREZINHA HARDY'!NVT48,SINAPI,2,),VLOOKUP('TEREZINHA HARDY'!NVT48,SETOP,3,))</f>
        <v>CORTE, DOBRA E MONTAGEM DE AÇO CA-50/60</v>
      </c>
      <c r="NVO48" s="261"/>
      <c r="NVP48" s="261"/>
      <c r="NVQ48" s="261"/>
      <c r="NVR48" s="261"/>
      <c r="NVS48" s="261"/>
      <c r="NVT48" s="12" t="s">
        <v>9344</v>
      </c>
      <c r="NVU48" s="12" t="s">
        <v>6222</v>
      </c>
      <c r="NVV48" s="12" t="str">
        <f>IF(NVU48="SINAPI",VLOOKUP('TEREZINHA HARDY'!NVT48,SINAPI,3,),VLOOKUP('TEREZINHA HARDY'!NVT48,SETOP,4,))</f>
        <v>KG</v>
      </c>
      <c r="NVW48" s="13">
        <v>162.6</v>
      </c>
      <c r="NVX48" s="13" t="s">
        <v>41</v>
      </c>
      <c r="NVY48" s="14">
        <f>IF(NVU48="SINAPI",VLOOKUP('TEREZINHA HARDY'!NVT48,SINAPI,4,),VLOOKUP('TEREZINHA HARDY'!NVT48,SETOP,5,))</f>
        <v>7.33</v>
      </c>
      <c r="NVZ48" s="14">
        <f t="shared" si="1810"/>
        <v>9.27</v>
      </c>
      <c r="NWA48" s="14">
        <f t="shared" si="1811"/>
        <v>1191.8579999999999</v>
      </c>
      <c r="NWB48" s="14">
        <f t="shared" si="1812"/>
        <v>1507.3019999999999</v>
      </c>
      <c r="NWC48" s="11" t="s">
        <v>17388</v>
      </c>
      <c r="NWD48" s="261" t="str">
        <f>IF(NWK48="SINAPI",VLOOKUP('TEREZINHA HARDY'!NWJ48,SINAPI,2,),VLOOKUP('TEREZINHA HARDY'!NWJ48,SETOP,3,))</f>
        <v>CORTE, DOBRA E MONTAGEM DE AÇO CA-50/60</v>
      </c>
      <c r="NWE48" s="261"/>
      <c r="NWF48" s="261"/>
      <c r="NWG48" s="261"/>
      <c r="NWH48" s="261"/>
      <c r="NWI48" s="261"/>
      <c r="NWJ48" s="12" t="s">
        <v>9344</v>
      </c>
      <c r="NWK48" s="12" t="s">
        <v>6222</v>
      </c>
      <c r="NWL48" s="12" t="str">
        <f>IF(NWK48="SINAPI",VLOOKUP('TEREZINHA HARDY'!NWJ48,SINAPI,3,),VLOOKUP('TEREZINHA HARDY'!NWJ48,SETOP,4,))</f>
        <v>KG</v>
      </c>
      <c r="NWM48" s="13">
        <v>162.6</v>
      </c>
      <c r="NWN48" s="13" t="s">
        <v>41</v>
      </c>
      <c r="NWO48" s="14">
        <f>IF(NWK48="SINAPI",VLOOKUP('TEREZINHA HARDY'!NWJ48,SINAPI,4,),VLOOKUP('TEREZINHA HARDY'!NWJ48,SETOP,5,))</f>
        <v>7.33</v>
      </c>
      <c r="NWP48" s="14">
        <f t="shared" si="1813"/>
        <v>9.27</v>
      </c>
      <c r="NWQ48" s="14">
        <f t="shared" si="1814"/>
        <v>1191.8579999999999</v>
      </c>
      <c r="NWR48" s="14">
        <f t="shared" si="1815"/>
        <v>1507.3019999999999</v>
      </c>
      <c r="NWS48" s="11" t="s">
        <v>17388</v>
      </c>
      <c r="NWT48" s="261" t="str">
        <f>IF(NXA48="SINAPI",VLOOKUP('TEREZINHA HARDY'!NWZ48,SINAPI,2,),VLOOKUP('TEREZINHA HARDY'!NWZ48,SETOP,3,))</f>
        <v>CORTE, DOBRA E MONTAGEM DE AÇO CA-50/60</v>
      </c>
      <c r="NWU48" s="261"/>
      <c r="NWV48" s="261"/>
      <c r="NWW48" s="261"/>
      <c r="NWX48" s="261"/>
      <c r="NWY48" s="261"/>
      <c r="NWZ48" s="12" t="s">
        <v>9344</v>
      </c>
      <c r="NXA48" s="12" t="s">
        <v>6222</v>
      </c>
      <c r="NXB48" s="12" t="str">
        <f>IF(NXA48="SINAPI",VLOOKUP('TEREZINHA HARDY'!NWZ48,SINAPI,3,),VLOOKUP('TEREZINHA HARDY'!NWZ48,SETOP,4,))</f>
        <v>KG</v>
      </c>
      <c r="NXC48" s="13">
        <v>162.6</v>
      </c>
      <c r="NXD48" s="13" t="s">
        <v>41</v>
      </c>
      <c r="NXE48" s="14">
        <f>IF(NXA48="SINAPI",VLOOKUP('TEREZINHA HARDY'!NWZ48,SINAPI,4,),VLOOKUP('TEREZINHA HARDY'!NWZ48,SETOP,5,))</f>
        <v>7.33</v>
      </c>
      <c r="NXF48" s="14">
        <f t="shared" si="1816"/>
        <v>9.27</v>
      </c>
      <c r="NXG48" s="14">
        <f t="shared" si="1817"/>
        <v>1191.8579999999999</v>
      </c>
      <c r="NXH48" s="14">
        <f t="shared" si="1818"/>
        <v>1507.3019999999999</v>
      </c>
      <c r="NXI48" s="11" t="s">
        <v>17388</v>
      </c>
      <c r="NXJ48" s="261" t="str">
        <f>IF(NXQ48="SINAPI",VLOOKUP('TEREZINHA HARDY'!NXP48,SINAPI,2,),VLOOKUP('TEREZINHA HARDY'!NXP48,SETOP,3,))</f>
        <v>CORTE, DOBRA E MONTAGEM DE AÇO CA-50/60</v>
      </c>
      <c r="NXK48" s="261"/>
      <c r="NXL48" s="261"/>
      <c r="NXM48" s="261"/>
      <c r="NXN48" s="261"/>
      <c r="NXO48" s="261"/>
      <c r="NXP48" s="12" t="s">
        <v>9344</v>
      </c>
      <c r="NXQ48" s="12" t="s">
        <v>6222</v>
      </c>
      <c r="NXR48" s="12" t="str">
        <f>IF(NXQ48="SINAPI",VLOOKUP('TEREZINHA HARDY'!NXP48,SINAPI,3,),VLOOKUP('TEREZINHA HARDY'!NXP48,SETOP,4,))</f>
        <v>KG</v>
      </c>
      <c r="NXS48" s="13">
        <v>162.6</v>
      </c>
      <c r="NXT48" s="13" t="s">
        <v>41</v>
      </c>
      <c r="NXU48" s="14">
        <f>IF(NXQ48="SINAPI",VLOOKUP('TEREZINHA HARDY'!NXP48,SINAPI,4,),VLOOKUP('TEREZINHA HARDY'!NXP48,SETOP,5,))</f>
        <v>7.33</v>
      </c>
      <c r="NXV48" s="14">
        <f t="shared" si="1819"/>
        <v>9.27</v>
      </c>
      <c r="NXW48" s="14">
        <f t="shared" si="1820"/>
        <v>1191.8579999999999</v>
      </c>
      <c r="NXX48" s="14">
        <f t="shared" si="1821"/>
        <v>1507.3019999999999</v>
      </c>
      <c r="NXY48" s="11" t="s">
        <v>17388</v>
      </c>
      <c r="NXZ48" s="261" t="str">
        <f>IF(NYG48="SINAPI",VLOOKUP('TEREZINHA HARDY'!NYF48,SINAPI,2,),VLOOKUP('TEREZINHA HARDY'!NYF48,SETOP,3,))</f>
        <v>CORTE, DOBRA E MONTAGEM DE AÇO CA-50/60</v>
      </c>
      <c r="NYA48" s="261"/>
      <c r="NYB48" s="261"/>
      <c r="NYC48" s="261"/>
      <c r="NYD48" s="261"/>
      <c r="NYE48" s="261"/>
      <c r="NYF48" s="12" t="s">
        <v>9344</v>
      </c>
      <c r="NYG48" s="12" t="s">
        <v>6222</v>
      </c>
      <c r="NYH48" s="12" t="str">
        <f>IF(NYG48="SINAPI",VLOOKUP('TEREZINHA HARDY'!NYF48,SINAPI,3,),VLOOKUP('TEREZINHA HARDY'!NYF48,SETOP,4,))</f>
        <v>KG</v>
      </c>
      <c r="NYI48" s="13">
        <v>162.6</v>
      </c>
      <c r="NYJ48" s="13" t="s">
        <v>41</v>
      </c>
      <c r="NYK48" s="14">
        <f>IF(NYG48="SINAPI",VLOOKUP('TEREZINHA HARDY'!NYF48,SINAPI,4,),VLOOKUP('TEREZINHA HARDY'!NYF48,SETOP,5,))</f>
        <v>7.33</v>
      </c>
      <c r="NYL48" s="14">
        <f t="shared" si="1822"/>
        <v>9.27</v>
      </c>
      <c r="NYM48" s="14">
        <f t="shared" si="1823"/>
        <v>1191.8579999999999</v>
      </c>
      <c r="NYN48" s="14">
        <f t="shared" si="1824"/>
        <v>1507.3019999999999</v>
      </c>
      <c r="NYO48" s="11" t="s">
        <v>17388</v>
      </c>
      <c r="NYP48" s="261" t="str">
        <f>IF(NYW48="SINAPI",VLOOKUP('TEREZINHA HARDY'!NYV48,SINAPI,2,),VLOOKUP('TEREZINHA HARDY'!NYV48,SETOP,3,))</f>
        <v>CORTE, DOBRA E MONTAGEM DE AÇO CA-50/60</v>
      </c>
      <c r="NYQ48" s="261"/>
      <c r="NYR48" s="261"/>
      <c r="NYS48" s="261"/>
      <c r="NYT48" s="261"/>
      <c r="NYU48" s="261"/>
      <c r="NYV48" s="12" t="s">
        <v>9344</v>
      </c>
      <c r="NYW48" s="12" t="s">
        <v>6222</v>
      </c>
      <c r="NYX48" s="12" t="str">
        <f>IF(NYW48="SINAPI",VLOOKUP('TEREZINHA HARDY'!NYV48,SINAPI,3,),VLOOKUP('TEREZINHA HARDY'!NYV48,SETOP,4,))</f>
        <v>KG</v>
      </c>
      <c r="NYY48" s="13">
        <v>162.6</v>
      </c>
      <c r="NYZ48" s="13" t="s">
        <v>41</v>
      </c>
      <c r="NZA48" s="14">
        <f>IF(NYW48="SINAPI",VLOOKUP('TEREZINHA HARDY'!NYV48,SINAPI,4,),VLOOKUP('TEREZINHA HARDY'!NYV48,SETOP,5,))</f>
        <v>7.33</v>
      </c>
      <c r="NZB48" s="14">
        <f t="shared" si="1825"/>
        <v>9.27</v>
      </c>
      <c r="NZC48" s="14">
        <f t="shared" si="1826"/>
        <v>1191.8579999999999</v>
      </c>
      <c r="NZD48" s="14">
        <f t="shared" si="1827"/>
        <v>1507.3019999999999</v>
      </c>
      <c r="NZE48" s="11" t="s">
        <v>17388</v>
      </c>
      <c r="NZF48" s="261" t="str">
        <f>IF(NZM48="SINAPI",VLOOKUP('TEREZINHA HARDY'!NZL48,SINAPI,2,),VLOOKUP('TEREZINHA HARDY'!NZL48,SETOP,3,))</f>
        <v>CORTE, DOBRA E MONTAGEM DE AÇO CA-50/60</v>
      </c>
      <c r="NZG48" s="261"/>
      <c r="NZH48" s="261"/>
      <c r="NZI48" s="261"/>
      <c r="NZJ48" s="261"/>
      <c r="NZK48" s="261"/>
      <c r="NZL48" s="12" t="s">
        <v>9344</v>
      </c>
      <c r="NZM48" s="12" t="s">
        <v>6222</v>
      </c>
      <c r="NZN48" s="12" t="str">
        <f>IF(NZM48="SINAPI",VLOOKUP('TEREZINHA HARDY'!NZL48,SINAPI,3,),VLOOKUP('TEREZINHA HARDY'!NZL48,SETOP,4,))</f>
        <v>KG</v>
      </c>
      <c r="NZO48" s="13">
        <v>162.6</v>
      </c>
      <c r="NZP48" s="13" t="s">
        <v>41</v>
      </c>
      <c r="NZQ48" s="14">
        <f>IF(NZM48="SINAPI",VLOOKUP('TEREZINHA HARDY'!NZL48,SINAPI,4,),VLOOKUP('TEREZINHA HARDY'!NZL48,SETOP,5,))</f>
        <v>7.33</v>
      </c>
      <c r="NZR48" s="14">
        <f t="shared" si="1828"/>
        <v>9.27</v>
      </c>
      <c r="NZS48" s="14">
        <f t="shared" si="1829"/>
        <v>1191.8579999999999</v>
      </c>
      <c r="NZT48" s="14">
        <f t="shared" si="1830"/>
        <v>1507.3019999999999</v>
      </c>
      <c r="NZU48" s="11" t="s">
        <v>17388</v>
      </c>
      <c r="NZV48" s="261" t="str">
        <f>IF(OAC48="SINAPI",VLOOKUP('TEREZINHA HARDY'!OAB48,SINAPI,2,),VLOOKUP('TEREZINHA HARDY'!OAB48,SETOP,3,))</f>
        <v>CORTE, DOBRA E MONTAGEM DE AÇO CA-50/60</v>
      </c>
      <c r="NZW48" s="261"/>
      <c r="NZX48" s="261"/>
      <c r="NZY48" s="261"/>
      <c r="NZZ48" s="261"/>
      <c r="OAA48" s="261"/>
      <c r="OAB48" s="12" t="s">
        <v>9344</v>
      </c>
      <c r="OAC48" s="12" t="s">
        <v>6222</v>
      </c>
      <c r="OAD48" s="12" t="str">
        <f>IF(OAC48="SINAPI",VLOOKUP('TEREZINHA HARDY'!OAB48,SINAPI,3,),VLOOKUP('TEREZINHA HARDY'!OAB48,SETOP,4,))</f>
        <v>KG</v>
      </c>
      <c r="OAE48" s="13">
        <v>162.6</v>
      </c>
      <c r="OAF48" s="13" t="s">
        <v>41</v>
      </c>
      <c r="OAG48" s="14">
        <f>IF(OAC48="SINAPI",VLOOKUP('TEREZINHA HARDY'!OAB48,SINAPI,4,),VLOOKUP('TEREZINHA HARDY'!OAB48,SETOP,5,))</f>
        <v>7.33</v>
      </c>
      <c r="OAH48" s="14">
        <f t="shared" si="1831"/>
        <v>9.27</v>
      </c>
      <c r="OAI48" s="14">
        <f t="shared" si="1832"/>
        <v>1191.8579999999999</v>
      </c>
      <c r="OAJ48" s="14">
        <f t="shared" si="1833"/>
        <v>1507.3019999999999</v>
      </c>
      <c r="OAK48" s="11" t="s">
        <v>17388</v>
      </c>
      <c r="OAL48" s="261" t="str">
        <f>IF(OAS48="SINAPI",VLOOKUP('TEREZINHA HARDY'!OAR48,SINAPI,2,),VLOOKUP('TEREZINHA HARDY'!OAR48,SETOP,3,))</f>
        <v>CORTE, DOBRA E MONTAGEM DE AÇO CA-50/60</v>
      </c>
      <c r="OAM48" s="261"/>
      <c r="OAN48" s="261"/>
      <c r="OAO48" s="261"/>
      <c r="OAP48" s="261"/>
      <c r="OAQ48" s="261"/>
      <c r="OAR48" s="12" t="s">
        <v>9344</v>
      </c>
      <c r="OAS48" s="12" t="s">
        <v>6222</v>
      </c>
      <c r="OAT48" s="12" t="str">
        <f>IF(OAS48="SINAPI",VLOOKUP('TEREZINHA HARDY'!OAR48,SINAPI,3,),VLOOKUP('TEREZINHA HARDY'!OAR48,SETOP,4,))</f>
        <v>KG</v>
      </c>
      <c r="OAU48" s="13">
        <v>162.6</v>
      </c>
      <c r="OAV48" s="13" t="s">
        <v>41</v>
      </c>
      <c r="OAW48" s="14">
        <f>IF(OAS48="SINAPI",VLOOKUP('TEREZINHA HARDY'!OAR48,SINAPI,4,),VLOOKUP('TEREZINHA HARDY'!OAR48,SETOP,5,))</f>
        <v>7.33</v>
      </c>
      <c r="OAX48" s="14">
        <f t="shared" si="1834"/>
        <v>9.27</v>
      </c>
      <c r="OAY48" s="14">
        <f t="shared" si="1835"/>
        <v>1191.8579999999999</v>
      </c>
      <c r="OAZ48" s="14">
        <f t="shared" si="1836"/>
        <v>1507.3019999999999</v>
      </c>
      <c r="OBA48" s="11" t="s">
        <v>17388</v>
      </c>
      <c r="OBB48" s="261" t="str">
        <f>IF(OBI48="SINAPI",VLOOKUP('TEREZINHA HARDY'!OBH48,SINAPI,2,),VLOOKUP('TEREZINHA HARDY'!OBH48,SETOP,3,))</f>
        <v>CORTE, DOBRA E MONTAGEM DE AÇO CA-50/60</v>
      </c>
      <c r="OBC48" s="261"/>
      <c r="OBD48" s="261"/>
      <c r="OBE48" s="261"/>
      <c r="OBF48" s="261"/>
      <c r="OBG48" s="261"/>
      <c r="OBH48" s="12" t="s">
        <v>9344</v>
      </c>
      <c r="OBI48" s="12" t="s">
        <v>6222</v>
      </c>
      <c r="OBJ48" s="12" t="str">
        <f>IF(OBI48="SINAPI",VLOOKUP('TEREZINHA HARDY'!OBH48,SINAPI,3,),VLOOKUP('TEREZINHA HARDY'!OBH48,SETOP,4,))</f>
        <v>KG</v>
      </c>
      <c r="OBK48" s="13">
        <v>162.6</v>
      </c>
      <c r="OBL48" s="13" t="s">
        <v>41</v>
      </c>
      <c r="OBM48" s="14">
        <f>IF(OBI48="SINAPI",VLOOKUP('TEREZINHA HARDY'!OBH48,SINAPI,4,),VLOOKUP('TEREZINHA HARDY'!OBH48,SETOP,5,))</f>
        <v>7.33</v>
      </c>
      <c r="OBN48" s="14">
        <f t="shared" si="1837"/>
        <v>9.27</v>
      </c>
      <c r="OBO48" s="14">
        <f t="shared" si="1838"/>
        <v>1191.8579999999999</v>
      </c>
      <c r="OBP48" s="14">
        <f t="shared" si="1839"/>
        <v>1507.3019999999999</v>
      </c>
      <c r="OBQ48" s="11" t="s">
        <v>17388</v>
      </c>
      <c r="OBR48" s="261" t="str">
        <f>IF(OBY48="SINAPI",VLOOKUP('TEREZINHA HARDY'!OBX48,SINAPI,2,),VLOOKUP('TEREZINHA HARDY'!OBX48,SETOP,3,))</f>
        <v>CORTE, DOBRA E MONTAGEM DE AÇO CA-50/60</v>
      </c>
      <c r="OBS48" s="261"/>
      <c r="OBT48" s="261"/>
      <c r="OBU48" s="261"/>
      <c r="OBV48" s="261"/>
      <c r="OBW48" s="261"/>
      <c r="OBX48" s="12" t="s">
        <v>9344</v>
      </c>
      <c r="OBY48" s="12" t="s">
        <v>6222</v>
      </c>
      <c r="OBZ48" s="12" t="str">
        <f>IF(OBY48="SINAPI",VLOOKUP('TEREZINHA HARDY'!OBX48,SINAPI,3,),VLOOKUP('TEREZINHA HARDY'!OBX48,SETOP,4,))</f>
        <v>KG</v>
      </c>
      <c r="OCA48" s="13">
        <v>162.6</v>
      </c>
      <c r="OCB48" s="13" t="s">
        <v>41</v>
      </c>
      <c r="OCC48" s="14">
        <f>IF(OBY48="SINAPI",VLOOKUP('TEREZINHA HARDY'!OBX48,SINAPI,4,),VLOOKUP('TEREZINHA HARDY'!OBX48,SETOP,5,))</f>
        <v>7.33</v>
      </c>
      <c r="OCD48" s="14">
        <f t="shared" si="1840"/>
        <v>9.27</v>
      </c>
      <c r="OCE48" s="14">
        <f t="shared" si="1841"/>
        <v>1191.8579999999999</v>
      </c>
      <c r="OCF48" s="14">
        <f t="shared" si="1842"/>
        <v>1507.3019999999999</v>
      </c>
      <c r="OCG48" s="11" t="s">
        <v>17388</v>
      </c>
      <c r="OCH48" s="261" t="str">
        <f>IF(OCO48="SINAPI",VLOOKUP('TEREZINHA HARDY'!OCN48,SINAPI,2,),VLOOKUP('TEREZINHA HARDY'!OCN48,SETOP,3,))</f>
        <v>CORTE, DOBRA E MONTAGEM DE AÇO CA-50/60</v>
      </c>
      <c r="OCI48" s="261"/>
      <c r="OCJ48" s="261"/>
      <c r="OCK48" s="261"/>
      <c r="OCL48" s="261"/>
      <c r="OCM48" s="261"/>
      <c r="OCN48" s="12" t="s">
        <v>9344</v>
      </c>
      <c r="OCO48" s="12" t="s">
        <v>6222</v>
      </c>
      <c r="OCP48" s="12" t="str">
        <f>IF(OCO48="SINAPI",VLOOKUP('TEREZINHA HARDY'!OCN48,SINAPI,3,),VLOOKUP('TEREZINHA HARDY'!OCN48,SETOP,4,))</f>
        <v>KG</v>
      </c>
      <c r="OCQ48" s="13">
        <v>162.6</v>
      </c>
      <c r="OCR48" s="13" t="s">
        <v>41</v>
      </c>
      <c r="OCS48" s="14">
        <f>IF(OCO48="SINAPI",VLOOKUP('TEREZINHA HARDY'!OCN48,SINAPI,4,),VLOOKUP('TEREZINHA HARDY'!OCN48,SETOP,5,))</f>
        <v>7.33</v>
      </c>
      <c r="OCT48" s="14">
        <f t="shared" si="1843"/>
        <v>9.27</v>
      </c>
      <c r="OCU48" s="14">
        <f t="shared" si="1844"/>
        <v>1191.8579999999999</v>
      </c>
      <c r="OCV48" s="14">
        <f t="shared" si="1845"/>
        <v>1507.3019999999999</v>
      </c>
      <c r="OCW48" s="11" t="s">
        <v>17388</v>
      </c>
      <c r="OCX48" s="261" t="str">
        <f>IF(ODE48="SINAPI",VLOOKUP('TEREZINHA HARDY'!ODD48,SINAPI,2,),VLOOKUP('TEREZINHA HARDY'!ODD48,SETOP,3,))</f>
        <v>CORTE, DOBRA E MONTAGEM DE AÇO CA-50/60</v>
      </c>
      <c r="OCY48" s="261"/>
      <c r="OCZ48" s="261"/>
      <c r="ODA48" s="261"/>
      <c r="ODB48" s="261"/>
      <c r="ODC48" s="261"/>
      <c r="ODD48" s="12" t="s">
        <v>9344</v>
      </c>
      <c r="ODE48" s="12" t="s">
        <v>6222</v>
      </c>
      <c r="ODF48" s="12" t="str">
        <f>IF(ODE48="SINAPI",VLOOKUP('TEREZINHA HARDY'!ODD48,SINAPI,3,),VLOOKUP('TEREZINHA HARDY'!ODD48,SETOP,4,))</f>
        <v>KG</v>
      </c>
      <c r="ODG48" s="13">
        <v>162.6</v>
      </c>
      <c r="ODH48" s="13" t="s">
        <v>41</v>
      </c>
      <c r="ODI48" s="14">
        <f>IF(ODE48="SINAPI",VLOOKUP('TEREZINHA HARDY'!ODD48,SINAPI,4,),VLOOKUP('TEREZINHA HARDY'!ODD48,SETOP,5,))</f>
        <v>7.33</v>
      </c>
      <c r="ODJ48" s="14">
        <f t="shared" si="1846"/>
        <v>9.27</v>
      </c>
      <c r="ODK48" s="14">
        <f t="shared" si="1847"/>
        <v>1191.8579999999999</v>
      </c>
      <c r="ODL48" s="14">
        <f t="shared" si="1848"/>
        <v>1507.3019999999999</v>
      </c>
      <c r="ODM48" s="11" t="s">
        <v>17388</v>
      </c>
      <c r="ODN48" s="261" t="str">
        <f>IF(ODU48="SINAPI",VLOOKUP('TEREZINHA HARDY'!ODT48,SINAPI,2,),VLOOKUP('TEREZINHA HARDY'!ODT48,SETOP,3,))</f>
        <v>CORTE, DOBRA E MONTAGEM DE AÇO CA-50/60</v>
      </c>
      <c r="ODO48" s="261"/>
      <c r="ODP48" s="261"/>
      <c r="ODQ48" s="261"/>
      <c r="ODR48" s="261"/>
      <c r="ODS48" s="261"/>
      <c r="ODT48" s="12" t="s">
        <v>9344</v>
      </c>
      <c r="ODU48" s="12" t="s">
        <v>6222</v>
      </c>
      <c r="ODV48" s="12" t="str">
        <f>IF(ODU48="SINAPI",VLOOKUP('TEREZINHA HARDY'!ODT48,SINAPI,3,),VLOOKUP('TEREZINHA HARDY'!ODT48,SETOP,4,))</f>
        <v>KG</v>
      </c>
      <c r="ODW48" s="13">
        <v>162.6</v>
      </c>
      <c r="ODX48" s="13" t="s">
        <v>41</v>
      </c>
      <c r="ODY48" s="14">
        <f>IF(ODU48="SINAPI",VLOOKUP('TEREZINHA HARDY'!ODT48,SINAPI,4,),VLOOKUP('TEREZINHA HARDY'!ODT48,SETOP,5,))</f>
        <v>7.33</v>
      </c>
      <c r="ODZ48" s="14">
        <f t="shared" si="1849"/>
        <v>9.27</v>
      </c>
      <c r="OEA48" s="14">
        <f t="shared" si="1850"/>
        <v>1191.8579999999999</v>
      </c>
      <c r="OEB48" s="14">
        <f t="shared" si="1851"/>
        <v>1507.3019999999999</v>
      </c>
      <c r="OEC48" s="11" t="s">
        <v>17388</v>
      </c>
      <c r="OED48" s="261" t="str">
        <f>IF(OEK48="SINAPI",VLOOKUP('TEREZINHA HARDY'!OEJ48,SINAPI,2,),VLOOKUP('TEREZINHA HARDY'!OEJ48,SETOP,3,))</f>
        <v>CORTE, DOBRA E MONTAGEM DE AÇO CA-50/60</v>
      </c>
      <c r="OEE48" s="261"/>
      <c r="OEF48" s="261"/>
      <c r="OEG48" s="261"/>
      <c r="OEH48" s="261"/>
      <c r="OEI48" s="261"/>
      <c r="OEJ48" s="12" t="s">
        <v>9344</v>
      </c>
      <c r="OEK48" s="12" t="s">
        <v>6222</v>
      </c>
      <c r="OEL48" s="12" t="str">
        <f>IF(OEK48="SINAPI",VLOOKUP('TEREZINHA HARDY'!OEJ48,SINAPI,3,),VLOOKUP('TEREZINHA HARDY'!OEJ48,SETOP,4,))</f>
        <v>KG</v>
      </c>
      <c r="OEM48" s="13">
        <v>162.6</v>
      </c>
      <c r="OEN48" s="13" t="s">
        <v>41</v>
      </c>
      <c r="OEO48" s="14">
        <f>IF(OEK48="SINAPI",VLOOKUP('TEREZINHA HARDY'!OEJ48,SINAPI,4,),VLOOKUP('TEREZINHA HARDY'!OEJ48,SETOP,5,))</f>
        <v>7.33</v>
      </c>
      <c r="OEP48" s="14">
        <f t="shared" si="1852"/>
        <v>9.27</v>
      </c>
      <c r="OEQ48" s="14">
        <f t="shared" si="1853"/>
        <v>1191.8579999999999</v>
      </c>
      <c r="OER48" s="14">
        <f t="shared" si="1854"/>
        <v>1507.3019999999999</v>
      </c>
      <c r="OES48" s="11" t="s">
        <v>17388</v>
      </c>
      <c r="OET48" s="261" t="str">
        <f>IF(OFA48="SINAPI",VLOOKUP('TEREZINHA HARDY'!OEZ48,SINAPI,2,),VLOOKUP('TEREZINHA HARDY'!OEZ48,SETOP,3,))</f>
        <v>CORTE, DOBRA E MONTAGEM DE AÇO CA-50/60</v>
      </c>
      <c r="OEU48" s="261"/>
      <c r="OEV48" s="261"/>
      <c r="OEW48" s="261"/>
      <c r="OEX48" s="261"/>
      <c r="OEY48" s="261"/>
      <c r="OEZ48" s="12" t="s">
        <v>9344</v>
      </c>
      <c r="OFA48" s="12" t="s">
        <v>6222</v>
      </c>
      <c r="OFB48" s="12" t="str">
        <f>IF(OFA48="SINAPI",VLOOKUP('TEREZINHA HARDY'!OEZ48,SINAPI,3,),VLOOKUP('TEREZINHA HARDY'!OEZ48,SETOP,4,))</f>
        <v>KG</v>
      </c>
      <c r="OFC48" s="13">
        <v>162.6</v>
      </c>
      <c r="OFD48" s="13" t="s">
        <v>41</v>
      </c>
      <c r="OFE48" s="14">
        <f>IF(OFA48="SINAPI",VLOOKUP('TEREZINHA HARDY'!OEZ48,SINAPI,4,),VLOOKUP('TEREZINHA HARDY'!OEZ48,SETOP,5,))</f>
        <v>7.33</v>
      </c>
      <c r="OFF48" s="14">
        <f t="shared" si="1855"/>
        <v>9.27</v>
      </c>
      <c r="OFG48" s="14">
        <f t="shared" si="1856"/>
        <v>1191.8579999999999</v>
      </c>
      <c r="OFH48" s="14">
        <f t="shared" si="1857"/>
        <v>1507.3019999999999</v>
      </c>
      <c r="OFI48" s="11" t="s">
        <v>17388</v>
      </c>
      <c r="OFJ48" s="261" t="str">
        <f>IF(OFQ48="SINAPI",VLOOKUP('TEREZINHA HARDY'!OFP48,SINAPI,2,),VLOOKUP('TEREZINHA HARDY'!OFP48,SETOP,3,))</f>
        <v>CORTE, DOBRA E MONTAGEM DE AÇO CA-50/60</v>
      </c>
      <c r="OFK48" s="261"/>
      <c r="OFL48" s="261"/>
      <c r="OFM48" s="261"/>
      <c r="OFN48" s="261"/>
      <c r="OFO48" s="261"/>
      <c r="OFP48" s="12" t="s">
        <v>9344</v>
      </c>
      <c r="OFQ48" s="12" t="s">
        <v>6222</v>
      </c>
      <c r="OFR48" s="12" t="str">
        <f>IF(OFQ48="SINAPI",VLOOKUP('TEREZINHA HARDY'!OFP48,SINAPI,3,),VLOOKUP('TEREZINHA HARDY'!OFP48,SETOP,4,))</f>
        <v>KG</v>
      </c>
      <c r="OFS48" s="13">
        <v>162.6</v>
      </c>
      <c r="OFT48" s="13" t="s">
        <v>41</v>
      </c>
      <c r="OFU48" s="14">
        <f>IF(OFQ48="SINAPI",VLOOKUP('TEREZINHA HARDY'!OFP48,SINAPI,4,),VLOOKUP('TEREZINHA HARDY'!OFP48,SETOP,5,))</f>
        <v>7.33</v>
      </c>
      <c r="OFV48" s="14">
        <f t="shared" si="1858"/>
        <v>9.27</v>
      </c>
      <c r="OFW48" s="14">
        <f t="shared" si="1859"/>
        <v>1191.8579999999999</v>
      </c>
      <c r="OFX48" s="14">
        <f t="shared" si="1860"/>
        <v>1507.3019999999999</v>
      </c>
      <c r="OFY48" s="11" t="s">
        <v>17388</v>
      </c>
      <c r="OFZ48" s="261" t="str">
        <f>IF(OGG48="SINAPI",VLOOKUP('TEREZINHA HARDY'!OGF48,SINAPI,2,),VLOOKUP('TEREZINHA HARDY'!OGF48,SETOP,3,))</f>
        <v>CORTE, DOBRA E MONTAGEM DE AÇO CA-50/60</v>
      </c>
      <c r="OGA48" s="261"/>
      <c r="OGB48" s="261"/>
      <c r="OGC48" s="261"/>
      <c r="OGD48" s="261"/>
      <c r="OGE48" s="261"/>
      <c r="OGF48" s="12" t="s">
        <v>9344</v>
      </c>
      <c r="OGG48" s="12" t="s">
        <v>6222</v>
      </c>
      <c r="OGH48" s="12" t="str">
        <f>IF(OGG48="SINAPI",VLOOKUP('TEREZINHA HARDY'!OGF48,SINAPI,3,),VLOOKUP('TEREZINHA HARDY'!OGF48,SETOP,4,))</f>
        <v>KG</v>
      </c>
      <c r="OGI48" s="13">
        <v>162.6</v>
      </c>
      <c r="OGJ48" s="13" t="s">
        <v>41</v>
      </c>
      <c r="OGK48" s="14">
        <f>IF(OGG48="SINAPI",VLOOKUP('TEREZINHA HARDY'!OGF48,SINAPI,4,),VLOOKUP('TEREZINHA HARDY'!OGF48,SETOP,5,))</f>
        <v>7.33</v>
      </c>
      <c r="OGL48" s="14">
        <f t="shared" si="1861"/>
        <v>9.27</v>
      </c>
      <c r="OGM48" s="14">
        <f t="shared" si="1862"/>
        <v>1191.8579999999999</v>
      </c>
      <c r="OGN48" s="14">
        <f t="shared" si="1863"/>
        <v>1507.3019999999999</v>
      </c>
      <c r="OGO48" s="11" t="s">
        <v>17388</v>
      </c>
      <c r="OGP48" s="261" t="str">
        <f>IF(OGW48="SINAPI",VLOOKUP('TEREZINHA HARDY'!OGV48,SINAPI,2,),VLOOKUP('TEREZINHA HARDY'!OGV48,SETOP,3,))</f>
        <v>CORTE, DOBRA E MONTAGEM DE AÇO CA-50/60</v>
      </c>
      <c r="OGQ48" s="261"/>
      <c r="OGR48" s="261"/>
      <c r="OGS48" s="261"/>
      <c r="OGT48" s="261"/>
      <c r="OGU48" s="261"/>
      <c r="OGV48" s="12" t="s">
        <v>9344</v>
      </c>
      <c r="OGW48" s="12" t="s">
        <v>6222</v>
      </c>
      <c r="OGX48" s="12" t="str">
        <f>IF(OGW48="SINAPI",VLOOKUP('TEREZINHA HARDY'!OGV48,SINAPI,3,),VLOOKUP('TEREZINHA HARDY'!OGV48,SETOP,4,))</f>
        <v>KG</v>
      </c>
      <c r="OGY48" s="13">
        <v>162.6</v>
      </c>
      <c r="OGZ48" s="13" t="s">
        <v>41</v>
      </c>
      <c r="OHA48" s="14">
        <f>IF(OGW48="SINAPI",VLOOKUP('TEREZINHA HARDY'!OGV48,SINAPI,4,),VLOOKUP('TEREZINHA HARDY'!OGV48,SETOP,5,))</f>
        <v>7.33</v>
      </c>
      <c r="OHB48" s="14">
        <f t="shared" si="1864"/>
        <v>9.27</v>
      </c>
      <c r="OHC48" s="14">
        <f t="shared" si="1865"/>
        <v>1191.8579999999999</v>
      </c>
      <c r="OHD48" s="14">
        <f t="shared" si="1866"/>
        <v>1507.3019999999999</v>
      </c>
      <c r="OHE48" s="11" t="s">
        <v>17388</v>
      </c>
      <c r="OHF48" s="261" t="str">
        <f>IF(OHM48="SINAPI",VLOOKUP('TEREZINHA HARDY'!OHL48,SINAPI,2,),VLOOKUP('TEREZINHA HARDY'!OHL48,SETOP,3,))</f>
        <v>CORTE, DOBRA E MONTAGEM DE AÇO CA-50/60</v>
      </c>
      <c r="OHG48" s="261"/>
      <c r="OHH48" s="261"/>
      <c r="OHI48" s="261"/>
      <c r="OHJ48" s="261"/>
      <c r="OHK48" s="261"/>
      <c r="OHL48" s="12" t="s">
        <v>9344</v>
      </c>
      <c r="OHM48" s="12" t="s">
        <v>6222</v>
      </c>
      <c r="OHN48" s="12" t="str">
        <f>IF(OHM48="SINAPI",VLOOKUP('TEREZINHA HARDY'!OHL48,SINAPI,3,),VLOOKUP('TEREZINHA HARDY'!OHL48,SETOP,4,))</f>
        <v>KG</v>
      </c>
      <c r="OHO48" s="13">
        <v>162.6</v>
      </c>
      <c r="OHP48" s="13" t="s">
        <v>41</v>
      </c>
      <c r="OHQ48" s="14">
        <f>IF(OHM48="SINAPI",VLOOKUP('TEREZINHA HARDY'!OHL48,SINAPI,4,),VLOOKUP('TEREZINHA HARDY'!OHL48,SETOP,5,))</f>
        <v>7.33</v>
      </c>
      <c r="OHR48" s="14">
        <f t="shared" si="1867"/>
        <v>9.27</v>
      </c>
      <c r="OHS48" s="14">
        <f t="shared" si="1868"/>
        <v>1191.8579999999999</v>
      </c>
      <c r="OHT48" s="14">
        <f t="shared" si="1869"/>
        <v>1507.3019999999999</v>
      </c>
      <c r="OHU48" s="11" t="s">
        <v>17388</v>
      </c>
      <c r="OHV48" s="261" t="str">
        <f>IF(OIC48="SINAPI",VLOOKUP('TEREZINHA HARDY'!OIB48,SINAPI,2,),VLOOKUP('TEREZINHA HARDY'!OIB48,SETOP,3,))</f>
        <v>CORTE, DOBRA E MONTAGEM DE AÇO CA-50/60</v>
      </c>
      <c r="OHW48" s="261"/>
      <c r="OHX48" s="261"/>
      <c r="OHY48" s="261"/>
      <c r="OHZ48" s="261"/>
      <c r="OIA48" s="261"/>
      <c r="OIB48" s="12" t="s">
        <v>9344</v>
      </c>
      <c r="OIC48" s="12" t="s">
        <v>6222</v>
      </c>
      <c r="OID48" s="12" t="str">
        <f>IF(OIC48="SINAPI",VLOOKUP('TEREZINHA HARDY'!OIB48,SINAPI,3,),VLOOKUP('TEREZINHA HARDY'!OIB48,SETOP,4,))</f>
        <v>KG</v>
      </c>
      <c r="OIE48" s="13">
        <v>162.6</v>
      </c>
      <c r="OIF48" s="13" t="s">
        <v>41</v>
      </c>
      <c r="OIG48" s="14">
        <f>IF(OIC48="SINAPI",VLOOKUP('TEREZINHA HARDY'!OIB48,SINAPI,4,),VLOOKUP('TEREZINHA HARDY'!OIB48,SETOP,5,))</f>
        <v>7.33</v>
      </c>
      <c r="OIH48" s="14">
        <f t="shared" si="1870"/>
        <v>9.27</v>
      </c>
      <c r="OII48" s="14">
        <f t="shared" si="1871"/>
        <v>1191.8579999999999</v>
      </c>
      <c r="OIJ48" s="14">
        <f t="shared" si="1872"/>
        <v>1507.3019999999999</v>
      </c>
      <c r="OIK48" s="11" t="s">
        <v>17388</v>
      </c>
      <c r="OIL48" s="261" t="str">
        <f>IF(OIS48="SINAPI",VLOOKUP('TEREZINHA HARDY'!OIR48,SINAPI,2,),VLOOKUP('TEREZINHA HARDY'!OIR48,SETOP,3,))</f>
        <v>CORTE, DOBRA E MONTAGEM DE AÇO CA-50/60</v>
      </c>
      <c r="OIM48" s="261"/>
      <c r="OIN48" s="261"/>
      <c r="OIO48" s="261"/>
      <c r="OIP48" s="261"/>
      <c r="OIQ48" s="261"/>
      <c r="OIR48" s="12" t="s">
        <v>9344</v>
      </c>
      <c r="OIS48" s="12" t="s">
        <v>6222</v>
      </c>
      <c r="OIT48" s="12" t="str">
        <f>IF(OIS48="SINAPI",VLOOKUP('TEREZINHA HARDY'!OIR48,SINAPI,3,),VLOOKUP('TEREZINHA HARDY'!OIR48,SETOP,4,))</f>
        <v>KG</v>
      </c>
      <c r="OIU48" s="13">
        <v>162.6</v>
      </c>
      <c r="OIV48" s="13" t="s">
        <v>41</v>
      </c>
      <c r="OIW48" s="14">
        <f>IF(OIS48="SINAPI",VLOOKUP('TEREZINHA HARDY'!OIR48,SINAPI,4,),VLOOKUP('TEREZINHA HARDY'!OIR48,SETOP,5,))</f>
        <v>7.33</v>
      </c>
      <c r="OIX48" s="14">
        <f t="shared" si="1873"/>
        <v>9.27</v>
      </c>
      <c r="OIY48" s="14">
        <f t="shared" si="1874"/>
        <v>1191.8579999999999</v>
      </c>
      <c r="OIZ48" s="14">
        <f t="shared" si="1875"/>
        <v>1507.3019999999999</v>
      </c>
      <c r="OJA48" s="11" t="s">
        <v>17388</v>
      </c>
      <c r="OJB48" s="261" t="str">
        <f>IF(OJI48="SINAPI",VLOOKUP('TEREZINHA HARDY'!OJH48,SINAPI,2,),VLOOKUP('TEREZINHA HARDY'!OJH48,SETOP,3,))</f>
        <v>CORTE, DOBRA E MONTAGEM DE AÇO CA-50/60</v>
      </c>
      <c r="OJC48" s="261"/>
      <c r="OJD48" s="261"/>
      <c r="OJE48" s="261"/>
      <c r="OJF48" s="261"/>
      <c r="OJG48" s="261"/>
      <c r="OJH48" s="12" t="s">
        <v>9344</v>
      </c>
      <c r="OJI48" s="12" t="s">
        <v>6222</v>
      </c>
      <c r="OJJ48" s="12" t="str">
        <f>IF(OJI48="SINAPI",VLOOKUP('TEREZINHA HARDY'!OJH48,SINAPI,3,),VLOOKUP('TEREZINHA HARDY'!OJH48,SETOP,4,))</f>
        <v>KG</v>
      </c>
      <c r="OJK48" s="13">
        <v>162.6</v>
      </c>
      <c r="OJL48" s="13" t="s">
        <v>41</v>
      </c>
      <c r="OJM48" s="14">
        <f>IF(OJI48="SINAPI",VLOOKUP('TEREZINHA HARDY'!OJH48,SINAPI,4,),VLOOKUP('TEREZINHA HARDY'!OJH48,SETOP,5,))</f>
        <v>7.33</v>
      </c>
      <c r="OJN48" s="14">
        <f t="shared" si="1876"/>
        <v>9.27</v>
      </c>
      <c r="OJO48" s="14">
        <f t="shared" si="1877"/>
        <v>1191.8579999999999</v>
      </c>
      <c r="OJP48" s="14">
        <f t="shared" si="1878"/>
        <v>1507.3019999999999</v>
      </c>
      <c r="OJQ48" s="11" t="s">
        <v>17388</v>
      </c>
      <c r="OJR48" s="261" t="str">
        <f>IF(OJY48="SINAPI",VLOOKUP('TEREZINHA HARDY'!OJX48,SINAPI,2,),VLOOKUP('TEREZINHA HARDY'!OJX48,SETOP,3,))</f>
        <v>CORTE, DOBRA E MONTAGEM DE AÇO CA-50/60</v>
      </c>
      <c r="OJS48" s="261"/>
      <c r="OJT48" s="261"/>
      <c r="OJU48" s="261"/>
      <c r="OJV48" s="261"/>
      <c r="OJW48" s="261"/>
      <c r="OJX48" s="12" t="s">
        <v>9344</v>
      </c>
      <c r="OJY48" s="12" t="s">
        <v>6222</v>
      </c>
      <c r="OJZ48" s="12" t="str">
        <f>IF(OJY48="SINAPI",VLOOKUP('TEREZINHA HARDY'!OJX48,SINAPI,3,),VLOOKUP('TEREZINHA HARDY'!OJX48,SETOP,4,))</f>
        <v>KG</v>
      </c>
      <c r="OKA48" s="13">
        <v>162.6</v>
      </c>
      <c r="OKB48" s="13" t="s">
        <v>41</v>
      </c>
      <c r="OKC48" s="14">
        <f>IF(OJY48="SINAPI",VLOOKUP('TEREZINHA HARDY'!OJX48,SINAPI,4,),VLOOKUP('TEREZINHA HARDY'!OJX48,SETOP,5,))</f>
        <v>7.33</v>
      </c>
      <c r="OKD48" s="14">
        <f t="shared" si="1879"/>
        <v>9.27</v>
      </c>
      <c r="OKE48" s="14">
        <f t="shared" si="1880"/>
        <v>1191.8579999999999</v>
      </c>
      <c r="OKF48" s="14">
        <f t="shared" si="1881"/>
        <v>1507.3019999999999</v>
      </c>
      <c r="OKG48" s="11" t="s">
        <v>17388</v>
      </c>
      <c r="OKH48" s="261" t="str">
        <f>IF(OKO48="SINAPI",VLOOKUP('TEREZINHA HARDY'!OKN48,SINAPI,2,),VLOOKUP('TEREZINHA HARDY'!OKN48,SETOP,3,))</f>
        <v>CORTE, DOBRA E MONTAGEM DE AÇO CA-50/60</v>
      </c>
      <c r="OKI48" s="261"/>
      <c r="OKJ48" s="261"/>
      <c r="OKK48" s="261"/>
      <c r="OKL48" s="261"/>
      <c r="OKM48" s="261"/>
      <c r="OKN48" s="12" t="s">
        <v>9344</v>
      </c>
      <c r="OKO48" s="12" t="s">
        <v>6222</v>
      </c>
      <c r="OKP48" s="12" t="str">
        <f>IF(OKO48="SINAPI",VLOOKUP('TEREZINHA HARDY'!OKN48,SINAPI,3,),VLOOKUP('TEREZINHA HARDY'!OKN48,SETOP,4,))</f>
        <v>KG</v>
      </c>
      <c r="OKQ48" s="13">
        <v>162.6</v>
      </c>
      <c r="OKR48" s="13" t="s">
        <v>41</v>
      </c>
      <c r="OKS48" s="14">
        <f>IF(OKO48="SINAPI",VLOOKUP('TEREZINHA HARDY'!OKN48,SINAPI,4,),VLOOKUP('TEREZINHA HARDY'!OKN48,SETOP,5,))</f>
        <v>7.33</v>
      </c>
      <c r="OKT48" s="14">
        <f t="shared" si="1882"/>
        <v>9.27</v>
      </c>
      <c r="OKU48" s="14">
        <f t="shared" si="1883"/>
        <v>1191.8579999999999</v>
      </c>
      <c r="OKV48" s="14">
        <f t="shared" si="1884"/>
        <v>1507.3019999999999</v>
      </c>
      <c r="OKW48" s="11" t="s">
        <v>17388</v>
      </c>
      <c r="OKX48" s="261" t="str">
        <f>IF(OLE48="SINAPI",VLOOKUP('TEREZINHA HARDY'!OLD48,SINAPI,2,),VLOOKUP('TEREZINHA HARDY'!OLD48,SETOP,3,))</f>
        <v>CORTE, DOBRA E MONTAGEM DE AÇO CA-50/60</v>
      </c>
      <c r="OKY48" s="261"/>
      <c r="OKZ48" s="261"/>
      <c r="OLA48" s="261"/>
      <c r="OLB48" s="261"/>
      <c r="OLC48" s="261"/>
      <c r="OLD48" s="12" t="s">
        <v>9344</v>
      </c>
      <c r="OLE48" s="12" t="s">
        <v>6222</v>
      </c>
      <c r="OLF48" s="12" t="str">
        <f>IF(OLE48="SINAPI",VLOOKUP('TEREZINHA HARDY'!OLD48,SINAPI,3,),VLOOKUP('TEREZINHA HARDY'!OLD48,SETOP,4,))</f>
        <v>KG</v>
      </c>
      <c r="OLG48" s="13">
        <v>162.6</v>
      </c>
      <c r="OLH48" s="13" t="s">
        <v>41</v>
      </c>
      <c r="OLI48" s="14">
        <f>IF(OLE48="SINAPI",VLOOKUP('TEREZINHA HARDY'!OLD48,SINAPI,4,),VLOOKUP('TEREZINHA HARDY'!OLD48,SETOP,5,))</f>
        <v>7.33</v>
      </c>
      <c r="OLJ48" s="14">
        <f t="shared" si="1885"/>
        <v>9.27</v>
      </c>
      <c r="OLK48" s="14">
        <f t="shared" si="1886"/>
        <v>1191.8579999999999</v>
      </c>
      <c r="OLL48" s="14">
        <f t="shared" si="1887"/>
        <v>1507.3019999999999</v>
      </c>
      <c r="OLM48" s="11" t="s">
        <v>17388</v>
      </c>
      <c r="OLN48" s="261" t="str">
        <f>IF(OLU48="SINAPI",VLOOKUP('TEREZINHA HARDY'!OLT48,SINAPI,2,),VLOOKUP('TEREZINHA HARDY'!OLT48,SETOP,3,))</f>
        <v>CORTE, DOBRA E MONTAGEM DE AÇO CA-50/60</v>
      </c>
      <c r="OLO48" s="261"/>
      <c r="OLP48" s="261"/>
      <c r="OLQ48" s="261"/>
      <c r="OLR48" s="261"/>
      <c r="OLS48" s="261"/>
      <c r="OLT48" s="12" t="s">
        <v>9344</v>
      </c>
      <c r="OLU48" s="12" t="s">
        <v>6222</v>
      </c>
      <c r="OLV48" s="12" t="str">
        <f>IF(OLU48="SINAPI",VLOOKUP('TEREZINHA HARDY'!OLT48,SINAPI,3,),VLOOKUP('TEREZINHA HARDY'!OLT48,SETOP,4,))</f>
        <v>KG</v>
      </c>
      <c r="OLW48" s="13">
        <v>162.6</v>
      </c>
      <c r="OLX48" s="13" t="s">
        <v>41</v>
      </c>
      <c r="OLY48" s="14">
        <f>IF(OLU48="SINAPI",VLOOKUP('TEREZINHA HARDY'!OLT48,SINAPI,4,),VLOOKUP('TEREZINHA HARDY'!OLT48,SETOP,5,))</f>
        <v>7.33</v>
      </c>
      <c r="OLZ48" s="14">
        <f t="shared" si="1888"/>
        <v>9.27</v>
      </c>
      <c r="OMA48" s="14">
        <f t="shared" si="1889"/>
        <v>1191.8579999999999</v>
      </c>
      <c r="OMB48" s="14">
        <f t="shared" si="1890"/>
        <v>1507.3019999999999</v>
      </c>
      <c r="OMC48" s="11" t="s">
        <v>17388</v>
      </c>
      <c r="OMD48" s="261" t="str">
        <f>IF(OMK48="SINAPI",VLOOKUP('TEREZINHA HARDY'!OMJ48,SINAPI,2,),VLOOKUP('TEREZINHA HARDY'!OMJ48,SETOP,3,))</f>
        <v>CORTE, DOBRA E MONTAGEM DE AÇO CA-50/60</v>
      </c>
      <c r="OME48" s="261"/>
      <c r="OMF48" s="261"/>
      <c r="OMG48" s="261"/>
      <c r="OMH48" s="261"/>
      <c r="OMI48" s="261"/>
      <c r="OMJ48" s="12" t="s">
        <v>9344</v>
      </c>
      <c r="OMK48" s="12" t="s">
        <v>6222</v>
      </c>
      <c r="OML48" s="12" t="str">
        <f>IF(OMK48="SINAPI",VLOOKUP('TEREZINHA HARDY'!OMJ48,SINAPI,3,),VLOOKUP('TEREZINHA HARDY'!OMJ48,SETOP,4,))</f>
        <v>KG</v>
      </c>
      <c r="OMM48" s="13">
        <v>162.6</v>
      </c>
      <c r="OMN48" s="13" t="s">
        <v>41</v>
      </c>
      <c r="OMO48" s="14">
        <f>IF(OMK48="SINAPI",VLOOKUP('TEREZINHA HARDY'!OMJ48,SINAPI,4,),VLOOKUP('TEREZINHA HARDY'!OMJ48,SETOP,5,))</f>
        <v>7.33</v>
      </c>
      <c r="OMP48" s="14">
        <f t="shared" si="1891"/>
        <v>9.27</v>
      </c>
      <c r="OMQ48" s="14">
        <f t="shared" si="1892"/>
        <v>1191.8579999999999</v>
      </c>
      <c r="OMR48" s="14">
        <f t="shared" si="1893"/>
        <v>1507.3019999999999</v>
      </c>
      <c r="OMS48" s="11" t="s">
        <v>17388</v>
      </c>
      <c r="OMT48" s="261" t="str">
        <f>IF(ONA48="SINAPI",VLOOKUP('TEREZINHA HARDY'!OMZ48,SINAPI,2,),VLOOKUP('TEREZINHA HARDY'!OMZ48,SETOP,3,))</f>
        <v>CORTE, DOBRA E MONTAGEM DE AÇO CA-50/60</v>
      </c>
      <c r="OMU48" s="261"/>
      <c r="OMV48" s="261"/>
      <c r="OMW48" s="261"/>
      <c r="OMX48" s="261"/>
      <c r="OMY48" s="261"/>
      <c r="OMZ48" s="12" t="s">
        <v>9344</v>
      </c>
      <c r="ONA48" s="12" t="s">
        <v>6222</v>
      </c>
      <c r="ONB48" s="12" t="str">
        <f>IF(ONA48="SINAPI",VLOOKUP('TEREZINHA HARDY'!OMZ48,SINAPI,3,),VLOOKUP('TEREZINHA HARDY'!OMZ48,SETOP,4,))</f>
        <v>KG</v>
      </c>
      <c r="ONC48" s="13">
        <v>162.6</v>
      </c>
      <c r="OND48" s="13" t="s">
        <v>41</v>
      </c>
      <c r="ONE48" s="14">
        <f>IF(ONA48="SINAPI",VLOOKUP('TEREZINHA HARDY'!OMZ48,SINAPI,4,),VLOOKUP('TEREZINHA HARDY'!OMZ48,SETOP,5,))</f>
        <v>7.33</v>
      </c>
      <c r="ONF48" s="14">
        <f t="shared" si="1894"/>
        <v>9.27</v>
      </c>
      <c r="ONG48" s="14">
        <f t="shared" si="1895"/>
        <v>1191.8579999999999</v>
      </c>
      <c r="ONH48" s="14">
        <f t="shared" si="1896"/>
        <v>1507.3019999999999</v>
      </c>
      <c r="ONI48" s="11" t="s">
        <v>17388</v>
      </c>
      <c r="ONJ48" s="261" t="str">
        <f>IF(ONQ48="SINAPI",VLOOKUP('TEREZINHA HARDY'!ONP48,SINAPI,2,),VLOOKUP('TEREZINHA HARDY'!ONP48,SETOP,3,))</f>
        <v>CORTE, DOBRA E MONTAGEM DE AÇO CA-50/60</v>
      </c>
      <c r="ONK48" s="261"/>
      <c r="ONL48" s="261"/>
      <c r="ONM48" s="261"/>
      <c r="ONN48" s="261"/>
      <c r="ONO48" s="261"/>
      <c r="ONP48" s="12" t="s">
        <v>9344</v>
      </c>
      <c r="ONQ48" s="12" t="s">
        <v>6222</v>
      </c>
      <c r="ONR48" s="12" t="str">
        <f>IF(ONQ48="SINAPI",VLOOKUP('TEREZINHA HARDY'!ONP48,SINAPI,3,),VLOOKUP('TEREZINHA HARDY'!ONP48,SETOP,4,))</f>
        <v>KG</v>
      </c>
      <c r="ONS48" s="13">
        <v>162.6</v>
      </c>
      <c r="ONT48" s="13" t="s">
        <v>41</v>
      </c>
      <c r="ONU48" s="14">
        <f>IF(ONQ48="SINAPI",VLOOKUP('TEREZINHA HARDY'!ONP48,SINAPI,4,),VLOOKUP('TEREZINHA HARDY'!ONP48,SETOP,5,))</f>
        <v>7.33</v>
      </c>
      <c r="ONV48" s="14">
        <f t="shared" si="1897"/>
        <v>9.27</v>
      </c>
      <c r="ONW48" s="14">
        <f t="shared" si="1898"/>
        <v>1191.8579999999999</v>
      </c>
      <c r="ONX48" s="14">
        <f t="shared" si="1899"/>
        <v>1507.3019999999999</v>
      </c>
      <c r="ONY48" s="11" t="s">
        <v>17388</v>
      </c>
      <c r="ONZ48" s="261" t="str">
        <f>IF(OOG48="SINAPI",VLOOKUP('TEREZINHA HARDY'!OOF48,SINAPI,2,),VLOOKUP('TEREZINHA HARDY'!OOF48,SETOP,3,))</f>
        <v>CORTE, DOBRA E MONTAGEM DE AÇO CA-50/60</v>
      </c>
      <c r="OOA48" s="261"/>
      <c r="OOB48" s="261"/>
      <c r="OOC48" s="261"/>
      <c r="OOD48" s="261"/>
      <c r="OOE48" s="261"/>
      <c r="OOF48" s="12" t="s">
        <v>9344</v>
      </c>
      <c r="OOG48" s="12" t="s">
        <v>6222</v>
      </c>
      <c r="OOH48" s="12" t="str">
        <f>IF(OOG48="SINAPI",VLOOKUP('TEREZINHA HARDY'!OOF48,SINAPI,3,),VLOOKUP('TEREZINHA HARDY'!OOF48,SETOP,4,))</f>
        <v>KG</v>
      </c>
      <c r="OOI48" s="13">
        <v>162.6</v>
      </c>
      <c r="OOJ48" s="13" t="s">
        <v>41</v>
      </c>
      <c r="OOK48" s="14">
        <f>IF(OOG48="SINAPI",VLOOKUP('TEREZINHA HARDY'!OOF48,SINAPI,4,),VLOOKUP('TEREZINHA HARDY'!OOF48,SETOP,5,))</f>
        <v>7.33</v>
      </c>
      <c r="OOL48" s="14">
        <f t="shared" si="1900"/>
        <v>9.27</v>
      </c>
      <c r="OOM48" s="14">
        <f t="shared" si="1901"/>
        <v>1191.8579999999999</v>
      </c>
      <c r="OON48" s="14">
        <f t="shared" si="1902"/>
        <v>1507.3019999999999</v>
      </c>
      <c r="OOO48" s="11" t="s">
        <v>17388</v>
      </c>
      <c r="OOP48" s="261" t="str">
        <f>IF(OOW48="SINAPI",VLOOKUP('TEREZINHA HARDY'!OOV48,SINAPI,2,),VLOOKUP('TEREZINHA HARDY'!OOV48,SETOP,3,))</f>
        <v>CORTE, DOBRA E MONTAGEM DE AÇO CA-50/60</v>
      </c>
      <c r="OOQ48" s="261"/>
      <c r="OOR48" s="261"/>
      <c r="OOS48" s="261"/>
      <c r="OOT48" s="261"/>
      <c r="OOU48" s="261"/>
      <c r="OOV48" s="12" t="s">
        <v>9344</v>
      </c>
      <c r="OOW48" s="12" t="s">
        <v>6222</v>
      </c>
      <c r="OOX48" s="12" t="str">
        <f>IF(OOW48="SINAPI",VLOOKUP('TEREZINHA HARDY'!OOV48,SINAPI,3,),VLOOKUP('TEREZINHA HARDY'!OOV48,SETOP,4,))</f>
        <v>KG</v>
      </c>
      <c r="OOY48" s="13">
        <v>162.6</v>
      </c>
      <c r="OOZ48" s="13" t="s">
        <v>41</v>
      </c>
      <c r="OPA48" s="14">
        <f>IF(OOW48="SINAPI",VLOOKUP('TEREZINHA HARDY'!OOV48,SINAPI,4,),VLOOKUP('TEREZINHA HARDY'!OOV48,SETOP,5,))</f>
        <v>7.33</v>
      </c>
      <c r="OPB48" s="14">
        <f t="shared" si="1903"/>
        <v>9.27</v>
      </c>
      <c r="OPC48" s="14">
        <f t="shared" si="1904"/>
        <v>1191.8579999999999</v>
      </c>
      <c r="OPD48" s="14">
        <f t="shared" si="1905"/>
        <v>1507.3019999999999</v>
      </c>
      <c r="OPE48" s="11" t="s">
        <v>17388</v>
      </c>
      <c r="OPF48" s="261" t="str">
        <f>IF(OPM48="SINAPI",VLOOKUP('TEREZINHA HARDY'!OPL48,SINAPI,2,),VLOOKUP('TEREZINHA HARDY'!OPL48,SETOP,3,))</f>
        <v>CORTE, DOBRA E MONTAGEM DE AÇO CA-50/60</v>
      </c>
      <c r="OPG48" s="261"/>
      <c r="OPH48" s="261"/>
      <c r="OPI48" s="261"/>
      <c r="OPJ48" s="261"/>
      <c r="OPK48" s="261"/>
      <c r="OPL48" s="12" t="s">
        <v>9344</v>
      </c>
      <c r="OPM48" s="12" t="s">
        <v>6222</v>
      </c>
      <c r="OPN48" s="12" t="str">
        <f>IF(OPM48="SINAPI",VLOOKUP('TEREZINHA HARDY'!OPL48,SINAPI,3,),VLOOKUP('TEREZINHA HARDY'!OPL48,SETOP,4,))</f>
        <v>KG</v>
      </c>
      <c r="OPO48" s="13">
        <v>162.6</v>
      </c>
      <c r="OPP48" s="13" t="s">
        <v>41</v>
      </c>
      <c r="OPQ48" s="14">
        <f>IF(OPM48="SINAPI",VLOOKUP('TEREZINHA HARDY'!OPL48,SINAPI,4,),VLOOKUP('TEREZINHA HARDY'!OPL48,SETOP,5,))</f>
        <v>7.33</v>
      </c>
      <c r="OPR48" s="14">
        <f t="shared" si="1906"/>
        <v>9.27</v>
      </c>
      <c r="OPS48" s="14">
        <f t="shared" si="1907"/>
        <v>1191.8579999999999</v>
      </c>
      <c r="OPT48" s="14">
        <f t="shared" si="1908"/>
        <v>1507.3019999999999</v>
      </c>
      <c r="OPU48" s="11" t="s">
        <v>17388</v>
      </c>
      <c r="OPV48" s="261" t="str">
        <f>IF(OQC48="SINAPI",VLOOKUP('TEREZINHA HARDY'!OQB48,SINAPI,2,),VLOOKUP('TEREZINHA HARDY'!OQB48,SETOP,3,))</f>
        <v>CORTE, DOBRA E MONTAGEM DE AÇO CA-50/60</v>
      </c>
      <c r="OPW48" s="261"/>
      <c r="OPX48" s="261"/>
      <c r="OPY48" s="261"/>
      <c r="OPZ48" s="261"/>
      <c r="OQA48" s="261"/>
      <c r="OQB48" s="12" t="s">
        <v>9344</v>
      </c>
      <c r="OQC48" s="12" t="s">
        <v>6222</v>
      </c>
      <c r="OQD48" s="12" t="str">
        <f>IF(OQC48="SINAPI",VLOOKUP('TEREZINHA HARDY'!OQB48,SINAPI,3,),VLOOKUP('TEREZINHA HARDY'!OQB48,SETOP,4,))</f>
        <v>KG</v>
      </c>
      <c r="OQE48" s="13">
        <v>162.6</v>
      </c>
      <c r="OQF48" s="13" t="s">
        <v>41</v>
      </c>
      <c r="OQG48" s="14">
        <f>IF(OQC48="SINAPI",VLOOKUP('TEREZINHA HARDY'!OQB48,SINAPI,4,),VLOOKUP('TEREZINHA HARDY'!OQB48,SETOP,5,))</f>
        <v>7.33</v>
      </c>
      <c r="OQH48" s="14">
        <f t="shared" si="1909"/>
        <v>9.27</v>
      </c>
      <c r="OQI48" s="14">
        <f t="shared" si="1910"/>
        <v>1191.8579999999999</v>
      </c>
      <c r="OQJ48" s="14">
        <f t="shared" si="1911"/>
        <v>1507.3019999999999</v>
      </c>
      <c r="OQK48" s="11" t="s">
        <v>17388</v>
      </c>
      <c r="OQL48" s="261" t="str">
        <f>IF(OQS48="SINAPI",VLOOKUP('TEREZINHA HARDY'!OQR48,SINAPI,2,),VLOOKUP('TEREZINHA HARDY'!OQR48,SETOP,3,))</f>
        <v>CORTE, DOBRA E MONTAGEM DE AÇO CA-50/60</v>
      </c>
      <c r="OQM48" s="261"/>
      <c r="OQN48" s="261"/>
      <c r="OQO48" s="261"/>
      <c r="OQP48" s="261"/>
      <c r="OQQ48" s="261"/>
      <c r="OQR48" s="12" t="s">
        <v>9344</v>
      </c>
      <c r="OQS48" s="12" t="s">
        <v>6222</v>
      </c>
      <c r="OQT48" s="12" t="str">
        <f>IF(OQS48="SINAPI",VLOOKUP('TEREZINHA HARDY'!OQR48,SINAPI,3,),VLOOKUP('TEREZINHA HARDY'!OQR48,SETOP,4,))</f>
        <v>KG</v>
      </c>
      <c r="OQU48" s="13">
        <v>162.6</v>
      </c>
      <c r="OQV48" s="13" t="s">
        <v>41</v>
      </c>
      <c r="OQW48" s="14">
        <f>IF(OQS48="SINAPI",VLOOKUP('TEREZINHA HARDY'!OQR48,SINAPI,4,),VLOOKUP('TEREZINHA HARDY'!OQR48,SETOP,5,))</f>
        <v>7.33</v>
      </c>
      <c r="OQX48" s="14">
        <f t="shared" si="1912"/>
        <v>9.27</v>
      </c>
      <c r="OQY48" s="14">
        <f t="shared" si="1913"/>
        <v>1191.8579999999999</v>
      </c>
      <c r="OQZ48" s="14">
        <f t="shared" si="1914"/>
        <v>1507.3019999999999</v>
      </c>
      <c r="ORA48" s="11" t="s">
        <v>17388</v>
      </c>
      <c r="ORB48" s="261" t="str">
        <f>IF(ORI48="SINAPI",VLOOKUP('TEREZINHA HARDY'!ORH48,SINAPI,2,),VLOOKUP('TEREZINHA HARDY'!ORH48,SETOP,3,))</f>
        <v>CORTE, DOBRA E MONTAGEM DE AÇO CA-50/60</v>
      </c>
      <c r="ORC48" s="261"/>
      <c r="ORD48" s="261"/>
      <c r="ORE48" s="261"/>
      <c r="ORF48" s="261"/>
      <c r="ORG48" s="261"/>
      <c r="ORH48" s="12" t="s">
        <v>9344</v>
      </c>
      <c r="ORI48" s="12" t="s">
        <v>6222</v>
      </c>
      <c r="ORJ48" s="12" t="str">
        <f>IF(ORI48="SINAPI",VLOOKUP('TEREZINHA HARDY'!ORH48,SINAPI,3,),VLOOKUP('TEREZINHA HARDY'!ORH48,SETOP,4,))</f>
        <v>KG</v>
      </c>
      <c r="ORK48" s="13">
        <v>162.6</v>
      </c>
      <c r="ORL48" s="13" t="s">
        <v>41</v>
      </c>
      <c r="ORM48" s="14">
        <f>IF(ORI48="SINAPI",VLOOKUP('TEREZINHA HARDY'!ORH48,SINAPI,4,),VLOOKUP('TEREZINHA HARDY'!ORH48,SETOP,5,))</f>
        <v>7.33</v>
      </c>
      <c r="ORN48" s="14">
        <f t="shared" si="1915"/>
        <v>9.27</v>
      </c>
      <c r="ORO48" s="14">
        <f t="shared" si="1916"/>
        <v>1191.8579999999999</v>
      </c>
      <c r="ORP48" s="14">
        <f t="shared" si="1917"/>
        <v>1507.3019999999999</v>
      </c>
      <c r="ORQ48" s="11" t="s">
        <v>17388</v>
      </c>
      <c r="ORR48" s="261" t="str">
        <f>IF(ORY48="SINAPI",VLOOKUP('TEREZINHA HARDY'!ORX48,SINAPI,2,),VLOOKUP('TEREZINHA HARDY'!ORX48,SETOP,3,))</f>
        <v>CORTE, DOBRA E MONTAGEM DE AÇO CA-50/60</v>
      </c>
      <c r="ORS48" s="261"/>
      <c r="ORT48" s="261"/>
      <c r="ORU48" s="261"/>
      <c r="ORV48" s="261"/>
      <c r="ORW48" s="261"/>
      <c r="ORX48" s="12" t="s">
        <v>9344</v>
      </c>
      <c r="ORY48" s="12" t="s">
        <v>6222</v>
      </c>
      <c r="ORZ48" s="12" t="str">
        <f>IF(ORY48="SINAPI",VLOOKUP('TEREZINHA HARDY'!ORX48,SINAPI,3,),VLOOKUP('TEREZINHA HARDY'!ORX48,SETOP,4,))</f>
        <v>KG</v>
      </c>
      <c r="OSA48" s="13">
        <v>162.6</v>
      </c>
      <c r="OSB48" s="13" t="s">
        <v>41</v>
      </c>
      <c r="OSC48" s="14">
        <f>IF(ORY48="SINAPI",VLOOKUP('TEREZINHA HARDY'!ORX48,SINAPI,4,),VLOOKUP('TEREZINHA HARDY'!ORX48,SETOP,5,))</f>
        <v>7.33</v>
      </c>
      <c r="OSD48" s="14">
        <f t="shared" si="1918"/>
        <v>9.27</v>
      </c>
      <c r="OSE48" s="14">
        <f t="shared" si="1919"/>
        <v>1191.8579999999999</v>
      </c>
      <c r="OSF48" s="14">
        <f t="shared" si="1920"/>
        <v>1507.3019999999999</v>
      </c>
      <c r="OSG48" s="11" t="s">
        <v>17388</v>
      </c>
      <c r="OSH48" s="261" t="str">
        <f>IF(OSO48="SINAPI",VLOOKUP('TEREZINHA HARDY'!OSN48,SINAPI,2,),VLOOKUP('TEREZINHA HARDY'!OSN48,SETOP,3,))</f>
        <v>CORTE, DOBRA E MONTAGEM DE AÇO CA-50/60</v>
      </c>
      <c r="OSI48" s="261"/>
      <c r="OSJ48" s="261"/>
      <c r="OSK48" s="261"/>
      <c r="OSL48" s="261"/>
      <c r="OSM48" s="261"/>
      <c r="OSN48" s="12" t="s">
        <v>9344</v>
      </c>
      <c r="OSO48" s="12" t="s">
        <v>6222</v>
      </c>
      <c r="OSP48" s="12" t="str">
        <f>IF(OSO48="SINAPI",VLOOKUP('TEREZINHA HARDY'!OSN48,SINAPI,3,),VLOOKUP('TEREZINHA HARDY'!OSN48,SETOP,4,))</f>
        <v>KG</v>
      </c>
      <c r="OSQ48" s="13">
        <v>162.6</v>
      </c>
      <c r="OSR48" s="13" t="s">
        <v>41</v>
      </c>
      <c r="OSS48" s="14">
        <f>IF(OSO48="SINAPI",VLOOKUP('TEREZINHA HARDY'!OSN48,SINAPI,4,),VLOOKUP('TEREZINHA HARDY'!OSN48,SETOP,5,))</f>
        <v>7.33</v>
      </c>
      <c r="OST48" s="14">
        <f t="shared" si="1921"/>
        <v>9.27</v>
      </c>
      <c r="OSU48" s="14">
        <f t="shared" si="1922"/>
        <v>1191.8579999999999</v>
      </c>
      <c r="OSV48" s="14">
        <f t="shared" si="1923"/>
        <v>1507.3019999999999</v>
      </c>
      <c r="OSW48" s="11" t="s">
        <v>17388</v>
      </c>
      <c r="OSX48" s="261" t="str">
        <f>IF(OTE48="SINAPI",VLOOKUP('TEREZINHA HARDY'!OTD48,SINAPI,2,),VLOOKUP('TEREZINHA HARDY'!OTD48,SETOP,3,))</f>
        <v>CORTE, DOBRA E MONTAGEM DE AÇO CA-50/60</v>
      </c>
      <c r="OSY48" s="261"/>
      <c r="OSZ48" s="261"/>
      <c r="OTA48" s="261"/>
      <c r="OTB48" s="261"/>
      <c r="OTC48" s="261"/>
      <c r="OTD48" s="12" t="s">
        <v>9344</v>
      </c>
      <c r="OTE48" s="12" t="s">
        <v>6222</v>
      </c>
      <c r="OTF48" s="12" t="str">
        <f>IF(OTE48="SINAPI",VLOOKUP('TEREZINHA HARDY'!OTD48,SINAPI,3,),VLOOKUP('TEREZINHA HARDY'!OTD48,SETOP,4,))</f>
        <v>KG</v>
      </c>
      <c r="OTG48" s="13">
        <v>162.6</v>
      </c>
      <c r="OTH48" s="13" t="s">
        <v>41</v>
      </c>
      <c r="OTI48" s="14">
        <f>IF(OTE48="SINAPI",VLOOKUP('TEREZINHA HARDY'!OTD48,SINAPI,4,),VLOOKUP('TEREZINHA HARDY'!OTD48,SETOP,5,))</f>
        <v>7.33</v>
      </c>
      <c r="OTJ48" s="14">
        <f t="shared" si="1924"/>
        <v>9.27</v>
      </c>
      <c r="OTK48" s="14">
        <f t="shared" si="1925"/>
        <v>1191.8579999999999</v>
      </c>
      <c r="OTL48" s="14">
        <f t="shared" si="1926"/>
        <v>1507.3019999999999</v>
      </c>
      <c r="OTM48" s="11" t="s">
        <v>17388</v>
      </c>
      <c r="OTN48" s="261" t="str">
        <f>IF(OTU48="SINAPI",VLOOKUP('TEREZINHA HARDY'!OTT48,SINAPI,2,),VLOOKUP('TEREZINHA HARDY'!OTT48,SETOP,3,))</f>
        <v>CORTE, DOBRA E MONTAGEM DE AÇO CA-50/60</v>
      </c>
      <c r="OTO48" s="261"/>
      <c r="OTP48" s="261"/>
      <c r="OTQ48" s="261"/>
      <c r="OTR48" s="261"/>
      <c r="OTS48" s="261"/>
      <c r="OTT48" s="12" t="s">
        <v>9344</v>
      </c>
      <c r="OTU48" s="12" t="s">
        <v>6222</v>
      </c>
      <c r="OTV48" s="12" t="str">
        <f>IF(OTU48="SINAPI",VLOOKUP('TEREZINHA HARDY'!OTT48,SINAPI,3,),VLOOKUP('TEREZINHA HARDY'!OTT48,SETOP,4,))</f>
        <v>KG</v>
      </c>
      <c r="OTW48" s="13">
        <v>162.6</v>
      </c>
      <c r="OTX48" s="13" t="s">
        <v>41</v>
      </c>
      <c r="OTY48" s="14">
        <f>IF(OTU48="SINAPI",VLOOKUP('TEREZINHA HARDY'!OTT48,SINAPI,4,),VLOOKUP('TEREZINHA HARDY'!OTT48,SETOP,5,))</f>
        <v>7.33</v>
      </c>
      <c r="OTZ48" s="14">
        <f t="shared" si="1927"/>
        <v>9.27</v>
      </c>
      <c r="OUA48" s="14">
        <f t="shared" si="1928"/>
        <v>1191.8579999999999</v>
      </c>
      <c r="OUB48" s="14">
        <f t="shared" si="1929"/>
        <v>1507.3019999999999</v>
      </c>
      <c r="OUC48" s="11" t="s">
        <v>17388</v>
      </c>
      <c r="OUD48" s="261" t="str">
        <f>IF(OUK48="SINAPI",VLOOKUP('TEREZINHA HARDY'!OUJ48,SINAPI,2,),VLOOKUP('TEREZINHA HARDY'!OUJ48,SETOP,3,))</f>
        <v>CORTE, DOBRA E MONTAGEM DE AÇO CA-50/60</v>
      </c>
      <c r="OUE48" s="261"/>
      <c r="OUF48" s="261"/>
      <c r="OUG48" s="261"/>
      <c r="OUH48" s="261"/>
      <c r="OUI48" s="261"/>
      <c r="OUJ48" s="12" t="s">
        <v>9344</v>
      </c>
      <c r="OUK48" s="12" t="s">
        <v>6222</v>
      </c>
      <c r="OUL48" s="12" t="str">
        <f>IF(OUK48="SINAPI",VLOOKUP('TEREZINHA HARDY'!OUJ48,SINAPI,3,),VLOOKUP('TEREZINHA HARDY'!OUJ48,SETOP,4,))</f>
        <v>KG</v>
      </c>
      <c r="OUM48" s="13">
        <v>162.6</v>
      </c>
      <c r="OUN48" s="13" t="s">
        <v>41</v>
      </c>
      <c r="OUO48" s="14">
        <f>IF(OUK48="SINAPI",VLOOKUP('TEREZINHA HARDY'!OUJ48,SINAPI,4,),VLOOKUP('TEREZINHA HARDY'!OUJ48,SETOP,5,))</f>
        <v>7.33</v>
      </c>
      <c r="OUP48" s="14">
        <f t="shared" si="1930"/>
        <v>9.27</v>
      </c>
      <c r="OUQ48" s="14">
        <f t="shared" si="1931"/>
        <v>1191.8579999999999</v>
      </c>
      <c r="OUR48" s="14">
        <f t="shared" si="1932"/>
        <v>1507.3019999999999</v>
      </c>
      <c r="OUS48" s="11" t="s">
        <v>17388</v>
      </c>
      <c r="OUT48" s="261" t="str">
        <f>IF(OVA48="SINAPI",VLOOKUP('TEREZINHA HARDY'!OUZ48,SINAPI,2,),VLOOKUP('TEREZINHA HARDY'!OUZ48,SETOP,3,))</f>
        <v>CORTE, DOBRA E MONTAGEM DE AÇO CA-50/60</v>
      </c>
      <c r="OUU48" s="261"/>
      <c r="OUV48" s="261"/>
      <c r="OUW48" s="261"/>
      <c r="OUX48" s="261"/>
      <c r="OUY48" s="261"/>
      <c r="OUZ48" s="12" t="s">
        <v>9344</v>
      </c>
      <c r="OVA48" s="12" t="s">
        <v>6222</v>
      </c>
      <c r="OVB48" s="12" t="str">
        <f>IF(OVA48="SINAPI",VLOOKUP('TEREZINHA HARDY'!OUZ48,SINAPI,3,),VLOOKUP('TEREZINHA HARDY'!OUZ48,SETOP,4,))</f>
        <v>KG</v>
      </c>
      <c r="OVC48" s="13">
        <v>162.6</v>
      </c>
      <c r="OVD48" s="13" t="s">
        <v>41</v>
      </c>
      <c r="OVE48" s="14">
        <f>IF(OVA48="SINAPI",VLOOKUP('TEREZINHA HARDY'!OUZ48,SINAPI,4,),VLOOKUP('TEREZINHA HARDY'!OUZ48,SETOP,5,))</f>
        <v>7.33</v>
      </c>
      <c r="OVF48" s="14">
        <f t="shared" si="1933"/>
        <v>9.27</v>
      </c>
      <c r="OVG48" s="14">
        <f t="shared" si="1934"/>
        <v>1191.8579999999999</v>
      </c>
      <c r="OVH48" s="14">
        <f t="shared" si="1935"/>
        <v>1507.3019999999999</v>
      </c>
      <c r="OVI48" s="11" t="s">
        <v>17388</v>
      </c>
      <c r="OVJ48" s="261" t="str">
        <f>IF(OVQ48="SINAPI",VLOOKUP('TEREZINHA HARDY'!OVP48,SINAPI,2,),VLOOKUP('TEREZINHA HARDY'!OVP48,SETOP,3,))</f>
        <v>CORTE, DOBRA E MONTAGEM DE AÇO CA-50/60</v>
      </c>
      <c r="OVK48" s="261"/>
      <c r="OVL48" s="261"/>
      <c r="OVM48" s="261"/>
      <c r="OVN48" s="261"/>
      <c r="OVO48" s="261"/>
      <c r="OVP48" s="12" t="s">
        <v>9344</v>
      </c>
      <c r="OVQ48" s="12" t="s">
        <v>6222</v>
      </c>
      <c r="OVR48" s="12" t="str">
        <f>IF(OVQ48="SINAPI",VLOOKUP('TEREZINHA HARDY'!OVP48,SINAPI,3,),VLOOKUP('TEREZINHA HARDY'!OVP48,SETOP,4,))</f>
        <v>KG</v>
      </c>
      <c r="OVS48" s="13">
        <v>162.6</v>
      </c>
      <c r="OVT48" s="13" t="s">
        <v>41</v>
      </c>
      <c r="OVU48" s="14">
        <f>IF(OVQ48="SINAPI",VLOOKUP('TEREZINHA HARDY'!OVP48,SINAPI,4,),VLOOKUP('TEREZINHA HARDY'!OVP48,SETOP,5,))</f>
        <v>7.33</v>
      </c>
      <c r="OVV48" s="14">
        <f t="shared" si="1936"/>
        <v>9.27</v>
      </c>
      <c r="OVW48" s="14">
        <f t="shared" si="1937"/>
        <v>1191.8579999999999</v>
      </c>
      <c r="OVX48" s="14">
        <f t="shared" si="1938"/>
        <v>1507.3019999999999</v>
      </c>
      <c r="OVY48" s="11" t="s">
        <v>17388</v>
      </c>
      <c r="OVZ48" s="261" t="str">
        <f>IF(OWG48="SINAPI",VLOOKUP('TEREZINHA HARDY'!OWF48,SINAPI,2,),VLOOKUP('TEREZINHA HARDY'!OWF48,SETOP,3,))</f>
        <v>CORTE, DOBRA E MONTAGEM DE AÇO CA-50/60</v>
      </c>
      <c r="OWA48" s="261"/>
      <c r="OWB48" s="261"/>
      <c r="OWC48" s="261"/>
      <c r="OWD48" s="261"/>
      <c r="OWE48" s="261"/>
      <c r="OWF48" s="12" t="s">
        <v>9344</v>
      </c>
      <c r="OWG48" s="12" t="s">
        <v>6222</v>
      </c>
      <c r="OWH48" s="12" t="str">
        <f>IF(OWG48="SINAPI",VLOOKUP('TEREZINHA HARDY'!OWF48,SINAPI,3,),VLOOKUP('TEREZINHA HARDY'!OWF48,SETOP,4,))</f>
        <v>KG</v>
      </c>
      <c r="OWI48" s="13">
        <v>162.6</v>
      </c>
      <c r="OWJ48" s="13" t="s">
        <v>41</v>
      </c>
      <c r="OWK48" s="14">
        <f>IF(OWG48="SINAPI",VLOOKUP('TEREZINHA HARDY'!OWF48,SINAPI,4,),VLOOKUP('TEREZINHA HARDY'!OWF48,SETOP,5,))</f>
        <v>7.33</v>
      </c>
      <c r="OWL48" s="14">
        <f t="shared" si="1939"/>
        <v>9.27</v>
      </c>
      <c r="OWM48" s="14">
        <f t="shared" si="1940"/>
        <v>1191.8579999999999</v>
      </c>
      <c r="OWN48" s="14">
        <f t="shared" si="1941"/>
        <v>1507.3019999999999</v>
      </c>
      <c r="OWO48" s="11" t="s">
        <v>17388</v>
      </c>
      <c r="OWP48" s="261" t="str">
        <f>IF(OWW48="SINAPI",VLOOKUP('TEREZINHA HARDY'!OWV48,SINAPI,2,),VLOOKUP('TEREZINHA HARDY'!OWV48,SETOP,3,))</f>
        <v>CORTE, DOBRA E MONTAGEM DE AÇO CA-50/60</v>
      </c>
      <c r="OWQ48" s="261"/>
      <c r="OWR48" s="261"/>
      <c r="OWS48" s="261"/>
      <c r="OWT48" s="261"/>
      <c r="OWU48" s="261"/>
      <c r="OWV48" s="12" t="s">
        <v>9344</v>
      </c>
      <c r="OWW48" s="12" t="s">
        <v>6222</v>
      </c>
      <c r="OWX48" s="12" t="str">
        <f>IF(OWW48="SINAPI",VLOOKUP('TEREZINHA HARDY'!OWV48,SINAPI,3,),VLOOKUP('TEREZINHA HARDY'!OWV48,SETOP,4,))</f>
        <v>KG</v>
      </c>
      <c r="OWY48" s="13">
        <v>162.6</v>
      </c>
      <c r="OWZ48" s="13" t="s">
        <v>41</v>
      </c>
      <c r="OXA48" s="14">
        <f>IF(OWW48="SINAPI",VLOOKUP('TEREZINHA HARDY'!OWV48,SINAPI,4,),VLOOKUP('TEREZINHA HARDY'!OWV48,SETOP,5,))</f>
        <v>7.33</v>
      </c>
      <c r="OXB48" s="14">
        <f t="shared" si="1942"/>
        <v>9.27</v>
      </c>
      <c r="OXC48" s="14">
        <f t="shared" si="1943"/>
        <v>1191.8579999999999</v>
      </c>
      <c r="OXD48" s="14">
        <f t="shared" si="1944"/>
        <v>1507.3019999999999</v>
      </c>
      <c r="OXE48" s="11" t="s">
        <v>17388</v>
      </c>
      <c r="OXF48" s="261" t="str">
        <f>IF(OXM48="SINAPI",VLOOKUP('TEREZINHA HARDY'!OXL48,SINAPI,2,),VLOOKUP('TEREZINHA HARDY'!OXL48,SETOP,3,))</f>
        <v>CORTE, DOBRA E MONTAGEM DE AÇO CA-50/60</v>
      </c>
      <c r="OXG48" s="261"/>
      <c r="OXH48" s="261"/>
      <c r="OXI48" s="261"/>
      <c r="OXJ48" s="261"/>
      <c r="OXK48" s="261"/>
      <c r="OXL48" s="12" t="s">
        <v>9344</v>
      </c>
      <c r="OXM48" s="12" t="s">
        <v>6222</v>
      </c>
      <c r="OXN48" s="12" t="str">
        <f>IF(OXM48="SINAPI",VLOOKUP('TEREZINHA HARDY'!OXL48,SINAPI,3,),VLOOKUP('TEREZINHA HARDY'!OXL48,SETOP,4,))</f>
        <v>KG</v>
      </c>
      <c r="OXO48" s="13">
        <v>162.6</v>
      </c>
      <c r="OXP48" s="13" t="s">
        <v>41</v>
      </c>
      <c r="OXQ48" s="14">
        <f>IF(OXM48="SINAPI",VLOOKUP('TEREZINHA HARDY'!OXL48,SINAPI,4,),VLOOKUP('TEREZINHA HARDY'!OXL48,SETOP,5,))</f>
        <v>7.33</v>
      </c>
      <c r="OXR48" s="14">
        <f t="shared" si="1945"/>
        <v>9.27</v>
      </c>
      <c r="OXS48" s="14">
        <f t="shared" si="1946"/>
        <v>1191.8579999999999</v>
      </c>
      <c r="OXT48" s="14">
        <f t="shared" si="1947"/>
        <v>1507.3019999999999</v>
      </c>
      <c r="OXU48" s="11" t="s">
        <v>17388</v>
      </c>
      <c r="OXV48" s="261" t="str">
        <f>IF(OYC48="SINAPI",VLOOKUP('TEREZINHA HARDY'!OYB48,SINAPI,2,),VLOOKUP('TEREZINHA HARDY'!OYB48,SETOP,3,))</f>
        <v>CORTE, DOBRA E MONTAGEM DE AÇO CA-50/60</v>
      </c>
      <c r="OXW48" s="261"/>
      <c r="OXX48" s="261"/>
      <c r="OXY48" s="261"/>
      <c r="OXZ48" s="261"/>
      <c r="OYA48" s="261"/>
      <c r="OYB48" s="12" t="s">
        <v>9344</v>
      </c>
      <c r="OYC48" s="12" t="s">
        <v>6222</v>
      </c>
      <c r="OYD48" s="12" t="str">
        <f>IF(OYC48="SINAPI",VLOOKUP('TEREZINHA HARDY'!OYB48,SINAPI,3,),VLOOKUP('TEREZINHA HARDY'!OYB48,SETOP,4,))</f>
        <v>KG</v>
      </c>
      <c r="OYE48" s="13">
        <v>162.6</v>
      </c>
      <c r="OYF48" s="13" t="s">
        <v>41</v>
      </c>
      <c r="OYG48" s="14">
        <f>IF(OYC48="SINAPI",VLOOKUP('TEREZINHA HARDY'!OYB48,SINAPI,4,),VLOOKUP('TEREZINHA HARDY'!OYB48,SETOP,5,))</f>
        <v>7.33</v>
      </c>
      <c r="OYH48" s="14">
        <f t="shared" si="1948"/>
        <v>9.27</v>
      </c>
      <c r="OYI48" s="14">
        <f t="shared" si="1949"/>
        <v>1191.8579999999999</v>
      </c>
      <c r="OYJ48" s="14">
        <f t="shared" si="1950"/>
        <v>1507.3019999999999</v>
      </c>
      <c r="OYK48" s="11" t="s">
        <v>17388</v>
      </c>
      <c r="OYL48" s="261" t="str">
        <f>IF(OYS48="SINAPI",VLOOKUP('TEREZINHA HARDY'!OYR48,SINAPI,2,),VLOOKUP('TEREZINHA HARDY'!OYR48,SETOP,3,))</f>
        <v>CORTE, DOBRA E MONTAGEM DE AÇO CA-50/60</v>
      </c>
      <c r="OYM48" s="261"/>
      <c r="OYN48" s="261"/>
      <c r="OYO48" s="261"/>
      <c r="OYP48" s="261"/>
      <c r="OYQ48" s="261"/>
      <c r="OYR48" s="12" t="s">
        <v>9344</v>
      </c>
      <c r="OYS48" s="12" t="s">
        <v>6222</v>
      </c>
      <c r="OYT48" s="12" t="str">
        <f>IF(OYS48="SINAPI",VLOOKUP('TEREZINHA HARDY'!OYR48,SINAPI,3,),VLOOKUP('TEREZINHA HARDY'!OYR48,SETOP,4,))</f>
        <v>KG</v>
      </c>
      <c r="OYU48" s="13">
        <v>162.6</v>
      </c>
      <c r="OYV48" s="13" t="s">
        <v>41</v>
      </c>
      <c r="OYW48" s="14">
        <f>IF(OYS48="SINAPI",VLOOKUP('TEREZINHA HARDY'!OYR48,SINAPI,4,),VLOOKUP('TEREZINHA HARDY'!OYR48,SETOP,5,))</f>
        <v>7.33</v>
      </c>
      <c r="OYX48" s="14">
        <f t="shared" si="1951"/>
        <v>9.27</v>
      </c>
      <c r="OYY48" s="14">
        <f t="shared" si="1952"/>
        <v>1191.8579999999999</v>
      </c>
      <c r="OYZ48" s="14">
        <f t="shared" si="1953"/>
        <v>1507.3019999999999</v>
      </c>
      <c r="OZA48" s="11" t="s">
        <v>17388</v>
      </c>
      <c r="OZB48" s="261" t="str">
        <f>IF(OZI48="SINAPI",VLOOKUP('TEREZINHA HARDY'!OZH48,SINAPI,2,),VLOOKUP('TEREZINHA HARDY'!OZH48,SETOP,3,))</f>
        <v>CORTE, DOBRA E MONTAGEM DE AÇO CA-50/60</v>
      </c>
      <c r="OZC48" s="261"/>
      <c r="OZD48" s="261"/>
      <c r="OZE48" s="261"/>
      <c r="OZF48" s="261"/>
      <c r="OZG48" s="261"/>
      <c r="OZH48" s="12" t="s">
        <v>9344</v>
      </c>
      <c r="OZI48" s="12" t="s">
        <v>6222</v>
      </c>
      <c r="OZJ48" s="12" t="str">
        <f>IF(OZI48="SINAPI",VLOOKUP('TEREZINHA HARDY'!OZH48,SINAPI,3,),VLOOKUP('TEREZINHA HARDY'!OZH48,SETOP,4,))</f>
        <v>KG</v>
      </c>
      <c r="OZK48" s="13">
        <v>162.6</v>
      </c>
      <c r="OZL48" s="13" t="s">
        <v>41</v>
      </c>
      <c r="OZM48" s="14">
        <f>IF(OZI48="SINAPI",VLOOKUP('TEREZINHA HARDY'!OZH48,SINAPI,4,),VLOOKUP('TEREZINHA HARDY'!OZH48,SETOP,5,))</f>
        <v>7.33</v>
      </c>
      <c r="OZN48" s="14">
        <f t="shared" si="1954"/>
        <v>9.27</v>
      </c>
      <c r="OZO48" s="14">
        <f t="shared" si="1955"/>
        <v>1191.8579999999999</v>
      </c>
      <c r="OZP48" s="14">
        <f t="shared" si="1956"/>
        <v>1507.3019999999999</v>
      </c>
      <c r="OZQ48" s="11" t="s">
        <v>17388</v>
      </c>
      <c r="OZR48" s="261" t="str">
        <f>IF(OZY48="SINAPI",VLOOKUP('TEREZINHA HARDY'!OZX48,SINAPI,2,),VLOOKUP('TEREZINHA HARDY'!OZX48,SETOP,3,))</f>
        <v>CORTE, DOBRA E MONTAGEM DE AÇO CA-50/60</v>
      </c>
      <c r="OZS48" s="261"/>
      <c r="OZT48" s="261"/>
      <c r="OZU48" s="261"/>
      <c r="OZV48" s="261"/>
      <c r="OZW48" s="261"/>
      <c r="OZX48" s="12" t="s">
        <v>9344</v>
      </c>
      <c r="OZY48" s="12" t="s">
        <v>6222</v>
      </c>
      <c r="OZZ48" s="12" t="str">
        <f>IF(OZY48="SINAPI",VLOOKUP('TEREZINHA HARDY'!OZX48,SINAPI,3,),VLOOKUP('TEREZINHA HARDY'!OZX48,SETOP,4,))</f>
        <v>KG</v>
      </c>
      <c r="PAA48" s="13">
        <v>162.6</v>
      </c>
      <c r="PAB48" s="13" t="s">
        <v>41</v>
      </c>
      <c r="PAC48" s="14">
        <f>IF(OZY48="SINAPI",VLOOKUP('TEREZINHA HARDY'!OZX48,SINAPI,4,),VLOOKUP('TEREZINHA HARDY'!OZX48,SETOP,5,))</f>
        <v>7.33</v>
      </c>
      <c r="PAD48" s="14">
        <f t="shared" si="1957"/>
        <v>9.27</v>
      </c>
      <c r="PAE48" s="14">
        <f t="shared" si="1958"/>
        <v>1191.8579999999999</v>
      </c>
      <c r="PAF48" s="14">
        <f t="shared" si="1959"/>
        <v>1507.3019999999999</v>
      </c>
      <c r="PAG48" s="11" t="s">
        <v>17388</v>
      </c>
      <c r="PAH48" s="261" t="str">
        <f>IF(PAO48="SINAPI",VLOOKUP('TEREZINHA HARDY'!PAN48,SINAPI,2,),VLOOKUP('TEREZINHA HARDY'!PAN48,SETOP,3,))</f>
        <v>CORTE, DOBRA E MONTAGEM DE AÇO CA-50/60</v>
      </c>
      <c r="PAI48" s="261"/>
      <c r="PAJ48" s="261"/>
      <c r="PAK48" s="261"/>
      <c r="PAL48" s="261"/>
      <c r="PAM48" s="261"/>
      <c r="PAN48" s="12" t="s">
        <v>9344</v>
      </c>
      <c r="PAO48" s="12" t="s">
        <v>6222</v>
      </c>
      <c r="PAP48" s="12" t="str">
        <f>IF(PAO48="SINAPI",VLOOKUP('TEREZINHA HARDY'!PAN48,SINAPI,3,),VLOOKUP('TEREZINHA HARDY'!PAN48,SETOP,4,))</f>
        <v>KG</v>
      </c>
      <c r="PAQ48" s="13">
        <v>162.6</v>
      </c>
      <c r="PAR48" s="13" t="s">
        <v>41</v>
      </c>
      <c r="PAS48" s="14">
        <f>IF(PAO48="SINAPI",VLOOKUP('TEREZINHA HARDY'!PAN48,SINAPI,4,),VLOOKUP('TEREZINHA HARDY'!PAN48,SETOP,5,))</f>
        <v>7.33</v>
      </c>
      <c r="PAT48" s="14">
        <f t="shared" si="1960"/>
        <v>9.27</v>
      </c>
      <c r="PAU48" s="14">
        <f t="shared" si="1961"/>
        <v>1191.8579999999999</v>
      </c>
      <c r="PAV48" s="14">
        <f t="shared" si="1962"/>
        <v>1507.3019999999999</v>
      </c>
      <c r="PAW48" s="11" t="s">
        <v>17388</v>
      </c>
      <c r="PAX48" s="261" t="str">
        <f>IF(PBE48="SINAPI",VLOOKUP('TEREZINHA HARDY'!PBD48,SINAPI,2,),VLOOKUP('TEREZINHA HARDY'!PBD48,SETOP,3,))</f>
        <v>CORTE, DOBRA E MONTAGEM DE AÇO CA-50/60</v>
      </c>
      <c r="PAY48" s="261"/>
      <c r="PAZ48" s="261"/>
      <c r="PBA48" s="261"/>
      <c r="PBB48" s="261"/>
      <c r="PBC48" s="261"/>
      <c r="PBD48" s="12" t="s">
        <v>9344</v>
      </c>
      <c r="PBE48" s="12" t="s">
        <v>6222</v>
      </c>
      <c r="PBF48" s="12" t="str">
        <f>IF(PBE48="SINAPI",VLOOKUP('TEREZINHA HARDY'!PBD48,SINAPI,3,),VLOOKUP('TEREZINHA HARDY'!PBD48,SETOP,4,))</f>
        <v>KG</v>
      </c>
      <c r="PBG48" s="13">
        <v>162.6</v>
      </c>
      <c r="PBH48" s="13" t="s">
        <v>41</v>
      </c>
      <c r="PBI48" s="14">
        <f>IF(PBE48="SINAPI",VLOOKUP('TEREZINHA HARDY'!PBD48,SINAPI,4,),VLOOKUP('TEREZINHA HARDY'!PBD48,SETOP,5,))</f>
        <v>7.33</v>
      </c>
      <c r="PBJ48" s="14">
        <f t="shared" si="1963"/>
        <v>9.27</v>
      </c>
      <c r="PBK48" s="14">
        <f t="shared" si="1964"/>
        <v>1191.8579999999999</v>
      </c>
      <c r="PBL48" s="14">
        <f t="shared" si="1965"/>
        <v>1507.3019999999999</v>
      </c>
      <c r="PBM48" s="11" t="s">
        <v>17388</v>
      </c>
      <c r="PBN48" s="261" t="str">
        <f>IF(PBU48="SINAPI",VLOOKUP('TEREZINHA HARDY'!PBT48,SINAPI,2,),VLOOKUP('TEREZINHA HARDY'!PBT48,SETOP,3,))</f>
        <v>CORTE, DOBRA E MONTAGEM DE AÇO CA-50/60</v>
      </c>
      <c r="PBO48" s="261"/>
      <c r="PBP48" s="261"/>
      <c r="PBQ48" s="261"/>
      <c r="PBR48" s="261"/>
      <c r="PBS48" s="261"/>
      <c r="PBT48" s="12" t="s">
        <v>9344</v>
      </c>
      <c r="PBU48" s="12" t="s">
        <v>6222</v>
      </c>
      <c r="PBV48" s="12" t="str">
        <f>IF(PBU48="SINAPI",VLOOKUP('TEREZINHA HARDY'!PBT48,SINAPI,3,),VLOOKUP('TEREZINHA HARDY'!PBT48,SETOP,4,))</f>
        <v>KG</v>
      </c>
      <c r="PBW48" s="13">
        <v>162.6</v>
      </c>
      <c r="PBX48" s="13" t="s">
        <v>41</v>
      </c>
      <c r="PBY48" s="14">
        <f>IF(PBU48="SINAPI",VLOOKUP('TEREZINHA HARDY'!PBT48,SINAPI,4,),VLOOKUP('TEREZINHA HARDY'!PBT48,SETOP,5,))</f>
        <v>7.33</v>
      </c>
      <c r="PBZ48" s="14">
        <f t="shared" si="1966"/>
        <v>9.27</v>
      </c>
      <c r="PCA48" s="14">
        <f t="shared" si="1967"/>
        <v>1191.8579999999999</v>
      </c>
      <c r="PCB48" s="14">
        <f t="shared" si="1968"/>
        <v>1507.3019999999999</v>
      </c>
      <c r="PCC48" s="11" t="s">
        <v>17388</v>
      </c>
      <c r="PCD48" s="261" t="str">
        <f>IF(PCK48="SINAPI",VLOOKUP('TEREZINHA HARDY'!PCJ48,SINAPI,2,),VLOOKUP('TEREZINHA HARDY'!PCJ48,SETOP,3,))</f>
        <v>CORTE, DOBRA E MONTAGEM DE AÇO CA-50/60</v>
      </c>
      <c r="PCE48" s="261"/>
      <c r="PCF48" s="261"/>
      <c r="PCG48" s="261"/>
      <c r="PCH48" s="261"/>
      <c r="PCI48" s="261"/>
      <c r="PCJ48" s="12" t="s">
        <v>9344</v>
      </c>
      <c r="PCK48" s="12" t="s">
        <v>6222</v>
      </c>
      <c r="PCL48" s="12" t="str">
        <f>IF(PCK48="SINAPI",VLOOKUP('TEREZINHA HARDY'!PCJ48,SINAPI,3,),VLOOKUP('TEREZINHA HARDY'!PCJ48,SETOP,4,))</f>
        <v>KG</v>
      </c>
      <c r="PCM48" s="13">
        <v>162.6</v>
      </c>
      <c r="PCN48" s="13" t="s">
        <v>41</v>
      </c>
      <c r="PCO48" s="14">
        <f>IF(PCK48="SINAPI",VLOOKUP('TEREZINHA HARDY'!PCJ48,SINAPI,4,),VLOOKUP('TEREZINHA HARDY'!PCJ48,SETOP,5,))</f>
        <v>7.33</v>
      </c>
      <c r="PCP48" s="14">
        <f t="shared" si="1969"/>
        <v>9.27</v>
      </c>
      <c r="PCQ48" s="14">
        <f t="shared" si="1970"/>
        <v>1191.8579999999999</v>
      </c>
      <c r="PCR48" s="14">
        <f t="shared" si="1971"/>
        <v>1507.3019999999999</v>
      </c>
      <c r="PCS48" s="11" t="s">
        <v>17388</v>
      </c>
      <c r="PCT48" s="261" t="str">
        <f>IF(PDA48="SINAPI",VLOOKUP('TEREZINHA HARDY'!PCZ48,SINAPI,2,),VLOOKUP('TEREZINHA HARDY'!PCZ48,SETOP,3,))</f>
        <v>CORTE, DOBRA E MONTAGEM DE AÇO CA-50/60</v>
      </c>
      <c r="PCU48" s="261"/>
      <c r="PCV48" s="261"/>
      <c r="PCW48" s="261"/>
      <c r="PCX48" s="261"/>
      <c r="PCY48" s="261"/>
      <c r="PCZ48" s="12" t="s">
        <v>9344</v>
      </c>
      <c r="PDA48" s="12" t="s">
        <v>6222</v>
      </c>
      <c r="PDB48" s="12" t="str">
        <f>IF(PDA48="SINAPI",VLOOKUP('TEREZINHA HARDY'!PCZ48,SINAPI,3,),VLOOKUP('TEREZINHA HARDY'!PCZ48,SETOP,4,))</f>
        <v>KG</v>
      </c>
      <c r="PDC48" s="13">
        <v>162.6</v>
      </c>
      <c r="PDD48" s="13" t="s">
        <v>41</v>
      </c>
      <c r="PDE48" s="14">
        <f>IF(PDA48="SINAPI",VLOOKUP('TEREZINHA HARDY'!PCZ48,SINAPI,4,),VLOOKUP('TEREZINHA HARDY'!PCZ48,SETOP,5,))</f>
        <v>7.33</v>
      </c>
      <c r="PDF48" s="14">
        <f t="shared" si="1972"/>
        <v>9.27</v>
      </c>
      <c r="PDG48" s="14">
        <f t="shared" si="1973"/>
        <v>1191.8579999999999</v>
      </c>
      <c r="PDH48" s="14">
        <f t="shared" si="1974"/>
        <v>1507.3019999999999</v>
      </c>
      <c r="PDI48" s="11" t="s">
        <v>17388</v>
      </c>
      <c r="PDJ48" s="261" t="str">
        <f>IF(PDQ48="SINAPI",VLOOKUP('TEREZINHA HARDY'!PDP48,SINAPI,2,),VLOOKUP('TEREZINHA HARDY'!PDP48,SETOP,3,))</f>
        <v>CORTE, DOBRA E MONTAGEM DE AÇO CA-50/60</v>
      </c>
      <c r="PDK48" s="261"/>
      <c r="PDL48" s="261"/>
      <c r="PDM48" s="261"/>
      <c r="PDN48" s="261"/>
      <c r="PDO48" s="261"/>
      <c r="PDP48" s="12" t="s">
        <v>9344</v>
      </c>
      <c r="PDQ48" s="12" t="s">
        <v>6222</v>
      </c>
      <c r="PDR48" s="12" t="str">
        <f>IF(PDQ48="SINAPI",VLOOKUP('TEREZINHA HARDY'!PDP48,SINAPI,3,),VLOOKUP('TEREZINHA HARDY'!PDP48,SETOP,4,))</f>
        <v>KG</v>
      </c>
      <c r="PDS48" s="13">
        <v>162.6</v>
      </c>
      <c r="PDT48" s="13" t="s">
        <v>41</v>
      </c>
      <c r="PDU48" s="14">
        <f>IF(PDQ48="SINAPI",VLOOKUP('TEREZINHA HARDY'!PDP48,SINAPI,4,),VLOOKUP('TEREZINHA HARDY'!PDP48,SETOP,5,))</f>
        <v>7.33</v>
      </c>
      <c r="PDV48" s="14">
        <f t="shared" si="1975"/>
        <v>9.27</v>
      </c>
      <c r="PDW48" s="14">
        <f t="shared" si="1976"/>
        <v>1191.8579999999999</v>
      </c>
      <c r="PDX48" s="14">
        <f t="shared" si="1977"/>
        <v>1507.3019999999999</v>
      </c>
      <c r="PDY48" s="11" t="s">
        <v>17388</v>
      </c>
      <c r="PDZ48" s="261" t="str">
        <f>IF(PEG48="SINAPI",VLOOKUP('TEREZINHA HARDY'!PEF48,SINAPI,2,),VLOOKUP('TEREZINHA HARDY'!PEF48,SETOP,3,))</f>
        <v>CORTE, DOBRA E MONTAGEM DE AÇO CA-50/60</v>
      </c>
      <c r="PEA48" s="261"/>
      <c r="PEB48" s="261"/>
      <c r="PEC48" s="261"/>
      <c r="PED48" s="261"/>
      <c r="PEE48" s="261"/>
      <c r="PEF48" s="12" t="s">
        <v>9344</v>
      </c>
      <c r="PEG48" s="12" t="s">
        <v>6222</v>
      </c>
      <c r="PEH48" s="12" t="str">
        <f>IF(PEG48="SINAPI",VLOOKUP('TEREZINHA HARDY'!PEF48,SINAPI,3,),VLOOKUP('TEREZINHA HARDY'!PEF48,SETOP,4,))</f>
        <v>KG</v>
      </c>
      <c r="PEI48" s="13">
        <v>162.6</v>
      </c>
      <c r="PEJ48" s="13" t="s">
        <v>41</v>
      </c>
      <c r="PEK48" s="14">
        <f>IF(PEG48="SINAPI",VLOOKUP('TEREZINHA HARDY'!PEF48,SINAPI,4,),VLOOKUP('TEREZINHA HARDY'!PEF48,SETOP,5,))</f>
        <v>7.33</v>
      </c>
      <c r="PEL48" s="14">
        <f t="shared" si="1978"/>
        <v>9.27</v>
      </c>
      <c r="PEM48" s="14">
        <f t="shared" si="1979"/>
        <v>1191.8579999999999</v>
      </c>
      <c r="PEN48" s="14">
        <f t="shared" si="1980"/>
        <v>1507.3019999999999</v>
      </c>
      <c r="PEO48" s="11" t="s">
        <v>17388</v>
      </c>
      <c r="PEP48" s="261" t="str">
        <f>IF(PEW48="SINAPI",VLOOKUP('TEREZINHA HARDY'!PEV48,SINAPI,2,),VLOOKUP('TEREZINHA HARDY'!PEV48,SETOP,3,))</f>
        <v>CORTE, DOBRA E MONTAGEM DE AÇO CA-50/60</v>
      </c>
      <c r="PEQ48" s="261"/>
      <c r="PER48" s="261"/>
      <c r="PES48" s="261"/>
      <c r="PET48" s="261"/>
      <c r="PEU48" s="261"/>
      <c r="PEV48" s="12" t="s">
        <v>9344</v>
      </c>
      <c r="PEW48" s="12" t="s">
        <v>6222</v>
      </c>
      <c r="PEX48" s="12" t="str">
        <f>IF(PEW48="SINAPI",VLOOKUP('TEREZINHA HARDY'!PEV48,SINAPI,3,),VLOOKUP('TEREZINHA HARDY'!PEV48,SETOP,4,))</f>
        <v>KG</v>
      </c>
      <c r="PEY48" s="13">
        <v>162.6</v>
      </c>
      <c r="PEZ48" s="13" t="s">
        <v>41</v>
      </c>
      <c r="PFA48" s="14">
        <f>IF(PEW48="SINAPI",VLOOKUP('TEREZINHA HARDY'!PEV48,SINAPI,4,),VLOOKUP('TEREZINHA HARDY'!PEV48,SETOP,5,))</f>
        <v>7.33</v>
      </c>
      <c r="PFB48" s="14">
        <f t="shared" si="1981"/>
        <v>9.27</v>
      </c>
      <c r="PFC48" s="14">
        <f t="shared" si="1982"/>
        <v>1191.8579999999999</v>
      </c>
      <c r="PFD48" s="14">
        <f t="shared" si="1983"/>
        <v>1507.3019999999999</v>
      </c>
      <c r="PFE48" s="11" t="s">
        <v>17388</v>
      </c>
      <c r="PFF48" s="261" t="str">
        <f>IF(PFM48="SINAPI",VLOOKUP('TEREZINHA HARDY'!PFL48,SINAPI,2,),VLOOKUP('TEREZINHA HARDY'!PFL48,SETOP,3,))</f>
        <v>CORTE, DOBRA E MONTAGEM DE AÇO CA-50/60</v>
      </c>
      <c r="PFG48" s="261"/>
      <c r="PFH48" s="261"/>
      <c r="PFI48" s="261"/>
      <c r="PFJ48" s="261"/>
      <c r="PFK48" s="261"/>
      <c r="PFL48" s="12" t="s">
        <v>9344</v>
      </c>
      <c r="PFM48" s="12" t="s">
        <v>6222</v>
      </c>
      <c r="PFN48" s="12" t="str">
        <f>IF(PFM48="SINAPI",VLOOKUP('TEREZINHA HARDY'!PFL48,SINAPI,3,),VLOOKUP('TEREZINHA HARDY'!PFL48,SETOP,4,))</f>
        <v>KG</v>
      </c>
      <c r="PFO48" s="13">
        <v>162.6</v>
      </c>
      <c r="PFP48" s="13" t="s">
        <v>41</v>
      </c>
      <c r="PFQ48" s="14">
        <f>IF(PFM48="SINAPI",VLOOKUP('TEREZINHA HARDY'!PFL48,SINAPI,4,),VLOOKUP('TEREZINHA HARDY'!PFL48,SETOP,5,))</f>
        <v>7.33</v>
      </c>
      <c r="PFR48" s="14">
        <f t="shared" si="1984"/>
        <v>9.27</v>
      </c>
      <c r="PFS48" s="14">
        <f t="shared" si="1985"/>
        <v>1191.8579999999999</v>
      </c>
      <c r="PFT48" s="14">
        <f t="shared" si="1986"/>
        <v>1507.3019999999999</v>
      </c>
      <c r="PFU48" s="11" t="s">
        <v>17388</v>
      </c>
      <c r="PFV48" s="261" t="str">
        <f>IF(PGC48="SINAPI",VLOOKUP('TEREZINHA HARDY'!PGB48,SINAPI,2,),VLOOKUP('TEREZINHA HARDY'!PGB48,SETOP,3,))</f>
        <v>CORTE, DOBRA E MONTAGEM DE AÇO CA-50/60</v>
      </c>
      <c r="PFW48" s="261"/>
      <c r="PFX48" s="261"/>
      <c r="PFY48" s="261"/>
      <c r="PFZ48" s="261"/>
      <c r="PGA48" s="261"/>
      <c r="PGB48" s="12" t="s">
        <v>9344</v>
      </c>
      <c r="PGC48" s="12" t="s">
        <v>6222</v>
      </c>
      <c r="PGD48" s="12" t="str">
        <f>IF(PGC48="SINAPI",VLOOKUP('TEREZINHA HARDY'!PGB48,SINAPI,3,),VLOOKUP('TEREZINHA HARDY'!PGB48,SETOP,4,))</f>
        <v>KG</v>
      </c>
      <c r="PGE48" s="13">
        <v>162.6</v>
      </c>
      <c r="PGF48" s="13" t="s">
        <v>41</v>
      </c>
      <c r="PGG48" s="14">
        <f>IF(PGC48="SINAPI",VLOOKUP('TEREZINHA HARDY'!PGB48,SINAPI,4,),VLOOKUP('TEREZINHA HARDY'!PGB48,SETOP,5,))</f>
        <v>7.33</v>
      </c>
      <c r="PGH48" s="14">
        <f t="shared" si="1987"/>
        <v>9.27</v>
      </c>
      <c r="PGI48" s="14">
        <f t="shared" si="1988"/>
        <v>1191.8579999999999</v>
      </c>
      <c r="PGJ48" s="14">
        <f t="shared" si="1989"/>
        <v>1507.3019999999999</v>
      </c>
      <c r="PGK48" s="11" t="s">
        <v>17388</v>
      </c>
      <c r="PGL48" s="261" t="str">
        <f>IF(PGS48="SINAPI",VLOOKUP('TEREZINHA HARDY'!PGR48,SINAPI,2,),VLOOKUP('TEREZINHA HARDY'!PGR48,SETOP,3,))</f>
        <v>CORTE, DOBRA E MONTAGEM DE AÇO CA-50/60</v>
      </c>
      <c r="PGM48" s="261"/>
      <c r="PGN48" s="261"/>
      <c r="PGO48" s="261"/>
      <c r="PGP48" s="261"/>
      <c r="PGQ48" s="261"/>
      <c r="PGR48" s="12" t="s">
        <v>9344</v>
      </c>
      <c r="PGS48" s="12" t="s">
        <v>6222</v>
      </c>
      <c r="PGT48" s="12" t="str">
        <f>IF(PGS48="SINAPI",VLOOKUP('TEREZINHA HARDY'!PGR48,SINAPI,3,),VLOOKUP('TEREZINHA HARDY'!PGR48,SETOP,4,))</f>
        <v>KG</v>
      </c>
      <c r="PGU48" s="13">
        <v>162.6</v>
      </c>
      <c r="PGV48" s="13" t="s">
        <v>41</v>
      </c>
      <c r="PGW48" s="14">
        <f>IF(PGS48="SINAPI",VLOOKUP('TEREZINHA HARDY'!PGR48,SINAPI,4,),VLOOKUP('TEREZINHA HARDY'!PGR48,SETOP,5,))</f>
        <v>7.33</v>
      </c>
      <c r="PGX48" s="14">
        <f t="shared" si="1990"/>
        <v>9.27</v>
      </c>
      <c r="PGY48" s="14">
        <f t="shared" si="1991"/>
        <v>1191.8579999999999</v>
      </c>
      <c r="PGZ48" s="14">
        <f t="shared" si="1992"/>
        <v>1507.3019999999999</v>
      </c>
      <c r="PHA48" s="11" t="s">
        <v>17388</v>
      </c>
      <c r="PHB48" s="261" t="str">
        <f>IF(PHI48="SINAPI",VLOOKUP('TEREZINHA HARDY'!PHH48,SINAPI,2,),VLOOKUP('TEREZINHA HARDY'!PHH48,SETOP,3,))</f>
        <v>CORTE, DOBRA E MONTAGEM DE AÇO CA-50/60</v>
      </c>
      <c r="PHC48" s="261"/>
      <c r="PHD48" s="261"/>
      <c r="PHE48" s="261"/>
      <c r="PHF48" s="261"/>
      <c r="PHG48" s="261"/>
      <c r="PHH48" s="12" t="s">
        <v>9344</v>
      </c>
      <c r="PHI48" s="12" t="s">
        <v>6222</v>
      </c>
      <c r="PHJ48" s="12" t="str">
        <f>IF(PHI48="SINAPI",VLOOKUP('TEREZINHA HARDY'!PHH48,SINAPI,3,),VLOOKUP('TEREZINHA HARDY'!PHH48,SETOP,4,))</f>
        <v>KG</v>
      </c>
      <c r="PHK48" s="13">
        <v>162.6</v>
      </c>
      <c r="PHL48" s="13" t="s">
        <v>41</v>
      </c>
      <c r="PHM48" s="14">
        <f>IF(PHI48="SINAPI",VLOOKUP('TEREZINHA HARDY'!PHH48,SINAPI,4,),VLOOKUP('TEREZINHA HARDY'!PHH48,SETOP,5,))</f>
        <v>7.33</v>
      </c>
      <c r="PHN48" s="14">
        <f t="shared" si="1993"/>
        <v>9.27</v>
      </c>
      <c r="PHO48" s="14">
        <f t="shared" si="1994"/>
        <v>1191.8579999999999</v>
      </c>
      <c r="PHP48" s="14">
        <f t="shared" si="1995"/>
        <v>1507.3019999999999</v>
      </c>
      <c r="PHQ48" s="11" t="s">
        <v>17388</v>
      </c>
      <c r="PHR48" s="261" t="str">
        <f>IF(PHY48="SINAPI",VLOOKUP('TEREZINHA HARDY'!PHX48,SINAPI,2,),VLOOKUP('TEREZINHA HARDY'!PHX48,SETOP,3,))</f>
        <v>CORTE, DOBRA E MONTAGEM DE AÇO CA-50/60</v>
      </c>
      <c r="PHS48" s="261"/>
      <c r="PHT48" s="261"/>
      <c r="PHU48" s="261"/>
      <c r="PHV48" s="261"/>
      <c r="PHW48" s="261"/>
      <c r="PHX48" s="12" t="s">
        <v>9344</v>
      </c>
      <c r="PHY48" s="12" t="s">
        <v>6222</v>
      </c>
      <c r="PHZ48" s="12" t="str">
        <f>IF(PHY48="SINAPI",VLOOKUP('TEREZINHA HARDY'!PHX48,SINAPI,3,),VLOOKUP('TEREZINHA HARDY'!PHX48,SETOP,4,))</f>
        <v>KG</v>
      </c>
      <c r="PIA48" s="13">
        <v>162.6</v>
      </c>
      <c r="PIB48" s="13" t="s">
        <v>41</v>
      </c>
      <c r="PIC48" s="14">
        <f>IF(PHY48="SINAPI",VLOOKUP('TEREZINHA HARDY'!PHX48,SINAPI,4,),VLOOKUP('TEREZINHA HARDY'!PHX48,SETOP,5,))</f>
        <v>7.33</v>
      </c>
      <c r="PID48" s="14">
        <f t="shared" si="1996"/>
        <v>9.27</v>
      </c>
      <c r="PIE48" s="14">
        <f t="shared" si="1997"/>
        <v>1191.8579999999999</v>
      </c>
      <c r="PIF48" s="14">
        <f t="shared" si="1998"/>
        <v>1507.3019999999999</v>
      </c>
      <c r="PIG48" s="11" t="s">
        <v>17388</v>
      </c>
      <c r="PIH48" s="261" t="str">
        <f>IF(PIO48="SINAPI",VLOOKUP('TEREZINHA HARDY'!PIN48,SINAPI,2,),VLOOKUP('TEREZINHA HARDY'!PIN48,SETOP,3,))</f>
        <v>CORTE, DOBRA E MONTAGEM DE AÇO CA-50/60</v>
      </c>
      <c r="PII48" s="261"/>
      <c r="PIJ48" s="261"/>
      <c r="PIK48" s="261"/>
      <c r="PIL48" s="261"/>
      <c r="PIM48" s="261"/>
      <c r="PIN48" s="12" t="s">
        <v>9344</v>
      </c>
      <c r="PIO48" s="12" t="s">
        <v>6222</v>
      </c>
      <c r="PIP48" s="12" t="str">
        <f>IF(PIO48="SINAPI",VLOOKUP('TEREZINHA HARDY'!PIN48,SINAPI,3,),VLOOKUP('TEREZINHA HARDY'!PIN48,SETOP,4,))</f>
        <v>KG</v>
      </c>
      <c r="PIQ48" s="13">
        <v>162.6</v>
      </c>
      <c r="PIR48" s="13" t="s">
        <v>41</v>
      </c>
      <c r="PIS48" s="14">
        <f>IF(PIO48="SINAPI",VLOOKUP('TEREZINHA HARDY'!PIN48,SINAPI,4,),VLOOKUP('TEREZINHA HARDY'!PIN48,SETOP,5,))</f>
        <v>7.33</v>
      </c>
      <c r="PIT48" s="14">
        <f t="shared" si="1999"/>
        <v>9.27</v>
      </c>
      <c r="PIU48" s="14">
        <f t="shared" si="2000"/>
        <v>1191.8579999999999</v>
      </c>
      <c r="PIV48" s="14">
        <f t="shared" si="2001"/>
        <v>1507.3019999999999</v>
      </c>
      <c r="PIW48" s="11" t="s">
        <v>17388</v>
      </c>
      <c r="PIX48" s="261" t="str">
        <f>IF(PJE48="SINAPI",VLOOKUP('TEREZINHA HARDY'!PJD48,SINAPI,2,),VLOOKUP('TEREZINHA HARDY'!PJD48,SETOP,3,))</f>
        <v>CORTE, DOBRA E MONTAGEM DE AÇO CA-50/60</v>
      </c>
      <c r="PIY48" s="261"/>
      <c r="PIZ48" s="261"/>
      <c r="PJA48" s="261"/>
      <c r="PJB48" s="261"/>
      <c r="PJC48" s="261"/>
      <c r="PJD48" s="12" t="s">
        <v>9344</v>
      </c>
      <c r="PJE48" s="12" t="s">
        <v>6222</v>
      </c>
      <c r="PJF48" s="12" t="str">
        <f>IF(PJE48="SINAPI",VLOOKUP('TEREZINHA HARDY'!PJD48,SINAPI,3,),VLOOKUP('TEREZINHA HARDY'!PJD48,SETOP,4,))</f>
        <v>KG</v>
      </c>
      <c r="PJG48" s="13">
        <v>162.6</v>
      </c>
      <c r="PJH48" s="13" t="s">
        <v>41</v>
      </c>
      <c r="PJI48" s="14">
        <f>IF(PJE48="SINAPI",VLOOKUP('TEREZINHA HARDY'!PJD48,SINAPI,4,),VLOOKUP('TEREZINHA HARDY'!PJD48,SETOP,5,))</f>
        <v>7.33</v>
      </c>
      <c r="PJJ48" s="14">
        <f t="shared" si="2002"/>
        <v>9.27</v>
      </c>
      <c r="PJK48" s="14">
        <f t="shared" si="2003"/>
        <v>1191.8579999999999</v>
      </c>
      <c r="PJL48" s="14">
        <f t="shared" si="2004"/>
        <v>1507.3019999999999</v>
      </c>
      <c r="PJM48" s="11" t="s">
        <v>17388</v>
      </c>
      <c r="PJN48" s="261" t="str">
        <f>IF(PJU48="SINAPI",VLOOKUP('TEREZINHA HARDY'!PJT48,SINAPI,2,),VLOOKUP('TEREZINHA HARDY'!PJT48,SETOP,3,))</f>
        <v>CORTE, DOBRA E MONTAGEM DE AÇO CA-50/60</v>
      </c>
      <c r="PJO48" s="261"/>
      <c r="PJP48" s="261"/>
      <c r="PJQ48" s="261"/>
      <c r="PJR48" s="261"/>
      <c r="PJS48" s="261"/>
      <c r="PJT48" s="12" t="s">
        <v>9344</v>
      </c>
      <c r="PJU48" s="12" t="s">
        <v>6222</v>
      </c>
      <c r="PJV48" s="12" t="str">
        <f>IF(PJU48="SINAPI",VLOOKUP('TEREZINHA HARDY'!PJT48,SINAPI,3,),VLOOKUP('TEREZINHA HARDY'!PJT48,SETOP,4,))</f>
        <v>KG</v>
      </c>
      <c r="PJW48" s="13">
        <v>162.6</v>
      </c>
      <c r="PJX48" s="13" t="s">
        <v>41</v>
      </c>
      <c r="PJY48" s="14">
        <f>IF(PJU48="SINAPI",VLOOKUP('TEREZINHA HARDY'!PJT48,SINAPI,4,),VLOOKUP('TEREZINHA HARDY'!PJT48,SETOP,5,))</f>
        <v>7.33</v>
      </c>
      <c r="PJZ48" s="14">
        <f t="shared" si="2005"/>
        <v>9.27</v>
      </c>
      <c r="PKA48" s="14">
        <f t="shared" si="2006"/>
        <v>1191.8579999999999</v>
      </c>
      <c r="PKB48" s="14">
        <f t="shared" si="2007"/>
        <v>1507.3019999999999</v>
      </c>
      <c r="PKC48" s="11" t="s">
        <v>17388</v>
      </c>
      <c r="PKD48" s="261" t="str">
        <f>IF(PKK48="SINAPI",VLOOKUP('TEREZINHA HARDY'!PKJ48,SINAPI,2,),VLOOKUP('TEREZINHA HARDY'!PKJ48,SETOP,3,))</f>
        <v>CORTE, DOBRA E MONTAGEM DE AÇO CA-50/60</v>
      </c>
      <c r="PKE48" s="261"/>
      <c r="PKF48" s="261"/>
      <c r="PKG48" s="261"/>
      <c r="PKH48" s="261"/>
      <c r="PKI48" s="261"/>
      <c r="PKJ48" s="12" t="s">
        <v>9344</v>
      </c>
      <c r="PKK48" s="12" t="s">
        <v>6222</v>
      </c>
      <c r="PKL48" s="12" t="str">
        <f>IF(PKK48="SINAPI",VLOOKUP('TEREZINHA HARDY'!PKJ48,SINAPI,3,),VLOOKUP('TEREZINHA HARDY'!PKJ48,SETOP,4,))</f>
        <v>KG</v>
      </c>
      <c r="PKM48" s="13">
        <v>162.6</v>
      </c>
      <c r="PKN48" s="13" t="s">
        <v>41</v>
      </c>
      <c r="PKO48" s="14">
        <f>IF(PKK48="SINAPI",VLOOKUP('TEREZINHA HARDY'!PKJ48,SINAPI,4,),VLOOKUP('TEREZINHA HARDY'!PKJ48,SETOP,5,))</f>
        <v>7.33</v>
      </c>
      <c r="PKP48" s="14">
        <f t="shared" si="2008"/>
        <v>9.27</v>
      </c>
      <c r="PKQ48" s="14">
        <f t="shared" si="2009"/>
        <v>1191.8579999999999</v>
      </c>
      <c r="PKR48" s="14">
        <f t="shared" si="2010"/>
        <v>1507.3019999999999</v>
      </c>
      <c r="PKS48" s="11" t="s">
        <v>17388</v>
      </c>
      <c r="PKT48" s="261" t="str">
        <f>IF(PLA48="SINAPI",VLOOKUP('TEREZINHA HARDY'!PKZ48,SINAPI,2,),VLOOKUP('TEREZINHA HARDY'!PKZ48,SETOP,3,))</f>
        <v>CORTE, DOBRA E MONTAGEM DE AÇO CA-50/60</v>
      </c>
      <c r="PKU48" s="261"/>
      <c r="PKV48" s="261"/>
      <c r="PKW48" s="261"/>
      <c r="PKX48" s="261"/>
      <c r="PKY48" s="261"/>
      <c r="PKZ48" s="12" t="s">
        <v>9344</v>
      </c>
      <c r="PLA48" s="12" t="s">
        <v>6222</v>
      </c>
      <c r="PLB48" s="12" t="str">
        <f>IF(PLA48="SINAPI",VLOOKUP('TEREZINHA HARDY'!PKZ48,SINAPI,3,),VLOOKUP('TEREZINHA HARDY'!PKZ48,SETOP,4,))</f>
        <v>KG</v>
      </c>
      <c r="PLC48" s="13">
        <v>162.6</v>
      </c>
      <c r="PLD48" s="13" t="s">
        <v>41</v>
      </c>
      <c r="PLE48" s="14">
        <f>IF(PLA48="SINAPI",VLOOKUP('TEREZINHA HARDY'!PKZ48,SINAPI,4,),VLOOKUP('TEREZINHA HARDY'!PKZ48,SETOP,5,))</f>
        <v>7.33</v>
      </c>
      <c r="PLF48" s="14">
        <f t="shared" si="2011"/>
        <v>9.27</v>
      </c>
      <c r="PLG48" s="14">
        <f t="shared" si="2012"/>
        <v>1191.8579999999999</v>
      </c>
      <c r="PLH48" s="14">
        <f t="shared" si="2013"/>
        <v>1507.3019999999999</v>
      </c>
      <c r="PLI48" s="11" t="s">
        <v>17388</v>
      </c>
      <c r="PLJ48" s="261" t="str">
        <f>IF(PLQ48="SINAPI",VLOOKUP('TEREZINHA HARDY'!PLP48,SINAPI,2,),VLOOKUP('TEREZINHA HARDY'!PLP48,SETOP,3,))</f>
        <v>CORTE, DOBRA E MONTAGEM DE AÇO CA-50/60</v>
      </c>
      <c r="PLK48" s="261"/>
      <c r="PLL48" s="261"/>
      <c r="PLM48" s="261"/>
      <c r="PLN48" s="261"/>
      <c r="PLO48" s="261"/>
      <c r="PLP48" s="12" t="s">
        <v>9344</v>
      </c>
      <c r="PLQ48" s="12" t="s">
        <v>6222</v>
      </c>
      <c r="PLR48" s="12" t="str">
        <f>IF(PLQ48="SINAPI",VLOOKUP('TEREZINHA HARDY'!PLP48,SINAPI,3,),VLOOKUP('TEREZINHA HARDY'!PLP48,SETOP,4,))</f>
        <v>KG</v>
      </c>
      <c r="PLS48" s="13">
        <v>162.6</v>
      </c>
      <c r="PLT48" s="13" t="s">
        <v>41</v>
      </c>
      <c r="PLU48" s="14">
        <f>IF(PLQ48="SINAPI",VLOOKUP('TEREZINHA HARDY'!PLP48,SINAPI,4,),VLOOKUP('TEREZINHA HARDY'!PLP48,SETOP,5,))</f>
        <v>7.33</v>
      </c>
      <c r="PLV48" s="14">
        <f t="shared" si="2014"/>
        <v>9.27</v>
      </c>
      <c r="PLW48" s="14">
        <f t="shared" si="2015"/>
        <v>1191.8579999999999</v>
      </c>
      <c r="PLX48" s="14">
        <f t="shared" si="2016"/>
        <v>1507.3019999999999</v>
      </c>
      <c r="PLY48" s="11" t="s">
        <v>17388</v>
      </c>
      <c r="PLZ48" s="261" t="str">
        <f>IF(PMG48="SINAPI",VLOOKUP('TEREZINHA HARDY'!PMF48,SINAPI,2,),VLOOKUP('TEREZINHA HARDY'!PMF48,SETOP,3,))</f>
        <v>CORTE, DOBRA E MONTAGEM DE AÇO CA-50/60</v>
      </c>
      <c r="PMA48" s="261"/>
      <c r="PMB48" s="261"/>
      <c r="PMC48" s="261"/>
      <c r="PMD48" s="261"/>
      <c r="PME48" s="261"/>
      <c r="PMF48" s="12" t="s">
        <v>9344</v>
      </c>
      <c r="PMG48" s="12" t="s">
        <v>6222</v>
      </c>
      <c r="PMH48" s="12" t="str">
        <f>IF(PMG48="SINAPI",VLOOKUP('TEREZINHA HARDY'!PMF48,SINAPI,3,),VLOOKUP('TEREZINHA HARDY'!PMF48,SETOP,4,))</f>
        <v>KG</v>
      </c>
      <c r="PMI48" s="13">
        <v>162.6</v>
      </c>
      <c r="PMJ48" s="13" t="s">
        <v>41</v>
      </c>
      <c r="PMK48" s="14">
        <f>IF(PMG48="SINAPI",VLOOKUP('TEREZINHA HARDY'!PMF48,SINAPI,4,),VLOOKUP('TEREZINHA HARDY'!PMF48,SETOP,5,))</f>
        <v>7.33</v>
      </c>
      <c r="PML48" s="14">
        <f t="shared" si="2017"/>
        <v>9.27</v>
      </c>
      <c r="PMM48" s="14">
        <f t="shared" si="2018"/>
        <v>1191.8579999999999</v>
      </c>
      <c r="PMN48" s="14">
        <f t="shared" si="2019"/>
        <v>1507.3019999999999</v>
      </c>
      <c r="PMO48" s="11" t="s">
        <v>17388</v>
      </c>
      <c r="PMP48" s="261" t="str">
        <f>IF(PMW48="SINAPI",VLOOKUP('TEREZINHA HARDY'!PMV48,SINAPI,2,),VLOOKUP('TEREZINHA HARDY'!PMV48,SETOP,3,))</f>
        <v>CORTE, DOBRA E MONTAGEM DE AÇO CA-50/60</v>
      </c>
      <c r="PMQ48" s="261"/>
      <c r="PMR48" s="261"/>
      <c r="PMS48" s="261"/>
      <c r="PMT48" s="261"/>
      <c r="PMU48" s="261"/>
      <c r="PMV48" s="12" t="s">
        <v>9344</v>
      </c>
      <c r="PMW48" s="12" t="s">
        <v>6222</v>
      </c>
      <c r="PMX48" s="12" t="str">
        <f>IF(PMW48="SINAPI",VLOOKUP('TEREZINHA HARDY'!PMV48,SINAPI,3,),VLOOKUP('TEREZINHA HARDY'!PMV48,SETOP,4,))</f>
        <v>KG</v>
      </c>
      <c r="PMY48" s="13">
        <v>162.6</v>
      </c>
      <c r="PMZ48" s="13" t="s">
        <v>41</v>
      </c>
      <c r="PNA48" s="14">
        <f>IF(PMW48="SINAPI",VLOOKUP('TEREZINHA HARDY'!PMV48,SINAPI,4,),VLOOKUP('TEREZINHA HARDY'!PMV48,SETOP,5,))</f>
        <v>7.33</v>
      </c>
      <c r="PNB48" s="14">
        <f t="shared" si="2020"/>
        <v>9.27</v>
      </c>
      <c r="PNC48" s="14">
        <f t="shared" si="2021"/>
        <v>1191.8579999999999</v>
      </c>
      <c r="PND48" s="14">
        <f t="shared" si="2022"/>
        <v>1507.3019999999999</v>
      </c>
      <c r="PNE48" s="11" t="s">
        <v>17388</v>
      </c>
      <c r="PNF48" s="261" t="str">
        <f>IF(PNM48="SINAPI",VLOOKUP('TEREZINHA HARDY'!PNL48,SINAPI,2,),VLOOKUP('TEREZINHA HARDY'!PNL48,SETOP,3,))</f>
        <v>CORTE, DOBRA E MONTAGEM DE AÇO CA-50/60</v>
      </c>
      <c r="PNG48" s="261"/>
      <c r="PNH48" s="261"/>
      <c r="PNI48" s="261"/>
      <c r="PNJ48" s="261"/>
      <c r="PNK48" s="261"/>
      <c r="PNL48" s="12" t="s">
        <v>9344</v>
      </c>
      <c r="PNM48" s="12" t="s">
        <v>6222</v>
      </c>
      <c r="PNN48" s="12" t="str">
        <f>IF(PNM48="SINAPI",VLOOKUP('TEREZINHA HARDY'!PNL48,SINAPI,3,),VLOOKUP('TEREZINHA HARDY'!PNL48,SETOP,4,))</f>
        <v>KG</v>
      </c>
      <c r="PNO48" s="13">
        <v>162.6</v>
      </c>
      <c r="PNP48" s="13" t="s">
        <v>41</v>
      </c>
      <c r="PNQ48" s="14">
        <f>IF(PNM48="SINAPI",VLOOKUP('TEREZINHA HARDY'!PNL48,SINAPI,4,),VLOOKUP('TEREZINHA HARDY'!PNL48,SETOP,5,))</f>
        <v>7.33</v>
      </c>
      <c r="PNR48" s="14">
        <f t="shared" si="2023"/>
        <v>9.27</v>
      </c>
      <c r="PNS48" s="14">
        <f t="shared" si="2024"/>
        <v>1191.8579999999999</v>
      </c>
      <c r="PNT48" s="14">
        <f t="shared" si="2025"/>
        <v>1507.3019999999999</v>
      </c>
      <c r="PNU48" s="11" t="s">
        <v>17388</v>
      </c>
      <c r="PNV48" s="261" t="str">
        <f>IF(POC48="SINAPI",VLOOKUP('TEREZINHA HARDY'!POB48,SINAPI,2,),VLOOKUP('TEREZINHA HARDY'!POB48,SETOP,3,))</f>
        <v>CORTE, DOBRA E MONTAGEM DE AÇO CA-50/60</v>
      </c>
      <c r="PNW48" s="261"/>
      <c r="PNX48" s="261"/>
      <c r="PNY48" s="261"/>
      <c r="PNZ48" s="261"/>
      <c r="POA48" s="261"/>
      <c r="POB48" s="12" t="s">
        <v>9344</v>
      </c>
      <c r="POC48" s="12" t="s">
        <v>6222</v>
      </c>
      <c r="POD48" s="12" t="str">
        <f>IF(POC48="SINAPI",VLOOKUP('TEREZINHA HARDY'!POB48,SINAPI,3,),VLOOKUP('TEREZINHA HARDY'!POB48,SETOP,4,))</f>
        <v>KG</v>
      </c>
      <c r="POE48" s="13">
        <v>162.6</v>
      </c>
      <c r="POF48" s="13" t="s">
        <v>41</v>
      </c>
      <c r="POG48" s="14">
        <f>IF(POC48="SINAPI",VLOOKUP('TEREZINHA HARDY'!POB48,SINAPI,4,),VLOOKUP('TEREZINHA HARDY'!POB48,SETOP,5,))</f>
        <v>7.33</v>
      </c>
      <c r="POH48" s="14">
        <f t="shared" si="2026"/>
        <v>9.27</v>
      </c>
      <c r="POI48" s="14">
        <f t="shared" si="2027"/>
        <v>1191.8579999999999</v>
      </c>
      <c r="POJ48" s="14">
        <f t="shared" si="2028"/>
        <v>1507.3019999999999</v>
      </c>
      <c r="POK48" s="11" t="s">
        <v>17388</v>
      </c>
      <c r="POL48" s="261" t="str">
        <f>IF(POS48="SINAPI",VLOOKUP('TEREZINHA HARDY'!POR48,SINAPI,2,),VLOOKUP('TEREZINHA HARDY'!POR48,SETOP,3,))</f>
        <v>CORTE, DOBRA E MONTAGEM DE AÇO CA-50/60</v>
      </c>
      <c r="POM48" s="261"/>
      <c r="PON48" s="261"/>
      <c r="POO48" s="261"/>
      <c r="POP48" s="261"/>
      <c r="POQ48" s="261"/>
      <c r="POR48" s="12" t="s">
        <v>9344</v>
      </c>
      <c r="POS48" s="12" t="s">
        <v>6222</v>
      </c>
      <c r="POT48" s="12" t="str">
        <f>IF(POS48="SINAPI",VLOOKUP('TEREZINHA HARDY'!POR48,SINAPI,3,),VLOOKUP('TEREZINHA HARDY'!POR48,SETOP,4,))</f>
        <v>KG</v>
      </c>
      <c r="POU48" s="13">
        <v>162.6</v>
      </c>
      <c r="POV48" s="13" t="s">
        <v>41</v>
      </c>
      <c r="POW48" s="14">
        <f>IF(POS48="SINAPI",VLOOKUP('TEREZINHA HARDY'!POR48,SINAPI,4,),VLOOKUP('TEREZINHA HARDY'!POR48,SETOP,5,))</f>
        <v>7.33</v>
      </c>
      <c r="POX48" s="14">
        <f t="shared" si="2029"/>
        <v>9.27</v>
      </c>
      <c r="POY48" s="14">
        <f t="shared" si="2030"/>
        <v>1191.8579999999999</v>
      </c>
      <c r="POZ48" s="14">
        <f t="shared" si="2031"/>
        <v>1507.3019999999999</v>
      </c>
      <c r="PPA48" s="11" t="s">
        <v>17388</v>
      </c>
      <c r="PPB48" s="261" t="str">
        <f>IF(PPI48="SINAPI",VLOOKUP('TEREZINHA HARDY'!PPH48,SINAPI,2,),VLOOKUP('TEREZINHA HARDY'!PPH48,SETOP,3,))</f>
        <v>CORTE, DOBRA E MONTAGEM DE AÇO CA-50/60</v>
      </c>
      <c r="PPC48" s="261"/>
      <c r="PPD48" s="261"/>
      <c r="PPE48" s="261"/>
      <c r="PPF48" s="261"/>
      <c r="PPG48" s="261"/>
      <c r="PPH48" s="12" t="s">
        <v>9344</v>
      </c>
      <c r="PPI48" s="12" t="s">
        <v>6222</v>
      </c>
      <c r="PPJ48" s="12" t="str">
        <f>IF(PPI48="SINAPI",VLOOKUP('TEREZINHA HARDY'!PPH48,SINAPI,3,),VLOOKUP('TEREZINHA HARDY'!PPH48,SETOP,4,))</f>
        <v>KG</v>
      </c>
      <c r="PPK48" s="13">
        <v>162.6</v>
      </c>
      <c r="PPL48" s="13" t="s">
        <v>41</v>
      </c>
      <c r="PPM48" s="14">
        <f>IF(PPI48="SINAPI",VLOOKUP('TEREZINHA HARDY'!PPH48,SINAPI,4,),VLOOKUP('TEREZINHA HARDY'!PPH48,SETOP,5,))</f>
        <v>7.33</v>
      </c>
      <c r="PPN48" s="14">
        <f t="shared" si="2032"/>
        <v>9.27</v>
      </c>
      <c r="PPO48" s="14">
        <f t="shared" si="2033"/>
        <v>1191.8579999999999</v>
      </c>
      <c r="PPP48" s="14">
        <f t="shared" si="2034"/>
        <v>1507.3019999999999</v>
      </c>
      <c r="PPQ48" s="11" t="s">
        <v>17388</v>
      </c>
      <c r="PPR48" s="261" t="str">
        <f>IF(PPY48="SINAPI",VLOOKUP('TEREZINHA HARDY'!PPX48,SINAPI,2,),VLOOKUP('TEREZINHA HARDY'!PPX48,SETOP,3,))</f>
        <v>CORTE, DOBRA E MONTAGEM DE AÇO CA-50/60</v>
      </c>
      <c r="PPS48" s="261"/>
      <c r="PPT48" s="261"/>
      <c r="PPU48" s="261"/>
      <c r="PPV48" s="261"/>
      <c r="PPW48" s="261"/>
      <c r="PPX48" s="12" t="s">
        <v>9344</v>
      </c>
      <c r="PPY48" s="12" t="s">
        <v>6222</v>
      </c>
      <c r="PPZ48" s="12" t="str">
        <f>IF(PPY48="SINAPI",VLOOKUP('TEREZINHA HARDY'!PPX48,SINAPI,3,),VLOOKUP('TEREZINHA HARDY'!PPX48,SETOP,4,))</f>
        <v>KG</v>
      </c>
      <c r="PQA48" s="13">
        <v>162.6</v>
      </c>
      <c r="PQB48" s="13" t="s">
        <v>41</v>
      </c>
      <c r="PQC48" s="14">
        <f>IF(PPY48="SINAPI",VLOOKUP('TEREZINHA HARDY'!PPX48,SINAPI,4,),VLOOKUP('TEREZINHA HARDY'!PPX48,SETOP,5,))</f>
        <v>7.33</v>
      </c>
      <c r="PQD48" s="14">
        <f t="shared" si="2035"/>
        <v>9.27</v>
      </c>
      <c r="PQE48" s="14">
        <f t="shared" si="2036"/>
        <v>1191.8579999999999</v>
      </c>
      <c r="PQF48" s="14">
        <f t="shared" si="2037"/>
        <v>1507.3019999999999</v>
      </c>
      <c r="PQG48" s="11" t="s">
        <v>17388</v>
      </c>
      <c r="PQH48" s="261" t="str">
        <f>IF(PQO48="SINAPI",VLOOKUP('TEREZINHA HARDY'!PQN48,SINAPI,2,),VLOOKUP('TEREZINHA HARDY'!PQN48,SETOP,3,))</f>
        <v>CORTE, DOBRA E MONTAGEM DE AÇO CA-50/60</v>
      </c>
      <c r="PQI48" s="261"/>
      <c r="PQJ48" s="261"/>
      <c r="PQK48" s="261"/>
      <c r="PQL48" s="261"/>
      <c r="PQM48" s="261"/>
      <c r="PQN48" s="12" t="s">
        <v>9344</v>
      </c>
      <c r="PQO48" s="12" t="s">
        <v>6222</v>
      </c>
      <c r="PQP48" s="12" t="str">
        <f>IF(PQO48="SINAPI",VLOOKUP('TEREZINHA HARDY'!PQN48,SINAPI,3,),VLOOKUP('TEREZINHA HARDY'!PQN48,SETOP,4,))</f>
        <v>KG</v>
      </c>
      <c r="PQQ48" s="13">
        <v>162.6</v>
      </c>
      <c r="PQR48" s="13" t="s">
        <v>41</v>
      </c>
      <c r="PQS48" s="14">
        <f>IF(PQO48="SINAPI",VLOOKUP('TEREZINHA HARDY'!PQN48,SINAPI,4,),VLOOKUP('TEREZINHA HARDY'!PQN48,SETOP,5,))</f>
        <v>7.33</v>
      </c>
      <c r="PQT48" s="14">
        <f t="shared" si="2038"/>
        <v>9.27</v>
      </c>
      <c r="PQU48" s="14">
        <f t="shared" si="2039"/>
        <v>1191.8579999999999</v>
      </c>
      <c r="PQV48" s="14">
        <f t="shared" si="2040"/>
        <v>1507.3019999999999</v>
      </c>
      <c r="PQW48" s="11" t="s">
        <v>17388</v>
      </c>
      <c r="PQX48" s="261" t="str">
        <f>IF(PRE48="SINAPI",VLOOKUP('TEREZINHA HARDY'!PRD48,SINAPI,2,),VLOOKUP('TEREZINHA HARDY'!PRD48,SETOP,3,))</f>
        <v>CORTE, DOBRA E MONTAGEM DE AÇO CA-50/60</v>
      </c>
      <c r="PQY48" s="261"/>
      <c r="PQZ48" s="261"/>
      <c r="PRA48" s="261"/>
      <c r="PRB48" s="261"/>
      <c r="PRC48" s="261"/>
      <c r="PRD48" s="12" t="s">
        <v>9344</v>
      </c>
      <c r="PRE48" s="12" t="s">
        <v>6222</v>
      </c>
      <c r="PRF48" s="12" t="str">
        <f>IF(PRE48="SINAPI",VLOOKUP('TEREZINHA HARDY'!PRD48,SINAPI,3,),VLOOKUP('TEREZINHA HARDY'!PRD48,SETOP,4,))</f>
        <v>KG</v>
      </c>
      <c r="PRG48" s="13">
        <v>162.6</v>
      </c>
      <c r="PRH48" s="13" t="s">
        <v>41</v>
      </c>
      <c r="PRI48" s="14">
        <f>IF(PRE48="SINAPI",VLOOKUP('TEREZINHA HARDY'!PRD48,SINAPI,4,),VLOOKUP('TEREZINHA HARDY'!PRD48,SETOP,5,))</f>
        <v>7.33</v>
      </c>
      <c r="PRJ48" s="14">
        <f t="shared" si="2041"/>
        <v>9.27</v>
      </c>
      <c r="PRK48" s="14">
        <f t="shared" si="2042"/>
        <v>1191.8579999999999</v>
      </c>
      <c r="PRL48" s="14">
        <f t="shared" si="2043"/>
        <v>1507.3019999999999</v>
      </c>
      <c r="PRM48" s="11" t="s">
        <v>17388</v>
      </c>
      <c r="PRN48" s="261" t="str">
        <f>IF(PRU48="SINAPI",VLOOKUP('TEREZINHA HARDY'!PRT48,SINAPI,2,),VLOOKUP('TEREZINHA HARDY'!PRT48,SETOP,3,))</f>
        <v>CORTE, DOBRA E MONTAGEM DE AÇO CA-50/60</v>
      </c>
      <c r="PRO48" s="261"/>
      <c r="PRP48" s="261"/>
      <c r="PRQ48" s="261"/>
      <c r="PRR48" s="261"/>
      <c r="PRS48" s="261"/>
      <c r="PRT48" s="12" t="s">
        <v>9344</v>
      </c>
      <c r="PRU48" s="12" t="s">
        <v>6222</v>
      </c>
      <c r="PRV48" s="12" t="str">
        <f>IF(PRU48="SINAPI",VLOOKUP('TEREZINHA HARDY'!PRT48,SINAPI,3,),VLOOKUP('TEREZINHA HARDY'!PRT48,SETOP,4,))</f>
        <v>KG</v>
      </c>
      <c r="PRW48" s="13">
        <v>162.6</v>
      </c>
      <c r="PRX48" s="13" t="s">
        <v>41</v>
      </c>
      <c r="PRY48" s="14">
        <f>IF(PRU48="SINAPI",VLOOKUP('TEREZINHA HARDY'!PRT48,SINAPI,4,),VLOOKUP('TEREZINHA HARDY'!PRT48,SETOP,5,))</f>
        <v>7.33</v>
      </c>
      <c r="PRZ48" s="14">
        <f t="shared" si="2044"/>
        <v>9.27</v>
      </c>
      <c r="PSA48" s="14">
        <f t="shared" si="2045"/>
        <v>1191.8579999999999</v>
      </c>
      <c r="PSB48" s="14">
        <f t="shared" si="2046"/>
        <v>1507.3019999999999</v>
      </c>
      <c r="PSC48" s="11" t="s">
        <v>17388</v>
      </c>
      <c r="PSD48" s="261" t="str">
        <f>IF(PSK48="SINAPI",VLOOKUP('TEREZINHA HARDY'!PSJ48,SINAPI,2,),VLOOKUP('TEREZINHA HARDY'!PSJ48,SETOP,3,))</f>
        <v>CORTE, DOBRA E MONTAGEM DE AÇO CA-50/60</v>
      </c>
      <c r="PSE48" s="261"/>
      <c r="PSF48" s="261"/>
      <c r="PSG48" s="261"/>
      <c r="PSH48" s="261"/>
      <c r="PSI48" s="261"/>
      <c r="PSJ48" s="12" t="s">
        <v>9344</v>
      </c>
      <c r="PSK48" s="12" t="s">
        <v>6222</v>
      </c>
      <c r="PSL48" s="12" t="str">
        <f>IF(PSK48="SINAPI",VLOOKUP('TEREZINHA HARDY'!PSJ48,SINAPI,3,),VLOOKUP('TEREZINHA HARDY'!PSJ48,SETOP,4,))</f>
        <v>KG</v>
      </c>
      <c r="PSM48" s="13">
        <v>162.6</v>
      </c>
      <c r="PSN48" s="13" t="s">
        <v>41</v>
      </c>
      <c r="PSO48" s="14">
        <f>IF(PSK48="SINAPI",VLOOKUP('TEREZINHA HARDY'!PSJ48,SINAPI,4,),VLOOKUP('TEREZINHA HARDY'!PSJ48,SETOP,5,))</f>
        <v>7.33</v>
      </c>
      <c r="PSP48" s="14">
        <f t="shared" si="2047"/>
        <v>9.27</v>
      </c>
      <c r="PSQ48" s="14">
        <f t="shared" si="2048"/>
        <v>1191.8579999999999</v>
      </c>
      <c r="PSR48" s="14">
        <f t="shared" si="2049"/>
        <v>1507.3019999999999</v>
      </c>
      <c r="PSS48" s="11" t="s">
        <v>17388</v>
      </c>
      <c r="PST48" s="261" t="str">
        <f>IF(PTA48="SINAPI",VLOOKUP('TEREZINHA HARDY'!PSZ48,SINAPI,2,),VLOOKUP('TEREZINHA HARDY'!PSZ48,SETOP,3,))</f>
        <v>CORTE, DOBRA E MONTAGEM DE AÇO CA-50/60</v>
      </c>
      <c r="PSU48" s="261"/>
      <c r="PSV48" s="261"/>
      <c r="PSW48" s="261"/>
      <c r="PSX48" s="261"/>
      <c r="PSY48" s="261"/>
      <c r="PSZ48" s="12" t="s">
        <v>9344</v>
      </c>
      <c r="PTA48" s="12" t="s">
        <v>6222</v>
      </c>
      <c r="PTB48" s="12" t="str">
        <f>IF(PTA48="SINAPI",VLOOKUP('TEREZINHA HARDY'!PSZ48,SINAPI,3,),VLOOKUP('TEREZINHA HARDY'!PSZ48,SETOP,4,))</f>
        <v>KG</v>
      </c>
      <c r="PTC48" s="13">
        <v>162.6</v>
      </c>
      <c r="PTD48" s="13" t="s">
        <v>41</v>
      </c>
      <c r="PTE48" s="14">
        <f>IF(PTA48="SINAPI",VLOOKUP('TEREZINHA HARDY'!PSZ48,SINAPI,4,),VLOOKUP('TEREZINHA HARDY'!PSZ48,SETOP,5,))</f>
        <v>7.33</v>
      </c>
      <c r="PTF48" s="14">
        <f t="shared" si="2050"/>
        <v>9.27</v>
      </c>
      <c r="PTG48" s="14">
        <f t="shared" si="2051"/>
        <v>1191.8579999999999</v>
      </c>
      <c r="PTH48" s="14">
        <f t="shared" si="2052"/>
        <v>1507.3019999999999</v>
      </c>
      <c r="PTI48" s="11" t="s">
        <v>17388</v>
      </c>
      <c r="PTJ48" s="261" t="str">
        <f>IF(PTQ48="SINAPI",VLOOKUP('TEREZINHA HARDY'!PTP48,SINAPI,2,),VLOOKUP('TEREZINHA HARDY'!PTP48,SETOP,3,))</f>
        <v>CORTE, DOBRA E MONTAGEM DE AÇO CA-50/60</v>
      </c>
      <c r="PTK48" s="261"/>
      <c r="PTL48" s="261"/>
      <c r="PTM48" s="261"/>
      <c r="PTN48" s="261"/>
      <c r="PTO48" s="261"/>
      <c r="PTP48" s="12" t="s">
        <v>9344</v>
      </c>
      <c r="PTQ48" s="12" t="s">
        <v>6222</v>
      </c>
      <c r="PTR48" s="12" t="str">
        <f>IF(PTQ48="SINAPI",VLOOKUP('TEREZINHA HARDY'!PTP48,SINAPI,3,),VLOOKUP('TEREZINHA HARDY'!PTP48,SETOP,4,))</f>
        <v>KG</v>
      </c>
      <c r="PTS48" s="13">
        <v>162.6</v>
      </c>
      <c r="PTT48" s="13" t="s">
        <v>41</v>
      </c>
      <c r="PTU48" s="14">
        <f>IF(PTQ48="SINAPI",VLOOKUP('TEREZINHA HARDY'!PTP48,SINAPI,4,),VLOOKUP('TEREZINHA HARDY'!PTP48,SETOP,5,))</f>
        <v>7.33</v>
      </c>
      <c r="PTV48" s="14">
        <f t="shared" si="2053"/>
        <v>9.27</v>
      </c>
      <c r="PTW48" s="14">
        <f t="shared" si="2054"/>
        <v>1191.8579999999999</v>
      </c>
      <c r="PTX48" s="14">
        <f t="shared" si="2055"/>
        <v>1507.3019999999999</v>
      </c>
      <c r="PTY48" s="11" t="s">
        <v>17388</v>
      </c>
      <c r="PTZ48" s="261" t="str">
        <f>IF(PUG48="SINAPI",VLOOKUP('TEREZINHA HARDY'!PUF48,SINAPI,2,),VLOOKUP('TEREZINHA HARDY'!PUF48,SETOP,3,))</f>
        <v>CORTE, DOBRA E MONTAGEM DE AÇO CA-50/60</v>
      </c>
      <c r="PUA48" s="261"/>
      <c r="PUB48" s="261"/>
      <c r="PUC48" s="261"/>
      <c r="PUD48" s="261"/>
      <c r="PUE48" s="261"/>
      <c r="PUF48" s="12" t="s">
        <v>9344</v>
      </c>
      <c r="PUG48" s="12" t="s">
        <v>6222</v>
      </c>
      <c r="PUH48" s="12" t="str">
        <f>IF(PUG48="SINAPI",VLOOKUP('TEREZINHA HARDY'!PUF48,SINAPI,3,),VLOOKUP('TEREZINHA HARDY'!PUF48,SETOP,4,))</f>
        <v>KG</v>
      </c>
      <c r="PUI48" s="13">
        <v>162.6</v>
      </c>
      <c r="PUJ48" s="13" t="s">
        <v>41</v>
      </c>
      <c r="PUK48" s="14">
        <f>IF(PUG48="SINAPI",VLOOKUP('TEREZINHA HARDY'!PUF48,SINAPI,4,),VLOOKUP('TEREZINHA HARDY'!PUF48,SETOP,5,))</f>
        <v>7.33</v>
      </c>
      <c r="PUL48" s="14">
        <f t="shared" si="2056"/>
        <v>9.27</v>
      </c>
      <c r="PUM48" s="14">
        <f t="shared" si="2057"/>
        <v>1191.8579999999999</v>
      </c>
      <c r="PUN48" s="14">
        <f t="shared" si="2058"/>
        <v>1507.3019999999999</v>
      </c>
      <c r="PUO48" s="11" t="s">
        <v>17388</v>
      </c>
      <c r="PUP48" s="261" t="str">
        <f>IF(PUW48="SINAPI",VLOOKUP('TEREZINHA HARDY'!PUV48,SINAPI,2,),VLOOKUP('TEREZINHA HARDY'!PUV48,SETOP,3,))</f>
        <v>CORTE, DOBRA E MONTAGEM DE AÇO CA-50/60</v>
      </c>
      <c r="PUQ48" s="261"/>
      <c r="PUR48" s="261"/>
      <c r="PUS48" s="261"/>
      <c r="PUT48" s="261"/>
      <c r="PUU48" s="261"/>
      <c r="PUV48" s="12" t="s">
        <v>9344</v>
      </c>
      <c r="PUW48" s="12" t="s">
        <v>6222</v>
      </c>
      <c r="PUX48" s="12" t="str">
        <f>IF(PUW48="SINAPI",VLOOKUP('TEREZINHA HARDY'!PUV48,SINAPI,3,),VLOOKUP('TEREZINHA HARDY'!PUV48,SETOP,4,))</f>
        <v>KG</v>
      </c>
      <c r="PUY48" s="13">
        <v>162.6</v>
      </c>
      <c r="PUZ48" s="13" t="s">
        <v>41</v>
      </c>
      <c r="PVA48" s="14">
        <f>IF(PUW48="SINAPI",VLOOKUP('TEREZINHA HARDY'!PUV48,SINAPI,4,),VLOOKUP('TEREZINHA HARDY'!PUV48,SETOP,5,))</f>
        <v>7.33</v>
      </c>
      <c r="PVB48" s="14">
        <f t="shared" si="2059"/>
        <v>9.27</v>
      </c>
      <c r="PVC48" s="14">
        <f t="shared" si="2060"/>
        <v>1191.8579999999999</v>
      </c>
      <c r="PVD48" s="14">
        <f t="shared" si="2061"/>
        <v>1507.3019999999999</v>
      </c>
      <c r="PVE48" s="11" t="s">
        <v>17388</v>
      </c>
      <c r="PVF48" s="261" t="str">
        <f>IF(PVM48="SINAPI",VLOOKUP('TEREZINHA HARDY'!PVL48,SINAPI,2,),VLOOKUP('TEREZINHA HARDY'!PVL48,SETOP,3,))</f>
        <v>CORTE, DOBRA E MONTAGEM DE AÇO CA-50/60</v>
      </c>
      <c r="PVG48" s="261"/>
      <c r="PVH48" s="261"/>
      <c r="PVI48" s="261"/>
      <c r="PVJ48" s="261"/>
      <c r="PVK48" s="261"/>
      <c r="PVL48" s="12" t="s">
        <v>9344</v>
      </c>
      <c r="PVM48" s="12" t="s">
        <v>6222</v>
      </c>
      <c r="PVN48" s="12" t="str">
        <f>IF(PVM48="SINAPI",VLOOKUP('TEREZINHA HARDY'!PVL48,SINAPI,3,),VLOOKUP('TEREZINHA HARDY'!PVL48,SETOP,4,))</f>
        <v>KG</v>
      </c>
      <c r="PVO48" s="13">
        <v>162.6</v>
      </c>
      <c r="PVP48" s="13" t="s">
        <v>41</v>
      </c>
      <c r="PVQ48" s="14">
        <f>IF(PVM48="SINAPI",VLOOKUP('TEREZINHA HARDY'!PVL48,SINAPI,4,),VLOOKUP('TEREZINHA HARDY'!PVL48,SETOP,5,))</f>
        <v>7.33</v>
      </c>
      <c r="PVR48" s="14">
        <f t="shared" si="2062"/>
        <v>9.27</v>
      </c>
      <c r="PVS48" s="14">
        <f t="shared" si="2063"/>
        <v>1191.8579999999999</v>
      </c>
      <c r="PVT48" s="14">
        <f t="shared" si="2064"/>
        <v>1507.3019999999999</v>
      </c>
      <c r="PVU48" s="11" t="s">
        <v>17388</v>
      </c>
      <c r="PVV48" s="261" t="str">
        <f>IF(PWC48="SINAPI",VLOOKUP('TEREZINHA HARDY'!PWB48,SINAPI,2,),VLOOKUP('TEREZINHA HARDY'!PWB48,SETOP,3,))</f>
        <v>CORTE, DOBRA E MONTAGEM DE AÇO CA-50/60</v>
      </c>
      <c r="PVW48" s="261"/>
      <c r="PVX48" s="261"/>
      <c r="PVY48" s="261"/>
      <c r="PVZ48" s="261"/>
      <c r="PWA48" s="261"/>
      <c r="PWB48" s="12" t="s">
        <v>9344</v>
      </c>
      <c r="PWC48" s="12" t="s">
        <v>6222</v>
      </c>
      <c r="PWD48" s="12" t="str">
        <f>IF(PWC48="SINAPI",VLOOKUP('TEREZINHA HARDY'!PWB48,SINAPI,3,),VLOOKUP('TEREZINHA HARDY'!PWB48,SETOP,4,))</f>
        <v>KG</v>
      </c>
      <c r="PWE48" s="13">
        <v>162.6</v>
      </c>
      <c r="PWF48" s="13" t="s">
        <v>41</v>
      </c>
      <c r="PWG48" s="14">
        <f>IF(PWC48="SINAPI",VLOOKUP('TEREZINHA HARDY'!PWB48,SINAPI,4,),VLOOKUP('TEREZINHA HARDY'!PWB48,SETOP,5,))</f>
        <v>7.33</v>
      </c>
      <c r="PWH48" s="14">
        <f t="shared" si="2065"/>
        <v>9.27</v>
      </c>
      <c r="PWI48" s="14">
        <f t="shared" si="2066"/>
        <v>1191.8579999999999</v>
      </c>
      <c r="PWJ48" s="14">
        <f t="shared" si="2067"/>
        <v>1507.3019999999999</v>
      </c>
      <c r="PWK48" s="11" t="s">
        <v>17388</v>
      </c>
      <c r="PWL48" s="261" t="str">
        <f>IF(PWS48="SINAPI",VLOOKUP('TEREZINHA HARDY'!PWR48,SINAPI,2,),VLOOKUP('TEREZINHA HARDY'!PWR48,SETOP,3,))</f>
        <v>CORTE, DOBRA E MONTAGEM DE AÇO CA-50/60</v>
      </c>
      <c r="PWM48" s="261"/>
      <c r="PWN48" s="261"/>
      <c r="PWO48" s="261"/>
      <c r="PWP48" s="261"/>
      <c r="PWQ48" s="261"/>
      <c r="PWR48" s="12" t="s">
        <v>9344</v>
      </c>
      <c r="PWS48" s="12" t="s">
        <v>6222</v>
      </c>
      <c r="PWT48" s="12" t="str">
        <f>IF(PWS48="SINAPI",VLOOKUP('TEREZINHA HARDY'!PWR48,SINAPI,3,),VLOOKUP('TEREZINHA HARDY'!PWR48,SETOP,4,))</f>
        <v>KG</v>
      </c>
      <c r="PWU48" s="13">
        <v>162.6</v>
      </c>
      <c r="PWV48" s="13" t="s">
        <v>41</v>
      </c>
      <c r="PWW48" s="14">
        <f>IF(PWS48="SINAPI",VLOOKUP('TEREZINHA HARDY'!PWR48,SINAPI,4,),VLOOKUP('TEREZINHA HARDY'!PWR48,SETOP,5,))</f>
        <v>7.33</v>
      </c>
      <c r="PWX48" s="14">
        <f t="shared" si="2068"/>
        <v>9.27</v>
      </c>
      <c r="PWY48" s="14">
        <f t="shared" si="2069"/>
        <v>1191.8579999999999</v>
      </c>
      <c r="PWZ48" s="14">
        <f t="shared" si="2070"/>
        <v>1507.3019999999999</v>
      </c>
      <c r="PXA48" s="11" t="s">
        <v>17388</v>
      </c>
      <c r="PXB48" s="261" t="str">
        <f>IF(PXI48="SINAPI",VLOOKUP('TEREZINHA HARDY'!PXH48,SINAPI,2,),VLOOKUP('TEREZINHA HARDY'!PXH48,SETOP,3,))</f>
        <v>CORTE, DOBRA E MONTAGEM DE AÇO CA-50/60</v>
      </c>
      <c r="PXC48" s="261"/>
      <c r="PXD48" s="261"/>
      <c r="PXE48" s="261"/>
      <c r="PXF48" s="261"/>
      <c r="PXG48" s="261"/>
      <c r="PXH48" s="12" t="s">
        <v>9344</v>
      </c>
      <c r="PXI48" s="12" t="s">
        <v>6222</v>
      </c>
      <c r="PXJ48" s="12" t="str">
        <f>IF(PXI48="SINAPI",VLOOKUP('TEREZINHA HARDY'!PXH48,SINAPI,3,),VLOOKUP('TEREZINHA HARDY'!PXH48,SETOP,4,))</f>
        <v>KG</v>
      </c>
      <c r="PXK48" s="13">
        <v>162.6</v>
      </c>
      <c r="PXL48" s="13" t="s">
        <v>41</v>
      </c>
      <c r="PXM48" s="14">
        <f>IF(PXI48="SINAPI",VLOOKUP('TEREZINHA HARDY'!PXH48,SINAPI,4,),VLOOKUP('TEREZINHA HARDY'!PXH48,SETOP,5,))</f>
        <v>7.33</v>
      </c>
      <c r="PXN48" s="14">
        <f t="shared" si="2071"/>
        <v>9.27</v>
      </c>
      <c r="PXO48" s="14">
        <f t="shared" si="2072"/>
        <v>1191.8579999999999</v>
      </c>
      <c r="PXP48" s="14">
        <f t="shared" si="2073"/>
        <v>1507.3019999999999</v>
      </c>
      <c r="PXQ48" s="11" t="s">
        <v>17388</v>
      </c>
      <c r="PXR48" s="261" t="str">
        <f>IF(PXY48="SINAPI",VLOOKUP('TEREZINHA HARDY'!PXX48,SINAPI,2,),VLOOKUP('TEREZINHA HARDY'!PXX48,SETOP,3,))</f>
        <v>CORTE, DOBRA E MONTAGEM DE AÇO CA-50/60</v>
      </c>
      <c r="PXS48" s="261"/>
      <c r="PXT48" s="261"/>
      <c r="PXU48" s="261"/>
      <c r="PXV48" s="261"/>
      <c r="PXW48" s="261"/>
      <c r="PXX48" s="12" t="s">
        <v>9344</v>
      </c>
      <c r="PXY48" s="12" t="s">
        <v>6222</v>
      </c>
      <c r="PXZ48" s="12" t="str">
        <f>IF(PXY48="SINAPI",VLOOKUP('TEREZINHA HARDY'!PXX48,SINAPI,3,),VLOOKUP('TEREZINHA HARDY'!PXX48,SETOP,4,))</f>
        <v>KG</v>
      </c>
      <c r="PYA48" s="13">
        <v>162.6</v>
      </c>
      <c r="PYB48" s="13" t="s">
        <v>41</v>
      </c>
      <c r="PYC48" s="14">
        <f>IF(PXY48="SINAPI",VLOOKUP('TEREZINHA HARDY'!PXX48,SINAPI,4,),VLOOKUP('TEREZINHA HARDY'!PXX48,SETOP,5,))</f>
        <v>7.33</v>
      </c>
      <c r="PYD48" s="14">
        <f t="shared" si="2074"/>
        <v>9.27</v>
      </c>
      <c r="PYE48" s="14">
        <f t="shared" si="2075"/>
        <v>1191.8579999999999</v>
      </c>
      <c r="PYF48" s="14">
        <f t="shared" si="2076"/>
        <v>1507.3019999999999</v>
      </c>
      <c r="PYG48" s="11" t="s">
        <v>17388</v>
      </c>
      <c r="PYH48" s="261" t="str">
        <f>IF(PYO48="SINAPI",VLOOKUP('TEREZINHA HARDY'!PYN48,SINAPI,2,),VLOOKUP('TEREZINHA HARDY'!PYN48,SETOP,3,))</f>
        <v>CORTE, DOBRA E MONTAGEM DE AÇO CA-50/60</v>
      </c>
      <c r="PYI48" s="261"/>
      <c r="PYJ48" s="261"/>
      <c r="PYK48" s="261"/>
      <c r="PYL48" s="261"/>
      <c r="PYM48" s="261"/>
      <c r="PYN48" s="12" t="s">
        <v>9344</v>
      </c>
      <c r="PYO48" s="12" t="s">
        <v>6222</v>
      </c>
      <c r="PYP48" s="12" t="str">
        <f>IF(PYO48="SINAPI",VLOOKUP('TEREZINHA HARDY'!PYN48,SINAPI,3,),VLOOKUP('TEREZINHA HARDY'!PYN48,SETOP,4,))</f>
        <v>KG</v>
      </c>
      <c r="PYQ48" s="13">
        <v>162.6</v>
      </c>
      <c r="PYR48" s="13" t="s">
        <v>41</v>
      </c>
      <c r="PYS48" s="14">
        <f>IF(PYO48="SINAPI",VLOOKUP('TEREZINHA HARDY'!PYN48,SINAPI,4,),VLOOKUP('TEREZINHA HARDY'!PYN48,SETOP,5,))</f>
        <v>7.33</v>
      </c>
      <c r="PYT48" s="14">
        <f t="shared" si="2077"/>
        <v>9.27</v>
      </c>
      <c r="PYU48" s="14">
        <f t="shared" si="2078"/>
        <v>1191.8579999999999</v>
      </c>
      <c r="PYV48" s="14">
        <f t="shared" si="2079"/>
        <v>1507.3019999999999</v>
      </c>
      <c r="PYW48" s="11" t="s">
        <v>17388</v>
      </c>
      <c r="PYX48" s="261" t="str">
        <f>IF(PZE48="SINAPI",VLOOKUP('TEREZINHA HARDY'!PZD48,SINAPI,2,),VLOOKUP('TEREZINHA HARDY'!PZD48,SETOP,3,))</f>
        <v>CORTE, DOBRA E MONTAGEM DE AÇO CA-50/60</v>
      </c>
      <c r="PYY48" s="261"/>
      <c r="PYZ48" s="261"/>
      <c r="PZA48" s="261"/>
      <c r="PZB48" s="261"/>
      <c r="PZC48" s="261"/>
      <c r="PZD48" s="12" t="s">
        <v>9344</v>
      </c>
      <c r="PZE48" s="12" t="s">
        <v>6222</v>
      </c>
      <c r="PZF48" s="12" t="str">
        <f>IF(PZE48="SINAPI",VLOOKUP('TEREZINHA HARDY'!PZD48,SINAPI,3,),VLOOKUP('TEREZINHA HARDY'!PZD48,SETOP,4,))</f>
        <v>KG</v>
      </c>
      <c r="PZG48" s="13">
        <v>162.6</v>
      </c>
      <c r="PZH48" s="13" t="s">
        <v>41</v>
      </c>
      <c r="PZI48" s="14">
        <f>IF(PZE48="SINAPI",VLOOKUP('TEREZINHA HARDY'!PZD48,SINAPI,4,),VLOOKUP('TEREZINHA HARDY'!PZD48,SETOP,5,))</f>
        <v>7.33</v>
      </c>
      <c r="PZJ48" s="14">
        <f t="shared" si="2080"/>
        <v>9.27</v>
      </c>
      <c r="PZK48" s="14">
        <f t="shared" si="2081"/>
        <v>1191.8579999999999</v>
      </c>
      <c r="PZL48" s="14">
        <f t="shared" si="2082"/>
        <v>1507.3019999999999</v>
      </c>
      <c r="PZM48" s="11" t="s">
        <v>17388</v>
      </c>
      <c r="PZN48" s="261" t="str">
        <f>IF(PZU48="SINAPI",VLOOKUP('TEREZINHA HARDY'!PZT48,SINAPI,2,),VLOOKUP('TEREZINHA HARDY'!PZT48,SETOP,3,))</f>
        <v>CORTE, DOBRA E MONTAGEM DE AÇO CA-50/60</v>
      </c>
      <c r="PZO48" s="261"/>
      <c r="PZP48" s="261"/>
      <c r="PZQ48" s="261"/>
      <c r="PZR48" s="261"/>
      <c r="PZS48" s="261"/>
      <c r="PZT48" s="12" t="s">
        <v>9344</v>
      </c>
      <c r="PZU48" s="12" t="s">
        <v>6222</v>
      </c>
      <c r="PZV48" s="12" t="str">
        <f>IF(PZU48="SINAPI",VLOOKUP('TEREZINHA HARDY'!PZT48,SINAPI,3,),VLOOKUP('TEREZINHA HARDY'!PZT48,SETOP,4,))</f>
        <v>KG</v>
      </c>
      <c r="PZW48" s="13">
        <v>162.6</v>
      </c>
      <c r="PZX48" s="13" t="s">
        <v>41</v>
      </c>
      <c r="PZY48" s="14">
        <f>IF(PZU48="SINAPI",VLOOKUP('TEREZINHA HARDY'!PZT48,SINAPI,4,),VLOOKUP('TEREZINHA HARDY'!PZT48,SETOP,5,))</f>
        <v>7.33</v>
      </c>
      <c r="PZZ48" s="14">
        <f t="shared" si="2083"/>
        <v>9.27</v>
      </c>
      <c r="QAA48" s="14">
        <f t="shared" si="2084"/>
        <v>1191.8579999999999</v>
      </c>
      <c r="QAB48" s="14">
        <f t="shared" si="2085"/>
        <v>1507.3019999999999</v>
      </c>
      <c r="QAC48" s="11" t="s">
        <v>17388</v>
      </c>
      <c r="QAD48" s="261" t="str">
        <f>IF(QAK48="SINAPI",VLOOKUP('TEREZINHA HARDY'!QAJ48,SINAPI,2,),VLOOKUP('TEREZINHA HARDY'!QAJ48,SETOP,3,))</f>
        <v>CORTE, DOBRA E MONTAGEM DE AÇO CA-50/60</v>
      </c>
      <c r="QAE48" s="261"/>
      <c r="QAF48" s="261"/>
      <c r="QAG48" s="261"/>
      <c r="QAH48" s="261"/>
      <c r="QAI48" s="261"/>
      <c r="QAJ48" s="12" t="s">
        <v>9344</v>
      </c>
      <c r="QAK48" s="12" t="s">
        <v>6222</v>
      </c>
      <c r="QAL48" s="12" t="str">
        <f>IF(QAK48="SINAPI",VLOOKUP('TEREZINHA HARDY'!QAJ48,SINAPI,3,),VLOOKUP('TEREZINHA HARDY'!QAJ48,SETOP,4,))</f>
        <v>KG</v>
      </c>
      <c r="QAM48" s="13">
        <v>162.6</v>
      </c>
      <c r="QAN48" s="13" t="s">
        <v>41</v>
      </c>
      <c r="QAO48" s="14">
        <f>IF(QAK48="SINAPI",VLOOKUP('TEREZINHA HARDY'!QAJ48,SINAPI,4,),VLOOKUP('TEREZINHA HARDY'!QAJ48,SETOP,5,))</f>
        <v>7.33</v>
      </c>
      <c r="QAP48" s="14">
        <f t="shared" si="2086"/>
        <v>9.27</v>
      </c>
      <c r="QAQ48" s="14">
        <f t="shared" si="2087"/>
        <v>1191.8579999999999</v>
      </c>
      <c r="QAR48" s="14">
        <f t="shared" si="2088"/>
        <v>1507.3019999999999</v>
      </c>
      <c r="QAS48" s="11" t="s">
        <v>17388</v>
      </c>
      <c r="QAT48" s="261" t="str">
        <f>IF(QBA48="SINAPI",VLOOKUP('TEREZINHA HARDY'!QAZ48,SINAPI,2,),VLOOKUP('TEREZINHA HARDY'!QAZ48,SETOP,3,))</f>
        <v>CORTE, DOBRA E MONTAGEM DE AÇO CA-50/60</v>
      </c>
      <c r="QAU48" s="261"/>
      <c r="QAV48" s="261"/>
      <c r="QAW48" s="261"/>
      <c r="QAX48" s="261"/>
      <c r="QAY48" s="261"/>
      <c r="QAZ48" s="12" t="s">
        <v>9344</v>
      </c>
      <c r="QBA48" s="12" t="s">
        <v>6222</v>
      </c>
      <c r="QBB48" s="12" t="str">
        <f>IF(QBA48="SINAPI",VLOOKUP('TEREZINHA HARDY'!QAZ48,SINAPI,3,),VLOOKUP('TEREZINHA HARDY'!QAZ48,SETOP,4,))</f>
        <v>KG</v>
      </c>
      <c r="QBC48" s="13">
        <v>162.6</v>
      </c>
      <c r="QBD48" s="13" t="s">
        <v>41</v>
      </c>
      <c r="QBE48" s="14">
        <f>IF(QBA48="SINAPI",VLOOKUP('TEREZINHA HARDY'!QAZ48,SINAPI,4,),VLOOKUP('TEREZINHA HARDY'!QAZ48,SETOP,5,))</f>
        <v>7.33</v>
      </c>
      <c r="QBF48" s="14">
        <f t="shared" si="2089"/>
        <v>9.27</v>
      </c>
      <c r="QBG48" s="14">
        <f t="shared" si="2090"/>
        <v>1191.8579999999999</v>
      </c>
      <c r="QBH48" s="14">
        <f t="shared" si="2091"/>
        <v>1507.3019999999999</v>
      </c>
      <c r="QBI48" s="11" t="s">
        <v>17388</v>
      </c>
      <c r="QBJ48" s="261" t="str">
        <f>IF(QBQ48="SINAPI",VLOOKUP('TEREZINHA HARDY'!QBP48,SINAPI,2,),VLOOKUP('TEREZINHA HARDY'!QBP48,SETOP,3,))</f>
        <v>CORTE, DOBRA E MONTAGEM DE AÇO CA-50/60</v>
      </c>
      <c r="QBK48" s="261"/>
      <c r="QBL48" s="261"/>
      <c r="QBM48" s="261"/>
      <c r="QBN48" s="261"/>
      <c r="QBO48" s="261"/>
      <c r="QBP48" s="12" t="s">
        <v>9344</v>
      </c>
      <c r="QBQ48" s="12" t="s">
        <v>6222</v>
      </c>
      <c r="QBR48" s="12" t="str">
        <f>IF(QBQ48="SINAPI",VLOOKUP('TEREZINHA HARDY'!QBP48,SINAPI,3,),VLOOKUP('TEREZINHA HARDY'!QBP48,SETOP,4,))</f>
        <v>KG</v>
      </c>
      <c r="QBS48" s="13">
        <v>162.6</v>
      </c>
      <c r="QBT48" s="13" t="s">
        <v>41</v>
      </c>
      <c r="QBU48" s="14">
        <f>IF(QBQ48="SINAPI",VLOOKUP('TEREZINHA HARDY'!QBP48,SINAPI,4,),VLOOKUP('TEREZINHA HARDY'!QBP48,SETOP,5,))</f>
        <v>7.33</v>
      </c>
      <c r="QBV48" s="14">
        <f t="shared" si="2092"/>
        <v>9.27</v>
      </c>
      <c r="QBW48" s="14">
        <f t="shared" si="2093"/>
        <v>1191.8579999999999</v>
      </c>
      <c r="QBX48" s="14">
        <f t="shared" si="2094"/>
        <v>1507.3019999999999</v>
      </c>
      <c r="QBY48" s="11" t="s">
        <v>17388</v>
      </c>
      <c r="QBZ48" s="261" t="str">
        <f>IF(QCG48="SINAPI",VLOOKUP('TEREZINHA HARDY'!QCF48,SINAPI,2,),VLOOKUP('TEREZINHA HARDY'!QCF48,SETOP,3,))</f>
        <v>CORTE, DOBRA E MONTAGEM DE AÇO CA-50/60</v>
      </c>
      <c r="QCA48" s="261"/>
      <c r="QCB48" s="261"/>
      <c r="QCC48" s="261"/>
      <c r="QCD48" s="261"/>
      <c r="QCE48" s="261"/>
      <c r="QCF48" s="12" t="s">
        <v>9344</v>
      </c>
      <c r="QCG48" s="12" t="s">
        <v>6222</v>
      </c>
      <c r="QCH48" s="12" t="str">
        <f>IF(QCG48="SINAPI",VLOOKUP('TEREZINHA HARDY'!QCF48,SINAPI,3,),VLOOKUP('TEREZINHA HARDY'!QCF48,SETOP,4,))</f>
        <v>KG</v>
      </c>
      <c r="QCI48" s="13">
        <v>162.6</v>
      </c>
      <c r="QCJ48" s="13" t="s">
        <v>41</v>
      </c>
      <c r="QCK48" s="14">
        <f>IF(QCG48="SINAPI",VLOOKUP('TEREZINHA HARDY'!QCF48,SINAPI,4,),VLOOKUP('TEREZINHA HARDY'!QCF48,SETOP,5,))</f>
        <v>7.33</v>
      </c>
      <c r="QCL48" s="14">
        <f t="shared" si="2095"/>
        <v>9.27</v>
      </c>
      <c r="QCM48" s="14">
        <f t="shared" si="2096"/>
        <v>1191.8579999999999</v>
      </c>
      <c r="QCN48" s="14">
        <f t="shared" si="2097"/>
        <v>1507.3019999999999</v>
      </c>
      <c r="QCO48" s="11" t="s">
        <v>17388</v>
      </c>
      <c r="QCP48" s="261" t="str">
        <f>IF(QCW48="SINAPI",VLOOKUP('TEREZINHA HARDY'!QCV48,SINAPI,2,),VLOOKUP('TEREZINHA HARDY'!QCV48,SETOP,3,))</f>
        <v>CORTE, DOBRA E MONTAGEM DE AÇO CA-50/60</v>
      </c>
      <c r="QCQ48" s="261"/>
      <c r="QCR48" s="261"/>
      <c r="QCS48" s="261"/>
      <c r="QCT48" s="261"/>
      <c r="QCU48" s="261"/>
      <c r="QCV48" s="12" t="s">
        <v>9344</v>
      </c>
      <c r="QCW48" s="12" t="s">
        <v>6222</v>
      </c>
      <c r="QCX48" s="12" t="str">
        <f>IF(QCW48="SINAPI",VLOOKUP('TEREZINHA HARDY'!QCV48,SINAPI,3,),VLOOKUP('TEREZINHA HARDY'!QCV48,SETOP,4,))</f>
        <v>KG</v>
      </c>
      <c r="QCY48" s="13">
        <v>162.6</v>
      </c>
      <c r="QCZ48" s="13" t="s">
        <v>41</v>
      </c>
      <c r="QDA48" s="14">
        <f>IF(QCW48="SINAPI",VLOOKUP('TEREZINHA HARDY'!QCV48,SINAPI,4,),VLOOKUP('TEREZINHA HARDY'!QCV48,SETOP,5,))</f>
        <v>7.33</v>
      </c>
      <c r="QDB48" s="14">
        <f t="shared" si="2098"/>
        <v>9.27</v>
      </c>
      <c r="QDC48" s="14">
        <f t="shared" si="2099"/>
        <v>1191.8579999999999</v>
      </c>
      <c r="QDD48" s="14">
        <f t="shared" si="2100"/>
        <v>1507.3019999999999</v>
      </c>
      <c r="QDE48" s="11" t="s">
        <v>17388</v>
      </c>
      <c r="QDF48" s="261" t="str">
        <f>IF(QDM48="SINAPI",VLOOKUP('TEREZINHA HARDY'!QDL48,SINAPI,2,),VLOOKUP('TEREZINHA HARDY'!QDL48,SETOP,3,))</f>
        <v>CORTE, DOBRA E MONTAGEM DE AÇO CA-50/60</v>
      </c>
      <c r="QDG48" s="261"/>
      <c r="QDH48" s="261"/>
      <c r="QDI48" s="261"/>
      <c r="QDJ48" s="261"/>
      <c r="QDK48" s="261"/>
      <c r="QDL48" s="12" t="s">
        <v>9344</v>
      </c>
      <c r="QDM48" s="12" t="s">
        <v>6222</v>
      </c>
      <c r="QDN48" s="12" t="str">
        <f>IF(QDM48="SINAPI",VLOOKUP('TEREZINHA HARDY'!QDL48,SINAPI,3,),VLOOKUP('TEREZINHA HARDY'!QDL48,SETOP,4,))</f>
        <v>KG</v>
      </c>
      <c r="QDO48" s="13">
        <v>162.6</v>
      </c>
      <c r="QDP48" s="13" t="s">
        <v>41</v>
      </c>
      <c r="QDQ48" s="14">
        <f>IF(QDM48="SINAPI",VLOOKUP('TEREZINHA HARDY'!QDL48,SINAPI,4,),VLOOKUP('TEREZINHA HARDY'!QDL48,SETOP,5,))</f>
        <v>7.33</v>
      </c>
      <c r="QDR48" s="14">
        <f t="shared" si="2101"/>
        <v>9.27</v>
      </c>
      <c r="QDS48" s="14">
        <f t="shared" si="2102"/>
        <v>1191.8579999999999</v>
      </c>
      <c r="QDT48" s="14">
        <f t="shared" si="2103"/>
        <v>1507.3019999999999</v>
      </c>
      <c r="QDU48" s="11" t="s">
        <v>17388</v>
      </c>
      <c r="QDV48" s="261" t="str">
        <f>IF(QEC48="SINAPI",VLOOKUP('TEREZINHA HARDY'!QEB48,SINAPI,2,),VLOOKUP('TEREZINHA HARDY'!QEB48,SETOP,3,))</f>
        <v>CORTE, DOBRA E MONTAGEM DE AÇO CA-50/60</v>
      </c>
      <c r="QDW48" s="261"/>
      <c r="QDX48" s="261"/>
      <c r="QDY48" s="261"/>
      <c r="QDZ48" s="261"/>
      <c r="QEA48" s="261"/>
      <c r="QEB48" s="12" t="s">
        <v>9344</v>
      </c>
      <c r="QEC48" s="12" t="s">
        <v>6222</v>
      </c>
      <c r="QED48" s="12" t="str">
        <f>IF(QEC48="SINAPI",VLOOKUP('TEREZINHA HARDY'!QEB48,SINAPI,3,),VLOOKUP('TEREZINHA HARDY'!QEB48,SETOP,4,))</f>
        <v>KG</v>
      </c>
      <c r="QEE48" s="13">
        <v>162.6</v>
      </c>
      <c r="QEF48" s="13" t="s">
        <v>41</v>
      </c>
      <c r="QEG48" s="14">
        <f>IF(QEC48="SINAPI",VLOOKUP('TEREZINHA HARDY'!QEB48,SINAPI,4,),VLOOKUP('TEREZINHA HARDY'!QEB48,SETOP,5,))</f>
        <v>7.33</v>
      </c>
      <c r="QEH48" s="14">
        <f t="shared" si="2104"/>
        <v>9.27</v>
      </c>
      <c r="QEI48" s="14">
        <f t="shared" si="2105"/>
        <v>1191.8579999999999</v>
      </c>
      <c r="QEJ48" s="14">
        <f t="shared" si="2106"/>
        <v>1507.3019999999999</v>
      </c>
      <c r="QEK48" s="11" t="s">
        <v>17388</v>
      </c>
      <c r="QEL48" s="261" t="str">
        <f>IF(QES48="SINAPI",VLOOKUP('TEREZINHA HARDY'!QER48,SINAPI,2,),VLOOKUP('TEREZINHA HARDY'!QER48,SETOP,3,))</f>
        <v>CORTE, DOBRA E MONTAGEM DE AÇO CA-50/60</v>
      </c>
      <c r="QEM48" s="261"/>
      <c r="QEN48" s="261"/>
      <c r="QEO48" s="261"/>
      <c r="QEP48" s="261"/>
      <c r="QEQ48" s="261"/>
      <c r="QER48" s="12" t="s">
        <v>9344</v>
      </c>
      <c r="QES48" s="12" t="s">
        <v>6222</v>
      </c>
      <c r="QET48" s="12" t="str">
        <f>IF(QES48="SINAPI",VLOOKUP('TEREZINHA HARDY'!QER48,SINAPI,3,),VLOOKUP('TEREZINHA HARDY'!QER48,SETOP,4,))</f>
        <v>KG</v>
      </c>
      <c r="QEU48" s="13">
        <v>162.6</v>
      </c>
      <c r="QEV48" s="13" t="s">
        <v>41</v>
      </c>
      <c r="QEW48" s="14">
        <f>IF(QES48="SINAPI",VLOOKUP('TEREZINHA HARDY'!QER48,SINAPI,4,),VLOOKUP('TEREZINHA HARDY'!QER48,SETOP,5,))</f>
        <v>7.33</v>
      </c>
      <c r="QEX48" s="14">
        <f t="shared" si="2107"/>
        <v>9.27</v>
      </c>
      <c r="QEY48" s="14">
        <f t="shared" si="2108"/>
        <v>1191.8579999999999</v>
      </c>
      <c r="QEZ48" s="14">
        <f t="shared" si="2109"/>
        <v>1507.3019999999999</v>
      </c>
      <c r="QFA48" s="11" t="s">
        <v>17388</v>
      </c>
      <c r="QFB48" s="261" t="str">
        <f>IF(QFI48="SINAPI",VLOOKUP('TEREZINHA HARDY'!QFH48,SINAPI,2,),VLOOKUP('TEREZINHA HARDY'!QFH48,SETOP,3,))</f>
        <v>CORTE, DOBRA E MONTAGEM DE AÇO CA-50/60</v>
      </c>
      <c r="QFC48" s="261"/>
      <c r="QFD48" s="261"/>
      <c r="QFE48" s="261"/>
      <c r="QFF48" s="261"/>
      <c r="QFG48" s="261"/>
      <c r="QFH48" s="12" t="s">
        <v>9344</v>
      </c>
      <c r="QFI48" s="12" t="s">
        <v>6222</v>
      </c>
      <c r="QFJ48" s="12" t="str">
        <f>IF(QFI48="SINAPI",VLOOKUP('TEREZINHA HARDY'!QFH48,SINAPI,3,),VLOOKUP('TEREZINHA HARDY'!QFH48,SETOP,4,))</f>
        <v>KG</v>
      </c>
      <c r="QFK48" s="13">
        <v>162.6</v>
      </c>
      <c r="QFL48" s="13" t="s">
        <v>41</v>
      </c>
      <c r="QFM48" s="14">
        <f>IF(QFI48="SINAPI",VLOOKUP('TEREZINHA HARDY'!QFH48,SINAPI,4,),VLOOKUP('TEREZINHA HARDY'!QFH48,SETOP,5,))</f>
        <v>7.33</v>
      </c>
      <c r="QFN48" s="14">
        <f t="shared" si="2110"/>
        <v>9.27</v>
      </c>
      <c r="QFO48" s="14">
        <f t="shared" si="2111"/>
        <v>1191.8579999999999</v>
      </c>
      <c r="QFP48" s="14">
        <f t="shared" si="2112"/>
        <v>1507.3019999999999</v>
      </c>
      <c r="QFQ48" s="11" t="s">
        <v>17388</v>
      </c>
      <c r="QFR48" s="261" t="str">
        <f>IF(QFY48="SINAPI",VLOOKUP('TEREZINHA HARDY'!QFX48,SINAPI,2,),VLOOKUP('TEREZINHA HARDY'!QFX48,SETOP,3,))</f>
        <v>CORTE, DOBRA E MONTAGEM DE AÇO CA-50/60</v>
      </c>
      <c r="QFS48" s="261"/>
      <c r="QFT48" s="261"/>
      <c r="QFU48" s="261"/>
      <c r="QFV48" s="261"/>
      <c r="QFW48" s="261"/>
      <c r="QFX48" s="12" t="s">
        <v>9344</v>
      </c>
      <c r="QFY48" s="12" t="s">
        <v>6222</v>
      </c>
      <c r="QFZ48" s="12" t="str">
        <f>IF(QFY48="SINAPI",VLOOKUP('TEREZINHA HARDY'!QFX48,SINAPI,3,),VLOOKUP('TEREZINHA HARDY'!QFX48,SETOP,4,))</f>
        <v>KG</v>
      </c>
      <c r="QGA48" s="13">
        <v>162.6</v>
      </c>
      <c r="QGB48" s="13" t="s">
        <v>41</v>
      </c>
      <c r="QGC48" s="14">
        <f>IF(QFY48="SINAPI",VLOOKUP('TEREZINHA HARDY'!QFX48,SINAPI,4,),VLOOKUP('TEREZINHA HARDY'!QFX48,SETOP,5,))</f>
        <v>7.33</v>
      </c>
      <c r="QGD48" s="14">
        <f t="shared" si="2113"/>
        <v>9.27</v>
      </c>
      <c r="QGE48" s="14">
        <f t="shared" si="2114"/>
        <v>1191.8579999999999</v>
      </c>
      <c r="QGF48" s="14">
        <f t="shared" si="2115"/>
        <v>1507.3019999999999</v>
      </c>
      <c r="QGG48" s="11" t="s">
        <v>17388</v>
      </c>
      <c r="QGH48" s="261" t="str">
        <f>IF(QGO48="SINAPI",VLOOKUP('TEREZINHA HARDY'!QGN48,SINAPI,2,),VLOOKUP('TEREZINHA HARDY'!QGN48,SETOP,3,))</f>
        <v>CORTE, DOBRA E MONTAGEM DE AÇO CA-50/60</v>
      </c>
      <c r="QGI48" s="261"/>
      <c r="QGJ48" s="261"/>
      <c r="QGK48" s="261"/>
      <c r="QGL48" s="261"/>
      <c r="QGM48" s="261"/>
      <c r="QGN48" s="12" t="s">
        <v>9344</v>
      </c>
      <c r="QGO48" s="12" t="s">
        <v>6222</v>
      </c>
      <c r="QGP48" s="12" t="str">
        <f>IF(QGO48="SINAPI",VLOOKUP('TEREZINHA HARDY'!QGN48,SINAPI,3,),VLOOKUP('TEREZINHA HARDY'!QGN48,SETOP,4,))</f>
        <v>KG</v>
      </c>
      <c r="QGQ48" s="13">
        <v>162.6</v>
      </c>
      <c r="QGR48" s="13" t="s">
        <v>41</v>
      </c>
      <c r="QGS48" s="14">
        <f>IF(QGO48="SINAPI",VLOOKUP('TEREZINHA HARDY'!QGN48,SINAPI,4,),VLOOKUP('TEREZINHA HARDY'!QGN48,SETOP,5,))</f>
        <v>7.33</v>
      </c>
      <c r="QGT48" s="14">
        <f t="shared" si="2116"/>
        <v>9.27</v>
      </c>
      <c r="QGU48" s="14">
        <f t="shared" si="2117"/>
        <v>1191.8579999999999</v>
      </c>
      <c r="QGV48" s="14">
        <f t="shared" si="2118"/>
        <v>1507.3019999999999</v>
      </c>
      <c r="QGW48" s="11" t="s">
        <v>17388</v>
      </c>
      <c r="QGX48" s="261" t="str">
        <f>IF(QHE48="SINAPI",VLOOKUP('TEREZINHA HARDY'!QHD48,SINAPI,2,),VLOOKUP('TEREZINHA HARDY'!QHD48,SETOP,3,))</f>
        <v>CORTE, DOBRA E MONTAGEM DE AÇO CA-50/60</v>
      </c>
      <c r="QGY48" s="261"/>
      <c r="QGZ48" s="261"/>
      <c r="QHA48" s="261"/>
      <c r="QHB48" s="261"/>
      <c r="QHC48" s="261"/>
      <c r="QHD48" s="12" t="s">
        <v>9344</v>
      </c>
      <c r="QHE48" s="12" t="s">
        <v>6222</v>
      </c>
      <c r="QHF48" s="12" t="str">
        <f>IF(QHE48="SINAPI",VLOOKUP('TEREZINHA HARDY'!QHD48,SINAPI,3,),VLOOKUP('TEREZINHA HARDY'!QHD48,SETOP,4,))</f>
        <v>KG</v>
      </c>
      <c r="QHG48" s="13">
        <v>162.6</v>
      </c>
      <c r="QHH48" s="13" t="s">
        <v>41</v>
      </c>
      <c r="QHI48" s="14">
        <f>IF(QHE48="SINAPI",VLOOKUP('TEREZINHA HARDY'!QHD48,SINAPI,4,),VLOOKUP('TEREZINHA HARDY'!QHD48,SETOP,5,))</f>
        <v>7.33</v>
      </c>
      <c r="QHJ48" s="14">
        <f t="shared" si="2119"/>
        <v>9.27</v>
      </c>
      <c r="QHK48" s="14">
        <f t="shared" si="2120"/>
        <v>1191.8579999999999</v>
      </c>
      <c r="QHL48" s="14">
        <f t="shared" si="2121"/>
        <v>1507.3019999999999</v>
      </c>
      <c r="QHM48" s="11" t="s">
        <v>17388</v>
      </c>
      <c r="QHN48" s="261" t="str">
        <f>IF(QHU48="SINAPI",VLOOKUP('TEREZINHA HARDY'!QHT48,SINAPI,2,),VLOOKUP('TEREZINHA HARDY'!QHT48,SETOP,3,))</f>
        <v>CORTE, DOBRA E MONTAGEM DE AÇO CA-50/60</v>
      </c>
      <c r="QHO48" s="261"/>
      <c r="QHP48" s="261"/>
      <c r="QHQ48" s="261"/>
      <c r="QHR48" s="261"/>
      <c r="QHS48" s="261"/>
      <c r="QHT48" s="12" t="s">
        <v>9344</v>
      </c>
      <c r="QHU48" s="12" t="s">
        <v>6222</v>
      </c>
      <c r="QHV48" s="12" t="str">
        <f>IF(QHU48="SINAPI",VLOOKUP('TEREZINHA HARDY'!QHT48,SINAPI,3,),VLOOKUP('TEREZINHA HARDY'!QHT48,SETOP,4,))</f>
        <v>KG</v>
      </c>
      <c r="QHW48" s="13">
        <v>162.6</v>
      </c>
      <c r="QHX48" s="13" t="s">
        <v>41</v>
      </c>
      <c r="QHY48" s="14">
        <f>IF(QHU48="SINAPI",VLOOKUP('TEREZINHA HARDY'!QHT48,SINAPI,4,),VLOOKUP('TEREZINHA HARDY'!QHT48,SETOP,5,))</f>
        <v>7.33</v>
      </c>
      <c r="QHZ48" s="14">
        <f t="shared" si="2122"/>
        <v>9.27</v>
      </c>
      <c r="QIA48" s="14">
        <f t="shared" si="2123"/>
        <v>1191.8579999999999</v>
      </c>
      <c r="QIB48" s="14">
        <f t="shared" si="2124"/>
        <v>1507.3019999999999</v>
      </c>
      <c r="QIC48" s="11" t="s">
        <v>17388</v>
      </c>
      <c r="QID48" s="261" t="str">
        <f>IF(QIK48="SINAPI",VLOOKUP('TEREZINHA HARDY'!QIJ48,SINAPI,2,),VLOOKUP('TEREZINHA HARDY'!QIJ48,SETOP,3,))</f>
        <v>CORTE, DOBRA E MONTAGEM DE AÇO CA-50/60</v>
      </c>
      <c r="QIE48" s="261"/>
      <c r="QIF48" s="261"/>
      <c r="QIG48" s="261"/>
      <c r="QIH48" s="261"/>
      <c r="QII48" s="261"/>
      <c r="QIJ48" s="12" t="s">
        <v>9344</v>
      </c>
      <c r="QIK48" s="12" t="s">
        <v>6222</v>
      </c>
      <c r="QIL48" s="12" t="str">
        <f>IF(QIK48="SINAPI",VLOOKUP('TEREZINHA HARDY'!QIJ48,SINAPI,3,),VLOOKUP('TEREZINHA HARDY'!QIJ48,SETOP,4,))</f>
        <v>KG</v>
      </c>
      <c r="QIM48" s="13">
        <v>162.6</v>
      </c>
      <c r="QIN48" s="13" t="s">
        <v>41</v>
      </c>
      <c r="QIO48" s="14">
        <f>IF(QIK48="SINAPI",VLOOKUP('TEREZINHA HARDY'!QIJ48,SINAPI,4,),VLOOKUP('TEREZINHA HARDY'!QIJ48,SETOP,5,))</f>
        <v>7.33</v>
      </c>
      <c r="QIP48" s="14">
        <f t="shared" si="2125"/>
        <v>9.27</v>
      </c>
      <c r="QIQ48" s="14">
        <f t="shared" si="2126"/>
        <v>1191.8579999999999</v>
      </c>
      <c r="QIR48" s="14">
        <f t="shared" si="2127"/>
        <v>1507.3019999999999</v>
      </c>
      <c r="QIS48" s="11" t="s">
        <v>17388</v>
      </c>
      <c r="QIT48" s="261" t="str">
        <f>IF(QJA48="SINAPI",VLOOKUP('TEREZINHA HARDY'!QIZ48,SINAPI,2,),VLOOKUP('TEREZINHA HARDY'!QIZ48,SETOP,3,))</f>
        <v>CORTE, DOBRA E MONTAGEM DE AÇO CA-50/60</v>
      </c>
      <c r="QIU48" s="261"/>
      <c r="QIV48" s="261"/>
      <c r="QIW48" s="261"/>
      <c r="QIX48" s="261"/>
      <c r="QIY48" s="261"/>
      <c r="QIZ48" s="12" t="s">
        <v>9344</v>
      </c>
      <c r="QJA48" s="12" t="s">
        <v>6222</v>
      </c>
      <c r="QJB48" s="12" t="str">
        <f>IF(QJA48="SINAPI",VLOOKUP('TEREZINHA HARDY'!QIZ48,SINAPI,3,),VLOOKUP('TEREZINHA HARDY'!QIZ48,SETOP,4,))</f>
        <v>KG</v>
      </c>
      <c r="QJC48" s="13">
        <v>162.6</v>
      </c>
      <c r="QJD48" s="13" t="s">
        <v>41</v>
      </c>
      <c r="QJE48" s="14">
        <f>IF(QJA48="SINAPI",VLOOKUP('TEREZINHA HARDY'!QIZ48,SINAPI,4,),VLOOKUP('TEREZINHA HARDY'!QIZ48,SETOP,5,))</f>
        <v>7.33</v>
      </c>
      <c r="QJF48" s="14">
        <f t="shared" si="2128"/>
        <v>9.27</v>
      </c>
      <c r="QJG48" s="14">
        <f t="shared" si="2129"/>
        <v>1191.8579999999999</v>
      </c>
      <c r="QJH48" s="14">
        <f t="shared" si="2130"/>
        <v>1507.3019999999999</v>
      </c>
      <c r="QJI48" s="11" t="s">
        <v>17388</v>
      </c>
      <c r="QJJ48" s="261" t="str">
        <f>IF(QJQ48="SINAPI",VLOOKUP('TEREZINHA HARDY'!QJP48,SINAPI,2,),VLOOKUP('TEREZINHA HARDY'!QJP48,SETOP,3,))</f>
        <v>CORTE, DOBRA E MONTAGEM DE AÇO CA-50/60</v>
      </c>
      <c r="QJK48" s="261"/>
      <c r="QJL48" s="261"/>
      <c r="QJM48" s="261"/>
      <c r="QJN48" s="261"/>
      <c r="QJO48" s="261"/>
      <c r="QJP48" s="12" t="s">
        <v>9344</v>
      </c>
      <c r="QJQ48" s="12" t="s">
        <v>6222</v>
      </c>
      <c r="QJR48" s="12" t="str">
        <f>IF(QJQ48="SINAPI",VLOOKUP('TEREZINHA HARDY'!QJP48,SINAPI,3,),VLOOKUP('TEREZINHA HARDY'!QJP48,SETOP,4,))</f>
        <v>KG</v>
      </c>
      <c r="QJS48" s="13">
        <v>162.6</v>
      </c>
      <c r="QJT48" s="13" t="s">
        <v>41</v>
      </c>
      <c r="QJU48" s="14">
        <f>IF(QJQ48="SINAPI",VLOOKUP('TEREZINHA HARDY'!QJP48,SINAPI,4,),VLOOKUP('TEREZINHA HARDY'!QJP48,SETOP,5,))</f>
        <v>7.33</v>
      </c>
      <c r="QJV48" s="14">
        <f t="shared" si="2131"/>
        <v>9.27</v>
      </c>
      <c r="QJW48" s="14">
        <f t="shared" si="2132"/>
        <v>1191.8579999999999</v>
      </c>
      <c r="QJX48" s="14">
        <f t="shared" si="2133"/>
        <v>1507.3019999999999</v>
      </c>
      <c r="QJY48" s="11" t="s">
        <v>17388</v>
      </c>
      <c r="QJZ48" s="261" t="str">
        <f>IF(QKG48="SINAPI",VLOOKUP('TEREZINHA HARDY'!QKF48,SINAPI,2,),VLOOKUP('TEREZINHA HARDY'!QKF48,SETOP,3,))</f>
        <v>CORTE, DOBRA E MONTAGEM DE AÇO CA-50/60</v>
      </c>
      <c r="QKA48" s="261"/>
      <c r="QKB48" s="261"/>
      <c r="QKC48" s="261"/>
      <c r="QKD48" s="261"/>
      <c r="QKE48" s="261"/>
      <c r="QKF48" s="12" t="s">
        <v>9344</v>
      </c>
      <c r="QKG48" s="12" t="s">
        <v>6222</v>
      </c>
      <c r="QKH48" s="12" t="str">
        <f>IF(QKG48="SINAPI",VLOOKUP('TEREZINHA HARDY'!QKF48,SINAPI,3,),VLOOKUP('TEREZINHA HARDY'!QKF48,SETOP,4,))</f>
        <v>KG</v>
      </c>
      <c r="QKI48" s="13">
        <v>162.6</v>
      </c>
      <c r="QKJ48" s="13" t="s">
        <v>41</v>
      </c>
      <c r="QKK48" s="14">
        <f>IF(QKG48="SINAPI",VLOOKUP('TEREZINHA HARDY'!QKF48,SINAPI,4,),VLOOKUP('TEREZINHA HARDY'!QKF48,SETOP,5,))</f>
        <v>7.33</v>
      </c>
      <c r="QKL48" s="14">
        <f t="shared" si="2134"/>
        <v>9.27</v>
      </c>
      <c r="QKM48" s="14">
        <f t="shared" si="2135"/>
        <v>1191.8579999999999</v>
      </c>
      <c r="QKN48" s="14">
        <f t="shared" si="2136"/>
        <v>1507.3019999999999</v>
      </c>
      <c r="QKO48" s="11" t="s">
        <v>17388</v>
      </c>
      <c r="QKP48" s="261" t="str">
        <f>IF(QKW48="SINAPI",VLOOKUP('TEREZINHA HARDY'!QKV48,SINAPI,2,),VLOOKUP('TEREZINHA HARDY'!QKV48,SETOP,3,))</f>
        <v>CORTE, DOBRA E MONTAGEM DE AÇO CA-50/60</v>
      </c>
      <c r="QKQ48" s="261"/>
      <c r="QKR48" s="261"/>
      <c r="QKS48" s="261"/>
      <c r="QKT48" s="261"/>
      <c r="QKU48" s="261"/>
      <c r="QKV48" s="12" t="s">
        <v>9344</v>
      </c>
      <c r="QKW48" s="12" t="s">
        <v>6222</v>
      </c>
      <c r="QKX48" s="12" t="str">
        <f>IF(QKW48="SINAPI",VLOOKUP('TEREZINHA HARDY'!QKV48,SINAPI,3,),VLOOKUP('TEREZINHA HARDY'!QKV48,SETOP,4,))</f>
        <v>KG</v>
      </c>
      <c r="QKY48" s="13">
        <v>162.6</v>
      </c>
      <c r="QKZ48" s="13" t="s">
        <v>41</v>
      </c>
      <c r="QLA48" s="14">
        <f>IF(QKW48="SINAPI",VLOOKUP('TEREZINHA HARDY'!QKV48,SINAPI,4,),VLOOKUP('TEREZINHA HARDY'!QKV48,SETOP,5,))</f>
        <v>7.33</v>
      </c>
      <c r="QLB48" s="14">
        <f t="shared" si="2137"/>
        <v>9.27</v>
      </c>
      <c r="QLC48" s="14">
        <f t="shared" si="2138"/>
        <v>1191.8579999999999</v>
      </c>
      <c r="QLD48" s="14">
        <f t="shared" si="2139"/>
        <v>1507.3019999999999</v>
      </c>
      <c r="QLE48" s="11" t="s">
        <v>17388</v>
      </c>
      <c r="QLF48" s="261" t="str">
        <f>IF(QLM48="SINAPI",VLOOKUP('TEREZINHA HARDY'!QLL48,SINAPI,2,),VLOOKUP('TEREZINHA HARDY'!QLL48,SETOP,3,))</f>
        <v>CORTE, DOBRA E MONTAGEM DE AÇO CA-50/60</v>
      </c>
      <c r="QLG48" s="261"/>
      <c r="QLH48" s="261"/>
      <c r="QLI48" s="261"/>
      <c r="QLJ48" s="261"/>
      <c r="QLK48" s="261"/>
      <c r="QLL48" s="12" t="s">
        <v>9344</v>
      </c>
      <c r="QLM48" s="12" t="s">
        <v>6222</v>
      </c>
      <c r="QLN48" s="12" t="str">
        <f>IF(QLM48="SINAPI",VLOOKUP('TEREZINHA HARDY'!QLL48,SINAPI,3,),VLOOKUP('TEREZINHA HARDY'!QLL48,SETOP,4,))</f>
        <v>KG</v>
      </c>
      <c r="QLO48" s="13">
        <v>162.6</v>
      </c>
      <c r="QLP48" s="13" t="s">
        <v>41</v>
      </c>
      <c r="QLQ48" s="14">
        <f>IF(QLM48="SINAPI",VLOOKUP('TEREZINHA HARDY'!QLL48,SINAPI,4,),VLOOKUP('TEREZINHA HARDY'!QLL48,SETOP,5,))</f>
        <v>7.33</v>
      </c>
      <c r="QLR48" s="14">
        <f t="shared" si="2140"/>
        <v>9.27</v>
      </c>
      <c r="QLS48" s="14">
        <f t="shared" si="2141"/>
        <v>1191.8579999999999</v>
      </c>
      <c r="QLT48" s="14">
        <f t="shared" si="2142"/>
        <v>1507.3019999999999</v>
      </c>
      <c r="QLU48" s="11" t="s">
        <v>17388</v>
      </c>
      <c r="QLV48" s="261" t="str">
        <f>IF(QMC48="SINAPI",VLOOKUP('TEREZINHA HARDY'!QMB48,SINAPI,2,),VLOOKUP('TEREZINHA HARDY'!QMB48,SETOP,3,))</f>
        <v>CORTE, DOBRA E MONTAGEM DE AÇO CA-50/60</v>
      </c>
      <c r="QLW48" s="261"/>
      <c r="QLX48" s="261"/>
      <c r="QLY48" s="261"/>
      <c r="QLZ48" s="261"/>
      <c r="QMA48" s="261"/>
      <c r="QMB48" s="12" t="s">
        <v>9344</v>
      </c>
      <c r="QMC48" s="12" t="s">
        <v>6222</v>
      </c>
      <c r="QMD48" s="12" t="str">
        <f>IF(QMC48="SINAPI",VLOOKUP('TEREZINHA HARDY'!QMB48,SINAPI,3,),VLOOKUP('TEREZINHA HARDY'!QMB48,SETOP,4,))</f>
        <v>KG</v>
      </c>
      <c r="QME48" s="13">
        <v>162.6</v>
      </c>
      <c r="QMF48" s="13" t="s">
        <v>41</v>
      </c>
      <c r="QMG48" s="14">
        <f>IF(QMC48="SINAPI",VLOOKUP('TEREZINHA HARDY'!QMB48,SINAPI,4,),VLOOKUP('TEREZINHA HARDY'!QMB48,SETOP,5,))</f>
        <v>7.33</v>
      </c>
      <c r="QMH48" s="14">
        <f t="shared" si="2143"/>
        <v>9.27</v>
      </c>
      <c r="QMI48" s="14">
        <f t="shared" si="2144"/>
        <v>1191.8579999999999</v>
      </c>
      <c r="QMJ48" s="14">
        <f t="shared" si="2145"/>
        <v>1507.3019999999999</v>
      </c>
      <c r="QMK48" s="11" t="s">
        <v>17388</v>
      </c>
      <c r="QML48" s="261" t="str">
        <f>IF(QMS48="SINAPI",VLOOKUP('TEREZINHA HARDY'!QMR48,SINAPI,2,),VLOOKUP('TEREZINHA HARDY'!QMR48,SETOP,3,))</f>
        <v>CORTE, DOBRA E MONTAGEM DE AÇO CA-50/60</v>
      </c>
      <c r="QMM48" s="261"/>
      <c r="QMN48" s="261"/>
      <c r="QMO48" s="261"/>
      <c r="QMP48" s="261"/>
      <c r="QMQ48" s="261"/>
      <c r="QMR48" s="12" t="s">
        <v>9344</v>
      </c>
      <c r="QMS48" s="12" t="s">
        <v>6222</v>
      </c>
      <c r="QMT48" s="12" t="str">
        <f>IF(QMS48="SINAPI",VLOOKUP('TEREZINHA HARDY'!QMR48,SINAPI,3,),VLOOKUP('TEREZINHA HARDY'!QMR48,SETOP,4,))</f>
        <v>KG</v>
      </c>
      <c r="QMU48" s="13">
        <v>162.6</v>
      </c>
      <c r="QMV48" s="13" t="s">
        <v>41</v>
      </c>
      <c r="QMW48" s="14">
        <f>IF(QMS48="SINAPI",VLOOKUP('TEREZINHA HARDY'!QMR48,SINAPI,4,),VLOOKUP('TEREZINHA HARDY'!QMR48,SETOP,5,))</f>
        <v>7.33</v>
      </c>
      <c r="QMX48" s="14">
        <f t="shared" si="2146"/>
        <v>9.27</v>
      </c>
      <c r="QMY48" s="14">
        <f t="shared" si="2147"/>
        <v>1191.8579999999999</v>
      </c>
      <c r="QMZ48" s="14">
        <f t="shared" si="2148"/>
        <v>1507.3019999999999</v>
      </c>
      <c r="QNA48" s="11" t="s">
        <v>17388</v>
      </c>
      <c r="QNB48" s="261" t="str">
        <f>IF(QNI48="SINAPI",VLOOKUP('TEREZINHA HARDY'!QNH48,SINAPI,2,),VLOOKUP('TEREZINHA HARDY'!QNH48,SETOP,3,))</f>
        <v>CORTE, DOBRA E MONTAGEM DE AÇO CA-50/60</v>
      </c>
      <c r="QNC48" s="261"/>
      <c r="QND48" s="261"/>
      <c r="QNE48" s="261"/>
      <c r="QNF48" s="261"/>
      <c r="QNG48" s="261"/>
      <c r="QNH48" s="12" t="s">
        <v>9344</v>
      </c>
      <c r="QNI48" s="12" t="s">
        <v>6222</v>
      </c>
      <c r="QNJ48" s="12" t="str">
        <f>IF(QNI48="SINAPI",VLOOKUP('TEREZINHA HARDY'!QNH48,SINAPI,3,),VLOOKUP('TEREZINHA HARDY'!QNH48,SETOP,4,))</f>
        <v>KG</v>
      </c>
      <c r="QNK48" s="13">
        <v>162.6</v>
      </c>
      <c r="QNL48" s="13" t="s">
        <v>41</v>
      </c>
      <c r="QNM48" s="14">
        <f>IF(QNI48="SINAPI",VLOOKUP('TEREZINHA HARDY'!QNH48,SINAPI,4,),VLOOKUP('TEREZINHA HARDY'!QNH48,SETOP,5,))</f>
        <v>7.33</v>
      </c>
      <c r="QNN48" s="14">
        <f t="shared" si="2149"/>
        <v>9.27</v>
      </c>
      <c r="QNO48" s="14">
        <f t="shared" si="2150"/>
        <v>1191.8579999999999</v>
      </c>
      <c r="QNP48" s="14">
        <f t="shared" si="2151"/>
        <v>1507.3019999999999</v>
      </c>
      <c r="QNQ48" s="11" t="s">
        <v>17388</v>
      </c>
      <c r="QNR48" s="261" t="str">
        <f>IF(QNY48="SINAPI",VLOOKUP('TEREZINHA HARDY'!QNX48,SINAPI,2,),VLOOKUP('TEREZINHA HARDY'!QNX48,SETOP,3,))</f>
        <v>CORTE, DOBRA E MONTAGEM DE AÇO CA-50/60</v>
      </c>
      <c r="QNS48" s="261"/>
      <c r="QNT48" s="261"/>
      <c r="QNU48" s="261"/>
      <c r="QNV48" s="261"/>
      <c r="QNW48" s="261"/>
      <c r="QNX48" s="12" t="s">
        <v>9344</v>
      </c>
      <c r="QNY48" s="12" t="s">
        <v>6222</v>
      </c>
      <c r="QNZ48" s="12" t="str">
        <f>IF(QNY48="SINAPI",VLOOKUP('TEREZINHA HARDY'!QNX48,SINAPI,3,),VLOOKUP('TEREZINHA HARDY'!QNX48,SETOP,4,))</f>
        <v>KG</v>
      </c>
      <c r="QOA48" s="13">
        <v>162.6</v>
      </c>
      <c r="QOB48" s="13" t="s">
        <v>41</v>
      </c>
      <c r="QOC48" s="14">
        <f>IF(QNY48="SINAPI",VLOOKUP('TEREZINHA HARDY'!QNX48,SINAPI,4,),VLOOKUP('TEREZINHA HARDY'!QNX48,SETOP,5,))</f>
        <v>7.33</v>
      </c>
      <c r="QOD48" s="14">
        <f t="shared" si="2152"/>
        <v>9.27</v>
      </c>
      <c r="QOE48" s="14">
        <f t="shared" si="2153"/>
        <v>1191.8579999999999</v>
      </c>
      <c r="QOF48" s="14">
        <f t="shared" si="2154"/>
        <v>1507.3019999999999</v>
      </c>
      <c r="QOG48" s="11" t="s">
        <v>17388</v>
      </c>
      <c r="QOH48" s="261" t="str">
        <f>IF(QOO48="SINAPI",VLOOKUP('TEREZINHA HARDY'!QON48,SINAPI,2,),VLOOKUP('TEREZINHA HARDY'!QON48,SETOP,3,))</f>
        <v>CORTE, DOBRA E MONTAGEM DE AÇO CA-50/60</v>
      </c>
      <c r="QOI48" s="261"/>
      <c r="QOJ48" s="261"/>
      <c r="QOK48" s="261"/>
      <c r="QOL48" s="261"/>
      <c r="QOM48" s="261"/>
      <c r="QON48" s="12" t="s">
        <v>9344</v>
      </c>
      <c r="QOO48" s="12" t="s">
        <v>6222</v>
      </c>
      <c r="QOP48" s="12" t="str">
        <f>IF(QOO48="SINAPI",VLOOKUP('TEREZINHA HARDY'!QON48,SINAPI,3,),VLOOKUP('TEREZINHA HARDY'!QON48,SETOP,4,))</f>
        <v>KG</v>
      </c>
      <c r="QOQ48" s="13">
        <v>162.6</v>
      </c>
      <c r="QOR48" s="13" t="s">
        <v>41</v>
      </c>
      <c r="QOS48" s="14">
        <f>IF(QOO48="SINAPI",VLOOKUP('TEREZINHA HARDY'!QON48,SINAPI,4,),VLOOKUP('TEREZINHA HARDY'!QON48,SETOP,5,))</f>
        <v>7.33</v>
      </c>
      <c r="QOT48" s="14">
        <f t="shared" si="2155"/>
        <v>9.27</v>
      </c>
      <c r="QOU48" s="14">
        <f t="shared" si="2156"/>
        <v>1191.8579999999999</v>
      </c>
      <c r="QOV48" s="14">
        <f t="shared" si="2157"/>
        <v>1507.3019999999999</v>
      </c>
      <c r="QOW48" s="11" t="s">
        <v>17388</v>
      </c>
      <c r="QOX48" s="261" t="str">
        <f>IF(QPE48="SINAPI",VLOOKUP('TEREZINHA HARDY'!QPD48,SINAPI,2,),VLOOKUP('TEREZINHA HARDY'!QPD48,SETOP,3,))</f>
        <v>CORTE, DOBRA E MONTAGEM DE AÇO CA-50/60</v>
      </c>
      <c r="QOY48" s="261"/>
      <c r="QOZ48" s="261"/>
      <c r="QPA48" s="261"/>
      <c r="QPB48" s="261"/>
      <c r="QPC48" s="261"/>
      <c r="QPD48" s="12" t="s">
        <v>9344</v>
      </c>
      <c r="QPE48" s="12" t="s">
        <v>6222</v>
      </c>
      <c r="QPF48" s="12" t="str">
        <f>IF(QPE48="SINAPI",VLOOKUP('TEREZINHA HARDY'!QPD48,SINAPI,3,),VLOOKUP('TEREZINHA HARDY'!QPD48,SETOP,4,))</f>
        <v>KG</v>
      </c>
      <c r="QPG48" s="13">
        <v>162.6</v>
      </c>
      <c r="QPH48" s="13" t="s">
        <v>41</v>
      </c>
      <c r="QPI48" s="14">
        <f>IF(QPE48="SINAPI",VLOOKUP('TEREZINHA HARDY'!QPD48,SINAPI,4,),VLOOKUP('TEREZINHA HARDY'!QPD48,SETOP,5,))</f>
        <v>7.33</v>
      </c>
      <c r="QPJ48" s="14">
        <f t="shared" si="2158"/>
        <v>9.27</v>
      </c>
      <c r="QPK48" s="14">
        <f t="shared" si="2159"/>
        <v>1191.8579999999999</v>
      </c>
      <c r="QPL48" s="14">
        <f t="shared" si="2160"/>
        <v>1507.3019999999999</v>
      </c>
      <c r="QPM48" s="11" t="s">
        <v>17388</v>
      </c>
      <c r="QPN48" s="261" t="str">
        <f>IF(QPU48="SINAPI",VLOOKUP('TEREZINHA HARDY'!QPT48,SINAPI,2,),VLOOKUP('TEREZINHA HARDY'!QPT48,SETOP,3,))</f>
        <v>CORTE, DOBRA E MONTAGEM DE AÇO CA-50/60</v>
      </c>
      <c r="QPO48" s="261"/>
      <c r="QPP48" s="261"/>
      <c r="QPQ48" s="261"/>
      <c r="QPR48" s="261"/>
      <c r="QPS48" s="261"/>
      <c r="QPT48" s="12" t="s">
        <v>9344</v>
      </c>
      <c r="QPU48" s="12" t="s">
        <v>6222</v>
      </c>
      <c r="QPV48" s="12" t="str">
        <f>IF(QPU48="SINAPI",VLOOKUP('TEREZINHA HARDY'!QPT48,SINAPI,3,),VLOOKUP('TEREZINHA HARDY'!QPT48,SETOP,4,))</f>
        <v>KG</v>
      </c>
      <c r="QPW48" s="13">
        <v>162.6</v>
      </c>
      <c r="QPX48" s="13" t="s">
        <v>41</v>
      </c>
      <c r="QPY48" s="14">
        <f>IF(QPU48="SINAPI",VLOOKUP('TEREZINHA HARDY'!QPT48,SINAPI,4,),VLOOKUP('TEREZINHA HARDY'!QPT48,SETOP,5,))</f>
        <v>7.33</v>
      </c>
      <c r="QPZ48" s="14">
        <f t="shared" si="2161"/>
        <v>9.27</v>
      </c>
      <c r="QQA48" s="14">
        <f t="shared" si="2162"/>
        <v>1191.8579999999999</v>
      </c>
      <c r="QQB48" s="14">
        <f t="shared" si="2163"/>
        <v>1507.3019999999999</v>
      </c>
      <c r="QQC48" s="11" t="s">
        <v>17388</v>
      </c>
      <c r="QQD48" s="261" t="str">
        <f>IF(QQK48="SINAPI",VLOOKUP('TEREZINHA HARDY'!QQJ48,SINAPI,2,),VLOOKUP('TEREZINHA HARDY'!QQJ48,SETOP,3,))</f>
        <v>CORTE, DOBRA E MONTAGEM DE AÇO CA-50/60</v>
      </c>
      <c r="QQE48" s="261"/>
      <c r="QQF48" s="261"/>
      <c r="QQG48" s="261"/>
      <c r="QQH48" s="261"/>
      <c r="QQI48" s="261"/>
      <c r="QQJ48" s="12" t="s">
        <v>9344</v>
      </c>
      <c r="QQK48" s="12" t="s">
        <v>6222</v>
      </c>
      <c r="QQL48" s="12" t="str">
        <f>IF(QQK48="SINAPI",VLOOKUP('TEREZINHA HARDY'!QQJ48,SINAPI,3,),VLOOKUP('TEREZINHA HARDY'!QQJ48,SETOP,4,))</f>
        <v>KG</v>
      </c>
      <c r="QQM48" s="13">
        <v>162.6</v>
      </c>
      <c r="QQN48" s="13" t="s">
        <v>41</v>
      </c>
      <c r="QQO48" s="14">
        <f>IF(QQK48="SINAPI",VLOOKUP('TEREZINHA HARDY'!QQJ48,SINAPI,4,),VLOOKUP('TEREZINHA HARDY'!QQJ48,SETOP,5,))</f>
        <v>7.33</v>
      </c>
      <c r="QQP48" s="14">
        <f t="shared" si="2164"/>
        <v>9.27</v>
      </c>
      <c r="QQQ48" s="14">
        <f t="shared" si="2165"/>
        <v>1191.8579999999999</v>
      </c>
      <c r="QQR48" s="14">
        <f t="shared" si="2166"/>
        <v>1507.3019999999999</v>
      </c>
      <c r="QQS48" s="11" t="s">
        <v>17388</v>
      </c>
      <c r="QQT48" s="261" t="str">
        <f>IF(QRA48="SINAPI",VLOOKUP('TEREZINHA HARDY'!QQZ48,SINAPI,2,),VLOOKUP('TEREZINHA HARDY'!QQZ48,SETOP,3,))</f>
        <v>CORTE, DOBRA E MONTAGEM DE AÇO CA-50/60</v>
      </c>
      <c r="QQU48" s="261"/>
      <c r="QQV48" s="261"/>
      <c r="QQW48" s="261"/>
      <c r="QQX48" s="261"/>
      <c r="QQY48" s="261"/>
      <c r="QQZ48" s="12" t="s">
        <v>9344</v>
      </c>
      <c r="QRA48" s="12" t="s">
        <v>6222</v>
      </c>
      <c r="QRB48" s="12" t="str">
        <f>IF(QRA48="SINAPI",VLOOKUP('TEREZINHA HARDY'!QQZ48,SINAPI,3,),VLOOKUP('TEREZINHA HARDY'!QQZ48,SETOP,4,))</f>
        <v>KG</v>
      </c>
      <c r="QRC48" s="13">
        <v>162.6</v>
      </c>
      <c r="QRD48" s="13" t="s">
        <v>41</v>
      </c>
      <c r="QRE48" s="14">
        <f>IF(QRA48="SINAPI",VLOOKUP('TEREZINHA HARDY'!QQZ48,SINAPI,4,),VLOOKUP('TEREZINHA HARDY'!QQZ48,SETOP,5,))</f>
        <v>7.33</v>
      </c>
      <c r="QRF48" s="14">
        <f t="shared" si="2167"/>
        <v>9.27</v>
      </c>
      <c r="QRG48" s="14">
        <f t="shared" si="2168"/>
        <v>1191.8579999999999</v>
      </c>
      <c r="QRH48" s="14">
        <f t="shared" si="2169"/>
        <v>1507.3019999999999</v>
      </c>
      <c r="QRI48" s="11" t="s">
        <v>17388</v>
      </c>
      <c r="QRJ48" s="261" t="str">
        <f>IF(QRQ48="SINAPI",VLOOKUP('TEREZINHA HARDY'!QRP48,SINAPI,2,),VLOOKUP('TEREZINHA HARDY'!QRP48,SETOP,3,))</f>
        <v>CORTE, DOBRA E MONTAGEM DE AÇO CA-50/60</v>
      </c>
      <c r="QRK48" s="261"/>
      <c r="QRL48" s="261"/>
      <c r="QRM48" s="261"/>
      <c r="QRN48" s="261"/>
      <c r="QRO48" s="261"/>
      <c r="QRP48" s="12" t="s">
        <v>9344</v>
      </c>
      <c r="QRQ48" s="12" t="s">
        <v>6222</v>
      </c>
      <c r="QRR48" s="12" t="str">
        <f>IF(QRQ48="SINAPI",VLOOKUP('TEREZINHA HARDY'!QRP48,SINAPI,3,),VLOOKUP('TEREZINHA HARDY'!QRP48,SETOP,4,))</f>
        <v>KG</v>
      </c>
      <c r="QRS48" s="13">
        <v>162.6</v>
      </c>
      <c r="QRT48" s="13" t="s">
        <v>41</v>
      </c>
      <c r="QRU48" s="14">
        <f>IF(QRQ48="SINAPI",VLOOKUP('TEREZINHA HARDY'!QRP48,SINAPI,4,),VLOOKUP('TEREZINHA HARDY'!QRP48,SETOP,5,))</f>
        <v>7.33</v>
      </c>
      <c r="QRV48" s="14">
        <f t="shared" si="2170"/>
        <v>9.27</v>
      </c>
      <c r="QRW48" s="14">
        <f t="shared" si="2171"/>
        <v>1191.8579999999999</v>
      </c>
      <c r="QRX48" s="14">
        <f t="shared" si="2172"/>
        <v>1507.3019999999999</v>
      </c>
      <c r="QRY48" s="11" t="s">
        <v>17388</v>
      </c>
      <c r="QRZ48" s="261" t="str">
        <f>IF(QSG48="SINAPI",VLOOKUP('TEREZINHA HARDY'!QSF48,SINAPI,2,),VLOOKUP('TEREZINHA HARDY'!QSF48,SETOP,3,))</f>
        <v>CORTE, DOBRA E MONTAGEM DE AÇO CA-50/60</v>
      </c>
      <c r="QSA48" s="261"/>
      <c r="QSB48" s="261"/>
      <c r="QSC48" s="261"/>
      <c r="QSD48" s="261"/>
      <c r="QSE48" s="261"/>
      <c r="QSF48" s="12" t="s">
        <v>9344</v>
      </c>
      <c r="QSG48" s="12" t="s">
        <v>6222</v>
      </c>
      <c r="QSH48" s="12" t="str">
        <f>IF(QSG48="SINAPI",VLOOKUP('TEREZINHA HARDY'!QSF48,SINAPI,3,),VLOOKUP('TEREZINHA HARDY'!QSF48,SETOP,4,))</f>
        <v>KG</v>
      </c>
      <c r="QSI48" s="13">
        <v>162.6</v>
      </c>
      <c r="QSJ48" s="13" t="s">
        <v>41</v>
      </c>
      <c r="QSK48" s="14">
        <f>IF(QSG48="SINAPI",VLOOKUP('TEREZINHA HARDY'!QSF48,SINAPI,4,),VLOOKUP('TEREZINHA HARDY'!QSF48,SETOP,5,))</f>
        <v>7.33</v>
      </c>
      <c r="QSL48" s="14">
        <f t="shared" si="2173"/>
        <v>9.27</v>
      </c>
      <c r="QSM48" s="14">
        <f t="shared" si="2174"/>
        <v>1191.8579999999999</v>
      </c>
      <c r="QSN48" s="14">
        <f t="shared" si="2175"/>
        <v>1507.3019999999999</v>
      </c>
      <c r="QSO48" s="11" t="s">
        <v>17388</v>
      </c>
      <c r="QSP48" s="261" t="str">
        <f>IF(QSW48="SINAPI",VLOOKUP('TEREZINHA HARDY'!QSV48,SINAPI,2,),VLOOKUP('TEREZINHA HARDY'!QSV48,SETOP,3,))</f>
        <v>CORTE, DOBRA E MONTAGEM DE AÇO CA-50/60</v>
      </c>
      <c r="QSQ48" s="261"/>
      <c r="QSR48" s="261"/>
      <c r="QSS48" s="261"/>
      <c r="QST48" s="261"/>
      <c r="QSU48" s="261"/>
      <c r="QSV48" s="12" t="s">
        <v>9344</v>
      </c>
      <c r="QSW48" s="12" t="s">
        <v>6222</v>
      </c>
      <c r="QSX48" s="12" t="str">
        <f>IF(QSW48="SINAPI",VLOOKUP('TEREZINHA HARDY'!QSV48,SINAPI,3,),VLOOKUP('TEREZINHA HARDY'!QSV48,SETOP,4,))</f>
        <v>KG</v>
      </c>
      <c r="QSY48" s="13">
        <v>162.6</v>
      </c>
      <c r="QSZ48" s="13" t="s">
        <v>41</v>
      </c>
      <c r="QTA48" s="14">
        <f>IF(QSW48="SINAPI",VLOOKUP('TEREZINHA HARDY'!QSV48,SINAPI,4,),VLOOKUP('TEREZINHA HARDY'!QSV48,SETOP,5,))</f>
        <v>7.33</v>
      </c>
      <c r="QTB48" s="14">
        <f t="shared" si="2176"/>
        <v>9.27</v>
      </c>
      <c r="QTC48" s="14">
        <f t="shared" si="2177"/>
        <v>1191.8579999999999</v>
      </c>
      <c r="QTD48" s="14">
        <f t="shared" si="2178"/>
        <v>1507.3019999999999</v>
      </c>
      <c r="QTE48" s="11" t="s">
        <v>17388</v>
      </c>
      <c r="QTF48" s="261" t="str">
        <f>IF(QTM48="SINAPI",VLOOKUP('TEREZINHA HARDY'!QTL48,SINAPI,2,),VLOOKUP('TEREZINHA HARDY'!QTL48,SETOP,3,))</f>
        <v>CORTE, DOBRA E MONTAGEM DE AÇO CA-50/60</v>
      </c>
      <c r="QTG48" s="261"/>
      <c r="QTH48" s="261"/>
      <c r="QTI48" s="261"/>
      <c r="QTJ48" s="261"/>
      <c r="QTK48" s="261"/>
      <c r="QTL48" s="12" t="s">
        <v>9344</v>
      </c>
      <c r="QTM48" s="12" t="s">
        <v>6222</v>
      </c>
      <c r="QTN48" s="12" t="str">
        <f>IF(QTM48="SINAPI",VLOOKUP('TEREZINHA HARDY'!QTL48,SINAPI,3,),VLOOKUP('TEREZINHA HARDY'!QTL48,SETOP,4,))</f>
        <v>KG</v>
      </c>
      <c r="QTO48" s="13">
        <v>162.6</v>
      </c>
      <c r="QTP48" s="13" t="s">
        <v>41</v>
      </c>
      <c r="QTQ48" s="14">
        <f>IF(QTM48="SINAPI",VLOOKUP('TEREZINHA HARDY'!QTL48,SINAPI,4,),VLOOKUP('TEREZINHA HARDY'!QTL48,SETOP,5,))</f>
        <v>7.33</v>
      </c>
      <c r="QTR48" s="14">
        <f t="shared" si="2179"/>
        <v>9.27</v>
      </c>
      <c r="QTS48" s="14">
        <f t="shared" si="2180"/>
        <v>1191.8579999999999</v>
      </c>
      <c r="QTT48" s="14">
        <f t="shared" si="2181"/>
        <v>1507.3019999999999</v>
      </c>
      <c r="QTU48" s="11" t="s">
        <v>17388</v>
      </c>
      <c r="QTV48" s="261" t="str">
        <f>IF(QUC48="SINAPI",VLOOKUP('TEREZINHA HARDY'!QUB48,SINAPI,2,),VLOOKUP('TEREZINHA HARDY'!QUB48,SETOP,3,))</f>
        <v>CORTE, DOBRA E MONTAGEM DE AÇO CA-50/60</v>
      </c>
      <c r="QTW48" s="261"/>
      <c r="QTX48" s="261"/>
      <c r="QTY48" s="261"/>
      <c r="QTZ48" s="261"/>
      <c r="QUA48" s="261"/>
      <c r="QUB48" s="12" t="s">
        <v>9344</v>
      </c>
      <c r="QUC48" s="12" t="s">
        <v>6222</v>
      </c>
      <c r="QUD48" s="12" t="str">
        <f>IF(QUC48="SINAPI",VLOOKUP('TEREZINHA HARDY'!QUB48,SINAPI,3,),VLOOKUP('TEREZINHA HARDY'!QUB48,SETOP,4,))</f>
        <v>KG</v>
      </c>
      <c r="QUE48" s="13">
        <v>162.6</v>
      </c>
      <c r="QUF48" s="13" t="s">
        <v>41</v>
      </c>
      <c r="QUG48" s="14">
        <f>IF(QUC48="SINAPI",VLOOKUP('TEREZINHA HARDY'!QUB48,SINAPI,4,),VLOOKUP('TEREZINHA HARDY'!QUB48,SETOP,5,))</f>
        <v>7.33</v>
      </c>
      <c r="QUH48" s="14">
        <f t="shared" si="2182"/>
        <v>9.27</v>
      </c>
      <c r="QUI48" s="14">
        <f t="shared" si="2183"/>
        <v>1191.8579999999999</v>
      </c>
      <c r="QUJ48" s="14">
        <f t="shared" si="2184"/>
        <v>1507.3019999999999</v>
      </c>
      <c r="QUK48" s="11" t="s">
        <v>17388</v>
      </c>
      <c r="QUL48" s="261" t="str">
        <f>IF(QUS48="SINAPI",VLOOKUP('TEREZINHA HARDY'!QUR48,SINAPI,2,),VLOOKUP('TEREZINHA HARDY'!QUR48,SETOP,3,))</f>
        <v>CORTE, DOBRA E MONTAGEM DE AÇO CA-50/60</v>
      </c>
      <c r="QUM48" s="261"/>
      <c r="QUN48" s="261"/>
      <c r="QUO48" s="261"/>
      <c r="QUP48" s="261"/>
      <c r="QUQ48" s="261"/>
      <c r="QUR48" s="12" t="s">
        <v>9344</v>
      </c>
      <c r="QUS48" s="12" t="s">
        <v>6222</v>
      </c>
      <c r="QUT48" s="12" t="str">
        <f>IF(QUS48="SINAPI",VLOOKUP('TEREZINHA HARDY'!QUR48,SINAPI,3,),VLOOKUP('TEREZINHA HARDY'!QUR48,SETOP,4,))</f>
        <v>KG</v>
      </c>
      <c r="QUU48" s="13">
        <v>162.6</v>
      </c>
      <c r="QUV48" s="13" t="s">
        <v>41</v>
      </c>
      <c r="QUW48" s="14">
        <f>IF(QUS48="SINAPI",VLOOKUP('TEREZINHA HARDY'!QUR48,SINAPI,4,),VLOOKUP('TEREZINHA HARDY'!QUR48,SETOP,5,))</f>
        <v>7.33</v>
      </c>
      <c r="QUX48" s="14">
        <f t="shared" si="2185"/>
        <v>9.27</v>
      </c>
      <c r="QUY48" s="14">
        <f t="shared" si="2186"/>
        <v>1191.8579999999999</v>
      </c>
      <c r="QUZ48" s="14">
        <f t="shared" si="2187"/>
        <v>1507.3019999999999</v>
      </c>
      <c r="QVA48" s="11" t="s">
        <v>17388</v>
      </c>
      <c r="QVB48" s="261" t="str">
        <f>IF(QVI48="SINAPI",VLOOKUP('TEREZINHA HARDY'!QVH48,SINAPI,2,),VLOOKUP('TEREZINHA HARDY'!QVH48,SETOP,3,))</f>
        <v>CORTE, DOBRA E MONTAGEM DE AÇO CA-50/60</v>
      </c>
      <c r="QVC48" s="261"/>
      <c r="QVD48" s="261"/>
      <c r="QVE48" s="261"/>
      <c r="QVF48" s="261"/>
      <c r="QVG48" s="261"/>
      <c r="QVH48" s="12" t="s">
        <v>9344</v>
      </c>
      <c r="QVI48" s="12" t="s">
        <v>6222</v>
      </c>
      <c r="QVJ48" s="12" t="str">
        <f>IF(QVI48="SINAPI",VLOOKUP('TEREZINHA HARDY'!QVH48,SINAPI,3,),VLOOKUP('TEREZINHA HARDY'!QVH48,SETOP,4,))</f>
        <v>KG</v>
      </c>
      <c r="QVK48" s="13">
        <v>162.6</v>
      </c>
      <c r="QVL48" s="13" t="s">
        <v>41</v>
      </c>
      <c r="QVM48" s="14">
        <f>IF(QVI48="SINAPI",VLOOKUP('TEREZINHA HARDY'!QVH48,SINAPI,4,),VLOOKUP('TEREZINHA HARDY'!QVH48,SETOP,5,))</f>
        <v>7.33</v>
      </c>
      <c r="QVN48" s="14">
        <f t="shared" si="2188"/>
        <v>9.27</v>
      </c>
      <c r="QVO48" s="14">
        <f t="shared" si="2189"/>
        <v>1191.8579999999999</v>
      </c>
      <c r="QVP48" s="14">
        <f t="shared" si="2190"/>
        <v>1507.3019999999999</v>
      </c>
      <c r="QVQ48" s="11" t="s">
        <v>17388</v>
      </c>
      <c r="QVR48" s="261" t="str">
        <f>IF(QVY48="SINAPI",VLOOKUP('TEREZINHA HARDY'!QVX48,SINAPI,2,),VLOOKUP('TEREZINHA HARDY'!QVX48,SETOP,3,))</f>
        <v>CORTE, DOBRA E MONTAGEM DE AÇO CA-50/60</v>
      </c>
      <c r="QVS48" s="261"/>
      <c r="QVT48" s="261"/>
      <c r="QVU48" s="261"/>
      <c r="QVV48" s="261"/>
      <c r="QVW48" s="261"/>
      <c r="QVX48" s="12" t="s">
        <v>9344</v>
      </c>
      <c r="QVY48" s="12" t="s">
        <v>6222</v>
      </c>
      <c r="QVZ48" s="12" t="str">
        <f>IF(QVY48="SINAPI",VLOOKUP('TEREZINHA HARDY'!QVX48,SINAPI,3,),VLOOKUP('TEREZINHA HARDY'!QVX48,SETOP,4,))</f>
        <v>KG</v>
      </c>
      <c r="QWA48" s="13">
        <v>162.6</v>
      </c>
      <c r="QWB48" s="13" t="s">
        <v>41</v>
      </c>
      <c r="QWC48" s="14">
        <f>IF(QVY48="SINAPI",VLOOKUP('TEREZINHA HARDY'!QVX48,SINAPI,4,),VLOOKUP('TEREZINHA HARDY'!QVX48,SETOP,5,))</f>
        <v>7.33</v>
      </c>
      <c r="QWD48" s="14">
        <f t="shared" si="2191"/>
        <v>9.27</v>
      </c>
      <c r="QWE48" s="14">
        <f t="shared" si="2192"/>
        <v>1191.8579999999999</v>
      </c>
      <c r="QWF48" s="14">
        <f t="shared" si="2193"/>
        <v>1507.3019999999999</v>
      </c>
      <c r="QWG48" s="11" t="s">
        <v>17388</v>
      </c>
      <c r="QWH48" s="261" t="str">
        <f>IF(QWO48="SINAPI",VLOOKUP('TEREZINHA HARDY'!QWN48,SINAPI,2,),VLOOKUP('TEREZINHA HARDY'!QWN48,SETOP,3,))</f>
        <v>CORTE, DOBRA E MONTAGEM DE AÇO CA-50/60</v>
      </c>
      <c r="QWI48" s="261"/>
      <c r="QWJ48" s="261"/>
      <c r="QWK48" s="261"/>
      <c r="QWL48" s="261"/>
      <c r="QWM48" s="261"/>
      <c r="QWN48" s="12" t="s">
        <v>9344</v>
      </c>
      <c r="QWO48" s="12" t="s">
        <v>6222</v>
      </c>
      <c r="QWP48" s="12" t="str">
        <f>IF(QWO48="SINAPI",VLOOKUP('TEREZINHA HARDY'!QWN48,SINAPI,3,),VLOOKUP('TEREZINHA HARDY'!QWN48,SETOP,4,))</f>
        <v>KG</v>
      </c>
      <c r="QWQ48" s="13">
        <v>162.6</v>
      </c>
      <c r="QWR48" s="13" t="s">
        <v>41</v>
      </c>
      <c r="QWS48" s="14">
        <f>IF(QWO48="SINAPI",VLOOKUP('TEREZINHA HARDY'!QWN48,SINAPI,4,),VLOOKUP('TEREZINHA HARDY'!QWN48,SETOP,5,))</f>
        <v>7.33</v>
      </c>
      <c r="QWT48" s="14">
        <f t="shared" si="2194"/>
        <v>9.27</v>
      </c>
      <c r="QWU48" s="14">
        <f t="shared" si="2195"/>
        <v>1191.8579999999999</v>
      </c>
      <c r="QWV48" s="14">
        <f t="shared" si="2196"/>
        <v>1507.3019999999999</v>
      </c>
      <c r="QWW48" s="11" t="s">
        <v>17388</v>
      </c>
      <c r="QWX48" s="261" t="str">
        <f>IF(QXE48="SINAPI",VLOOKUP('TEREZINHA HARDY'!QXD48,SINAPI,2,),VLOOKUP('TEREZINHA HARDY'!QXD48,SETOP,3,))</f>
        <v>CORTE, DOBRA E MONTAGEM DE AÇO CA-50/60</v>
      </c>
      <c r="QWY48" s="261"/>
      <c r="QWZ48" s="261"/>
      <c r="QXA48" s="261"/>
      <c r="QXB48" s="261"/>
      <c r="QXC48" s="261"/>
      <c r="QXD48" s="12" t="s">
        <v>9344</v>
      </c>
      <c r="QXE48" s="12" t="s">
        <v>6222</v>
      </c>
      <c r="QXF48" s="12" t="str">
        <f>IF(QXE48="SINAPI",VLOOKUP('TEREZINHA HARDY'!QXD48,SINAPI,3,),VLOOKUP('TEREZINHA HARDY'!QXD48,SETOP,4,))</f>
        <v>KG</v>
      </c>
      <c r="QXG48" s="13">
        <v>162.6</v>
      </c>
      <c r="QXH48" s="13" t="s">
        <v>41</v>
      </c>
      <c r="QXI48" s="14">
        <f>IF(QXE48="SINAPI",VLOOKUP('TEREZINHA HARDY'!QXD48,SINAPI,4,),VLOOKUP('TEREZINHA HARDY'!QXD48,SETOP,5,))</f>
        <v>7.33</v>
      </c>
      <c r="QXJ48" s="14">
        <f t="shared" si="2197"/>
        <v>9.27</v>
      </c>
      <c r="QXK48" s="14">
        <f t="shared" si="2198"/>
        <v>1191.8579999999999</v>
      </c>
      <c r="QXL48" s="14">
        <f t="shared" si="2199"/>
        <v>1507.3019999999999</v>
      </c>
      <c r="QXM48" s="11" t="s">
        <v>17388</v>
      </c>
      <c r="QXN48" s="261" t="str">
        <f>IF(QXU48="SINAPI",VLOOKUP('TEREZINHA HARDY'!QXT48,SINAPI,2,),VLOOKUP('TEREZINHA HARDY'!QXT48,SETOP,3,))</f>
        <v>CORTE, DOBRA E MONTAGEM DE AÇO CA-50/60</v>
      </c>
      <c r="QXO48" s="261"/>
      <c r="QXP48" s="261"/>
      <c r="QXQ48" s="261"/>
      <c r="QXR48" s="261"/>
      <c r="QXS48" s="261"/>
      <c r="QXT48" s="12" t="s">
        <v>9344</v>
      </c>
      <c r="QXU48" s="12" t="s">
        <v>6222</v>
      </c>
      <c r="QXV48" s="12" t="str">
        <f>IF(QXU48="SINAPI",VLOOKUP('TEREZINHA HARDY'!QXT48,SINAPI,3,),VLOOKUP('TEREZINHA HARDY'!QXT48,SETOP,4,))</f>
        <v>KG</v>
      </c>
      <c r="QXW48" s="13">
        <v>162.6</v>
      </c>
      <c r="QXX48" s="13" t="s">
        <v>41</v>
      </c>
      <c r="QXY48" s="14">
        <f>IF(QXU48="SINAPI",VLOOKUP('TEREZINHA HARDY'!QXT48,SINAPI,4,),VLOOKUP('TEREZINHA HARDY'!QXT48,SETOP,5,))</f>
        <v>7.33</v>
      </c>
      <c r="QXZ48" s="14">
        <f t="shared" si="2200"/>
        <v>9.27</v>
      </c>
      <c r="QYA48" s="14">
        <f t="shared" si="2201"/>
        <v>1191.8579999999999</v>
      </c>
      <c r="QYB48" s="14">
        <f t="shared" si="2202"/>
        <v>1507.3019999999999</v>
      </c>
      <c r="QYC48" s="11" t="s">
        <v>17388</v>
      </c>
      <c r="QYD48" s="261" t="str">
        <f>IF(QYK48="SINAPI",VLOOKUP('TEREZINHA HARDY'!QYJ48,SINAPI,2,),VLOOKUP('TEREZINHA HARDY'!QYJ48,SETOP,3,))</f>
        <v>CORTE, DOBRA E MONTAGEM DE AÇO CA-50/60</v>
      </c>
      <c r="QYE48" s="261"/>
      <c r="QYF48" s="261"/>
      <c r="QYG48" s="261"/>
      <c r="QYH48" s="261"/>
      <c r="QYI48" s="261"/>
      <c r="QYJ48" s="12" t="s">
        <v>9344</v>
      </c>
      <c r="QYK48" s="12" t="s">
        <v>6222</v>
      </c>
      <c r="QYL48" s="12" t="str">
        <f>IF(QYK48="SINAPI",VLOOKUP('TEREZINHA HARDY'!QYJ48,SINAPI,3,),VLOOKUP('TEREZINHA HARDY'!QYJ48,SETOP,4,))</f>
        <v>KG</v>
      </c>
      <c r="QYM48" s="13">
        <v>162.6</v>
      </c>
      <c r="QYN48" s="13" t="s">
        <v>41</v>
      </c>
      <c r="QYO48" s="14">
        <f>IF(QYK48="SINAPI",VLOOKUP('TEREZINHA HARDY'!QYJ48,SINAPI,4,),VLOOKUP('TEREZINHA HARDY'!QYJ48,SETOP,5,))</f>
        <v>7.33</v>
      </c>
      <c r="QYP48" s="14">
        <f t="shared" si="2203"/>
        <v>9.27</v>
      </c>
      <c r="QYQ48" s="14">
        <f t="shared" si="2204"/>
        <v>1191.8579999999999</v>
      </c>
      <c r="QYR48" s="14">
        <f t="shared" si="2205"/>
        <v>1507.3019999999999</v>
      </c>
      <c r="QYS48" s="11" t="s">
        <v>17388</v>
      </c>
      <c r="QYT48" s="261" t="str">
        <f>IF(QZA48="SINAPI",VLOOKUP('TEREZINHA HARDY'!QYZ48,SINAPI,2,),VLOOKUP('TEREZINHA HARDY'!QYZ48,SETOP,3,))</f>
        <v>CORTE, DOBRA E MONTAGEM DE AÇO CA-50/60</v>
      </c>
      <c r="QYU48" s="261"/>
      <c r="QYV48" s="261"/>
      <c r="QYW48" s="261"/>
      <c r="QYX48" s="261"/>
      <c r="QYY48" s="261"/>
      <c r="QYZ48" s="12" t="s">
        <v>9344</v>
      </c>
      <c r="QZA48" s="12" t="s">
        <v>6222</v>
      </c>
      <c r="QZB48" s="12" t="str">
        <f>IF(QZA48="SINAPI",VLOOKUP('TEREZINHA HARDY'!QYZ48,SINAPI,3,),VLOOKUP('TEREZINHA HARDY'!QYZ48,SETOP,4,))</f>
        <v>KG</v>
      </c>
      <c r="QZC48" s="13">
        <v>162.6</v>
      </c>
      <c r="QZD48" s="13" t="s">
        <v>41</v>
      </c>
      <c r="QZE48" s="14">
        <f>IF(QZA48="SINAPI",VLOOKUP('TEREZINHA HARDY'!QYZ48,SINAPI,4,),VLOOKUP('TEREZINHA HARDY'!QYZ48,SETOP,5,))</f>
        <v>7.33</v>
      </c>
      <c r="QZF48" s="14">
        <f t="shared" si="2206"/>
        <v>9.27</v>
      </c>
      <c r="QZG48" s="14">
        <f t="shared" si="2207"/>
        <v>1191.8579999999999</v>
      </c>
      <c r="QZH48" s="14">
        <f t="shared" si="2208"/>
        <v>1507.3019999999999</v>
      </c>
      <c r="QZI48" s="11" t="s">
        <v>17388</v>
      </c>
      <c r="QZJ48" s="261" t="str">
        <f>IF(QZQ48="SINAPI",VLOOKUP('TEREZINHA HARDY'!QZP48,SINAPI,2,),VLOOKUP('TEREZINHA HARDY'!QZP48,SETOP,3,))</f>
        <v>CORTE, DOBRA E MONTAGEM DE AÇO CA-50/60</v>
      </c>
      <c r="QZK48" s="261"/>
      <c r="QZL48" s="261"/>
      <c r="QZM48" s="261"/>
      <c r="QZN48" s="261"/>
      <c r="QZO48" s="261"/>
      <c r="QZP48" s="12" t="s">
        <v>9344</v>
      </c>
      <c r="QZQ48" s="12" t="s">
        <v>6222</v>
      </c>
      <c r="QZR48" s="12" t="str">
        <f>IF(QZQ48="SINAPI",VLOOKUP('TEREZINHA HARDY'!QZP48,SINAPI,3,),VLOOKUP('TEREZINHA HARDY'!QZP48,SETOP,4,))</f>
        <v>KG</v>
      </c>
      <c r="QZS48" s="13">
        <v>162.6</v>
      </c>
      <c r="QZT48" s="13" t="s">
        <v>41</v>
      </c>
      <c r="QZU48" s="14">
        <f>IF(QZQ48="SINAPI",VLOOKUP('TEREZINHA HARDY'!QZP48,SINAPI,4,),VLOOKUP('TEREZINHA HARDY'!QZP48,SETOP,5,))</f>
        <v>7.33</v>
      </c>
      <c r="QZV48" s="14">
        <f t="shared" si="2209"/>
        <v>9.27</v>
      </c>
      <c r="QZW48" s="14">
        <f t="shared" si="2210"/>
        <v>1191.8579999999999</v>
      </c>
      <c r="QZX48" s="14">
        <f t="shared" si="2211"/>
        <v>1507.3019999999999</v>
      </c>
      <c r="QZY48" s="11" t="s">
        <v>17388</v>
      </c>
      <c r="QZZ48" s="261" t="str">
        <f>IF(RAG48="SINAPI",VLOOKUP('TEREZINHA HARDY'!RAF48,SINAPI,2,),VLOOKUP('TEREZINHA HARDY'!RAF48,SETOP,3,))</f>
        <v>CORTE, DOBRA E MONTAGEM DE AÇO CA-50/60</v>
      </c>
      <c r="RAA48" s="261"/>
      <c r="RAB48" s="261"/>
      <c r="RAC48" s="261"/>
      <c r="RAD48" s="261"/>
      <c r="RAE48" s="261"/>
      <c r="RAF48" s="12" t="s">
        <v>9344</v>
      </c>
      <c r="RAG48" s="12" t="s">
        <v>6222</v>
      </c>
      <c r="RAH48" s="12" t="str">
        <f>IF(RAG48="SINAPI",VLOOKUP('TEREZINHA HARDY'!RAF48,SINAPI,3,),VLOOKUP('TEREZINHA HARDY'!RAF48,SETOP,4,))</f>
        <v>KG</v>
      </c>
      <c r="RAI48" s="13">
        <v>162.6</v>
      </c>
      <c r="RAJ48" s="13" t="s">
        <v>41</v>
      </c>
      <c r="RAK48" s="14">
        <f>IF(RAG48="SINAPI",VLOOKUP('TEREZINHA HARDY'!RAF48,SINAPI,4,),VLOOKUP('TEREZINHA HARDY'!RAF48,SETOP,5,))</f>
        <v>7.33</v>
      </c>
      <c r="RAL48" s="14">
        <f t="shared" si="2212"/>
        <v>9.27</v>
      </c>
      <c r="RAM48" s="14">
        <f t="shared" si="2213"/>
        <v>1191.8579999999999</v>
      </c>
      <c r="RAN48" s="14">
        <f t="shared" si="2214"/>
        <v>1507.3019999999999</v>
      </c>
      <c r="RAO48" s="11" t="s">
        <v>17388</v>
      </c>
      <c r="RAP48" s="261" t="str">
        <f>IF(RAW48="SINAPI",VLOOKUP('TEREZINHA HARDY'!RAV48,SINAPI,2,),VLOOKUP('TEREZINHA HARDY'!RAV48,SETOP,3,))</f>
        <v>CORTE, DOBRA E MONTAGEM DE AÇO CA-50/60</v>
      </c>
      <c r="RAQ48" s="261"/>
      <c r="RAR48" s="261"/>
      <c r="RAS48" s="261"/>
      <c r="RAT48" s="261"/>
      <c r="RAU48" s="261"/>
      <c r="RAV48" s="12" t="s">
        <v>9344</v>
      </c>
      <c r="RAW48" s="12" t="s">
        <v>6222</v>
      </c>
      <c r="RAX48" s="12" t="str">
        <f>IF(RAW48="SINAPI",VLOOKUP('TEREZINHA HARDY'!RAV48,SINAPI,3,),VLOOKUP('TEREZINHA HARDY'!RAV48,SETOP,4,))</f>
        <v>KG</v>
      </c>
      <c r="RAY48" s="13">
        <v>162.6</v>
      </c>
      <c r="RAZ48" s="13" t="s">
        <v>41</v>
      </c>
      <c r="RBA48" s="14">
        <f>IF(RAW48="SINAPI",VLOOKUP('TEREZINHA HARDY'!RAV48,SINAPI,4,),VLOOKUP('TEREZINHA HARDY'!RAV48,SETOP,5,))</f>
        <v>7.33</v>
      </c>
      <c r="RBB48" s="14">
        <f t="shared" si="2215"/>
        <v>9.27</v>
      </c>
      <c r="RBC48" s="14">
        <f t="shared" si="2216"/>
        <v>1191.8579999999999</v>
      </c>
      <c r="RBD48" s="14">
        <f t="shared" si="2217"/>
        <v>1507.3019999999999</v>
      </c>
      <c r="RBE48" s="11" t="s">
        <v>17388</v>
      </c>
      <c r="RBF48" s="261" t="str">
        <f>IF(RBM48="SINAPI",VLOOKUP('TEREZINHA HARDY'!RBL48,SINAPI,2,),VLOOKUP('TEREZINHA HARDY'!RBL48,SETOP,3,))</f>
        <v>CORTE, DOBRA E MONTAGEM DE AÇO CA-50/60</v>
      </c>
      <c r="RBG48" s="261"/>
      <c r="RBH48" s="261"/>
      <c r="RBI48" s="261"/>
      <c r="RBJ48" s="261"/>
      <c r="RBK48" s="261"/>
      <c r="RBL48" s="12" t="s">
        <v>9344</v>
      </c>
      <c r="RBM48" s="12" t="s">
        <v>6222</v>
      </c>
      <c r="RBN48" s="12" t="str">
        <f>IF(RBM48="SINAPI",VLOOKUP('TEREZINHA HARDY'!RBL48,SINAPI,3,),VLOOKUP('TEREZINHA HARDY'!RBL48,SETOP,4,))</f>
        <v>KG</v>
      </c>
      <c r="RBO48" s="13">
        <v>162.6</v>
      </c>
      <c r="RBP48" s="13" t="s">
        <v>41</v>
      </c>
      <c r="RBQ48" s="14">
        <f>IF(RBM48="SINAPI",VLOOKUP('TEREZINHA HARDY'!RBL48,SINAPI,4,),VLOOKUP('TEREZINHA HARDY'!RBL48,SETOP,5,))</f>
        <v>7.33</v>
      </c>
      <c r="RBR48" s="14">
        <f t="shared" si="2218"/>
        <v>9.27</v>
      </c>
      <c r="RBS48" s="14">
        <f t="shared" si="2219"/>
        <v>1191.8579999999999</v>
      </c>
      <c r="RBT48" s="14">
        <f t="shared" si="2220"/>
        <v>1507.3019999999999</v>
      </c>
      <c r="RBU48" s="11" t="s">
        <v>17388</v>
      </c>
      <c r="RBV48" s="261" t="str">
        <f>IF(RCC48="SINAPI",VLOOKUP('TEREZINHA HARDY'!RCB48,SINAPI,2,),VLOOKUP('TEREZINHA HARDY'!RCB48,SETOP,3,))</f>
        <v>CORTE, DOBRA E MONTAGEM DE AÇO CA-50/60</v>
      </c>
      <c r="RBW48" s="261"/>
      <c r="RBX48" s="261"/>
      <c r="RBY48" s="261"/>
      <c r="RBZ48" s="261"/>
      <c r="RCA48" s="261"/>
      <c r="RCB48" s="12" t="s">
        <v>9344</v>
      </c>
      <c r="RCC48" s="12" t="s">
        <v>6222</v>
      </c>
      <c r="RCD48" s="12" t="str">
        <f>IF(RCC48="SINAPI",VLOOKUP('TEREZINHA HARDY'!RCB48,SINAPI,3,),VLOOKUP('TEREZINHA HARDY'!RCB48,SETOP,4,))</f>
        <v>KG</v>
      </c>
      <c r="RCE48" s="13">
        <v>162.6</v>
      </c>
      <c r="RCF48" s="13" t="s">
        <v>41</v>
      </c>
      <c r="RCG48" s="14">
        <f>IF(RCC48="SINAPI",VLOOKUP('TEREZINHA HARDY'!RCB48,SINAPI,4,),VLOOKUP('TEREZINHA HARDY'!RCB48,SETOP,5,))</f>
        <v>7.33</v>
      </c>
      <c r="RCH48" s="14">
        <f t="shared" si="2221"/>
        <v>9.27</v>
      </c>
      <c r="RCI48" s="14">
        <f t="shared" si="2222"/>
        <v>1191.8579999999999</v>
      </c>
      <c r="RCJ48" s="14">
        <f t="shared" si="2223"/>
        <v>1507.3019999999999</v>
      </c>
      <c r="RCK48" s="11" t="s">
        <v>17388</v>
      </c>
      <c r="RCL48" s="261" t="str">
        <f>IF(RCS48="SINAPI",VLOOKUP('TEREZINHA HARDY'!RCR48,SINAPI,2,),VLOOKUP('TEREZINHA HARDY'!RCR48,SETOP,3,))</f>
        <v>CORTE, DOBRA E MONTAGEM DE AÇO CA-50/60</v>
      </c>
      <c r="RCM48" s="261"/>
      <c r="RCN48" s="261"/>
      <c r="RCO48" s="261"/>
      <c r="RCP48" s="261"/>
      <c r="RCQ48" s="261"/>
      <c r="RCR48" s="12" t="s">
        <v>9344</v>
      </c>
      <c r="RCS48" s="12" t="s">
        <v>6222</v>
      </c>
      <c r="RCT48" s="12" t="str">
        <f>IF(RCS48="SINAPI",VLOOKUP('TEREZINHA HARDY'!RCR48,SINAPI,3,),VLOOKUP('TEREZINHA HARDY'!RCR48,SETOP,4,))</f>
        <v>KG</v>
      </c>
      <c r="RCU48" s="13">
        <v>162.6</v>
      </c>
      <c r="RCV48" s="13" t="s">
        <v>41</v>
      </c>
      <c r="RCW48" s="14">
        <f>IF(RCS48="SINAPI",VLOOKUP('TEREZINHA HARDY'!RCR48,SINAPI,4,),VLOOKUP('TEREZINHA HARDY'!RCR48,SETOP,5,))</f>
        <v>7.33</v>
      </c>
      <c r="RCX48" s="14">
        <f t="shared" si="2224"/>
        <v>9.27</v>
      </c>
      <c r="RCY48" s="14">
        <f t="shared" si="2225"/>
        <v>1191.8579999999999</v>
      </c>
      <c r="RCZ48" s="14">
        <f t="shared" si="2226"/>
        <v>1507.3019999999999</v>
      </c>
      <c r="RDA48" s="11" t="s">
        <v>17388</v>
      </c>
      <c r="RDB48" s="261" t="str">
        <f>IF(RDI48="SINAPI",VLOOKUP('TEREZINHA HARDY'!RDH48,SINAPI,2,),VLOOKUP('TEREZINHA HARDY'!RDH48,SETOP,3,))</f>
        <v>CORTE, DOBRA E MONTAGEM DE AÇO CA-50/60</v>
      </c>
      <c r="RDC48" s="261"/>
      <c r="RDD48" s="261"/>
      <c r="RDE48" s="261"/>
      <c r="RDF48" s="261"/>
      <c r="RDG48" s="261"/>
      <c r="RDH48" s="12" t="s">
        <v>9344</v>
      </c>
      <c r="RDI48" s="12" t="s">
        <v>6222</v>
      </c>
      <c r="RDJ48" s="12" t="str">
        <f>IF(RDI48="SINAPI",VLOOKUP('TEREZINHA HARDY'!RDH48,SINAPI,3,),VLOOKUP('TEREZINHA HARDY'!RDH48,SETOP,4,))</f>
        <v>KG</v>
      </c>
      <c r="RDK48" s="13">
        <v>162.6</v>
      </c>
      <c r="RDL48" s="13" t="s">
        <v>41</v>
      </c>
      <c r="RDM48" s="14">
        <f>IF(RDI48="SINAPI",VLOOKUP('TEREZINHA HARDY'!RDH48,SINAPI,4,),VLOOKUP('TEREZINHA HARDY'!RDH48,SETOP,5,))</f>
        <v>7.33</v>
      </c>
      <c r="RDN48" s="14">
        <f t="shared" si="2227"/>
        <v>9.27</v>
      </c>
      <c r="RDO48" s="14">
        <f t="shared" si="2228"/>
        <v>1191.8579999999999</v>
      </c>
      <c r="RDP48" s="14">
        <f t="shared" si="2229"/>
        <v>1507.3019999999999</v>
      </c>
      <c r="RDQ48" s="11" t="s">
        <v>17388</v>
      </c>
      <c r="RDR48" s="261" t="str">
        <f>IF(RDY48="SINAPI",VLOOKUP('TEREZINHA HARDY'!RDX48,SINAPI,2,),VLOOKUP('TEREZINHA HARDY'!RDX48,SETOP,3,))</f>
        <v>CORTE, DOBRA E MONTAGEM DE AÇO CA-50/60</v>
      </c>
      <c r="RDS48" s="261"/>
      <c r="RDT48" s="261"/>
      <c r="RDU48" s="261"/>
      <c r="RDV48" s="261"/>
      <c r="RDW48" s="261"/>
      <c r="RDX48" s="12" t="s">
        <v>9344</v>
      </c>
      <c r="RDY48" s="12" t="s">
        <v>6222</v>
      </c>
      <c r="RDZ48" s="12" t="str">
        <f>IF(RDY48="SINAPI",VLOOKUP('TEREZINHA HARDY'!RDX48,SINAPI,3,),VLOOKUP('TEREZINHA HARDY'!RDX48,SETOP,4,))</f>
        <v>KG</v>
      </c>
      <c r="REA48" s="13">
        <v>162.6</v>
      </c>
      <c r="REB48" s="13" t="s">
        <v>41</v>
      </c>
      <c r="REC48" s="14">
        <f>IF(RDY48="SINAPI",VLOOKUP('TEREZINHA HARDY'!RDX48,SINAPI,4,),VLOOKUP('TEREZINHA HARDY'!RDX48,SETOP,5,))</f>
        <v>7.33</v>
      </c>
      <c r="RED48" s="14">
        <f t="shared" si="2230"/>
        <v>9.27</v>
      </c>
      <c r="REE48" s="14">
        <f t="shared" si="2231"/>
        <v>1191.8579999999999</v>
      </c>
      <c r="REF48" s="14">
        <f t="shared" si="2232"/>
        <v>1507.3019999999999</v>
      </c>
      <c r="REG48" s="11" t="s">
        <v>17388</v>
      </c>
      <c r="REH48" s="261" t="str">
        <f>IF(REO48="SINAPI",VLOOKUP('TEREZINHA HARDY'!REN48,SINAPI,2,),VLOOKUP('TEREZINHA HARDY'!REN48,SETOP,3,))</f>
        <v>CORTE, DOBRA E MONTAGEM DE AÇO CA-50/60</v>
      </c>
      <c r="REI48" s="261"/>
      <c r="REJ48" s="261"/>
      <c r="REK48" s="261"/>
      <c r="REL48" s="261"/>
      <c r="REM48" s="261"/>
      <c r="REN48" s="12" t="s">
        <v>9344</v>
      </c>
      <c r="REO48" s="12" t="s">
        <v>6222</v>
      </c>
      <c r="REP48" s="12" t="str">
        <f>IF(REO48="SINAPI",VLOOKUP('TEREZINHA HARDY'!REN48,SINAPI,3,),VLOOKUP('TEREZINHA HARDY'!REN48,SETOP,4,))</f>
        <v>KG</v>
      </c>
      <c r="REQ48" s="13">
        <v>162.6</v>
      </c>
      <c r="RER48" s="13" t="s">
        <v>41</v>
      </c>
      <c r="RES48" s="14">
        <f>IF(REO48="SINAPI",VLOOKUP('TEREZINHA HARDY'!REN48,SINAPI,4,),VLOOKUP('TEREZINHA HARDY'!REN48,SETOP,5,))</f>
        <v>7.33</v>
      </c>
      <c r="RET48" s="14">
        <f t="shared" si="2233"/>
        <v>9.27</v>
      </c>
      <c r="REU48" s="14">
        <f t="shared" si="2234"/>
        <v>1191.8579999999999</v>
      </c>
      <c r="REV48" s="14">
        <f t="shared" si="2235"/>
        <v>1507.3019999999999</v>
      </c>
      <c r="REW48" s="11" t="s">
        <v>17388</v>
      </c>
      <c r="REX48" s="261" t="str">
        <f>IF(RFE48="SINAPI",VLOOKUP('TEREZINHA HARDY'!RFD48,SINAPI,2,),VLOOKUP('TEREZINHA HARDY'!RFD48,SETOP,3,))</f>
        <v>CORTE, DOBRA E MONTAGEM DE AÇO CA-50/60</v>
      </c>
      <c r="REY48" s="261"/>
      <c r="REZ48" s="261"/>
      <c r="RFA48" s="261"/>
      <c r="RFB48" s="261"/>
      <c r="RFC48" s="261"/>
      <c r="RFD48" s="12" t="s">
        <v>9344</v>
      </c>
      <c r="RFE48" s="12" t="s">
        <v>6222</v>
      </c>
      <c r="RFF48" s="12" t="str">
        <f>IF(RFE48="SINAPI",VLOOKUP('TEREZINHA HARDY'!RFD48,SINAPI,3,),VLOOKUP('TEREZINHA HARDY'!RFD48,SETOP,4,))</f>
        <v>KG</v>
      </c>
      <c r="RFG48" s="13">
        <v>162.6</v>
      </c>
      <c r="RFH48" s="13" t="s">
        <v>41</v>
      </c>
      <c r="RFI48" s="14">
        <f>IF(RFE48="SINAPI",VLOOKUP('TEREZINHA HARDY'!RFD48,SINAPI,4,),VLOOKUP('TEREZINHA HARDY'!RFD48,SETOP,5,))</f>
        <v>7.33</v>
      </c>
      <c r="RFJ48" s="14">
        <f t="shared" si="2236"/>
        <v>9.27</v>
      </c>
      <c r="RFK48" s="14">
        <f t="shared" si="2237"/>
        <v>1191.8579999999999</v>
      </c>
      <c r="RFL48" s="14">
        <f t="shared" si="2238"/>
        <v>1507.3019999999999</v>
      </c>
      <c r="RFM48" s="11" t="s">
        <v>17388</v>
      </c>
      <c r="RFN48" s="261" t="str">
        <f>IF(RFU48="SINAPI",VLOOKUP('TEREZINHA HARDY'!RFT48,SINAPI,2,),VLOOKUP('TEREZINHA HARDY'!RFT48,SETOP,3,))</f>
        <v>CORTE, DOBRA E MONTAGEM DE AÇO CA-50/60</v>
      </c>
      <c r="RFO48" s="261"/>
      <c r="RFP48" s="261"/>
      <c r="RFQ48" s="261"/>
      <c r="RFR48" s="261"/>
      <c r="RFS48" s="261"/>
      <c r="RFT48" s="12" t="s">
        <v>9344</v>
      </c>
      <c r="RFU48" s="12" t="s">
        <v>6222</v>
      </c>
      <c r="RFV48" s="12" t="str">
        <f>IF(RFU48="SINAPI",VLOOKUP('TEREZINHA HARDY'!RFT48,SINAPI,3,),VLOOKUP('TEREZINHA HARDY'!RFT48,SETOP,4,))</f>
        <v>KG</v>
      </c>
      <c r="RFW48" s="13">
        <v>162.6</v>
      </c>
      <c r="RFX48" s="13" t="s">
        <v>41</v>
      </c>
      <c r="RFY48" s="14">
        <f>IF(RFU48="SINAPI",VLOOKUP('TEREZINHA HARDY'!RFT48,SINAPI,4,),VLOOKUP('TEREZINHA HARDY'!RFT48,SETOP,5,))</f>
        <v>7.33</v>
      </c>
      <c r="RFZ48" s="14">
        <f t="shared" si="2239"/>
        <v>9.27</v>
      </c>
      <c r="RGA48" s="14">
        <f t="shared" si="2240"/>
        <v>1191.8579999999999</v>
      </c>
      <c r="RGB48" s="14">
        <f t="shared" si="2241"/>
        <v>1507.3019999999999</v>
      </c>
      <c r="RGC48" s="11" t="s">
        <v>17388</v>
      </c>
      <c r="RGD48" s="261" t="str">
        <f>IF(RGK48="SINAPI",VLOOKUP('TEREZINHA HARDY'!RGJ48,SINAPI,2,),VLOOKUP('TEREZINHA HARDY'!RGJ48,SETOP,3,))</f>
        <v>CORTE, DOBRA E MONTAGEM DE AÇO CA-50/60</v>
      </c>
      <c r="RGE48" s="261"/>
      <c r="RGF48" s="261"/>
      <c r="RGG48" s="261"/>
      <c r="RGH48" s="261"/>
      <c r="RGI48" s="261"/>
      <c r="RGJ48" s="12" t="s">
        <v>9344</v>
      </c>
      <c r="RGK48" s="12" t="s">
        <v>6222</v>
      </c>
      <c r="RGL48" s="12" t="str">
        <f>IF(RGK48="SINAPI",VLOOKUP('TEREZINHA HARDY'!RGJ48,SINAPI,3,),VLOOKUP('TEREZINHA HARDY'!RGJ48,SETOP,4,))</f>
        <v>KG</v>
      </c>
      <c r="RGM48" s="13">
        <v>162.6</v>
      </c>
      <c r="RGN48" s="13" t="s">
        <v>41</v>
      </c>
      <c r="RGO48" s="14">
        <f>IF(RGK48="SINAPI",VLOOKUP('TEREZINHA HARDY'!RGJ48,SINAPI,4,),VLOOKUP('TEREZINHA HARDY'!RGJ48,SETOP,5,))</f>
        <v>7.33</v>
      </c>
      <c r="RGP48" s="14">
        <f t="shared" si="2242"/>
        <v>9.27</v>
      </c>
      <c r="RGQ48" s="14">
        <f t="shared" si="2243"/>
        <v>1191.8579999999999</v>
      </c>
      <c r="RGR48" s="14">
        <f t="shared" si="2244"/>
        <v>1507.3019999999999</v>
      </c>
      <c r="RGS48" s="11" t="s">
        <v>17388</v>
      </c>
      <c r="RGT48" s="261" t="str">
        <f>IF(RHA48="SINAPI",VLOOKUP('TEREZINHA HARDY'!RGZ48,SINAPI,2,),VLOOKUP('TEREZINHA HARDY'!RGZ48,SETOP,3,))</f>
        <v>CORTE, DOBRA E MONTAGEM DE AÇO CA-50/60</v>
      </c>
      <c r="RGU48" s="261"/>
      <c r="RGV48" s="261"/>
      <c r="RGW48" s="261"/>
      <c r="RGX48" s="261"/>
      <c r="RGY48" s="261"/>
      <c r="RGZ48" s="12" t="s">
        <v>9344</v>
      </c>
      <c r="RHA48" s="12" t="s">
        <v>6222</v>
      </c>
      <c r="RHB48" s="12" t="str">
        <f>IF(RHA48="SINAPI",VLOOKUP('TEREZINHA HARDY'!RGZ48,SINAPI,3,),VLOOKUP('TEREZINHA HARDY'!RGZ48,SETOP,4,))</f>
        <v>KG</v>
      </c>
      <c r="RHC48" s="13">
        <v>162.6</v>
      </c>
      <c r="RHD48" s="13" t="s">
        <v>41</v>
      </c>
      <c r="RHE48" s="14">
        <f>IF(RHA48="SINAPI",VLOOKUP('TEREZINHA HARDY'!RGZ48,SINAPI,4,),VLOOKUP('TEREZINHA HARDY'!RGZ48,SETOP,5,))</f>
        <v>7.33</v>
      </c>
      <c r="RHF48" s="14">
        <f t="shared" si="2245"/>
        <v>9.27</v>
      </c>
      <c r="RHG48" s="14">
        <f t="shared" si="2246"/>
        <v>1191.8579999999999</v>
      </c>
      <c r="RHH48" s="14">
        <f t="shared" si="2247"/>
        <v>1507.3019999999999</v>
      </c>
      <c r="RHI48" s="11" t="s">
        <v>17388</v>
      </c>
      <c r="RHJ48" s="261" t="str">
        <f>IF(RHQ48="SINAPI",VLOOKUP('TEREZINHA HARDY'!RHP48,SINAPI,2,),VLOOKUP('TEREZINHA HARDY'!RHP48,SETOP,3,))</f>
        <v>CORTE, DOBRA E MONTAGEM DE AÇO CA-50/60</v>
      </c>
      <c r="RHK48" s="261"/>
      <c r="RHL48" s="261"/>
      <c r="RHM48" s="261"/>
      <c r="RHN48" s="261"/>
      <c r="RHO48" s="261"/>
      <c r="RHP48" s="12" t="s">
        <v>9344</v>
      </c>
      <c r="RHQ48" s="12" t="s">
        <v>6222</v>
      </c>
      <c r="RHR48" s="12" t="str">
        <f>IF(RHQ48="SINAPI",VLOOKUP('TEREZINHA HARDY'!RHP48,SINAPI,3,),VLOOKUP('TEREZINHA HARDY'!RHP48,SETOP,4,))</f>
        <v>KG</v>
      </c>
      <c r="RHS48" s="13">
        <v>162.6</v>
      </c>
      <c r="RHT48" s="13" t="s">
        <v>41</v>
      </c>
      <c r="RHU48" s="14">
        <f>IF(RHQ48="SINAPI",VLOOKUP('TEREZINHA HARDY'!RHP48,SINAPI,4,),VLOOKUP('TEREZINHA HARDY'!RHP48,SETOP,5,))</f>
        <v>7.33</v>
      </c>
      <c r="RHV48" s="14">
        <f t="shared" si="2248"/>
        <v>9.27</v>
      </c>
      <c r="RHW48" s="14">
        <f t="shared" si="2249"/>
        <v>1191.8579999999999</v>
      </c>
      <c r="RHX48" s="14">
        <f t="shared" si="2250"/>
        <v>1507.3019999999999</v>
      </c>
      <c r="RHY48" s="11" t="s">
        <v>17388</v>
      </c>
      <c r="RHZ48" s="261" t="str">
        <f>IF(RIG48="SINAPI",VLOOKUP('TEREZINHA HARDY'!RIF48,SINAPI,2,),VLOOKUP('TEREZINHA HARDY'!RIF48,SETOP,3,))</f>
        <v>CORTE, DOBRA E MONTAGEM DE AÇO CA-50/60</v>
      </c>
      <c r="RIA48" s="261"/>
      <c r="RIB48" s="261"/>
      <c r="RIC48" s="261"/>
      <c r="RID48" s="261"/>
      <c r="RIE48" s="261"/>
      <c r="RIF48" s="12" t="s">
        <v>9344</v>
      </c>
      <c r="RIG48" s="12" t="s">
        <v>6222</v>
      </c>
      <c r="RIH48" s="12" t="str">
        <f>IF(RIG48="SINAPI",VLOOKUP('TEREZINHA HARDY'!RIF48,SINAPI,3,),VLOOKUP('TEREZINHA HARDY'!RIF48,SETOP,4,))</f>
        <v>KG</v>
      </c>
      <c r="RII48" s="13">
        <v>162.6</v>
      </c>
      <c r="RIJ48" s="13" t="s">
        <v>41</v>
      </c>
      <c r="RIK48" s="14">
        <f>IF(RIG48="SINAPI",VLOOKUP('TEREZINHA HARDY'!RIF48,SINAPI,4,),VLOOKUP('TEREZINHA HARDY'!RIF48,SETOP,5,))</f>
        <v>7.33</v>
      </c>
      <c r="RIL48" s="14">
        <f t="shared" si="2251"/>
        <v>9.27</v>
      </c>
      <c r="RIM48" s="14">
        <f t="shared" si="2252"/>
        <v>1191.8579999999999</v>
      </c>
      <c r="RIN48" s="14">
        <f t="shared" si="2253"/>
        <v>1507.3019999999999</v>
      </c>
      <c r="RIO48" s="11" t="s">
        <v>17388</v>
      </c>
      <c r="RIP48" s="261" t="str">
        <f>IF(RIW48="SINAPI",VLOOKUP('TEREZINHA HARDY'!RIV48,SINAPI,2,),VLOOKUP('TEREZINHA HARDY'!RIV48,SETOP,3,))</f>
        <v>CORTE, DOBRA E MONTAGEM DE AÇO CA-50/60</v>
      </c>
      <c r="RIQ48" s="261"/>
      <c r="RIR48" s="261"/>
      <c r="RIS48" s="261"/>
      <c r="RIT48" s="261"/>
      <c r="RIU48" s="261"/>
      <c r="RIV48" s="12" t="s">
        <v>9344</v>
      </c>
      <c r="RIW48" s="12" t="s">
        <v>6222</v>
      </c>
      <c r="RIX48" s="12" t="str">
        <f>IF(RIW48="SINAPI",VLOOKUP('TEREZINHA HARDY'!RIV48,SINAPI,3,),VLOOKUP('TEREZINHA HARDY'!RIV48,SETOP,4,))</f>
        <v>KG</v>
      </c>
      <c r="RIY48" s="13">
        <v>162.6</v>
      </c>
      <c r="RIZ48" s="13" t="s">
        <v>41</v>
      </c>
      <c r="RJA48" s="14">
        <f>IF(RIW48="SINAPI",VLOOKUP('TEREZINHA HARDY'!RIV48,SINAPI,4,),VLOOKUP('TEREZINHA HARDY'!RIV48,SETOP,5,))</f>
        <v>7.33</v>
      </c>
      <c r="RJB48" s="14">
        <f t="shared" si="2254"/>
        <v>9.27</v>
      </c>
      <c r="RJC48" s="14">
        <f t="shared" si="2255"/>
        <v>1191.8579999999999</v>
      </c>
      <c r="RJD48" s="14">
        <f t="shared" si="2256"/>
        <v>1507.3019999999999</v>
      </c>
      <c r="RJE48" s="11" t="s">
        <v>17388</v>
      </c>
      <c r="RJF48" s="261" t="str">
        <f>IF(RJM48="SINAPI",VLOOKUP('TEREZINHA HARDY'!RJL48,SINAPI,2,),VLOOKUP('TEREZINHA HARDY'!RJL48,SETOP,3,))</f>
        <v>CORTE, DOBRA E MONTAGEM DE AÇO CA-50/60</v>
      </c>
      <c r="RJG48" s="261"/>
      <c r="RJH48" s="261"/>
      <c r="RJI48" s="261"/>
      <c r="RJJ48" s="261"/>
      <c r="RJK48" s="261"/>
      <c r="RJL48" s="12" t="s">
        <v>9344</v>
      </c>
      <c r="RJM48" s="12" t="s">
        <v>6222</v>
      </c>
      <c r="RJN48" s="12" t="str">
        <f>IF(RJM48="SINAPI",VLOOKUP('TEREZINHA HARDY'!RJL48,SINAPI,3,),VLOOKUP('TEREZINHA HARDY'!RJL48,SETOP,4,))</f>
        <v>KG</v>
      </c>
      <c r="RJO48" s="13">
        <v>162.6</v>
      </c>
      <c r="RJP48" s="13" t="s">
        <v>41</v>
      </c>
      <c r="RJQ48" s="14">
        <f>IF(RJM48="SINAPI",VLOOKUP('TEREZINHA HARDY'!RJL48,SINAPI,4,),VLOOKUP('TEREZINHA HARDY'!RJL48,SETOP,5,))</f>
        <v>7.33</v>
      </c>
      <c r="RJR48" s="14">
        <f t="shared" si="2257"/>
        <v>9.27</v>
      </c>
      <c r="RJS48" s="14">
        <f t="shared" si="2258"/>
        <v>1191.8579999999999</v>
      </c>
      <c r="RJT48" s="14">
        <f t="shared" si="2259"/>
        <v>1507.3019999999999</v>
      </c>
      <c r="RJU48" s="11" t="s">
        <v>17388</v>
      </c>
      <c r="RJV48" s="261" t="str">
        <f>IF(RKC48="SINAPI",VLOOKUP('TEREZINHA HARDY'!RKB48,SINAPI,2,),VLOOKUP('TEREZINHA HARDY'!RKB48,SETOP,3,))</f>
        <v>CORTE, DOBRA E MONTAGEM DE AÇO CA-50/60</v>
      </c>
      <c r="RJW48" s="261"/>
      <c r="RJX48" s="261"/>
      <c r="RJY48" s="261"/>
      <c r="RJZ48" s="261"/>
      <c r="RKA48" s="261"/>
      <c r="RKB48" s="12" t="s">
        <v>9344</v>
      </c>
      <c r="RKC48" s="12" t="s">
        <v>6222</v>
      </c>
      <c r="RKD48" s="12" t="str">
        <f>IF(RKC48="SINAPI",VLOOKUP('TEREZINHA HARDY'!RKB48,SINAPI,3,),VLOOKUP('TEREZINHA HARDY'!RKB48,SETOP,4,))</f>
        <v>KG</v>
      </c>
      <c r="RKE48" s="13">
        <v>162.6</v>
      </c>
      <c r="RKF48" s="13" t="s">
        <v>41</v>
      </c>
      <c r="RKG48" s="14">
        <f>IF(RKC48="SINAPI",VLOOKUP('TEREZINHA HARDY'!RKB48,SINAPI,4,),VLOOKUP('TEREZINHA HARDY'!RKB48,SETOP,5,))</f>
        <v>7.33</v>
      </c>
      <c r="RKH48" s="14">
        <f t="shared" si="2260"/>
        <v>9.27</v>
      </c>
      <c r="RKI48" s="14">
        <f t="shared" si="2261"/>
        <v>1191.8579999999999</v>
      </c>
      <c r="RKJ48" s="14">
        <f t="shared" si="2262"/>
        <v>1507.3019999999999</v>
      </c>
      <c r="RKK48" s="11" t="s">
        <v>17388</v>
      </c>
      <c r="RKL48" s="261" t="str">
        <f>IF(RKS48="SINAPI",VLOOKUP('TEREZINHA HARDY'!RKR48,SINAPI,2,),VLOOKUP('TEREZINHA HARDY'!RKR48,SETOP,3,))</f>
        <v>CORTE, DOBRA E MONTAGEM DE AÇO CA-50/60</v>
      </c>
      <c r="RKM48" s="261"/>
      <c r="RKN48" s="261"/>
      <c r="RKO48" s="261"/>
      <c r="RKP48" s="261"/>
      <c r="RKQ48" s="261"/>
      <c r="RKR48" s="12" t="s">
        <v>9344</v>
      </c>
      <c r="RKS48" s="12" t="s">
        <v>6222</v>
      </c>
      <c r="RKT48" s="12" t="str">
        <f>IF(RKS48="SINAPI",VLOOKUP('TEREZINHA HARDY'!RKR48,SINAPI,3,),VLOOKUP('TEREZINHA HARDY'!RKR48,SETOP,4,))</f>
        <v>KG</v>
      </c>
      <c r="RKU48" s="13">
        <v>162.6</v>
      </c>
      <c r="RKV48" s="13" t="s">
        <v>41</v>
      </c>
      <c r="RKW48" s="14">
        <f>IF(RKS48="SINAPI",VLOOKUP('TEREZINHA HARDY'!RKR48,SINAPI,4,),VLOOKUP('TEREZINHA HARDY'!RKR48,SETOP,5,))</f>
        <v>7.33</v>
      </c>
      <c r="RKX48" s="14">
        <f t="shared" si="2263"/>
        <v>9.27</v>
      </c>
      <c r="RKY48" s="14">
        <f t="shared" si="2264"/>
        <v>1191.8579999999999</v>
      </c>
      <c r="RKZ48" s="14">
        <f t="shared" si="2265"/>
        <v>1507.3019999999999</v>
      </c>
      <c r="RLA48" s="11" t="s">
        <v>17388</v>
      </c>
      <c r="RLB48" s="261" t="str">
        <f>IF(RLI48="SINAPI",VLOOKUP('TEREZINHA HARDY'!RLH48,SINAPI,2,),VLOOKUP('TEREZINHA HARDY'!RLH48,SETOP,3,))</f>
        <v>CORTE, DOBRA E MONTAGEM DE AÇO CA-50/60</v>
      </c>
      <c r="RLC48" s="261"/>
      <c r="RLD48" s="261"/>
      <c r="RLE48" s="261"/>
      <c r="RLF48" s="261"/>
      <c r="RLG48" s="261"/>
      <c r="RLH48" s="12" t="s">
        <v>9344</v>
      </c>
      <c r="RLI48" s="12" t="s">
        <v>6222</v>
      </c>
      <c r="RLJ48" s="12" t="str">
        <f>IF(RLI48="SINAPI",VLOOKUP('TEREZINHA HARDY'!RLH48,SINAPI,3,),VLOOKUP('TEREZINHA HARDY'!RLH48,SETOP,4,))</f>
        <v>KG</v>
      </c>
      <c r="RLK48" s="13">
        <v>162.6</v>
      </c>
      <c r="RLL48" s="13" t="s">
        <v>41</v>
      </c>
      <c r="RLM48" s="14">
        <f>IF(RLI48="SINAPI",VLOOKUP('TEREZINHA HARDY'!RLH48,SINAPI,4,),VLOOKUP('TEREZINHA HARDY'!RLH48,SETOP,5,))</f>
        <v>7.33</v>
      </c>
      <c r="RLN48" s="14">
        <f t="shared" si="2266"/>
        <v>9.27</v>
      </c>
      <c r="RLO48" s="14">
        <f t="shared" si="2267"/>
        <v>1191.8579999999999</v>
      </c>
      <c r="RLP48" s="14">
        <f t="shared" si="2268"/>
        <v>1507.3019999999999</v>
      </c>
      <c r="RLQ48" s="11" t="s">
        <v>17388</v>
      </c>
      <c r="RLR48" s="261" t="str">
        <f>IF(RLY48="SINAPI",VLOOKUP('TEREZINHA HARDY'!RLX48,SINAPI,2,),VLOOKUP('TEREZINHA HARDY'!RLX48,SETOP,3,))</f>
        <v>CORTE, DOBRA E MONTAGEM DE AÇO CA-50/60</v>
      </c>
      <c r="RLS48" s="261"/>
      <c r="RLT48" s="261"/>
      <c r="RLU48" s="261"/>
      <c r="RLV48" s="261"/>
      <c r="RLW48" s="261"/>
      <c r="RLX48" s="12" t="s">
        <v>9344</v>
      </c>
      <c r="RLY48" s="12" t="s">
        <v>6222</v>
      </c>
      <c r="RLZ48" s="12" t="str">
        <f>IF(RLY48="SINAPI",VLOOKUP('TEREZINHA HARDY'!RLX48,SINAPI,3,),VLOOKUP('TEREZINHA HARDY'!RLX48,SETOP,4,))</f>
        <v>KG</v>
      </c>
      <c r="RMA48" s="13">
        <v>162.6</v>
      </c>
      <c r="RMB48" s="13" t="s">
        <v>41</v>
      </c>
      <c r="RMC48" s="14">
        <f>IF(RLY48="SINAPI",VLOOKUP('TEREZINHA HARDY'!RLX48,SINAPI,4,),VLOOKUP('TEREZINHA HARDY'!RLX48,SETOP,5,))</f>
        <v>7.33</v>
      </c>
      <c r="RMD48" s="14">
        <f t="shared" si="2269"/>
        <v>9.27</v>
      </c>
      <c r="RME48" s="14">
        <f t="shared" si="2270"/>
        <v>1191.8579999999999</v>
      </c>
      <c r="RMF48" s="14">
        <f t="shared" si="2271"/>
        <v>1507.3019999999999</v>
      </c>
      <c r="RMG48" s="11" t="s">
        <v>17388</v>
      </c>
      <c r="RMH48" s="261" t="str">
        <f>IF(RMO48="SINAPI",VLOOKUP('TEREZINHA HARDY'!RMN48,SINAPI,2,),VLOOKUP('TEREZINHA HARDY'!RMN48,SETOP,3,))</f>
        <v>CORTE, DOBRA E MONTAGEM DE AÇO CA-50/60</v>
      </c>
      <c r="RMI48" s="261"/>
      <c r="RMJ48" s="261"/>
      <c r="RMK48" s="261"/>
      <c r="RML48" s="261"/>
      <c r="RMM48" s="261"/>
      <c r="RMN48" s="12" t="s">
        <v>9344</v>
      </c>
      <c r="RMO48" s="12" t="s">
        <v>6222</v>
      </c>
      <c r="RMP48" s="12" t="str">
        <f>IF(RMO48="SINAPI",VLOOKUP('TEREZINHA HARDY'!RMN48,SINAPI,3,),VLOOKUP('TEREZINHA HARDY'!RMN48,SETOP,4,))</f>
        <v>KG</v>
      </c>
      <c r="RMQ48" s="13">
        <v>162.6</v>
      </c>
      <c r="RMR48" s="13" t="s">
        <v>41</v>
      </c>
      <c r="RMS48" s="14">
        <f>IF(RMO48="SINAPI",VLOOKUP('TEREZINHA HARDY'!RMN48,SINAPI,4,),VLOOKUP('TEREZINHA HARDY'!RMN48,SETOP,5,))</f>
        <v>7.33</v>
      </c>
      <c r="RMT48" s="14">
        <f t="shared" si="2272"/>
        <v>9.27</v>
      </c>
      <c r="RMU48" s="14">
        <f t="shared" si="2273"/>
        <v>1191.8579999999999</v>
      </c>
      <c r="RMV48" s="14">
        <f t="shared" si="2274"/>
        <v>1507.3019999999999</v>
      </c>
      <c r="RMW48" s="11" t="s">
        <v>17388</v>
      </c>
      <c r="RMX48" s="261" t="str">
        <f>IF(RNE48="SINAPI",VLOOKUP('TEREZINHA HARDY'!RND48,SINAPI,2,),VLOOKUP('TEREZINHA HARDY'!RND48,SETOP,3,))</f>
        <v>CORTE, DOBRA E MONTAGEM DE AÇO CA-50/60</v>
      </c>
      <c r="RMY48" s="261"/>
      <c r="RMZ48" s="261"/>
      <c r="RNA48" s="261"/>
      <c r="RNB48" s="261"/>
      <c r="RNC48" s="261"/>
      <c r="RND48" s="12" t="s">
        <v>9344</v>
      </c>
      <c r="RNE48" s="12" t="s">
        <v>6222</v>
      </c>
      <c r="RNF48" s="12" t="str">
        <f>IF(RNE48="SINAPI",VLOOKUP('TEREZINHA HARDY'!RND48,SINAPI,3,),VLOOKUP('TEREZINHA HARDY'!RND48,SETOP,4,))</f>
        <v>KG</v>
      </c>
      <c r="RNG48" s="13">
        <v>162.6</v>
      </c>
      <c r="RNH48" s="13" t="s">
        <v>41</v>
      </c>
      <c r="RNI48" s="14">
        <f>IF(RNE48="SINAPI",VLOOKUP('TEREZINHA HARDY'!RND48,SINAPI,4,),VLOOKUP('TEREZINHA HARDY'!RND48,SETOP,5,))</f>
        <v>7.33</v>
      </c>
      <c r="RNJ48" s="14">
        <f t="shared" si="2275"/>
        <v>9.27</v>
      </c>
      <c r="RNK48" s="14">
        <f t="shared" si="2276"/>
        <v>1191.8579999999999</v>
      </c>
      <c r="RNL48" s="14">
        <f t="shared" si="2277"/>
        <v>1507.3019999999999</v>
      </c>
      <c r="RNM48" s="11" t="s">
        <v>17388</v>
      </c>
      <c r="RNN48" s="261" t="str">
        <f>IF(RNU48="SINAPI",VLOOKUP('TEREZINHA HARDY'!RNT48,SINAPI,2,),VLOOKUP('TEREZINHA HARDY'!RNT48,SETOP,3,))</f>
        <v>CORTE, DOBRA E MONTAGEM DE AÇO CA-50/60</v>
      </c>
      <c r="RNO48" s="261"/>
      <c r="RNP48" s="261"/>
      <c r="RNQ48" s="261"/>
      <c r="RNR48" s="261"/>
      <c r="RNS48" s="261"/>
      <c r="RNT48" s="12" t="s">
        <v>9344</v>
      </c>
      <c r="RNU48" s="12" t="s">
        <v>6222</v>
      </c>
      <c r="RNV48" s="12" t="str">
        <f>IF(RNU48="SINAPI",VLOOKUP('TEREZINHA HARDY'!RNT48,SINAPI,3,),VLOOKUP('TEREZINHA HARDY'!RNT48,SETOP,4,))</f>
        <v>KG</v>
      </c>
      <c r="RNW48" s="13">
        <v>162.6</v>
      </c>
      <c r="RNX48" s="13" t="s">
        <v>41</v>
      </c>
      <c r="RNY48" s="14">
        <f>IF(RNU48="SINAPI",VLOOKUP('TEREZINHA HARDY'!RNT48,SINAPI,4,),VLOOKUP('TEREZINHA HARDY'!RNT48,SETOP,5,))</f>
        <v>7.33</v>
      </c>
      <c r="RNZ48" s="14">
        <f t="shared" si="2278"/>
        <v>9.27</v>
      </c>
      <c r="ROA48" s="14">
        <f t="shared" si="2279"/>
        <v>1191.8579999999999</v>
      </c>
      <c r="ROB48" s="14">
        <f t="shared" si="2280"/>
        <v>1507.3019999999999</v>
      </c>
      <c r="ROC48" s="11" t="s">
        <v>17388</v>
      </c>
      <c r="ROD48" s="261" t="str">
        <f>IF(ROK48="SINAPI",VLOOKUP('TEREZINHA HARDY'!ROJ48,SINAPI,2,),VLOOKUP('TEREZINHA HARDY'!ROJ48,SETOP,3,))</f>
        <v>CORTE, DOBRA E MONTAGEM DE AÇO CA-50/60</v>
      </c>
      <c r="ROE48" s="261"/>
      <c r="ROF48" s="261"/>
      <c r="ROG48" s="261"/>
      <c r="ROH48" s="261"/>
      <c r="ROI48" s="261"/>
      <c r="ROJ48" s="12" t="s">
        <v>9344</v>
      </c>
      <c r="ROK48" s="12" t="s">
        <v>6222</v>
      </c>
      <c r="ROL48" s="12" t="str">
        <f>IF(ROK48="SINAPI",VLOOKUP('TEREZINHA HARDY'!ROJ48,SINAPI,3,),VLOOKUP('TEREZINHA HARDY'!ROJ48,SETOP,4,))</f>
        <v>KG</v>
      </c>
      <c r="ROM48" s="13">
        <v>162.6</v>
      </c>
      <c r="RON48" s="13" t="s">
        <v>41</v>
      </c>
      <c r="ROO48" s="14">
        <f>IF(ROK48="SINAPI",VLOOKUP('TEREZINHA HARDY'!ROJ48,SINAPI,4,),VLOOKUP('TEREZINHA HARDY'!ROJ48,SETOP,5,))</f>
        <v>7.33</v>
      </c>
      <c r="ROP48" s="14">
        <f t="shared" si="2281"/>
        <v>9.27</v>
      </c>
      <c r="ROQ48" s="14">
        <f t="shared" si="2282"/>
        <v>1191.8579999999999</v>
      </c>
      <c r="ROR48" s="14">
        <f t="shared" si="2283"/>
        <v>1507.3019999999999</v>
      </c>
      <c r="ROS48" s="11" t="s">
        <v>17388</v>
      </c>
      <c r="ROT48" s="261" t="str">
        <f>IF(RPA48="SINAPI",VLOOKUP('TEREZINHA HARDY'!ROZ48,SINAPI,2,),VLOOKUP('TEREZINHA HARDY'!ROZ48,SETOP,3,))</f>
        <v>CORTE, DOBRA E MONTAGEM DE AÇO CA-50/60</v>
      </c>
      <c r="ROU48" s="261"/>
      <c r="ROV48" s="261"/>
      <c r="ROW48" s="261"/>
      <c r="ROX48" s="261"/>
      <c r="ROY48" s="261"/>
      <c r="ROZ48" s="12" t="s">
        <v>9344</v>
      </c>
      <c r="RPA48" s="12" t="s">
        <v>6222</v>
      </c>
      <c r="RPB48" s="12" t="str">
        <f>IF(RPA48="SINAPI",VLOOKUP('TEREZINHA HARDY'!ROZ48,SINAPI,3,),VLOOKUP('TEREZINHA HARDY'!ROZ48,SETOP,4,))</f>
        <v>KG</v>
      </c>
      <c r="RPC48" s="13">
        <v>162.6</v>
      </c>
      <c r="RPD48" s="13" t="s">
        <v>41</v>
      </c>
      <c r="RPE48" s="14">
        <f>IF(RPA48="SINAPI",VLOOKUP('TEREZINHA HARDY'!ROZ48,SINAPI,4,),VLOOKUP('TEREZINHA HARDY'!ROZ48,SETOP,5,))</f>
        <v>7.33</v>
      </c>
      <c r="RPF48" s="14">
        <f t="shared" si="2284"/>
        <v>9.27</v>
      </c>
      <c r="RPG48" s="14">
        <f t="shared" si="2285"/>
        <v>1191.8579999999999</v>
      </c>
      <c r="RPH48" s="14">
        <f t="shared" si="2286"/>
        <v>1507.3019999999999</v>
      </c>
      <c r="RPI48" s="11" t="s">
        <v>17388</v>
      </c>
      <c r="RPJ48" s="261" t="str">
        <f>IF(RPQ48="SINAPI",VLOOKUP('TEREZINHA HARDY'!RPP48,SINAPI,2,),VLOOKUP('TEREZINHA HARDY'!RPP48,SETOP,3,))</f>
        <v>CORTE, DOBRA E MONTAGEM DE AÇO CA-50/60</v>
      </c>
      <c r="RPK48" s="261"/>
      <c r="RPL48" s="261"/>
      <c r="RPM48" s="261"/>
      <c r="RPN48" s="261"/>
      <c r="RPO48" s="261"/>
      <c r="RPP48" s="12" t="s">
        <v>9344</v>
      </c>
      <c r="RPQ48" s="12" t="s">
        <v>6222</v>
      </c>
      <c r="RPR48" s="12" t="str">
        <f>IF(RPQ48="SINAPI",VLOOKUP('TEREZINHA HARDY'!RPP48,SINAPI,3,),VLOOKUP('TEREZINHA HARDY'!RPP48,SETOP,4,))</f>
        <v>KG</v>
      </c>
      <c r="RPS48" s="13">
        <v>162.6</v>
      </c>
      <c r="RPT48" s="13" t="s">
        <v>41</v>
      </c>
      <c r="RPU48" s="14">
        <f>IF(RPQ48="SINAPI",VLOOKUP('TEREZINHA HARDY'!RPP48,SINAPI,4,),VLOOKUP('TEREZINHA HARDY'!RPP48,SETOP,5,))</f>
        <v>7.33</v>
      </c>
      <c r="RPV48" s="14">
        <f t="shared" si="2287"/>
        <v>9.27</v>
      </c>
      <c r="RPW48" s="14">
        <f t="shared" si="2288"/>
        <v>1191.8579999999999</v>
      </c>
      <c r="RPX48" s="14">
        <f t="shared" si="2289"/>
        <v>1507.3019999999999</v>
      </c>
      <c r="RPY48" s="11" t="s">
        <v>17388</v>
      </c>
      <c r="RPZ48" s="261" t="str">
        <f>IF(RQG48="SINAPI",VLOOKUP('TEREZINHA HARDY'!RQF48,SINAPI,2,),VLOOKUP('TEREZINHA HARDY'!RQF48,SETOP,3,))</f>
        <v>CORTE, DOBRA E MONTAGEM DE AÇO CA-50/60</v>
      </c>
      <c r="RQA48" s="261"/>
      <c r="RQB48" s="261"/>
      <c r="RQC48" s="261"/>
      <c r="RQD48" s="261"/>
      <c r="RQE48" s="261"/>
      <c r="RQF48" s="12" t="s">
        <v>9344</v>
      </c>
      <c r="RQG48" s="12" t="s">
        <v>6222</v>
      </c>
      <c r="RQH48" s="12" t="str">
        <f>IF(RQG48="SINAPI",VLOOKUP('TEREZINHA HARDY'!RQF48,SINAPI,3,),VLOOKUP('TEREZINHA HARDY'!RQF48,SETOP,4,))</f>
        <v>KG</v>
      </c>
      <c r="RQI48" s="13">
        <v>162.6</v>
      </c>
      <c r="RQJ48" s="13" t="s">
        <v>41</v>
      </c>
      <c r="RQK48" s="14">
        <f>IF(RQG48="SINAPI",VLOOKUP('TEREZINHA HARDY'!RQF48,SINAPI,4,),VLOOKUP('TEREZINHA HARDY'!RQF48,SETOP,5,))</f>
        <v>7.33</v>
      </c>
      <c r="RQL48" s="14">
        <f t="shared" si="2290"/>
        <v>9.27</v>
      </c>
      <c r="RQM48" s="14">
        <f t="shared" si="2291"/>
        <v>1191.8579999999999</v>
      </c>
      <c r="RQN48" s="14">
        <f t="shared" si="2292"/>
        <v>1507.3019999999999</v>
      </c>
      <c r="RQO48" s="11" t="s">
        <v>17388</v>
      </c>
      <c r="RQP48" s="261" t="str">
        <f>IF(RQW48="SINAPI",VLOOKUP('TEREZINHA HARDY'!RQV48,SINAPI,2,),VLOOKUP('TEREZINHA HARDY'!RQV48,SETOP,3,))</f>
        <v>CORTE, DOBRA E MONTAGEM DE AÇO CA-50/60</v>
      </c>
      <c r="RQQ48" s="261"/>
      <c r="RQR48" s="261"/>
      <c r="RQS48" s="261"/>
      <c r="RQT48" s="261"/>
      <c r="RQU48" s="261"/>
      <c r="RQV48" s="12" t="s">
        <v>9344</v>
      </c>
      <c r="RQW48" s="12" t="s">
        <v>6222</v>
      </c>
      <c r="RQX48" s="12" t="str">
        <f>IF(RQW48="SINAPI",VLOOKUP('TEREZINHA HARDY'!RQV48,SINAPI,3,),VLOOKUP('TEREZINHA HARDY'!RQV48,SETOP,4,))</f>
        <v>KG</v>
      </c>
      <c r="RQY48" s="13">
        <v>162.6</v>
      </c>
      <c r="RQZ48" s="13" t="s">
        <v>41</v>
      </c>
      <c r="RRA48" s="14">
        <f>IF(RQW48="SINAPI",VLOOKUP('TEREZINHA HARDY'!RQV48,SINAPI,4,),VLOOKUP('TEREZINHA HARDY'!RQV48,SETOP,5,))</f>
        <v>7.33</v>
      </c>
      <c r="RRB48" s="14">
        <f t="shared" si="2293"/>
        <v>9.27</v>
      </c>
      <c r="RRC48" s="14">
        <f t="shared" si="2294"/>
        <v>1191.8579999999999</v>
      </c>
      <c r="RRD48" s="14">
        <f t="shared" si="2295"/>
        <v>1507.3019999999999</v>
      </c>
      <c r="RRE48" s="11" t="s">
        <v>17388</v>
      </c>
      <c r="RRF48" s="261" t="str">
        <f>IF(RRM48="SINAPI",VLOOKUP('TEREZINHA HARDY'!RRL48,SINAPI,2,),VLOOKUP('TEREZINHA HARDY'!RRL48,SETOP,3,))</f>
        <v>CORTE, DOBRA E MONTAGEM DE AÇO CA-50/60</v>
      </c>
      <c r="RRG48" s="261"/>
      <c r="RRH48" s="261"/>
      <c r="RRI48" s="261"/>
      <c r="RRJ48" s="261"/>
      <c r="RRK48" s="261"/>
      <c r="RRL48" s="12" t="s">
        <v>9344</v>
      </c>
      <c r="RRM48" s="12" t="s">
        <v>6222</v>
      </c>
      <c r="RRN48" s="12" t="str">
        <f>IF(RRM48="SINAPI",VLOOKUP('TEREZINHA HARDY'!RRL48,SINAPI,3,),VLOOKUP('TEREZINHA HARDY'!RRL48,SETOP,4,))</f>
        <v>KG</v>
      </c>
      <c r="RRO48" s="13">
        <v>162.6</v>
      </c>
      <c r="RRP48" s="13" t="s">
        <v>41</v>
      </c>
      <c r="RRQ48" s="14">
        <f>IF(RRM48="SINAPI",VLOOKUP('TEREZINHA HARDY'!RRL48,SINAPI,4,),VLOOKUP('TEREZINHA HARDY'!RRL48,SETOP,5,))</f>
        <v>7.33</v>
      </c>
      <c r="RRR48" s="14">
        <f t="shared" si="2296"/>
        <v>9.27</v>
      </c>
      <c r="RRS48" s="14">
        <f t="shared" si="2297"/>
        <v>1191.8579999999999</v>
      </c>
      <c r="RRT48" s="14">
        <f t="shared" si="2298"/>
        <v>1507.3019999999999</v>
      </c>
      <c r="RRU48" s="11" t="s">
        <v>17388</v>
      </c>
      <c r="RRV48" s="261" t="str">
        <f>IF(RSC48="SINAPI",VLOOKUP('TEREZINHA HARDY'!RSB48,SINAPI,2,),VLOOKUP('TEREZINHA HARDY'!RSB48,SETOP,3,))</f>
        <v>CORTE, DOBRA E MONTAGEM DE AÇO CA-50/60</v>
      </c>
      <c r="RRW48" s="261"/>
      <c r="RRX48" s="261"/>
      <c r="RRY48" s="261"/>
      <c r="RRZ48" s="261"/>
      <c r="RSA48" s="261"/>
      <c r="RSB48" s="12" t="s">
        <v>9344</v>
      </c>
      <c r="RSC48" s="12" t="s">
        <v>6222</v>
      </c>
      <c r="RSD48" s="12" t="str">
        <f>IF(RSC48="SINAPI",VLOOKUP('TEREZINHA HARDY'!RSB48,SINAPI,3,),VLOOKUP('TEREZINHA HARDY'!RSB48,SETOP,4,))</f>
        <v>KG</v>
      </c>
      <c r="RSE48" s="13">
        <v>162.6</v>
      </c>
      <c r="RSF48" s="13" t="s">
        <v>41</v>
      </c>
      <c r="RSG48" s="14">
        <f>IF(RSC48="SINAPI",VLOOKUP('TEREZINHA HARDY'!RSB48,SINAPI,4,),VLOOKUP('TEREZINHA HARDY'!RSB48,SETOP,5,))</f>
        <v>7.33</v>
      </c>
      <c r="RSH48" s="14">
        <f t="shared" si="2299"/>
        <v>9.27</v>
      </c>
      <c r="RSI48" s="14">
        <f t="shared" si="2300"/>
        <v>1191.8579999999999</v>
      </c>
      <c r="RSJ48" s="14">
        <f t="shared" si="2301"/>
        <v>1507.3019999999999</v>
      </c>
      <c r="RSK48" s="11" t="s">
        <v>17388</v>
      </c>
      <c r="RSL48" s="261" t="str">
        <f>IF(RSS48="SINAPI",VLOOKUP('TEREZINHA HARDY'!RSR48,SINAPI,2,),VLOOKUP('TEREZINHA HARDY'!RSR48,SETOP,3,))</f>
        <v>CORTE, DOBRA E MONTAGEM DE AÇO CA-50/60</v>
      </c>
      <c r="RSM48" s="261"/>
      <c r="RSN48" s="261"/>
      <c r="RSO48" s="261"/>
      <c r="RSP48" s="261"/>
      <c r="RSQ48" s="261"/>
      <c r="RSR48" s="12" t="s">
        <v>9344</v>
      </c>
      <c r="RSS48" s="12" t="s">
        <v>6222</v>
      </c>
      <c r="RST48" s="12" t="str">
        <f>IF(RSS48="SINAPI",VLOOKUP('TEREZINHA HARDY'!RSR48,SINAPI,3,),VLOOKUP('TEREZINHA HARDY'!RSR48,SETOP,4,))</f>
        <v>KG</v>
      </c>
      <c r="RSU48" s="13">
        <v>162.6</v>
      </c>
      <c r="RSV48" s="13" t="s">
        <v>41</v>
      </c>
      <c r="RSW48" s="14">
        <f>IF(RSS48="SINAPI",VLOOKUP('TEREZINHA HARDY'!RSR48,SINAPI,4,),VLOOKUP('TEREZINHA HARDY'!RSR48,SETOP,5,))</f>
        <v>7.33</v>
      </c>
      <c r="RSX48" s="14">
        <f t="shared" si="2302"/>
        <v>9.27</v>
      </c>
      <c r="RSY48" s="14">
        <f t="shared" si="2303"/>
        <v>1191.8579999999999</v>
      </c>
      <c r="RSZ48" s="14">
        <f t="shared" si="2304"/>
        <v>1507.3019999999999</v>
      </c>
      <c r="RTA48" s="11" t="s">
        <v>17388</v>
      </c>
      <c r="RTB48" s="261" t="str">
        <f>IF(RTI48="SINAPI",VLOOKUP('TEREZINHA HARDY'!RTH48,SINAPI,2,),VLOOKUP('TEREZINHA HARDY'!RTH48,SETOP,3,))</f>
        <v>CORTE, DOBRA E MONTAGEM DE AÇO CA-50/60</v>
      </c>
      <c r="RTC48" s="261"/>
      <c r="RTD48" s="261"/>
      <c r="RTE48" s="261"/>
      <c r="RTF48" s="261"/>
      <c r="RTG48" s="261"/>
      <c r="RTH48" s="12" t="s">
        <v>9344</v>
      </c>
      <c r="RTI48" s="12" t="s">
        <v>6222</v>
      </c>
      <c r="RTJ48" s="12" t="str">
        <f>IF(RTI48="SINAPI",VLOOKUP('TEREZINHA HARDY'!RTH48,SINAPI,3,),VLOOKUP('TEREZINHA HARDY'!RTH48,SETOP,4,))</f>
        <v>KG</v>
      </c>
      <c r="RTK48" s="13">
        <v>162.6</v>
      </c>
      <c r="RTL48" s="13" t="s">
        <v>41</v>
      </c>
      <c r="RTM48" s="14">
        <f>IF(RTI48="SINAPI",VLOOKUP('TEREZINHA HARDY'!RTH48,SINAPI,4,),VLOOKUP('TEREZINHA HARDY'!RTH48,SETOP,5,))</f>
        <v>7.33</v>
      </c>
      <c r="RTN48" s="14">
        <f t="shared" si="2305"/>
        <v>9.27</v>
      </c>
      <c r="RTO48" s="14">
        <f t="shared" si="2306"/>
        <v>1191.8579999999999</v>
      </c>
      <c r="RTP48" s="14">
        <f t="shared" si="2307"/>
        <v>1507.3019999999999</v>
      </c>
      <c r="RTQ48" s="11" t="s">
        <v>17388</v>
      </c>
      <c r="RTR48" s="261" t="str">
        <f>IF(RTY48="SINAPI",VLOOKUP('TEREZINHA HARDY'!RTX48,SINAPI,2,),VLOOKUP('TEREZINHA HARDY'!RTX48,SETOP,3,))</f>
        <v>CORTE, DOBRA E MONTAGEM DE AÇO CA-50/60</v>
      </c>
      <c r="RTS48" s="261"/>
      <c r="RTT48" s="261"/>
      <c r="RTU48" s="261"/>
      <c r="RTV48" s="261"/>
      <c r="RTW48" s="261"/>
      <c r="RTX48" s="12" t="s">
        <v>9344</v>
      </c>
      <c r="RTY48" s="12" t="s">
        <v>6222</v>
      </c>
      <c r="RTZ48" s="12" t="str">
        <f>IF(RTY48="SINAPI",VLOOKUP('TEREZINHA HARDY'!RTX48,SINAPI,3,),VLOOKUP('TEREZINHA HARDY'!RTX48,SETOP,4,))</f>
        <v>KG</v>
      </c>
      <c r="RUA48" s="13">
        <v>162.6</v>
      </c>
      <c r="RUB48" s="13" t="s">
        <v>41</v>
      </c>
      <c r="RUC48" s="14">
        <f>IF(RTY48="SINAPI",VLOOKUP('TEREZINHA HARDY'!RTX48,SINAPI,4,),VLOOKUP('TEREZINHA HARDY'!RTX48,SETOP,5,))</f>
        <v>7.33</v>
      </c>
      <c r="RUD48" s="14">
        <f t="shared" si="2308"/>
        <v>9.27</v>
      </c>
      <c r="RUE48" s="14">
        <f t="shared" si="2309"/>
        <v>1191.8579999999999</v>
      </c>
      <c r="RUF48" s="14">
        <f t="shared" si="2310"/>
        <v>1507.3019999999999</v>
      </c>
      <c r="RUG48" s="11" t="s">
        <v>17388</v>
      </c>
      <c r="RUH48" s="261" t="str">
        <f>IF(RUO48="SINAPI",VLOOKUP('TEREZINHA HARDY'!RUN48,SINAPI,2,),VLOOKUP('TEREZINHA HARDY'!RUN48,SETOP,3,))</f>
        <v>CORTE, DOBRA E MONTAGEM DE AÇO CA-50/60</v>
      </c>
      <c r="RUI48" s="261"/>
      <c r="RUJ48" s="261"/>
      <c r="RUK48" s="261"/>
      <c r="RUL48" s="261"/>
      <c r="RUM48" s="261"/>
      <c r="RUN48" s="12" t="s">
        <v>9344</v>
      </c>
      <c r="RUO48" s="12" t="s">
        <v>6222</v>
      </c>
      <c r="RUP48" s="12" t="str">
        <f>IF(RUO48="SINAPI",VLOOKUP('TEREZINHA HARDY'!RUN48,SINAPI,3,),VLOOKUP('TEREZINHA HARDY'!RUN48,SETOP,4,))</f>
        <v>KG</v>
      </c>
      <c r="RUQ48" s="13">
        <v>162.6</v>
      </c>
      <c r="RUR48" s="13" t="s">
        <v>41</v>
      </c>
      <c r="RUS48" s="14">
        <f>IF(RUO48="SINAPI",VLOOKUP('TEREZINHA HARDY'!RUN48,SINAPI,4,),VLOOKUP('TEREZINHA HARDY'!RUN48,SETOP,5,))</f>
        <v>7.33</v>
      </c>
      <c r="RUT48" s="14">
        <f t="shared" si="2311"/>
        <v>9.27</v>
      </c>
      <c r="RUU48" s="14">
        <f t="shared" si="2312"/>
        <v>1191.8579999999999</v>
      </c>
      <c r="RUV48" s="14">
        <f t="shared" si="2313"/>
        <v>1507.3019999999999</v>
      </c>
      <c r="RUW48" s="11" t="s">
        <v>17388</v>
      </c>
      <c r="RUX48" s="261" t="str">
        <f>IF(RVE48="SINAPI",VLOOKUP('TEREZINHA HARDY'!RVD48,SINAPI,2,),VLOOKUP('TEREZINHA HARDY'!RVD48,SETOP,3,))</f>
        <v>CORTE, DOBRA E MONTAGEM DE AÇO CA-50/60</v>
      </c>
      <c r="RUY48" s="261"/>
      <c r="RUZ48" s="261"/>
      <c r="RVA48" s="261"/>
      <c r="RVB48" s="261"/>
      <c r="RVC48" s="261"/>
      <c r="RVD48" s="12" t="s">
        <v>9344</v>
      </c>
      <c r="RVE48" s="12" t="s">
        <v>6222</v>
      </c>
      <c r="RVF48" s="12" t="str">
        <f>IF(RVE48="SINAPI",VLOOKUP('TEREZINHA HARDY'!RVD48,SINAPI,3,),VLOOKUP('TEREZINHA HARDY'!RVD48,SETOP,4,))</f>
        <v>KG</v>
      </c>
      <c r="RVG48" s="13">
        <v>162.6</v>
      </c>
      <c r="RVH48" s="13" t="s">
        <v>41</v>
      </c>
      <c r="RVI48" s="14">
        <f>IF(RVE48="SINAPI",VLOOKUP('TEREZINHA HARDY'!RVD48,SINAPI,4,),VLOOKUP('TEREZINHA HARDY'!RVD48,SETOP,5,))</f>
        <v>7.33</v>
      </c>
      <c r="RVJ48" s="14">
        <f t="shared" si="2314"/>
        <v>9.27</v>
      </c>
      <c r="RVK48" s="14">
        <f t="shared" si="2315"/>
        <v>1191.8579999999999</v>
      </c>
      <c r="RVL48" s="14">
        <f t="shared" si="2316"/>
        <v>1507.3019999999999</v>
      </c>
      <c r="RVM48" s="11" t="s">
        <v>17388</v>
      </c>
      <c r="RVN48" s="261" t="str">
        <f>IF(RVU48="SINAPI",VLOOKUP('TEREZINHA HARDY'!RVT48,SINAPI,2,),VLOOKUP('TEREZINHA HARDY'!RVT48,SETOP,3,))</f>
        <v>CORTE, DOBRA E MONTAGEM DE AÇO CA-50/60</v>
      </c>
      <c r="RVO48" s="261"/>
      <c r="RVP48" s="261"/>
      <c r="RVQ48" s="261"/>
      <c r="RVR48" s="261"/>
      <c r="RVS48" s="261"/>
      <c r="RVT48" s="12" t="s">
        <v>9344</v>
      </c>
      <c r="RVU48" s="12" t="s">
        <v>6222</v>
      </c>
      <c r="RVV48" s="12" t="str">
        <f>IF(RVU48="SINAPI",VLOOKUP('TEREZINHA HARDY'!RVT48,SINAPI,3,),VLOOKUP('TEREZINHA HARDY'!RVT48,SETOP,4,))</f>
        <v>KG</v>
      </c>
      <c r="RVW48" s="13">
        <v>162.6</v>
      </c>
      <c r="RVX48" s="13" t="s">
        <v>41</v>
      </c>
      <c r="RVY48" s="14">
        <f>IF(RVU48="SINAPI",VLOOKUP('TEREZINHA HARDY'!RVT48,SINAPI,4,),VLOOKUP('TEREZINHA HARDY'!RVT48,SETOP,5,))</f>
        <v>7.33</v>
      </c>
      <c r="RVZ48" s="14">
        <f t="shared" si="2317"/>
        <v>9.27</v>
      </c>
      <c r="RWA48" s="14">
        <f t="shared" si="2318"/>
        <v>1191.8579999999999</v>
      </c>
      <c r="RWB48" s="14">
        <f t="shared" si="2319"/>
        <v>1507.3019999999999</v>
      </c>
      <c r="RWC48" s="11" t="s">
        <v>17388</v>
      </c>
      <c r="RWD48" s="261" t="str">
        <f>IF(RWK48="SINAPI",VLOOKUP('TEREZINHA HARDY'!RWJ48,SINAPI,2,),VLOOKUP('TEREZINHA HARDY'!RWJ48,SETOP,3,))</f>
        <v>CORTE, DOBRA E MONTAGEM DE AÇO CA-50/60</v>
      </c>
      <c r="RWE48" s="261"/>
      <c r="RWF48" s="261"/>
      <c r="RWG48" s="261"/>
      <c r="RWH48" s="261"/>
      <c r="RWI48" s="261"/>
      <c r="RWJ48" s="12" t="s">
        <v>9344</v>
      </c>
      <c r="RWK48" s="12" t="s">
        <v>6222</v>
      </c>
      <c r="RWL48" s="12" t="str">
        <f>IF(RWK48="SINAPI",VLOOKUP('TEREZINHA HARDY'!RWJ48,SINAPI,3,),VLOOKUP('TEREZINHA HARDY'!RWJ48,SETOP,4,))</f>
        <v>KG</v>
      </c>
      <c r="RWM48" s="13">
        <v>162.6</v>
      </c>
      <c r="RWN48" s="13" t="s">
        <v>41</v>
      </c>
      <c r="RWO48" s="14">
        <f>IF(RWK48="SINAPI",VLOOKUP('TEREZINHA HARDY'!RWJ48,SINAPI,4,),VLOOKUP('TEREZINHA HARDY'!RWJ48,SETOP,5,))</f>
        <v>7.33</v>
      </c>
      <c r="RWP48" s="14">
        <f t="shared" si="2320"/>
        <v>9.27</v>
      </c>
      <c r="RWQ48" s="14">
        <f t="shared" si="2321"/>
        <v>1191.8579999999999</v>
      </c>
      <c r="RWR48" s="14">
        <f t="shared" si="2322"/>
        <v>1507.3019999999999</v>
      </c>
      <c r="RWS48" s="11" t="s">
        <v>17388</v>
      </c>
      <c r="RWT48" s="261" t="str">
        <f>IF(RXA48="SINAPI",VLOOKUP('TEREZINHA HARDY'!RWZ48,SINAPI,2,),VLOOKUP('TEREZINHA HARDY'!RWZ48,SETOP,3,))</f>
        <v>CORTE, DOBRA E MONTAGEM DE AÇO CA-50/60</v>
      </c>
      <c r="RWU48" s="261"/>
      <c r="RWV48" s="261"/>
      <c r="RWW48" s="261"/>
      <c r="RWX48" s="261"/>
      <c r="RWY48" s="261"/>
      <c r="RWZ48" s="12" t="s">
        <v>9344</v>
      </c>
      <c r="RXA48" s="12" t="s">
        <v>6222</v>
      </c>
      <c r="RXB48" s="12" t="str">
        <f>IF(RXA48="SINAPI",VLOOKUP('TEREZINHA HARDY'!RWZ48,SINAPI,3,),VLOOKUP('TEREZINHA HARDY'!RWZ48,SETOP,4,))</f>
        <v>KG</v>
      </c>
      <c r="RXC48" s="13">
        <v>162.6</v>
      </c>
      <c r="RXD48" s="13" t="s">
        <v>41</v>
      </c>
      <c r="RXE48" s="14">
        <f>IF(RXA48="SINAPI",VLOOKUP('TEREZINHA HARDY'!RWZ48,SINAPI,4,),VLOOKUP('TEREZINHA HARDY'!RWZ48,SETOP,5,))</f>
        <v>7.33</v>
      </c>
      <c r="RXF48" s="14">
        <f t="shared" si="2323"/>
        <v>9.27</v>
      </c>
      <c r="RXG48" s="14">
        <f t="shared" si="2324"/>
        <v>1191.8579999999999</v>
      </c>
      <c r="RXH48" s="14">
        <f t="shared" si="2325"/>
        <v>1507.3019999999999</v>
      </c>
      <c r="RXI48" s="11" t="s">
        <v>17388</v>
      </c>
      <c r="RXJ48" s="261" t="str">
        <f>IF(RXQ48="SINAPI",VLOOKUP('TEREZINHA HARDY'!RXP48,SINAPI,2,),VLOOKUP('TEREZINHA HARDY'!RXP48,SETOP,3,))</f>
        <v>CORTE, DOBRA E MONTAGEM DE AÇO CA-50/60</v>
      </c>
      <c r="RXK48" s="261"/>
      <c r="RXL48" s="261"/>
      <c r="RXM48" s="261"/>
      <c r="RXN48" s="261"/>
      <c r="RXO48" s="261"/>
      <c r="RXP48" s="12" t="s">
        <v>9344</v>
      </c>
      <c r="RXQ48" s="12" t="s">
        <v>6222</v>
      </c>
      <c r="RXR48" s="12" t="str">
        <f>IF(RXQ48="SINAPI",VLOOKUP('TEREZINHA HARDY'!RXP48,SINAPI,3,),VLOOKUP('TEREZINHA HARDY'!RXP48,SETOP,4,))</f>
        <v>KG</v>
      </c>
      <c r="RXS48" s="13">
        <v>162.6</v>
      </c>
      <c r="RXT48" s="13" t="s">
        <v>41</v>
      </c>
      <c r="RXU48" s="14">
        <f>IF(RXQ48="SINAPI",VLOOKUP('TEREZINHA HARDY'!RXP48,SINAPI,4,),VLOOKUP('TEREZINHA HARDY'!RXP48,SETOP,5,))</f>
        <v>7.33</v>
      </c>
      <c r="RXV48" s="14">
        <f t="shared" si="2326"/>
        <v>9.27</v>
      </c>
      <c r="RXW48" s="14">
        <f t="shared" si="2327"/>
        <v>1191.8579999999999</v>
      </c>
      <c r="RXX48" s="14">
        <f t="shared" si="2328"/>
        <v>1507.3019999999999</v>
      </c>
      <c r="RXY48" s="11" t="s">
        <v>17388</v>
      </c>
      <c r="RXZ48" s="261" t="str">
        <f>IF(RYG48="SINAPI",VLOOKUP('TEREZINHA HARDY'!RYF48,SINAPI,2,),VLOOKUP('TEREZINHA HARDY'!RYF48,SETOP,3,))</f>
        <v>CORTE, DOBRA E MONTAGEM DE AÇO CA-50/60</v>
      </c>
      <c r="RYA48" s="261"/>
      <c r="RYB48" s="261"/>
      <c r="RYC48" s="261"/>
      <c r="RYD48" s="261"/>
      <c r="RYE48" s="261"/>
      <c r="RYF48" s="12" t="s">
        <v>9344</v>
      </c>
      <c r="RYG48" s="12" t="s">
        <v>6222</v>
      </c>
      <c r="RYH48" s="12" t="str">
        <f>IF(RYG48="SINAPI",VLOOKUP('TEREZINHA HARDY'!RYF48,SINAPI,3,),VLOOKUP('TEREZINHA HARDY'!RYF48,SETOP,4,))</f>
        <v>KG</v>
      </c>
      <c r="RYI48" s="13">
        <v>162.6</v>
      </c>
      <c r="RYJ48" s="13" t="s">
        <v>41</v>
      </c>
      <c r="RYK48" s="14">
        <f>IF(RYG48="SINAPI",VLOOKUP('TEREZINHA HARDY'!RYF48,SINAPI,4,),VLOOKUP('TEREZINHA HARDY'!RYF48,SETOP,5,))</f>
        <v>7.33</v>
      </c>
      <c r="RYL48" s="14">
        <f t="shared" si="2329"/>
        <v>9.27</v>
      </c>
      <c r="RYM48" s="14">
        <f t="shared" si="2330"/>
        <v>1191.8579999999999</v>
      </c>
      <c r="RYN48" s="14">
        <f t="shared" si="2331"/>
        <v>1507.3019999999999</v>
      </c>
      <c r="RYO48" s="11" t="s">
        <v>17388</v>
      </c>
      <c r="RYP48" s="261" t="str">
        <f>IF(RYW48="SINAPI",VLOOKUP('TEREZINHA HARDY'!RYV48,SINAPI,2,),VLOOKUP('TEREZINHA HARDY'!RYV48,SETOP,3,))</f>
        <v>CORTE, DOBRA E MONTAGEM DE AÇO CA-50/60</v>
      </c>
      <c r="RYQ48" s="261"/>
      <c r="RYR48" s="261"/>
      <c r="RYS48" s="261"/>
      <c r="RYT48" s="261"/>
      <c r="RYU48" s="261"/>
      <c r="RYV48" s="12" t="s">
        <v>9344</v>
      </c>
      <c r="RYW48" s="12" t="s">
        <v>6222</v>
      </c>
      <c r="RYX48" s="12" t="str">
        <f>IF(RYW48="SINAPI",VLOOKUP('TEREZINHA HARDY'!RYV48,SINAPI,3,),VLOOKUP('TEREZINHA HARDY'!RYV48,SETOP,4,))</f>
        <v>KG</v>
      </c>
      <c r="RYY48" s="13">
        <v>162.6</v>
      </c>
      <c r="RYZ48" s="13" t="s">
        <v>41</v>
      </c>
      <c r="RZA48" s="14">
        <f>IF(RYW48="SINAPI",VLOOKUP('TEREZINHA HARDY'!RYV48,SINAPI,4,),VLOOKUP('TEREZINHA HARDY'!RYV48,SETOP,5,))</f>
        <v>7.33</v>
      </c>
      <c r="RZB48" s="14">
        <f t="shared" si="2332"/>
        <v>9.27</v>
      </c>
      <c r="RZC48" s="14">
        <f t="shared" si="2333"/>
        <v>1191.8579999999999</v>
      </c>
      <c r="RZD48" s="14">
        <f t="shared" si="2334"/>
        <v>1507.3019999999999</v>
      </c>
      <c r="RZE48" s="11" t="s">
        <v>17388</v>
      </c>
      <c r="RZF48" s="261" t="str">
        <f>IF(RZM48="SINAPI",VLOOKUP('TEREZINHA HARDY'!RZL48,SINAPI,2,),VLOOKUP('TEREZINHA HARDY'!RZL48,SETOP,3,))</f>
        <v>CORTE, DOBRA E MONTAGEM DE AÇO CA-50/60</v>
      </c>
      <c r="RZG48" s="261"/>
      <c r="RZH48" s="261"/>
      <c r="RZI48" s="261"/>
      <c r="RZJ48" s="261"/>
      <c r="RZK48" s="261"/>
      <c r="RZL48" s="12" t="s">
        <v>9344</v>
      </c>
      <c r="RZM48" s="12" t="s">
        <v>6222</v>
      </c>
      <c r="RZN48" s="12" t="str">
        <f>IF(RZM48="SINAPI",VLOOKUP('TEREZINHA HARDY'!RZL48,SINAPI,3,),VLOOKUP('TEREZINHA HARDY'!RZL48,SETOP,4,))</f>
        <v>KG</v>
      </c>
      <c r="RZO48" s="13">
        <v>162.6</v>
      </c>
      <c r="RZP48" s="13" t="s">
        <v>41</v>
      </c>
      <c r="RZQ48" s="14">
        <f>IF(RZM48="SINAPI",VLOOKUP('TEREZINHA HARDY'!RZL48,SINAPI,4,),VLOOKUP('TEREZINHA HARDY'!RZL48,SETOP,5,))</f>
        <v>7.33</v>
      </c>
      <c r="RZR48" s="14">
        <f t="shared" si="2335"/>
        <v>9.27</v>
      </c>
      <c r="RZS48" s="14">
        <f t="shared" si="2336"/>
        <v>1191.8579999999999</v>
      </c>
      <c r="RZT48" s="14">
        <f t="shared" si="2337"/>
        <v>1507.3019999999999</v>
      </c>
      <c r="RZU48" s="11" t="s">
        <v>17388</v>
      </c>
      <c r="RZV48" s="261" t="str">
        <f>IF(SAC48="SINAPI",VLOOKUP('TEREZINHA HARDY'!SAB48,SINAPI,2,),VLOOKUP('TEREZINHA HARDY'!SAB48,SETOP,3,))</f>
        <v>CORTE, DOBRA E MONTAGEM DE AÇO CA-50/60</v>
      </c>
      <c r="RZW48" s="261"/>
      <c r="RZX48" s="261"/>
      <c r="RZY48" s="261"/>
      <c r="RZZ48" s="261"/>
      <c r="SAA48" s="261"/>
      <c r="SAB48" s="12" t="s">
        <v>9344</v>
      </c>
      <c r="SAC48" s="12" t="s">
        <v>6222</v>
      </c>
      <c r="SAD48" s="12" t="str">
        <f>IF(SAC48="SINAPI",VLOOKUP('TEREZINHA HARDY'!SAB48,SINAPI,3,),VLOOKUP('TEREZINHA HARDY'!SAB48,SETOP,4,))</f>
        <v>KG</v>
      </c>
      <c r="SAE48" s="13">
        <v>162.6</v>
      </c>
      <c r="SAF48" s="13" t="s">
        <v>41</v>
      </c>
      <c r="SAG48" s="14">
        <f>IF(SAC48="SINAPI",VLOOKUP('TEREZINHA HARDY'!SAB48,SINAPI,4,),VLOOKUP('TEREZINHA HARDY'!SAB48,SETOP,5,))</f>
        <v>7.33</v>
      </c>
      <c r="SAH48" s="14">
        <f t="shared" si="2338"/>
        <v>9.27</v>
      </c>
      <c r="SAI48" s="14">
        <f t="shared" si="2339"/>
        <v>1191.8579999999999</v>
      </c>
      <c r="SAJ48" s="14">
        <f t="shared" si="2340"/>
        <v>1507.3019999999999</v>
      </c>
      <c r="SAK48" s="11" t="s">
        <v>17388</v>
      </c>
      <c r="SAL48" s="261" t="str">
        <f>IF(SAS48="SINAPI",VLOOKUP('TEREZINHA HARDY'!SAR48,SINAPI,2,),VLOOKUP('TEREZINHA HARDY'!SAR48,SETOP,3,))</f>
        <v>CORTE, DOBRA E MONTAGEM DE AÇO CA-50/60</v>
      </c>
      <c r="SAM48" s="261"/>
      <c r="SAN48" s="261"/>
      <c r="SAO48" s="261"/>
      <c r="SAP48" s="261"/>
      <c r="SAQ48" s="261"/>
      <c r="SAR48" s="12" t="s">
        <v>9344</v>
      </c>
      <c r="SAS48" s="12" t="s">
        <v>6222</v>
      </c>
      <c r="SAT48" s="12" t="str">
        <f>IF(SAS48="SINAPI",VLOOKUP('TEREZINHA HARDY'!SAR48,SINAPI,3,),VLOOKUP('TEREZINHA HARDY'!SAR48,SETOP,4,))</f>
        <v>KG</v>
      </c>
      <c r="SAU48" s="13">
        <v>162.6</v>
      </c>
      <c r="SAV48" s="13" t="s">
        <v>41</v>
      </c>
      <c r="SAW48" s="14">
        <f>IF(SAS48="SINAPI",VLOOKUP('TEREZINHA HARDY'!SAR48,SINAPI,4,),VLOOKUP('TEREZINHA HARDY'!SAR48,SETOP,5,))</f>
        <v>7.33</v>
      </c>
      <c r="SAX48" s="14">
        <f t="shared" si="2341"/>
        <v>9.27</v>
      </c>
      <c r="SAY48" s="14">
        <f t="shared" si="2342"/>
        <v>1191.8579999999999</v>
      </c>
      <c r="SAZ48" s="14">
        <f t="shared" si="2343"/>
        <v>1507.3019999999999</v>
      </c>
      <c r="SBA48" s="11" t="s">
        <v>17388</v>
      </c>
      <c r="SBB48" s="261" t="str">
        <f>IF(SBI48="SINAPI",VLOOKUP('TEREZINHA HARDY'!SBH48,SINAPI,2,),VLOOKUP('TEREZINHA HARDY'!SBH48,SETOP,3,))</f>
        <v>CORTE, DOBRA E MONTAGEM DE AÇO CA-50/60</v>
      </c>
      <c r="SBC48" s="261"/>
      <c r="SBD48" s="261"/>
      <c r="SBE48" s="261"/>
      <c r="SBF48" s="261"/>
      <c r="SBG48" s="261"/>
      <c r="SBH48" s="12" t="s">
        <v>9344</v>
      </c>
      <c r="SBI48" s="12" t="s">
        <v>6222</v>
      </c>
      <c r="SBJ48" s="12" t="str">
        <f>IF(SBI48="SINAPI",VLOOKUP('TEREZINHA HARDY'!SBH48,SINAPI,3,),VLOOKUP('TEREZINHA HARDY'!SBH48,SETOP,4,))</f>
        <v>KG</v>
      </c>
      <c r="SBK48" s="13">
        <v>162.6</v>
      </c>
      <c r="SBL48" s="13" t="s">
        <v>41</v>
      </c>
      <c r="SBM48" s="14">
        <f>IF(SBI48="SINAPI",VLOOKUP('TEREZINHA HARDY'!SBH48,SINAPI,4,),VLOOKUP('TEREZINHA HARDY'!SBH48,SETOP,5,))</f>
        <v>7.33</v>
      </c>
      <c r="SBN48" s="14">
        <f t="shared" si="2344"/>
        <v>9.27</v>
      </c>
      <c r="SBO48" s="14">
        <f t="shared" si="2345"/>
        <v>1191.8579999999999</v>
      </c>
      <c r="SBP48" s="14">
        <f t="shared" si="2346"/>
        <v>1507.3019999999999</v>
      </c>
      <c r="SBQ48" s="11" t="s">
        <v>17388</v>
      </c>
      <c r="SBR48" s="261" t="str">
        <f>IF(SBY48="SINAPI",VLOOKUP('TEREZINHA HARDY'!SBX48,SINAPI,2,),VLOOKUP('TEREZINHA HARDY'!SBX48,SETOP,3,))</f>
        <v>CORTE, DOBRA E MONTAGEM DE AÇO CA-50/60</v>
      </c>
      <c r="SBS48" s="261"/>
      <c r="SBT48" s="261"/>
      <c r="SBU48" s="261"/>
      <c r="SBV48" s="261"/>
      <c r="SBW48" s="261"/>
      <c r="SBX48" s="12" t="s">
        <v>9344</v>
      </c>
      <c r="SBY48" s="12" t="s">
        <v>6222</v>
      </c>
      <c r="SBZ48" s="12" t="str">
        <f>IF(SBY48="SINAPI",VLOOKUP('TEREZINHA HARDY'!SBX48,SINAPI,3,),VLOOKUP('TEREZINHA HARDY'!SBX48,SETOP,4,))</f>
        <v>KG</v>
      </c>
      <c r="SCA48" s="13">
        <v>162.6</v>
      </c>
      <c r="SCB48" s="13" t="s">
        <v>41</v>
      </c>
      <c r="SCC48" s="14">
        <f>IF(SBY48="SINAPI",VLOOKUP('TEREZINHA HARDY'!SBX48,SINAPI,4,),VLOOKUP('TEREZINHA HARDY'!SBX48,SETOP,5,))</f>
        <v>7.33</v>
      </c>
      <c r="SCD48" s="14">
        <f t="shared" si="2347"/>
        <v>9.27</v>
      </c>
      <c r="SCE48" s="14">
        <f t="shared" si="2348"/>
        <v>1191.8579999999999</v>
      </c>
      <c r="SCF48" s="14">
        <f t="shared" si="2349"/>
        <v>1507.3019999999999</v>
      </c>
      <c r="SCG48" s="11" t="s">
        <v>17388</v>
      </c>
      <c r="SCH48" s="261" t="str">
        <f>IF(SCO48="SINAPI",VLOOKUP('TEREZINHA HARDY'!SCN48,SINAPI,2,),VLOOKUP('TEREZINHA HARDY'!SCN48,SETOP,3,))</f>
        <v>CORTE, DOBRA E MONTAGEM DE AÇO CA-50/60</v>
      </c>
      <c r="SCI48" s="261"/>
      <c r="SCJ48" s="261"/>
      <c r="SCK48" s="261"/>
      <c r="SCL48" s="261"/>
      <c r="SCM48" s="261"/>
      <c r="SCN48" s="12" t="s">
        <v>9344</v>
      </c>
      <c r="SCO48" s="12" t="s">
        <v>6222</v>
      </c>
      <c r="SCP48" s="12" t="str">
        <f>IF(SCO48="SINAPI",VLOOKUP('TEREZINHA HARDY'!SCN48,SINAPI,3,),VLOOKUP('TEREZINHA HARDY'!SCN48,SETOP,4,))</f>
        <v>KG</v>
      </c>
      <c r="SCQ48" s="13">
        <v>162.6</v>
      </c>
      <c r="SCR48" s="13" t="s">
        <v>41</v>
      </c>
      <c r="SCS48" s="14">
        <f>IF(SCO48="SINAPI",VLOOKUP('TEREZINHA HARDY'!SCN48,SINAPI,4,),VLOOKUP('TEREZINHA HARDY'!SCN48,SETOP,5,))</f>
        <v>7.33</v>
      </c>
      <c r="SCT48" s="14">
        <f t="shared" si="2350"/>
        <v>9.27</v>
      </c>
      <c r="SCU48" s="14">
        <f t="shared" si="2351"/>
        <v>1191.8579999999999</v>
      </c>
      <c r="SCV48" s="14">
        <f t="shared" si="2352"/>
        <v>1507.3019999999999</v>
      </c>
      <c r="SCW48" s="11" t="s">
        <v>17388</v>
      </c>
      <c r="SCX48" s="261" t="str">
        <f>IF(SDE48="SINAPI",VLOOKUP('TEREZINHA HARDY'!SDD48,SINAPI,2,),VLOOKUP('TEREZINHA HARDY'!SDD48,SETOP,3,))</f>
        <v>CORTE, DOBRA E MONTAGEM DE AÇO CA-50/60</v>
      </c>
      <c r="SCY48" s="261"/>
      <c r="SCZ48" s="261"/>
      <c r="SDA48" s="261"/>
      <c r="SDB48" s="261"/>
      <c r="SDC48" s="261"/>
      <c r="SDD48" s="12" t="s">
        <v>9344</v>
      </c>
      <c r="SDE48" s="12" t="s">
        <v>6222</v>
      </c>
      <c r="SDF48" s="12" t="str">
        <f>IF(SDE48="SINAPI",VLOOKUP('TEREZINHA HARDY'!SDD48,SINAPI,3,),VLOOKUP('TEREZINHA HARDY'!SDD48,SETOP,4,))</f>
        <v>KG</v>
      </c>
      <c r="SDG48" s="13">
        <v>162.6</v>
      </c>
      <c r="SDH48" s="13" t="s">
        <v>41</v>
      </c>
      <c r="SDI48" s="14">
        <f>IF(SDE48="SINAPI",VLOOKUP('TEREZINHA HARDY'!SDD48,SINAPI,4,),VLOOKUP('TEREZINHA HARDY'!SDD48,SETOP,5,))</f>
        <v>7.33</v>
      </c>
      <c r="SDJ48" s="14">
        <f t="shared" si="2353"/>
        <v>9.27</v>
      </c>
      <c r="SDK48" s="14">
        <f t="shared" si="2354"/>
        <v>1191.8579999999999</v>
      </c>
      <c r="SDL48" s="14">
        <f t="shared" si="2355"/>
        <v>1507.3019999999999</v>
      </c>
      <c r="SDM48" s="11" t="s">
        <v>17388</v>
      </c>
      <c r="SDN48" s="261" t="str">
        <f>IF(SDU48="SINAPI",VLOOKUP('TEREZINHA HARDY'!SDT48,SINAPI,2,),VLOOKUP('TEREZINHA HARDY'!SDT48,SETOP,3,))</f>
        <v>CORTE, DOBRA E MONTAGEM DE AÇO CA-50/60</v>
      </c>
      <c r="SDO48" s="261"/>
      <c r="SDP48" s="261"/>
      <c r="SDQ48" s="261"/>
      <c r="SDR48" s="261"/>
      <c r="SDS48" s="261"/>
      <c r="SDT48" s="12" t="s">
        <v>9344</v>
      </c>
      <c r="SDU48" s="12" t="s">
        <v>6222</v>
      </c>
      <c r="SDV48" s="12" t="str">
        <f>IF(SDU48="SINAPI",VLOOKUP('TEREZINHA HARDY'!SDT48,SINAPI,3,),VLOOKUP('TEREZINHA HARDY'!SDT48,SETOP,4,))</f>
        <v>KG</v>
      </c>
      <c r="SDW48" s="13">
        <v>162.6</v>
      </c>
      <c r="SDX48" s="13" t="s">
        <v>41</v>
      </c>
      <c r="SDY48" s="14">
        <f>IF(SDU48="SINAPI",VLOOKUP('TEREZINHA HARDY'!SDT48,SINAPI,4,),VLOOKUP('TEREZINHA HARDY'!SDT48,SETOP,5,))</f>
        <v>7.33</v>
      </c>
      <c r="SDZ48" s="14">
        <f t="shared" si="2356"/>
        <v>9.27</v>
      </c>
      <c r="SEA48" s="14">
        <f t="shared" si="2357"/>
        <v>1191.8579999999999</v>
      </c>
      <c r="SEB48" s="14">
        <f t="shared" si="2358"/>
        <v>1507.3019999999999</v>
      </c>
      <c r="SEC48" s="11" t="s">
        <v>17388</v>
      </c>
      <c r="SED48" s="261" t="str">
        <f>IF(SEK48="SINAPI",VLOOKUP('TEREZINHA HARDY'!SEJ48,SINAPI,2,),VLOOKUP('TEREZINHA HARDY'!SEJ48,SETOP,3,))</f>
        <v>CORTE, DOBRA E MONTAGEM DE AÇO CA-50/60</v>
      </c>
      <c r="SEE48" s="261"/>
      <c r="SEF48" s="261"/>
      <c r="SEG48" s="261"/>
      <c r="SEH48" s="261"/>
      <c r="SEI48" s="261"/>
      <c r="SEJ48" s="12" t="s">
        <v>9344</v>
      </c>
      <c r="SEK48" s="12" t="s">
        <v>6222</v>
      </c>
      <c r="SEL48" s="12" t="str">
        <f>IF(SEK48="SINAPI",VLOOKUP('TEREZINHA HARDY'!SEJ48,SINAPI,3,),VLOOKUP('TEREZINHA HARDY'!SEJ48,SETOP,4,))</f>
        <v>KG</v>
      </c>
      <c r="SEM48" s="13">
        <v>162.6</v>
      </c>
      <c r="SEN48" s="13" t="s">
        <v>41</v>
      </c>
      <c r="SEO48" s="14">
        <f>IF(SEK48="SINAPI",VLOOKUP('TEREZINHA HARDY'!SEJ48,SINAPI,4,),VLOOKUP('TEREZINHA HARDY'!SEJ48,SETOP,5,))</f>
        <v>7.33</v>
      </c>
      <c r="SEP48" s="14">
        <f t="shared" si="2359"/>
        <v>9.27</v>
      </c>
      <c r="SEQ48" s="14">
        <f t="shared" si="2360"/>
        <v>1191.8579999999999</v>
      </c>
      <c r="SER48" s="14">
        <f t="shared" si="2361"/>
        <v>1507.3019999999999</v>
      </c>
      <c r="SES48" s="11" t="s">
        <v>17388</v>
      </c>
      <c r="SET48" s="261" t="str">
        <f>IF(SFA48="SINAPI",VLOOKUP('TEREZINHA HARDY'!SEZ48,SINAPI,2,),VLOOKUP('TEREZINHA HARDY'!SEZ48,SETOP,3,))</f>
        <v>CORTE, DOBRA E MONTAGEM DE AÇO CA-50/60</v>
      </c>
      <c r="SEU48" s="261"/>
      <c r="SEV48" s="261"/>
      <c r="SEW48" s="261"/>
      <c r="SEX48" s="261"/>
      <c r="SEY48" s="261"/>
      <c r="SEZ48" s="12" t="s">
        <v>9344</v>
      </c>
      <c r="SFA48" s="12" t="s">
        <v>6222</v>
      </c>
      <c r="SFB48" s="12" t="str">
        <f>IF(SFA48="SINAPI",VLOOKUP('TEREZINHA HARDY'!SEZ48,SINAPI,3,),VLOOKUP('TEREZINHA HARDY'!SEZ48,SETOP,4,))</f>
        <v>KG</v>
      </c>
      <c r="SFC48" s="13">
        <v>162.6</v>
      </c>
      <c r="SFD48" s="13" t="s">
        <v>41</v>
      </c>
      <c r="SFE48" s="14">
        <f>IF(SFA48="SINAPI",VLOOKUP('TEREZINHA HARDY'!SEZ48,SINAPI,4,),VLOOKUP('TEREZINHA HARDY'!SEZ48,SETOP,5,))</f>
        <v>7.33</v>
      </c>
      <c r="SFF48" s="14">
        <f t="shared" si="2362"/>
        <v>9.27</v>
      </c>
      <c r="SFG48" s="14">
        <f t="shared" si="2363"/>
        <v>1191.8579999999999</v>
      </c>
      <c r="SFH48" s="14">
        <f t="shared" si="2364"/>
        <v>1507.3019999999999</v>
      </c>
      <c r="SFI48" s="11" t="s">
        <v>17388</v>
      </c>
      <c r="SFJ48" s="261" t="str">
        <f>IF(SFQ48="SINAPI",VLOOKUP('TEREZINHA HARDY'!SFP48,SINAPI,2,),VLOOKUP('TEREZINHA HARDY'!SFP48,SETOP,3,))</f>
        <v>CORTE, DOBRA E MONTAGEM DE AÇO CA-50/60</v>
      </c>
      <c r="SFK48" s="261"/>
      <c r="SFL48" s="261"/>
      <c r="SFM48" s="261"/>
      <c r="SFN48" s="261"/>
      <c r="SFO48" s="261"/>
      <c r="SFP48" s="12" t="s">
        <v>9344</v>
      </c>
      <c r="SFQ48" s="12" t="s">
        <v>6222</v>
      </c>
      <c r="SFR48" s="12" t="str">
        <f>IF(SFQ48="SINAPI",VLOOKUP('TEREZINHA HARDY'!SFP48,SINAPI,3,),VLOOKUP('TEREZINHA HARDY'!SFP48,SETOP,4,))</f>
        <v>KG</v>
      </c>
      <c r="SFS48" s="13">
        <v>162.6</v>
      </c>
      <c r="SFT48" s="13" t="s">
        <v>41</v>
      </c>
      <c r="SFU48" s="14">
        <f>IF(SFQ48="SINAPI",VLOOKUP('TEREZINHA HARDY'!SFP48,SINAPI,4,),VLOOKUP('TEREZINHA HARDY'!SFP48,SETOP,5,))</f>
        <v>7.33</v>
      </c>
      <c r="SFV48" s="14">
        <f t="shared" si="2365"/>
        <v>9.27</v>
      </c>
      <c r="SFW48" s="14">
        <f t="shared" si="2366"/>
        <v>1191.8579999999999</v>
      </c>
      <c r="SFX48" s="14">
        <f t="shared" si="2367"/>
        <v>1507.3019999999999</v>
      </c>
      <c r="SFY48" s="11" t="s">
        <v>17388</v>
      </c>
      <c r="SFZ48" s="261" t="str">
        <f>IF(SGG48="SINAPI",VLOOKUP('TEREZINHA HARDY'!SGF48,SINAPI,2,),VLOOKUP('TEREZINHA HARDY'!SGF48,SETOP,3,))</f>
        <v>CORTE, DOBRA E MONTAGEM DE AÇO CA-50/60</v>
      </c>
      <c r="SGA48" s="261"/>
      <c r="SGB48" s="261"/>
      <c r="SGC48" s="261"/>
      <c r="SGD48" s="261"/>
      <c r="SGE48" s="261"/>
      <c r="SGF48" s="12" t="s">
        <v>9344</v>
      </c>
      <c r="SGG48" s="12" t="s">
        <v>6222</v>
      </c>
      <c r="SGH48" s="12" t="str">
        <f>IF(SGG48="SINAPI",VLOOKUP('TEREZINHA HARDY'!SGF48,SINAPI,3,),VLOOKUP('TEREZINHA HARDY'!SGF48,SETOP,4,))</f>
        <v>KG</v>
      </c>
      <c r="SGI48" s="13">
        <v>162.6</v>
      </c>
      <c r="SGJ48" s="13" t="s">
        <v>41</v>
      </c>
      <c r="SGK48" s="14">
        <f>IF(SGG48="SINAPI",VLOOKUP('TEREZINHA HARDY'!SGF48,SINAPI,4,),VLOOKUP('TEREZINHA HARDY'!SGF48,SETOP,5,))</f>
        <v>7.33</v>
      </c>
      <c r="SGL48" s="14">
        <f t="shared" si="2368"/>
        <v>9.27</v>
      </c>
      <c r="SGM48" s="14">
        <f t="shared" si="2369"/>
        <v>1191.8579999999999</v>
      </c>
      <c r="SGN48" s="14">
        <f t="shared" si="2370"/>
        <v>1507.3019999999999</v>
      </c>
      <c r="SGO48" s="11" t="s">
        <v>17388</v>
      </c>
      <c r="SGP48" s="261" t="str">
        <f>IF(SGW48="SINAPI",VLOOKUP('TEREZINHA HARDY'!SGV48,SINAPI,2,),VLOOKUP('TEREZINHA HARDY'!SGV48,SETOP,3,))</f>
        <v>CORTE, DOBRA E MONTAGEM DE AÇO CA-50/60</v>
      </c>
      <c r="SGQ48" s="261"/>
      <c r="SGR48" s="261"/>
      <c r="SGS48" s="261"/>
      <c r="SGT48" s="261"/>
      <c r="SGU48" s="261"/>
      <c r="SGV48" s="12" t="s">
        <v>9344</v>
      </c>
      <c r="SGW48" s="12" t="s">
        <v>6222</v>
      </c>
      <c r="SGX48" s="12" t="str">
        <f>IF(SGW48="SINAPI",VLOOKUP('TEREZINHA HARDY'!SGV48,SINAPI,3,),VLOOKUP('TEREZINHA HARDY'!SGV48,SETOP,4,))</f>
        <v>KG</v>
      </c>
      <c r="SGY48" s="13">
        <v>162.6</v>
      </c>
      <c r="SGZ48" s="13" t="s">
        <v>41</v>
      </c>
      <c r="SHA48" s="14">
        <f>IF(SGW48="SINAPI",VLOOKUP('TEREZINHA HARDY'!SGV48,SINAPI,4,),VLOOKUP('TEREZINHA HARDY'!SGV48,SETOP,5,))</f>
        <v>7.33</v>
      </c>
      <c r="SHB48" s="14">
        <f t="shared" si="2371"/>
        <v>9.27</v>
      </c>
      <c r="SHC48" s="14">
        <f t="shared" si="2372"/>
        <v>1191.8579999999999</v>
      </c>
      <c r="SHD48" s="14">
        <f t="shared" si="2373"/>
        <v>1507.3019999999999</v>
      </c>
      <c r="SHE48" s="11" t="s">
        <v>17388</v>
      </c>
      <c r="SHF48" s="261" t="str">
        <f>IF(SHM48="SINAPI",VLOOKUP('TEREZINHA HARDY'!SHL48,SINAPI,2,),VLOOKUP('TEREZINHA HARDY'!SHL48,SETOP,3,))</f>
        <v>CORTE, DOBRA E MONTAGEM DE AÇO CA-50/60</v>
      </c>
      <c r="SHG48" s="261"/>
      <c r="SHH48" s="261"/>
      <c r="SHI48" s="261"/>
      <c r="SHJ48" s="261"/>
      <c r="SHK48" s="261"/>
      <c r="SHL48" s="12" t="s">
        <v>9344</v>
      </c>
      <c r="SHM48" s="12" t="s">
        <v>6222</v>
      </c>
      <c r="SHN48" s="12" t="str">
        <f>IF(SHM48="SINAPI",VLOOKUP('TEREZINHA HARDY'!SHL48,SINAPI,3,),VLOOKUP('TEREZINHA HARDY'!SHL48,SETOP,4,))</f>
        <v>KG</v>
      </c>
      <c r="SHO48" s="13">
        <v>162.6</v>
      </c>
      <c r="SHP48" s="13" t="s">
        <v>41</v>
      </c>
      <c r="SHQ48" s="14">
        <f>IF(SHM48="SINAPI",VLOOKUP('TEREZINHA HARDY'!SHL48,SINAPI,4,),VLOOKUP('TEREZINHA HARDY'!SHL48,SETOP,5,))</f>
        <v>7.33</v>
      </c>
      <c r="SHR48" s="14">
        <f t="shared" si="2374"/>
        <v>9.27</v>
      </c>
      <c r="SHS48" s="14">
        <f t="shared" si="2375"/>
        <v>1191.8579999999999</v>
      </c>
      <c r="SHT48" s="14">
        <f t="shared" si="2376"/>
        <v>1507.3019999999999</v>
      </c>
      <c r="SHU48" s="11" t="s">
        <v>17388</v>
      </c>
      <c r="SHV48" s="261" t="str">
        <f>IF(SIC48="SINAPI",VLOOKUP('TEREZINHA HARDY'!SIB48,SINAPI,2,),VLOOKUP('TEREZINHA HARDY'!SIB48,SETOP,3,))</f>
        <v>CORTE, DOBRA E MONTAGEM DE AÇO CA-50/60</v>
      </c>
      <c r="SHW48" s="261"/>
      <c r="SHX48" s="261"/>
      <c r="SHY48" s="261"/>
      <c r="SHZ48" s="261"/>
      <c r="SIA48" s="261"/>
      <c r="SIB48" s="12" t="s">
        <v>9344</v>
      </c>
      <c r="SIC48" s="12" t="s">
        <v>6222</v>
      </c>
      <c r="SID48" s="12" t="str">
        <f>IF(SIC48="SINAPI",VLOOKUP('TEREZINHA HARDY'!SIB48,SINAPI,3,),VLOOKUP('TEREZINHA HARDY'!SIB48,SETOP,4,))</f>
        <v>KG</v>
      </c>
      <c r="SIE48" s="13">
        <v>162.6</v>
      </c>
      <c r="SIF48" s="13" t="s">
        <v>41</v>
      </c>
      <c r="SIG48" s="14">
        <f>IF(SIC48="SINAPI",VLOOKUP('TEREZINHA HARDY'!SIB48,SINAPI,4,),VLOOKUP('TEREZINHA HARDY'!SIB48,SETOP,5,))</f>
        <v>7.33</v>
      </c>
      <c r="SIH48" s="14">
        <f t="shared" si="2377"/>
        <v>9.27</v>
      </c>
      <c r="SII48" s="14">
        <f t="shared" si="2378"/>
        <v>1191.8579999999999</v>
      </c>
      <c r="SIJ48" s="14">
        <f t="shared" si="2379"/>
        <v>1507.3019999999999</v>
      </c>
      <c r="SIK48" s="11" t="s">
        <v>17388</v>
      </c>
      <c r="SIL48" s="261" t="str">
        <f>IF(SIS48="SINAPI",VLOOKUP('TEREZINHA HARDY'!SIR48,SINAPI,2,),VLOOKUP('TEREZINHA HARDY'!SIR48,SETOP,3,))</f>
        <v>CORTE, DOBRA E MONTAGEM DE AÇO CA-50/60</v>
      </c>
      <c r="SIM48" s="261"/>
      <c r="SIN48" s="261"/>
      <c r="SIO48" s="261"/>
      <c r="SIP48" s="261"/>
      <c r="SIQ48" s="261"/>
      <c r="SIR48" s="12" t="s">
        <v>9344</v>
      </c>
      <c r="SIS48" s="12" t="s">
        <v>6222</v>
      </c>
      <c r="SIT48" s="12" t="str">
        <f>IF(SIS48="SINAPI",VLOOKUP('TEREZINHA HARDY'!SIR48,SINAPI,3,),VLOOKUP('TEREZINHA HARDY'!SIR48,SETOP,4,))</f>
        <v>KG</v>
      </c>
      <c r="SIU48" s="13">
        <v>162.6</v>
      </c>
      <c r="SIV48" s="13" t="s">
        <v>41</v>
      </c>
      <c r="SIW48" s="14">
        <f>IF(SIS48="SINAPI",VLOOKUP('TEREZINHA HARDY'!SIR48,SINAPI,4,),VLOOKUP('TEREZINHA HARDY'!SIR48,SETOP,5,))</f>
        <v>7.33</v>
      </c>
      <c r="SIX48" s="14">
        <f t="shared" si="2380"/>
        <v>9.27</v>
      </c>
      <c r="SIY48" s="14">
        <f t="shared" si="2381"/>
        <v>1191.8579999999999</v>
      </c>
      <c r="SIZ48" s="14">
        <f t="shared" si="2382"/>
        <v>1507.3019999999999</v>
      </c>
      <c r="SJA48" s="11" t="s">
        <v>17388</v>
      </c>
      <c r="SJB48" s="261" t="str">
        <f>IF(SJI48="SINAPI",VLOOKUP('TEREZINHA HARDY'!SJH48,SINAPI,2,),VLOOKUP('TEREZINHA HARDY'!SJH48,SETOP,3,))</f>
        <v>CORTE, DOBRA E MONTAGEM DE AÇO CA-50/60</v>
      </c>
      <c r="SJC48" s="261"/>
      <c r="SJD48" s="261"/>
      <c r="SJE48" s="261"/>
      <c r="SJF48" s="261"/>
      <c r="SJG48" s="261"/>
      <c r="SJH48" s="12" t="s">
        <v>9344</v>
      </c>
      <c r="SJI48" s="12" t="s">
        <v>6222</v>
      </c>
      <c r="SJJ48" s="12" t="str">
        <f>IF(SJI48="SINAPI",VLOOKUP('TEREZINHA HARDY'!SJH48,SINAPI,3,),VLOOKUP('TEREZINHA HARDY'!SJH48,SETOP,4,))</f>
        <v>KG</v>
      </c>
      <c r="SJK48" s="13">
        <v>162.6</v>
      </c>
      <c r="SJL48" s="13" t="s">
        <v>41</v>
      </c>
      <c r="SJM48" s="14">
        <f>IF(SJI48="SINAPI",VLOOKUP('TEREZINHA HARDY'!SJH48,SINAPI,4,),VLOOKUP('TEREZINHA HARDY'!SJH48,SETOP,5,))</f>
        <v>7.33</v>
      </c>
      <c r="SJN48" s="14">
        <f t="shared" si="2383"/>
        <v>9.27</v>
      </c>
      <c r="SJO48" s="14">
        <f t="shared" si="2384"/>
        <v>1191.8579999999999</v>
      </c>
      <c r="SJP48" s="14">
        <f t="shared" si="2385"/>
        <v>1507.3019999999999</v>
      </c>
      <c r="SJQ48" s="11" t="s">
        <v>17388</v>
      </c>
      <c r="SJR48" s="261" t="str">
        <f>IF(SJY48="SINAPI",VLOOKUP('TEREZINHA HARDY'!SJX48,SINAPI,2,),VLOOKUP('TEREZINHA HARDY'!SJX48,SETOP,3,))</f>
        <v>CORTE, DOBRA E MONTAGEM DE AÇO CA-50/60</v>
      </c>
      <c r="SJS48" s="261"/>
      <c r="SJT48" s="261"/>
      <c r="SJU48" s="261"/>
      <c r="SJV48" s="261"/>
      <c r="SJW48" s="261"/>
      <c r="SJX48" s="12" t="s">
        <v>9344</v>
      </c>
      <c r="SJY48" s="12" t="s">
        <v>6222</v>
      </c>
      <c r="SJZ48" s="12" t="str">
        <f>IF(SJY48="SINAPI",VLOOKUP('TEREZINHA HARDY'!SJX48,SINAPI,3,),VLOOKUP('TEREZINHA HARDY'!SJX48,SETOP,4,))</f>
        <v>KG</v>
      </c>
      <c r="SKA48" s="13">
        <v>162.6</v>
      </c>
      <c r="SKB48" s="13" t="s">
        <v>41</v>
      </c>
      <c r="SKC48" s="14">
        <f>IF(SJY48="SINAPI",VLOOKUP('TEREZINHA HARDY'!SJX48,SINAPI,4,),VLOOKUP('TEREZINHA HARDY'!SJX48,SETOP,5,))</f>
        <v>7.33</v>
      </c>
      <c r="SKD48" s="14">
        <f t="shared" si="2386"/>
        <v>9.27</v>
      </c>
      <c r="SKE48" s="14">
        <f t="shared" si="2387"/>
        <v>1191.8579999999999</v>
      </c>
      <c r="SKF48" s="14">
        <f t="shared" si="2388"/>
        <v>1507.3019999999999</v>
      </c>
      <c r="SKG48" s="11" t="s">
        <v>17388</v>
      </c>
      <c r="SKH48" s="261" t="str">
        <f>IF(SKO48="SINAPI",VLOOKUP('TEREZINHA HARDY'!SKN48,SINAPI,2,),VLOOKUP('TEREZINHA HARDY'!SKN48,SETOP,3,))</f>
        <v>CORTE, DOBRA E MONTAGEM DE AÇO CA-50/60</v>
      </c>
      <c r="SKI48" s="261"/>
      <c r="SKJ48" s="261"/>
      <c r="SKK48" s="261"/>
      <c r="SKL48" s="261"/>
      <c r="SKM48" s="261"/>
      <c r="SKN48" s="12" t="s">
        <v>9344</v>
      </c>
      <c r="SKO48" s="12" t="s">
        <v>6222</v>
      </c>
      <c r="SKP48" s="12" t="str">
        <f>IF(SKO48="SINAPI",VLOOKUP('TEREZINHA HARDY'!SKN48,SINAPI,3,),VLOOKUP('TEREZINHA HARDY'!SKN48,SETOP,4,))</f>
        <v>KG</v>
      </c>
      <c r="SKQ48" s="13">
        <v>162.6</v>
      </c>
      <c r="SKR48" s="13" t="s">
        <v>41</v>
      </c>
      <c r="SKS48" s="14">
        <f>IF(SKO48="SINAPI",VLOOKUP('TEREZINHA HARDY'!SKN48,SINAPI,4,),VLOOKUP('TEREZINHA HARDY'!SKN48,SETOP,5,))</f>
        <v>7.33</v>
      </c>
      <c r="SKT48" s="14">
        <f t="shared" si="2389"/>
        <v>9.27</v>
      </c>
      <c r="SKU48" s="14">
        <f t="shared" si="2390"/>
        <v>1191.8579999999999</v>
      </c>
      <c r="SKV48" s="14">
        <f t="shared" si="2391"/>
        <v>1507.3019999999999</v>
      </c>
      <c r="SKW48" s="11" t="s">
        <v>17388</v>
      </c>
      <c r="SKX48" s="261" t="str">
        <f>IF(SLE48="SINAPI",VLOOKUP('TEREZINHA HARDY'!SLD48,SINAPI,2,),VLOOKUP('TEREZINHA HARDY'!SLD48,SETOP,3,))</f>
        <v>CORTE, DOBRA E MONTAGEM DE AÇO CA-50/60</v>
      </c>
      <c r="SKY48" s="261"/>
      <c r="SKZ48" s="261"/>
      <c r="SLA48" s="261"/>
      <c r="SLB48" s="261"/>
      <c r="SLC48" s="261"/>
      <c r="SLD48" s="12" t="s">
        <v>9344</v>
      </c>
      <c r="SLE48" s="12" t="s">
        <v>6222</v>
      </c>
      <c r="SLF48" s="12" t="str">
        <f>IF(SLE48="SINAPI",VLOOKUP('TEREZINHA HARDY'!SLD48,SINAPI,3,),VLOOKUP('TEREZINHA HARDY'!SLD48,SETOP,4,))</f>
        <v>KG</v>
      </c>
      <c r="SLG48" s="13">
        <v>162.6</v>
      </c>
      <c r="SLH48" s="13" t="s">
        <v>41</v>
      </c>
      <c r="SLI48" s="14">
        <f>IF(SLE48="SINAPI",VLOOKUP('TEREZINHA HARDY'!SLD48,SINAPI,4,),VLOOKUP('TEREZINHA HARDY'!SLD48,SETOP,5,))</f>
        <v>7.33</v>
      </c>
      <c r="SLJ48" s="14">
        <f t="shared" si="2392"/>
        <v>9.27</v>
      </c>
      <c r="SLK48" s="14">
        <f t="shared" si="2393"/>
        <v>1191.8579999999999</v>
      </c>
      <c r="SLL48" s="14">
        <f t="shared" si="2394"/>
        <v>1507.3019999999999</v>
      </c>
      <c r="SLM48" s="11" t="s">
        <v>17388</v>
      </c>
      <c r="SLN48" s="261" t="str">
        <f>IF(SLU48="SINAPI",VLOOKUP('TEREZINHA HARDY'!SLT48,SINAPI,2,),VLOOKUP('TEREZINHA HARDY'!SLT48,SETOP,3,))</f>
        <v>CORTE, DOBRA E MONTAGEM DE AÇO CA-50/60</v>
      </c>
      <c r="SLO48" s="261"/>
      <c r="SLP48" s="261"/>
      <c r="SLQ48" s="261"/>
      <c r="SLR48" s="261"/>
      <c r="SLS48" s="261"/>
      <c r="SLT48" s="12" t="s">
        <v>9344</v>
      </c>
      <c r="SLU48" s="12" t="s">
        <v>6222</v>
      </c>
      <c r="SLV48" s="12" t="str">
        <f>IF(SLU48="SINAPI",VLOOKUP('TEREZINHA HARDY'!SLT48,SINAPI,3,),VLOOKUP('TEREZINHA HARDY'!SLT48,SETOP,4,))</f>
        <v>KG</v>
      </c>
      <c r="SLW48" s="13">
        <v>162.6</v>
      </c>
      <c r="SLX48" s="13" t="s">
        <v>41</v>
      </c>
      <c r="SLY48" s="14">
        <f>IF(SLU48="SINAPI",VLOOKUP('TEREZINHA HARDY'!SLT48,SINAPI,4,),VLOOKUP('TEREZINHA HARDY'!SLT48,SETOP,5,))</f>
        <v>7.33</v>
      </c>
      <c r="SLZ48" s="14">
        <f t="shared" si="2395"/>
        <v>9.27</v>
      </c>
      <c r="SMA48" s="14">
        <f t="shared" si="2396"/>
        <v>1191.8579999999999</v>
      </c>
      <c r="SMB48" s="14">
        <f t="shared" si="2397"/>
        <v>1507.3019999999999</v>
      </c>
      <c r="SMC48" s="11" t="s">
        <v>17388</v>
      </c>
      <c r="SMD48" s="261" t="str">
        <f>IF(SMK48="SINAPI",VLOOKUP('TEREZINHA HARDY'!SMJ48,SINAPI,2,),VLOOKUP('TEREZINHA HARDY'!SMJ48,SETOP,3,))</f>
        <v>CORTE, DOBRA E MONTAGEM DE AÇO CA-50/60</v>
      </c>
      <c r="SME48" s="261"/>
      <c r="SMF48" s="261"/>
      <c r="SMG48" s="261"/>
      <c r="SMH48" s="261"/>
      <c r="SMI48" s="261"/>
      <c r="SMJ48" s="12" t="s">
        <v>9344</v>
      </c>
      <c r="SMK48" s="12" t="s">
        <v>6222</v>
      </c>
      <c r="SML48" s="12" t="str">
        <f>IF(SMK48="SINAPI",VLOOKUP('TEREZINHA HARDY'!SMJ48,SINAPI,3,),VLOOKUP('TEREZINHA HARDY'!SMJ48,SETOP,4,))</f>
        <v>KG</v>
      </c>
      <c r="SMM48" s="13">
        <v>162.6</v>
      </c>
      <c r="SMN48" s="13" t="s">
        <v>41</v>
      </c>
      <c r="SMO48" s="14">
        <f>IF(SMK48="SINAPI",VLOOKUP('TEREZINHA HARDY'!SMJ48,SINAPI,4,),VLOOKUP('TEREZINHA HARDY'!SMJ48,SETOP,5,))</f>
        <v>7.33</v>
      </c>
      <c r="SMP48" s="14">
        <f t="shared" si="2398"/>
        <v>9.27</v>
      </c>
      <c r="SMQ48" s="14">
        <f t="shared" si="2399"/>
        <v>1191.8579999999999</v>
      </c>
      <c r="SMR48" s="14">
        <f t="shared" si="2400"/>
        <v>1507.3019999999999</v>
      </c>
      <c r="SMS48" s="11" t="s">
        <v>17388</v>
      </c>
      <c r="SMT48" s="261" t="str">
        <f>IF(SNA48="SINAPI",VLOOKUP('TEREZINHA HARDY'!SMZ48,SINAPI,2,),VLOOKUP('TEREZINHA HARDY'!SMZ48,SETOP,3,))</f>
        <v>CORTE, DOBRA E MONTAGEM DE AÇO CA-50/60</v>
      </c>
      <c r="SMU48" s="261"/>
      <c r="SMV48" s="261"/>
      <c r="SMW48" s="261"/>
      <c r="SMX48" s="261"/>
      <c r="SMY48" s="261"/>
      <c r="SMZ48" s="12" t="s">
        <v>9344</v>
      </c>
      <c r="SNA48" s="12" t="s">
        <v>6222</v>
      </c>
      <c r="SNB48" s="12" t="str">
        <f>IF(SNA48="SINAPI",VLOOKUP('TEREZINHA HARDY'!SMZ48,SINAPI,3,),VLOOKUP('TEREZINHA HARDY'!SMZ48,SETOP,4,))</f>
        <v>KG</v>
      </c>
      <c r="SNC48" s="13">
        <v>162.6</v>
      </c>
      <c r="SND48" s="13" t="s">
        <v>41</v>
      </c>
      <c r="SNE48" s="14">
        <f>IF(SNA48="SINAPI",VLOOKUP('TEREZINHA HARDY'!SMZ48,SINAPI,4,),VLOOKUP('TEREZINHA HARDY'!SMZ48,SETOP,5,))</f>
        <v>7.33</v>
      </c>
      <c r="SNF48" s="14">
        <f t="shared" si="2401"/>
        <v>9.27</v>
      </c>
      <c r="SNG48" s="14">
        <f t="shared" si="2402"/>
        <v>1191.8579999999999</v>
      </c>
      <c r="SNH48" s="14">
        <f t="shared" si="2403"/>
        <v>1507.3019999999999</v>
      </c>
      <c r="SNI48" s="11" t="s">
        <v>17388</v>
      </c>
      <c r="SNJ48" s="261" t="str">
        <f>IF(SNQ48="SINAPI",VLOOKUP('TEREZINHA HARDY'!SNP48,SINAPI,2,),VLOOKUP('TEREZINHA HARDY'!SNP48,SETOP,3,))</f>
        <v>CORTE, DOBRA E MONTAGEM DE AÇO CA-50/60</v>
      </c>
      <c r="SNK48" s="261"/>
      <c r="SNL48" s="261"/>
      <c r="SNM48" s="261"/>
      <c r="SNN48" s="261"/>
      <c r="SNO48" s="261"/>
      <c r="SNP48" s="12" t="s">
        <v>9344</v>
      </c>
      <c r="SNQ48" s="12" t="s">
        <v>6222</v>
      </c>
      <c r="SNR48" s="12" t="str">
        <f>IF(SNQ48="SINAPI",VLOOKUP('TEREZINHA HARDY'!SNP48,SINAPI,3,),VLOOKUP('TEREZINHA HARDY'!SNP48,SETOP,4,))</f>
        <v>KG</v>
      </c>
      <c r="SNS48" s="13">
        <v>162.6</v>
      </c>
      <c r="SNT48" s="13" t="s">
        <v>41</v>
      </c>
      <c r="SNU48" s="14">
        <f>IF(SNQ48="SINAPI",VLOOKUP('TEREZINHA HARDY'!SNP48,SINAPI,4,),VLOOKUP('TEREZINHA HARDY'!SNP48,SETOP,5,))</f>
        <v>7.33</v>
      </c>
      <c r="SNV48" s="14">
        <f t="shared" si="2404"/>
        <v>9.27</v>
      </c>
      <c r="SNW48" s="14">
        <f t="shared" si="2405"/>
        <v>1191.8579999999999</v>
      </c>
      <c r="SNX48" s="14">
        <f t="shared" si="2406"/>
        <v>1507.3019999999999</v>
      </c>
      <c r="SNY48" s="11" t="s">
        <v>17388</v>
      </c>
      <c r="SNZ48" s="261" t="str">
        <f>IF(SOG48="SINAPI",VLOOKUP('TEREZINHA HARDY'!SOF48,SINAPI,2,),VLOOKUP('TEREZINHA HARDY'!SOF48,SETOP,3,))</f>
        <v>CORTE, DOBRA E MONTAGEM DE AÇO CA-50/60</v>
      </c>
      <c r="SOA48" s="261"/>
      <c r="SOB48" s="261"/>
      <c r="SOC48" s="261"/>
      <c r="SOD48" s="261"/>
      <c r="SOE48" s="261"/>
      <c r="SOF48" s="12" t="s">
        <v>9344</v>
      </c>
      <c r="SOG48" s="12" t="s">
        <v>6222</v>
      </c>
      <c r="SOH48" s="12" t="str">
        <f>IF(SOG48="SINAPI",VLOOKUP('TEREZINHA HARDY'!SOF48,SINAPI,3,),VLOOKUP('TEREZINHA HARDY'!SOF48,SETOP,4,))</f>
        <v>KG</v>
      </c>
      <c r="SOI48" s="13">
        <v>162.6</v>
      </c>
      <c r="SOJ48" s="13" t="s">
        <v>41</v>
      </c>
      <c r="SOK48" s="14">
        <f>IF(SOG48="SINAPI",VLOOKUP('TEREZINHA HARDY'!SOF48,SINAPI,4,),VLOOKUP('TEREZINHA HARDY'!SOF48,SETOP,5,))</f>
        <v>7.33</v>
      </c>
      <c r="SOL48" s="14">
        <f t="shared" si="2407"/>
        <v>9.27</v>
      </c>
      <c r="SOM48" s="14">
        <f t="shared" si="2408"/>
        <v>1191.8579999999999</v>
      </c>
      <c r="SON48" s="14">
        <f t="shared" si="2409"/>
        <v>1507.3019999999999</v>
      </c>
      <c r="SOO48" s="11" t="s">
        <v>17388</v>
      </c>
      <c r="SOP48" s="261" t="str">
        <f>IF(SOW48="SINAPI",VLOOKUP('TEREZINHA HARDY'!SOV48,SINAPI,2,),VLOOKUP('TEREZINHA HARDY'!SOV48,SETOP,3,))</f>
        <v>CORTE, DOBRA E MONTAGEM DE AÇO CA-50/60</v>
      </c>
      <c r="SOQ48" s="261"/>
      <c r="SOR48" s="261"/>
      <c r="SOS48" s="261"/>
      <c r="SOT48" s="261"/>
      <c r="SOU48" s="261"/>
      <c r="SOV48" s="12" t="s">
        <v>9344</v>
      </c>
      <c r="SOW48" s="12" t="s">
        <v>6222</v>
      </c>
      <c r="SOX48" s="12" t="str">
        <f>IF(SOW48="SINAPI",VLOOKUP('TEREZINHA HARDY'!SOV48,SINAPI,3,),VLOOKUP('TEREZINHA HARDY'!SOV48,SETOP,4,))</f>
        <v>KG</v>
      </c>
      <c r="SOY48" s="13">
        <v>162.6</v>
      </c>
      <c r="SOZ48" s="13" t="s">
        <v>41</v>
      </c>
      <c r="SPA48" s="14">
        <f>IF(SOW48="SINAPI",VLOOKUP('TEREZINHA HARDY'!SOV48,SINAPI,4,),VLOOKUP('TEREZINHA HARDY'!SOV48,SETOP,5,))</f>
        <v>7.33</v>
      </c>
      <c r="SPB48" s="14">
        <f t="shared" si="2410"/>
        <v>9.27</v>
      </c>
      <c r="SPC48" s="14">
        <f t="shared" si="2411"/>
        <v>1191.8579999999999</v>
      </c>
      <c r="SPD48" s="14">
        <f t="shared" si="2412"/>
        <v>1507.3019999999999</v>
      </c>
      <c r="SPE48" s="11" t="s">
        <v>17388</v>
      </c>
      <c r="SPF48" s="261" t="str">
        <f>IF(SPM48="SINAPI",VLOOKUP('TEREZINHA HARDY'!SPL48,SINAPI,2,),VLOOKUP('TEREZINHA HARDY'!SPL48,SETOP,3,))</f>
        <v>CORTE, DOBRA E MONTAGEM DE AÇO CA-50/60</v>
      </c>
      <c r="SPG48" s="261"/>
      <c r="SPH48" s="261"/>
      <c r="SPI48" s="261"/>
      <c r="SPJ48" s="261"/>
      <c r="SPK48" s="261"/>
      <c r="SPL48" s="12" t="s">
        <v>9344</v>
      </c>
      <c r="SPM48" s="12" t="s">
        <v>6222</v>
      </c>
      <c r="SPN48" s="12" t="str">
        <f>IF(SPM48="SINAPI",VLOOKUP('TEREZINHA HARDY'!SPL48,SINAPI,3,),VLOOKUP('TEREZINHA HARDY'!SPL48,SETOP,4,))</f>
        <v>KG</v>
      </c>
      <c r="SPO48" s="13">
        <v>162.6</v>
      </c>
      <c r="SPP48" s="13" t="s">
        <v>41</v>
      </c>
      <c r="SPQ48" s="14">
        <f>IF(SPM48="SINAPI",VLOOKUP('TEREZINHA HARDY'!SPL48,SINAPI,4,),VLOOKUP('TEREZINHA HARDY'!SPL48,SETOP,5,))</f>
        <v>7.33</v>
      </c>
      <c r="SPR48" s="14">
        <f t="shared" si="2413"/>
        <v>9.27</v>
      </c>
      <c r="SPS48" s="14">
        <f t="shared" si="2414"/>
        <v>1191.8579999999999</v>
      </c>
      <c r="SPT48" s="14">
        <f t="shared" si="2415"/>
        <v>1507.3019999999999</v>
      </c>
      <c r="SPU48" s="11" t="s">
        <v>17388</v>
      </c>
      <c r="SPV48" s="261" t="str">
        <f>IF(SQC48="SINAPI",VLOOKUP('TEREZINHA HARDY'!SQB48,SINAPI,2,),VLOOKUP('TEREZINHA HARDY'!SQB48,SETOP,3,))</f>
        <v>CORTE, DOBRA E MONTAGEM DE AÇO CA-50/60</v>
      </c>
      <c r="SPW48" s="261"/>
      <c r="SPX48" s="261"/>
      <c r="SPY48" s="261"/>
      <c r="SPZ48" s="261"/>
      <c r="SQA48" s="261"/>
      <c r="SQB48" s="12" t="s">
        <v>9344</v>
      </c>
      <c r="SQC48" s="12" t="s">
        <v>6222</v>
      </c>
      <c r="SQD48" s="12" t="str">
        <f>IF(SQC48="SINAPI",VLOOKUP('TEREZINHA HARDY'!SQB48,SINAPI,3,),VLOOKUP('TEREZINHA HARDY'!SQB48,SETOP,4,))</f>
        <v>KG</v>
      </c>
      <c r="SQE48" s="13">
        <v>162.6</v>
      </c>
      <c r="SQF48" s="13" t="s">
        <v>41</v>
      </c>
      <c r="SQG48" s="14">
        <f>IF(SQC48="SINAPI",VLOOKUP('TEREZINHA HARDY'!SQB48,SINAPI,4,),VLOOKUP('TEREZINHA HARDY'!SQB48,SETOP,5,))</f>
        <v>7.33</v>
      </c>
      <c r="SQH48" s="14">
        <f t="shared" si="2416"/>
        <v>9.27</v>
      </c>
      <c r="SQI48" s="14">
        <f t="shared" si="2417"/>
        <v>1191.8579999999999</v>
      </c>
      <c r="SQJ48" s="14">
        <f t="shared" si="2418"/>
        <v>1507.3019999999999</v>
      </c>
      <c r="SQK48" s="11" t="s">
        <v>17388</v>
      </c>
      <c r="SQL48" s="261" t="str">
        <f>IF(SQS48="SINAPI",VLOOKUP('TEREZINHA HARDY'!SQR48,SINAPI,2,),VLOOKUP('TEREZINHA HARDY'!SQR48,SETOP,3,))</f>
        <v>CORTE, DOBRA E MONTAGEM DE AÇO CA-50/60</v>
      </c>
      <c r="SQM48" s="261"/>
      <c r="SQN48" s="261"/>
      <c r="SQO48" s="261"/>
      <c r="SQP48" s="261"/>
      <c r="SQQ48" s="261"/>
      <c r="SQR48" s="12" t="s">
        <v>9344</v>
      </c>
      <c r="SQS48" s="12" t="s">
        <v>6222</v>
      </c>
      <c r="SQT48" s="12" t="str">
        <f>IF(SQS48="SINAPI",VLOOKUP('TEREZINHA HARDY'!SQR48,SINAPI,3,),VLOOKUP('TEREZINHA HARDY'!SQR48,SETOP,4,))</f>
        <v>KG</v>
      </c>
      <c r="SQU48" s="13">
        <v>162.6</v>
      </c>
      <c r="SQV48" s="13" t="s">
        <v>41</v>
      </c>
      <c r="SQW48" s="14">
        <f>IF(SQS48="SINAPI",VLOOKUP('TEREZINHA HARDY'!SQR48,SINAPI,4,),VLOOKUP('TEREZINHA HARDY'!SQR48,SETOP,5,))</f>
        <v>7.33</v>
      </c>
      <c r="SQX48" s="14">
        <f t="shared" si="2419"/>
        <v>9.27</v>
      </c>
      <c r="SQY48" s="14">
        <f t="shared" si="2420"/>
        <v>1191.8579999999999</v>
      </c>
      <c r="SQZ48" s="14">
        <f t="shared" si="2421"/>
        <v>1507.3019999999999</v>
      </c>
      <c r="SRA48" s="11" t="s">
        <v>17388</v>
      </c>
      <c r="SRB48" s="261" t="str">
        <f>IF(SRI48="SINAPI",VLOOKUP('TEREZINHA HARDY'!SRH48,SINAPI,2,),VLOOKUP('TEREZINHA HARDY'!SRH48,SETOP,3,))</f>
        <v>CORTE, DOBRA E MONTAGEM DE AÇO CA-50/60</v>
      </c>
      <c r="SRC48" s="261"/>
      <c r="SRD48" s="261"/>
      <c r="SRE48" s="261"/>
      <c r="SRF48" s="261"/>
      <c r="SRG48" s="261"/>
      <c r="SRH48" s="12" t="s">
        <v>9344</v>
      </c>
      <c r="SRI48" s="12" t="s">
        <v>6222</v>
      </c>
      <c r="SRJ48" s="12" t="str">
        <f>IF(SRI48="SINAPI",VLOOKUP('TEREZINHA HARDY'!SRH48,SINAPI,3,),VLOOKUP('TEREZINHA HARDY'!SRH48,SETOP,4,))</f>
        <v>KG</v>
      </c>
      <c r="SRK48" s="13">
        <v>162.6</v>
      </c>
      <c r="SRL48" s="13" t="s">
        <v>41</v>
      </c>
      <c r="SRM48" s="14">
        <f>IF(SRI48="SINAPI",VLOOKUP('TEREZINHA HARDY'!SRH48,SINAPI,4,),VLOOKUP('TEREZINHA HARDY'!SRH48,SETOP,5,))</f>
        <v>7.33</v>
      </c>
      <c r="SRN48" s="14">
        <f t="shared" si="2422"/>
        <v>9.27</v>
      </c>
      <c r="SRO48" s="14">
        <f t="shared" si="2423"/>
        <v>1191.8579999999999</v>
      </c>
      <c r="SRP48" s="14">
        <f t="shared" si="2424"/>
        <v>1507.3019999999999</v>
      </c>
      <c r="SRQ48" s="11" t="s">
        <v>17388</v>
      </c>
      <c r="SRR48" s="261" t="str">
        <f>IF(SRY48="SINAPI",VLOOKUP('TEREZINHA HARDY'!SRX48,SINAPI,2,),VLOOKUP('TEREZINHA HARDY'!SRX48,SETOP,3,))</f>
        <v>CORTE, DOBRA E MONTAGEM DE AÇO CA-50/60</v>
      </c>
      <c r="SRS48" s="261"/>
      <c r="SRT48" s="261"/>
      <c r="SRU48" s="261"/>
      <c r="SRV48" s="261"/>
      <c r="SRW48" s="261"/>
      <c r="SRX48" s="12" t="s">
        <v>9344</v>
      </c>
      <c r="SRY48" s="12" t="s">
        <v>6222</v>
      </c>
      <c r="SRZ48" s="12" t="str">
        <f>IF(SRY48="SINAPI",VLOOKUP('TEREZINHA HARDY'!SRX48,SINAPI,3,),VLOOKUP('TEREZINHA HARDY'!SRX48,SETOP,4,))</f>
        <v>KG</v>
      </c>
      <c r="SSA48" s="13">
        <v>162.6</v>
      </c>
      <c r="SSB48" s="13" t="s">
        <v>41</v>
      </c>
      <c r="SSC48" s="14">
        <f>IF(SRY48="SINAPI",VLOOKUP('TEREZINHA HARDY'!SRX48,SINAPI,4,),VLOOKUP('TEREZINHA HARDY'!SRX48,SETOP,5,))</f>
        <v>7.33</v>
      </c>
      <c r="SSD48" s="14">
        <f t="shared" si="2425"/>
        <v>9.27</v>
      </c>
      <c r="SSE48" s="14">
        <f t="shared" si="2426"/>
        <v>1191.8579999999999</v>
      </c>
      <c r="SSF48" s="14">
        <f t="shared" si="2427"/>
        <v>1507.3019999999999</v>
      </c>
      <c r="SSG48" s="11" t="s">
        <v>17388</v>
      </c>
      <c r="SSH48" s="261" t="str">
        <f>IF(SSO48="SINAPI",VLOOKUP('TEREZINHA HARDY'!SSN48,SINAPI,2,),VLOOKUP('TEREZINHA HARDY'!SSN48,SETOP,3,))</f>
        <v>CORTE, DOBRA E MONTAGEM DE AÇO CA-50/60</v>
      </c>
      <c r="SSI48" s="261"/>
      <c r="SSJ48" s="261"/>
      <c r="SSK48" s="261"/>
      <c r="SSL48" s="261"/>
      <c r="SSM48" s="261"/>
      <c r="SSN48" s="12" t="s">
        <v>9344</v>
      </c>
      <c r="SSO48" s="12" t="s">
        <v>6222</v>
      </c>
      <c r="SSP48" s="12" t="str">
        <f>IF(SSO48="SINAPI",VLOOKUP('TEREZINHA HARDY'!SSN48,SINAPI,3,),VLOOKUP('TEREZINHA HARDY'!SSN48,SETOP,4,))</f>
        <v>KG</v>
      </c>
      <c r="SSQ48" s="13">
        <v>162.6</v>
      </c>
      <c r="SSR48" s="13" t="s">
        <v>41</v>
      </c>
      <c r="SSS48" s="14">
        <f>IF(SSO48="SINAPI",VLOOKUP('TEREZINHA HARDY'!SSN48,SINAPI,4,),VLOOKUP('TEREZINHA HARDY'!SSN48,SETOP,5,))</f>
        <v>7.33</v>
      </c>
      <c r="SST48" s="14">
        <f t="shared" si="2428"/>
        <v>9.27</v>
      </c>
      <c r="SSU48" s="14">
        <f t="shared" si="2429"/>
        <v>1191.8579999999999</v>
      </c>
      <c r="SSV48" s="14">
        <f t="shared" si="2430"/>
        <v>1507.3019999999999</v>
      </c>
      <c r="SSW48" s="11" t="s">
        <v>17388</v>
      </c>
      <c r="SSX48" s="261" t="str">
        <f>IF(STE48="SINAPI",VLOOKUP('TEREZINHA HARDY'!STD48,SINAPI,2,),VLOOKUP('TEREZINHA HARDY'!STD48,SETOP,3,))</f>
        <v>CORTE, DOBRA E MONTAGEM DE AÇO CA-50/60</v>
      </c>
      <c r="SSY48" s="261"/>
      <c r="SSZ48" s="261"/>
      <c r="STA48" s="261"/>
      <c r="STB48" s="261"/>
      <c r="STC48" s="261"/>
      <c r="STD48" s="12" t="s">
        <v>9344</v>
      </c>
      <c r="STE48" s="12" t="s">
        <v>6222</v>
      </c>
      <c r="STF48" s="12" t="str">
        <f>IF(STE48="SINAPI",VLOOKUP('TEREZINHA HARDY'!STD48,SINAPI,3,),VLOOKUP('TEREZINHA HARDY'!STD48,SETOP,4,))</f>
        <v>KG</v>
      </c>
      <c r="STG48" s="13">
        <v>162.6</v>
      </c>
      <c r="STH48" s="13" t="s">
        <v>41</v>
      </c>
      <c r="STI48" s="14">
        <f>IF(STE48="SINAPI",VLOOKUP('TEREZINHA HARDY'!STD48,SINAPI,4,),VLOOKUP('TEREZINHA HARDY'!STD48,SETOP,5,))</f>
        <v>7.33</v>
      </c>
      <c r="STJ48" s="14">
        <f t="shared" si="2431"/>
        <v>9.27</v>
      </c>
      <c r="STK48" s="14">
        <f t="shared" si="2432"/>
        <v>1191.8579999999999</v>
      </c>
      <c r="STL48" s="14">
        <f t="shared" si="2433"/>
        <v>1507.3019999999999</v>
      </c>
      <c r="STM48" s="11" t="s">
        <v>17388</v>
      </c>
      <c r="STN48" s="261" t="str">
        <f>IF(STU48="SINAPI",VLOOKUP('TEREZINHA HARDY'!STT48,SINAPI,2,),VLOOKUP('TEREZINHA HARDY'!STT48,SETOP,3,))</f>
        <v>CORTE, DOBRA E MONTAGEM DE AÇO CA-50/60</v>
      </c>
      <c r="STO48" s="261"/>
      <c r="STP48" s="261"/>
      <c r="STQ48" s="261"/>
      <c r="STR48" s="261"/>
      <c r="STS48" s="261"/>
      <c r="STT48" s="12" t="s">
        <v>9344</v>
      </c>
      <c r="STU48" s="12" t="s">
        <v>6222</v>
      </c>
      <c r="STV48" s="12" t="str">
        <f>IF(STU48="SINAPI",VLOOKUP('TEREZINHA HARDY'!STT48,SINAPI,3,),VLOOKUP('TEREZINHA HARDY'!STT48,SETOP,4,))</f>
        <v>KG</v>
      </c>
      <c r="STW48" s="13">
        <v>162.6</v>
      </c>
      <c r="STX48" s="13" t="s">
        <v>41</v>
      </c>
      <c r="STY48" s="14">
        <f>IF(STU48="SINAPI",VLOOKUP('TEREZINHA HARDY'!STT48,SINAPI,4,),VLOOKUP('TEREZINHA HARDY'!STT48,SETOP,5,))</f>
        <v>7.33</v>
      </c>
      <c r="STZ48" s="14">
        <f t="shared" si="2434"/>
        <v>9.27</v>
      </c>
      <c r="SUA48" s="14">
        <f t="shared" si="2435"/>
        <v>1191.8579999999999</v>
      </c>
      <c r="SUB48" s="14">
        <f t="shared" si="2436"/>
        <v>1507.3019999999999</v>
      </c>
      <c r="SUC48" s="11" t="s">
        <v>17388</v>
      </c>
      <c r="SUD48" s="261" t="str">
        <f>IF(SUK48="SINAPI",VLOOKUP('TEREZINHA HARDY'!SUJ48,SINAPI,2,),VLOOKUP('TEREZINHA HARDY'!SUJ48,SETOP,3,))</f>
        <v>CORTE, DOBRA E MONTAGEM DE AÇO CA-50/60</v>
      </c>
      <c r="SUE48" s="261"/>
      <c r="SUF48" s="261"/>
      <c r="SUG48" s="261"/>
      <c r="SUH48" s="261"/>
      <c r="SUI48" s="261"/>
      <c r="SUJ48" s="12" t="s">
        <v>9344</v>
      </c>
      <c r="SUK48" s="12" t="s">
        <v>6222</v>
      </c>
      <c r="SUL48" s="12" t="str">
        <f>IF(SUK48="SINAPI",VLOOKUP('TEREZINHA HARDY'!SUJ48,SINAPI,3,),VLOOKUP('TEREZINHA HARDY'!SUJ48,SETOP,4,))</f>
        <v>KG</v>
      </c>
      <c r="SUM48" s="13">
        <v>162.6</v>
      </c>
      <c r="SUN48" s="13" t="s">
        <v>41</v>
      </c>
      <c r="SUO48" s="14">
        <f>IF(SUK48="SINAPI",VLOOKUP('TEREZINHA HARDY'!SUJ48,SINAPI,4,),VLOOKUP('TEREZINHA HARDY'!SUJ48,SETOP,5,))</f>
        <v>7.33</v>
      </c>
      <c r="SUP48" s="14">
        <f t="shared" si="2437"/>
        <v>9.27</v>
      </c>
      <c r="SUQ48" s="14">
        <f t="shared" si="2438"/>
        <v>1191.8579999999999</v>
      </c>
      <c r="SUR48" s="14">
        <f t="shared" si="2439"/>
        <v>1507.3019999999999</v>
      </c>
      <c r="SUS48" s="11" t="s">
        <v>17388</v>
      </c>
      <c r="SUT48" s="261" t="str">
        <f>IF(SVA48="SINAPI",VLOOKUP('TEREZINHA HARDY'!SUZ48,SINAPI,2,),VLOOKUP('TEREZINHA HARDY'!SUZ48,SETOP,3,))</f>
        <v>CORTE, DOBRA E MONTAGEM DE AÇO CA-50/60</v>
      </c>
      <c r="SUU48" s="261"/>
      <c r="SUV48" s="261"/>
      <c r="SUW48" s="261"/>
      <c r="SUX48" s="261"/>
      <c r="SUY48" s="261"/>
      <c r="SUZ48" s="12" t="s">
        <v>9344</v>
      </c>
      <c r="SVA48" s="12" t="s">
        <v>6222</v>
      </c>
      <c r="SVB48" s="12" t="str">
        <f>IF(SVA48="SINAPI",VLOOKUP('TEREZINHA HARDY'!SUZ48,SINAPI,3,),VLOOKUP('TEREZINHA HARDY'!SUZ48,SETOP,4,))</f>
        <v>KG</v>
      </c>
      <c r="SVC48" s="13">
        <v>162.6</v>
      </c>
      <c r="SVD48" s="13" t="s">
        <v>41</v>
      </c>
      <c r="SVE48" s="14">
        <f>IF(SVA48="SINAPI",VLOOKUP('TEREZINHA HARDY'!SUZ48,SINAPI,4,),VLOOKUP('TEREZINHA HARDY'!SUZ48,SETOP,5,))</f>
        <v>7.33</v>
      </c>
      <c r="SVF48" s="14">
        <f t="shared" si="2440"/>
        <v>9.27</v>
      </c>
      <c r="SVG48" s="14">
        <f t="shared" si="2441"/>
        <v>1191.8579999999999</v>
      </c>
      <c r="SVH48" s="14">
        <f t="shared" si="2442"/>
        <v>1507.3019999999999</v>
      </c>
      <c r="SVI48" s="11" t="s">
        <v>17388</v>
      </c>
      <c r="SVJ48" s="261" t="str">
        <f>IF(SVQ48="SINAPI",VLOOKUP('TEREZINHA HARDY'!SVP48,SINAPI,2,),VLOOKUP('TEREZINHA HARDY'!SVP48,SETOP,3,))</f>
        <v>CORTE, DOBRA E MONTAGEM DE AÇO CA-50/60</v>
      </c>
      <c r="SVK48" s="261"/>
      <c r="SVL48" s="261"/>
      <c r="SVM48" s="261"/>
      <c r="SVN48" s="261"/>
      <c r="SVO48" s="261"/>
      <c r="SVP48" s="12" t="s">
        <v>9344</v>
      </c>
      <c r="SVQ48" s="12" t="s">
        <v>6222</v>
      </c>
      <c r="SVR48" s="12" t="str">
        <f>IF(SVQ48="SINAPI",VLOOKUP('TEREZINHA HARDY'!SVP48,SINAPI,3,),VLOOKUP('TEREZINHA HARDY'!SVP48,SETOP,4,))</f>
        <v>KG</v>
      </c>
      <c r="SVS48" s="13">
        <v>162.6</v>
      </c>
      <c r="SVT48" s="13" t="s">
        <v>41</v>
      </c>
      <c r="SVU48" s="14">
        <f>IF(SVQ48="SINAPI",VLOOKUP('TEREZINHA HARDY'!SVP48,SINAPI,4,),VLOOKUP('TEREZINHA HARDY'!SVP48,SETOP,5,))</f>
        <v>7.33</v>
      </c>
      <c r="SVV48" s="14">
        <f t="shared" si="2443"/>
        <v>9.27</v>
      </c>
      <c r="SVW48" s="14">
        <f t="shared" si="2444"/>
        <v>1191.8579999999999</v>
      </c>
      <c r="SVX48" s="14">
        <f t="shared" si="2445"/>
        <v>1507.3019999999999</v>
      </c>
      <c r="SVY48" s="11" t="s">
        <v>17388</v>
      </c>
      <c r="SVZ48" s="261" t="str">
        <f>IF(SWG48="SINAPI",VLOOKUP('TEREZINHA HARDY'!SWF48,SINAPI,2,),VLOOKUP('TEREZINHA HARDY'!SWF48,SETOP,3,))</f>
        <v>CORTE, DOBRA E MONTAGEM DE AÇO CA-50/60</v>
      </c>
      <c r="SWA48" s="261"/>
      <c r="SWB48" s="261"/>
      <c r="SWC48" s="261"/>
      <c r="SWD48" s="261"/>
      <c r="SWE48" s="261"/>
      <c r="SWF48" s="12" t="s">
        <v>9344</v>
      </c>
      <c r="SWG48" s="12" t="s">
        <v>6222</v>
      </c>
      <c r="SWH48" s="12" t="str">
        <f>IF(SWG48="SINAPI",VLOOKUP('TEREZINHA HARDY'!SWF48,SINAPI,3,),VLOOKUP('TEREZINHA HARDY'!SWF48,SETOP,4,))</f>
        <v>KG</v>
      </c>
      <c r="SWI48" s="13">
        <v>162.6</v>
      </c>
      <c r="SWJ48" s="13" t="s">
        <v>41</v>
      </c>
      <c r="SWK48" s="14">
        <f>IF(SWG48="SINAPI",VLOOKUP('TEREZINHA HARDY'!SWF48,SINAPI,4,),VLOOKUP('TEREZINHA HARDY'!SWF48,SETOP,5,))</f>
        <v>7.33</v>
      </c>
      <c r="SWL48" s="14">
        <f t="shared" si="2446"/>
        <v>9.27</v>
      </c>
      <c r="SWM48" s="14">
        <f t="shared" si="2447"/>
        <v>1191.8579999999999</v>
      </c>
      <c r="SWN48" s="14">
        <f t="shared" si="2448"/>
        <v>1507.3019999999999</v>
      </c>
      <c r="SWO48" s="11" t="s">
        <v>17388</v>
      </c>
      <c r="SWP48" s="261" t="str">
        <f>IF(SWW48="SINAPI",VLOOKUP('TEREZINHA HARDY'!SWV48,SINAPI,2,),VLOOKUP('TEREZINHA HARDY'!SWV48,SETOP,3,))</f>
        <v>CORTE, DOBRA E MONTAGEM DE AÇO CA-50/60</v>
      </c>
      <c r="SWQ48" s="261"/>
      <c r="SWR48" s="261"/>
      <c r="SWS48" s="261"/>
      <c r="SWT48" s="261"/>
      <c r="SWU48" s="261"/>
      <c r="SWV48" s="12" t="s">
        <v>9344</v>
      </c>
      <c r="SWW48" s="12" t="s">
        <v>6222</v>
      </c>
      <c r="SWX48" s="12" t="str">
        <f>IF(SWW48="SINAPI",VLOOKUP('TEREZINHA HARDY'!SWV48,SINAPI,3,),VLOOKUP('TEREZINHA HARDY'!SWV48,SETOP,4,))</f>
        <v>KG</v>
      </c>
      <c r="SWY48" s="13">
        <v>162.6</v>
      </c>
      <c r="SWZ48" s="13" t="s">
        <v>41</v>
      </c>
      <c r="SXA48" s="14">
        <f>IF(SWW48="SINAPI",VLOOKUP('TEREZINHA HARDY'!SWV48,SINAPI,4,),VLOOKUP('TEREZINHA HARDY'!SWV48,SETOP,5,))</f>
        <v>7.33</v>
      </c>
      <c r="SXB48" s="14">
        <f t="shared" si="2449"/>
        <v>9.27</v>
      </c>
      <c r="SXC48" s="14">
        <f t="shared" si="2450"/>
        <v>1191.8579999999999</v>
      </c>
      <c r="SXD48" s="14">
        <f t="shared" si="2451"/>
        <v>1507.3019999999999</v>
      </c>
      <c r="SXE48" s="11" t="s">
        <v>17388</v>
      </c>
      <c r="SXF48" s="261" t="str">
        <f>IF(SXM48="SINAPI",VLOOKUP('TEREZINHA HARDY'!SXL48,SINAPI,2,),VLOOKUP('TEREZINHA HARDY'!SXL48,SETOP,3,))</f>
        <v>CORTE, DOBRA E MONTAGEM DE AÇO CA-50/60</v>
      </c>
      <c r="SXG48" s="261"/>
      <c r="SXH48" s="261"/>
      <c r="SXI48" s="261"/>
      <c r="SXJ48" s="261"/>
      <c r="SXK48" s="261"/>
      <c r="SXL48" s="12" t="s">
        <v>9344</v>
      </c>
      <c r="SXM48" s="12" t="s">
        <v>6222</v>
      </c>
      <c r="SXN48" s="12" t="str">
        <f>IF(SXM48="SINAPI",VLOOKUP('TEREZINHA HARDY'!SXL48,SINAPI,3,),VLOOKUP('TEREZINHA HARDY'!SXL48,SETOP,4,))</f>
        <v>KG</v>
      </c>
      <c r="SXO48" s="13">
        <v>162.6</v>
      </c>
      <c r="SXP48" s="13" t="s">
        <v>41</v>
      </c>
      <c r="SXQ48" s="14">
        <f>IF(SXM48="SINAPI",VLOOKUP('TEREZINHA HARDY'!SXL48,SINAPI,4,),VLOOKUP('TEREZINHA HARDY'!SXL48,SETOP,5,))</f>
        <v>7.33</v>
      </c>
      <c r="SXR48" s="14">
        <f t="shared" si="2452"/>
        <v>9.27</v>
      </c>
      <c r="SXS48" s="14">
        <f t="shared" si="2453"/>
        <v>1191.8579999999999</v>
      </c>
      <c r="SXT48" s="14">
        <f t="shared" si="2454"/>
        <v>1507.3019999999999</v>
      </c>
      <c r="SXU48" s="11" t="s">
        <v>17388</v>
      </c>
      <c r="SXV48" s="261" t="str">
        <f>IF(SYC48="SINAPI",VLOOKUP('TEREZINHA HARDY'!SYB48,SINAPI,2,),VLOOKUP('TEREZINHA HARDY'!SYB48,SETOP,3,))</f>
        <v>CORTE, DOBRA E MONTAGEM DE AÇO CA-50/60</v>
      </c>
      <c r="SXW48" s="261"/>
      <c r="SXX48" s="261"/>
      <c r="SXY48" s="261"/>
      <c r="SXZ48" s="261"/>
      <c r="SYA48" s="261"/>
      <c r="SYB48" s="12" t="s">
        <v>9344</v>
      </c>
      <c r="SYC48" s="12" t="s">
        <v>6222</v>
      </c>
      <c r="SYD48" s="12" t="str">
        <f>IF(SYC48="SINAPI",VLOOKUP('TEREZINHA HARDY'!SYB48,SINAPI,3,),VLOOKUP('TEREZINHA HARDY'!SYB48,SETOP,4,))</f>
        <v>KG</v>
      </c>
      <c r="SYE48" s="13">
        <v>162.6</v>
      </c>
      <c r="SYF48" s="13" t="s">
        <v>41</v>
      </c>
      <c r="SYG48" s="14">
        <f>IF(SYC48="SINAPI",VLOOKUP('TEREZINHA HARDY'!SYB48,SINAPI,4,),VLOOKUP('TEREZINHA HARDY'!SYB48,SETOP,5,))</f>
        <v>7.33</v>
      </c>
      <c r="SYH48" s="14">
        <f t="shared" si="2455"/>
        <v>9.27</v>
      </c>
      <c r="SYI48" s="14">
        <f t="shared" si="2456"/>
        <v>1191.8579999999999</v>
      </c>
      <c r="SYJ48" s="14">
        <f t="shared" si="2457"/>
        <v>1507.3019999999999</v>
      </c>
      <c r="SYK48" s="11" t="s">
        <v>17388</v>
      </c>
      <c r="SYL48" s="261" t="str">
        <f>IF(SYS48="SINAPI",VLOOKUP('TEREZINHA HARDY'!SYR48,SINAPI,2,),VLOOKUP('TEREZINHA HARDY'!SYR48,SETOP,3,))</f>
        <v>CORTE, DOBRA E MONTAGEM DE AÇO CA-50/60</v>
      </c>
      <c r="SYM48" s="261"/>
      <c r="SYN48" s="261"/>
      <c r="SYO48" s="261"/>
      <c r="SYP48" s="261"/>
      <c r="SYQ48" s="261"/>
      <c r="SYR48" s="12" t="s">
        <v>9344</v>
      </c>
      <c r="SYS48" s="12" t="s">
        <v>6222</v>
      </c>
      <c r="SYT48" s="12" t="str">
        <f>IF(SYS48="SINAPI",VLOOKUP('TEREZINHA HARDY'!SYR48,SINAPI,3,),VLOOKUP('TEREZINHA HARDY'!SYR48,SETOP,4,))</f>
        <v>KG</v>
      </c>
      <c r="SYU48" s="13">
        <v>162.6</v>
      </c>
      <c r="SYV48" s="13" t="s">
        <v>41</v>
      </c>
      <c r="SYW48" s="14">
        <f>IF(SYS48="SINAPI",VLOOKUP('TEREZINHA HARDY'!SYR48,SINAPI,4,),VLOOKUP('TEREZINHA HARDY'!SYR48,SETOP,5,))</f>
        <v>7.33</v>
      </c>
      <c r="SYX48" s="14">
        <f t="shared" si="2458"/>
        <v>9.27</v>
      </c>
      <c r="SYY48" s="14">
        <f t="shared" si="2459"/>
        <v>1191.8579999999999</v>
      </c>
      <c r="SYZ48" s="14">
        <f t="shared" si="2460"/>
        <v>1507.3019999999999</v>
      </c>
      <c r="SZA48" s="11" t="s">
        <v>17388</v>
      </c>
      <c r="SZB48" s="261" t="str">
        <f>IF(SZI48="SINAPI",VLOOKUP('TEREZINHA HARDY'!SZH48,SINAPI,2,),VLOOKUP('TEREZINHA HARDY'!SZH48,SETOP,3,))</f>
        <v>CORTE, DOBRA E MONTAGEM DE AÇO CA-50/60</v>
      </c>
      <c r="SZC48" s="261"/>
      <c r="SZD48" s="261"/>
      <c r="SZE48" s="261"/>
      <c r="SZF48" s="261"/>
      <c r="SZG48" s="261"/>
      <c r="SZH48" s="12" t="s">
        <v>9344</v>
      </c>
      <c r="SZI48" s="12" t="s">
        <v>6222</v>
      </c>
      <c r="SZJ48" s="12" t="str">
        <f>IF(SZI48="SINAPI",VLOOKUP('TEREZINHA HARDY'!SZH48,SINAPI,3,),VLOOKUP('TEREZINHA HARDY'!SZH48,SETOP,4,))</f>
        <v>KG</v>
      </c>
      <c r="SZK48" s="13">
        <v>162.6</v>
      </c>
      <c r="SZL48" s="13" t="s">
        <v>41</v>
      </c>
      <c r="SZM48" s="14">
        <f>IF(SZI48="SINAPI",VLOOKUP('TEREZINHA HARDY'!SZH48,SINAPI,4,),VLOOKUP('TEREZINHA HARDY'!SZH48,SETOP,5,))</f>
        <v>7.33</v>
      </c>
      <c r="SZN48" s="14">
        <f t="shared" si="2461"/>
        <v>9.27</v>
      </c>
      <c r="SZO48" s="14">
        <f t="shared" si="2462"/>
        <v>1191.8579999999999</v>
      </c>
      <c r="SZP48" s="14">
        <f t="shared" si="2463"/>
        <v>1507.3019999999999</v>
      </c>
      <c r="SZQ48" s="11" t="s">
        <v>17388</v>
      </c>
      <c r="SZR48" s="261" t="str">
        <f>IF(SZY48="SINAPI",VLOOKUP('TEREZINHA HARDY'!SZX48,SINAPI,2,),VLOOKUP('TEREZINHA HARDY'!SZX48,SETOP,3,))</f>
        <v>CORTE, DOBRA E MONTAGEM DE AÇO CA-50/60</v>
      </c>
      <c r="SZS48" s="261"/>
      <c r="SZT48" s="261"/>
      <c r="SZU48" s="261"/>
      <c r="SZV48" s="261"/>
      <c r="SZW48" s="261"/>
      <c r="SZX48" s="12" t="s">
        <v>9344</v>
      </c>
      <c r="SZY48" s="12" t="s">
        <v>6222</v>
      </c>
      <c r="SZZ48" s="12" t="str">
        <f>IF(SZY48="SINAPI",VLOOKUP('TEREZINHA HARDY'!SZX48,SINAPI,3,),VLOOKUP('TEREZINHA HARDY'!SZX48,SETOP,4,))</f>
        <v>KG</v>
      </c>
      <c r="TAA48" s="13">
        <v>162.6</v>
      </c>
      <c r="TAB48" s="13" t="s">
        <v>41</v>
      </c>
      <c r="TAC48" s="14">
        <f>IF(SZY48="SINAPI",VLOOKUP('TEREZINHA HARDY'!SZX48,SINAPI,4,),VLOOKUP('TEREZINHA HARDY'!SZX48,SETOP,5,))</f>
        <v>7.33</v>
      </c>
      <c r="TAD48" s="14">
        <f t="shared" si="2464"/>
        <v>9.27</v>
      </c>
      <c r="TAE48" s="14">
        <f t="shared" si="2465"/>
        <v>1191.8579999999999</v>
      </c>
      <c r="TAF48" s="14">
        <f t="shared" si="2466"/>
        <v>1507.3019999999999</v>
      </c>
      <c r="TAG48" s="11" t="s">
        <v>17388</v>
      </c>
      <c r="TAH48" s="261" t="str">
        <f>IF(TAO48="SINAPI",VLOOKUP('TEREZINHA HARDY'!TAN48,SINAPI,2,),VLOOKUP('TEREZINHA HARDY'!TAN48,SETOP,3,))</f>
        <v>CORTE, DOBRA E MONTAGEM DE AÇO CA-50/60</v>
      </c>
      <c r="TAI48" s="261"/>
      <c r="TAJ48" s="261"/>
      <c r="TAK48" s="261"/>
      <c r="TAL48" s="261"/>
      <c r="TAM48" s="261"/>
      <c r="TAN48" s="12" t="s">
        <v>9344</v>
      </c>
      <c r="TAO48" s="12" t="s">
        <v>6222</v>
      </c>
      <c r="TAP48" s="12" t="str">
        <f>IF(TAO48="SINAPI",VLOOKUP('TEREZINHA HARDY'!TAN48,SINAPI,3,),VLOOKUP('TEREZINHA HARDY'!TAN48,SETOP,4,))</f>
        <v>KG</v>
      </c>
      <c r="TAQ48" s="13">
        <v>162.6</v>
      </c>
      <c r="TAR48" s="13" t="s">
        <v>41</v>
      </c>
      <c r="TAS48" s="14">
        <f>IF(TAO48="SINAPI",VLOOKUP('TEREZINHA HARDY'!TAN48,SINAPI,4,),VLOOKUP('TEREZINHA HARDY'!TAN48,SETOP,5,))</f>
        <v>7.33</v>
      </c>
      <c r="TAT48" s="14">
        <f t="shared" si="2467"/>
        <v>9.27</v>
      </c>
      <c r="TAU48" s="14">
        <f t="shared" si="2468"/>
        <v>1191.8579999999999</v>
      </c>
      <c r="TAV48" s="14">
        <f t="shared" si="2469"/>
        <v>1507.3019999999999</v>
      </c>
      <c r="TAW48" s="11" t="s">
        <v>17388</v>
      </c>
      <c r="TAX48" s="261" t="str">
        <f>IF(TBE48="SINAPI",VLOOKUP('TEREZINHA HARDY'!TBD48,SINAPI,2,),VLOOKUP('TEREZINHA HARDY'!TBD48,SETOP,3,))</f>
        <v>CORTE, DOBRA E MONTAGEM DE AÇO CA-50/60</v>
      </c>
      <c r="TAY48" s="261"/>
      <c r="TAZ48" s="261"/>
      <c r="TBA48" s="261"/>
      <c r="TBB48" s="261"/>
      <c r="TBC48" s="261"/>
      <c r="TBD48" s="12" t="s">
        <v>9344</v>
      </c>
      <c r="TBE48" s="12" t="s">
        <v>6222</v>
      </c>
      <c r="TBF48" s="12" t="str">
        <f>IF(TBE48="SINAPI",VLOOKUP('TEREZINHA HARDY'!TBD48,SINAPI,3,),VLOOKUP('TEREZINHA HARDY'!TBD48,SETOP,4,))</f>
        <v>KG</v>
      </c>
      <c r="TBG48" s="13">
        <v>162.6</v>
      </c>
      <c r="TBH48" s="13" t="s">
        <v>41</v>
      </c>
      <c r="TBI48" s="14">
        <f>IF(TBE48="SINAPI",VLOOKUP('TEREZINHA HARDY'!TBD48,SINAPI,4,),VLOOKUP('TEREZINHA HARDY'!TBD48,SETOP,5,))</f>
        <v>7.33</v>
      </c>
      <c r="TBJ48" s="14">
        <f t="shared" si="2470"/>
        <v>9.27</v>
      </c>
      <c r="TBK48" s="14">
        <f t="shared" si="2471"/>
        <v>1191.8579999999999</v>
      </c>
      <c r="TBL48" s="14">
        <f t="shared" si="2472"/>
        <v>1507.3019999999999</v>
      </c>
      <c r="TBM48" s="11" t="s">
        <v>17388</v>
      </c>
      <c r="TBN48" s="261" t="str">
        <f>IF(TBU48="SINAPI",VLOOKUP('TEREZINHA HARDY'!TBT48,SINAPI,2,),VLOOKUP('TEREZINHA HARDY'!TBT48,SETOP,3,))</f>
        <v>CORTE, DOBRA E MONTAGEM DE AÇO CA-50/60</v>
      </c>
      <c r="TBO48" s="261"/>
      <c r="TBP48" s="261"/>
      <c r="TBQ48" s="261"/>
      <c r="TBR48" s="261"/>
      <c r="TBS48" s="261"/>
      <c r="TBT48" s="12" t="s">
        <v>9344</v>
      </c>
      <c r="TBU48" s="12" t="s">
        <v>6222</v>
      </c>
      <c r="TBV48" s="12" t="str">
        <f>IF(TBU48="SINAPI",VLOOKUP('TEREZINHA HARDY'!TBT48,SINAPI,3,),VLOOKUP('TEREZINHA HARDY'!TBT48,SETOP,4,))</f>
        <v>KG</v>
      </c>
      <c r="TBW48" s="13">
        <v>162.6</v>
      </c>
      <c r="TBX48" s="13" t="s">
        <v>41</v>
      </c>
      <c r="TBY48" s="14">
        <f>IF(TBU48="SINAPI",VLOOKUP('TEREZINHA HARDY'!TBT48,SINAPI,4,),VLOOKUP('TEREZINHA HARDY'!TBT48,SETOP,5,))</f>
        <v>7.33</v>
      </c>
      <c r="TBZ48" s="14">
        <f t="shared" si="2473"/>
        <v>9.27</v>
      </c>
      <c r="TCA48" s="14">
        <f t="shared" si="2474"/>
        <v>1191.8579999999999</v>
      </c>
      <c r="TCB48" s="14">
        <f t="shared" si="2475"/>
        <v>1507.3019999999999</v>
      </c>
      <c r="TCC48" s="11" t="s">
        <v>17388</v>
      </c>
      <c r="TCD48" s="261" t="str">
        <f>IF(TCK48="SINAPI",VLOOKUP('TEREZINHA HARDY'!TCJ48,SINAPI,2,),VLOOKUP('TEREZINHA HARDY'!TCJ48,SETOP,3,))</f>
        <v>CORTE, DOBRA E MONTAGEM DE AÇO CA-50/60</v>
      </c>
      <c r="TCE48" s="261"/>
      <c r="TCF48" s="261"/>
      <c r="TCG48" s="261"/>
      <c r="TCH48" s="261"/>
      <c r="TCI48" s="261"/>
      <c r="TCJ48" s="12" t="s">
        <v>9344</v>
      </c>
      <c r="TCK48" s="12" t="s">
        <v>6222</v>
      </c>
      <c r="TCL48" s="12" t="str">
        <f>IF(TCK48="SINAPI",VLOOKUP('TEREZINHA HARDY'!TCJ48,SINAPI,3,),VLOOKUP('TEREZINHA HARDY'!TCJ48,SETOP,4,))</f>
        <v>KG</v>
      </c>
      <c r="TCM48" s="13">
        <v>162.6</v>
      </c>
      <c r="TCN48" s="13" t="s">
        <v>41</v>
      </c>
      <c r="TCO48" s="14">
        <f>IF(TCK48="SINAPI",VLOOKUP('TEREZINHA HARDY'!TCJ48,SINAPI,4,),VLOOKUP('TEREZINHA HARDY'!TCJ48,SETOP,5,))</f>
        <v>7.33</v>
      </c>
      <c r="TCP48" s="14">
        <f t="shared" si="2476"/>
        <v>9.27</v>
      </c>
      <c r="TCQ48" s="14">
        <f t="shared" si="2477"/>
        <v>1191.8579999999999</v>
      </c>
      <c r="TCR48" s="14">
        <f t="shared" si="2478"/>
        <v>1507.3019999999999</v>
      </c>
      <c r="TCS48" s="11" t="s">
        <v>17388</v>
      </c>
      <c r="TCT48" s="261" t="str">
        <f>IF(TDA48="SINAPI",VLOOKUP('TEREZINHA HARDY'!TCZ48,SINAPI,2,),VLOOKUP('TEREZINHA HARDY'!TCZ48,SETOP,3,))</f>
        <v>CORTE, DOBRA E MONTAGEM DE AÇO CA-50/60</v>
      </c>
      <c r="TCU48" s="261"/>
      <c r="TCV48" s="261"/>
      <c r="TCW48" s="261"/>
      <c r="TCX48" s="261"/>
      <c r="TCY48" s="261"/>
      <c r="TCZ48" s="12" t="s">
        <v>9344</v>
      </c>
      <c r="TDA48" s="12" t="s">
        <v>6222</v>
      </c>
      <c r="TDB48" s="12" t="str">
        <f>IF(TDA48="SINAPI",VLOOKUP('TEREZINHA HARDY'!TCZ48,SINAPI,3,),VLOOKUP('TEREZINHA HARDY'!TCZ48,SETOP,4,))</f>
        <v>KG</v>
      </c>
      <c r="TDC48" s="13">
        <v>162.6</v>
      </c>
      <c r="TDD48" s="13" t="s">
        <v>41</v>
      </c>
      <c r="TDE48" s="14">
        <f>IF(TDA48="SINAPI",VLOOKUP('TEREZINHA HARDY'!TCZ48,SINAPI,4,),VLOOKUP('TEREZINHA HARDY'!TCZ48,SETOP,5,))</f>
        <v>7.33</v>
      </c>
      <c r="TDF48" s="14">
        <f t="shared" si="2479"/>
        <v>9.27</v>
      </c>
      <c r="TDG48" s="14">
        <f t="shared" si="2480"/>
        <v>1191.8579999999999</v>
      </c>
      <c r="TDH48" s="14">
        <f t="shared" si="2481"/>
        <v>1507.3019999999999</v>
      </c>
      <c r="TDI48" s="11" t="s">
        <v>17388</v>
      </c>
      <c r="TDJ48" s="261" t="str">
        <f>IF(TDQ48="SINAPI",VLOOKUP('TEREZINHA HARDY'!TDP48,SINAPI,2,),VLOOKUP('TEREZINHA HARDY'!TDP48,SETOP,3,))</f>
        <v>CORTE, DOBRA E MONTAGEM DE AÇO CA-50/60</v>
      </c>
      <c r="TDK48" s="261"/>
      <c r="TDL48" s="261"/>
      <c r="TDM48" s="261"/>
      <c r="TDN48" s="261"/>
      <c r="TDO48" s="261"/>
      <c r="TDP48" s="12" t="s">
        <v>9344</v>
      </c>
      <c r="TDQ48" s="12" t="s">
        <v>6222</v>
      </c>
      <c r="TDR48" s="12" t="str">
        <f>IF(TDQ48="SINAPI",VLOOKUP('TEREZINHA HARDY'!TDP48,SINAPI,3,),VLOOKUP('TEREZINHA HARDY'!TDP48,SETOP,4,))</f>
        <v>KG</v>
      </c>
      <c r="TDS48" s="13">
        <v>162.6</v>
      </c>
      <c r="TDT48" s="13" t="s">
        <v>41</v>
      </c>
      <c r="TDU48" s="14">
        <f>IF(TDQ48="SINAPI",VLOOKUP('TEREZINHA HARDY'!TDP48,SINAPI,4,),VLOOKUP('TEREZINHA HARDY'!TDP48,SETOP,5,))</f>
        <v>7.33</v>
      </c>
      <c r="TDV48" s="14">
        <f t="shared" si="2482"/>
        <v>9.27</v>
      </c>
      <c r="TDW48" s="14">
        <f t="shared" si="2483"/>
        <v>1191.8579999999999</v>
      </c>
      <c r="TDX48" s="14">
        <f t="shared" si="2484"/>
        <v>1507.3019999999999</v>
      </c>
      <c r="TDY48" s="11" t="s">
        <v>17388</v>
      </c>
      <c r="TDZ48" s="261" t="str">
        <f>IF(TEG48="SINAPI",VLOOKUP('TEREZINHA HARDY'!TEF48,SINAPI,2,),VLOOKUP('TEREZINHA HARDY'!TEF48,SETOP,3,))</f>
        <v>CORTE, DOBRA E MONTAGEM DE AÇO CA-50/60</v>
      </c>
      <c r="TEA48" s="261"/>
      <c r="TEB48" s="261"/>
      <c r="TEC48" s="261"/>
      <c r="TED48" s="261"/>
      <c r="TEE48" s="261"/>
      <c r="TEF48" s="12" t="s">
        <v>9344</v>
      </c>
      <c r="TEG48" s="12" t="s">
        <v>6222</v>
      </c>
      <c r="TEH48" s="12" t="str">
        <f>IF(TEG48="SINAPI",VLOOKUP('TEREZINHA HARDY'!TEF48,SINAPI,3,),VLOOKUP('TEREZINHA HARDY'!TEF48,SETOP,4,))</f>
        <v>KG</v>
      </c>
      <c r="TEI48" s="13">
        <v>162.6</v>
      </c>
      <c r="TEJ48" s="13" t="s">
        <v>41</v>
      </c>
      <c r="TEK48" s="14">
        <f>IF(TEG48="SINAPI",VLOOKUP('TEREZINHA HARDY'!TEF48,SINAPI,4,),VLOOKUP('TEREZINHA HARDY'!TEF48,SETOP,5,))</f>
        <v>7.33</v>
      </c>
      <c r="TEL48" s="14">
        <f t="shared" si="2485"/>
        <v>9.27</v>
      </c>
      <c r="TEM48" s="14">
        <f t="shared" si="2486"/>
        <v>1191.8579999999999</v>
      </c>
      <c r="TEN48" s="14">
        <f t="shared" si="2487"/>
        <v>1507.3019999999999</v>
      </c>
      <c r="TEO48" s="11" t="s">
        <v>17388</v>
      </c>
      <c r="TEP48" s="261" t="str">
        <f>IF(TEW48="SINAPI",VLOOKUP('TEREZINHA HARDY'!TEV48,SINAPI,2,),VLOOKUP('TEREZINHA HARDY'!TEV48,SETOP,3,))</f>
        <v>CORTE, DOBRA E MONTAGEM DE AÇO CA-50/60</v>
      </c>
      <c r="TEQ48" s="261"/>
      <c r="TER48" s="261"/>
      <c r="TES48" s="261"/>
      <c r="TET48" s="261"/>
      <c r="TEU48" s="261"/>
      <c r="TEV48" s="12" t="s">
        <v>9344</v>
      </c>
      <c r="TEW48" s="12" t="s">
        <v>6222</v>
      </c>
      <c r="TEX48" s="12" t="str">
        <f>IF(TEW48="SINAPI",VLOOKUP('TEREZINHA HARDY'!TEV48,SINAPI,3,),VLOOKUP('TEREZINHA HARDY'!TEV48,SETOP,4,))</f>
        <v>KG</v>
      </c>
      <c r="TEY48" s="13">
        <v>162.6</v>
      </c>
      <c r="TEZ48" s="13" t="s">
        <v>41</v>
      </c>
      <c r="TFA48" s="14">
        <f>IF(TEW48="SINAPI",VLOOKUP('TEREZINHA HARDY'!TEV48,SINAPI,4,),VLOOKUP('TEREZINHA HARDY'!TEV48,SETOP,5,))</f>
        <v>7.33</v>
      </c>
      <c r="TFB48" s="14">
        <f t="shared" si="2488"/>
        <v>9.27</v>
      </c>
      <c r="TFC48" s="14">
        <f t="shared" si="2489"/>
        <v>1191.8579999999999</v>
      </c>
      <c r="TFD48" s="14">
        <f t="shared" si="2490"/>
        <v>1507.3019999999999</v>
      </c>
      <c r="TFE48" s="11" t="s">
        <v>17388</v>
      </c>
      <c r="TFF48" s="261" t="str">
        <f>IF(TFM48="SINAPI",VLOOKUP('TEREZINHA HARDY'!TFL48,SINAPI,2,),VLOOKUP('TEREZINHA HARDY'!TFL48,SETOP,3,))</f>
        <v>CORTE, DOBRA E MONTAGEM DE AÇO CA-50/60</v>
      </c>
      <c r="TFG48" s="261"/>
      <c r="TFH48" s="261"/>
      <c r="TFI48" s="261"/>
      <c r="TFJ48" s="261"/>
      <c r="TFK48" s="261"/>
      <c r="TFL48" s="12" t="s">
        <v>9344</v>
      </c>
      <c r="TFM48" s="12" t="s">
        <v>6222</v>
      </c>
      <c r="TFN48" s="12" t="str">
        <f>IF(TFM48="SINAPI",VLOOKUP('TEREZINHA HARDY'!TFL48,SINAPI,3,),VLOOKUP('TEREZINHA HARDY'!TFL48,SETOP,4,))</f>
        <v>KG</v>
      </c>
      <c r="TFO48" s="13">
        <v>162.6</v>
      </c>
      <c r="TFP48" s="13" t="s">
        <v>41</v>
      </c>
      <c r="TFQ48" s="14">
        <f>IF(TFM48="SINAPI",VLOOKUP('TEREZINHA HARDY'!TFL48,SINAPI,4,),VLOOKUP('TEREZINHA HARDY'!TFL48,SETOP,5,))</f>
        <v>7.33</v>
      </c>
      <c r="TFR48" s="14">
        <f t="shared" si="2491"/>
        <v>9.27</v>
      </c>
      <c r="TFS48" s="14">
        <f t="shared" si="2492"/>
        <v>1191.8579999999999</v>
      </c>
      <c r="TFT48" s="14">
        <f t="shared" si="2493"/>
        <v>1507.3019999999999</v>
      </c>
      <c r="TFU48" s="11" t="s">
        <v>17388</v>
      </c>
      <c r="TFV48" s="261" t="str">
        <f>IF(TGC48="SINAPI",VLOOKUP('TEREZINHA HARDY'!TGB48,SINAPI,2,),VLOOKUP('TEREZINHA HARDY'!TGB48,SETOP,3,))</f>
        <v>CORTE, DOBRA E MONTAGEM DE AÇO CA-50/60</v>
      </c>
      <c r="TFW48" s="261"/>
      <c r="TFX48" s="261"/>
      <c r="TFY48" s="261"/>
      <c r="TFZ48" s="261"/>
      <c r="TGA48" s="261"/>
      <c r="TGB48" s="12" t="s">
        <v>9344</v>
      </c>
      <c r="TGC48" s="12" t="s">
        <v>6222</v>
      </c>
      <c r="TGD48" s="12" t="str">
        <f>IF(TGC48="SINAPI",VLOOKUP('TEREZINHA HARDY'!TGB48,SINAPI,3,),VLOOKUP('TEREZINHA HARDY'!TGB48,SETOP,4,))</f>
        <v>KG</v>
      </c>
      <c r="TGE48" s="13">
        <v>162.6</v>
      </c>
      <c r="TGF48" s="13" t="s">
        <v>41</v>
      </c>
      <c r="TGG48" s="14">
        <f>IF(TGC48="SINAPI",VLOOKUP('TEREZINHA HARDY'!TGB48,SINAPI,4,),VLOOKUP('TEREZINHA HARDY'!TGB48,SETOP,5,))</f>
        <v>7.33</v>
      </c>
      <c r="TGH48" s="14">
        <f t="shared" si="2494"/>
        <v>9.27</v>
      </c>
      <c r="TGI48" s="14">
        <f t="shared" si="2495"/>
        <v>1191.8579999999999</v>
      </c>
      <c r="TGJ48" s="14">
        <f t="shared" si="2496"/>
        <v>1507.3019999999999</v>
      </c>
      <c r="TGK48" s="11" t="s">
        <v>17388</v>
      </c>
      <c r="TGL48" s="261" t="str">
        <f>IF(TGS48="SINAPI",VLOOKUP('TEREZINHA HARDY'!TGR48,SINAPI,2,),VLOOKUP('TEREZINHA HARDY'!TGR48,SETOP,3,))</f>
        <v>CORTE, DOBRA E MONTAGEM DE AÇO CA-50/60</v>
      </c>
      <c r="TGM48" s="261"/>
      <c r="TGN48" s="261"/>
      <c r="TGO48" s="261"/>
      <c r="TGP48" s="261"/>
      <c r="TGQ48" s="261"/>
      <c r="TGR48" s="12" t="s">
        <v>9344</v>
      </c>
      <c r="TGS48" s="12" t="s">
        <v>6222</v>
      </c>
      <c r="TGT48" s="12" t="str">
        <f>IF(TGS48="SINAPI",VLOOKUP('TEREZINHA HARDY'!TGR48,SINAPI,3,),VLOOKUP('TEREZINHA HARDY'!TGR48,SETOP,4,))</f>
        <v>KG</v>
      </c>
      <c r="TGU48" s="13">
        <v>162.6</v>
      </c>
      <c r="TGV48" s="13" t="s">
        <v>41</v>
      </c>
      <c r="TGW48" s="14">
        <f>IF(TGS48="SINAPI",VLOOKUP('TEREZINHA HARDY'!TGR48,SINAPI,4,),VLOOKUP('TEREZINHA HARDY'!TGR48,SETOP,5,))</f>
        <v>7.33</v>
      </c>
      <c r="TGX48" s="14">
        <f t="shared" si="2497"/>
        <v>9.27</v>
      </c>
      <c r="TGY48" s="14">
        <f t="shared" si="2498"/>
        <v>1191.8579999999999</v>
      </c>
      <c r="TGZ48" s="14">
        <f t="shared" si="2499"/>
        <v>1507.3019999999999</v>
      </c>
      <c r="THA48" s="11" t="s">
        <v>17388</v>
      </c>
      <c r="THB48" s="261" t="str">
        <f>IF(THI48="SINAPI",VLOOKUP('TEREZINHA HARDY'!THH48,SINAPI,2,),VLOOKUP('TEREZINHA HARDY'!THH48,SETOP,3,))</f>
        <v>CORTE, DOBRA E MONTAGEM DE AÇO CA-50/60</v>
      </c>
      <c r="THC48" s="261"/>
      <c r="THD48" s="261"/>
      <c r="THE48" s="261"/>
      <c r="THF48" s="261"/>
      <c r="THG48" s="261"/>
      <c r="THH48" s="12" t="s">
        <v>9344</v>
      </c>
      <c r="THI48" s="12" t="s">
        <v>6222</v>
      </c>
      <c r="THJ48" s="12" t="str">
        <f>IF(THI48="SINAPI",VLOOKUP('TEREZINHA HARDY'!THH48,SINAPI,3,),VLOOKUP('TEREZINHA HARDY'!THH48,SETOP,4,))</f>
        <v>KG</v>
      </c>
      <c r="THK48" s="13">
        <v>162.6</v>
      </c>
      <c r="THL48" s="13" t="s">
        <v>41</v>
      </c>
      <c r="THM48" s="14">
        <f>IF(THI48="SINAPI",VLOOKUP('TEREZINHA HARDY'!THH48,SINAPI,4,),VLOOKUP('TEREZINHA HARDY'!THH48,SETOP,5,))</f>
        <v>7.33</v>
      </c>
      <c r="THN48" s="14">
        <f t="shared" si="2500"/>
        <v>9.27</v>
      </c>
      <c r="THO48" s="14">
        <f t="shared" si="2501"/>
        <v>1191.8579999999999</v>
      </c>
      <c r="THP48" s="14">
        <f t="shared" si="2502"/>
        <v>1507.3019999999999</v>
      </c>
      <c r="THQ48" s="11" t="s">
        <v>17388</v>
      </c>
      <c r="THR48" s="261" t="str">
        <f>IF(THY48="SINAPI",VLOOKUP('TEREZINHA HARDY'!THX48,SINAPI,2,),VLOOKUP('TEREZINHA HARDY'!THX48,SETOP,3,))</f>
        <v>CORTE, DOBRA E MONTAGEM DE AÇO CA-50/60</v>
      </c>
      <c r="THS48" s="261"/>
      <c r="THT48" s="261"/>
      <c r="THU48" s="261"/>
      <c r="THV48" s="261"/>
      <c r="THW48" s="261"/>
      <c r="THX48" s="12" t="s">
        <v>9344</v>
      </c>
      <c r="THY48" s="12" t="s">
        <v>6222</v>
      </c>
      <c r="THZ48" s="12" t="str">
        <f>IF(THY48="SINAPI",VLOOKUP('TEREZINHA HARDY'!THX48,SINAPI,3,),VLOOKUP('TEREZINHA HARDY'!THX48,SETOP,4,))</f>
        <v>KG</v>
      </c>
      <c r="TIA48" s="13">
        <v>162.6</v>
      </c>
      <c r="TIB48" s="13" t="s">
        <v>41</v>
      </c>
      <c r="TIC48" s="14">
        <f>IF(THY48="SINAPI",VLOOKUP('TEREZINHA HARDY'!THX48,SINAPI,4,),VLOOKUP('TEREZINHA HARDY'!THX48,SETOP,5,))</f>
        <v>7.33</v>
      </c>
      <c r="TID48" s="14">
        <f t="shared" si="2503"/>
        <v>9.27</v>
      </c>
      <c r="TIE48" s="14">
        <f t="shared" si="2504"/>
        <v>1191.8579999999999</v>
      </c>
      <c r="TIF48" s="14">
        <f t="shared" si="2505"/>
        <v>1507.3019999999999</v>
      </c>
      <c r="TIG48" s="11" t="s">
        <v>17388</v>
      </c>
      <c r="TIH48" s="261" t="str">
        <f>IF(TIO48="SINAPI",VLOOKUP('TEREZINHA HARDY'!TIN48,SINAPI,2,),VLOOKUP('TEREZINHA HARDY'!TIN48,SETOP,3,))</f>
        <v>CORTE, DOBRA E MONTAGEM DE AÇO CA-50/60</v>
      </c>
      <c r="TII48" s="261"/>
      <c r="TIJ48" s="261"/>
      <c r="TIK48" s="261"/>
      <c r="TIL48" s="261"/>
      <c r="TIM48" s="261"/>
      <c r="TIN48" s="12" t="s">
        <v>9344</v>
      </c>
      <c r="TIO48" s="12" t="s">
        <v>6222</v>
      </c>
      <c r="TIP48" s="12" t="str">
        <f>IF(TIO48="SINAPI",VLOOKUP('TEREZINHA HARDY'!TIN48,SINAPI,3,),VLOOKUP('TEREZINHA HARDY'!TIN48,SETOP,4,))</f>
        <v>KG</v>
      </c>
      <c r="TIQ48" s="13">
        <v>162.6</v>
      </c>
      <c r="TIR48" s="13" t="s">
        <v>41</v>
      </c>
      <c r="TIS48" s="14">
        <f>IF(TIO48="SINAPI",VLOOKUP('TEREZINHA HARDY'!TIN48,SINAPI,4,),VLOOKUP('TEREZINHA HARDY'!TIN48,SETOP,5,))</f>
        <v>7.33</v>
      </c>
      <c r="TIT48" s="14">
        <f t="shared" si="2506"/>
        <v>9.27</v>
      </c>
      <c r="TIU48" s="14">
        <f t="shared" si="2507"/>
        <v>1191.8579999999999</v>
      </c>
      <c r="TIV48" s="14">
        <f t="shared" si="2508"/>
        <v>1507.3019999999999</v>
      </c>
      <c r="TIW48" s="11" t="s">
        <v>17388</v>
      </c>
      <c r="TIX48" s="261" t="str">
        <f>IF(TJE48="SINAPI",VLOOKUP('TEREZINHA HARDY'!TJD48,SINAPI,2,),VLOOKUP('TEREZINHA HARDY'!TJD48,SETOP,3,))</f>
        <v>CORTE, DOBRA E MONTAGEM DE AÇO CA-50/60</v>
      </c>
      <c r="TIY48" s="261"/>
      <c r="TIZ48" s="261"/>
      <c r="TJA48" s="261"/>
      <c r="TJB48" s="261"/>
      <c r="TJC48" s="261"/>
      <c r="TJD48" s="12" t="s">
        <v>9344</v>
      </c>
      <c r="TJE48" s="12" t="s">
        <v>6222</v>
      </c>
      <c r="TJF48" s="12" t="str">
        <f>IF(TJE48="SINAPI",VLOOKUP('TEREZINHA HARDY'!TJD48,SINAPI,3,),VLOOKUP('TEREZINHA HARDY'!TJD48,SETOP,4,))</f>
        <v>KG</v>
      </c>
      <c r="TJG48" s="13">
        <v>162.6</v>
      </c>
      <c r="TJH48" s="13" t="s">
        <v>41</v>
      </c>
      <c r="TJI48" s="14">
        <f>IF(TJE48="SINAPI",VLOOKUP('TEREZINHA HARDY'!TJD48,SINAPI,4,),VLOOKUP('TEREZINHA HARDY'!TJD48,SETOP,5,))</f>
        <v>7.33</v>
      </c>
      <c r="TJJ48" s="14">
        <f t="shared" si="2509"/>
        <v>9.27</v>
      </c>
      <c r="TJK48" s="14">
        <f t="shared" si="2510"/>
        <v>1191.8579999999999</v>
      </c>
      <c r="TJL48" s="14">
        <f t="shared" si="2511"/>
        <v>1507.3019999999999</v>
      </c>
      <c r="TJM48" s="11" t="s">
        <v>17388</v>
      </c>
      <c r="TJN48" s="261" t="str">
        <f>IF(TJU48="SINAPI",VLOOKUP('TEREZINHA HARDY'!TJT48,SINAPI,2,),VLOOKUP('TEREZINHA HARDY'!TJT48,SETOP,3,))</f>
        <v>CORTE, DOBRA E MONTAGEM DE AÇO CA-50/60</v>
      </c>
      <c r="TJO48" s="261"/>
      <c r="TJP48" s="261"/>
      <c r="TJQ48" s="261"/>
      <c r="TJR48" s="261"/>
      <c r="TJS48" s="261"/>
      <c r="TJT48" s="12" t="s">
        <v>9344</v>
      </c>
      <c r="TJU48" s="12" t="s">
        <v>6222</v>
      </c>
      <c r="TJV48" s="12" t="str">
        <f>IF(TJU48="SINAPI",VLOOKUP('TEREZINHA HARDY'!TJT48,SINAPI,3,),VLOOKUP('TEREZINHA HARDY'!TJT48,SETOP,4,))</f>
        <v>KG</v>
      </c>
      <c r="TJW48" s="13">
        <v>162.6</v>
      </c>
      <c r="TJX48" s="13" t="s">
        <v>41</v>
      </c>
      <c r="TJY48" s="14">
        <f>IF(TJU48="SINAPI",VLOOKUP('TEREZINHA HARDY'!TJT48,SINAPI,4,),VLOOKUP('TEREZINHA HARDY'!TJT48,SETOP,5,))</f>
        <v>7.33</v>
      </c>
      <c r="TJZ48" s="14">
        <f t="shared" si="2512"/>
        <v>9.27</v>
      </c>
      <c r="TKA48" s="14">
        <f t="shared" si="2513"/>
        <v>1191.8579999999999</v>
      </c>
      <c r="TKB48" s="14">
        <f t="shared" si="2514"/>
        <v>1507.3019999999999</v>
      </c>
      <c r="TKC48" s="11" t="s">
        <v>17388</v>
      </c>
      <c r="TKD48" s="261" t="str">
        <f>IF(TKK48="SINAPI",VLOOKUP('TEREZINHA HARDY'!TKJ48,SINAPI,2,),VLOOKUP('TEREZINHA HARDY'!TKJ48,SETOP,3,))</f>
        <v>CORTE, DOBRA E MONTAGEM DE AÇO CA-50/60</v>
      </c>
      <c r="TKE48" s="261"/>
      <c r="TKF48" s="261"/>
      <c r="TKG48" s="261"/>
      <c r="TKH48" s="261"/>
      <c r="TKI48" s="261"/>
      <c r="TKJ48" s="12" t="s">
        <v>9344</v>
      </c>
      <c r="TKK48" s="12" t="s">
        <v>6222</v>
      </c>
      <c r="TKL48" s="12" t="str">
        <f>IF(TKK48="SINAPI",VLOOKUP('TEREZINHA HARDY'!TKJ48,SINAPI,3,),VLOOKUP('TEREZINHA HARDY'!TKJ48,SETOP,4,))</f>
        <v>KG</v>
      </c>
      <c r="TKM48" s="13">
        <v>162.6</v>
      </c>
      <c r="TKN48" s="13" t="s">
        <v>41</v>
      </c>
      <c r="TKO48" s="14">
        <f>IF(TKK48="SINAPI",VLOOKUP('TEREZINHA HARDY'!TKJ48,SINAPI,4,),VLOOKUP('TEREZINHA HARDY'!TKJ48,SETOP,5,))</f>
        <v>7.33</v>
      </c>
      <c r="TKP48" s="14">
        <f t="shared" si="2515"/>
        <v>9.27</v>
      </c>
      <c r="TKQ48" s="14">
        <f t="shared" si="2516"/>
        <v>1191.8579999999999</v>
      </c>
      <c r="TKR48" s="14">
        <f t="shared" si="2517"/>
        <v>1507.3019999999999</v>
      </c>
      <c r="TKS48" s="11" t="s">
        <v>17388</v>
      </c>
      <c r="TKT48" s="261" t="str">
        <f>IF(TLA48="SINAPI",VLOOKUP('TEREZINHA HARDY'!TKZ48,SINAPI,2,),VLOOKUP('TEREZINHA HARDY'!TKZ48,SETOP,3,))</f>
        <v>CORTE, DOBRA E MONTAGEM DE AÇO CA-50/60</v>
      </c>
      <c r="TKU48" s="261"/>
      <c r="TKV48" s="261"/>
      <c r="TKW48" s="261"/>
      <c r="TKX48" s="261"/>
      <c r="TKY48" s="261"/>
      <c r="TKZ48" s="12" t="s">
        <v>9344</v>
      </c>
      <c r="TLA48" s="12" t="s">
        <v>6222</v>
      </c>
      <c r="TLB48" s="12" t="str">
        <f>IF(TLA48="SINAPI",VLOOKUP('TEREZINHA HARDY'!TKZ48,SINAPI,3,),VLOOKUP('TEREZINHA HARDY'!TKZ48,SETOP,4,))</f>
        <v>KG</v>
      </c>
      <c r="TLC48" s="13">
        <v>162.6</v>
      </c>
      <c r="TLD48" s="13" t="s">
        <v>41</v>
      </c>
      <c r="TLE48" s="14">
        <f>IF(TLA48="SINAPI",VLOOKUP('TEREZINHA HARDY'!TKZ48,SINAPI,4,),VLOOKUP('TEREZINHA HARDY'!TKZ48,SETOP,5,))</f>
        <v>7.33</v>
      </c>
      <c r="TLF48" s="14">
        <f t="shared" si="2518"/>
        <v>9.27</v>
      </c>
      <c r="TLG48" s="14">
        <f t="shared" si="2519"/>
        <v>1191.8579999999999</v>
      </c>
      <c r="TLH48" s="14">
        <f t="shared" si="2520"/>
        <v>1507.3019999999999</v>
      </c>
      <c r="TLI48" s="11" t="s">
        <v>17388</v>
      </c>
      <c r="TLJ48" s="261" t="str">
        <f>IF(TLQ48="SINAPI",VLOOKUP('TEREZINHA HARDY'!TLP48,SINAPI,2,),VLOOKUP('TEREZINHA HARDY'!TLP48,SETOP,3,))</f>
        <v>CORTE, DOBRA E MONTAGEM DE AÇO CA-50/60</v>
      </c>
      <c r="TLK48" s="261"/>
      <c r="TLL48" s="261"/>
      <c r="TLM48" s="261"/>
      <c r="TLN48" s="261"/>
      <c r="TLO48" s="261"/>
      <c r="TLP48" s="12" t="s">
        <v>9344</v>
      </c>
      <c r="TLQ48" s="12" t="s">
        <v>6222</v>
      </c>
      <c r="TLR48" s="12" t="str">
        <f>IF(TLQ48="SINAPI",VLOOKUP('TEREZINHA HARDY'!TLP48,SINAPI,3,),VLOOKUP('TEREZINHA HARDY'!TLP48,SETOP,4,))</f>
        <v>KG</v>
      </c>
      <c r="TLS48" s="13">
        <v>162.6</v>
      </c>
      <c r="TLT48" s="13" t="s">
        <v>41</v>
      </c>
      <c r="TLU48" s="14">
        <f>IF(TLQ48="SINAPI",VLOOKUP('TEREZINHA HARDY'!TLP48,SINAPI,4,),VLOOKUP('TEREZINHA HARDY'!TLP48,SETOP,5,))</f>
        <v>7.33</v>
      </c>
      <c r="TLV48" s="14">
        <f t="shared" si="2521"/>
        <v>9.27</v>
      </c>
      <c r="TLW48" s="14">
        <f t="shared" si="2522"/>
        <v>1191.8579999999999</v>
      </c>
      <c r="TLX48" s="14">
        <f t="shared" si="2523"/>
        <v>1507.3019999999999</v>
      </c>
      <c r="TLY48" s="11" t="s">
        <v>17388</v>
      </c>
      <c r="TLZ48" s="261" t="str">
        <f>IF(TMG48="SINAPI",VLOOKUP('TEREZINHA HARDY'!TMF48,SINAPI,2,),VLOOKUP('TEREZINHA HARDY'!TMF48,SETOP,3,))</f>
        <v>CORTE, DOBRA E MONTAGEM DE AÇO CA-50/60</v>
      </c>
      <c r="TMA48" s="261"/>
      <c r="TMB48" s="261"/>
      <c r="TMC48" s="261"/>
      <c r="TMD48" s="261"/>
      <c r="TME48" s="261"/>
      <c r="TMF48" s="12" t="s">
        <v>9344</v>
      </c>
      <c r="TMG48" s="12" t="s">
        <v>6222</v>
      </c>
      <c r="TMH48" s="12" t="str">
        <f>IF(TMG48="SINAPI",VLOOKUP('TEREZINHA HARDY'!TMF48,SINAPI,3,),VLOOKUP('TEREZINHA HARDY'!TMF48,SETOP,4,))</f>
        <v>KG</v>
      </c>
      <c r="TMI48" s="13">
        <v>162.6</v>
      </c>
      <c r="TMJ48" s="13" t="s">
        <v>41</v>
      </c>
      <c r="TMK48" s="14">
        <f>IF(TMG48="SINAPI",VLOOKUP('TEREZINHA HARDY'!TMF48,SINAPI,4,),VLOOKUP('TEREZINHA HARDY'!TMF48,SETOP,5,))</f>
        <v>7.33</v>
      </c>
      <c r="TML48" s="14">
        <f t="shared" si="2524"/>
        <v>9.27</v>
      </c>
      <c r="TMM48" s="14">
        <f t="shared" si="2525"/>
        <v>1191.8579999999999</v>
      </c>
      <c r="TMN48" s="14">
        <f t="shared" si="2526"/>
        <v>1507.3019999999999</v>
      </c>
      <c r="TMO48" s="11" t="s">
        <v>17388</v>
      </c>
      <c r="TMP48" s="261" t="str">
        <f>IF(TMW48="SINAPI",VLOOKUP('TEREZINHA HARDY'!TMV48,SINAPI,2,),VLOOKUP('TEREZINHA HARDY'!TMV48,SETOP,3,))</f>
        <v>CORTE, DOBRA E MONTAGEM DE AÇO CA-50/60</v>
      </c>
      <c r="TMQ48" s="261"/>
      <c r="TMR48" s="261"/>
      <c r="TMS48" s="261"/>
      <c r="TMT48" s="261"/>
      <c r="TMU48" s="261"/>
      <c r="TMV48" s="12" t="s">
        <v>9344</v>
      </c>
      <c r="TMW48" s="12" t="s">
        <v>6222</v>
      </c>
      <c r="TMX48" s="12" t="str">
        <f>IF(TMW48="SINAPI",VLOOKUP('TEREZINHA HARDY'!TMV48,SINAPI,3,),VLOOKUP('TEREZINHA HARDY'!TMV48,SETOP,4,))</f>
        <v>KG</v>
      </c>
      <c r="TMY48" s="13">
        <v>162.6</v>
      </c>
      <c r="TMZ48" s="13" t="s">
        <v>41</v>
      </c>
      <c r="TNA48" s="14">
        <f>IF(TMW48="SINAPI",VLOOKUP('TEREZINHA HARDY'!TMV48,SINAPI,4,),VLOOKUP('TEREZINHA HARDY'!TMV48,SETOP,5,))</f>
        <v>7.33</v>
      </c>
      <c r="TNB48" s="14">
        <f t="shared" si="2527"/>
        <v>9.27</v>
      </c>
      <c r="TNC48" s="14">
        <f t="shared" si="2528"/>
        <v>1191.8579999999999</v>
      </c>
      <c r="TND48" s="14">
        <f t="shared" si="2529"/>
        <v>1507.3019999999999</v>
      </c>
      <c r="TNE48" s="11" t="s">
        <v>17388</v>
      </c>
      <c r="TNF48" s="261" t="str">
        <f>IF(TNM48="SINAPI",VLOOKUP('TEREZINHA HARDY'!TNL48,SINAPI,2,),VLOOKUP('TEREZINHA HARDY'!TNL48,SETOP,3,))</f>
        <v>CORTE, DOBRA E MONTAGEM DE AÇO CA-50/60</v>
      </c>
      <c r="TNG48" s="261"/>
      <c r="TNH48" s="261"/>
      <c r="TNI48" s="261"/>
      <c r="TNJ48" s="261"/>
      <c r="TNK48" s="261"/>
      <c r="TNL48" s="12" t="s">
        <v>9344</v>
      </c>
      <c r="TNM48" s="12" t="s">
        <v>6222</v>
      </c>
      <c r="TNN48" s="12" t="str">
        <f>IF(TNM48="SINAPI",VLOOKUP('TEREZINHA HARDY'!TNL48,SINAPI,3,),VLOOKUP('TEREZINHA HARDY'!TNL48,SETOP,4,))</f>
        <v>KG</v>
      </c>
      <c r="TNO48" s="13">
        <v>162.6</v>
      </c>
      <c r="TNP48" s="13" t="s">
        <v>41</v>
      </c>
      <c r="TNQ48" s="14">
        <f>IF(TNM48="SINAPI",VLOOKUP('TEREZINHA HARDY'!TNL48,SINAPI,4,),VLOOKUP('TEREZINHA HARDY'!TNL48,SETOP,5,))</f>
        <v>7.33</v>
      </c>
      <c r="TNR48" s="14">
        <f t="shared" si="2530"/>
        <v>9.27</v>
      </c>
      <c r="TNS48" s="14">
        <f t="shared" si="2531"/>
        <v>1191.8579999999999</v>
      </c>
      <c r="TNT48" s="14">
        <f t="shared" si="2532"/>
        <v>1507.3019999999999</v>
      </c>
      <c r="TNU48" s="11" t="s">
        <v>17388</v>
      </c>
      <c r="TNV48" s="261" t="str">
        <f>IF(TOC48="SINAPI",VLOOKUP('TEREZINHA HARDY'!TOB48,SINAPI,2,),VLOOKUP('TEREZINHA HARDY'!TOB48,SETOP,3,))</f>
        <v>CORTE, DOBRA E MONTAGEM DE AÇO CA-50/60</v>
      </c>
      <c r="TNW48" s="261"/>
      <c r="TNX48" s="261"/>
      <c r="TNY48" s="261"/>
      <c r="TNZ48" s="261"/>
      <c r="TOA48" s="261"/>
      <c r="TOB48" s="12" t="s">
        <v>9344</v>
      </c>
      <c r="TOC48" s="12" t="s">
        <v>6222</v>
      </c>
      <c r="TOD48" s="12" t="str">
        <f>IF(TOC48="SINAPI",VLOOKUP('TEREZINHA HARDY'!TOB48,SINAPI,3,),VLOOKUP('TEREZINHA HARDY'!TOB48,SETOP,4,))</f>
        <v>KG</v>
      </c>
      <c r="TOE48" s="13">
        <v>162.6</v>
      </c>
      <c r="TOF48" s="13" t="s">
        <v>41</v>
      </c>
      <c r="TOG48" s="14">
        <f>IF(TOC48="SINAPI",VLOOKUP('TEREZINHA HARDY'!TOB48,SINAPI,4,),VLOOKUP('TEREZINHA HARDY'!TOB48,SETOP,5,))</f>
        <v>7.33</v>
      </c>
      <c r="TOH48" s="14">
        <f t="shared" si="2533"/>
        <v>9.27</v>
      </c>
      <c r="TOI48" s="14">
        <f t="shared" si="2534"/>
        <v>1191.8579999999999</v>
      </c>
      <c r="TOJ48" s="14">
        <f t="shared" si="2535"/>
        <v>1507.3019999999999</v>
      </c>
      <c r="TOK48" s="11" t="s">
        <v>17388</v>
      </c>
      <c r="TOL48" s="261" t="str">
        <f>IF(TOS48="SINAPI",VLOOKUP('TEREZINHA HARDY'!TOR48,SINAPI,2,),VLOOKUP('TEREZINHA HARDY'!TOR48,SETOP,3,))</f>
        <v>CORTE, DOBRA E MONTAGEM DE AÇO CA-50/60</v>
      </c>
      <c r="TOM48" s="261"/>
      <c r="TON48" s="261"/>
      <c r="TOO48" s="261"/>
      <c r="TOP48" s="261"/>
      <c r="TOQ48" s="261"/>
      <c r="TOR48" s="12" t="s">
        <v>9344</v>
      </c>
      <c r="TOS48" s="12" t="s">
        <v>6222</v>
      </c>
      <c r="TOT48" s="12" t="str">
        <f>IF(TOS48="SINAPI",VLOOKUP('TEREZINHA HARDY'!TOR48,SINAPI,3,),VLOOKUP('TEREZINHA HARDY'!TOR48,SETOP,4,))</f>
        <v>KG</v>
      </c>
      <c r="TOU48" s="13">
        <v>162.6</v>
      </c>
      <c r="TOV48" s="13" t="s">
        <v>41</v>
      </c>
      <c r="TOW48" s="14">
        <f>IF(TOS48="SINAPI",VLOOKUP('TEREZINHA HARDY'!TOR48,SINAPI,4,),VLOOKUP('TEREZINHA HARDY'!TOR48,SETOP,5,))</f>
        <v>7.33</v>
      </c>
      <c r="TOX48" s="14">
        <f t="shared" si="2536"/>
        <v>9.27</v>
      </c>
      <c r="TOY48" s="14">
        <f t="shared" si="2537"/>
        <v>1191.8579999999999</v>
      </c>
      <c r="TOZ48" s="14">
        <f t="shared" si="2538"/>
        <v>1507.3019999999999</v>
      </c>
      <c r="TPA48" s="11" t="s">
        <v>17388</v>
      </c>
      <c r="TPB48" s="261" t="str">
        <f>IF(TPI48="SINAPI",VLOOKUP('TEREZINHA HARDY'!TPH48,SINAPI,2,),VLOOKUP('TEREZINHA HARDY'!TPH48,SETOP,3,))</f>
        <v>CORTE, DOBRA E MONTAGEM DE AÇO CA-50/60</v>
      </c>
      <c r="TPC48" s="261"/>
      <c r="TPD48" s="261"/>
      <c r="TPE48" s="261"/>
      <c r="TPF48" s="261"/>
      <c r="TPG48" s="261"/>
      <c r="TPH48" s="12" t="s">
        <v>9344</v>
      </c>
      <c r="TPI48" s="12" t="s">
        <v>6222</v>
      </c>
      <c r="TPJ48" s="12" t="str">
        <f>IF(TPI48="SINAPI",VLOOKUP('TEREZINHA HARDY'!TPH48,SINAPI,3,),VLOOKUP('TEREZINHA HARDY'!TPH48,SETOP,4,))</f>
        <v>KG</v>
      </c>
      <c r="TPK48" s="13">
        <v>162.6</v>
      </c>
      <c r="TPL48" s="13" t="s">
        <v>41</v>
      </c>
      <c r="TPM48" s="14">
        <f>IF(TPI48="SINAPI",VLOOKUP('TEREZINHA HARDY'!TPH48,SINAPI,4,),VLOOKUP('TEREZINHA HARDY'!TPH48,SETOP,5,))</f>
        <v>7.33</v>
      </c>
      <c r="TPN48" s="14">
        <f t="shared" si="2539"/>
        <v>9.27</v>
      </c>
      <c r="TPO48" s="14">
        <f t="shared" si="2540"/>
        <v>1191.8579999999999</v>
      </c>
      <c r="TPP48" s="14">
        <f t="shared" si="2541"/>
        <v>1507.3019999999999</v>
      </c>
      <c r="TPQ48" s="11" t="s">
        <v>17388</v>
      </c>
      <c r="TPR48" s="261" t="str">
        <f>IF(TPY48="SINAPI",VLOOKUP('TEREZINHA HARDY'!TPX48,SINAPI,2,),VLOOKUP('TEREZINHA HARDY'!TPX48,SETOP,3,))</f>
        <v>CORTE, DOBRA E MONTAGEM DE AÇO CA-50/60</v>
      </c>
      <c r="TPS48" s="261"/>
      <c r="TPT48" s="261"/>
      <c r="TPU48" s="261"/>
      <c r="TPV48" s="261"/>
      <c r="TPW48" s="261"/>
      <c r="TPX48" s="12" t="s">
        <v>9344</v>
      </c>
      <c r="TPY48" s="12" t="s">
        <v>6222</v>
      </c>
      <c r="TPZ48" s="12" t="str">
        <f>IF(TPY48="SINAPI",VLOOKUP('TEREZINHA HARDY'!TPX48,SINAPI,3,),VLOOKUP('TEREZINHA HARDY'!TPX48,SETOP,4,))</f>
        <v>KG</v>
      </c>
      <c r="TQA48" s="13">
        <v>162.6</v>
      </c>
      <c r="TQB48" s="13" t="s">
        <v>41</v>
      </c>
      <c r="TQC48" s="14">
        <f>IF(TPY48="SINAPI",VLOOKUP('TEREZINHA HARDY'!TPX48,SINAPI,4,),VLOOKUP('TEREZINHA HARDY'!TPX48,SETOP,5,))</f>
        <v>7.33</v>
      </c>
      <c r="TQD48" s="14">
        <f t="shared" si="2542"/>
        <v>9.27</v>
      </c>
      <c r="TQE48" s="14">
        <f t="shared" si="2543"/>
        <v>1191.8579999999999</v>
      </c>
      <c r="TQF48" s="14">
        <f t="shared" si="2544"/>
        <v>1507.3019999999999</v>
      </c>
      <c r="TQG48" s="11" t="s">
        <v>17388</v>
      </c>
      <c r="TQH48" s="261" t="str">
        <f>IF(TQO48="SINAPI",VLOOKUP('TEREZINHA HARDY'!TQN48,SINAPI,2,),VLOOKUP('TEREZINHA HARDY'!TQN48,SETOP,3,))</f>
        <v>CORTE, DOBRA E MONTAGEM DE AÇO CA-50/60</v>
      </c>
      <c r="TQI48" s="261"/>
      <c r="TQJ48" s="261"/>
      <c r="TQK48" s="261"/>
      <c r="TQL48" s="261"/>
      <c r="TQM48" s="261"/>
      <c r="TQN48" s="12" t="s">
        <v>9344</v>
      </c>
      <c r="TQO48" s="12" t="s">
        <v>6222</v>
      </c>
      <c r="TQP48" s="12" t="str">
        <f>IF(TQO48="SINAPI",VLOOKUP('TEREZINHA HARDY'!TQN48,SINAPI,3,),VLOOKUP('TEREZINHA HARDY'!TQN48,SETOP,4,))</f>
        <v>KG</v>
      </c>
      <c r="TQQ48" s="13">
        <v>162.6</v>
      </c>
      <c r="TQR48" s="13" t="s">
        <v>41</v>
      </c>
      <c r="TQS48" s="14">
        <f>IF(TQO48="SINAPI",VLOOKUP('TEREZINHA HARDY'!TQN48,SINAPI,4,),VLOOKUP('TEREZINHA HARDY'!TQN48,SETOP,5,))</f>
        <v>7.33</v>
      </c>
      <c r="TQT48" s="14">
        <f t="shared" si="2545"/>
        <v>9.27</v>
      </c>
      <c r="TQU48" s="14">
        <f t="shared" si="2546"/>
        <v>1191.8579999999999</v>
      </c>
      <c r="TQV48" s="14">
        <f t="shared" si="2547"/>
        <v>1507.3019999999999</v>
      </c>
      <c r="TQW48" s="11" t="s">
        <v>17388</v>
      </c>
      <c r="TQX48" s="261" t="str">
        <f>IF(TRE48="SINAPI",VLOOKUP('TEREZINHA HARDY'!TRD48,SINAPI,2,),VLOOKUP('TEREZINHA HARDY'!TRD48,SETOP,3,))</f>
        <v>CORTE, DOBRA E MONTAGEM DE AÇO CA-50/60</v>
      </c>
      <c r="TQY48" s="261"/>
      <c r="TQZ48" s="261"/>
      <c r="TRA48" s="261"/>
      <c r="TRB48" s="261"/>
      <c r="TRC48" s="261"/>
      <c r="TRD48" s="12" t="s">
        <v>9344</v>
      </c>
      <c r="TRE48" s="12" t="s">
        <v>6222</v>
      </c>
      <c r="TRF48" s="12" t="str">
        <f>IF(TRE48="SINAPI",VLOOKUP('TEREZINHA HARDY'!TRD48,SINAPI,3,),VLOOKUP('TEREZINHA HARDY'!TRD48,SETOP,4,))</f>
        <v>KG</v>
      </c>
      <c r="TRG48" s="13">
        <v>162.6</v>
      </c>
      <c r="TRH48" s="13" t="s">
        <v>41</v>
      </c>
      <c r="TRI48" s="14">
        <f>IF(TRE48="SINAPI",VLOOKUP('TEREZINHA HARDY'!TRD48,SINAPI,4,),VLOOKUP('TEREZINHA HARDY'!TRD48,SETOP,5,))</f>
        <v>7.33</v>
      </c>
      <c r="TRJ48" s="14">
        <f t="shared" si="2548"/>
        <v>9.27</v>
      </c>
      <c r="TRK48" s="14">
        <f t="shared" si="2549"/>
        <v>1191.8579999999999</v>
      </c>
      <c r="TRL48" s="14">
        <f t="shared" si="2550"/>
        <v>1507.3019999999999</v>
      </c>
      <c r="TRM48" s="11" t="s">
        <v>17388</v>
      </c>
      <c r="TRN48" s="261" t="str">
        <f>IF(TRU48="SINAPI",VLOOKUP('TEREZINHA HARDY'!TRT48,SINAPI,2,),VLOOKUP('TEREZINHA HARDY'!TRT48,SETOP,3,))</f>
        <v>CORTE, DOBRA E MONTAGEM DE AÇO CA-50/60</v>
      </c>
      <c r="TRO48" s="261"/>
      <c r="TRP48" s="261"/>
      <c r="TRQ48" s="261"/>
      <c r="TRR48" s="261"/>
      <c r="TRS48" s="261"/>
      <c r="TRT48" s="12" t="s">
        <v>9344</v>
      </c>
      <c r="TRU48" s="12" t="s">
        <v>6222</v>
      </c>
      <c r="TRV48" s="12" t="str">
        <f>IF(TRU48="SINAPI",VLOOKUP('TEREZINHA HARDY'!TRT48,SINAPI,3,),VLOOKUP('TEREZINHA HARDY'!TRT48,SETOP,4,))</f>
        <v>KG</v>
      </c>
      <c r="TRW48" s="13">
        <v>162.6</v>
      </c>
      <c r="TRX48" s="13" t="s">
        <v>41</v>
      </c>
      <c r="TRY48" s="14">
        <f>IF(TRU48="SINAPI",VLOOKUP('TEREZINHA HARDY'!TRT48,SINAPI,4,),VLOOKUP('TEREZINHA HARDY'!TRT48,SETOP,5,))</f>
        <v>7.33</v>
      </c>
      <c r="TRZ48" s="14">
        <f t="shared" si="2551"/>
        <v>9.27</v>
      </c>
      <c r="TSA48" s="14">
        <f t="shared" si="2552"/>
        <v>1191.8579999999999</v>
      </c>
      <c r="TSB48" s="14">
        <f t="shared" si="2553"/>
        <v>1507.3019999999999</v>
      </c>
      <c r="TSC48" s="11" t="s">
        <v>17388</v>
      </c>
      <c r="TSD48" s="261" t="str">
        <f>IF(TSK48="SINAPI",VLOOKUP('TEREZINHA HARDY'!TSJ48,SINAPI,2,),VLOOKUP('TEREZINHA HARDY'!TSJ48,SETOP,3,))</f>
        <v>CORTE, DOBRA E MONTAGEM DE AÇO CA-50/60</v>
      </c>
      <c r="TSE48" s="261"/>
      <c r="TSF48" s="261"/>
      <c r="TSG48" s="261"/>
      <c r="TSH48" s="261"/>
      <c r="TSI48" s="261"/>
      <c r="TSJ48" s="12" t="s">
        <v>9344</v>
      </c>
      <c r="TSK48" s="12" t="s">
        <v>6222</v>
      </c>
      <c r="TSL48" s="12" t="str">
        <f>IF(TSK48="SINAPI",VLOOKUP('TEREZINHA HARDY'!TSJ48,SINAPI,3,),VLOOKUP('TEREZINHA HARDY'!TSJ48,SETOP,4,))</f>
        <v>KG</v>
      </c>
      <c r="TSM48" s="13">
        <v>162.6</v>
      </c>
      <c r="TSN48" s="13" t="s">
        <v>41</v>
      </c>
      <c r="TSO48" s="14">
        <f>IF(TSK48="SINAPI",VLOOKUP('TEREZINHA HARDY'!TSJ48,SINAPI,4,),VLOOKUP('TEREZINHA HARDY'!TSJ48,SETOP,5,))</f>
        <v>7.33</v>
      </c>
      <c r="TSP48" s="14">
        <f t="shared" si="2554"/>
        <v>9.27</v>
      </c>
      <c r="TSQ48" s="14">
        <f t="shared" si="2555"/>
        <v>1191.8579999999999</v>
      </c>
      <c r="TSR48" s="14">
        <f t="shared" si="2556"/>
        <v>1507.3019999999999</v>
      </c>
      <c r="TSS48" s="11" t="s">
        <v>17388</v>
      </c>
      <c r="TST48" s="261" t="str">
        <f>IF(TTA48="SINAPI",VLOOKUP('TEREZINHA HARDY'!TSZ48,SINAPI,2,),VLOOKUP('TEREZINHA HARDY'!TSZ48,SETOP,3,))</f>
        <v>CORTE, DOBRA E MONTAGEM DE AÇO CA-50/60</v>
      </c>
      <c r="TSU48" s="261"/>
      <c r="TSV48" s="261"/>
      <c r="TSW48" s="261"/>
      <c r="TSX48" s="261"/>
      <c r="TSY48" s="261"/>
      <c r="TSZ48" s="12" t="s">
        <v>9344</v>
      </c>
      <c r="TTA48" s="12" t="s">
        <v>6222</v>
      </c>
      <c r="TTB48" s="12" t="str">
        <f>IF(TTA48="SINAPI",VLOOKUP('TEREZINHA HARDY'!TSZ48,SINAPI,3,),VLOOKUP('TEREZINHA HARDY'!TSZ48,SETOP,4,))</f>
        <v>KG</v>
      </c>
      <c r="TTC48" s="13">
        <v>162.6</v>
      </c>
      <c r="TTD48" s="13" t="s">
        <v>41</v>
      </c>
      <c r="TTE48" s="14">
        <f>IF(TTA48="SINAPI",VLOOKUP('TEREZINHA HARDY'!TSZ48,SINAPI,4,),VLOOKUP('TEREZINHA HARDY'!TSZ48,SETOP,5,))</f>
        <v>7.33</v>
      </c>
      <c r="TTF48" s="14">
        <f t="shared" si="2557"/>
        <v>9.27</v>
      </c>
      <c r="TTG48" s="14">
        <f t="shared" si="2558"/>
        <v>1191.8579999999999</v>
      </c>
      <c r="TTH48" s="14">
        <f t="shared" si="2559"/>
        <v>1507.3019999999999</v>
      </c>
      <c r="TTI48" s="11" t="s">
        <v>17388</v>
      </c>
      <c r="TTJ48" s="261" t="str">
        <f>IF(TTQ48="SINAPI",VLOOKUP('TEREZINHA HARDY'!TTP48,SINAPI,2,),VLOOKUP('TEREZINHA HARDY'!TTP48,SETOP,3,))</f>
        <v>CORTE, DOBRA E MONTAGEM DE AÇO CA-50/60</v>
      </c>
      <c r="TTK48" s="261"/>
      <c r="TTL48" s="261"/>
      <c r="TTM48" s="261"/>
      <c r="TTN48" s="261"/>
      <c r="TTO48" s="261"/>
      <c r="TTP48" s="12" t="s">
        <v>9344</v>
      </c>
      <c r="TTQ48" s="12" t="s">
        <v>6222</v>
      </c>
      <c r="TTR48" s="12" t="str">
        <f>IF(TTQ48="SINAPI",VLOOKUP('TEREZINHA HARDY'!TTP48,SINAPI,3,),VLOOKUP('TEREZINHA HARDY'!TTP48,SETOP,4,))</f>
        <v>KG</v>
      </c>
      <c r="TTS48" s="13">
        <v>162.6</v>
      </c>
      <c r="TTT48" s="13" t="s">
        <v>41</v>
      </c>
      <c r="TTU48" s="14">
        <f>IF(TTQ48="SINAPI",VLOOKUP('TEREZINHA HARDY'!TTP48,SINAPI,4,),VLOOKUP('TEREZINHA HARDY'!TTP48,SETOP,5,))</f>
        <v>7.33</v>
      </c>
      <c r="TTV48" s="14">
        <f t="shared" si="2560"/>
        <v>9.27</v>
      </c>
      <c r="TTW48" s="14">
        <f t="shared" si="2561"/>
        <v>1191.8579999999999</v>
      </c>
      <c r="TTX48" s="14">
        <f t="shared" si="2562"/>
        <v>1507.3019999999999</v>
      </c>
      <c r="TTY48" s="11" t="s">
        <v>17388</v>
      </c>
      <c r="TTZ48" s="261" t="str">
        <f>IF(TUG48="SINAPI",VLOOKUP('TEREZINHA HARDY'!TUF48,SINAPI,2,),VLOOKUP('TEREZINHA HARDY'!TUF48,SETOP,3,))</f>
        <v>CORTE, DOBRA E MONTAGEM DE AÇO CA-50/60</v>
      </c>
      <c r="TUA48" s="261"/>
      <c r="TUB48" s="261"/>
      <c r="TUC48" s="261"/>
      <c r="TUD48" s="261"/>
      <c r="TUE48" s="261"/>
      <c r="TUF48" s="12" t="s">
        <v>9344</v>
      </c>
      <c r="TUG48" s="12" t="s">
        <v>6222</v>
      </c>
      <c r="TUH48" s="12" t="str">
        <f>IF(TUG48="SINAPI",VLOOKUP('TEREZINHA HARDY'!TUF48,SINAPI,3,),VLOOKUP('TEREZINHA HARDY'!TUF48,SETOP,4,))</f>
        <v>KG</v>
      </c>
      <c r="TUI48" s="13">
        <v>162.6</v>
      </c>
      <c r="TUJ48" s="13" t="s">
        <v>41</v>
      </c>
      <c r="TUK48" s="14">
        <f>IF(TUG48="SINAPI",VLOOKUP('TEREZINHA HARDY'!TUF48,SINAPI,4,),VLOOKUP('TEREZINHA HARDY'!TUF48,SETOP,5,))</f>
        <v>7.33</v>
      </c>
      <c r="TUL48" s="14">
        <f t="shared" si="2563"/>
        <v>9.27</v>
      </c>
      <c r="TUM48" s="14">
        <f t="shared" si="2564"/>
        <v>1191.8579999999999</v>
      </c>
      <c r="TUN48" s="14">
        <f t="shared" si="2565"/>
        <v>1507.3019999999999</v>
      </c>
      <c r="TUO48" s="11" t="s">
        <v>17388</v>
      </c>
      <c r="TUP48" s="261" t="str">
        <f>IF(TUW48="SINAPI",VLOOKUP('TEREZINHA HARDY'!TUV48,SINAPI,2,),VLOOKUP('TEREZINHA HARDY'!TUV48,SETOP,3,))</f>
        <v>CORTE, DOBRA E MONTAGEM DE AÇO CA-50/60</v>
      </c>
      <c r="TUQ48" s="261"/>
      <c r="TUR48" s="261"/>
      <c r="TUS48" s="261"/>
      <c r="TUT48" s="261"/>
      <c r="TUU48" s="261"/>
      <c r="TUV48" s="12" t="s">
        <v>9344</v>
      </c>
      <c r="TUW48" s="12" t="s">
        <v>6222</v>
      </c>
      <c r="TUX48" s="12" t="str">
        <f>IF(TUW48="SINAPI",VLOOKUP('TEREZINHA HARDY'!TUV48,SINAPI,3,),VLOOKUP('TEREZINHA HARDY'!TUV48,SETOP,4,))</f>
        <v>KG</v>
      </c>
      <c r="TUY48" s="13">
        <v>162.6</v>
      </c>
      <c r="TUZ48" s="13" t="s">
        <v>41</v>
      </c>
      <c r="TVA48" s="14">
        <f>IF(TUW48="SINAPI",VLOOKUP('TEREZINHA HARDY'!TUV48,SINAPI,4,),VLOOKUP('TEREZINHA HARDY'!TUV48,SETOP,5,))</f>
        <v>7.33</v>
      </c>
      <c r="TVB48" s="14">
        <f t="shared" si="2566"/>
        <v>9.27</v>
      </c>
      <c r="TVC48" s="14">
        <f t="shared" si="2567"/>
        <v>1191.8579999999999</v>
      </c>
      <c r="TVD48" s="14">
        <f t="shared" si="2568"/>
        <v>1507.3019999999999</v>
      </c>
      <c r="TVE48" s="11" t="s">
        <v>17388</v>
      </c>
      <c r="TVF48" s="261" t="str">
        <f>IF(TVM48="SINAPI",VLOOKUP('TEREZINHA HARDY'!TVL48,SINAPI,2,),VLOOKUP('TEREZINHA HARDY'!TVL48,SETOP,3,))</f>
        <v>CORTE, DOBRA E MONTAGEM DE AÇO CA-50/60</v>
      </c>
      <c r="TVG48" s="261"/>
      <c r="TVH48" s="261"/>
      <c r="TVI48" s="261"/>
      <c r="TVJ48" s="261"/>
      <c r="TVK48" s="261"/>
      <c r="TVL48" s="12" t="s">
        <v>9344</v>
      </c>
      <c r="TVM48" s="12" t="s">
        <v>6222</v>
      </c>
      <c r="TVN48" s="12" t="str">
        <f>IF(TVM48="SINAPI",VLOOKUP('TEREZINHA HARDY'!TVL48,SINAPI,3,),VLOOKUP('TEREZINHA HARDY'!TVL48,SETOP,4,))</f>
        <v>KG</v>
      </c>
      <c r="TVO48" s="13">
        <v>162.6</v>
      </c>
      <c r="TVP48" s="13" t="s">
        <v>41</v>
      </c>
      <c r="TVQ48" s="14">
        <f>IF(TVM48="SINAPI",VLOOKUP('TEREZINHA HARDY'!TVL48,SINAPI,4,),VLOOKUP('TEREZINHA HARDY'!TVL48,SETOP,5,))</f>
        <v>7.33</v>
      </c>
      <c r="TVR48" s="14">
        <f t="shared" si="2569"/>
        <v>9.27</v>
      </c>
      <c r="TVS48" s="14">
        <f t="shared" si="2570"/>
        <v>1191.8579999999999</v>
      </c>
      <c r="TVT48" s="14">
        <f t="shared" si="2571"/>
        <v>1507.3019999999999</v>
      </c>
      <c r="TVU48" s="11" t="s">
        <v>17388</v>
      </c>
      <c r="TVV48" s="261" t="str">
        <f>IF(TWC48="SINAPI",VLOOKUP('TEREZINHA HARDY'!TWB48,SINAPI,2,),VLOOKUP('TEREZINHA HARDY'!TWB48,SETOP,3,))</f>
        <v>CORTE, DOBRA E MONTAGEM DE AÇO CA-50/60</v>
      </c>
      <c r="TVW48" s="261"/>
      <c r="TVX48" s="261"/>
      <c r="TVY48" s="261"/>
      <c r="TVZ48" s="261"/>
      <c r="TWA48" s="261"/>
      <c r="TWB48" s="12" t="s">
        <v>9344</v>
      </c>
      <c r="TWC48" s="12" t="s">
        <v>6222</v>
      </c>
      <c r="TWD48" s="12" t="str">
        <f>IF(TWC48="SINAPI",VLOOKUP('TEREZINHA HARDY'!TWB48,SINAPI,3,),VLOOKUP('TEREZINHA HARDY'!TWB48,SETOP,4,))</f>
        <v>KG</v>
      </c>
      <c r="TWE48" s="13">
        <v>162.6</v>
      </c>
      <c r="TWF48" s="13" t="s">
        <v>41</v>
      </c>
      <c r="TWG48" s="14">
        <f>IF(TWC48="SINAPI",VLOOKUP('TEREZINHA HARDY'!TWB48,SINAPI,4,),VLOOKUP('TEREZINHA HARDY'!TWB48,SETOP,5,))</f>
        <v>7.33</v>
      </c>
      <c r="TWH48" s="14">
        <f t="shared" si="2572"/>
        <v>9.27</v>
      </c>
      <c r="TWI48" s="14">
        <f t="shared" si="2573"/>
        <v>1191.8579999999999</v>
      </c>
      <c r="TWJ48" s="14">
        <f t="shared" si="2574"/>
        <v>1507.3019999999999</v>
      </c>
      <c r="TWK48" s="11" t="s">
        <v>17388</v>
      </c>
      <c r="TWL48" s="261" t="str">
        <f>IF(TWS48="SINAPI",VLOOKUP('TEREZINHA HARDY'!TWR48,SINAPI,2,),VLOOKUP('TEREZINHA HARDY'!TWR48,SETOP,3,))</f>
        <v>CORTE, DOBRA E MONTAGEM DE AÇO CA-50/60</v>
      </c>
      <c r="TWM48" s="261"/>
      <c r="TWN48" s="261"/>
      <c r="TWO48" s="261"/>
      <c r="TWP48" s="261"/>
      <c r="TWQ48" s="261"/>
      <c r="TWR48" s="12" t="s">
        <v>9344</v>
      </c>
      <c r="TWS48" s="12" t="s">
        <v>6222</v>
      </c>
      <c r="TWT48" s="12" t="str">
        <f>IF(TWS48="SINAPI",VLOOKUP('TEREZINHA HARDY'!TWR48,SINAPI,3,),VLOOKUP('TEREZINHA HARDY'!TWR48,SETOP,4,))</f>
        <v>KG</v>
      </c>
      <c r="TWU48" s="13">
        <v>162.6</v>
      </c>
      <c r="TWV48" s="13" t="s">
        <v>41</v>
      </c>
      <c r="TWW48" s="14">
        <f>IF(TWS48="SINAPI",VLOOKUP('TEREZINHA HARDY'!TWR48,SINAPI,4,),VLOOKUP('TEREZINHA HARDY'!TWR48,SETOP,5,))</f>
        <v>7.33</v>
      </c>
      <c r="TWX48" s="14">
        <f t="shared" si="2575"/>
        <v>9.27</v>
      </c>
      <c r="TWY48" s="14">
        <f t="shared" si="2576"/>
        <v>1191.8579999999999</v>
      </c>
      <c r="TWZ48" s="14">
        <f t="shared" si="2577"/>
        <v>1507.3019999999999</v>
      </c>
      <c r="TXA48" s="11" t="s">
        <v>17388</v>
      </c>
      <c r="TXB48" s="261" t="str">
        <f>IF(TXI48="SINAPI",VLOOKUP('TEREZINHA HARDY'!TXH48,SINAPI,2,),VLOOKUP('TEREZINHA HARDY'!TXH48,SETOP,3,))</f>
        <v>CORTE, DOBRA E MONTAGEM DE AÇO CA-50/60</v>
      </c>
      <c r="TXC48" s="261"/>
      <c r="TXD48" s="261"/>
      <c r="TXE48" s="261"/>
      <c r="TXF48" s="261"/>
      <c r="TXG48" s="261"/>
      <c r="TXH48" s="12" t="s">
        <v>9344</v>
      </c>
      <c r="TXI48" s="12" t="s">
        <v>6222</v>
      </c>
      <c r="TXJ48" s="12" t="str">
        <f>IF(TXI48="SINAPI",VLOOKUP('TEREZINHA HARDY'!TXH48,SINAPI,3,),VLOOKUP('TEREZINHA HARDY'!TXH48,SETOP,4,))</f>
        <v>KG</v>
      </c>
      <c r="TXK48" s="13">
        <v>162.6</v>
      </c>
      <c r="TXL48" s="13" t="s">
        <v>41</v>
      </c>
      <c r="TXM48" s="14">
        <f>IF(TXI48="SINAPI",VLOOKUP('TEREZINHA HARDY'!TXH48,SINAPI,4,),VLOOKUP('TEREZINHA HARDY'!TXH48,SETOP,5,))</f>
        <v>7.33</v>
      </c>
      <c r="TXN48" s="14">
        <f t="shared" si="2578"/>
        <v>9.27</v>
      </c>
      <c r="TXO48" s="14">
        <f t="shared" si="2579"/>
        <v>1191.8579999999999</v>
      </c>
      <c r="TXP48" s="14">
        <f t="shared" si="2580"/>
        <v>1507.3019999999999</v>
      </c>
      <c r="TXQ48" s="11" t="s">
        <v>17388</v>
      </c>
      <c r="TXR48" s="261" t="str">
        <f>IF(TXY48="SINAPI",VLOOKUP('TEREZINHA HARDY'!TXX48,SINAPI,2,),VLOOKUP('TEREZINHA HARDY'!TXX48,SETOP,3,))</f>
        <v>CORTE, DOBRA E MONTAGEM DE AÇO CA-50/60</v>
      </c>
      <c r="TXS48" s="261"/>
      <c r="TXT48" s="261"/>
      <c r="TXU48" s="261"/>
      <c r="TXV48" s="261"/>
      <c r="TXW48" s="261"/>
      <c r="TXX48" s="12" t="s">
        <v>9344</v>
      </c>
      <c r="TXY48" s="12" t="s">
        <v>6222</v>
      </c>
      <c r="TXZ48" s="12" t="str">
        <f>IF(TXY48="SINAPI",VLOOKUP('TEREZINHA HARDY'!TXX48,SINAPI,3,),VLOOKUP('TEREZINHA HARDY'!TXX48,SETOP,4,))</f>
        <v>KG</v>
      </c>
      <c r="TYA48" s="13">
        <v>162.6</v>
      </c>
      <c r="TYB48" s="13" t="s">
        <v>41</v>
      </c>
      <c r="TYC48" s="14">
        <f>IF(TXY48="SINAPI",VLOOKUP('TEREZINHA HARDY'!TXX48,SINAPI,4,),VLOOKUP('TEREZINHA HARDY'!TXX48,SETOP,5,))</f>
        <v>7.33</v>
      </c>
      <c r="TYD48" s="14">
        <f t="shared" si="2581"/>
        <v>9.27</v>
      </c>
      <c r="TYE48" s="14">
        <f t="shared" si="2582"/>
        <v>1191.8579999999999</v>
      </c>
      <c r="TYF48" s="14">
        <f t="shared" si="2583"/>
        <v>1507.3019999999999</v>
      </c>
      <c r="TYG48" s="11" t="s">
        <v>17388</v>
      </c>
      <c r="TYH48" s="261" t="str">
        <f>IF(TYO48="SINAPI",VLOOKUP('TEREZINHA HARDY'!TYN48,SINAPI,2,),VLOOKUP('TEREZINHA HARDY'!TYN48,SETOP,3,))</f>
        <v>CORTE, DOBRA E MONTAGEM DE AÇO CA-50/60</v>
      </c>
      <c r="TYI48" s="261"/>
      <c r="TYJ48" s="261"/>
      <c r="TYK48" s="261"/>
      <c r="TYL48" s="261"/>
      <c r="TYM48" s="261"/>
      <c r="TYN48" s="12" t="s">
        <v>9344</v>
      </c>
      <c r="TYO48" s="12" t="s">
        <v>6222</v>
      </c>
      <c r="TYP48" s="12" t="str">
        <f>IF(TYO48="SINAPI",VLOOKUP('TEREZINHA HARDY'!TYN48,SINAPI,3,),VLOOKUP('TEREZINHA HARDY'!TYN48,SETOP,4,))</f>
        <v>KG</v>
      </c>
      <c r="TYQ48" s="13">
        <v>162.6</v>
      </c>
      <c r="TYR48" s="13" t="s">
        <v>41</v>
      </c>
      <c r="TYS48" s="14">
        <f>IF(TYO48="SINAPI",VLOOKUP('TEREZINHA HARDY'!TYN48,SINAPI,4,),VLOOKUP('TEREZINHA HARDY'!TYN48,SETOP,5,))</f>
        <v>7.33</v>
      </c>
      <c r="TYT48" s="14">
        <f t="shared" si="2584"/>
        <v>9.27</v>
      </c>
      <c r="TYU48" s="14">
        <f t="shared" si="2585"/>
        <v>1191.8579999999999</v>
      </c>
      <c r="TYV48" s="14">
        <f t="shared" si="2586"/>
        <v>1507.3019999999999</v>
      </c>
      <c r="TYW48" s="11" t="s">
        <v>17388</v>
      </c>
      <c r="TYX48" s="261" t="str">
        <f>IF(TZE48="SINAPI",VLOOKUP('TEREZINHA HARDY'!TZD48,SINAPI,2,),VLOOKUP('TEREZINHA HARDY'!TZD48,SETOP,3,))</f>
        <v>CORTE, DOBRA E MONTAGEM DE AÇO CA-50/60</v>
      </c>
      <c r="TYY48" s="261"/>
      <c r="TYZ48" s="261"/>
      <c r="TZA48" s="261"/>
      <c r="TZB48" s="261"/>
      <c r="TZC48" s="261"/>
      <c r="TZD48" s="12" t="s">
        <v>9344</v>
      </c>
      <c r="TZE48" s="12" t="s">
        <v>6222</v>
      </c>
      <c r="TZF48" s="12" t="str">
        <f>IF(TZE48="SINAPI",VLOOKUP('TEREZINHA HARDY'!TZD48,SINAPI,3,),VLOOKUP('TEREZINHA HARDY'!TZD48,SETOP,4,))</f>
        <v>KG</v>
      </c>
      <c r="TZG48" s="13">
        <v>162.6</v>
      </c>
      <c r="TZH48" s="13" t="s">
        <v>41</v>
      </c>
      <c r="TZI48" s="14">
        <f>IF(TZE48="SINAPI",VLOOKUP('TEREZINHA HARDY'!TZD48,SINAPI,4,),VLOOKUP('TEREZINHA HARDY'!TZD48,SETOP,5,))</f>
        <v>7.33</v>
      </c>
      <c r="TZJ48" s="14">
        <f t="shared" si="2587"/>
        <v>9.27</v>
      </c>
      <c r="TZK48" s="14">
        <f t="shared" si="2588"/>
        <v>1191.8579999999999</v>
      </c>
      <c r="TZL48" s="14">
        <f t="shared" si="2589"/>
        <v>1507.3019999999999</v>
      </c>
      <c r="TZM48" s="11" t="s">
        <v>17388</v>
      </c>
      <c r="TZN48" s="261" t="str">
        <f>IF(TZU48="SINAPI",VLOOKUP('TEREZINHA HARDY'!TZT48,SINAPI,2,),VLOOKUP('TEREZINHA HARDY'!TZT48,SETOP,3,))</f>
        <v>CORTE, DOBRA E MONTAGEM DE AÇO CA-50/60</v>
      </c>
      <c r="TZO48" s="261"/>
      <c r="TZP48" s="261"/>
      <c r="TZQ48" s="261"/>
      <c r="TZR48" s="261"/>
      <c r="TZS48" s="261"/>
      <c r="TZT48" s="12" t="s">
        <v>9344</v>
      </c>
      <c r="TZU48" s="12" t="s">
        <v>6222</v>
      </c>
      <c r="TZV48" s="12" t="str">
        <f>IF(TZU48="SINAPI",VLOOKUP('TEREZINHA HARDY'!TZT48,SINAPI,3,),VLOOKUP('TEREZINHA HARDY'!TZT48,SETOP,4,))</f>
        <v>KG</v>
      </c>
      <c r="TZW48" s="13">
        <v>162.6</v>
      </c>
      <c r="TZX48" s="13" t="s">
        <v>41</v>
      </c>
      <c r="TZY48" s="14">
        <f>IF(TZU48="SINAPI",VLOOKUP('TEREZINHA HARDY'!TZT48,SINAPI,4,),VLOOKUP('TEREZINHA HARDY'!TZT48,SETOP,5,))</f>
        <v>7.33</v>
      </c>
      <c r="TZZ48" s="14">
        <f t="shared" si="2590"/>
        <v>9.27</v>
      </c>
      <c r="UAA48" s="14">
        <f t="shared" si="2591"/>
        <v>1191.8579999999999</v>
      </c>
      <c r="UAB48" s="14">
        <f t="shared" si="2592"/>
        <v>1507.3019999999999</v>
      </c>
      <c r="UAC48" s="11" t="s">
        <v>17388</v>
      </c>
      <c r="UAD48" s="261" t="str">
        <f>IF(UAK48="SINAPI",VLOOKUP('TEREZINHA HARDY'!UAJ48,SINAPI,2,),VLOOKUP('TEREZINHA HARDY'!UAJ48,SETOP,3,))</f>
        <v>CORTE, DOBRA E MONTAGEM DE AÇO CA-50/60</v>
      </c>
      <c r="UAE48" s="261"/>
      <c r="UAF48" s="261"/>
      <c r="UAG48" s="261"/>
      <c r="UAH48" s="261"/>
      <c r="UAI48" s="261"/>
      <c r="UAJ48" s="12" t="s">
        <v>9344</v>
      </c>
      <c r="UAK48" s="12" t="s">
        <v>6222</v>
      </c>
      <c r="UAL48" s="12" t="str">
        <f>IF(UAK48="SINAPI",VLOOKUP('TEREZINHA HARDY'!UAJ48,SINAPI,3,),VLOOKUP('TEREZINHA HARDY'!UAJ48,SETOP,4,))</f>
        <v>KG</v>
      </c>
      <c r="UAM48" s="13">
        <v>162.6</v>
      </c>
      <c r="UAN48" s="13" t="s">
        <v>41</v>
      </c>
      <c r="UAO48" s="14">
        <f>IF(UAK48="SINAPI",VLOOKUP('TEREZINHA HARDY'!UAJ48,SINAPI,4,),VLOOKUP('TEREZINHA HARDY'!UAJ48,SETOP,5,))</f>
        <v>7.33</v>
      </c>
      <c r="UAP48" s="14">
        <f t="shared" si="2593"/>
        <v>9.27</v>
      </c>
      <c r="UAQ48" s="14">
        <f t="shared" si="2594"/>
        <v>1191.8579999999999</v>
      </c>
      <c r="UAR48" s="14">
        <f t="shared" si="2595"/>
        <v>1507.3019999999999</v>
      </c>
      <c r="UAS48" s="11" t="s">
        <v>17388</v>
      </c>
      <c r="UAT48" s="261" t="str">
        <f>IF(UBA48="SINAPI",VLOOKUP('TEREZINHA HARDY'!UAZ48,SINAPI,2,),VLOOKUP('TEREZINHA HARDY'!UAZ48,SETOP,3,))</f>
        <v>CORTE, DOBRA E MONTAGEM DE AÇO CA-50/60</v>
      </c>
      <c r="UAU48" s="261"/>
      <c r="UAV48" s="261"/>
      <c r="UAW48" s="261"/>
      <c r="UAX48" s="261"/>
      <c r="UAY48" s="261"/>
      <c r="UAZ48" s="12" t="s">
        <v>9344</v>
      </c>
      <c r="UBA48" s="12" t="s">
        <v>6222</v>
      </c>
      <c r="UBB48" s="12" t="str">
        <f>IF(UBA48="SINAPI",VLOOKUP('TEREZINHA HARDY'!UAZ48,SINAPI,3,),VLOOKUP('TEREZINHA HARDY'!UAZ48,SETOP,4,))</f>
        <v>KG</v>
      </c>
      <c r="UBC48" s="13">
        <v>162.6</v>
      </c>
      <c r="UBD48" s="13" t="s">
        <v>41</v>
      </c>
      <c r="UBE48" s="14">
        <f>IF(UBA48="SINAPI",VLOOKUP('TEREZINHA HARDY'!UAZ48,SINAPI,4,),VLOOKUP('TEREZINHA HARDY'!UAZ48,SETOP,5,))</f>
        <v>7.33</v>
      </c>
      <c r="UBF48" s="14">
        <f t="shared" si="2596"/>
        <v>9.27</v>
      </c>
      <c r="UBG48" s="14">
        <f t="shared" si="2597"/>
        <v>1191.8579999999999</v>
      </c>
      <c r="UBH48" s="14">
        <f t="shared" si="2598"/>
        <v>1507.3019999999999</v>
      </c>
      <c r="UBI48" s="11" t="s">
        <v>17388</v>
      </c>
      <c r="UBJ48" s="261" t="str">
        <f>IF(UBQ48="SINAPI",VLOOKUP('TEREZINHA HARDY'!UBP48,SINAPI,2,),VLOOKUP('TEREZINHA HARDY'!UBP48,SETOP,3,))</f>
        <v>CORTE, DOBRA E MONTAGEM DE AÇO CA-50/60</v>
      </c>
      <c r="UBK48" s="261"/>
      <c r="UBL48" s="261"/>
      <c r="UBM48" s="261"/>
      <c r="UBN48" s="261"/>
      <c r="UBO48" s="261"/>
      <c r="UBP48" s="12" t="s">
        <v>9344</v>
      </c>
      <c r="UBQ48" s="12" t="s">
        <v>6222</v>
      </c>
      <c r="UBR48" s="12" t="str">
        <f>IF(UBQ48="SINAPI",VLOOKUP('TEREZINHA HARDY'!UBP48,SINAPI,3,),VLOOKUP('TEREZINHA HARDY'!UBP48,SETOP,4,))</f>
        <v>KG</v>
      </c>
      <c r="UBS48" s="13">
        <v>162.6</v>
      </c>
      <c r="UBT48" s="13" t="s">
        <v>41</v>
      </c>
      <c r="UBU48" s="14">
        <f>IF(UBQ48="SINAPI",VLOOKUP('TEREZINHA HARDY'!UBP48,SINAPI,4,),VLOOKUP('TEREZINHA HARDY'!UBP48,SETOP,5,))</f>
        <v>7.33</v>
      </c>
      <c r="UBV48" s="14">
        <f t="shared" si="2599"/>
        <v>9.27</v>
      </c>
      <c r="UBW48" s="14">
        <f t="shared" si="2600"/>
        <v>1191.8579999999999</v>
      </c>
      <c r="UBX48" s="14">
        <f t="shared" si="2601"/>
        <v>1507.3019999999999</v>
      </c>
      <c r="UBY48" s="11" t="s">
        <v>17388</v>
      </c>
      <c r="UBZ48" s="261" t="str">
        <f>IF(UCG48="SINAPI",VLOOKUP('TEREZINHA HARDY'!UCF48,SINAPI,2,),VLOOKUP('TEREZINHA HARDY'!UCF48,SETOP,3,))</f>
        <v>CORTE, DOBRA E MONTAGEM DE AÇO CA-50/60</v>
      </c>
      <c r="UCA48" s="261"/>
      <c r="UCB48" s="261"/>
      <c r="UCC48" s="261"/>
      <c r="UCD48" s="261"/>
      <c r="UCE48" s="261"/>
      <c r="UCF48" s="12" t="s">
        <v>9344</v>
      </c>
      <c r="UCG48" s="12" t="s">
        <v>6222</v>
      </c>
      <c r="UCH48" s="12" t="str">
        <f>IF(UCG48="SINAPI",VLOOKUP('TEREZINHA HARDY'!UCF48,SINAPI,3,),VLOOKUP('TEREZINHA HARDY'!UCF48,SETOP,4,))</f>
        <v>KG</v>
      </c>
      <c r="UCI48" s="13">
        <v>162.6</v>
      </c>
      <c r="UCJ48" s="13" t="s">
        <v>41</v>
      </c>
      <c r="UCK48" s="14">
        <f>IF(UCG48="SINAPI",VLOOKUP('TEREZINHA HARDY'!UCF48,SINAPI,4,),VLOOKUP('TEREZINHA HARDY'!UCF48,SETOP,5,))</f>
        <v>7.33</v>
      </c>
      <c r="UCL48" s="14">
        <f t="shared" si="2602"/>
        <v>9.27</v>
      </c>
      <c r="UCM48" s="14">
        <f t="shared" si="2603"/>
        <v>1191.8579999999999</v>
      </c>
      <c r="UCN48" s="14">
        <f t="shared" si="2604"/>
        <v>1507.3019999999999</v>
      </c>
      <c r="UCO48" s="11" t="s">
        <v>17388</v>
      </c>
      <c r="UCP48" s="261" t="str">
        <f>IF(UCW48="SINAPI",VLOOKUP('TEREZINHA HARDY'!UCV48,SINAPI,2,),VLOOKUP('TEREZINHA HARDY'!UCV48,SETOP,3,))</f>
        <v>CORTE, DOBRA E MONTAGEM DE AÇO CA-50/60</v>
      </c>
      <c r="UCQ48" s="261"/>
      <c r="UCR48" s="261"/>
      <c r="UCS48" s="261"/>
      <c r="UCT48" s="261"/>
      <c r="UCU48" s="261"/>
      <c r="UCV48" s="12" t="s">
        <v>9344</v>
      </c>
      <c r="UCW48" s="12" t="s">
        <v>6222</v>
      </c>
      <c r="UCX48" s="12" t="str">
        <f>IF(UCW48="SINAPI",VLOOKUP('TEREZINHA HARDY'!UCV48,SINAPI,3,),VLOOKUP('TEREZINHA HARDY'!UCV48,SETOP,4,))</f>
        <v>KG</v>
      </c>
      <c r="UCY48" s="13">
        <v>162.6</v>
      </c>
      <c r="UCZ48" s="13" t="s">
        <v>41</v>
      </c>
      <c r="UDA48" s="14">
        <f>IF(UCW48="SINAPI",VLOOKUP('TEREZINHA HARDY'!UCV48,SINAPI,4,),VLOOKUP('TEREZINHA HARDY'!UCV48,SETOP,5,))</f>
        <v>7.33</v>
      </c>
      <c r="UDB48" s="14">
        <f t="shared" si="2605"/>
        <v>9.27</v>
      </c>
      <c r="UDC48" s="14">
        <f t="shared" si="2606"/>
        <v>1191.8579999999999</v>
      </c>
      <c r="UDD48" s="14">
        <f t="shared" si="2607"/>
        <v>1507.3019999999999</v>
      </c>
      <c r="UDE48" s="11" t="s">
        <v>17388</v>
      </c>
      <c r="UDF48" s="261" t="str">
        <f>IF(UDM48="SINAPI",VLOOKUP('TEREZINHA HARDY'!UDL48,SINAPI,2,),VLOOKUP('TEREZINHA HARDY'!UDL48,SETOP,3,))</f>
        <v>CORTE, DOBRA E MONTAGEM DE AÇO CA-50/60</v>
      </c>
      <c r="UDG48" s="261"/>
      <c r="UDH48" s="261"/>
      <c r="UDI48" s="261"/>
      <c r="UDJ48" s="261"/>
      <c r="UDK48" s="261"/>
      <c r="UDL48" s="12" t="s">
        <v>9344</v>
      </c>
      <c r="UDM48" s="12" t="s">
        <v>6222</v>
      </c>
      <c r="UDN48" s="12" t="str">
        <f>IF(UDM48="SINAPI",VLOOKUP('TEREZINHA HARDY'!UDL48,SINAPI,3,),VLOOKUP('TEREZINHA HARDY'!UDL48,SETOP,4,))</f>
        <v>KG</v>
      </c>
      <c r="UDO48" s="13">
        <v>162.6</v>
      </c>
      <c r="UDP48" s="13" t="s">
        <v>41</v>
      </c>
      <c r="UDQ48" s="14">
        <f>IF(UDM48="SINAPI",VLOOKUP('TEREZINHA HARDY'!UDL48,SINAPI,4,),VLOOKUP('TEREZINHA HARDY'!UDL48,SETOP,5,))</f>
        <v>7.33</v>
      </c>
      <c r="UDR48" s="14">
        <f t="shared" si="2608"/>
        <v>9.27</v>
      </c>
      <c r="UDS48" s="14">
        <f t="shared" si="2609"/>
        <v>1191.8579999999999</v>
      </c>
      <c r="UDT48" s="14">
        <f t="shared" si="2610"/>
        <v>1507.3019999999999</v>
      </c>
      <c r="UDU48" s="11" t="s">
        <v>17388</v>
      </c>
      <c r="UDV48" s="261" t="str">
        <f>IF(UEC48="SINAPI",VLOOKUP('TEREZINHA HARDY'!UEB48,SINAPI,2,),VLOOKUP('TEREZINHA HARDY'!UEB48,SETOP,3,))</f>
        <v>CORTE, DOBRA E MONTAGEM DE AÇO CA-50/60</v>
      </c>
      <c r="UDW48" s="261"/>
      <c r="UDX48" s="261"/>
      <c r="UDY48" s="261"/>
      <c r="UDZ48" s="261"/>
      <c r="UEA48" s="261"/>
      <c r="UEB48" s="12" t="s">
        <v>9344</v>
      </c>
      <c r="UEC48" s="12" t="s">
        <v>6222</v>
      </c>
      <c r="UED48" s="12" t="str">
        <f>IF(UEC48="SINAPI",VLOOKUP('TEREZINHA HARDY'!UEB48,SINAPI,3,),VLOOKUP('TEREZINHA HARDY'!UEB48,SETOP,4,))</f>
        <v>KG</v>
      </c>
      <c r="UEE48" s="13">
        <v>162.6</v>
      </c>
      <c r="UEF48" s="13" t="s">
        <v>41</v>
      </c>
      <c r="UEG48" s="14">
        <f>IF(UEC48="SINAPI",VLOOKUP('TEREZINHA HARDY'!UEB48,SINAPI,4,),VLOOKUP('TEREZINHA HARDY'!UEB48,SETOP,5,))</f>
        <v>7.33</v>
      </c>
      <c r="UEH48" s="14">
        <f t="shared" si="2611"/>
        <v>9.27</v>
      </c>
      <c r="UEI48" s="14">
        <f t="shared" si="2612"/>
        <v>1191.8579999999999</v>
      </c>
      <c r="UEJ48" s="14">
        <f t="shared" si="2613"/>
        <v>1507.3019999999999</v>
      </c>
      <c r="UEK48" s="11" t="s">
        <v>17388</v>
      </c>
      <c r="UEL48" s="261" t="str">
        <f>IF(UES48="SINAPI",VLOOKUP('TEREZINHA HARDY'!UER48,SINAPI,2,),VLOOKUP('TEREZINHA HARDY'!UER48,SETOP,3,))</f>
        <v>CORTE, DOBRA E MONTAGEM DE AÇO CA-50/60</v>
      </c>
      <c r="UEM48" s="261"/>
      <c r="UEN48" s="261"/>
      <c r="UEO48" s="261"/>
      <c r="UEP48" s="261"/>
      <c r="UEQ48" s="261"/>
      <c r="UER48" s="12" t="s">
        <v>9344</v>
      </c>
      <c r="UES48" s="12" t="s">
        <v>6222</v>
      </c>
      <c r="UET48" s="12" t="str">
        <f>IF(UES48="SINAPI",VLOOKUP('TEREZINHA HARDY'!UER48,SINAPI,3,),VLOOKUP('TEREZINHA HARDY'!UER48,SETOP,4,))</f>
        <v>KG</v>
      </c>
      <c r="UEU48" s="13">
        <v>162.6</v>
      </c>
      <c r="UEV48" s="13" t="s">
        <v>41</v>
      </c>
      <c r="UEW48" s="14">
        <f>IF(UES48="SINAPI",VLOOKUP('TEREZINHA HARDY'!UER48,SINAPI,4,),VLOOKUP('TEREZINHA HARDY'!UER48,SETOP,5,))</f>
        <v>7.33</v>
      </c>
      <c r="UEX48" s="14">
        <f t="shared" si="2614"/>
        <v>9.27</v>
      </c>
      <c r="UEY48" s="14">
        <f t="shared" si="2615"/>
        <v>1191.8579999999999</v>
      </c>
      <c r="UEZ48" s="14">
        <f t="shared" si="2616"/>
        <v>1507.3019999999999</v>
      </c>
      <c r="UFA48" s="11" t="s">
        <v>17388</v>
      </c>
      <c r="UFB48" s="261" t="str">
        <f>IF(UFI48="SINAPI",VLOOKUP('TEREZINHA HARDY'!UFH48,SINAPI,2,),VLOOKUP('TEREZINHA HARDY'!UFH48,SETOP,3,))</f>
        <v>CORTE, DOBRA E MONTAGEM DE AÇO CA-50/60</v>
      </c>
      <c r="UFC48" s="261"/>
      <c r="UFD48" s="261"/>
      <c r="UFE48" s="261"/>
      <c r="UFF48" s="261"/>
      <c r="UFG48" s="261"/>
      <c r="UFH48" s="12" t="s">
        <v>9344</v>
      </c>
      <c r="UFI48" s="12" t="s">
        <v>6222</v>
      </c>
      <c r="UFJ48" s="12" t="str">
        <f>IF(UFI48="SINAPI",VLOOKUP('TEREZINHA HARDY'!UFH48,SINAPI,3,),VLOOKUP('TEREZINHA HARDY'!UFH48,SETOP,4,))</f>
        <v>KG</v>
      </c>
      <c r="UFK48" s="13">
        <v>162.6</v>
      </c>
      <c r="UFL48" s="13" t="s">
        <v>41</v>
      </c>
      <c r="UFM48" s="14">
        <f>IF(UFI48="SINAPI",VLOOKUP('TEREZINHA HARDY'!UFH48,SINAPI,4,),VLOOKUP('TEREZINHA HARDY'!UFH48,SETOP,5,))</f>
        <v>7.33</v>
      </c>
      <c r="UFN48" s="14">
        <f t="shared" si="2617"/>
        <v>9.27</v>
      </c>
      <c r="UFO48" s="14">
        <f t="shared" si="2618"/>
        <v>1191.8579999999999</v>
      </c>
      <c r="UFP48" s="14">
        <f t="shared" si="2619"/>
        <v>1507.3019999999999</v>
      </c>
      <c r="UFQ48" s="11" t="s">
        <v>17388</v>
      </c>
      <c r="UFR48" s="261" t="str">
        <f>IF(UFY48="SINAPI",VLOOKUP('TEREZINHA HARDY'!UFX48,SINAPI,2,),VLOOKUP('TEREZINHA HARDY'!UFX48,SETOP,3,))</f>
        <v>CORTE, DOBRA E MONTAGEM DE AÇO CA-50/60</v>
      </c>
      <c r="UFS48" s="261"/>
      <c r="UFT48" s="261"/>
      <c r="UFU48" s="261"/>
      <c r="UFV48" s="261"/>
      <c r="UFW48" s="261"/>
      <c r="UFX48" s="12" t="s">
        <v>9344</v>
      </c>
      <c r="UFY48" s="12" t="s">
        <v>6222</v>
      </c>
      <c r="UFZ48" s="12" t="str">
        <f>IF(UFY48="SINAPI",VLOOKUP('TEREZINHA HARDY'!UFX48,SINAPI,3,),VLOOKUP('TEREZINHA HARDY'!UFX48,SETOP,4,))</f>
        <v>KG</v>
      </c>
      <c r="UGA48" s="13">
        <v>162.6</v>
      </c>
      <c r="UGB48" s="13" t="s">
        <v>41</v>
      </c>
      <c r="UGC48" s="14">
        <f>IF(UFY48="SINAPI",VLOOKUP('TEREZINHA HARDY'!UFX48,SINAPI,4,),VLOOKUP('TEREZINHA HARDY'!UFX48,SETOP,5,))</f>
        <v>7.33</v>
      </c>
      <c r="UGD48" s="14">
        <f t="shared" si="2620"/>
        <v>9.27</v>
      </c>
      <c r="UGE48" s="14">
        <f t="shared" si="2621"/>
        <v>1191.8579999999999</v>
      </c>
      <c r="UGF48" s="14">
        <f t="shared" si="2622"/>
        <v>1507.3019999999999</v>
      </c>
      <c r="UGG48" s="11" t="s">
        <v>17388</v>
      </c>
      <c r="UGH48" s="261" t="str">
        <f>IF(UGO48="SINAPI",VLOOKUP('TEREZINHA HARDY'!UGN48,SINAPI,2,),VLOOKUP('TEREZINHA HARDY'!UGN48,SETOP,3,))</f>
        <v>CORTE, DOBRA E MONTAGEM DE AÇO CA-50/60</v>
      </c>
      <c r="UGI48" s="261"/>
      <c r="UGJ48" s="261"/>
      <c r="UGK48" s="261"/>
      <c r="UGL48" s="261"/>
      <c r="UGM48" s="261"/>
      <c r="UGN48" s="12" t="s">
        <v>9344</v>
      </c>
      <c r="UGO48" s="12" t="s">
        <v>6222</v>
      </c>
      <c r="UGP48" s="12" t="str">
        <f>IF(UGO48="SINAPI",VLOOKUP('TEREZINHA HARDY'!UGN48,SINAPI,3,),VLOOKUP('TEREZINHA HARDY'!UGN48,SETOP,4,))</f>
        <v>KG</v>
      </c>
      <c r="UGQ48" s="13">
        <v>162.6</v>
      </c>
      <c r="UGR48" s="13" t="s">
        <v>41</v>
      </c>
      <c r="UGS48" s="14">
        <f>IF(UGO48="SINAPI",VLOOKUP('TEREZINHA HARDY'!UGN48,SINAPI,4,),VLOOKUP('TEREZINHA HARDY'!UGN48,SETOP,5,))</f>
        <v>7.33</v>
      </c>
      <c r="UGT48" s="14">
        <f t="shared" si="2623"/>
        <v>9.27</v>
      </c>
      <c r="UGU48" s="14">
        <f t="shared" si="2624"/>
        <v>1191.8579999999999</v>
      </c>
      <c r="UGV48" s="14">
        <f t="shared" si="2625"/>
        <v>1507.3019999999999</v>
      </c>
      <c r="UGW48" s="11" t="s">
        <v>17388</v>
      </c>
      <c r="UGX48" s="261" t="str">
        <f>IF(UHE48="SINAPI",VLOOKUP('TEREZINHA HARDY'!UHD48,SINAPI,2,),VLOOKUP('TEREZINHA HARDY'!UHD48,SETOP,3,))</f>
        <v>CORTE, DOBRA E MONTAGEM DE AÇO CA-50/60</v>
      </c>
      <c r="UGY48" s="261"/>
      <c r="UGZ48" s="261"/>
      <c r="UHA48" s="261"/>
      <c r="UHB48" s="261"/>
      <c r="UHC48" s="261"/>
      <c r="UHD48" s="12" t="s">
        <v>9344</v>
      </c>
      <c r="UHE48" s="12" t="s">
        <v>6222</v>
      </c>
      <c r="UHF48" s="12" t="str">
        <f>IF(UHE48="SINAPI",VLOOKUP('TEREZINHA HARDY'!UHD48,SINAPI,3,),VLOOKUP('TEREZINHA HARDY'!UHD48,SETOP,4,))</f>
        <v>KG</v>
      </c>
      <c r="UHG48" s="13">
        <v>162.6</v>
      </c>
      <c r="UHH48" s="13" t="s">
        <v>41</v>
      </c>
      <c r="UHI48" s="14">
        <f>IF(UHE48="SINAPI",VLOOKUP('TEREZINHA HARDY'!UHD48,SINAPI,4,),VLOOKUP('TEREZINHA HARDY'!UHD48,SETOP,5,))</f>
        <v>7.33</v>
      </c>
      <c r="UHJ48" s="14">
        <f t="shared" si="2626"/>
        <v>9.27</v>
      </c>
      <c r="UHK48" s="14">
        <f t="shared" si="2627"/>
        <v>1191.8579999999999</v>
      </c>
      <c r="UHL48" s="14">
        <f t="shared" si="2628"/>
        <v>1507.3019999999999</v>
      </c>
      <c r="UHM48" s="11" t="s">
        <v>17388</v>
      </c>
      <c r="UHN48" s="261" t="str">
        <f>IF(UHU48="SINAPI",VLOOKUP('TEREZINHA HARDY'!UHT48,SINAPI,2,),VLOOKUP('TEREZINHA HARDY'!UHT48,SETOP,3,))</f>
        <v>CORTE, DOBRA E MONTAGEM DE AÇO CA-50/60</v>
      </c>
      <c r="UHO48" s="261"/>
      <c r="UHP48" s="261"/>
      <c r="UHQ48" s="261"/>
      <c r="UHR48" s="261"/>
      <c r="UHS48" s="261"/>
      <c r="UHT48" s="12" t="s">
        <v>9344</v>
      </c>
      <c r="UHU48" s="12" t="s">
        <v>6222</v>
      </c>
      <c r="UHV48" s="12" t="str">
        <f>IF(UHU48="SINAPI",VLOOKUP('TEREZINHA HARDY'!UHT48,SINAPI,3,),VLOOKUP('TEREZINHA HARDY'!UHT48,SETOP,4,))</f>
        <v>KG</v>
      </c>
      <c r="UHW48" s="13">
        <v>162.6</v>
      </c>
      <c r="UHX48" s="13" t="s">
        <v>41</v>
      </c>
      <c r="UHY48" s="14">
        <f>IF(UHU48="SINAPI",VLOOKUP('TEREZINHA HARDY'!UHT48,SINAPI,4,),VLOOKUP('TEREZINHA HARDY'!UHT48,SETOP,5,))</f>
        <v>7.33</v>
      </c>
      <c r="UHZ48" s="14">
        <f t="shared" si="2629"/>
        <v>9.27</v>
      </c>
      <c r="UIA48" s="14">
        <f t="shared" si="2630"/>
        <v>1191.8579999999999</v>
      </c>
      <c r="UIB48" s="14">
        <f t="shared" si="2631"/>
        <v>1507.3019999999999</v>
      </c>
      <c r="UIC48" s="11" t="s">
        <v>17388</v>
      </c>
      <c r="UID48" s="261" t="str">
        <f>IF(UIK48="SINAPI",VLOOKUP('TEREZINHA HARDY'!UIJ48,SINAPI,2,),VLOOKUP('TEREZINHA HARDY'!UIJ48,SETOP,3,))</f>
        <v>CORTE, DOBRA E MONTAGEM DE AÇO CA-50/60</v>
      </c>
      <c r="UIE48" s="261"/>
      <c r="UIF48" s="261"/>
      <c r="UIG48" s="261"/>
      <c r="UIH48" s="261"/>
      <c r="UII48" s="261"/>
      <c r="UIJ48" s="12" t="s">
        <v>9344</v>
      </c>
      <c r="UIK48" s="12" t="s">
        <v>6222</v>
      </c>
      <c r="UIL48" s="12" t="str">
        <f>IF(UIK48="SINAPI",VLOOKUP('TEREZINHA HARDY'!UIJ48,SINAPI,3,),VLOOKUP('TEREZINHA HARDY'!UIJ48,SETOP,4,))</f>
        <v>KG</v>
      </c>
      <c r="UIM48" s="13">
        <v>162.6</v>
      </c>
      <c r="UIN48" s="13" t="s">
        <v>41</v>
      </c>
      <c r="UIO48" s="14">
        <f>IF(UIK48="SINAPI",VLOOKUP('TEREZINHA HARDY'!UIJ48,SINAPI,4,),VLOOKUP('TEREZINHA HARDY'!UIJ48,SETOP,5,))</f>
        <v>7.33</v>
      </c>
      <c r="UIP48" s="14">
        <f t="shared" si="2632"/>
        <v>9.27</v>
      </c>
      <c r="UIQ48" s="14">
        <f t="shared" si="2633"/>
        <v>1191.8579999999999</v>
      </c>
      <c r="UIR48" s="14">
        <f t="shared" si="2634"/>
        <v>1507.3019999999999</v>
      </c>
      <c r="UIS48" s="11" t="s">
        <v>17388</v>
      </c>
      <c r="UIT48" s="261" t="str">
        <f>IF(UJA48="SINAPI",VLOOKUP('TEREZINHA HARDY'!UIZ48,SINAPI,2,),VLOOKUP('TEREZINHA HARDY'!UIZ48,SETOP,3,))</f>
        <v>CORTE, DOBRA E MONTAGEM DE AÇO CA-50/60</v>
      </c>
      <c r="UIU48" s="261"/>
      <c r="UIV48" s="261"/>
      <c r="UIW48" s="261"/>
      <c r="UIX48" s="261"/>
      <c r="UIY48" s="261"/>
      <c r="UIZ48" s="12" t="s">
        <v>9344</v>
      </c>
      <c r="UJA48" s="12" t="s">
        <v>6222</v>
      </c>
      <c r="UJB48" s="12" t="str">
        <f>IF(UJA48="SINAPI",VLOOKUP('TEREZINHA HARDY'!UIZ48,SINAPI,3,),VLOOKUP('TEREZINHA HARDY'!UIZ48,SETOP,4,))</f>
        <v>KG</v>
      </c>
      <c r="UJC48" s="13">
        <v>162.6</v>
      </c>
      <c r="UJD48" s="13" t="s">
        <v>41</v>
      </c>
      <c r="UJE48" s="14">
        <f>IF(UJA48="SINAPI",VLOOKUP('TEREZINHA HARDY'!UIZ48,SINAPI,4,),VLOOKUP('TEREZINHA HARDY'!UIZ48,SETOP,5,))</f>
        <v>7.33</v>
      </c>
      <c r="UJF48" s="14">
        <f t="shared" si="2635"/>
        <v>9.27</v>
      </c>
      <c r="UJG48" s="14">
        <f t="shared" si="2636"/>
        <v>1191.8579999999999</v>
      </c>
      <c r="UJH48" s="14">
        <f t="shared" si="2637"/>
        <v>1507.3019999999999</v>
      </c>
      <c r="UJI48" s="11" t="s">
        <v>17388</v>
      </c>
      <c r="UJJ48" s="261" t="str">
        <f>IF(UJQ48="SINAPI",VLOOKUP('TEREZINHA HARDY'!UJP48,SINAPI,2,),VLOOKUP('TEREZINHA HARDY'!UJP48,SETOP,3,))</f>
        <v>CORTE, DOBRA E MONTAGEM DE AÇO CA-50/60</v>
      </c>
      <c r="UJK48" s="261"/>
      <c r="UJL48" s="261"/>
      <c r="UJM48" s="261"/>
      <c r="UJN48" s="261"/>
      <c r="UJO48" s="261"/>
      <c r="UJP48" s="12" t="s">
        <v>9344</v>
      </c>
      <c r="UJQ48" s="12" t="s">
        <v>6222</v>
      </c>
      <c r="UJR48" s="12" t="str">
        <f>IF(UJQ48="SINAPI",VLOOKUP('TEREZINHA HARDY'!UJP48,SINAPI,3,),VLOOKUP('TEREZINHA HARDY'!UJP48,SETOP,4,))</f>
        <v>KG</v>
      </c>
      <c r="UJS48" s="13">
        <v>162.6</v>
      </c>
      <c r="UJT48" s="13" t="s">
        <v>41</v>
      </c>
      <c r="UJU48" s="14">
        <f>IF(UJQ48="SINAPI",VLOOKUP('TEREZINHA HARDY'!UJP48,SINAPI,4,),VLOOKUP('TEREZINHA HARDY'!UJP48,SETOP,5,))</f>
        <v>7.33</v>
      </c>
      <c r="UJV48" s="14">
        <f t="shared" si="2638"/>
        <v>9.27</v>
      </c>
      <c r="UJW48" s="14">
        <f t="shared" si="2639"/>
        <v>1191.8579999999999</v>
      </c>
      <c r="UJX48" s="14">
        <f t="shared" si="2640"/>
        <v>1507.3019999999999</v>
      </c>
      <c r="UJY48" s="11" t="s">
        <v>17388</v>
      </c>
      <c r="UJZ48" s="261" t="str">
        <f>IF(UKG48="SINAPI",VLOOKUP('TEREZINHA HARDY'!UKF48,SINAPI,2,),VLOOKUP('TEREZINHA HARDY'!UKF48,SETOP,3,))</f>
        <v>CORTE, DOBRA E MONTAGEM DE AÇO CA-50/60</v>
      </c>
      <c r="UKA48" s="261"/>
      <c r="UKB48" s="261"/>
      <c r="UKC48" s="261"/>
      <c r="UKD48" s="261"/>
      <c r="UKE48" s="261"/>
      <c r="UKF48" s="12" t="s">
        <v>9344</v>
      </c>
      <c r="UKG48" s="12" t="s">
        <v>6222</v>
      </c>
      <c r="UKH48" s="12" t="str">
        <f>IF(UKG48="SINAPI",VLOOKUP('TEREZINHA HARDY'!UKF48,SINAPI,3,),VLOOKUP('TEREZINHA HARDY'!UKF48,SETOP,4,))</f>
        <v>KG</v>
      </c>
      <c r="UKI48" s="13">
        <v>162.6</v>
      </c>
      <c r="UKJ48" s="13" t="s">
        <v>41</v>
      </c>
      <c r="UKK48" s="14">
        <f>IF(UKG48="SINAPI",VLOOKUP('TEREZINHA HARDY'!UKF48,SINAPI,4,),VLOOKUP('TEREZINHA HARDY'!UKF48,SETOP,5,))</f>
        <v>7.33</v>
      </c>
      <c r="UKL48" s="14">
        <f t="shared" si="2641"/>
        <v>9.27</v>
      </c>
      <c r="UKM48" s="14">
        <f t="shared" si="2642"/>
        <v>1191.8579999999999</v>
      </c>
      <c r="UKN48" s="14">
        <f t="shared" si="2643"/>
        <v>1507.3019999999999</v>
      </c>
      <c r="UKO48" s="11" t="s">
        <v>17388</v>
      </c>
      <c r="UKP48" s="261" t="str">
        <f>IF(UKW48="SINAPI",VLOOKUP('TEREZINHA HARDY'!UKV48,SINAPI,2,),VLOOKUP('TEREZINHA HARDY'!UKV48,SETOP,3,))</f>
        <v>CORTE, DOBRA E MONTAGEM DE AÇO CA-50/60</v>
      </c>
      <c r="UKQ48" s="261"/>
      <c r="UKR48" s="261"/>
      <c r="UKS48" s="261"/>
      <c r="UKT48" s="261"/>
      <c r="UKU48" s="261"/>
      <c r="UKV48" s="12" t="s">
        <v>9344</v>
      </c>
      <c r="UKW48" s="12" t="s">
        <v>6222</v>
      </c>
      <c r="UKX48" s="12" t="str">
        <f>IF(UKW48="SINAPI",VLOOKUP('TEREZINHA HARDY'!UKV48,SINAPI,3,),VLOOKUP('TEREZINHA HARDY'!UKV48,SETOP,4,))</f>
        <v>KG</v>
      </c>
      <c r="UKY48" s="13">
        <v>162.6</v>
      </c>
      <c r="UKZ48" s="13" t="s">
        <v>41</v>
      </c>
      <c r="ULA48" s="14">
        <f>IF(UKW48="SINAPI",VLOOKUP('TEREZINHA HARDY'!UKV48,SINAPI,4,),VLOOKUP('TEREZINHA HARDY'!UKV48,SETOP,5,))</f>
        <v>7.33</v>
      </c>
      <c r="ULB48" s="14">
        <f t="shared" si="2644"/>
        <v>9.27</v>
      </c>
      <c r="ULC48" s="14">
        <f t="shared" si="2645"/>
        <v>1191.8579999999999</v>
      </c>
      <c r="ULD48" s="14">
        <f t="shared" si="2646"/>
        <v>1507.3019999999999</v>
      </c>
      <c r="ULE48" s="11" t="s">
        <v>17388</v>
      </c>
      <c r="ULF48" s="261" t="str">
        <f>IF(ULM48="SINAPI",VLOOKUP('TEREZINHA HARDY'!ULL48,SINAPI,2,),VLOOKUP('TEREZINHA HARDY'!ULL48,SETOP,3,))</f>
        <v>CORTE, DOBRA E MONTAGEM DE AÇO CA-50/60</v>
      </c>
      <c r="ULG48" s="261"/>
      <c r="ULH48" s="261"/>
      <c r="ULI48" s="261"/>
      <c r="ULJ48" s="261"/>
      <c r="ULK48" s="261"/>
      <c r="ULL48" s="12" t="s">
        <v>9344</v>
      </c>
      <c r="ULM48" s="12" t="s">
        <v>6222</v>
      </c>
      <c r="ULN48" s="12" t="str">
        <f>IF(ULM48="SINAPI",VLOOKUP('TEREZINHA HARDY'!ULL48,SINAPI,3,),VLOOKUP('TEREZINHA HARDY'!ULL48,SETOP,4,))</f>
        <v>KG</v>
      </c>
      <c r="ULO48" s="13">
        <v>162.6</v>
      </c>
      <c r="ULP48" s="13" t="s">
        <v>41</v>
      </c>
      <c r="ULQ48" s="14">
        <f>IF(ULM48="SINAPI",VLOOKUP('TEREZINHA HARDY'!ULL48,SINAPI,4,),VLOOKUP('TEREZINHA HARDY'!ULL48,SETOP,5,))</f>
        <v>7.33</v>
      </c>
      <c r="ULR48" s="14">
        <f t="shared" si="2647"/>
        <v>9.27</v>
      </c>
      <c r="ULS48" s="14">
        <f t="shared" si="2648"/>
        <v>1191.8579999999999</v>
      </c>
      <c r="ULT48" s="14">
        <f t="shared" si="2649"/>
        <v>1507.3019999999999</v>
      </c>
      <c r="ULU48" s="11" t="s">
        <v>17388</v>
      </c>
      <c r="ULV48" s="261" t="str">
        <f>IF(UMC48="SINAPI",VLOOKUP('TEREZINHA HARDY'!UMB48,SINAPI,2,),VLOOKUP('TEREZINHA HARDY'!UMB48,SETOP,3,))</f>
        <v>CORTE, DOBRA E MONTAGEM DE AÇO CA-50/60</v>
      </c>
      <c r="ULW48" s="261"/>
      <c r="ULX48" s="261"/>
      <c r="ULY48" s="261"/>
      <c r="ULZ48" s="261"/>
      <c r="UMA48" s="261"/>
      <c r="UMB48" s="12" t="s">
        <v>9344</v>
      </c>
      <c r="UMC48" s="12" t="s">
        <v>6222</v>
      </c>
      <c r="UMD48" s="12" t="str">
        <f>IF(UMC48="SINAPI",VLOOKUP('TEREZINHA HARDY'!UMB48,SINAPI,3,),VLOOKUP('TEREZINHA HARDY'!UMB48,SETOP,4,))</f>
        <v>KG</v>
      </c>
      <c r="UME48" s="13">
        <v>162.6</v>
      </c>
      <c r="UMF48" s="13" t="s">
        <v>41</v>
      </c>
      <c r="UMG48" s="14">
        <f>IF(UMC48="SINAPI",VLOOKUP('TEREZINHA HARDY'!UMB48,SINAPI,4,),VLOOKUP('TEREZINHA HARDY'!UMB48,SETOP,5,))</f>
        <v>7.33</v>
      </c>
      <c r="UMH48" s="14">
        <f t="shared" si="2650"/>
        <v>9.27</v>
      </c>
      <c r="UMI48" s="14">
        <f t="shared" si="2651"/>
        <v>1191.8579999999999</v>
      </c>
      <c r="UMJ48" s="14">
        <f t="shared" si="2652"/>
        <v>1507.3019999999999</v>
      </c>
      <c r="UMK48" s="11" t="s">
        <v>17388</v>
      </c>
      <c r="UML48" s="261" t="str">
        <f>IF(UMS48="SINAPI",VLOOKUP('TEREZINHA HARDY'!UMR48,SINAPI,2,),VLOOKUP('TEREZINHA HARDY'!UMR48,SETOP,3,))</f>
        <v>CORTE, DOBRA E MONTAGEM DE AÇO CA-50/60</v>
      </c>
      <c r="UMM48" s="261"/>
      <c r="UMN48" s="261"/>
      <c r="UMO48" s="261"/>
      <c r="UMP48" s="261"/>
      <c r="UMQ48" s="261"/>
      <c r="UMR48" s="12" t="s">
        <v>9344</v>
      </c>
      <c r="UMS48" s="12" t="s">
        <v>6222</v>
      </c>
      <c r="UMT48" s="12" t="str">
        <f>IF(UMS48="SINAPI",VLOOKUP('TEREZINHA HARDY'!UMR48,SINAPI,3,),VLOOKUP('TEREZINHA HARDY'!UMR48,SETOP,4,))</f>
        <v>KG</v>
      </c>
      <c r="UMU48" s="13">
        <v>162.6</v>
      </c>
      <c r="UMV48" s="13" t="s">
        <v>41</v>
      </c>
      <c r="UMW48" s="14">
        <f>IF(UMS48="SINAPI",VLOOKUP('TEREZINHA HARDY'!UMR48,SINAPI,4,),VLOOKUP('TEREZINHA HARDY'!UMR48,SETOP,5,))</f>
        <v>7.33</v>
      </c>
      <c r="UMX48" s="14">
        <f t="shared" si="2653"/>
        <v>9.27</v>
      </c>
      <c r="UMY48" s="14">
        <f t="shared" si="2654"/>
        <v>1191.8579999999999</v>
      </c>
      <c r="UMZ48" s="14">
        <f t="shared" si="2655"/>
        <v>1507.3019999999999</v>
      </c>
      <c r="UNA48" s="11" t="s">
        <v>17388</v>
      </c>
      <c r="UNB48" s="261" t="str">
        <f>IF(UNI48="SINAPI",VLOOKUP('TEREZINHA HARDY'!UNH48,SINAPI,2,),VLOOKUP('TEREZINHA HARDY'!UNH48,SETOP,3,))</f>
        <v>CORTE, DOBRA E MONTAGEM DE AÇO CA-50/60</v>
      </c>
      <c r="UNC48" s="261"/>
      <c r="UND48" s="261"/>
      <c r="UNE48" s="261"/>
      <c r="UNF48" s="261"/>
      <c r="UNG48" s="261"/>
      <c r="UNH48" s="12" t="s">
        <v>9344</v>
      </c>
      <c r="UNI48" s="12" t="s">
        <v>6222</v>
      </c>
      <c r="UNJ48" s="12" t="str">
        <f>IF(UNI48="SINAPI",VLOOKUP('TEREZINHA HARDY'!UNH48,SINAPI,3,),VLOOKUP('TEREZINHA HARDY'!UNH48,SETOP,4,))</f>
        <v>KG</v>
      </c>
      <c r="UNK48" s="13">
        <v>162.6</v>
      </c>
      <c r="UNL48" s="13" t="s">
        <v>41</v>
      </c>
      <c r="UNM48" s="14">
        <f>IF(UNI48="SINAPI",VLOOKUP('TEREZINHA HARDY'!UNH48,SINAPI,4,),VLOOKUP('TEREZINHA HARDY'!UNH48,SETOP,5,))</f>
        <v>7.33</v>
      </c>
      <c r="UNN48" s="14">
        <f t="shared" si="2656"/>
        <v>9.27</v>
      </c>
      <c r="UNO48" s="14">
        <f t="shared" si="2657"/>
        <v>1191.8579999999999</v>
      </c>
      <c r="UNP48" s="14">
        <f t="shared" si="2658"/>
        <v>1507.3019999999999</v>
      </c>
      <c r="UNQ48" s="11" t="s">
        <v>17388</v>
      </c>
      <c r="UNR48" s="261" t="str">
        <f>IF(UNY48="SINAPI",VLOOKUP('TEREZINHA HARDY'!UNX48,SINAPI,2,),VLOOKUP('TEREZINHA HARDY'!UNX48,SETOP,3,))</f>
        <v>CORTE, DOBRA E MONTAGEM DE AÇO CA-50/60</v>
      </c>
      <c r="UNS48" s="261"/>
      <c r="UNT48" s="261"/>
      <c r="UNU48" s="261"/>
      <c r="UNV48" s="261"/>
      <c r="UNW48" s="261"/>
      <c r="UNX48" s="12" t="s">
        <v>9344</v>
      </c>
      <c r="UNY48" s="12" t="s">
        <v>6222</v>
      </c>
      <c r="UNZ48" s="12" t="str">
        <f>IF(UNY48="SINAPI",VLOOKUP('TEREZINHA HARDY'!UNX48,SINAPI,3,),VLOOKUP('TEREZINHA HARDY'!UNX48,SETOP,4,))</f>
        <v>KG</v>
      </c>
      <c r="UOA48" s="13">
        <v>162.6</v>
      </c>
      <c r="UOB48" s="13" t="s">
        <v>41</v>
      </c>
      <c r="UOC48" s="14">
        <f>IF(UNY48="SINAPI",VLOOKUP('TEREZINHA HARDY'!UNX48,SINAPI,4,),VLOOKUP('TEREZINHA HARDY'!UNX48,SETOP,5,))</f>
        <v>7.33</v>
      </c>
      <c r="UOD48" s="14">
        <f t="shared" si="2659"/>
        <v>9.27</v>
      </c>
      <c r="UOE48" s="14">
        <f t="shared" si="2660"/>
        <v>1191.8579999999999</v>
      </c>
      <c r="UOF48" s="14">
        <f t="shared" si="2661"/>
        <v>1507.3019999999999</v>
      </c>
      <c r="UOG48" s="11" t="s">
        <v>17388</v>
      </c>
      <c r="UOH48" s="261" t="str">
        <f>IF(UOO48="SINAPI",VLOOKUP('TEREZINHA HARDY'!UON48,SINAPI,2,),VLOOKUP('TEREZINHA HARDY'!UON48,SETOP,3,))</f>
        <v>CORTE, DOBRA E MONTAGEM DE AÇO CA-50/60</v>
      </c>
      <c r="UOI48" s="261"/>
      <c r="UOJ48" s="261"/>
      <c r="UOK48" s="261"/>
      <c r="UOL48" s="261"/>
      <c r="UOM48" s="261"/>
      <c r="UON48" s="12" t="s">
        <v>9344</v>
      </c>
      <c r="UOO48" s="12" t="s">
        <v>6222</v>
      </c>
      <c r="UOP48" s="12" t="str">
        <f>IF(UOO48="SINAPI",VLOOKUP('TEREZINHA HARDY'!UON48,SINAPI,3,),VLOOKUP('TEREZINHA HARDY'!UON48,SETOP,4,))</f>
        <v>KG</v>
      </c>
      <c r="UOQ48" s="13">
        <v>162.6</v>
      </c>
      <c r="UOR48" s="13" t="s">
        <v>41</v>
      </c>
      <c r="UOS48" s="14">
        <f>IF(UOO48="SINAPI",VLOOKUP('TEREZINHA HARDY'!UON48,SINAPI,4,),VLOOKUP('TEREZINHA HARDY'!UON48,SETOP,5,))</f>
        <v>7.33</v>
      </c>
      <c r="UOT48" s="14">
        <f t="shared" si="2662"/>
        <v>9.27</v>
      </c>
      <c r="UOU48" s="14">
        <f t="shared" si="2663"/>
        <v>1191.8579999999999</v>
      </c>
      <c r="UOV48" s="14">
        <f t="shared" si="2664"/>
        <v>1507.3019999999999</v>
      </c>
      <c r="UOW48" s="11" t="s">
        <v>17388</v>
      </c>
      <c r="UOX48" s="261" t="str">
        <f>IF(UPE48="SINAPI",VLOOKUP('TEREZINHA HARDY'!UPD48,SINAPI,2,),VLOOKUP('TEREZINHA HARDY'!UPD48,SETOP,3,))</f>
        <v>CORTE, DOBRA E MONTAGEM DE AÇO CA-50/60</v>
      </c>
      <c r="UOY48" s="261"/>
      <c r="UOZ48" s="261"/>
      <c r="UPA48" s="261"/>
      <c r="UPB48" s="261"/>
      <c r="UPC48" s="261"/>
      <c r="UPD48" s="12" t="s">
        <v>9344</v>
      </c>
      <c r="UPE48" s="12" t="s">
        <v>6222</v>
      </c>
      <c r="UPF48" s="12" t="str">
        <f>IF(UPE48="SINAPI",VLOOKUP('TEREZINHA HARDY'!UPD48,SINAPI,3,),VLOOKUP('TEREZINHA HARDY'!UPD48,SETOP,4,))</f>
        <v>KG</v>
      </c>
      <c r="UPG48" s="13">
        <v>162.6</v>
      </c>
      <c r="UPH48" s="13" t="s">
        <v>41</v>
      </c>
      <c r="UPI48" s="14">
        <f>IF(UPE48="SINAPI",VLOOKUP('TEREZINHA HARDY'!UPD48,SINAPI,4,),VLOOKUP('TEREZINHA HARDY'!UPD48,SETOP,5,))</f>
        <v>7.33</v>
      </c>
      <c r="UPJ48" s="14">
        <f t="shared" si="2665"/>
        <v>9.27</v>
      </c>
      <c r="UPK48" s="14">
        <f t="shared" si="2666"/>
        <v>1191.8579999999999</v>
      </c>
      <c r="UPL48" s="14">
        <f t="shared" si="2667"/>
        <v>1507.3019999999999</v>
      </c>
      <c r="UPM48" s="11" t="s">
        <v>17388</v>
      </c>
      <c r="UPN48" s="261" t="str">
        <f>IF(UPU48="SINAPI",VLOOKUP('TEREZINHA HARDY'!UPT48,SINAPI,2,),VLOOKUP('TEREZINHA HARDY'!UPT48,SETOP,3,))</f>
        <v>CORTE, DOBRA E MONTAGEM DE AÇO CA-50/60</v>
      </c>
      <c r="UPO48" s="261"/>
      <c r="UPP48" s="261"/>
      <c r="UPQ48" s="261"/>
      <c r="UPR48" s="261"/>
      <c r="UPS48" s="261"/>
      <c r="UPT48" s="12" t="s">
        <v>9344</v>
      </c>
      <c r="UPU48" s="12" t="s">
        <v>6222</v>
      </c>
      <c r="UPV48" s="12" t="str">
        <f>IF(UPU48="SINAPI",VLOOKUP('TEREZINHA HARDY'!UPT48,SINAPI,3,),VLOOKUP('TEREZINHA HARDY'!UPT48,SETOP,4,))</f>
        <v>KG</v>
      </c>
      <c r="UPW48" s="13">
        <v>162.6</v>
      </c>
      <c r="UPX48" s="13" t="s">
        <v>41</v>
      </c>
      <c r="UPY48" s="14">
        <f>IF(UPU48="SINAPI",VLOOKUP('TEREZINHA HARDY'!UPT48,SINAPI,4,),VLOOKUP('TEREZINHA HARDY'!UPT48,SETOP,5,))</f>
        <v>7.33</v>
      </c>
      <c r="UPZ48" s="14">
        <f t="shared" si="2668"/>
        <v>9.27</v>
      </c>
      <c r="UQA48" s="14">
        <f t="shared" si="2669"/>
        <v>1191.8579999999999</v>
      </c>
      <c r="UQB48" s="14">
        <f t="shared" si="2670"/>
        <v>1507.3019999999999</v>
      </c>
      <c r="UQC48" s="11" t="s">
        <v>17388</v>
      </c>
      <c r="UQD48" s="261" t="str">
        <f>IF(UQK48="SINAPI",VLOOKUP('TEREZINHA HARDY'!UQJ48,SINAPI,2,),VLOOKUP('TEREZINHA HARDY'!UQJ48,SETOP,3,))</f>
        <v>CORTE, DOBRA E MONTAGEM DE AÇO CA-50/60</v>
      </c>
      <c r="UQE48" s="261"/>
      <c r="UQF48" s="261"/>
      <c r="UQG48" s="261"/>
      <c r="UQH48" s="261"/>
      <c r="UQI48" s="261"/>
      <c r="UQJ48" s="12" t="s">
        <v>9344</v>
      </c>
      <c r="UQK48" s="12" t="s">
        <v>6222</v>
      </c>
      <c r="UQL48" s="12" t="str">
        <f>IF(UQK48="SINAPI",VLOOKUP('TEREZINHA HARDY'!UQJ48,SINAPI,3,),VLOOKUP('TEREZINHA HARDY'!UQJ48,SETOP,4,))</f>
        <v>KG</v>
      </c>
      <c r="UQM48" s="13">
        <v>162.6</v>
      </c>
      <c r="UQN48" s="13" t="s">
        <v>41</v>
      </c>
      <c r="UQO48" s="14">
        <f>IF(UQK48="SINAPI",VLOOKUP('TEREZINHA HARDY'!UQJ48,SINAPI,4,),VLOOKUP('TEREZINHA HARDY'!UQJ48,SETOP,5,))</f>
        <v>7.33</v>
      </c>
      <c r="UQP48" s="14">
        <f t="shared" si="2671"/>
        <v>9.27</v>
      </c>
      <c r="UQQ48" s="14">
        <f t="shared" si="2672"/>
        <v>1191.8579999999999</v>
      </c>
      <c r="UQR48" s="14">
        <f t="shared" si="2673"/>
        <v>1507.3019999999999</v>
      </c>
      <c r="UQS48" s="11" t="s">
        <v>17388</v>
      </c>
      <c r="UQT48" s="261" t="str">
        <f>IF(URA48="SINAPI",VLOOKUP('TEREZINHA HARDY'!UQZ48,SINAPI,2,),VLOOKUP('TEREZINHA HARDY'!UQZ48,SETOP,3,))</f>
        <v>CORTE, DOBRA E MONTAGEM DE AÇO CA-50/60</v>
      </c>
      <c r="UQU48" s="261"/>
      <c r="UQV48" s="261"/>
      <c r="UQW48" s="261"/>
      <c r="UQX48" s="261"/>
      <c r="UQY48" s="261"/>
      <c r="UQZ48" s="12" t="s">
        <v>9344</v>
      </c>
      <c r="URA48" s="12" t="s">
        <v>6222</v>
      </c>
      <c r="URB48" s="12" t="str">
        <f>IF(URA48="SINAPI",VLOOKUP('TEREZINHA HARDY'!UQZ48,SINAPI,3,),VLOOKUP('TEREZINHA HARDY'!UQZ48,SETOP,4,))</f>
        <v>KG</v>
      </c>
      <c r="URC48" s="13">
        <v>162.6</v>
      </c>
      <c r="URD48" s="13" t="s">
        <v>41</v>
      </c>
      <c r="URE48" s="14">
        <f>IF(URA48="SINAPI",VLOOKUP('TEREZINHA HARDY'!UQZ48,SINAPI,4,),VLOOKUP('TEREZINHA HARDY'!UQZ48,SETOP,5,))</f>
        <v>7.33</v>
      </c>
      <c r="URF48" s="14">
        <f t="shared" si="2674"/>
        <v>9.27</v>
      </c>
      <c r="URG48" s="14">
        <f t="shared" si="2675"/>
        <v>1191.8579999999999</v>
      </c>
      <c r="URH48" s="14">
        <f t="shared" si="2676"/>
        <v>1507.3019999999999</v>
      </c>
      <c r="URI48" s="11" t="s">
        <v>17388</v>
      </c>
      <c r="URJ48" s="261" t="str">
        <f>IF(URQ48="SINAPI",VLOOKUP('TEREZINHA HARDY'!URP48,SINAPI,2,),VLOOKUP('TEREZINHA HARDY'!URP48,SETOP,3,))</f>
        <v>CORTE, DOBRA E MONTAGEM DE AÇO CA-50/60</v>
      </c>
      <c r="URK48" s="261"/>
      <c r="URL48" s="261"/>
      <c r="URM48" s="261"/>
      <c r="URN48" s="261"/>
      <c r="URO48" s="261"/>
      <c r="URP48" s="12" t="s">
        <v>9344</v>
      </c>
      <c r="URQ48" s="12" t="s">
        <v>6222</v>
      </c>
      <c r="URR48" s="12" t="str">
        <f>IF(URQ48="SINAPI",VLOOKUP('TEREZINHA HARDY'!URP48,SINAPI,3,),VLOOKUP('TEREZINHA HARDY'!URP48,SETOP,4,))</f>
        <v>KG</v>
      </c>
      <c r="URS48" s="13">
        <v>162.6</v>
      </c>
      <c r="URT48" s="13" t="s">
        <v>41</v>
      </c>
      <c r="URU48" s="14">
        <f>IF(URQ48="SINAPI",VLOOKUP('TEREZINHA HARDY'!URP48,SINAPI,4,),VLOOKUP('TEREZINHA HARDY'!URP48,SETOP,5,))</f>
        <v>7.33</v>
      </c>
      <c r="URV48" s="14">
        <f t="shared" si="2677"/>
        <v>9.27</v>
      </c>
      <c r="URW48" s="14">
        <f t="shared" si="2678"/>
        <v>1191.8579999999999</v>
      </c>
      <c r="URX48" s="14">
        <f t="shared" si="2679"/>
        <v>1507.3019999999999</v>
      </c>
      <c r="URY48" s="11" t="s">
        <v>17388</v>
      </c>
      <c r="URZ48" s="261" t="str">
        <f>IF(USG48="SINAPI",VLOOKUP('TEREZINHA HARDY'!USF48,SINAPI,2,),VLOOKUP('TEREZINHA HARDY'!USF48,SETOP,3,))</f>
        <v>CORTE, DOBRA E MONTAGEM DE AÇO CA-50/60</v>
      </c>
      <c r="USA48" s="261"/>
      <c r="USB48" s="261"/>
      <c r="USC48" s="261"/>
      <c r="USD48" s="261"/>
      <c r="USE48" s="261"/>
      <c r="USF48" s="12" t="s">
        <v>9344</v>
      </c>
      <c r="USG48" s="12" t="s">
        <v>6222</v>
      </c>
      <c r="USH48" s="12" t="str">
        <f>IF(USG48="SINAPI",VLOOKUP('TEREZINHA HARDY'!USF48,SINAPI,3,),VLOOKUP('TEREZINHA HARDY'!USF48,SETOP,4,))</f>
        <v>KG</v>
      </c>
      <c r="USI48" s="13">
        <v>162.6</v>
      </c>
      <c r="USJ48" s="13" t="s">
        <v>41</v>
      </c>
      <c r="USK48" s="14">
        <f>IF(USG48="SINAPI",VLOOKUP('TEREZINHA HARDY'!USF48,SINAPI,4,),VLOOKUP('TEREZINHA HARDY'!USF48,SETOP,5,))</f>
        <v>7.33</v>
      </c>
      <c r="USL48" s="14">
        <f t="shared" si="2680"/>
        <v>9.27</v>
      </c>
      <c r="USM48" s="14">
        <f t="shared" si="2681"/>
        <v>1191.8579999999999</v>
      </c>
      <c r="USN48" s="14">
        <f t="shared" si="2682"/>
        <v>1507.3019999999999</v>
      </c>
      <c r="USO48" s="11" t="s">
        <v>17388</v>
      </c>
      <c r="USP48" s="261" t="str">
        <f>IF(USW48="SINAPI",VLOOKUP('TEREZINHA HARDY'!USV48,SINAPI,2,),VLOOKUP('TEREZINHA HARDY'!USV48,SETOP,3,))</f>
        <v>CORTE, DOBRA E MONTAGEM DE AÇO CA-50/60</v>
      </c>
      <c r="USQ48" s="261"/>
      <c r="USR48" s="261"/>
      <c r="USS48" s="261"/>
      <c r="UST48" s="261"/>
      <c r="USU48" s="261"/>
      <c r="USV48" s="12" t="s">
        <v>9344</v>
      </c>
      <c r="USW48" s="12" t="s">
        <v>6222</v>
      </c>
      <c r="USX48" s="12" t="str">
        <f>IF(USW48="SINAPI",VLOOKUP('TEREZINHA HARDY'!USV48,SINAPI,3,),VLOOKUP('TEREZINHA HARDY'!USV48,SETOP,4,))</f>
        <v>KG</v>
      </c>
      <c r="USY48" s="13">
        <v>162.6</v>
      </c>
      <c r="USZ48" s="13" t="s">
        <v>41</v>
      </c>
      <c r="UTA48" s="14">
        <f>IF(USW48="SINAPI",VLOOKUP('TEREZINHA HARDY'!USV48,SINAPI,4,),VLOOKUP('TEREZINHA HARDY'!USV48,SETOP,5,))</f>
        <v>7.33</v>
      </c>
      <c r="UTB48" s="14">
        <f t="shared" si="2683"/>
        <v>9.27</v>
      </c>
      <c r="UTC48" s="14">
        <f t="shared" si="2684"/>
        <v>1191.8579999999999</v>
      </c>
      <c r="UTD48" s="14">
        <f t="shared" si="2685"/>
        <v>1507.3019999999999</v>
      </c>
      <c r="UTE48" s="11" t="s">
        <v>17388</v>
      </c>
      <c r="UTF48" s="261" t="str">
        <f>IF(UTM48="SINAPI",VLOOKUP('TEREZINHA HARDY'!UTL48,SINAPI,2,),VLOOKUP('TEREZINHA HARDY'!UTL48,SETOP,3,))</f>
        <v>CORTE, DOBRA E MONTAGEM DE AÇO CA-50/60</v>
      </c>
      <c r="UTG48" s="261"/>
      <c r="UTH48" s="261"/>
      <c r="UTI48" s="261"/>
      <c r="UTJ48" s="261"/>
      <c r="UTK48" s="261"/>
      <c r="UTL48" s="12" t="s">
        <v>9344</v>
      </c>
      <c r="UTM48" s="12" t="s">
        <v>6222</v>
      </c>
      <c r="UTN48" s="12" t="str">
        <f>IF(UTM48="SINAPI",VLOOKUP('TEREZINHA HARDY'!UTL48,SINAPI,3,),VLOOKUP('TEREZINHA HARDY'!UTL48,SETOP,4,))</f>
        <v>KG</v>
      </c>
      <c r="UTO48" s="13">
        <v>162.6</v>
      </c>
      <c r="UTP48" s="13" t="s">
        <v>41</v>
      </c>
      <c r="UTQ48" s="14">
        <f>IF(UTM48="SINAPI",VLOOKUP('TEREZINHA HARDY'!UTL48,SINAPI,4,),VLOOKUP('TEREZINHA HARDY'!UTL48,SETOP,5,))</f>
        <v>7.33</v>
      </c>
      <c r="UTR48" s="14">
        <f t="shared" si="2686"/>
        <v>9.27</v>
      </c>
      <c r="UTS48" s="14">
        <f t="shared" si="2687"/>
        <v>1191.8579999999999</v>
      </c>
      <c r="UTT48" s="14">
        <f t="shared" si="2688"/>
        <v>1507.3019999999999</v>
      </c>
      <c r="UTU48" s="11" t="s">
        <v>17388</v>
      </c>
      <c r="UTV48" s="261" t="str">
        <f>IF(UUC48="SINAPI",VLOOKUP('TEREZINHA HARDY'!UUB48,SINAPI,2,),VLOOKUP('TEREZINHA HARDY'!UUB48,SETOP,3,))</f>
        <v>CORTE, DOBRA E MONTAGEM DE AÇO CA-50/60</v>
      </c>
      <c r="UTW48" s="261"/>
      <c r="UTX48" s="261"/>
      <c r="UTY48" s="261"/>
      <c r="UTZ48" s="261"/>
      <c r="UUA48" s="261"/>
      <c r="UUB48" s="12" t="s">
        <v>9344</v>
      </c>
      <c r="UUC48" s="12" t="s">
        <v>6222</v>
      </c>
      <c r="UUD48" s="12" t="str">
        <f>IF(UUC48="SINAPI",VLOOKUP('TEREZINHA HARDY'!UUB48,SINAPI,3,),VLOOKUP('TEREZINHA HARDY'!UUB48,SETOP,4,))</f>
        <v>KG</v>
      </c>
      <c r="UUE48" s="13">
        <v>162.6</v>
      </c>
      <c r="UUF48" s="13" t="s">
        <v>41</v>
      </c>
      <c r="UUG48" s="14">
        <f>IF(UUC48="SINAPI",VLOOKUP('TEREZINHA HARDY'!UUB48,SINAPI,4,),VLOOKUP('TEREZINHA HARDY'!UUB48,SETOP,5,))</f>
        <v>7.33</v>
      </c>
      <c r="UUH48" s="14">
        <f t="shared" si="2689"/>
        <v>9.27</v>
      </c>
      <c r="UUI48" s="14">
        <f t="shared" si="2690"/>
        <v>1191.8579999999999</v>
      </c>
      <c r="UUJ48" s="14">
        <f t="shared" si="2691"/>
        <v>1507.3019999999999</v>
      </c>
      <c r="UUK48" s="11" t="s">
        <v>17388</v>
      </c>
      <c r="UUL48" s="261" t="str">
        <f>IF(UUS48="SINAPI",VLOOKUP('TEREZINHA HARDY'!UUR48,SINAPI,2,),VLOOKUP('TEREZINHA HARDY'!UUR48,SETOP,3,))</f>
        <v>CORTE, DOBRA E MONTAGEM DE AÇO CA-50/60</v>
      </c>
      <c r="UUM48" s="261"/>
      <c r="UUN48" s="261"/>
      <c r="UUO48" s="261"/>
      <c r="UUP48" s="261"/>
      <c r="UUQ48" s="261"/>
      <c r="UUR48" s="12" t="s">
        <v>9344</v>
      </c>
      <c r="UUS48" s="12" t="s">
        <v>6222</v>
      </c>
      <c r="UUT48" s="12" t="str">
        <f>IF(UUS48="SINAPI",VLOOKUP('TEREZINHA HARDY'!UUR48,SINAPI,3,),VLOOKUP('TEREZINHA HARDY'!UUR48,SETOP,4,))</f>
        <v>KG</v>
      </c>
      <c r="UUU48" s="13">
        <v>162.6</v>
      </c>
      <c r="UUV48" s="13" t="s">
        <v>41</v>
      </c>
      <c r="UUW48" s="14">
        <f>IF(UUS48="SINAPI",VLOOKUP('TEREZINHA HARDY'!UUR48,SINAPI,4,),VLOOKUP('TEREZINHA HARDY'!UUR48,SETOP,5,))</f>
        <v>7.33</v>
      </c>
      <c r="UUX48" s="14">
        <f t="shared" si="2692"/>
        <v>9.27</v>
      </c>
      <c r="UUY48" s="14">
        <f t="shared" si="2693"/>
        <v>1191.8579999999999</v>
      </c>
      <c r="UUZ48" s="14">
        <f t="shared" si="2694"/>
        <v>1507.3019999999999</v>
      </c>
      <c r="UVA48" s="11" t="s">
        <v>17388</v>
      </c>
      <c r="UVB48" s="261" t="str">
        <f>IF(UVI48="SINAPI",VLOOKUP('TEREZINHA HARDY'!UVH48,SINAPI,2,),VLOOKUP('TEREZINHA HARDY'!UVH48,SETOP,3,))</f>
        <v>CORTE, DOBRA E MONTAGEM DE AÇO CA-50/60</v>
      </c>
      <c r="UVC48" s="261"/>
      <c r="UVD48" s="261"/>
      <c r="UVE48" s="261"/>
      <c r="UVF48" s="261"/>
      <c r="UVG48" s="261"/>
      <c r="UVH48" s="12" t="s">
        <v>9344</v>
      </c>
      <c r="UVI48" s="12" t="s">
        <v>6222</v>
      </c>
      <c r="UVJ48" s="12" t="str">
        <f>IF(UVI48="SINAPI",VLOOKUP('TEREZINHA HARDY'!UVH48,SINAPI,3,),VLOOKUP('TEREZINHA HARDY'!UVH48,SETOP,4,))</f>
        <v>KG</v>
      </c>
      <c r="UVK48" s="13">
        <v>162.6</v>
      </c>
      <c r="UVL48" s="13" t="s">
        <v>41</v>
      </c>
      <c r="UVM48" s="14">
        <f>IF(UVI48="SINAPI",VLOOKUP('TEREZINHA HARDY'!UVH48,SINAPI,4,),VLOOKUP('TEREZINHA HARDY'!UVH48,SETOP,5,))</f>
        <v>7.33</v>
      </c>
      <c r="UVN48" s="14">
        <f t="shared" si="2695"/>
        <v>9.27</v>
      </c>
      <c r="UVO48" s="14">
        <f t="shared" si="2696"/>
        <v>1191.8579999999999</v>
      </c>
      <c r="UVP48" s="14">
        <f t="shared" si="2697"/>
        <v>1507.3019999999999</v>
      </c>
      <c r="UVQ48" s="11" t="s">
        <v>17388</v>
      </c>
      <c r="UVR48" s="261" t="str">
        <f>IF(UVY48="SINAPI",VLOOKUP('TEREZINHA HARDY'!UVX48,SINAPI,2,),VLOOKUP('TEREZINHA HARDY'!UVX48,SETOP,3,))</f>
        <v>CORTE, DOBRA E MONTAGEM DE AÇO CA-50/60</v>
      </c>
      <c r="UVS48" s="261"/>
      <c r="UVT48" s="261"/>
      <c r="UVU48" s="261"/>
      <c r="UVV48" s="261"/>
      <c r="UVW48" s="261"/>
      <c r="UVX48" s="12" t="s">
        <v>9344</v>
      </c>
      <c r="UVY48" s="12" t="s">
        <v>6222</v>
      </c>
      <c r="UVZ48" s="12" t="str">
        <f>IF(UVY48="SINAPI",VLOOKUP('TEREZINHA HARDY'!UVX48,SINAPI,3,),VLOOKUP('TEREZINHA HARDY'!UVX48,SETOP,4,))</f>
        <v>KG</v>
      </c>
      <c r="UWA48" s="13">
        <v>162.6</v>
      </c>
      <c r="UWB48" s="13" t="s">
        <v>41</v>
      </c>
      <c r="UWC48" s="14">
        <f>IF(UVY48="SINAPI",VLOOKUP('TEREZINHA HARDY'!UVX48,SINAPI,4,),VLOOKUP('TEREZINHA HARDY'!UVX48,SETOP,5,))</f>
        <v>7.33</v>
      </c>
      <c r="UWD48" s="14">
        <f t="shared" si="2698"/>
        <v>9.27</v>
      </c>
      <c r="UWE48" s="14">
        <f t="shared" si="2699"/>
        <v>1191.8579999999999</v>
      </c>
      <c r="UWF48" s="14">
        <f t="shared" si="2700"/>
        <v>1507.3019999999999</v>
      </c>
      <c r="UWG48" s="11" t="s">
        <v>17388</v>
      </c>
      <c r="UWH48" s="261" t="str">
        <f>IF(UWO48="SINAPI",VLOOKUP('TEREZINHA HARDY'!UWN48,SINAPI,2,),VLOOKUP('TEREZINHA HARDY'!UWN48,SETOP,3,))</f>
        <v>CORTE, DOBRA E MONTAGEM DE AÇO CA-50/60</v>
      </c>
      <c r="UWI48" s="261"/>
      <c r="UWJ48" s="261"/>
      <c r="UWK48" s="261"/>
      <c r="UWL48" s="261"/>
      <c r="UWM48" s="261"/>
      <c r="UWN48" s="12" t="s">
        <v>9344</v>
      </c>
      <c r="UWO48" s="12" t="s">
        <v>6222</v>
      </c>
      <c r="UWP48" s="12" t="str">
        <f>IF(UWO48="SINAPI",VLOOKUP('TEREZINHA HARDY'!UWN48,SINAPI,3,),VLOOKUP('TEREZINHA HARDY'!UWN48,SETOP,4,))</f>
        <v>KG</v>
      </c>
      <c r="UWQ48" s="13">
        <v>162.6</v>
      </c>
      <c r="UWR48" s="13" t="s">
        <v>41</v>
      </c>
      <c r="UWS48" s="14">
        <f>IF(UWO48="SINAPI",VLOOKUP('TEREZINHA HARDY'!UWN48,SINAPI,4,),VLOOKUP('TEREZINHA HARDY'!UWN48,SETOP,5,))</f>
        <v>7.33</v>
      </c>
      <c r="UWT48" s="14">
        <f t="shared" si="2701"/>
        <v>9.27</v>
      </c>
      <c r="UWU48" s="14">
        <f t="shared" si="2702"/>
        <v>1191.8579999999999</v>
      </c>
      <c r="UWV48" s="14">
        <f t="shared" si="2703"/>
        <v>1507.3019999999999</v>
      </c>
      <c r="UWW48" s="11" t="s">
        <v>17388</v>
      </c>
      <c r="UWX48" s="261" t="str">
        <f>IF(UXE48="SINAPI",VLOOKUP('TEREZINHA HARDY'!UXD48,SINAPI,2,),VLOOKUP('TEREZINHA HARDY'!UXD48,SETOP,3,))</f>
        <v>CORTE, DOBRA E MONTAGEM DE AÇO CA-50/60</v>
      </c>
      <c r="UWY48" s="261"/>
      <c r="UWZ48" s="261"/>
      <c r="UXA48" s="261"/>
      <c r="UXB48" s="261"/>
      <c r="UXC48" s="261"/>
      <c r="UXD48" s="12" t="s">
        <v>9344</v>
      </c>
      <c r="UXE48" s="12" t="s">
        <v>6222</v>
      </c>
      <c r="UXF48" s="12" t="str">
        <f>IF(UXE48="SINAPI",VLOOKUP('TEREZINHA HARDY'!UXD48,SINAPI,3,),VLOOKUP('TEREZINHA HARDY'!UXD48,SETOP,4,))</f>
        <v>KG</v>
      </c>
      <c r="UXG48" s="13">
        <v>162.6</v>
      </c>
      <c r="UXH48" s="13" t="s">
        <v>41</v>
      </c>
      <c r="UXI48" s="14">
        <f>IF(UXE48="SINAPI",VLOOKUP('TEREZINHA HARDY'!UXD48,SINAPI,4,),VLOOKUP('TEREZINHA HARDY'!UXD48,SETOP,5,))</f>
        <v>7.33</v>
      </c>
      <c r="UXJ48" s="14">
        <f t="shared" si="2704"/>
        <v>9.27</v>
      </c>
      <c r="UXK48" s="14">
        <f t="shared" si="2705"/>
        <v>1191.8579999999999</v>
      </c>
      <c r="UXL48" s="14">
        <f t="shared" si="2706"/>
        <v>1507.3019999999999</v>
      </c>
      <c r="UXM48" s="11" t="s">
        <v>17388</v>
      </c>
      <c r="UXN48" s="261" t="str">
        <f>IF(UXU48="SINAPI",VLOOKUP('TEREZINHA HARDY'!UXT48,SINAPI,2,),VLOOKUP('TEREZINHA HARDY'!UXT48,SETOP,3,))</f>
        <v>CORTE, DOBRA E MONTAGEM DE AÇO CA-50/60</v>
      </c>
      <c r="UXO48" s="261"/>
      <c r="UXP48" s="261"/>
      <c r="UXQ48" s="261"/>
      <c r="UXR48" s="261"/>
      <c r="UXS48" s="261"/>
      <c r="UXT48" s="12" t="s">
        <v>9344</v>
      </c>
      <c r="UXU48" s="12" t="s">
        <v>6222</v>
      </c>
      <c r="UXV48" s="12" t="str">
        <f>IF(UXU48="SINAPI",VLOOKUP('TEREZINHA HARDY'!UXT48,SINAPI,3,),VLOOKUP('TEREZINHA HARDY'!UXT48,SETOP,4,))</f>
        <v>KG</v>
      </c>
      <c r="UXW48" s="13">
        <v>162.6</v>
      </c>
      <c r="UXX48" s="13" t="s">
        <v>41</v>
      </c>
      <c r="UXY48" s="14">
        <f>IF(UXU48="SINAPI",VLOOKUP('TEREZINHA HARDY'!UXT48,SINAPI,4,),VLOOKUP('TEREZINHA HARDY'!UXT48,SETOP,5,))</f>
        <v>7.33</v>
      </c>
      <c r="UXZ48" s="14">
        <f t="shared" si="2707"/>
        <v>9.27</v>
      </c>
      <c r="UYA48" s="14">
        <f t="shared" si="2708"/>
        <v>1191.8579999999999</v>
      </c>
      <c r="UYB48" s="14">
        <f t="shared" si="2709"/>
        <v>1507.3019999999999</v>
      </c>
      <c r="UYC48" s="11" t="s">
        <v>17388</v>
      </c>
      <c r="UYD48" s="261" t="str">
        <f>IF(UYK48="SINAPI",VLOOKUP('TEREZINHA HARDY'!UYJ48,SINAPI,2,),VLOOKUP('TEREZINHA HARDY'!UYJ48,SETOP,3,))</f>
        <v>CORTE, DOBRA E MONTAGEM DE AÇO CA-50/60</v>
      </c>
      <c r="UYE48" s="261"/>
      <c r="UYF48" s="261"/>
      <c r="UYG48" s="261"/>
      <c r="UYH48" s="261"/>
      <c r="UYI48" s="261"/>
      <c r="UYJ48" s="12" t="s">
        <v>9344</v>
      </c>
      <c r="UYK48" s="12" t="s">
        <v>6222</v>
      </c>
      <c r="UYL48" s="12" t="str">
        <f>IF(UYK48="SINAPI",VLOOKUP('TEREZINHA HARDY'!UYJ48,SINAPI,3,),VLOOKUP('TEREZINHA HARDY'!UYJ48,SETOP,4,))</f>
        <v>KG</v>
      </c>
      <c r="UYM48" s="13">
        <v>162.6</v>
      </c>
      <c r="UYN48" s="13" t="s">
        <v>41</v>
      </c>
      <c r="UYO48" s="14">
        <f>IF(UYK48="SINAPI",VLOOKUP('TEREZINHA HARDY'!UYJ48,SINAPI,4,),VLOOKUP('TEREZINHA HARDY'!UYJ48,SETOP,5,))</f>
        <v>7.33</v>
      </c>
      <c r="UYP48" s="14">
        <f t="shared" si="2710"/>
        <v>9.27</v>
      </c>
      <c r="UYQ48" s="14">
        <f t="shared" si="2711"/>
        <v>1191.8579999999999</v>
      </c>
      <c r="UYR48" s="14">
        <f t="shared" si="2712"/>
        <v>1507.3019999999999</v>
      </c>
      <c r="UYS48" s="11" t="s">
        <v>17388</v>
      </c>
      <c r="UYT48" s="261" t="str">
        <f>IF(UZA48="SINAPI",VLOOKUP('TEREZINHA HARDY'!UYZ48,SINAPI,2,),VLOOKUP('TEREZINHA HARDY'!UYZ48,SETOP,3,))</f>
        <v>CORTE, DOBRA E MONTAGEM DE AÇO CA-50/60</v>
      </c>
      <c r="UYU48" s="261"/>
      <c r="UYV48" s="261"/>
      <c r="UYW48" s="261"/>
      <c r="UYX48" s="261"/>
      <c r="UYY48" s="261"/>
      <c r="UYZ48" s="12" t="s">
        <v>9344</v>
      </c>
      <c r="UZA48" s="12" t="s">
        <v>6222</v>
      </c>
      <c r="UZB48" s="12" t="str">
        <f>IF(UZA48="SINAPI",VLOOKUP('TEREZINHA HARDY'!UYZ48,SINAPI,3,),VLOOKUP('TEREZINHA HARDY'!UYZ48,SETOP,4,))</f>
        <v>KG</v>
      </c>
      <c r="UZC48" s="13">
        <v>162.6</v>
      </c>
      <c r="UZD48" s="13" t="s">
        <v>41</v>
      </c>
      <c r="UZE48" s="14">
        <f>IF(UZA48="SINAPI",VLOOKUP('TEREZINHA HARDY'!UYZ48,SINAPI,4,),VLOOKUP('TEREZINHA HARDY'!UYZ48,SETOP,5,))</f>
        <v>7.33</v>
      </c>
      <c r="UZF48" s="14">
        <f t="shared" si="2713"/>
        <v>9.27</v>
      </c>
      <c r="UZG48" s="14">
        <f t="shared" si="2714"/>
        <v>1191.8579999999999</v>
      </c>
      <c r="UZH48" s="14">
        <f t="shared" si="2715"/>
        <v>1507.3019999999999</v>
      </c>
      <c r="UZI48" s="11" t="s">
        <v>17388</v>
      </c>
      <c r="UZJ48" s="261" t="str">
        <f>IF(UZQ48="SINAPI",VLOOKUP('TEREZINHA HARDY'!UZP48,SINAPI,2,),VLOOKUP('TEREZINHA HARDY'!UZP48,SETOP,3,))</f>
        <v>CORTE, DOBRA E MONTAGEM DE AÇO CA-50/60</v>
      </c>
      <c r="UZK48" s="261"/>
      <c r="UZL48" s="261"/>
      <c r="UZM48" s="261"/>
      <c r="UZN48" s="261"/>
      <c r="UZO48" s="261"/>
      <c r="UZP48" s="12" t="s">
        <v>9344</v>
      </c>
      <c r="UZQ48" s="12" t="s">
        <v>6222</v>
      </c>
      <c r="UZR48" s="12" t="str">
        <f>IF(UZQ48="SINAPI",VLOOKUP('TEREZINHA HARDY'!UZP48,SINAPI,3,),VLOOKUP('TEREZINHA HARDY'!UZP48,SETOP,4,))</f>
        <v>KG</v>
      </c>
      <c r="UZS48" s="13">
        <v>162.6</v>
      </c>
      <c r="UZT48" s="13" t="s">
        <v>41</v>
      </c>
      <c r="UZU48" s="14">
        <f>IF(UZQ48="SINAPI",VLOOKUP('TEREZINHA HARDY'!UZP48,SINAPI,4,),VLOOKUP('TEREZINHA HARDY'!UZP48,SETOP,5,))</f>
        <v>7.33</v>
      </c>
      <c r="UZV48" s="14">
        <f t="shared" si="2716"/>
        <v>9.27</v>
      </c>
      <c r="UZW48" s="14">
        <f t="shared" si="2717"/>
        <v>1191.8579999999999</v>
      </c>
      <c r="UZX48" s="14">
        <f t="shared" si="2718"/>
        <v>1507.3019999999999</v>
      </c>
      <c r="UZY48" s="11" t="s">
        <v>17388</v>
      </c>
      <c r="UZZ48" s="261" t="str">
        <f>IF(VAG48="SINAPI",VLOOKUP('TEREZINHA HARDY'!VAF48,SINAPI,2,),VLOOKUP('TEREZINHA HARDY'!VAF48,SETOP,3,))</f>
        <v>CORTE, DOBRA E MONTAGEM DE AÇO CA-50/60</v>
      </c>
      <c r="VAA48" s="261"/>
      <c r="VAB48" s="261"/>
      <c r="VAC48" s="261"/>
      <c r="VAD48" s="261"/>
      <c r="VAE48" s="261"/>
      <c r="VAF48" s="12" t="s">
        <v>9344</v>
      </c>
      <c r="VAG48" s="12" t="s">
        <v>6222</v>
      </c>
      <c r="VAH48" s="12" t="str">
        <f>IF(VAG48="SINAPI",VLOOKUP('TEREZINHA HARDY'!VAF48,SINAPI,3,),VLOOKUP('TEREZINHA HARDY'!VAF48,SETOP,4,))</f>
        <v>KG</v>
      </c>
      <c r="VAI48" s="13">
        <v>162.6</v>
      </c>
      <c r="VAJ48" s="13" t="s">
        <v>41</v>
      </c>
      <c r="VAK48" s="14">
        <f>IF(VAG48="SINAPI",VLOOKUP('TEREZINHA HARDY'!VAF48,SINAPI,4,),VLOOKUP('TEREZINHA HARDY'!VAF48,SETOP,5,))</f>
        <v>7.33</v>
      </c>
      <c r="VAL48" s="14">
        <f t="shared" si="2719"/>
        <v>9.27</v>
      </c>
      <c r="VAM48" s="14">
        <f t="shared" si="2720"/>
        <v>1191.8579999999999</v>
      </c>
      <c r="VAN48" s="14">
        <f t="shared" si="2721"/>
        <v>1507.3019999999999</v>
      </c>
      <c r="VAO48" s="11" t="s">
        <v>17388</v>
      </c>
      <c r="VAP48" s="261" t="str">
        <f>IF(VAW48="SINAPI",VLOOKUP('TEREZINHA HARDY'!VAV48,SINAPI,2,),VLOOKUP('TEREZINHA HARDY'!VAV48,SETOP,3,))</f>
        <v>CORTE, DOBRA E MONTAGEM DE AÇO CA-50/60</v>
      </c>
      <c r="VAQ48" s="261"/>
      <c r="VAR48" s="261"/>
      <c r="VAS48" s="261"/>
      <c r="VAT48" s="261"/>
      <c r="VAU48" s="261"/>
      <c r="VAV48" s="12" t="s">
        <v>9344</v>
      </c>
      <c r="VAW48" s="12" t="s">
        <v>6222</v>
      </c>
      <c r="VAX48" s="12" t="str">
        <f>IF(VAW48="SINAPI",VLOOKUP('TEREZINHA HARDY'!VAV48,SINAPI,3,),VLOOKUP('TEREZINHA HARDY'!VAV48,SETOP,4,))</f>
        <v>KG</v>
      </c>
      <c r="VAY48" s="13">
        <v>162.6</v>
      </c>
      <c r="VAZ48" s="13" t="s">
        <v>41</v>
      </c>
      <c r="VBA48" s="14">
        <f>IF(VAW48="SINAPI",VLOOKUP('TEREZINHA HARDY'!VAV48,SINAPI,4,),VLOOKUP('TEREZINHA HARDY'!VAV48,SETOP,5,))</f>
        <v>7.33</v>
      </c>
      <c r="VBB48" s="14">
        <f t="shared" si="2722"/>
        <v>9.27</v>
      </c>
      <c r="VBC48" s="14">
        <f t="shared" si="2723"/>
        <v>1191.8579999999999</v>
      </c>
      <c r="VBD48" s="14">
        <f t="shared" si="2724"/>
        <v>1507.3019999999999</v>
      </c>
      <c r="VBE48" s="11" t="s">
        <v>17388</v>
      </c>
      <c r="VBF48" s="261" t="str">
        <f>IF(VBM48="SINAPI",VLOOKUP('TEREZINHA HARDY'!VBL48,SINAPI,2,),VLOOKUP('TEREZINHA HARDY'!VBL48,SETOP,3,))</f>
        <v>CORTE, DOBRA E MONTAGEM DE AÇO CA-50/60</v>
      </c>
      <c r="VBG48" s="261"/>
      <c r="VBH48" s="261"/>
      <c r="VBI48" s="261"/>
      <c r="VBJ48" s="261"/>
      <c r="VBK48" s="261"/>
      <c r="VBL48" s="12" t="s">
        <v>9344</v>
      </c>
      <c r="VBM48" s="12" t="s">
        <v>6222</v>
      </c>
      <c r="VBN48" s="12" t="str">
        <f>IF(VBM48="SINAPI",VLOOKUP('TEREZINHA HARDY'!VBL48,SINAPI,3,),VLOOKUP('TEREZINHA HARDY'!VBL48,SETOP,4,))</f>
        <v>KG</v>
      </c>
      <c r="VBO48" s="13">
        <v>162.6</v>
      </c>
      <c r="VBP48" s="13" t="s">
        <v>41</v>
      </c>
      <c r="VBQ48" s="14">
        <f>IF(VBM48="SINAPI",VLOOKUP('TEREZINHA HARDY'!VBL48,SINAPI,4,),VLOOKUP('TEREZINHA HARDY'!VBL48,SETOP,5,))</f>
        <v>7.33</v>
      </c>
      <c r="VBR48" s="14">
        <f t="shared" si="2725"/>
        <v>9.27</v>
      </c>
      <c r="VBS48" s="14">
        <f t="shared" si="2726"/>
        <v>1191.8579999999999</v>
      </c>
      <c r="VBT48" s="14">
        <f t="shared" si="2727"/>
        <v>1507.3019999999999</v>
      </c>
      <c r="VBU48" s="11" t="s">
        <v>17388</v>
      </c>
      <c r="VBV48" s="261" t="str">
        <f>IF(VCC48="SINAPI",VLOOKUP('TEREZINHA HARDY'!VCB48,SINAPI,2,),VLOOKUP('TEREZINHA HARDY'!VCB48,SETOP,3,))</f>
        <v>CORTE, DOBRA E MONTAGEM DE AÇO CA-50/60</v>
      </c>
      <c r="VBW48" s="261"/>
      <c r="VBX48" s="261"/>
      <c r="VBY48" s="261"/>
      <c r="VBZ48" s="261"/>
      <c r="VCA48" s="261"/>
      <c r="VCB48" s="12" t="s">
        <v>9344</v>
      </c>
      <c r="VCC48" s="12" t="s">
        <v>6222</v>
      </c>
      <c r="VCD48" s="12" t="str">
        <f>IF(VCC48="SINAPI",VLOOKUP('TEREZINHA HARDY'!VCB48,SINAPI,3,),VLOOKUP('TEREZINHA HARDY'!VCB48,SETOP,4,))</f>
        <v>KG</v>
      </c>
      <c r="VCE48" s="13">
        <v>162.6</v>
      </c>
      <c r="VCF48" s="13" t="s">
        <v>41</v>
      </c>
      <c r="VCG48" s="14">
        <f>IF(VCC48="SINAPI",VLOOKUP('TEREZINHA HARDY'!VCB48,SINAPI,4,),VLOOKUP('TEREZINHA HARDY'!VCB48,SETOP,5,))</f>
        <v>7.33</v>
      </c>
      <c r="VCH48" s="14">
        <f t="shared" si="2728"/>
        <v>9.27</v>
      </c>
      <c r="VCI48" s="14">
        <f t="shared" si="2729"/>
        <v>1191.8579999999999</v>
      </c>
      <c r="VCJ48" s="14">
        <f t="shared" si="2730"/>
        <v>1507.3019999999999</v>
      </c>
      <c r="VCK48" s="11" t="s">
        <v>17388</v>
      </c>
      <c r="VCL48" s="261" t="str">
        <f>IF(VCS48="SINAPI",VLOOKUP('TEREZINHA HARDY'!VCR48,SINAPI,2,),VLOOKUP('TEREZINHA HARDY'!VCR48,SETOP,3,))</f>
        <v>CORTE, DOBRA E MONTAGEM DE AÇO CA-50/60</v>
      </c>
      <c r="VCM48" s="261"/>
      <c r="VCN48" s="261"/>
      <c r="VCO48" s="261"/>
      <c r="VCP48" s="261"/>
      <c r="VCQ48" s="261"/>
      <c r="VCR48" s="12" t="s">
        <v>9344</v>
      </c>
      <c r="VCS48" s="12" t="s">
        <v>6222</v>
      </c>
      <c r="VCT48" s="12" t="str">
        <f>IF(VCS48="SINAPI",VLOOKUP('TEREZINHA HARDY'!VCR48,SINAPI,3,),VLOOKUP('TEREZINHA HARDY'!VCR48,SETOP,4,))</f>
        <v>KG</v>
      </c>
      <c r="VCU48" s="13">
        <v>162.6</v>
      </c>
      <c r="VCV48" s="13" t="s">
        <v>41</v>
      </c>
      <c r="VCW48" s="14">
        <f>IF(VCS48="SINAPI",VLOOKUP('TEREZINHA HARDY'!VCR48,SINAPI,4,),VLOOKUP('TEREZINHA HARDY'!VCR48,SETOP,5,))</f>
        <v>7.33</v>
      </c>
      <c r="VCX48" s="14">
        <f t="shared" si="2731"/>
        <v>9.27</v>
      </c>
      <c r="VCY48" s="14">
        <f t="shared" si="2732"/>
        <v>1191.8579999999999</v>
      </c>
      <c r="VCZ48" s="14">
        <f t="shared" si="2733"/>
        <v>1507.3019999999999</v>
      </c>
      <c r="VDA48" s="11" t="s">
        <v>17388</v>
      </c>
      <c r="VDB48" s="261" t="str">
        <f>IF(VDI48="SINAPI",VLOOKUP('TEREZINHA HARDY'!VDH48,SINAPI,2,),VLOOKUP('TEREZINHA HARDY'!VDH48,SETOP,3,))</f>
        <v>CORTE, DOBRA E MONTAGEM DE AÇO CA-50/60</v>
      </c>
      <c r="VDC48" s="261"/>
      <c r="VDD48" s="261"/>
      <c r="VDE48" s="261"/>
      <c r="VDF48" s="261"/>
      <c r="VDG48" s="261"/>
      <c r="VDH48" s="12" t="s">
        <v>9344</v>
      </c>
      <c r="VDI48" s="12" t="s">
        <v>6222</v>
      </c>
      <c r="VDJ48" s="12" t="str">
        <f>IF(VDI48="SINAPI",VLOOKUP('TEREZINHA HARDY'!VDH48,SINAPI,3,),VLOOKUP('TEREZINHA HARDY'!VDH48,SETOP,4,))</f>
        <v>KG</v>
      </c>
      <c r="VDK48" s="13">
        <v>162.6</v>
      </c>
      <c r="VDL48" s="13" t="s">
        <v>41</v>
      </c>
      <c r="VDM48" s="14">
        <f>IF(VDI48="SINAPI",VLOOKUP('TEREZINHA HARDY'!VDH48,SINAPI,4,),VLOOKUP('TEREZINHA HARDY'!VDH48,SETOP,5,))</f>
        <v>7.33</v>
      </c>
      <c r="VDN48" s="14">
        <f t="shared" si="2734"/>
        <v>9.27</v>
      </c>
      <c r="VDO48" s="14">
        <f t="shared" si="2735"/>
        <v>1191.8579999999999</v>
      </c>
      <c r="VDP48" s="14">
        <f t="shared" si="2736"/>
        <v>1507.3019999999999</v>
      </c>
      <c r="VDQ48" s="11" t="s">
        <v>17388</v>
      </c>
      <c r="VDR48" s="261" t="str">
        <f>IF(VDY48="SINAPI",VLOOKUP('TEREZINHA HARDY'!VDX48,SINAPI,2,),VLOOKUP('TEREZINHA HARDY'!VDX48,SETOP,3,))</f>
        <v>CORTE, DOBRA E MONTAGEM DE AÇO CA-50/60</v>
      </c>
      <c r="VDS48" s="261"/>
      <c r="VDT48" s="261"/>
      <c r="VDU48" s="261"/>
      <c r="VDV48" s="261"/>
      <c r="VDW48" s="261"/>
      <c r="VDX48" s="12" t="s">
        <v>9344</v>
      </c>
      <c r="VDY48" s="12" t="s">
        <v>6222</v>
      </c>
      <c r="VDZ48" s="12" t="str">
        <f>IF(VDY48="SINAPI",VLOOKUP('TEREZINHA HARDY'!VDX48,SINAPI,3,),VLOOKUP('TEREZINHA HARDY'!VDX48,SETOP,4,))</f>
        <v>KG</v>
      </c>
      <c r="VEA48" s="13">
        <v>162.6</v>
      </c>
      <c r="VEB48" s="13" t="s">
        <v>41</v>
      </c>
      <c r="VEC48" s="14">
        <f>IF(VDY48="SINAPI",VLOOKUP('TEREZINHA HARDY'!VDX48,SINAPI,4,),VLOOKUP('TEREZINHA HARDY'!VDX48,SETOP,5,))</f>
        <v>7.33</v>
      </c>
      <c r="VED48" s="14">
        <f t="shared" si="2737"/>
        <v>9.27</v>
      </c>
      <c r="VEE48" s="14">
        <f t="shared" si="2738"/>
        <v>1191.8579999999999</v>
      </c>
      <c r="VEF48" s="14">
        <f t="shared" si="2739"/>
        <v>1507.3019999999999</v>
      </c>
      <c r="VEG48" s="11" t="s">
        <v>17388</v>
      </c>
      <c r="VEH48" s="261" t="str">
        <f>IF(VEO48="SINAPI",VLOOKUP('TEREZINHA HARDY'!VEN48,SINAPI,2,),VLOOKUP('TEREZINHA HARDY'!VEN48,SETOP,3,))</f>
        <v>CORTE, DOBRA E MONTAGEM DE AÇO CA-50/60</v>
      </c>
      <c r="VEI48" s="261"/>
      <c r="VEJ48" s="261"/>
      <c r="VEK48" s="261"/>
      <c r="VEL48" s="261"/>
      <c r="VEM48" s="261"/>
      <c r="VEN48" s="12" t="s">
        <v>9344</v>
      </c>
      <c r="VEO48" s="12" t="s">
        <v>6222</v>
      </c>
      <c r="VEP48" s="12" t="str">
        <f>IF(VEO48="SINAPI",VLOOKUP('TEREZINHA HARDY'!VEN48,SINAPI,3,),VLOOKUP('TEREZINHA HARDY'!VEN48,SETOP,4,))</f>
        <v>KG</v>
      </c>
      <c r="VEQ48" s="13">
        <v>162.6</v>
      </c>
      <c r="VER48" s="13" t="s">
        <v>41</v>
      </c>
      <c r="VES48" s="14">
        <f>IF(VEO48="SINAPI",VLOOKUP('TEREZINHA HARDY'!VEN48,SINAPI,4,),VLOOKUP('TEREZINHA HARDY'!VEN48,SETOP,5,))</f>
        <v>7.33</v>
      </c>
      <c r="VET48" s="14">
        <f t="shared" si="2740"/>
        <v>9.27</v>
      </c>
      <c r="VEU48" s="14">
        <f t="shared" si="2741"/>
        <v>1191.8579999999999</v>
      </c>
      <c r="VEV48" s="14">
        <f t="shared" si="2742"/>
        <v>1507.3019999999999</v>
      </c>
      <c r="VEW48" s="11" t="s">
        <v>17388</v>
      </c>
      <c r="VEX48" s="261" t="str">
        <f>IF(VFE48="SINAPI",VLOOKUP('TEREZINHA HARDY'!VFD48,SINAPI,2,),VLOOKUP('TEREZINHA HARDY'!VFD48,SETOP,3,))</f>
        <v>CORTE, DOBRA E MONTAGEM DE AÇO CA-50/60</v>
      </c>
      <c r="VEY48" s="261"/>
      <c r="VEZ48" s="261"/>
      <c r="VFA48" s="261"/>
      <c r="VFB48" s="261"/>
      <c r="VFC48" s="261"/>
      <c r="VFD48" s="12" t="s">
        <v>9344</v>
      </c>
      <c r="VFE48" s="12" t="s">
        <v>6222</v>
      </c>
      <c r="VFF48" s="12" t="str">
        <f>IF(VFE48="SINAPI",VLOOKUP('TEREZINHA HARDY'!VFD48,SINAPI,3,),VLOOKUP('TEREZINHA HARDY'!VFD48,SETOP,4,))</f>
        <v>KG</v>
      </c>
      <c r="VFG48" s="13">
        <v>162.6</v>
      </c>
      <c r="VFH48" s="13" t="s">
        <v>41</v>
      </c>
      <c r="VFI48" s="14">
        <f>IF(VFE48="SINAPI",VLOOKUP('TEREZINHA HARDY'!VFD48,SINAPI,4,),VLOOKUP('TEREZINHA HARDY'!VFD48,SETOP,5,))</f>
        <v>7.33</v>
      </c>
      <c r="VFJ48" s="14">
        <f t="shared" si="2743"/>
        <v>9.27</v>
      </c>
      <c r="VFK48" s="14">
        <f t="shared" si="2744"/>
        <v>1191.8579999999999</v>
      </c>
      <c r="VFL48" s="14">
        <f t="shared" si="2745"/>
        <v>1507.3019999999999</v>
      </c>
      <c r="VFM48" s="11" t="s">
        <v>17388</v>
      </c>
      <c r="VFN48" s="261" t="str">
        <f>IF(VFU48="SINAPI",VLOOKUP('TEREZINHA HARDY'!VFT48,SINAPI,2,),VLOOKUP('TEREZINHA HARDY'!VFT48,SETOP,3,))</f>
        <v>CORTE, DOBRA E MONTAGEM DE AÇO CA-50/60</v>
      </c>
      <c r="VFO48" s="261"/>
      <c r="VFP48" s="261"/>
      <c r="VFQ48" s="261"/>
      <c r="VFR48" s="261"/>
      <c r="VFS48" s="261"/>
      <c r="VFT48" s="12" t="s">
        <v>9344</v>
      </c>
      <c r="VFU48" s="12" t="s">
        <v>6222</v>
      </c>
      <c r="VFV48" s="12" t="str">
        <f>IF(VFU48="SINAPI",VLOOKUP('TEREZINHA HARDY'!VFT48,SINAPI,3,),VLOOKUP('TEREZINHA HARDY'!VFT48,SETOP,4,))</f>
        <v>KG</v>
      </c>
      <c r="VFW48" s="13">
        <v>162.6</v>
      </c>
      <c r="VFX48" s="13" t="s">
        <v>41</v>
      </c>
      <c r="VFY48" s="14">
        <f>IF(VFU48="SINAPI",VLOOKUP('TEREZINHA HARDY'!VFT48,SINAPI,4,),VLOOKUP('TEREZINHA HARDY'!VFT48,SETOP,5,))</f>
        <v>7.33</v>
      </c>
      <c r="VFZ48" s="14">
        <f t="shared" si="2746"/>
        <v>9.27</v>
      </c>
      <c r="VGA48" s="14">
        <f t="shared" si="2747"/>
        <v>1191.8579999999999</v>
      </c>
      <c r="VGB48" s="14">
        <f t="shared" si="2748"/>
        <v>1507.3019999999999</v>
      </c>
      <c r="VGC48" s="11" t="s">
        <v>17388</v>
      </c>
      <c r="VGD48" s="261" t="str">
        <f>IF(VGK48="SINAPI",VLOOKUP('TEREZINHA HARDY'!VGJ48,SINAPI,2,),VLOOKUP('TEREZINHA HARDY'!VGJ48,SETOP,3,))</f>
        <v>CORTE, DOBRA E MONTAGEM DE AÇO CA-50/60</v>
      </c>
      <c r="VGE48" s="261"/>
      <c r="VGF48" s="261"/>
      <c r="VGG48" s="261"/>
      <c r="VGH48" s="261"/>
      <c r="VGI48" s="261"/>
      <c r="VGJ48" s="12" t="s">
        <v>9344</v>
      </c>
      <c r="VGK48" s="12" t="s">
        <v>6222</v>
      </c>
      <c r="VGL48" s="12" t="str">
        <f>IF(VGK48="SINAPI",VLOOKUP('TEREZINHA HARDY'!VGJ48,SINAPI,3,),VLOOKUP('TEREZINHA HARDY'!VGJ48,SETOP,4,))</f>
        <v>KG</v>
      </c>
      <c r="VGM48" s="13">
        <v>162.6</v>
      </c>
      <c r="VGN48" s="13" t="s">
        <v>41</v>
      </c>
      <c r="VGO48" s="14">
        <f>IF(VGK48="SINAPI",VLOOKUP('TEREZINHA HARDY'!VGJ48,SINAPI,4,),VLOOKUP('TEREZINHA HARDY'!VGJ48,SETOP,5,))</f>
        <v>7.33</v>
      </c>
      <c r="VGP48" s="14">
        <f t="shared" si="2749"/>
        <v>9.27</v>
      </c>
      <c r="VGQ48" s="14">
        <f t="shared" si="2750"/>
        <v>1191.8579999999999</v>
      </c>
      <c r="VGR48" s="14">
        <f t="shared" si="2751"/>
        <v>1507.3019999999999</v>
      </c>
      <c r="VGS48" s="11" t="s">
        <v>17388</v>
      </c>
      <c r="VGT48" s="261" t="str">
        <f>IF(VHA48="SINAPI",VLOOKUP('TEREZINHA HARDY'!VGZ48,SINAPI,2,),VLOOKUP('TEREZINHA HARDY'!VGZ48,SETOP,3,))</f>
        <v>CORTE, DOBRA E MONTAGEM DE AÇO CA-50/60</v>
      </c>
      <c r="VGU48" s="261"/>
      <c r="VGV48" s="261"/>
      <c r="VGW48" s="261"/>
      <c r="VGX48" s="261"/>
      <c r="VGY48" s="261"/>
      <c r="VGZ48" s="12" t="s">
        <v>9344</v>
      </c>
      <c r="VHA48" s="12" t="s">
        <v>6222</v>
      </c>
      <c r="VHB48" s="12" t="str">
        <f>IF(VHA48="SINAPI",VLOOKUP('TEREZINHA HARDY'!VGZ48,SINAPI,3,),VLOOKUP('TEREZINHA HARDY'!VGZ48,SETOP,4,))</f>
        <v>KG</v>
      </c>
      <c r="VHC48" s="13">
        <v>162.6</v>
      </c>
      <c r="VHD48" s="13" t="s">
        <v>41</v>
      </c>
      <c r="VHE48" s="14">
        <f>IF(VHA48="SINAPI",VLOOKUP('TEREZINHA HARDY'!VGZ48,SINAPI,4,),VLOOKUP('TEREZINHA HARDY'!VGZ48,SETOP,5,))</f>
        <v>7.33</v>
      </c>
      <c r="VHF48" s="14">
        <f t="shared" si="2752"/>
        <v>9.27</v>
      </c>
      <c r="VHG48" s="14">
        <f t="shared" si="2753"/>
        <v>1191.8579999999999</v>
      </c>
      <c r="VHH48" s="14">
        <f t="shared" si="2754"/>
        <v>1507.3019999999999</v>
      </c>
      <c r="VHI48" s="11" t="s">
        <v>17388</v>
      </c>
      <c r="VHJ48" s="261" t="str">
        <f>IF(VHQ48="SINAPI",VLOOKUP('TEREZINHA HARDY'!VHP48,SINAPI,2,),VLOOKUP('TEREZINHA HARDY'!VHP48,SETOP,3,))</f>
        <v>CORTE, DOBRA E MONTAGEM DE AÇO CA-50/60</v>
      </c>
      <c r="VHK48" s="261"/>
      <c r="VHL48" s="261"/>
      <c r="VHM48" s="261"/>
      <c r="VHN48" s="261"/>
      <c r="VHO48" s="261"/>
      <c r="VHP48" s="12" t="s">
        <v>9344</v>
      </c>
      <c r="VHQ48" s="12" t="s">
        <v>6222</v>
      </c>
      <c r="VHR48" s="12" t="str">
        <f>IF(VHQ48="SINAPI",VLOOKUP('TEREZINHA HARDY'!VHP48,SINAPI,3,),VLOOKUP('TEREZINHA HARDY'!VHP48,SETOP,4,))</f>
        <v>KG</v>
      </c>
      <c r="VHS48" s="13">
        <v>162.6</v>
      </c>
      <c r="VHT48" s="13" t="s">
        <v>41</v>
      </c>
      <c r="VHU48" s="14">
        <f>IF(VHQ48="SINAPI",VLOOKUP('TEREZINHA HARDY'!VHP48,SINAPI,4,),VLOOKUP('TEREZINHA HARDY'!VHP48,SETOP,5,))</f>
        <v>7.33</v>
      </c>
      <c r="VHV48" s="14">
        <f t="shared" si="2755"/>
        <v>9.27</v>
      </c>
      <c r="VHW48" s="14">
        <f t="shared" si="2756"/>
        <v>1191.8579999999999</v>
      </c>
      <c r="VHX48" s="14">
        <f t="shared" si="2757"/>
        <v>1507.3019999999999</v>
      </c>
      <c r="VHY48" s="11" t="s">
        <v>17388</v>
      </c>
      <c r="VHZ48" s="261" t="str">
        <f>IF(VIG48="SINAPI",VLOOKUP('TEREZINHA HARDY'!VIF48,SINAPI,2,),VLOOKUP('TEREZINHA HARDY'!VIF48,SETOP,3,))</f>
        <v>CORTE, DOBRA E MONTAGEM DE AÇO CA-50/60</v>
      </c>
      <c r="VIA48" s="261"/>
      <c r="VIB48" s="261"/>
      <c r="VIC48" s="261"/>
      <c r="VID48" s="261"/>
      <c r="VIE48" s="261"/>
      <c r="VIF48" s="12" t="s">
        <v>9344</v>
      </c>
      <c r="VIG48" s="12" t="s">
        <v>6222</v>
      </c>
      <c r="VIH48" s="12" t="str">
        <f>IF(VIG48="SINAPI",VLOOKUP('TEREZINHA HARDY'!VIF48,SINAPI,3,),VLOOKUP('TEREZINHA HARDY'!VIF48,SETOP,4,))</f>
        <v>KG</v>
      </c>
      <c r="VII48" s="13">
        <v>162.6</v>
      </c>
      <c r="VIJ48" s="13" t="s">
        <v>41</v>
      </c>
      <c r="VIK48" s="14">
        <f>IF(VIG48="SINAPI",VLOOKUP('TEREZINHA HARDY'!VIF48,SINAPI,4,),VLOOKUP('TEREZINHA HARDY'!VIF48,SETOP,5,))</f>
        <v>7.33</v>
      </c>
      <c r="VIL48" s="14">
        <f t="shared" si="2758"/>
        <v>9.27</v>
      </c>
      <c r="VIM48" s="14">
        <f t="shared" si="2759"/>
        <v>1191.8579999999999</v>
      </c>
      <c r="VIN48" s="14">
        <f t="shared" si="2760"/>
        <v>1507.3019999999999</v>
      </c>
      <c r="VIO48" s="11" t="s">
        <v>17388</v>
      </c>
      <c r="VIP48" s="261" t="str">
        <f>IF(VIW48="SINAPI",VLOOKUP('TEREZINHA HARDY'!VIV48,SINAPI,2,),VLOOKUP('TEREZINHA HARDY'!VIV48,SETOP,3,))</f>
        <v>CORTE, DOBRA E MONTAGEM DE AÇO CA-50/60</v>
      </c>
      <c r="VIQ48" s="261"/>
      <c r="VIR48" s="261"/>
      <c r="VIS48" s="261"/>
      <c r="VIT48" s="261"/>
      <c r="VIU48" s="261"/>
      <c r="VIV48" s="12" t="s">
        <v>9344</v>
      </c>
      <c r="VIW48" s="12" t="s">
        <v>6222</v>
      </c>
      <c r="VIX48" s="12" t="str">
        <f>IF(VIW48="SINAPI",VLOOKUP('TEREZINHA HARDY'!VIV48,SINAPI,3,),VLOOKUP('TEREZINHA HARDY'!VIV48,SETOP,4,))</f>
        <v>KG</v>
      </c>
      <c r="VIY48" s="13">
        <v>162.6</v>
      </c>
      <c r="VIZ48" s="13" t="s">
        <v>41</v>
      </c>
      <c r="VJA48" s="14">
        <f>IF(VIW48="SINAPI",VLOOKUP('TEREZINHA HARDY'!VIV48,SINAPI,4,),VLOOKUP('TEREZINHA HARDY'!VIV48,SETOP,5,))</f>
        <v>7.33</v>
      </c>
      <c r="VJB48" s="14">
        <f t="shared" si="2761"/>
        <v>9.27</v>
      </c>
      <c r="VJC48" s="14">
        <f t="shared" si="2762"/>
        <v>1191.8579999999999</v>
      </c>
      <c r="VJD48" s="14">
        <f t="shared" si="2763"/>
        <v>1507.3019999999999</v>
      </c>
      <c r="VJE48" s="11" t="s">
        <v>17388</v>
      </c>
      <c r="VJF48" s="261" t="str">
        <f>IF(VJM48="SINAPI",VLOOKUP('TEREZINHA HARDY'!VJL48,SINAPI,2,),VLOOKUP('TEREZINHA HARDY'!VJL48,SETOP,3,))</f>
        <v>CORTE, DOBRA E MONTAGEM DE AÇO CA-50/60</v>
      </c>
      <c r="VJG48" s="261"/>
      <c r="VJH48" s="261"/>
      <c r="VJI48" s="261"/>
      <c r="VJJ48" s="261"/>
      <c r="VJK48" s="261"/>
      <c r="VJL48" s="12" t="s">
        <v>9344</v>
      </c>
      <c r="VJM48" s="12" t="s">
        <v>6222</v>
      </c>
      <c r="VJN48" s="12" t="str">
        <f>IF(VJM48="SINAPI",VLOOKUP('TEREZINHA HARDY'!VJL48,SINAPI,3,),VLOOKUP('TEREZINHA HARDY'!VJL48,SETOP,4,))</f>
        <v>KG</v>
      </c>
      <c r="VJO48" s="13">
        <v>162.6</v>
      </c>
      <c r="VJP48" s="13" t="s">
        <v>41</v>
      </c>
      <c r="VJQ48" s="14">
        <f>IF(VJM48="SINAPI",VLOOKUP('TEREZINHA HARDY'!VJL48,SINAPI,4,),VLOOKUP('TEREZINHA HARDY'!VJL48,SETOP,5,))</f>
        <v>7.33</v>
      </c>
      <c r="VJR48" s="14">
        <f t="shared" si="2764"/>
        <v>9.27</v>
      </c>
      <c r="VJS48" s="14">
        <f t="shared" si="2765"/>
        <v>1191.8579999999999</v>
      </c>
      <c r="VJT48" s="14">
        <f t="shared" si="2766"/>
        <v>1507.3019999999999</v>
      </c>
      <c r="VJU48" s="11" t="s">
        <v>17388</v>
      </c>
      <c r="VJV48" s="261" t="str">
        <f>IF(VKC48="SINAPI",VLOOKUP('TEREZINHA HARDY'!VKB48,SINAPI,2,),VLOOKUP('TEREZINHA HARDY'!VKB48,SETOP,3,))</f>
        <v>CORTE, DOBRA E MONTAGEM DE AÇO CA-50/60</v>
      </c>
      <c r="VJW48" s="261"/>
      <c r="VJX48" s="261"/>
      <c r="VJY48" s="261"/>
      <c r="VJZ48" s="261"/>
      <c r="VKA48" s="261"/>
      <c r="VKB48" s="12" t="s">
        <v>9344</v>
      </c>
      <c r="VKC48" s="12" t="s">
        <v>6222</v>
      </c>
      <c r="VKD48" s="12" t="str">
        <f>IF(VKC48="SINAPI",VLOOKUP('TEREZINHA HARDY'!VKB48,SINAPI,3,),VLOOKUP('TEREZINHA HARDY'!VKB48,SETOP,4,))</f>
        <v>KG</v>
      </c>
      <c r="VKE48" s="13">
        <v>162.6</v>
      </c>
      <c r="VKF48" s="13" t="s">
        <v>41</v>
      </c>
      <c r="VKG48" s="14">
        <f>IF(VKC48="SINAPI",VLOOKUP('TEREZINHA HARDY'!VKB48,SINAPI,4,),VLOOKUP('TEREZINHA HARDY'!VKB48,SETOP,5,))</f>
        <v>7.33</v>
      </c>
      <c r="VKH48" s="14">
        <f t="shared" si="2767"/>
        <v>9.27</v>
      </c>
      <c r="VKI48" s="14">
        <f t="shared" si="2768"/>
        <v>1191.8579999999999</v>
      </c>
      <c r="VKJ48" s="14">
        <f t="shared" si="2769"/>
        <v>1507.3019999999999</v>
      </c>
      <c r="VKK48" s="11" t="s">
        <v>17388</v>
      </c>
      <c r="VKL48" s="261" t="str">
        <f>IF(VKS48="SINAPI",VLOOKUP('TEREZINHA HARDY'!VKR48,SINAPI,2,),VLOOKUP('TEREZINHA HARDY'!VKR48,SETOP,3,))</f>
        <v>CORTE, DOBRA E MONTAGEM DE AÇO CA-50/60</v>
      </c>
      <c r="VKM48" s="261"/>
      <c r="VKN48" s="261"/>
      <c r="VKO48" s="261"/>
      <c r="VKP48" s="261"/>
      <c r="VKQ48" s="261"/>
      <c r="VKR48" s="12" t="s">
        <v>9344</v>
      </c>
      <c r="VKS48" s="12" t="s">
        <v>6222</v>
      </c>
      <c r="VKT48" s="12" t="str">
        <f>IF(VKS48="SINAPI",VLOOKUP('TEREZINHA HARDY'!VKR48,SINAPI,3,),VLOOKUP('TEREZINHA HARDY'!VKR48,SETOP,4,))</f>
        <v>KG</v>
      </c>
      <c r="VKU48" s="13">
        <v>162.6</v>
      </c>
      <c r="VKV48" s="13" t="s">
        <v>41</v>
      </c>
      <c r="VKW48" s="14">
        <f>IF(VKS48="SINAPI",VLOOKUP('TEREZINHA HARDY'!VKR48,SINAPI,4,),VLOOKUP('TEREZINHA HARDY'!VKR48,SETOP,5,))</f>
        <v>7.33</v>
      </c>
      <c r="VKX48" s="14">
        <f t="shared" si="2770"/>
        <v>9.27</v>
      </c>
      <c r="VKY48" s="14">
        <f t="shared" si="2771"/>
        <v>1191.8579999999999</v>
      </c>
      <c r="VKZ48" s="14">
        <f t="shared" si="2772"/>
        <v>1507.3019999999999</v>
      </c>
      <c r="VLA48" s="11" t="s">
        <v>17388</v>
      </c>
      <c r="VLB48" s="261" t="str">
        <f>IF(VLI48="SINAPI",VLOOKUP('TEREZINHA HARDY'!VLH48,SINAPI,2,),VLOOKUP('TEREZINHA HARDY'!VLH48,SETOP,3,))</f>
        <v>CORTE, DOBRA E MONTAGEM DE AÇO CA-50/60</v>
      </c>
      <c r="VLC48" s="261"/>
      <c r="VLD48" s="261"/>
      <c r="VLE48" s="261"/>
      <c r="VLF48" s="261"/>
      <c r="VLG48" s="261"/>
      <c r="VLH48" s="12" t="s">
        <v>9344</v>
      </c>
      <c r="VLI48" s="12" t="s">
        <v>6222</v>
      </c>
      <c r="VLJ48" s="12" t="str">
        <f>IF(VLI48="SINAPI",VLOOKUP('TEREZINHA HARDY'!VLH48,SINAPI,3,),VLOOKUP('TEREZINHA HARDY'!VLH48,SETOP,4,))</f>
        <v>KG</v>
      </c>
      <c r="VLK48" s="13">
        <v>162.6</v>
      </c>
      <c r="VLL48" s="13" t="s">
        <v>41</v>
      </c>
      <c r="VLM48" s="14">
        <f>IF(VLI48="SINAPI",VLOOKUP('TEREZINHA HARDY'!VLH48,SINAPI,4,),VLOOKUP('TEREZINHA HARDY'!VLH48,SETOP,5,))</f>
        <v>7.33</v>
      </c>
      <c r="VLN48" s="14">
        <f t="shared" si="2773"/>
        <v>9.27</v>
      </c>
      <c r="VLO48" s="14">
        <f t="shared" si="2774"/>
        <v>1191.8579999999999</v>
      </c>
      <c r="VLP48" s="14">
        <f t="shared" si="2775"/>
        <v>1507.3019999999999</v>
      </c>
      <c r="VLQ48" s="11" t="s">
        <v>17388</v>
      </c>
      <c r="VLR48" s="261" t="str">
        <f>IF(VLY48="SINAPI",VLOOKUP('TEREZINHA HARDY'!VLX48,SINAPI,2,),VLOOKUP('TEREZINHA HARDY'!VLX48,SETOP,3,))</f>
        <v>CORTE, DOBRA E MONTAGEM DE AÇO CA-50/60</v>
      </c>
      <c r="VLS48" s="261"/>
      <c r="VLT48" s="261"/>
      <c r="VLU48" s="261"/>
      <c r="VLV48" s="261"/>
      <c r="VLW48" s="261"/>
      <c r="VLX48" s="12" t="s">
        <v>9344</v>
      </c>
      <c r="VLY48" s="12" t="s">
        <v>6222</v>
      </c>
      <c r="VLZ48" s="12" t="str">
        <f>IF(VLY48="SINAPI",VLOOKUP('TEREZINHA HARDY'!VLX48,SINAPI,3,),VLOOKUP('TEREZINHA HARDY'!VLX48,SETOP,4,))</f>
        <v>KG</v>
      </c>
      <c r="VMA48" s="13">
        <v>162.6</v>
      </c>
      <c r="VMB48" s="13" t="s">
        <v>41</v>
      </c>
      <c r="VMC48" s="14">
        <f>IF(VLY48="SINAPI",VLOOKUP('TEREZINHA HARDY'!VLX48,SINAPI,4,),VLOOKUP('TEREZINHA HARDY'!VLX48,SETOP,5,))</f>
        <v>7.33</v>
      </c>
      <c r="VMD48" s="14">
        <f t="shared" si="2776"/>
        <v>9.27</v>
      </c>
      <c r="VME48" s="14">
        <f t="shared" si="2777"/>
        <v>1191.8579999999999</v>
      </c>
      <c r="VMF48" s="14">
        <f t="shared" si="2778"/>
        <v>1507.3019999999999</v>
      </c>
      <c r="VMG48" s="11" t="s">
        <v>17388</v>
      </c>
      <c r="VMH48" s="261" t="str">
        <f>IF(VMO48="SINAPI",VLOOKUP('TEREZINHA HARDY'!VMN48,SINAPI,2,),VLOOKUP('TEREZINHA HARDY'!VMN48,SETOP,3,))</f>
        <v>CORTE, DOBRA E MONTAGEM DE AÇO CA-50/60</v>
      </c>
      <c r="VMI48" s="261"/>
      <c r="VMJ48" s="261"/>
      <c r="VMK48" s="261"/>
      <c r="VML48" s="261"/>
      <c r="VMM48" s="261"/>
      <c r="VMN48" s="12" t="s">
        <v>9344</v>
      </c>
      <c r="VMO48" s="12" t="s">
        <v>6222</v>
      </c>
      <c r="VMP48" s="12" t="str">
        <f>IF(VMO48="SINAPI",VLOOKUP('TEREZINHA HARDY'!VMN48,SINAPI,3,),VLOOKUP('TEREZINHA HARDY'!VMN48,SETOP,4,))</f>
        <v>KG</v>
      </c>
      <c r="VMQ48" s="13">
        <v>162.6</v>
      </c>
      <c r="VMR48" s="13" t="s">
        <v>41</v>
      </c>
      <c r="VMS48" s="14">
        <f>IF(VMO48="SINAPI",VLOOKUP('TEREZINHA HARDY'!VMN48,SINAPI,4,),VLOOKUP('TEREZINHA HARDY'!VMN48,SETOP,5,))</f>
        <v>7.33</v>
      </c>
      <c r="VMT48" s="14">
        <f t="shared" si="2779"/>
        <v>9.27</v>
      </c>
      <c r="VMU48" s="14">
        <f t="shared" si="2780"/>
        <v>1191.8579999999999</v>
      </c>
      <c r="VMV48" s="14">
        <f t="shared" si="2781"/>
        <v>1507.3019999999999</v>
      </c>
      <c r="VMW48" s="11" t="s">
        <v>17388</v>
      </c>
      <c r="VMX48" s="261" t="str">
        <f>IF(VNE48="SINAPI",VLOOKUP('TEREZINHA HARDY'!VND48,SINAPI,2,),VLOOKUP('TEREZINHA HARDY'!VND48,SETOP,3,))</f>
        <v>CORTE, DOBRA E MONTAGEM DE AÇO CA-50/60</v>
      </c>
      <c r="VMY48" s="261"/>
      <c r="VMZ48" s="261"/>
      <c r="VNA48" s="261"/>
      <c r="VNB48" s="261"/>
      <c r="VNC48" s="261"/>
      <c r="VND48" s="12" t="s">
        <v>9344</v>
      </c>
      <c r="VNE48" s="12" t="s">
        <v>6222</v>
      </c>
      <c r="VNF48" s="12" t="str">
        <f>IF(VNE48="SINAPI",VLOOKUP('TEREZINHA HARDY'!VND48,SINAPI,3,),VLOOKUP('TEREZINHA HARDY'!VND48,SETOP,4,))</f>
        <v>KG</v>
      </c>
      <c r="VNG48" s="13">
        <v>162.6</v>
      </c>
      <c r="VNH48" s="13" t="s">
        <v>41</v>
      </c>
      <c r="VNI48" s="14">
        <f>IF(VNE48="SINAPI",VLOOKUP('TEREZINHA HARDY'!VND48,SINAPI,4,),VLOOKUP('TEREZINHA HARDY'!VND48,SETOP,5,))</f>
        <v>7.33</v>
      </c>
      <c r="VNJ48" s="14">
        <f t="shared" si="2782"/>
        <v>9.27</v>
      </c>
      <c r="VNK48" s="14">
        <f t="shared" si="2783"/>
        <v>1191.8579999999999</v>
      </c>
      <c r="VNL48" s="14">
        <f t="shared" si="2784"/>
        <v>1507.3019999999999</v>
      </c>
      <c r="VNM48" s="11" t="s">
        <v>17388</v>
      </c>
      <c r="VNN48" s="261" t="str">
        <f>IF(VNU48="SINAPI",VLOOKUP('TEREZINHA HARDY'!VNT48,SINAPI,2,),VLOOKUP('TEREZINHA HARDY'!VNT48,SETOP,3,))</f>
        <v>CORTE, DOBRA E MONTAGEM DE AÇO CA-50/60</v>
      </c>
      <c r="VNO48" s="261"/>
      <c r="VNP48" s="261"/>
      <c r="VNQ48" s="261"/>
      <c r="VNR48" s="261"/>
      <c r="VNS48" s="261"/>
      <c r="VNT48" s="12" t="s">
        <v>9344</v>
      </c>
      <c r="VNU48" s="12" t="s">
        <v>6222</v>
      </c>
      <c r="VNV48" s="12" t="str">
        <f>IF(VNU48="SINAPI",VLOOKUP('TEREZINHA HARDY'!VNT48,SINAPI,3,),VLOOKUP('TEREZINHA HARDY'!VNT48,SETOP,4,))</f>
        <v>KG</v>
      </c>
      <c r="VNW48" s="13">
        <v>162.6</v>
      </c>
      <c r="VNX48" s="13" t="s">
        <v>41</v>
      </c>
      <c r="VNY48" s="14">
        <f>IF(VNU48="SINAPI",VLOOKUP('TEREZINHA HARDY'!VNT48,SINAPI,4,),VLOOKUP('TEREZINHA HARDY'!VNT48,SETOP,5,))</f>
        <v>7.33</v>
      </c>
      <c r="VNZ48" s="14">
        <f t="shared" si="2785"/>
        <v>9.27</v>
      </c>
      <c r="VOA48" s="14">
        <f t="shared" si="2786"/>
        <v>1191.8579999999999</v>
      </c>
      <c r="VOB48" s="14">
        <f t="shared" si="2787"/>
        <v>1507.3019999999999</v>
      </c>
      <c r="VOC48" s="11" t="s">
        <v>17388</v>
      </c>
      <c r="VOD48" s="261" t="str">
        <f>IF(VOK48="SINAPI",VLOOKUP('TEREZINHA HARDY'!VOJ48,SINAPI,2,),VLOOKUP('TEREZINHA HARDY'!VOJ48,SETOP,3,))</f>
        <v>CORTE, DOBRA E MONTAGEM DE AÇO CA-50/60</v>
      </c>
      <c r="VOE48" s="261"/>
      <c r="VOF48" s="261"/>
      <c r="VOG48" s="261"/>
      <c r="VOH48" s="261"/>
      <c r="VOI48" s="261"/>
      <c r="VOJ48" s="12" t="s">
        <v>9344</v>
      </c>
      <c r="VOK48" s="12" t="s">
        <v>6222</v>
      </c>
      <c r="VOL48" s="12" t="str">
        <f>IF(VOK48="SINAPI",VLOOKUP('TEREZINHA HARDY'!VOJ48,SINAPI,3,),VLOOKUP('TEREZINHA HARDY'!VOJ48,SETOP,4,))</f>
        <v>KG</v>
      </c>
      <c r="VOM48" s="13">
        <v>162.6</v>
      </c>
      <c r="VON48" s="13" t="s">
        <v>41</v>
      </c>
      <c r="VOO48" s="14">
        <f>IF(VOK48="SINAPI",VLOOKUP('TEREZINHA HARDY'!VOJ48,SINAPI,4,),VLOOKUP('TEREZINHA HARDY'!VOJ48,SETOP,5,))</f>
        <v>7.33</v>
      </c>
      <c r="VOP48" s="14">
        <f t="shared" si="2788"/>
        <v>9.27</v>
      </c>
      <c r="VOQ48" s="14">
        <f t="shared" si="2789"/>
        <v>1191.8579999999999</v>
      </c>
      <c r="VOR48" s="14">
        <f t="shared" si="2790"/>
        <v>1507.3019999999999</v>
      </c>
      <c r="VOS48" s="11" t="s">
        <v>17388</v>
      </c>
      <c r="VOT48" s="261" t="str">
        <f>IF(VPA48="SINAPI",VLOOKUP('TEREZINHA HARDY'!VOZ48,SINAPI,2,),VLOOKUP('TEREZINHA HARDY'!VOZ48,SETOP,3,))</f>
        <v>CORTE, DOBRA E MONTAGEM DE AÇO CA-50/60</v>
      </c>
      <c r="VOU48" s="261"/>
      <c r="VOV48" s="261"/>
      <c r="VOW48" s="261"/>
      <c r="VOX48" s="261"/>
      <c r="VOY48" s="261"/>
      <c r="VOZ48" s="12" t="s">
        <v>9344</v>
      </c>
      <c r="VPA48" s="12" t="s">
        <v>6222</v>
      </c>
      <c r="VPB48" s="12" t="str">
        <f>IF(VPA48="SINAPI",VLOOKUP('TEREZINHA HARDY'!VOZ48,SINAPI,3,),VLOOKUP('TEREZINHA HARDY'!VOZ48,SETOP,4,))</f>
        <v>KG</v>
      </c>
      <c r="VPC48" s="13">
        <v>162.6</v>
      </c>
      <c r="VPD48" s="13" t="s">
        <v>41</v>
      </c>
      <c r="VPE48" s="14">
        <f>IF(VPA48="SINAPI",VLOOKUP('TEREZINHA HARDY'!VOZ48,SINAPI,4,),VLOOKUP('TEREZINHA HARDY'!VOZ48,SETOP,5,))</f>
        <v>7.33</v>
      </c>
      <c r="VPF48" s="14">
        <f t="shared" si="2791"/>
        <v>9.27</v>
      </c>
      <c r="VPG48" s="14">
        <f t="shared" si="2792"/>
        <v>1191.8579999999999</v>
      </c>
      <c r="VPH48" s="14">
        <f t="shared" si="2793"/>
        <v>1507.3019999999999</v>
      </c>
      <c r="VPI48" s="11" t="s">
        <v>17388</v>
      </c>
      <c r="VPJ48" s="261" t="str">
        <f>IF(VPQ48="SINAPI",VLOOKUP('TEREZINHA HARDY'!VPP48,SINAPI,2,),VLOOKUP('TEREZINHA HARDY'!VPP48,SETOP,3,))</f>
        <v>CORTE, DOBRA E MONTAGEM DE AÇO CA-50/60</v>
      </c>
      <c r="VPK48" s="261"/>
      <c r="VPL48" s="261"/>
      <c r="VPM48" s="261"/>
      <c r="VPN48" s="261"/>
      <c r="VPO48" s="261"/>
      <c r="VPP48" s="12" t="s">
        <v>9344</v>
      </c>
      <c r="VPQ48" s="12" t="s">
        <v>6222</v>
      </c>
      <c r="VPR48" s="12" t="str">
        <f>IF(VPQ48="SINAPI",VLOOKUP('TEREZINHA HARDY'!VPP48,SINAPI,3,),VLOOKUP('TEREZINHA HARDY'!VPP48,SETOP,4,))</f>
        <v>KG</v>
      </c>
      <c r="VPS48" s="13">
        <v>162.6</v>
      </c>
      <c r="VPT48" s="13" t="s">
        <v>41</v>
      </c>
      <c r="VPU48" s="14">
        <f>IF(VPQ48="SINAPI",VLOOKUP('TEREZINHA HARDY'!VPP48,SINAPI,4,),VLOOKUP('TEREZINHA HARDY'!VPP48,SETOP,5,))</f>
        <v>7.33</v>
      </c>
      <c r="VPV48" s="14">
        <f t="shared" si="2794"/>
        <v>9.27</v>
      </c>
      <c r="VPW48" s="14">
        <f t="shared" si="2795"/>
        <v>1191.8579999999999</v>
      </c>
      <c r="VPX48" s="14">
        <f t="shared" si="2796"/>
        <v>1507.3019999999999</v>
      </c>
      <c r="VPY48" s="11" t="s">
        <v>17388</v>
      </c>
      <c r="VPZ48" s="261" t="str">
        <f>IF(VQG48="SINAPI",VLOOKUP('TEREZINHA HARDY'!VQF48,SINAPI,2,),VLOOKUP('TEREZINHA HARDY'!VQF48,SETOP,3,))</f>
        <v>CORTE, DOBRA E MONTAGEM DE AÇO CA-50/60</v>
      </c>
      <c r="VQA48" s="261"/>
      <c r="VQB48" s="261"/>
      <c r="VQC48" s="261"/>
      <c r="VQD48" s="261"/>
      <c r="VQE48" s="261"/>
      <c r="VQF48" s="12" t="s">
        <v>9344</v>
      </c>
      <c r="VQG48" s="12" t="s">
        <v>6222</v>
      </c>
      <c r="VQH48" s="12" t="str">
        <f>IF(VQG48="SINAPI",VLOOKUP('TEREZINHA HARDY'!VQF48,SINAPI,3,),VLOOKUP('TEREZINHA HARDY'!VQF48,SETOP,4,))</f>
        <v>KG</v>
      </c>
      <c r="VQI48" s="13">
        <v>162.6</v>
      </c>
      <c r="VQJ48" s="13" t="s">
        <v>41</v>
      </c>
      <c r="VQK48" s="14">
        <f>IF(VQG48="SINAPI",VLOOKUP('TEREZINHA HARDY'!VQF48,SINAPI,4,),VLOOKUP('TEREZINHA HARDY'!VQF48,SETOP,5,))</f>
        <v>7.33</v>
      </c>
      <c r="VQL48" s="14">
        <f t="shared" si="2797"/>
        <v>9.27</v>
      </c>
      <c r="VQM48" s="14">
        <f t="shared" si="2798"/>
        <v>1191.8579999999999</v>
      </c>
      <c r="VQN48" s="14">
        <f t="shared" si="2799"/>
        <v>1507.3019999999999</v>
      </c>
      <c r="VQO48" s="11" t="s">
        <v>17388</v>
      </c>
      <c r="VQP48" s="261" t="str">
        <f>IF(VQW48="SINAPI",VLOOKUP('TEREZINHA HARDY'!VQV48,SINAPI,2,),VLOOKUP('TEREZINHA HARDY'!VQV48,SETOP,3,))</f>
        <v>CORTE, DOBRA E MONTAGEM DE AÇO CA-50/60</v>
      </c>
      <c r="VQQ48" s="261"/>
      <c r="VQR48" s="261"/>
      <c r="VQS48" s="261"/>
      <c r="VQT48" s="261"/>
      <c r="VQU48" s="261"/>
      <c r="VQV48" s="12" t="s">
        <v>9344</v>
      </c>
      <c r="VQW48" s="12" t="s">
        <v>6222</v>
      </c>
      <c r="VQX48" s="12" t="str">
        <f>IF(VQW48="SINAPI",VLOOKUP('TEREZINHA HARDY'!VQV48,SINAPI,3,),VLOOKUP('TEREZINHA HARDY'!VQV48,SETOP,4,))</f>
        <v>KG</v>
      </c>
      <c r="VQY48" s="13">
        <v>162.6</v>
      </c>
      <c r="VQZ48" s="13" t="s">
        <v>41</v>
      </c>
      <c r="VRA48" s="14">
        <f>IF(VQW48="SINAPI",VLOOKUP('TEREZINHA HARDY'!VQV48,SINAPI,4,),VLOOKUP('TEREZINHA HARDY'!VQV48,SETOP,5,))</f>
        <v>7.33</v>
      </c>
      <c r="VRB48" s="14">
        <f t="shared" si="2800"/>
        <v>9.27</v>
      </c>
      <c r="VRC48" s="14">
        <f t="shared" si="2801"/>
        <v>1191.8579999999999</v>
      </c>
      <c r="VRD48" s="14">
        <f t="shared" si="2802"/>
        <v>1507.3019999999999</v>
      </c>
      <c r="VRE48" s="11" t="s">
        <v>17388</v>
      </c>
      <c r="VRF48" s="261" t="str">
        <f>IF(VRM48="SINAPI",VLOOKUP('TEREZINHA HARDY'!VRL48,SINAPI,2,),VLOOKUP('TEREZINHA HARDY'!VRL48,SETOP,3,))</f>
        <v>CORTE, DOBRA E MONTAGEM DE AÇO CA-50/60</v>
      </c>
      <c r="VRG48" s="261"/>
      <c r="VRH48" s="261"/>
      <c r="VRI48" s="261"/>
      <c r="VRJ48" s="261"/>
      <c r="VRK48" s="261"/>
      <c r="VRL48" s="12" t="s">
        <v>9344</v>
      </c>
      <c r="VRM48" s="12" t="s">
        <v>6222</v>
      </c>
      <c r="VRN48" s="12" t="str">
        <f>IF(VRM48="SINAPI",VLOOKUP('TEREZINHA HARDY'!VRL48,SINAPI,3,),VLOOKUP('TEREZINHA HARDY'!VRL48,SETOP,4,))</f>
        <v>KG</v>
      </c>
      <c r="VRO48" s="13">
        <v>162.6</v>
      </c>
      <c r="VRP48" s="13" t="s">
        <v>41</v>
      </c>
      <c r="VRQ48" s="14">
        <f>IF(VRM48="SINAPI",VLOOKUP('TEREZINHA HARDY'!VRL48,SINAPI,4,),VLOOKUP('TEREZINHA HARDY'!VRL48,SETOP,5,))</f>
        <v>7.33</v>
      </c>
      <c r="VRR48" s="14">
        <f t="shared" si="2803"/>
        <v>9.27</v>
      </c>
      <c r="VRS48" s="14">
        <f t="shared" si="2804"/>
        <v>1191.8579999999999</v>
      </c>
      <c r="VRT48" s="14">
        <f t="shared" si="2805"/>
        <v>1507.3019999999999</v>
      </c>
      <c r="VRU48" s="11" t="s">
        <v>17388</v>
      </c>
      <c r="VRV48" s="261" t="str">
        <f>IF(VSC48="SINAPI",VLOOKUP('TEREZINHA HARDY'!VSB48,SINAPI,2,),VLOOKUP('TEREZINHA HARDY'!VSB48,SETOP,3,))</f>
        <v>CORTE, DOBRA E MONTAGEM DE AÇO CA-50/60</v>
      </c>
      <c r="VRW48" s="261"/>
      <c r="VRX48" s="261"/>
      <c r="VRY48" s="261"/>
      <c r="VRZ48" s="261"/>
      <c r="VSA48" s="261"/>
      <c r="VSB48" s="12" t="s">
        <v>9344</v>
      </c>
      <c r="VSC48" s="12" t="s">
        <v>6222</v>
      </c>
      <c r="VSD48" s="12" t="str">
        <f>IF(VSC48="SINAPI",VLOOKUP('TEREZINHA HARDY'!VSB48,SINAPI,3,),VLOOKUP('TEREZINHA HARDY'!VSB48,SETOP,4,))</f>
        <v>KG</v>
      </c>
      <c r="VSE48" s="13">
        <v>162.6</v>
      </c>
      <c r="VSF48" s="13" t="s">
        <v>41</v>
      </c>
      <c r="VSG48" s="14">
        <f>IF(VSC48="SINAPI",VLOOKUP('TEREZINHA HARDY'!VSB48,SINAPI,4,),VLOOKUP('TEREZINHA HARDY'!VSB48,SETOP,5,))</f>
        <v>7.33</v>
      </c>
      <c r="VSH48" s="14">
        <f t="shared" si="2806"/>
        <v>9.27</v>
      </c>
      <c r="VSI48" s="14">
        <f t="shared" si="2807"/>
        <v>1191.8579999999999</v>
      </c>
      <c r="VSJ48" s="14">
        <f t="shared" si="2808"/>
        <v>1507.3019999999999</v>
      </c>
      <c r="VSK48" s="11" t="s">
        <v>17388</v>
      </c>
      <c r="VSL48" s="261" t="str">
        <f>IF(VSS48="SINAPI",VLOOKUP('TEREZINHA HARDY'!VSR48,SINAPI,2,),VLOOKUP('TEREZINHA HARDY'!VSR48,SETOP,3,))</f>
        <v>CORTE, DOBRA E MONTAGEM DE AÇO CA-50/60</v>
      </c>
      <c r="VSM48" s="261"/>
      <c r="VSN48" s="261"/>
      <c r="VSO48" s="261"/>
      <c r="VSP48" s="261"/>
      <c r="VSQ48" s="261"/>
      <c r="VSR48" s="12" t="s">
        <v>9344</v>
      </c>
      <c r="VSS48" s="12" t="s">
        <v>6222</v>
      </c>
      <c r="VST48" s="12" t="str">
        <f>IF(VSS48="SINAPI",VLOOKUP('TEREZINHA HARDY'!VSR48,SINAPI,3,),VLOOKUP('TEREZINHA HARDY'!VSR48,SETOP,4,))</f>
        <v>KG</v>
      </c>
      <c r="VSU48" s="13">
        <v>162.6</v>
      </c>
      <c r="VSV48" s="13" t="s">
        <v>41</v>
      </c>
      <c r="VSW48" s="14">
        <f>IF(VSS48="SINAPI",VLOOKUP('TEREZINHA HARDY'!VSR48,SINAPI,4,),VLOOKUP('TEREZINHA HARDY'!VSR48,SETOP,5,))</f>
        <v>7.33</v>
      </c>
      <c r="VSX48" s="14">
        <f t="shared" si="2809"/>
        <v>9.27</v>
      </c>
      <c r="VSY48" s="14">
        <f t="shared" si="2810"/>
        <v>1191.8579999999999</v>
      </c>
      <c r="VSZ48" s="14">
        <f t="shared" si="2811"/>
        <v>1507.3019999999999</v>
      </c>
      <c r="VTA48" s="11" t="s">
        <v>17388</v>
      </c>
      <c r="VTB48" s="261" t="str">
        <f>IF(VTI48="SINAPI",VLOOKUP('TEREZINHA HARDY'!VTH48,SINAPI,2,),VLOOKUP('TEREZINHA HARDY'!VTH48,SETOP,3,))</f>
        <v>CORTE, DOBRA E MONTAGEM DE AÇO CA-50/60</v>
      </c>
      <c r="VTC48" s="261"/>
      <c r="VTD48" s="261"/>
      <c r="VTE48" s="261"/>
      <c r="VTF48" s="261"/>
      <c r="VTG48" s="261"/>
      <c r="VTH48" s="12" t="s">
        <v>9344</v>
      </c>
      <c r="VTI48" s="12" t="s">
        <v>6222</v>
      </c>
      <c r="VTJ48" s="12" t="str">
        <f>IF(VTI48="SINAPI",VLOOKUP('TEREZINHA HARDY'!VTH48,SINAPI,3,),VLOOKUP('TEREZINHA HARDY'!VTH48,SETOP,4,))</f>
        <v>KG</v>
      </c>
      <c r="VTK48" s="13">
        <v>162.6</v>
      </c>
      <c r="VTL48" s="13" t="s">
        <v>41</v>
      </c>
      <c r="VTM48" s="14">
        <f>IF(VTI48="SINAPI",VLOOKUP('TEREZINHA HARDY'!VTH48,SINAPI,4,),VLOOKUP('TEREZINHA HARDY'!VTH48,SETOP,5,))</f>
        <v>7.33</v>
      </c>
      <c r="VTN48" s="14">
        <f t="shared" si="2812"/>
        <v>9.27</v>
      </c>
      <c r="VTO48" s="14">
        <f t="shared" si="2813"/>
        <v>1191.8579999999999</v>
      </c>
      <c r="VTP48" s="14">
        <f t="shared" si="2814"/>
        <v>1507.3019999999999</v>
      </c>
      <c r="VTQ48" s="11" t="s">
        <v>17388</v>
      </c>
      <c r="VTR48" s="261" t="str">
        <f>IF(VTY48="SINAPI",VLOOKUP('TEREZINHA HARDY'!VTX48,SINAPI,2,),VLOOKUP('TEREZINHA HARDY'!VTX48,SETOP,3,))</f>
        <v>CORTE, DOBRA E MONTAGEM DE AÇO CA-50/60</v>
      </c>
      <c r="VTS48" s="261"/>
      <c r="VTT48" s="261"/>
      <c r="VTU48" s="261"/>
      <c r="VTV48" s="261"/>
      <c r="VTW48" s="261"/>
      <c r="VTX48" s="12" t="s">
        <v>9344</v>
      </c>
      <c r="VTY48" s="12" t="s">
        <v>6222</v>
      </c>
      <c r="VTZ48" s="12" t="str">
        <f>IF(VTY48="SINAPI",VLOOKUP('TEREZINHA HARDY'!VTX48,SINAPI,3,),VLOOKUP('TEREZINHA HARDY'!VTX48,SETOP,4,))</f>
        <v>KG</v>
      </c>
      <c r="VUA48" s="13">
        <v>162.6</v>
      </c>
      <c r="VUB48" s="13" t="s">
        <v>41</v>
      </c>
      <c r="VUC48" s="14">
        <f>IF(VTY48="SINAPI",VLOOKUP('TEREZINHA HARDY'!VTX48,SINAPI,4,),VLOOKUP('TEREZINHA HARDY'!VTX48,SETOP,5,))</f>
        <v>7.33</v>
      </c>
      <c r="VUD48" s="14">
        <f t="shared" si="2815"/>
        <v>9.27</v>
      </c>
      <c r="VUE48" s="14">
        <f t="shared" si="2816"/>
        <v>1191.8579999999999</v>
      </c>
      <c r="VUF48" s="14">
        <f t="shared" si="2817"/>
        <v>1507.3019999999999</v>
      </c>
      <c r="VUG48" s="11" t="s">
        <v>17388</v>
      </c>
      <c r="VUH48" s="261" t="str">
        <f>IF(VUO48="SINAPI",VLOOKUP('TEREZINHA HARDY'!VUN48,SINAPI,2,),VLOOKUP('TEREZINHA HARDY'!VUN48,SETOP,3,))</f>
        <v>CORTE, DOBRA E MONTAGEM DE AÇO CA-50/60</v>
      </c>
      <c r="VUI48" s="261"/>
      <c r="VUJ48" s="261"/>
      <c r="VUK48" s="261"/>
      <c r="VUL48" s="261"/>
      <c r="VUM48" s="261"/>
      <c r="VUN48" s="12" t="s">
        <v>9344</v>
      </c>
      <c r="VUO48" s="12" t="s">
        <v>6222</v>
      </c>
      <c r="VUP48" s="12" t="str">
        <f>IF(VUO48="SINAPI",VLOOKUP('TEREZINHA HARDY'!VUN48,SINAPI,3,),VLOOKUP('TEREZINHA HARDY'!VUN48,SETOP,4,))</f>
        <v>KG</v>
      </c>
      <c r="VUQ48" s="13">
        <v>162.6</v>
      </c>
      <c r="VUR48" s="13" t="s">
        <v>41</v>
      </c>
      <c r="VUS48" s="14">
        <f>IF(VUO48="SINAPI",VLOOKUP('TEREZINHA HARDY'!VUN48,SINAPI,4,),VLOOKUP('TEREZINHA HARDY'!VUN48,SETOP,5,))</f>
        <v>7.33</v>
      </c>
      <c r="VUT48" s="14">
        <f t="shared" si="2818"/>
        <v>9.27</v>
      </c>
      <c r="VUU48" s="14">
        <f t="shared" si="2819"/>
        <v>1191.8579999999999</v>
      </c>
      <c r="VUV48" s="14">
        <f t="shared" si="2820"/>
        <v>1507.3019999999999</v>
      </c>
      <c r="VUW48" s="11" t="s">
        <v>17388</v>
      </c>
      <c r="VUX48" s="261" t="str">
        <f>IF(VVE48="SINAPI",VLOOKUP('TEREZINHA HARDY'!VVD48,SINAPI,2,),VLOOKUP('TEREZINHA HARDY'!VVD48,SETOP,3,))</f>
        <v>CORTE, DOBRA E MONTAGEM DE AÇO CA-50/60</v>
      </c>
      <c r="VUY48" s="261"/>
      <c r="VUZ48" s="261"/>
      <c r="VVA48" s="261"/>
      <c r="VVB48" s="261"/>
      <c r="VVC48" s="261"/>
      <c r="VVD48" s="12" t="s">
        <v>9344</v>
      </c>
      <c r="VVE48" s="12" t="s">
        <v>6222</v>
      </c>
      <c r="VVF48" s="12" t="str">
        <f>IF(VVE48="SINAPI",VLOOKUP('TEREZINHA HARDY'!VVD48,SINAPI,3,),VLOOKUP('TEREZINHA HARDY'!VVD48,SETOP,4,))</f>
        <v>KG</v>
      </c>
      <c r="VVG48" s="13">
        <v>162.6</v>
      </c>
      <c r="VVH48" s="13" t="s">
        <v>41</v>
      </c>
      <c r="VVI48" s="14">
        <f>IF(VVE48="SINAPI",VLOOKUP('TEREZINHA HARDY'!VVD48,SINAPI,4,),VLOOKUP('TEREZINHA HARDY'!VVD48,SETOP,5,))</f>
        <v>7.33</v>
      </c>
      <c r="VVJ48" s="14">
        <f t="shared" si="2821"/>
        <v>9.27</v>
      </c>
      <c r="VVK48" s="14">
        <f t="shared" si="2822"/>
        <v>1191.8579999999999</v>
      </c>
      <c r="VVL48" s="14">
        <f t="shared" si="2823"/>
        <v>1507.3019999999999</v>
      </c>
      <c r="VVM48" s="11" t="s">
        <v>17388</v>
      </c>
      <c r="VVN48" s="261" t="str">
        <f>IF(VVU48="SINAPI",VLOOKUP('TEREZINHA HARDY'!VVT48,SINAPI,2,),VLOOKUP('TEREZINHA HARDY'!VVT48,SETOP,3,))</f>
        <v>CORTE, DOBRA E MONTAGEM DE AÇO CA-50/60</v>
      </c>
      <c r="VVO48" s="261"/>
      <c r="VVP48" s="261"/>
      <c r="VVQ48" s="261"/>
      <c r="VVR48" s="261"/>
      <c r="VVS48" s="261"/>
      <c r="VVT48" s="12" t="s">
        <v>9344</v>
      </c>
      <c r="VVU48" s="12" t="s">
        <v>6222</v>
      </c>
      <c r="VVV48" s="12" t="str">
        <f>IF(VVU48="SINAPI",VLOOKUP('TEREZINHA HARDY'!VVT48,SINAPI,3,),VLOOKUP('TEREZINHA HARDY'!VVT48,SETOP,4,))</f>
        <v>KG</v>
      </c>
      <c r="VVW48" s="13">
        <v>162.6</v>
      </c>
      <c r="VVX48" s="13" t="s">
        <v>41</v>
      </c>
      <c r="VVY48" s="14">
        <f>IF(VVU48="SINAPI",VLOOKUP('TEREZINHA HARDY'!VVT48,SINAPI,4,),VLOOKUP('TEREZINHA HARDY'!VVT48,SETOP,5,))</f>
        <v>7.33</v>
      </c>
      <c r="VVZ48" s="14">
        <f t="shared" si="2824"/>
        <v>9.27</v>
      </c>
      <c r="VWA48" s="14">
        <f t="shared" si="2825"/>
        <v>1191.8579999999999</v>
      </c>
      <c r="VWB48" s="14">
        <f t="shared" si="2826"/>
        <v>1507.3019999999999</v>
      </c>
      <c r="VWC48" s="11" t="s">
        <v>17388</v>
      </c>
      <c r="VWD48" s="261" t="str">
        <f>IF(VWK48="SINAPI",VLOOKUP('TEREZINHA HARDY'!VWJ48,SINAPI,2,),VLOOKUP('TEREZINHA HARDY'!VWJ48,SETOP,3,))</f>
        <v>CORTE, DOBRA E MONTAGEM DE AÇO CA-50/60</v>
      </c>
      <c r="VWE48" s="261"/>
      <c r="VWF48" s="261"/>
      <c r="VWG48" s="261"/>
      <c r="VWH48" s="261"/>
      <c r="VWI48" s="261"/>
      <c r="VWJ48" s="12" t="s">
        <v>9344</v>
      </c>
      <c r="VWK48" s="12" t="s">
        <v>6222</v>
      </c>
      <c r="VWL48" s="12" t="str">
        <f>IF(VWK48="SINAPI",VLOOKUP('TEREZINHA HARDY'!VWJ48,SINAPI,3,),VLOOKUP('TEREZINHA HARDY'!VWJ48,SETOP,4,))</f>
        <v>KG</v>
      </c>
      <c r="VWM48" s="13">
        <v>162.6</v>
      </c>
      <c r="VWN48" s="13" t="s">
        <v>41</v>
      </c>
      <c r="VWO48" s="14">
        <f>IF(VWK48="SINAPI",VLOOKUP('TEREZINHA HARDY'!VWJ48,SINAPI,4,),VLOOKUP('TEREZINHA HARDY'!VWJ48,SETOP,5,))</f>
        <v>7.33</v>
      </c>
      <c r="VWP48" s="14">
        <f t="shared" si="2827"/>
        <v>9.27</v>
      </c>
      <c r="VWQ48" s="14">
        <f t="shared" si="2828"/>
        <v>1191.8579999999999</v>
      </c>
      <c r="VWR48" s="14">
        <f t="shared" si="2829"/>
        <v>1507.3019999999999</v>
      </c>
      <c r="VWS48" s="11" t="s">
        <v>17388</v>
      </c>
      <c r="VWT48" s="261" t="str">
        <f>IF(VXA48="SINAPI",VLOOKUP('TEREZINHA HARDY'!VWZ48,SINAPI,2,),VLOOKUP('TEREZINHA HARDY'!VWZ48,SETOP,3,))</f>
        <v>CORTE, DOBRA E MONTAGEM DE AÇO CA-50/60</v>
      </c>
      <c r="VWU48" s="261"/>
      <c r="VWV48" s="261"/>
      <c r="VWW48" s="261"/>
      <c r="VWX48" s="261"/>
      <c r="VWY48" s="261"/>
      <c r="VWZ48" s="12" t="s">
        <v>9344</v>
      </c>
      <c r="VXA48" s="12" t="s">
        <v>6222</v>
      </c>
      <c r="VXB48" s="12" t="str">
        <f>IF(VXA48="SINAPI",VLOOKUP('TEREZINHA HARDY'!VWZ48,SINAPI,3,),VLOOKUP('TEREZINHA HARDY'!VWZ48,SETOP,4,))</f>
        <v>KG</v>
      </c>
      <c r="VXC48" s="13">
        <v>162.6</v>
      </c>
      <c r="VXD48" s="13" t="s">
        <v>41</v>
      </c>
      <c r="VXE48" s="14">
        <f>IF(VXA48="SINAPI",VLOOKUP('TEREZINHA HARDY'!VWZ48,SINAPI,4,),VLOOKUP('TEREZINHA HARDY'!VWZ48,SETOP,5,))</f>
        <v>7.33</v>
      </c>
      <c r="VXF48" s="14">
        <f t="shared" si="2830"/>
        <v>9.27</v>
      </c>
      <c r="VXG48" s="14">
        <f t="shared" si="2831"/>
        <v>1191.8579999999999</v>
      </c>
      <c r="VXH48" s="14">
        <f t="shared" si="2832"/>
        <v>1507.3019999999999</v>
      </c>
      <c r="VXI48" s="11" t="s">
        <v>17388</v>
      </c>
      <c r="VXJ48" s="261" t="str">
        <f>IF(VXQ48="SINAPI",VLOOKUP('TEREZINHA HARDY'!VXP48,SINAPI,2,),VLOOKUP('TEREZINHA HARDY'!VXP48,SETOP,3,))</f>
        <v>CORTE, DOBRA E MONTAGEM DE AÇO CA-50/60</v>
      </c>
      <c r="VXK48" s="261"/>
      <c r="VXL48" s="261"/>
      <c r="VXM48" s="261"/>
      <c r="VXN48" s="261"/>
      <c r="VXO48" s="261"/>
      <c r="VXP48" s="12" t="s">
        <v>9344</v>
      </c>
      <c r="VXQ48" s="12" t="s">
        <v>6222</v>
      </c>
      <c r="VXR48" s="12" t="str">
        <f>IF(VXQ48="SINAPI",VLOOKUP('TEREZINHA HARDY'!VXP48,SINAPI,3,),VLOOKUP('TEREZINHA HARDY'!VXP48,SETOP,4,))</f>
        <v>KG</v>
      </c>
      <c r="VXS48" s="13">
        <v>162.6</v>
      </c>
      <c r="VXT48" s="13" t="s">
        <v>41</v>
      </c>
      <c r="VXU48" s="14">
        <f>IF(VXQ48="SINAPI",VLOOKUP('TEREZINHA HARDY'!VXP48,SINAPI,4,),VLOOKUP('TEREZINHA HARDY'!VXP48,SETOP,5,))</f>
        <v>7.33</v>
      </c>
      <c r="VXV48" s="14">
        <f t="shared" si="2833"/>
        <v>9.27</v>
      </c>
      <c r="VXW48" s="14">
        <f t="shared" si="2834"/>
        <v>1191.8579999999999</v>
      </c>
      <c r="VXX48" s="14">
        <f t="shared" si="2835"/>
        <v>1507.3019999999999</v>
      </c>
      <c r="VXY48" s="11" t="s">
        <v>17388</v>
      </c>
      <c r="VXZ48" s="261" t="str">
        <f>IF(VYG48="SINAPI",VLOOKUP('TEREZINHA HARDY'!VYF48,SINAPI,2,),VLOOKUP('TEREZINHA HARDY'!VYF48,SETOP,3,))</f>
        <v>CORTE, DOBRA E MONTAGEM DE AÇO CA-50/60</v>
      </c>
      <c r="VYA48" s="261"/>
      <c r="VYB48" s="261"/>
      <c r="VYC48" s="261"/>
      <c r="VYD48" s="261"/>
      <c r="VYE48" s="261"/>
      <c r="VYF48" s="12" t="s">
        <v>9344</v>
      </c>
      <c r="VYG48" s="12" t="s">
        <v>6222</v>
      </c>
      <c r="VYH48" s="12" t="str">
        <f>IF(VYG48="SINAPI",VLOOKUP('TEREZINHA HARDY'!VYF48,SINAPI,3,),VLOOKUP('TEREZINHA HARDY'!VYF48,SETOP,4,))</f>
        <v>KG</v>
      </c>
      <c r="VYI48" s="13">
        <v>162.6</v>
      </c>
      <c r="VYJ48" s="13" t="s">
        <v>41</v>
      </c>
      <c r="VYK48" s="14">
        <f>IF(VYG48="SINAPI",VLOOKUP('TEREZINHA HARDY'!VYF48,SINAPI,4,),VLOOKUP('TEREZINHA HARDY'!VYF48,SETOP,5,))</f>
        <v>7.33</v>
      </c>
      <c r="VYL48" s="14">
        <f t="shared" si="2836"/>
        <v>9.27</v>
      </c>
      <c r="VYM48" s="14">
        <f t="shared" si="2837"/>
        <v>1191.8579999999999</v>
      </c>
      <c r="VYN48" s="14">
        <f t="shared" si="2838"/>
        <v>1507.3019999999999</v>
      </c>
      <c r="VYO48" s="11" t="s">
        <v>17388</v>
      </c>
      <c r="VYP48" s="261" t="str">
        <f>IF(VYW48="SINAPI",VLOOKUP('TEREZINHA HARDY'!VYV48,SINAPI,2,),VLOOKUP('TEREZINHA HARDY'!VYV48,SETOP,3,))</f>
        <v>CORTE, DOBRA E MONTAGEM DE AÇO CA-50/60</v>
      </c>
      <c r="VYQ48" s="261"/>
      <c r="VYR48" s="261"/>
      <c r="VYS48" s="261"/>
      <c r="VYT48" s="261"/>
      <c r="VYU48" s="261"/>
      <c r="VYV48" s="12" t="s">
        <v>9344</v>
      </c>
      <c r="VYW48" s="12" t="s">
        <v>6222</v>
      </c>
      <c r="VYX48" s="12" t="str">
        <f>IF(VYW48="SINAPI",VLOOKUP('TEREZINHA HARDY'!VYV48,SINAPI,3,),VLOOKUP('TEREZINHA HARDY'!VYV48,SETOP,4,))</f>
        <v>KG</v>
      </c>
      <c r="VYY48" s="13">
        <v>162.6</v>
      </c>
      <c r="VYZ48" s="13" t="s">
        <v>41</v>
      </c>
      <c r="VZA48" s="14">
        <f>IF(VYW48="SINAPI",VLOOKUP('TEREZINHA HARDY'!VYV48,SINAPI,4,),VLOOKUP('TEREZINHA HARDY'!VYV48,SETOP,5,))</f>
        <v>7.33</v>
      </c>
      <c r="VZB48" s="14">
        <f t="shared" si="2839"/>
        <v>9.27</v>
      </c>
      <c r="VZC48" s="14">
        <f t="shared" si="2840"/>
        <v>1191.8579999999999</v>
      </c>
      <c r="VZD48" s="14">
        <f t="shared" si="2841"/>
        <v>1507.3019999999999</v>
      </c>
      <c r="VZE48" s="11" t="s">
        <v>17388</v>
      </c>
      <c r="VZF48" s="261" t="str">
        <f>IF(VZM48="SINAPI",VLOOKUP('TEREZINHA HARDY'!VZL48,SINAPI,2,),VLOOKUP('TEREZINHA HARDY'!VZL48,SETOP,3,))</f>
        <v>CORTE, DOBRA E MONTAGEM DE AÇO CA-50/60</v>
      </c>
      <c r="VZG48" s="261"/>
      <c r="VZH48" s="261"/>
      <c r="VZI48" s="261"/>
      <c r="VZJ48" s="261"/>
      <c r="VZK48" s="261"/>
      <c r="VZL48" s="12" t="s">
        <v>9344</v>
      </c>
      <c r="VZM48" s="12" t="s">
        <v>6222</v>
      </c>
      <c r="VZN48" s="12" t="str">
        <f>IF(VZM48="SINAPI",VLOOKUP('TEREZINHA HARDY'!VZL48,SINAPI,3,),VLOOKUP('TEREZINHA HARDY'!VZL48,SETOP,4,))</f>
        <v>KG</v>
      </c>
      <c r="VZO48" s="13">
        <v>162.6</v>
      </c>
      <c r="VZP48" s="13" t="s">
        <v>41</v>
      </c>
      <c r="VZQ48" s="14">
        <f>IF(VZM48="SINAPI",VLOOKUP('TEREZINHA HARDY'!VZL48,SINAPI,4,),VLOOKUP('TEREZINHA HARDY'!VZL48,SETOP,5,))</f>
        <v>7.33</v>
      </c>
      <c r="VZR48" s="14">
        <f t="shared" si="2842"/>
        <v>9.27</v>
      </c>
      <c r="VZS48" s="14">
        <f t="shared" si="2843"/>
        <v>1191.8579999999999</v>
      </c>
      <c r="VZT48" s="14">
        <f t="shared" si="2844"/>
        <v>1507.3019999999999</v>
      </c>
      <c r="VZU48" s="11" t="s">
        <v>17388</v>
      </c>
      <c r="VZV48" s="261" t="str">
        <f>IF(WAC48="SINAPI",VLOOKUP('TEREZINHA HARDY'!WAB48,SINAPI,2,),VLOOKUP('TEREZINHA HARDY'!WAB48,SETOP,3,))</f>
        <v>CORTE, DOBRA E MONTAGEM DE AÇO CA-50/60</v>
      </c>
      <c r="VZW48" s="261"/>
      <c r="VZX48" s="261"/>
      <c r="VZY48" s="261"/>
      <c r="VZZ48" s="261"/>
      <c r="WAA48" s="261"/>
      <c r="WAB48" s="12" t="s">
        <v>9344</v>
      </c>
      <c r="WAC48" s="12" t="s">
        <v>6222</v>
      </c>
      <c r="WAD48" s="12" t="str">
        <f>IF(WAC48="SINAPI",VLOOKUP('TEREZINHA HARDY'!WAB48,SINAPI,3,),VLOOKUP('TEREZINHA HARDY'!WAB48,SETOP,4,))</f>
        <v>KG</v>
      </c>
      <c r="WAE48" s="13">
        <v>162.6</v>
      </c>
      <c r="WAF48" s="13" t="s">
        <v>41</v>
      </c>
      <c r="WAG48" s="14">
        <f>IF(WAC48="SINAPI",VLOOKUP('TEREZINHA HARDY'!WAB48,SINAPI,4,),VLOOKUP('TEREZINHA HARDY'!WAB48,SETOP,5,))</f>
        <v>7.33</v>
      </c>
      <c r="WAH48" s="14">
        <f t="shared" si="2845"/>
        <v>9.27</v>
      </c>
      <c r="WAI48" s="14">
        <f t="shared" si="2846"/>
        <v>1191.8579999999999</v>
      </c>
      <c r="WAJ48" s="14">
        <f t="shared" si="2847"/>
        <v>1507.3019999999999</v>
      </c>
      <c r="WAK48" s="11" t="s">
        <v>17388</v>
      </c>
      <c r="WAL48" s="261" t="str">
        <f>IF(WAS48="SINAPI",VLOOKUP('TEREZINHA HARDY'!WAR48,SINAPI,2,),VLOOKUP('TEREZINHA HARDY'!WAR48,SETOP,3,))</f>
        <v>CORTE, DOBRA E MONTAGEM DE AÇO CA-50/60</v>
      </c>
      <c r="WAM48" s="261"/>
      <c r="WAN48" s="261"/>
      <c r="WAO48" s="261"/>
      <c r="WAP48" s="261"/>
      <c r="WAQ48" s="261"/>
      <c r="WAR48" s="12" t="s">
        <v>9344</v>
      </c>
      <c r="WAS48" s="12" t="s">
        <v>6222</v>
      </c>
      <c r="WAT48" s="12" t="str">
        <f>IF(WAS48="SINAPI",VLOOKUP('TEREZINHA HARDY'!WAR48,SINAPI,3,),VLOOKUP('TEREZINHA HARDY'!WAR48,SETOP,4,))</f>
        <v>KG</v>
      </c>
      <c r="WAU48" s="13">
        <v>162.6</v>
      </c>
      <c r="WAV48" s="13" t="s">
        <v>41</v>
      </c>
      <c r="WAW48" s="14">
        <f>IF(WAS48="SINAPI",VLOOKUP('TEREZINHA HARDY'!WAR48,SINAPI,4,),VLOOKUP('TEREZINHA HARDY'!WAR48,SETOP,5,))</f>
        <v>7.33</v>
      </c>
      <c r="WAX48" s="14">
        <f t="shared" si="2848"/>
        <v>9.27</v>
      </c>
      <c r="WAY48" s="14">
        <f t="shared" si="2849"/>
        <v>1191.8579999999999</v>
      </c>
      <c r="WAZ48" s="14">
        <f t="shared" si="2850"/>
        <v>1507.3019999999999</v>
      </c>
      <c r="WBA48" s="11" t="s">
        <v>17388</v>
      </c>
      <c r="WBB48" s="261" t="str">
        <f>IF(WBI48="SINAPI",VLOOKUP('TEREZINHA HARDY'!WBH48,SINAPI,2,),VLOOKUP('TEREZINHA HARDY'!WBH48,SETOP,3,))</f>
        <v>CORTE, DOBRA E MONTAGEM DE AÇO CA-50/60</v>
      </c>
      <c r="WBC48" s="261"/>
      <c r="WBD48" s="261"/>
      <c r="WBE48" s="261"/>
      <c r="WBF48" s="261"/>
      <c r="WBG48" s="261"/>
      <c r="WBH48" s="12" t="s">
        <v>9344</v>
      </c>
      <c r="WBI48" s="12" t="s">
        <v>6222</v>
      </c>
      <c r="WBJ48" s="12" t="str">
        <f>IF(WBI48="SINAPI",VLOOKUP('TEREZINHA HARDY'!WBH48,SINAPI,3,),VLOOKUP('TEREZINHA HARDY'!WBH48,SETOP,4,))</f>
        <v>KG</v>
      </c>
      <c r="WBK48" s="13">
        <v>162.6</v>
      </c>
      <c r="WBL48" s="13" t="s">
        <v>41</v>
      </c>
      <c r="WBM48" s="14">
        <f>IF(WBI48="SINAPI",VLOOKUP('TEREZINHA HARDY'!WBH48,SINAPI,4,),VLOOKUP('TEREZINHA HARDY'!WBH48,SETOP,5,))</f>
        <v>7.33</v>
      </c>
      <c r="WBN48" s="14">
        <f t="shared" si="2851"/>
        <v>9.27</v>
      </c>
      <c r="WBO48" s="14">
        <f t="shared" si="2852"/>
        <v>1191.8579999999999</v>
      </c>
      <c r="WBP48" s="14">
        <f t="shared" si="2853"/>
        <v>1507.3019999999999</v>
      </c>
      <c r="WBQ48" s="11" t="s">
        <v>17388</v>
      </c>
      <c r="WBR48" s="261" t="str">
        <f>IF(WBY48="SINAPI",VLOOKUP('TEREZINHA HARDY'!WBX48,SINAPI,2,),VLOOKUP('TEREZINHA HARDY'!WBX48,SETOP,3,))</f>
        <v>CORTE, DOBRA E MONTAGEM DE AÇO CA-50/60</v>
      </c>
      <c r="WBS48" s="261"/>
      <c r="WBT48" s="261"/>
      <c r="WBU48" s="261"/>
      <c r="WBV48" s="261"/>
      <c r="WBW48" s="261"/>
      <c r="WBX48" s="12" t="s">
        <v>9344</v>
      </c>
      <c r="WBY48" s="12" t="s">
        <v>6222</v>
      </c>
      <c r="WBZ48" s="12" t="str">
        <f>IF(WBY48="SINAPI",VLOOKUP('TEREZINHA HARDY'!WBX48,SINAPI,3,),VLOOKUP('TEREZINHA HARDY'!WBX48,SETOP,4,))</f>
        <v>KG</v>
      </c>
      <c r="WCA48" s="13">
        <v>162.6</v>
      </c>
      <c r="WCB48" s="13" t="s">
        <v>41</v>
      </c>
      <c r="WCC48" s="14">
        <f>IF(WBY48="SINAPI",VLOOKUP('TEREZINHA HARDY'!WBX48,SINAPI,4,),VLOOKUP('TEREZINHA HARDY'!WBX48,SETOP,5,))</f>
        <v>7.33</v>
      </c>
      <c r="WCD48" s="14">
        <f t="shared" si="2854"/>
        <v>9.27</v>
      </c>
      <c r="WCE48" s="14">
        <f t="shared" si="2855"/>
        <v>1191.8579999999999</v>
      </c>
      <c r="WCF48" s="14">
        <f t="shared" si="2856"/>
        <v>1507.3019999999999</v>
      </c>
      <c r="WCG48" s="11" t="s">
        <v>17388</v>
      </c>
      <c r="WCH48" s="261" t="str">
        <f>IF(WCO48="SINAPI",VLOOKUP('TEREZINHA HARDY'!WCN48,SINAPI,2,),VLOOKUP('TEREZINHA HARDY'!WCN48,SETOP,3,))</f>
        <v>CORTE, DOBRA E MONTAGEM DE AÇO CA-50/60</v>
      </c>
      <c r="WCI48" s="261"/>
      <c r="WCJ48" s="261"/>
      <c r="WCK48" s="261"/>
      <c r="WCL48" s="261"/>
      <c r="WCM48" s="261"/>
      <c r="WCN48" s="12" t="s">
        <v>9344</v>
      </c>
      <c r="WCO48" s="12" t="s">
        <v>6222</v>
      </c>
      <c r="WCP48" s="12" t="str">
        <f>IF(WCO48="SINAPI",VLOOKUP('TEREZINHA HARDY'!WCN48,SINAPI,3,),VLOOKUP('TEREZINHA HARDY'!WCN48,SETOP,4,))</f>
        <v>KG</v>
      </c>
      <c r="WCQ48" s="13">
        <v>162.6</v>
      </c>
      <c r="WCR48" s="13" t="s">
        <v>41</v>
      </c>
      <c r="WCS48" s="14">
        <f>IF(WCO48="SINAPI",VLOOKUP('TEREZINHA HARDY'!WCN48,SINAPI,4,),VLOOKUP('TEREZINHA HARDY'!WCN48,SETOP,5,))</f>
        <v>7.33</v>
      </c>
      <c r="WCT48" s="14">
        <f t="shared" si="2857"/>
        <v>9.27</v>
      </c>
      <c r="WCU48" s="14">
        <f t="shared" si="2858"/>
        <v>1191.8579999999999</v>
      </c>
      <c r="WCV48" s="14">
        <f t="shared" si="2859"/>
        <v>1507.3019999999999</v>
      </c>
      <c r="WCW48" s="11" t="s">
        <v>17388</v>
      </c>
      <c r="WCX48" s="261" t="str">
        <f>IF(WDE48="SINAPI",VLOOKUP('TEREZINHA HARDY'!WDD48,SINAPI,2,),VLOOKUP('TEREZINHA HARDY'!WDD48,SETOP,3,))</f>
        <v>CORTE, DOBRA E MONTAGEM DE AÇO CA-50/60</v>
      </c>
      <c r="WCY48" s="261"/>
      <c r="WCZ48" s="261"/>
      <c r="WDA48" s="261"/>
      <c r="WDB48" s="261"/>
      <c r="WDC48" s="261"/>
      <c r="WDD48" s="12" t="s">
        <v>9344</v>
      </c>
      <c r="WDE48" s="12" t="s">
        <v>6222</v>
      </c>
      <c r="WDF48" s="12" t="str">
        <f>IF(WDE48="SINAPI",VLOOKUP('TEREZINHA HARDY'!WDD48,SINAPI,3,),VLOOKUP('TEREZINHA HARDY'!WDD48,SETOP,4,))</f>
        <v>KG</v>
      </c>
      <c r="WDG48" s="13">
        <v>162.6</v>
      </c>
      <c r="WDH48" s="13" t="s">
        <v>41</v>
      </c>
      <c r="WDI48" s="14">
        <f>IF(WDE48="SINAPI",VLOOKUP('TEREZINHA HARDY'!WDD48,SINAPI,4,),VLOOKUP('TEREZINHA HARDY'!WDD48,SETOP,5,))</f>
        <v>7.33</v>
      </c>
      <c r="WDJ48" s="14">
        <f t="shared" si="2860"/>
        <v>9.27</v>
      </c>
      <c r="WDK48" s="14">
        <f t="shared" si="2861"/>
        <v>1191.8579999999999</v>
      </c>
      <c r="WDL48" s="14">
        <f t="shared" si="2862"/>
        <v>1507.3019999999999</v>
      </c>
      <c r="WDM48" s="11" t="s">
        <v>17388</v>
      </c>
      <c r="WDN48" s="261" t="str">
        <f>IF(WDU48="SINAPI",VLOOKUP('TEREZINHA HARDY'!WDT48,SINAPI,2,),VLOOKUP('TEREZINHA HARDY'!WDT48,SETOP,3,))</f>
        <v>CORTE, DOBRA E MONTAGEM DE AÇO CA-50/60</v>
      </c>
      <c r="WDO48" s="261"/>
      <c r="WDP48" s="261"/>
      <c r="WDQ48" s="261"/>
      <c r="WDR48" s="261"/>
      <c r="WDS48" s="261"/>
      <c r="WDT48" s="12" t="s">
        <v>9344</v>
      </c>
      <c r="WDU48" s="12" t="s">
        <v>6222</v>
      </c>
      <c r="WDV48" s="12" t="str">
        <f>IF(WDU48="SINAPI",VLOOKUP('TEREZINHA HARDY'!WDT48,SINAPI,3,),VLOOKUP('TEREZINHA HARDY'!WDT48,SETOP,4,))</f>
        <v>KG</v>
      </c>
      <c r="WDW48" s="13">
        <v>162.6</v>
      </c>
      <c r="WDX48" s="13" t="s">
        <v>41</v>
      </c>
      <c r="WDY48" s="14">
        <f>IF(WDU48="SINAPI",VLOOKUP('TEREZINHA HARDY'!WDT48,SINAPI,4,),VLOOKUP('TEREZINHA HARDY'!WDT48,SETOP,5,))</f>
        <v>7.33</v>
      </c>
      <c r="WDZ48" s="14">
        <f t="shared" si="2863"/>
        <v>9.27</v>
      </c>
      <c r="WEA48" s="14">
        <f t="shared" si="2864"/>
        <v>1191.8579999999999</v>
      </c>
      <c r="WEB48" s="14">
        <f t="shared" si="2865"/>
        <v>1507.3019999999999</v>
      </c>
      <c r="WEC48" s="11" t="s">
        <v>17388</v>
      </c>
      <c r="WED48" s="261" t="str">
        <f>IF(WEK48="SINAPI",VLOOKUP('TEREZINHA HARDY'!WEJ48,SINAPI,2,),VLOOKUP('TEREZINHA HARDY'!WEJ48,SETOP,3,))</f>
        <v>CORTE, DOBRA E MONTAGEM DE AÇO CA-50/60</v>
      </c>
      <c r="WEE48" s="261"/>
      <c r="WEF48" s="261"/>
      <c r="WEG48" s="261"/>
      <c r="WEH48" s="261"/>
      <c r="WEI48" s="261"/>
      <c r="WEJ48" s="12" t="s">
        <v>9344</v>
      </c>
      <c r="WEK48" s="12" t="s">
        <v>6222</v>
      </c>
      <c r="WEL48" s="12" t="str">
        <f>IF(WEK48="SINAPI",VLOOKUP('TEREZINHA HARDY'!WEJ48,SINAPI,3,),VLOOKUP('TEREZINHA HARDY'!WEJ48,SETOP,4,))</f>
        <v>KG</v>
      </c>
      <c r="WEM48" s="13">
        <v>162.6</v>
      </c>
      <c r="WEN48" s="13" t="s">
        <v>41</v>
      </c>
      <c r="WEO48" s="14">
        <f>IF(WEK48="SINAPI",VLOOKUP('TEREZINHA HARDY'!WEJ48,SINAPI,4,),VLOOKUP('TEREZINHA HARDY'!WEJ48,SETOP,5,))</f>
        <v>7.33</v>
      </c>
      <c r="WEP48" s="14">
        <f t="shared" si="2866"/>
        <v>9.27</v>
      </c>
      <c r="WEQ48" s="14">
        <f t="shared" si="2867"/>
        <v>1191.8579999999999</v>
      </c>
      <c r="WER48" s="14">
        <f t="shared" si="2868"/>
        <v>1507.3019999999999</v>
      </c>
      <c r="WES48" s="11" t="s">
        <v>17388</v>
      </c>
      <c r="WET48" s="261" t="str">
        <f>IF(WFA48="SINAPI",VLOOKUP('TEREZINHA HARDY'!WEZ48,SINAPI,2,),VLOOKUP('TEREZINHA HARDY'!WEZ48,SETOP,3,))</f>
        <v>CORTE, DOBRA E MONTAGEM DE AÇO CA-50/60</v>
      </c>
      <c r="WEU48" s="261"/>
      <c r="WEV48" s="261"/>
      <c r="WEW48" s="261"/>
      <c r="WEX48" s="261"/>
      <c r="WEY48" s="261"/>
      <c r="WEZ48" s="12" t="s">
        <v>9344</v>
      </c>
      <c r="WFA48" s="12" t="s">
        <v>6222</v>
      </c>
      <c r="WFB48" s="12" t="str">
        <f>IF(WFA48="SINAPI",VLOOKUP('TEREZINHA HARDY'!WEZ48,SINAPI,3,),VLOOKUP('TEREZINHA HARDY'!WEZ48,SETOP,4,))</f>
        <v>KG</v>
      </c>
      <c r="WFC48" s="13">
        <v>162.6</v>
      </c>
      <c r="WFD48" s="13" t="s">
        <v>41</v>
      </c>
      <c r="WFE48" s="14">
        <f>IF(WFA48="SINAPI",VLOOKUP('TEREZINHA HARDY'!WEZ48,SINAPI,4,),VLOOKUP('TEREZINHA HARDY'!WEZ48,SETOP,5,))</f>
        <v>7.33</v>
      </c>
      <c r="WFF48" s="14">
        <f t="shared" si="2869"/>
        <v>9.27</v>
      </c>
      <c r="WFG48" s="14">
        <f t="shared" si="2870"/>
        <v>1191.8579999999999</v>
      </c>
      <c r="WFH48" s="14">
        <f t="shared" si="2871"/>
        <v>1507.3019999999999</v>
      </c>
      <c r="WFI48" s="11" t="s">
        <v>17388</v>
      </c>
      <c r="WFJ48" s="261" t="str">
        <f>IF(WFQ48="SINAPI",VLOOKUP('TEREZINHA HARDY'!WFP48,SINAPI,2,),VLOOKUP('TEREZINHA HARDY'!WFP48,SETOP,3,))</f>
        <v>CORTE, DOBRA E MONTAGEM DE AÇO CA-50/60</v>
      </c>
      <c r="WFK48" s="261"/>
      <c r="WFL48" s="261"/>
      <c r="WFM48" s="261"/>
      <c r="WFN48" s="261"/>
      <c r="WFO48" s="261"/>
      <c r="WFP48" s="12" t="s">
        <v>9344</v>
      </c>
      <c r="WFQ48" s="12" t="s">
        <v>6222</v>
      </c>
      <c r="WFR48" s="12" t="str">
        <f>IF(WFQ48="SINAPI",VLOOKUP('TEREZINHA HARDY'!WFP48,SINAPI,3,),VLOOKUP('TEREZINHA HARDY'!WFP48,SETOP,4,))</f>
        <v>KG</v>
      </c>
      <c r="WFS48" s="13">
        <v>162.6</v>
      </c>
      <c r="WFT48" s="13" t="s">
        <v>41</v>
      </c>
      <c r="WFU48" s="14">
        <f>IF(WFQ48="SINAPI",VLOOKUP('TEREZINHA HARDY'!WFP48,SINAPI,4,),VLOOKUP('TEREZINHA HARDY'!WFP48,SETOP,5,))</f>
        <v>7.33</v>
      </c>
      <c r="WFV48" s="14">
        <f t="shared" si="2872"/>
        <v>9.27</v>
      </c>
      <c r="WFW48" s="14">
        <f t="shared" si="2873"/>
        <v>1191.8579999999999</v>
      </c>
      <c r="WFX48" s="14">
        <f t="shared" si="2874"/>
        <v>1507.3019999999999</v>
      </c>
      <c r="WFY48" s="11" t="s">
        <v>17388</v>
      </c>
      <c r="WFZ48" s="261" t="str">
        <f>IF(WGG48="SINAPI",VLOOKUP('TEREZINHA HARDY'!WGF48,SINAPI,2,),VLOOKUP('TEREZINHA HARDY'!WGF48,SETOP,3,))</f>
        <v>CORTE, DOBRA E MONTAGEM DE AÇO CA-50/60</v>
      </c>
      <c r="WGA48" s="261"/>
      <c r="WGB48" s="261"/>
      <c r="WGC48" s="261"/>
      <c r="WGD48" s="261"/>
      <c r="WGE48" s="261"/>
      <c r="WGF48" s="12" t="s">
        <v>9344</v>
      </c>
      <c r="WGG48" s="12" t="s">
        <v>6222</v>
      </c>
      <c r="WGH48" s="12" t="str">
        <f>IF(WGG48="SINAPI",VLOOKUP('TEREZINHA HARDY'!WGF48,SINAPI,3,),VLOOKUP('TEREZINHA HARDY'!WGF48,SETOP,4,))</f>
        <v>KG</v>
      </c>
      <c r="WGI48" s="13">
        <v>162.6</v>
      </c>
      <c r="WGJ48" s="13" t="s">
        <v>41</v>
      </c>
      <c r="WGK48" s="14">
        <f>IF(WGG48="SINAPI",VLOOKUP('TEREZINHA HARDY'!WGF48,SINAPI,4,),VLOOKUP('TEREZINHA HARDY'!WGF48,SETOP,5,))</f>
        <v>7.33</v>
      </c>
      <c r="WGL48" s="14">
        <f t="shared" si="2875"/>
        <v>9.27</v>
      </c>
      <c r="WGM48" s="14">
        <f t="shared" si="2876"/>
        <v>1191.8579999999999</v>
      </c>
      <c r="WGN48" s="14">
        <f t="shared" si="2877"/>
        <v>1507.3019999999999</v>
      </c>
      <c r="WGO48" s="11" t="s">
        <v>17388</v>
      </c>
      <c r="WGP48" s="261" t="str">
        <f>IF(WGW48="SINAPI",VLOOKUP('TEREZINHA HARDY'!WGV48,SINAPI,2,),VLOOKUP('TEREZINHA HARDY'!WGV48,SETOP,3,))</f>
        <v>CORTE, DOBRA E MONTAGEM DE AÇO CA-50/60</v>
      </c>
      <c r="WGQ48" s="261"/>
      <c r="WGR48" s="261"/>
      <c r="WGS48" s="261"/>
      <c r="WGT48" s="261"/>
      <c r="WGU48" s="261"/>
      <c r="WGV48" s="12" t="s">
        <v>9344</v>
      </c>
      <c r="WGW48" s="12" t="s">
        <v>6222</v>
      </c>
      <c r="WGX48" s="12" t="str">
        <f>IF(WGW48="SINAPI",VLOOKUP('TEREZINHA HARDY'!WGV48,SINAPI,3,),VLOOKUP('TEREZINHA HARDY'!WGV48,SETOP,4,))</f>
        <v>KG</v>
      </c>
      <c r="WGY48" s="13">
        <v>162.6</v>
      </c>
      <c r="WGZ48" s="13" t="s">
        <v>41</v>
      </c>
      <c r="WHA48" s="14">
        <f>IF(WGW48="SINAPI",VLOOKUP('TEREZINHA HARDY'!WGV48,SINAPI,4,),VLOOKUP('TEREZINHA HARDY'!WGV48,SETOP,5,))</f>
        <v>7.33</v>
      </c>
      <c r="WHB48" s="14">
        <f t="shared" si="2878"/>
        <v>9.27</v>
      </c>
      <c r="WHC48" s="14">
        <f t="shared" si="2879"/>
        <v>1191.8579999999999</v>
      </c>
      <c r="WHD48" s="14">
        <f t="shared" si="2880"/>
        <v>1507.3019999999999</v>
      </c>
      <c r="WHE48" s="11" t="s">
        <v>17388</v>
      </c>
      <c r="WHF48" s="261" t="str">
        <f>IF(WHM48="SINAPI",VLOOKUP('TEREZINHA HARDY'!WHL48,SINAPI,2,),VLOOKUP('TEREZINHA HARDY'!WHL48,SETOP,3,))</f>
        <v>CORTE, DOBRA E MONTAGEM DE AÇO CA-50/60</v>
      </c>
      <c r="WHG48" s="261"/>
      <c r="WHH48" s="261"/>
      <c r="WHI48" s="261"/>
      <c r="WHJ48" s="261"/>
      <c r="WHK48" s="261"/>
      <c r="WHL48" s="12" t="s">
        <v>9344</v>
      </c>
      <c r="WHM48" s="12" t="s">
        <v>6222</v>
      </c>
      <c r="WHN48" s="12" t="str">
        <f>IF(WHM48="SINAPI",VLOOKUP('TEREZINHA HARDY'!WHL48,SINAPI,3,),VLOOKUP('TEREZINHA HARDY'!WHL48,SETOP,4,))</f>
        <v>KG</v>
      </c>
      <c r="WHO48" s="13">
        <v>162.6</v>
      </c>
      <c r="WHP48" s="13" t="s">
        <v>41</v>
      </c>
      <c r="WHQ48" s="14">
        <f>IF(WHM48="SINAPI",VLOOKUP('TEREZINHA HARDY'!WHL48,SINAPI,4,),VLOOKUP('TEREZINHA HARDY'!WHL48,SETOP,5,))</f>
        <v>7.33</v>
      </c>
      <c r="WHR48" s="14">
        <f t="shared" si="2881"/>
        <v>9.27</v>
      </c>
      <c r="WHS48" s="14">
        <f t="shared" si="2882"/>
        <v>1191.8579999999999</v>
      </c>
      <c r="WHT48" s="14">
        <f t="shared" si="2883"/>
        <v>1507.3019999999999</v>
      </c>
      <c r="WHU48" s="11" t="s">
        <v>17388</v>
      </c>
      <c r="WHV48" s="261" t="str">
        <f>IF(WIC48="SINAPI",VLOOKUP('TEREZINHA HARDY'!WIB48,SINAPI,2,),VLOOKUP('TEREZINHA HARDY'!WIB48,SETOP,3,))</f>
        <v>CORTE, DOBRA E MONTAGEM DE AÇO CA-50/60</v>
      </c>
      <c r="WHW48" s="261"/>
      <c r="WHX48" s="261"/>
      <c r="WHY48" s="261"/>
      <c r="WHZ48" s="261"/>
      <c r="WIA48" s="261"/>
      <c r="WIB48" s="12" t="s">
        <v>9344</v>
      </c>
      <c r="WIC48" s="12" t="s">
        <v>6222</v>
      </c>
      <c r="WID48" s="12" t="str">
        <f>IF(WIC48="SINAPI",VLOOKUP('TEREZINHA HARDY'!WIB48,SINAPI,3,),VLOOKUP('TEREZINHA HARDY'!WIB48,SETOP,4,))</f>
        <v>KG</v>
      </c>
      <c r="WIE48" s="13">
        <v>162.6</v>
      </c>
      <c r="WIF48" s="13" t="s">
        <v>41</v>
      </c>
      <c r="WIG48" s="14">
        <f>IF(WIC48="SINAPI",VLOOKUP('TEREZINHA HARDY'!WIB48,SINAPI,4,),VLOOKUP('TEREZINHA HARDY'!WIB48,SETOP,5,))</f>
        <v>7.33</v>
      </c>
      <c r="WIH48" s="14">
        <f t="shared" si="2884"/>
        <v>9.27</v>
      </c>
      <c r="WII48" s="14">
        <f t="shared" si="2885"/>
        <v>1191.8579999999999</v>
      </c>
      <c r="WIJ48" s="14">
        <f t="shared" si="2886"/>
        <v>1507.3019999999999</v>
      </c>
      <c r="WIK48" s="11" t="s">
        <v>17388</v>
      </c>
      <c r="WIL48" s="261" t="str">
        <f>IF(WIS48="SINAPI",VLOOKUP('TEREZINHA HARDY'!WIR48,SINAPI,2,),VLOOKUP('TEREZINHA HARDY'!WIR48,SETOP,3,))</f>
        <v>CORTE, DOBRA E MONTAGEM DE AÇO CA-50/60</v>
      </c>
      <c r="WIM48" s="261"/>
      <c r="WIN48" s="261"/>
      <c r="WIO48" s="261"/>
      <c r="WIP48" s="261"/>
      <c r="WIQ48" s="261"/>
      <c r="WIR48" s="12" t="s">
        <v>9344</v>
      </c>
      <c r="WIS48" s="12" t="s">
        <v>6222</v>
      </c>
      <c r="WIT48" s="12" t="str">
        <f>IF(WIS48="SINAPI",VLOOKUP('TEREZINHA HARDY'!WIR48,SINAPI,3,),VLOOKUP('TEREZINHA HARDY'!WIR48,SETOP,4,))</f>
        <v>KG</v>
      </c>
      <c r="WIU48" s="13">
        <v>162.6</v>
      </c>
      <c r="WIV48" s="13" t="s">
        <v>41</v>
      </c>
      <c r="WIW48" s="14">
        <f>IF(WIS48="SINAPI",VLOOKUP('TEREZINHA HARDY'!WIR48,SINAPI,4,),VLOOKUP('TEREZINHA HARDY'!WIR48,SETOP,5,))</f>
        <v>7.33</v>
      </c>
      <c r="WIX48" s="14">
        <f t="shared" si="2887"/>
        <v>9.27</v>
      </c>
      <c r="WIY48" s="14">
        <f t="shared" si="2888"/>
        <v>1191.8579999999999</v>
      </c>
      <c r="WIZ48" s="14">
        <f t="shared" si="2889"/>
        <v>1507.3019999999999</v>
      </c>
      <c r="WJA48" s="11" t="s">
        <v>17388</v>
      </c>
      <c r="WJB48" s="261" t="str">
        <f>IF(WJI48="SINAPI",VLOOKUP('TEREZINHA HARDY'!WJH48,SINAPI,2,),VLOOKUP('TEREZINHA HARDY'!WJH48,SETOP,3,))</f>
        <v>CORTE, DOBRA E MONTAGEM DE AÇO CA-50/60</v>
      </c>
      <c r="WJC48" s="261"/>
      <c r="WJD48" s="261"/>
      <c r="WJE48" s="261"/>
      <c r="WJF48" s="261"/>
      <c r="WJG48" s="261"/>
      <c r="WJH48" s="12" t="s">
        <v>9344</v>
      </c>
      <c r="WJI48" s="12" t="s">
        <v>6222</v>
      </c>
      <c r="WJJ48" s="12" t="str">
        <f>IF(WJI48="SINAPI",VLOOKUP('TEREZINHA HARDY'!WJH48,SINAPI,3,),VLOOKUP('TEREZINHA HARDY'!WJH48,SETOP,4,))</f>
        <v>KG</v>
      </c>
      <c r="WJK48" s="13">
        <v>162.6</v>
      </c>
      <c r="WJL48" s="13" t="s">
        <v>41</v>
      </c>
      <c r="WJM48" s="14">
        <f>IF(WJI48="SINAPI",VLOOKUP('TEREZINHA HARDY'!WJH48,SINAPI,4,),VLOOKUP('TEREZINHA HARDY'!WJH48,SETOP,5,))</f>
        <v>7.33</v>
      </c>
      <c r="WJN48" s="14">
        <f t="shared" si="2890"/>
        <v>9.27</v>
      </c>
      <c r="WJO48" s="14">
        <f t="shared" si="2891"/>
        <v>1191.8579999999999</v>
      </c>
      <c r="WJP48" s="14">
        <f t="shared" si="2892"/>
        <v>1507.3019999999999</v>
      </c>
      <c r="WJQ48" s="11" t="s">
        <v>17388</v>
      </c>
      <c r="WJR48" s="261" t="str">
        <f>IF(WJY48="SINAPI",VLOOKUP('TEREZINHA HARDY'!WJX48,SINAPI,2,),VLOOKUP('TEREZINHA HARDY'!WJX48,SETOP,3,))</f>
        <v>CORTE, DOBRA E MONTAGEM DE AÇO CA-50/60</v>
      </c>
      <c r="WJS48" s="261"/>
      <c r="WJT48" s="261"/>
      <c r="WJU48" s="261"/>
      <c r="WJV48" s="261"/>
      <c r="WJW48" s="261"/>
      <c r="WJX48" s="12" t="s">
        <v>9344</v>
      </c>
      <c r="WJY48" s="12" t="s">
        <v>6222</v>
      </c>
      <c r="WJZ48" s="12" t="str">
        <f>IF(WJY48="SINAPI",VLOOKUP('TEREZINHA HARDY'!WJX48,SINAPI,3,),VLOOKUP('TEREZINHA HARDY'!WJX48,SETOP,4,))</f>
        <v>KG</v>
      </c>
      <c r="WKA48" s="13">
        <v>162.6</v>
      </c>
      <c r="WKB48" s="13" t="s">
        <v>41</v>
      </c>
      <c r="WKC48" s="14">
        <f>IF(WJY48="SINAPI",VLOOKUP('TEREZINHA HARDY'!WJX48,SINAPI,4,),VLOOKUP('TEREZINHA HARDY'!WJX48,SETOP,5,))</f>
        <v>7.33</v>
      </c>
      <c r="WKD48" s="14">
        <f t="shared" si="2893"/>
        <v>9.27</v>
      </c>
      <c r="WKE48" s="14">
        <f t="shared" si="2894"/>
        <v>1191.8579999999999</v>
      </c>
      <c r="WKF48" s="14">
        <f t="shared" si="2895"/>
        <v>1507.3019999999999</v>
      </c>
      <c r="WKG48" s="11" t="s">
        <v>17388</v>
      </c>
      <c r="WKH48" s="261" t="str">
        <f>IF(WKO48="SINAPI",VLOOKUP('TEREZINHA HARDY'!WKN48,SINAPI,2,),VLOOKUP('TEREZINHA HARDY'!WKN48,SETOP,3,))</f>
        <v>CORTE, DOBRA E MONTAGEM DE AÇO CA-50/60</v>
      </c>
      <c r="WKI48" s="261"/>
      <c r="WKJ48" s="261"/>
      <c r="WKK48" s="261"/>
      <c r="WKL48" s="261"/>
      <c r="WKM48" s="261"/>
      <c r="WKN48" s="12" t="s">
        <v>9344</v>
      </c>
      <c r="WKO48" s="12" t="s">
        <v>6222</v>
      </c>
      <c r="WKP48" s="12" t="str">
        <f>IF(WKO48="SINAPI",VLOOKUP('TEREZINHA HARDY'!WKN48,SINAPI,3,),VLOOKUP('TEREZINHA HARDY'!WKN48,SETOP,4,))</f>
        <v>KG</v>
      </c>
      <c r="WKQ48" s="13">
        <v>162.6</v>
      </c>
      <c r="WKR48" s="13" t="s">
        <v>41</v>
      </c>
      <c r="WKS48" s="14">
        <f>IF(WKO48="SINAPI",VLOOKUP('TEREZINHA HARDY'!WKN48,SINAPI,4,),VLOOKUP('TEREZINHA HARDY'!WKN48,SETOP,5,))</f>
        <v>7.33</v>
      </c>
      <c r="WKT48" s="14">
        <f t="shared" si="2896"/>
        <v>9.27</v>
      </c>
      <c r="WKU48" s="14">
        <f t="shared" si="2897"/>
        <v>1191.8579999999999</v>
      </c>
      <c r="WKV48" s="14">
        <f t="shared" si="2898"/>
        <v>1507.3019999999999</v>
      </c>
      <c r="WKW48" s="11" t="s">
        <v>17388</v>
      </c>
      <c r="WKX48" s="261" t="str">
        <f>IF(WLE48="SINAPI",VLOOKUP('TEREZINHA HARDY'!WLD48,SINAPI,2,),VLOOKUP('TEREZINHA HARDY'!WLD48,SETOP,3,))</f>
        <v>CORTE, DOBRA E MONTAGEM DE AÇO CA-50/60</v>
      </c>
      <c r="WKY48" s="261"/>
      <c r="WKZ48" s="261"/>
      <c r="WLA48" s="261"/>
      <c r="WLB48" s="261"/>
      <c r="WLC48" s="261"/>
      <c r="WLD48" s="12" t="s">
        <v>9344</v>
      </c>
      <c r="WLE48" s="12" t="s">
        <v>6222</v>
      </c>
      <c r="WLF48" s="12" t="str">
        <f>IF(WLE48="SINAPI",VLOOKUP('TEREZINHA HARDY'!WLD48,SINAPI,3,),VLOOKUP('TEREZINHA HARDY'!WLD48,SETOP,4,))</f>
        <v>KG</v>
      </c>
      <c r="WLG48" s="13">
        <v>162.6</v>
      </c>
      <c r="WLH48" s="13" t="s">
        <v>41</v>
      </c>
      <c r="WLI48" s="14">
        <f>IF(WLE48="SINAPI",VLOOKUP('TEREZINHA HARDY'!WLD48,SINAPI,4,),VLOOKUP('TEREZINHA HARDY'!WLD48,SETOP,5,))</f>
        <v>7.33</v>
      </c>
      <c r="WLJ48" s="14">
        <f t="shared" si="2899"/>
        <v>9.27</v>
      </c>
      <c r="WLK48" s="14">
        <f t="shared" si="2900"/>
        <v>1191.8579999999999</v>
      </c>
      <c r="WLL48" s="14">
        <f t="shared" si="2901"/>
        <v>1507.3019999999999</v>
      </c>
      <c r="WLM48" s="11" t="s">
        <v>17388</v>
      </c>
      <c r="WLN48" s="261" t="str">
        <f>IF(WLU48="SINAPI",VLOOKUP('TEREZINHA HARDY'!WLT48,SINAPI,2,),VLOOKUP('TEREZINHA HARDY'!WLT48,SETOP,3,))</f>
        <v>CORTE, DOBRA E MONTAGEM DE AÇO CA-50/60</v>
      </c>
      <c r="WLO48" s="261"/>
      <c r="WLP48" s="261"/>
      <c r="WLQ48" s="261"/>
      <c r="WLR48" s="261"/>
      <c r="WLS48" s="261"/>
      <c r="WLT48" s="12" t="s">
        <v>9344</v>
      </c>
      <c r="WLU48" s="12" t="s">
        <v>6222</v>
      </c>
      <c r="WLV48" s="12" t="str">
        <f>IF(WLU48="SINAPI",VLOOKUP('TEREZINHA HARDY'!WLT48,SINAPI,3,),VLOOKUP('TEREZINHA HARDY'!WLT48,SETOP,4,))</f>
        <v>KG</v>
      </c>
      <c r="WLW48" s="13">
        <v>162.6</v>
      </c>
      <c r="WLX48" s="13" t="s">
        <v>41</v>
      </c>
      <c r="WLY48" s="14">
        <f>IF(WLU48="SINAPI",VLOOKUP('TEREZINHA HARDY'!WLT48,SINAPI,4,),VLOOKUP('TEREZINHA HARDY'!WLT48,SETOP,5,))</f>
        <v>7.33</v>
      </c>
      <c r="WLZ48" s="14">
        <f t="shared" si="2902"/>
        <v>9.27</v>
      </c>
      <c r="WMA48" s="14">
        <f t="shared" si="2903"/>
        <v>1191.8579999999999</v>
      </c>
      <c r="WMB48" s="14">
        <f t="shared" si="2904"/>
        <v>1507.3019999999999</v>
      </c>
      <c r="WMC48" s="11" t="s">
        <v>17388</v>
      </c>
      <c r="WMD48" s="261" t="str">
        <f>IF(WMK48="SINAPI",VLOOKUP('TEREZINHA HARDY'!WMJ48,SINAPI,2,),VLOOKUP('TEREZINHA HARDY'!WMJ48,SETOP,3,))</f>
        <v>CORTE, DOBRA E MONTAGEM DE AÇO CA-50/60</v>
      </c>
      <c r="WME48" s="261"/>
      <c r="WMF48" s="261"/>
      <c r="WMG48" s="261"/>
      <c r="WMH48" s="261"/>
      <c r="WMI48" s="261"/>
      <c r="WMJ48" s="12" t="s">
        <v>9344</v>
      </c>
      <c r="WMK48" s="12" t="s">
        <v>6222</v>
      </c>
      <c r="WML48" s="12" t="str">
        <f>IF(WMK48="SINAPI",VLOOKUP('TEREZINHA HARDY'!WMJ48,SINAPI,3,),VLOOKUP('TEREZINHA HARDY'!WMJ48,SETOP,4,))</f>
        <v>KG</v>
      </c>
      <c r="WMM48" s="13">
        <v>162.6</v>
      </c>
      <c r="WMN48" s="13" t="s">
        <v>41</v>
      </c>
      <c r="WMO48" s="14">
        <f>IF(WMK48="SINAPI",VLOOKUP('TEREZINHA HARDY'!WMJ48,SINAPI,4,),VLOOKUP('TEREZINHA HARDY'!WMJ48,SETOP,5,))</f>
        <v>7.33</v>
      </c>
      <c r="WMP48" s="14">
        <f t="shared" si="2905"/>
        <v>9.27</v>
      </c>
      <c r="WMQ48" s="14">
        <f t="shared" si="2906"/>
        <v>1191.8579999999999</v>
      </c>
      <c r="WMR48" s="14">
        <f t="shared" si="2907"/>
        <v>1507.3019999999999</v>
      </c>
      <c r="WMS48" s="11" t="s">
        <v>17388</v>
      </c>
      <c r="WMT48" s="261" t="str">
        <f>IF(WNA48="SINAPI",VLOOKUP('TEREZINHA HARDY'!WMZ48,SINAPI,2,),VLOOKUP('TEREZINHA HARDY'!WMZ48,SETOP,3,))</f>
        <v>CORTE, DOBRA E MONTAGEM DE AÇO CA-50/60</v>
      </c>
      <c r="WMU48" s="261"/>
      <c r="WMV48" s="261"/>
      <c r="WMW48" s="261"/>
      <c r="WMX48" s="261"/>
      <c r="WMY48" s="261"/>
      <c r="WMZ48" s="12" t="s">
        <v>9344</v>
      </c>
      <c r="WNA48" s="12" t="s">
        <v>6222</v>
      </c>
      <c r="WNB48" s="12" t="str">
        <f>IF(WNA48="SINAPI",VLOOKUP('TEREZINHA HARDY'!WMZ48,SINAPI,3,),VLOOKUP('TEREZINHA HARDY'!WMZ48,SETOP,4,))</f>
        <v>KG</v>
      </c>
      <c r="WNC48" s="13">
        <v>162.6</v>
      </c>
      <c r="WND48" s="13" t="s">
        <v>41</v>
      </c>
      <c r="WNE48" s="14">
        <f>IF(WNA48="SINAPI",VLOOKUP('TEREZINHA HARDY'!WMZ48,SINAPI,4,),VLOOKUP('TEREZINHA HARDY'!WMZ48,SETOP,5,))</f>
        <v>7.33</v>
      </c>
      <c r="WNF48" s="14">
        <f t="shared" si="2908"/>
        <v>9.27</v>
      </c>
      <c r="WNG48" s="14">
        <f t="shared" si="2909"/>
        <v>1191.8579999999999</v>
      </c>
      <c r="WNH48" s="14">
        <f t="shared" si="2910"/>
        <v>1507.3019999999999</v>
      </c>
      <c r="WNI48" s="11" t="s">
        <v>17388</v>
      </c>
      <c r="WNJ48" s="261" t="str">
        <f>IF(WNQ48="SINAPI",VLOOKUP('TEREZINHA HARDY'!WNP48,SINAPI,2,),VLOOKUP('TEREZINHA HARDY'!WNP48,SETOP,3,))</f>
        <v>CORTE, DOBRA E MONTAGEM DE AÇO CA-50/60</v>
      </c>
      <c r="WNK48" s="261"/>
      <c r="WNL48" s="261"/>
      <c r="WNM48" s="261"/>
      <c r="WNN48" s="261"/>
      <c r="WNO48" s="261"/>
      <c r="WNP48" s="12" t="s">
        <v>9344</v>
      </c>
      <c r="WNQ48" s="12" t="s">
        <v>6222</v>
      </c>
      <c r="WNR48" s="12" t="str">
        <f>IF(WNQ48="SINAPI",VLOOKUP('TEREZINHA HARDY'!WNP48,SINAPI,3,),VLOOKUP('TEREZINHA HARDY'!WNP48,SETOP,4,))</f>
        <v>KG</v>
      </c>
      <c r="WNS48" s="13">
        <v>162.6</v>
      </c>
      <c r="WNT48" s="13" t="s">
        <v>41</v>
      </c>
      <c r="WNU48" s="14">
        <f>IF(WNQ48="SINAPI",VLOOKUP('TEREZINHA HARDY'!WNP48,SINAPI,4,),VLOOKUP('TEREZINHA HARDY'!WNP48,SETOP,5,))</f>
        <v>7.33</v>
      </c>
      <c r="WNV48" s="14">
        <f t="shared" si="2911"/>
        <v>9.27</v>
      </c>
      <c r="WNW48" s="14">
        <f t="shared" si="2912"/>
        <v>1191.8579999999999</v>
      </c>
      <c r="WNX48" s="14">
        <f t="shared" si="2913"/>
        <v>1507.3019999999999</v>
      </c>
      <c r="WNY48" s="11" t="s">
        <v>17388</v>
      </c>
      <c r="WNZ48" s="261" t="str">
        <f>IF(WOG48="SINAPI",VLOOKUP('TEREZINHA HARDY'!WOF48,SINAPI,2,),VLOOKUP('TEREZINHA HARDY'!WOF48,SETOP,3,))</f>
        <v>CORTE, DOBRA E MONTAGEM DE AÇO CA-50/60</v>
      </c>
      <c r="WOA48" s="261"/>
      <c r="WOB48" s="261"/>
      <c r="WOC48" s="261"/>
      <c r="WOD48" s="261"/>
      <c r="WOE48" s="261"/>
      <c r="WOF48" s="12" t="s">
        <v>9344</v>
      </c>
      <c r="WOG48" s="12" t="s">
        <v>6222</v>
      </c>
      <c r="WOH48" s="12" t="str">
        <f>IF(WOG48="SINAPI",VLOOKUP('TEREZINHA HARDY'!WOF48,SINAPI,3,),VLOOKUP('TEREZINHA HARDY'!WOF48,SETOP,4,))</f>
        <v>KG</v>
      </c>
      <c r="WOI48" s="13">
        <v>162.6</v>
      </c>
      <c r="WOJ48" s="13" t="s">
        <v>41</v>
      </c>
      <c r="WOK48" s="14">
        <f>IF(WOG48="SINAPI",VLOOKUP('TEREZINHA HARDY'!WOF48,SINAPI,4,),VLOOKUP('TEREZINHA HARDY'!WOF48,SETOP,5,))</f>
        <v>7.33</v>
      </c>
      <c r="WOL48" s="14">
        <f t="shared" si="2914"/>
        <v>9.27</v>
      </c>
      <c r="WOM48" s="14">
        <f t="shared" si="2915"/>
        <v>1191.8579999999999</v>
      </c>
      <c r="WON48" s="14">
        <f t="shared" si="2916"/>
        <v>1507.3019999999999</v>
      </c>
      <c r="WOO48" s="11" t="s">
        <v>17388</v>
      </c>
      <c r="WOP48" s="261" t="str">
        <f>IF(WOW48="SINAPI",VLOOKUP('TEREZINHA HARDY'!WOV48,SINAPI,2,),VLOOKUP('TEREZINHA HARDY'!WOV48,SETOP,3,))</f>
        <v>CORTE, DOBRA E MONTAGEM DE AÇO CA-50/60</v>
      </c>
      <c r="WOQ48" s="261"/>
      <c r="WOR48" s="261"/>
      <c r="WOS48" s="261"/>
      <c r="WOT48" s="261"/>
      <c r="WOU48" s="261"/>
      <c r="WOV48" s="12" t="s">
        <v>9344</v>
      </c>
      <c r="WOW48" s="12" t="s">
        <v>6222</v>
      </c>
      <c r="WOX48" s="12" t="str">
        <f>IF(WOW48="SINAPI",VLOOKUP('TEREZINHA HARDY'!WOV48,SINAPI,3,),VLOOKUP('TEREZINHA HARDY'!WOV48,SETOP,4,))</f>
        <v>KG</v>
      </c>
      <c r="WOY48" s="13">
        <v>162.6</v>
      </c>
      <c r="WOZ48" s="13" t="s">
        <v>41</v>
      </c>
      <c r="WPA48" s="14">
        <f>IF(WOW48="SINAPI",VLOOKUP('TEREZINHA HARDY'!WOV48,SINAPI,4,),VLOOKUP('TEREZINHA HARDY'!WOV48,SETOP,5,))</f>
        <v>7.33</v>
      </c>
      <c r="WPB48" s="14">
        <f t="shared" si="2917"/>
        <v>9.27</v>
      </c>
      <c r="WPC48" s="14">
        <f t="shared" si="2918"/>
        <v>1191.8579999999999</v>
      </c>
      <c r="WPD48" s="14">
        <f t="shared" si="2919"/>
        <v>1507.3019999999999</v>
      </c>
      <c r="WPE48" s="11" t="s">
        <v>17388</v>
      </c>
      <c r="WPF48" s="261" t="str">
        <f>IF(WPM48="SINAPI",VLOOKUP('TEREZINHA HARDY'!WPL48,SINAPI,2,),VLOOKUP('TEREZINHA HARDY'!WPL48,SETOP,3,))</f>
        <v>CORTE, DOBRA E MONTAGEM DE AÇO CA-50/60</v>
      </c>
      <c r="WPG48" s="261"/>
      <c r="WPH48" s="261"/>
      <c r="WPI48" s="261"/>
      <c r="WPJ48" s="261"/>
      <c r="WPK48" s="261"/>
      <c r="WPL48" s="12" t="s">
        <v>9344</v>
      </c>
      <c r="WPM48" s="12" t="s">
        <v>6222</v>
      </c>
      <c r="WPN48" s="12" t="str">
        <f>IF(WPM48="SINAPI",VLOOKUP('TEREZINHA HARDY'!WPL48,SINAPI,3,),VLOOKUP('TEREZINHA HARDY'!WPL48,SETOP,4,))</f>
        <v>KG</v>
      </c>
      <c r="WPO48" s="13">
        <v>162.6</v>
      </c>
      <c r="WPP48" s="13" t="s">
        <v>41</v>
      </c>
      <c r="WPQ48" s="14">
        <f>IF(WPM48="SINAPI",VLOOKUP('TEREZINHA HARDY'!WPL48,SINAPI,4,),VLOOKUP('TEREZINHA HARDY'!WPL48,SETOP,5,))</f>
        <v>7.33</v>
      </c>
      <c r="WPR48" s="14">
        <f t="shared" si="2920"/>
        <v>9.27</v>
      </c>
      <c r="WPS48" s="14">
        <f t="shared" si="2921"/>
        <v>1191.8579999999999</v>
      </c>
      <c r="WPT48" s="14">
        <f t="shared" si="2922"/>
        <v>1507.3019999999999</v>
      </c>
      <c r="WPU48" s="11" t="s">
        <v>17388</v>
      </c>
      <c r="WPV48" s="261" t="str">
        <f>IF(WQC48="SINAPI",VLOOKUP('TEREZINHA HARDY'!WQB48,SINAPI,2,),VLOOKUP('TEREZINHA HARDY'!WQB48,SETOP,3,))</f>
        <v>CORTE, DOBRA E MONTAGEM DE AÇO CA-50/60</v>
      </c>
      <c r="WPW48" s="261"/>
      <c r="WPX48" s="261"/>
      <c r="WPY48" s="261"/>
      <c r="WPZ48" s="261"/>
      <c r="WQA48" s="261"/>
      <c r="WQB48" s="12" t="s">
        <v>9344</v>
      </c>
      <c r="WQC48" s="12" t="s">
        <v>6222</v>
      </c>
      <c r="WQD48" s="12" t="str">
        <f>IF(WQC48="SINAPI",VLOOKUP('TEREZINHA HARDY'!WQB48,SINAPI,3,),VLOOKUP('TEREZINHA HARDY'!WQB48,SETOP,4,))</f>
        <v>KG</v>
      </c>
      <c r="WQE48" s="13">
        <v>162.6</v>
      </c>
      <c r="WQF48" s="13" t="s">
        <v>41</v>
      </c>
      <c r="WQG48" s="14">
        <f>IF(WQC48="SINAPI",VLOOKUP('TEREZINHA HARDY'!WQB48,SINAPI,4,),VLOOKUP('TEREZINHA HARDY'!WQB48,SETOP,5,))</f>
        <v>7.33</v>
      </c>
      <c r="WQH48" s="14">
        <f t="shared" si="2923"/>
        <v>9.27</v>
      </c>
      <c r="WQI48" s="14">
        <f t="shared" si="2924"/>
        <v>1191.8579999999999</v>
      </c>
      <c r="WQJ48" s="14">
        <f t="shared" si="2925"/>
        <v>1507.3019999999999</v>
      </c>
      <c r="WQK48" s="11" t="s">
        <v>17388</v>
      </c>
      <c r="WQL48" s="261" t="str">
        <f>IF(WQS48="SINAPI",VLOOKUP('TEREZINHA HARDY'!WQR48,SINAPI,2,),VLOOKUP('TEREZINHA HARDY'!WQR48,SETOP,3,))</f>
        <v>CORTE, DOBRA E MONTAGEM DE AÇO CA-50/60</v>
      </c>
      <c r="WQM48" s="261"/>
      <c r="WQN48" s="261"/>
      <c r="WQO48" s="261"/>
      <c r="WQP48" s="261"/>
      <c r="WQQ48" s="261"/>
      <c r="WQR48" s="12" t="s">
        <v>9344</v>
      </c>
      <c r="WQS48" s="12" t="s">
        <v>6222</v>
      </c>
      <c r="WQT48" s="12" t="str">
        <f>IF(WQS48="SINAPI",VLOOKUP('TEREZINHA HARDY'!WQR48,SINAPI,3,),VLOOKUP('TEREZINHA HARDY'!WQR48,SETOP,4,))</f>
        <v>KG</v>
      </c>
      <c r="WQU48" s="13">
        <v>162.6</v>
      </c>
      <c r="WQV48" s="13" t="s">
        <v>41</v>
      </c>
      <c r="WQW48" s="14">
        <f>IF(WQS48="SINAPI",VLOOKUP('TEREZINHA HARDY'!WQR48,SINAPI,4,),VLOOKUP('TEREZINHA HARDY'!WQR48,SETOP,5,))</f>
        <v>7.33</v>
      </c>
      <c r="WQX48" s="14">
        <f t="shared" si="2926"/>
        <v>9.27</v>
      </c>
      <c r="WQY48" s="14">
        <f t="shared" si="2927"/>
        <v>1191.8579999999999</v>
      </c>
      <c r="WQZ48" s="14">
        <f t="shared" si="2928"/>
        <v>1507.3019999999999</v>
      </c>
      <c r="WRA48" s="11" t="s">
        <v>17388</v>
      </c>
      <c r="WRB48" s="261" t="str">
        <f>IF(WRI48="SINAPI",VLOOKUP('TEREZINHA HARDY'!WRH48,SINAPI,2,),VLOOKUP('TEREZINHA HARDY'!WRH48,SETOP,3,))</f>
        <v>CORTE, DOBRA E MONTAGEM DE AÇO CA-50/60</v>
      </c>
      <c r="WRC48" s="261"/>
      <c r="WRD48" s="261"/>
      <c r="WRE48" s="261"/>
      <c r="WRF48" s="261"/>
      <c r="WRG48" s="261"/>
      <c r="WRH48" s="12" t="s">
        <v>9344</v>
      </c>
      <c r="WRI48" s="12" t="s">
        <v>6222</v>
      </c>
      <c r="WRJ48" s="12" t="str">
        <f>IF(WRI48="SINAPI",VLOOKUP('TEREZINHA HARDY'!WRH48,SINAPI,3,),VLOOKUP('TEREZINHA HARDY'!WRH48,SETOP,4,))</f>
        <v>KG</v>
      </c>
      <c r="WRK48" s="13">
        <v>162.6</v>
      </c>
      <c r="WRL48" s="13" t="s">
        <v>41</v>
      </c>
      <c r="WRM48" s="14">
        <f>IF(WRI48="SINAPI",VLOOKUP('TEREZINHA HARDY'!WRH48,SINAPI,4,),VLOOKUP('TEREZINHA HARDY'!WRH48,SETOP,5,))</f>
        <v>7.33</v>
      </c>
      <c r="WRN48" s="14">
        <f t="shared" si="2929"/>
        <v>9.27</v>
      </c>
      <c r="WRO48" s="14">
        <f t="shared" si="2930"/>
        <v>1191.8579999999999</v>
      </c>
      <c r="WRP48" s="14">
        <f t="shared" si="2931"/>
        <v>1507.3019999999999</v>
      </c>
      <c r="WRQ48" s="11" t="s">
        <v>17388</v>
      </c>
      <c r="WRR48" s="261" t="str">
        <f>IF(WRY48="SINAPI",VLOOKUP('TEREZINHA HARDY'!WRX48,SINAPI,2,),VLOOKUP('TEREZINHA HARDY'!WRX48,SETOP,3,))</f>
        <v>CORTE, DOBRA E MONTAGEM DE AÇO CA-50/60</v>
      </c>
      <c r="WRS48" s="261"/>
      <c r="WRT48" s="261"/>
      <c r="WRU48" s="261"/>
      <c r="WRV48" s="261"/>
      <c r="WRW48" s="261"/>
      <c r="WRX48" s="12" t="s">
        <v>9344</v>
      </c>
      <c r="WRY48" s="12" t="s">
        <v>6222</v>
      </c>
      <c r="WRZ48" s="12" t="str">
        <f>IF(WRY48="SINAPI",VLOOKUP('TEREZINHA HARDY'!WRX48,SINAPI,3,),VLOOKUP('TEREZINHA HARDY'!WRX48,SETOP,4,))</f>
        <v>KG</v>
      </c>
      <c r="WSA48" s="13">
        <v>162.6</v>
      </c>
      <c r="WSB48" s="13" t="s">
        <v>41</v>
      </c>
      <c r="WSC48" s="14">
        <f>IF(WRY48="SINAPI",VLOOKUP('TEREZINHA HARDY'!WRX48,SINAPI,4,),VLOOKUP('TEREZINHA HARDY'!WRX48,SETOP,5,))</f>
        <v>7.33</v>
      </c>
      <c r="WSD48" s="14">
        <f t="shared" si="2932"/>
        <v>9.27</v>
      </c>
      <c r="WSE48" s="14">
        <f t="shared" si="2933"/>
        <v>1191.8579999999999</v>
      </c>
      <c r="WSF48" s="14">
        <f t="shared" si="2934"/>
        <v>1507.3019999999999</v>
      </c>
      <c r="WSG48" s="11" t="s">
        <v>17388</v>
      </c>
      <c r="WSH48" s="261" t="str">
        <f>IF(WSO48="SINAPI",VLOOKUP('TEREZINHA HARDY'!WSN48,SINAPI,2,),VLOOKUP('TEREZINHA HARDY'!WSN48,SETOP,3,))</f>
        <v>CORTE, DOBRA E MONTAGEM DE AÇO CA-50/60</v>
      </c>
      <c r="WSI48" s="261"/>
      <c r="WSJ48" s="261"/>
      <c r="WSK48" s="261"/>
      <c r="WSL48" s="261"/>
      <c r="WSM48" s="261"/>
      <c r="WSN48" s="12" t="s">
        <v>9344</v>
      </c>
      <c r="WSO48" s="12" t="s">
        <v>6222</v>
      </c>
      <c r="WSP48" s="12" t="str">
        <f>IF(WSO48="SINAPI",VLOOKUP('TEREZINHA HARDY'!WSN48,SINAPI,3,),VLOOKUP('TEREZINHA HARDY'!WSN48,SETOP,4,))</f>
        <v>KG</v>
      </c>
      <c r="WSQ48" s="13">
        <v>162.6</v>
      </c>
      <c r="WSR48" s="13" t="s">
        <v>41</v>
      </c>
      <c r="WSS48" s="14">
        <f>IF(WSO48="SINAPI",VLOOKUP('TEREZINHA HARDY'!WSN48,SINAPI,4,),VLOOKUP('TEREZINHA HARDY'!WSN48,SETOP,5,))</f>
        <v>7.33</v>
      </c>
      <c r="WST48" s="14">
        <f t="shared" si="2935"/>
        <v>9.27</v>
      </c>
      <c r="WSU48" s="14">
        <f t="shared" si="2936"/>
        <v>1191.8579999999999</v>
      </c>
      <c r="WSV48" s="14">
        <f t="shared" si="2937"/>
        <v>1507.3019999999999</v>
      </c>
      <c r="WSW48" s="11" t="s">
        <v>17388</v>
      </c>
      <c r="WSX48" s="261" t="str">
        <f>IF(WTE48="SINAPI",VLOOKUP('TEREZINHA HARDY'!WTD48,SINAPI,2,),VLOOKUP('TEREZINHA HARDY'!WTD48,SETOP,3,))</f>
        <v>CORTE, DOBRA E MONTAGEM DE AÇO CA-50/60</v>
      </c>
      <c r="WSY48" s="261"/>
      <c r="WSZ48" s="261"/>
      <c r="WTA48" s="261"/>
      <c r="WTB48" s="261"/>
      <c r="WTC48" s="261"/>
      <c r="WTD48" s="12" t="s">
        <v>9344</v>
      </c>
      <c r="WTE48" s="12" t="s">
        <v>6222</v>
      </c>
      <c r="WTF48" s="12" t="str">
        <f>IF(WTE48="SINAPI",VLOOKUP('TEREZINHA HARDY'!WTD48,SINAPI,3,),VLOOKUP('TEREZINHA HARDY'!WTD48,SETOP,4,))</f>
        <v>KG</v>
      </c>
      <c r="WTG48" s="13">
        <v>162.6</v>
      </c>
      <c r="WTH48" s="13" t="s">
        <v>41</v>
      </c>
      <c r="WTI48" s="14">
        <f>IF(WTE48="SINAPI",VLOOKUP('TEREZINHA HARDY'!WTD48,SINAPI,4,),VLOOKUP('TEREZINHA HARDY'!WTD48,SETOP,5,))</f>
        <v>7.33</v>
      </c>
      <c r="WTJ48" s="14">
        <f t="shared" si="2938"/>
        <v>9.27</v>
      </c>
      <c r="WTK48" s="14">
        <f t="shared" si="2939"/>
        <v>1191.8579999999999</v>
      </c>
      <c r="WTL48" s="14">
        <f t="shared" si="2940"/>
        <v>1507.3019999999999</v>
      </c>
      <c r="WTM48" s="11" t="s">
        <v>17388</v>
      </c>
      <c r="WTN48" s="261" t="str">
        <f>IF(WTU48="SINAPI",VLOOKUP('TEREZINHA HARDY'!WTT48,SINAPI,2,),VLOOKUP('TEREZINHA HARDY'!WTT48,SETOP,3,))</f>
        <v>CORTE, DOBRA E MONTAGEM DE AÇO CA-50/60</v>
      </c>
      <c r="WTO48" s="261"/>
      <c r="WTP48" s="261"/>
      <c r="WTQ48" s="261"/>
      <c r="WTR48" s="261"/>
      <c r="WTS48" s="261"/>
      <c r="WTT48" s="12" t="s">
        <v>9344</v>
      </c>
      <c r="WTU48" s="12" t="s">
        <v>6222</v>
      </c>
      <c r="WTV48" s="12" t="str">
        <f>IF(WTU48="SINAPI",VLOOKUP('TEREZINHA HARDY'!WTT48,SINAPI,3,),VLOOKUP('TEREZINHA HARDY'!WTT48,SETOP,4,))</f>
        <v>KG</v>
      </c>
      <c r="WTW48" s="13">
        <v>162.6</v>
      </c>
      <c r="WTX48" s="13" t="s">
        <v>41</v>
      </c>
      <c r="WTY48" s="14">
        <f>IF(WTU48="SINAPI",VLOOKUP('TEREZINHA HARDY'!WTT48,SINAPI,4,),VLOOKUP('TEREZINHA HARDY'!WTT48,SETOP,5,))</f>
        <v>7.33</v>
      </c>
      <c r="WTZ48" s="14">
        <f t="shared" si="2941"/>
        <v>9.27</v>
      </c>
      <c r="WUA48" s="14">
        <f t="shared" si="2942"/>
        <v>1191.8579999999999</v>
      </c>
      <c r="WUB48" s="14">
        <f t="shared" si="2943"/>
        <v>1507.3019999999999</v>
      </c>
      <c r="WUC48" s="11" t="s">
        <v>17388</v>
      </c>
      <c r="WUD48" s="261" t="str">
        <f>IF(WUK48="SINAPI",VLOOKUP('TEREZINHA HARDY'!WUJ48,SINAPI,2,),VLOOKUP('TEREZINHA HARDY'!WUJ48,SETOP,3,))</f>
        <v>CORTE, DOBRA E MONTAGEM DE AÇO CA-50/60</v>
      </c>
      <c r="WUE48" s="261"/>
      <c r="WUF48" s="261"/>
      <c r="WUG48" s="261"/>
      <c r="WUH48" s="261"/>
      <c r="WUI48" s="261"/>
      <c r="WUJ48" s="12" t="s">
        <v>9344</v>
      </c>
      <c r="WUK48" s="12" t="s">
        <v>6222</v>
      </c>
      <c r="WUL48" s="12" t="str">
        <f>IF(WUK48="SINAPI",VLOOKUP('TEREZINHA HARDY'!WUJ48,SINAPI,3,),VLOOKUP('TEREZINHA HARDY'!WUJ48,SETOP,4,))</f>
        <v>KG</v>
      </c>
      <c r="WUM48" s="13">
        <v>162.6</v>
      </c>
      <c r="WUN48" s="13" t="s">
        <v>41</v>
      </c>
      <c r="WUO48" s="14">
        <f>IF(WUK48="SINAPI",VLOOKUP('TEREZINHA HARDY'!WUJ48,SINAPI,4,),VLOOKUP('TEREZINHA HARDY'!WUJ48,SETOP,5,))</f>
        <v>7.33</v>
      </c>
      <c r="WUP48" s="14">
        <f t="shared" si="2944"/>
        <v>9.27</v>
      </c>
      <c r="WUQ48" s="14">
        <f t="shared" si="2945"/>
        <v>1191.8579999999999</v>
      </c>
      <c r="WUR48" s="14">
        <f t="shared" si="2946"/>
        <v>1507.3019999999999</v>
      </c>
      <c r="WUS48" s="11" t="s">
        <v>17388</v>
      </c>
      <c r="WUT48" s="261" t="str">
        <f>IF(WVA48="SINAPI",VLOOKUP('TEREZINHA HARDY'!WUZ48,SINAPI,2,),VLOOKUP('TEREZINHA HARDY'!WUZ48,SETOP,3,))</f>
        <v>CORTE, DOBRA E MONTAGEM DE AÇO CA-50/60</v>
      </c>
      <c r="WUU48" s="261"/>
      <c r="WUV48" s="261"/>
      <c r="WUW48" s="261"/>
      <c r="WUX48" s="261"/>
      <c r="WUY48" s="261"/>
      <c r="WUZ48" s="12" t="s">
        <v>9344</v>
      </c>
      <c r="WVA48" s="12" t="s">
        <v>6222</v>
      </c>
      <c r="WVB48" s="12" t="str">
        <f>IF(WVA48="SINAPI",VLOOKUP('TEREZINHA HARDY'!WUZ48,SINAPI,3,),VLOOKUP('TEREZINHA HARDY'!WUZ48,SETOP,4,))</f>
        <v>KG</v>
      </c>
      <c r="WVC48" s="13">
        <v>162.6</v>
      </c>
      <c r="WVD48" s="13" t="s">
        <v>41</v>
      </c>
      <c r="WVE48" s="14">
        <f>IF(WVA48="SINAPI",VLOOKUP('TEREZINHA HARDY'!WUZ48,SINAPI,4,),VLOOKUP('TEREZINHA HARDY'!WUZ48,SETOP,5,))</f>
        <v>7.33</v>
      </c>
      <c r="WVF48" s="14">
        <f t="shared" si="2947"/>
        <v>9.27</v>
      </c>
      <c r="WVG48" s="14">
        <f t="shared" si="2948"/>
        <v>1191.8579999999999</v>
      </c>
      <c r="WVH48" s="14">
        <f t="shared" si="2949"/>
        <v>1507.3019999999999</v>
      </c>
      <c r="WVI48" s="11" t="s">
        <v>17388</v>
      </c>
      <c r="WVJ48" s="261" t="str">
        <f>IF(WVQ48="SINAPI",VLOOKUP('TEREZINHA HARDY'!WVP48,SINAPI,2,),VLOOKUP('TEREZINHA HARDY'!WVP48,SETOP,3,))</f>
        <v>CORTE, DOBRA E MONTAGEM DE AÇO CA-50/60</v>
      </c>
      <c r="WVK48" s="261"/>
      <c r="WVL48" s="261"/>
      <c r="WVM48" s="261"/>
      <c r="WVN48" s="261"/>
      <c r="WVO48" s="261"/>
      <c r="WVP48" s="12" t="s">
        <v>9344</v>
      </c>
      <c r="WVQ48" s="12" t="s">
        <v>6222</v>
      </c>
      <c r="WVR48" s="12" t="str">
        <f>IF(WVQ48="SINAPI",VLOOKUP('TEREZINHA HARDY'!WVP48,SINAPI,3,),VLOOKUP('TEREZINHA HARDY'!WVP48,SETOP,4,))</f>
        <v>KG</v>
      </c>
      <c r="WVS48" s="13">
        <v>162.6</v>
      </c>
      <c r="WVT48" s="13" t="s">
        <v>41</v>
      </c>
      <c r="WVU48" s="14">
        <f>IF(WVQ48="SINAPI",VLOOKUP('TEREZINHA HARDY'!WVP48,SINAPI,4,),VLOOKUP('TEREZINHA HARDY'!WVP48,SETOP,5,))</f>
        <v>7.33</v>
      </c>
      <c r="WVV48" s="14">
        <f t="shared" si="2950"/>
        <v>9.27</v>
      </c>
      <c r="WVW48" s="14">
        <f t="shared" si="2951"/>
        <v>1191.8579999999999</v>
      </c>
      <c r="WVX48" s="14">
        <f t="shared" si="2952"/>
        <v>1507.3019999999999</v>
      </c>
      <c r="WVY48" s="11" t="s">
        <v>17388</v>
      </c>
      <c r="WVZ48" s="261" t="str">
        <f>IF(WWG48="SINAPI",VLOOKUP('TEREZINHA HARDY'!WWF48,SINAPI,2,),VLOOKUP('TEREZINHA HARDY'!WWF48,SETOP,3,))</f>
        <v>CORTE, DOBRA E MONTAGEM DE AÇO CA-50/60</v>
      </c>
      <c r="WWA48" s="261"/>
      <c r="WWB48" s="261"/>
      <c r="WWC48" s="261"/>
      <c r="WWD48" s="261"/>
      <c r="WWE48" s="261"/>
      <c r="WWF48" s="12" t="s">
        <v>9344</v>
      </c>
      <c r="WWG48" s="12" t="s">
        <v>6222</v>
      </c>
      <c r="WWH48" s="12" t="str">
        <f>IF(WWG48="SINAPI",VLOOKUP('TEREZINHA HARDY'!WWF48,SINAPI,3,),VLOOKUP('TEREZINHA HARDY'!WWF48,SETOP,4,))</f>
        <v>KG</v>
      </c>
      <c r="WWI48" s="13">
        <v>162.6</v>
      </c>
      <c r="WWJ48" s="13" t="s">
        <v>41</v>
      </c>
      <c r="WWK48" s="14">
        <f>IF(WWG48="SINAPI",VLOOKUP('TEREZINHA HARDY'!WWF48,SINAPI,4,),VLOOKUP('TEREZINHA HARDY'!WWF48,SETOP,5,))</f>
        <v>7.33</v>
      </c>
      <c r="WWL48" s="14">
        <f t="shared" si="2953"/>
        <v>9.27</v>
      </c>
      <c r="WWM48" s="14">
        <f t="shared" si="2954"/>
        <v>1191.8579999999999</v>
      </c>
      <c r="WWN48" s="14">
        <f t="shared" si="2955"/>
        <v>1507.3019999999999</v>
      </c>
      <c r="WWO48" s="11" t="s">
        <v>17388</v>
      </c>
      <c r="WWP48" s="261" t="str">
        <f>IF(WWW48="SINAPI",VLOOKUP('TEREZINHA HARDY'!WWV48,SINAPI,2,),VLOOKUP('TEREZINHA HARDY'!WWV48,SETOP,3,))</f>
        <v>CORTE, DOBRA E MONTAGEM DE AÇO CA-50/60</v>
      </c>
      <c r="WWQ48" s="261"/>
      <c r="WWR48" s="261"/>
      <c r="WWS48" s="261"/>
      <c r="WWT48" s="261"/>
      <c r="WWU48" s="261"/>
      <c r="WWV48" s="12" t="s">
        <v>9344</v>
      </c>
      <c r="WWW48" s="12" t="s">
        <v>6222</v>
      </c>
      <c r="WWX48" s="12" t="str">
        <f>IF(WWW48="SINAPI",VLOOKUP('TEREZINHA HARDY'!WWV48,SINAPI,3,),VLOOKUP('TEREZINHA HARDY'!WWV48,SETOP,4,))</f>
        <v>KG</v>
      </c>
      <c r="WWY48" s="13">
        <v>162.6</v>
      </c>
      <c r="WWZ48" s="13" t="s">
        <v>41</v>
      </c>
      <c r="WXA48" s="14">
        <f>IF(WWW48="SINAPI",VLOOKUP('TEREZINHA HARDY'!WWV48,SINAPI,4,),VLOOKUP('TEREZINHA HARDY'!WWV48,SETOP,5,))</f>
        <v>7.33</v>
      </c>
      <c r="WXB48" s="14">
        <f t="shared" si="2956"/>
        <v>9.27</v>
      </c>
      <c r="WXC48" s="14">
        <f t="shared" si="2957"/>
        <v>1191.8579999999999</v>
      </c>
      <c r="WXD48" s="14">
        <f t="shared" si="2958"/>
        <v>1507.3019999999999</v>
      </c>
      <c r="WXE48" s="11" t="s">
        <v>17388</v>
      </c>
      <c r="WXF48" s="261" t="str">
        <f>IF(WXM48="SINAPI",VLOOKUP('TEREZINHA HARDY'!WXL48,SINAPI,2,),VLOOKUP('TEREZINHA HARDY'!WXL48,SETOP,3,))</f>
        <v>CORTE, DOBRA E MONTAGEM DE AÇO CA-50/60</v>
      </c>
      <c r="WXG48" s="261"/>
      <c r="WXH48" s="261"/>
      <c r="WXI48" s="261"/>
      <c r="WXJ48" s="261"/>
      <c r="WXK48" s="261"/>
      <c r="WXL48" s="12" t="s">
        <v>9344</v>
      </c>
      <c r="WXM48" s="12" t="s">
        <v>6222</v>
      </c>
      <c r="WXN48" s="12" t="str">
        <f>IF(WXM48="SINAPI",VLOOKUP('TEREZINHA HARDY'!WXL48,SINAPI,3,),VLOOKUP('TEREZINHA HARDY'!WXL48,SETOP,4,))</f>
        <v>KG</v>
      </c>
      <c r="WXO48" s="13">
        <v>162.6</v>
      </c>
      <c r="WXP48" s="13" t="s">
        <v>41</v>
      </c>
      <c r="WXQ48" s="14">
        <f>IF(WXM48="SINAPI",VLOOKUP('TEREZINHA HARDY'!WXL48,SINAPI,4,),VLOOKUP('TEREZINHA HARDY'!WXL48,SETOP,5,))</f>
        <v>7.33</v>
      </c>
      <c r="WXR48" s="14">
        <f t="shared" si="2959"/>
        <v>9.27</v>
      </c>
      <c r="WXS48" s="14">
        <f t="shared" si="2960"/>
        <v>1191.8579999999999</v>
      </c>
      <c r="WXT48" s="14">
        <f t="shared" si="2961"/>
        <v>1507.3019999999999</v>
      </c>
      <c r="WXU48" s="11" t="s">
        <v>17388</v>
      </c>
      <c r="WXV48" s="261" t="str">
        <f>IF(WYC48="SINAPI",VLOOKUP('TEREZINHA HARDY'!WYB48,SINAPI,2,),VLOOKUP('TEREZINHA HARDY'!WYB48,SETOP,3,))</f>
        <v>CORTE, DOBRA E MONTAGEM DE AÇO CA-50/60</v>
      </c>
      <c r="WXW48" s="261"/>
      <c r="WXX48" s="261"/>
      <c r="WXY48" s="261"/>
      <c r="WXZ48" s="261"/>
      <c r="WYA48" s="261"/>
      <c r="WYB48" s="12" t="s">
        <v>9344</v>
      </c>
      <c r="WYC48" s="12" t="s">
        <v>6222</v>
      </c>
      <c r="WYD48" s="12" t="str">
        <f>IF(WYC48="SINAPI",VLOOKUP('TEREZINHA HARDY'!WYB48,SINAPI,3,),VLOOKUP('TEREZINHA HARDY'!WYB48,SETOP,4,))</f>
        <v>KG</v>
      </c>
      <c r="WYE48" s="13">
        <v>162.6</v>
      </c>
      <c r="WYF48" s="13" t="s">
        <v>41</v>
      </c>
      <c r="WYG48" s="14">
        <f>IF(WYC48="SINAPI",VLOOKUP('TEREZINHA HARDY'!WYB48,SINAPI,4,),VLOOKUP('TEREZINHA HARDY'!WYB48,SETOP,5,))</f>
        <v>7.33</v>
      </c>
      <c r="WYH48" s="14">
        <f t="shared" si="2962"/>
        <v>9.27</v>
      </c>
      <c r="WYI48" s="14">
        <f t="shared" si="2963"/>
        <v>1191.8579999999999</v>
      </c>
      <c r="WYJ48" s="14">
        <f t="shared" si="2964"/>
        <v>1507.3019999999999</v>
      </c>
      <c r="WYK48" s="11" t="s">
        <v>17388</v>
      </c>
      <c r="WYL48" s="261" t="str">
        <f>IF(WYS48="SINAPI",VLOOKUP('TEREZINHA HARDY'!WYR48,SINAPI,2,),VLOOKUP('TEREZINHA HARDY'!WYR48,SETOP,3,))</f>
        <v>CORTE, DOBRA E MONTAGEM DE AÇO CA-50/60</v>
      </c>
      <c r="WYM48" s="261"/>
      <c r="WYN48" s="261"/>
      <c r="WYO48" s="261"/>
      <c r="WYP48" s="261"/>
      <c r="WYQ48" s="261"/>
      <c r="WYR48" s="12" t="s">
        <v>9344</v>
      </c>
      <c r="WYS48" s="12" t="s">
        <v>6222</v>
      </c>
      <c r="WYT48" s="12" t="str">
        <f>IF(WYS48="SINAPI",VLOOKUP('TEREZINHA HARDY'!WYR48,SINAPI,3,),VLOOKUP('TEREZINHA HARDY'!WYR48,SETOP,4,))</f>
        <v>KG</v>
      </c>
      <c r="WYU48" s="13">
        <v>162.6</v>
      </c>
      <c r="WYV48" s="13" t="s">
        <v>41</v>
      </c>
      <c r="WYW48" s="14">
        <f>IF(WYS48="SINAPI",VLOOKUP('TEREZINHA HARDY'!WYR48,SINAPI,4,),VLOOKUP('TEREZINHA HARDY'!WYR48,SETOP,5,))</f>
        <v>7.33</v>
      </c>
      <c r="WYX48" s="14">
        <f t="shared" si="2965"/>
        <v>9.27</v>
      </c>
      <c r="WYY48" s="14">
        <f t="shared" si="2966"/>
        <v>1191.8579999999999</v>
      </c>
      <c r="WYZ48" s="14">
        <f t="shared" si="2967"/>
        <v>1507.3019999999999</v>
      </c>
      <c r="WZA48" s="11" t="s">
        <v>17388</v>
      </c>
      <c r="WZB48" s="261" t="str">
        <f>IF(WZI48="SINAPI",VLOOKUP('TEREZINHA HARDY'!WZH48,SINAPI,2,),VLOOKUP('TEREZINHA HARDY'!WZH48,SETOP,3,))</f>
        <v>CORTE, DOBRA E MONTAGEM DE AÇO CA-50/60</v>
      </c>
      <c r="WZC48" s="261"/>
      <c r="WZD48" s="261"/>
      <c r="WZE48" s="261"/>
      <c r="WZF48" s="261"/>
      <c r="WZG48" s="261"/>
      <c r="WZH48" s="12" t="s">
        <v>9344</v>
      </c>
      <c r="WZI48" s="12" t="s">
        <v>6222</v>
      </c>
      <c r="WZJ48" s="12" t="str">
        <f>IF(WZI48="SINAPI",VLOOKUP('TEREZINHA HARDY'!WZH48,SINAPI,3,),VLOOKUP('TEREZINHA HARDY'!WZH48,SETOP,4,))</f>
        <v>KG</v>
      </c>
      <c r="WZK48" s="13">
        <v>162.6</v>
      </c>
      <c r="WZL48" s="13" t="s">
        <v>41</v>
      </c>
      <c r="WZM48" s="14">
        <f>IF(WZI48="SINAPI",VLOOKUP('TEREZINHA HARDY'!WZH48,SINAPI,4,),VLOOKUP('TEREZINHA HARDY'!WZH48,SETOP,5,))</f>
        <v>7.33</v>
      </c>
      <c r="WZN48" s="14">
        <f t="shared" si="2968"/>
        <v>9.27</v>
      </c>
      <c r="WZO48" s="14">
        <f t="shared" si="2969"/>
        <v>1191.8579999999999</v>
      </c>
      <c r="WZP48" s="14">
        <f t="shared" si="2970"/>
        <v>1507.3019999999999</v>
      </c>
      <c r="WZQ48" s="11" t="s">
        <v>17388</v>
      </c>
      <c r="WZR48" s="261" t="str">
        <f>IF(WZY48="SINAPI",VLOOKUP('TEREZINHA HARDY'!WZX48,SINAPI,2,),VLOOKUP('TEREZINHA HARDY'!WZX48,SETOP,3,))</f>
        <v>CORTE, DOBRA E MONTAGEM DE AÇO CA-50/60</v>
      </c>
      <c r="WZS48" s="261"/>
      <c r="WZT48" s="261"/>
      <c r="WZU48" s="261"/>
      <c r="WZV48" s="261"/>
      <c r="WZW48" s="261"/>
      <c r="WZX48" s="12" t="s">
        <v>9344</v>
      </c>
      <c r="WZY48" s="12" t="s">
        <v>6222</v>
      </c>
      <c r="WZZ48" s="12" t="str">
        <f>IF(WZY48="SINAPI",VLOOKUP('TEREZINHA HARDY'!WZX48,SINAPI,3,),VLOOKUP('TEREZINHA HARDY'!WZX48,SETOP,4,))</f>
        <v>KG</v>
      </c>
      <c r="XAA48" s="13">
        <v>162.6</v>
      </c>
      <c r="XAB48" s="13" t="s">
        <v>41</v>
      </c>
      <c r="XAC48" s="14">
        <f>IF(WZY48="SINAPI",VLOOKUP('TEREZINHA HARDY'!WZX48,SINAPI,4,),VLOOKUP('TEREZINHA HARDY'!WZX48,SETOP,5,))</f>
        <v>7.33</v>
      </c>
      <c r="XAD48" s="14">
        <f t="shared" si="2971"/>
        <v>9.27</v>
      </c>
      <c r="XAE48" s="14">
        <f t="shared" si="2972"/>
        <v>1191.8579999999999</v>
      </c>
      <c r="XAF48" s="14">
        <f t="shared" si="2973"/>
        <v>1507.3019999999999</v>
      </c>
      <c r="XAG48" s="11" t="s">
        <v>17388</v>
      </c>
      <c r="XAH48" s="261" t="str">
        <f>IF(XAO48="SINAPI",VLOOKUP('TEREZINHA HARDY'!XAN48,SINAPI,2,),VLOOKUP('TEREZINHA HARDY'!XAN48,SETOP,3,))</f>
        <v>CORTE, DOBRA E MONTAGEM DE AÇO CA-50/60</v>
      </c>
      <c r="XAI48" s="261"/>
      <c r="XAJ48" s="261"/>
      <c r="XAK48" s="261"/>
      <c r="XAL48" s="261"/>
      <c r="XAM48" s="261"/>
      <c r="XAN48" s="12" t="s">
        <v>9344</v>
      </c>
      <c r="XAO48" s="12" t="s">
        <v>6222</v>
      </c>
      <c r="XAP48" s="12" t="str">
        <f>IF(XAO48="SINAPI",VLOOKUP('TEREZINHA HARDY'!XAN48,SINAPI,3,),VLOOKUP('TEREZINHA HARDY'!XAN48,SETOP,4,))</f>
        <v>KG</v>
      </c>
      <c r="XAQ48" s="13">
        <v>162.6</v>
      </c>
      <c r="XAR48" s="13" t="s">
        <v>41</v>
      </c>
      <c r="XAS48" s="14">
        <f>IF(XAO48="SINAPI",VLOOKUP('TEREZINHA HARDY'!XAN48,SINAPI,4,),VLOOKUP('TEREZINHA HARDY'!XAN48,SETOP,5,))</f>
        <v>7.33</v>
      </c>
      <c r="XAT48" s="14">
        <f t="shared" si="2974"/>
        <v>9.27</v>
      </c>
      <c r="XAU48" s="14">
        <f t="shared" si="2975"/>
        <v>1191.8579999999999</v>
      </c>
      <c r="XAV48" s="14">
        <f t="shared" si="2976"/>
        <v>1507.3019999999999</v>
      </c>
      <c r="XAW48" s="11" t="s">
        <v>17388</v>
      </c>
      <c r="XAX48" s="261" t="str">
        <f>IF(XBE48="SINAPI",VLOOKUP('TEREZINHA HARDY'!XBD48,SINAPI,2,),VLOOKUP('TEREZINHA HARDY'!XBD48,SETOP,3,))</f>
        <v>CORTE, DOBRA E MONTAGEM DE AÇO CA-50/60</v>
      </c>
      <c r="XAY48" s="261"/>
      <c r="XAZ48" s="261"/>
      <c r="XBA48" s="261"/>
      <c r="XBB48" s="261"/>
      <c r="XBC48" s="261"/>
      <c r="XBD48" s="12" t="s">
        <v>9344</v>
      </c>
      <c r="XBE48" s="12" t="s">
        <v>6222</v>
      </c>
      <c r="XBF48" s="12" t="str">
        <f>IF(XBE48="SINAPI",VLOOKUP('TEREZINHA HARDY'!XBD48,SINAPI,3,),VLOOKUP('TEREZINHA HARDY'!XBD48,SETOP,4,))</f>
        <v>KG</v>
      </c>
      <c r="XBG48" s="13">
        <v>162.6</v>
      </c>
      <c r="XBH48" s="13" t="s">
        <v>41</v>
      </c>
      <c r="XBI48" s="14">
        <f>IF(XBE48="SINAPI",VLOOKUP('TEREZINHA HARDY'!XBD48,SINAPI,4,),VLOOKUP('TEREZINHA HARDY'!XBD48,SETOP,5,))</f>
        <v>7.33</v>
      </c>
      <c r="XBJ48" s="14">
        <f t="shared" si="2977"/>
        <v>9.27</v>
      </c>
      <c r="XBK48" s="14">
        <f t="shared" si="2978"/>
        <v>1191.8579999999999</v>
      </c>
      <c r="XBL48" s="14">
        <f t="shared" si="2979"/>
        <v>1507.3019999999999</v>
      </c>
      <c r="XBM48" s="11" t="s">
        <v>17388</v>
      </c>
      <c r="XBN48" s="261" t="str">
        <f>IF(XBU48="SINAPI",VLOOKUP('TEREZINHA HARDY'!XBT48,SINAPI,2,),VLOOKUP('TEREZINHA HARDY'!XBT48,SETOP,3,))</f>
        <v>CORTE, DOBRA E MONTAGEM DE AÇO CA-50/60</v>
      </c>
      <c r="XBO48" s="261"/>
      <c r="XBP48" s="261"/>
      <c r="XBQ48" s="261"/>
      <c r="XBR48" s="261"/>
      <c r="XBS48" s="261"/>
      <c r="XBT48" s="12" t="s">
        <v>9344</v>
      </c>
      <c r="XBU48" s="12" t="s">
        <v>6222</v>
      </c>
      <c r="XBV48" s="12" t="str">
        <f>IF(XBU48="SINAPI",VLOOKUP('TEREZINHA HARDY'!XBT48,SINAPI,3,),VLOOKUP('TEREZINHA HARDY'!XBT48,SETOP,4,))</f>
        <v>KG</v>
      </c>
      <c r="XBW48" s="13">
        <v>162.6</v>
      </c>
      <c r="XBX48" s="13" t="s">
        <v>41</v>
      </c>
      <c r="XBY48" s="14">
        <f>IF(XBU48="SINAPI",VLOOKUP('TEREZINHA HARDY'!XBT48,SINAPI,4,),VLOOKUP('TEREZINHA HARDY'!XBT48,SETOP,5,))</f>
        <v>7.33</v>
      </c>
      <c r="XBZ48" s="14">
        <f t="shared" si="2980"/>
        <v>9.27</v>
      </c>
      <c r="XCA48" s="14">
        <f t="shared" si="2981"/>
        <v>1191.8579999999999</v>
      </c>
      <c r="XCB48" s="14">
        <f t="shared" si="2982"/>
        <v>1507.3019999999999</v>
      </c>
      <c r="XCC48" s="11" t="s">
        <v>17388</v>
      </c>
      <c r="XCD48" s="261" t="str">
        <f>IF(XCK48="SINAPI",VLOOKUP('TEREZINHA HARDY'!XCJ48,SINAPI,2,),VLOOKUP('TEREZINHA HARDY'!XCJ48,SETOP,3,))</f>
        <v>CORTE, DOBRA E MONTAGEM DE AÇO CA-50/60</v>
      </c>
      <c r="XCE48" s="261"/>
      <c r="XCF48" s="261"/>
      <c r="XCG48" s="261"/>
      <c r="XCH48" s="261"/>
      <c r="XCI48" s="261"/>
      <c r="XCJ48" s="12" t="s">
        <v>9344</v>
      </c>
      <c r="XCK48" s="12" t="s">
        <v>6222</v>
      </c>
      <c r="XCL48" s="12" t="str">
        <f>IF(XCK48="SINAPI",VLOOKUP('TEREZINHA HARDY'!XCJ48,SINAPI,3,),VLOOKUP('TEREZINHA HARDY'!XCJ48,SETOP,4,))</f>
        <v>KG</v>
      </c>
      <c r="XCM48" s="13">
        <v>162.6</v>
      </c>
      <c r="XCN48" s="13" t="s">
        <v>41</v>
      </c>
      <c r="XCO48" s="14">
        <f>IF(XCK48="SINAPI",VLOOKUP('TEREZINHA HARDY'!XCJ48,SINAPI,4,),VLOOKUP('TEREZINHA HARDY'!XCJ48,SETOP,5,))</f>
        <v>7.33</v>
      </c>
      <c r="XCP48" s="14">
        <f t="shared" si="2983"/>
        <v>9.27</v>
      </c>
      <c r="XCQ48" s="14">
        <f t="shared" si="2984"/>
        <v>1191.8579999999999</v>
      </c>
      <c r="XCR48" s="14">
        <f t="shared" si="2985"/>
        <v>1507.3019999999999</v>
      </c>
      <c r="XCS48" s="11" t="s">
        <v>17388</v>
      </c>
      <c r="XCT48" s="261" t="str">
        <f>IF(XDA48="SINAPI",VLOOKUP('TEREZINHA HARDY'!XCZ48,SINAPI,2,),VLOOKUP('TEREZINHA HARDY'!XCZ48,SETOP,3,))</f>
        <v>CORTE, DOBRA E MONTAGEM DE AÇO CA-50/60</v>
      </c>
      <c r="XCU48" s="261"/>
      <c r="XCV48" s="261"/>
      <c r="XCW48" s="261"/>
      <c r="XCX48" s="261"/>
      <c r="XCY48" s="261"/>
      <c r="XCZ48" s="12" t="s">
        <v>9344</v>
      </c>
      <c r="XDA48" s="12" t="s">
        <v>6222</v>
      </c>
      <c r="XDB48" s="12" t="str">
        <f>IF(XDA48="SINAPI",VLOOKUP('TEREZINHA HARDY'!XCZ48,SINAPI,3,),VLOOKUP('TEREZINHA HARDY'!XCZ48,SETOP,4,))</f>
        <v>KG</v>
      </c>
      <c r="XDC48" s="13">
        <v>162.6</v>
      </c>
      <c r="XDD48" s="13" t="s">
        <v>41</v>
      </c>
      <c r="XDE48" s="14">
        <f>IF(XDA48="SINAPI",VLOOKUP('TEREZINHA HARDY'!XCZ48,SINAPI,4,),VLOOKUP('TEREZINHA HARDY'!XCZ48,SETOP,5,))</f>
        <v>7.33</v>
      </c>
      <c r="XDF48" s="14">
        <f t="shared" si="2986"/>
        <v>9.27</v>
      </c>
      <c r="XDG48" s="14">
        <f t="shared" si="2987"/>
        <v>1191.8579999999999</v>
      </c>
      <c r="XDH48" s="14">
        <f t="shared" si="2988"/>
        <v>1507.3019999999999</v>
      </c>
      <c r="XDI48" s="11" t="s">
        <v>17388</v>
      </c>
      <c r="XDJ48" s="261" t="str">
        <f>IF(XDQ48="SINAPI",VLOOKUP('TEREZINHA HARDY'!XDP48,SINAPI,2,),VLOOKUP('TEREZINHA HARDY'!XDP48,SETOP,3,))</f>
        <v>CORTE, DOBRA E MONTAGEM DE AÇO CA-50/60</v>
      </c>
      <c r="XDK48" s="261"/>
      <c r="XDL48" s="261"/>
      <c r="XDM48" s="261"/>
      <c r="XDN48" s="261"/>
      <c r="XDO48" s="261"/>
      <c r="XDP48" s="12" t="s">
        <v>9344</v>
      </c>
      <c r="XDQ48" s="12" t="s">
        <v>6222</v>
      </c>
      <c r="XDR48" s="12" t="str">
        <f>IF(XDQ48="SINAPI",VLOOKUP('TEREZINHA HARDY'!XDP48,SINAPI,3,),VLOOKUP('TEREZINHA HARDY'!XDP48,SETOP,4,))</f>
        <v>KG</v>
      </c>
      <c r="XDS48" s="13">
        <v>162.6</v>
      </c>
      <c r="XDT48" s="13" t="s">
        <v>41</v>
      </c>
      <c r="XDU48" s="14">
        <f>IF(XDQ48="SINAPI",VLOOKUP('TEREZINHA HARDY'!XDP48,SINAPI,4,),VLOOKUP('TEREZINHA HARDY'!XDP48,SETOP,5,))</f>
        <v>7.33</v>
      </c>
      <c r="XDV48" s="14">
        <f t="shared" si="2989"/>
        <v>9.27</v>
      </c>
      <c r="XDW48" s="14">
        <f t="shared" si="2990"/>
        <v>1191.8579999999999</v>
      </c>
      <c r="XDX48" s="14">
        <f t="shared" si="2991"/>
        <v>1507.3019999999999</v>
      </c>
      <c r="XDY48" s="11" t="s">
        <v>17388</v>
      </c>
      <c r="XDZ48" s="261" t="str">
        <f>IF(XEG48="SINAPI",VLOOKUP('TEREZINHA HARDY'!XEF48,SINAPI,2,),VLOOKUP('TEREZINHA HARDY'!XEF48,SETOP,3,))</f>
        <v>CORTE, DOBRA E MONTAGEM DE AÇO CA-50/60</v>
      </c>
      <c r="XEA48" s="261"/>
      <c r="XEB48" s="261"/>
      <c r="XEC48" s="261"/>
      <c r="XED48" s="261"/>
      <c r="XEE48" s="261"/>
      <c r="XEF48" s="12" t="s">
        <v>9344</v>
      </c>
      <c r="XEG48" s="12" t="s">
        <v>6222</v>
      </c>
      <c r="XEH48" s="12" t="str">
        <f>IF(XEG48="SINAPI",VLOOKUP('TEREZINHA HARDY'!XEF48,SINAPI,3,),VLOOKUP('TEREZINHA HARDY'!XEF48,SETOP,4,))</f>
        <v>KG</v>
      </c>
      <c r="XEI48" s="13">
        <v>162.6</v>
      </c>
      <c r="XEJ48" s="13" t="s">
        <v>41</v>
      </c>
      <c r="XEK48" s="14">
        <f>IF(XEG48="SINAPI",VLOOKUP('TEREZINHA HARDY'!XEF48,SINAPI,4,),VLOOKUP('TEREZINHA HARDY'!XEF48,SETOP,5,))</f>
        <v>7.33</v>
      </c>
      <c r="XEL48" s="14">
        <f t="shared" si="2992"/>
        <v>9.27</v>
      </c>
      <c r="XEM48" s="14">
        <f t="shared" si="2993"/>
        <v>1191.8579999999999</v>
      </c>
      <c r="XEN48" s="14">
        <f t="shared" si="2994"/>
        <v>1507.3019999999999</v>
      </c>
      <c r="XEO48" s="11" t="s">
        <v>17388</v>
      </c>
      <c r="XEP48" s="261" t="str">
        <f>IF(XEW48="SINAPI",VLOOKUP('TEREZINHA HARDY'!XEV48,SINAPI,2,),VLOOKUP('TEREZINHA HARDY'!XEV48,SETOP,3,))</f>
        <v>CORTE, DOBRA E MONTAGEM DE AÇO CA-50/60</v>
      </c>
      <c r="XEQ48" s="261"/>
      <c r="XER48" s="261"/>
      <c r="XES48" s="261"/>
      <c r="XET48" s="261"/>
      <c r="XEU48" s="261"/>
      <c r="XEV48" s="12" t="s">
        <v>9344</v>
      </c>
      <c r="XEW48" s="12" t="s">
        <v>6222</v>
      </c>
      <c r="XEX48" s="12" t="str">
        <f>IF(XEW48="SINAPI",VLOOKUP('TEREZINHA HARDY'!XEV48,SINAPI,3,),VLOOKUP('TEREZINHA HARDY'!XEV48,SETOP,4,))</f>
        <v>KG</v>
      </c>
      <c r="XEY48" s="13">
        <v>162.6</v>
      </c>
      <c r="XEZ48" s="13" t="s">
        <v>41</v>
      </c>
      <c r="XFA48" s="14">
        <f>IF(XEW48="SINAPI",VLOOKUP('TEREZINHA HARDY'!XEV48,SINAPI,4,),VLOOKUP('TEREZINHA HARDY'!XEV48,SETOP,5,))</f>
        <v>7.33</v>
      </c>
      <c r="XFB48" s="14">
        <f t="shared" si="2995"/>
        <v>9.27</v>
      </c>
      <c r="XFC48" s="14">
        <f t="shared" si="2996"/>
        <v>1191.8579999999999</v>
      </c>
      <c r="XFD48" s="14">
        <f t="shared" si="2997"/>
        <v>1507.3019999999999</v>
      </c>
    </row>
    <row r="49" spans="1:16384" s="16" customFormat="1" ht="30" customHeight="1">
      <c r="A49" s="11" t="s">
        <v>17389</v>
      </c>
      <c r="B49" s="261" t="str">
        <f>IF(I49="SINAPI",VLOOKUP('TEREZINHA HARDY'!H49,SINAPI,2,),VLOOKUP('TEREZINHA HARDY'!H49,SETOP,3,))</f>
        <v>FORMA E DESFORMA DE TÁBUA E SARRAFO, REAPROVEITAMENTO (3X), EXCLUSIVE ESCORAMENTO</v>
      </c>
      <c r="C49" s="261"/>
      <c r="D49" s="261"/>
      <c r="E49" s="261"/>
      <c r="F49" s="261"/>
      <c r="G49" s="261"/>
      <c r="H49" s="12" t="s">
        <v>10323</v>
      </c>
      <c r="I49" s="12" t="s">
        <v>6222</v>
      </c>
      <c r="J49" s="12" t="str">
        <f>IF(I49="SINAPI",VLOOKUP('TEREZINHA HARDY'!H49,SINAPI,3,),VLOOKUP('TEREZINHA HARDY'!H49,SETOP,4,))</f>
        <v>M2</v>
      </c>
      <c r="K49" s="13">
        <v>36.619999999999997</v>
      </c>
      <c r="L49" s="13" t="s">
        <v>41</v>
      </c>
      <c r="M49" s="14">
        <f>IF(I49="SINAPI",VLOOKUP('TEREZINHA HARDY'!H49,SINAPI,4,),VLOOKUP('TEREZINHA HARDY'!H49,SETOP,5,))</f>
        <v>39.090000000000003</v>
      </c>
      <c r="N49" s="14">
        <f t="shared" si="19"/>
        <v>49.46</v>
      </c>
      <c r="O49" s="14">
        <f t="shared" si="20"/>
        <v>1431.4757999999999</v>
      </c>
      <c r="P49" s="14">
        <f t="shared" si="21"/>
        <v>1811.2251999999999</v>
      </c>
      <c r="Q49" s="11"/>
      <c r="R49" s="261"/>
      <c r="S49" s="261"/>
      <c r="T49" s="261"/>
      <c r="U49" s="261"/>
      <c r="V49" s="261"/>
      <c r="W49" s="261"/>
      <c r="X49" s="12"/>
      <c r="Y49" s="12"/>
      <c r="Z49" s="12"/>
      <c r="AA49" s="13"/>
      <c r="AB49" s="13"/>
      <c r="AC49" s="14"/>
      <c r="AD49" s="14"/>
      <c r="AE49" s="14"/>
      <c r="AF49" s="14"/>
      <c r="AG49" s="11"/>
      <c r="AH49" s="261"/>
      <c r="AI49" s="261"/>
      <c r="AJ49" s="261"/>
      <c r="AK49" s="261"/>
      <c r="AL49" s="261"/>
      <c r="AM49" s="261"/>
      <c r="AN49" s="12"/>
      <c r="AO49" s="12"/>
      <c r="AP49" s="12"/>
      <c r="AQ49" s="13"/>
      <c r="AR49" s="13"/>
      <c r="AS49" s="14"/>
      <c r="AT49" s="14"/>
      <c r="AU49" s="14"/>
      <c r="AV49" s="14"/>
      <c r="AW49" s="11"/>
      <c r="AX49" s="261"/>
      <c r="AY49" s="261"/>
      <c r="AZ49" s="261"/>
      <c r="BA49" s="261"/>
      <c r="BB49" s="261"/>
      <c r="BC49" s="261"/>
      <c r="BD49" s="12"/>
      <c r="BE49" s="12"/>
      <c r="BF49" s="12"/>
      <c r="BG49" s="13"/>
      <c r="BH49" s="13"/>
      <c r="BI49" s="14"/>
      <c r="BJ49" s="14"/>
      <c r="BK49" s="14"/>
      <c r="BL49" s="14"/>
      <c r="BM49" s="11"/>
      <c r="BN49" s="261"/>
      <c r="BO49" s="261"/>
      <c r="BP49" s="261"/>
      <c r="BQ49" s="261"/>
      <c r="BR49" s="261"/>
      <c r="BS49" s="261"/>
      <c r="BT49" s="12"/>
      <c r="BU49" s="12"/>
      <c r="BV49" s="12"/>
      <c r="BW49" s="13"/>
      <c r="BX49" s="13"/>
      <c r="BY49" s="14"/>
      <c r="BZ49" s="14"/>
      <c r="CA49" s="14"/>
      <c r="CB49" s="14"/>
      <c r="CC49" s="11"/>
      <c r="CD49" s="261"/>
      <c r="CE49" s="261"/>
      <c r="CF49" s="261"/>
      <c r="CG49" s="261"/>
      <c r="CH49" s="261"/>
      <c r="CI49" s="261"/>
      <c r="CJ49" s="12"/>
      <c r="CK49" s="12"/>
      <c r="CL49" s="12"/>
      <c r="CM49" s="13"/>
      <c r="CN49" s="13"/>
      <c r="CO49" s="14"/>
      <c r="CP49" s="14"/>
      <c r="CQ49" s="14"/>
      <c r="CR49" s="14"/>
      <c r="CS49" s="11"/>
      <c r="CT49" s="261"/>
      <c r="CU49" s="261"/>
      <c r="CV49" s="261"/>
      <c r="CW49" s="261"/>
      <c r="CX49" s="261"/>
      <c r="CY49" s="261"/>
      <c r="CZ49" s="12"/>
      <c r="DA49" s="12"/>
      <c r="DB49" s="12"/>
      <c r="DC49" s="13"/>
      <c r="DD49" s="13"/>
      <c r="DE49" s="14"/>
      <c r="DF49" s="14"/>
      <c r="DG49" s="14"/>
      <c r="DH49" s="14"/>
      <c r="DI49" s="11"/>
      <c r="DJ49" s="261"/>
      <c r="DK49" s="261"/>
      <c r="DL49" s="261"/>
      <c r="DM49" s="261"/>
      <c r="DN49" s="261"/>
      <c r="DO49" s="261"/>
      <c r="DP49" s="12"/>
      <c r="DQ49" s="12"/>
      <c r="DR49" s="12"/>
      <c r="DS49" s="13"/>
      <c r="DT49" s="13"/>
      <c r="DU49" s="14"/>
      <c r="DV49" s="14"/>
      <c r="DW49" s="14"/>
      <c r="DX49" s="14"/>
      <c r="DY49" s="11"/>
      <c r="DZ49" s="261"/>
      <c r="EA49" s="261"/>
      <c r="EB49" s="261"/>
      <c r="EC49" s="261"/>
      <c r="ED49" s="261"/>
      <c r="EE49" s="261"/>
      <c r="EF49" s="12"/>
      <c r="EG49" s="12"/>
      <c r="EH49" s="12"/>
      <c r="EI49" s="13"/>
      <c r="EJ49" s="13"/>
      <c r="EK49" s="14"/>
      <c r="EL49" s="14"/>
      <c r="EM49" s="14"/>
      <c r="EN49" s="14"/>
      <c r="EO49" s="11"/>
      <c r="EP49" s="261"/>
      <c r="EQ49" s="261"/>
      <c r="ER49" s="261"/>
      <c r="ES49" s="261"/>
      <c r="ET49" s="261"/>
      <c r="EU49" s="261"/>
      <c r="EV49" s="12"/>
      <c r="EW49" s="12"/>
      <c r="EX49" s="12"/>
      <c r="EY49" s="13"/>
      <c r="EZ49" s="13"/>
      <c r="FA49" s="14"/>
      <c r="FB49" s="14"/>
      <c r="FC49" s="14"/>
      <c r="FD49" s="14"/>
      <c r="FE49" s="11"/>
      <c r="FF49" s="261"/>
      <c r="FG49" s="261"/>
      <c r="FH49" s="261"/>
      <c r="FI49" s="261"/>
      <c r="FJ49" s="261"/>
      <c r="FK49" s="261"/>
      <c r="FL49" s="12"/>
      <c r="FM49" s="12"/>
      <c r="FN49" s="12"/>
      <c r="FO49" s="13"/>
      <c r="FP49" s="13"/>
      <c r="FQ49" s="14"/>
      <c r="FR49" s="14"/>
      <c r="FS49" s="14"/>
      <c r="FT49" s="14"/>
      <c r="FU49" s="11"/>
      <c r="FV49" s="261"/>
      <c r="FW49" s="261"/>
      <c r="FX49" s="261"/>
      <c r="FY49" s="261"/>
      <c r="FZ49" s="261"/>
      <c r="GA49" s="261"/>
      <c r="GB49" s="12"/>
      <c r="GC49" s="12"/>
      <c r="GD49" s="12"/>
      <c r="GE49" s="13"/>
      <c r="GF49" s="13"/>
      <c r="GG49" s="14"/>
      <c r="GH49" s="14"/>
      <c r="GI49" s="14"/>
      <c r="GJ49" s="14"/>
      <c r="GK49" s="11"/>
      <c r="GL49" s="261"/>
      <c r="GM49" s="261"/>
      <c r="GN49" s="261"/>
      <c r="GO49" s="261"/>
      <c r="GP49" s="261"/>
      <c r="GQ49" s="261"/>
      <c r="GR49" s="12"/>
      <c r="GS49" s="12"/>
      <c r="GT49" s="12"/>
      <c r="GU49" s="13"/>
      <c r="GV49" s="13"/>
      <c r="GW49" s="14"/>
      <c r="GX49" s="14"/>
      <c r="GY49" s="14"/>
      <c r="GZ49" s="14"/>
      <c r="HA49" s="11"/>
      <c r="HB49" s="261"/>
      <c r="HC49" s="261"/>
      <c r="HD49" s="261"/>
      <c r="HE49" s="261"/>
      <c r="HF49" s="261"/>
      <c r="HG49" s="261"/>
      <c r="HH49" s="12"/>
      <c r="HI49" s="12"/>
      <c r="HJ49" s="12"/>
      <c r="HK49" s="13"/>
      <c r="HL49" s="13"/>
      <c r="HM49" s="14"/>
      <c r="HN49" s="14"/>
      <c r="HO49" s="14"/>
      <c r="HP49" s="14"/>
      <c r="HQ49" s="11"/>
      <c r="HR49" s="261"/>
      <c r="HS49" s="261"/>
      <c r="HT49" s="261"/>
      <c r="HU49" s="261"/>
      <c r="HV49" s="261"/>
      <c r="HW49" s="261"/>
      <c r="HX49" s="12"/>
      <c r="HY49" s="12"/>
      <c r="HZ49" s="12"/>
      <c r="IA49" s="13"/>
      <c r="IB49" s="13"/>
      <c r="IC49" s="14"/>
      <c r="ID49" s="14"/>
      <c r="IE49" s="14"/>
      <c r="IF49" s="14"/>
      <c r="IG49" s="11"/>
      <c r="IH49" s="261"/>
      <c r="II49" s="261"/>
      <c r="IJ49" s="261"/>
      <c r="IK49" s="261"/>
      <c r="IL49" s="261"/>
      <c r="IM49" s="261"/>
      <c r="IN49" s="12"/>
      <c r="IO49" s="12"/>
      <c r="IP49" s="12"/>
      <c r="IQ49" s="13"/>
      <c r="IR49" s="13"/>
      <c r="IS49" s="14"/>
      <c r="IT49" s="14"/>
      <c r="IU49" s="14"/>
      <c r="IV49" s="14"/>
      <c r="IW49" s="11"/>
      <c r="IX49" s="261"/>
      <c r="IY49" s="261"/>
      <c r="IZ49" s="261"/>
      <c r="JA49" s="261"/>
      <c r="JB49" s="261"/>
      <c r="JC49" s="261"/>
      <c r="JD49" s="12"/>
      <c r="JE49" s="12"/>
      <c r="JF49" s="12"/>
      <c r="JG49" s="13"/>
      <c r="JH49" s="13"/>
      <c r="JI49" s="14"/>
      <c r="JJ49" s="14"/>
      <c r="JK49" s="14"/>
      <c r="JL49" s="14"/>
      <c r="JM49" s="11"/>
      <c r="JN49" s="261"/>
      <c r="JO49" s="261"/>
      <c r="JP49" s="261"/>
      <c r="JQ49" s="261"/>
      <c r="JR49" s="261"/>
      <c r="JS49" s="261"/>
      <c r="JT49" s="12"/>
      <c r="JU49" s="12"/>
      <c r="JV49" s="12"/>
      <c r="JW49" s="13"/>
      <c r="JX49" s="13"/>
      <c r="JY49" s="14"/>
      <c r="JZ49" s="14"/>
      <c r="KA49" s="14"/>
      <c r="KB49" s="14"/>
      <c r="KC49" s="11"/>
      <c r="KD49" s="261"/>
      <c r="KE49" s="261"/>
      <c r="KF49" s="261"/>
      <c r="KG49" s="261"/>
      <c r="KH49" s="261"/>
      <c r="KI49" s="261"/>
      <c r="KJ49" s="12"/>
      <c r="KK49" s="12"/>
      <c r="KL49" s="12"/>
      <c r="KM49" s="13"/>
      <c r="KN49" s="13"/>
      <c r="KO49" s="14"/>
      <c r="KP49" s="14"/>
      <c r="KQ49" s="14"/>
      <c r="KR49" s="14"/>
      <c r="KS49" s="11"/>
      <c r="KT49" s="261"/>
      <c r="KU49" s="261"/>
      <c r="KV49" s="261"/>
      <c r="KW49" s="261"/>
      <c r="KX49" s="261"/>
      <c r="KY49" s="261"/>
      <c r="KZ49" s="12"/>
      <c r="LA49" s="12"/>
      <c r="LB49" s="12"/>
      <c r="LC49" s="13"/>
      <c r="LD49" s="13"/>
      <c r="LE49" s="14"/>
      <c r="LF49" s="14"/>
      <c r="LG49" s="14"/>
      <c r="LH49" s="14"/>
      <c r="LI49" s="11"/>
      <c r="LJ49" s="261"/>
      <c r="LK49" s="261"/>
      <c r="LL49" s="261"/>
      <c r="LM49" s="261"/>
      <c r="LN49" s="261"/>
      <c r="LO49" s="261"/>
      <c r="LP49" s="12"/>
      <c r="LQ49" s="12"/>
      <c r="LR49" s="12"/>
      <c r="LS49" s="13"/>
      <c r="LT49" s="13"/>
      <c r="LU49" s="14"/>
      <c r="LV49" s="14"/>
      <c r="LW49" s="14"/>
      <c r="LX49" s="14"/>
      <c r="LY49" s="11"/>
      <c r="LZ49" s="261"/>
      <c r="MA49" s="261"/>
      <c r="MB49" s="261"/>
      <c r="MC49" s="261"/>
      <c r="MD49" s="261"/>
      <c r="ME49" s="261"/>
      <c r="MF49" s="12"/>
      <c r="MG49" s="12"/>
      <c r="MH49" s="12"/>
      <c r="MI49" s="13"/>
      <c r="MJ49" s="13"/>
      <c r="MK49" s="14"/>
      <c r="ML49" s="14"/>
      <c r="MM49" s="14"/>
      <c r="MN49" s="14"/>
      <c r="MO49" s="11"/>
      <c r="MP49" s="261"/>
      <c r="MQ49" s="261"/>
      <c r="MR49" s="261"/>
      <c r="MS49" s="261"/>
      <c r="MT49" s="261"/>
      <c r="MU49" s="261"/>
      <c r="MV49" s="12"/>
      <c r="MW49" s="12"/>
      <c r="MX49" s="12"/>
      <c r="MY49" s="13"/>
      <c r="MZ49" s="13"/>
      <c r="NA49" s="14"/>
      <c r="NB49" s="14"/>
      <c r="NC49" s="14"/>
      <c r="ND49" s="14"/>
      <c r="NE49" s="11"/>
      <c r="NF49" s="261"/>
      <c r="NG49" s="261"/>
      <c r="NH49" s="261"/>
      <c r="NI49" s="261"/>
      <c r="NJ49" s="261"/>
      <c r="NK49" s="261"/>
      <c r="NL49" s="12"/>
      <c r="NM49" s="12"/>
      <c r="NN49" s="12"/>
      <c r="NO49" s="13"/>
      <c r="NP49" s="13"/>
      <c r="NQ49" s="14"/>
      <c r="NR49" s="14"/>
      <c r="NS49" s="14"/>
      <c r="NT49" s="14"/>
      <c r="NU49" s="11"/>
      <c r="NV49" s="261"/>
      <c r="NW49" s="261"/>
      <c r="NX49" s="261"/>
      <c r="NY49" s="261"/>
      <c r="NZ49" s="261"/>
      <c r="OA49" s="261"/>
      <c r="OB49" s="12"/>
      <c r="OC49" s="12"/>
      <c r="OD49" s="12"/>
      <c r="OE49" s="13"/>
      <c r="OF49" s="13"/>
      <c r="OG49" s="14"/>
      <c r="OH49" s="14"/>
      <c r="OI49" s="14"/>
      <c r="OJ49" s="14"/>
      <c r="OK49" s="11"/>
      <c r="OL49" s="261"/>
      <c r="OM49" s="261"/>
      <c r="ON49" s="261"/>
      <c r="OO49" s="261"/>
      <c r="OP49" s="261"/>
      <c r="OQ49" s="261"/>
      <c r="OR49" s="12"/>
      <c r="OS49" s="12"/>
      <c r="OT49" s="12"/>
      <c r="OU49" s="13"/>
      <c r="OV49" s="13"/>
      <c r="OW49" s="14"/>
      <c r="OX49" s="14"/>
      <c r="OY49" s="14"/>
      <c r="OZ49" s="14"/>
      <c r="PA49" s="11"/>
      <c r="PB49" s="261"/>
      <c r="PC49" s="261"/>
      <c r="PD49" s="261"/>
      <c r="PE49" s="261"/>
      <c r="PF49" s="261"/>
      <c r="PG49" s="261"/>
      <c r="PH49" s="12"/>
      <c r="PI49" s="12"/>
      <c r="PJ49" s="12"/>
      <c r="PK49" s="13"/>
      <c r="PL49" s="13"/>
      <c r="PM49" s="14"/>
      <c r="PN49" s="14"/>
      <c r="PO49" s="14"/>
      <c r="PP49" s="14"/>
      <c r="PQ49" s="11"/>
      <c r="PR49" s="261"/>
      <c r="PS49" s="261"/>
      <c r="PT49" s="261"/>
      <c r="PU49" s="261"/>
      <c r="PV49" s="261"/>
      <c r="PW49" s="261"/>
      <c r="PX49" s="12"/>
      <c r="PY49" s="12"/>
      <c r="PZ49" s="12"/>
      <c r="QA49" s="13"/>
      <c r="QB49" s="13"/>
      <c r="QC49" s="14"/>
      <c r="QD49" s="14"/>
      <c r="QE49" s="14"/>
      <c r="QF49" s="14"/>
      <c r="QG49" s="11"/>
      <c r="QH49" s="261"/>
      <c r="QI49" s="261"/>
      <c r="QJ49" s="261"/>
      <c r="QK49" s="261"/>
      <c r="QL49" s="261"/>
      <c r="QM49" s="261"/>
      <c r="QN49" s="12"/>
      <c r="QO49" s="12"/>
      <c r="QP49" s="12"/>
      <c r="QQ49" s="13"/>
      <c r="QR49" s="13"/>
      <c r="QS49" s="14"/>
      <c r="QT49" s="14"/>
      <c r="QU49" s="14"/>
      <c r="QV49" s="14"/>
      <c r="QW49" s="11"/>
      <c r="QX49" s="261"/>
      <c r="QY49" s="261"/>
      <c r="QZ49" s="261"/>
      <c r="RA49" s="261"/>
      <c r="RB49" s="261"/>
      <c r="RC49" s="261"/>
      <c r="RD49" s="12"/>
      <c r="RE49" s="12"/>
      <c r="RF49" s="12"/>
      <c r="RG49" s="13"/>
      <c r="RH49" s="13"/>
      <c r="RI49" s="14"/>
      <c r="RJ49" s="14"/>
      <c r="RK49" s="14"/>
      <c r="RL49" s="14"/>
      <c r="RM49" s="11"/>
      <c r="RN49" s="261"/>
      <c r="RO49" s="261"/>
      <c r="RP49" s="261"/>
      <c r="RQ49" s="261"/>
      <c r="RR49" s="261"/>
      <c r="RS49" s="261"/>
      <c r="RT49" s="12"/>
      <c r="RU49" s="12"/>
      <c r="RV49" s="12"/>
      <c r="RW49" s="13"/>
      <c r="RX49" s="13"/>
      <c r="RY49" s="14"/>
      <c r="RZ49" s="14"/>
      <c r="SA49" s="14"/>
      <c r="SB49" s="14"/>
      <c r="SC49" s="11"/>
      <c r="SD49" s="261"/>
      <c r="SE49" s="261"/>
      <c r="SF49" s="261"/>
      <c r="SG49" s="261"/>
      <c r="SH49" s="261"/>
      <c r="SI49" s="261"/>
      <c r="SJ49" s="12"/>
      <c r="SK49" s="12"/>
      <c r="SL49" s="12"/>
      <c r="SM49" s="13"/>
      <c r="SN49" s="13"/>
      <c r="SO49" s="14"/>
      <c r="SP49" s="14"/>
      <c r="SQ49" s="14"/>
      <c r="SR49" s="14"/>
      <c r="SS49" s="11"/>
      <c r="ST49" s="261" t="str">
        <f>IF(TA49="SINAPI",VLOOKUP('TEREZINHA HARDY'!SZ49,SINAPI,2,),VLOOKUP('TEREZINHA HARDY'!SZ49,SETOP,3,))</f>
        <v>FORMA E DESFORMA DE TÁBUA E SARRAFO, REAPROVEITAMENTO (3X), EXCLUSIVE ESCORAMENTO</v>
      </c>
      <c r="SU49" s="261"/>
      <c r="SV49" s="261"/>
      <c r="SW49" s="261"/>
      <c r="SX49" s="261"/>
      <c r="SY49" s="261"/>
      <c r="SZ49" s="12" t="s">
        <v>10323</v>
      </c>
      <c r="TA49" s="12" t="s">
        <v>6222</v>
      </c>
      <c r="TB49" s="12" t="str">
        <f>IF(TA49="SINAPI",VLOOKUP('TEREZINHA HARDY'!SZ49,SINAPI,3,),VLOOKUP('TEREZINHA HARDY'!SZ49,SETOP,4,))</f>
        <v>M2</v>
      </c>
      <c r="TC49" s="13">
        <v>36.619999999999997</v>
      </c>
      <c r="TD49" s="13" t="s">
        <v>41</v>
      </c>
      <c r="TE49" s="14">
        <f>IF(TA49="SINAPI",VLOOKUP('TEREZINHA HARDY'!SZ49,SINAPI,4,),VLOOKUP('TEREZINHA HARDY'!SZ49,SETOP,5,))</f>
        <v>39.090000000000003</v>
      </c>
      <c r="TF49" s="14">
        <f t="shared" si="22"/>
        <v>49.46</v>
      </c>
      <c r="TG49" s="14">
        <f t="shared" si="23"/>
        <v>1431.4757999999999</v>
      </c>
      <c r="TH49" s="14">
        <f t="shared" si="24"/>
        <v>1811.2251999999999</v>
      </c>
      <c r="TI49" s="11" t="s">
        <v>17389</v>
      </c>
      <c r="TJ49" s="261" t="str">
        <f>IF(TQ49="SINAPI",VLOOKUP('TEREZINHA HARDY'!TP49,SINAPI,2,),VLOOKUP('TEREZINHA HARDY'!TP49,SETOP,3,))</f>
        <v>FORMA E DESFORMA DE TÁBUA E SARRAFO, REAPROVEITAMENTO (3X), EXCLUSIVE ESCORAMENTO</v>
      </c>
      <c r="TK49" s="261"/>
      <c r="TL49" s="261"/>
      <c r="TM49" s="261"/>
      <c r="TN49" s="261"/>
      <c r="TO49" s="261"/>
      <c r="TP49" s="12" t="s">
        <v>10323</v>
      </c>
      <c r="TQ49" s="12" t="s">
        <v>6222</v>
      </c>
      <c r="TR49" s="12" t="str">
        <f>IF(TQ49="SINAPI",VLOOKUP('TEREZINHA HARDY'!TP49,SINAPI,3,),VLOOKUP('TEREZINHA HARDY'!TP49,SETOP,4,))</f>
        <v>M2</v>
      </c>
      <c r="TS49" s="13">
        <v>36.619999999999997</v>
      </c>
      <c r="TT49" s="13" t="s">
        <v>41</v>
      </c>
      <c r="TU49" s="14">
        <f>IF(TQ49="SINAPI",VLOOKUP('TEREZINHA HARDY'!TP49,SINAPI,4,),VLOOKUP('TEREZINHA HARDY'!TP49,SETOP,5,))</f>
        <v>39.090000000000003</v>
      </c>
      <c r="TV49" s="14">
        <f t="shared" si="25"/>
        <v>49.46</v>
      </c>
      <c r="TW49" s="14">
        <f t="shared" si="26"/>
        <v>1431.4757999999999</v>
      </c>
      <c r="TX49" s="14">
        <f t="shared" si="27"/>
        <v>1811.2251999999999</v>
      </c>
      <c r="TY49" s="11" t="s">
        <v>17389</v>
      </c>
      <c r="TZ49" s="261" t="str">
        <f>IF(UG49="SINAPI",VLOOKUP('TEREZINHA HARDY'!UF49,SINAPI,2,),VLOOKUP('TEREZINHA HARDY'!UF49,SETOP,3,))</f>
        <v>FORMA E DESFORMA DE TÁBUA E SARRAFO, REAPROVEITAMENTO (3X), EXCLUSIVE ESCORAMENTO</v>
      </c>
      <c r="UA49" s="261"/>
      <c r="UB49" s="261"/>
      <c r="UC49" s="261"/>
      <c r="UD49" s="261"/>
      <c r="UE49" s="261"/>
      <c r="UF49" s="12" t="s">
        <v>10323</v>
      </c>
      <c r="UG49" s="12" t="s">
        <v>6222</v>
      </c>
      <c r="UH49" s="12" t="str">
        <f>IF(UG49="SINAPI",VLOOKUP('TEREZINHA HARDY'!UF49,SINAPI,3,),VLOOKUP('TEREZINHA HARDY'!UF49,SETOP,4,))</f>
        <v>M2</v>
      </c>
      <c r="UI49" s="13">
        <v>36.619999999999997</v>
      </c>
      <c r="UJ49" s="13" t="s">
        <v>41</v>
      </c>
      <c r="UK49" s="14">
        <f>IF(UG49="SINAPI",VLOOKUP('TEREZINHA HARDY'!UF49,SINAPI,4,),VLOOKUP('TEREZINHA HARDY'!UF49,SETOP,5,))</f>
        <v>39.090000000000003</v>
      </c>
      <c r="UL49" s="14">
        <f t="shared" si="28"/>
        <v>49.46</v>
      </c>
      <c r="UM49" s="14">
        <f t="shared" si="29"/>
        <v>1431.4757999999999</v>
      </c>
      <c r="UN49" s="14">
        <f t="shared" si="30"/>
        <v>1811.2251999999999</v>
      </c>
      <c r="UO49" s="11" t="s">
        <v>17389</v>
      </c>
      <c r="UP49" s="261" t="str">
        <f>IF(UW49="SINAPI",VLOOKUP('TEREZINHA HARDY'!UV49,SINAPI,2,),VLOOKUP('TEREZINHA HARDY'!UV49,SETOP,3,))</f>
        <v>FORMA E DESFORMA DE TÁBUA E SARRAFO, REAPROVEITAMENTO (3X), EXCLUSIVE ESCORAMENTO</v>
      </c>
      <c r="UQ49" s="261"/>
      <c r="UR49" s="261"/>
      <c r="US49" s="261"/>
      <c r="UT49" s="261"/>
      <c r="UU49" s="261"/>
      <c r="UV49" s="12" t="s">
        <v>10323</v>
      </c>
      <c r="UW49" s="12" t="s">
        <v>6222</v>
      </c>
      <c r="UX49" s="12" t="str">
        <f>IF(UW49="SINAPI",VLOOKUP('TEREZINHA HARDY'!UV49,SINAPI,3,),VLOOKUP('TEREZINHA HARDY'!UV49,SETOP,4,))</f>
        <v>M2</v>
      </c>
      <c r="UY49" s="13">
        <v>36.619999999999997</v>
      </c>
      <c r="UZ49" s="13" t="s">
        <v>41</v>
      </c>
      <c r="VA49" s="14">
        <f>IF(UW49="SINAPI",VLOOKUP('TEREZINHA HARDY'!UV49,SINAPI,4,),VLOOKUP('TEREZINHA HARDY'!UV49,SETOP,5,))</f>
        <v>39.090000000000003</v>
      </c>
      <c r="VB49" s="14">
        <f t="shared" si="31"/>
        <v>49.46</v>
      </c>
      <c r="VC49" s="14">
        <f t="shared" si="32"/>
        <v>1431.4757999999999</v>
      </c>
      <c r="VD49" s="14">
        <f t="shared" si="33"/>
        <v>1811.2251999999999</v>
      </c>
      <c r="VE49" s="11" t="s">
        <v>17389</v>
      </c>
      <c r="VF49" s="261" t="str">
        <f>IF(VM49="SINAPI",VLOOKUP('TEREZINHA HARDY'!VL49,SINAPI,2,),VLOOKUP('TEREZINHA HARDY'!VL49,SETOP,3,))</f>
        <v>FORMA E DESFORMA DE TÁBUA E SARRAFO, REAPROVEITAMENTO (3X), EXCLUSIVE ESCORAMENTO</v>
      </c>
      <c r="VG49" s="261"/>
      <c r="VH49" s="261"/>
      <c r="VI49" s="261"/>
      <c r="VJ49" s="261"/>
      <c r="VK49" s="261"/>
      <c r="VL49" s="12" t="s">
        <v>10323</v>
      </c>
      <c r="VM49" s="12" t="s">
        <v>6222</v>
      </c>
      <c r="VN49" s="12" t="str">
        <f>IF(VM49="SINAPI",VLOOKUP('TEREZINHA HARDY'!VL49,SINAPI,3,),VLOOKUP('TEREZINHA HARDY'!VL49,SETOP,4,))</f>
        <v>M2</v>
      </c>
      <c r="VO49" s="13">
        <v>36.619999999999997</v>
      </c>
      <c r="VP49" s="13" t="s">
        <v>41</v>
      </c>
      <c r="VQ49" s="14">
        <f>IF(VM49="SINAPI",VLOOKUP('TEREZINHA HARDY'!VL49,SINAPI,4,),VLOOKUP('TEREZINHA HARDY'!VL49,SETOP,5,))</f>
        <v>39.090000000000003</v>
      </c>
      <c r="VR49" s="14">
        <f t="shared" si="34"/>
        <v>49.46</v>
      </c>
      <c r="VS49" s="14">
        <f t="shared" si="35"/>
        <v>1431.4757999999999</v>
      </c>
      <c r="VT49" s="14">
        <f t="shared" si="36"/>
        <v>1811.2251999999999</v>
      </c>
      <c r="VU49" s="11" t="s">
        <v>17389</v>
      </c>
      <c r="VV49" s="261" t="str">
        <f>IF(WC49="SINAPI",VLOOKUP('TEREZINHA HARDY'!WB49,SINAPI,2,),VLOOKUP('TEREZINHA HARDY'!WB49,SETOP,3,))</f>
        <v>FORMA E DESFORMA DE TÁBUA E SARRAFO, REAPROVEITAMENTO (3X), EXCLUSIVE ESCORAMENTO</v>
      </c>
      <c r="VW49" s="261"/>
      <c r="VX49" s="261"/>
      <c r="VY49" s="261"/>
      <c r="VZ49" s="261"/>
      <c r="WA49" s="261"/>
      <c r="WB49" s="12" t="s">
        <v>10323</v>
      </c>
      <c r="WC49" s="12" t="s">
        <v>6222</v>
      </c>
      <c r="WD49" s="12" t="str">
        <f>IF(WC49="SINAPI",VLOOKUP('TEREZINHA HARDY'!WB49,SINAPI,3,),VLOOKUP('TEREZINHA HARDY'!WB49,SETOP,4,))</f>
        <v>M2</v>
      </c>
      <c r="WE49" s="13">
        <v>36.619999999999997</v>
      </c>
      <c r="WF49" s="13" t="s">
        <v>41</v>
      </c>
      <c r="WG49" s="14">
        <f>IF(WC49="SINAPI",VLOOKUP('TEREZINHA HARDY'!WB49,SINAPI,4,),VLOOKUP('TEREZINHA HARDY'!WB49,SETOP,5,))</f>
        <v>39.090000000000003</v>
      </c>
      <c r="WH49" s="14">
        <f t="shared" si="37"/>
        <v>49.46</v>
      </c>
      <c r="WI49" s="14">
        <f t="shared" si="38"/>
        <v>1431.4757999999999</v>
      </c>
      <c r="WJ49" s="14">
        <f t="shared" si="39"/>
        <v>1811.2251999999999</v>
      </c>
      <c r="WK49" s="11" t="s">
        <v>17389</v>
      </c>
      <c r="WL49" s="261" t="str">
        <f>IF(WS49="SINAPI",VLOOKUP('TEREZINHA HARDY'!WR49,SINAPI,2,),VLOOKUP('TEREZINHA HARDY'!WR49,SETOP,3,))</f>
        <v>FORMA E DESFORMA DE TÁBUA E SARRAFO, REAPROVEITAMENTO (3X), EXCLUSIVE ESCORAMENTO</v>
      </c>
      <c r="WM49" s="261"/>
      <c r="WN49" s="261"/>
      <c r="WO49" s="261"/>
      <c r="WP49" s="261"/>
      <c r="WQ49" s="261"/>
      <c r="WR49" s="12" t="s">
        <v>10323</v>
      </c>
      <c r="WS49" s="12" t="s">
        <v>6222</v>
      </c>
      <c r="WT49" s="12" t="str">
        <f>IF(WS49="SINAPI",VLOOKUP('TEREZINHA HARDY'!WR49,SINAPI,3,),VLOOKUP('TEREZINHA HARDY'!WR49,SETOP,4,))</f>
        <v>M2</v>
      </c>
      <c r="WU49" s="13">
        <v>36.619999999999997</v>
      </c>
      <c r="WV49" s="13" t="s">
        <v>41</v>
      </c>
      <c r="WW49" s="14">
        <f>IF(WS49="SINAPI",VLOOKUP('TEREZINHA HARDY'!WR49,SINAPI,4,),VLOOKUP('TEREZINHA HARDY'!WR49,SETOP,5,))</f>
        <v>39.090000000000003</v>
      </c>
      <c r="WX49" s="14">
        <f t="shared" si="40"/>
        <v>49.46</v>
      </c>
      <c r="WY49" s="14">
        <f t="shared" si="41"/>
        <v>1431.4757999999999</v>
      </c>
      <c r="WZ49" s="14">
        <f t="shared" si="42"/>
        <v>1811.2251999999999</v>
      </c>
      <c r="XA49" s="11" t="s">
        <v>17389</v>
      </c>
      <c r="XB49" s="261" t="str">
        <f>IF(XI49="SINAPI",VLOOKUP('TEREZINHA HARDY'!XH49,SINAPI,2,),VLOOKUP('TEREZINHA HARDY'!XH49,SETOP,3,))</f>
        <v>FORMA E DESFORMA DE TÁBUA E SARRAFO, REAPROVEITAMENTO (3X), EXCLUSIVE ESCORAMENTO</v>
      </c>
      <c r="XC49" s="261"/>
      <c r="XD49" s="261"/>
      <c r="XE49" s="261"/>
      <c r="XF49" s="261"/>
      <c r="XG49" s="261"/>
      <c r="XH49" s="12" t="s">
        <v>10323</v>
      </c>
      <c r="XI49" s="12" t="s">
        <v>6222</v>
      </c>
      <c r="XJ49" s="12" t="str">
        <f>IF(XI49="SINAPI",VLOOKUP('TEREZINHA HARDY'!XH49,SINAPI,3,),VLOOKUP('TEREZINHA HARDY'!XH49,SETOP,4,))</f>
        <v>M2</v>
      </c>
      <c r="XK49" s="13">
        <v>36.619999999999997</v>
      </c>
      <c r="XL49" s="13" t="s">
        <v>41</v>
      </c>
      <c r="XM49" s="14">
        <f>IF(XI49="SINAPI",VLOOKUP('TEREZINHA HARDY'!XH49,SINAPI,4,),VLOOKUP('TEREZINHA HARDY'!XH49,SETOP,5,))</f>
        <v>39.090000000000003</v>
      </c>
      <c r="XN49" s="14">
        <f t="shared" si="43"/>
        <v>49.46</v>
      </c>
      <c r="XO49" s="14">
        <f t="shared" si="44"/>
        <v>1431.4757999999999</v>
      </c>
      <c r="XP49" s="14">
        <f t="shared" si="45"/>
        <v>1811.2251999999999</v>
      </c>
      <c r="XQ49" s="11" t="s">
        <v>17389</v>
      </c>
      <c r="XR49" s="261" t="str">
        <f>IF(XY49="SINAPI",VLOOKUP('TEREZINHA HARDY'!XX49,SINAPI,2,),VLOOKUP('TEREZINHA HARDY'!XX49,SETOP,3,))</f>
        <v>FORMA E DESFORMA DE TÁBUA E SARRAFO, REAPROVEITAMENTO (3X), EXCLUSIVE ESCORAMENTO</v>
      </c>
      <c r="XS49" s="261"/>
      <c r="XT49" s="261"/>
      <c r="XU49" s="261"/>
      <c r="XV49" s="261"/>
      <c r="XW49" s="261"/>
      <c r="XX49" s="12" t="s">
        <v>10323</v>
      </c>
      <c r="XY49" s="12" t="s">
        <v>6222</v>
      </c>
      <c r="XZ49" s="12" t="str">
        <f>IF(XY49="SINAPI",VLOOKUP('TEREZINHA HARDY'!XX49,SINAPI,3,),VLOOKUP('TEREZINHA HARDY'!XX49,SETOP,4,))</f>
        <v>M2</v>
      </c>
      <c r="YA49" s="13">
        <v>36.619999999999997</v>
      </c>
      <c r="YB49" s="13" t="s">
        <v>41</v>
      </c>
      <c r="YC49" s="14">
        <f>IF(XY49="SINAPI",VLOOKUP('TEREZINHA HARDY'!XX49,SINAPI,4,),VLOOKUP('TEREZINHA HARDY'!XX49,SETOP,5,))</f>
        <v>39.090000000000003</v>
      </c>
      <c r="YD49" s="14">
        <f t="shared" si="46"/>
        <v>49.46</v>
      </c>
      <c r="YE49" s="14">
        <f t="shared" si="47"/>
        <v>1431.4757999999999</v>
      </c>
      <c r="YF49" s="14">
        <f t="shared" si="48"/>
        <v>1811.2251999999999</v>
      </c>
      <c r="YG49" s="11" t="s">
        <v>17389</v>
      </c>
      <c r="YH49" s="261" t="str">
        <f>IF(YO49="SINAPI",VLOOKUP('TEREZINHA HARDY'!YN49,SINAPI,2,),VLOOKUP('TEREZINHA HARDY'!YN49,SETOP,3,))</f>
        <v>FORMA E DESFORMA DE TÁBUA E SARRAFO, REAPROVEITAMENTO (3X), EXCLUSIVE ESCORAMENTO</v>
      </c>
      <c r="YI49" s="261"/>
      <c r="YJ49" s="261"/>
      <c r="YK49" s="261"/>
      <c r="YL49" s="261"/>
      <c r="YM49" s="261"/>
      <c r="YN49" s="12" t="s">
        <v>10323</v>
      </c>
      <c r="YO49" s="12" t="s">
        <v>6222</v>
      </c>
      <c r="YP49" s="12" t="str">
        <f>IF(YO49="SINAPI",VLOOKUP('TEREZINHA HARDY'!YN49,SINAPI,3,),VLOOKUP('TEREZINHA HARDY'!YN49,SETOP,4,))</f>
        <v>M2</v>
      </c>
      <c r="YQ49" s="13">
        <v>36.619999999999997</v>
      </c>
      <c r="YR49" s="13" t="s">
        <v>41</v>
      </c>
      <c r="YS49" s="14">
        <f>IF(YO49="SINAPI",VLOOKUP('TEREZINHA HARDY'!YN49,SINAPI,4,),VLOOKUP('TEREZINHA HARDY'!YN49,SETOP,5,))</f>
        <v>39.090000000000003</v>
      </c>
      <c r="YT49" s="14">
        <f t="shared" si="49"/>
        <v>49.46</v>
      </c>
      <c r="YU49" s="14">
        <f t="shared" si="50"/>
        <v>1431.4757999999999</v>
      </c>
      <c r="YV49" s="14">
        <f t="shared" si="51"/>
        <v>1811.2251999999999</v>
      </c>
      <c r="YW49" s="11" t="s">
        <v>17389</v>
      </c>
      <c r="YX49" s="261" t="str">
        <f>IF(ZE49="SINAPI",VLOOKUP('TEREZINHA HARDY'!ZD49,SINAPI,2,),VLOOKUP('TEREZINHA HARDY'!ZD49,SETOP,3,))</f>
        <v>FORMA E DESFORMA DE TÁBUA E SARRAFO, REAPROVEITAMENTO (3X), EXCLUSIVE ESCORAMENTO</v>
      </c>
      <c r="YY49" s="261"/>
      <c r="YZ49" s="261"/>
      <c r="ZA49" s="261"/>
      <c r="ZB49" s="261"/>
      <c r="ZC49" s="261"/>
      <c r="ZD49" s="12" t="s">
        <v>10323</v>
      </c>
      <c r="ZE49" s="12" t="s">
        <v>6222</v>
      </c>
      <c r="ZF49" s="12" t="str">
        <f>IF(ZE49="SINAPI",VLOOKUP('TEREZINHA HARDY'!ZD49,SINAPI,3,),VLOOKUP('TEREZINHA HARDY'!ZD49,SETOP,4,))</f>
        <v>M2</v>
      </c>
      <c r="ZG49" s="13">
        <v>36.619999999999997</v>
      </c>
      <c r="ZH49" s="13" t="s">
        <v>41</v>
      </c>
      <c r="ZI49" s="14">
        <f>IF(ZE49="SINAPI",VLOOKUP('TEREZINHA HARDY'!ZD49,SINAPI,4,),VLOOKUP('TEREZINHA HARDY'!ZD49,SETOP,5,))</f>
        <v>39.090000000000003</v>
      </c>
      <c r="ZJ49" s="14">
        <f t="shared" si="52"/>
        <v>49.46</v>
      </c>
      <c r="ZK49" s="14">
        <f t="shared" si="53"/>
        <v>1431.4757999999999</v>
      </c>
      <c r="ZL49" s="14">
        <f t="shared" si="54"/>
        <v>1811.2251999999999</v>
      </c>
      <c r="ZM49" s="11" t="s">
        <v>17389</v>
      </c>
      <c r="ZN49" s="261" t="str">
        <f>IF(ZU49="SINAPI",VLOOKUP('TEREZINHA HARDY'!ZT49,SINAPI,2,),VLOOKUP('TEREZINHA HARDY'!ZT49,SETOP,3,))</f>
        <v>FORMA E DESFORMA DE TÁBUA E SARRAFO, REAPROVEITAMENTO (3X), EXCLUSIVE ESCORAMENTO</v>
      </c>
      <c r="ZO49" s="261"/>
      <c r="ZP49" s="261"/>
      <c r="ZQ49" s="261"/>
      <c r="ZR49" s="261"/>
      <c r="ZS49" s="261"/>
      <c r="ZT49" s="12" t="s">
        <v>10323</v>
      </c>
      <c r="ZU49" s="12" t="s">
        <v>6222</v>
      </c>
      <c r="ZV49" s="12" t="str">
        <f>IF(ZU49="SINAPI",VLOOKUP('TEREZINHA HARDY'!ZT49,SINAPI,3,),VLOOKUP('TEREZINHA HARDY'!ZT49,SETOP,4,))</f>
        <v>M2</v>
      </c>
      <c r="ZW49" s="13">
        <v>36.619999999999997</v>
      </c>
      <c r="ZX49" s="13" t="s">
        <v>41</v>
      </c>
      <c r="ZY49" s="14">
        <f>IF(ZU49="SINAPI",VLOOKUP('TEREZINHA HARDY'!ZT49,SINAPI,4,),VLOOKUP('TEREZINHA HARDY'!ZT49,SETOP,5,))</f>
        <v>39.090000000000003</v>
      </c>
      <c r="ZZ49" s="14">
        <f t="shared" si="55"/>
        <v>49.46</v>
      </c>
      <c r="AAA49" s="14">
        <f t="shared" si="56"/>
        <v>1431.4757999999999</v>
      </c>
      <c r="AAB49" s="14">
        <f t="shared" si="57"/>
        <v>1811.2251999999999</v>
      </c>
      <c r="AAC49" s="11" t="s">
        <v>17389</v>
      </c>
      <c r="AAD49" s="261" t="str">
        <f>IF(AAK49="SINAPI",VLOOKUP('TEREZINHA HARDY'!AAJ49,SINAPI,2,),VLOOKUP('TEREZINHA HARDY'!AAJ49,SETOP,3,))</f>
        <v>FORMA E DESFORMA DE TÁBUA E SARRAFO, REAPROVEITAMENTO (3X), EXCLUSIVE ESCORAMENTO</v>
      </c>
      <c r="AAE49" s="261"/>
      <c r="AAF49" s="261"/>
      <c r="AAG49" s="261"/>
      <c r="AAH49" s="261"/>
      <c r="AAI49" s="261"/>
      <c r="AAJ49" s="12" t="s">
        <v>10323</v>
      </c>
      <c r="AAK49" s="12" t="s">
        <v>6222</v>
      </c>
      <c r="AAL49" s="12" t="str">
        <f>IF(AAK49="SINAPI",VLOOKUP('TEREZINHA HARDY'!AAJ49,SINAPI,3,),VLOOKUP('TEREZINHA HARDY'!AAJ49,SETOP,4,))</f>
        <v>M2</v>
      </c>
      <c r="AAM49" s="13">
        <v>36.619999999999997</v>
      </c>
      <c r="AAN49" s="13" t="s">
        <v>41</v>
      </c>
      <c r="AAO49" s="14">
        <f>IF(AAK49="SINAPI",VLOOKUP('TEREZINHA HARDY'!AAJ49,SINAPI,4,),VLOOKUP('TEREZINHA HARDY'!AAJ49,SETOP,5,))</f>
        <v>39.090000000000003</v>
      </c>
      <c r="AAP49" s="14">
        <f t="shared" si="58"/>
        <v>49.46</v>
      </c>
      <c r="AAQ49" s="14">
        <f t="shared" si="59"/>
        <v>1431.4757999999999</v>
      </c>
      <c r="AAR49" s="14">
        <f t="shared" si="60"/>
        <v>1811.2251999999999</v>
      </c>
      <c r="AAS49" s="11" t="s">
        <v>17389</v>
      </c>
      <c r="AAT49" s="261" t="str">
        <f>IF(ABA49="SINAPI",VLOOKUP('TEREZINHA HARDY'!AAZ49,SINAPI,2,),VLOOKUP('TEREZINHA HARDY'!AAZ49,SETOP,3,))</f>
        <v>FORMA E DESFORMA DE TÁBUA E SARRAFO, REAPROVEITAMENTO (3X), EXCLUSIVE ESCORAMENTO</v>
      </c>
      <c r="AAU49" s="261"/>
      <c r="AAV49" s="261"/>
      <c r="AAW49" s="261"/>
      <c r="AAX49" s="261"/>
      <c r="AAY49" s="261"/>
      <c r="AAZ49" s="12" t="s">
        <v>10323</v>
      </c>
      <c r="ABA49" s="12" t="s">
        <v>6222</v>
      </c>
      <c r="ABB49" s="12" t="str">
        <f>IF(ABA49="SINAPI",VLOOKUP('TEREZINHA HARDY'!AAZ49,SINAPI,3,),VLOOKUP('TEREZINHA HARDY'!AAZ49,SETOP,4,))</f>
        <v>M2</v>
      </c>
      <c r="ABC49" s="13">
        <v>36.619999999999997</v>
      </c>
      <c r="ABD49" s="13" t="s">
        <v>41</v>
      </c>
      <c r="ABE49" s="14">
        <f>IF(ABA49="SINAPI",VLOOKUP('TEREZINHA HARDY'!AAZ49,SINAPI,4,),VLOOKUP('TEREZINHA HARDY'!AAZ49,SETOP,5,))</f>
        <v>39.090000000000003</v>
      </c>
      <c r="ABF49" s="14">
        <f t="shared" si="61"/>
        <v>49.46</v>
      </c>
      <c r="ABG49" s="14">
        <f t="shared" si="62"/>
        <v>1431.4757999999999</v>
      </c>
      <c r="ABH49" s="14">
        <f t="shared" si="63"/>
        <v>1811.2251999999999</v>
      </c>
      <c r="ABI49" s="11" t="s">
        <v>17389</v>
      </c>
      <c r="ABJ49" s="261" t="str">
        <f>IF(ABQ49="SINAPI",VLOOKUP('TEREZINHA HARDY'!ABP49,SINAPI,2,),VLOOKUP('TEREZINHA HARDY'!ABP49,SETOP,3,))</f>
        <v>FORMA E DESFORMA DE TÁBUA E SARRAFO, REAPROVEITAMENTO (3X), EXCLUSIVE ESCORAMENTO</v>
      </c>
      <c r="ABK49" s="261"/>
      <c r="ABL49" s="261"/>
      <c r="ABM49" s="261"/>
      <c r="ABN49" s="261"/>
      <c r="ABO49" s="261"/>
      <c r="ABP49" s="12" t="s">
        <v>10323</v>
      </c>
      <c r="ABQ49" s="12" t="s">
        <v>6222</v>
      </c>
      <c r="ABR49" s="12" t="str">
        <f>IF(ABQ49="SINAPI",VLOOKUP('TEREZINHA HARDY'!ABP49,SINAPI,3,),VLOOKUP('TEREZINHA HARDY'!ABP49,SETOP,4,))</f>
        <v>M2</v>
      </c>
      <c r="ABS49" s="13">
        <v>36.619999999999997</v>
      </c>
      <c r="ABT49" s="13" t="s">
        <v>41</v>
      </c>
      <c r="ABU49" s="14">
        <f>IF(ABQ49="SINAPI",VLOOKUP('TEREZINHA HARDY'!ABP49,SINAPI,4,),VLOOKUP('TEREZINHA HARDY'!ABP49,SETOP,5,))</f>
        <v>39.090000000000003</v>
      </c>
      <c r="ABV49" s="14">
        <f t="shared" si="64"/>
        <v>49.46</v>
      </c>
      <c r="ABW49" s="14">
        <f t="shared" si="65"/>
        <v>1431.4757999999999</v>
      </c>
      <c r="ABX49" s="14">
        <f t="shared" si="66"/>
        <v>1811.2251999999999</v>
      </c>
      <c r="ABY49" s="11" t="s">
        <v>17389</v>
      </c>
      <c r="ABZ49" s="261" t="str">
        <f>IF(ACG49="SINAPI",VLOOKUP('TEREZINHA HARDY'!ACF49,SINAPI,2,),VLOOKUP('TEREZINHA HARDY'!ACF49,SETOP,3,))</f>
        <v>FORMA E DESFORMA DE TÁBUA E SARRAFO, REAPROVEITAMENTO (3X), EXCLUSIVE ESCORAMENTO</v>
      </c>
      <c r="ACA49" s="261"/>
      <c r="ACB49" s="261"/>
      <c r="ACC49" s="261"/>
      <c r="ACD49" s="261"/>
      <c r="ACE49" s="261"/>
      <c r="ACF49" s="12" t="s">
        <v>10323</v>
      </c>
      <c r="ACG49" s="12" t="s">
        <v>6222</v>
      </c>
      <c r="ACH49" s="12" t="str">
        <f>IF(ACG49="SINAPI",VLOOKUP('TEREZINHA HARDY'!ACF49,SINAPI,3,),VLOOKUP('TEREZINHA HARDY'!ACF49,SETOP,4,))</f>
        <v>M2</v>
      </c>
      <c r="ACI49" s="13">
        <v>36.619999999999997</v>
      </c>
      <c r="ACJ49" s="13" t="s">
        <v>41</v>
      </c>
      <c r="ACK49" s="14">
        <f>IF(ACG49="SINAPI",VLOOKUP('TEREZINHA HARDY'!ACF49,SINAPI,4,),VLOOKUP('TEREZINHA HARDY'!ACF49,SETOP,5,))</f>
        <v>39.090000000000003</v>
      </c>
      <c r="ACL49" s="14">
        <f t="shared" si="67"/>
        <v>49.46</v>
      </c>
      <c r="ACM49" s="14">
        <f t="shared" si="68"/>
        <v>1431.4757999999999</v>
      </c>
      <c r="ACN49" s="14">
        <f t="shared" si="69"/>
        <v>1811.2251999999999</v>
      </c>
      <c r="ACO49" s="11" t="s">
        <v>17389</v>
      </c>
      <c r="ACP49" s="261" t="str">
        <f>IF(ACW49="SINAPI",VLOOKUP('TEREZINHA HARDY'!ACV49,SINAPI,2,),VLOOKUP('TEREZINHA HARDY'!ACV49,SETOP,3,))</f>
        <v>FORMA E DESFORMA DE TÁBUA E SARRAFO, REAPROVEITAMENTO (3X), EXCLUSIVE ESCORAMENTO</v>
      </c>
      <c r="ACQ49" s="261"/>
      <c r="ACR49" s="261"/>
      <c r="ACS49" s="261"/>
      <c r="ACT49" s="261"/>
      <c r="ACU49" s="261"/>
      <c r="ACV49" s="12" t="s">
        <v>10323</v>
      </c>
      <c r="ACW49" s="12" t="s">
        <v>6222</v>
      </c>
      <c r="ACX49" s="12" t="str">
        <f>IF(ACW49="SINAPI",VLOOKUP('TEREZINHA HARDY'!ACV49,SINAPI,3,),VLOOKUP('TEREZINHA HARDY'!ACV49,SETOP,4,))</f>
        <v>M2</v>
      </c>
      <c r="ACY49" s="13">
        <v>36.619999999999997</v>
      </c>
      <c r="ACZ49" s="13" t="s">
        <v>41</v>
      </c>
      <c r="ADA49" s="14">
        <f>IF(ACW49="SINAPI",VLOOKUP('TEREZINHA HARDY'!ACV49,SINAPI,4,),VLOOKUP('TEREZINHA HARDY'!ACV49,SETOP,5,))</f>
        <v>39.090000000000003</v>
      </c>
      <c r="ADB49" s="14">
        <f t="shared" si="70"/>
        <v>49.46</v>
      </c>
      <c r="ADC49" s="14">
        <f t="shared" si="71"/>
        <v>1431.4757999999999</v>
      </c>
      <c r="ADD49" s="14">
        <f t="shared" si="72"/>
        <v>1811.2251999999999</v>
      </c>
      <c r="ADE49" s="11" t="s">
        <v>17389</v>
      </c>
      <c r="ADF49" s="261" t="str">
        <f>IF(ADM49="SINAPI",VLOOKUP('TEREZINHA HARDY'!ADL49,SINAPI,2,),VLOOKUP('TEREZINHA HARDY'!ADL49,SETOP,3,))</f>
        <v>FORMA E DESFORMA DE TÁBUA E SARRAFO, REAPROVEITAMENTO (3X), EXCLUSIVE ESCORAMENTO</v>
      </c>
      <c r="ADG49" s="261"/>
      <c r="ADH49" s="261"/>
      <c r="ADI49" s="261"/>
      <c r="ADJ49" s="261"/>
      <c r="ADK49" s="261"/>
      <c r="ADL49" s="12" t="s">
        <v>10323</v>
      </c>
      <c r="ADM49" s="12" t="s">
        <v>6222</v>
      </c>
      <c r="ADN49" s="12" t="str">
        <f>IF(ADM49="SINAPI",VLOOKUP('TEREZINHA HARDY'!ADL49,SINAPI,3,),VLOOKUP('TEREZINHA HARDY'!ADL49,SETOP,4,))</f>
        <v>M2</v>
      </c>
      <c r="ADO49" s="13">
        <v>36.619999999999997</v>
      </c>
      <c r="ADP49" s="13" t="s">
        <v>41</v>
      </c>
      <c r="ADQ49" s="14">
        <f>IF(ADM49="SINAPI",VLOOKUP('TEREZINHA HARDY'!ADL49,SINAPI,4,),VLOOKUP('TEREZINHA HARDY'!ADL49,SETOP,5,))</f>
        <v>39.090000000000003</v>
      </c>
      <c r="ADR49" s="14">
        <f t="shared" si="73"/>
        <v>49.46</v>
      </c>
      <c r="ADS49" s="14">
        <f t="shared" si="74"/>
        <v>1431.4757999999999</v>
      </c>
      <c r="ADT49" s="14">
        <f t="shared" si="75"/>
        <v>1811.2251999999999</v>
      </c>
      <c r="ADU49" s="11" t="s">
        <v>17389</v>
      </c>
      <c r="ADV49" s="261" t="str">
        <f>IF(AEC49="SINAPI",VLOOKUP('TEREZINHA HARDY'!AEB49,SINAPI,2,),VLOOKUP('TEREZINHA HARDY'!AEB49,SETOP,3,))</f>
        <v>FORMA E DESFORMA DE TÁBUA E SARRAFO, REAPROVEITAMENTO (3X), EXCLUSIVE ESCORAMENTO</v>
      </c>
      <c r="ADW49" s="261"/>
      <c r="ADX49" s="261"/>
      <c r="ADY49" s="261"/>
      <c r="ADZ49" s="261"/>
      <c r="AEA49" s="261"/>
      <c r="AEB49" s="12" t="s">
        <v>10323</v>
      </c>
      <c r="AEC49" s="12" t="s">
        <v>6222</v>
      </c>
      <c r="AED49" s="12" t="str">
        <f>IF(AEC49="SINAPI",VLOOKUP('TEREZINHA HARDY'!AEB49,SINAPI,3,),VLOOKUP('TEREZINHA HARDY'!AEB49,SETOP,4,))</f>
        <v>M2</v>
      </c>
      <c r="AEE49" s="13">
        <v>36.619999999999997</v>
      </c>
      <c r="AEF49" s="13" t="s">
        <v>41</v>
      </c>
      <c r="AEG49" s="14">
        <f>IF(AEC49="SINAPI",VLOOKUP('TEREZINHA HARDY'!AEB49,SINAPI,4,),VLOOKUP('TEREZINHA HARDY'!AEB49,SETOP,5,))</f>
        <v>39.090000000000003</v>
      </c>
      <c r="AEH49" s="14">
        <f t="shared" si="76"/>
        <v>49.46</v>
      </c>
      <c r="AEI49" s="14">
        <f t="shared" si="77"/>
        <v>1431.4757999999999</v>
      </c>
      <c r="AEJ49" s="14">
        <f t="shared" si="78"/>
        <v>1811.2251999999999</v>
      </c>
      <c r="AEK49" s="11" t="s">
        <v>17389</v>
      </c>
      <c r="AEL49" s="261" t="str">
        <f>IF(AES49="SINAPI",VLOOKUP('TEREZINHA HARDY'!AER49,SINAPI,2,),VLOOKUP('TEREZINHA HARDY'!AER49,SETOP,3,))</f>
        <v>FORMA E DESFORMA DE TÁBUA E SARRAFO, REAPROVEITAMENTO (3X), EXCLUSIVE ESCORAMENTO</v>
      </c>
      <c r="AEM49" s="261"/>
      <c r="AEN49" s="261"/>
      <c r="AEO49" s="261"/>
      <c r="AEP49" s="261"/>
      <c r="AEQ49" s="261"/>
      <c r="AER49" s="12" t="s">
        <v>10323</v>
      </c>
      <c r="AES49" s="12" t="s">
        <v>6222</v>
      </c>
      <c r="AET49" s="12" t="str">
        <f>IF(AES49="SINAPI",VLOOKUP('TEREZINHA HARDY'!AER49,SINAPI,3,),VLOOKUP('TEREZINHA HARDY'!AER49,SETOP,4,))</f>
        <v>M2</v>
      </c>
      <c r="AEU49" s="13">
        <v>36.619999999999997</v>
      </c>
      <c r="AEV49" s="13" t="s">
        <v>41</v>
      </c>
      <c r="AEW49" s="14">
        <f>IF(AES49="SINAPI",VLOOKUP('TEREZINHA HARDY'!AER49,SINAPI,4,),VLOOKUP('TEREZINHA HARDY'!AER49,SETOP,5,))</f>
        <v>39.090000000000003</v>
      </c>
      <c r="AEX49" s="14">
        <f t="shared" si="79"/>
        <v>49.46</v>
      </c>
      <c r="AEY49" s="14">
        <f t="shared" si="80"/>
        <v>1431.4757999999999</v>
      </c>
      <c r="AEZ49" s="14">
        <f t="shared" si="81"/>
        <v>1811.2251999999999</v>
      </c>
      <c r="AFA49" s="11" t="s">
        <v>17389</v>
      </c>
      <c r="AFB49" s="261" t="str">
        <f>IF(AFI49="SINAPI",VLOOKUP('TEREZINHA HARDY'!AFH49,SINAPI,2,),VLOOKUP('TEREZINHA HARDY'!AFH49,SETOP,3,))</f>
        <v>FORMA E DESFORMA DE TÁBUA E SARRAFO, REAPROVEITAMENTO (3X), EXCLUSIVE ESCORAMENTO</v>
      </c>
      <c r="AFC49" s="261"/>
      <c r="AFD49" s="261"/>
      <c r="AFE49" s="261"/>
      <c r="AFF49" s="261"/>
      <c r="AFG49" s="261"/>
      <c r="AFH49" s="12" t="s">
        <v>10323</v>
      </c>
      <c r="AFI49" s="12" t="s">
        <v>6222</v>
      </c>
      <c r="AFJ49" s="12" t="str">
        <f>IF(AFI49="SINAPI",VLOOKUP('TEREZINHA HARDY'!AFH49,SINAPI,3,),VLOOKUP('TEREZINHA HARDY'!AFH49,SETOP,4,))</f>
        <v>M2</v>
      </c>
      <c r="AFK49" s="13">
        <v>36.619999999999997</v>
      </c>
      <c r="AFL49" s="13" t="s">
        <v>41</v>
      </c>
      <c r="AFM49" s="14">
        <f>IF(AFI49="SINAPI",VLOOKUP('TEREZINHA HARDY'!AFH49,SINAPI,4,),VLOOKUP('TEREZINHA HARDY'!AFH49,SETOP,5,))</f>
        <v>39.090000000000003</v>
      </c>
      <c r="AFN49" s="14">
        <f t="shared" si="82"/>
        <v>49.46</v>
      </c>
      <c r="AFO49" s="14">
        <f t="shared" si="83"/>
        <v>1431.4757999999999</v>
      </c>
      <c r="AFP49" s="14">
        <f t="shared" si="84"/>
        <v>1811.2251999999999</v>
      </c>
      <c r="AFQ49" s="11" t="s">
        <v>17389</v>
      </c>
      <c r="AFR49" s="261" t="str">
        <f>IF(AFY49="SINAPI",VLOOKUP('TEREZINHA HARDY'!AFX49,SINAPI,2,),VLOOKUP('TEREZINHA HARDY'!AFX49,SETOP,3,))</f>
        <v>FORMA E DESFORMA DE TÁBUA E SARRAFO, REAPROVEITAMENTO (3X), EXCLUSIVE ESCORAMENTO</v>
      </c>
      <c r="AFS49" s="261"/>
      <c r="AFT49" s="261"/>
      <c r="AFU49" s="261"/>
      <c r="AFV49" s="261"/>
      <c r="AFW49" s="261"/>
      <c r="AFX49" s="12" t="s">
        <v>10323</v>
      </c>
      <c r="AFY49" s="12" t="s">
        <v>6222</v>
      </c>
      <c r="AFZ49" s="12" t="str">
        <f>IF(AFY49="SINAPI",VLOOKUP('TEREZINHA HARDY'!AFX49,SINAPI,3,),VLOOKUP('TEREZINHA HARDY'!AFX49,SETOP,4,))</f>
        <v>M2</v>
      </c>
      <c r="AGA49" s="13">
        <v>36.619999999999997</v>
      </c>
      <c r="AGB49" s="13" t="s">
        <v>41</v>
      </c>
      <c r="AGC49" s="14">
        <f>IF(AFY49="SINAPI",VLOOKUP('TEREZINHA HARDY'!AFX49,SINAPI,4,),VLOOKUP('TEREZINHA HARDY'!AFX49,SETOP,5,))</f>
        <v>39.090000000000003</v>
      </c>
      <c r="AGD49" s="14">
        <f t="shared" si="85"/>
        <v>49.46</v>
      </c>
      <c r="AGE49" s="14">
        <f t="shared" si="86"/>
        <v>1431.4757999999999</v>
      </c>
      <c r="AGF49" s="14">
        <f t="shared" si="87"/>
        <v>1811.2251999999999</v>
      </c>
      <c r="AGG49" s="11" t="s">
        <v>17389</v>
      </c>
      <c r="AGH49" s="261" t="str">
        <f>IF(AGO49="SINAPI",VLOOKUP('TEREZINHA HARDY'!AGN49,SINAPI,2,),VLOOKUP('TEREZINHA HARDY'!AGN49,SETOP,3,))</f>
        <v>FORMA E DESFORMA DE TÁBUA E SARRAFO, REAPROVEITAMENTO (3X), EXCLUSIVE ESCORAMENTO</v>
      </c>
      <c r="AGI49" s="261"/>
      <c r="AGJ49" s="261"/>
      <c r="AGK49" s="261"/>
      <c r="AGL49" s="261"/>
      <c r="AGM49" s="261"/>
      <c r="AGN49" s="12" t="s">
        <v>10323</v>
      </c>
      <c r="AGO49" s="12" t="s">
        <v>6222</v>
      </c>
      <c r="AGP49" s="12" t="str">
        <f>IF(AGO49="SINAPI",VLOOKUP('TEREZINHA HARDY'!AGN49,SINAPI,3,),VLOOKUP('TEREZINHA HARDY'!AGN49,SETOP,4,))</f>
        <v>M2</v>
      </c>
      <c r="AGQ49" s="13">
        <v>36.619999999999997</v>
      </c>
      <c r="AGR49" s="13" t="s">
        <v>41</v>
      </c>
      <c r="AGS49" s="14">
        <f>IF(AGO49="SINAPI",VLOOKUP('TEREZINHA HARDY'!AGN49,SINAPI,4,),VLOOKUP('TEREZINHA HARDY'!AGN49,SETOP,5,))</f>
        <v>39.090000000000003</v>
      </c>
      <c r="AGT49" s="14">
        <f t="shared" si="88"/>
        <v>49.46</v>
      </c>
      <c r="AGU49" s="14">
        <f t="shared" si="89"/>
        <v>1431.4757999999999</v>
      </c>
      <c r="AGV49" s="14">
        <f t="shared" si="90"/>
        <v>1811.2251999999999</v>
      </c>
      <c r="AGW49" s="11" t="s">
        <v>17389</v>
      </c>
      <c r="AGX49" s="261" t="str">
        <f>IF(AHE49="SINAPI",VLOOKUP('TEREZINHA HARDY'!AHD49,SINAPI,2,),VLOOKUP('TEREZINHA HARDY'!AHD49,SETOP,3,))</f>
        <v>FORMA E DESFORMA DE TÁBUA E SARRAFO, REAPROVEITAMENTO (3X), EXCLUSIVE ESCORAMENTO</v>
      </c>
      <c r="AGY49" s="261"/>
      <c r="AGZ49" s="261"/>
      <c r="AHA49" s="261"/>
      <c r="AHB49" s="261"/>
      <c r="AHC49" s="261"/>
      <c r="AHD49" s="12" t="s">
        <v>10323</v>
      </c>
      <c r="AHE49" s="12" t="s">
        <v>6222</v>
      </c>
      <c r="AHF49" s="12" t="str">
        <f>IF(AHE49="SINAPI",VLOOKUP('TEREZINHA HARDY'!AHD49,SINAPI,3,),VLOOKUP('TEREZINHA HARDY'!AHD49,SETOP,4,))</f>
        <v>M2</v>
      </c>
      <c r="AHG49" s="13">
        <v>36.619999999999997</v>
      </c>
      <c r="AHH49" s="13" t="s">
        <v>41</v>
      </c>
      <c r="AHI49" s="14">
        <f>IF(AHE49="SINAPI",VLOOKUP('TEREZINHA HARDY'!AHD49,SINAPI,4,),VLOOKUP('TEREZINHA HARDY'!AHD49,SETOP,5,))</f>
        <v>39.090000000000003</v>
      </c>
      <c r="AHJ49" s="14">
        <f t="shared" si="91"/>
        <v>49.46</v>
      </c>
      <c r="AHK49" s="14">
        <f t="shared" si="92"/>
        <v>1431.4757999999999</v>
      </c>
      <c r="AHL49" s="14">
        <f t="shared" si="93"/>
        <v>1811.2251999999999</v>
      </c>
      <c r="AHM49" s="11" t="s">
        <v>17389</v>
      </c>
      <c r="AHN49" s="261" t="str">
        <f>IF(AHU49="SINAPI",VLOOKUP('TEREZINHA HARDY'!AHT49,SINAPI,2,),VLOOKUP('TEREZINHA HARDY'!AHT49,SETOP,3,))</f>
        <v>FORMA E DESFORMA DE TÁBUA E SARRAFO, REAPROVEITAMENTO (3X), EXCLUSIVE ESCORAMENTO</v>
      </c>
      <c r="AHO49" s="261"/>
      <c r="AHP49" s="261"/>
      <c r="AHQ49" s="261"/>
      <c r="AHR49" s="261"/>
      <c r="AHS49" s="261"/>
      <c r="AHT49" s="12" t="s">
        <v>10323</v>
      </c>
      <c r="AHU49" s="12" t="s">
        <v>6222</v>
      </c>
      <c r="AHV49" s="12" t="str">
        <f>IF(AHU49="SINAPI",VLOOKUP('TEREZINHA HARDY'!AHT49,SINAPI,3,),VLOOKUP('TEREZINHA HARDY'!AHT49,SETOP,4,))</f>
        <v>M2</v>
      </c>
      <c r="AHW49" s="13">
        <v>36.619999999999997</v>
      </c>
      <c r="AHX49" s="13" t="s">
        <v>41</v>
      </c>
      <c r="AHY49" s="14">
        <f>IF(AHU49="SINAPI",VLOOKUP('TEREZINHA HARDY'!AHT49,SINAPI,4,),VLOOKUP('TEREZINHA HARDY'!AHT49,SETOP,5,))</f>
        <v>39.090000000000003</v>
      </c>
      <c r="AHZ49" s="14">
        <f t="shared" si="94"/>
        <v>49.46</v>
      </c>
      <c r="AIA49" s="14">
        <f t="shared" si="95"/>
        <v>1431.4757999999999</v>
      </c>
      <c r="AIB49" s="14">
        <f t="shared" si="96"/>
        <v>1811.2251999999999</v>
      </c>
      <c r="AIC49" s="11" t="s">
        <v>17389</v>
      </c>
      <c r="AID49" s="261" t="str">
        <f>IF(AIK49="SINAPI",VLOOKUP('TEREZINHA HARDY'!AIJ49,SINAPI,2,),VLOOKUP('TEREZINHA HARDY'!AIJ49,SETOP,3,))</f>
        <v>FORMA E DESFORMA DE TÁBUA E SARRAFO, REAPROVEITAMENTO (3X), EXCLUSIVE ESCORAMENTO</v>
      </c>
      <c r="AIE49" s="261"/>
      <c r="AIF49" s="261"/>
      <c r="AIG49" s="261"/>
      <c r="AIH49" s="261"/>
      <c r="AII49" s="261"/>
      <c r="AIJ49" s="12" t="s">
        <v>10323</v>
      </c>
      <c r="AIK49" s="12" t="s">
        <v>6222</v>
      </c>
      <c r="AIL49" s="12" t="str">
        <f>IF(AIK49="SINAPI",VLOOKUP('TEREZINHA HARDY'!AIJ49,SINAPI,3,),VLOOKUP('TEREZINHA HARDY'!AIJ49,SETOP,4,))</f>
        <v>M2</v>
      </c>
      <c r="AIM49" s="13">
        <v>36.619999999999997</v>
      </c>
      <c r="AIN49" s="13" t="s">
        <v>41</v>
      </c>
      <c r="AIO49" s="14">
        <f>IF(AIK49="SINAPI",VLOOKUP('TEREZINHA HARDY'!AIJ49,SINAPI,4,),VLOOKUP('TEREZINHA HARDY'!AIJ49,SETOP,5,))</f>
        <v>39.090000000000003</v>
      </c>
      <c r="AIP49" s="14">
        <f t="shared" si="97"/>
        <v>49.46</v>
      </c>
      <c r="AIQ49" s="14">
        <f t="shared" si="98"/>
        <v>1431.4757999999999</v>
      </c>
      <c r="AIR49" s="14">
        <f t="shared" si="99"/>
        <v>1811.2251999999999</v>
      </c>
      <c r="AIS49" s="11" t="s">
        <v>17389</v>
      </c>
      <c r="AIT49" s="261" t="str">
        <f>IF(AJA49="SINAPI",VLOOKUP('TEREZINHA HARDY'!AIZ49,SINAPI,2,),VLOOKUP('TEREZINHA HARDY'!AIZ49,SETOP,3,))</f>
        <v>FORMA E DESFORMA DE TÁBUA E SARRAFO, REAPROVEITAMENTO (3X), EXCLUSIVE ESCORAMENTO</v>
      </c>
      <c r="AIU49" s="261"/>
      <c r="AIV49" s="261"/>
      <c r="AIW49" s="261"/>
      <c r="AIX49" s="261"/>
      <c r="AIY49" s="261"/>
      <c r="AIZ49" s="12" t="s">
        <v>10323</v>
      </c>
      <c r="AJA49" s="12" t="s">
        <v>6222</v>
      </c>
      <c r="AJB49" s="12" t="str">
        <f>IF(AJA49="SINAPI",VLOOKUP('TEREZINHA HARDY'!AIZ49,SINAPI,3,),VLOOKUP('TEREZINHA HARDY'!AIZ49,SETOP,4,))</f>
        <v>M2</v>
      </c>
      <c r="AJC49" s="13">
        <v>36.619999999999997</v>
      </c>
      <c r="AJD49" s="13" t="s">
        <v>41</v>
      </c>
      <c r="AJE49" s="14">
        <f>IF(AJA49="SINAPI",VLOOKUP('TEREZINHA HARDY'!AIZ49,SINAPI,4,),VLOOKUP('TEREZINHA HARDY'!AIZ49,SETOP,5,))</f>
        <v>39.090000000000003</v>
      </c>
      <c r="AJF49" s="14">
        <f t="shared" si="100"/>
        <v>49.46</v>
      </c>
      <c r="AJG49" s="14">
        <f t="shared" si="101"/>
        <v>1431.4757999999999</v>
      </c>
      <c r="AJH49" s="14">
        <f t="shared" si="102"/>
        <v>1811.2251999999999</v>
      </c>
      <c r="AJI49" s="11" t="s">
        <v>17389</v>
      </c>
      <c r="AJJ49" s="261" t="str">
        <f>IF(AJQ49="SINAPI",VLOOKUP('TEREZINHA HARDY'!AJP49,SINAPI,2,),VLOOKUP('TEREZINHA HARDY'!AJP49,SETOP,3,))</f>
        <v>FORMA E DESFORMA DE TÁBUA E SARRAFO, REAPROVEITAMENTO (3X), EXCLUSIVE ESCORAMENTO</v>
      </c>
      <c r="AJK49" s="261"/>
      <c r="AJL49" s="261"/>
      <c r="AJM49" s="261"/>
      <c r="AJN49" s="261"/>
      <c r="AJO49" s="261"/>
      <c r="AJP49" s="12" t="s">
        <v>10323</v>
      </c>
      <c r="AJQ49" s="12" t="s">
        <v>6222</v>
      </c>
      <c r="AJR49" s="12" t="str">
        <f>IF(AJQ49="SINAPI",VLOOKUP('TEREZINHA HARDY'!AJP49,SINAPI,3,),VLOOKUP('TEREZINHA HARDY'!AJP49,SETOP,4,))</f>
        <v>M2</v>
      </c>
      <c r="AJS49" s="13">
        <v>36.619999999999997</v>
      </c>
      <c r="AJT49" s="13" t="s">
        <v>41</v>
      </c>
      <c r="AJU49" s="14">
        <f>IF(AJQ49="SINAPI",VLOOKUP('TEREZINHA HARDY'!AJP49,SINAPI,4,),VLOOKUP('TEREZINHA HARDY'!AJP49,SETOP,5,))</f>
        <v>39.090000000000003</v>
      </c>
      <c r="AJV49" s="14">
        <f t="shared" si="103"/>
        <v>49.46</v>
      </c>
      <c r="AJW49" s="14">
        <f t="shared" si="104"/>
        <v>1431.4757999999999</v>
      </c>
      <c r="AJX49" s="14">
        <f t="shared" si="105"/>
        <v>1811.2251999999999</v>
      </c>
      <c r="AJY49" s="11" t="s">
        <v>17389</v>
      </c>
      <c r="AJZ49" s="261" t="str">
        <f>IF(AKG49="SINAPI",VLOOKUP('TEREZINHA HARDY'!AKF49,SINAPI,2,),VLOOKUP('TEREZINHA HARDY'!AKF49,SETOP,3,))</f>
        <v>FORMA E DESFORMA DE TÁBUA E SARRAFO, REAPROVEITAMENTO (3X), EXCLUSIVE ESCORAMENTO</v>
      </c>
      <c r="AKA49" s="261"/>
      <c r="AKB49" s="261"/>
      <c r="AKC49" s="261"/>
      <c r="AKD49" s="261"/>
      <c r="AKE49" s="261"/>
      <c r="AKF49" s="12" t="s">
        <v>10323</v>
      </c>
      <c r="AKG49" s="12" t="s">
        <v>6222</v>
      </c>
      <c r="AKH49" s="12" t="str">
        <f>IF(AKG49="SINAPI",VLOOKUP('TEREZINHA HARDY'!AKF49,SINAPI,3,),VLOOKUP('TEREZINHA HARDY'!AKF49,SETOP,4,))</f>
        <v>M2</v>
      </c>
      <c r="AKI49" s="13">
        <v>36.619999999999997</v>
      </c>
      <c r="AKJ49" s="13" t="s">
        <v>41</v>
      </c>
      <c r="AKK49" s="14">
        <f>IF(AKG49="SINAPI",VLOOKUP('TEREZINHA HARDY'!AKF49,SINAPI,4,),VLOOKUP('TEREZINHA HARDY'!AKF49,SETOP,5,))</f>
        <v>39.090000000000003</v>
      </c>
      <c r="AKL49" s="14">
        <f t="shared" si="106"/>
        <v>49.46</v>
      </c>
      <c r="AKM49" s="14">
        <f t="shared" si="107"/>
        <v>1431.4757999999999</v>
      </c>
      <c r="AKN49" s="14">
        <f t="shared" si="108"/>
        <v>1811.2251999999999</v>
      </c>
      <c r="AKO49" s="11" t="s">
        <v>17389</v>
      </c>
      <c r="AKP49" s="261" t="str">
        <f>IF(AKW49="SINAPI",VLOOKUP('TEREZINHA HARDY'!AKV49,SINAPI,2,),VLOOKUP('TEREZINHA HARDY'!AKV49,SETOP,3,))</f>
        <v>FORMA E DESFORMA DE TÁBUA E SARRAFO, REAPROVEITAMENTO (3X), EXCLUSIVE ESCORAMENTO</v>
      </c>
      <c r="AKQ49" s="261"/>
      <c r="AKR49" s="261"/>
      <c r="AKS49" s="261"/>
      <c r="AKT49" s="261"/>
      <c r="AKU49" s="261"/>
      <c r="AKV49" s="12" t="s">
        <v>10323</v>
      </c>
      <c r="AKW49" s="12" t="s">
        <v>6222</v>
      </c>
      <c r="AKX49" s="12" t="str">
        <f>IF(AKW49="SINAPI",VLOOKUP('TEREZINHA HARDY'!AKV49,SINAPI,3,),VLOOKUP('TEREZINHA HARDY'!AKV49,SETOP,4,))</f>
        <v>M2</v>
      </c>
      <c r="AKY49" s="13">
        <v>36.619999999999997</v>
      </c>
      <c r="AKZ49" s="13" t="s">
        <v>41</v>
      </c>
      <c r="ALA49" s="14">
        <f>IF(AKW49="SINAPI",VLOOKUP('TEREZINHA HARDY'!AKV49,SINAPI,4,),VLOOKUP('TEREZINHA HARDY'!AKV49,SETOP,5,))</f>
        <v>39.090000000000003</v>
      </c>
      <c r="ALB49" s="14">
        <f t="shared" si="109"/>
        <v>49.46</v>
      </c>
      <c r="ALC49" s="14">
        <f t="shared" si="110"/>
        <v>1431.4757999999999</v>
      </c>
      <c r="ALD49" s="14">
        <f t="shared" si="111"/>
        <v>1811.2251999999999</v>
      </c>
      <c r="ALE49" s="11" t="s">
        <v>17389</v>
      </c>
      <c r="ALF49" s="261" t="str">
        <f>IF(ALM49="SINAPI",VLOOKUP('TEREZINHA HARDY'!ALL49,SINAPI,2,),VLOOKUP('TEREZINHA HARDY'!ALL49,SETOP,3,))</f>
        <v>FORMA E DESFORMA DE TÁBUA E SARRAFO, REAPROVEITAMENTO (3X), EXCLUSIVE ESCORAMENTO</v>
      </c>
      <c r="ALG49" s="261"/>
      <c r="ALH49" s="261"/>
      <c r="ALI49" s="261"/>
      <c r="ALJ49" s="261"/>
      <c r="ALK49" s="261"/>
      <c r="ALL49" s="12" t="s">
        <v>10323</v>
      </c>
      <c r="ALM49" s="12" t="s">
        <v>6222</v>
      </c>
      <c r="ALN49" s="12" t="str">
        <f>IF(ALM49="SINAPI",VLOOKUP('TEREZINHA HARDY'!ALL49,SINAPI,3,),VLOOKUP('TEREZINHA HARDY'!ALL49,SETOP,4,))</f>
        <v>M2</v>
      </c>
      <c r="ALO49" s="13">
        <v>36.619999999999997</v>
      </c>
      <c r="ALP49" s="13" t="s">
        <v>41</v>
      </c>
      <c r="ALQ49" s="14">
        <f>IF(ALM49="SINAPI",VLOOKUP('TEREZINHA HARDY'!ALL49,SINAPI,4,),VLOOKUP('TEREZINHA HARDY'!ALL49,SETOP,5,))</f>
        <v>39.090000000000003</v>
      </c>
      <c r="ALR49" s="14">
        <f t="shared" si="112"/>
        <v>49.46</v>
      </c>
      <c r="ALS49" s="14">
        <f t="shared" si="113"/>
        <v>1431.4757999999999</v>
      </c>
      <c r="ALT49" s="14">
        <f t="shared" si="114"/>
        <v>1811.2251999999999</v>
      </c>
      <c r="ALU49" s="11" t="s">
        <v>17389</v>
      </c>
      <c r="ALV49" s="261" t="str">
        <f>IF(AMC49="SINAPI",VLOOKUP('TEREZINHA HARDY'!AMB49,SINAPI,2,),VLOOKUP('TEREZINHA HARDY'!AMB49,SETOP,3,))</f>
        <v>FORMA E DESFORMA DE TÁBUA E SARRAFO, REAPROVEITAMENTO (3X), EXCLUSIVE ESCORAMENTO</v>
      </c>
      <c r="ALW49" s="261"/>
      <c r="ALX49" s="261"/>
      <c r="ALY49" s="261"/>
      <c r="ALZ49" s="261"/>
      <c r="AMA49" s="261"/>
      <c r="AMB49" s="12" t="s">
        <v>10323</v>
      </c>
      <c r="AMC49" s="12" t="s">
        <v>6222</v>
      </c>
      <c r="AMD49" s="12" t="str">
        <f>IF(AMC49="SINAPI",VLOOKUP('TEREZINHA HARDY'!AMB49,SINAPI,3,),VLOOKUP('TEREZINHA HARDY'!AMB49,SETOP,4,))</f>
        <v>M2</v>
      </c>
      <c r="AME49" s="13">
        <v>36.619999999999997</v>
      </c>
      <c r="AMF49" s="13" t="s">
        <v>41</v>
      </c>
      <c r="AMG49" s="14">
        <f>IF(AMC49="SINAPI",VLOOKUP('TEREZINHA HARDY'!AMB49,SINAPI,4,),VLOOKUP('TEREZINHA HARDY'!AMB49,SETOP,5,))</f>
        <v>39.090000000000003</v>
      </c>
      <c r="AMH49" s="14">
        <f t="shared" si="115"/>
        <v>49.46</v>
      </c>
      <c r="AMI49" s="14">
        <f t="shared" si="116"/>
        <v>1431.4757999999999</v>
      </c>
      <c r="AMJ49" s="14">
        <f t="shared" si="117"/>
        <v>1811.2251999999999</v>
      </c>
      <c r="AMK49" s="11" t="s">
        <v>17389</v>
      </c>
      <c r="AML49" s="261" t="str">
        <f>IF(AMS49="SINAPI",VLOOKUP('TEREZINHA HARDY'!AMR49,SINAPI,2,),VLOOKUP('TEREZINHA HARDY'!AMR49,SETOP,3,))</f>
        <v>FORMA E DESFORMA DE TÁBUA E SARRAFO, REAPROVEITAMENTO (3X), EXCLUSIVE ESCORAMENTO</v>
      </c>
      <c r="AMM49" s="261"/>
      <c r="AMN49" s="261"/>
      <c r="AMO49" s="261"/>
      <c r="AMP49" s="261"/>
      <c r="AMQ49" s="261"/>
      <c r="AMR49" s="12" t="s">
        <v>10323</v>
      </c>
      <c r="AMS49" s="12" t="s">
        <v>6222</v>
      </c>
      <c r="AMT49" s="12" t="str">
        <f>IF(AMS49="SINAPI",VLOOKUP('TEREZINHA HARDY'!AMR49,SINAPI,3,),VLOOKUP('TEREZINHA HARDY'!AMR49,SETOP,4,))</f>
        <v>M2</v>
      </c>
      <c r="AMU49" s="13">
        <v>36.619999999999997</v>
      </c>
      <c r="AMV49" s="13" t="s">
        <v>41</v>
      </c>
      <c r="AMW49" s="14">
        <f>IF(AMS49="SINAPI",VLOOKUP('TEREZINHA HARDY'!AMR49,SINAPI,4,),VLOOKUP('TEREZINHA HARDY'!AMR49,SETOP,5,))</f>
        <v>39.090000000000003</v>
      </c>
      <c r="AMX49" s="14">
        <f t="shared" si="118"/>
        <v>49.46</v>
      </c>
      <c r="AMY49" s="14">
        <f t="shared" si="119"/>
        <v>1431.4757999999999</v>
      </c>
      <c r="AMZ49" s="14">
        <f t="shared" si="120"/>
        <v>1811.2251999999999</v>
      </c>
      <c r="ANA49" s="11" t="s">
        <v>17389</v>
      </c>
      <c r="ANB49" s="261" t="str">
        <f>IF(ANI49="SINAPI",VLOOKUP('TEREZINHA HARDY'!ANH49,SINAPI,2,),VLOOKUP('TEREZINHA HARDY'!ANH49,SETOP,3,))</f>
        <v>FORMA E DESFORMA DE TÁBUA E SARRAFO, REAPROVEITAMENTO (3X), EXCLUSIVE ESCORAMENTO</v>
      </c>
      <c r="ANC49" s="261"/>
      <c r="AND49" s="261"/>
      <c r="ANE49" s="261"/>
      <c r="ANF49" s="261"/>
      <c r="ANG49" s="261"/>
      <c r="ANH49" s="12" t="s">
        <v>10323</v>
      </c>
      <c r="ANI49" s="12" t="s">
        <v>6222</v>
      </c>
      <c r="ANJ49" s="12" t="str">
        <f>IF(ANI49="SINAPI",VLOOKUP('TEREZINHA HARDY'!ANH49,SINAPI,3,),VLOOKUP('TEREZINHA HARDY'!ANH49,SETOP,4,))</f>
        <v>M2</v>
      </c>
      <c r="ANK49" s="13">
        <v>36.619999999999997</v>
      </c>
      <c r="ANL49" s="13" t="s">
        <v>41</v>
      </c>
      <c r="ANM49" s="14">
        <f>IF(ANI49="SINAPI",VLOOKUP('TEREZINHA HARDY'!ANH49,SINAPI,4,),VLOOKUP('TEREZINHA HARDY'!ANH49,SETOP,5,))</f>
        <v>39.090000000000003</v>
      </c>
      <c r="ANN49" s="14">
        <f t="shared" si="121"/>
        <v>49.46</v>
      </c>
      <c r="ANO49" s="14">
        <f t="shared" si="122"/>
        <v>1431.4757999999999</v>
      </c>
      <c r="ANP49" s="14">
        <f t="shared" si="123"/>
        <v>1811.2251999999999</v>
      </c>
      <c r="ANQ49" s="11" t="s">
        <v>17389</v>
      </c>
      <c r="ANR49" s="261" t="str">
        <f>IF(ANY49="SINAPI",VLOOKUP('TEREZINHA HARDY'!ANX49,SINAPI,2,),VLOOKUP('TEREZINHA HARDY'!ANX49,SETOP,3,))</f>
        <v>FORMA E DESFORMA DE TÁBUA E SARRAFO, REAPROVEITAMENTO (3X), EXCLUSIVE ESCORAMENTO</v>
      </c>
      <c r="ANS49" s="261"/>
      <c r="ANT49" s="261"/>
      <c r="ANU49" s="261"/>
      <c r="ANV49" s="261"/>
      <c r="ANW49" s="261"/>
      <c r="ANX49" s="12" t="s">
        <v>10323</v>
      </c>
      <c r="ANY49" s="12" t="s">
        <v>6222</v>
      </c>
      <c r="ANZ49" s="12" t="str">
        <f>IF(ANY49="SINAPI",VLOOKUP('TEREZINHA HARDY'!ANX49,SINAPI,3,),VLOOKUP('TEREZINHA HARDY'!ANX49,SETOP,4,))</f>
        <v>M2</v>
      </c>
      <c r="AOA49" s="13">
        <v>36.619999999999997</v>
      </c>
      <c r="AOB49" s="13" t="s">
        <v>41</v>
      </c>
      <c r="AOC49" s="14">
        <f>IF(ANY49="SINAPI",VLOOKUP('TEREZINHA HARDY'!ANX49,SINAPI,4,),VLOOKUP('TEREZINHA HARDY'!ANX49,SETOP,5,))</f>
        <v>39.090000000000003</v>
      </c>
      <c r="AOD49" s="14">
        <f t="shared" si="124"/>
        <v>49.46</v>
      </c>
      <c r="AOE49" s="14">
        <f t="shared" si="125"/>
        <v>1431.4757999999999</v>
      </c>
      <c r="AOF49" s="14">
        <f t="shared" si="126"/>
        <v>1811.2251999999999</v>
      </c>
      <c r="AOG49" s="11" t="s">
        <v>17389</v>
      </c>
      <c r="AOH49" s="261" t="str">
        <f>IF(AOO49="SINAPI",VLOOKUP('TEREZINHA HARDY'!AON49,SINAPI,2,),VLOOKUP('TEREZINHA HARDY'!AON49,SETOP,3,))</f>
        <v>FORMA E DESFORMA DE TÁBUA E SARRAFO, REAPROVEITAMENTO (3X), EXCLUSIVE ESCORAMENTO</v>
      </c>
      <c r="AOI49" s="261"/>
      <c r="AOJ49" s="261"/>
      <c r="AOK49" s="261"/>
      <c r="AOL49" s="261"/>
      <c r="AOM49" s="261"/>
      <c r="AON49" s="12" t="s">
        <v>10323</v>
      </c>
      <c r="AOO49" s="12" t="s">
        <v>6222</v>
      </c>
      <c r="AOP49" s="12" t="str">
        <f>IF(AOO49="SINAPI",VLOOKUP('TEREZINHA HARDY'!AON49,SINAPI,3,),VLOOKUP('TEREZINHA HARDY'!AON49,SETOP,4,))</f>
        <v>M2</v>
      </c>
      <c r="AOQ49" s="13">
        <v>36.619999999999997</v>
      </c>
      <c r="AOR49" s="13" t="s">
        <v>41</v>
      </c>
      <c r="AOS49" s="14">
        <f>IF(AOO49="SINAPI",VLOOKUP('TEREZINHA HARDY'!AON49,SINAPI,4,),VLOOKUP('TEREZINHA HARDY'!AON49,SETOP,5,))</f>
        <v>39.090000000000003</v>
      </c>
      <c r="AOT49" s="14">
        <f t="shared" si="127"/>
        <v>49.46</v>
      </c>
      <c r="AOU49" s="14">
        <f t="shared" si="128"/>
        <v>1431.4757999999999</v>
      </c>
      <c r="AOV49" s="14">
        <f t="shared" si="129"/>
        <v>1811.2251999999999</v>
      </c>
      <c r="AOW49" s="11" t="s">
        <v>17389</v>
      </c>
      <c r="AOX49" s="261" t="str">
        <f>IF(APE49="SINAPI",VLOOKUP('TEREZINHA HARDY'!APD49,SINAPI,2,),VLOOKUP('TEREZINHA HARDY'!APD49,SETOP,3,))</f>
        <v>FORMA E DESFORMA DE TÁBUA E SARRAFO, REAPROVEITAMENTO (3X), EXCLUSIVE ESCORAMENTO</v>
      </c>
      <c r="AOY49" s="261"/>
      <c r="AOZ49" s="261"/>
      <c r="APA49" s="261"/>
      <c r="APB49" s="261"/>
      <c r="APC49" s="261"/>
      <c r="APD49" s="12" t="s">
        <v>10323</v>
      </c>
      <c r="APE49" s="12" t="s">
        <v>6222</v>
      </c>
      <c r="APF49" s="12" t="str">
        <f>IF(APE49="SINAPI",VLOOKUP('TEREZINHA HARDY'!APD49,SINAPI,3,),VLOOKUP('TEREZINHA HARDY'!APD49,SETOP,4,))</f>
        <v>M2</v>
      </c>
      <c r="APG49" s="13">
        <v>36.619999999999997</v>
      </c>
      <c r="APH49" s="13" t="s">
        <v>41</v>
      </c>
      <c r="API49" s="14">
        <f>IF(APE49="SINAPI",VLOOKUP('TEREZINHA HARDY'!APD49,SINAPI,4,),VLOOKUP('TEREZINHA HARDY'!APD49,SETOP,5,))</f>
        <v>39.090000000000003</v>
      </c>
      <c r="APJ49" s="14">
        <f t="shared" si="130"/>
        <v>49.46</v>
      </c>
      <c r="APK49" s="14">
        <f t="shared" si="131"/>
        <v>1431.4757999999999</v>
      </c>
      <c r="APL49" s="14">
        <f t="shared" si="132"/>
        <v>1811.2251999999999</v>
      </c>
      <c r="APM49" s="11" t="s">
        <v>17389</v>
      </c>
      <c r="APN49" s="261" t="str">
        <f>IF(APU49="SINAPI",VLOOKUP('TEREZINHA HARDY'!APT49,SINAPI,2,),VLOOKUP('TEREZINHA HARDY'!APT49,SETOP,3,))</f>
        <v>FORMA E DESFORMA DE TÁBUA E SARRAFO, REAPROVEITAMENTO (3X), EXCLUSIVE ESCORAMENTO</v>
      </c>
      <c r="APO49" s="261"/>
      <c r="APP49" s="261"/>
      <c r="APQ49" s="261"/>
      <c r="APR49" s="261"/>
      <c r="APS49" s="261"/>
      <c r="APT49" s="12" t="s">
        <v>10323</v>
      </c>
      <c r="APU49" s="12" t="s">
        <v>6222</v>
      </c>
      <c r="APV49" s="12" t="str">
        <f>IF(APU49="SINAPI",VLOOKUP('TEREZINHA HARDY'!APT49,SINAPI,3,),VLOOKUP('TEREZINHA HARDY'!APT49,SETOP,4,))</f>
        <v>M2</v>
      </c>
      <c r="APW49" s="13">
        <v>36.619999999999997</v>
      </c>
      <c r="APX49" s="13" t="s">
        <v>41</v>
      </c>
      <c r="APY49" s="14">
        <f>IF(APU49="SINAPI",VLOOKUP('TEREZINHA HARDY'!APT49,SINAPI,4,),VLOOKUP('TEREZINHA HARDY'!APT49,SETOP,5,))</f>
        <v>39.090000000000003</v>
      </c>
      <c r="APZ49" s="14">
        <f t="shared" si="133"/>
        <v>49.46</v>
      </c>
      <c r="AQA49" s="14">
        <f t="shared" si="134"/>
        <v>1431.4757999999999</v>
      </c>
      <c r="AQB49" s="14">
        <f t="shared" si="135"/>
        <v>1811.2251999999999</v>
      </c>
      <c r="AQC49" s="11" t="s">
        <v>17389</v>
      </c>
      <c r="AQD49" s="261" t="str">
        <f>IF(AQK49="SINAPI",VLOOKUP('TEREZINHA HARDY'!AQJ49,SINAPI,2,),VLOOKUP('TEREZINHA HARDY'!AQJ49,SETOP,3,))</f>
        <v>FORMA E DESFORMA DE TÁBUA E SARRAFO, REAPROVEITAMENTO (3X), EXCLUSIVE ESCORAMENTO</v>
      </c>
      <c r="AQE49" s="261"/>
      <c r="AQF49" s="261"/>
      <c r="AQG49" s="261"/>
      <c r="AQH49" s="261"/>
      <c r="AQI49" s="261"/>
      <c r="AQJ49" s="12" t="s">
        <v>10323</v>
      </c>
      <c r="AQK49" s="12" t="s">
        <v>6222</v>
      </c>
      <c r="AQL49" s="12" t="str">
        <f>IF(AQK49="SINAPI",VLOOKUP('TEREZINHA HARDY'!AQJ49,SINAPI,3,),VLOOKUP('TEREZINHA HARDY'!AQJ49,SETOP,4,))</f>
        <v>M2</v>
      </c>
      <c r="AQM49" s="13">
        <v>36.619999999999997</v>
      </c>
      <c r="AQN49" s="13" t="s">
        <v>41</v>
      </c>
      <c r="AQO49" s="14">
        <f>IF(AQK49="SINAPI",VLOOKUP('TEREZINHA HARDY'!AQJ49,SINAPI,4,),VLOOKUP('TEREZINHA HARDY'!AQJ49,SETOP,5,))</f>
        <v>39.090000000000003</v>
      </c>
      <c r="AQP49" s="14">
        <f t="shared" si="136"/>
        <v>49.46</v>
      </c>
      <c r="AQQ49" s="14">
        <f t="shared" si="137"/>
        <v>1431.4757999999999</v>
      </c>
      <c r="AQR49" s="14">
        <f t="shared" si="138"/>
        <v>1811.2251999999999</v>
      </c>
      <c r="AQS49" s="11" t="s">
        <v>17389</v>
      </c>
      <c r="AQT49" s="261" t="str">
        <f>IF(ARA49="SINAPI",VLOOKUP('TEREZINHA HARDY'!AQZ49,SINAPI,2,),VLOOKUP('TEREZINHA HARDY'!AQZ49,SETOP,3,))</f>
        <v>FORMA E DESFORMA DE TÁBUA E SARRAFO, REAPROVEITAMENTO (3X), EXCLUSIVE ESCORAMENTO</v>
      </c>
      <c r="AQU49" s="261"/>
      <c r="AQV49" s="261"/>
      <c r="AQW49" s="261"/>
      <c r="AQX49" s="261"/>
      <c r="AQY49" s="261"/>
      <c r="AQZ49" s="12" t="s">
        <v>10323</v>
      </c>
      <c r="ARA49" s="12" t="s">
        <v>6222</v>
      </c>
      <c r="ARB49" s="12" t="str">
        <f>IF(ARA49="SINAPI",VLOOKUP('TEREZINHA HARDY'!AQZ49,SINAPI,3,),VLOOKUP('TEREZINHA HARDY'!AQZ49,SETOP,4,))</f>
        <v>M2</v>
      </c>
      <c r="ARC49" s="13">
        <v>36.619999999999997</v>
      </c>
      <c r="ARD49" s="13" t="s">
        <v>41</v>
      </c>
      <c r="ARE49" s="14">
        <f>IF(ARA49="SINAPI",VLOOKUP('TEREZINHA HARDY'!AQZ49,SINAPI,4,),VLOOKUP('TEREZINHA HARDY'!AQZ49,SETOP,5,))</f>
        <v>39.090000000000003</v>
      </c>
      <c r="ARF49" s="14">
        <f t="shared" si="139"/>
        <v>49.46</v>
      </c>
      <c r="ARG49" s="14">
        <f t="shared" si="140"/>
        <v>1431.4757999999999</v>
      </c>
      <c r="ARH49" s="14">
        <f t="shared" si="141"/>
        <v>1811.2251999999999</v>
      </c>
      <c r="ARI49" s="11" t="s">
        <v>17389</v>
      </c>
      <c r="ARJ49" s="261" t="str">
        <f>IF(ARQ49="SINAPI",VLOOKUP('TEREZINHA HARDY'!ARP49,SINAPI,2,),VLOOKUP('TEREZINHA HARDY'!ARP49,SETOP,3,))</f>
        <v>FORMA E DESFORMA DE TÁBUA E SARRAFO, REAPROVEITAMENTO (3X), EXCLUSIVE ESCORAMENTO</v>
      </c>
      <c r="ARK49" s="261"/>
      <c r="ARL49" s="261"/>
      <c r="ARM49" s="261"/>
      <c r="ARN49" s="261"/>
      <c r="ARO49" s="261"/>
      <c r="ARP49" s="12" t="s">
        <v>10323</v>
      </c>
      <c r="ARQ49" s="12" t="s">
        <v>6222</v>
      </c>
      <c r="ARR49" s="12" t="str">
        <f>IF(ARQ49="SINAPI",VLOOKUP('TEREZINHA HARDY'!ARP49,SINAPI,3,),VLOOKUP('TEREZINHA HARDY'!ARP49,SETOP,4,))</f>
        <v>M2</v>
      </c>
      <c r="ARS49" s="13">
        <v>36.619999999999997</v>
      </c>
      <c r="ART49" s="13" t="s">
        <v>41</v>
      </c>
      <c r="ARU49" s="14">
        <f>IF(ARQ49="SINAPI",VLOOKUP('TEREZINHA HARDY'!ARP49,SINAPI,4,),VLOOKUP('TEREZINHA HARDY'!ARP49,SETOP,5,))</f>
        <v>39.090000000000003</v>
      </c>
      <c r="ARV49" s="14">
        <f t="shared" si="142"/>
        <v>49.46</v>
      </c>
      <c r="ARW49" s="14">
        <f t="shared" si="143"/>
        <v>1431.4757999999999</v>
      </c>
      <c r="ARX49" s="14">
        <f t="shared" si="144"/>
        <v>1811.2251999999999</v>
      </c>
      <c r="ARY49" s="11" t="s">
        <v>17389</v>
      </c>
      <c r="ARZ49" s="261" t="str">
        <f>IF(ASG49="SINAPI",VLOOKUP('TEREZINHA HARDY'!ASF49,SINAPI,2,),VLOOKUP('TEREZINHA HARDY'!ASF49,SETOP,3,))</f>
        <v>FORMA E DESFORMA DE TÁBUA E SARRAFO, REAPROVEITAMENTO (3X), EXCLUSIVE ESCORAMENTO</v>
      </c>
      <c r="ASA49" s="261"/>
      <c r="ASB49" s="261"/>
      <c r="ASC49" s="261"/>
      <c r="ASD49" s="261"/>
      <c r="ASE49" s="261"/>
      <c r="ASF49" s="12" t="s">
        <v>10323</v>
      </c>
      <c r="ASG49" s="12" t="s">
        <v>6222</v>
      </c>
      <c r="ASH49" s="12" t="str">
        <f>IF(ASG49="SINAPI",VLOOKUP('TEREZINHA HARDY'!ASF49,SINAPI,3,),VLOOKUP('TEREZINHA HARDY'!ASF49,SETOP,4,))</f>
        <v>M2</v>
      </c>
      <c r="ASI49" s="13">
        <v>36.619999999999997</v>
      </c>
      <c r="ASJ49" s="13" t="s">
        <v>41</v>
      </c>
      <c r="ASK49" s="14">
        <f>IF(ASG49="SINAPI",VLOOKUP('TEREZINHA HARDY'!ASF49,SINAPI,4,),VLOOKUP('TEREZINHA HARDY'!ASF49,SETOP,5,))</f>
        <v>39.090000000000003</v>
      </c>
      <c r="ASL49" s="14">
        <f t="shared" si="145"/>
        <v>49.46</v>
      </c>
      <c r="ASM49" s="14">
        <f t="shared" si="146"/>
        <v>1431.4757999999999</v>
      </c>
      <c r="ASN49" s="14">
        <f t="shared" si="147"/>
        <v>1811.2251999999999</v>
      </c>
      <c r="ASO49" s="11" t="s">
        <v>17389</v>
      </c>
      <c r="ASP49" s="261" t="str">
        <f>IF(ASW49="SINAPI",VLOOKUP('TEREZINHA HARDY'!ASV49,SINAPI,2,),VLOOKUP('TEREZINHA HARDY'!ASV49,SETOP,3,))</f>
        <v>FORMA E DESFORMA DE TÁBUA E SARRAFO, REAPROVEITAMENTO (3X), EXCLUSIVE ESCORAMENTO</v>
      </c>
      <c r="ASQ49" s="261"/>
      <c r="ASR49" s="261"/>
      <c r="ASS49" s="261"/>
      <c r="AST49" s="261"/>
      <c r="ASU49" s="261"/>
      <c r="ASV49" s="12" t="s">
        <v>10323</v>
      </c>
      <c r="ASW49" s="12" t="s">
        <v>6222</v>
      </c>
      <c r="ASX49" s="12" t="str">
        <f>IF(ASW49="SINAPI",VLOOKUP('TEREZINHA HARDY'!ASV49,SINAPI,3,),VLOOKUP('TEREZINHA HARDY'!ASV49,SETOP,4,))</f>
        <v>M2</v>
      </c>
      <c r="ASY49" s="13">
        <v>36.619999999999997</v>
      </c>
      <c r="ASZ49" s="13" t="s">
        <v>41</v>
      </c>
      <c r="ATA49" s="14">
        <f>IF(ASW49="SINAPI",VLOOKUP('TEREZINHA HARDY'!ASV49,SINAPI,4,),VLOOKUP('TEREZINHA HARDY'!ASV49,SETOP,5,))</f>
        <v>39.090000000000003</v>
      </c>
      <c r="ATB49" s="14">
        <f t="shared" si="148"/>
        <v>49.46</v>
      </c>
      <c r="ATC49" s="14">
        <f t="shared" si="149"/>
        <v>1431.4757999999999</v>
      </c>
      <c r="ATD49" s="14">
        <f t="shared" si="150"/>
        <v>1811.2251999999999</v>
      </c>
      <c r="ATE49" s="11" t="s">
        <v>17389</v>
      </c>
      <c r="ATF49" s="261" t="str">
        <f>IF(ATM49="SINAPI",VLOOKUP('TEREZINHA HARDY'!ATL49,SINAPI,2,),VLOOKUP('TEREZINHA HARDY'!ATL49,SETOP,3,))</f>
        <v>FORMA E DESFORMA DE TÁBUA E SARRAFO, REAPROVEITAMENTO (3X), EXCLUSIVE ESCORAMENTO</v>
      </c>
      <c r="ATG49" s="261"/>
      <c r="ATH49" s="261"/>
      <c r="ATI49" s="261"/>
      <c r="ATJ49" s="261"/>
      <c r="ATK49" s="261"/>
      <c r="ATL49" s="12" t="s">
        <v>10323</v>
      </c>
      <c r="ATM49" s="12" t="s">
        <v>6222</v>
      </c>
      <c r="ATN49" s="12" t="str">
        <f>IF(ATM49="SINAPI",VLOOKUP('TEREZINHA HARDY'!ATL49,SINAPI,3,),VLOOKUP('TEREZINHA HARDY'!ATL49,SETOP,4,))</f>
        <v>M2</v>
      </c>
      <c r="ATO49" s="13">
        <v>36.619999999999997</v>
      </c>
      <c r="ATP49" s="13" t="s">
        <v>41</v>
      </c>
      <c r="ATQ49" s="14">
        <f>IF(ATM49="SINAPI",VLOOKUP('TEREZINHA HARDY'!ATL49,SINAPI,4,),VLOOKUP('TEREZINHA HARDY'!ATL49,SETOP,5,))</f>
        <v>39.090000000000003</v>
      </c>
      <c r="ATR49" s="14">
        <f t="shared" si="151"/>
        <v>49.46</v>
      </c>
      <c r="ATS49" s="14">
        <f t="shared" si="152"/>
        <v>1431.4757999999999</v>
      </c>
      <c r="ATT49" s="14">
        <f t="shared" si="153"/>
        <v>1811.2251999999999</v>
      </c>
      <c r="ATU49" s="11" t="s">
        <v>17389</v>
      </c>
      <c r="ATV49" s="261" t="str">
        <f>IF(AUC49="SINAPI",VLOOKUP('TEREZINHA HARDY'!AUB49,SINAPI,2,),VLOOKUP('TEREZINHA HARDY'!AUB49,SETOP,3,))</f>
        <v>FORMA E DESFORMA DE TÁBUA E SARRAFO, REAPROVEITAMENTO (3X), EXCLUSIVE ESCORAMENTO</v>
      </c>
      <c r="ATW49" s="261"/>
      <c r="ATX49" s="261"/>
      <c r="ATY49" s="261"/>
      <c r="ATZ49" s="261"/>
      <c r="AUA49" s="261"/>
      <c r="AUB49" s="12" t="s">
        <v>10323</v>
      </c>
      <c r="AUC49" s="12" t="s">
        <v>6222</v>
      </c>
      <c r="AUD49" s="12" t="str">
        <f>IF(AUC49="SINAPI",VLOOKUP('TEREZINHA HARDY'!AUB49,SINAPI,3,),VLOOKUP('TEREZINHA HARDY'!AUB49,SETOP,4,))</f>
        <v>M2</v>
      </c>
      <c r="AUE49" s="13">
        <v>36.619999999999997</v>
      </c>
      <c r="AUF49" s="13" t="s">
        <v>41</v>
      </c>
      <c r="AUG49" s="14">
        <f>IF(AUC49="SINAPI",VLOOKUP('TEREZINHA HARDY'!AUB49,SINAPI,4,),VLOOKUP('TEREZINHA HARDY'!AUB49,SETOP,5,))</f>
        <v>39.090000000000003</v>
      </c>
      <c r="AUH49" s="14">
        <f t="shared" si="154"/>
        <v>49.46</v>
      </c>
      <c r="AUI49" s="14">
        <f t="shared" si="155"/>
        <v>1431.4757999999999</v>
      </c>
      <c r="AUJ49" s="14">
        <f t="shared" si="156"/>
        <v>1811.2251999999999</v>
      </c>
      <c r="AUK49" s="11" t="s">
        <v>17389</v>
      </c>
      <c r="AUL49" s="261" t="str">
        <f>IF(AUS49="SINAPI",VLOOKUP('TEREZINHA HARDY'!AUR49,SINAPI,2,),VLOOKUP('TEREZINHA HARDY'!AUR49,SETOP,3,))</f>
        <v>FORMA E DESFORMA DE TÁBUA E SARRAFO, REAPROVEITAMENTO (3X), EXCLUSIVE ESCORAMENTO</v>
      </c>
      <c r="AUM49" s="261"/>
      <c r="AUN49" s="261"/>
      <c r="AUO49" s="261"/>
      <c r="AUP49" s="261"/>
      <c r="AUQ49" s="261"/>
      <c r="AUR49" s="12" t="s">
        <v>10323</v>
      </c>
      <c r="AUS49" s="12" t="s">
        <v>6222</v>
      </c>
      <c r="AUT49" s="12" t="str">
        <f>IF(AUS49="SINAPI",VLOOKUP('TEREZINHA HARDY'!AUR49,SINAPI,3,),VLOOKUP('TEREZINHA HARDY'!AUR49,SETOP,4,))</f>
        <v>M2</v>
      </c>
      <c r="AUU49" s="13">
        <v>36.619999999999997</v>
      </c>
      <c r="AUV49" s="13" t="s">
        <v>41</v>
      </c>
      <c r="AUW49" s="14">
        <f>IF(AUS49="SINAPI",VLOOKUP('TEREZINHA HARDY'!AUR49,SINAPI,4,),VLOOKUP('TEREZINHA HARDY'!AUR49,SETOP,5,))</f>
        <v>39.090000000000003</v>
      </c>
      <c r="AUX49" s="14">
        <f t="shared" si="157"/>
        <v>49.46</v>
      </c>
      <c r="AUY49" s="14">
        <f t="shared" si="158"/>
        <v>1431.4757999999999</v>
      </c>
      <c r="AUZ49" s="14">
        <f t="shared" si="159"/>
        <v>1811.2251999999999</v>
      </c>
      <c r="AVA49" s="11" t="s">
        <v>17389</v>
      </c>
      <c r="AVB49" s="261" t="str">
        <f>IF(AVI49="SINAPI",VLOOKUP('TEREZINHA HARDY'!AVH49,SINAPI,2,),VLOOKUP('TEREZINHA HARDY'!AVH49,SETOP,3,))</f>
        <v>FORMA E DESFORMA DE TÁBUA E SARRAFO, REAPROVEITAMENTO (3X), EXCLUSIVE ESCORAMENTO</v>
      </c>
      <c r="AVC49" s="261"/>
      <c r="AVD49" s="261"/>
      <c r="AVE49" s="261"/>
      <c r="AVF49" s="261"/>
      <c r="AVG49" s="261"/>
      <c r="AVH49" s="12" t="s">
        <v>10323</v>
      </c>
      <c r="AVI49" s="12" t="s">
        <v>6222</v>
      </c>
      <c r="AVJ49" s="12" t="str">
        <f>IF(AVI49="SINAPI",VLOOKUP('TEREZINHA HARDY'!AVH49,SINAPI,3,),VLOOKUP('TEREZINHA HARDY'!AVH49,SETOP,4,))</f>
        <v>M2</v>
      </c>
      <c r="AVK49" s="13">
        <v>36.619999999999997</v>
      </c>
      <c r="AVL49" s="13" t="s">
        <v>41</v>
      </c>
      <c r="AVM49" s="14">
        <f>IF(AVI49="SINAPI",VLOOKUP('TEREZINHA HARDY'!AVH49,SINAPI,4,),VLOOKUP('TEREZINHA HARDY'!AVH49,SETOP,5,))</f>
        <v>39.090000000000003</v>
      </c>
      <c r="AVN49" s="14">
        <f t="shared" si="160"/>
        <v>49.46</v>
      </c>
      <c r="AVO49" s="14">
        <f t="shared" si="161"/>
        <v>1431.4757999999999</v>
      </c>
      <c r="AVP49" s="14">
        <f t="shared" si="162"/>
        <v>1811.2251999999999</v>
      </c>
      <c r="AVQ49" s="11" t="s">
        <v>17389</v>
      </c>
      <c r="AVR49" s="261" t="str">
        <f>IF(AVY49="SINAPI",VLOOKUP('TEREZINHA HARDY'!AVX49,SINAPI,2,),VLOOKUP('TEREZINHA HARDY'!AVX49,SETOP,3,))</f>
        <v>FORMA E DESFORMA DE TÁBUA E SARRAFO, REAPROVEITAMENTO (3X), EXCLUSIVE ESCORAMENTO</v>
      </c>
      <c r="AVS49" s="261"/>
      <c r="AVT49" s="261"/>
      <c r="AVU49" s="261"/>
      <c r="AVV49" s="261"/>
      <c r="AVW49" s="261"/>
      <c r="AVX49" s="12" t="s">
        <v>10323</v>
      </c>
      <c r="AVY49" s="12" t="s">
        <v>6222</v>
      </c>
      <c r="AVZ49" s="12" t="str">
        <f>IF(AVY49="SINAPI",VLOOKUP('TEREZINHA HARDY'!AVX49,SINAPI,3,),VLOOKUP('TEREZINHA HARDY'!AVX49,SETOP,4,))</f>
        <v>M2</v>
      </c>
      <c r="AWA49" s="13">
        <v>36.619999999999997</v>
      </c>
      <c r="AWB49" s="13" t="s">
        <v>41</v>
      </c>
      <c r="AWC49" s="14">
        <f>IF(AVY49="SINAPI",VLOOKUP('TEREZINHA HARDY'!AVX49,SINAPI,4,),VLOOKUP('TEREZINHA HARDY'!AVX49,SETOP,5,))</f>
        <v>39.090000000000003</v>
      </c>
      <c r="AWD49" s="14">
        <f t="shared" si="163"/>
        <v>49.46</v>
      </c>
      <c r="AWE49" s="14">
        <f t="shared" si="164"/>
        <v>1431.4757999999999</v>
      </c>
      <c r="AWF49" s="14">
        <f t="shared" si="165"/>
        <v>1811.2251999999999</v>
      </c>
      <c r="AWG49" s="11" t="s">
        <v>17389</v>
      </c>
      <c r="AWH49" s="261" t="str">
        <f>IF(AWO49="SINAPI",VLOOKUP('TEREZINHA HARDY'!AWN49,SINAPI,2,),VLOOKUP('TEREZINHA HARDY'!AWN49,SETOP,3,))</f>
        <v>FORMA E DESFORMA DE TÁBUA E SARRAFO, REAPROVEITAMENTO (3X), EXCLUSIVE ESCORAMENTO</v>
      </c>
      <c r="AWI49" s="261"/>
      <c r="AWJ49" s="261"/>
      <c r="AWK49" s="261"/>
      <c r="AWL49" s="261"/>
      <c r="AWM49" s="261"/>
      <c r="AWN49" s="12" t="s">
        <v>10323</v>
      </c>
      <c r="AWO49" s="12" t="s">
        <v>6222</v>
      </c>
      <c r="AWP49" s="12" t="str">
        <f>IF(AWO49="SINAPI",VLOOKUP('TEREZINHA HARDY'!AWN49,SINAPI,3,),VLOOKUP('TEREZINHA HARDY'!AWN49,SETOP,4,))</f>
        <v>M2</v>
      </c>
      <c r="AWQ49" s="13">
        <v>36.619999999999997</v>
      </c>
      <c r="AWR49" s="13" t="s">
        <v>41</v>
      </c>
      <c r="AWS49" s="14">
        <f>IF(AWO49="SINAPI",VLOOKUP('TEREZINHA HARDY'!AWN49,SINAPI,4,),VLOOKUP('TEREZINHA HARDY'!AWN49,SETOP,5,))</f>
        <v>39.090000000000003</v>
      </c>
      <c r="AWT49" s="14">
        <f t="shared" si="166"/>
        <v>49.46</v>
      </c>
      <c r="AWU49" s="14">
        <f t="shared" si="167"/>
        <v>1431.4757999999999</v>
      </c>
      <c r="AWV49" s="14">
        <f t="shared" si="168"/>
        <v>1811.2251999999999</v>
      </c>
      <c r="AWW49" s="11" t="s">
        <v>17389</v>
      </c>
      <c r="AWX49" s="261" t="str">
        <f>IF(AXE49="SINAPI",VLOOKUP('TEREZINHA HARDY'!AXD49,SINAPI,2,),VLOOKUP('TEREZINHA HARDY'!AXD49,SETOP,3,))</f>
        <v>FORMA E DESFORMA DE TÁBUA E SARRAFO, REAPROVEITAMENTO (3X), EXCLUSIVE ESCORAMENTO</v>
      </c>
      <c r="AWY49" s="261"/>
      <c r="AWZ49" s="261"/>
      <c r="AXA49" s="261"/>
      <c r="AXB49" s="261"/>
      <c r="AXC49" s="261"/>
      <c r="AXD49" s="12" t="s">
        <v>10323</v>
      </c>
      <c r="AXE49" s="12" t="s">
        <v>6222</v>
      </c>
      <c r="AXF49" s="12" t="str">
        <f>IF(AXE49="SINAPI",VLOOKUP('TEREZINHA HARDY'!AXD49,SINAPI,3,),VLOOKUP('TEREZINHA HARDY'!AXD49,SETOP,4,))</f>
        <v>M2</v>
      </c>
      <c r="AXG49" s="13">
        <v>36.619999999999997</v>
      </c>
      <c r="AXH49" s="13" t="s">
        <v>41</v>
      </c>
      <c r="AXI49" s="14">
        <f>IF(AXE49="SINAPI",VLOOKUP('TEREZINHA HARDY'!AXD49,SINAPI,4,),VLOOKUP('TEREZINHA HARDY'!AXD49,SETOP,5,))</f>
        <v>39.090000000000003</v>
      </c>
      <c r="AXJ49" s="14">
        <f t="shared" si="169"/>
        <v>49.46</v>
      </c>
      <c r="AXK49" s="14">
        <f t="shared" si="170"/>
        <v>1431.4757999999999</v>
      </c>
      <c r="AXL49" s="14">
        <f t="shared" si="171"/>
        <v>1811.2251999999999</v>
      </c>
      <c r="AXM49" s="11" t="s">
        <v>17389</v>
      </c>
      <c r="AXN49" s="261" t="str">
        <f>IF(AXU49="SINAPI",VLOOKUP('TEREZINHA HARDY'!AXT49,SINAPI,2,),VLOOKUP('TEREZINHA HARDY'!AXT49,SETOP,3,))</f>
        <v>FORMA E DESFORMA DE TÁBUA E SARRAFO, REAPROVEITAMENTO (3X), EXCLUSIVE ESCORAMENTO</v>
      </c>
      <c r="AXO49" s="261"/>
      <c r="AXP49" s="261"/>
      <c r="AXQ49" s="261"/>
      <c r="AXR49" s="261"/>
      <c r="AXS49" s="261"/>
      <c r="AXT49" s="12" t="s">
        <v>10323</v>
      </c>
      <c r="AXU49" s="12" t="s">
        <v>6222</v>
      </c>
      <c r="AXV49" s="12" t="str">
        <f>IF(AXU49="SINAPI",VLOOKUP('TEREZINHA HARDY'!AXT49,SINAPI,3,),VLOOKUP('TEREZINHA HARDY'!AXT49,SETOP,4,))</f>
        <v>M2</v>
      </c>
      <c r="AXW49" s="13">
        <v>36.619999999999997</v>
      </c>
      <c r="AXX49" s="13" t="s">
        <v>41</v>
      </c>
      <c r="AXY49" s="14">
        <f>IF(AXU49="SINAPI",VLOOKUP('TEREZINHA HARDY'!AXT49,SINAPI,4,),VLOOKUP('TEREZINHA HARDY'!AXT49,SETOP,5,))</f>
        <v>39.090000000000003</v>
      </c>
      <c r="AXZ49" s="14">
        <f t="shared" si="172"/>
        <v>49.46</v>
      </c>
      <c r="AYA49" s="14">
        <f t="shared" si="173"/>
        <v>1431.4757999999999</v>
      </c>
      <c r="AYB49" s="14">
        <f t="shared" si="174"/>
        <v>1811.2251999999999</v>
      </c>
      <c r="AYC49" s="11" t="s">
        <v>17389</v>
      </c>
      <c r="AYD49" s="261" t="str">
        <f>IF(AYK49="SINAPI",VLOOKUP('TEREZINHA HARDY'!AYJ49,SINAPI,2,),VLOOKUP('TEREZINHA HARDY'!AYJ49,SETOP,3,))</f>
        <v>FORMA E DESFORMA DE TÁBUA E SARRAFO, REAPROVEITAMENTO (3X), EXCLUSIVE ESCORAMENTO</v>
      </c>
      <c r="AYE49" s="261"/>
      <c r="AYF49" s="261"/>
      <c r="AYG49" s="261"/>
      <c r="AYH49" s="261"/>
      <c r="AYI49" s="261"/>
      <c r="AYJ49" s="12" t="s">
        <v>10323</v>
      </c>
      <c r="AYK49" s="12" t="s">
        <v>6222</v>
      </c>
      <c r="AYL49" s="12" t="str">
        <f>IF(AYK49="SINAPI",VLOOKUP('TEREZINHA HARDY'!AYJ49,SINAPI,3,),VLOOKUP('TEREZINHA HARDY'!AYJ49,SETOP,4,))</f>
        <v>M2</v>
      </c>
      <c r="AYM49" s="13">
        <v>36.619999999999997</v>
      </c>
      <c r="AYN49" s="13" t="s">
        <v>41</v>
      </c>
      <c r="AYO49" s="14">
        <f>IF(AYK49="SINAPI",VLOOKUP('TEREZINHA HARDY'!AYJ49,SINAPI,4,),VLOOKUP('TEREZINHA HARDY'!AYJ49,SETOP,5,))</f>
        <v>39.090000000000003</v>
      </c>
      <c r="AYP49" s="14">
        <f t="shared" si="175"/>
        <v>49.46</v>
      </c>
      <c r="AYQ49" s="14">
        <f t="shared" si="176"/>
        <v>1431.4757999999999</v>
      </c>
      <c r="AYR49" s="14">
        <f t="shared" si="177"/>
        <v>1811.2251999999999</v>
      </c>
      <c r="AYS49" s="11" t="s">
        <v>17389</v>
      </c>
      <c r="AYT49" s="261" t="str">
        <f>IF(AZA49="SINAPI",VLOOKUP('TEREZINHA HARDY'!AYZ49,SINAPI,2,),VLOOKUP('TEREZINHA HARDY'!AYZ49,SETOP,3,))</f>
        <v>FORMA E DESFORMA DE TÁBUA E SARRAFO, REAPROVEITAMENTO (3X), EXCLUSIVE ESCORAMENTO</v>
      </c>
      <c r="AYU49" s="261"/>
      <c r="AYV49" s="261"/>
      <c r="AYW49" s="261"/>
      <c r="AYX49" s="261"/>
      <c r="AYY49" s="261"/>
      <c r="AYZ49" s="12" t="s">
        <v>10323</v>
      </c>
      <c r="AZA49" s="12" t="s">
        <v>6222</v>
      </c>
      <c r="AZB49" s="12" t="str">
        <f>IF(AZA49="SINAPI",VLOOKUP('TEREZINHA HARDY'!AYZ49,SINAPI,3,),VLOOKUP('TEREZINHA HARDY'!AYZ49,SETOP,4,))</f>
        <v>M2</v>
      </c>
      <c r="AZC49" s="13">
        <v>36.619999999999997</v>
      </c>
      <c r="AZD49" s="13" t="s">
        <v>41</v>
      </c>
      <c r="AZE49" s="14">
        <f>IF(AZA49="SINAPI",VLOOKUP('TEREZINHA HARDY'!AYZ49,SINAPI,4,),VLOOKUP('TEREZINHA HARDY'!AYZ49,SETOP,5,))</f>
        <v>39.090000000000003</v>
      </c>
      <c r="AZF49" s="14">
        <f t="shared" si="178"/>
        <v>49.46</v>
      </c>
      <c r="AZG49" s="14">
        <f t="shared" si="179"/>
        <v>1431.4757999999999</v>
      </c>
      <c r="AZH49" s="14">
        <f t="shared" si="180"/>
        <v>1811.2251999999999</v>
      </c>
      <c r="AZI49" s="11" t="s">
        <v>17389</v>
      </c>
      <c r="AZJ49" s="261" t="str">
        <f>IF(AZQ49="SINAPI",VLOOKUP('TEREZINHA HARDY'!AZP49,SINAPI,2,),VLOOKUP('TEREZINHA HARDY'!AZP49,SETOP,3,))</f>
        <v>FORMA E DESFORMA DE TÁBUA E SARRAFO, REAPROVEITAMENTO (3X), EXCLUSIVE ESCORAMENTO</v>
      </c>
      <c r="AZK49" s="261"/>
      <c r="AZL49" s="261"/>
      <c r="AZM49" s="261"/>
      <c r="AZN49" s="261"/>
      <c r="AZO49" s="261"/>
      <c r="AZP49" s="12" t="s">
        <v>10323</v>
      </c>
      <c r="AZQ49" s="12" t="s">
        <v>6222</v>
      </c>
      <c r="AZR49" s="12" t="str">
        <f>IF(AZQ49="SINAPI",VLOOKUP('TEREZINHA HARDY'!AZP49,SINAPI,3,),VLOOKUP('TEREZINHA HARDY'!AZP49,SETOP,4,))</f>
        <v>M2</v>
      </c>
      <c r="AZS49" s="13">
        <v>36.619999999999997</v>
      </c>
      <c r="AZT49" s="13" t="s">
        <v>41</v>
      </c>
      <c r="AZU49" s="14">
        <f>IF(AZQ49="SINAPI",VLOOKUP('TEREZINHA HARDY'!AZP49,SINAPI,4,),VLOOKUP('TEREZINHA HARDY'!AZP49,SETOP,5,))</f>
        <v>39.090000000000003</v>
      </c>
      <c r="AZV49" s="14">
        <f t="shared" si="181"/>
        <v>49.46</v>
      </c>
      <c r="AZW49" s="14">
        <f t="shared" si="182"/>
        <v>1431.4757999999999</v>
      </c>
      <c r="AZX49" s="14">
        <f t="shared" si="183"/>
        <v>1811.2251999999999</v>
      </c>
      <c r="AZY49" s="11" t="s">
        <v>17389</v>
      </c>
      <c r="AZZ49" s="261" t="str">
        <f>IF(BAG49="SINAPI",VLOOKUP('TEREZINHA HARDY'!BAF49,SINAPI,2,),VLOOKUP('TEREZINHA HARDY'!BAF49,SETOP,3,))</f>
        <v>FORMA E DESFORMA DE TÁBUA E SARRAFO, REAPROVEITAMENTO (3X), EXCLUSIVE ESCORAMENTO</v>
      </c>
      <c r="BAA49" s="261"/>
      <c r="BAB49" s="261"/>
      <c r="BAC49" s="261"/>
      <c r="BAD49" s="261"/>
      <c r="BAE49" s="261"/>
      <c r="BAF49" s="12" t="s">
        <v>10323</v>
      </c>
      <c r="BAG49" s="12" t="s">
        <v>6222</v>
      </c>
      <c r="BAH49" s="12" t="str">
        <f>IF(BAG49="SINAPI",VLOOKUP('TEREZINHA HARDY'!BAF49,SINAPI,3,),VLOOKUP('TEREZINHA HARDY'!BAF49,SETOP,4,))</f>
        <v>M2</v>
      </c>
      <c r="BAI49" s="13">
        <v>36.619999999999997</v>
      </c>
      <c r="BAJ49" s="13" t="s">
        <v>41</v>
      </c>
      <c r="BAK49" s="14">
        <f>IF(BAG49="SINAPI",VLOOKUP('TEREZINHA HARDY'!BAF49,SINAPI,4,),VLOOKUP('TEREZINHA HARDY'!BAF49,SETOP,5,))</f>
        <v>39.090000000000003</v>
      </c>
      <c r="BAL49" s="14">
        <f t="shared" si="184"/>
        <v>49.46</v>
      </c>
      <c r="BAM49" s="14">
        <f t="shared" si="185"/>
        <v>1431.4757999999999</v>
      </c>
      <c r="BAN49" s="14">
        <f t="shared" si="186"/>
        <v>1811.2251999999999</v>
      </c>
      <c r="BAO49" s="11" t="s">
        <v>17389</v>
      </c>
      <c r="BAP49" s="261" t="str">
        <f>IF(BAW49="SINAPI",VLOOKUP('TEREZINHA HARDY'!BAV49,SINAPI,2,),VLOOKUP('TEREZINHA HARDY'!BAV49,SETOP,3,))</f>
        <v>FORMA E DESFORMA DE TÁBUA E SARRAFO, REAPROVEITAMENTO (3X), EXCLUSIVE ESCORAMENTO</v>
      </c>
      <c r="BAQ49" s="261"/>
      <c r="BAR49" s="261"/>
      <c r="BAS49" s="261"/>
      <c r="BAT49" s="261"/>
      <c r="BAU49" s="261"/>
      <c r="BAV49" s="12" t="s">
        <v>10323</v>
      </c>
      <c r="BAW49" s="12" t="s">
        <v>6222</v>
      </c>
      <c r="BAX49" s="12" t="str">
        <f>IF(BAW49="SINAPI",VLOOKUP('TEREZINHA HARDY'!BAV49,SINAPI,3,),VLOOKUP('TEREZINHA HARDY'!BAV49,SETOP,4,))</f>
        <v>M2</v>
      </c>
      <c r="BAY49" s="13">
        <v>36.619999999999997</v>
      </c>
      <c r="BAZ49" s="13" t="s">
        <v>41</v>
      </c>
      <c r="BBA49" s="14">
        <f>IF(BAW49="SINAPI",VLOOKUP('TEREZINHA HARDY'!BAV49,SINAPI,4,),VLOOKUP('TEREZINHA HARDY'!BAV49,SETOP,5,))</f>
        <v>39.090000000000003</v>
      </c>
      <c r="BBB49" s="14">
        <f t="shared" si="187"/>
        <v>49.46</v>
      </c>
      <c r="BBC49" s="14">
        <f t="shared" si="188"/>
        <v>1431.4757999999999</v>
      </c>
      <c r="BBD49" s="14">
        <f t="shared" si="189"/>
        <v>1811.2251999999999</v>
      </c>
      <c r="BBE49" s="11" t="s">
        <v>17389</v>
      </c>
      <c r="BBF49" s="261" t="str">
        <f>IF(BBM49="SINAPI",VLOOKUP('TEREZINHA HARDY'!BBL49,SINAPI,2,),VLOOKUP('TEREZINHA HARDY'!BBL49,SETOP,3,))</f>
        <v>FORMA E DESFORMA DE TÁBUA E SARRAFO, REAPROVEITAMENTO (3X), EXCLUSIVE ESCORAMENTO</v>
      </c>
      <c r="BBG49" s="261"/>
      <c r="BBH49" s="261"/>
      <c r="BBI49" s="261"/>
      <c r="BBJ49" s="261"/>
      <c r="BBK49" s="261"/>
      <c r="BBL49" s="12" t="s">
        <v>10323</v>
      </c>
      <c r="BBM49" s="12" t="s">
        <v>6222</v>
      </c>
      <c r="BBN49" s="12" t="str">
        <f>IF(BBM49="SINAPI",VLOOKUP('TEREZINHA HARDY'!BBL49,SINAPI,3,),VLOOKUP('TEREZINHA HARDY'!BBL49,SETOP,4,))</f>
        <v>M2</v>
      </c>
      <c r="BBO49" s="13">
        <v>36.619999999999997</v>
      </c>
      <c r="BBP49" s="13" t="s">
        <v>41</v>
      </c>
      <c r="BBQ49" s="14">
        <f>IF(BBM49="SINAPI",VLOOKUP('TEREZINHA HARDY'!BBL49,SINAPI,4,),VLOOKUP('TEREZINHA HARDY'!BBL49,SETOP,5,))</f>
        <v>39.090000000000003</v>
      </c>
      <c r="BBR49" s="14">
        <f t="shared" si="190"/>
        <v>49.46</v>
      </c>
      <c r="BBS49" s="14">
        <f t="shared" si="191"/>
        <v>1431.4757999999999</v>
      </c>
      <c r="BBT49" s="14">
        <f t="shared" si="192"/>
        <v>1811.2251999999999</v>
      </c>
      <c r="BBU49" s="11" t="s">
        <v>17389</v>
      </c>
      <c r="BBV49" s="261" t="str">
        <f>IF(BCC49="SINAPI",VLOOKUP('TEREZINHA HARDY'!BCB49,SINAPI,2,),VLOOKUP('TEREZINHA HARDY'!BCB49,SETOP,3,))</f>
        <v>FORMA E DESFORMA DE TÁBUA E SARRAFO, REAPROVEITAMENTO (3X), EXCLUSIVE ESCORAMENTO</v>
      </c>
      <c r="BBW49" s="261"/>
      <c r="BBX49" s="261"/>
      <c r="BBY49" s="261"/>
      <c r="BBZ49" s="261"/>
      <c r="BCA49" s="261"/>
      <c r="BCB49" s="12" t="s">
        <v>10323</v>
      </c>
      <c r="BCC49" s="12" t="s">
        <v>6222</v>
      </c>
      <c r="BCD49" s="12" t="str">
        <f>IF(BCC49="SINAPI",VLOOKUP('TEREZINHA HARDY'!BCB49,SINAPI,3,),VLOOKUP('TEREZINHA HARDY'!BCB49,SETOP,4,))</f>
        <v>M2</v>
      </c>
      <c r="BCE49" s="13">
        <v>36.619999999999997</v>
      </c>
      <c r="BCF49" s="13" t="s">
        <v>41</v>
      </c>
      <c r="BCG49" s="14">
        <f>IF(BCC49="SINAPI",VLOOKUP('TEREZINHA HARDY'!BCB49,SINAPI,4,),VLOOKUP('TEREZINHA HARDY'!BCB49,SETOP,5,))</f>
        <v>39.090000000000003</v>
      </c>
      <c r="BCH49" s="14">
        <f t="shared" si="193"/>
        <v>49.46</v>
      </c>
      <c r="BCI49" s="14">
        <f t="shared" si="194"/>
        <v>1431.4757999999999</v>
      </c>
      <c r="BCJ49" s="14">
        <f t="shared" si="195"/>
        <v>1811.2251999999999</v>
      </c>
      <c r="BCK49" s="11" t="s">
        <v>17389</v>
      </c>
      <c r="BCL49" s="261" t="str">
        <f>IF(BCS49="SINAPI",VLOOKUP('TEREZINHA HARDY'!BCR49,SINAPI,2,),VLOOKUP('TEREZINHA HARDY'!BCR49,SETOP,3,))</f>
        <v>FORMA E DESFORMA DE TÁBUA E SARRAFO, REAPROVEITAMENTO (3X), EXCLUSIVE ESCORAMENTO</v>
      </c>
      <c r="BCM49" s="261"/>
      <c r="BCN49" s="261"/>
      <c r="BCO49" s="261"/>
      <c r="BCP49" s="261"/>
      <c r="BCQ49" s="261"/>
      <c r="BCR49" s="12" t="s">
        <v>10323</v>
      </c>
      <c r="BCS49" s="12" t="s">
        <v>6222</v>
      </c>
      <c r="BCT49" s="12" t="str">
        <f>IF(BCS49="SINAPI",VLOOKUP('TEREZINHA HARDY'!BCR49,SINAPI,3,),VLOOKUP('TEREZINHA HARDY'!BCR49,SETOP,4,))</f>
        <v>M2</v>
      </c>
      <c r="BCU49" s="13">
        <v>36.619999999999997</v>
      </c>
      <c r="BCV49" s="13" t="s">
        <v>41</v>
      </c>
      <c r="BCW49" s="14">
        <f>IF(BCS49="SINAPI",VLOOKUP('TEREZINHA HARDY'!BCR49,SINAPI,4,),VLOOKUP('TEREZINHA HARDY'!BCR49,SETOP,5,))</f>
        <v>39.090000000000003</v>
      </c>
      <c r="BCX49" s="14">
        <f t="shared" si="196"/>
        <v>49.46</v>
      </c>
      <c r="BCY49" s="14">
        <f t="shared" si="197"/>
        <v>1431.4757999999999</v>
      </c>
      <c r="BCZ49" s="14">
        <f t="shared" si="198"/>
        <v>1811.2251999999999</v>
      </c>
      <c r="BDA49" s="11" t="s">
        <v>17389</v>
      </c>
      <c r="BDB49" s="261" t="str">
        <f>IF(BDI49="SINAPI",VLOOKUP('TEREZINHA HARDY'!BDH49,SINAPI,2,),VLOOKUP('TEREZINHA HARDY'!BDH49,SETOP,3,))</f>
        <v>FORMA E DESFORMA DE TÁBUA E SARRAFO, REAPROVEITAMENTO (3X), EXCLUSIVE ESCORAMENTO</v>
      </c>
      <c r="BDC49" s="261"/>
      <c r="BDD49" s="261"/>
      <c r="BDE49" s="261"/>
      <c r="BDF49" s="261"/>
      <c r="BDG49" s="261"/>
      <c r="BDH49" s="12" t="s">
        <v>10323</v>
      </c>
      <c r="BDI49" s="12" t="s">
        <v>6222</v>
      </c>
      <c r="BDJ49" s="12" t="str">
        <f>IF(BDI49="SINAPI",VLOOKUP('TEREZINHA HARDY'!BDH49,SINAPI,3,),VLOOKUP('TEREZINHA HARDY'!BDH49,SETOP,4,))</f>
        <v>M2</v>
      </c>
      <c r="BDK49" s="13">
        <v>36.619999999999997</v>
      </c>
      <c r="BDL49" s="13" t="s">
        <v>41</v>
      </c>
      <c r="BDM49" s="14">
        <f>IF(BDI49="SINAPI",VLOOKUP('TEREZINHA HARDY'!BDH49,SINAPI,4,),VLOOKUP('TEREZINHA HARDY'!BDH49,SETOP,5,))</f>
        <v>39.090000000000003</v>
      </c>
      <c r="BDN49" s="14">
        <f t="shared" si="199"/>
        <v>49.46</v>
      </c>
      <c r="BDO49" s="14">
        <f t="shared" si="200"/>
        <v>1431.4757999999999</v>
      </c>
      <c r="BDP49" s="14">
        <f t="shared" si="201"/>
        <v>1811.2251999999999</v>
      </c>
      <c r="BDQ49" s="11" t="s">
        <v>17389</v>
      </c>
      <c r="BDR49" s="261" t="str">
        <f>IF(BDY49="SINAPI",VLOOKUP('TEREZINHA HARDY'!BDX49,SINAPI,2,),VLOOKUP('TEREZINHA HARDY'!BDX49,SETOP,3,))</f>
        <v>FORMA E DESFORMA DE TÁBUA E SARRAFO, REAPROVEITAMENTO (3X), EXCLUSIVE ESCORAMENTO</v>
      </c>
      <c r="BDS49" s="261"/>
      <c r="BDT49" s="261"/>
      <c r="BDU49" s="261"/>
      <c r="BDV49" s="261"/>
      <c r="BDW49" s="261"/>
      <c r="BDX49" s="12" t="s">
        <v>10323</v>
      </c>
      <c r="BDY49" s="12" t="s">
        <v>6222</v>
      </c>
      <c r="BDZ49" s="12" t="str">
        <f>IF(BDY49="SINAPI",VLOOKUP('TEREZINHA HARDY'!BDX49,SINAPI,3,),VLOOKUP('TEREZINHA HARDY'!BDX49,SETOP,4,))</f>
        <v>M2</v>
      </c>
      <c r="BEA49" s="13">
        <v>36.619999999999997</v>
      </c>
      <c r="BEB49" s="13" t="s">
        <v>41</v>
      </c>
      <c r="BEC49" s="14">
        <f>IF(BDY49="SINAPI",VLOOKUP('TEREZINHA HARDY'!BDX49,SINAPI,4,),VLOOKUP('TEREZINHA HARDY'!BDX49,SETOP,5,))</f>
        <v>39.090000000000003</v>
      </c>
      <c r="BED49" s="14">
        <f t="shared" si="202"/>
        <v>49.46</v>
      </c>
      <c r="BEE49" s="14">
        <f t="shared" si="203"/>
        <v>1431.4757999999999</v>
      </c>
      <c r="BEF49" s="14">
        <f t="shared" si="204"/>
        <v>1811.2251999999999</v>
      </c>
      <c r="BEG49" s="11" t="s">
        <v>17389</v>
      </c>
      <c r="BEH49" s="261" t="str">
        <f>IF(BEO49="SINAPI",VLOOKUP('TEREZINHA HARDY'!BEN49,SINAPI,2,),VLOOKUP('TEREZINHA HARDY'!BEN49,SETOP,3,))</f>
        <v>FORMA E DESFORMA DE TÁBUA E SARRAFO, REAPROVEITAMENTO (3X), EXCLUSIVE ESCORAMENTO</v>
      </c>
      <c r="BEI49" s="261"/>
      <c r="BEJ49" s="261"/>
      <c r="BEK49" s="261"/>
      <c r="BEL49" s="261"/>
      <c r="BEM49" s="261"/>
      <c r="BEN49" s="12" t="s">
        <v>10323</v>
      </c>
      <c r="BEO49" s="12" t="s">
        <v>6222</v>
      </c>
      <c r="BEP49" s="12" t="str">
        <f>IF(BEO49="SINAPI",VLOOKUP('TEREZINHA HARDY'!BEN49,SINAPI,3,),VLOOKUP('TEREZINHA HARDY'!BEN49,SETOP,4,))</f>
        <v>M2</v>
      </c>
      <c r="BEQ49" s="13">
        <v>36.619999999999997</v>
      </c>
      <c r="BER49" s="13" t="s">
        <v>41</v>
      </c>
      <c r="BES49" s="14">
        <f>IF(BEO49="SINAPI",VLOOKUP('TEREZINHA HARDY'!BEN49,SINAPI,4,),VLOOKUP('TEREZINHA HARDY'!BEN49,SETOP,5,))</f>
        <v>39.090000000000003</v>
      </c>
      <c r="BET49" s="14">
        <f t="shared" si="205"/>
        <v>49.46</v>
      </c>
      <c r="BEU49" s="14">
        <f t="shared" si="206"/>
        <v>1431.4757999999999</v>
      </c>
      <c r="BEV49" s="14">
        <f t="shared" si="207"/>
        <v>1811.2251999999999</v>
      </c>
      <c r="BEW49" s="11" t="s">
        <v>17389</v>
      </c>
      <c r="BEX49" s="261" t="str">
        <f>IF(BFE49="SINAPI",VLOOKUP('TEREZINHA HARDY'!BFD49,SINAPI,2,),VLOOKUP('TEREZINHA HARDY'!BFD49,SETOP,3,))</f>
        <v>FORMA E DESFORMA DE TÁBUA E SARRAFO, REAPROVEITAMENTO (3X), EXCLUSIVE ESCORAMENTO</v>
      </c>
      <c r="BEY49" s="261"/>
      <c r="BEZ49" s="261"/>
      <c r="BFA49" s="261"/>
      <c r="BFB49" s="261"/>
      <c r="BFC49" s="261"/>
      <c r="BFD49" s="12" t="s">
        <v>10323</v>
      </c>
      <c r="BFE49" s="12" t="s">
        <v>6222</v>
      </c>
      <c r="BFF49" s="12" t="str">
        <f>IF(BFE49="SINAPI",VLOOKUP('TEREZINHA HARDY'!BFD49,SINAPI,3,),VLOOKUP('TEREZINHA HARDY'!BFD49,SETOP,4,))</f>
        <v>M2</v>
      </c>
      <c r="BFG49" s="13">
        <v>36.619999999999997</v>
      </c>
      <c r="BFH49" s="13" t="s">
        <v>41</v>
      </c>
      <c r="BFI49" s="14">
        <f>IF(BFE49="SINAPI",VLOOKUP('TEREZINHA HARDY'!BFD49,SINAPI,4,),VLOOKUP('TEREZINHA HARDY'!BFD49,SETOP,5,))</f>
        <v>39.090000000000003</v>
      </c>
      <c r="BFJ49" s="14">
        <f t="shared" si="208"/>
        <v>49.46</v>
      </c>
      <c r="BFK49" s="14">
        <f t="shared" si="209"/>
        <v>1431.4757999999999</v>
      </c>
      <c r="BFL49" s="14">
        <f t="shared" si="210"/>
        <v>1811.2251999999999</v>
      </c>
      <c r="BFM49" s="11" t="s">
        <v>17389</v>
      </c>
      <c r="BFN49" s="261" t="str">
        <f>IF(BFU49="SINAPI",VLOOKUP('TEREZINHA HARDY'!BFT49,SINAPI,2,),VLOOKUP('TEREZINHA HARDY'!BFT49,SETOP,3,))</f>
        <v>FORMA E DESFORMA DE TÁBUA E SARRAFO, REAPROVEITAMENTO (3X), EXCLUSIVE ESCORAMENTO</v>
      </c>
      <c r="BFO49" s="261"/>
      <c r="BFP49" s="261"/>
      <c r="BFQ49" s="261"/>
      <c r="BFR49" s="261"/>
      <c r="BFS49" s="261"/>
      <c r="BFT49" s="12" t="s">
        <v>10323</v>
      </c>
      <c r="BFU49" s="12" t="s">
        <v>6222</v>
      </c>
      <c r="BFV49" s="12" t="str">
        <f>IF(BFU49="SINAPI",VLOOKUP('TEREZINHA HARDY'!BFT49,SINAPI,3,),VLOOKUP('TEREZINHA HARDY'!BFT49,SETOP,4,))</f>
        <v>M2</v>
      </c>
      <c r="BFW49" s="13">
        <v>36.619999999999997</v>
      </c>
      <c r="BFX49" s="13" t="s">
        <v>41</v>
      </c>
      <c r="BFY49" s="14">
        <f>IF(BFU49="SINAPI",VLOOKUP('TEREZINHA HARDY'!BFT49,SINAPI,4,),VLOOKUP('TEREZINHA HARDY'!BFT49,SETOP,5,))</f>
        <v>39.090000000000003</v>
      </c>
      <c r="BFZ49" s="14">
        <f t="shared" si="211"/>
        <v>49.46</v>
      </c>
      <c r="BGA49" s="14">
        <f t="shared" si="212"/>
        <v>1431.4757999999999</v>
      </c>
      <c r="BGB49" s="14">
        <f t="shared" si="213"/>
        <v>1811.2251999999999</v>
      </c>
      <c r="BGC49" s="11" t="s">
        <v>17389</v>
      </c>
      <c r="BGD49" s="261" t="str">
        <f>IF(BGK49="SINAPI",VLOOKUP('TEREZINHA HARDY'!BGJ49,SINAPI,2,),VLOOKUP('TEREZINHA HARDY'!BGJ49,SETOP,3,))</f>
        <v>FORMA E DESFORMA DE TÁBUA E SARRAFO, REAPROVEITAMENTO (3X), EXCLUSIVE ESCORAMENTO</v>
      </c>
      <c r="BGE49" s="261"/>
      <c r="BGF49" s="261"/>
      <c r="BGG49" s="261"/>
      <c r="BGH49" s="261"/>
      <c r="BGI49" s="261"/>
      <c r="BGJ49" s="12" t="s">
        <v>10323</v>
      </c>
      <c r="BGK49" s="12" t="s">
        <v>6222</v>
      </c>
      <c r="BGL49" s="12" t="str">
        <f>IF(BGK49="SINAPI",VLOOKUP('TEREZINHA HARDY'!BGJ49,SINAPI,3,),VLOOKUP('TEREZINHA HARDY'!BGJ49,SETOP,4,))</f>
        <v>M2</v>
      </c>
      <c r="BGM49" s="13">
        <v>36.619999999999997</v>
      </c>
      <c r="BGN49" s="13" t="s">
        <v>41</v>
      </c>
      <c r="BGO49" s="14">
        <f>IF(BGK49="SINAPI",VLOOKUP('TEREZINHA HARDY'!BGJ49,SINAPI,4,),VLOOKUP('TEREZINHA HARDY'!BGJ49,SETOP,5,))</f>
        <v>39.090000000000003</v>
      </c>
      <c r="BGP49" s="14">
        <f t="shared" si="214"/>
        <v>49.46</v>
      </c>
      <c r="BGQ49" s="14">
        <f t="shared" si="215"/>
        <v>1431.4757999999999</v>
      </c>
      <c r="BGR49" s="14">
        <f t="shared" si="216"/>
        <v>1811.2251999999999</v>
      </c>
      <c r="BGS49" s="11" t="s">
        <v>17389</v>
      </c>
      <c r="BGT49" s="261" t="str">
        <f>IF(BHA49="SINAPI",VLOOKUP('TEREZINHA HARDY'!BGZ49,SINAPI,2,),VLOOKUP('TEREZINHA HARDY'!BGZ49,SETOP,3,))</f>
        <v>FORMA E DESFORMA DE TÁBUA E SARRAFO, REAPROVEITAMENTO (3X), EXCLUSIVE ESCORAMENTO</v>
      </c>
      <c r="BGU49" s="261"/>
      <c r="BGV49" s="261"/>
      <c r="BGW49" s="261"/>
      <c r="BGX49" s="261"/>
      <c r="BGY49" s="261"/>
      <c r="BGZ49" s="12" t="s">
        <v>10323</v>
      </c>
      <c r="BHA49" s="12" t="s">
        <v>6222</v>
      </c>
      <c r="BHB49" s="12" t="str">
        <f>IF(BHA49="SINAPI",VLOOKUP('TEREZINHA HARDY'!BGZ49,SINAPI,3,),VLOOKUP('TEREZINHA HARDY'!BGZ49,SETOP,4,))</f>
        <v>M2</v>
      </c>
      <c r="BHC49" s="13">
        <v>36.619999999999997</v>
      </c>
      <c r="BHD49" s="13" t="s">
        <v>41</v>
      </c>
      <c r="BHE49" s="14">
        <f>IF(BHA49="SINAPI",VLOOKUP('TEREZINHA HARDY'!BGZ49,SINAPI,4,),VLOOKUP('TEREZINHA HARDY'!BGZ49,SETOP,5,))</f>
        <v>39.090000000000003</v>
      </c>
      <c r="BHF49" s="14">
        <f t="shared" si="217"/>
        <v>49.46</v>
      </c>
      <c r="BHG49" s="14">
        <f t="shared" si="218"/>
        <v>1431.4757999999999</v>
      </c>
      <c r="BHH49" s="14">
        <f t="shared" si="219"/>
        <v>1811.2251999999999</v>
      </c>
      <c r="BHI49" s="11" t="s">
        <v>17389</v>
      </c>
      <c r="BHJ49" s="261" t="str">
        <f>IF(BHQ49="SINAPI",VLOOKUP('TEREZINHA HARDY'!BHP49,SINAPI,2,),VLOOKUP('TEREZINHA HARDY'!BHP49,SETOP,3,))</f>
        <v>FORMA E DESFORMA DE TÁBUA E SARRAFO, REAPROVEITAMENTO (3X), EXCLUSIVE ESCORAMENTO</v>
      </c>
      <c r="BHK49" s="261"/>
      <c r="BHL49" s="261"/>
      <c r="BHM49" s="261"/>
      <c r="BHN49" s="261"/>
      <c r="BHO49" s="261"/>
      <c r="BHP49" s="12" t="s">
        <v>10323</v>
      </c>
      <c r="BHQ49" s="12" t="s">
        <v>6222</v>
      </c>
      <c r="BHR49" s="12" t="str">
        <f>IF(BHQ49="SINAPI",VLOOKUP('TEREZINHA HARDY'!BHP49,SINAPI,3,),VLOOKUP('TEREZINHA HARDY'!BHP49,SETOP,4,))</f>
        <v>M2</v>
      </c>
      <c r="BHS49" s="13">
        <v>36.619999999999997</v>
      </c>
      <c r="BHT49" s="13" t="s">
        <v>41</v>
      </c>
      <c r="BHU49" s="14">
        <f>IF(BHQ49="SINAPI",VLOOKUP('TEREZINHA HARDY'!BHP49,SINAPI,4,),VLOOKUP('TEREZINHA HARDY'!BHP49,SETOP,5,))</f>
        <v>39.090000000000003</v>
      </c>
      <c r="BHV49" s="14">
        <f t="shared" si="220"/>
        <v>49.46</v>
      </c>
      <c r="BHW49" s="14">
        <f t="shared" si="221"/>
        <v>1431.4757999999999</v>
      </c>
      <c r="BHX49" s="14">
        <f t="shared" si="222"/>
        <v>1811.2251999999999</v>
      </c>
      <c r="BHY49" s="11" t="s">
        <v>17389</v>
      </c>
      <c r="BHZ49" s="261" t="str">
        <f>IF(BIG49="SINAPI",VLOOKUP('TEREZINHA HARDY'!BIF49,SINAPI,2,),VLOOKUP('TEREZINHA HARDY'!BIF49,SETOP,3,))</f>
        <v>FORMA E DESFORMA DE TÁBUA E SARRAFO, REAPROVEITAMENTO (3X), EXCLUSIVE ESCORAMENTO</v>
      </c>
      <c r="BIA49" s="261"/>
      <c r="BIB49" s="261"/>
      <c r="BIC49" s="261"/>
      <c r="BID49" s="261"/>
      <c r="BIE49" s="261"/>
      <c r="BIF49" s="12" t="s">
        <v>10323</v>
      </c>
      <c r="BIG49" s="12" t="s">
        <v>6222</v>
      </c>
      <c r="BIH49" s="12" t="str">
        <f>IF(BIG49="SINAPI",VLOOKUP('TEREZINHA HARDY'!BIF49,SINAPI,3,),VLOOKUP('TEREZINHA HARDY'!BIF49,SETOP,4,))</f>
        <v>M2</v>
      </c>
      <c r="BII49" s="13">
        <v>36.619999999999997</v>
      </c>
      <c r="BIJ49" s="13" t="s">
        <v>41</v>
      </c>
      <c r="BIK49" s="14">
        <f>IF(BIG49="SINAPI",VLOOKUP('TEREZINHA HARDY'!BIF49,SINAPI,4,),VLOOKUP('TEREZINHA HARDY'!BIF49,SETOP,5,))</f>
        <v>39.090000000000003</v>
      </c>
      <c r="BIL49" s="14">
        <f t="shared" si="223"/>
        <v>49.46</v>
      </c>
      <c r="BIM49" s="14">
        <f t="shared" si="224"/>
        <v>1431.4757999999999</v>
      </c>
      <c r="BIN49" s="14">
        <f t="shared" si="225"/>
        <v>1811.2251999999999</v>
      </c>
      <c r="BIO49" s="11" t="s">
        <v>17389</v>
      </c>
      <c r="BIP49" s="261" t="str">
        <f>IF(BIW49="SINAPI",VLOOKUP('TEREZINHA HARDY'!BIV49,SINAPI,2,),VLOOKUP('TEREZINHA HARDY'!BIV49,SETOP,3,))</f>
        <v>FORMA E DESFORMA DE TÁBUA E SARRAFO, REAPROVEITAMENTO (3X), EXCLUSIVE ESCORAMENTO</v>
      </c>
      <c r="BIQ49" s="261"/>
      <c r="BIR49" s="261"/>
      <c r="BIS49" s="261"/>
      <c r="BIT49" s="261"/>
      <c r="BIU49" s="261"/>
      <c r="BIV49" s="12" t="s">
        <v>10323</v>
      </c>
      <c r="BIW49" s="12" t="s">
        <v>6222</v>
      </c>
      <c r="BIX49" s="12" t="str">
        <f>IF(BIW49="SINAPI",VLOOKUP('TEREZINHA HARDY'!BIV49,SINAPI,3,),VLOOKUP('TEREZINHA HARDY'!BIV49,SETOP,4,))</f>
        <v>M2</v>
      </c>
      <c r="BIY49" s="13">
        <v>36.619999999999997</v>
      </c>
      <c r="BIZ49" s="13" t="s">
        <v>41</v>
      </c>
      <c r="BJA49" s="14">
        <f>IF(BIW49="SINAPI",VLOOKUP('TEREZINHA HARDY'!BIV49,SINAPI,4,),VLOOKUP('TEREZINHA HARDY'!BIV49,SETOP,5,))</f>
        <v>39.090000000000003</v>
      </c>
      <c r="BJB49" s="14">
        <f t="shared" si="226"/>
        <v>49.46</v>
      </c>
      <c r="BJC49" s="14">
        <f t="shared" si="227"/>
        <v>1431.4757999999999</v>
      </c>
      <c r="BJD49" s="14">
        <f t="shared" si="228"/>
        <v>1811.2251999999999</v>
      </c>
      <c r="BJE49" s="11" t="s">
        <v>17389</v>
      </c>
      <c r="BJF49" s="261" t="str">
        <f>IF(BJM49="SINAPI",VLOOKUP('TEREZINHA HARDY'!BJL49,SINAPI,2,),VLOOKUP('TEREZINHA HARDY'!BJL49,SETOP,3,))</f>
        <v>FORMA E DESFORMA DE TÁBUA E SARRAFO, REAPROVEITAMENTO (3X), EXCLUSIVE ESCORAMENTO</v>
      </c>
      <c r="BJG49" s="261"/>
      <c r="BJH49" s="261"/>
      <c r="BJI49" s="261"/>
      <c r="BJJ49" s="261"/>
      <c r="BJK49" s="261"/>
      <c r="BJL49" s="12" t="s">
        <v>10323</v>
      </c>
      <c r="BJM49" s="12" t="s">
        <v>6222</v>
      </c>
      <c r="BJN49" s="12" t="str">
        <f>IF(BJM49="SINAPI",VLOOKUP('TEREZINHA HARDY'!BJL49,SINAPI,3,),VLOOKUP('TEREZINHA HARDY'!BJL49,SETOP,4,))</f>
        <v>M2</v>
      </c>
      <c r="BJO49" s="13">
        <v>36.619999999999997</v>
      </c>
      <c r="BJP49" s="13" t="s">
        <v>41</v>
      </c>
      <c r="BJQ49" s="14">
        <f>IF(BJM49="SINAPI",VLOOKUP('TEREZINHA HARDY'!BJL49,SINAPI,4,),VLOOKUP('TEREZINHA HARDY'!BJL49,SETOP,5,))</f>
        <v>39.090000000000003</v>
      </c>
      <c r="BJR49" s="14">
        <f t="shared" si="229"/>
        <v>49.46</v>
      </c>
      <c r="BJS49" s="14">
        <f t="shared" si="230"/>
        <v>1431.4757999999999</v>
      </c>
      <c r="BJT49" s="14">
        <f t="shared" si="231"/>
        <v>1811.2251999999999</v>
      </c>
      <c r="BJU49" s="11" t="s">
        <v>17389</v>
      </c>
      <c r="BJV49" s="261" t="str">
        <f>IF(BKC49="SINAPI",VLOOKUP('TEREZINHA HARDY'!BKB49,SINAPI,2,),VLOOKUP('TEREZINHA HARDY'!BKB49,SETOP,3,))</f>
        <v>FORMA E DESFORMA DE TÁBUA E SARRAFO, REAPROVEITAMENTO (3X), EXCLUSIVE ESCORAMENTO</v>
      </c>
      <c r="BJW49" s="261"/>
      <c r="BJX49" s="261"/>
      <c r="BJY49" s="261"/>
      <c r="BJZ49" s="261"/>
      <c r="BKA49" s="261"/>
      <c r="BKB49" s="12" t="s">
        <v>10323</v>
      </c>
      <c r="BKC49" s="12" t="s">
        <v>6222</v>
      </c>
      <c r="BKD49" s="12" t="str">
        <f>IF(BKC49="SINAPI",VLOOKUP('TEREZINHA HARDY'!BKB49,SINAPI,3,),VLOOKUP('TEREZINHA HARDY'!BKB49,SETOP,4,))</f>
        <v>M2</v>
      </c>
      <c r="BKE49" s="13">
        <v>36.619999999999997</v>
      </c>
      <c r="BKF49" s="13" t="s">
        <v>41</v>
      </c>
      <c r="BKG49" s="14">
        <f>IF(BKC49="SINAPI",VLOOKUP('TEREZINHA HARDY'!BKB49,SINAPI,4,),VLOOKUP('TEREZINHA HARDY'!BKB49,SETOP,5,))</f>
        <v>39.090000000000003</v>
      </c>
      <c r="BKH49" s="14">
        <f t="shared" si="232"/>
        <v>49.46</v>
      </c>
      <c r="BKI49" s="14">
        <f t="shared" si="233"/>
        <v>1431.4757999999999</v>
      </c>
      <c r="BKJ49" s="14">
        <f t="shared" si="234"/>
        <v>1811.2251999999999</v>
      </c>
      <c r="BKK49" s="11" t="s">
        <v>17389</v>
      </c>
      <c r="BKL49" s="261" t="str">
        <f>IF(BKS49="SINAPI",VLOOKUP('TEREZINHA HARDY'!BKR49,SINAPI,2,),VLOOKUP('TEREZINHA HARDY'!BKR49,SETOP,3,))</f>
        <v>FORMA E DESFORMA DE TÁBUA E SARRAFO, REAPROVEITAMENTO (3X), EXCLUSIVE ESCORAMENTO</v>
      </c>
      <c r="BKM49" s="261"/>
      <c r="BKN49" s="261"/>
      <c r="BKO49" s="261"/>
      <c r="BKP49" s="261"/>
      <c r="BKQ49" s="261"/>
      <c r="BKR49" s="12" t="s">
        <v>10323</v>
      </c>
      <c r="BKS49" s="12" t="s">
        <v>6222</v>
      </c>
      <c r="BKT49" s="12" t="str">
        <f>IF(BKS49="SINAPI",VLOOKUP('TEREZINHA HARDY'!BKR49,SINAPI,3,),VLOOKUP('TEREZINHA HARDY'!BKR49,SETOP,4,))</f>
        <v>M2</v>
      </c>
      <c r="BKU49" s="13">
        <v>36.619999999999997</v>
      </c>
      <c r="BKV49" s="13" t="s">
        <v>41</v>
      </c>
      <c r="BKW49" s="14">
        <f>IF(BKS49="SINAPI",VLOOKUP('TEREZINHA HARDY'!BKR49,SINAPI,4,),VLOOKUP('TEREZINHA HARDY'!BKR49,SETOP,5,))</f>
        <v>39.090000000000003</v>
      </c>
      <c r="BKX49" s="14">
        <f t="shared" si="235"/>
        <v>49.46</v>
      </c>
      <c r="BKY49" s="14">
        <f t="shared" si="236"/>
        <v>1431.4757999999999</v>
      </c>
      <c r="BKZ49" s="14">
        <f t="shared" si="237"/>
        <v>1811.2251999999999</v>
      </c>
      <c r="BLA49" s="11" t="s">
        <v>17389</v>
      </c>
      <c r="BLB49" s="261" t="str">
        <f>IF(BLI49="SINAPI",VLOOKUP('TEREZINHA HARDY'!BLH49,SINAPI,2,),VLOOKUP('TEREZINHA HARDY'!BLH49,SETOP,3,))</f>
        <v>FORMA E DESFORMA DE TÁBUA E SARRAFO, REAPROVEITAMENTO (3X), EXCLUSIVE ESCORAMENTO</v>
      </c>
      <c r="BLC49" s="261"/>
      <c r="BLD49" s="261"/>
      <c r="BLE49" s="261"/>
      <c r="BLF49" s="261"/>
      <c r="BLG49" s="261"/>
      <c r="BLH49" s="12" t="s">
        <v>10323</v>
      </c>
      <c r="BLI49" s="12" t="s">
        <v>6222</v>
      </c>
      <c r="BLJ49" s="12" t="str">
        <f>IF(BLI49="SINAPI",VLOOKUP('TEREZINHA HARDY'!BLH49,SINAPI,3,),VLOOKUP('TEREZINHA HARDY'!BLH49,SETOP,4,))</f>
        <v>M2</v>
      </c>
      <c r="BLK49" s="13">
        <v>36.619999999999997</v>
      </c>
      <c r="BLL49" s="13" t="s">
        <v>41</v>
      </c>
      <c r="BLM49" s="14">
        <f>IF(BLI49="SINAPI",VLOOKUP('TEREZINHA HARDY'!BLH49,SINAPI,4,),VLOOKUP('TEREZINHA HARDY'!BLH49,SETOP,5,))</f>
        <v>39.090000000000003</v>
      </c>
      <c r="BLN49" s="14">
        <f t="shared" si="238"/>
        <v>49.46</v>
      </c>
      <c r="BLO49" s="14">
        <f t="shared" si="239"/>
        <v>1431.4757999999999</v>
      </c>
      <c r="BLP49" s="14">
        <f t="shared" si="240"/>
        <v>1811.2251999999999</v>
      </c>
      <c r="BLQ49" s="11" t="s">
        <v>17389</v>
      </c>
      <c r="BLR49" s="261" t="str">
        <f>IF(BLY49="SINAPI",VLOOKUP('TEREZINHA HARDY'!BLX49,SINAPI,2,),VLOOKUP('TEREZINHA HARDY'!BLX49,SETOP,3,))</f>
        <v>FORMA E DESFORMA DE TÁBUA E SARRAFO, REAPROVEITAMENTO (3X), EXCLUSIVE ESCORAMENTO</v>
      </c>
      <c r="BLS49" s="261"/>
      <c r="BLT49" s="261"/>
      <c r="BLU49" s="261"/>
      <c r="BLV49" s="261"/>
      <c r="BLW49" s="261"/>
      <c r="BLX49" s="12" t="s">
        <v>10323</v>
      </c>
      <c r="BLY49" s="12" t="s">
        <v>6222</v>
      </c>
      <c r="BLZ49" s="12" t="str">
        <f>IF(BLY49="SINAPI",VLOOKUP('TEREZINHA HARDY'!BLX49,SINAPI,3,),VLOOKUP('TEREZINHA HARDY'!BLX49,SETOP,4,))</f>
        <v>M2</v>
      </c>
      <c r="BMA49" s="13">
        <v>36.619999999999997</v>
      </c>
      <c r="BMB49" s="13" t="s">
        <v>41</v>
      </c>
      <c r="BMC49" s="14">
        <f>IF(BLY49="SINAPI",VLOOKUP('TEREZINHA HARDY'!BLX49,SINAPI,4,),VLOOKUP('TEREZINHA HARDY'!BLX49,SETOP,5,))</f>
        <v>39.090000000000003</v>
      </c>
      <c r="BMD49" s="14">
        <f t="shared" si="241"/>
        <v>49.46</v>
      </c>
      <c r="BME49" s="14">
        <f t="shared" si="242"/>
        <v>1431.4757999999999</v>
      </c>
      <c r="BMF49" s="14">
        <f t="shared" si="243"/>
        <v>1811.2251999999999</v>
      </c>
      <c r="BMG49" s="11" t="s">
        <v>17389</v>
      </c>
      <c r="BMH49" s="261" t="str">
        <f>IF(BMO49="SINAPI",VLOOKUP('TEREZINHA HARDY'!BMN49,SINAPI,2,),VLOOKUP('TEREZINHA HARDY'!BMN49,SETOP,3,))</f>
        <v>FORMA E DESFORMA DE TÁBUA E SARRAFO, REAPROVEITAMENTO (3X), EXCLUSIVE ESCORAMENTO</v>
      </c>
      <c r="BMI49" s="261"/>
      <c r="BMJ49" s="261"/>
      <c r="BMK49" s="261"/>
      <c r="BML49" s="261"/>
      <c r="BMM49" s="261"/>
      <c r="BMN49" s="12" t="s">
        <v>10323</v>
      </c>
      <c r="BMO49" s="12" t="s">
        <v>6222</v>
      </c>
      <c r="BMP49" s="12" t="str">
        <f>IF(BMO49="SINAPI",VLOOKUP('TEREZINHA HARDY'!BMN49,SINAPI,3,),VLOOKUP('TEREZINHA HARDY'!BMN49,SETOP,4,))</f>
        <v>M2</v>
      </c>
      <c r="BMQ49" s="13">
        <v>36.619999999999997</v>
      </c>
      <c r="BMR49" s="13" t="s">
        <v>41</v>
      </c>
      <c r="BMS49" s="14">
        <f>IF(BMO49="SINAPI",VLOOKUP('TEREZINHA HARDY'!BMN49,SINAPI,4,),VLOOKUP('TEREZINHA HARDY'!BMN49,SETOP,5,))</f>
        <v>39.090000000000003</v>
      </c>
      <c r="BMT49" s="14">
        <f t="shared" si="244"/>
        <v>49.46</v>
      </c>
      <c r="BMU49" s="14">
        <f t="shared" si="245"/>
        <v>1431.4757999999999</v>
      </c>
      <c r="BMV49" s="14">
        <f t="shared" si="246"/>
        <v>1811.2251999999999</v>
      </c>
      <c r="BMW49" s="11" t="s">
        <v>17389</v>
      </c>
      <c r="BMX49" s="261" t="str">
        <f>IF(BNE49="SINAPI",VLOOKUP('TEREZINHA HARDY'!BND49,SINAPI,2,),VLOOKUP('TEREZINHA HARDY'!BND49,SETOP,3,))</f>
        <v>FORMA E DESFORMA DE TÁBUA E SARRAFO, REAPROVEITAMENTO (3X), EXCLUSIVE ESCORAMENTO</v>
      </c>
      <c r="BMY49" s="261"/>
      <c r="BMZ49" s="261"/>
      <c r="BNA49" s="261"/>
      <c r="BNB49" s="261"/>
      <c r="BNC49" s="261"/>
      <c r="BND49" s="12" t="s">
        <v>10323</v>
      </c>
      <c r="BNE49" s="12" t="s">
        <v>6222</v>
      </c>
      <c r="BNF49" s="12" t="str">
        <f>IF(BNE49="SINAPI",VLOOKUP('TEREZINHA HARDY'!BND49,SINAPI,3,),VLOOKUP('TEREZINHA HARDY'!BND49,SETOP,4,))</f>
        <v>M2</v>
      </c>
      <c r="BNG49" s="13">
        <v>36.619999999999997</v>
      </c>
      <c r="BNH49" s="13" t="s">
        <v>41</v>
      </c>
      <c r="BNI49" s="14">
        <f>IF(BNE49="SINAPI",VLOOKUP('TEREZINHA HARDY'!BND49,SINAPI,4,),VLOOKUP('TEREZINHA HARDY'!BND49,SETOP,5,))</f>
        <v>39.090000000000003</v>
      </c>
      <c r="BNJ49" s="14">
        <f t="shared" si="247"/>
        <v>49.46</v>
      </c>
      <c r="BNK49" s="14">
        <f t="shared" si="248"/>
        <v>1431.4757999999999</v>
      </c>
      <c r="BNL49" s="14">
        <f t="shared" si="249"/>
        <v>1811.2251999999999</v>
      </c>
      <c r="BNM49" s="11" t="s">
        <v>17389</v>
      </c>
      <c r="BNN49" s="261" t="str">
        <f>IF(BNU49="SINAPI",VLOOKUP('TEREZINHA HARDY'!BNT49,SINAPI,2,),VLOOKUP('TEREZINHA HARDY'!BNT49,SETOP,3,))</f>
        <v>FORMA E DESFORMA DE TÁBUA E SARRAFO, REAPROVEITAMENTO (3X), EXCLUSIVE ESCORAMENTO</v>
      </c>
      <c r="BNO49" s="261"/>
      <c r="BNP49" s="261"/>
      <c r="BNQ49" s="261"/>
      <c r="BNR49" s="261"/>
      <c r="BNS49" s="261"/>
      <c r="BNT49" s="12" t="s">
        <v>10323</v>
      </c>
      <c r="BNU49" s="12" t="s">
        <v>6222</v>
      </c>
      <c r="BNV49" s="12" t="str">
        <f>IF(BNU49="SINAPI",VLOOKUP('TEREZINHA HARDY'!BNT49,SINAPI,3,),VLOOKUP('TEREZINHA HARDY'!BNT49,SETOP,4,))</f>
        <v>M2</v>
      </c>
      <c r="BNW49" s="13">
        <v>36.619999999999997</v>
      </c>
      <c r="BNX49" s="13" t="s">
        <v>41</v>
      </c>
      <c r="BNY49" s="14">
        <f>IF(BNU49="SINAPI",VLOOKUP('TEREZINHA HARDY'!BNT49,SINAPI,4,),VLOOKUP('TEREZINHA HARDY'!BNT49,SETOP,5,))</f>
        <v>39.090000000000003</v>
      </c>
      <c r="BNZ49" s="14">
        <f t="shared" si="250"/>
        <v>49.46</v>
      </c>
      <c r="BOA49" s="14">
        <f t="shared" si="251"/>
        <v>1431.4757999999999</v>
      </c>
      <c r="BOB49" s="14">
        <f t="shared" si="252"/>
        <v>1811.2251999999999</v>
      </c>
      <c r="BOC49" s="11" t="s">
        <v>17389</v>
      </c>
      <c r="BOD49" s="261" t="str">
        <f>IF(BOK49="SINAPI",VLOOKUP('TEREZINHA HARDY'!BOJ49,SINAPI,2,),VLOOKUP('TEREZINHA HARDY'!BOJ49,SETOP,3,))</f>
        <v>FORMA E DESFORMA DE TÁBUA E SARRAFO, REAPROVEITAMENTO (3X), EXCLUSIVE ESCORAMENTO</v>
      </c>
      <c r="BOE49" s="261"/>
      <c r="BOF49" s="261"/>
      <c r="BOG49" s="261"/>
      <c r="BOH49" s="261"/>
      <c r="BOI49" s="261"/>
      <c r="BOJ49" s="12" t="s">
        <v>10323</v>
      </c>
      <c r="BOK49" s="12" t="s">
        <v>6222</v>
      </c>
      <c r="BOL49" s="12" t="str">
        <f>IF(BOK49="SINAPI",VLOOKUP('TEREZINHA HARDY'!BOJ49,SINAPI,3,),VLOOKUP('TEREZINHA HARDY'!BOJ49,SETOP,4,))</f>
        <v>M2</v>
      </c>
      <c r="BOM49" s="13">
        <v>36.619999999999997</v>
      </c>
      <c r="BON49" s="13" t="s">
        <v>41</v>
      </c>
      <c r="BOO49" s="14">
        <f>IF(BOK49="SINAPI",VLOOKUP('TEREZINHA HARDY'!BOJ49,SINAPI,4,),VLOOKUP('TEREZINHA HARDY'!BOJ49,SETOP,5,))</f>
        <v>39.090000000000003</v>
      </c>
      <c r="BOP49" s="14">
        <f t="shared" si="253"/>
        <v>49.46</v>
      </c>
      <c r="BOQ49" s="14">
        <f t="shared" si="254"/>
        <v>1431.4757999999999</v>
      </c>
      <c r="BOR49" s="14">
        <f t="shared" si="255"/>
        <v>1811.2251999999999</v>
      </c>
      <c r="BOS49" s="11" t="s">
        <v>17389</v>
      </c>
      <c r="BOT49" s="261" t="str">
        <f>IF(BPA49="SINAPI",VLOOKUP('TEREZINHA HARDY'!BOZ49,SINAPI,2,),VLOOKUP('TEREZINHA HARDY'!BOZ49,SETOP,3,))</f>
        <v>FORMA E DESFORMA DE TÁBUA E SARRAFO, REAPROVEITAMENTO (3X), EXCLUSIVE ESCORAMENTO</v>
      </c>
      <c r="BOU49" s="261"/>
      <c r="BOV49" s="261"/>
      <c r="BOW49" s="261"/>
      <c r="BOX49" s="261"/>
      <c r="BOY49" s="261"/>
      <c r="BOZ49" s="12" t="s">
        <v>10323</v>
      </c>
      <c r="BPA49" s="12" t="s">
        <v>6222</v>
      </c>
      <c r="BPB49" s="12" t="str">
        <f>IF(BPA49="SINAPI",VLOOKUP('TEREZINHA HARDY'!BOZ49,SINAPI,3,),VLOOKUP('TEREZINHA HARDY'!BOZ49,SETOP,4,))</f>
        <v>M2</v>
      </c>
      <c r="BPC49" s="13">
        <v>36.619999999999997</v>
      </c>
      <c r="BPD49" s="13" t="s">
        <v>41</v>
      </c>
      <c r="BPE49" s="14">
        <f>IF(BPA49="SINAPI",VLOOKUP('TEREZINHA HARDY'!BOZ49,SINAPI,4,),VLOOKUP('TEREZINHA HARDY'!BOZ49,SETOP,5,))</f>
        <v>39.090000000000003</v>
      </c>
      <c r="BPF49" s="14">
        <f t="shared" si="256"/>
        <v>49.46</v>
      </c>
      <c r="BPG49" s="14">
        <f t="shared" si="257"/>
        <v>1431.4757999999999</v>
      </c>
      <c r="BPH49" s="14">
        <f t="shared" si="258"/>
        <v>1811.2251999999999</v>
      </c>
      <c r="BPI49" s="11" t="s">
        <v>17389</v>
      </c>
      <c r="BPJ49" s="261" t="str">
        <f>IF(BPQ49="SINAPI",VLOOKUP('TEREZINHA HARDY'!BPP49,SINAPI,2,),VLOOKUP('TEREZINHA HARDY'!BPP49,SETOP,3,))</f>
        <v>FORMA E DESFORMA DE TÁBUA E SARRAFO, REAPROVEITAMENTO (3X), EXCLUSIVE ESCORAMENTO</v>
      </c>
      <c r="BPK49" s="261"/>
      <c r="BPL49" s="261"/>
      <c r="BPM49" s="261"/>
      <c r="BPN49" s="261"/>
      <c r="BPO49" s="261"/>
      <c r="BPP49" s="12" t="s">
        <v>10323</v>
      </c>
      <c r="BPQ49" s="12" t="s">
        <v>6222</v>
      </c>
      <c r="BPR49" s="12" t="str">
        <f>IF(BPQ49="SINAPI",VLOOKUP('TEREZINHA HARDY'!BPP49,SINAPI,3,),VLOOKUP('TEREZINHA HARDY'!BPP49,SETOP,4,))</f>
        <v>M2</v>
      </c>
      <c r="BPS49" s="13">
        <v>36.619999999999997</v>
      </c>
      <c r="BPT49" s="13" t="s">
        <v>41</v>
      </c>
      <c r="BPU49" s="14">
        <f>IF(BPQ49="SINAPI",VLOOKUP('TEREZINHA HARDY'!BPP49,SINAPI,4,),VLOOKUP('TEREZINHA HARDY'!BPP49,SETOP,5,))</f>
        <v>39.090000000000003</v>
      </c>
      <c r="BPV49" s="14">
        <f t="shared" si="259"/>
        <v>49.46</v>
      </c>
      <c r="BPW49" s="14">
        <f t="shared" si="260"/>
        <v>1431.4757999999999</v>
      </c>
      <c r="BPX49" s="14">
        <f t="shared" si="261"/>
        <v>1811.2251999999999</v>
      </c>
      <c r="BPY49" s="11" t="s">
        <v>17389</v>
      </c>
      <c r="BPZ49" s="261" t="str">
        <f>IF(BQG49="SINAPI",VLOOKUP('TEREZINHA HARDY'!BQF49,SINAPI,2,),VLOOKUP('TEREZINHA HARDY'!BQF49,SETOP,3,))</f>
        <v>FORMA E DESFORMA DE TÁBUA E SARRAFO, REAPROVEITAMENTO (3X), EXCLUSIVE ESCORAMENTO</v>
      </c>
      <c r="BQA49" s="261"/>
      <c r="BQB49" s="261"/>
      <c r="BQC49" s="261"/>
      <c r="BQD49" s="261"/>
      <c r="BQE49" s="261"/>
      <c r="BQF49" s="12" t="s">
        <v>10323</v>
      </c>
      <c r="BQG49" s="12" t="s">
        <v>6222</v>
      </c>
      <c r="BQH49" s="12" t="str">
        <f>IF(BQG49="SINAPI",VLOOKUP('TEREZINHA HARDY'!BQF49,SINAPI,3,),VLOOKUP('TEREZINHA HARDY'!BQF49,SETOP,4,))</f>
        <v>M2</v>
      </c>
      <c r="BQI49" s="13">
        <v>36.619999999999997</v>
      </c>
      <c r="BQJ49" s="13" t="s">
        <v>41</v>
      </c>
      <c r="BQK49" s="14">
        <f>IF(BQG49="SINAPI",VLOOKUP('TEREZINHA HARDY'!BQF49,SINAPI,4,),VLOOKUP('TEREZINHA HARDY'!BQF49,SETOP,5,))</f>
        <v>39.090000000000003</v>
      </c>
      <c r="BQL49" s="14">
        <f t="shared" si="262"/>
        <v>49.46</v>
      </c>
      <c r="BQM49" s="14">
        <f t="shared" si="263"/>
        <v>1431.4757999999999</v>
      </c>
      <c r="BQN49" s="14">
        <f t="shared" si="264"/>
        <v>1811.2251999999999</v>
      </c>
      <c r="BQO49" s="11" t="s">
        <v>17389</v>
      </c>
      <c r="BQP49" s="261" t="str">
        <f>IF(BQW49="SINAPI",VLOOKUP('TEREZINHA HARDY'!BQV49,SINAPI,2,),VLOOKUP('TEREZINHA HARDY'!BQV49,SETOP,3,))</f>
        <v>FORMA E DESFORMA DE TÁBUA E SARRAFO, REAPROVEITAMENTO (3X), EXCLUSIVE ESCORAMENTO</v>
      </c>
      <c r="BQQ49" s="261"/>
      <c r="BQR49" s="261"/>
      <c r="BQS49" s="261"/>
      <c r="BQT49" s="261"/>
      <c r="BQU49" s="261"/>
      <c r="BQV49" s="12" t="s">
        <v>10323</v>
      </c>
      <c r="BQW49" s="12" t="s">
        <v>6222</v>
      </c>
      <c r="BQX49" s="12" t="str">
        <f>IF(BQW49="SINAPI",VLOOKUP('TEREZINHA HARDY'!BQV49,SINAPI,3,),VLOOKUP('TEREZINHA HARDY'!BQV49,SETOP,4,))</f>
        <v>M2</v>
      </c>
      <c r="BQY49" s="13">
        <v>36.619999999999997</v>
      </c>
      <c r="BQZ49" s="13" t="s">
        <v>41</v>
      </c>
      <c r="BRA49" s="14">
        <f>IF(BQW49="SINAPI",VLOOKUP('TEREZINHA HARDY'!BQV49,SINAPI,4,),VLOOKUP('TEREZINHA HARDY'!BQV49,SETOP,5,))</f>
        <v>39.090000000000003</v>
      </c>
      <c r="BRB49" s="14">
        <f t="shared" si="265"/>
        <v>49.46</v>
      </c>
      <c r="BRC49" s="14">
        <f t="shared" si="266"/>
        <v>1431.4757999999999</v>
      </c>
      <c r="BRD49" s="14">
        <f t="shared" si="267"/>
        <v>1811.2251999999999</v>
      </c>
      <c r="BRE49" s="11" t="s">
        <v>17389</v>
      </c>
      <c r="BRF49" s="261" t="str">
        <f>IF(BRM49="SINAPI",VLOOKUP('TEREZINHA HARDY'!BRL49,SINAPI,2,),VLOOKUP('TEREZINHA HARDY'!BRL49,SETOP,3,))</f>
        <v>FORMA E DESFORMA DE TÁBUA E SARRAFO, REAPROVEITAMENTO (3X), EXCLUSIVE ESCORAMENTO</v>
      </c>
      <c r="BRG49" s="261"/>
      <c r="BRH49" s="261"/>
      <c r="BRI49" s="261"/>
      <c r="BRJ49" s="261"/>
      <c r="BRK49" s="261"/>
      <c r="BRL49" s="12" t="s">
        <v>10323</v>
      </c>
      <c r="BRM49" s="12" t="s">
        <v>6222</v>
      </c>
      <c r="BRN49" s="12" t="str">
        <f>IF(BRM49="SINAPI",VLOOKUP('TEREZINHA HARDY'!BRL49,SINAPI,3,),VLOOKUP('TEREZINHA HARDY'!BRL49,SETOP,4,))</f>
        <v>M2</v>
      </c>
      <c r="BRO49" s="13">
        <v>36.619999999999997</v>
      </c>
      <c r="BRP49" s="13" t="s">
        <v>41</v>
      </c>
      <c r="BRQ49" s="14">
        <f>IF(BRM49="SINAPI",VLOOKUP('TEREZINHA HARDY'!BRL49,SINAPI,4,),VLOOKUP('TEREZINHA HARDY'!BRL49,SETOP,5,))</f>
        <v>39.090000000000003</v>
      </c>
      <c r="BRR49" s="14">
        <f t="shared" si="268"/>
        <v>49.46</v>
      </c>
      <c r="BRS49" s="14">
        <f t="shared" si="269"/>
        <v>1431.4757999999999</v>
      </c>
      <c r="BRT49" s="14">
        <f t="shared" si="270"/>
        <v>1811.2251999999999</v>
      </c>
      <c r="BRU49" s="11" t="s">
        <v>17389</v>
      </c>
      <c r="BRV49" s="261" t="str">
        <f>IF(BSC49="SINAPI",VLOOKUP('TEREZINHA HARDY'!BSB49,SINAPI,2,),VLOOKUP('TEREZINHA HARDY'!BSB49,SETOP,3,))</f>
        <v>FORMA E DESFORMA DE TÁBUA E SARRAFO, REAPROVEITAMENTO (3X), EXCLUSIVE ESCORAMENTO</v>
      </c>
      <c r="BRW49" s="261"/>
      <c r="BRX49" s="261"/>
      <c r="BRY49" s="261"/>
      <c r="BRZ49" s="261"/>
      <c r="BSA49" s="261"/>
      <c r="BSB49" s="12" t="s">
        <v>10323</v>
      </c>
      <c r="BSC49" s="12" t="s">
        <v>6222</v>
      </c>
      <c r="BSD49" s="12" t="str">
        <f>IF(BSC49="SINAPI",VLOOKUP('TEREZINHA HARDY'!BSB49,SINAPI,3,),VLOOKUP('TEREZINHA HARDY'!BSB49,SETOP,4,))</f>
        <v>M2</v>
      </c>
      <c r="BSE49" s="13">
        <v>36.619999999999997</v>
      </c>
      <c r="BSF49" s="13" t="s">
        <v>41</v>
      </c>
      <c r="BSG49" s="14">
        <f>IF(BSC49="SINAPI",VLOOKUP('TEREZINHA HARDY'!BSB49,SINAPI,4,),VLOOKUP('TEREZINHA HARDY'!BSB49,SETOP,5,))</f>
        <v>39.090000000000003</v>
      </c>
      <c r="BSH49" s="14">
        <f t="shared" si="271"/>
        <v>49.46</v>
      </c>
      <c r="BSI49" s="14">
        <f t="shared" si="272"/>
        <v>1431.4757999999999</v>
      </c>
      <c r="BSJ49" s="14">
        <f t="shared" si="273"/>
        <v>1811.2251999999999</v>
      </c>
      <c r="BSK49" s="11" t="s">
        <v>17389</v>
      </c>
      <c r="BSL49" s="261" t="str">
        <f>IF(BSS49="SINAPI",VLOOKUP('TEREZINHA HARDY'!BSR49,SINAPI,2,),VLOOKUP('TEREZINHA HARDY'!BSR49,SETOP,3,))</f>
        <v>FORMA E DESFORMA DE TÁBUA E SARRAFO, REAPROVEITAMENTO (3X), EXCLUSIVE ESCORAMENTO</v>
      </c>
      <c r="BSM49" s="261"/>
      <c r="BSN49" s="261"/>
      <c r="BSO49" s="261"/>
      <c r="BSP49" s="261"/>
      <c r="BSQ49" s="261"/>
      <c r="BSR49" s="12" t="s">
        <v>10323</v>
      </c>
      <c r="BSS49" s="12" t="s">
        <v>6222</v>
      </c>
      <c r="BST49" s="12" t="str">
        <f>IF(BSS49="SINAPI",VLOOKUP('TEREZINHA HARDY'!BSR49,SINAPI,3,),VLOOKUP('TEREZINHA HARDY'!BSR49,SETOP,4,))</f>
        <v>M2</v>
      </c>
      <c r="BSU49" s="13">
        <v>36.619999999999997</v>
      </c>
      <c r="BSV49" s="13" t="s">
        <v>41</v>
      </c>
      <c r="BSW49" s="14">
        <f>IF(BSS49="SINAPI",VLOOKUP('TEREZINHA HARDY'!BSR49,SINAPI,4,),VLOOKUP('TEREZINHA HARDY'!BSR49,SETOP,5,))</f>
        <v>39.090000000000003</v>
      </c>
      <c r="BSX49" s="14">
        <f t="shared" si="274"/>
        <v>49.46</v>
      </c>
      <c r="BSY49" s="14">
        <f t="shared" si="275"/>
        <v>1431.4757999999999</v>
      </c>
      <c r="BSZ49" s="14">
        <f t="shared" si="276"/>
        <v>1811.2251999999999</v>
      </c>
      <c r="BTA49" s="11" t="s">
        <v>17389</v>
      </c>
      <c r="BTB49" s="261" t="str">
        <f>IF(BTI49="SINAPI",VLOOKUP('TEREZINHA HARDY'!BTH49,SINAPI,2,),VLOOKUP('TEREZINHA HARDY'!BTH49,SETOP,3,))</f>
        <v>FORMA E DESFORMA DE TÁBUA E SARRAFO, REAPROVEITAMENTO (3X), EXCLUSIVE ESCORAMENTO</v>
      </c>
      <c r="BTC49" s="261"/>
      <c r="BTD49" s="261"/>
      <c r="BTE49" s="261"/>
      <c r="BTF49" s="261"/>
      <c r="BTG49" s="261"/>
      <c r="BTH49" s="12" t="s">
        <v>10323</v>
      </c>
      <c r="BTI49" s="12" t="s">
        <v>6222</v>
      </c>
      <c r="BTJ49" s="12" t="str">
        <f>IF(BTI49="SINAPI",VLOOKUP('TEREZINHA HARDY'!BTH49,SINAPI,3,),VLOOKUP('TEREZINHA HARDY'!BTH49,SETOP,4,))</f>
        <v>M2</v>
      </c>
      <c r="BTK49" s="13">
        <v>36.619999999999997</v>
      </c>
      <c r="BTL49" s="13" t="s">
        <v>41</v>
      </c>
      <c r="BTM49" s="14">
        <f>IF(BTI49="SINAPI",VLOOKUP('TEREZINHA HARDY'!BTH49,SINAPI,4,),VLOOKUP('TEREZINHA HARDY'!BTH49,SETOP,5,))</f>
        <v>39.090000000000003</v>
      </c>
      <c r="BTN49" s="14">
        <f t="shared" si="277"/>
        <v>49.46</v>
      </c>
      <c r="BTO49" s="14">
        <f t="shared" si="278"/>
        <v>1431.4757999999999</v>
      </c>
      <c r="BTP49" s="14">
        <f t="shared" si="279"/>
        <v>1811.2251999999999</v>
      </c>
      <c r="BTQ49" s="11" t="s">
        <v>17389</v>
      </c>
      <c r="BTR49" s="261" t="str">
        <f>IF(BTY49="SINAPI",VLOOKUP('TEREZINHA HARDY'!BTX49,SINAPI,2,),VLOOKUP('TEREZINHA HARDY'!BTX49,SETOP,3,))</f>
        <v>FORMA E DESFORMA DE TÁBUA E SARRAFO, REAPROVEITAMENTO (3X), EXCLUSIVE ESCORAMENTO</v>
      </c>
      <c r="BTS49" s="261"/>
      <c r="BTT49" s="261"/>
      <c r="BTU49" s="261"/>
      <c r="BTV49" s="261"/>
      <c r="BTW49" s="261"/>
      <c r="BTX49" s="12" t="s">
        <v>10323</v>
      </c>
      <c r="BTY49" s="12" t="s">
        <v>6222</v>
      </c>
      <c r="BTZ49" s="12" t="str">
        <f>IF(BTY49="SINAPI",VLOOKUP('TEREZINHA HARDY'!BTX49,SINAPI,3,),VLOOKUP('TEREZINHA HARDY'!BTX49,SETOP,4,))</f>
        <v>M2</v>
      </c>
      <c r="BUA49" s="13">
        <v>36.619999999999997</v>
      </c>
      <c r="BUB49" s="13" t="s">
        <v>41</v>
      </c>
      <c r="BUC49" s="14">
        <f>IF(BTY49="SINAPI",VLOOKUP('TEREZINHA HARDY'!BTX49,SINAPI,4,),VLOOKUP('TEREZINHA HARDY'!BTX49,SETOP,5,))</f>
        <v>39.090000000000003</v>
      </c>
      <c r="BUD49" s="14">
        <f t="shared" si="280"/>
        <v>49.46</v>
      </c>
      <c r="BUE49" s="14">
        <f t="shared" si="281"/>
        <v>1431.4757999999999</v>
      </c>
      <c r="BUF49" s="14">
        <f t="shared" si="282"/>
        <v>1811.2251999999999</v>
      </c>
      <c r="BUG49" s="11" t="s">
        <v>17389</v>
      </c>
      <c r="BUH49" s="261" t="str">
        <f>IF(BUO49="SINAPI",VLOOKUP('TEREZINHA HARDY'!BUN49,SINAPI,2,),VLOOKUP('TEREZINHA HARDY'!BUN49,SETOP,3,))</f>
        <v>FORMA E DESFORMA DE TÁBUA E SARRAFO, REAPROVEITAMENTO (3X), EXCLUSIVE ESCORAMENTO</v>
      </c>
      <c r="BUI49" s="261"/>
      <c r="BUJ49" s="261"/>
      <c r="BUK49" s="261"/>
      <c r="BUL49" s="261"/>
      <c r="BUM49" s="261"/>
      <c r="BUN49" s="12" t="s">
        <v>10323</v>
      </c>
      <c r="BUO49" s="12" t="s">
        <v>6222</v>
      </c>
      <c r="BUP49" s="12" t="str">
        <f>IF(BUO49="SINAPI",VLOOKUP('TEREZINHA HARDY'!BUN49,SINAPI,3,),VLOOKUP('TEREZINHA HARDY'!BUN49,SETOP,4,))</f>
        <v>M2</v>
      </c>
      <c r="BUQ49" s="13">
        <v>36.619999999999997</v>
      </c>
      <c r="BUR49" s="13" t="s">
        <v>41</v>
      </c>
      <c r="BUS49" s="14">
        <f>IF(BUO49="SINAPI",VLOOKUP('TEREZINHA HARDY'!BUN49,SINAPI,4,),VLOOKUP('TEREZINHA HARDY'!BUN49,SETOP,5,))</f>
        <v>39.090000000000003</v>
      </c>
      <c r="BUT49" s="14">
        <f t="shared" si="283"/>
        <v>49.46</v>
      </c>
      <c r="BUU49" s="14">
        <f t="shared" si="284"/>
        <v>1431.4757999999999</v>
      </c>
      <c r="BUV49" s="14">
        <f t="shared" si="285"/>
        <v>1811.2251999999999</v>
      </c>
      <c r="BUW49" s="11" t="s">
        <v>17389</v>
      </c>
      <c r="BUX49" s="261" t="str">
        <f>IF(BVE49="SINAPI",VLOOKUP('TEREZINHA HARDY'!BVD49,SINAPI,2,),VLOOKUP('TEREZINHA HARDY'!BVD49,SETOP,3,))</f>
        <v>FORMA E DESFORMA DE TÁBUA E SARRAFO, REAPROVEITAMENTO (3X), EXCLUSIVE ESCORAMENTO</v>
      </c>
      <c r="BUY49" s="261"/>
      <c r="BUZ49" s="261"/>
      <c r="BVA49" s="261"/>
      <c r="BVB49" s="261"/>
      <c r="BVC49" s="261"/>
      <c r="BVD49" s="12" t="s">
        <v>10323</v>
      </c>
      <c r="BVE49" s="12" t="s">
        <v>6222</v>
      </c>
      <c r="BVF49" s="12" t="str">
        <f>IF(BVE49="SINAPI",VLOOKUP('TEREZINHA HARDY'!BVD49,SINAPI,3,),VLOOKUP('TEREZINHA HARDY'!BVD49,SETOP,4,))</f>
        <v>M2</v>
      </c>
      <c r="BVG49" s="13">
        <v>36.619999999999997</v>
      </c>
      <c r="BVH49" s="13" t="s">
        <v>41</v>
      </c>
      <c r="BVI49" s="14">
        <f>IF(BVE49="SINAPI",VLOOKUP('TEREZINHA HARDY'!BVD49,SINAPI,4,),VLOOKUP('TEREZINHA HARDY'!BVD49,SETOP,5,))</f>
        <v>39.090000000000003</v>
      </c>
      <c r="BVJ49" s="14">
        <f t="shared" si="286"/>
        <v>49.46</v>
      </c>
      <c r="BVK49" s="14">
        <f t="shared" si="287"/>
        <v>1431.4757999999999</v>
      </c>
      <c r="BVL49" s="14">
        <f t="shared" si="288"/>
        <v>1811.2251999999999</v>
      </c>
      <c r="BVM49" s="11" t="s">
        <v>17389</v>
      </c>
      <c r="BVN49" s="261" t="str">
        <f>IF(BVU49="SINAPI",VLOOKUP('TEREZINHA HARDY'!BVT49,SINAPI,2,),VLOOKUP('TEREZINHA HARDY'!BVT49,SETOP,3,))</f>
        <v>FORMA E DESFORMA DE TÁBUA E SARRAFO, REAPROVEITAMENTO (3X), EXCLUSIVE ESCORAMENTO</v>
      </c>
      <c r="BVO49" s="261"/>
      <c r="BVP49" s="261"/>
      <c r="BVQ49" s="261"/>
      <c r="BVR49" s="261"/>
      <c r="BVS49" s="261"/>
      <c r="BVT49" s="12" t="s">
        <v>10323</v>
      </c>
      <c r="BVU49" s="12" t="s">
        <v>6222</v>
      </c>
      <c r="BVV49" s="12" t="str">
        <f>IF(BVU49="SINAPI",VLOOKUP('TEREZINHA HARDY'!BVT49,SINAPI,3,),VLOOKUP('TEREZINHA HARDY'!BVT49,SETOP,4,))</f>
        <v>M2</v>
      </c>
      <c r="BVW49" s="13">
        <v>36.619999999999997</v>
      </c>
      <c r="BVX49" s="13" t="s">
        <v>41</v>
      </c>
      <c r="BVY49" s="14">
        <f>IF(BVU49="SINAPI",VLOOKUP('TEREZINHA HARDY'!BVT49,SINAPI,4,),VLOOKUP('TEREZINHA HARDY'!BVT49,SETOP,5,))</f>
        <v>39.090000000000003</v>
      </c>
      <c r="BVZ49" s="14">
        <f t="shared" si="289"/>
        <v>49.46</v>
      </c>
      <c r="BWA49" s="14">
        <f t="shared" si="290"/>
        <v>1431.4757999999999</v>
      </c>
      <c r="BWB49" s="14">
        <f t="shared" si="291"/>
        <v>1811.2251999999999</v>
      </c>
      <c r="BWC49" s="11" t="s">
        <v>17389</v>
      </c>
      <c r="BWD49" s="261" t="str">
        <f>IF(BWK49="SINAPI",VLOOKUP('TEREZINHA HARDY'!BWJ49,SINAPI,2,),VLOOKUP('TEREZINHA HARDY'!BWJ49,SETOP,3,))</f>
        <v>FORMA E DESFORMA DE TÁBUA E SARRAFO, REAPROVEITAMENTO (3X), EXCLUSIVE ESCORAMENTO</v>
      </c>
      <c r="BWE49" s="261"/>
      <c r="BWF49" s="261"/>
      <c r="BWG49" s="261"/>
      <c r="BWH49" s="261"/>
      <c r="BWI49" s="261"/>
      <c r="BWJ49" s="12" t="s">
        <v>10323</v>
      </c>
      <c r="BWK49" s="12" t="s">
        <v>6222</v>
      </c>
      <c r="BWL49" s="12" t="str">
        <f>IF(BWK49="SINAPI",VLOOKUP('TEREZINHA HARDY'!BWJ49,SINAPI,3,),VLOOKUP('TEREZINHA HARDY'!BWJ49,SETOP,4,))</f>
        <v>M2</v>
      </c>
      <c r="BWM49" s="13">
        <v>36.619999999999997</v>
      </c>
      <c r="BWN49" s="13" t="s">
        <v>41</v>
      </c>
      <c r="BWO49" s="14">
        <f>IF(BWK49="SINAPI",VLOOKUP('TEREZINHA HARDY'!BWJ49,SINAPI,4,),VLOOKUP('TEREZINHA HARDY'!BWJ49,SETOP,5,))</f>
        <v>39.090000000000003</v>
      </c>
      <c r="BWP49" s="14">
        <f t="shared" si="292"/>
        <v>49.46</v>
      </c>
      <c r="BWQ49" s="14">
        <f t="shared" si="293"/>
        <v>1431.4757999999999</v>
      </c>
      <c r="BWR49" s="14">
        <f t="shared" si="294"/>
        <v>1811.2251999999999</v>
      </c>
      <c r="BWS49" s="11" t="s">
        <v>17389</v>
      </c>
      <c r="BWT49" s="261" t="str">
        <f>IF(BXA49="SINAPI",VLOOKUP('TEREZINHA HARDY'!BWZ49,SINAPI,2,),VLOOKUP('TEREZINHA HARDY'!BWZ49,SETOP,3,))</f>
        <v>FORMA E DESFORMA DE TÁBUA E SARRAFO, REAPROVEITAMENTO (3X), EXCLUSIVE ESCORAMENTO</v>
      </c>
      <c r="BWU49" s="261"/>
      <c r="BWV49" s="261"/>
      <c r="BWW49" s="261"/>
      <c r="BWX49" s="261"/>
      <c r="BWY49" s="261"/>
      <c r="BWZ49" s="12" t="s">
        <v>10323</v>
      </c>
      <c r="BXA49" s="12" t="s">
        <v>6222</v>
      </c>
      <c r="BXB49" s="12" t="str">
        <f>IF(BXA49="SINAPI",VLOOKUP('TEREZINHA HARDY'!BWZ49,SINAPI,3,),VLOOKUP('TEREZINHA HARDY'!BWZ49,SETOP,4,))</f>
        <v>M2</v>
      </c>
      <c r="BXC49" s="13">
        <v>36.619999999999997</v>
      </c>
      <c r="BXD49" s="13" t="s">
        <v>41</v>
      </c>
      <c r="BXE49" s="14">
        <f>IF(BXA49="SINAPI",VLOOKUP('TEREZINHA HARDY'!BWZ49,SINAPI,4,),VLOOKUP('TEREZINHA HARDY'!BWZ49,SETOP,5,))</f>
        <v>39.090000000000003</v>
      </c>
      <c r="BXF49" s="14">
        <f t="shared" si="295"/>
        <v>49.46</v>
      </c>
      <c r="BXG49" s="14">
        <f t="shared" si="296"/>
        <v>1431.4757999999999</v>
      </c>
      <c r="BXH49" s="14">
        <f t="shared" si="297"/>
        <v>1811.2251999999999</v>
      </c>
      <c r="BXI49" s="11" t="s">
        <v>17389</v>
      </c>
      <c r="BXJ49" s="261" t="str">
        <f>IF(BXQ49="SINAPI",VLOOKUP('TEREZINHA HARDY'!BXP49,SINAPI,2,),VLOOKUP('TEREZINHA HARDY'!BXP49,SETOP,3,))</f>
        <v>FORMA E DESFORMA DE TÁBUA E SARRAFO, REAPROVEITAMENTO (3X), EXCLUSIVE ESCORAMENTO</v>
      </c>
      <c r="BXK49" s="261"/>
      <c r="BXL49" s="261"/>
      <c r="BXM49" s="261"/>
      <c r="BXN49" s="261"/>
      <c r="BXO49" s="261"/>
      <c r="BXP49" s="12" t="s">
        <v>10323</v>
      </c>
      <c r="BXQ49" s="12" t="s">
        <v>6222</v>
      </c>
      <c r="BXR49" s="12" t="str">
        <f>IF(BXQ49="SINAPI",VLOOKUP('TEREZINHA HARDY'!BXP49,SINAPI,3,),VLOOKUP('TEREZINHA HARDY'!BXP49,SETOP,4,))</f>
        <v>M2</v>
      </c>
      <c r="BXS49" s="13">
        <v>36.619999999999997</v>
      </c>
      <c r="BXT49" s="13" t="s">
        <v>41</v>
      </c>
      <c r="BXU49" s="14">
        <f>IF(BXQ49="SINAPI",VLOOKUP('TEREZINHA HARDY'!BXP49,SINAPI,4,),VLOOKUP('TEREZINHA HARDY'!BXP49,SETOP,5,))</f>
        <v>39.090000000000003</v>
      </c>
      <c r="BXV49" s="14">
        <f t="shared" si="298"/>
        <v>49.46</v>
      </c>
      <c r="BXW49" s="14">
        <f t="shared" si="299"/>
        <v>1431.4757999999999</v>
      </c>
      <c r="BXX49" s="14">
        <f t="shared" si="300"/>
        <v>1811.2251999999999</v>
      </c>
      <c r="BXY49" s="11" t="s">
        <v>17389</v>
      </c>
      <c r="BXZ49" s="261" t="str">
        <f>IF(BYG49="SINAPI",VLOOKUP('TEREZINHA HARDY'!BYF49,SINAPI,2,),VLOOKUP('TEREZINHA HARDY'!BYF49,SETOP,3,))</f>
        <v>FORMA E DESFORMA DE TÁBUA E SARRAFO, REAPROVEITAMENTO (3X), EXCLUSIVE ESCORAMENTO</v>
      </c>
      <c r="BYA49" s="261"/>
      <c r="BYB49" s="261"/>
      <c r="BYC49" s="261"/>
      <c r="BYD49" s="261"/>
      <c r="BYE49" s="261"/>
      <c r="BYF49" s="12" t="s">
        <v>10323</v>
      </c>
      <c r="BYG49" s="12" t="s">
        <v>6222</v>
      </c>
      <c r="BYH49" s="12" t="str">
        <f>IF(BYG49="SINAPI",VLOOKUP('TEREZINHA HARDY'!BYF49,SINAPI,3,),VLOOKUP('TEREZINHA HARDY'!BYF49,SETOP,4,))</f>
        <v>M2</v>
      </c>
      <c r="BYI49" s="13">
        <v>36.619999999999997</v>
      </c>
      <c r="BYJ49" s="13" t="s">
        <v>41</v>
      </c>
      <c r="BYK49" s="14">
        <f>IF(BYG49="SINAPI",VLOOKUP('TEREZINHA HARDY'!BYF49,SINAPI,4,),VLOOKUP('TEREZINHA HARDY'!BYF49,SETOP,5,))</f>
        <v>39.090000000000003</v>
      </c>
      <c r="BYL49" s="14">
        <f t="shared" si="301"/>
        <v>49.46</v>
      </c>
      <c r="BYM49" s="14">
        <f t="shared" si="302"/>
        <v>1431.4757999999999</v>
      </c>
      <c r="BYN49" s="14">
        <f t="shared" si="303"/>
        <v>1811.2251999999999</v>
      </c>
      <c r="BYO49" s="11" t="s">
        <v>17389</v>
      </c>
      <c r="BYP49" s="261" t="str">
        <f>IF(BYW49="SINAPI",VLOOKUP('TEREZINHA HARDY'!BYV49,SINAPI,2,),VLOOKUP('TEREZINHA HARDY'!BYV49,SETOP,3,))</f>
        <v>FORMA E DESFORMA DE TÁBUA E SARRAFO, REAPROVEITAMENTO (3X), EXCLUSIVE ESCORAMENTO</v>
      </c>
      <c r="BYQ49" s="261"/>
      <c r="BYR49" s="261"/>
      <c r="BYS49" s="261"/>
      <c r="BYT49" s="261"/>
      <c r="BYU49" s="261"/>
      <c r="BYV49" s="12" t="s">
        <v>10323</v>
      </c>
      <c r="BYW49" s="12" t="s">
        <v>6222</v>
      </c>
      <c r="BYX49" s="12" t="str">
        <f>IF(BYW49="SINAPI",VLOOKUP('TEREZINHA HARDY'!BYV49,SINAPI,3,),VLOOKUP('TEREZINHA HARDY'!BYV49,SETOP,4,))</f>
        <v>M2</v>
      </c>
      <c r="BYY49" s="13">
        <v>36.619999999999997</v>
      </c>
      <c r="BYZ49" s="13" t="s">
        <v>41</v>
      </c>
      <c r="BZA49" s="14">
        <f>IF(BYW49="SINAPI",VLOOKUP('TEREZINHA HARDY'!BYV49,SINAPI,4,),VLOOKUP('TEREZINHA HARDY'!BYV49,SETOP,5,))</f>
        <v>39.090000000000003</v>
      </c>
      <c r="BZB49" s="14">
        <f t="shared" si="304"/>
        <v>49.46</v>
      </c>
      <c r="BZC49" s="14">
        <f t="shared" si="305"/>
        <v>1431.4757999999999</v>
      </c>
      <c r="BZD49" s="14">
        <f t="shared" si="306"/>
        <v>1811.2251999999999</v>
      </c>
      <c r="BZE49" s="11" t="s">
        <v>17389</v>
      </c>
      <c r="BZF49" s="261" t="str">
        <f>IF(BZM49="SINAPI",VLOOKUP('TEREZINHA HARDY'!BZL49,SINAPI,2,),VLOOKUP('TEREZINHA HARDY'!BZL49,SETOP,3,))</f>
        <v>FORMA E DESFORMA DE TÁBUA E SARRAFO, REAPROVEITAMENTO (3X), EXCLUSIVE ESCORAMENTO</v>
      </c>
      <c r="BZG49" s="261"/>
      <c r="BZH49" s="261"/>
      <c r="BZI49" s="261"/>
      <c r="BZJ49" s="261"/>
      <c r="BZK49" s="261"/>
      <c r="BZL49" s="12" t="s">
        <v>10323</v>
      </c>
      <c r="BZM49" s="12" t="s">
        <v>6222</v>
      </c>
      <c r="BZN49" s="12" t="str">
        <f>IF(BZM49="SINAPI",VLOOKUP('TEREZINHA HARDY'!BZL49,SINAPI,3,),VLOOKUP('TEREZINHA HARDY'!BZL49,SETOP,4,))</f>
        <v>M2</v>
      </c>
      <c r="BZO49" s="13">
        <v>36.619999999999997</v>
      </c>
      <c r="BZP49" s="13" t="s">
        <v>41</v>
      </c>
      <c r="BZQ49" s="14">
        <f>IF(BZM49="SINAPI",VLOOKUP('TEREZINHA HARDY'!BZL49,SINAPI,4,),VLOOKUP('TEREZINHA HARDY'!BZL49,SETOP,5,))</f>
        <v>39.090000000000003</v>
      </c>
      <c r="BZR49" s="14">
        <f t="shared" si="307"/>
        <v>49.46</v>
      </c>
      <c r="BZS49" s="14">
        <f t="shared" si="308"/>
        <v>1431.4757999999999</v>
      </c>
      <c r="BZT49" s="14">
        <f t="shared" si="309"/>
        <v>1811.2251999999999</v>
      </c>
      <c r="BZU49" s="11" t="s">
        <v>17389</v>
      </c>
      <c r="BZV49" s="261" t="str">
        <f>IF(CAC49="SINAPI",VLOOKUP('TEREZINHA HARDY'!CAB49,SINAPI,2,),VLOOKUP('TEREZINHA HARDY'!CAB49,SETOP,3,))</f>
        <v>FORMA E DESFORMA DE TÁBUA E SARRAFO, REAPROVEITAMENTO (3X), EXCLUSIVE ESCORAMENTO</v>
      </c>
      <c r="BZW49" s="261"/>
      <c r="BZX49" s="261"/>
      <c r="BZY49" s="261"/>
      <c r="BZZ49" s="261"/>
      <c r="CAA49" s="261"/>
      <c r="CAB49" s="12" t="s">
        <v>10323</v>
      </c>
      <c r="CAC49" s="12" t="s">
        <v>6222</v>
      </c>
      <c r="CAD49" s="12" t="str">
        <f>IF(CAC49="SINAPI",VLOOKUP('TEREZINHA HARDY'!CAB49,SINAPI,3,),VLOOKUP('TEREZINHA HARDY'!CAB49,SETOP,4,))</f>
        <v>M2</v>
      </c>
      <c r="CAE49" s="13">
        <v>36.619999999999997</v>
      </c>
      <c r="CAF49" s="13" t="s">
        <v>41</v>
      </c>
      <c r="CAG49" s="14">
        <f>IF(CAC49="SINAPI",VLOOKUP('TEREZINHA HARDY'!CAB49,SINAPI,4,),VLOOKUP('TEREZINHA HARDY'!CAB49,SETOP,5,))</f>
        <v>39.090000000000003</v>
      </c>
      <c r="CAH49" s="14">
        <f t="shared" si="310"/>
        <v>49.46</v>
      </c>
      <c r="CAI49" s="14">
        <f t="shared" si="311"/>
        <v>1431.4757999999999</v>
      </c>
      <c r="CAJ49" s="14">
        <f t="shared" si="312"/>
        <v>1811.2251999999999</v>
      </c>
      <c r="CAK49" s="11" t="s">
        <v>17389</v>
      </c>
      <c r="CAL49" s="261" t="str">
        <f>IF(CAS49="SINAPI",VLOOKUP('TEREZINHA HARDY'!CAR49,SINAPI,2,),VLOOKUP('TEREZINHA HARDY'!CAR49,SETOP,3,))</f>
        <v>FORMA E DESFORMA DE TÁBUA E SARRAFO, REAPROVEITAMENTO (3X), EXCLUSIVE ESCORAMENTO</v>
      </c>
      <c r="CAM49" s="261"/>
      <c r="CAN49" s="261"/>
      <c r="CAO49" s="261"/>
      <c r="CAP49" s="261"/>
      <c r="CAQ49" s="261"/>
      <c r="CAR49" s="12" t="s">
        <v>10323</v>
      </c>
      <c r="CAS49" s="12" t="s">
        <v>6222</v>
      </c>
      <c r="CAT49" s="12" t="str">
        <f>IF(CAS49="SINAPI",VLOOKUP('TEREZINHA HARDY'!CAR49,SINAPI,3,),VLOOKUP('TEREZINHA HARDY'!CAR49,SETOP,4,))</f>
        <v>M2</v>
      </c>
      <c r="CAU49" s="13">
        <v>36.619999999999997</v>
      </c>
      <c r="CAV49" s="13" t="s">
        <v>41</v>
      </c>
      <c r="CAW49" s="14">
        <f>IF(CAS49="SINAPI",VLOOKUP('TEREZINHA HARDY'!CAR49,SINAPI,4,),VLOOKUP('TEREZINHA HARDY'!CAR49,SETOP,5,))</f>
        <v>39.090000000000003</v>
      </c>
      <c r="CAX49" s="14">
        <f t="shared" si="313"/>
        <v>49.46</v>
      </c>
      <c r="CAY49" s="14">
        <f t="shared" si="314"/>
        <v>1431.4757999999999</v>
      </c>
      <c r="CAZ49" s="14">
        <f t="shared" si="315"/>
        <v>1811.2251999999999</v>
      </c>
      <c r="CBA49" s="11" t="s">
        <v>17389</v>
      </c>
      <c r="CBB49" s="261" t="str">
        <f>IF(CBI49="SINAPI",VLOOKUP('TEREZINHA HARDY'!CBH49,SINAPI,2,),VLOOKUP('TEREZINHA HARDY'!CBH49,SETOP,3,))</f>
        <v>FORMA E DESFORMA DE TÁBUA E SARRAFO, REAPROVEITAMENTO (3X), EXCLUSIVE ESCORAMENTO</v>
      </c>
      <c r="CBC49" s="261"/>
      <c r="CBD49" s="261"/>
      <c r="CBE49" s="261"/>
      <c r="CBF49" s="261"/>
      <c r="CBG49" s="261"/>
      <c r="CBH49" s="12" t="s">
        <v>10323</v>
      </c>
      <c r="CBI49" s="12" t="s">
        <v>6222</v>
      </c>
      <c r="CBJ49" s="12" t="str">
        <f>IF(CBI49="SINAPI",VLOOKUP('TEREZINHA HARDY'!CBH49,SINAPI,3,),VLOOKUP('TEREZINHA HARDY'!CBH49,SETOP,4,))</f>
        <v>M2</v>
      </c>
      <c r="CBK49" s="13">
        <v>36.619999999999997</v>
      </c>
      <c r="CBL49" s="13" t="s">
        <v>41</v>
      </c>
      <c r="CBM49" s="14">
        <f>IF(CBI49="SINAPI",VLOOKUP('TEREZINHA HARDY'!CBH49,SINAPI,4,),VLOOKUP('TEREZINHA HARDY'!CBH49,SETOP,5,))</f>
        <v>39.090000000000003</v>
      </c>
      <c r="CBN49" s="14">
        <f t="shared" si="316"/>
        <v>49.46</v>
      </c>
      <c r="CBO49" s="14">
        <f t="shared" si="317"/>
        <v>1431.4757999999999</v>
      </c>
      <c r="CBP49" s="14">
        <f t="shared" si="318"/>
        <v>1811.2251999999999</v>
      </c>
      <c r="CBQ49" s="11" t="s">
        <v>17389</v>
      </c>
      <c r="CBR49" s="261" t="str">
        <f>IF(CBY49="SINAPI",VLOOKUP('TEREZINHA HARDY'!CBX49,SINAPI,2,),VLOOKUP('TEREZINHA HARDY'!CBX49,SETOP,3,))</f>
        <v>FORMA E DESFORMA DE TÁBUA E SARRAFO, REAPROVEITAMENTO (3X), EXCLUSIVE ESCORAMENTO</v>
      </c>
      <c r="CBS49" s="261"/>
      <c r="CBT49" s="261"/>
      <c r="CBU49" s="261"/>
      <c r="CBV49" s="261"/>
      <c r="CBW49" s="261"/>
      <c r="CBX49" s="12" t="s">
        <v>10323</v>
      </c>
      <c r="CBY49" s="12" t="s">
        <v>6222</v>
      </c>
      <c r="CBZ49" s="12" t="str">
        <f>IF(CBY49="SINAPI",VLOOKUP('TEREZINHA HARDY'!CBX49,SINAPI,3,),VLOOKUP('TEREZINHA HARDY'!CBX49,SETOP,4,))</f>
        <v>M2</v>
      </c>
      <c r="CCA49" s="13">
        <v>36.619999999999997</v>
      </c>
      <c r="CCB49" s="13" t="s">
        <v>41</v>
      </c>
      <c r="CCC49" s="14">
        <f>IF(CBY49="SINAPI",VLOOKUP('TEREZINHA HARDY'!CBX49,SINAPI,4,),VLOOKUP('TEREZINHA HARDY'!CBX49,SETOP,5,))</f>
        <v>39.090000000000003</v>
      </c>
      <c r="CCD49" s="14">
        <f t="shared" si="319"/>
        <v>49.46</v>
      </c>
      <c r="CCE49" s="14">
        <f t="shared" si="320"/>
        <v>1431.4757999999999</v>
      </c>
      <c r="CCF49" s="14">
        <f t="shared" si="321"/>
        <v>1811.2251999999999</v>
      </c>
      <c r="CCG49" s="11" t="s">
        <v>17389</v>
      </c>
      <c r="CCH49" s="261" t="str">
        <f>IF(CCO49="SINAPI",VLOOKUP('TEREZINHA HARDY'!CCN49,SINAPI,2,),VLOOKUP('TEREZINHA HARDY'!CCN49,SETOP,3,))</f>
        <v>FORMA E DESFORMA DE TÁBUA E SARRAFO, REAPROVEITAMENTO (3X), EXCLUSIVE ESCORAMENTO</v>
      </c>
      <c r="CCI49" s="261"/>
      <c r="CCJ49" s="261"/>
      <c r="CCK49" s="261"/>
      <c r="CCL49" s="261"/>
      <c r="CCM49" s="261"/>
      <c r="CCN49" s="12" t="s">
        <v>10323</v>
      </c>
      <c r="CCO49" s="12" t="s">
        <v>6222</v>
      </c>
      <c r="CCP49" s="12" t="str">
        <f>IF(CCO49="SINAPI",VLOOKUP('TEREZINHA HARDY'!CCN49,SINAPI,3,),VLOOKUP('TEREZINHA HARDY'!CCN49,SETOP,4,))</f>
        <v>M2</v>
      </c>
      <c r="CCQ49" s="13">
        <v>36.619999999999997</v>
      </c>
      <c r="CCR49" s="13" t="s">
        <v>41</v>
      </c>
      <c r="CCS49" s="14">
        <f>IF(CCO49="SINAPI",VLOOKUP('TEREZINHA HARDY'!CCN49,SINAPI,4,),VLOOKUP('TEREZINHA HARDY'!CCN49,SETOP,5,))</f>
        <v>39.090000000000003</v>
      </c>
      <c r="CCT49" s="14">
        <f t="shared" si="322"/>
        <v>49.46</v>
      </c>
      <c r="CCU49" s="14">
        <f t="shared" si="323"/>
        <v>1431.4757999999999</v>
      </c>
      <c r="CCV49" s="14">
        <f t="shared" si="324"/>
        <v>1811.2251999999999</v>
      </c>
      <c r="CCW49" s="11" t="s">
        <v>17389</v>
      </c>
      <c r="CCX49" s="261" t="str">
        <f>IF(CDE49="SINAPI",VLOOKUP('TEREZINHA HARDY'!CDD49,SINAPI,2,),VLOOKUP('TEREZINHA HARDY'!CDD49,SETOP,3,))</f>
        <v>FORMA E DESFORMA DE TÁBUA E SARRAFO, REAPROVEITAMENTO (3X), EXCLUSIVE ESCORAMENTO</v>
      </c>
      <c r="CCY49" s="261"/>
      <c r="CCZ49" s="261"/>
      <c r="CDA49" s="261"/>
      <c r="CDB49" s="261"/>
      <c r="CDC49" s="261"/>
      <c r="CDD49" s="12" t="s">
        <v>10323</v>
      </c>
      <c r="CDE49" s="12" t="s">
        <v>6222</v>
      </c>
      <c r="CDF49" s="12" t="str">
        <f>IF(CDE49="SINAPI",VLOOKUP('TEREZINHA HARDY'!CDD49,SINAPI,3,),VLOOKUP('TEREZINHA HARDY'!CDD49,SETOP,4,))</f>
        <v>M2</v>
      </c>
      <c r="CDG49" s="13">
        <v>36.619999999999997</v>
      </c>
      <c r="CDH49" s="13" t="s">
        <v>41</v>
      </c>
      <c r="CDI49" s="14">
        <f>IF(CDE49="SINAPI",VLOOKUP('TEREZINHA HARDY'!CDD49,SINAPI,4,),VLOOKUP('TEREZINHA HARDY'!CDD49,SETOP,5,))</f>
        <v>39.090000000000003</v>
      </c>
      <c r="CDJ49" s="14">
        <f t="shared" si="325"/>
        <v>49.46</v>
      </c>
      <c r="CDK49" s="14">
        <f t="shared" si="326"/>
        <v>1431.4757999999999</v>
      </c>
      <c r="CDL49" s="14">
        <f t="shared" si="327"/>
        <v>1811.2251999999999</v>
      </c>
      <c r="CDM49" s="11" t="s">
        <v>17389</v>
      </c>
      <c r="CDN49" s="261" t="str">
        <f>IF(CDU49="SINAPI",VLOOKUP('TEREZINHA HARDY'!CDT49,SINAPI,2,),VLOOKUP('TEREZINHA HARDY'!CDT49,SETOP,3,))</f>
        <v>FORMA E DESFORMA DE TÁBUA E SARRAFO, REAPROVEITAMENTO (3X), EXCLUSIVE ESCORAMENTO</v>
      </c>
      <c r="CDO49" s="261"/>
      <c r="CDP49" s="261"/>
      <c r="CDQ49" s="261"/>
      <c r="CDR49" s="261"/>
      <c r="CDS49" s="261"/>
      <c r="CDT49" s="12" t="s">
        <v>10323</v>
      </c>
      <c r="CDU49" s="12" t="s">
        <v>6222</v>
      </c>
      <c r="CDV49" s="12" t="str">
        <f>IF(CDU49="SINAPI",VLOOKUP('TEREZINHA HARDY'!CDT49,SINAPI,3,),VLOOKUP('TEREZINHA HARDY'!CDT49,SETOP,4,))</f>
        <v>M2</v>
      </c>
      <c r="CDW49" s="13">
        <v>36.619999999999997</v>
      </c>
      <c r="CDX49" s="13" t="s">
        <v>41</v>
      </c>
      <c r="CDY49" s="14">
        <f>IF(CDU49="SINAPI",VLOOKUP('TEREZINHA HARDY'!CDT49,SINAPI,4,),VLOOKUP('TEREZINHA HARDY'!CDT49,SETOP,5,))</f>
        <v>39.090000000000003</v>
      </c>
      <c r="CDZ49" s="14">
        <f t="shared" si="328"/>
        <v>49.46</v>
      </c>
      <c r="CEA49" s="14">
        <f t="shared" si="329"/>
        <v>1431.4757999999999</v>
      </c>
      <c r="CEB49" s="14">
        <f t="shared" si="330"/>
        <v>1811.2251999999999</v>
      </c>
      <c r="CEC49" s="11" t="s">
        <v>17389</v>
      </c>
      <c r="CED49" s="261" t="str">
        <f>IF(CEK49="SINAPI",VLOOKUP('TEREZINHA HARDY'!CEJ49,SINAPI,2,),VLOOKUP('TEREZINHA HARDY'!CEJ49,SETOP,3,))</f>
        <v>FORMA E DESFORMA DE TÁBUA E SARRAFO, REAPROVEITAMENTO (3X), EXCLUSIVE ESCORAMENTO</v>
      </c>
      <c r="CEE49" s="261"/>
      <c r="CEF49" s="261"/>
      <c r="CEG49" s="261"/>
      <c r="CEH49" s="261"/>
      <c r="CEI49" s="261"/>
      <c r="CEJ49" s="12" t="s">
        <v>10323</v>
      </c>
      <c r="CEK49" s="12" t="s">
        <v>6222</v>
      </c>
      <c r="CEL49" s="12" t="str">
        <f>IF(CEK49="SINAPI",VLOOKUP('TEREZINHA HARDY'!CEJ49,SINAPI,3,),VLOOKUP('TEREZINHA HARDY'!CEJ49,SETOP,4,))</f>
        <v>M2</v>
      </c>
      <c r="CEM49" s="13">
        <v>36.619999999999997</v>
      </c>
      <c r="CEN49" s="13" t="s">
        <v>41</v>
      </c>
      <c r="CEO49" s="14">
        <f>IF(CEK49="SINAPI",VLOOKUP('TEREZINHA HARDY'!CEJ49,SINAPI,4,),VLOOKUP('TEREZINHA HARDY'!CEJ49,SETOP,5,))</f>
        <v>39.090000000000003</v>
      </c>
      <c r="CEP49" s="14">
        <f t="shared" si="331"/>
        <v>49.46</v>
      </c>
      <c r="CEQ49" s="14">
        <f t="shared" si="332"/>
        <v>1431.4757999999999</v>
      </c>
      <c r="CER49" s="14">
        <f t="shared" si="333"/>
        <v>1811.2251999999999</v>
      </c>
      <c r="CES49" s="11" t="s">
        <v>17389</v>
      </c>
      <c r="CET49" s="261" t="str">
        <f>IF(CFA49="SINAPI",VLOOKUP('TEREZINHA HARDY'!CEZ49,SINAPI,2,),VLOOKUP('TEREZINHA HARDY'!CEZ49,SETOP,3,))</f>
        <v>FORMA E DESFORMA DE TÁBUA E SARRAFO, REAPROVEITAMENTO (3X), EXCLUSIVE ESCORAMENTO</v>
      </c>
      <c r="CEU49" s="261"/>
      <c r="CEV49" s="261"/>
      <c r="CEW49" s="261"/>
      <c r="CEX49" s="261"/>
      <c r="CEY49" s="261"/>
      <c r="CEZ49" s="12" t="s">
        <v>10323</v>
      </c>
      <c r="CFA49" s="12" t="s">
        <v>6222</v>
      </c>
      <c r="CFB49" s="12" t="str">
        <f>IF(CFA49="SINAPI",VLOOKUP('TEREZINHA HARDY'!CEZ49,SINAPI,3,),VLOOKUP('TEREZINHA HARDY'!CEZ49,SETOP,4,))</f>
        <v>M2</v>
      </c>
      <c r="CFC49" s="13">
        <v>36.619999999999997</v>
      </c>
      <c r="CFD49" s="13" t="s">
        <v>41</v>
      </c>
      <c r="CFE49" s="14">
        <f>IF(CFA49="SINAPI",VLOOKUP('TEREZINHA HARDY'!CEZ49,SINAPI,4,),VLOOKUP('TEREZINHA HARDY'!CEZ49,SETOP,5,))</f>
        <v>39.090000000000003</v>
      </c>
      <c r="CFF49" s="14">
        <f t="shared" si="334"/>
        <v>49.46</v>
      </c>
      <c r="CFG49" s="14">
        <f t="shared" si="335"/>
        <v>1431.4757999999999</v>
      </c>
      <c r="CFH49" s="14">
        <f t="shared" si="336"/>
        <v>1811.2251999999999</v>
      </c>
      <c r="CFI49" s="11" t="s">
        <v>17389</v>
      </c>
      <c r="CFJ49" s="261" t="str">
        <f>IF(CFQ49="SINAPI",VLOOKUP('TEREZINHA HARDY'!CFP49,SINAPI,2,),VLOOKUP('TEREZINHA HARDY'!CFP49,SETOP,3,))</f>
        <v>FORMA E DESFORMA DE TÁBUA E SARRAFO, REAPROVEITAMENTO (3X), EXCLUSIVE ESCORAMENTO</v>
      </c>
      <c r="CFK49" s="261"/>
      <c r="CFL49" s="261"/>
      <c r="CFM49" s="261"/>
      <c r="CFN49" s="261"/>
      <c r="CFO49" s="261"/>
      <c r="CFP49" s="12" t="s">
        <v>10323</v>
      </c>
      <c r="CFQ49" s="12" t="s">
        <v>6222</v>
      </c>
      <c r="CFR49" s="12" t="str">
        <f>IF(CFQ49="SINAPI",VLOOKUP('TEREZINHA HARDY'!CFP49,SINAPI,3,),VLOOKUP('TEREZINHA HARDY'!CFP49,SETOP,4,))</f>
        <v>M2</v>
      </c>
      <c r="CFS49" s="13">
        <v>36.619999999999997</v>
      </c>
      <c r="CFT49" s="13" t="s">
        <v>41</v>
      </c>
      <c r="CFU49" s="14">
        <f>IF(CFQ49="SINAPI",VLOOKUP('TEREZINHA HARDY'!CFP49,SINAPI,4,),VLOOKUP('TEREZINHA HARDY'!CFP49,SETOP,5,))</f>
        <v>39.090000000000003</v>
      </c>
      <c r="CFV49" s="14">
        <f t="shared" si="337"/>
        <v>49.46</v>
      </c>
      <c r="CFW49" s="14">
        <f t="shared" si="338"/>
        <v>1431.4757999999999</v>
      </c>
      <c r="CFX49" s="14">
        <f t="shared" si="339"/>
        <v>1811.2251999999999</v>
      </c>
      <c r="CFY49" s="11" t="s">
        <v>17389</v>
      </c>
      <c r="CFZ49" s="261" t="str">
        <f>IF(CGG49="SINAPI",VLOOKUP('TEREZINHA HARDY'!CGF49,SINAPI,2,),VLOOKUP('TEREZINHA HARDY'!CGF49,SETOP,3,))</f>
        <v>FORMA E DESFORMA DE TÁBUA E SARRAFO, REAPROVEITAMENTO (3X), EXCLUSIVE ESCORAMENTO</v>
      </c>
      <c r="CGA49" s="261"/>
      <c r="CGB49" s="261"/>
      <c r="CGC49" s="261"/>
      <c r="CGD49" s="261"/>
      <c r="CGE49" s="261"/>
      <c r="CGF49" s="12" t="s">
        <v>10323</v>
      </c>
      <c r="CGG49" s="12" t="s">
        <v>6222</v>
      </c>
      <c r="CGH49" s="12" t="str">
        <f>IF(CGG49="SINAPI",VLOOKUP('TEREZINHA HARDY'!CGF49,SINAPI,3,),VLOOKUP('TEREZINHA HARDY'!CGF49,SETOP,4,))</f>
        <v>M2</v>
      </c>
      <c r="CGI49" s="13">
        <v>36.619999999999997</v>
      </c>
      <c r="CGJ49" s="13" t="s">
        <v>41</v>
      </c>
      <c r="CGK49" s="14">
        <f>IF(CGG49="SINAPI",VLOOKUP('TEREZINHA HARDY'!CGF49,SINAPI,4,),VLOOKUP('TEREZINHA HARDY'!CGF49,SETOP,5,))</f>
        <v>39.090000000000003</v>
      </c>
      <c r="CGL49" s="14">
        <f t="shared" si="340"/>
        <v>49.46</v>
      </c>
      <c r="CGM49" s="14">
        <f t="shared" si="341"/>
        <v>1431.4757999999999</v>
      </c>
      <c r="CGN49" s="14">
        <f t="shared" si="342"/>
        <v>1811.2251999999999</v>
      </c>
      <c r="CGO49" s="11" t="s">
        <v>17389</v>
      </c>
      <c r="CGP49" s="261" t="str">
        <f>IF(CGW49="SINAPI",VLOOKUP('TEREZINHA HARDY'!CGV49,SINAPI,2,),VLOOKUP('TEREZINHA HARDY'!CGV49,SETOP,3,))</f>
        <v>FORMA E DESFORMA DE TÁBUA E SARRAFO, REAPROVEITAMENTO (3X), EXCLUSIVE ESCORAMENTO</v>
      </c>
      <c r="CGQ49" s="261"/>
      <c r="CGR49" s="261"/>
      <c r="CGS49" s="261"/>
      <c r="CGT49" s="261"/>
      <c r="CGU49" s="261"/>
      <c r="CGV49" s="12" t="s">
        <v>10323</v>
      </c>
      <c r="CGW49" s="12" t="s">
        <v>6222</v>
      </c>
      <c r="CGX49" s="12" t="str">
        <f>IF(CGW49="SINAPI",VLOOKUP('TEREZINHA HARDY'!CGV49,SINAPI,3,),VLOOKUP('TEREZINHA HARDY'!CGV49,SETOP,4,))</f>
        <v>M2</v>
      </c>
      <c r="CGY49" s="13">
        <v>36.619999999999997</v>
      </c>
      <c r="CGZ49" s="13" t="s">
        <v>41</v>
      </c>
      <c r="CHA49" s="14">
        <f>IF(CGW49="SINAPI",VLOOKUP('TEREZINHA HARDY'!CGV49,SINAPI,4,),VLOOKUP('TEREZINHA HARDY'!CGV49,SETOP,5,))</f>
        <v>39.090000000000003</v>
      </c>
      <c r="CHB49" s="14">
        <f t="shared" si="343"/>
        <v>49.46</v>
      </c>
      <c r="CHC49" s="14">
        <f t="shared" si="344"/>
        <v>1431.4757999999999</v>
      </c>
      <c r="CHD49" s="14">
        <f t="shared" si="345"/>
        <v>1811.2251999999999</v>
      </c>
      <c r="CHE49" s="11" t="s">
        <v>17389</v>
      </c>
      <c r="CHF49" s="261" t="str">
        <f>IF(CHM49="SINAPI",VLOOKUP('TEREZINHA HARDY'!CHL49,SINAPI,2,),VLOOKUP('TEREZINHA HARDY'!CHL49,SETOP,3,))</f>
        <v>FORMA E DESFORMA DE TÁBUA E SARRAFO, REAPROVEITAMENTO (3X), EXCLUSIVE ESCORAMENTO</v>
      </c>
      <c r="CHG49" s="261"/>
      <c r="CHH49" s="261"/>
      <c r="CHI49" s="261"/>
      <c r="CHJ49" s="261"/>
      <c r="CHK49" s="261"/>
      <c r="CHL49" s="12" t="s">
        <v>10323</v>
      </c>
      <c r="CHM49" s="12" t="s">
        <v>6222</v>
      </c>
      <c r="CHN49" s="12" t="str">
        <f>IF(CHM49="SINAPI",VLOOKUP('TEREZINHA HARDY'!CHL49,SINAPI,3,),VLOOKUP('TEREZINHA HARDY'!CHL49,SETOP,4,))</f>
        <v>M2</v>
      </c>
      <c r="CHO49" s="13">
        <v>36.619999999999997</v>
      </c>
      <c r="CHP49" s="13" t="s">
        <v>41</v>
      </c>
      <c r="CHQ49" s="14">
        <f>IF(CHM49="SINAPI",VLOOKUP('TEREZINHA HARDY'!CHL49,SINAPI,4,),VLOOKUP('TEREZINHA HARDY'!CHL49,SETOP,5,))</f>
        <v>39.090000000000003</v>
      </c>
      <c r="CHR49" s="14">
        <f t="shared" si="346"/>
        <v>49.46</v>
      </c>
      <c r="CHS49" s="14">
        <f t="shared" si="347"/>
        <v>1431.4757999999999</v>
      </c>
      <c r="CHT49" s="14">
        <f t="shared" si="348"/>
        <v>1811.2251999999999</v>
      </c>
      <c r="CHU49" s="11" t="s">
        <v>17389</v>
      </c>
      <c r="CHV49" s="261" t="str">
        <f>IF(CIC49="SINAPI",VLOOKUP('TEREZINHA HARDY'!CIB49,SINAPI,2,),VLOOKUP('TEREZINHA HARDY'!CIB49,SETOP,3,))</f>
        <v>FORMA E DESFORMA DE TÁBUA E SARRAFO, REAPROVEITAMENTO (3X), EXCLUSIVE ESCORAMENTO</v>
      </c>
      <c r="CHW49" s="261"/>
      <c r="CHX49" s="261"/>
      <c r="CHY49" s="261"/>
      <c r="CHZ49" s="261"/>
      <c r="CIA49" s="261"/>
      <c r="CIB49" s="12" t="s">
        <v>10323</v>
      </c>
      <c r="CIC49" s="12" t="s">
        <v>6222</v>
      </c>
      <c r="CID49" s="12" t="str">
        <f>IF(CIC49="SINAPI",VLOOKUP('TEREZINHA HARDY'!CIB49,SINAPI,3,),VLOOKUP('TEREZINHA HARDY'!CIB49,SETOP,4,))</f>
        <v>M2</v>
      </c>
      <c r="CIE49" s="13">
        <v>36.619999999999997</v>
      </c>
      <c r="CIF49" s="13" t="s">
        <v>41</v>
      </c>
      <c r="CIG49" s="14">
        <f>IF(CIC49="SINAPI",VLOOKUP('TEREZINHA HARDY'!CIB49,SINAPI,4,),VLOOKUP('TEREZINHA HARDY'!CIB49,SETOP,5,))</f>
        <v>39.090000000000003</v>
      </c>
      <c r="CIH49" s="14">
        <f t="shared" si="349"/>
        <v>49.46</v>
      </c>
      <c r="CII49" s="14">
        <f t="shared" si="350"/>
        <v>1431.4757999999999</v>
      </c>
      <c r="CIJ49" s="14">
        <f t="shared" si="351"/>
        <v>1811.2251999999999</v>
      </c>
      <c r="CIK49" s="11" t="s">
        <v>17389</v>
      </c>
      <c r="CIL49" s="261" t="str">
        <f>IF(CIS49="SINAPI",VLOOKUP('TEREZINHA HARDY'!CIR49,SINAPI,2,),VLOOKUP('TEREZINHA HARDY'!CIR49,SETOP,3,))</f>
        <v>FORMA E DESFORMA DE TÁBUA E SARRAFO, REAPROVEITAMENTO (3X), EXCLUSIVE ESCORAMENTO</v>
      </c>
      <c r="CIM49" s="261"/>
      <c r="CIN49" s="261"/>
      <c r="CIO49" s="261"/>
      <c r="CIP49" s="261"/>
      <c r="CIQ49" s="261"/>
      <c r="CIR49" s="12" t="s">
        <v>10323</v>
      </c>
      <c r="CIS49" s="12" t="s">
        <v>6222</v>
      </c>
      <c r="CIT49" s="12" t="str">
        <f>IF(CIS49="SINAPI",VLOOKUP('TEREZINHA HARDY'!CIR49,SINAPI,3,),VLOOKUP('TEREZINHA HARDY'!CIR49,SETOP,4,))</f>
        <v>M2</v>
      </c>
      <c r="CIU49" s="13">
        <v>36.619999999999997</v>
      </c>
      <c r="CIV49" s="13" t="s">
        <v>41</v>
      </c>
      <c r="CIW49" s="14">
        <f>IF(CIS49="SINAPI",VLOOKUP('TEREZINHA HARDY'!CIR49,SINAPI,4,),VLOOKUP('TEREZINHA HARDY'!CIR49,SETOP,5,))</f>
        <v>39.090000000000003</v>
      </c>
      <c r="CIX49" s="14">
        <f t="shared" si="352"/>
        <v>49.46</v>
      </c>
      <c r="CIY49" s="14">
        <f t="shared" si="353"/>
        <v>1431.4757999999999</v>
      </c>
      <c r="CIZ49" s="14">
        <f t="shared" si="354"/>
        <v>1811.2251999999999</v>
      </c>
      <c r="CJA49" s="11" t="s">
        <v>17389</v>
      </c>
      <c r="CJB49" s="261" t="str">
        <f>IF(CJI49="SINAPI",VLOOKUP('TEREZINHA HARDY'!CJH49,SINAPI,2,),VLOOKUP('TEREZINHA HARDY'!CJH49,SETOP,3,))</f>
        <v>FORMA E DESFORMA DE TÁBUA E SARRAFO, REAPROVEITAMENTO (3X), EXCLUSIVE ESCORAMENTO</v>
      </c>
      <c r="CJC49" s="261"/>
      <c r="CJD49" s="261"/>
      <c r="CJE49" s="261"/>
      <c r="CJF49" s="261"/>
      <c r="CJG49" s="261"/>
      <c r="CJH49" s="12" t="s">
        <v>10323</v>
      </c>
      <c r="CJI49" s="12" t="s">
        <v>6222</v>
      </c>
      <c r="CJJ49" s="12" t="str">
        <f>IF(CJI49="SINAPI",VLOOKUP('TEREZINHA HARDY'!CJH49,SINAPI,3,),VLOOKUP('TEREZINHA HARDY'!CJH49,SETOP,4,))</f>
        <v>M2</v>
      </c>
      <c r="CJK49" s="13">
        <v>36.619999999999997</v>
      </c>
      <c r="CJL49" s="13" t="s">
        <v>41</v>
      </c>
      <c r="CJM49" s="14">
        <f>IF(CJI49="SINAPI",VLOOKUP('TEREZINHA HARDY'!CJH49,SINAPI,4,),VLOOKUP('TEREZINHA HARDY'!CJH49,SETOP,5,))</f>
        <v>39.090000000000003</v>
      </c>
      <c r="CJN49" s="14">
        <f t="shared" si="355"/>
        <v>49.46</v>
      </c>
      <c r="CJO49" s="14">
        <f t="shared" si="356"/>
        <v>1431.4757999999999</v>
      </c>
      <c r="CJP49" s="14">
        <f t="shared" si="357"/>
        <v>1811.2251999999999</v>
      </c>
      <c r="CJQ49" s="11" t="s">
        <v>17389</v>
      </c>
      <c r="CJR49" s="261" t="str">
        <f>IF(CJY49="SINAPI",VLOOKUP('TEREZINHA HARDY'!CJX49,SINAPI,2,),VLOOKUP('TEREZINHA HARDY'!CJX49,SETOP,3,))</f>
        <v>FORMA E DESFORMA DE TÁBUA E SARRAFO, REAPROVEITAMENTO (3X), EXCLUSIVE ESCORAMENTO</v>
      </c>
      <c r="CJS49" s="261"/>
      <c r="CJT49" s="261"/>
      <c r="CJU49" s="261"/>
      <c r="CJV49" s="261"/>
      <c r="CJW49" s="261"/>
      <c r="CJX49" s="12" t="s">
        <v>10323</v>
      </c>
      <c r="CJY49" s="12" t="s">
        <v>6222</v>
      </c>
      <c r="CJZ49" s="12" t="str">
        <f>IF(CJY49="SINAPI",VLOOKUP('TEREZINHA HARDY'!CJX49,SINAPI,3,),VLOOKUP('TEREZINHA HARDY'!CJX49,SETOP,4,))</f>
        <v>M2</v>
      </c>
      <c r="CKA49" s="13">
        <v>36.619999999999997</v>
      </c>
      <c r="CKB49" s="13" t="s">
        <v>41</v>
      </c>
      <c r="CKC49" s="14">
        <f>IF(CJY49="SINAPI",VLOOKUP('TEREZINHA HARDY'!CJX49,SINAPI,4,),VLOOKUP('TEREZINHA HARDY'!CJX49,SETOP,5,))</f>
        <v>39.090000000000003</v>
      </c>
      <c r="CKD49" s="14">
        <f t="shared" si="358"/>
        <v>49.46</v>
      </c>
      <c r="CKE49" s="14">
        <f t="shared" si="359"/>
        <v>1431.4757999999999</v>
      </c>
      <c r="CKF49" s="14">
        <f t="shared" si="360"/>
        <v>1811.2251999999999</v>
      </c>
      <c r="CKG49" s="11" t="s">
        <v>17389</v>
      </c>
      <c r="CKH49" s="261" t="str">
        <f>IF(CKO49="SINAPI",VLOOKUP('TEREZINHA HARDY'!CKN49,SINAPI,2,),VLOOKUP('TEREZINHA HARDY'!CKN49,SETOP,3,))</f>
        <v>FORMA E DESFORMA DE TÁBUA E SARRAFO, REAPROVEITAMENTO (3X), EXCLUSIVE ESCORAMENTO</v>
      </c>
      <c r="CKI49" s="261"/>
      <c r="CKJ49" s="261"/>
      <c r="CKK49" s="261"/>
      <c r="CKL49" s="261"/>
      <c r="CKM49" s="261"/>
      <c r="CKN49" s="12" t="s">
        <v>10323</v>
      </c>
      <c r="CKO49" s="12" t="s">
        <v>6222</v>
      </c>
      <c r="CKP49" s="12" t="str">
        <f>IF(CKO49="SINAPI",VLOOKUP('TEREZINHA HARDY'!CKN49,SINAPI,3,),VLOOKUP('TEREZINHA HARDY'!CKN49,SETOP,4,))</f>
        <v>M2</v>
      </c>
      <c r="CKQ49" s="13">
        <v>36.619999999999997</v>
      </c>
      <c r="CKR49" s="13" t="s">
        <v>41</v>
      </c>
      <c r="CKS49" s="14">
        <f>IF(CKO49="SINAPI",VLOOKUP('TEREZINHA HARDY'!CKN49,SINAPI,4,),VLOOKUP('TEREZINHA HARDY'!CKN49,SETOP,5,))</f>
        <v>39.090000000000003</v>
      </c>
      <c r="CKT49" s="14">
        <f t="shared" si="361"/>
        <v>49.46</v>
      </c>
      <c r="CKU49" s="14">
        <f t="shared" si="362"/>
        <v>1431.4757999999999</v>
      </c>
      <c r="CKV49" s="14">
        <f t="shared" si="363"/>
        <v>1811.2251999999999</v>
      </c>
      <c r="CKW49" s="11" t="s">
        <v>17389</v>
      </c>
      <c r="CKX49" s="261" t="str">
        <f>IF(CLE49="SINAPI",VLOOKUP('TEREZINHA HARDY'!CLD49,SINAPI,2,),VLOOKUP('TEREZINHA HARDY'!CLD49,SETOP,3,))</f>
        <v>FORMA E DESFORMA DE TÁBUA E SARRAFO, REAPROVEITAMENTO (3X), EXCLUSIVE ESCORAMENTO</v>
      </c>
      <c r="CKY49" s="261"/>
      <c r="CKZ49" s="261"/>
      <c r="CLA49" s="261"/>
      <c r="CLB49" s="261"/>
      <c r="CLC49" s="261"/>
      <c r="CLD49" s="12" t="s">
        <v>10323</v>
      </c>
      <c r="CLE49" s="12" t="s">
        <v>6222</v>
      </c>
      <c r="CLF49" s="12" t="str">
        <f>IF(CLE49="SINAPI",VLOOKUP('TEREZINHA HARDY'!CLD49,SINAPI,3,),VLOOKUP('TEREZINHA HARDY'!CLD49,SETOP,4,))</f>
        <v>M2</v>
      </c>
      <c r="CLG49" s="13">
        <v>36.619999999999997</v>
      </c>
      <c r="CLH49" s="13" t="s">
        <v>41</v>
      </c>
      <c r="CLI49" s="14">
        <f>IF(CLE49="SINAPI",VLOOKUP('TEREZINHA HARDY'!CLD49,SINAPI,4,),VLOOKUP('TEREZINHA HARDY'!CLD49,SETOP,5,))</f>
        <v>39.090000000000003</v>
      </c>
      <c r="CLJ49" s="14">
        <f t="shared" si="364"/>
        <v>49.46</v>
      </c>
      <c r="CLK49" s="14">
        <f t="shared" si="365"/>
        <v>1431.4757999999999</v>
      </c>
      <c r="CLL49" s="14">
        <f t="shared" si="366"/>
        <v>1811.2251999999999</v>
      </c>
      <c r="CLM49" s="11" t="s">
        <v>17389</v>
      </c>
      <c r="CLN49" s="261" t="str">
        <f>IF(CLU49="SINAPI",VLOOKUP('TEREZINHA HARDY'!CLT49,SINAPI,2,),VLOOKUP('TEREZINHA HARDY'!CLT49,SETOP,3,))</f>
        <v>FORMA E DESFORMA DE TÁBUA E SARRAFO, REAPROVEITAMENTO (3X), EXCLUSIVE ESCORAMENTO</v>
      </c>
      <c r="CLO49" s="261"/>
      <c r="CLP49" s="261"/>
      <c r="CLQ49" s="261"/>
      <c r="CLR49" s="261"/>
      <c r="CLS49" s="261"/>
      <c r="CLT49" s="12" t="s">
        <v>10323</v>
      </c>
      <c r="CLU49" s="12" t="s">
        <v>6222</v>
      </c>
      <c r="CLV49" s="12" t="str">
        <f>IF(CLU49="SINAPI",VLOOKUP('TEREZINHA HARDY'!CLT49,SINAPI,3,),VLOOKUP('TEREZINHA HARDY'!CLT49,SETOP,4,))</f>
        <v>M2</v>
      </c>
      <c r="CLW49" s="13">
        <v>36.619999999999997</v>
      </c>
      <c r="CLX49" s="13" t="s">
        <v>41</v>
      </c>
      <c r="CLY49" s="14">
        <f>IF(CLU49="SINAPI",VLOOKUP('TEREZINHA HARDY'!CLT49,SINAPI,4,),VLOOKUP('TEREZINHA HARDY'!CLT49,SETOP,5,))</f>
        <v>39.090000000000003</v>
      </c>
      <c r="CLZ49" s="14">
        <f t="shared" si="367"/>
        <v>49.46</v>
      </c>
      <c r="CMA49" s="14">
        <f t="shared" si="368"/>
        <v>1431.4757999999999</v>
      </c>
      <c r="CMB49" s="14">
        <f t="shared" si="369"/>
        <v>1811.2251999999999</v>
      </c>
      <c r="CMC49" s="11" t="s">
        <v>17389</v>
      </c>
      <c r="CMD49" s="261" t="str">
        <f>IF(CMK49="SINAPI",VLOOKUP('TEREZINHA HARDY'!CMJ49,SINAPI,2,),VLOOKUP('TEREZINHA HARDY'!CMJ49,SETOP,3,))</f>
        <v>FORMA E DESFORMA DE TÁBUA E SARRAFO, REAPROVEITAMENTO (3X), EXCLUSIVE ESCORAMENTO</v>
      </c>
      <c r="CME49" s="261"/>
      <c r="CMF49" s="261"/>
      <c r="CMG49" s="261"/>
      <c r="CMH49" s="261"/>
      <c r="CMI49" s="261"/>
      <c r="CMJ49" s="12" t="s">
        <v>10323</v>
      </c>
      <c r="CMK49" s="12" t="s">
        <v>6222</v>
      </c>
      <c r="CML49" s="12" t="str">
        <f>IF(CMK49="SINAPI",VLOOKUP('TEREZINHA HARDY'!CMJ49,SINAPI,3,),VLOOKUP('TEREZINHA HARDY'!CMJ49,SETOP,4,))</f>
        <v>M2</v>
      </c>
      <c r="CMM49" s="13">
        <v>36.619999999999997</v>
      </c>
      <c r="CMN49" s="13" t="s">
        <v>41</v>
      </c>
      <c r="CMO49" s="14">
        <f>IF(CMK49="SINAPI",VLOOKUP('TEREZINHA HARDY'!CMJ49,SINAPI,4,),VLOOKUP('TEREZINHA HARDY'!CMJ49,SETOP,5,))</f>
        <v>39.090000000000003</v>
      </c>
      <c r="CMP49" s="14">
        <f t="shared" si="370"/>
        <v>49.46</v>
      </c>
      <c r="CMQ49" s="14">
        <f t="shared" si="371"/>
        <v>1431.4757999999999</v>
      </c>
      <c r="CMR49" s="14">
        <f t="shared" si="372"/>
        <v>1811.2251999999999</v>
      </c>
      <c r="CMS49" s="11" t="s">
        <v>17389</v>
      </c>
      <c r="CMT49" s="261" t="str">
        <f>IF(CNA49="SINAPI",VLOOKUP('TEREZINHA HARDY'!CMZ49,SINAPI,2,),VLOOKUP('TEREZINHA HARDY'!CMZ49,SETOP,3,))</f>
        <v>FORMA E DESFORMA DE TÁBUA E SARRAFO, REAPROVEITAMENTO (3X), EXCLUSIVE ESCORAMENTO</v>
      </c>
      <c r="CMU49" s="261"/>
      <c r="CMV49" s="261"/>
      <c r="CMW49" s="261"/>
      <c r="CMX49" s="261"/>
      <c r="CMY49" s="261"/>
      <c r="CMZ49" s="12" t="s">
        <v>10323</v>
      </c>
      <c r="CNA49" s="12" t="s">
        <v>6222</v>
      </c>
      <c r="CNB49" s="12" t="str">
        <f>IF(CNA49="SINAPI",VLOOKUP('TEREZINHA HARDY'!CMZ49,SINAPI,3,),VLOOKUP('TEREZINHA HARDY'!CMZ49,SETOP,4,))</f>
        <v>M2</v>
      </c>
      <c r="CNC49" s="13">
        <v>36.619999999999997</v>
      </c>
      <c r="CND49" s="13" t="s">
        <v>41</v>
      </c>
      <c r="CNE49" s="14">
        <f>IF(CNA49="SINAPI",VLOOKUP('TEREZINHA HARDY'!CMZ49,SINAPI,4,),VLOOKUP('TEREZINHA HARDY'!CMZ49,SETOP,5,))</f>
        <v>39.090000000000003</v>
      </c>
      <c r="CNF49" s="14">
        <f t="shared" si="373"/>
        <v>49.46</v>
      </c>
      <c r="CNG49" s="14">
        <f t="shared" si="374"/>
        <v>1431.4757999999999</v>
      </c>
      <c r="CNH49" s="14">
        <f t="shared" si="375"/>
        <v>1811.2251999999999</v>
      </c>
      <c r="CNI49" s="11" t="s">
        <v>17389</v>
      </c>
      <c r="CNJ49" s="261" t="str">
        <f>IF(CNQ49="SINAPI",VLOOKUP('TEREZINHA HARDY'!CNP49,SINAPI,2,),VLOOKUP('TEREZINHA HARDY'!CNP49,SETOP,3,))</f>
        <v>FORMA E DESFORMA DE TÁBUA E SARRAFO, REAPROVEITAMENTO (3X), EXCLUSIVE ESCORAMENTO</v>
      </c>
      <c r="CNK49" s="261"/>
      <c r="CNL49" s="261"/>
      <c r="CNM49" s="261"/>
      <c r="CNN49" s="261"/>
      <c r="CNO49" s="261"/>
      <c r="CNP49" s="12" t="s">
        <v>10323</v>
      </c>
      <c r="CNQ49" s="12" t="s">
        <v>6222</v>
      </c>
      <c r="CNR49" s="12" t="str">
        <f>IF(CNQ49="SINAPI",VLOOKUP('TEREZINHA HARDY'!CNP49,SINAPI,3,),VLOOKUP('TEREZINHA HARDY'!CNP49,SETOP,4,))</f>
        <v>M2</v>
      </c>
      <c r="CNS49" s="13">
        <v>36.619999999999997</v>
      </c>
      <c r="CNT49" s="13" t="s">
        <v>41</v>
      </c>
      <c r="CNU49" s="14">
        <f>IF(CNQ49="SINAPI",VLOOKUP('TEREZINHA HARDY'!CNP49,SINAPI,4,),VLOOKUP('TEREZINHA HARDY'!CNP49,SETOP,5,))</f>
        <v>39.090000000000003</v>
      </c>
      <c r="CNV49" s="14">
        <f t="shared" si="376"/>
        <v>49.46</v>
      </c>
      <c r="CNW49" s="14">
        <f t="shared" si="377"/>
        <v>1431.4757999999999</v>
      </c>
      <c r="CNX49" s="14">
        <f t="shared" si="378"/>
        <v>1811.2251999999999</v>
      </c>
      <c r="CNY49" s="11" t="s">
        <v>17389</v>
      </c>
      <c r="CNZ49" s="261" t="str">
        <f>IF(COG49="SINAPI",VLOOKUP('TEREZINHA HARDY'!COF49,SINAPI,2,),VLOOKUP('TEREZINHA HARDY'!COF49,SETOP,3,))</f>
        <v>FORMA E DESFORMA DE TÁBUA E SARRAFO, REAPROVEITAMENTO (3X), EXCLUSIVE ESCORAMENTO</v>
      </c>
      <c r="COA49" s="261"/>
      <c r="COB49" s="261"/>
      <c r="COC49" s="261"/>
      <c r="COD49" s="261"/>
      <c r="COE49" s="261"/>
      <c r="COF49" s="12" t="s">
        <v>10323</v>
      </c>
      <c r="COG49" s="12" t="s">
        <v>6222</v>
      </c>
      <c r="COH49" s="12" t="str">
        <f>IF(COG49="SINAPI",VLOOKUP('TEREZINHA HARDY'!COF49,SINAPI,3,),VLOOKUP('TEREZINHA HARDY'!COF49,SETOP,4,))</f>
        <v>M2</v>
      </c>
      <c r="COI49" s="13">
        <v>36.619999999999997</v>
      </c>
      <c r="COJ49" s="13" t="s">
        <v>41</v>
      </c>
      <c r="COK49" s="14">
        <f>IF(COG49="SINAPI",VLOOKUP('TEREZINHA HARDY'!COF49,SINAPI,4,),VLOOKUP('TEREZINHA HARDY'!COF49,SETOP,5,))</f>
        <v>39.090000000000003</v>
      </c>
      <c r="COL49" s="14">
        <f t="shared" si="379"/>
        <v>49.46</v>
      </c>
      <c r="COM49" s="14">
        <f t="shared" si="380"/>
        <v>1431.4757999999999</v>
      </c>
      <c r="CON49" s="14">
        <f t="shared" si="381"/>
        <v>1811.2251999999999</v>
      </c>
      <c r="COO49" s="11" t="s">
        <v>17389</v>
      </c>
      <c r="COP49" s="261" t="str">
        <f>IF(COW49="SINAPI",VLOOKUP('TEREZINHA HARDY'!COV49,SINAPI,2,),VLOOKUP('TEREZINHA HARDY'!COV49,SETOP,3,))</f>
        <v>FORMA E DESFORMA DE TÁBUA E SARRAFO, REAPROVEITAMENTO (3X), EXCLUSIVE ESCORAMENTO</v>
      </c>
      <c r="COQ49" s="261"/>
      <c r="COR49" s="261"/>
      <c r="COS49" s="261"/>
      <c r="COT49" s="261"/>
      <c r="COU49" s="261"/>
      <c r="COV49" s="12" t="s">
        <v>10323</v>
      </c>
      <c r="COW49" s="12" t="s">
        <v>6222</v>
      </c>
      <c r="COX49" s="12" t="str">
        <f>IF(COW49="SINAPI",VLOOKUP('TEREZINHA HARDY'!COV49,SINAPI,3,),VLOOKUP('TEREZINHA HARDY'!COV49,SETOP,4,))</f>
        <v>M2</v>
      </c>
      <c r="COY49" s="13">
        <v>36.619999999999997</v>
      </c>
      <c r="COZ49" s="13" t="s">
        <v>41</v>
      </c>
      <c r="CPA49" s="14">
        <f>IF(COW49="SINAPI",VLOOKUP('TEREZINHA HARDY'!COV49,SINAPI,4,),VLOOKUP('TEREZINHA HARDY'!COV49,SETOP,5,))</f>
        <v>39.090000000000003</v>
      </c>
      <c r="CPB49" s="14">
        <f t="shared" si="382"/>
        <v>49.46</v>
      </c>
      <c r="CPC49" s="14">
        <f t="shared" si="383"/>
        <v>1431.4757999999999</v>
      </c>
      <c r="CPD49" s="14">
        <f t="shared" si="384"/>
        <v>1811.2251999999999</v>
      </c>
      <c r="CPE49" s="11" t="s">
        <v>17389</v>
      </c>
      <c r="CPF49" s="261" t="str">
        <f>IF(CPM49="SINAPI",VLOOKUP('TEREZINHA HARDY'!CPL49,SINAPI,2,),VLOOKUP('TEREZINHA HARDY'!CPL49,SETOP,3,))</f>
        <v>FORMA E DESFORMA DE TÁBUA E SARRAFO, REAPROVEITAMENTO (3X), EXCLUSIVE ESCORAMENTO</v>
      </c>
      <c r="CPG49" s="261"/>
      <c r="CPH49" s="261"/>
      <c r="CPI49" s="261"/>
      <c r="CPJ49" s="261"/>
      <c r="CPK49" s="261"/>
      <c r="CPL49" s="12" t="s">
        <v>10323</v>
      </c>
      <c r="CPM49" s="12" t="s">
        <v>6222</v>
      </c>
      <c r="CPN49" s="12" t="str">
        <f>IF(CPM49="SINAPI",VLOOKUP('TEREZINHA HARDY'!CPL49,SINAPI,3,),VLOOKUP('TEREZINHA HARDY'!CPL49,SETOP,4,))</f>
        <v>M2</v>
      </c>
      <c r="CPO49" s="13">
        <v>36.619999999999997</v>
      </c>
      <c r="CPP49" s="13" t="s">
        <v>41</v>
      </c>
      <c r="CPQ49" s="14">
        <f>IF(CPM49="SINAPI",VLOOKUP('TEREZINHA HARDY'!CPL49,SINAPI,4,),VLOOKUP('TEREZINHA HARDY'!CPL49,SETOP,5,))</f>
        <v>39.090000000000003</v>
      </c>
      <c r="CPR49" s="14">
        <f t="shared" si="385"/>
        <v>49.46</v>
      </c>
      <c r="CPS49" s="14">
        <f t="shared" si="386"/>
        <v>1431.4757999999999</v>
      </c>
      <c r="CPT49" s="14">
        <f t="shared" si="387"/>
        <v>1811.2251999999999</v>
      </c>
      <c r="CPU49" s="11" t="s">
        <v>17389</v>
      </c>
      <c r="CPV49" s="261" t="str">
        <f>IF(CQC49="SINAPI",VLOOKUP('TEREZINHA HARDY'!CQB49,SINAPI,2,),VLOOKUP('TEREZINHA HARDY'!CQB49,SETOP,3,))</f>
        <v>FORMA E DESFORMA DE TÁBUA E SARRAFO, REAPROVEITAMENTO (3X), EXCLUSIVE ESCORAMENTO</v>
      </c>
      <c r="CPW49" s="261"/>
      <c r="CPX49" s="261"/>
      <c r="CPY49" s="261"/>
      <c r="CPZ49" s="261"/>
      <c r="CQA49" s="261"/>
      <c r="CQB49" s="12" t="s">
        <v>10323</v>
      </c>
      <c r="CQC49" s="12" t="s">
        <v>6222</v>
      </c>
      <c r="CQD49" s="12" t="str">
        <f>IF(CQC49="SINAPI",VLOOKUP('TEREZINHA HARDY'!CQB49,SINAPI,3,),VLOOKUP('TEREZINHA HARDY'!CQB49,SETOP,4,))</f>
        <v>M2</v>
      </c>
      <c r="CQE49" s="13">
        <v>36.619999999999997</v>
      </c>
      <c r="CQF49" s="13" t="s">
        <v>41</v>
      </c>
      <c r="CQG49" s="14">
        <f>IF(CQC49="SINAPI",VLOOKUP('TEREZINHA HARDY'!CQB49,SINAPI,4,),VLOOKUP('TEREZINHA HARDY'!CQB49,SETOP,5,))</f>
        <v>39.090000000000003</v>
      </c>
      <c r="CQH49" s="14">
        <f t="shared" si="388"/>
        <v>49.46</v>
      </c>
      <c r="CQI49" s="14">
        <f t="shared" si="389"/>
        <v>1431.4757999999999</v>
      </c>
      <c r="CQJ49" s="14">
        <f t="shared" si="390"/>
        <v>1811.2251999999999</v>
      </c>
      <c r="CQK49" s="11" t="s">
        <v>17389</v>
      </c>
      <c r="CQL49" s="261" t="str">
        <f>IF(CQS49="SINAPI",VLOOKUP('TEREZINHA HARDY'!CQR49,SINAPI,2,),VLOOKUP('TEREZINHA HARDY'!CQR49,SETOP,3,))</f>
        <v>FORMA E DESFORMA DE TÁBUA E SARRAFO, REAPROVEITAMENTO (3X), EXCLUSIVE ESCORAMENTO</v>
      </c>
      <c r="CQM49" s="261"/>
      <c r="CQN49" s="261"/>
      <c r="CQO49" s="261"/>
      <c r="CQP49" s="261"/>
      <c r="CQQ49" s="261"/>
      <c r="CQR49" s="12" t="s">
        <v>10323</v>
      </c>
      <c r="CQS49" s="12" t="s">
        <v>6222</v>
      </c>
      <c r="CQT49" s="12" t="str">
        <f>IF(CQS49="SINAPI",VLOOKUP('TEREZINHA HARDY'!CQR49,SINAPI,3,),VLOOKUP('TEREZINHA HARDY'!CQR49,SETOP,4,))</f>
        <v>M2</v>
      </c>
      <c r="CQU49" s="13">
        <v>36.619999999999997</v>
      </c>
      <c r="CQV49" s="13" t="s">
        <v>41</v>
      </c>
      <c r="CQW49" s="14">
        <f>IF(CQS49="SINAPI",VLOOKUP('TEREZINHA HARDY'!CQR49,SINAPI,4,),VLOOKUP('TEREZINHA HARDY'!CQR49,SETOP,5,))</f>
        <v>39.090000000000003</v>
      </c>
      <c r="CQX49" s="14">
        <f t="shared" si="391"/>
        <v>49.46</v>
      </c>
      <c r="CQY49" s="14">
        <f t="shared" si="392"/>
        <v>1431.4757999999999</v>
      </c>
      <c r="CQZ49" s="14">
        <f t="shared" si="393"/>
        <v>1811.2251999999999</v>
      </c>
      <c r="CRA49" s="11" t="s">
        <v>17389</v>
      </c>
      <c r="CRB49" s="261" t="str">
        <f>IF(CRI49="SINAPI",VLOOKUP('TEREZINHA HARDY'!CRH49,SINAPI,2,),VLOOKUP('TEREZINHA HARDY'!CRH49,SETOP,3,))</f>
        <v>FORMA E DESFORMA DE TÁBUA E SARRAFO, REAPROVEITAMENTO (3X), EXCLUSIVE ESCORAMENTO</v>
      </c>
      <c r="CRC49" s="261"/>
      <c r="CRD49" s="261"/>
      <c r="CRE49" s="261"/>
      <c r="CRF49" s="261"/>
      <c r="CRG49" s="261"/>
      <c r="CRH49" s="12" t="s">
        <v>10323</v>
      </c>
      <c r="CRI49" s="12" t="s">
        <v>6222</v>
      </c>
      <c r="CRJ49" s="12" t="str">
        <f>IF(CRI49="SINAPI",VLOOKUP('TEREZINHA HARDY'!CRH49,SINAPI,3,),VLOOKUP('TEREZINHA HARDY'!CRH49,SETOP,4,))</f>
        <v>M2</v>
      </c>
      <c r="CRK49" s="13">
        <v>36.619999999999997</v>
      </c>
      <c r="CRL49" s="13" t="s">
        <v>41</v>
      </c>
      <c r="CRM49" s="14">
        <f>IF(CRI49="SINAPI",VLOOKUP('TEREZINHA HARDY'!CRH49,SINAPI,4,),VLOOKUP('TEREZINHA HARDY'!CRH49,SETOP,5,))</f>
        <v>39.090000000000003</v>
      </c>
      <c r="CRN49" s="14">
        <f t="shared" si="394"/>
        <v>49.46</v>
      </c>
      <c r="CRO49" s="14">
        <f t="shared" si="395"/>
        <v>1431.4757999999999</v>
      </c>
      <c r="CRP49" s="14">
        <f t="shared" si="396"/>
        <v>1811.2251999999999</v>
      </c>
      <c r="CRQ49" s="11" t="s">
        <v>17389</v>
      </c>
      <c r="CRR49" s="261" t="str">
        <f>IF(CRY49="SINAPI",VLOOKUP('TEREZINHA HARDY'!CRX49,SINAPI,2,),VLOOKUP('TEREZINHA HARDY'!CRX49,SETOP,3,))</f>
        <v>FORMA E DESFORMA DE TÁBUA E SARRAFO, REAPROVEITAMENTO (3X), EXCLUSIVE ESCORAMENTO</v>
      </c>
      <c r="CRS49" s="261"/>
      <c r="CRT49" s="261"/>
      <c r="CRU49" s="261"/>
      <c r="CRV49" s="261"/>
      <c r="CRW49" s="261"/>
      <c r="CRX49" s="12" t="s">
        <v>10323</v>
      </c>
      <c r="CRY49" s="12" t="s">
        <v>6222</v>
      </c>
      <c r="CRZ49" s="12" t="str">
        <f>IF(CRY49="SINAPI",VLOOKUP('TEREZINHA HARDY'!CRX49,SINAPI,3,),VLOOKUP('TEREZINHA HARDY'!CRX49,SETOP,4,))</f>
        <v>M2</v>
      </c>
      <c r="CSA49" s="13">
        <v>36.619999999999997</v>
      </c>
      <c r="CSB49" s="13" t="s">
        <v>41</v>
      </c>
      <c r="CSC49" s="14">
        <f>IF(CRY49="SINAPI",VLOOKUP('TEREZINHA HARDY'!CRX49,SINAPI,4,),VLOOKUP('TEREZINHA HARDY'!CRX49,SETOP,5,))</f>
        <v>39.090000000000003</v>
      </c>
      <c r="CSD49" s="14">
        <f t="shared" si="397"/>
        <v>49.46</v>
      </c>
      <c r="CSE49" s="14">
        <f t="shared" si="398"/>
        <v>1431.4757999999999</v>
      </c>
      <c r="CSF49" s="14">
        <f t="shared" si="399"/>
        <v>1811.2251999999999</v>
      </c>
      <c r="CSG49" s="11" t="s">
        <v>17389</v>
      </c>
      <c r="CSH49" s="261" t="str">
        <f>IF(CSO49="SINAPI",VLOOKUP('TEREZINHA HARDY'!CSN49,SINAPI,2,),VLOOKUP('TEREZINHA HARDY'!CSN49,SETOP,3,))</f>
        <v>FORMA E DESFORMA DE TÁBUA E SARRAFO, REAPROVEITAMENTO (3X), EXCLUSIVE ESCORAMENTO</v>
      </c>
      <c r="CSI49" s="261"/>
      <c r="CSJ49" s="261"/>
      <c r="CSK49" s="261"/>
      <c r="CSL49" s="261"/>
      <c r="CSM49" s="261"/>
      <c r="CSN49" s="12" t="s">
        <v>10323</v>
      </c>
      <c r="CSO49" s="12" t="s">
        <v>6222</v>
      </c>
      <c r="CSP49" s="12" t="str">
        <f>IF(CSO49="SINAPI",VLOOKUP('TEREZINHA HARDY'!CSN49,SINAPI,3,),VLOOKUP('TEREZINHA HARDY'!CSN49,SETOP,4,))</f>
        <v>M2</v>
      </c>
      <c r="CSQ49" s="13">
        <v>36.619999999999997</v>
      </c>
      <c r="CSR49" s="13" t="s">
        <v>41</v>
      </c>
      <c r="CSS49" s="14">
        <f>IF(CSO49="SINAPI",VLOOKUP('TEREZINHA HARDY'!CSN49,SINAPI,4,),VLOOKUP('TEREZINHA HARDY'!CSN49,SETOP,5,))</f>
        <v>39.090000000000003</v>
      </c>
      <c r="CST49" s="14">
        <f t="shared" si="400"/>
        <v>49.46</v>
      </c>
      <c r="CSU49" s="14">
        <f t="shared" si="401"/>
        <v>1431.4757999999999</v>
      </c>
      <c r="CSV49" s="14">
        <f t="shared" si="402"/>
        <v>1811.2251999999999</v>
      </c>
      <c r="CSW49" s="11" t="s">
        <v>17389</v>
      </c>
      <c r="CSX49" s="261" t="str">
        <f>IF(CTE49="SINAPI",VLOOKUP('TEREZINHA HARDY'!CTD49,SINAPI,2,),VLOOKUP('TEREZINHA HARDY'!CTD49,SETOP,3,))</f>
        <v>FORMA E DESFORMA DE TÁBUA E SARRAFO, REAPROVEITAMENTO (3X), EXCLUSIVE ESCORAMENTO</v>
      </c>
      <c r="CSY49" s="261"/>
      <c r="CSZ49" s="261"/>
      <c r="CTA49" s="261"/>
      <c r="CTB49" s="261"/>
      <c r="CTC49" s="261"/>
      <c r="CTD49" s="12" t="s">
        <v>10323</v>
      </c>
      <c r="CTE49" s="12" t="s">
        <v>6222</v>
      </c>
      <c r="CTF49" s="12" t="str">
        <f>IF(CTE49="SINAPI",VLOOKUP('TEREZINHA HARDY'!CTD49,SINAPI,3,),VLOOKUP('TEREZINHA HARDY'!CTD49,SETOP,4,))</f>
        <v>M2</v>
      </c>
      <c r="CTG49" s="13">
        <v>36.619999999999997</v>
      </c>
      <c r="CTH49" s="13" t="s">
        <v>41</v>
      </c>
      <c r="CTI49" s="14">
        <f>IF(CTE49="SINAPI",VLOOKUP('TEREZINHA HARDY'!CTD49,SINAPI,4,),VLOOKUP('TEREZINHA HARDY'!CTD49,SETOP,5,))</f>
        <v>39.090000000000003</v>
      </c>
      <c r="CTJ49" s="14">
        <f t="shared" si="403"/>
        <v>49.46</v>
      </c>
      <c r="CTK49" s="14">
        <f t="shared" si="404"/>
        <v>1431.4757999999999</v>
      </c>
      <c r="CTL49" s="14">
        <f t="shared" si="405"/>
        <v>1811.2251999999999</v>
      </c>
      <c r="CTM49" s="11" t="s">
        <v>17389</v>
      </c>
      <c r="CTN49" s="261" t="str">
        <f>IF(CTU49="SINAPI",VLOOKUP('TEREZINHA HARDY'!CTT49,SINAPI,2,),VLOOKUP('TEREZINHA HARDY'!CTT49,SETOP,3,))</f>
        <v>FORMA E DESFORMA DE TÁBUA E SARRAFO, REAPROVEITAMENTO (3X), EXCLUSIVE ESCORAMENTO</v>
      </c>
      <c r="CTO49" s="261"/>
      <c r="CTP49" s="261"/>
      <c r="CTQ49" s="261"/>
      <c r="CTR49" s="261"/>
      <c r="CTS49" s="261"/>
      <c r="CTT49" s="12" t="s">
        <v>10323</v>
      </c>
      <c r="CTU49" s="12" t="s">
        <v>6222</v>
      </c>
      <c r="CTV49" s="12" t="str">
        <f>IF(CTU49="SINAPI",VLOOKUP('TEREZINHA HARDY'!CTT49,SINAPI,3,),VLOOKUP('TEREZINHA HARDY'!CTT49,SETOP,4,))</f>
        <v>M2</v>
      </c>
      <c r="CTW49" s="13">
        <v>36.619999999999997</v>
      </c>
      <c r="CTX49" s="13" t="s">
        <v>41</v>
      </c>
      <c r="CTY49" s="14">
        <f>IF(CTU49="SINAPI",VLOOKUP('TEREZINHA HARDY'!CTT49,SINAPI,4,),VLOOKUP('TEREZINHA HARDY'!CTT49,SETOP,5,))</f>
        <v>39.090000000000003</v>
      </c>
      <c r="CTZ49" s="14">
        <f t="shared" si="406"/>
        <v>49.46</v>
      </c>
      <c r="CUA49" s="14">
        <f t="shared" si="407"/>
        <v>1431.4757999999999</v>
      </c>
      <c r="CUB49" s="14">
        <f t="shared" si="408"/>
        <v>1811.2251999999999</v>
      </c>
      <c r="CUC49" s="11" t="s">
        <v>17389</v>
      </c>
      <c r="CUD49" s="261" t="str">
        <f>IF(CUK49="SINAPI",VLOOKUP('TEREZINHA HARDY'!CUJ49,SINAPI,2,),VLOOKUP('TEREZINHA HARDY'!CUJ49,SETOP,3,))</f>
        <v>FORMA E DESFORMA DE TÁBUA E SARRAFO, REAPROVEITAMENTO (3X), EXCLUSIVE ESCORAMENTO</v>
      </c>
      <c r="CUE49" s="261"/>
      <c r="CUF49" s="261"/>
      <c r="CUG49" s="261"/>
      <c r="CUH49" s="261"/>
      <c r="CUI49" s="261"/>
      <c r="CUJ49" s="12" t="s">
        <v>10323</v>
      </c>
      <c r="CUK49" s="12" t="s">
        <v>6222</v>
      </c>
      <c r="CUL49" s="12" t="str">
        <f>IF(CUK49="SINAPI",VLOOKUP('TEREZINHA HARDY'!CUJ49,SINAPI,3,),VLOOKUP('TEREZINHA HARDY'!CUJ49,SETOP,4,))</f>
        <v>M2</v>
      </c>
      <c r="CUM49" s="13">
        <v>36.619999999999997</v>
      </c>
      <c r="CUN49" s="13" t="s">
        <v>41</v>
      </c>
      <c r="CUO49" s="14">
        <f>IF(CUK49="SINAPI",VLOOKUP('TEREZINHA HARDY'!CUJ49,SINAPI,4,),VLOOKUP('TEREZINHA HARDY'!CUJ49,SETOP,5,))</f>
        <v>39.090000000000003</v>
      </c>
      <c r="CUP49" s="14">
        <f t="shared" si="409"/>
        <v>49.46</v>
      </c>
      <c r="CUQ49" s="14">
        <f t="shared" si="410"/>
        <v>1431.4757999999999</v>
      </c>
      <c r="CUR49" s="14">
        <f t="shared" si="411"/>
        <v>1811.2251999999999</v>
      </c>
      <c r="CUS49" s="11" t="s">
        <v>17389</v>
      </c>
      <c r="CUT49" s="261" t="str">
        <f>IF(CVA49="SINAPI",VLOOKUP('TEREZINHA HARDY'!CUZ49,SINAPI,2,),VLOOKUP('TEREZINHA HARDY'!CUZ49,SETOP,3,))</f>
        <v>FORMA E DESFORMA DE TÁBUA E SARRAFO, REAPROVEITAMENTO (3X), EXCLUSIVE ESCORAMENTO</v>
      </c>
      <c r="CUU49" s="261"/>
      <c r="CUV49" s="261"/>
      <c r="CUW49" s="261"/>
      <c r="CUX49" s="261"/>
      <c r="CUY49" s="261"/>
      <c r="CUZ49" s="12" t="s">
        <v>10323</v>
      </c>
      <c r="CVA49" s="12" t="s">
        <v>6222</v>
      </c>
      <c r="CVB49" s="12" t="str">
        <f>IF(CVA49="SINAPI",VLOOKUP('TEREZINHA HARDY'!CUZ49,SINAPI,3,),VLOOKUP('TEREZINHA HARDY'!CUZ49,SETOP,4,))</f>
        <v>M2</v>
      </c>
      <c r="CVC49" s="13">
        <v>36.619999999999997</v>
      </c>
      <c r="CVD49" s="13" t="s">
        <v>41</v>
      </c>
      <c r="CVE49" s="14">
        <f>IF(CVA49="SINAPI",VLOOKUP('TEREZINHA HARDY'!CUZ49,SINAPI,4,),VLOOKUP('TEREZINHA HARDY'!CUZ49,SETOP,5,))</f>
        <v>39.090000000000003</v>
      </c>
      <c r="CVF49" s="14">
        <f t="shared" si="412"/>
        <v>49.46</v>
      </c>
      <c r="CVG49" s="14">
        <f t="shared" si="413"/>
        <v>1431.4757999999999</v>
      </c>
      <c r="CVH49" s="14">
        <f t="shared" si="414"/>
        <v>1811.2251999999999</v>
      </c>
      <c r="CVI49" s="11" t="s">
        <v>17389</v>
      </c>
      <c r="CVJ49" s="261" t="str">
        <f>IF(CVQ49="SINAPI",VLOOKUP('TEREZINHA HARDY'!CVP49,SINAPI,2,),VLOOKUP('TEREZINHA HARDY'!CVP49,SETOP,3,))</f>
        <v>FORMA E DESFORMA DE TÁBUA E SARRAFO, REAPROVEITAMENTO (3X), EXCLUSIVE ESCORAMENTO</v>
      </c>
      <c r="CVK49" s="261"/>
      <c r="CVL49" s="261"/>
      <c r="CVM49" s="261"/>
      <c r="CVN49" s="261"/>
      <c r="CVO49" s="261"/>
      <c r="CVP49" s="12" t="s">
        <v>10323</v>
      </c>
      <c r="CVQ49" s="12" t="s">
        <v>6222</v>
      </c>
      <c r="CVR49" s="12" t="str">
        <f>IF(CVQ49="SINAPI",VLOOKUP('TEREZINHA HARDY'!CVP49,SINAPI,3,),VLOOKUP('TEREZINHA HARDY'!CVP49,SETOP,4,))</f>
        <v>M2</v>
      </c>
      <c r="CVS49" s="13">
        <v>36.619999999999997</v>
      </c>
      <c r="CVT49" s="13" t="s">
        <v>41</v>
      </c>
      <c r="CVU49" s="14">
        <f>IF(CVQ49="SINAPI",VLOOKUP('TEREZINHA HARDY'!CVP49,SINAPI,4,),VLOOKUP('TEREZINHA HARDY'!CVP49,SETOP,5,))</f>
        <v>39.090000000000003</v>
      </c>
      <c r="CVV49" s="14">
        <f t="shared" si="415"/>
        <v>49.46</v>
      </c>
      <c r="CVW49" s="14">
        <f t="shared" si="416"/>
        <v>1431.4757999999999</v>
      </c>
      <c r="CVX49" s="14">
        <f t="shared" si="417"/>
        <v>1811.2251999999999</v>
      </c>
      <c r="CVY49" s="11" t="s">
        <v>17389</v>
      </c>
      <c r="CVZ49" s="261" t="str">
        <f>IF(CWG49="SINAPI",VLOOKUP('TEREZINHA HARDY'!CWF49,SINAPI,2,),VLOOKUP('TEREZINHA HARDY'!CWF49,SETOP,3,))</f>
        <v>FORMA E DESFORMA DE TÁBUA E SARRAFO, REAPROVEITAMENTO (3X), EXCLUSIVE ESCORAMENTO</v>
      </c>
      <c r="CWA49" s="261"/>
      <c r="CWB49" s="261"/>
      <c r="CWC49" s="261"/>
      <c r="CWD49" s="261"/>
      <c r="CWE49" s="261"/>
      <c r="CWF49" s="12" t="s">
        <v>10323</v>
      </c>
      <c r="CWG49" s="12" t="s">
        <v>6222</v>
      </c>
      <c r="CWH49" s="12" t="str">
        <f>IF(CWG49="SINAPI",VLOOKUP('TEREZINHA HARDY'!CWF49,SINAPI,3,),VLOOKUP('TEREZINHA HARDY'!CWF49,SETOP,4,))</f>
        <v>M2</v>
      </c>
      <c r="CWI49" s="13">
        <v>36.619999999999997</v>
      </c>
      <c r="CWJ49" s="13" t="s">
        <v>41</v>
      </c>
      <c r="CWK49" s="14">
        <f>IF(CWG49="SINAPI",VLOOKUP('TEREZINHA HARDY'!CWF49,SINAPI,4,),VLOOKUP('TEREZINHA HARDY'!CWF49,SETOP,5,))</f>
        <v>39.090000000000003</v>
      </c>
      <c r="CWL49" s="14">
        <f t="shared" si="418"/>
        <v>49.46</v>
      </c>
      <c r="CWM49" s="14">
        <f t="shared" si="419"/>
        <v>1431.4757999999999</v>
      </c>
      <c r="CWN49" s="14">
        <f t="shared" si="420"/>
        <v>1811.2251999999999</v>
      </c>
      <c r="CWO49" s="11" t="s">
        <v>17389</v>
      </c>
      <c r="CWP49" s="261" t="str">
        <f>IF(CWW49="SINAPI",VLOOKUP('TEREZINHA HARDY'!CWV49,SINAPI,2,),VLOOKUP('TEREZINHA HARDY'!CWV49,SETOP,3,))</f>
        <v>FORMA E DESFORMA DE TÁBUA E SARRAFO, REAPROVEITAMENTO (3X), EXCLUSIVE ESCORAMENTO</v>
      </c>
      <c r="CWQ49" s="261"/>
      <c r="CWR49" s="261"/>
      <c r="CWS49" s="261"/>
      <c r="CWT49" s="261"/>
      <c r="CWU49" s="261"/>
      <c r="CWV49" s="12" t="s">
        <v>10323</v>
      </c>
      <c r="CWW49" s="12" t="s">
        <v>6222</v>
      </c>
      <c r="CWX49" s="12" t="str">
        <f>IF(CWW49="SINAPI",VLOOKUP('TEREZINHA HARDY'!CWV49,SINAPI,3,),VLOOKUP('TEREZINHA HARDY'!CWV49,SETOP,4,))</f>
        <v>M2</v>
      </c>
      <c r="CWY49" s="13">
        <v>36.619999999999997</v>
      </c>
      <c r="CWZ49" s="13" t="s">
        <v>41</v>
      </c>
      <c r="CXA49" s="14">
        <f>IF(CWW49="SINAPI",VLOOKUP('TEREZINHA HARDY'!CWV49,SINAPI,4,),VLOOKUP('TEREZINHA HARDY'!CWV49,SETOP,5,))</f>
        <v>39.090000000000003</v>
      </c>
      <c r="CXB49" s="14">
        <f t="shared" si="421"/>
        <v>49.46</v>
      </c>
      <c r="CXC49" s="14">
        <f t="shared" si="422"/>
        <v>1431.4757999999999</v>
      </c>
      <c r="CXD49" s="14">
        <f t="shared" si="423"/>
        <v>1811.2251999999999</v>
      </c>
      <c r="CXE49" s="11" t="s">
        <v>17389</v>
      </c>
      <c r="CXF49" s="261" t="str">
        <f>IF(CXM49="SINAPI",VLOOKUP('TEREZINHA HARDY'!CXL49,SINAPI,2,),VLOOKUP('TEREZINHA HARDY'!CXL49,SETOP,3,))</f>
        <v>FORMA E DESFORMA DE TÁBUA E SARRAFO, REAPROVEITAMENTO (3X), EXCLUSIVE ESCORAMENTO</v>
      </c>
      <c r="CXG49" s="261"/>
      <c r="CXH49" s="261"/>
      <c r="CXI49" s="261"/>
      <c r="CXJ49" s="261"/>
      <c r="CXK49" s="261"/>
      <c r="CXL49" s="12" t="s">
        <v>10323</v>
      </c>
      <c r="CXM49" s="12" t="s">
        <v>6222</v>
      </c>
      <c r="CXN49" s="12" t="str">
        <f>IF(CXM49="SINAPI",VLOOKUP('TEREZINHA HARDY'!CXL49,SINAPI,3,),VLOOKUP('TEREZINHA HARDY'!CXL49,SETOP,4,))</f>
        <v>M2</v>
      </c>
      <c r="CXO49" s="13">
        <v>36.619999999999997</v>
      </c>
      <c r="CXP49" s="13" t="s">
        <v>41</v>
      </c>
      <c r="CXQ49" s="14">
        <f>IF(CXM49="SINAPI",VLOOKUP('TEREZINHA HARDY'!CXL49,SINAPI,4,),VLOOKUP('TEREZINHA HARDY'!CXL49,SETOP,5,))</f>
        <v>39.090000000000003</v>
      </c>
      <c r="CXR49" s="14">
        <f t="shared" si="424"/>
        <v>49.46</v>
      </c>
      <c r="CXS49" s="14">
        <f t="shared" si="425"/>
        <v>1431.4757999999999</v>
      </c>
      <c r="CXT49" s="14">
        <f t="shared" si="426"/>
        <v>1811.2251999999999</v>
      </c>
      <c r="CXU49" s="11" t="s">
        <v>17389</v>
      </c>
      <c r="CXV49" s="261" t="str">
        <f>IF(CYC49="SINAPI",VLOOKUP('TEREZINHA HARDY'!CYB49,SINAPI,2,),VLOOKUP('TEREZINHA HARDY'!CYB49,SETOP,3,))</f>
        <v>FORMA E DESFORMA DE TÁBUA E SARRAFO, REAPROVEITAMENTO (3X), EXCLUSIVE ESCORAMENTO</v>
      </c>
      <c r="CXW49" s="261"/>
      <c r="CXX49" s="261"/>
      <c r="CXY49" s="261"/>
      <c r="CXZ49" s="261"/>
      <c r="CYA49" s="261"/>
      <c r="CYB49" s="12" t="s">
        <v>10323</v>
      </c>
      <c r="CYC49" s="12" t="s">
        <v>6222</v>
      </c>
      <c r="CYD49" s="12" t="str">
        <f>IF(CYC49="SINAPI",VLOOKUP('TEREZINHA HARDY'!CYB49,SINAPI,3,),VLOOKUP('TEREZINHA HARDY'!CYB49,SETOP,4,))</f>
        <v>M2</v>
      </c>
      <c r="CYE49" s="13">
        <v>36.619999999999997</v>
      </c>
      <c r="CYF49" s="13" t="s">
        <v>41</v>
      </c>
      <c r="CYG49" s="14">
        <f>IF(CYC49="SINAPI",VLOOKUP('TEREZINHA HARDY'!CYB49,SINAPI,4,),VLOOKUP('TEREZINHA HARDY'!CYB49,SETOP,5,))</f>
        <v>39.090000000000003</v>
      </c>
      <c r="CYH49" s="14">
        <f t="shared" si="427"/>
        <v>49.46</v>
      </c>
      <c r="CYI49" s="14">
        <f t="shared" si="428"/>
        <v>1431.4757999999999</v>
      </c>
      <c r="CYJ49" s="14">
        <f t="shared" si="429"/>
        <v>1811.2251999999999</v>
      </c>
      <c r="CYK49" s="11" t="s">
        <v>17389</v>
      </c>
      <c r="CYL49" s="261" t="str">
        <f>IF(CYS49="SINAPI",VLOOKUP('TEREZINHA HARDY'!CYR49,SINAPI,2,),VLOOKUP('TEREZINHA HARDY'!CYR49,SETOP,3,))</f>
        <v>FORMA E DESFORMA DE TÁBUA E SARRAFO, REAPROVEITAMENTO (3X), EXCLUSIVE ESCORAMENTO</v>
      </c>
      <c r="CYM49" s="261"/>
      <c r="CYN49" s="261"/>
      <c r="CYO49" s="261"/>
      <c r="CYP49" s="261"/>
      <c r="CYQ49" s="261"/>
      <c r="CYR49" s="12" t="s">
        <v>10323</v>
      </c>
      <c r="CYS49" s="12" t="s">
        <v>6222</v>
      </c>
      <c r="CYT49" s="12" t="str">
        <f>IF(CYS49="SINAPI",VLOOKUP('TEREZINHA HARDY'!CYR49,SINAPI,3,),VLOOKUP('TEREZINHA HARDY'!CYR49,SETOP,4,))</f>
        <v>M2</v>
      </c>
      <c r="CYU49" s="13">
        <v>36.619999999999997</v>
      </c>
      <c r="CYV49" s="13" t="s">
        <v>41</v>
      </c>
      <c r="CYW49" s="14">
        <f>IF(CYS49="SINAPI",VLOOKUP('TEREZINHA HARDY'!CYR49,SINAPI,4,),VLOOKUP('TEREZINHA HARDY'!CYR49,SETOP,5,))</f>
        <v>39.090000000000003</v>
      </c>
      <c r="CYX49" s="14">
        <f t="shared" si="430"/>
        <v>49.46</v>
      </c>
      <c r="CYY49" s="14">
        <f t="shared" si="431"/>
        <v>1431.4757999999999</v>
      </c>
      <c r="CYZ49" s="14">
        <f t="shared" si="432"/>
        <v>1811.2251999999999</v>
      </c>
      <c r="CZA49" s="11" t="s">
        <v>17389</v>
      </c>
      <c r="CZB49" s="261" t="str">
        <f>IF(CZI49="SINAPI",VLOOKUP('TEREZINHA HARDY'!CZH49,SINAPI,2,),VLOOKUP('TEREZINHA HARDY'!CZH49,SETOP,3,))</f>
        <v>FORMA E DESFORMA DE TÁBUA E SARRAFO, REAPROVEITAMENTO (3X), EXCLUSIVE ESCORAMENTO</v>
      </c>
      <c r="CZC49" s="261"/>
      <c r="CZD49" s="261"/>
      <c r="CZE49" s="261"/>
      <c r="CZF49" s="261"/>
      <c r="CZG49" s="261"/>
      <c r="CZH49" s="12" t="s">
        <v>10323</v>
      </c>
      <c r="CZI49" s="12" t="s">
        <v>6222</v>
      </c>
      <c r="CZJ49" s="12" t="str">
        <f>IF(CZI49="SINAPI",VLOOKUP('TEREZINHA HARDY'!CZH49,SINAPI,3,),VLOOKUP('TEREZINHA HARDY'!CZH49,SETOP,4,))</f>
        <v>M2</v>
      </c>
      <c r="CZK49" s="13">
        <v>36.619999999999997</v>
      </c>
      <c r="CZL49" s="13" t="s">
        <v>41</v>
      </c>
      <c r="CZM49" s="14">
        <f>IF(CZI49="SINAPI",VLOOKUP('TEREZINHA HARDY'!CZH49,SINAPI,4,),VLOOKUP('TEREZINHA HARDY'!CZH49,SETOP,5,))</f>
        <v>39.090000000000003</v>
      </c>
      <c r="CZN49" s="14">
        <f t="shared" si="433"/>
        <v>49.46</v>
      </c>
      <c r="CZO49" s="14">
        <f t="shared" si="434"/>
        <v>1431.4757999999999</v>
      </c>
      <c r="CZP49" s="14">
        <f t="shared" si="435"/>
        <v>1811.2251999999999</v>
      </c>
      <c r="CZQ49" s="11" t="s">
        <v>17389</v>
      </c>
      <c r="CZR49" s="261" t="str">
        <f>IF(CZY49="SINAPI",VLOOKUP('TEREZINHA HARDY'!CZX49,SINAPI,2,),VLOOKUP('TEREZINHA HARDY'!CZX49,SETOP,3,))</f>
        <v>FORMA E DESFORMA DE TÁBUA E SARRAFO, REAPROVEITAMENTO (3X), EXCLUSIVE ESCORAMENTO</v>
      </c>
      <c r="CZS49" s="261"/>
      <c r="CZT49" s="261"/>
      <c r="CZU49" s="261"/>
      <c r="CZV49" s="261"/>
      <c r="CZW49" s="261"/>
      <c r="CZX49" s="12" t="s">
        <v>10323</v>
      </c>
      <c r="CZY49" s="12" t="s">
        <v>6222</v>
      </c>
      <c r="CZZ49" s="12" t="str">
        <f>IF(CZY49="SINAPI",VLOOKUP('TEREZINHA HARDY'!CZX49,SINAPI,3,),VLOOKUP('TEREZINHA HARDY'!CZX49,SETOP,4,))</f>
        <v>M2</v>
      </c>
      <c r="DAA49" s="13">
        <v>36.619999999999997</v>
      </c>
      <c r="DAB49" s="13" t="s">
        <v>41</v>
      </c>
      <c r="DAC49" s="14">
        <f>IF(CZY49="SINAPI",VLOOKUP('TEREZINHA HARDY'!CZX49,SINAPI,4,),VLOOKUP('TEREZINHA HARDY'!CZX49,SETOP,5,))</f>
        <v>39.090000000000003</v>
      </c>
      <c r="DAD49" s="14">
        <f t="shared" si="436"/>
        <v>49.46</v>
      </c>
      <c r="DAE49" s="14">
        <f t="shared" si="437"/>
        <v>1431.4757999999999</v>
      </c>
      <c r="DAF49" s="14">
        <f t="shared" si="438"/>
        <v>1811.2251999999999</v>
      </c>
      <c r="DAG49" s="11" t="s">
        <v>17389</v>
      </c>
      <c r="DAH49" s="261" t="str">
        <f>IF(DAO49="SINAPI",VLOOKUP('TEREZINHA HARDY'!DAN49,SINAPI,2,),VLOOKUP('TEREZINHA HARDY'!DAN49,SETOP,3,))</f>
        <v>FORMA E DESFORMA DE TÁBUA E SARRAFO, REAPROVEITAMENTO (3X), EXCLUSIVE ESCORAMENTO</v>
      </c>
      <c r="DAI49" s="261"/>
      <c r="DAJ49" s="261"/>
      <c r="DAK49" s="261"/>
      <c r="DAL49" s="261"/>
      <c r="DAM49" s="261"/>
      <c r="DAN49" s="12" t="s">
        <v>10323</v>
      </c>
      <c r="DAO49" s="12" t="s">
        <v>6222</v>
      </c>
      <c r="DAP49" s="12" t="str">
        <f>IF(DAO49="SINAPI",VLOOKUP('TEREZINHA HARDY'!DAN49,SINAPI,3,),VLOOKUP('TEREZINHA HARDY'!DAN49,SETOP,4,))</f>
        <v>M2</v>
      </c>
      <c r="DAQ49" s="13">
        <v>36.619999999999997</v>
      </c>
      <c r="DAR49" s="13" t="s">
        <v>41</v>
      </c>
      <c r="DAS49" s="14">
        <f>IF(DAO49="SINAPI",VLOOKUP('TEREZINHA HARDY'!DAN49,SINAPI,4,),VLOOKUP('TEREZINHA HARDY'!DAN49,SETOP,5,))</f>
        <v>39.090000000000003</v>
      </c>
      <c r="DAT49" s="14">
        <f t="shared" si="439"/>
        <v>49.46</v>
      </c>
      <c r="DAU49" s="14">
        <f t="shared" si="440"/>
        <v>1431.4757999999999</v>
      </c>
      <c r="DAV49" s="14">
        <f t="shared" si="441"/>
        <v>1811.2251999999999</v>
      </c>
      <c r="DAW49" s="11" t="s">
        <v>17389</v>
      </c>
      <c r="DAX49" s="261" t="str">
        <f>IF(DBE49="SINAPI",VLOOKUP('TEREZINHA HARDY'!DBD49,SINAPI,2,),VLOOKUP('TEREZINHA HARDY'!DBD49,SETOP,3,))</f>
        <v>FORMA E DESFORMA DE TÁBUA E SARRAFO, REAPROVEITAMENTO (3X), EXCLUSIVE ESCORAMENTO</v>
      </c>
      <c r="DAY49" s="261"/>
      <c r="DAZ49" s="261"/>
      <c r="DBA49" s="261"/>
      <c r="DBB49" s="261"/>
      <c r="DBC49" s="261"/>
      <c r="DBD49" s="12" t="s">
        <v>10323</v>
      </c>
      <c r="DBE49" s="12" t="s">
        <v>6222</v>
      </c>
      <c r="DBF49" s="12" t="str">
        <f>IF(DBE49="SINAPI",VLOOKUP('TEREZINHA HARDY'!DBD49,SINAPI,3,),VLOOKUP('TEREZINHA HARDY'!DBD49,SETOP,4,))</f>
        <v>M2</v>
      </c>
      <c r="DBG49" s="13">
        <v>36.619999999999997</v>
      </c>
      <c r="DBH49" s="13" t="s">
        <v>41</v>
      </c>
      <c r="DBI49" s="14">
        <f>IF(DBE49="SINAPI",VLOOKUP('TEREZINHA HARDY'!DBD49,SINAPI,4,),VLOOKUP('TEREZINHA HARDY'!DBD49,SETOP,5,))</f>
        <v>39.090000000000003</v>
      </c>
      <c r="DBJ49" s="14">
        <f t="shared" si="442"/>
        <v>49.46</v>
      </c>
      <c r="DBK49" s="14">
        <f t="shared" si="443"/>
        <v>1431.4757999999999</v>
      </c>
      <c r="DBL49" s="14">
        <f t="shared" si="444"/>
        <v>1811.2251999999999</v>
      </c>
      <c r="DBM49" s="11" t="s">
        <v>17389</v>
      </c>
      <c r="DBN49" s="261" t="str">
        <f>IF(DBU49="SINAPI",VLOOKUP('TEREZINHA HARDY'!DBT49,SINAPI,2,),VLOOKUP('TEREZINHA HARDY'!DBT49,SETOP,3,))</f>
        <v>FORMA E DESFORMA DE TÁBUA E SARRAFO, REAPROVEITAMENTO (3X), EXCLUSIVE ESCORAMENTO</v>
      </c>
      <c r="DBO49" s="261"/>
      <c r="DBP49" s="261"/>
      <c r="DBQ49" s="261"/>
      <c r="DBR49" s="261"/>
      <c r="DBS49" s="261"/>
      <c r="DBT49" s="12" t="s">
        <v>10323</v>
      </c>
      <c r="DBU49" s="12" t="s">
        <v>6222</v>
      </c>
      <c r="DBV49" s="12" t="str">
        <f>IF(DBU49="SINAPI",VLOOKUP('TEREZINHA HARDY'!DBT49,SINAPI,3,),VLOOKUP('TEREZINHA HARDY'!DBT49,SETOP,4,))</f>
        <v>M2</v>
      </c>
      <c r="DBW49" s="13">
        <v>36.619999999999997</v>
      </c>
      <c r="DBX49" s="13" t="s">
        <v>41</v>
      </c>
      <c r="DBY49" s="14">
        <f>IF(DBU49="SINAPI",VLOOKUP('TEREZINHA HARDY'!DBT49,SINAPI,4,),VLOOKUP('TEREZINHA HARDY'!DBT49,SETOP,5,))</f>
        <v>39.090000000000003</v>
      </c>
      <c r="DBZ49" s="14">
        <f t="shared" si="445"/>
        <v>49.46</v>
      </c>
      <c r="DCA49" s="14">
        <f t="shared" si="446"/>
        <v>1431.4757999999999</v>
      </c>
      <c r="DCB49" s="14">
        <f t="shared" si="447"/>
        <v>1811.2251999999999</v>
      </c>
      <c r="DCC49" s="11" t="s">
        <v>17389</v>
      </c>
      <c r="DCD49" s="261" t="str">
        <f>IF(DCK49="SINAPI",VLOOKUP('TEREZINHA HARDY'!DCJ49,SINAPI,2,),VLOOKUP('TEREZINHA HARDY'!DCJ49,SETOP,3,))</f>
        <v>FORMA E DESFORMA DE TÁBUA E SARRAFO, REAPROVEITAMENTO (3X), EXCLUSIVE ESCORAMENTO</v>
      </c>
      <c r="DCE49" s="261"/>
      <c r="DCF49" s="261"/>
      <c r="DCG49" s="261"/>
      <c r="DCH49" s="261"/>
      <c r="DCI49" s="261"/>
      <c r="DCJ49" s="12" t="s">
        <v>10323</v>
      </c>
      <c r="DCK49" s="12" t="s">
        <v>6222</v>
      </c>
      <c r="DCL49" s="12" t="str">
        <f>IF(DCK49="SINAPI",VLOOKUP('TEREZINHA HARDY'!DCJ49,SINAPI,3,),VLOOKUP('TEREZINHA HARDY'!DCJ49,SETOP,4,))</f>
        <v>M2</v>
      </c>
      <c r="DCM49" s="13">
        <v>36.619999999999997</v>
      </c>
      <c r="DCN49" s="13" t="s">
        <v>41</v>
      </c>
      <c r="DCO49" s="14">
        <f>IF(DCK49="SINAPI",VLOOKUP('TEREZINHA HARDY'!DCJ49,SINAPI,4,),VLOOKUP('TEREZINHA HARDY'!DCJ49,SETOP,5,))</f>
        <v>39.090000000000003</v>
      </c>
      <c r="DCP49" s="14">
        <f t="shared" si="448"/>
        <v>49.46</v>
      </c>
      <c r="DCQ49" s="14">
        <f t="shared" si="449"/>
        <v>1431.4757999999999</v>
      </c>
      <c r="DCR49" s="14">
        <f t="shared" si="450"/>
        <v>1811.2251999999999</v>
      </c>
      <c r="DCS49" s="11" t="s">
        <v>17389</v>
      </c>
      <c r="DCT49" s="261" t="str">
        <f>IF(DDA49="SINAPI",VLOOKUP('TEREZINHA HARDY'!DCZ49,SINAPI,2,),VLOOKUP('TEREZINHA HARDY'!DCZ49,SETOP,3,))</f>
        <v>FORMA E DESFORMA DE TÁBUA E SARRAFO, REAPROVEITAMENTO (3X), EXCLUSIVE ESCORAMENTO</v>
      </c>
      <c r="DCU49" s="261"/>
      <c r="DCV49" s="261"/>
      <c r="DCW49" s="261"/>
      <c r="DCX49" s="261"/>
      <c r="DCY49" s="261"/>
      <c r="DCZ49" s="12" t="s">
        <v>10323</v>
      </c>
      <c r="DDA49" s="12" t="s">
        <v>6222</v>
      </c>
      <c r="DDB49" s="12" t="str">
        <f>IF(DDA49="SINAPI",VLOOKUP('TEREZINHA HARDY'!DCZ49,SINAPI,3,),VLOOKUP('TEREZINHA HARDY'!DCZ49,SETOP,4,))</f>
        <v>M2</v>
      </c>
      <c r="DDC49" s="13">
        <v>36.619999999999997</v>
      </c>
      <c r="DDD49" s="13" t="s">
        <v>41</v>
      </c>
      <c r="DDE49" s="14">
        <f>IF(DDA49="SINAPI",VLOOKUP('TEREZINHA HARDY'!DCZ49,SINAPI,4,),VLOOKUP('TEREZINHA HARDY'!DCZ49,SETOP,5,))</f>
        <v>39.090000000000003</v>
      </c>
      <c r="DDF49" s="14">
        <f t="shared" si="451"/>
        <v>49.46</v>
      </c>
      <c r="DDG49" s="14">
        <f t="shared" si="452"/>
        <v>1431.4757999999999</v>
      </c>
      <c r="DDH49" s="14">
        <f t="shared" si="453"/>
        <v>1811.2251999999999</v>
      </c>
      <c r="DDI49" s="11" t="s">
        <v>17389</v>
      </c>
      <c r="DDJ49" s="261" t="str">
        <f>IF(DDQ49="SINAPI",VLOOKUP('TEREZINHA HARDY'!DDP49,SINAPI,2,),VLOOKUP('TEREZINHA HARDY'!DDP49,SETOP,3,))</f>
        <v>FORMA E DESFORMA DE TÁBUA E SARRAFO, REAPROVEITAMENTO (3X), EXCLUSIVE ESCORAMENTO</v>
      </c>
      <c r="DDK49" s="261"/>
      <c r="DDL49" s="261"/>
      <c r="DDM49" s="261"/>
      <c r="DDN49" s="261"/>
      <c r="DDO49" s="261"/>
      <c r="DDP49" s="12" t="s">
        <v>10323</v>
      </c>
      <c r="DDQ49" s="12" t="s">
        <v>6222</v>
      </c>
      <c r="DDR49" s="12" t="str">
        <f>IF(DDQ49="SINAPI",VLOOKUP('TEREZINHA HARDY'!DDP49,SINAPI,3,),VLOOKUP('TEREZINHA HARDY'!DDP49,SETOP,4,))</f>
        <v>M2</v>
      </c>
      <c r="DDS49" s="13">
        <v>36.619999999999997</v>
      </c>
      <c r="DDT49" s="13" t="s">
        <v>41</v>
      </c>
      <c r="DDU49" s="14">
        <f>IF(DDQ49="SINAPI",VLOOKUP('TEREZINHA HARDY'!DDP49,SINAPI,4,),VLOOKUP('TEREZINHA HARDY'!DDP49,SETOP,5,))</f>
        <v>39.090000000000003</v>
      </c>
      <c r="DDV49" s="14">
        <f t="shared" si="454"/>
        <v>49.46</v>
      </c>
      <c r="DDW49" s="14">
        <f t="shared" si="455"/>
        <v>1431.4757999999999</v>
      </c>
      <c r="DDX49" s="14">
        <f t="shared" si="456"/>
        <v>1811.2251999999999</v>
      </c>
      <c r="DDY49" s="11" t="s">
        <v>17389</v>
      </c>
      <c r="DDZ49" s="261" t="str">
        <f>IF(DEG49="SINAPI",VLOOKUP('TEREZINHA HARDY'!DEF49,SINAPI,2,),VLOOKUP('TEREZINHA HARDY'!DEF49,SETOP,3,))</f>
        <v>FORMA E DESFORMA DE TÁBUA E SARRAFO, REAPROVEITAMENTO (3X), EXCLUSIVE ESCORAMENTO</v>
      </c>
      <c r="DEA49" s="261"/>
      <c r="DEB49" s="261"/>
      <c r="DEC49" s="261"/>
      <c r="DED49" s="261"/>
      <c r="DEE49" s="261"/>
      <c r="DEF49" s="12" t="s">
        <v>10323</v>
      </c>
      <c r="DEG49" s="12" t="s">
        <v>6222</v>
      </c>
      <c r="DEH49" s="12" t="str">
        <f>IF(DEG49="SINAPI",VLOOKUP('TEREZINHA HARDY'!DEF49,SINAPI,3,),VLOOKUP('TEREZINHA HARDY'!DEF49,SETOP,4,))</f>
        <v>M2</v>
      </c>
      <c r="DEI49" s="13">
        <v>36.619999999999997</v>
      </c>
      <c r="DEJ49" s="13" t="s">
        <v>41</v>
      </c>
      <c r="DEK49" s="14">
        <f>IF(DEG49="SINAPI",VLOOKUP('TEREZINHA HARDY'!DEF49,SINAPI,4,),VLOOKUP('TEREZINHA HARDY'!DEF49,SETOP,5,))</f>
        <v>39.090000000000003</v>
      </c>
      <c r="DEL49" s="14">
        <f t="shared" si="457"/>
        <v>49.46</v>
      </c>
      <c r="DEM49" s="14">
        <f t="shared" si="458"/>
        <v>1431.4757999999999</v>
      </c>
      <c r="DEN49" s="14">
        <f t="shared" si="459"/>
        <v>1811.2251999999999</v>
      </c>
      <c r="DEO49" s="11" t="s">
        <v>17389</v>
      </c>
      <c r="DEP49" s="261" t="str">
        <f>IF(DEW49="SINAPI",VLOOKUP('TEREZINHA HARDY'!DEV49,SINAPI,2,),VLOOKUP('TEREZINHA HARDY'!DEV49,SETOP,3,))</f>
        <v>FORMA E DESFORMA DE TÁBUA E SARRAFO, REAPROVEITAMENTO (3X), EXCLUSIVE ESCORAMENTO</v>
      </c>
      <c r="DEQ49" s="261"/>
      <c r="DER49" s="261"/>
      <c r="DES49" s="261"/>
      <c r="DET49" s="261"/>
      <c r="DEU49" s="261"/>
      <c r="DEV49" s="12" t="s">
        <v>10323</v>
      </c>
      <c r="DEW49" s="12" t="s">
        <v>6222</v>
      </c>
      <c r="DEX49" s="12" t="str">
        <f>IF(DEW49="SINAPI",VLOOKUP('TEREZINHA HARDY'!DEV49,SINAPI,3,),VLOOKUP('TEREZINHA HARDY'!DEV49,SETOP,4,))</f>
        <v>M2</v>
      </c>
      <c r="DEY49" s="13">
        <v>36.619999999999997</v>
      </c>
      <c r="DEZ49" s="13" t="s">
        <v>41</v>
      </c>
      <c r="DFA49" s="14">
        <f>IF(DEW49="SINAPI",VLOOKUP('TEREZINHA HARDY'!DEV49,SINAPI,4,),VLOOKUP('TEREZINHA HARDY'!DEV49,SETOP,5,))</f>
        <v>39.090000000000003</v>
      </c>
      <c r="DFB49" s="14">
        <f t="shared" si="460"/>
        <v>49.46</v>
      </c>
      <c r="DFC49" s="14">
        <f t="shared" si="461"/>
        <v>1431.4757999999999</v>
      </c>
      <c r="DFD49" s="14">
        <f t="shared" si="462"/>
        <v>1811.2251999999999</v>
      </c>
      <c r="DFE49" s="11" t="s">
        <v>17389</v>
      </c>
      <c r="DFF49" s="261" t="str">
        <f>IF(DFM49="SINAPI",VLOOKUP('TEREZINHA HARDY'!DFL49,SINAPI,2,),VLOOKUP('TEREZINHA HARDY'!DFL49,SETOP,3,))</f>
        <v>FORMA E DESFORMA DE TÁBUA E SARRAFO, REAPROVEITAMENTO (3X), EXCLUSIVE ESCORAMENTO</v>
      </c>
      <c r="DFG49" s="261"/>
      <c r="DFH49" s="261"/>
      <c r="DFI49" s="261"/>
      <c r="DFJ49" s="261"/>
      <c r="DFK49" s="261"/>
      <c r="DFL49" s="12" t="s">
        <v>10323</v>
      </c>
      <c r="DFM49" s="12" t="s">
        <v>6222</v>
      </c>
      <c r="DFN49" s="12" t="str">
        <f>IF(DFM49="SINAPI",VLOOKUP('TEREZINHA HARDY'!DFL49,SINAPI,3,),VLOOKUP('TEREZINHA HARDY'!DFL49,SETOP,4,))</f>
        <v>M2</v>
      </c>
      <c r="DFO49" s="13">
        <v>36.619999999999997</v>
      </c>
      <c r="DFP49" s="13" t="s">
        <v>41</v>
      </c>
      <c r="DFQ49" s="14">
        <f>IF(DFM49="SINAPI",VLOOKUP('TEREZINHA HARDY'!DFL49,SINAPI,4,),VLOOKUP('TEREZINHA HARDY'!DFL49,SETOP,5,))</f>
        <v>39.090000000000003</v>
      </c>
      <c r="DFR49" s="14">
        <f t="shared" si="463"/>
        <v>49.46</v>
      </c>
      <c r="DFS49" s="14">
        <f t="shared" si="464"/>
        <v>1431.4757999999999</v>
      </c>
      <c r="DFT49" s="14">
        <f t="shared" si="465"/>
        <v>1811.2251999999999</v>
      </c>
      <c r="DFU49" s="11" t="s">
        <v>17389</v>
      </c>
      <c r="DFV49" s="261" t="str">
        <f>IF(DGC49="SINAPI",VLOOKUP('TEREZINHA HARDY'!DGB49,SINAPI,2,),VLOOKUP('TEREZINHA HARDY'!DGB49,SETOP,3,))</f>
        <v>FORMA E DESFORMA DE TÁBUA E SARRAFO, REAPROVEITAMENTO (3X), EXCLUSIVE ESCORAMENTO</v>
      </c>
      <c r="DFW49" s="261"/>
      <c r="DFX49" s="261"/>
      <c r="DFY49" s="261"/>
      <c r="DFZ49" s="261"/>
      <c r="DGA49" s="261"/>
      <c r="DGB49" s="12" t="s">
        <v>10323</v>
      </c>
      <c r="DGC49" s="12" t="s">
        <v>6222</v>
      </c>
      <c r="DGD49" s="12" t="str">
        <f>IF(DGC49="SINAPI",VLOOKUP('TEREZINHA HARDY'!DGB49,SINAPI,3,),VLOOKUP('TEREZINHA HARDY'!DGB49,SETOP,4,))</f>
        <v>M2</v>
      </c>
      <c r="DGE49" s="13">
        <v>36.619999999999997</v>
      </c>
      <c r="DGF49" s="13" t="s">
        <v>41</v>
      </c>
      <c r="DGG49" s="14">
        <f>IF(DGC49="SINAPI",VLOOKUP('TEREZINHA HARDY'!DGB49,SINAPI,4,),VLOOKUP('TEREZINHA HARDY'!DGB49,SETOP,5,))</f>
        <v>39.090000000000003</v>
      </c>
      <c r="DGH49" s="14">
        <f t="shared" si="466"/>
        <v>49.46</v>
      </c>
      <c r="DGI49" s="14">
        <f t="shared" si="467"/>
        <v>1431.4757999999999</v>
      </c>
      <c r="DGJ49" s="14">
        <f t="shared" si="468"/>
        <v>1811.2251999999999</v>
      </c>
      <c r="DGK49" s="11" t="s">
        <v>17389</v>
      </c>
      <c r="DGL49" s="261" t="str">
        <f>IF(DGS49="SINAPI",VLOOKUP('TEREZINHA HARDY'!DGR49,SINAPI,2,),VLOOKUP('TEREZINHA HARDY'!DGR49,SETOP,3,))</f>
        <v>FORMA E DESFORMA DE TÁBUA E SARRAFO, REAPROVEITAMENTO (3X), EXCLUSIVE ESCORAMENTO</v>
      </c>
      <c r="DGM49" s="261"/>
      <c r="DGN49" s="261"/>
      <c r="DGO49" s="261"/>
      <c r="DGP49" s="261"/>
      <c r="DGQ49" s="261"/>
      <c r="DGR49" s="12" t="s">
        <v>10323</v>
      </c>
      <c r="DGS49" s="12" t="s">
        <v>6222</v>
      </c>
      <c r="DGT49" s="12" t="str">
        <f>IF(DGS49="SINAPI",VLOOKUP('TEREZINHA HARDY'!DGR49,SINAPI,3,),VLOOKUP('TEREZINHA HARDY'!DGR49,SETOP,4,))</f>
        <v>M2</v>
      </c>
      <c r="DGU49" s="13">
        <v>36.619999999999997</v>
      </c>
      <c r="DGV49" s="13" t="s">
        <v>41</v>
      </c>
      <c r="DGW49" s="14">
        <f>IF(DGS49="SINAPI",VLOOKUP('TEREZINHA HARDY'!DGR49,SINAPI,4,),VLOOKUP('TEREZINHA HARDY'!DGR49,SETOP,5,))</f>
        <v>39.090000000000003</v>
      </c>
      <c r="DGX49" s="14">
        <f t="shared" si="469"/>
        <v>49.46</v>
      </c>
      <c r="DGY49" s="14">
        <f t="shared" si="470"/>
        <v>1431.4757999999999</v>
      </c>
      <c r="DGZ49" s="14">
        <f t="shared" si="471"/>
        <v>1811.2251999999999</v>
      </c>
      <c r="DHA49" s="11" t="s">
        <v>17389</v>
      </c>
      <c r="DHB49" s="261" t="str">
        <f>IF(DHI49="SINAPI",VLOOKUP('TEREZINHA HARDY'!DHH49,SINAPI,2,),VLOOKUP('TEREZINHA HARDY'!DHH49,SETOP,3,))</f>
        <v>FORMA E DESFORMA DE TÁBUA E SARRAFO, REAPROVEITAMENTO (3X), EXCLUSIVE ESCORAMENTO</v>
      </c>
      <c r="DHC49" s="261"/>
      <c r="DHD49" s="261"/>
      <c r="DHE49" s="261"/>
      <c r="DHF49" s="261"/>
      <c r="DHG49" s="261"/>
      <c r="DHH49" s="12" t="s">
        <v>10323</v>
      </c>
      <c r="DHI49" s="12" t="s">
        <v>6222</v>
      </c>
      <c r="DHJ49" s="12" t="str">
        <f>IF(DHI49="SINAPI",VLOOKUP('TEREZINHA HARDY'!DHH49,SINAPI,3,),VLOOKUP('TEREZINHA HARDY'!DHH49,SETOP,4,))</f>
        <v>M2</v>
      </c>
      <c r="DHK49" s="13">
        <v>36.619999999999997</v>
      </c>
      <c r="DHL49" s="13" t="s">
        <v>41</v>
      </c>
      <c r="DHM49" s="14">
        <f>IF(DHI49="SINAPI",VLOOKUP('TEREZINHA HARDY'!DHH49,SINAPI,4,),VLOOKUP('TEREZINHA HARDY'!DHH49,SETOP,5,))</f>
        <v>39.090000000000003</v>
      </c>
      <c r="DHN49" s="14">
        <f t="shared" si="472"/>
        <v>49.46</v>
      </c>
      <c r="DHO49" s="14">
        <f t="shared" si="473"/>
        <v>1431.4757999999999</v>
      </c>
      <c r="DHP49" s="14">
        <f t="shared" si="474"/>
        <v>1811.2251999999999</v>
      </c>
      <c r="DHQ49" s="11" t="s">
        <v>17389</v>
      </c>
      <c r="DHR49" s="261" t="str">
        <f>IF(DHY49="SINAPI",VLOOKUP('TEREZINHA HARDY'!DHX49,SINAPI,2,),VLOOKUP('TEREZINHA HARDY'!DHX49,SETOP,3,))</f>
        <v>FORMA E DESFORMA DE TÁBUA E SARRAFO, REAPROVEITAMENTO (3X), EXCLUSIVE ESCORAMENTO</v>
      </c>
      <c r="DHS49" s="261"/>
      <c r="DHT49" s="261"/>
      <c r="DHU49" s="261"/>
      <c r="DHV49" s="261"/>
      <c r="DHW49" s="261"/>
      <c r="DHX49" s="12" t="s">
        <v>10323</v>
      </c>
      <c r="DHY49" s="12" t="s">
        <v>6222</v>
      </c>
      <c r="DHZ49" s="12" t="str">
        <f>IF(DHY49="SINAPI",VLOOKUP('TEREZINHA HARDY'!DHX49,SINAPI,3,),VLOOKUP('TEREZINHA HARDY'!DHX49,SETOP,4,))</f>
        <v>M2</v>
      </c>
      <c r="DIA49" s="13">
        <v>36.619999999999997</v>
      </c>
      <c r="DIB49" s="13" t="s">
        <v>41</v>
      </c>
      <c r="DIC49" s="14">
        <f>IF(DHY49="SINAPI",VLOOKUP('TEREZINHA HARDY'!DHX49,SINAPI,4,),VLOOKUP('TEREZINHA HARDY'!DHX49,SETOP,5,))</f>
        <v>39.090000000000003</v>
      </c>
      <c r="DID49" s="14">
        <f t="shared" si="475"/>
        <v>49.46</v>
      </c>
      <c r="DIE49" s="14">
        <f t="shared" si="476"/>
        <v>1431.4757999999999</v>
      </c>
      <c r="DIF49" s="14">
        <f t="shared" si="477"/>
        <v>1811.2251999999999</v>
      </c>
      <c r="DIG49" s="11" t="s">
        <v>17389</v>
      </c>
      <c r="DIH49" s="261" t="str">
        <f>IF(DIO49="SINAPI",VLOOKUP('TEREZINHA HARDY'!DIN49,SINAPI,2,),VLOOKUP('TEREZINHA HARDY'!DIN49,SETOP,3,))</f>
        <v>FORMA E DESFORMA DE TÁBUA E SARRAFO, REAPROVEITAMENTO (3X), EXCLUSIVE ESCORAMENTO</v>
      </c>
      <c r="DII49" s="261"/>
      <c r="DIJ49" s="261"/>
      <c r="DIK49" s="261"/>
      <c r="DIL49" s="261"/>
      <c r="DIM49" s="261"/>
      <c r="DIN49" s="12" t="s">
        <v>10323</v>
      </c>
      <c r="DIO49" s="12" t="s">
        <v>6222</v>
      </c>
      <c r="DIP49" s="12" t="str">
        <f>IF(DIO49="SINAPI",VLOOKUP('TEREZINHA HARDY'!DIN49,SINAPI,3,),VLOOKUP('TEREZINHA HARDY'!DIN49,SETOP,4,))</f>
        <v>M2</v>
      </c>
      <c r="DIQ49" s="13">
        <v>36.619999999999997</v>
      </c>
      <c r="DIR49" s="13" t="s">
        <v>41</v>
      </c>
      <c r="DIS49" s="14">
        <f>IF(DIO49="SINAPI",VLOOKUP('TEREZINHA HARDY'!DIN49,SINAPI,4,),VLOOKUP('TEREZINHA HARDY'!DIN49,SETOP,5,))</f>
        <v>39.090000000000003</v>
      </c>
      <c r="DIT49" s="14">
        <f t="shared" si="478"/>
        <v>49.46</v>
      </c>
      <c r="DIU49" s="14">
        <f t="shared" si="479"/>
        <v>1431.4757999999999</v>
      </c>
      <c r="DIV49" s="14">
        <f t="shared" si="480"/>
        <v>1811.2251999999999</v>
      </c>
      <c r="DIW49" s="11" t="s">
        <v>17389</v>
      </c>
      <c r="DIX49" s="261" t="str">
        <f>IF(DJE49="SINAPI",VLOOKUP('TEREZINHA HARDY'!DJD49,SINAPI,2,),VLOOKUP('TEREZINHA HARDY'!DJD49,SETOP,3,))</f>
        <v>FORMA E DESFORMA DE TÁBUA E SARRAFO, REAPROVEITAMENTO (3X), EXCLUSIVE ESCORAMENTO</v>
      </c>
      <c r="DIY49" s="261"/>
      <c r="DIZ49" s="261"/>
      <c r="DJA49" s="261"/>
      <c r="DJB49" s="261"/>
      <c r="DJC49" s="261"/>
      <c r="DJD49" s="12" t="s">
        <v>10323</v>
      </c>
      <c r="DJE49" s="12" t="s">
        <v>6222</v>
      </c>
      <c r="DJF49" s="12" t="str">
        <f>IF(DJE49="SINAPI",VLOOKUP('TEREZINHA HARDY'!DJD49,SINAPI,3,),VLOOKUP('TEREZINHA HARDY'!DJD49,SETOP,4,))</f>
        <v>M2</v>
      </c>
      <c r="DJG49" s="13">
        <v>36.619999999999997</v>
      </c>
      <c r="DJH49" s="13" t="s">
        <v>41</v>
      </c>
      <c r="DJI49" s="14">
        <f>IF(DJE49="SINAPI",VLOOKUP('TEREZINHA HARDY'!DJD49,SINAPI,4,),VLOOKUP('TEREZINHA HARDY'!DJD49,SETOP,5,))</f>
        <v>39.090000000000003</v>
      </c>
      <c r="DJJ49" s="14">
        <f t="shared" si="481"/>
        <v>49.46</v>
      </c>
      <c r="DJK49" s="14">
        <f t="shared" si="482"/>
        <v>1431.4757999999999</v>
      </c>
      <c r="DJL49" s="14">
        <f t="shared" si="483"/>
        <v>1811.2251999999999</v>
      </c>
      <c r="DJM49" s="11" t="s">
        <v>17389</v>
      </c>
      <c r="DJN49" s="261" t="str">
        <f>IF(DJU49="SINAPI",VLOOKUP('TEREZINHA HARDY'!DJT49,SINAPI,2,),VLOOKUP('TEREZINHA HARDY'!DJT49,SETOP,3,))</f>
        <v>FORMA E DESFORMA DE TÁBUA E SARRAFO, REAPROVEITAMENTO (3X), EXCLUSIVE ESCORAMENTO</v>
      </c>
      <c r="DJO49" s="261"/>
      <c r="DJP49" s="261"/>
      <c r="DJQ49" s="261"/>
      <c r="DJR49" s="261"/>
      <c r="DJS49" s="261"/>
      <c r="DJT49" s="12" t="s">
        <v>10323</v>
      </c>
      <c r="DJU49" s="12" t="s">
        <v>6222</v>
      </c>
      <c r="DJV49" s="12" t="str">
        <f>IF(DJU49="SINAPI",VLOOKUP('TEREZINHA HARDY'!DJT49,SINAPI,3,),VLOOKUP('TEREZINHA HARDY'!DJT49,SETOP,4,))</f>
        <v>M2</v>
      </c>
      <c r="DJW49" s="13">
        <v>36.619999999999997</v>
      </c>
      <c r="DJX49" s="13" t="s">
        <v>41</v>
      </c>
      <c r="DJY49" s="14">
        <f>IF(DJU49="SINAPI",VLOOKUP('TEREZINHA HARDY'!DJT49,SINAPI,4,),VLOOKUP('TEREZINHA HARDY'!DJT49,SETOP,5,))</f>
        <v>39.090000000000003</v>
      </c>
      <c r="DJZ49" s="14">
        <f t="shared" si="484"/>
        <v>49.46</v>
      </c>
      <c r="DKA49" s="14">
        <f t="shared" si="485"/>
        <v>1431.4757999999999</v>
      </c>
      <c r="DKB49" s="14">
        <f t="shared" si="486"/>
        <v>1811.2251999999999</v>
      </c>
      <c r="DKC49" s="11" t="s">
        <v>17389</v>
      </c>
      <c r="DKD49" s="261" t="str">
        <f>IF(DKK49="SINAPI",VLOOKUP('TEREZINHA HARDY'!DKJ49,SINAPI,2,),VLOOKUP('TEREZINHA HARDY'!DKJ49,SETOP,3,))</f>
        <v>FORMA E DESFORMA DE TÁBUA E SARRAFO, REAPROVEITAMENTO (3X), EXCLUSIVE ESCORAMENTO</v>
      </c>
      <c r="DKE49" s="261"/>
      <c r="DKF49" s="261"/>
      <c r="DKG49" s="261"/>
      <c r="DKH49" s="261"/>
      <c r="DKI49" s="261"/>
      <c r="DKJ49" s="12" t="s">
        <v>10323</v>
      </c>
      <c r="DKK49" s="12" t="s">
        <v>6222</v>
      </c>
      <c r="DKL49" s="12" t="str">
        <f>IF(DKK49="SINAPI",VLOOKUP('TEREZINHA HARDY'!DKJ49,SINAPI,3,),VLOOKUP('TEREZINHA HARDY'!DKJ49,SETOP,4,))</f>
        <v>M2</v>
      </c>
      <c r="DKM49" s="13">
        <v>36.619999999999997</v>
      </c>
      <c r="DKN49" s="13" t="s">
        <v>41</v>
      </c>
      <c r="DKO49" s="14">
        <f>IF(DKK49="SINAPI",VLOOKUP('TEREZINHA HARDY'!DKJ49,SINAPI,4,),VLOOKUP('TEREZINHA HARDY'!DKJ49,SETOP,5,))</f>
        <v>39.090000000000003</v>
      </c>
      <c r="DKP49" s="14">
        <f t="shared" si="487"/>
        <v>49.46</v>
      </c>
      <c r="DKQ49" s="14">
        <f t="shared" si="488"/>
        <v>1431.4757999999999</v>
      </c>
      <c r="DKR49" s="14">
        <f t="shared" si="489"/>
        <v>1811.2251999999999</v>
      </c>
      <c r="DKS49" s="11" t="s">
        <v>17389</v>
      </c>
      <c r="DKT49" s="261" t="str">
        <f>IF(DLA49="SINAPI",VLOOKUP('TEREZINHA HARDY'!DKZ49,SINAPI,2,),VLOOKUP('TEREZINHA HARDY'!DKZ49,SETOP,3,))</f>
        <v>FORMA E DESFORMA DE TÁBUA E SARRAFO, REAPROVEITAMENTO (3X), EXCLUSIVE ESCORAMENTO</v>
      </c>
      <c r="DKU49" s="261"/>
      <c r="DKV49" s="261"/>
      <c r="DKW49" s="261"/>
      <c r="DKX49" s="261"/>
      <c r="DKY49" s="261"/>
      <c r="DKZ49" s="12" t="s">
        <v>10323</v>
      </c>
      <c r="DLA49" s="12" t="s">
        <v>6222</v>
      </c>
      <c r="DLB49" s="12" t="str">
        <f>IF(DLA49="SINAPI",VLOOKUP('TEREZINHA HARDY'!DKZ49,SINAPI,3,),VLOOKUP('TEREZINHA HARDY'!DKZ49,SETOP,4,))</f>
        <v>M2</v>
      </c>
      <c r="DLC49" s="13">
        <v>36.619999999999997</v>
      </c>
      <c r="DLD49" s="13" t="s">
        <v>41</v>
      </c>
      <c r="DLE49" s="14">
        <f>IF(DLA49="SINAPI",VLOOKUP('TEREZINHA HARDY'!DKZ49,SINAPI,4,),VLOOKUP('TEREZINHA HARDY'!DKZ49,SETOP,5,))</f>
        <v>39.090000000000003</v>
      </c>
      <c r="DLF49" s="14">
        <f t="shared" si="490"/>
        <v>49.46</v>
      </c>
      <c r="DLG49" s="14">
        <f t="shared" si="491"/>
        <v>1431.4757999999999</v>
      </c>
      <c r="DLH49" s="14">
        <f t="shared" si="492"/>
        <v>1811.2251999999999</v>
      </c>
      <c r="DLI49" s="11" t="s">
        <v>17389</v>
      </c>
      <c r="DLJ49" s="261" t="str">
        <f>IF(DLQ49="SINAPI",VLOOKUP('TEREZINHA HARDY'!DLP49,SINAPI,2,),VLOOKUP('TEREZINHA HARDY'!DLP49,SETOP,3,))</f>
        <v>FORMA E DESFORMA DE TÁBUA E SARRAFO, REAPROVEITAMENTO (3X), EXCLUSIVE ESCORAMENTO</v>
      </c>
      <c r="DLK49" s="261"/>
      <c r="DLL49" s="261"/>
      <c r="DLM49" s="261"/>
      <c r="DLN49" s="261"/>
      <c r="DLO49" s="261"/>
      <c r="DLP49" s="12" t="s">
        <v>10323</v>
      </c>
      <c r="DLQ49" s="12" t="s">
        <v>6222</v>
      </c>
      <c r="DLR49" s="12" t="str">
        <f>IF(DLQ49="SINAPI",VLOOKUP('TEREZINHA HARDY'!DLP49,SINAPI,3,),VLOOKUP('TEREZINHA HARDY'!DLP49,SETOP,4,))</f>
        <v>M2</v>
      </c>
      <c r="DLS49" s="13">
        <v>36.619999999999997</v>
      </c>
      <c r="DLT49" s="13" t="s">
        <v>41</v>
      </c>
      <c r="DLU49" s="14">
        <f>IF(DLQ49="SINAPI",VLOOKUP('TEREZINHA HARDY'!DLP49,SINAPI,4,),VLOOKUP('TEREZINHA HARDY'!DLP49,SETOP,5,))</f>
        <v>39.090000000000003</v>
      </c>
      <c r="DLV49" s="14">
        <f t="shared" si="493"/>
        <v>49.46</v>
      </c>
      <c r="DLW49" s="14">
        <f t="shared" si="494"/>
        <v>1431.4757999999999</v>
      </c>
      <c r="DLX49" s="14">
        <f t="shared" si="495"/>
        <v>1811.2251999999999</v>
      </c>
      <c r="DLY49" s="11" t="s">
        <v>17389</v>
      </c>
      <c r="DLZ49" s="261" t="str">
        <f>IF(DMG49="SINAPI",VLOOKUP('TEREZINHA HARDY'!DMF49,SINAPI,2,),VLOOKUP('TEREZINHA HARDY'!DMF49,SETOP,3,))</f>
        <v>FORMA E DESFORMA DE TÁBUA E SARRAFO, REAPROVEITAMENTO (3X), EXCLUSIVE ESCORAMENTO</v>
      </c>
      <c r="DMA49" s="261"/>
      <c r="DMB49" s="261"/>
      <c r="DMC49" s="261"/>
      <c r="DMD49" s="261"/>
      <c r="DME49" s="261"/>
      <c r="DMF49" s="12" t="s">
        <v>10323</v>
      </c>
      <c r="DMG49" s="12" t="s">
        <v>6222</v>
      </c>
      <c r="DMH49" s="12" t="str">
        <f>IF(DMG49="SINAPI",VLOOKUP('TEREZINHA HARDY'!DMF49,SINAPI,3,),VLOOKUP('TEREZINHA HARDY'!DMF49,SETOP,4,))</f>
        <v>M2</v>
      </c>
      <c r="DMI49" s="13">
        <v>36.619999999999997</v>
      </c>
      <c r="DMJ49" s="13" t="s">
        <v>41</v>
      </c>
      <c r="DMK49" s="14">
        <f>IF(DMG49="SINAPI",VLOOKUP('TEREZINHA HARDY'!DMF49,SINAPI,4,),VLOOKUP('TEREZINHA HARDY'!DMF49,SETOP,5,))</f>
        <v>39.090000000000003</v>
      </c>
      <c r="DML49" s="14">
        <f t="shared" si="496"/>
        <v>49.46</v>
      </c>
      <c r="DMM49" s="14">
        <f t="shared" si="497"/>
        <v>1431.4757999999999</v>
      </c>
      <c r="DMN49" s="14">
        <f t="shared" si="498"/>
        <v>1811.2251999999999</v>
      </c>
      <c r="DMO49" s="11" t="s">
        <v>17389</v>
      </c>
      <c r="DMP49" s="261" t="str">
        <f>IF(DMW49="SINAPI",VLOOKUP('TEREZINHA HARDY'!DMV49,SINAPI,2,),VLOOKUP('TEREZINHA HARDY'!DMV49,SETOP,3,))</f>
        <v>FORMA E DESFORMA DE TÁBUA E SARRAFO, REAPROVEITAMENTO (3X), EXCLUSIVE ESCORAMENTO</v>
      </c>
      <c r="DMQ49" s="261"/>
      <c r="DMR49" s="261"/>
      <c r="DMS49" s="261"/>
      <c r="DMT49" s="261"/>
      <c r="DMU49" s="261"/>
      <c r="DMV49" s="12" t="s">
        <v>10323</v>
      </c>
      <c r="DMW49" s="12" t="s">
        <v>6222</v>
      </c>
      <c r="DMX49" s="12" t="str">
        <f>IF(DMW49="SINAPI",VLOOKUP('TEREZINHA HARDY'!DMV49,SINAPI,3,),VLOOKUP('TEREZINHA HARDY'!DMV49,SETOP,4,))</f>
        <v>M2</v>
      </c>
      <c r="DMY49" s="13">
        <v>36.619999999999997</v>
      </c>
      <c r="DMZ49" s="13" t="s">
        <v>41</v>
      </c>
      <c r="DNA49" s="14">
        <f>IF(DMW49="SINAPI",VLOOKUP('TEREZINHA HARDY'!DMV49,SINAPI,4,),VLOOKUP('TEREZINHA HARDY'!DMV49,SETOP,5,))</f>
        <v>39.090000000000003</v>
      </c>
      <c r="DNB49" s="14">
        <f t="shared" si="499"/>
        <v>49.46</v>
      </c>
      <c r="DNC49" s="14">
        <f t="shared" si="500"/>
        <v>1431.4757999999999</v>
      </c>
      <c r="DND49" s="14">
        <f t="shared" si="501"/>
        <v>1811.2251999999999</v>
      </c>
      <c r="DNE49" s="11" t="s">
        <v>17389</v>
      </c>
      <c r="DNF49" s="261" t="str">
        <f>IF(DNM49="SINAPI",VLOOKUP('TEREZINHA HARDY'!DNL49,SINAPI,2,),VLOOKUP('TEREZINHA HARDY'!DNL49,SETOP,3,))</f>
        <v>FORMA E DESFORMA DE TÁBUA E SARRAFO, REAPROVEITAMENTO (3X), EXCLUSIVE ESCORAMENTO</v>
      </c>
      <c r="DNG49" s="261"/>
      <c r="DNH49" s="261"/>
      <c r="DNI49" s="261"/>
      <c r="DNJ49" s="261"/>
      <c r="DNK49" s="261"/>
      <c r="DNL49" s="12" t="s">
        <v>10323</v>
      </c>
      <c r="DNM49" s="12" t="s">
        <v>6222</v>
      </c>
      <c r="DNN49" s="12" t="str">
        <f>IF(DNM49="SINAPI",VLOOKUP('TEREZINHA HARDY'!DNL49,SINAPI,3,),VLOOKUP('TEREZINHA HARDY'!DNL49,SETOP,4,))</f>
        <v>M2</v>
      </c>
      <c r="DNO49" s="13">
        <v>36.619999999999997</v>
      </c>
      <c r="DNP49" s="13" t="s">
        <v>41</v>
      </c>
      <c r="DNQ49" s="14">
        <f>IF(DNM49="SINAPI",VLOOKUP('TEREZINHA HARDY'!DNL49,SINAPI,4,),VLOOKUP('TEREZINHA HARDY'!DNL49,SETOP,5,))</f>
        <v>39.090000000000003</v>
      </c>
      <c r="DNR49" s="14">
        <f t="shared" si="502"/>
        <v>49.46</v>
      </c>
      <c r="DNS49" s="14">
        <f t="shared" si="503"/>
        <v>1431.4757999999999</v>
      </c>
      <c r="DNT49" s="14">
        <f t="shared" si="504"/>
        <v>1811.2251999999999</v>
      </c>
      <c r="DNU49" s="11" t="s">
        <v>17389</v>
      </c>
      <c r="DNV49" s="261" t="str">
        <f>IF(DOC49="SINAPI",VLOOKUP('TEREZINHA HARDY'!DOB49,SINAPI,2,),VLOOKUP('TEREZINHA HARDY'!DOB49,SETOP,3,))</f>
        <v>FORMA E DESFORMA DE TÁBUA E SARRAFO, REAPROVEITAMENTO (3X), EXCLUSIVE ESCORAMENTO</v>
      </c>
      <c r="DNW49" s="261"/>
      <c r="DNX49" s="261"/>
      <c r="DNY49" s="261"/>
      <c r="DNZ49" s="261"/>
      <c r="DOA49" s="261"/>
      <c r="DOB49" s="12" t="s">
        <v>10323</v>
      </c>
      <c r="DOC49" s="12" t="s">
        <v>6222</v>
      </c>
      <c r="DOD49" s="12" t="str">
        <f>IF(DOC49="SINAPI",VLOOKUP('TEREZINHA HARDY'!DOB49,SINAPI,3,),VLOOKUP('TEREZINHA HARDY'!DOB49,SETOP,4,))</f>
        <v>M2</v>
      </c>
      <c r="DOE49" s="13">
        <v>36.619999999999997</v>
      </c>
      <c r="DOF49" s="13" t="s">
        <v>41</v>
      </c>
      <c r="DOG49" s="14">
        <f>IF(DOC49="SINAPI",VLOOKUP('TEREZINHA HARDY'!DOB49,SINAPI,4,),VLOOKUP('TEREZINHA HARDY'!DOB49,SETOP,5,))</f>
        <v>39.090000000000003</v>
      </c>
      <c r="DOH49" s="14">
        <f t="shared" si="505"/>
        <v>49.46</v>
      </c>
      <c r="DOI49" s="14">
        <f t="shared" si="506"/>
        <v>1431.4757999999999</v>
      </c>
      <c r="DOJ49" s="14">
        <f t="shared" si="507"/>
        <v>1811.2251999999999</v>
      </c>
      <c r="DOK49" s="11" t="s">
        <v>17389</v>
      </c>
      <c r="DOL49" s="261" t="str">
        <f>IF(DOS49="SINAPI",VLOOKUP('TEREZINHA HARDY'!DOR49,SINAPI,2,),VLOOKUP('TEREZINHA HARDY'!DOR49,SETOP,3,))</f>
        <v>FORMA E DESFORMA DE TÁBUA E SARRAFO, REAPROVEITAMENTO (3X), EXCLUSIVE ESCORAMENTO</v>
      </c>
      <c r="DOM49" s="261"/>
      <c r="DON49" s="261"/>
      <c r="DOO49" s="261"/>
      <c r="DOP49" s="261"/>
      <c r="DOQ49" s="261"/>
      <c r="DOR49" s="12" t="s">
        <v>10323</v>
      </c>
      <c r="DOS49" s="12" t="s">
        <v>6222</v>
      </c>
      <c r="DOT49" s="12" t="str">
        <f>IF(DOS49="SINAPI",VLOOKUP('TEREZINHA HARDY'!DOR49,SINAPI,3,),VLOOKUP('TEREZINHA HARDY'!DOR49,SETOP,4,))</f>
        <v>M2</v>
      </c>
      <c r="DOU49" s="13">
        <v>36.619999999999997</v>
      </c>
      <c r="DOV49" s="13" t="s">
        <v>41</v>
      </c>
      <c r="DOW49" s="14">
        <f>IF(DOS49="SINAPI",VLOOKUP('TEREZINHA HARDY'!DOR49,SINAPI,4,),VLOOKUP('TEREZINHA HARDY'!DOR49,SETOP,5,))</f>
        <v>39.090000000000003</v>
      </c>
      <c r="DOX49" s="14">
        <f t="shared" si="508"/>
        <v>49.46</v>
      </c>
      <c r="DOY49" s="14">
        <f t="shared" si="509"/>
        <v>1431.4757999999999</v>
      </c>
      <c r="DOZ49" s="14">
        <f t="shared" si="510"/>
        <v>1811.2251999999999</v>
      </c>
      <c r="DPA49" s="11" t="s">
        <v>17389</v>
      </c>
      <c r="DPB49" s="261" t="str">
        <f>IF(DPI49="SINAPI",VLOOKUP('TEREZINHA HARDY'!DPH49,SINAPI,2,),VLOOKUP('TEREZINHA HARDY'!DPH49,SETOP,3,))</f>
        <v>FORMA E DESFORMA DE TÁBUA E SARRAFO, REAPROVEITAMENTO (3X), EXCLUSIVE ESCORAMENTO</v>
      </c>
      <c r="DPC49" s="261"/>
      <c r="DPD49" s="261"/>
      <c r="DPE49" s="261"/>
      <c r="DPF49" s="261"/>
      <c r="DPG49" s="261"/>
      <c r="DPH49" s="12" t="s">
        <v>10323</v>
      </c>
      <c r="DPI49" s="12" t="s">
        <v>6222</v>
      </c>
      <c r="DPJ49" s="12" t="str">
        <f>IF(DPI49="SINAPI",VLOOKUP('TEREZINHA HARDY'!DPH49,SINAPI,3,),VLOOKUP('TEREZINHA HARDY'!DPH49,SETOP,4,))</f>
        <v>M2</v>
      </c>
      <c r="DPK49" s="13">
        <v>36.619999999999997</v>
      </c>
      <c r="DPL49" s="13" t="s">
        <v>41</v>
      </c>
      <c r="DPM49" s="14">
        <f>IF(DPI49="SINAPI",VLOOKUP('TEREZINHA HARDY'!DPH49,SINAPI,4,),VLOOKUP('TEREZINHA HARDY'!DPH49,SETOP,5,))</f>
        <v>39.090000000000003</v>
      </c>
      <c r="DPN49" s="14">
        <f t="shared" si="511"/>
        <v>49.46</v>
      </c>
      <c r="DPO49" s="14">
        <f t="shared" si="512"/>
        <v>1431.4757999999999</v>
      </c>
      <c r="DPP49" s="14">
        <f t="shared" si="513"/>
        <v>1811.2251999999999</v>
      </c>
      <c r="DPQ49" s="11" t="s">
        <v>17389</v>
      </c>
      <c r="DPR49" s="261" t="str">
        <f>IF(DPY49="SINAPI",VLOOKUP('TEREZINHA HARDY'!DPX49,SINAPI,2,),VLOOKUP('TEREZINHA HARDY'!DPX49,SETOP,3,))</f>
        <v>FORMA E DESFORMA DE TÁBUA E SARRAFO, REAPROVEITAMENTO (3X), EXCLUSIVE ESCORAMENTO</v>
      </c>
      <c r="DPS49" s="261"/>
      <c r="DPT49" s="261"/>
      <c r="DPU49" s="261"/>
      <c r="DPV49" s="261"/>
      <c r="DPW49" s="261"/>
      <c r="DPX49" s="12" t="s">
        <v>10323</v>
      </c>
      <c r="DPY49" s="12" t="s">
        <v>6222</v>
      </c>
      <c r="DPZ49" s="12" t="str">
        <f>IF(DPY49="SINAPI",VLOOKUP('TEREZINHA HARDY'!DPX49,SINAPI,3,),VLOOKUP('TEREZINHA HARDY'!DPX49,SETOP,4,))</f>
        <v>M2</v>
      </c>
      <c r="DQA49" s="13">
        <v>36.619999999999997</v>
      </c>
      <c r="DQB49" s="13" t="s">
        <v>41</v>
      </c>
      <c r="DQC49" s="14">
        <f>IF(DPY49="SINAPI",VLOOKUP('TEREZINHA HARDY'!DPX49,SINAPI,4,),VLOOKUP('TEREZINHA HARDY'!DPX49,SETOP,5,))</f>
        <v>39.090000000000003</v>
      </c>
      <c r="DQD49" s="14">
        <f t="shared" si="514"/>
        <v>49.46</v>
      </c>
      <c r="DQE49" s="14">
        <f t="shared" si="515"/>
        <v>1431.4757999999999</v>
      </c>
      <c r="DQF49" s="14">
        <f t="shared" si="516"/>
        <v>1811.2251999999999</v>
      </c>
      <c r="DQG49" s="11" t="s">
        <v>17389</v>
      </c>
      <c r="DQH49" s="261" t="str">
        <f>IF(DQO49="SINAPI",VLOOKUP('TEREZINHA HARDY'!DQN49,SINAPI,2,),VLOOKUP('TEREZINHA HARDY'!DQN49,SETOP,3,))</f>
        <v>FORMA E DESFORMA DE TÁBUA E SARRAFO, REAPROVEITAMENTO (3X), EXCLUSIVE ESCORAMENTO</v>
      </c>
      <c r="DQI49" s="261"/>
      <c r="DQJ49" s="261"/>
      <c r="DQK49" s="261"/>
      <c r="DQL49" s="261"/>
      <c r="DQM49" s="261"/>
      <c r="DQN49" s="12" t="s">
        <v>10323</v>
      </c>
      <c r="DQO49" s="12" t="s">
        <v>6222</v>
      </c>
      <c r="DQP49" s="12" t="str">
        <f>IF(DQO49="SINAPI",VLOOKUP('TEREZINHA HARDY'!DQN49,SINAPI,3,),VLOOKUP('TEREZINHA HARDY'!DQN49,SETOP,4,))</f>
        <v>M2</v>
      </c>
      <c r="DQQ49" s="13">
        <v>36.619999999999997</v>
      </c>
      <c r="DQR49" s="13" t="s">
        <v>41</v>
      </c>
      <c r="DQS49" s="14">
        <f>IF(DQO49="SINAPI",VLOOKUP('TEREZINHA HARDY'!DQN49,SINAPI,4,),VLOOKUP('TEREZINHA HARDY'!DQN49,SETOP,5,))</f>
        <v>39.090000000000003</v>
      </c>
      <c r="DQT49" s="14">
        <f t="shared" si="517"/>
        <v>49.46</v>
      </c>
      <c r="DQU49" s="14">
        <f t="shared" si="518"/>
        <v>1431.4757999999999</v>
      </c>
      <c r="DQV49" s="14">
        <f t="shared" si="519"/>
        <v>1811.2251999999999</v>
      </c>
      <c r="DQW49" s="11" t="s">
        <v>17389</v>
      </c>
      <c r="DQX49" s="261" t="str">
        <f>IF(DRE49="SINAPI",VLOOKUP('TEREZINHA HARDY'!DRD49,SINAPI,2,),VLOOKUP('TEREZINHA HARDY'!DRD49,SETOP,3,))</f>
        <v>FORMA E DESFORMA DE TÁBUA E SARRAFO, REAPROVEITAMENTO (3X), EXCLUSIVE ESCORAMENTO</v>
      </c>
      <c r="DQY49" s="261"/>
      <c r="DQZ49" s="261"/>
      <c r="DRA49" s="261"/>
      <c r="DRB49" s="261"/>
      <c r="DRC49" s="261"/>
      <c r="DRD49" s="12" t="s">
        <v>10323</v>
      </c>
      <c r="DRE49" s="12" t="s">
        <v>6222</v>
      </c>
      <c r="DRF49" s="12" t="str">
        <f>IF(DRE49="SINAPI",VLOOKUP('TEREZINHA HARDY'!DRD49,SINAPI,3,),VLOOKUP('TEREZINHA HARDY'!DRD49,SETOP,4,))</f>
        <v>M2</v>
      </c>
      <c r="DRG49" s="13">
        <v>36.619999999999997</v>
      </c>
      <c r="DRH49" s="13" t="s">
        <v>41</v>
      </c>
      <c r="DRI49" s="14">
        <f>IF(DRE49="SINAPI",VLOOKUP('TEREZINHA HARDY'!DRD49,SINAPI,4,),VLOOKUP('TEREZINHA HARDY'!DRD49,SETOP,5,))</f>
        <v>39.090000000000003</v>
      </c>
      <c r="DRJ49" s="14">
        <f t="shared" si="520"/>
        <v>49.46</v>
      </c>
      <c r="DRK49" s="14">
        <f t="shared" si="521"/>
        <v>1431.4757999999999</v>
      </c>
      <c r="DRL49" s="14">
        <f t="shared" si="522"/>
        <v>1811.2251999999999</v>
      </c>
      <c r="DRM49" s="11" t="s">
        <v>17389</v>
      </c>
      <c r="DRN49" s="261" t="str">
        <f>IF(DRU49="SINAPI",VLOOKUP('TEREZINHA HARDY'!DRT49,SINAPI,2,),VLOOKUP('TEREZINHA HARDY'!DRT49,SETOP,3,))</f>
        <v>FORMA E DESFORMA DE TÁBUA E SARRAFO, REAPROVEITAMENTO (3X), EXCLUSIVE ESCORAMENTO</v>
      </c>
      <c r="DRO49" s="261"/>
      <c r="DRP49" s="261"/>
      <c r="DRQ49" s="261"/>
      <c r="DRR49" s="261"/>
      <c r="DRS49" s="261"/>
      <c r="DRT49" s="12" t="s">
        <v>10323</v>
      </c>
      <c r="DRU49" s="12" t="s">
        <v>6222</v>
      </c>
      <c r="DRV49" s="12" t="str">
        <f>IF(DRU49="SINAPI",VLOOKUP('TEREZINHA HARDY'!DRT49,SINAPI,3,),VLOOKUP('TEREZINHA HARDY'!DRT49,SETOP,4,))</f>
        <v>M2</v>
      </c>
      <c r="DRW49" s="13">
        <v>36.619999999999997</v>
      </c>
      <c r="DRX49" s="13" t="s">
        <v>41</v>
      </c>
      <c r="DRY49" s="14">
        <f>IF(DRU49="SINAPI",VLOOKUP('TEREZINHA HARDY'!DRT49,SINAPI,4,),VLOOKUP('TEREZINHA HARDY'!DRT49,SETOP,5,))</f>
        <v>39.090000000000003</v>
      </c>
      <c r="DRZ49" s="14">
        <f t="shared" si="523"/>
        <v>49.46</v>
      </c>
      <c r="DSA49" s="14">
        <f t="shared" si="524"/>
        <v>1431.4757999999999</v>
      </c>
      <c r="DSB49" s="14">
        <f t="shared" si="525"/>
        <v>1811.2251999999999</v>
      </c>
      <c r="DSC49" s="11" t="s">
        <v>17389</v>
      </c>
      <c r="DSD49" s="261" t="str">
        <f>IF(DSK49="SINAPI",VLOOKUP('TEREZINHA HARDY'!DSJ49,SINAPI,2,),VLOOKUP('TEREZINHA HARDY'!DSJ49,SETOP,3,))</f>
        <v>FORMA E DESFORMA DE TÁBUA E SARRAFO, REAPROVEITAMENTO (3X), EXCLUSIVE ESCORAMENTO</v>
      </c>
      <c r="DSE49" s="261"/>
      <c r="DSF49" s="261"/>
      <c r="DSG49" s="261"/>
      <c r="DSH49" s="261"/>
      <c r="DSI49" s="261"/>
      <c r="DSJ49" s="12" t="s">
        <v>10323</v>
      </c>
      <c r="DSK49" s="12" t="s">
        <v>6222</v>
      </c>
      <c r="DSL49" s="12" t="str">
        <f>IF(DSK49="SINAPI",VLOOKUP('TEREZINHA HARDY'!DSJ49,SINAPI,3,),VLOOKUP('TEREZINHA HARDY'!DSJ49,SETOP,4,))</f>
        <v>M2</v>
      </c>
      <c r="DSM49" s="13">
        <v>36.619999999999997</v>
      </c>
      <c r="DSN49" s="13" t="s">
        <v>41</v>
      </c>
      <c r="DSO49" s="14">
        <f>IF(DSK49="SINAPI",VLOOKUP('TEREZINHA HARDY'!DSJ49,SINAPI,4,),VLOOKUP('TEREZINHA HARDY'!DSJ49,SETOP,5,))</f>
        <v>39.090000000000003</v>
      </c>
      <c r="DSP49" s="14">
        <f t="shared" si="526"/>
        <v>49.46</v>
      </c>
      <c r="DSQ49" s="14">
        <f t="shared" si="527"/>
        <v>1431.4757999999999</v>
      </c>
      <c r="DSR49" s="14">
        <f t="shared" si="528"/>
        <v>1811.2251999999999</v>
      </c>
      <c r="DSS49" s="11" t="s">
        <v>17389</v>
      </c>
      <c r="DST49" s="261" t="str">
        <f>IF(DTA49="SINAPI",VLOOKUP('TEREZINHA HARDY'!DSZ49,SINAPI,2,),VLOOKUP('TEREZINHA HARDY'!DSZ49,SETOP,3,))</f>
        <v>FORMA E DESFORMA DE TÁBUA E SARRAFO, REAPROVEITAMENTO (3X), EXCLUSIVE ESCORAMENTO</v>
      </c>
      <c r="DSU49" s="261"/>
      <c r="DSV49" s="261"/>
      <c r="DSW49" s="261"/>
      <c r="DSX49" s="261"/>
      <c r="DSY49" s="261"/>
      <c r="DSZ49" s="12" t="s">
        <v>10323</v>
      </c>
      <c r="DTA49" s="12" t="s">
        <v>6222</v>
      </c>
      <c r="DTB49" s="12" t="str">
        <f>IF(DTA49="SINAPI",VLOOKUP('TEREZINHA HARDY'!DSZ49,SINAPI,3,),VLOOKUP('TEREZINHA HARDY'!DSZ49,SETOP,4,))</f>
        <v>M2</v>
      </c>
      <c r="DTC49" s="13">
        <v>36.619999999999997</v>
      </c>
      <c r="DTD49" s="13" t="s">
        <v>41</v>
      </c>
      <c r="DTE49" s="14">
        <f>IF(DTA49="SINAPI",VLOOKUP('TEREZINHA HARDY'!DSZ49,SINAPI,4,),VLOOKUP('TEREZINHA HARDY'!DSZ49,SETOP,5,))</f>
        <v>39.090000000000003</v>
      </c>
      <c r="DTF49" s="14">
        <f t="shared" si="529"/>
        <v>49.46</v>
      </c>
      <c r="DTG49" s="14">
        <f t="shared" si="530"/>
        <v>1431.4757999999999</v>
      </c>
      <c r="DTH49" s="14">
        <f t="shared" si="531"/>
        <v>1811.2251999999999</v>
      </c>
      <c r="DTI49" s="11" t="s">
        <v>17389</v>
      </c>
      <c r="DTJ49" s="261" t="str">
        <f>IF(DTQ49="SINAPI",VLOOKUP('TEREZINHA HARDY'!DTP49,SINAPI,2,),VLOOKUP('TEREZINHA HARDY'!DTP49,SETOP,3,))</f>
        <v>FORMA E DESFORMA DE TÁBUA E SARRAFO, REAPROVEITAMENTO (3X), EXCLUSIVE ESCORAMENTO</v>
      </c>
      <c r="DTK49" s="261"/>
      <c r="DTL49" s="261"/>
      <c r="DTM49" s="261"/>
      <c r="DTN49" s="261"/>
      <c r="DTO49" s="261"/>
      <c r="DTP49" s="12" t="s">
        <v>10323</v>
      </c>
      <c r="DTQ49" s="12" t="s">
        <v>6222</v>
      </c>
      <c r="DTR49" s="12" t="str">
        <f>IF(DTQ49="SINAPI",VLOOKUP('TEREZINHA HARDY'!DTP49,SINAPI,3,),VLOOKUP('TEREZINHA HARDY'!DTP49,SETOP,4,))</f>
        <v>M2</v>
      </c>
      <c r="DTS49" s="13">
        <v>36.619999999999997</v>
      </c>
      <c r="DTT49" s="13" t="s">
        <v>41</v>
      </c>
      <c r="DTU49" s="14">
        <f>IF(DTQ49="SINAPI",VLOOKUP('TEREZINHA HARDY'!DTP49,SINAPI,4,),VLOOKUP('TEREZINHA HARDY'!DTP49,SETOP,5,))</f>
        <v>39.090000000000003</v>
      </c>
      <c r="DTV49" s="14">
        <f t="shared" si="532"/>
        <v>49.46</v>
      </c>
      <c r="DTW49" s="14">
        <f t="shared" si="533"/>
        <v>1431.4757999999999</v>
      </c>
      <c r="DTX49" s="14">
        <f t="shared" si="534"/>
        <v>1811.2251999999999</v>
      </c>
      <c r="DTY49" s="11" t="s">
        <v>17389</v>
      </c>
      <c r="DTZ49" s="261" t="str">
        <f>IF(DUG49="SINAPI",VLOOKUP('TEREZINHA HARDY'!DUF49,SINAPI,2,),VLOOKUP('TEREZINHA HARDY'!DUF49,SETOP,3,))</f>
        <v>FORMA E DESFORMA DE TÁBUA E SARRAFO, REAPROVEITAMENTO (3X), EXCLUSIVE ESCORAMENTO</v>
      </c>
      <c r="DUA49" s="261"/>
      <c r="DUB49" s="261"/>
      <c r="DUC49" s="261"/>
      <c r="DUD49" s="261"/>
      <c r="DUE49" s="261"/>
      <c r="DUF49" s="12" t="s">
        <v>10323</v>
      </c>
      <c r="DUG49" s="12" t="s">
        <v>6222</v>
      </c>
      <c r="DUH49" s="12" t="str">
        <f>IF(DUG49="SINAPI",VLOOKUP('TEREZINHA HARDY'!DUF49,SINAPI,3,),VLOOKUP('TEREZINHA HARDY'!DUF49,SETOP,4,))</f>
        <v>M2</v>
      </c>
      <c r="DUI49" s="13">
        <v>36.619999999999997</v>
      </c>
      <c r="DUJ49" s="13" t="s">
        <v>41</v>
      </c>
      <c r="DUK49" s="14">
        <f>IF(DUG49="SINAPI",VLOOKUP('TEREZINHA HARDY'!DUF49,SINAPI,4,),VLOOKUP('TEREZINHA HARDY'!DUF49,SETOP,5,))</f>
        <v>39.090000000000003</v>
      </c>
      <c r="DUL49" s="14">
        <f t="shared" si="535"/>
        <v>49.46</v>
      </c>
      <c r="DUM49" s="14">
        <f t="shared" si="536"/>
        <v>1431.4757999999999</v>
      </c>
      <c r="DUN49" s="14">
        <f t="shared" si="537"/>
        <v>1811.2251999999999</v>
      </c>
      <c r="DUO49" s="11" t="s">
        <v>17389</v>
      </c>
      <c r="DUP49" s="261" t="str">
        <f>IF(DUW49="SINAPI",VLOOKUP('TEREZINHA HARDY'!DUV49,SINAPI,2,),VLOOKUP('TEREZINHA HARDY'!DUV49,SETOP,3,))</f>
        <v>FORMA E DESFORMA DE TÁBUA E SARRAFO, REAPROVEITAMENTO (3X), EXCLUSIVE ESCORAMENTO</v>
      </c>
      <c r="DUQ49" s="261"/>
      <c r="DUR49" s="261"/>
      <c r="DUS49" s="261"/>
      <c r="DUT49" s="261"/>
      <c r="DUU49" s="261"/>
      <c r="DUV49" s="12" t="s">
        <v>10323</v>
      </c>
      <c r="DUW49" s="12" t="s">
        <v>6222</v>
      </c>
      <c r="DUX49" s="12" t="str">
        <f>IF(DUW49="SINAPI",VLOOKUP('TEREZINHA HARDY'!DUV49,SINAPI,3,),VLOOKUP('TEREZINHA HARDY'!DUV49,SETOP,4,))</f>
        <v>M2</v>
      </c>
      <c r="DUY49" s="13">
        <v>36.619999999999997</v>
      </c>
      <c r="DUZ49" s="13" t="s">
        <v>41</v>
      </c>
      <c r="DVA49" s="14">
        <f>IF(DUW49="SINAPI",VLOOKUP('TEREZINHA HARDY'!DUV49,SINAPI,4,),VLOOKUP('TEREZINHA HARDY'!DUV49,SETOP,5,))</f>
        <v>39.090000000000003</v>
      </c>
      <c r="DVB49" s="14">
        <f t="shared" si="538"/>
        <v>49.46</v>
      </c>
      <c r="DVC49" s="14">
        <f t="shared" si="539"/>
        <v>1431.4757999999999</v>
      </c>
      <c r="DVD49" s="14">
        <f t="shared" si="540"/>
        <v>1811.2251999999999</v>
      </c>
      <c r="DVE49" s="11" t="s">
        <v>17389</v>
      </c>
      <c r="DVF49" s="261" t="str">
        <f>IF(DVM49="SINAPI",VLOOKUP('TEREZINHA HARDY'!DVL49,SINAPI,2,),VLOOKUP('TEREZINHA HARDY'!DVL49,SETOP,3,))</f>
        <v>FORMA E DESFORMA DE TÁBUA E SARRAFO, REAPROVEITAMENTO (3X), EXCLUSIVE ESCORAMENTO</v>
      </c>
      <c r="DVG49" s="261"/>
      <c r="DVH49" s="261"/>
      <c r="DVI49" s="261"/>
      <c r="DVJ49" s="261"/>
      <c r="DVK49" s="261"/>
      <c r="DVL49" s="12" t="s">
        <v>10323</v>
      </c>
      <c r="DVM49" s="12" t="s">
        <v>6222</v>
      </c>
      <c r="DVN49" s="12" t="str">
        <f>IF(DVM49="SINAPI",VLOOKUP('TEREZINHA HARDY'!DVL49,SINAPI,3,),VLOOKUP('TEREZINHA HARDY'!DVL49,SETOP,4,))</f>
        <v>M2</v>
      </c>
      <c r="DVO49" s="13">
        <v>36.619999999999997</v>
      </c>
      <c r="DVP49" s="13" t="s">
        <v>41</v>
      </c>
      <c r="DVQ49" s="14">
        <f>IF(DVM49="SINAPI",VLOOKUP('TEREZINHA HARDY'!DVL49,SINAPI,4,),VLOOKUP('TEREZINHA HARDY'!DVL49,SETOP,5,))</f>
        <v>39.090000000000003</v>
      </c>
      <c r="DVR49" s="14">
        <f t="shared" si="541"/>
        <v>49.46</v>
      </c>
      <c r="DVS49" s="14">
        <f t="shared" si="542"/>
        <v>1431.4757999999999</v>
      </c>
      <c r="DVT49" s="14">
        <f t="shared" si="543"/>
        <v>1811.2251999999999</v>
      </c>
      <c r="DVU49" s="11" t="s">
        <v>17389</v>
      </c>
      <c r="DVV49" s="261" t="str">
        <f>IF(DWC49="SINAPI",VLOOKUP('TEREZINHA HARDY'!DWB49,SINAPI,2,),VLOOKUP('TEREZINHA HARDY'!DWB49,SETOP,3,))</f>
        <v>FORMA E DESFORMA DE TÁBUA E SARRAFO, REAPROVEITAMENTO (3X), EXCLUSIVE ESCORAMENTO</v>
      </c>
      <c r="DVW49" s="261"/>
      <c r="DVX49" s="261"/>
      <c r="DVY49" s="261"/>
      <c r="DVZ49" s="261"/>
      <c r="DWA49" s="261"/>
      <c r="DWB49" s="12" t="s">
        <v>10323</v>
      </c>
      <c r="DWC49" s="12" t="s">
        <v>6222</v>
      </c>
      <c r="DWD49" s="12" t="str">
        <f>IF(DWC49="SINAPI",VLOOKUP('TEREZINHA HARDY'!DWB49,SINAPI,3,),VLOOKUP('TEREZINHA HARDY'!DWB49,SETOP,4,))</f>
        <v>M2</v>
      </c>
      <c r="DWE49" s="13">
        <v>36.619999999999997</v>
      </c>
      <c r="DWF49" s="13" t="s">
        <v>41</v>
      </c>
      <c r="DWG49" s="14">
        <f>IF(DWC49="SINAPI",VLOOKUP('TEREZINHA HARDY'!DWB49,SINAPI,4,),VLOOKUP('TEREZINHA HARDY'!DWB49,SETOP,5,))</f>
        <v>39.090000000000003</v>
      </c>
      <c r="DWH49" s="14">
        <f t="shared" si="544"/>
        <v>49.46</v>
      </c>
      <c r="DWI49" s="14">
        <f t="shared" si="545"/>
        <v>1431.4757999999999</v>
      </c>
      <c r="DWJ49" s="14">
        <f t="shared" si="546"/>
        <v>1811.2251999999999</v>
      </c>
      <c r="DWK49" s="11" t="s">
        <v>17389</v>
      </c>
      <c r="DWL49" s="261" t="str">
        <f>IF(DWS49="SINAPI",VLOOKUP('TEREZINHA HARDY'!DWR49,SINAPI,2,),VLOOKUP('TEREZINHA HARDY'!DWR49,SETOP,3,))</f>
        <v>FORMA E DESFORMA DE TÁBUA E SARRAFO, REAPROVEITAMENTO (3X), EXCLUSIVE ESCORAMENTO</v>
      </c>
      <c r="DWM49" s="261"/>
      <c r="DWN49" s="261"/>
      <c r="DWO49" s="261"/>
      <c r="DWP49" s="261"/>
      <c r="DWQ49" s="261"/>
      <c r="DWR49" s="12" t="s">
        <v>10323</v>
      </c>
      <c r="DWS49" s="12" t="s">
        <v>6222</v>
      </c>
      <c r="DWT49" s="12" t="str">
        <f>IF(DWS49="SINAPI",VLOOKUP('TEREZINHA HARDY'!DWR49,SINAPI,3,),VLOOKUP('TEREZINHA HARDY'!DWR49,SETOP,4,))</f>
        <v>M2</v>
      </c>
      <c r="DWU49" s="13">
        <v>36.619999999999997</v>
      </c>
      <c r="DWV49" s="13" t="s">
        <v>41</v>
      </c>
      <c r="DWW49" s="14">
        <f>IF(DWS49="SINAPI",VLOOKUP('TEREZINHA HARDY'!DWR49,SINAPI,4,),VLOOKUP('TEREZINHA HARDY'!DWR49,SETOP,5,))</f>
        <v>39.090000000000003</v>
      </c>
      <c r="DWX49" s="14">
        <f t="shared" si="547"/>
        <v>49.46</v>
      </c>
      <c r="DWY49" s="14">
        <f t="shared" si="548"/>
        <v>1431.4757999999999</v>
      </c>
      <c r="DWZ49" s="14">
        <f t="shared" si="549"/>
        <v>1811.2251999999999</v>
      </c>
      <c r="DXA49" s="11" t="s">
        <v>17389</v>
      </c>
      <c r="DXB49" s="261" t="str">
        <f>IF(DXI49="SINAPI",VLOOKUP('TEREZINHA HARDY'!DXH49,SINAPI,2,),VLOOKUP('TEREZINHA HARDY'!DXH49,SETOP,3,))</f>
        <v>FORMA E DESFORMA DE TÁBUA E SARRAFO, REAPROVEITAMENTO (3X), EXCLUSIVE ESCORAMENTO</v>
      </c>
      <c r="DXC49" s="261"/>
      <c r="DXD49" s="261"/>
      <c r="DXE49" s="261"/>
      <c r="DXF49" s="261"/>
      <c r="DXG49" s="261"/>
      <c r="DXH49" s="12" t="s">
        <v>10323</v>
      </c>
      <c r="DXI49" s="12" t="s">
        <v>6222</v>
      </c>
      <c r="DXJ49" s="12" t="str">
        <f>IF(DXI49="SINAPI",VLOOKUP('TEREZINHA HARDY'!DXH49,SINAPI,3,),VLOOKUP('TEREZINHA HARDY'!DXH49,SETOP,4,))</f>
        <v>M2</v>
      </c>
      <c r="DXK49" s="13">
        <v>36.619999999999997</v>
      </c>
      <c r="DXL49" s="13" t="s">
        <v>41</v>
      </c>
      <c r="DXM49" s="14">
        <f>IF(DXI49="SINAPI",VLOOKUP('TEREZINHA HARDY'!DXH49,SINAPI,4,),VLOOKUP('TEREZINHA HARDY'!DXH49,SETOP,5,))</f>
        <v>39.090000000000003</v>
      </c>
      <c r="DXN49" s="14">
        <f t="shared" si="550"/>
        <v>49.46</v>
      </c>
      <c r="DXO49" s="14">
        <f t="shared" si="551"/>
        <v>1431.4757999999999</v>
      </c>
      <c r="DXP49" s="14">
        <f t="shared" si="552"/>
        <v>1811.2251999999999</v>
      </c>
      <c r="DXQ49" s="11" t="s">
        <v>17389</v>
      </c>
      <c r="DXR49" s="261" t="str">
        <f>IF(DXY49="SINAPI",VLOOKUP('TEREZINHA HARDY'!DXX49,SINAPI,2,),VLOOKUP('TEREZINHA HARDY'!DXX49,SETOP,3,))</f>
        <v>FORMA E DESFORMA DE TÁBUA E SARRAFO, REAPROVEITAMENTO (3X), EXCLUSIVE ESCORAMENTO</v>
      </c>
      <c r="DXS49" s="261"/>
      <c r="DXT49" s="261"/>
      <c r="DXU49" s="261"/>
      <c r="DXV49" s="261"/>
      <c r="DXW49" s="261"/>
      <c r="DXX49" s="12" t="s">
        <v>10323</v>
      </c>
      <c r="DXY49" s="12" t="s">
        <v>6222</v>
      </c>
      <c r="DXZ49" s="12" t="str">
        <f>IF(DXY49="SINAPI",VLOOKUP('TEREZINHA HARDY'!DXX49,SINAPI,3,),VLOOKUP('TEREZINHA HARDY'!DXX49,SETOP,4,))</f>
        <v>M2</v>
      </c>
      <c r="DYA49" s="13">
        <v>36.619999999999997</v>
      </c>
      <c r="DYB49" s="13" t="s">
        <v>41</v>
      </c>
      <c r="DYC49" s="14">
        <f>IF(DXY49="SINAPI",VLOOKUP('TEREZINHA HARDY'!DXX49,SINAPI,4,),VLOOKUP('TEREZINHA HARDY'!DXX49,SETOP,5,))</f>
        <v>39.090000000000003</v>
      </c>
      <c r="DYD49" s="14">
        <f t="shared" si="553"/>
        <v>49.46</v>
      </c>
      <c r="DYE49" s="14">
        <f t="shared" si="554"/>
        <v>1431.4757999999999</v>
      </c>
      <c r="DYF49" s="14">
        <f t="shared" si="555"/>
        <v>1811.2251999999999</v>
      </c>
      <c r="DYG49" s="11" t="s">
        <v>17389</v>
      </c>
      <c r="DYH49" s="261" t="str">
        <f>IF(DYO49="SINAPI",VLOOKUP('TEREZINHA HARDY'!DYN49,SINAPI,2,),VLOOKUP('TEREZINHA HARDY'!DYN49,SETOP,3,))</f>
        <v>FORMA E DESFORMA DE TÁBUA E SARRAFO, REAPROVEITAMENTO (3X), EXCLUSIVE ESCORAMENTO</v>
      </c>
      <c r="DYI49" s="261"/>
      <c r="DYJ49" s="261"/>
      <c r="DYK49" s="261"/>
      <c r="DYL49" s="261"/>
      <c r="DYM49" s="261"/>
      <c r="DYN49" s="12" t="s">
        <v>10323</v>
      </c>
      <c r="DYO49" s="12" t="s">
        <v>6222</v>
      </c>
      <c r="DYP49" s="12" t="str">
        <f>IF(DYO49="SINAPI",VLOOKUP('TEREZINHA HARDY'!DYN49,SINAPI,3,),VLOOKUP('TEREZINHA HARDY'!DYN49,SETOP,4,))</f>
        <v>M2</v>
      </c>
      <c r="DYQ49" s="13">
        <v>36.619999999999997</v>
      </c>
      <c r="DYR49" s="13" t="s">
        <v>41</v>
      </c>
      <c r="DYS49" s="14">
        <f>IF(DYO49="SINAPI",VLOOKUP('TEREZINHA HARDY'!DYN49,SINAPI,4,),VLOOKUP('TEREZINHA HARDY'!DYN49,SETOP,5,))</f>
        <v>39.090000000000003</v>
      </c>
      <c r="DYT49" s="14">
        <f t="shared" si="556"/>
        <v>49.46</v>
      </c>
      <c r="DYU49" s="14">
        <f t="shared" si="557"/>
        <v>1431.4757999999999</v>
      </c>
      <c r="DYV49" s="14">
        <f t="shared" si="558"/>
        <v>1811.2251999999999</v>
      </c>
      <c r="DYW49" s="11" t="s">
        <v>17389</v>
      </c>
      <c r="DYX49" s="261" t="str">
        <f>IF(DZE49="SINAPI",VLOOKUP('TEREZINHA HARDY'!DZD49,SINAPI,2,),VLOOKUP('TEREZINHA HARDY'!DZD49,SETOP,3,))</f>
        <v>FORMA E DESFORMA DE TÁBUA E SARRAFO, REAPROVEITAMENTO (3X), EXCLUSIVE ESCORAMENTO</v>
      </c>
      <c r="DYY49" s="261"/>
      <c r="DYZ49" s="261"/>
      <c r="DZA49" s="261"/>
      <c r="DZB49" s="261"/>
      <c r="DZC49" s="261"/>
      <c r="DZD49" s="12" t="s">
        <v>10323</v>
      </c>
      <c r="DZE49" s="12" t="s">
        <v>6222</v>
      </c>
      <c r="DZF49" s="12" t="str">
        <f>IF(DZE49="SINAPI",VLOOKUP('TEREZINHA HARDY'!DZD49,SINAPI,3,),VLOOKUP('TEREZINHA HARDY'!DZD49,SETOP,4,))</f>
        <v>M2</v>
      </c>
      <c r="DZG49" s="13">
        <v>36.619999999999997</v>
      </c>
      <c r="DZH49" s="13" t="s">
        <v>41</v>
      </c>
      <c r="DZI49" s="14">
        <f>IF(DZE49="SINAPI",VLOOKUP('TEREZINHA HARDY'!DZD49,SINAPI,4,),VLOOKUP('TEREZINHA HARDY'!DZD49,SETOP,5,))</f>
        <v>39.090000000000003</v>
      </c>
      <c r="DZJ49" s="14">
        <f t="shared" si="559"/>
        <v>49.46</v>
      </c>
      <c r="DZK49" s="14">
        <f t="shared" si="560"/>
        <v>1431.4757999999999</v>
      </c>
      <c r="DZL49" s="14">
        <f t="shared" si="561"/>
        <v>1811.2251999999999</v>
      </c>
      <c r="DZM49" s="11" t="s">
        <v>17389</v>
      </c>
      <c r="DZN49" s="261" t="str">
        <f>IF(DZU49="SINAPI",VLOOKUP('TEREZINHA HARDY'!DZT49,SINAPI,2,),VLOOKUP('TEREZINHA HARDY'!DZT49,SETOP,3,))</f>
        <v>FORMA E DESFORMA DE TÁBUA E SARRAFO, REAPROVEITAMENTO (3X), EXCLUSIVE ESCORAMENTO</v>
      </c>
      <c r="DZO49" s="261"/>
      <c r="DZP49" s="261"/>
      <c r="DZQ49" s="261"/>
      <c r="DZR49" s="261"/>
      <c r="DZS49" s="261"/>
      <c r="DZT49" s="12" t="s">
        <v>10323</v>
      </c>
      <c r="DZU49" s="12" t="s">
        <v>6222</v>
      </c>
      <c r="DZV49" s="12" t="str">
        <f>IF(DZU49="SINAPI",VLOOKUP('TEREZINHA HARDY'!DZT49,SINAPI,3,),VLOOKUP('TEREZINHA HARDY'!DZT49,SETOP,4,))</f>
        <v>M2</v>
      </c>
      <c r="DZW49" s="13">
        <v>36.619999999999997</v>
      </c>
      <c r="DZX49" s="13" t="s">
        <v>41</v>
      </c>
      <c r="DZY49" s="14">
        <f>IF(DZU49="SINAPI",VLOOKUP('TEREZINHA HARDY'!DZT49,SINAPI,4,),VLOOKUP('TEREZINHA HARDY'!DZT49,SETOP,5,))</f>
        <v>39.090000000000003</v>
      </c>
      <c r="DZZ49" s="14">
        <f t="shared" si="562"/>
        <v>49.46</v>
      </c>
      <c r="EAA49" s="14">
        <f t="shared" si="563"/>
        <v>1431.4757999999999</v>
      </c>
      <c r="EAB49" s="14">
        <f t="shared" si="564"/>
        <v>1811.2251999999999</v>
      </c>
      <c r="EAC49" s="11" t="s">
        <v>17389</v>
      </c>
      <c r="EAD49" s="261" t="str">
        <f>IF(EAK49="SINAPI",VLOOKUP('TEREZINHA HARDY'!EAJ49,SINAPI,2,),VLOOKUP('TEREZINHA HARDY'!EAJ49,SETOP,3,))</f>
        <v>FORMA E DESFORMA DE TÁBUA E SARRAFO, REAPROVEITAMENTO (3X), EXCLUSIVE ESCORAMENTO</v>
      </c>
      <c r="EAE49" s="261"/>
      <c r="EAF49" s="261"/>
      <c r="EAG49" s="261"/>
      <c r="EAH49" s="261"/>
      <c r="EAI49" s="261"/>
      <c r="EAJ49" s="12" t="s">
        <v>10323</v>
      </c>
      <c r="EAK49" s="12" t="s">
        <v>6222</v>
      </c>
      <c r="EAL49" s="12" t="str">
        <f>IF(EAK49="SINAPI",VLOOKUP('TEREZINHA HARDY'!EAJ49,SINAPI,3,),VLOOKUP('TEREZINHA HARDY'!EAJ49,SETOP,4,))</f>
        <v>M2</v>
      </c>
      <c r="EAM49" s="13">
        <v>36.619999999999997</v>
      </c>
      <c r="EAN49" s="13" t="s">
        <v>41</v>
      </c>
      <c r="EAO49" s="14">
        <f>IF(EAK49="SINAPI",VLOOKUP('TEREZINHA HARDY'!EAJ49,SINAPI,4,),VLOOKUP('TEREZINHA HARDY'!EAJ49,SETOP,5,))</f>
        <v>39.090000000000003</v>
      </c>
      <c r="EAP49" s="14">
        <f t="shared" si="565"/>
        <v>49.46</v>
      </c>
      <c r="EAQ49" s="14">
        <f t="shared" si="566"/>
        <v>1431.4757999999999</v>
      </c>
      <c r="EAR49" s="14">
        <f t="shared" si="567"/>
        <v>1811.2251999999999</v>
      </c>
      <c r="EAS49" s="11" t="s">
        <v>17389</v>
      </c>
      <c r="EAT49" s="261" t="str">
        <f>IF(EBA49="SINAPI",VLOOKUP('TEREZINHA HARDY'!EAZ49,SINAPI,2,),VLOOKUP('TEREZINHA HARDY'!EAZ49,SETOP,3,))</f>
        <v>FORMA E DESFORMA DE TÁBUA E SARRAFO, REAPROVEITAMENTO (3X), EXCLUSIVE ESCORAMENTO</v>
      </c>
      <c r="EAU49" s="261"/>
      <c r="EAV49" s="261"/>
      <c r="EAW49" s="261"/>
      <c r="EAX49" s="261"/>
      <c r="EAY49" s="261"/>
      <c r="EAZ49" s="12" t="s">
        <v>10323</v>
      </c>
      <c r="EBA49" s="12" t="s">
        <v>6222</v>
      </c>
      <c r="EBB49" s="12" t="str">
        <f>IF(EBA49="SINAPI",VLOOKUP('TEREZINHA HARDY'!EAZ49,SINAPI,3,),VLOOKUP('TEREZINHA HARDY'!EAZ49,SETOP,4,))</f>
        <v>M2</v>
      </c>
      <c r="EBC49" s="13">
        <v>36.619999999999997</v>
      </c>
      <c r="EBD49" s="13" t="s">
        <v>41</v>
      </c>
      <c r="EBE49" s="14">
        <f>IF(EBA49="SINAPI",VLOOKUP('TEREZINHA HARDY'!EAZ49,SINAPI,4,),VLOOKUP('TEREZINHA HARDY'!EAZ49,SETOP,5,))</f>
        <v>39.090000000000003</v>
      </c>
      <c r="EBF49" s="14">
        <f t="shared" si="568"/>
        <v>49.46</v>
      </c>
      <c r="EBG49" s="14">
        <f t="shared" si="569"/>
        <v>1431.4757999999999</v>
      </c>
      <c r="EBH49" s="14">
        <f t="shared" si="570"/>
        <v>1811.2251999999999</v>
      </c>
      <c r="EBI49" s="11" t="s">
        <v>17389</v>
      </c>
      <c r="EBJ49" s="261" t="str">
        <f>IF(EBQ49="SINAPI",VLOOKUP('TEREZINHA HARDY'!EBP49,SINAPI,2,),VLOOKUP('TEREZINHA HARDY'!EBP49,SETOP,3,))</f>
        <v>FORMA E DESFORMA DE TÁBUA E SARRAFO, REAPROVEITAMENTO (3X), EXCLUSIVE ESCORAMENTO</v>
      </c>
      <c r="EBK49" s="261"/>
      <c r="EBL49" s="261"/>
      <c r="EBM49" s="261"/>
      <c r="EBN49" s="261"/>
      <c r="EBO49" s="261"/>
      <c r="EBP49" s="12" t="s">
        <v>10323</v>
      </c>
      <c r="EBQ49" s="12" t="s">
        <v>6222</v>
      </c>
      <c r="EBR49" s="12" t="str">
        <f>IF(EBQ49="SINAPI",VLOOKUP('TEREZINHA HARDY'!EBP49,SINAPI,3,),VLOOKUP('TEREZINHA HARDY'!EBP49,SETOP,4,))</f>
        <v>M2</v>
      </c>
      <c r="EBS49" s="13">
        <v>36.619999999999997</v>
      </c>
      <c r="EBT49" s="13" t="s">
        <v>41</v>
      </c>
      <c r="EBU49" s="14">
        <f>IF(EBQ49="SINAPI",VLOOKUP('TEREZINHA HARDY'!EBP49,SINAPI,4,),VLOOKUP('TEREZINHA HARDY'!EBP49,SETOP,5,))</f>
        <v>39.090000000000003</v>
      </c>
      <c r="EBV49" s="14">
        <f t="shared" si="571"/>
        <v>49.46</v>
      </c>
      <c r="EBW49" s="14">
        <f t="shared" si="572"/>
        <v>1431.4757999999999</v>
      </c>
      <c r="EBX49" s="14">
        <f t="shared" si="573"/>
        <v>1811.2251999999999</v>
      </c>
      <c r="EBY49" s="11" t="s">
        <v>17389</v>
      </c>
      <c r="EBZ49" s="261" t="str">
        <f>IF(ECG49="SINAPI",VLOOKUP('TEREZINHA HARDY'!ECF49,SINAPI,2,),VLOOKUP('TEREZINHA HARDY'!ECF49,SETOP,3,))</f>
        <v>FORMA E DESFORMA DE TÁBUA E SARRAFO, REAPROVEITAMENTO (3X), EXCLUSIVE ESCORAMENTO</v>
      </c>
      <c r="ECA49" s="261"/>
      <c r="ECB49" s="261"/>
      <c r="ECC49" s="261"/>
      <c r="ECD49" s="261"/>
      <c r="ECE49" s="261"/>
      <c r="ECF49" s="12" t="s">
        <v>10323</v>
      </c>
      <c r="ECG49" s="12" t="s">
        <v>6222</v>
      </c>
      <c r="ECH49" s="12" t="str">
        <f>IF(ECG49="SINAPI",VLOOKUP('TEREZINHA HARDY'!ECF49,SINAPI,3,),VLOOKUP('TEREZINHA HARDY'!ECF49,SETOP,4,))</f>
        <v>M2</v>
      </c>
      <c r="ECI49" s="13">
        <v>36.619999999999997</v>
      </c>
      <c r="ECJ49" s="13" t="s">
        <v>41</v>
      </c>
      <c r="ECK49" s="14">
        <f>IF(ECG49="SINAPI",VLOOKUP('TEREZINHA HARDY'!ECF49,SINAPI,4,),VLOOKUP('TEREZINHA HARDY'!ECF49,SETOP,5,))</f>
        <v>39.090000000000003</v>
      </c>
      <c r="ECL49" s="14">
        <f t="shared" si="574"/>
        <v>49.46</v>
      </c>
      <c r="ECM49" s="14">
        <f t="shared" si="575"/>
        <v>1431.4757999999999</v>
      </c>
      <c r="ECN49" s="14">
        <f t="shared" si="576"/>
        <v>1811.2251999999999</v>
      </c>
      <c r="ECO49" s="11" t="s">
        <v>17389</v>
      </c>
      <c r="ECP49" s="261" t="str">
        <f>IF(ECW49="SINAPI",VLOOKUP('TEREZINHA HARDY'!ECV49,SINAPI,2,),VLOOKUP('TEREZINHA HARDY'!ECV49,SETOP,3,))</f>
        <v>FORMA E DESFORMA DE TÁBUA E SARRAFO, REAPROVEITAMENTO (3X), EXCLUSIVE ESCORAMENTO</v>
      </c>
      <c r="ECQ49" s="261"/>
      <c r="ECR49" s="261"/>
      <c r="ECS49" s="261"/>
      <c r="ECT49" s="261"/>
      <c r="ECU49" s="261"/>
      <c r="ECV49" s="12" t="s">
        <v>10323</v>
      </c>
      <c r="ECW49" s="12" t="s">
        <v>6222</v>
      </c>
      <c r="ECX49" s="12" t="str">
        <f>IF(ECW49="SINAPI",VLOOKUP('TEREZINHA HARDY'!ECV49,SINAPI,3,),VLOOKUP('TEREZINHA HARDY'!ECV49,SETOP,4,))</f>
        <v>M2</v>
      </c>
      <c r="ECY49" s="13">
        <v>36.619999999999997</v>
      </c>
      <c r="ECZ49" s="13" t="s">
        <v>41</v>
      </c>
      <c r="EDA49" s="14">
        <f>IF(ECW49="SINAPI",VLOOKUP('TEREZINHA HARDY'!ECV49,SINAPI,4,),VLOOKUP('TEREZINHA HARDY'!ECV49,SETOP,5,))</f>
        <v>39.090000000000003</v>
      </c>
      <c r="EDB49" s="14">
        <f t="shared" si="577"/>
        <v>49.46</v>
      </c>
      <c r="EDC49" s="14">
        <f t="shared" si="578"/>
        <v>1431.4757999999999</v>
      </c>
      <c r="EDD49" s="14">
        <f t="shared" si="579"/>
        <v>1811.2251999999999</v>
      </c>
      <c r="EDE49" s="11" t="s">
        <v>17389</v>
      </c>
      <c r="EDF49" s="261" t="str">
        <f>IF(EDM49="SINAPI",VLOOKUP('TEREZINHA HARDY'!EDL49,SINAPI,2,),VLOOKUP('TEREZINHA HARDY'!EDL49,SETOP,3,))</f>
        <v>FORMA E DESFORMA DE TÁBUA E SARRAFO, REAPROVEITAMENTO (3X), EXCLUSIVE ESCORAMENTO</v>
      </c>
      <c r="EDG49" s="261"/>
      <c r="EDH49" s="261"/>
      <c r="EDI49" s="261"/>
      <c r="EDJ49" s="261"/>
      <c r="EDK49" s="261"/>
      <c r="EDL49" s="12" t="s">
        <v>10323</v>
      </c>
      <c r="EDM49" s="12" t="s">
        <v>6222</v>
      </c>
      <c r="EDN49" s="12" t="str">
        <f>IF(EDM49="SINAPI",VLOOKUP('TEREZINHA HARDY'!EDL49,SINAPI,3,),VLOOKUP('TEREZINHA HARDY'!EDL49,SETOP,4,))</f>
        <v>M2</v>
      </c>
      <c r="EDO49" s="13">
        <v>36.619999999999997</v>
      </c>
      <c r="EDP49" s="13" t="s">
        <v>41</v>
      </c>
      <c r="EDQ49" s="14">
        <f>IF(EDM49="SINAPI",VLOOKUP('TEREZINHA HARDY'!EDL49,SINAPI,4,),VLOOKUP('TEREZINHA HARDY'!EDL49,SETOP,5,))</f>
        <v>39.090000000000003</v>
      </c>
      <c r="EDR49" s="14">
        <f t="shared" si="580"/>
        <v>49.46</v>
      </c>
      <c r="EDS49" s="14">
        <f t="shared" si="581"/>
        <v>1431.4757999999999</v>
      </c>
      <c r="EDT49" s="14">
        <f t="shared" si="582"/>
        <v>1811.2251999999999</v>
      </c>
      <c r="EDU49" s="11" t="s">
        <v>17389</v>
      </c>
      <c r="EDV49" s="261" t="str">
        <f>IF(EEC49="SINAPI",VLOOKUP('TEREZINHA HARDY'!EEB49,SINAPI,2,),VLOOKUP('TEREZINHA HARDY'!EEB49,SETOP,3,))</f>
        <v>FORMA E DESFORMA DE TÁBUA E SARRAFO, REAPROVEITAMENTO (3X), EXCLUSIVE ESCORAMENTO</v>
      </c>
      <c r="EDW49" s="261"/>
      <c r="EDX49" s="261"/>
      <c r="EDY49" s="261"/>
      <c r="EDZ49" s="261"/>
      <c r="EEA49" s="261"/>
      <c r="EEB49" s="12" t="s">
        <v>10323</v>
      </c>
      <c r="EEC49" s="12" t="s">
        <v>6222</v>
      </c>
      <c r="EED49" s="12" t="str">
        <f>IF(EEC49="SINAPI",VLOOKUP('TEREZINHA HARDY'!EEB49,SINAPI,3,),VLOOKUP('TEREZINHA HARDY'!EEB49,SETOP,4,))</f>
        <v>M2</v>
      </c>
      <c r="EEE49" s="13">
        <v>36.619999999999997</v>
      </c>
      <c r="EEF49" s="13" t="s">
        <v>41</v>
      </c>
      <c r="EEG49" s="14">
        <f>IF(EEC49="SINAPI",VLOOKUP('TEREZINHA HARDY'!EEB49,SINAPI,4,),VLOOKUP('TEREZINHA HARDY'!EEB49,SETOP,5,))</f>
        <v>39.090000000000003</v>
      </c>
      <c r="EEH49" s="14">
        <f t="shared" si="583"/>
        <v>49.46</v>
      </c>
      <c r="EEI49" s="14">
        <f t="shared" si="584"/>
        <v>1431.4757999999999</v>
      </c>
      <c r="EEJ49" s="14">
        <f t="shared" si="585"/>
        <v>1811.2251999999999</v>
      </c>
      <c r="EEK49" s="11" t="s">
        <v>17389</v>
      </c>
      <c r="EEL49" s="261" t="str">
        <f>IF(EES49="SINAPI",VLOOKUP('TEREZINHA HARDY'!EER49,SINAPI,2,),VLOOKUP('TEREZINHA HARDY'!EER49,SETOP,3,))</f>
        <v>FORMA E DESFORMA DE TÁBUA E SARRAFO, REAPROVEITAMENTO (3X), EXCLUSIVE ESCORAMENTO</v>
      </c>
      <c r="EEM49" s="261"/>
      <c r="EEN49" s="261"/>
      <c r="EEO49" s="261"/>
      <c r="EEP49" s="261"/>
      <c r="EEQ49" s="261"/>
      <c r="EER49" s="12" t="s">
        <v>10323</v>
      </c>
      <c r="EES49" s="12" t="s">
        <v>6222</v>
      </c>
      <c r="EET49" s="12" t="str">
        <f>IF(EES49="SINAPI",VLOOKUP('TEREZINHA HARDY'!EER49,SINAPI,3,),VLOOKUP('TEREZINHA HARDY'!EER49,SETOP,4,))</f>
        <v>M2</v>
      </c>
      <c r="EEU49" s="13">
        <v>36.619999999999997</v>
      </c>
      <c r="EEV49" s="13" t="s">
        <v>41</v>
      </c>
      <c r="EEW49" s="14">
        <f>IF(EES49="SINAPI",VLOOKUP('TEREZINHA HARDY'!EER49,SINAPI,4,),VLOOKUP('TEREZINHA HARDY'!EER49,SETOP,5,))</f>
        <v>39.090000000000003</v>
      </c>
      <c r="EEX49" s="14">
        <f t="shared" si="586"/>
        <v>49.46</v>
      </c>
      <c r="EEY49" s="14">
        <f t="shared" si="587"/>
        <v>1431.4757999999999</v>
      </c>
      <c r="EEZ49" s="14">
        <f t="shared" si="588"/>
        <v>1811.2251999999999</v>
      </c>
      <c r="EFA49" s="11" t="s">
        <v>17389</v>
      </c>
      <c r="EFB49" s="261" t="str">
        <f>IF(EFI49="SINAPI",VLOOKUP('TEREZINHA HARDY'!EFH49,SINAPI,2,),VLOOKUP('TEREZINHA HARDY'!EFH49,SETOP,3,))</f>
        <v>FORMA E DESFORMA DE TÁBUA E SARRAFO, REAPROVEITAMENTO (3X), EXCLUSIVE ESCORAMENTO</v>
      </c>
      <c r="EFC49" s="261"/>
      <c r="EFD49" s="261"/>
      <c r="EFE49" s="261"/>
      <c r="EFF49" s="261"/>
      <c r="EFG49" s="261"/>
      <c r="EFH49" s="12" t="s">
        <v>10323</v>
      </c>
      <c r="EFI49" s="12" t="s">
        <v>6222</v>
      </c>
      <c r="EFJ49" s="12" t="str">
        <f>IF(EFI49="SINAPI",VLOOKUP('TEREZINHA HARDY'!EFH49,SINAPI,3,),VLOOKUP('TEREZINHA HARDY'!EFH49,SETOP,4,))</f>
        <v>M2</v>
      </c>
      <c r="EFK49" s="13">
        <v>36.619999999999997</v>
      </c>
      <c r="EFL49" s="13" t="s">
        <v>41</v>
      </c>
      <c r="EFM49" s="14">
        <f>IF(EFI49="SINAPI",VLOOKUP('TEREZINHA HARDY'!EFH49,SINAPI,4,),VLOOKUP('TEREZINHA HARDY'!EFH49,SETOP,5,))</f>
        <v>39.090000000000003</v>
      </c>
      <c r="EFN49" s="14">
        <f t="shared" si="589"/>
        <v>49.46</v>
      </c>
      <c r="EFO49" s="14">
        <f t="shared" si="590"/>
        <v>1431.4757999999999</v>
      </c>
      <c r="EFP49" s="14">
        <f t="shared" si="591"/>
        <v>1811.2251999999999</v>
      </c>
      <c r="EFQ49" s="11" t="s">
        <v>17389</v>
      </c>
      <c r="EFR49" s="261" t="str">
        <f>IF(EFY49="SINAPI",VLOOKUP('TEREZINHA HARDY'!EFX49,SINAPI,2,),VLOOKUP('TEREZINHA HARDY'!EFX49,SETOP,3,))</f>
        <v>FORMA E DESFORMA DE TÁBUA E SARRAFO, REAPROVEITAMENTO (3X), EXCLUSIVE ESCORAMENTO</v>
      </c>
      <c r="EFS49" s="261"/>
      <c r="EFT49" s="261"/>
      <c r="EFU49" s="261"/>
      <c r="EFV49" s="261"/>
      <c r="EFW49" s="261"/>
      <c r="EFX49" s="12" t="s">
        <v>10323</v>
      </c>
      <c r="EFY49" s="12" t="s">
        <v>6222</v>
      </c>
      <c r="EFZ49" s="12" t="str">
        <f>IF(EFY49="SINAPI",VLOOKUP('TEREZINHA HARDY'!EFX49,SINAPI,3,),VLOOKUP('TEREZINHA HARDY'!EFX49,SETOP,4,))</f>
        <v>M2</v>
      </c>
      <c r="EGA49" s="13">
        <v>36.619999999999997</v>
      </c>
      <c r="EGB49" s="13" t="s">
        <v>41</v>
      </c>
      <c r="EGC49" s="14">
        <f>IF(EFY49="SINAPI",VLOOKUP('TEREZINHA HARDY'!EFX49,SINAPI,4,),VLOOKUP('TEREZINHA HARDY'!EFX49,SETOP,5,))</f>
        <v>39.090000000000003</v>
      </c>
      <c r="EGD49" s="14">
        <f t="shared" si="592"/>
        <v>49.46</v>
      </c>
      <c r="EGE49" s="14">
        <f t="shared" si="593"/>
        <v>1431.4757999999999</v>
      </c>
      <c r="EGF49" s="14">
        <f t="shared" si="594"/>
        <v>1811.2251999999999</v>
      </c>
      <c r="EGG49" s="11" t="s">
        <v>17389</v>
      </c>
      <c r="EGH49" s="261" t="str">
        <f>IF(EGO49="SINAPI",VLOOKUP('TEREZINHA HARDY'!EGN49,SINAPI,2,),VLOOKUP('TEREZINHA HARDY'!EGN49,SETOP,3,))</f>
        <v>FORMA E DESFORMA DE TÁBUA E SARRAFO, REAPROVEITAMENTO (3X), EXCLUSIVE ESCORAMENTO</v>
      </c>
      <c r="EGI49" s="261"/>
      <c r="EGJ49" s="261"/>
      <c r="EGK49" s="261"/>
      <c r="EGL49" s="261"/>
      <c r="EGM49" s="261"/>
      <c r="EGN49" s="12" t="s">
        <v>10323</v>
      </c>
      <c r="EGO49" s="12" t="s">
        <v>6222</v>
      </c>
      <c r="EGP49" s="12" t="str">
        <f>IF(EGO49="SINAPI",VLOOKUP('TEREZINHA HARDY'!EGN49,SINAPI,3,),VLOOKUP('TEREZINHA HARDY'!EGN49,SETOP,4,))</f>
        <v>M2</v>
      </c>
      <c r="EGQ49" s="13">
        <v>36.619999999999997</v>
      </c>
      <c r="EGR49" s="13" t="s">
        <v>41</v>
      </c>
      <c r="EGS49" s="14">
        <f>IF(EGO49="SINAPI",VLOOKUP('TEREZINHA HARDY'!EGN49,SINAPI,4,),VLOOKUP('TEREZINHA HARDY'!EGN49,SETOP,5,))</f>
        <v>39.090000000000003</v>
      </c>
      <c r="EGT49" s="14">
        <f t="shared" si="595"/>
        <v>49.46</v>
      </c>
      <c r="EGU49" s="14">
        <f t="shared" si="596"/>
        <v>1431.4757999999999</v>
      </c>
      <c r="EGV49" s="14">
        <f t="shared" si="597"/>
        <v>1811.2251999999999</v>
      </c>
      <c r="EGW49" s="11" t="s">
        <v>17389</v>
      </c>
      <c r="EGX49" s="261" t="str">
        <f>IF(EHE49="SINAPI",VLOOKUP('TEREZINHA HARDY'!EHD49,SINAPI,2,),VLOOKUP('TEREZINHA HARDY'!EHD49,SETOP,3,))</f>
        <v>FORMA E DESFORMA DE TÁBUA E SARRAFO, REAPROVEITAMENTO (3X), EXCLUSIVE ESCORAMENTO</v>
      </c>
      <c r="EGY49" s="261"/>
      <c r="EGZ49" s="261"/>
      <c r="EHA49" s="261"/>
      <c r="EHB49" s="261"/>
      <c r="EHC49" s="261"/>
      <c r="EHD49" s="12" t="s">
        <v>10323</v>
      </c>
      <c r="EHE49" s="12" t="s">
        <v>6222</v>
      </c>
      <c r="EHF49" s="12" t="str">
        <f>IF(EHE49="SINAPI",VLOOKUP('TEREZINHA HARDY'!EHD49,SINAPI,3,),VLOOKUP('TEREZINHA HARDY'!EHD49,SETOP,4,))</f>
        <v>M2</v>
      </c>
      <c r="EHG49" s="13">
        <v>36.619999999999997</v>
      </c>
      <c r="EHH49" s="13" t="s">
        <v>41</v>
      </c>
      <c r="EHI49" s="14">
        <f>IF(EHE49="SINAPI",VLOOKUP('TEREZINHA HARDY'!EHD49,SINAPI,4,),VLOOKUP('TEREZINHA HARDY'!EHD49,SETOP,5,))</f>
        <v>39.090000000000003</v>
      </c>
      <c r="EHJ49" s="14">
        <f t="shared" si="598"/>
        <v>49.46</v>
      </c>
      <c r="EHK49" s="14">
        <f t="shared" si="599"/>
        <v>1431.4757999999999</v>
      </c>
      <c r="EHL49" s="14">
        <f t="shared" si="600"/>
        <v>1811.2251999999999</v>
      </c>
      <c r="EHM49" s="11" t="s">
        <v>17389</v>
      </c>
      <c r="EHN49" s="261" t="str">
        <f>IF(EHU49="SINAPI",VLOOKUP('TEREZINHA HARDY'!EHT49,SINAPI,2,),VLOOKUP('TEREZINHA HARDY'!EHT49,SETOP,3,))</f>
        <v>FORMA E DESFORMA DE TÁBUA E SARRAFO, REAPROVEITAMENTO (3X), EXCLUSIVE ESCORAMENTO</v>
      </c>
      <c r="EHO49" s="261"/>
      <c r="EHP49" s="261"/>
      <c r="EHQ49" s="261"/>
      <c r="EHR49" s="261"/>
      <c r="EHS49" s="261"/>
      <c r="EHT49" s="12" t="s">
        <v>10323</v>
      </c>
      <c r="EHU49" s="12" t="s">
        <v>6222</v>
      </c>
      <c r="EHV49" s="12" t="str">
        <f>IF(EHU49="SINAPI",VLOOKUP('TEREZINHA HARDY'!EHT49,SINAPI,3,),VLOOKUP('TEREZINHA HARDY'!EHT49,SETOP,4,))</f>
        <v>M2</v>
      </c>
      <c r="EHW49" s="13">
        <v>36.619999999999997</v>
      </c>
      <c r="EHX49" s="13" t="s">
        <v>41</v>
      </c>
      <c r="EHY49" s="14">
        <f>IF(EHU49="SINAPI",VLOOKUP('TEREZINHA HARDY'!EHT49,SINAPI,4,),VLOOKUP('TEREZINHA HARDY'!EHT49,SETOP,5,))</f>
        <v>39.090000000000003</v>
      </c>
      <c r="EHZ49" s="14">
        <f t="shared" si="601"/>
        <v>49.46</v>
      </c>
      <c r="EIA49" s="14">
        <f t="shared" si="602"/>
        <v>1431.4757999999999</v>
      </c>
      <c r="EIB49" s="14">
        <f t="shared" si="603"/>
        <v>1811.2251999999999</v>
      </c>
      <c r="EIC49" s="11" t="s">
        <v>17389</v>
      </c>
      <c r="EID49" s="261" t="str">
        <f>IF(EIK49="SINAPI",VLOOKUP('TEREZINHA HARDY'!EIJ49,SINAPI,2,),VLOOKUP('TEREZINHA HARDY'!EIJ49,SETOP,3,))</f>
        <v>FORMA E DESFORMA DE TÁBUA E SARRAFO, REAPROVEITAMENTO (3X), EXCLUSIVE ESCORAMENTO</v>
      </c>
      <c r="EIE49" s="261"/>
      <c r="EIF49" s="261"/>
      <c r="EIG49" s="261"/>
      <c r="EIH49" s="261"/>
      <c r="EII49" s="261"/>
      <c r="EIJ49" s="12" t="s">
        <v>10323</v>
      </c>
      <c r="EIK49" s="12" t="s">
        <v>6222</v>
      </c>
      <c r="EIL49" s="12" t="str">
        <f>IF(EIK49="SINAPI",VLOOKUP('TEREZINHA HARDY'!EIJ49,SINAPI,3,),VLOOKUP('TEREZINHA HARDY'!EIJ49,SETOP,4,))</f>
        <v>M2</v>
      </c>
      <c r="EIM49" s="13">
        <v>36.619999999999997</v>
      </c>
      <c r="EIN49" s="13" t="s">
        <v>41</v>
      </c>
      <c r="EIO49" s="14">
        <f>IF(EIK49="SINAPI",VLOOKUP('TEREZINHA HARDY'!EIJ49,SINAPI,4,),VLOOKUP('TEREZINHA HARDY'!EIJ49,SETOP,5,))</f>
        <v>39.090000000000003</v>
      </c>
      <c r="EIP49" s="14">
        <f t="shared" si="604"/>
        <v>49.46</v>
      </c>
      <c r="EIQ49" s="14">
        <f t="shared" si="605"/>
        <v>1431.4757999999999</v>
      </c>
      <c r="EIR49" s="14">
        <f t="shared" si="606"/>
        <v>1811.2251999999999</v>
      </c>
      <c r="EIS49" s="11" t="s">
        <v>17389</v>
      </c>
      <c r="EIT49" s="261" t="str">
        <f>IF(EJA49="SINAPI",VLOOKUP('TEREZINHA HARDY'!EIZ49,SINAPI,2,),VLOOKUP('TEREZINHA HARDY'!EIZ49,SETOP,3,))</f>
        <v>FORMA E DESFORMA DE TÁBUA E SARRAFO, REAPROVEITAMENTO (3X), EXCLUSIVE ESCORAMENTO</v>
      </c>
      <c r="EIU49" s="261"/>
      <c r="EIV49" s="261"/>
      <c r="EIW49" s="261"/>
      <c r="EIX49" s="261"/>
      <c r="EIY49" s="261"/>
      <c r="EIZ49" s="12" t="s">
        <v>10323</v>
      </c>
      <c r="EJA49" s="12" t="s">
        <v>6222</v>
      </c>
      <c r="EJB49" s="12" t="str">
        <f>IF(EJA49="SINAPI",VLOOKUP('TEREZINHA HARDY'!EIZ49,SINAPI,3,),VLOOKUP('TEREZINHA HARDY'!EIZ49,SETOP,4,))</f>
        <v>M2</v>
      </c>
      <c r="EJC49" s="13">
        <v>36.619999999999997</v>
      </c>
      <c r="EJD49" s="13" t="s">
        <v>41</v>
      </c>
      <c r="EJE49" s="14">
        <f>IF(EJA49="SINAPI",VLOOKUP('TEREZINHA HARDY'!EIZ49,SINAPI,4,),VLOOKUP('TEREZINHA HARDY'!EIZ49,SETOP,5,))</f>
        <v>39.090000000000003</v>
      </c>
      <c r="EJF49" s="14">
        <f t="shared" si="607"/>
        <v>49.46</v>
      </c>
      <c r="EJG49" s="14">
        <f t="shared" si="608"/>
        <v>1431.4757999999999</v>
      </c>
      <c r="EJH49" s="14">
        <f t="shared" si="609"/>
        <v>1811.2251999999999</v>
      </c>
      <c r="EJI49" s="11" t="s">
        <v>17389</v>
      </c>
      <c r="EJJ49" s="261" t="str">
        <f>IF(EJQ49="SINAPI",VLOOKUP('TEREZINHA HARDY'!EJP49,SINAPI,2,),VLOOKUP('TEREZINHA HARDY'!EJP49,SETOP,3,))</f>
        <v>FORMA E DESFORMA DE TÁBUA E SARRAFO, REAPROVEITAMENTO (3X), EXCLUSIVE ESCORAMENTO</v>
      </c>
      <c r="EJK49" s="261"/>
      <c r="EJL49" s="261"/>
      <c r="EJM49" s="261"/>
      <c r="EJN49" s="261"/>
      <c r="EJO49" s="261"/>
      <c r="EJP49" s="12" t="s">
        <v>10323</v>
      </c>
      <c r="EJQ49" s="12" t="s">
        <v>6222</v>
      </c>
      <c r="EJR49" s="12" t="str">
        <f>IF(EJQ49="SINAPI",VLOOKUP('TEREZINHA HARDY'!EJP49,SINAPI,3,),VLOOKUP('TEREZINHA HARDY'!EJP49,SETOP,4,))</f>
        <v>M2</v>
      </c>
      <c r="EJS49" s="13">
        <v>36.619999999999997</v>
      </c>
      <c r="EJT49" s="13" t="s">
        <v>41</v>
      </c>
      <c r="EJU49" s="14">
        <f>IF(EJQ49="SINAPI",VLOOKUP('TEREZINHA HARDY'!EJP49,SINAPI,4,),VLOOKUP('TEREZINHA HARDY'!EJP49,SETOP,5,))</f>
        <v>39.090000000000003</v>
      </c>
      <c r="EJV49" s="14">
        <f t="shared" si="610"/>
        <v>49.46</v>
      </c>
      <c r="EJW49" s="14">
        <f t="shared" si="611"/>
        <v>1431.4757999999999</v>
      </c>
      <c r="EJX49" s="14">
        <f t="shared" si="612"/>
        <v>1811.2251999999999</v>
      </c>
      <c r="EJY49" s="11" t="s">
        <v>17389</v>
      </c>
      <c r="EJZ49" s="261" t="str">
        <f>IF(EKG49="SINAPI",VLOOKUP('TEREZINHA HARDY'!EKF49,SINAPI,2,),VLOOKUP('TEREZINHA HARDY'!EKF49,SETOP,3,))</f>
        <v>FORMA E DESFORMA DE TÁBUA E SARRAFO, REAPROVEITAMENTO (3X), EXCLUSIVE ESCORAMENTO</v>
      </c>
      <c r="EKA49" s="261"/>
      <c r="EKB49" s="261"/>
      <c r="EKC49" s="261"/>
      <c r="EKD49" s="261"/>
      <c r="EKE49" s="261"/>
      <c r="EKF49" s="12" t="s">
        <v>10323</v>
      </c>
      <c r="EKG49" s="12" t="s">
        <v>6222</v>
      </c>
      <c r="EKH49" s="12" t="str">
        <f>IF(EKG49="SINAPI",VLOOKUP('TEREZINHA HARDY'!EKF49,SINAPI,3,),VLOOKUP('TEREZINHA HARDY'!EKF49,SETOP,4,))</f>
        <v>M2</v>
      </c>
      <c r="EKI49" s="13">
        <v>36.619999999999997</v>
      </c>
      <c r="EKJ49" s="13" t="s">
        <v>41</v>
      </c>
      <c r="EKK49" s="14">
        <f>IF(EKG49="SINAPI",VLOOKUP('TEREZINHA HARDY'!EKF49,SINAPI,4,),VLOOKUP('TEREZINHA HARDY'!EKF49,SETOP,5,))</f>
        <v>39.090000000000003</v>
      </c>
      <c r="EKL49" s="14">
        <f t="shared" si="613"/>
        <v>49.46</v>
      </c>
      <c r="EKM49" s="14">
        <f t="shared" si="614"/>
        <v>1431.4757999999999</v>
      </c>
      <c r="EKN49" s="14">
        <f t="shared" si="615"/>
        <v>1811.2251999999999</v>
      </c>
      <c r="EKO49" s="11" t="s">
        <v>17389</v>
      </c>
      <c r="EKP49" s="261" t="str">
        <f>IF(EKW49="SINAPI",VLOOKUP('TEREZINHA HARDY'!EKV49,SINAPI,2,),VLOOKUP('TEREZINHA HARDY'!EKV49,SETOP,3,))</f>
        <v>FORMA E DESFORMA DE TÁBUA E SARRAFO, REAPROVEITAMENTO (3X), EXCLUSIVE ESCORAMENTO</v>
      </c>
      <c r="EKQ49" s="261"/>
      <c r="EKR49" s="261"/>
      <c r="EKS49" s="261"/>
      <c r="EKT49" s="261"/>
      <c r="EKU49" s="261"/>
      <c r="EKV49" s="12" t="s">
        <v>10323</v>
      </c>
      <c r="EKW49" s="12" t="s">
        <v>6222</v>
      </c>
      <c r="EKX49" s="12" t="str">
        <f>IF(EKW49="SINAPI",VLOOKUP('TEREZINHA HARDY'!EKV49,SINAPI,3,),VLOOKUP('TEREZINHA HARDY'!EKV49,SETOP,4,))</f>
        <v>M2</v>
      </c>
      <c r="EKY49" s="13">
        <v>36.619999999999997</v>
      </c>
      <c r="EKZ49" s="13" t="s">
        <v>41</v>
      </c>
      <c r="ELA49" s="14">
        <f>IF(EKW49="SINAPI",VLOOKUP('TEREZINHA HARDY'!EKV49,SINAPI,4,),VLOOKUP('TEREZINHA HARDY'!EKV49,SETOP,5,))</f>
        <v>39.090000000000003</v>
      </c>
      <c r="ELB49" s="14">
        <f t="shared" si="616"/>
        <v>49.46</v>
      </c>
      <c r="ELC49" s="14">
        <f t="shared" si="617"/>
        <v>1431.4757999999999</v>
      </c>
      <c r="ELD49" s="14">
        <f t="shared" si="618"/>
        <v>1811.2251999999999</v>
      </c>
      <c r="ELE49" s="11" t="s">
        <v>17389</v>
      </c>
      <c r="ELF49" s="261" t="str">
        <f>IF(ELM49="SINAPI",VLOOKUP('TEREZINHA HARDY'!ELL49,SINAPI,2,),VLOOKUP('TEREZINHA HARDY'!ELL49,SETOP,3,))</f>
        <v>FORMA E DESFORMA DE TÁBUA E SARRAFO, REAPROVEITAMENTO (3X), EXCLUSIVE ESCORAMENTO</v>
      </c>
      <c r="ELG49" s="261"/>
      <c r="ELH49" s="261"/>
      <c r="ELI49" s="261"/>
      <c r="ELJ49" s="261"/>
      <c r="ELK49" s="261"/>
      <c r="ELL49" s="12" t="s">
        <v>10323</v>
      </c>
      <c r="ELM49" s="12" t="s">
        <v>6222</v>
      </c>
      <c r="ELN49" s="12" t="str">
        <f>IF(ELM49="SINAPI",VLOOKUP('TEREZINHA HARDY'!ELL49,SINAPI,3,),VLOOKUP('TEREZINHA HARDY'!ELL49,SETOP,4,))</f>
        <v>M2</v>
      </c>
      <c r="ELO49" s="13">
        <v>36.619999999999997</v>
      </c>
      <c r="ELP49" s="13" t="s">
        <v>41</v>
      </c>
      <c r="ELQ49" s="14">
        <f>IF(ELM49="SINAPI",VLOOKUP('TEREZINHA HARDY'!ELL49,SINAPI,4,),VLOOKUP('TEREZINHA HARDY'!ELL49,SETOP,5,))</f>
        <v>39.090000000000003</v>
      </c>
      <c r="ELR49" s="14">
        <f t="shared" si="619"/>
        <v>49.46</v>
      </c>
      <c r="ELS49" s="14">
        <f t="shared" si="620"/>
        <v>1431.4757999999999</v>
      </c>
      <c r="ELT49" s="14">
        <f t="shared" si="621"/>
        <v>1811.2251999999999</v>
      </c>
      <c r="ELU49" s="11" t="s">
        <v>17389</v>
      </c>
      <c r="ELV49" s="261" t="str">
        <f>IF(EMC49="SINAPI",VLOOKUP('TEREZINHA HARDY'!EMB49,SINAPI,2,),VLOOKUP('TEREZINHA HARDY'!EMB49,SETOP,3,))</f>
        <v>FORMA E DESFORMA DE TÁBUA E SARRAFO, REAPROVEITAMENTO (3X), EXCLUSIVE ESCORAMENTO</v>
      </c>
      <c r="ELW49" s="261"/>
      <c r="ELX49" s="261"/>
      <c r="ELY49" s="261"/>
      <c r="ELZ49" s="261"/>
      <c r="EMA49" s="261"/>
      <c r="EMB49" s="12" t="s">
        <v>10323</v>
      </c>
      <c r="EMC49" s="12" t="s">
        <v>6222</v>
      </c>
      <c r="EMD49" s="12" t="str">
        <f>IF(EMC49="SINAPI",VLOOKUP('TEREZINHA HARDY'!EMB49,SINAPI,3,),VLOOKUP('TEREZINHA HARDY'!EMB49,SETOP,4,))</f>
        <v>M2</v>
      </c>
      <c r="EME49" s="13">
        <v>36.619999999999997</v>
      </c>
      <c r="EMF49" s="13" t="s">
        <v>41</v>
      </c>
      <c r="EMG49" s="14">
        <f>IF(EMC49="SINAPI",VLOOKUP('TEREZINHA HARDY'!EMB49,SINAPI,4,),VLOOKUP('TEREZINHA HARDY'!EMB49,SETOP,5,))</f>
        <v>39.090000000000003</v>
      </c>
      <c r="EMH49" s="14">
        <f t="shared" si="622"/>
        <v>49.46</v>
      </c>
      <c r="EMI49" s="14">
        <f t="shared" si="623"/>
        <v>1431.4757999999999</v>
      </c>
      <c r="EMJ49" s="14">
        <f t="shared" si="624"/>
        <v>1811.2251999999999</v>
      </c>
      <c r="EMK49" s="11" t="s">
        <v>17389</v>
      </c>
      <c r="EML49" s="261" t="str">
        <f>IF(EMS49="SINAPI",VLOOKUP('TEREZINHA HARDY'!EMR49,SINAPI,2,),VLOOKUP('TEREZINHA HARDY'!EMR49,SETOP,3,))</f>
        <v>FORMA E DESFORMA DE TÁBUA E SARRAFO, REAPROVEITAMENTO (3X), EXCLUSIVE ESCORAMENTO</v>
      </c>
      <c r="EMM49" s="261"/>
      <c r="EMN49" s="261"/>
      <c r="EMO49" s="261"/>
      <c r="EMP49" s="261"/>
      <c r="EMQ49" s="261"/>
      <c r="EMR49" s="12" t="s">
        <v>10323</v>
      </c>
      <c r="EMS49" s="12" t="s">
        <v>6222</v>
      </c>
      <c r="EMT49" s="12" t="str">
        <f>IF(EMS49="SINAPI",VLOOKUP('TEREZINHA HARDY'!EMR49,SINAPI,3,),VLOOKUP('TEREZINHA HARDY'!EMR49,SETOP,4,))</f>
        <v>M2</v>
      </c>
      <c r="EMU49" s="13">
        <v>36.619999999999997</v>
      </c>
      <c r="EMV49" s="13" t="s">
        <v>41</v>
      </c>
      <c r="EMW49" s="14">
        <f>IF(EMS49="SINAPI",VLOOKUP('TEREZINHA HARDY'!EMR49,SINAPI,4,),VLOOKUP('TEREZINHA HARDY'!EMR49,SETOP,5,))</f>
        <v>39.090000000000003</v>
      </c>
      <c r="EMX49" s="14">
        <f t="shared" si="625"/>
        <v>49.46</v>
      </c>
      <c r="EMY49" s="14">
        <f t="shared" si="626"/>
        <v>1431.4757999999999</v>
      </c>
      <c r="EMZ49" s="14">
        <f t="shared" si="627"/>
        <v>1811.2251999999999</v>
      </c>
      <c r="ENA49" s="11" t="s">
        <v>17389</v>
      </c>
      <c r="ENB49" s="261" t="str">
        <f>IF(ENI49="SINAPI",VLOOKUP('TEREZINHA HARDY'!ENH49,SINAPI,2,),VLOOKUP('TEREZINHA HARDY'!ENH49,SETOP,3,))</f>
        <v>FORMA E DESFORMA DE TÁBUA E SARRAFO, REAPROVEITAMENTO (3X), EXCLUSIVE ESCORAMENTO</v>
      </c>
      <c r="ENC49" s="261"/>
      <c r="END49" s="261"/>
      <c r="ENE49" s="261"/>
      <c r="ENF49" s="261"/>
      <c r="ENG49" s="261"/>
      <c r="ENH49" s="12" t="s">
        <v>10323</v>
      </c>
      <c r="ENI49" s="12" t="s">
        <v>6222</v>
      </c>
      <c r="ENJ49" s="12" t="str">
        <f>IF(ENI49="SINAPI",VLOOKUP('TEREZINHA HARDY'!ENH49,SINAPI,3,),VLOOKUP('TEREZINHA HARDY'!ENH49,SETOP,4,))</f>
        <v>M2</v>
      </c>
      <c r="ENK49" s="13">
        <v>36.619999999999997</v>
      </c>
      <c r="ENL49" s="13" t="s">
        <v>41</v>
      </c>
      <c r="ENM49" s="14">
        <f>IF(ENI49="SINAPI",VLOOKUP('TEREZINHA HARDY'!ENH49,SINAPI,4,),VLOOKUP('TEREZINHA HARDY'!ENH49,SETOP,5,))</f>
        <v>39.090000000000003</v>
      </c>
      <c r="ENN49" s="14">
        <f t="shared" si="628"/>
        <v>49.46</v>
      </c>
      <c r="ENO49" s="14">
        <f t="shared" si="629"/>
        <v>1431.4757999999999</v>
      </c>
      <c r="ENP49" s="14">
        <f t="shared" si="630"/>
        <v>1811.2251999999999</v>
      </c>
      <c r="ENQ49" s="11" t="s">
        <v>17389</v>
      </c>
      <c r="ENR49" s="261" t="str">
        <f>IF(ENY49="SINAPI",VLOOKUP('TEREZINHA HARDY'!ENX49,SINAPI,2,),VLOOKUP('TEREZINHA HARDY'!ENX49,SETOP,3,))</f>
        <v>FORMA E DESFORMA DE TÁBUA E SARRAFO, REAPROVEITAMENTO (3X), EXCLUSIVE ESCORAMENTO</v>
      </c>
      <c r="ENS49" s="261"/>
      <c r="ENT49" s="261"/>
      <c r="ENU49" s="261"/>
      <c r="ENV49" s="261"/>
      <c r="ENW49" s="261"/>
      <c r="ENX49" s="12" t="s">
        <v>10323</v>
      </c>
      <c r="ENY49" s="12" t="s">
        <v>6222</v>
      </c>
      <c r="ENZ49" s="12" t="str">
        <f>IF(ENY49="SINAPI",VLOOKUP('TEREZINHA HARDY'!ENX49,SINAPI,3,),VLOOKUP('TEREZINHA HARDY'!ENX49,SETOP,4,))</f>
        <v>M2</v>
      </c>
      <c r="EOA49" s="13">
        <v>36.619999999999997</v>
      </c>
      <c r="EOB49" s="13" t="s">
        <v>41</v>
      </c>
      <c r="EOC49" s="14">
        <f>IF(ENY49="SINAPI",VLOOKUP('TEREZINHA HARDY'!ENX49,SINAPI,4,),VLOOKUP('TEREZINHA HARDY'!ENX49,SETOP,5,))</f>
        <v>39.090000000000003</v>
      </c>
      <c r="EOD49" s="14">
        <f t="shared" si="631"/>
        <v>49.46</v>
      </c>
      <c r="EOE49" s="14">
        <f t="shared" si="632"/>
        <v>1431.4757999999999</v>
      </c>
      <c r="EOF49" s="14">
        <f t="shared" si="633"/>
        <v>1811.2251999999999</v>
      </c>
      <c r="EOG49" s="11" t="s">
        <v>17389</v>
      </c>
      <c r="EOH49" s="261" t="str">
        <f>IF(EOO49="SINAPI",VLOOKUP('TEREZINHA HARDY'!EON49,SINAPI,2,),VLOOKUP('TEREZINHA HARDY'!EON49,SETOP,3,))</f>
        <v>FORMA E DESFORMA DE TÁBUA E SARRAFO, REAPROVEITAMENTO (3X), EXCLUSIVE ESCORAMENTO</v>
      </c>
      <c r="EOI49" s="261"/>
      <c r="EOJ49" s="261"/>
      <c r="EOK49" s="261"/>
      <c r="EOL49" s="261"/>
      <c r="EOM49" s="261"/>
      <c r="EON49" s="12" t="s">
        <v>10323</v>
      </c>
      <c r="EOO49" s="12" t="s">
        <v>6222</v>
      </c>
      <c r="EOP49" s="12" t="str">
        <f>IF(EOO49="SINAPI",VLOOKUP('TEREZINHA HARDY'!EON49,SINAPI,3,),VLOOKUP('TEREZINHA HARDY'!EON49,SETOP,4,))</f>
        <v>M2</v>
      </c>
      <c r="EOQ49" s="13">
        <v>36.619999999999997</v>
      </c>
      <c r="EOR49" s="13" t="s">
        <v>41</v>
      </c>
      <c r="EOS49" s="14">
        <f>IF(EOO49="SINAPI",VLOOKUP('TEREZINHA HARDY'!EON49,SINAPI,4,),VLOOKUP('TEREZINHA HARDY'!EON49,SETOP,5,))</f>
        <v>39.090000000000003</v>
      </c>
      <c r="EOT49" s="14">
        <f t="shared" si="634"/>
        <v>49.46</v>
      </c>
      <c r="EOU49" s="14">
        <f t="shared" si="635"/>
        <v>1431.4757999999999</v>
      </c>
      <c r="EOV49" s="14">
        <f t="shared" si="636"/>
        <v>1811.2251999999999</v>
      </c>
      <c r="EOW49" s="11" t="s">
        <v>17389</v>
      </c>
      <c r="EOX49" s="261" t="str">
        <f>IF(EPE49="SINAPI",VLOOKUP('TEREZINHA HARDY'!EPD49,SINAPI,2,),VLOOKUP('TEREZINHA HARDY'!EPD49,SETOP,3,))</f>
        <v>FORMA E DESFORMA DE TÁBUA E SARRAFO, REAPROVEITAMENTO (3X), EXCLUSIVE ESCORAMENTO</v>
      </c>
      <c r="EOY49" s="261"/>
      <c r="EOZ49" s="261"/>
      <c r="EPA49" s="261"/>
      <c r="EPB49" s="261"/>
      <c r="EPC49" s="261"/>
      <c r="EPD49" s="12" t="s">
        <v>10323</v>
      </c>
      <c r="EPE49" s="12" t="s">
        <v>6222</v>
      </c>
      <c r="EPF49" s="12" t="str">
        <f>IF(EPE49="SINAPI",VLOOKUP('TEREZINHA HARDY'!EPD49,SINAPI,3,),VLOOKUP('TEREZINHA HARDY'!EPD49,SETOP,4,))</f>
        <v>M2</v>
      </c>
      <c r="EPG49" s="13">
        <v>36.619999999999997</v>
      </c>
      <c r="EPH49" s="13" t="s">
        <v>41</v>
      </c>
      <c r="EPI49" s="14">
        <f>IF(EPE49="SINAPI",VLOOKUP('TEREZINHA HARDY'!EPD49,SINAPI,4,),VLOOKUP('TEREZINHA HARDY'!EPD49,SETOP,5,))</f>
        <v>39.090000000000003</v>
      </c>
      <c r="EPJ49" s="14">
        <f t="shared" si="637"/>
        <v>49.46</v>
      </c>
      <c r="EPK49" s="14">
        <f t="shared" si="638"/>
        <v>1431.4757999999999</v>
      </c>
      <c r="EPL49" s="14">
        <f t="shared" si="639"/>
        <v>1811.2251999999999</v>
      </c>
      <c r="EPM49" s="11" t="s">
        <v>17389</v>
      </c>
      <c r="EPN49" s="261" t="str">
        <f>IF(EPU49="SINAPI",VLOOKUP('TEREZINHA HARDY'!EPT49,SINAPI,2,),VLOOKUP('TEREZINHA HARDY'!EPT49,SETOP,3,))</f>
        <v>FORMA E DESFORMA DE TÁBUA E SARRAFO, REAPROVEITAMENTO (3X), EXCLUSIVE ESCORAMENTO</v>
      </c>
      <c r="EPO49" s="261"/>
      <c r="EPP49" s="261"/>
      <c r="EPQ49" s="261"/>
      <c r="EPR49" s="261"/>
      <c r="EPS49" s="261"/>
      <c r="EPT49" s="12" t="s">
        <v>10323</v>
      </c>
      <c r="EPU49" s="12" t="s">
        <v>6222</v>
      </c>
      <c r="EPV49" s="12" t="str">
        <f>IF(EPU49="SINAPI",VLOOKUP('TEREZINHA HARDY'!EPT49,SINAPI,3,),VLOOKUP('TEREZINHA HARDY'!EPT49,SETOP,4,))</f>
        <v>M2</v>
      </c>
      <c r="EPW49" s="13">
        <v>36.619999999999997</v>
      </c>
      <c r="EPX49" s="13" t="s">
        <v>41</v>
      </c>
      <c r="EPY49" s="14">
        <f>IF(EPU49="SINAPI",VLOOKUP('TEREZINHA HARDY'!EPT49,SINAPI,4,),VLOOKUP('TEREZINHA HARDY'!EPT49,SETOP,5,))</f>
        <v>39.090000000000003</v>
      </c>
      <c r="EPZ49" s="14">
        <f t="shared" si="640"/>
        <v>49.46</v>
      </c>
      <c r="EQA49" s="14">
        <f t="shared" si="641"/>
        <v>1431.4757999999999</v>
      </c>
      <c r="EQB49" s="14">
        <f t="shared" si="642"/>
        <v>1811.2251999999999</v>
      </c>
      <c r="EQC49" s="11" t="s">
        <v>17389</v>
      </c>
      <c r="EQD49" s="261" t="str">
        <f>IF(EQK49="SINAPI",VLOOKUP('TEREZINHA HARDY'!EQJ49,SINAPI,2,),VLOOKUP('TEREZINHA HARDY'!EQJ49,SETOP,3,))</f>
        <v>FORMA E DESFORMA DE TÁBUA E SARRAFO, REAPROVEITAMENTO (3X), EXCLUSIVE ESCORAMENTO</v>
      </c>
      <c r="EQE49" s="261"/>
      <c r="EQF49" s="261"/>
      <c r="EQG49" s="261"/>
      <c r="EQH49" s="261"/>
      <c r="EQI49" s="261"/>
      <c r="EQJ49" s="12" t="s">
        <v>10323</v>
      </c>
      <c r="EQK49" s="12" t="s">
        <v>6222</v>
      </c>
      <c r="EQL49" s="12" t="str">
        <f>IF(EQK49="SINAPI",VLOOKUP('TEREZINHA HARDY'!EQJ49,SINAPI,3,),VLOOKUP('TEREZINHA HARDY'!EQJ49,SETOP,4,))</f>
        <v>M2</v>
      </c>
      <c r="EQM49" s="13">
        <v>36.619999999999997</v>
      </c>
      <c r="EQN49" s="13" t="s">
        <v>41</v>
      </c>
      <c r="EQO49" s="14">
        <f>IF(EQK49="SINAPI",VLOOKUP('TEREZINHA HARDY'!EQJ49,SINAPI,4,),VLOOKUP('TEREZINHA HARDY'!EQJ49,SETOP,5,))</f>
        <v>39.090000000000003</v>
      </c>
      <c r="EQP49" s="14">
        <f t="shared" si="643"/>
        <v>49.46</v>
      </c>
      <c r="EQQ49" s="14">
        <f t="shared" si="644"/>
        <v>1431.4757999999999</v>
      </c>
      <c r="EQR49" s="14">
        <f t="shared" si="645"/>
        <v>1811.2251999999999</v>
      </c>
      <c r="EQS49" s="11" t="s">
        <v>17389</v>
      </c>
      <c r="EQT49" s="261" t="str">
        <f>IF(ERA49="SINAPI",VLOOKUP('TEREZINHA HARDY'!EQZ49,SINAPI,2,),VLOOKUP('TEREZINHA HARDY'!EQZ49,SETOP,3,))</f>
        <v>FORMA E DESFORMA DE TÁBUA E SARRAFO, REAPROVEITAMENTO (3X), EXCLUSIVE ESCORAMENTO</v>
      </c>
      <c r="EQU49" s="261"/>
      <c r="EQV49" s="261"/>
      <c r="EQW49" s="261"/>
      <c r="EQX49" s="261"/>
      <c r="EQY49" s="261"/>
      <c r="EQZ49" s="12" t="s">
        <v>10323</v>
      </c>
      <c r="ERA49" s="12" t="s">
        <v>6222</v>
      </c>
      <c r="ERB49" s="12" t="str">
        <f>IF(ERA49="SINAPI",VLOOKUP('TEREZINHA HARDY'!EQZ49,SINAPI,3,),VLOOKUP('TEREZINHA HARDY'!EQZ49,SETOP,4,))</f>
        <v>M2</v>
      </c>
      <c r="ERC49" s="13">
        <v>36.619999999999997</v>
      </c>
      <c r="ERD49" s="13" t="s">
        <v>41</v>
      </c>
      <c r="ERE49" s="14">
        <f>IF(ERA49="SINAPI",VLOOKUP('TEREZINHA HARDY'!EQZ49,SINAPI,4,),VLOOKUP('TEREZINHA HARDY'!EQZ49,SETOP,5,))</f>
        <v>39.090000000000003</v>
      </c>
      <c r="ERF49" s="14">
        <f t="shared" si="646"/>
        <v>49.46</v>
      </c>
      <c r="ERG49" s="14">
        <f t="shared" si="647"/>
        <v>1431.4757999999999</v>
      </c>
      <c r="ERH49" s="14">
        <f t="shared" si="648"/>
        <v>1811.2251999999999</v>
      </c>
      <c r="ERI49" s="11" t="s">
        <v>17389</v>
      </c>
      <c r="ERJ49" s="261" t="str">
        <f>IF(ERQ49="SINAPI",VLOOKUP('TEREZINHA HARDY'!ERP49,SINAPI,2,),VLOOKUP('TEREZINHA HARDY'!ERP49,SETOP,3,))</f>
        <v>FORMA E DESFORMA DE TÁBUA E SARRAFO, REAPROVEITAMENTO (3X), EXCLUSIVE ESCORAMENTO</v>
      </c>
      <c r="ERK49" s="261"/>
      <c r="ERL49" s="261"/>
      <c r="ERM49" s="261"/>
      <c r="ERN49" s="261"/>
      <c r="ERO49" s="261"/>
      <c r="ERP49" s="12" t="s">
        <v>10323</v>
      </c>
      <c r="ERQ49" s="12" t="s">
        <v>6222</v>
      </c>
      <c r="ERR49" s="12" t="str">
        <f>IF(ERQ49="SINAPI",VLOOKUP('TEREZINHA HARDY'!ERP49,SINAPI,3,),VLOOKUP('TEREZINHA HARDY'!ERP49,SETOP,4,))</f>
        <v>M2</v>
      </c>
      <c r="ERS49" s="13">
        <v>36.619999999999997</v>
      </c>
      <c r="ERT49" s="13" t="s">
        <v>41</v>
      </c>
      <c r="ERU49" s="14">
        <f>IF(ERQ49="SINAPI",VLOOKUP('TEREZINHA HARDY'!ERP49,SINAPI,4,),VLOOKUP('TEREZINHA HARDY'!ERP49,SETOP,5,))</f>
        <v>39.090000000000003</v>
      </c>
      <c r="ERV49" s="14">
        <f t="shared" si="649"/>
        <v>49.46</v>
      </c>
      <c r="ERW49" s="14">
        <f t="shared" si="650"/>
        <v>1431.4757999999999</v>
      </c>
      <c r="ERX49" s="14">
        <f t="shared" si="651"/>
        <v>1811.2251999999999</v>
      </c>
      <c r="ERY49" s="11" t="s">
        <v>17389</v>
      </c>
      <c r="ERZ49" s="261" t="str">
        <f>IF(ESG49="SINAPI",VLOOKUP('TEREZINHA HARDY'!ESF49,SINAPI,2,),VLOOKUP('TEREZINHA HARDY'!ESF49,SETOP,3,))</f>
        <v>FORMA E DESFORMA DE TÁBUA E SARRAFO, REAPROVEITAMENTO (3X), EXCLUSIVE ESCORAMENTO</v>
      </c>
      <c r="ESA49" s="261"/>
      <c r="ESB49" s="261"/>
      <c r="ESC49" s="261"/>
      <c r="ESD49" s="261"/>
      <c r="ESE49" s="261"/>
      <c r="ESF49" s="12" t="s">
        <v>10323</v>
      </c>
      <c r="ESG49" s="12" t="s">
        <v>6222</v>
      </c>
      <c r="ESH49" s="12" t="str">
        <f>IF(ESG49="SINAPI",VLOOKUP('TEREZINHA HARDY'!ESF49,SINAPI,3,),VLOOKUP('TEREZINHA HARDY'!ESF49,SETOP,4,))</f>
        <v>M2</v>
      </c>
      <c r="ESI49" s="13">
        <v>36.619999999999997</v>
      </c>
      <c r="ESJ49" s="13" t="s">
        <v>41</v>
      </c>
      <c r="ESK49" s="14">
        <f>IF(ESG49="SINAPI",VLOOKUP('TEREZINHA HARDY'!ESF49,SINAPI,4,),VLOOKUP('TEREZINHA HARDY'!ESF49,SETOP,5,))</f>
        <v>39.090000000000003</v>
      </c>
      <c r="ESL49" s="14">
        <f t="shared" si="652"/>
        <v>49.46</v>
      </c>
      <c r="ESM49" s="14">
        <f t="shared" si="653"/>
        <v>1431.4757999999999</v>
      </c>
      <c r="ESN49" s="14">
        <f t="shared" si="654"/>
        <v>1811.2251999999999</v>
      </c>
      <c r="ESO49" s="11" t="s">
        <v>17389</v>
      </c>
      <c r="ESP49" s="261" t="str">
        <f>IF(ESW49="SINAPI",VLOOKUP('TEREZINHA HARDY'!ESV49,SINAPI,2,),VLOOKUP('TEREZINHA HARDY'!ESV49,SETOP,3,))</f>
        <v>FORMA E DESFORMA DE TÁBUA E SARRAFO, REAPROVEITAMENTO (3X), EXCLUSIVE ESCORAMENTO</v>
      </c>
      <c r="ESQ49" s="261"/>
      <c r="ESR49" s="261"/>
      <c r="ESS49" s="261"/>
      <c r="EST49" s="261"/>
      <c r="ESU49" s="261"/>
      <c r="ESV49" s="12" t="s">
        <v>10323</v>
      </c>
      <c r="ESW49" s="12" t="s">
        <v>6222</v>
      </c>
      <c r="ESX49" s="12" t="str">
        <f>IF(ESW49="SINAPI",VLOOKUP('TEREZINHA HARDY'!ESV49,SINAPI,3,),VLOOKUP('TEREZINHA HARDY'!ESV49,SETOP,4,))</f>
        <v>M2</v>
      </c>
      <c r="ESY49" s="13">
        <v>36.619999999999997</v>
      </c>
      <c r="ESZ49" s="13" t="s">
        <v>41</v>
      </c>
      <c r="ETA49" s="14">
        <f>IF(ESW49="SINAPI",VLOOKUP('TEREZINHA HARDY'!ESV49,SINAPI,4,),VLOOKUP('TEREZINHA HARDY'!ESV49,SETOP,5,))</f>
        <v>39.090000000000003</v>
      </c>
      <c r="ETB49" s="14">
        <f t="shared" si="655"/>
        <v>49.46</v>
      </c>
      <c r="ETC49" s="14">
        <f t="shared" si="656"/>
        <v>1431.4757999999999</v>
      </c>
      <c r="ETD49" s="14">
        <f t="shared" si="657"/>
        <v>1811.2251999999999</v>
      </c>
      <c r="ETE49" s="11" t="s">
        <v>17389</v>
      </c>
      <c r="ETF49" s="261" t="str">
        <f>IF(ETM49="SINAPI",VLOOKUP('TEREZINHA HARDY'!ETL49,SINAPI,2,),VLOOKUP('TEREZINHA HARDY'!ETL49,SETOP,3,))</f>
        <v>FORMA E DESFORMA DE TÁBUA E SARRAFO, REAPROVEITAMENTO (3X), EXCLUSIVE ESCORAMENTO</v>
      </c>
      <c r="ETG49" s="261"/>
      <c r="ETH49" s="261"/>
      <c r="ETI49" s="261"/>
      <c r="ETJ49" s="261"/>
      <c r="ETK49" s="261"/>
      <c r="ETL49" s="12" t="s">
        <v>10323</v>
      </c>
      <c r="ETM49" s="12" t="s">
        <v>6222</v>
      </c>
      <c r="ETN49" s="12" t="str">
        <f>IF(ETM49="SINAPI",VLOOKUP('TEREZINHA HARDY'!ETL49,SINAPI,3,),VLOOKUP('TEREZINHA HARDY'!ETL49,SETOP,4,))</f>
        <v>M2</v>
      </c>
      <c r="ETO49" s="13">
        <v>36.619999999999997</v>
      </c>
      <c r="ETP49" s="13" t="s">
        <v>41</v>
      </c>
      <c r="ETQ49" s="14">
        <f>IF(ETM49="SINAPI",VLOOKUP('TEREZINHA HARDY'!ETL49,SINAPI,4,),VLOOKUP('TEREZINHA HARDY'!ETL49,SETOP,5,))</f>
        <v>39.090000000000003</v>
      </c>
      <c r="ETR49" s="14">
        <f t="shared" si="658"/>
        <v>49.46</v>
      </c>
      <c r="ETS49" s="14">
        <f t="shared" si="659"/>
        <v>1431.4757999999999</v>
      </c>
      <c r="ETT49" s="14">
        <f t="shared" si="660"/>
        <v>1811.2251999999999</v>
      </c>
      <c r="ETU49" s="11" t="s">
        <v>17389</v>
      </c>
      <c r="ETV49" s="261" t="str">
        <f>IF(EUC49="SINAPI",VLOOKUP('TEREZINHA HARDY'!EUB49,SINAPI,2,),VLOOKUP('TEREZINHA HARDY'!EUB49,SETOP,3,))</f>
        <v>FORMA E DESFORMA DE TÁBUA E SARRAFO, REAPROVEITAMENTO (3X), EXCLUSIVE ESCORAMENTO</v>
      </c>
      <c r="ETW49" s="261"/>
      <c r="ETX49" s="261"/>
      <c r="ETY49" s="261"/>
      <c r="ETZ49" s="261"/>
      <c r="EUA49" s="261"/>
      <c r="EUB49" s="12" t="s">
        <v>10323</v>
      </c>
      <c r="EUC49" s="12" t="s">
        <v>6222</v>
      </c>
      <c r="EUD49" s="12" t="str">
        <f>IF(EUC49="SINAPI",VLOOKUP('TEREZINHA HARDY'!EUB49,SINAPI,3,),VLOOKUP('TEREZINHA HARDY'!EUB49,SETOP,4,))</f>
        <v>M2</v>
      </c>
      <c r="EUE49" s="13">
        <v>36.619999999999997</v>
      </c>
      <c r="EUF49" s="13" t="s">
        <v>41</v>
      </c>
      <c r="EUG49" s="14">
        <f>IF(EUC49="SINAPI",VLOOKUP('TEREZINHA HARDY'!EUB49,SINAPI,4,),VLOOKUP('TEREZINHA HARDY'!EUB49,SETOP,5,))</f>
        <v>39.090000000000003</v>
      </c>
      <c r="EUH49" s="14">
        <f t="shared" si="661"/>
        <v>49.46</v>
      </c>
      <c r="EUI49" s="14">
        <f t="shared" si="662"/>
        <v>1431.4757999999999</v>
      </c>
      <c r="EUJ49" s="14">
        <f t="shared" si="663"/>
        <v>1811.2251999999999</v>
      </c>
      <c r="EUK49" s="11" t="s">
        <v>17389</v>
      </c>
      <c r="EUL49" s="261" t="str">
        <f>IF(EUS49="SINAPI",VLOOKUP('TEREZINHA HARDY'!EUR49,SINAPI,2,),VLOOKUP('TEREZINHA HARDY'!EUR49,SETOP,3,))</f>
        <v>FORMA E DESFORMA DE TÁBUA E SARRAFO, REAPROVEITAMENTO (3X), EXCLUSIVE ESCORAMENTO</v>
      </c>
      <c r="EUM49" s="261"/>
      <c r="EUN49" s="261"/>
      <c r="EUO49" s="261"/>
      <c r="EUP49" s="261"/>
      <c r="EUQ49" s="261"/>
      <c r="EUR49" s="12" t="s">
        <v>10323</v>
      </c>
      <c r="EUS49" s="12" t="s">
        <v>6222</v>
      </c>
      <c r="EUT49" s="12" t="str">
        <f>IF(EUS49="SINAPI",VLOOKUP('TEREZINHA HARDY'!EUR49,SINAPI,3,),VLOOKUP('TEREZINHA HARDY'!EUR49,SETOP,4,))</f>
        <v>M2</v>
      </c>
      <c r="EUU49" s="13">
        <v>36.619999999999997</v>
      </c>
      <c r="EUV49" s="13" t="s">
        <v>41</v>
      </c>
      <c r="EUW49" s="14">
        <f>IF(EUS49="SINAPI",VLOOKUP('TEREZINHA HARDY'!EUR49,SINAPI,4,),VLOOKUP('TEREZINHA HARDY'!EUR49,SETOP,5,))</f>
        <v>39.090000000000003</v>
      </c>
      <c r="EUX49" s="14">
        <f t="shared" si="664"/>
        <v>49.46</v>
      </c>
      <c r="EUY49" s="14">
        <f t="shared" si="665"/>
        <v>1431.4757999999999</v>
      </c>
      <c r="EUZ49" s="14">
        <f t="shared" si="666"/>
        <v>1811.2251999999999</v>
      </c>
      <c r="EVA49" s="11" t="s">
        <v>17389</v>
      </c>
      <c r="EVB49" s="261" t="str">
        <f>IF(EVI49="SINAPI",VLOOKUP('TEREZINHA HARDY'!EVH49,SINAPI,2,),VLOOKUP('TEREZINHA HARDY'!EVH49,SETOP,3,))</f>
        <v>FORMA E DESFORMA DE TÁBUA E SARRAFO, REAPROVEITAMENTO (3X), EXCLUSIVE ESCORAMENTO</v>
      </c>
      <c r="EVC49" s="261"/>
      <c r="EVD49" s="261"/>
      <c r="EVE49" s="261"/>
      <c r="EVF49" s="261"/>
      <c r="EVG49" s="261"/>
      <c r="EVH49" s="12" t="s">
        <v>10323</v>
      </c>
      <c r="EVI49" s="12" t="s">
        <v>6222</v>
      </c>
      <c r="EVJ49" s="12" t="str">
        <f>IF(EVI49="SINAPI",VLOOKUP('TEREZINHA HARDY'!EVH49,SINAPI,3,),VLOOKUP('TEREZINHA HARDY'!EVH49,SETOP,4,))</f>
        <v>M2</v>
      </c>
      <c r="EVK49" s="13">
        <v>36.619999999999997</v>
      </c>
      <c r="EVL49" s="13" t="s">
        <v>41</v>
      </c>
      <c r="EVM49" s="14">
        <f>IF(EVI49="SINAPI",VLOOKUP('TEREZINHA HARDY'!EVH49,SINAPI,4,),VLOOKUP('TEREZINHA HARDY'!EVH49,SETOP,5,))</f>
        <v>39.090000000000003</v>
      </c>
      <c r="EVN49" s="14">
        <f t="shared" si="667"/>
        <v>49.46</v>
      </c>
      <c r="EVO49" s="14">
        <f t="shared" si="668"/>
        <v>1431.4757999999999</v>
      </c>
      <c r="EVP49" s="14">
        <f t="shared" si="669"/>
        <v>1811.2251999999999</v>
      </c>
      <c r="EVQ49" s="11" t="s">
        <v>17389</v>
      </c>
      <c r="EVR49" s="261" t="str">
        <f>IF(EVY49="SINAPI",VLOOKUP('TEREZINHA HARDY'!EVX49,SINAPI,2,),VLOOKUP('TEREZINHA HARDY'!EVX49,SETOP,3,))</f>
        <v>FORMA E DESFORMA DE TÁBUA E SARRAFO, REAPROVEITAMENTO (3X), EXCLUSIVE ESCORAMENTO</v>
      </c>
      <c r="EVS49" s="261"/>
      <c r="EVT49" s="261"/>
      <c r="EVU49" s="261"/>
      <c r="EVV49" s="261"/>
      <c r="EVW49" s="261"/>
      <c r="EVX49" s="12" t="s">
        <v>10323</v>
      </c>
      <c r="EVY49" s="12" t="s">
        <v>6222</v>
      </c>
      <c r="EVZ49" s="12" t="str">
        <f>IF(EVY49="SINAPI",VLOOKUP('TEREZINHA HARDY'!EVX49,SINAPI,3,),VLOOKUP('TEREZINHA HARDY'!EVX49,SETOP,4,))</f>
        <v>M2</v>
      </c>
      <c r="EWA49" s="13">
        <v>36.619999999999997</v>
      </c>
      <c r="EWB49" s="13" t="s">
        <v>41</v>
      </c>
      <c r="EWC49" s="14">
        <f>IF(EVY49="SINAPI",VLOOKUP('TEREZINHA HARDY'!EVX49,SINAPI,4,),VLOOKUP('TEREZINHA HARDY'!EVX49,SETOP,5,))</f>
        <v>39.090000000000003</v>
      </c>
      <c r="EWD49" s="14">
        <f t="shared" si="670"/>
        <v>49.46</v>
      </c>
      <c r="EWE49" s="14">
        <f t="shared" si="671"/>
        <v>1431.4757999999999</v>
      </c>
      <c r="EWF49" s="14">
        <f t="shared" si="672"/>
        <v>1811.2251999999999</v>
      </c>
      <c r="EWG49" s="11" t="s">
        <v>17389</v>
      </c>
      <c r="EWH49" s="261" t="str">
        <f>IF(EWO49="SINAPI",VLOOKUP('TEREZINHA HARDY'!EWN49,SINAPI,2,),VLOOKUP('TEREZINHA HARDY'!EWN49,SETOP,3,))</f>
        <v>FORMA E DESFORMA DE TÁBUA E SARRAFO, REAPROVEITAMENTO (3X), EXCLUSIVE ESCORAMENTO</v>
      </c>
      <c r="EWI49" s="261"/>
      <c r="EWJ49" s="261"/>
      <c r="EWK49" s="261"/>
      <c r="EWL49" s="261"/>
      <c r="EWM49" s="261"/>
      <c r="EWN49" s="12" t="s">
        <v>10323</v>
      </c>
      <c r="EWO49" s="12" t="s">
        <v>6222</v>
      </c>
      <c r="EWP49" s="12" t="str">
        <f>IF(EWO49="SINAPI",VLOOKUP('TEREZINHA HARDY'!EWN49,SINAPI,3,),VLOOKUP('TEREZINHA HARDY'!EWN49,SETOP,4,))</f>
        <v>M2</v>
      </c>
      <c r="EWQ49" s="13">
        <v>36.619999999999997</v>
      </c>
      <c r="EWR49" s="13" t="s">
        <v>41</v>
      </c>
      <c r="EWS49" s="14">
        <f>IF(EWO49="SINAPI",VLOOKUP('TEREZINHA HARDY'!EWN49,SINAPI,4,),VLOOKUP('TEREZINHA HARDY'!EWN49,SETOP,5,))</f>
        <v>39.090000000000003</v>
      </c>
      <c r="EWT49" s="14">
        <f t="shared" si="673"/>
        <v>49.46</v>
      </c>
      <c r="EWU49" s="14">
        <f t="shared" si="674"/>
        <v>1431.4757999999999</v>
      </c>
      <c r="EWV49" s="14">
        <f t="shared" si="675"/>
        <v>1811.2251999999999</v>
      </c>
      <c r="EWW49" s="11" t="s">
        <v>17389</v>
      </c>
      <c r="EWX49" s="261" t="str">
        <f>IF(EXE49="SINAPI",VLOOKUP('TEREZINHA HARDY'!EXD49,SINAPI,2,),VLOOKUP('TEREZINHA HARDY'!EXD49,SETOP,3,))</f>
        <v>FORMA E DESFORMA DE TÁBUA E SARRAFO, REAPROVEITAMENTO (3X), EXCLUSIVE ESCORAMENTO</v>
      </c>
      <c r="EWY49" s="261"/>
      <c r="EWZ49" s="261"/>
      <c r="EXA49" s="261"/>
      <c r="EXB49" s="261"/>
      <c r="EXC49" s="261"/>
      <c r="EXD49" s="12" t="s">
        <v>10323</v>
      </c>
      <c r="EXE49" s="12" t="s">
        <v>6222</v>
      </c>
      <c r="EXF49" s="12" t="str">
        <f>IF(EXE49="SINAPI",VLOOKUP('TEREZINHA HARDY'!EXD49,SINAPI,3,),VLOOKUP('TEREZINHA HARDY'!EXD49,SETOP,4,))</f>
        <v>M2</v>
      </c>
      <c r="EXG49" s="13">
        <v>36.619999999999997</v>
      </c>
      <c r="EXH49" s="13" t="s">
        <v>41</v>
      </c>
      <c r="EXI49" s="14">
        <f>IF(EXE49="SINAPI",VLOOKUP('TEREZINHA HARDY'!EXD49,SINAPI,4,),VLOOKUP('TEREZINHA HARDY'!EXD49,SETOP,5,))</f>
        <v>39.090000000000003</v>
      </c>
      <c r="EXJ49" s="14">
        <f t="shared" si="676"/>
        <v>49.46</v>
      </c>
      <c r="EXK49" s="14">
        <f t="shared" si="677"/>
        <v>1431.4757999999999</v>
      </c>
      <c r="EXL49" s="14">
        <f t="shared" si="678"/>
        <v>1811.2251999999999</v>
      </c>
      <c r="EXM49" s="11" t="s">
        <v>17389</v>
      </c>
      <c r="EXN49" s="261" t="str">
        <f>IF(EXU49="SINAPI",VLOOKUP('TEREZINHA HARDY'!EXT49,SINAPI,2,),VLOOKUP('TEREZINHA HARDY'!EXT49,SETOP,3,))</f>
        <v>FORMA E DESFORMA DE TÁBUA E SARRAFO, REAPROVEITAMENTO (3X), EXCLUSIVE ESCORAMENTO</v>
      </c>
      <c r="EXO49" s="261"/>
      <c r="EXP49" s="261"/>
      <c r="EXQ49" s="261"/>
      <c r="EXR49" s="261"/>
      <c r="EXS49" s="261"/>
      <c r="EXT49" s="12" t="s">
        <v>10323</v>
      </c>
      <c r="EXU49" s="12" t="s">
        <v>6222</v>
      </c>
      <c r="EXV49" s="12" t="str">
        <f>IF(EXU49="SINAPI",VLOOKUP('TEREZINHA HARDY'!EXT49,SINAPI,3,),VLOOKUP('TEREZINHA HARDY'!EXT49,SETOP,4,))</f>
        <v>M2</v>
      </c>
      <c r="EXW49" s="13">
        <v>36.619999999999997</v>
      </c>
      <c r="EXX49" s="13" t="s">
        <v>41</v>
      </c>
      <c r="EXY49" s="14">
        <f>IF(EXU49="SINAPI",VLOOKUP('TEREZINHA HARDY'!EXT49,SINAPI,4,),VLOOKUP('TEREZINHA HARDY'!EXT49,SETOP,5,))</f>
        <v>39.090000000000003</v>
      </c>
      <c r="EXZ49" s="14">
        <f t="shared" si="679"/>
        <v>49.46</v>
      </c>
      <c r="EYA49" s="14">
        <f t="shared" si="680"/>
        <v>1431.4757999999999</v>
      </c>
      <c r="EYB49" s="14">
        <f t="shared" si="681"/>
        <v>1811.2251999999999</v>
      </c>
      <c r="EYC49" s="11" t="s">
        <v>17389</v>
      </c>
      <c r="EYD49" s="261" t="str">
        <f>IF(EYK49="SINAPI",VLOOKUP('TEREZINHA HARDY'!EYJ49,SINAPI,2,),VLOOKUP('TEREZINHA HARDY'!EYJ49,SETOP,3,))</f>
        <v>FORMA E DESFORMA DE TÁBUA E SARRAFO, REAPROVEITAMENTO (3X), EXCLUSIVE ESCORAMENTO</v>
      </c>
      <c r="EYE49" s="261"/>
      <c r="EYF49" s="261"/>
      <c r="EYG49" s="261"/>
      <c r="EYH49" s="261"/>
      <c r="EYI49" s="261"/>
      <c r="EYJ49" s="12" t="s">
        <v>10323</v>
      </c>
      <c r="EYK49" s="12" t="s">
        <v>6222</v>
      </c>
      <c r="EYL49" s="12" t="str">
        <f>IF(EYK49="SINAPI",VLOOKUP('TEREZINHA HARDY'!EYJ49,SINAPI,3,),VLOOKUP('TEREZINHA HARDY'!EYJ49,SETOP,4,))</f>
        <v>M2</v>
      </c>
      <c r="EYM49" s="13">
        <v>36.619999999999997</v>
      </c>
      <c r="EYN49" s="13" t="s">
        <v>41</v>
      </c>
      <c r="EYO49" s="14">
        <f>IF(EYK49="SINAPI",VLOOKUP('TEREZINHA HARDY'!EYJ49,SINAPI,4,),VLOOKUP('TEREZINHA HARDY'!EYJ49,SETOP,5,))</f>
        <v>39.090000000000003</v>
      </c>
      <c r="EYP49" s="14">
        <f t="shared" si="682"/>
        <v>49.46</v>
      </c>
      <c r="EYQ49" s="14">
        <f t="shared" si="683"/>
        <v>1431.4757999999999</v>
      </c>
      <c r="EYR49" s="14">
        <f t="shared" si="684"/>
        <v>1811.2251999999999</v>
      </c>
      <c r="EYS49" s="11" t="s">
        <v>17389</v>
      </c>
      <c r="EYT49" s="261" t="str">
        <f>IF(EZA49="SINAPI",VLOOKUP('TEREZINHA HARDY'!EYZ49,SINAPI,2,),VLOOKUP('TEREZINHA HARDY'!EYZ49,SETOP,3,))</f>
        <v>FORMA E DESFORMA DE TÁBUA E SARRAFO, REAPROVEITAMENTO (3X), EXCLUSIVE ESCORAMENTO</v>
      </c>
      <c r="EYU49" s="261"/>
      <c r="EYV49" s="261"/>
      <c r="EYW49" s="261"/>
      <c r="EYX49" s="261"/>
      <c r="EYY49" s="261"/>
      <c r="EYZ49" s="12" t="s">
        <v>10323</v>
      </c>
      <c r="EZA49" s="12" t="s">
        <v>6222</v>
      </c>
      <c r="EZB49" s="12" t="str">
        <f>IF(EZA49="SINAPI",VLOOKUP('TEREZINHA HARDY'!EYZ49,SINAPI,3,),VLOOKUP('TEREZINHA HARDY'!EYZ49,SETOP,4,))</f>
        <v>M2</v>
      </c>
      <c r="EZC49" s="13">
        <v>36.619999999999997</v>
      </c>
      <c r="EZD49" s="13" t="s">
        <v>41</v>
      </c>
      <c r="EZE49" s="14">
        <f>IF(EZA49="SINAPI",VLOOKUP('TEREZINHA HARDY'!EYZ49,SINAPI,4,),VLOOKUP('TEREZINHA HARDY'!EYZ49,SETOP,5,))</f>
        <v>39.090000000000003</v>
      </c>
      <c r="EZF49" s="14">
        <f t="shared" si="685"/>
        <v>49.46</v>
      </c>
      <c r="EZG49" s="14">
        <f t="shared" si="686"/>
        <v>1431.4757999999999</v>
      </c>
      <c r="EZH49" s="14">
        <f t="shared" si="687"/>
        <v>1811.2251999999999</v>
      </c>
      <c r="EZI49" s="11" t="s">
        <v>17389</v>
      </c>
      <c r="EZJ49" s="261" t="str">
        <f>IF(EZQ49="SINAPI",VLOOKUP('TEREZINHA HARDY'!EZP49,SINAPI,2,),VLOOKUP('TEREZINHA HARDY'!EZP49,SETOP,3,))</f>
        <v>FORMA E DESFORMA DE TÁBUA E SARRAFO, REAPROVEITAMENTO (3X), EXCLUSIVE ESCORAMENTO</v>
      </c>
      <c r="EZK49" s="261"/>
      <c r="EZL49" s="261"/>
      <c r="EZM49" s="261"/>
      <c r="EZN49" s="261"/>
      <c r="EZO49" s="261"/>
      <c r="EZP49" s="12" t="s">
        <v>10323</v>
      </c>
      <c r="EZQ49" s="12" t="s">
        <v>6222</v>
      </c>
      <c r="EZR49" s="12" t="str">
        <f>IF(EZQ49="SINAPI",VLOOKUP('TEREZINHA HARDY'!EZP49,SINAPI,3,),VLOOKUP('TEREZINHA HARDY'!EZP49,SETOP,4,))</f>
        <v>M2</v>
      </c>
      <c r="EZS49" s="13">
        <v>36.619999999999997</v>
      </c>
      <c r="EZT49" s="13" t="s">
        <v>41</v>
      </c>
      <c r="EZU49" s="14">
        <f>IF(EZQ49="SINAPI",VLOOKUP('TEREZINHA HARDY'!EZP49,SINAPI,4,),VLOOKUP('TEREZINHA HARDY'!EZP49,SETOP,5,))</f>
        <v>39.090000000000003</v>
      </c>
      <c r="EZV49" s="14">
        <f t="shared" si="688"/>
        <v>49.46</v>
      </c>
      <c r="EZW49" s="14">
        <f t="shared" si="689"/>
        <v>1431.4757999999999</v>
      </c>
      <c r="EZX49" s="14">
        <f t="shared" si="690"/>
        <v>1811.2251999999999</v>
      </c>
      <c r="EZY49" s="11" t="s">
        <v>17389</v>
      </c>
      <c r="EZZ49" s="261" t="str">
        <f>IF(FAG49="SINAPI",VLOOKUP('TEREZINHA HARDY'!FAF49,SINAPI,2,),VLOOKUP('TEREZINHA HARDY'!FAF49,SETOP,3,))</f>
        <v>FORMA E DESFORMA DE TÁBUA E SARRAFO, REAPROVEITAMENTO (3X), EXCLUSIVE ESCORAMENTO</v>
      </c>
      <c r="FAA49" s="261"/>
      <c r="FAB49" s="261"/>
      <c r="FAC49" s="261"/>
      <c r="FAD49" s="261"/>
      <c r="FAE49" s="261"/>
      <c r="FAF49" s="12" t="s">
        <v>10323</v>
      </c>
      <c r="FAG49" s="12" t="s">
        <v>6222</v>
      </c>
      <c r="FAH49" s="12" t="str">
        <f>IF(FAG49="SINAPI",VLOOKUP('TEREZINHA HARDY'!FAF49,SINAPI,3,),VLOOKUP('TEREZINHA HARDY'!FAF49,SETOP,4,))</f>
        <v>M2</v>
      </c>
      <c r="FAI49" s="13">
        <v>36.619999999999997</v>
      </c>
      <c r="FAJ49" s="13" t="s">
        <v>41</v>
      </c>
      <c r="FAK49" s="14">
        <f>IF(FAG49="SINAPI",VLOOKUP('TEREZINHA HARDY'!FAF49,SINAPI,4,),VLOOKUP('TEREZINHA HARDY'!FAF49,SETOP,5,))</f>
        <v>39.090000000000003</v>
      </c>
      <c r="FAL49" s="14">
        <f t="shared" si="691"/>
        <v>49.46</v>
      </c>
      <c r="FAM49" s="14">
        <f t="shared" si="692"/>
        <v>1431.4757999999999</v>
      </c>
      <c r="FAN49" s="14">
        <f t="shared" si="693"/>
        <v>1811.2251999999999</v>
      </c>
      <c r="FAO49" s="11" t="s">
        <v>17389</v>
      </c>
      <c r="FAP49" s="261" t="str">
        <f>IF(FAW49="SINAPI",VLOOKUP('TEREZINHA HARDY'!FAV49,SINAPI,2,),VLOOKUP('TEREZINHA HARDY'!FAV49,SETOP,3,))</f>
        <v>FORMA E DESFORMA DE TÁBUA E SARRAFO, REAPROVEITAMENTO (3X), EXCLUSIVE ESCORAMENTO</v>
      </c>
      <c r="FAQ49" s="261"/>
      <c r="FAR49" s="261"/>
      <c r="FAS49" s="261"/>
      <c r="FAT49" s="261"/>
      <c r="FAU49" s="261"/>
      <c r="FAV49" s="12" t="s">
        <v>10323</v>
      </c>
      <c r="FAW49" s="12" t="s">
        <v>6222</v>
      </c>
      <c r="FAX49" s="12" t="str">
        <f>IF(FAW49="SINAPI",VLOOKUP('TEREZINHA HARDY'!FAV49,SINAPI,3,),VLOOKUP('TEREZINHA HARDY'!FAV49,SETOP,4,))</f>
        <v>M2</v>
      </c>
      <c r="FAY49" s="13">
        <v>36.619999999999997</v>
      </c>
      <c r="FAZ49" s="13" t="s">
        <v>41</v>
      </c>
      <c r="FBA49" s="14">
        <f>IF(FAW49="SINAPI",VLOOKUP('TEREZINHA HARDY'!FAV49,SINAPI,4,),VLOOKUP('TEREZINHA HARDY'!FAV49,SETOP,5,))</f>
        <v>39.090000000000003</v>
      </c>
      <c r="FBB49" s="14">
        <f t="shared" si="694"/>
        <v>49.46</v>
      </c>
      <c r="FBC49" s="14">
        <f t="shared" si="695"/>
        <v>1431.4757999999999</v>
      </c>
      <c r="FBD49" s="14">
        <f t="shared" si="696"/>
        <v>1811.2251999999999</v>
      </c>
      <c r="FBE49" s="11" t="s">
        <v>17389</v>
      </c>
      <c r="FBF49" s="261" t="str">
        <f>IF(FBM49="SINAPI",VLOOKUP('TEREZINHA HARDY'!FBL49,SINAPI,2,),VLOOKUP('TEREZINHA HARDY'!FBL49,SETOP,3,))</f>
        <v>FORMA E DESFORMA DE TÁBUA E SARRAFO, REAPROVEITAMENTO (3X), EXCLUSIVE ESCORAMENTO</v>
      </c>
      <c r="FBG49" s="261"/>
      <c r="FBH49" s="261"/>
      <c r="FBI49" s="261"/>
      <c r="FBJ49" s="261"/>
      <c r="FBK49" s="261"/>
      <c r="FBL49" s="12" t="s">
        <v>10323</v>
      </c>
      <c r="FBM49" s="12" t="s">
        <v>6222</v>
      </c>
      <c r="FBN49" s="12" t="str">
        <f>IF(FBM49="SINAPI",VLOOKUP('TEREZINHA HARDY'!FBL49,SINAPI,3,),VLOOKUP('TEREZINHA HARDY'!FBL49,SETOP,4,))</f>
        <v>M2</v>
      </c>
      <c r="FBO49" s="13">
        <v>36.619999999999997</v>
      </c>
      <c r="FBP49" s="13" t="s">
        <v>41</v>
      </c>
      <c r="FBQ49" s="14">
        <f>IF(FBM49="SINAPI",VLOOKUP('TEREZINHA HARDY'!FBL49,SINAPI,4,),VLOOKUP('TEREZINHA HARDY'!FBL49,SETOP,5,))</f>
        <v>39.090000000000003</v>
      </c>
      <c r="FBR49" s="14">
        <f t="shared" si="697"/>
        <v>49.46</v>
      </c>
      <c r="FBS49" s="14">
        <f t="shared" si="698"/>
        <v>1431.4757999999999</v>
      </c>
      <c r="FBT49" s="14">
        <f t="shared" si="699"/>
        <v>1811.2251999999999</v>
      </c>
      <c r="FBU49" s="11" t="s">
        <v>17389</v>
      </c>
      <c r="FBV49" s="261" t="str">
        <f>IF(FCC49="SINAPI",VLOOKUP('TEREZINHA HARDY'!FCB49,SINAPI,2,),VLOOKUP('TEREZINHA HARDY'!FCB49,SETOP,3,))</f>
        <v>FORMA E DESFORMA DE TÁBUA E SARRAFO, REAPROVEITAMENTO (3X), EXCLUSIVE ESCORAMENTO</v>
      </c>
      <c r="FBW49" s="261"/>
      <c r="FBX49" s="261"/>
      <c r="FBY49" s="261"/>
      <c r="FBZ49" s="261"/>
      <c r="FCA49" s="261"/>
      <c r="FCB49" s="12" t="s">
        <v>10323</v>
      </c>
      <c r="FCC49" s="12" t="s">
        <v>6222</v>
      </c>
      <c r="FCD49" s="12" t="str">
        <f>IF(FCC49="SINAPI",VLOOKUP('TEREZINHA HARDY'!FCB49,SINAPI,3,),VLOOKUP('TEREZINHA HARDY'!FCB49,SETOP,4,))</f>
        <v>M2</v>
      </c>
      <c r="FCE49" s="13">
        <v>36.619999999999997</v>
      </c>
      <c r="FCF49" s="13" t="s">
        <v>41</v>
      </c>
      <c r="FCG49" s="14">
        <f>IF(FCC49="SINAPI",VLOOKUP('TEREZINHA HARDY'!FCB49,SINAPI,4,),VLOOKUP('TEREZINHA HARDY'!FCB49,SETOP,5,))</f>
        <v>39.090000000000003</v>
      </c>
      <c r="FCH49" s="14">
        <f t="shared" si="700"/>
        <v>49.46</v>
      </c>
      <c r="FCI49" s="14">
        <f t="shared" si="701"/>
        <v>1431.4757999999999</v>
      </c>
      <c r="FCJ49" s="14">
        <f t="shared" si="702"/>
        <v>1811.2251999999999</v>
      </c>
      <c r="FCK49" s="11" t="s">
        <v>17389</v>
      </c>
      <c r="FCL49" s="261" t="str">
        <f>IF(FCS49="SINAPI",VLOOKUP('TEREZINHA HARDY'!FCR49,SINAPI,2,),VLOOKUP('TEREZINHA HARDY'!FCR49,SETOP,3,))</f>
        <v>FORMA E DESFORMA DE TÁBUA E SARRAFO, REAPROVEITAMENTO (3X), EXCLUSIVE ESCORAMENTO</v>
      </c>
      <c r="FCM49" s="261"/>
      <c r="FCN49" s="261"/>
      <c r="FCO49" s="261"/>
      <c r="FCP49" s="261"/>
      <c r="FCQ49" s="261"/>
      <c r="FCR49" s="12" t="s">
        <v>10323</v>
      </c>
      <c r="FCS49" s="12" t="s">
        <v>6222</v>
      </c>
      <c r="FCT49" s="12" t="str">
        <f>IF(FCS49="SINAPI",VLOOKUP('TEREZINHA HARDY'!FCR49,SINAPI,3,),VLOOKUP('TEREZINHA HARDY'!FCR49,SETOP,4,))</f>
        <v>M2</v>
      </c>
      <c r="FCU49" s="13">
        <v>36.619999999999997</v>
      </c>
      <c r="FCV49" s="13" t="s">
        <v>41</v>
      </c>
      <c r="FCW49" s="14">
        <f>IF(FCS49="SINAPI",VLOOKUP('TEREZINHA HARDY'!FCR49,SINAPI,4,),VLOOKUP('TEREZINHA HARDY'!FCR49,SETOP,5,))</f>
        <v>39.090000000000003</v>
      </c>
      <c r="FCX49" s="14">
        <f t="shared" si="703"/>
        <v>49.46</v>
      </c>
      <c r="FCY49" s="14">
        <f t="shared" si="704"/>
        <v>1431.4757999999999</v>
      </c>
      <c r="FCZ49" s="14">
        <f t="shared" si="705"/>
        <v>1811.2251999999999</v>
      </c>
      <c r="FDA49" s="11" t="s">
        <v>17389</v>
      </c>
      <c r="FDB49" s="261" t="str">
        <f>IF(FDI49="SINAPI",VLOOKUP('TEREZINHA HARDY'!FDH49,SINAPI,2,),VLOOKUP('TEREZINHA HARDY'!FDH49,SETOP,3,))</f>
        <v>FORMA E DESFORMA DE TÁBUA E SARRAFO, REAPROVEITAMENTO (3X), EXCLUSIVE ESCORAMENTO</v>
      </c>
      <c r="FDC49" s="261"/>
      <c r="FDD49" s="261"/>
      <c r="FDE49" s="261"/>
      <c r="FDF49" s="261"/>
      <c r="FDG49" s="261"/>
      <c r="FDH49" s="12" t="s">
        <v>10323</v>
      </c>
      <c r="FDI49" s="12" t="s">
        <v>6222</v>
      </c>
      <c r="FDJ49" s="12" t="str">
        <f>IF(FDI49="SINAPI",VLOOKUP('TEREZINHA HARDY'!FDH49,SINAPI,3,),VLOOKUP('TEREZINHA HARDY'!FDH49,SETOP,4,))</f>
        <v>M2</v>
      </c>
      <c r="FDK49" s="13">
        <v>36.619999999999997</v>
      </c>
      <c r="FDL49" s="13" t="s">
        <v>41</v>
      </c>
      <c r="FDM49" s="14">
        <f>IF(FDI49="SINAPI",VLOOKUP('TEREZINHA HARDY'!FDH49,SINAPI,4,),VLOOKUP('TEREZINHA HARDY'!FDH49,SETOP,5,))</f>
        <v>39.090000000000003</v>
      </c>
      <c r="FDN49" s="14">
        <f t="shared" si="706"/>
        <v>49.46</v>
      </c>
      <c r="FDO49" s="14">
        <f t="shared" si="707"/>
        <v>1431.4757999999999</v>
      </c>
      <c r="FDP49" s="14">
        <f t="shared" si="708"/>
        <v>1811.2251999999999</v>
      </c>
      <c r="FDQ49" s="11" t="s">
        <v>17389</v>
      </c>
      <c r="FDR49" s="261" t="str">
        <f>IF(FDY49="SINAPI",VLOOKUP('TEREZINHA HARDY'!FDX49,SINAPI,2,),VLOOKUP('TEREZINHA HARDY'!FDX49,SETOP,3,))</f>
        <v>FORMA E DESFORMA DE TÁBUA E SARRAFO, REAPROVEITAMENTO (3X), EXCLUSIVE ESCORAMENTO</v>
      </c>
      <c r="FDS49" s="261"/>
      <c r="FDT49" s="261"/>
      <c r="FDU49" s="261"/>
      <c r="FDV49" s="261"/>
      <c r="FDW49" s="261"/>
      <c r="FDX49" s="12" t="s">
        <v>10323</v>
      </c>
      <c r="FDY49" s="12" t="s">
        <v>6222</v>
      </c>
      <c r="FDZ49" s="12" t="str">
        <f>IF(FDY49="SINAPI",VLOOKUP('TEREZINHA HARDY'!FDX49,SINAPI,3,),VLOOKUP('TEREZINHA HARDY'!FDX49,SETOP,4,))</f>
        <v>M2</v>
      </c>
      <c r="FEA49" s="13">
        <v>36.619999999999997</v>
      </c>
      <c r="FEB49" s="13" t="s">
        <v>41</v>
      </c>
      <c r="FEC49" s="14">
        <f>IF(FDY49="SINAPI",VLOOKUP('TEREZINHA HARDY'!FDX49,SINAPI,4,),VLOOKUP('TEREZINHA HARDY'!FDX49,SETOP,5,))</f>
        <v>39.090000000000003</v>
      </c>
      <c r="FED49" s="14">
        <f t="shared" si="709"/>
        <v>49.46</v>
      </c>
      <c r="FEE49" s="14">
        <f t="shared" si="710"/>
        <v>1431.4757999999999</v>
      </c>
      <c r="FEF49" s="14">
        <f t="shared" si="711"/>
        <v>1811.2251999999999</v>
      </c>
      <c r="FEG49" s="11" t="s">
        <v>17389</v>
      </c>
      <c r="FEH49" s="261" t="str">
        <f>IF(FEO49="SINAPI",VLOOKUP('TEREZINHA HARDY'!FEN49,SINAPI,2,),VLOOKUP('TEREZINHA HARDY'!FEN49,SETOP,3,))</f>
        <v>FORMA E DESFORMA DE TÁBUA E SARRAFO, REAPROVEITAMENTO (3X), EXCLUSIVE ESCORAMENTO</v>
      </c>
      <c r="FEI49" s="261"/>
      <c r="FEJ49" s="261"/>
      <c r="FEK49" s="261"/>
      <c r="FEL49" s="261"/>
      <c r="FEM49" s="261"/>
      <c r="FEN49" s="12" t="s">
        <v>10323</v>
      </c>
      <c r="FEO49" s="12" t="s">
        <v>6222</v>
      </c>
      <c r="FEP49" s="12" t="str">
        <f>IF(FEO49="SINAPI",VLOOKUP('TEREZINHA HARDY'!FEN49,SINAPI,3,),VLOOKUP('TEREZINHA HARDY'!FEN49,SETOP,4,))</f>
        <v>M2</v>
      </c>
      <c r="FEQ49" s="13">
        <v>36.619999999999997</v>
      </c>
      <c r="FER49" s="13" t="s">
        <v>41</v>
      </c>
      <c r="FES49" s="14">
        <f>IF(FEO49="SINAPI",VLOOKUP('TEREZINHA HARDY'!FEN49,SINAPI,4,),VLOOKUP('TEREZINHA HARDY'!FEN49,SETOP,5,))</f>
        <v>39.090000000000003</v>
      </c>
      <c r="FET49" s="14">
        <f t="shared" si="712"/>
        <v>49.46</v>
      </c>
      <c r="FEU49" s="14">
        <f t="shared" si="713"/>
        <v>1431.4757999999999</v>
      </c>
      <c r="FEV49" s="14">
        <f t="shared" si="714"/>
        <v>1811.2251999999999</v>
      </c>
      <c r="FEW49" s="11" t="s">
        <v>17389</v>
      </c>
      <c r="FEX49" s="261" t="str">
        <f>IF(FFE49="SINAPI",VLOOKUP('TEREZINHA HARDY'!FFD49,SINAPI,2,),VLOOKUP('TEREZINHA HARDY'!FFD49,SETOP,3,))</f>
        <v>FORMA E DESFORMA DE TÁBUA E SARRAFO, REAPROVEITAMENTO (3X), EXCLUSIVE ESCORAMENTO</v>
      </c>
      <c r="FEY49" s="261"/>
      <c r="FEZ49" s="261"/>
      <c r="FFA49" s="261"/>
      <c r="FFB49" s="261"/>
      <c r="FFC49" s="261"/>
      <c r="FFD49" s="12" t="s">
        <v>10323</v>
      </c>
      <c r="FFE49" s="12" t="s">
        <v>6222</v>
      </c>
      <c r="FFF49" s="12" t="str">
        <f>IF(FFE49="SINAPI",VLOOKUP('TEREZINHA HARDY'!FFD49,SINAPI,3,),VLOOKUP('TEREZINHA HARDY'!FFD49,SETOP,4,))</f>
        <v>M2</v>
      </c>
      <c r="FFG49" s="13">
        <v>36.619999999999997</v>
      </c>
      <c r="FFH49" s="13" t="s">
        <v>41</v>
      </c>
      <c r="FFI49" s="14">
        <f>IF(FFE49="SINAPI",VLOOKUP('TEREZINHA HARDY'!FFD49,SINAPI,4,),VLOOKUP('TEREZINHA HARDY'!FFD49,SETOP,5,))</f>
        <v>39.090000000000003</v>
      </c>
      <c r="FFJ49" s="14">
        <f t="shared" si="715"/>
        <v>49.46</v>
      </c>
      <c r="FFK49" s="14">
        <f t="shared" si="716"/>
        <v>1431.4757999999999</v>
      </c>
      <c r="FFL49" s="14">
        <f t="shared" si="717"/>
        <v>1811.2251999999999</v>
      </c>
      <c r="FFM49" s="11" t="s">
        <v>17389</v>
      </c>
      <c r="FFN49" s="261" t="str">
        <f>IF(FFU49="SINAPI",VLOOKUP('TEREZINHA HARDY'!FFT49,SINAPI,2,),VLOOKUP('TEREZINHA HARDY'!FFT49,SETOP,3,))</f>
        <v>FORMA E DESFORMA DE TÁBUA E SARRAFO, REAPROVEITAMENTO (3X), EXCLUSIVE ESCORAMENTO</v>
      </c>
      <c r="FFO49" s="261"/>
      <c r="FFP49" s="261"/>
      <c r="FFQ49" s="261"/>
      <c r="FFR49" s="261"/>
      <c r="FFS49" s="261"/>
      <c r="FFT49" s="12" t="s">
        <v>10323</v>
      </c>
      <c r="FFU49" s="12" t="s">
        <v>6222</v>
      </c>
      <c r="FFV49" s="12" t="str">
        <f>IF(FFU49="SINAPI",VLOOKUP('TEREZINHA HARDY'!FFT49,SINAPI,3,),VLOOKUP('TEREZINHA HARDY'!FFT49,SETOP,4,))</f>
        <v>M2</v>
      </c>
      <c r="FFW49" s="13">
        <v>36.619999999999997</v>
      </c>
      <c r="FFX49" s="13" t="s">
        <v>41</v>
      </c>
      <c r="FFY49" s="14">
        <f>IF(FFU49="SINAPI",VLOOKUP('TEREZINHA HARDY'!FFT49,SINAPI,4,),VLOOKUP('TEREZINHA HARDY'!FFT49,SETOP,5,))</f>
        <v>39.090000000000003</v>
      </c>
      <c r="FFZ49" s="14">
        <f t="shared" si="718"/>
        <v>49.46</v>
      </c>
      <c r="FGA49" s="14">
        <f t="shared" si="719"/>
        <v>1431.4757999999999</v>
      </c>
      <c r="FGB49" s="14">
        <f t="shared" si="720"/>
        <v>1811.2251999999999</v>
      </c>
      <c r="FGC49" s="11" t="s">
        <v>17389</v>
      </c>
      <c r="FGD49" s="261" t="str">
        <f>IF(FGK49="SINAPI",VLOOKUP('TEREZINHA HARDY'!FGJ49,SINAPI,2,),VLOOKUP('TEREZINHA HARDY'!FGJ49,SETOP,3,))</f>
        <v>FORMA E DESFORMA DE TÁBUA E SARRAFO, REAPROVEITAMENTO (3X), EXCLUSIVE ESCORAMENTO</v>
      </c>
      <c r="FGE49" s="261"/>
      <c r="FGF49" s="261"/>
      <c r="FGG49" s="261"/>
      <c r="FGH49" s="261"/>
      <c r="FGI49" s="261"/>
      <c r="FGJ49" s="12" t="s">
        <v>10323</v>
      </c>
      <c r="FGK49" s="12" t="s">
        <v>6222</v>
      </c>
      <c r="FGL49" s="12" t="str">
        <f>IF(FGK49="SINAPI",VLOOKUP('TEREZINHA HARDY'!FGJ49,SINAPI,3,),VLOOKUP('TEREZINHA HARDY'!FGJ49,SETOP,4,))</f>
        <v>M2</v>
      </c>
      <c r="FGM49" s="13">
        <v>36.619999999999997</v>
      </c>
      <c r="FGN49" s="13" t="s">
        <v>41</v>
      </c>
      <c r="FGO49" s="14">
        <f>IF(FGK49="SINAPI",VLOOKUP('TEREZINHA HARDY'!FGJ49,SINAPI,4,),VLOOKUP('TEREZINHA HARDY'!FGJ49,SETOP,5,))</f>
        <v>39.090000000000003</v>
      </c>
      <c r="FGP49" s="14">
        <f t="shared" si="721"/>
        <v>49.46</v>
      </c>
      <c r="FGQ49" s="14">
        <f t="shared" si="722"/>
        <v>1431.4757999999999</v>
      </c>
      <c r="FGR49" s="14">
        <f t="shared" si="723"/>
        <v>1811.2251999999999</v>
      </c>
      <c r="FGS49" s="11" t="s">
        <v>17389</v>
      </c>
      <c r="FGT49" s="261" t="str">
        <f>IF(FHA49="SINAPI",VLOOKUP('TEREZINHA HARDY'!FGZ49,SINAPI,2,),VLOOKUP('TEREZINHA HARDY'!FGZ49,SETOP,3,))</f>
        <v>FORMA E DESFORMA DE TÁBUA E SARRAFO, REAPROVEITAMENTO (3X), EXCLUSIVE ESCORAMENTO</v>
      </c>
      <c r="FGU49" s="261"/>
      <c r="FGV49" s="261"/>
      <c r="FGW49" s="261"/>
      <c r="FGX49" s="261"/>
      <c r="FGY49" s="261"/>
      <c r="FGZ49" s="12" t="s">
        <v>10323</v>
      </c>
      <c r="FHA49" s="12" t="s">
        <v>6222</v>
      </c>
      <c r="FHB49" s="12" t="str">
        <f>IF(FHA49="SINAPI",VLOOKUP('TEREZINHA HARDY'!FGZ49,SINAPI,3,),VLOOKUP('TEREZINHA HARDY'!FGZ49,SETOP,4,))</f>
        <v>M2</v>
      </c>
      <c r="FHC49" s="13">
        <v>36.619999999999997</v>
      </c>
      <c r="FHD49" s="13" t="s">
        <v>41</v>
      </c>
      <c r="FHE49" s="14">
        <f>IF(FHA49="SINAPI",VLOOKUP('TEREZINHA HARDY'!FGZ49,SINAPI,4,),VLOOKUP('TEREZINHA HARDY'!FGZ49,SETOP,5,))</f>
        <v>39.090000000000003</v>
      </c>
      <c r="FHF49" s="14">
        <f t="shared" si="724"/>
        <v>49.46</v>
      </c>
      <c r="FHG49" s="14">
        <f t="shared" si="725"/>
        <v>1431.4757999999999</v>
      </c>
      <c r="FHH49" s="14">
        <f t="shared" si="726"/>
        <v>1811.2251999999999</v>
      </c>
      <c r="FHI49" s="11" t="s">
        <v>17389</v>
      </c>
      <c r="FHJ49" s="261" t="str">
        <f>IF(FHQ49="SINAPI",VLOOKUP('TEREZINHA HARDY'!FHP49,SINAPI,2,),VLOOKUP('TEREZINHA HARDY'!FHP49,SETOP,3,))</f>
        <v>FORMA E DESFORMA DE TÁBUA E SARRAFO, REAPROVEITAMENTO (3X), EXCLUSIVE ESCORAMENTO</v>
      </c>
      <c r="FHK49" s="261"/>
      <c r="FHL49" s="261"/>
      <c r="FHM49" s="261"/>
      <c r="FHN49" s="261"/>
      <c r="FHO49" s="261"/>
      <c r="FHP49" s="12" t="s">
        <v>10323</v>
      </c>
      <c r="FHQ49" s="12" t="s">
        <v>6222</v>
      </c>
      <c r="FHR49" s="12" t="str">
        <f>IF(FHQ49="SINAPI",VLOOKUP('TEREZINHA HARDY'!FHP49,SINAPI,3,),VLOOKUP('TEREZINHA HARDY'!FHP49,SETOP,4,))</f>
        <v>M2</v>
      </c>
      <c r="FHS49" s="13">
        <v>36.619999999999997</v>
      </c>
      <c r="FHT49" s="13" t="s">
        <v>41</v>
      </c>
      <c r="FHU49" s="14">
        <f>IF(FHQ49="SINAPI",VLOOKUP('TEREZINHA HARDY'!FHP49,SINAPI,4,),VLOOKUP('TEREZINHA HARDY'!FHP49,SETOP,5,))</f>
        <v>39.090000000000003</v>
      </c>
      <c r="FHV49" s="14">
        <f t="shared" si="727"/>
        <v>49.46</v>
      </c>
      <c r="FHW49" s="14">
        <f t="shared" si="728"/>
        <v>1431.4757999999999</v>
      </c>
      <c r="FHX49" s="14">
        <f t="shared" si="729"/>
        <v>1811.2251999999999</v>
      </c>
      <c r="FHY49" s="11" t="s">
        <v>17389</v>
      </c>
      <c r="FHZ49" s="261" t="str">
        <f>IF(FIG49="SINAPI",VLOOKUP('TEREZINHA HARDY'!FIF49,SINAPI,2,),VLOOKUP('TEREZINHA HARDY'!FIF49,SETOP,3,))</f>
        <v>FORMA E DESFORMA DE TÁBUA E SARRAFO, REAPROVEITAMENTO (3X), EXCLUSIVE ESCORAMENTO</v>
      </c>
      <c r="FIA49" s="261"/>
      <c r="FIB49" s="261"/>
      <c r="FIC49" s="261"/>
      <c r="FID49" s="261"/>
      <c r="FIE49" s="261"/>
      <c r="FIF49" s="12" t="s">
        <v>10323</v>
      </c>
      <c r="FIG49" s="12" t="s">
        <v>6222</v>
      </c>
      <c r="FIH49" s="12" t="str">
        <f>IF(FIG49="SINAPI",VLOOKUP('TEREZINHA HARDY'!FIF49,SINAPI,3,),VLOOKUP('TEREZINHA HARDY'!FIF49,SETOP,4,))</f>
        <v>M2</v>
      </c>
      <c r="FII49" s="13">
        <v>36.619999999999997</v>
      </c>
      <c r="FIJ49" s="13" t="s">
        <v>41</v>
      </c>
      <c r="FIK49" s="14">
        <f>IF(FIG49="SINAPI",VLOOKUP('TEREZINHA HARDY'!FIF49,SINAPI,4,),VLOOKUP('TEREZINHA HARDY'!FIF49,SETOP,5,))</f>
        <v>39.090000000000003</v>
      </c>
      <c r="FIL49" s="14">
        <f t="shared" si="730"/>
        <v>49.46</v>
      </c>
      <c r="FIM49" s="14">
        <f t="shared" si="731"/>
        <v>1431.4757999999999</v>
      </c>
      <c r="FIN49" s="14">
        <f t="shared" si="732"/>
        <v>1811.2251999999999</v>
      </c>
      <c r="FIO49" s="11" t="s">
        <v>17389</v>
      </c>
      <c r="FIP49" s="261" t="str">
        <f>IF(FIW49="SINAPI",VLOOKUP('TEREZINHA HARDY'!FIV49,SINAPI,2,),VLOOKUP('TEREZINHA HARDY'!FIV49,SETOP,3,))</f>
        <v>FORMA E DESFORMA DE TÁBUA E SARRAFO, REAPROVEITAMENTO (3X), EXCLUSIVE ESCORAMENTO</v>
      </c>
      <c r="FIQ49" s="261"/>
      <c r="FIR49" s="261"/>
      <c r="FIS49" s="261"/>
      <c r="FIT49" s="261"/>
      <c r="FIU49" s="261"/>
      <c r="FIV49" s="12" t="s">
        <v>10323</v>
      </c>
      <c r="FIW49" s="12" t="s">
        <v>6222</v>
      </c>
      <c r="FIX49" s="12" t="str">
        <f>IF(FIW49="SINAPI",VLOOKUP('TEREZINHA HARDY'!FIV49,SINAPI,3,),VLOOKUP('TEREZINHA HARDY'!FIV49,SETOP,4,))</f>
        <v>M2</v>
      </c>
      <c r="FIY49" s="13">
        <v>36.619999999999997</v>
      </c>
      <c r="FIZ49" s="13" t="s">
        <v>41</v>
      </c>
      <c r="FJA49" s="14">
        <f>IF(FIW49="SINAPI",VLOOKUP('TEREZINHA HARDY'!FIV49,SINAPI,4,),VLOOKUP('TEREZINHA HARDY'!FIV49,SETOP,5,))</f>
        <v>39.090000000000003</v>
      </c>
      <c r="FJB49" s="14">
        <f t="shared" si="733"/>
        <v>49.46</v>
      </c>
      <c r="FJC49" s="14">
        <f t="shared" si="734"/>
        <v>1431.4757999999999</v>
      </c>
      <c r="FJD49" s="14">
        <f t="shared" si="735"/>
        <v>1811.2251999999999</v>
      </c>
      <c r="FJE49" s="11" t="s">
        <v>17389</v>
      </c>
      <c r="FJF49" s="261" t="str">
        <f>IF(FJM49="SINAPI",VLOOKUP('TEREZINHA HARDY'!FJL49,SINAPI,2,),VLOOKUP('TEREZINHA HARDY'!FJL49,SETOP,3,))</f>
        <v>FORMA E DESFORMA DE TÁBUA E SARRAFO, REAPROVEITAMENTO (3X), EXCLUSIVE ESCORAMENTO</v>
      </c>
      <c r="FJG49" s="261"/>
      <c r="FJH49" s="261"/>
      <c r="FJI49" s="261"/>
      <c r="FJJ49" s="261"/>
      <c r="FJK49" s="261"/>
      <c r="FJL49" s="12" t="s">
        <v>10323</v>
      </c>
      <c r="FJM49" s="12" t="s">
        <v>6222</v>
      </c>
      <c r="FJN49" s="12" t="str">
        <f>IF(FJM49="SINAPI",VLOOKUP('TEREZINHA HARDY'!FJL49,SINAPI,3,),VLOOKUP('TEREZINHA HARDY'!FJL49,SETOP,4,))</f>
        <v>M2</v>
      </c>
      <c r="FJO49" s="13">
        <v>36.619999999999997</v>
      </c>
      <c r="FJP49" s="13" t="s">
        <v>41</v>
      </c>
      <c r="FJQ49" s="14">
        <f>IF(FJM49="SINAPI",VLOOKUP('TEREZINHA HARDY'!FJL49,SINAPI,4,),VLOOKUP('TEREZINHA HARDY'!FJL49,SETOP,5,))</f>
        <v>39.090000000000003</v>
      </c>
      <c r="FJR49" s="14">
        <f t="shared" si="736"/>
        <v>49.46</v>
      </c>
      <c r="FJS49" s="14">
        <f t="shared" si="737"/>
        <v>1431.4757999999999</v>
      </c>
      <c r="FJT49" s="14">
        <f t="shared" si="738"/>
        <v>1811.2251999999999</v>
      </c>
      <c r="FJU49" s="11" t="s">
        <v>17389</v>
      </c>
      <c r="FJV49" s="261" t="str">
        <f>IF(FKC49="SINAPI",VLOOKUP('TEREZINHA HARDY'!FKB49,SINAPI,2,),VLOOKUP('TEREZINHA HARDY'!FKB49,SETOP,3,))</f>
        <v>FORMA E DESFORMA DE TÁBUA E SARRAFO, REAPROVEITAMENTO (3X), EXCLUSIVE ESCORAMENTO</v>
      </c>
      <c r="FJW49" s="261"/>
      <c r="FJX49" s="261"/>
      <c r="FJY49" s="261"/>
      <c r="FJZ49" s="261"/>
      <c r="FKA49" s="261"/>
      <c r="FKB49" s="12" t="s">
        <v>10323</v>
      </c>
      <c r="FKC49" s="12" t="s">
        <v>6222</v>
      </c>
      <c r="FKD49" s="12" t="str">
        <f>IF(FKC49="SINAPI",VLOOKUP('TEREZINHA HARDY'!FKB49,SINAPI,3,),VLOOKUP('TEREZINHA HARDY'!FKB49,SETOP,4,))</f>
        <v>M2</v>
      </c>
      <c r="FKE49" s="13">
        <v>36.619999999999997</v>
      </c>
      <c r="FKF49" s="13" t="s">
        <v>41</v>
      </c>
      <c r="FKG49" s="14">
        <f>IF(FKC49="SINAPI",VLOOKUP('TEREZINHA HARDY'!FKB49,SINAPI,4,),VLOOKUP('TEREZINHA HARDY'!FKB49,SETOP,5,))</f>
        <v>39.090000000000003</v>
      </c>
      <c r="FKH49" s="14">
        <f t="shared" si="739"/>
        <v>49.46</v>
      </c>
      <c r="FKI49" s="14">
        <f t="shared" si="740"/>
        <v>1431.4757999999999</v>
      </c>
      <c r="FKJ49" s="14">
        <f t="shared" si="741"/>
        <v>1811.2251999999999</v>
      </c>
      <c r="FKK49" s="11" t="s">
        <v>17389</v>
      </c>
      <c r="FKL49" s="261" t="str">
        <f>IF(FKS49="SINAPI",VLOOKUP('TEREZINHA HARDY'!FKR49,SINAPI,2,),VLOOKUP('TEREZINHA HARDY'!FKR49,SETOP,3,))</f>
        <v>FORMA E DESFORMA DE TÁBUA E SARRAFO, REAPROVEITAMENTO (3X), EXCLUSIVE ESCORAMENTO</v>
      </c>
      <c r="FKM49" s="261"/>
      <c r="FKN49" s="261"/>
      <c r="FKO49" s="261"/>
      <c r="FKP49" s="261"/>
      <c r="FKQ49" s="261"/>
      <c r="FKR49" s="12" t="s">
        <v>10323</v>
      </c>
      <c r="FKS49" s="12" t="s">
        <v>6222</v>
      </c>
      <c r="FKT49" s="12" t="str">
        <f>IF(FKS49="SINAPI",VLOOKUP('TEREZINHA HARDY'!FKR49,SINAPI,3,),VLOOKUP('TEREZINHA HARDY'!FKR49,SETOP,4,))</f>
        <v>M2</v>
      </c>
      <c r="FKU49" s="13">
        <v>36.619999999999997</v>
      </c>
      <c r="FKV49" s="13" t="s">
        <v>41</v>
      </c>
      <c r="FKW49" s="14">
        <f>IF(FKS49="SINAPI",VLOOKUP('TEREZINHA HARDY'!FKR49,SINAPI,4,),VLOOKUP('TEREZINHA HARDY'!FKR49,SETOP,5,))</f>
        <v>39.090000000000003</v>
      </c>
      <c r="FKX49" s="14">
        <f t="shared" si="742"/>
        <v>49.46</v>
      </c>
      <c r="FKY49" s="14">
        <f t="shared" si="743"/>
        <v>1431.4757999999999</v>
      </c>
      <c r="FKZ49" s="14">
        <f t="shared" si="744"/>
        <v>1811.2251999999999</v>
      </c>
      <c r="FLA49" s="11" t="s">
        <v>17389</v>
      </c>
      <c r="FLB49" s="261" t="str">
        <f>IF(FLI49="SINAPI",VLOOKUP('TEREZINHA HARDY'!FLH49,SINAPI,2,),VLOOKUP('TEREZINHA HARDY'!FLH49,SETOP,3,))</f>
        <v>FORMA E DESFORMA DE TÁBUA E SARRAFO, REAPROVEITAMENTO (3X), EXCLUSIVE ESCORAMENTO</v>
      </c>
      <c r="FLC49" s="261"/>
      <c r="FLD49" s="261"/>
      <c r="FLE49" s="261"/>
      <c r="FLF49" s="261"/>
      <c r="FLG49" s="261"/>
      <c r="FLH49" s="12" t="s">
        <v>10323</v>
      </c>
      <c r="FLI49" s="12" t="s">
        <v>6222</v>
      </c>
      <c r="FLJ49" s="12" t="str">
        <f>IF(FLI49="SINAPI",VLOOKUP('TEREZINHA HARDY'!FLH49,SINAPI,3,),VLOOKUP('TEREZINHA HARDY'!FLH49,SETOP,4,))</f>
        <v>M2</v>
      </c>
      <c r="FLK49" s="13">
        <v>36.619999999999997</v>
      </c>
      <c r="FLL49" s="13" t="s">
        <v>41</v>
      </c>
      <c r="FLM49" s="14">
        <f>IF(FLI49="SINAPI",VLOOKUP('TEREZINHA HARDY'!FLH49,SINAPI,4,),VLOOKUP('TEREZINHA HARDY'!FLH49,SETOP,5,))</f>
        <v>39.090000000000003</v>
      </c>
      <c r="FLN49" s="14">
        <f t="shared" si="745"/>
        <v>49.46</v>
      </c>
      <c r="FLO49" s="14">
        <f t="shared" si="746"/>
        <v>1431.4757999999999</v>
      </c>
      <c r="FLP49" s="14">
        <f t="shared" si="747"/>
        <v>1811.2251999999999</v>
      </c>
      <c r="FLQ49" s="11" t="s">
        <v>17389</v>
      </c>
      <c r="FLR49" s="261" t="str">
        <f>IF(FLY49="SINAPI",VLOOKUP('TEREZINHA HARDY'!FLX49,SINAPI,2,),VLOOKUP('TEREZINHA HARDY'!FLX49,SETOP,3,))</f>
        <v>FORMA E DESFORMA DE TÁBUA E SARRAFO, REAPROVEITAMENTO (3X), EXCLUSIVE ESCORAMENTO</v>
      </c>
      <c r="FLS49" s="261"/>
      <c r="FLT49" s="261"/>
      <c r="FLU49" s="261"/>
      <c r="FLV49" s="261"/>
      <c r="FLW49" s="261"/>
      <c r="FLX49" s="12" t="s">
        <v>10323</v>
      </c>
      <c r="FLY49" s="12" t="s">
        <v>6222</v>
      </c>
      <c r="FLZ49" s="12" t="str">
        <f>IF(FLY49="SINAPI",VLOOKUP('TEREZINHA HARDY'!FLX49,SINAPI,3,),VLOOKUP('TEREZINHA HARDY'!FLX49,SETOP,4,))</f>
        <v>M2</v>
      </c>
      <c r="FMA49" s="13">
        <v>36.619999999999997</v>
      </c>
      <c r="FMB49" s="13" t="s">
        <v>41</v>
      </c>
      <c r="FMC49" s="14">
        <f>IF(FLY49="SINAPI",VLOOKUP('TEREZINHA HARDY'!FLX49,SINAPI,4,),VLOOKUP('TEREZINHA HARDY'!FLX49,SETOP,5,))</f>
        <v>39.090000000000003</v>
      </c>
      <c r="FMD49" s="14">
        <f t="shared" si="748"/>
        <v>49.46</v>
      </c>
      <c r="FME49" s="14">
        <f t="shared" si="749"/>
        <v>1431.4757999999999</v>
      </c>
      <c r="FMF49" s="14">
        <f t="shared" si="750"/>
        <v>1811.2251999999999</v>
      </c>
      <c r="FMG49" s="11" t="s">
        <v>17389</v>
      </c>
      <c r="FMH49" s="261" t="str">
        <f>IF(FMO49="SINAPI",VLOOKUP('TEREZINHA HARDY'!FMN49,SINAPI,2,),VLOOKUP('TEREZINHA HARDY'!FMN49,SETOP,3,))</f>
        <v>FORMA E DESFORMA DE TÁBUA E SARRAFO, REAPROVEITAMENTO (3X), EXCLUSIVE ESCORAMENTO</v>
      </c>
      <c r="FMI49" s="261"/>
      <c r="FMJ49" s="261"/>
      <c r="FMK49" s="261"/>
      <c r="FML49" s="261"/>
      <c r="FMM49" s="261"/>
      <c r="FMN49" s="12" t="s">
        <v>10323</v>
      </c>
      <c r="FMO49" s="12" t="s">
        <v>6222</v>
      </c>
      <c r="FMP49" s="12" t="str">
        <f>IF(FMO49="SINAPI",VLOOKUP('TEREZINHA HARDY'!FMN49,SINAPI,3,),VLOOKUP('TEREZINHA HARDY'!FMN49,SETOP,4,))</f>
        <v>M2</v>
      </c>
      <c r="FMQ49" s="13">
        <v>36.619999999999997</v>
      </c>
      <c r="FMR49" s="13" t="s">
        <v>41</v>
      </c>
      <c r="FMS49" s="14">
        <f>IF(FMO49="SINAPI",VLOOKUP('TEREZINHA HARDY'!FMN49,SINAPI,4,),VLOOKUP('TEREZINHA HARDY'!FMN49,SETOP,5,))</f>
        <v>39.090000000000003</v>
      </c>
      <c r="FMT49" s="14">
        <f t="shared" si="751"/>
        <v>49.46</v>
      </c>
      <c r="FMU49" s="14">
        <f t="shared" si="752"/>
        <v>1431.4757999999999</v>
      </c>
      <c r="FMV49" s="14">
        <f t="shared" si="753"/>
        <v>1811.2251999999999</v>
      </c>
      <c r="FMW49" s="11" t="s">
        <v>17389</v>
      </c>
      <c r="FMX49" s="261" t="str">
        <f>IF(FNE49="SINAPI",VLOOKUP('TEREZINHA HARDY'!FND49,SINAPI,2,),VLOOKUP('TEREZINHA HARDY'!FND49,SETOP,3,))</f>
        <v>FORMA E DESFORMA DE TÁBUA E SARRAFO, REAPROVEITAMENTO (3X), EXCLUSIVE ESCORAMENTO</v>
      </c>
      <c r="FMY49" s="261"/>
      <c r="FMZ49" s="261"/>
      <c r="FNA49" s="261"/>
      <c r="FNB49" s="261"/>
      <c r="FNC49" s="261"/>
      <c r="FND49" s="12" t="s">
        <v>10323</v>
      </c>
      <c r="FNE49" s="12" t="s">
        <v>6222</v>
      </c>
      <c r="FNF49" s="12" t="str">
        <f>IF(FNE49="SINAPI",VLOOKUP('TEREZINHA HARDY'!FND49,SINAPI,3,),VLOOKUP('TEREZINHA HARDY'!FND49,SETOP,4,))</f>
        <v>M2</v>
      </c>
      <c r="FNG49" s="13">
        <v>36.619999999999997</v>
      </c>
      <c r="FNH49" s="13" t="s">
        <v>41</v>
      </c>
      <c r="FNI49" s="14">
        <f>IF(FNE49="SINAPI",VLOOKUP('TEREZINHA HARDY'!FND49,SINAPI,4,),VLOOKUP('TEREZINHA HARDY'!FND49,SETOP,5,))</f>
        <v>39.090000000000003</v>
      </c>
      <c r="FNJ49" s="14">
        <f t="shared" si="754"/>
        <v>49.46</v>
      </c>
      <c r="FNK49" s="14">
        <f t="shared" si="755"/>
        <v>1431.4757999999999</v>
      </c>
      <c r="FNL49" s="14">
        <f t="shared" si="756"/>
        <v>1811.2251999999999</v>
      </c>
      <c r="FNM49" s="11" t="s">
        <v>17389</v>
      </c>
      <c r="FNN49" s="261" t="str">
        <f>IF(FNU49="SINAPI",VLOOKUP('TEREZINHA HARDY'!FNT49,SINAPI,2,),VLOOKUP('TEREZINHA HARDY'!FNT49,SETOP,3,))</f>
        <v>FORMA E DESFORMA DE TÁBUA E SARRAFO, REAPROVEITAMENTO (3X), EXCLUSIVE ESCORAMENTO</v>
      </c>
      <c r="FNO49" s="261"/>
      <c r="FNP49" s="261"/>
      <c r="FNQ49" s="261"/>
      <c r="FNR49" s="261"/>
      <c r="FNS49" s="261"/>
      <c r="FNT49" s="12" t="s">
        <v>10323</v>
      </c>
      <c r="FNU49" s="12" t="s">
        <v>6222</v>
      </c>
      <c r="FNV49" s="12" t="str">
        <f>IF(FNU49="SINAPI",VLOOKUP('TEREZINHA HARDY'!FNT49,SINAPI,3,),VLOOKUP('TEREZINHA HARDY'!FNT49,SETOP,4,))</f>
        <v>M2</v>
      </c>
      <c r="FNW49" s="13">
        <v>36.619999999999997</v>
      </c>
      <c r="FNX49" s="13" t="s">
        <v>41</v>
      </c>
      <c r="FNY49" s="14">
        <f>IF(FNU49="SINAPI",VLOOKUP('TEREZINHA HARDY'!FNT49,SINAPI,4,),VLOOKUP('TEREZINHA HARDY'!FNT49,SETOP,5,))</f>
        <v>39.090000000000003</v>
      </c>
      <c r="FNZ49" s="14">
        <f t="shared" si="757"/>
        <v>49.46</v>
      </c>
      <c r="FOA49" s="14">
        <f t="shared" si="758"/>
        <v>1431.4757999999999</v>
      </c>
      <c r="FOB49" s="14">
        <f t="shared" si="759"/>
        <v>1811.2251999999999</v>
      </c>
      <c r="FOC49" s="11" t="s">
        <v>17389</v>
      </c>
      <c r="FOD49" s="261" t="str">
        <f>IF(FOK49="SINAPI",VLOOKUP('TEREZINHA HARDY'!FOJ49,SINAPI,2,),VLOOKUP('TEREZINHA HARDY'!FOJ49,SETOP,3,))</f>
        <v>FORMA E DESFORMA DE TÁBUA E SARRAFO, REAPROVEITAMENTO (3X), EXCLUSIVE ESCORAMENTO</v>
      </c>
      <c r="FOE49" s="261"/>
      <c r="FOF49" s="261"/>
      <c r="FOG49" s="261"/>
      <c r="FOH49" s="261"/>
      <c r="FOI49" s="261"/>
      <c r="FOJ49" s="12" t="s">
        <v>10323</v>
      </c>
      <c r="FOK49" s="12" t="s">
        <v>6222</v>
      </c>
      <c r="FOL49" s="12" t="str">
        <f>IF(FOK49="SINAPI",VLOOKUP('TEREZINHA HARDY'!FOJ49,SINAPI,3,),VLOOKUP('TEREZINHA HARDY'!FOJ49,SETOP,4,))</f>
        <v>M2</v>
      </c>
      <c r="FOM49" s="13">
        <v>36.619999999999997</v>
      </c>
      <c r="FON49" s="13" t="s">
        <v>41</v>
      </c>
      <c r="FOO49" s="14">
        <f>IF(FOK49="SINAPI",VLOOKUP('TEREZINHA HARDY'!FOJ49,SINAPI,4,),VLOOKUP('TEREZINHA HARDY'!FOJ49,SETOP,5,))</f>
        <v>39.090000000000003</v>
      </c>
      <c r="FOP49" s="14">
        <f t="shared" si="760"/>
        <v>49.46</v>
      </c>
      <c r="FOQ49" s="14">
        <f t="shared" si="761"/>
        <v>1431.4757999999999</v>
      </c>
      <c r="FOR49" s="14">
        <f t="shared" si="762"/>
        <v>1811.2251999999999</v>
      </c>
      <c r="FOS49" s="11" t="s">
        <v>17389</v>
      </c>
      <c r="FOT49" s="261" t="str">
        <f>IF(FPA49="SINAPI",VLOOKUP('TEREZINHA HARDY'!FOZ49,SINAPI,2,),VLOOKUP('TEREZINHA HARDY'!FOZ49,SETOP,3,))</f>
        <v>FORMA E DESFORMA DE TÁBUA E SARRAFO, REAPROVEITAMENTO (3X), EXCLUSIVE ESCORAMENTO</v>
      </c>
      <c r="FOU49" s="261"/>
      <c r="FOV49" s="261"/>
      <c r="FOW49" s="261"/>
      <c r="FOX49" s="261"/>
      <c r="FOY49" s="261"/>
      <c r="FOZ49" s="12" t="s">
        <v>10323</v>
      </c>
      <c r="FPA49" s="12" t="s">
        <v>6222</v>
      </c>
      <c r="FPB49" s="12" t="str">
        <f>IF(FPA49="SINAPI",VLOOKUP('TEREZINHA HARDY'!FOZ49,SINAPI,3,),VLOOKUP('TEREZINHA HARDY'!FOZ49,SETOP,4,))</f>
        <v>M2</v>
      </c>
      <c r="FPC49" s="13">
        <v>36.619999999999997</v>
      </c>
      <c r="FPD49" s="13" t="s">
        <v>41</v>
      </c>
      <c r="FPE49" s="14">
        <f>IF(FPA49="SINAPI",VLOOKUP('TEREZINHA HARDY'!FOZ49,SINAPI,4,),VLOOKUP('TEREZINHA HARDY'!FOZ49,SETOP,5,))</f>
        <v>39.090000000000003</v>
      </c>
      <c r="FPF49" s="14">
        <f t="shared" si="763"/>
        <v>49.46</v>
      </c>
      <c r="FPG49" s="14">
        <f t="shared" si="764"/>
        <v>1431.4757999999999</v>
      </c>
      <c r="FPH49" s="14">
        <f t="shared" si="765"/>
        <v>1811.2251999999999</v>
      </c>
      <c r="FPI49" s="11" t="s">
        <v>17389</v>
      </c>
      <c r="FPJ49" s="261" t="str">
        <f>IF(FPQ49="SINAPI",VLOOKUP('TEREZINHA HARDY'!FPP49,SINAPI,2,),VLOOKUP('TEREZINHA HARDY'!FPP49,SETOP,3,))</f>
        <v>FORMA E DESFORMA DE TÁBUA E SARRAFO, REAPROVEITAMENTO (3X), EXCLUSIVE ESCORAMENTO</v>
      </c>
      <c r="FPK49" s="261"/>
      <c r="FPL49" s="261"/>
      <c r="FPM49" s="261"/>
      <c r="FPN49" s="261"/>
      <c r="FPO49" s="261"/>
      <c r="FPP49" s="12" t="s">
        <v>10323</v>
      </c>
      <c r="FPQ49" s="12" t="s">
        <v>6222</v>
      </c>
      <c r="FPR49" s="12" t="str">
        <f>IF(FPQ49="SINAPI",VLOOKUP('TEREZINHA HARDY'!FPP49,SINAPI,3,),VLOOKUP('TEREZINHA HARDY'!FPP49,SETOP,4,))</f>
        <v>M2</v>
      </c>
      <c r="FPS49" s="13">
        <v>36.619999999999997</v>
      </c>
      <c r="FPT49" s="13" t="s">
        <v>41</v>
      </c>
      <c r="FPU49" s="14">
        <f>IF(FPQ49="SINAPI",VLOOKUP('TEREZINHA HARDY'!FPP49,SINAPI,4,),VLOOKUP('TEREZINHA HARDY'!FPP49,SETOP,5,))</f>
        <v>39.090000000000003</v>
      </c>
      <c r="FPV49" s="14">
        <f t="shared" si="766"/>
        <v>49.46</v>
      </c>
      <c r="FPW49" s="14">
        <f t="shared" si="767"/>
        <v>1431.4757999999999</v>
      </c>
      <c r="FPX49" s="14">
        <f t="shared" si="768"/>
        <v>1811.2251999999999</v>
      </c>
      <c r="FPY49" s="11" t="s">
        <v>17389</v>
      </c>
      <c r="FPZ49" s="261" t="str">
        <f>IF(FQG49="SINAPI",VLOOKUP('TEREZINHA HARDY'!FQF49,SINAPI,2,),VLOOKUP('TEREZINHA HARDY'!FQF49,SETOP,3,))</f>
        <v>FORMA E DESFORMA DE TÁBUA E SARRAFO, REAPROVEITAMENTO (3X), EXCLUSIVE ESCORAMENTO</v>
      </c>
      <c r="FQA49" s="261"/>
      <c r="FQB49" s="261"/>
      <c r="FQC49" s="261"/>
      <c r="FQD49" s="261"/>
      <c r="FQE49" s="261"/>
      <c r="FQF49" s="12" t="s">
        <v>10323</v>
      </c>
      <c r="FQG49" s="12" t="s">
        <v>6222</v>
      </c>
      <c r="FQH49" s="12" t="str">
        <f>IF(FQG49="SINAPI",VLOOKUP('TEREZINHA HARDY'!FQF49,SINAPI,3,),VLOOKUP('TEREZINHA HARDY'!FQF49,SETOP,4,))</f>
        <v>M2</v>
      </c>
      <c r="FQI49" s="13">
        <v>36.619999999999997</v>
      </c>
      <c r="FQJ49" s="13" t="s">
        <v>41</v>
      </c>
      <c r="FQK49" s="14">
        <f>IF(FQG49="SINAPI",VLOOKUP('TEREZINHA HARDY'!FQF49,SINAPI,4,),VLOOKUP('TEREZINHA HARDY'!FQF49,SETOP,5,))</f>
        <v>39.090000000000003</v>
      </c>
      <c r="FQL49" s="14">
        <f t="shared" si="769"/>
        <v>49.46</v>
      </c>
      <c r="FQM49" s="14">
        <f t="shared" si="770"/>
        <v>1431.4757999999999</v>
      </c>
      <c r="FQN49" s="14">
        <f t="shared" si="771"/>
        <v>1811.2251999999999</v>
      </c>
      <c r="FQO49" s="11" t="s">
        <v>17389</v>
      </c>
      <c r="FQP49" s="261" t="str">
        <f>IF(FQW49="SINAPI",VLOOKUP('TEREZINHA HARDY'!FQV49,SINAPI,2,),VLOOKUP('TEREZINHA HARDY'!FQV49,SETOP,3,))</f>
        <v>FORMA E DESFORMA DE TÁBUA E SARRAFO, REAPROVEITAMENTO (3X), EXCLUSIVE ESCORAMENTO</v>
      </c>
      <c r="FQQ49" s="261"/>
      <c r="FQR49" s="261"/>
      <c r="FQS49" s="261"/>
      <c r="FQT49" s="261"/>
      <c r="FQU49" s="261"/>
      <c r="FQV49" s="12" t="s">
        <v>10323</v>
      </c>
      <c r="FQW49" s="12" t="s">
        <v>6222</v>
      </c>
      <c r="FQX49" s="12" t="str">
        <f>IF(FQW49="SINAPI",VLOOKUP('TEREZINHA HARDY'!FQV49,SINAPI,3,),VLOOKUP('TEREZINHA HARDY'!FQV49,SETOP,4,))</f>
        <v>M2</v>
      </c>
      <c r="FQY49" s="13">
        <v>36.619999999999997</v>
      </c>
      <c r="FQZ49" s="13" t="s">
        <v>41</v>
      </c>
      <c r="FRA49" s="14">
        <f>IF(FQW49="SINAPI",VLOOKUP('TEREZINHA HARDY'!FQV49,SINAPI,4,),VLOOKUP('TEREZINHA HARDY'!FQV49,SETOP,5,))</f>
        <v>39.090000000000003</v>
      </c>
      <c r="FRB49" s="14">
        <f t="shared" si="772"/>
        <v>49.46</v>
      </c>
      <c r="FRC49" s="14">
        <f t="shared" si="773"/>
        <v>1431.4757999999999</v>
      </c>
      <c r="FRD49" s="14">
        <f t="shared" si="774"/>
        <v>1811.2251999999999</v>
      </c>
      <c r="FRE49" s="11" t="s">
        <v>17389</v>
      </c>
      <c r="FRF49" s="261" t="str">
        <f>IF(FRM49="SINAPI",VLOOKUP('TEREZINHA HARDY'!FRL49,SINAPI,2,),VLOOKUP('TEREZINHA HARDY'!FRL49,SETOP,3,))</f>
        <v>FORMA E DESFORMA DE TÁBUA E SARRAFO, REAPROVEITAMENTO (3X), EXCLUSIVE ESCORAMENTO</v>
      </c>
      <c r="FRG49" s="261"/>
      <c r="FRH49" s="261"/>
      <c r="FRI49" s="261"/>
      <c r="FRJ49" s="261"/>
      <c r="FRK49" s="261"/>
      <c r="FRL49" s="12" t="s">
        <v>10323</v>
      </c>
      <c r="FRM49" s="12" t="s">
        <v>6222</v>
      </c>
      <c r="FRN49" s="12" t="str">
        <f>IF(FRM49="SINAPI",VLOOKUP('TEREZINHA HARDY'!FRL49,SINAPI,3,),VLOOKUP('TEREZINHA HARDY'!FRL49,SETOP,4,))</f>
        <v>M2</v>
      </c>
      <c r="FRO49" s="13">
        <v>36.619999999999997</v>
      </c>
      <c r="FRP49" s="13" t="s">
        <v>41</v>
      </c>
      <c r="FRQ49" s="14">
        <f>IF(FRM49="SINAPI",VLOOKUP('TEREZINHA HARDY'!FRL49,SINAPI,4,),VLOOKUP('TEREZINHA HARDY'!FRL49,SETOP,5,))</f>
        <v>39.090000000000003</v>
      </c>
      <c r="FRR49" s="14">
        <f t="shared" si="775"/>
        <v>49.46</v>
      </c>
      <c r="FRS49" s="14">
        <f t="shared" si="776"/>
        <v>1431.4757999999999</v>
      </c>
      <c r="FRT49" s="14">
        <f t="shared" si="777"/>
        <v>1811.2251999999999</v>
      </c>
      <c r="FRU49" s="11" t="s">
        <v>17389</v>
      </c>
      <c r="FRV49" s="261" t="str">
        <f>IF(FSC49="SINAPI",VLOOKUP('TEREZINHA HARDY'!FSB49,SINAPI,2,),VLOOKUP('TEREZINHA HARDY'!FSB49,SETOP,3,))</f>
        <v>FORMA E DESFORMA DE TÁBUA E SARRAFO, REAPROVEITAMENTO (3X), EXCLUSIVE ESCORAMENTO</v>
      </c>
      <c r="FRW49" s="261"/>
      <c r="FRX49" s="261"/>
      <c r="FRY49" s="261"/>
      <c r="FRZ49" s="261"/>
      <c r="FSA49" s="261"/>
      <c r="FSB49" s="12" t="s">
        <v>10323</v>
      </c>
      <c r="FSC49" s="12" t="s">
        <v>6222</v>
      </c>
      <c r="FSD49" s="12" t="str">
        <f>IF(FSC49="SINAPI",VLOOKUP('TEREZINHA HARDY'!FSB49,SINAPI,3,),VLOOKUP('TEREZINHA HARDY'!FSB49,SETOP,4,))</f>
        <v>M2</v>
      </c>
      <c r="FSE49" s="13">
        <v>36.619999999999997</v>
      </c>
      <c r="FSF49" s="13" t="s">
        <v>41</v>
      </c>
      <c r="FSG49" s="14">
        <f>IF(FSC49="SINAPI",VLOOKUP('TEREZINHA HARDY'!FSB49,SINAPI,4,),VLOOKUP('TEREZINHA HARDY'!FSB49,SETOP,5,))</f>
        <v>39.090000000000003</v>
      </c>
      <c r="FSH49" s="14">
        <f t="shared" si="778"/>
        <v>49.46</v>
      </c>
      <c r="FSI49" s="14">
        <f t="shared" si="779"/>
        <v>1431.4757999999999</v>
      </c>
      <c r="FSJ49" s="14">
        <f t="shared" si="780"/>
        <v>1811.2251999999999</v>
      </c>
      <c r="FSK49" s="11" t="s">
        <v>17389</v>
      </c>
      <c r="FSL49" s="261" t="str">
        <f>IF(FSS49="SINAPI",VLOOKUP('TEREZINHA HARDY'!FSR49,SINAPI,2,),VLOOKUP('TEREZINHA HARDY'!FSR49,SETOP,3,))</f>
        <v>FORMA E DESFORMA DE TÁBUA E SARRAFO, REAPROVEITAMENTO (3X), EXCLUSIVE ESCORAMENTO</v>
      </c>
      <c r="FSM49" s="261"/>
      <c r="FSN49" s="261"/>
      <c r="FSO49" s="261"/>
      <c r="FSP49" s="261"/>
      <c r="FSQ49" s="261"/>
      <c r="FSR49" s="12" t="s">
        <v>10323</v>
      </c>
      <c r="FSS49" s="12" t="s">
        <v>6222</v>
      </c>
      <c r="FST49" s="12" t="str">
        <f>IF(FSS49="SINAPI",VLOOKUP('TEREZINHA HARDY'!FSR49,SINAPI,3,),VLOOKUP('TEREZINHA HARDY'!FSR49,SETOP,4,))</f>
        <v>M2</v>
      </c>
      <c r="FSU49" s="13">
        <v>36.619999999999997</v>
      </c>
      <c r="FSV49" s="13" t="s">
        <v>41</v>
      </c>
      <c r="FSW49" s="14">
        <f>IF(FSS49="SINAPI",VLOOKUP('TEREZINHA HARDY'!FSR49,SINAPI,4,),VLOOKUP('TEREZINHA HARDY'!FSR49,SETOP,5,))</f>
        <v>39.090000000000003</v>
      </c>
      <c r="FSX49" s="14">
        <f t="shared" si="781"/>
        <v>49.46</v>
      </c>
      <c r="FSY49" s="14">
        <f t="shared" si="782"/>
        <v>1431.4757999999999</v>
      </c>
      <c r="FSZ49" s="14">
        <f t="shared" si="783"/>
        <v>1811.2251999999999</v>
      </c>
      <c r="FTA49" s="11" t="s">
        <v>17389</v>
      </c>
      <c r="FTB49" s="261" t="str">
        <f>IF(FTI49="SINAPI",VLOOKUP('TEREZINHA HARDY'!FTH49,SINAPI,2,),VLOOKUP('TEREZINHA HARDY'!FTH49,SETOP,3,))</f>
        <v>FORMA E DESFORMA DE TÁBUA E SARRAFO, REAPROVEITAMENTO (3X), EXCLUSIVE ESCORAMENTO</v>
      </c>
      <c r="FTC49" s="261"/>
      <c r="FTD49" s="261"/>
      <c r="FTE49" s="261"/>
      <c r="FTF49" s="261"/>
      <c r="FTG49" s="261"/>
      <c r="FTH49" s="12" t="s">
        <v>10323</v>
      </c>
      <c r="FTI49" s="12" t="s">
        <v>6222</v>
      </c>
      <c r="FTJ49" s="12" t="str">
        <f>IF(FTI49="SINAPI",VLOOKUP('TEREZINHA HARDY'!FTH49,SINAPI,3,),VLOOKUP('TEREZINHA HARDY'!FTH49,SETOP,4,))</f>
        <v>M2</v>
      </c>
      <c r="FTK49" s="13">
        <v>36.619999999999997</v>
      </c>
      <c r="FTL49" s="13" t="s">
        <v>41</v>
      </c>
      <c r="FTM49" s="14">
        <f>IF(FTI49="SINAPI",VLOOKUP('TEREZINHA HARDY'!FTH49,SINAPI,4,),VLOOKUP('TEREZINHA HARDY'!FTH49,SETOP,5,))</f>
        <v>39.090000000000003</v>
      </c>
      <c r="FTN49" s="14">
        <f t="shared" si="784"/>
        <v>49.46</v>
      </c>
      <c r="FTO49" s="14">
        <f t="shared" si="785"/>
        <v>1431.4757999999999</v>
      </c>
      <c r="FTP49" s="14">
        <f t="shared" si="786"/>
        <v>1811.2251999999999</v>
      </c>
      <c r="FTQ49" s="11" t="s">
        <v>17389</v>
      </c>
      <c r="FTR49" s="261" t="str">
        <f>IF(FTY49="SINAPI",VLOOKUP('TEREZINHA HARDY'!FTX49,SINAPI,2,),VLOOKUP('TEREZINHA HARDY'!FTX49,SETOP,3,))</f>
        <v>FORMA E DESFORMA DE TÁBUA E SARRAFO, REAPROVEITAMENTO (3X), EXCLUSIVE ESCORAMENTO</v>
      </c>
      <c r="FTS49" s="261"/>
      <c r="FTT49" s="261"/>
      <c r="FTU49" s="261"/>
      <c r="FTV49" s="261"/>
      <c r="FTW49" s="261"/>
      <c r="FTX49" s="12" t="s">
        <v>10323</v>
      </c>
      <c r="FTY49" s="12" t="s">
        <v>6222</v>
      </c>
      <c r="FTZ49" s="12" t="str">
        <f>IF(FTY49="SINAPI",VLOOKUP('TEREZINHA HARDY'!FTX49,SINAPI,3,),VLOOKUP('TEREZINHA HARDY'!FTX49,SETOP,4,))</f>
        <v>M2</v>
      </c>
      <c r="FUA49" s="13">
        <v>36.619999999999997</v>
      </c>
      <c r="FUB49" s="13" t="s">
        <v>41</v>
      </c>
      <c r="FUC49" s="14">
        <f>IF(FTY49="SINAPI",VLOOKUP('TEREZINHA HARDY'!FTX49,SINAPI,4,),VLOOKUP('TEREZINHA HARDY'!FTX49,SETOP,5,))</f>
        <v>39.090000000000003</v>
      </c>
      <c r="FUD49" s="14">
        <f t="shared" si="787"/>
        <v>49.46</v>
      </c>
      <c r="FUE49" s="14">
        <f t="shared" si="788"/>
        <v>1431.4757999999999</v>
      </c>
      <c r="FUF49" s="14">
        <f t="shared" si="789"/>
        <v>1811.2251999999999</v>
      </c>
      <c r="FUG49" s="11" t="s">
        <v>17389</v>
      </c>
      <c r="FUH49" s="261" t="str">
        <f>IF(FUO49="SINAPI",VLOOKUP('TEREZINHA HARDY'!FUN49,SINAPI,2,),VLOOKUP('TEREZINHA HARDY'!FUN49,SETOP,3,))</f>
        <v>FORMA E DESFORMA DE TÁBUA E SARRAFO, REAPROVEITAMENTO (3X), EXCLUSIVE ESCORAMENTO</v>
      </c>
      <c r="FUI49" s="261"/>
      <c r="FUJ49" s="261"/>
      <c r="FUK49" s="261"/>
      <c r="FUL49" s="261"/>
      <c r="FUM49" s="261"/>
      <c r="FUN49" s="12" t="s">
        <v>10323</v>
      </c>
      <c r="FUO49" s="12" t="s">
        <v>6222</v>
      </c>
      <c r="FUP49" s="12" t="str">
        <f>IF(FUO49="SINAPI",VLOOKUP('TEREZINHA HARDY'!FUN49,SINAPI,3,),VLOOKUP('TEREZINHA HARDY'!FUN49,SETOP,4,))</f>
        <v>M2</v>
      </c>
      <c r="FUQ49" s="13">
        <v>36.619999999999997</v>
      </c>
      <c r="FUR49" s="13" t="s">
        <v>41</v>
      </c>
      <c r="FUS49" s="14">
        <f>IF(FUO49="SINAPI",VLOOKUP('TEREZINHA HARDY'!FUN49,SINAPI,4,),VLOOKUP('TEREZINHA HARDY'!FUN49,SETOP,5,))</f>
        <v>39.090000000000003</v>
      </c>
      <c r="FUT49" s="14">
        <f t="shared" si="790"/>
        <v>49.46</v>
      </c>
      <c r="FUU49" s="14">
        <f t="shared" si="791"/>
        <v>1431.4757999999999</v>
      </c>
      <c r="FUV49" s="14">
        <f t="shared" si="792"/>
        <v>1811.2251999999999</v>
      </c>
      <c r="FUW49" s="11" t="s">
        <v>17389</v>
      </c>
      <c r="FUX49" s="261" t="str">
        <f>IF(FVE49="SINAPI",VLOOKUP('TEREZINHA HARDY'!FVD49,SINAPI,2,),VLOOKUP('TEREZINHA HARDY'!FVD49,SETOP,3,))</f>
        <v>FORMA E DESFORMA DE TÁBUA E SARRAFO, REAPROVEITAMENTO (3X), EXCLUSIVE ESCORAMENTO</v>
      </c>
      <c r="FUY49" s="261"/>
      <c r="FUZ49" s="261"/>
      <c r="FVA49" s="261"/>
      <c r="FVB49" s="261"/>
      <c r="FVC49" s="261"/>
      <c r="FVD49" s="12" t="s">
        <v>10323</v>
      </c>
      <c r="FVE49" s="12" t="s">
        <v>6222</v>
      </c>
      <c r="FVF49" s="12" t="str">
        <f>IF(FVE49="SINAPI",VLOOKUP('TEREZINHA HARDY'!FVD49,SINAPI,3,),VLOOKUP('TEREZINHA HARDY'!FVD49,SETOP,4,))</f>
        <v>M2</v>
      </c>
      <c r="FVG49" s="13">
        <v>36.619999999999997</v>
      </c>
      <c r="FVH49" s="13" t="s">
        <v>41</v>
      </c>
      <c r="FVI49" s="14">
        <f>IF(FVE49="SINAPI",VLOOKUP('TEREZINHA HARDY'!FVD49,SINAPI,4,),VLOOKUP('TEREZINHA HARDY'!FVD49,SETOP,5,))</f>
        <v>39.090000000000003</v>
      </c>
      <c r="FVJ49" s="14">
        <f t="shared" si="793"/>
        <v>49.46</v>
      </c>
      <c r="FVK49" s="14">
        <f t="shared" si="794"/>
        <v>1431.4757999999999</v>
      </c>
      <c r="FVL49" s="14">
        <f t="shared" si="795"/>
        <v>1811.2251999999999</v>
      </c>
      <c r="FVM49" s="11" t="s">
        <v>17389</v>
      </c>
      <c r="FVN49" s="261" t="str">
        <f>IF(FVU49="SINAPI",VLOOKUP('TEREZINHA HARDY'!FVT49,SINAPI,2,),VLOOKUP('TEREZINHA HARDY'!FVT49,SETOP,3,))</f>
        <v>FORMA E DESFORMA DE TÁBUA E SARRAFO, REAPROVEITAMENTO (3X), EXCLUSIVE ESCORAMENTO</v>
      </c>
      <c r="FVO49" s="261"/>
      <c r="FVP49" s="261"/>
      <c r="FVQ49" s="261"/>
      <c r="FVR49" s="261"/>
      <c r="FVS49" s="261"/>
      <c r="FVT49" s="12" t="s">
        <v>10323</v>
      </c>
      <c r="FVU49" s="12" t="s">
        <v>6222</v>
      </c>
      <c r="FVV49" s="12" t="str">
        <f>IF(FVU49="SINAPI",VLOOKUP('TEREZINHA HARDY'!FVT49,SINAPI,3,),VLOOKUP('TEREZINHA HARDY'!FVT49,SETOP,4,))</f>
        <v>M2</v>
      </c>
      <c r="FVW49" s="13">
        <v>36.619999999999997</v>
      </c>
      <c r="FVX49" s="13" t="s">
        <v>41</v>
      </c>
      <c r="FVY49" s="14">
        <f>IF(FVU49="SINAPI",VLOOKUP('TEREZINHA HARDY'!FVT49,SINAPI,4,),VLOOKUP('TEREZINHA HARDY'!FVT49,SETOP,5,))</f>
        <v>39.090000000000003</v>
      </c>
      <c r="FVZ49" s="14">
        <f t="shared" si="796"/>
        <v>49.46</v>
      </c>
      <c r="FWA49" s="14">
        <f t="shared" si="797"/>
        <v>1431.4757999999999</v>
      </c>
      <c r="FWB49" s="14">
        <f t="shared" si="798"/>
        <v>1811.2251999999999</v>
      </c>
      <c r="FWC49" s="11" t="s">
        <v>17389</v>
      </c>
      <c r="FWD49" s="261" t="str">
        <f>IF(FWK49="SINAPI",VLOOKUP('TEREZINHA HARDY'!FWJ49,SINAPI,2,),VLOOKUP('TEREZINHA HARDY'!FWJ49,SETOP,3,))</f>
        <v>FORMA E DESFORMA DE TÁBUA E SARRAFO, REAPROVEITAMENTO (3X), EXCLUSIVE ESCORAMENTO</v>
      </c>
      <c r="FWE49" s="261"/>
      <c r="FWF49" s="261"/>
      <c r="FWG49" s="261"/>
      <c r="FWH49" s="261"/>
      <c r="FWI49" s="261"/>
      <c r="FWJ49" s="12" t="s">
        <v>10323</v>
      </c>
      <c r="FWK49" s="12" t="s">
        <v>6222</v>
      </c>
      <c r="FWL49" s="12" t="str">
        <f>IF(FWK49="SINAPI",VLOOKUP('TEREZINHA HARDY'!FWJ49,SINAPI,3,),VLOOKUP('TEREZINHA HARDY'!FWJ49,SETOP,4,))</f>
        <v>M2</v>
      </c>
      <c r="FWM49" s="13">
        <v>36.619999999999997</v>
      </c>
      <c r="FWN49" s="13" t="s">
        <v>41</v>
      </c>
      <c r="FWO49" s="14">
        <f>IF(FWK49="SINAPI",VLOOKUP('TEREZINHA HARDY'!FWJ49,SINAPI,4,),VLOOKUP('TEREZINHA HARDY'!FWJ49,SETOP,5,))</f>
        <v>39.090000000000003</v>
      </c>
      <c r="FWP49" s="14">
        <f t="shared" si="799"/>
        <v>49.46</v>
      </c>
      <c r="FWQ49" s="14">
        <f t="shared" si="800"/>
        <v>1431.4757999999999</v>
      </c>
      <c r="FWR49" s="14">
        <f t="shared" si="801"/>
        <v>1811.2251999999999</v>
      </c>
      <c r="FWS49" s="11" t="s">
        <v>17389</v>
      </c>
      <c r="FWT49" s="261" t="str">
        <f>IF(FXA49="SINAPI",VLOOKUP('TEREZINHA HARDY'!FWZ49,SINAPI,2,),VLOOKUP('TEREZINHA HARDY'!FWZ49,SETOP,3,))</f>
        <v>FORMA E DESFORMA DE TÁBUA E SARRAFO, REAPROVEITAMENTO (3X), EXCLUSIVE ESCORAMENTO</v>
      </c>
      <c r="FWU49" s="261"/>
      <c r="FWV49" s="261"/>
      <c r="FWW49" s="261"/>
      <c r="FWX49" s="261"/>
      <c r="FWY49" s="261"/>
      <c r="FWZ49" s="12" t="s">
        <v>10323</v>
      </c>
      <c r="FXA49" s="12" t="s">
        <v>6222</v>
      </c>
      <c r="FXB49" s="12" t="str">
        <f>IF(FXA49="SINAPI",VLOOKUP('TEREZINHA HARDY'!FWZ49,SINAPI,3,),VLOOKUP('TEREZINHA HARDY'!FWZ49,SETOP,4,))</f>
        <v>M2</v>
      </c>
      <c r="FXC49" s="13">
        <v>36.619999999999997</v>
      </c>
      <c r="FXD49" s="13" t="s">
        <v>41</v>
      </c>
      <c r="FXE49" s="14">
        <f>IF(FXA49="SINAPI",VLOOKUP('TEREZINHA HARDY'!FWZ49,SINAPI,4,),VLOOKUP('TEREZINHA HARDY'!FWZ49,SETOP,5,))</f>
        <v>39.090000000000003</v>
      </c>
      <c r="FXF49" s="14">
        <f t="shared" si="802"/>
        <v>49.46</v>
      </c>
      <c r="FXG49" s="14">
        <f t="shared" si="803"/>
        <v>1431.4757999999999</v>
      </c>
      <c r="FXH49" s="14">
        <f t="shared" si="804"/>
        <v>1811.2251999999999</v>
      </c>
      <c r="FXI49" s="11" t="s">
        <v>17389</v>
      </c>
      <c r="FXJ49" s="261" t="str">
        <f>IF(FXQ49="SINAPI",VLOOKUP('TEREZINHA HARDY'!FXP49,SINAPI,2,),VLOOKUP('TEREZINHA HARDY'!FXP49,SETOP,3,))</f>
        <v>FORMA E DESFORMA DE TÁBUA E SARRAFO, REAPROVEITAMENTO (3X), EXCLUSIVE ESCORAMENTO</v>
      </c>
      <c r="FXK49" s="261"/>
      <c r="FXL49" s="261"/>
      <c r="FXM49" s="261"/>
      <c r="FXN49" s="261"/>
      <c r="FXO49" s="261"/>
      <c r="FXP49" s="12" t="s">
        <v>10323</v>
      </c>
      <c r="FXQ49" s="12" t="s">
        <v>6222</v>
      </c>
      <c r="FXR49" s="12" t="str">
        <f>IF(FXQ49="SINAPI",VLOOKUP('TEREZINHA HARDY'!FXP49,SINAPI,3,),VLOOKUP('TEREZINHA HARDY'!FXP49,SETOP,4,))</f>
        <v>M2</v>
      </c>
      <c r="FXS49" s="13">
        <v>36.619999999999997</v>
      </c>
      <c r="FXT49" s="13" t="s">
        <v>41</v>
      </c>
      <c r="FXU49" s="14">
        <f>IF(FXQ49="SINAPI",VLOOKUP('TEREZINHA HARDY'!FXP49,SINAPI,4,),VLOOKUP('TEREZINHA HARDY'!FXP49,SETOP,5,))</f>
        <v>39.090000000000003</v>
      </c>
      <c r="FXV49" s="14">
        <f t="shared" si="805"/>
        <v>49.46</v>
      </c>
      <c r="FXW49" s="14">
        <f t="shared" si="806"/>
        <v>1431.4757999999999</v>
      </c>
      <c r="FXX49" s="14">
        <f t="shared" si="807"/>
        <v>1811.2251999999999</v>
      </c>
      <c r="FXY49" s="11" t="s">
        <v>17389</v>
      </c>
      <c r="FXZ49" s="261" t="str">
        <f>IF(FYG49="SINAPI",VLOOKUP('TEREZINHA HARDY'!FYF49,SINAPI,2,),VLOOKUP('TEREZINHA HARDY'!FYF49,SETOP,3,))</f>
        <v>FORMA E DESFORMA DE TÁBUA E SARRAFO, REAPROVEITAMENTO (3X), EXCLUSIVE ESCORAMENTO</v>
      </c>
      <c r="FYA49" s="261"/>
      <c r="FYB49" s="261"/>
      <c r="FYC49" s="261"/>
      <c r="FYD49" s="261"/>
      <c r="FYE49" s="261"/>
      <c r="FYF49" s="12" t="s">
        <v>10323</v>
      </c>
      <c r="FYG49" s="12" t="s">
        <v>6222</v>
      </c>
      <c r="FYH49" s="12" t="str">
        <f>IF(FYG49="SINAPI",VLOOKUP('TEREZINHA HARDY'!FYF49,SINAPI,3,),VLOOKUP('TEREZINHA HARDY'!FYF49,SETOP,4,))</f>
        <v>M2</v>
      </c>
      <c r="FYI49" s="13">
        <v>36.619999999999997</v>
      </c>
      <c r="FYJ49" s="13" t="s">
        <v>41</v>
      </c>
      <c r="FYK49" s="14">
        <f>IF(FYG49="SINAPI",VLOOKUP('TEREZINHA HARDY'!FYF49,SINAPI,4,),VLOOKUP('TEREZINHA HARDY'!FYF49,SETOP,5,))</f>
        <v>39.090000000000003</v>
      </c>
      <c r="FYL49" s="14">
        <f t="shared" si="808"/>
        <v>49.46</v>
      </c>
      <c r="FYM49" s="14">
        <f t="shared" si="809"/>
        <v>1431.4757999999999</v>
      </c>
      <c r="FYN49" s="14">
        <f t="shared" si="810"/>
        <v>1811.2251999999999</v>
      </c>
      <c r="FYO49" s="11" t="s">
        <v>17389</v>
      </c>
      <c r="FYP49" s="261" t="str">
        <f>IF(FYW49="SINAPI",VLOOKUP('TEREZINHA HARDY'!FYV49,SINAPI,2,),VLOOKUP('TEREZINHA HARDY'!FYV49,SETOP,3,))</f>
        <v>FORMA E DESFORMA DE TÁBUA E SARRAFO, REAPROVEITAMENTO (3X), EXCLUSIVE ESCORAMENTO</v>
      </c>
      <c r="FYQ49" s="261"/>
      <c r="FYR49" s="261"/>
      <c r="FYS49" s="261"/>
      <c r="FYT49" s="261"/>
      <c r="FYU49" s="261"/>
      <c r="FYV49" s="12" t="s">
        <v>10323</v>
      </c>
      <c r="FYW49" s="12" t="s">
        <v>6222</v>
      </c>
      <c r="FYX49" s="12" t="str">
        <f>IF(FYW49="SINAPI",VLOOKUP('TEREZINHA HARDY'!FYV49,SINAPI,3,),VLOOKUP('TEREZINHA HARDY'!FYV49,SETOP,4,))</f>
        <v>M2</v>
      </c>
      <c r="FYY49" s="13">
        <v>36.619999999999997</v>
      </c>
      <c r="FYZ49" s="13" t="s">
        <v>41</v>
      </c>
      <c r="FZA49" s="14">
        <f>IF(FYW49="SINAPI",VLOOKUP('TEREZINHA HARDY'!FYV49,SINAPI,4,),VLOOKUP('TEREZINHA HARDY'!FYV49,SETOP,5,))</f>
        <v>39.090000000000003</v>
      </c>
      <c r="FZB49" s="14">
        <f t="shared" si="811"/>
        <v>49.46</v>
      </c>
      <c r="FZC49" s="14">
        <f t="shared" si="812"/>
        <v>1431.4757999999999</v>
      </c>
      <c r="FZD49" s="14">
        <f t="shared" si="813"/>
        <v>1811.2251999999999</v>
      </c>
      <c r="FZE49" s="11" t="s">
        <v>17389</v>
      </c>
      <c r="FZF49" s="261" t="str">
        <f>IF(FZM49="SINAPI",VLOOKUP('TEREZINHA HARDY'!FZL49,SINAPI,2,),VLOOKUP('TEREZINHA HARDY'!FZL49,SETOP,3,))</f>
        <v>FORMA E DESFORMA DE TÁBUA E SARRAFO, REAPROVEITAMENTO (3X), EXCLUSIVE ESCORAMENTO</v>
      </c>
      <c r="FZG49" s="261"/>
      <c r="FZH49" s="261"/>
      <c r="FZI49" s="261"/>
      <c r="FZJ49" s="261"/>
      <c r="FZK49" s="261"/>
      <c r="FZL49" s="12" t="s">
        <v>10323</v>
      </c>
      <c r="FZM49" s="12" t="s">
        <v>6222</v>
      </c>
      <c r="FZN49" s="12" t="str">
        <f>IF(FZM49="SINAPI",VLOOKUP('TEREZINHA HARDY'!FZL49,SINAPI,3,),VLOOKUP('TEREZINHA HARDY'!FZL49,SETOP,4,))</f>
        <v>M2</v>
      </c>
      <c r="FZO49" s="13">
        <v>36.619999999999997</v>
      </c>
      <c r="FZP49" s="13" t="s">
        <v>41</v>
      </c>
      <c r="FZQ49" s="14">
        <f>IF(FZM49="SINAPI",VLOOKUP('TEREZINHA HARDY'!FZL49,SINAPI,4,),VLOOKUP('TEREZINHA HARDY'!FZL49,SETOP,5,))</f>
        <v>39.090000000000003</v>
      </c>
      <c r="FZR49" s="14">
        <f t="shared" si="814"/>
        <v>49.46</v>
      </c>
      <c r="FZS49" s="14">
        <f t="shared" si="815"/>
        <v>1431.4757999999999</v>
      </c>
      <c r="FZT49" s="14">
        <f t="shared" si="816"/>
        <v>1811.2251999999999</v>
      </c>
      <c r="FZU49" s="11" t="s">
        <v>17389</v>
      </c>
      <c r="FZV49" s="261" t="str">
        <f>IF(GAC49="SINAPI",VLOOKUP('TEREZINHA HARDY'!GAB49,SINAPI,2,),VLOOKUP('TEREZINHA HARDY'!GAB49,SETOP,3,))</f>
        <v>FORMA E DESFORMA DE TÁBUA E SARRAFO, REAPROVEITAMENTO (3X), EXCLUSIVE ESCORAMENTO</v>
      </c>
      <c r="FZW49" s="261"/>
      <c r="FZX49" s="261"/>
      <c r="FZY49" s="261"/>
      <c r="FZZ49" s="261"/>
      <c r="GAA49" s="261"/>
      <c r="GAB49" s="12" t="s">
        <v>10323</v>
      </c>
      <c r="GAC49" s="12" t="s">
        <v>6222</v>
      </c>
      <c r="GAD49" s="12" t="str">
        <f>IF(GAC49="SINAPI",VLOOKUP('TEREZINHA HARDY'!GAB49,SINAPI,3,),VLOOKUP('TEREZINHA HARDY'!GAB49,SETOP,4,))</f>
        <v>M2</v>
      </c>
      <c r="GAE49" s="13">
        <v>36.619999999999997</v>
      </c>
      <c r="GAF49" s="13" t="s">
        <v>41</v>
      </c>
      <c r="GAG49" s="14">
        <f>IF(GAC49="SINAPI",VLOOKUP('TEREZINHA HARDY'!GAB49,SINAPI,4,),VLOOKUP('TEREZINHA HARDY'!GAB49,SETOP,5,))</f>
        <v>39.090000000000003</v>
      </c>
      <c r="GAH49" s="14">
        <f t="shared" si="817"/>
        <v>49.46</v>
      </c>
      <c r="GAI49" s="14">
        <f t="shared" si="818"/>
        <v>1431.4757999999999</v>
      </c>
      <c r="GAJ49" s="14">
        <f t="shared" si="819"/>
        <v>1811.2251999999999</v>
      </c>
      <c r="GAK49" s="11" t="s">
        <v>17389</v>
      </c>
      <c r="GAL49" s="261" t="str">
        <f>IF(GAS49="SINAPI",VLOOKUP('TEREZINHA HARDY'!GAR49,SINAPI,2,),VLOOKUP('TEREZINHA HARDY'!GAR49,SETOP,3,))</f>
        <v>FORMA E DESFORMA DE TÁBUA E SARRAFO, REAPROVEITAMENTO (3X), EXCLUSIVE ESCORAMENTO</v>
      </c>
      <c r="GAM49" s="261"/>
      <c r="GAN49" s="261"/>
      <c r="GAO49" s="261"/>
      <c r="GAP49" s="261"/>
      <c r="GAQ49" s="261"/>
      <c r="GAR49" s="12" t="s">
        <v>10323</v>
      </c>
      <c r="GAS49" s="12" t="s">
        <v>6222</v>
      </c>
      <c r="GAT49" s="12" t="str">
        <f>IF(GAS49="SINAPI",VLOOKUP('TEREZINHA HARDY'!GAR49,SINAPI,3,),VLOOKUP('TEREZINHA HARDY'!GAR49,SETOP,4,))</f>
        <v>M2</v>
      </c>
      <c r="GAU49" s="13">
        <v>36.619999999999997</v>
      </c>
      <c r="GAV49" s="13" t="s">
        <v>41</v>
      </c>
      <c r="GAW49" s="14">
        <f>IF(GAS49="SINAPI",VLOOKUP('TEREZINHA HARDY'!GAR49,SINAPI,4,),VLOOKUP('TEREZINHA HARDY'!GAR49,SETOP,5,))</f>
        <v>39.090000000000003</v>
      </c>
      <c r="GAX49" s="14">
        <f t="shared" si="820"/>
        <v>49.46</v>
      </c>
      <c r="GAY49" s="14">
        <f t="shared" si="821"/>
        <v>1431.4757999999999</v>
      </c>
      <c r="GAZ49" s="14">
        <f t="shared" si="822"/>
        <v>1811.2251999999999</v>
      </c>
      <c r="GBA49" s="11" t="s">
        <v>17389</v>
      </c>
      <c r="GBB49" s="261" t="str">
        <f>IF(GBI49="SINAPI",VLOOKUP('TEREZINHA HARDY'!GBH49,SINAPI,2,),VLOOKUP('TEREZINHA HARDY'!GBH49,SETOP,3,))</f>
        <v>FORMA E DESFORMA DE TÁBUA E SARRAFO, REAPROVEITAMENTO (3X), EXCLUSIVE ESCORAMENTO</v>
      </c>
      <c r="GBC49" s="261"/>
      <c r="GBD49" s="261"/>
      <c r="GBE49" s="261"/>
      <c r="GBF49" s="261"/>
      <c r="GBG49" s="261"/>
      <c r="GBH49" s="12" t="s">
        <v>10323</v>
      </c>
      <c r="GBI49" s="12" t="s">
        <v>6222</v>
      </c>
      <c r="GBJ49" s="12" t="str">
        <f>IF(GBI49="SINAPI",VLOOKUP('TEREZINHA HARDY'!GBH49,SINAPI,3,),VLOOKUP('TEREZINHA HARDY'!GBH49,SETOP,4,))</f>
        <v>M2</v>
      </c>
      <c r="GBK49" s="13">
        <v>36.619999999999997</v>
      </c>
      <c r="GBL49" s="13" t="s">
        <v>41</v>
      </c>
      <c r="GBM49" s="14">
        <f>IF(GBI49="SINAPI",VLOOKUP('TEREZINHA HARDY'!GBH49,SINAPI,4,),VLOOKUP('TEREZINHA HARDY'!GBH49,SETOP,5,))</f>
        <v>39.090000000000003</v>
      </c>
      <c r="GBN49" s="14">
        <f t="shared" si="823"/>
        <v>49.46</v>
      </c>
      <c r="GBO49" s="14">
        <f t="shared" si="824"/>
        <v>1431.4757999999999</v>
      </c>
      <c r="GBP49" s="14">
        <f t="shared" si="825"/>
        <v>1811.2251999999999</v>
      </c>
      <c r="GBQ49" s="11" t="s">
        <v>17389</v>
      </c>
      <c r="GBR49" s="261" t="str">
        <f>IF(GBY49="SINAPI",VLOOKUP('TEREZINHA HARDY'!GBX49,SINAPI,2,),VLOOKUP('TEREZINHA HARDY'!GBX49,SETOP,3,))</f>
        <v>FORMA E DESFORMA DE TÁBUA E SARRAFO, REAPROVEITAMENTO (3X), EXCLUSIVE ESCORAMENTO</v>
      </c>
      <c r="GBS49" s="261"/>
      <c r="GBT49" s="261"/>
      <c r="GBU49" s="261"/>
      <c r="GBV49" s="261"/>
      <c r="GBW49" s="261"/>
      <c r="GBX49" s="12" t="s">
        <v>10323</v>
      </c>
      <c r="GBY49" s="12" t="s">
        <v>6222</v>
      </c>
      <c r="GBZ49" s="12" t="str">
        <f>IF(GBY49="SINAPI",VLOOKUP('TEREZINHA HARDY'!GBX49,SINAPI,3,),VLOOKUP('TEREZINHA HARDY'!GBX49,SETOP,4,))</f>
        <v>M2</v>
      </c>
      <c r="GCA49" s="13">
        <v>36.619999999999997</v>
      </c>
      <c r="GCB49" s="13" t="s">
        <v>41</v>
      </c>
      <c r="GCC49" s="14">
        <f>IF(GBY49="SINAPI",VLOOKUP('TEREZINHA HARDY'!GBX49,SINAPI,4,),VLOOKUP('TEREZINHA HARDY'!GBX49,SETOP,5,))</f>
        <v>39.090000000000003</v>
      </c>
      <c r="GCD49" s="14">
        <f t="shared" si="826"/>
        <v>49.46</v>
      </c>
      <c r="GCE49" s="14">
        <f t="shared" si="827"/>
        <v>1431.4757999999999</v>
      </c>
      <c r="GCF49" s="14">
        <f t="shared" si="828"/>
        <v>1811.2251999999999</v>
      </c>
      <c r="GCG49" s="11" t="s">
        <v>17389</v>
      </c>
      <c r="GCH49" s="261" t="str">
        <f>IF(GCO49="SINAPI",VLOOKUP('TEREZINHA HARDY'!GCN49,SINAPI,2,),VLOOKUP('TEREZINHA HARDY'!GCN49,SETOP,3,))</f>
        <v>FORMA E DESFORMA DE TÁBUA E SARRAFO, REAPROVEITAMENTO (3X), EXCLUSIVE ESCORAMENTO</v>
      </c>
      <c r="GCI49" s="261"/>
      <c r="GCJ49" s="261"/>
      <c r="GCK49" s="261"/>
      <c r="GCL49" s="261"/>
      <c r="GCM49" s="261"/>
      <c r="GCN49" s="12" t="s">
        <v>10323</v>
      </c>
      <c r="GCO49" s="12" t="s">
        <v>6222</v>
      </c>
      <c r="GCP49" s="12" t="str">
        <f>IF(GCO49="SINAPI",VLOOKUP('TEREZINHA HARDY'!GCN49,SINAPI,3,),VLOOKUP('TEREZINHA HARDY'!GCN49,SETOP,4,))</f>
        <v>M2</v>
      </c>
      <c r="GCQ49" s="13">
        <v>36.619999999999997</v>
      </c>
      <c r="GCR49" s="13" t="s">
        <v>41</v>
      </c>
      <c r="GCS49" s="14">
        <f>IF(GCO49="SINAPI",VLOOKUP('TEREZINHA HARDY'!GCN49,SINAPI,4,),VLOOKUP('TEREZINHA HARDY'!GCN49,SETOP,5,))</f>
        <v>39.090000000000003</v>
      </c>
      <c r="GCT49" s="14">
        <f t="shared" si="829"/>
        <v>49.46</v>
      </c>
      <c r="GCU49" s="14">
        <f t="shared" si="830"/>
        <v>1431.4757999999999</v>
      </c>
      <c r="GCV49" s="14">
        <f t="shared" si="831"/>
        <v>1811.2251999999999</v>
      </c>
      <c r="GCW49" s="11" t="s">
        <v>17389</v>
      </c>
      <c r="GCX49" s="261" t="str">
        <f>IF(GDE49="SINAPI",VLOOKUP('TEREZINHA HARDY'!GDD49,SINAPI,2,),VLOOKUP('TEREZINHA HARDY'!GDD49,SETOP,3,))</f>
        <v>FORMA E DESFORMA DE TÁBUA E SARRAFO, REAPROVEITAMENTO (3X), EXCLUSIVE ESCORAMENTO</v>
      </c>
      <c r="GCY49" s="261"/>
      <c r="GCZ49" s="261"/>
      <c r="GDA49" s="261"/>
      <c r="GDB49" s="261"/>
      <c r="GDC49" s="261"/>
      <c r="GDD49" s="12" t="s">
        <v>10323</v>
      </c>
      <c r="GDE49" s="12" t="s">
        <v>6222</v>
      </c>
      <c r="GDF49" s="12" t="str">
        <f>IF(GDE49="SINAPI",VLOOKUP('TEREZINHA HARDY'!GDD49,SINAPI,3,),VLOOKUP('TEREZINHA HARDY'!GDD49,SETOP,4,))</f>
        <v>M2</v>
      </c>
      <c r="GDG49" s="13">
        <v>36.619999999999997</v>
      </c>
      <c r="GDH49" s="13" t="s">
        <v>41</v>
      </c>
      <c r="GDI49" s="14">
        <f>IF(GDE49="SINAPI",VLOOKUP('TEREZINHA HARDY'!GDD49,SINAPI,4,),VLOOKUP('TEREZINHA HARDY'!GDD49,SETOP,5,))</f>
        <v>39.090000000000003</v>
      </c>
      <c r="GDJ49" s="14">
        <f t="shared" si="832"/>
        <v>49.46</v>
      </c>
      <c r="GDK49" s="14">
        <f t="shared" si="833"/>
        <v>1431.4757999999999</v>
      </c>
      <c r="GDL49" s="14">
        <f t="shared" si="834"/>
        <v>1811.2251999999999</v>
      </c>
      <c r="GDM49" s="11" t="s">
        <v>17389</v>
      </c>
      <c r="GDN49" s="261" t="str">
        <f>IF(GDU49="SINAPI",VLOOKUP('TEREZINHA HARDY'!GDT49,SINAPI,2,),VLOOKUP('TEREZINHA HARDY'!GDT49,SETOP,3,))</f>
        <v>FORMA E DESFORMA DE TÁBUA E SARRAFO, REAPROVEITAMENTO (3X), EXCLUSIVE ESCORAMENTO</v>
      </c>
      <c r="GDO49" s="261"/>
      <c r="GDP49" s="261"/>
      <c r="GDQ49" s="261"/>
      <c r="GDR49" s="261"/>
      <c r="GDS49" s="261"/>
      <c r="GDT49" s="12" t="s">
        <v>10323</v>
      </c>
      <c r="GDU49" s="12" t="s">
        <v>6222</v>
      </c>
      <c r="GDV49" s="12" t="str">
        <f>IF(GDU49="SINAPI",VLOOKUP('TEREZINHA HARDY'!GDT49,SINAPI,3,),VLOOKUP('TEREZINHA HARDY'!GDT49,SETOP,4,))</f>
        <v>M2</v>
      </c>
      <c r="GDW49" s="13">
        <v>36.619999999999997</v>
      </c>
      <c r="GDX49" s="13" t="s">
        <v>41</v>
      </c>
      <c r="GDY49" s="14">
        <f>IF(GDU49="SINAPI",VLOOKUP('TEREZINHA HARDY'!GDT49,SINAPI,4,),VLOOKUP('TEREZINHA HARDY'!GDT49,SETOP,5,))</f>
        <v>39.090000000000003</v>
      </c>
      <c r="GDZ49" s="14">
        <f t="shared" si="835"/>
        <v>49.46</v>
      </c>
      <c r="GEA49" s="14">
        <f t="shared" si="836"/>
        <v>1431.4757999999999</v>
      </c>
      <c r="GEB49" s="14">
        <f t="shared" si="837"/>
        <v>1811.2251999999999</v>
      </c>
      <c r="GEC49" s="11" t="s">
        <v>17389</v>
      </c>
      <c r="GED49" s="261" t="str">
        <f>IF(GEK49="SINAPI",VLOOKUP('TEREZINHA HARDY'!GEJ49,SINAPI,2,),VLOOKUP('TEREZINHA HARDY'!GEJ49,SETOP,3,))</f>
        <v>FORMA E DESFORMA DE TÁBUA E SARRAFO, REAPROVEITAMENTO (3X), EXCLUSIVE ESCORAMENTO</v>
      </c>
      <c r="GEE49" s="261"/>
      <c r="GEF49" s="261"/>
      <c r="GEG49" s="261"/>
      <c r="GEH49" s="261"/>
      <c r="GEI49" s="261"/>
      <c r="GEJ49" s="12" t="s">
        <v>10323</v>
      </c>
      <c r="GEK49" s="12" t="s">
        <v>6222</v>
      </c>
      <c r="GEL49" s="12" t="str">
        <f>IF(GEK49="SINAPI",VLOOKUP('TEREZINHA HARDY'!GEJ49,SINAPI,3,),VLOOKUP('TEREZINHA HARDY'!GEJ49,SETOP,4,))</f>
        <v>M2</v>
      </c>
      <c r="GEM49" s="13">
        <v>36.619999999999997</v>
      </c>
      <c r="GEN49" s="13" t="s">
        <v>41</v>
      </c>
      <c r="GEO49" s="14">
        <f>IF(GEK49="SINAPI",VLOOKUP('TEREZINHA HARDY'!GEJ49,SINAPI,4,),VLOOKUP('TEREZINHA HARDY'!GEJ49,SETOP,5,))</f>
        <v>39.090000000000003</v>
      </c>
      <c r="GEP49" s="14">
        <f t="shared" si="838"/>
        <v>49.46</v>
      </c>
      <c r="GEQ49" s="14">
        <f t="shared" si="839"/>
        <v>1431.4757999999999</v>
      </c>
      <c r="GER49" s="14">
        <f t="shared" si="840"/>
        <v>1811.2251999999999</v>
      </c>
      <c r="GES49" s="11" t="s">
        <v>17389</v>
      </c>
      <c r="GET49" s="261" t="str">
        <f>IF(GFA49="SINAPI",VLOOKUP('TEREZINHA HARDY'!GEZ49,SINAPI,2,),VLOOKUP('TEREZINHA HARDY'!GEZ49,SETOP,3,))</f>
        <v>FORMA E DESFORMA DE TÁBUA E SARRAFO, REAPROVEITAMENTO (3X), EXCLUSIVE ESCORAMENTO</v>
      </c>
      <c r="GEU49" s="261"/>
      <c r="GEV49" s="261"/>
      <c r="GEW49" s="261"/>
      <c r="GEX49" s="261"/>
      <c r="GEY49" s="261"/>
      <c r="GEZ49" s="12" t="s">
        <v>10323</v>
      </c>
      <c r="GFA49" s="12" t="s">
        <v>6222</v>
      </c>
      <c r="GFB49" s="12" t="str">
        <f>IF(GFA49="SINAPI",VLOOKUP('TEREZINHA HARDY'!GEZ49,SINAPI,3,),VLOOKUP('TEREZINHA HARDY'!GEZ49,SETOP,4,))</f>
        <v>M2</v>
      </c>
      <c r="GFC49" s="13">
        <v>36.619999999999997</v>
      </c>
      <c r="GFD49" s="13" t="s">
        <v>41</v>
      </c>
      <c r="GFE49" s="14">
        <f>IF(GFA49="SINAPI",VLOOKUP('TEREZINHA HARDY'!GEZ49,SINAPI,4,),VLOOKUP('TEREZINHA HARDY'!GEZ49,SETOP,5,))</f>
        <v>39.090000000000003</v>
      </c>
      <c r="GFF49" s="14">
        <f t="shared" si="841"/>
        <v>49.46</v>
      </c>
      <c r="GFG49" s="14">
        <f t="shared" si="842"/>
        <v>1431.4757999999999</v>
      </c>
      <c r="GFH49" s="14">
        <f t="shared" si="843"/>
        <v>1811.2251999999999</v>
      </c>
      <c r="GFI49" s="11" t="s">
        <v>17389</v>
      </c>
      <c r="GFJ49" s="261" t="str">
        <f>IF(GFQ49="SINAPI",VLOOKUP('TEREZINHA HARDY'!GFP49,SINAPI,2,),VLOOKUP('TEREZINHA HARDY'!GFP49,SETOP,3,))</f>
        <v>FORMA E DESFORMA DE TÁBUA E SARRAFO, REAPROVEITAMENTO (3X), EXCLUSIVE ESCORAMENTO</v>
      </c>
      <c r="GFK49" s="261"/>
      <c r="GFL49" s="261"/>
      <c r="GFM49" s="261"/>
      <c r="GFN49" s="261"/>
      <c r="GFO49" s="261"/>
      <c r="GFP49" s="12" t="s">
        <v>10323</v>
      </c>
      <c r="GFQ49" s="12" t="s">
        <v>6222</v>
      </c>
      <c r="GFR49" s="12" t="str">
        <f>IF(GFQ49="SINAPI",VLOOKUP('TEREZINHA HARDY'!GFP49,SINAPI,3,),VLOOKUP('TEREZINHA HARDY'!GFP49,SETOP,4,))</f>
        <v>M2</v>
      </c>
      <c r="GFS49" s="13">
        <v>36.619999999999997</v>
      </c>
      <c r="GFT49" s="13" t="s">
        <v>41</v>
      </c>
      <c r="GFU49" s="14">
        <f>IF(GFQ49="SINAPI",VLOOKUP('TEREZINHA HARDY'!GFP49,SINAPI,4,),VLOOKUP('TEREZINHA HARDY'!GFP49,SETOP,5,))</f>
        <v>39.090000000000003</v>
      </c>
      <c r="GFV49" s="14">
        <f t="shared" si="844"/>
        <v>49.46</v>
      </c>
      <c r="GFW49" s="14">
        <f t="shared" si="845"/>
        <v>1431.4757999999999</v>
      </c>
      <c r="GFX49" s="14">
        <f t="shared" si="846"/>
        <v>1811.2251999999999</v>
      </c>
      <c r="GFY49" s="11" t="s">
        <v>17389</v>
      </c>
      <c r="GFZ49" s="261" t="str">
        <f>IF(GGG49="SINAPI",VLOOKUP('TEREZINHA HARDY'!GGF49,SINAPI,2,),VLOOKUP('TEREZINHA HARDY'!GGF49,SETOP,3,))</f>
        <v>FORMA E DESFORMA DE TÁBUA E SARRAFO, REAPROVEITAMENTO (3X), EXCLUSIVE ESCORAMENTO</v>
      </c>
      <c r="GGA49" s="261"/>
      <c r="GGB49" s="261"/>
      <c r="GGC49" s="261"/>
      <c r="GGD49" s="261"/>
      <c r="GGE49" s="261"/>
      <c r="GGF49" s="12" t="s">
        <v>10323</v>
      </c>
      <c r="GGG49" s="12" t="s">
        <v>6222</v>
      </c>
      <c r="GGH49" s="12" t="str">
        <f>IF(GGG49="SINAPI",VLOOKUP('TEREZINHA HARDY'!GGF49,SINAPI,3,),VLOOKUP('TEREZINHA HARDY'!GGF49,SETOP,4,))</f>
        <v>M2</v>
      </c>
      <c r="GGI49" s="13">
        <v>36.619999999999997</v>
      </c>
      <c r="GGJ49" s="13" t="s">
        <v>41</v>
      </c>
      <c r="GGK49" s="14">
        <f>IF(GGG49="SINAPI",VLOOKUP('TEREZINHA HARDY'!GGF49,SINAPI,4,),VLOOKUP('TEREZINHA HARDY'!GGF49,SETOP,5,))</f>
        <v>39.090000000000003</v>
      </c>
      <c r="GGL49" s="14">
        <f t="shared" si="847"/>
        <v>49.46</v>
      </c>
      <c r="GGM49" s="14">
        <f t="shared" si="848"/>
        <v>1431.4757999999999</v>
      </c>
      <c r="GGN49" s="14">
        <f t="shared" si="849"/>
        <v>1811.2251999999999</v>
      </c>
      <c r="GGO49" s="11" t="s">
        <v>17389</v>
      </c>
      <c r="GGP49" s="261" t="str">
        <f>IF(GGW49="SINAPI",VLOOKUP('TEREZINHA HARDY'!GGV49,SINAPI,2,),VLOOKUP('TEREZINHA HARDY'!GGV49,SETOP,3,))</f>
        <v>FORMA E DESFORMA DE TÁBUA E SARRAFO, REAPROVEITAMENTO (3X), EXCLUSIVE ESCORAMENTO</v>
      </c>
      <c r="GGQ49" s="261"/>
      <c r="GGR49" s="261"/>
      <c r="GGS49" s="261"/>
      <c r="GGT49" s="261"/>
      <c r="GGU49" s="261"/>
      <c r="GGV49" s="12" t="s">
        <v>10323</v>
      </c>
      <c r="GGW49" s="12" t="s">
        <v>6222</v>
      </c>
      <c r="GGX49" s="12" t="str">
        <f>IF(GGW49="SINAPI",VLOOKUP('TEREZINHA HARDY'!GGV49,SINAPI,3,),VLOOKUP('TEREZINHA HARDY'!GGV49,SETOP,4,))</f>
        <v>M2</v>
      </c>
      <c r="GGY49" s="13">
        <v>36.619999999999997</v>
      </c>
      <c r="GGZ49" s="13" t="s">
        <v>41</v>
      </c>
      <c r="GHA49" s="14">
        <f>IF(GGW49="SINAPI",VLOOKUP('TEREZINHA HARDY'!GGV49,SINAPI,4,),VLOOKUP('TEREZINHA HARDY'!GGV49,SETOP,5,))</f>
        <v>39.090000000000003</v>
      </c>
      <c r="GHB49" s="14">
        <f t="shared" si="850"/>
        <v>49.46</v>
      </c>
      <c r="GHC49" s="14">
        <f t="shared" si="851"/>
        <v>1431.4757999999999</v>
      </c>
      <c r="GHD49" s="14">
        <f t="shared" si="852"/>
        <v>1811.2251999999999</v>
      </c>
      <c r="GHE49" s="11" t="s">
        <v>17389</v>
      </c>
      <c r="GHF49" s="261" t="str">
        <f>IF(GHM49="SINAPI",VLOOKUP('TEREZINHA HARDY'!GHL49,SINAPI,2,),VLOOKUP('TEREZINHA HARDY'!GHL49,SETOP,3,))</f>
        <v>FORMA E DESFORMA DE TÁBUA E SARRAFO, REAPROVEITAMENTO (3X), EXCLUSIVE ESCORAMENTO</v>
      </c>
      <c r="GHG49" s="261"/>
      <c r="GHH49" s="261"/>
      <c r="GHI49" s="261"/>
      <c r="GHJ49" s="261"/>
      <c r="GHK49" s="261"/>
      <c r="GHL49" s="12" t="s">
        <v>10323</v>
      </c>
      <c r="GHM49" s="12" t="s">
        <v>6222</v>
      </c>
      <c r="GHN49" s="12" t="str">
        <f>IF(GHM49="SINAPI",VLOOKUP('TEREZINHA HARDY'!GHL49,SINAPI,3,),VLOOKUP('TEREZINHA HARDY'!GHL49,SETOP,4,))</f>
        <v>M2</v>
      </c>
      <c r="GHO49" s="13">
        <v>36.619999999999997</v>
      </c>
      <c r="GHP49" s="13" t="s">
        <v>41</v>
      </c>
      <c r="GHQ49" s="14">
        <f>IF(GHM49="SINAPI",VLOOKUP('TEREZINHA HARDY'!GHL49,SINAPI,4,),VLOOKUP('TEREZINHA HARDY'!GHL49,SETOP,5,))</f>
        <v>39.090000000000003</v>
      </c>
      <c r="GHR49" s="14">
        <f t="shared" si="853"/>
        <v>49.46</v>
      </c>
      <c r="GHS49" s="14">
        <f t="shared" si="854"/>
        <v>1431.4757999999999</v>
      </c>
      <c r="GHT49" s="14">
        <f t="shared" si="855"/>
        <v>1811.2251999999999</v>
      </c>
      <c r="GHU49" s="11" t="s">
        <v>17389</v>
      </c>
      <c r="GHV49" s="261" t="str">
        <f>IF(GIC49="SINAPI",VLOOKUP('TEREZINHA HARDY'!GIB49,SINAPI,2,),VLOOKUP('TEREZINHA HARDY'!GIB49,SETOP,3,))</f>
        <v>FORMA E DESFORMA DE TÁBUA E SARRAFO, REAPROVEITAMENTO (3X), EXCLUSIVE ESCORAMENTO</v>
      </c>
      <c r="GHW49" s="261"/>
      <c r="GHX49" s="261"/>
      <c r="GHY49" s="261"/>
      <c r="GHZ49" s="261"/>
      <c r="GIA49" s="261"/>
      <c r="GIB49" s="12" t="s">
        <v>10323</v>
      </c>
      <c r="GIC49" s="12" t="s">
        <v>6222</v>
      </c>
      <c r="GID49" s="12" t="str">
        <f>IF(GIC49="SINAPI",VLOOKUP('TEREZINHA HARDY'!GIB49,SINAPI,3,),VLOOKUP('TEREZINHA HARDY'!GIB49,SETOP,4,))</f>
        <v>M2</v>
      </c>
      <c r="GIE49" s="13">
        <v>36.619999999999997</v>
      </c>
      <c r="GIF49" s="13" t="s">
        <v>41</v>
      </c>
      <c r="GIG49" s="14">
        <f>IF(GIC49="SINAPI",VLOOKUP('TEREZINHA HARDY'!GIB49,SINAPI,4,),VLOOKUP('TEREZINHA HARDY'!GIB49,SETOP,5,))</f>
        <v>39.090000000000003</v>
      </c>
      <c r="GIH49" s="14">
        <f t="shared" si="856"/>
        <v>49.46</v>
      </c>
      <c r="GII49" s="14">
        <f t="shared" si="857"/>
        <v>1431.4757999999999</v>
      </c>
      <c r="GIJ49" s="14">
        <f t="shared" si="858"/>
        <v>1811.2251999999999</v>
      </c>
      <c r="GIK49" s="11" t="s">
        <v>17389</v>
      </c>
      <c r="GIL49" s="261" t="str">
        <f>IF(GIS49="SINAPI",VLOOKUP('TEREZINHA HARDY'!GIR49,SINAPI,2,),VLOOKUP('TEREZINHA HARDY'!GIR49,SETOP,3,))</f>
        <v>FORMA E DESFORMA DE TÁBUA E SARRAFO, REAPROVEITAMENTO (3X), EXCLUSIVE ESCORAMENTO</v>
      </c>
      <c r="GIM49" s="261"/>
      <c r="GIN49" s="261"/>
      <c r="GIO49" s="261"/>
      <c r="GIP49" s="261"/>
      <c r="GIQ49" s="261"/>
      <c r="GIR49" s="12" t="s">
        <v>10323</v>
      </c>
      <c r="GIS49" s="12" t="s">
        <v>6222</v>
      </c>
      <c r="GIT49" s="12" t="str">
        <f>IF(GIS49="SINAPI",VLOOKUP('TEREZINHA HARDY'!GIR49,SINAPI,3,),VLOOKUP('TEREZINHA HARDY'!GIR49,SETOP,4,))</f>
        <v>M2</v>
      </c>
      <c r="GIU49" s="13">
        <v>36.619999999999997</v>
      </c>
      <c r="GIV49" s="13" t="s">
        <v>41</v>
      </c>
      <c r="GIW49" s="14">
        <f>IF(GIS49="SINAPI",VLOOKUP('TEREZINHA HARDY'!GIR49,SINAPI,4,),VLOOKUP('TEREZINHA HARDY'!GIR49,SETOP,5,))</f>
        <v>39.090000000000003</v>
      </c>
      <c r="GIX49" s="14">
        <f t="shared" si="859"/>
        <v>49.46</v>
      </c>
      <c r="GIY49" s="14">
        <f t="shared" si="860"/>
        <v>1431.4757999999999</v>
      </c>
      <c r="GIZ49" s="14">
        <f t="shared" si="861"/>
        <v>1811.2251999999999</v>
      </c>
      <c r="GJA49" s="11" t="s">
        <v>17389</v>
      </c>
      <c r="GJB49" s="261" t="str">
        <f>IF(GJI49="SINAPI",VLOOKUP('TEREZINHA HARDY'!GJH49,SINAPI,2,),VLOOKUP('TEREZINHA HARDY'!GJH49,SETOP,3,))</f>
        <v>FORMA E DESFORMA DE TÁBUA E SARRAFO, REAPROVEITAMENTO (3X), EXCLUSIVE ESCORAMENTO</v>
      </c>
      <c r="GJC49" s="261"/>
      <c r="GJD49" s="261"/>
      <c r="GJE49" s="261"/>
      <c r="GJF49" s="261"/>
      <c r="GJG49" s="261"/>
      <c r="GJH49" s="12" t="s">
        <v>10323</v>
      </c>
      <c r="GJI49" s="12" t="s">
        <v>6222</v>
      </c>
      <c r="GJJ49" s="12" t="str">
        <f>IF(GJI49="SINAPI",VLOOKUP('TEREZINHA HARDY'!GJH49,SINAPI,3,),VLOOKUP('TEREZINHA HARDY'!GJH49,SETOP,4,))</f>
        <v>M2</v>
      </c>
      <c r="GJK49" s="13">
        <v>36.619999999999997</v>
      </c>
      <c r="GJL49" s="13" t="s">
        <v>41</v>
      </c>
      <c r="GJM49" s="14">
        <f>IF(GJI49="SINAPI",VLOOKUP('TEREZINHA HARDY'!GJH49,SINAPI,4,),VLOOKUP('TEREZINHA HARDY'!GJH49,SETOP,5,))</f>
        <v>39.090000000000003</v>
      </c>
      <c r="GJN49" s="14">
        <f t="shared" si="862"/>
        <v>49.46</v>
      </c>
      <c r="GJO49" s="14">
        <f t="shared" si="863"/>
        <v>1431.4757999999999</v>
      </c>
      <c r="GJP49" s="14">
        <f t="shared" si="864"/>
        <v>1811.2251999999999</v>
      </c>
      <c r="GJQ49" s="11" t="s">
        <v>17389</v>
      </c>
      <c r="GJR49" s="261" t="str">
        <f>IF(GJY49="SINAPI",VLOOKUP('TEREZINHA HARDY'!GJX49,SINAPI,2,),VLOOKUP('TEREZINHA HARDY'!GJX49,SETOP,3,))</f>
        <v>FORMA E DESFORMA DE TÁBUA E SARRAFO, REAPROVEITAMENTO (3X), EXCLUSIVE ESCORAMENTO</v>
      </c>
      <c r="GJS49" s="261"/>
      <c r="GJT49" s="261"/>
      <c r="GJU49" s="261"/>
      <c r="GJV49" s="261"/>
      <c r="GJW49" s="261"/>
      <c r="GJX49" s="12" t="s">
        <v>10323</v>
      </c>
      <c r="GJY49" s="12" t="s">
        <v>6222</v>
      </c>
      <c r="GJZ49" s="12" t="str">
        <f>IF(GJY49="SINAPI",VLOOKUP('TEREZINHA HARDY'!GJX49,SINAPI,3,),VLOOKUP('TEREZINHA HARDY'!GJX49,SETOP,4,))</f>
        <v>M2</v>
      </c>
      <c r="GKA49" s="13">
        <v>36.619999999999997</v>
      </c>
      <c r="GKB49" s="13" t="s">
        <v>41</v>
      </c>
      <c r="GKC49" s="14">
        <f>IF(GJY49="SINAPI",VLOOKUP('TEREZINHA HARDY'!GJX49,SINAPI,4,),VLOOKUP('TEREZINHA HARDY'!GJX49,SETOP,5,))</f>
        <v>39.090000000000003</v>
      </c>
      <c r="GKD49" s="14">
        <f t="shared" si="865"/>
        <v>49.46</v>
      </c>
      <c r="GKE49" s="14">
        <f t="shared" si="866"/>
        <v>1431.4757999999999</v>
      </c>
      <c r="GKF49" s="14">
        <f t="shared" si="867"/>
        <v>1811.2251999999999</v>
      </c>
      <c r="GKG49" s="11" t="s">
        <v>17389</v>
      </c>
      <c r="GKH49" s="261" t="str">
        <f>IF(GKO49="SINAPI",VLOOKUP('TEREZINHA HARDY'!GKN49,SINAPI,2,),VLOOKUP('TEREZINHA HARDY'!GKN49,SETOP,3,))</f>
        <v>FORMA E DESFORMA DE TÁBUA E SARRAFO, REAPROVEITAMENTO (3X), EXCLUSIVE ESCORAMENTO</v>
      </c>
      <c r="GKI49" s="261"/>
      <c r="GKJ49" s="261"/>
      <c r="GKK49" s="261"/>
      <c r="GKL49" s="261"/>
      <c r="GKM49" s="261"/>
      <c r="GKN49" s="12" t="s">
        <v>10323</v>
      </c>
      <c r="GKO49" s="12" t="s">
        <v>6222</v>
      </c>
      <c r="GKP49" s="12" t="str">
        <f>IF(GKO49="SINAPI",VLOOKUP('TEREZINHA HARDY'!GKN49,SINAPI,3,),VLOOKUP('TEREZINHA HARDY'!GKN49,SETOP,4,))</f>
        <v>M2</v>
      </c>
      <c r="GKQ49" s="13">
        <v>36.619999999999997</v>
      </c>
      <c r="GKR49" s="13" t="s">
        <v>41</v>
      </c>
      <c r="GKS49" s="14">
        <f>IF(GKO49="SINAPI",VLOOKUP('TEREZINHA HARDY'!GKN49,SINAPI,4,),VLOOKUP('TEREZINHA HARDY'!GKN49,SETOP,5,))</f>
        <v>39.090000000000003</v>
      </c>
      <c r="GKT49" s="14">
        <f t="shared" si="868"/>
        <v>49.46</v>
      </c>
      <c r="GKU49" s="14">
        <f t="shared" si="869"/>
        <v>1431.4757999999999</v>
      </c>
      <c r="GKV49" s="14">
        <f t="shared" si="870"/>
        <v>1811.2251999999999</v>
      </c>
      <c r="GKW49" s="11" t="s">
        <v>17389</v>
      </c>
      <c r="GKX49" s="261" t="str">
        <f>IF(GLE49="SINAPI",VLOOKUP('TEREZINHA HARDY'!GLD49,SINAPI,2,),VLOOKUP('TEREZINHA HARDY'!GLD49,SETOP,3,))</f>
        <v>FORMA E DESFORMA DE TÁBUA E SARRAFO, REAPROVEITAMENTO (3X), EXCLUSIVE ESCORAMENTO</v>
      </c>
      <c r="GKY49" s="261"/>
      <c r="GKZ49" s="261"/>
      <c r="GLA49" s="261"/>
      <c r="GLB49" s="261"/>
      <c r="GLC49" s="261"/>
      <c r="GLD49" s="12" t="s">
        <v>10323</v>
      </c>
      <c r="GLE49" s="12" t="s">
        <v>6222</v>
      </c>
      <c r="GLF49" s="12" t="str">
        <f>IF(GLE49="SINAPI",VLOOKUP('TEREZINHA HARDY'!GLD49,SINAPI,3,),VLOOKUP('TEREZINHA HARDY'!GLD49,SETOP,4,))</f>
        <v>M2</v>
      </c>
      <c r="GLG49" s="13">
        <v>36.619999999999997</v>
      </c>
      <c r="GLH49" s="13" t="s">
        <v>41</v>
      </c>
      <c r="GLI49" s="14">
        <f>IF(GLE49="SINAPI",VLOOKUP('TEREZINHA HARDY'!GLD49,SINAPI,4,),VLOOKUP('TEREZINHA HARDY'!GLD49,SETOP,5,))</f>
        <v>39.090000000000003</v>
      </c>
      <c r="GLJ49" s="14">
        <f t="shared" si="871"/>
        <v>49.46</v>
      </c>
      <c r="GLK49" s="14">
        <f t="shared" si="872"/>
        <v>1431.4757999999999</v>
      </c>
      <c r="GLL49" s="14">
        <f t="shared" si="873"/>
        <v>1811.2251999999999</v>
      </c>
      <c r="GLM49" s="11" t="s">
        <v>17389</v>
      </c>
      <c r="GLN49" s="261" t="str">
        <f>IF(GLU49="SINAPI",VLOOKUP('TEREZINHA HARDY'!GLT49,SINAPI,2,),VLOOKUP('TEREZINHA HARDY'!GLT49,SETOP,3,))</f>
        <v>FORMA E DESFORMA DE TÁBUA E SARRAFO, REAPROVEITAMENTO (3X), EXCLUSIVE ESCORAMENTO</v>
      </c>
      <c r="GLO49" s="261"/>
      <c r="GLP49" s="261"/>
      <c r="GLQ49" s="261"/>
      <c r="GLR49" s="261"/>
      <c r="GLS49" s="261"/>
      <c r="GLT49" s="12" t="s">
        <v>10323</v>
      </c>
      <c r="GLU49" s="12" t="s">
        <v>6222</v>
      </c>
      <c r="GLV49" s="12" t="str">
        <f>IF(GLU49="SINAPI",VLOOKUP('TEREZINHA HARDY'!GLT49,SINAPI,3,),VLOOKUP('TEREZINHA HARDY'!GLT49,SETOP,4,))</f>
        <v>M2</v>
      </c>
      <c r="GLW49" s="13">
        <v>36.619999999999997</v>
      </c>
      <c r="GLX49" s="13" t="s">
        <v>41</v>
      </c>
      <c r="GLY49" s="14">
        <f>IF(GLU49="SINAPI",VLOOKUP('TEREZINHA HARDY'!GLT49,SINAPI,4,),VLOOKUP('TEREZINHA HARDY'!GLT49,SETOP,5,))</f>
        <v>39.090000000000003</v>
      </c>
      <c r="GLZ49" s="14">
        <f t="shared" si="874"/>
        <v>49.46</v>
      </c>
      <c r="GMA49" s="14">
        <f t="shared" si="875"/>
        <v>1431.4757999999999</v>
      </c>
      <c r="GMB49" s="14">
        <f t="shared" si="876"/>
        <v>1811.2251999999999</v>
      </c>
      <c r="GMC49" s="11" t="s">
        <v>17389</v>
      </c>
      <c r="GMD49" s="261" t="str">
        <f>IF(GMK49="SINAPI",VLOOKUP('TEREZINHA HARDY'!GMJ49,SINAPI,2,),VLOOKUP('TEREZINHA HARDY'!GMJ49,SETOP,3,))</f>
        <v>FORMA E DESFORMA DE TÁBUA E SARRAFO, REAPROVEITAMENTO (3X), EXCLUSIVE ESCORAMENTO</v>
      </c>
      <c r="GME49" s="261"/>
      <c r="GMF49" s="261"/>
      <c r="GMG49" s="261"/>
      <c r="GMH49" s="261"/>
      <c r="GMI49" s="261"/>
      <c r="GMJ49" s="12" t="s">
        <v>10323</v>
      </c>
      <c r="GMK49" s="12" t="s">
        <v>6222</v>
      </c>
      <c r="GML49" s="12" t="str">
        <f>IF(GMK49="SINAPI",VLOOKUP('TEREZINHA HARDY'!GMJ49,SINAPI,3,),VLOOKUP('TEREZINHA HARDY'!GMJ49,SETOP,4,))</f>
        <v>M2</v>
      </c>
      <c r="GMM49" s="13">
        <v>36.619999999999997</v>
      </c>
      <c r="GMN49" s="13" t="s">
        <v>41</v>
      </c>
      <c r="GMO49" s="14">
        <f>IF(GMK49="SINAPI",VLOOKUP('TEREZINHA HARDY'!GMJ49,SINAPI,4,),VLOOKUP('TEREZINHA HARDY'!GMJ49,SETOP,5,))</f>
        <v>39.090000000000003</v>
      </c>
      <c r="GMP49" s="14">
        <f t="shared" si="877"/>
        <v>49.46</v>
      </c>
      <c r="GMQ49" s="14">
        <f t="shared" si="878"/>
        <v>1431.4757999999999</v>
      </c>
      <c r="GMR49" s="14">
        <f t="shared" si="879"/>
        <v>1811.2251999999999</v>
      </c>
      <c r="GMS49" s="11" t="s">
        <v>17389</v>
      </c>
      <c r="GMT49" s="261" t="str">
        <f>IF(GNA49="SINAPI",VLOOKUP('TEREZINHA HARDY'!GMZ49,SINAPI,2,),VLOOKUP('TEREZINHA HARDY'!GMZ49,SETOP,3,))</f>
        <v>FORMA E DESFORMA DE TÁBUA E SARRAFO, REAPROVEITAMENTO (3X), EXCLUSIVE ESCORAMENTO</v>
      </c>
      <c r="GMU49" s="261"/>
      <c r="GMV49" s="261"/>
      <c r="GMW49" s="261"/>
      <c r="GMX49" s="261"/>
      <c r="GMY49" s="261"/>
      <c r="GMZ49" s="12" t="s">
        <v>10323</v>
      </c>
      <c r="GNA49" s="12" t="s">
        <v>6222</v>
      </c>
      <c r="GNB49" s="12" t="str">
        <f>IF(GNA49="SINAPI",VLOOKUP('TEREZINHA HARDY'!GMZ49,SINAPI,3,),VLOOKUP('TEREZINHA HARDY'!GMZ49,SETOP,4,))</f>
        <v>M2</v>
      </c>
      <c r="GNC49" s="13">
        <v>36.619999999999997</v>
      </c>
      <c r="GND49" s="13" t="s">
        <v>41</v>
      </c>
      <c r="GNE49" s="14">
        <f>IF(GNA49="SINAPI",VLOOKUP('TEREZINHA HARDY'!GMZ49,SINAPI,4,),VLOOKUP('TEREZINHA HARDY'!GMZ49,SETOP,5,))</f>
        <v>39.090000000000003</v>
      </c>
      <c r="GNF49" s="14">
        <f t="shared" si="880"/>
        <v>49.46</v>
      </c>
      <c r="GNG49" s="14">
        <f t="shared" si="881"/>
        <v>1431.4757999999999</v>
      </c>
      <c r="GNH49" s="14">
        <f t="shared" si="882"/>
        <v>1811.2251999999999</v>
      </c>
      <c r="GNI49" s="11" t="s">
        <v>17389</v>
      </c>
      <c r="GNJ49" s="261" t="str">
        <f>IF(GNQ49="SINAPI",VLOOKUP('TEREZINHA HARDY'!GNP49,SINAPI,2,),VLOOKUP('TEREZINHA HARDY'!GNP49,SETOP,3,))</f>
        <v>FORMA E DESFORMA DE TÁBUA E SARRAFO, REAPROVEITAMENTO (3X), EXCLUSIVE ESCORAMENTO</v>
      </c>
      <c r="GNK49" s="261"/>
      <c r="GNL49" s="261"/>
      <c r="GNM49" s="261"/>
      <c r="GNN49" s="261"/>
      <c r="GNO49" s="261"/>
      <c r="GNP49" s="12" t="s">
        <v>10323</v>
      </c>
      <c r="GNQ49" s="12" t="s">
        <v>6222</v>
      </c>
      <c r="GNR49" s="12" t="str">
        <f>IF(GNQ49="SINAPI",VLOOKUP('TEREZINHA HARDY'!GNP49,SINAPI,3,),VLOOKUP('TEREZINHA HARDY'!GNP49,SETOP,4,))</f>
        <v>M2</v>
      </c>
      <c r="GNS49" s="13">
        <v>36.619999999999997</v>
      </c>
      <c r="GNT49" s="13" t="s">
        <v>41</v>
      </c>
      <c r="GNU49" s="14">
        <f>IF(GNQ49="SINAPI",VLOOKUP('TEREZINHA HARDY'!GNP49,SINAPI,4,),VLOOKUP('TEREZINHA HARDY'!GNP49,SETOP,5,))</f>
        <v>39.090000000000003</v>
      </c>
      <c r="GNV49" s="14">
        <f t="shared" si="883"/>
        <v>49.46</v>
      </c>
      <c r="GNW49" s="14">
        <f t="shared" si="884"/>
        <v>1431.4757999999999</v>
      </c>
      <c r="GNX49" s="14">
        <f t="shared" si="885"/>
        <v>1811.2251999999999</v>
      </c>
      <c r="GNY49" s="11" t="s">
        <v>17389</v>
      </c>
      <c r="GNZ49" s="261" t="str">
        <f>IF(GOG49="SINAPI",VLOOKUP('TEREZINHA HARDY'!GOF49,SINAPI,2,),VLOOKUP('TEREZINHA HARDY'!GOF49,SETOP,3,))</f>
        <v>FORMA E DESFORMA DE TÁBUA E SARRAFO, REAPROVEITAMENTO (3X), EXCLUSIVE ESCORAMENTO</v>
      </c>
      <c r="GOA49" s="261"/>
      <c r="GOB49" s="261"/>
      <c r="GOC49" s="261"/>
      <c r="GOD49" s="261"/>
      <c r="GOE49" s="261"/>
      <c r="GOF49" s="12" t="s">
        <v>10323</v>
      </c>
      <c r="GOG49" s="12" t="s">
        <v>6222</v>
      </c>
      <c r="GOH49" s="12" t="str">
        <f>IF(GOG49="SINAPI",VLOOKUP('TEREZINHA HARDY'!GOF49,SINAPI,3,),VLOOKUP('TEREZINHA HARDY'!GOF49,SETOP,4,))</f>
        <v>M2</v>
      </c>
      <c r="GOI49" s="13">
        <v>36.619999999999997</v>
      </c>
      <c r="GOJ49" s="13" t="s">
        <v>41</v>
      </c>
      <c r="GOK49" s="14">
        <f>IF(GOG49="SINAPI",VLOOKUP('TEREZINHA HARDY'!GOF49,SINAPI,4,),VLOOKUP('TEREZINHA HARDY'!GOF49,SETOP,5,))</f>
        <v>39.090000000000003</v>
      </c>
      <c r="GOL49" s="14">
        <f t="shared" si="886"/>
        <v>49.46</v>
      </c>
      <c r="GOM49" s="14">
        <f t="shared" si="887"/>
        <v>1431.4757999999999</v>
      </c>
      <c r="GON49" s="14">
        <f t="shared" si="888"/>
        <v>1811.2251999999999</v>
      </c>
      <c r="GOO49" s="11" t="s">
        <v>17389</v>
      </c>
      <c r="GOP49" s="261" t="str">
        <f>IF(GOW49="SINAPI",VLOOKUP('TEREZINHA HARDY'!GOV49,SINAPI,2,),VLOOKUP('TEREZINHA HARDY'!GOV49,SETOP,3,))</f>
        <v>FORMA E DESFORMA DE TÁBUA E SARRAFO, REAPROVEITAMENTO (3X), EXCLUSIVE ESCORAMENTO</v>
      </c>
      <c r="GOQ49" s="261"/>
      <c r="GOR49" s="261"/>
      <c r="GOS49" s="261"/>
      <c r="GOT49" s="261"/>
      <c r="GOU49" s="261"/>
      <c r="GOV49" s="12" t="s">
        <v>10323</v>
      </c>
      <c r="GOW49" s="12" t="s">
        <v>6222</v>
      </c>
      <c r="GOX49" s="12" t="str">
        <f>IF(GOW49="SINAPI",VLOOKUP('TEREZINHA HARDY'!GOV49,SINAPI,3,),VLOOKUP('TEREZINHA HARDY'!GOV49,SETOP,4,))</f>
        <v>M2</v>
      </c>
      <c r="GOY49" s="13">
        <v>36.619999999999997</v>
      </c>
      <c r="GOZ49" s="13" t="s">
        <v>41</v>
      </c>
      <c r="GPA49" s="14">
        <f>IF(GOW49="SINAPI",VLOOKUP('TEREZINHA HARDY'!GOV49,SINAPI,4,),VLOOKUP('TEREZINHA HARDY'!GOV49,SETOP,5,))</f>
        <v>39.090000000000003</v>
      </c>
      <c r="GPB49" s="14">
        <f t="shared" si="889"/>
        <v>49.46</v>
      </c>
      <c r="GPC49" s="14">
        <f t="shared" si="890"/>
        <v>1431.4757999999999</v>
      </c>
      <c r="GPD49" s="14">
        <f t="shared" si="891"/>
        <v>1811.2251999999999</v>
      </c>
      <c r="GPE49" s="11" t="s">
        <v>17389</v>
      </c>
      <c r="GPF49" s="261" t="str">
        <f>IF(GPM49="SINAPI",VLOOKUP('TEREZINHA HARDY'!GPL49,SINAPI,2,),VLOOKUP('TEREZINHA HARDY'!GPL49,SETOP,3,))</f>
        <v>FORMA E DESFORMA DE TÁBUA E SARRAFO, REAPROVEITAMENTO (3X), EXCLUSIVE ESCORAMENTO</v>
      </c>
      <c r="GPG49" s="261"/>
      <c r="GPH49" s="261"/>
      <c r="GPI49" s="261"/>
      <c r="GPJ49" s="261"/>
      <c r="GPK49" s="261"/>
      <c r="GPL49" s="12" t="s">
        <v>10323</v>
      </c>
      <c r="GPM49" s="12" t="s">
        <v>6222</v>
      </c>
      <c r="GPN49" s="12" t="str">
        <f>IF(GPM49="SINAPI",VLOOKUP('TEREZINHA HARDY'!GPL49,SINAPI,3,),VLOOKUP('TEREZINHA HARDY'!GPL49,SETOP,4,))</f>
        <v>M2</v>
      </c>
      <c r="GPO49" s="13">
        <v>36.619999999999997</v>
      </c>
      <c r="GPP49" s="13" t="s">
        <v>41</v>
      </c>
      <c r="GPQ49" s="14">
        <f>IF(GPM49="SINAPI",VLOOKUP('TEREZINHA HARDY'!GPL49,SINAPI,4,),VLOOKUP('TEREZINHA HARDY'!GPL49,SETOP,5,))</f>
        <v>39.090000000000003</v>
      </c>
      <c r="GPR49" s="14">
        <f t="shared" si="892"/>
        <v>49.46</v>
      </c>
      <c r="GPS49" s="14">
        <f t="shared" si="893"/>
        <v>1431.4757999999999</v>
      </c>
      <c r="GPT49" s="14">
        <f t="shared" si="894"/>
        <v>1811.2251999999999</v>
      </c>
      <c r="GPU49" s="11" t="s">
        <v>17389</v>
      </c>
      <c r="GPV49" s="261" t="str">
        <f>IF(GQC49="SINAPI",VLOOKUP('TEREZINHA HARDY'!GQB49,SINAPI,2,),VLOOKUP('TEREZINHA HARDY'!GQB49,SETOP,3,))</f>
        <v>FORMA E DESFORMA DE TÁBUA E SARRAFO, REAPROVEITAMENTO (3X), EXCLUSIVE ESCORAMENTO</v>
      </c>
      <c r="GPW49" s="261"/>
      <c r="GPX49" s="261"/>
      <c r="GPY49" s="261"/>
      <c r="GPZ49" s="261"/>
      <c r="GQA49" s="261"/>
      <c r="GQB49" s="12" t="s">
        <v>10323</v>
      </c>
      <c r="GQC49" s="12" t="s">
        <v>6222</v>
      </c>
      <c r="GQD49" s="12" t="str">
        <f>IF(GQC49="SINAPI",VLOOKUP('TEREZINHA HARDY'!GQB49,SINAPI,3,),VLOOKUP('TEREZINHA HARDY'!GQB49,SETOP,4,))</f>
        <v>M2</v>
      </c>
      <c r="GQE49" s="13">
        <v>36.619999999999997</v>
      </c>
      <c r="GQF49" s="13" t="s">
        <v>41</v>
      </c>
      <c r="GQG49" s="14">
        <f>IF(GQC49="SINAPI",VLOOKUP('TEREZINHA HARDY'!GQB49,SINAPI,4,),VLOOKUP('TEREZINHA HARDY'!GQB49,SETOP,5,))</f>
        <v>39.090000000000003</v>
      </c>
      <c r="GQH49" s="14">
        <f t="shared" si="895"/>
        <v>49.46</v>
      </c>
      <c r="GQI49" s="14">
        <f t="shared" si="896"/>
        <v>1431.4757999999999</v>
      </c>
      <c r="GQJ49" s="14">
        <f t="shared" si="897"/>
        <v>1811.2251999999999</v>
      </c>
      <c r="GQK49" s="11" t="s">
        <v>17389</v>
      </c>
      <c r="GQL49" s="261" t="str">
        <f>IF(GQS49="SINAPI",VLOOKUP('TEREZINHA HARDY'!GQR49,SINAPI,2,),VLOOKUP('TEREZINHA HARDY'!GQR49,SETOP,3,))</f>
        <v>FORMA E DESFORMA DE TÁBUA E SARRAFO, REAPROVEITAMENTO (3X), EXCLUSIVE ESCORAMENTO</v>
      </c>
      <c r="GQM49" s="261"/>
      <c r="GQN49" s="261"/>
      <c r="GQO49" s="261"/>
      <c r="GQP49" s="261"/>
      <c r="GQQ49" s="261"/>
      <c r="GQR49" s="12" t="s">
        <v>10323</v>
      </c>
      <c r="GQS49" s="12" t="s">
        <v>6222</v>
      </c>
      <c r="GQT49" s="12" t="str">
        <f>IF(GQS49="SINAPI",VLOOKUP('TEREZINHA HARDY'!GQR49,SINAPI,3,),VLOOKUP('TEREZINHA HARDY'!GQR49,SETOP,4,))</f>
        <v>M2</v>
      </c>
      <c r="GQU49" s="13">
        <v>36.619999999999997</v>
      </c>
      <c r="GQV49" s="13" t="s">
        <v>41</v>
      </c>
      <c r="GQW49" s="14">
        <f>IF(GQS49="SINAPI",VLOOKUP('TEREZINHA HARDY'!GQR49,SINAPI,4,),VLOOKUP('TEREZINHA HARDY'!GQR49,SETOP,5,))</f>
        <v>39.090000000000003</v>
      </c>
      <c r="GQX49" s="14">
        <f t="shared" si="898"/>
        <v>49.46</v>
      </c>
      <c r="GQY49" s="14">
        <f t="shared" si="899"/>
        <v>1431.4757999999999</v>
      </c>
      <c r="GQZ49" s="14">
        <f t="shared" si="900"/>
        <v>1811.2251999999999</v>
      </c>
      <c r="GRA49" s="11" t="s">
        <v>17389</v>
      </c>
      <c r="GRB49" s="261" t="str">
        <f>IF(GRI49="SINAPI",VLOOKUP('TEREZINHA HARDY'!GRH49,SINAPI,2,),VLOOKUP('TEREZINHA HARDY'!GRH49,SETOP,3,))</f>
        <v>FORMA E DESFORMA DE TÁBUA E SARRAFO, REAPROVEITAMENTO (3X), EXCLUSIVE ESCORAMENTO</v>
      </c>
      <c r="GRC49" s="261"/>
      <c r="GRD49" s="261"/>
      <c r="GRE49" s="261"/>
      <c r="GRF49" s="261"/>
      <c r="GRG49" s="261"/>
      <c r="GRH49" s="12" t="s">
        <v>10323</v>
      </c>
      <c r="GRI49" s="12" t="s">
        <v>6222</v>
      </c>
      <c r="GRJ49" s="12" t="str">
        <f>IF(GRI49="SINAPI",VLOOKUP('TEREZINHA HARDY'!GRH49,SINAPI,3,),VLOOKUP('TEREZINHA HARDY'!GRH49,SETOP,4,))</f>
        <v>M2</v>
      </c>
      <c r="GRK49" s="13">
        <v>36.619999999999997</v>
      </c>
      <c r="GRL49" s="13" t="s">
        <v>41</v>
      </c>
      <c r="GRM49" s="14">
        <f>IF(GRI49="SINAPI",VLOOKUP('TEREZINHA HARDY'!GRH49,SINAPI,4,),VLOOKUP('TEREZINHA HARDY'!GRH49,SETOP,5,))</f>
        <v>39.090000000000003</v>
      </c>
      <c r="GRN49" s="14">
        <f t="shared" si="901"/>
        <v>49.46</v>
      </c>
      <c r="GRO49" s="14">
        <f t="shared" si="902"/>
        <v>1431.4757999999999</v>
      </c>
      <c r="GRP49" s="14">
        <f t="shared" si="903"/>
        <v>1811.2251999999999</v>
      </c>
      <c r="GRQ49" s="11" t="s">
        <v>17389</v>
      </c>
      <c r="GRR49" s="261" t="str">
        <f>IF(GRY49="SINAPI",VLOOKUP('TEREZINHA HARDY'!GRX49,SINAPI,2,),VLOOKUP('TEREZINHA HARDY'!GRX49,SETOP,3,))</f>
        <v>FORMA E DESFORMA DE TÁBUA E SARRAFO, REAPROVEITAMENTO (3X), EXCLUSIVE ESCORAMENTO</v>
      </c>
      <c r="GRS49" s="261"/>
      <c r="GRT49" s="261"/>
      <c r="GRU49" s="261"/>
      <c r="GRV49" s="261"/>
      <c r="GRW49" s="261"/>
      <c r="GRX49" s="12" t="s">
        <v>10323</v>
      </c>
      <c r="GRY49" s="12" t="s">
        <v>6222</v>
      </c>
      <c r="GRZ49" s="12" t="str">
        <f>IF(GRY49="SINAPI",VLOOKUP('TEREZINHA HARDY'!GRX49,SINAPI,3,),VLOOKUP('TEREZINHA HARDY'!GRX49,SETOP,4,))</f>
        <v>M2</v>
      </c>
      <c r="GSA49" s="13">
        <v>36.619999999999997</v>
      </c>
      <c r="GSB49" s="13" t="s">
        <v>41</v>
      </c>
      <c r="GSC49" s="14">
        <f>IF(GRY49="SINAPI",VLOOKUP('TEREZINHA HARDY'!GRX49,SINAPI,4,),VLOOKUP('TEREZINHA HARDY'!GRX49,SETOP,5,))</f>
        <v>39.090000000000003</v>
      </c>
      <c r="GSD49" s="14">
        <f t="shared" si="904"/>
        <v>49.46</v>
      </c>
      <c r="GSE49" s="14">
        <f t="shared" si="905"/>
        <v>1431.4757999999999</v>
      </c>
      <c r="GSF49" s="14">
        <f t="shared" si="906"/>
        <v>1811.2251999999999</v>
      </c>
      <c r="GSG49" s="11" t="s">
        <v>17389</v>
      </c>
      <c r="GSH49" s="261" t="str">
        <f>IF(GSO49="SINAPI",VLOOKUP('TEREZINHA HARDY'!GSN49,SINAPI,2,),VLOOKUP('TEREZINHA HARDY'!GSN49,SETOP,3,))</f>
        <v>FORMA E DESFORMA DE TÁBUA E SARRAFO, REAPROVEITAMENTO (3X), EXCLUSIVE ESCORAMENTO</v>
      </c>
      <c r="GSI49" s="261"/>
      <c r="GSJ49" s="261"/>
      <c r="GSK49" s="261"/>
      <c r="GSL49" s="261"/>
      <c r="GSM49" s="261"/>
      <c r="GSN49" s="12" t="s">
        <v>10323</v>
      </c>
      <c r="GSO49" s="12" t="s">
        <v>6222</v>
      </c>
      <c r="GSP49" s="12" t="str">
        <f>IF(GSO49="SINAPI",VLOOKUP('TEREZINHA HARDY'!GSN49,SINAPI,3,),VLOOKUP('TEREZINHA HARDY'!GSN49,SETOP,4,))</f>
        <v>M2</v>
      </c>
      <c r="GSQ49" s="13">
        <v>36.619999999999997</v>
      </c>
      <c r="GSR49" s="13" t="s">
        <v>41</v>
      </c>
      <c r="GSS49" s="14">
        <f>IF(GSO49="SINAPI",VLOOKUP('TEREZINHA HARDY'!GSN49,SINAPI,4,),VLOOKUP('TEREZINHA HARDY'!GSN49,SETOP,5,))</f>
        <v>39.090000000000003</v>
      </c>
      <c r="GST49" s="14">
        <f t="shared" si="907"/>
        <v>49.46</v>
      </c>
      <c r="GSU49" s="14">
        <f t="shared" si="908"/>
        <v>1431.4757999999999</v>
      </c>
      <c r="GSV49" s="14">
        <f t="shared" si="909"/>
        <v>1811.2251999999999</v>
      </c>
      <c r="GSW49" s="11" t="s">
        <v>17389</v>
      </c>
      <c r="GSX49" s="261" t="str">
        <f>IF(GTE49="SINAPI",VLOOKUP('TEREZINHA HARDY'!GTD49,SINAPI,2,),VLOOKUP('TEREZINHA HARDY'!GTD49,SETOP,3,))</f>
        <v>FORMA E DESFORMA DE TÁBUA E SARRAFO, REAPROVEITAMENTO (3X), EXCLUSIVE ESCORAMENTO</v>
      </c>
      <c r="GSY49" s="261"/>
      <c r="GSZ49" s="261"/>
      <c r="GTA49" s="261"/>
      <c r="GTB49" s="261"/>
      <c r="GTC49" s="261"/>
      <c r="GTD49" s="12" t="s">
        <v>10323</v>
      </c>
      <c r="GTE49" s="12" t="s">
        <v>6222</v>
      </c>
      <c r="GTF49" s="12" t="str">
        <f>IF(GTE49="SINAPI",VLOOKUP('TEREZINHA HARDY'!GTD49,SINAPI,3,),VLOOKUP('TEREZINHA HARDY'!GTD49,SETOP,4,))</f>
        <v>M2</v>
      </c>
      <c r="GTG49" s="13">
        <v>36.619999999999997</v>
      </c>
      <c r="GTH49" s="13" t="s">
        <v>41</v>
      </c>
      <c r="GTI49" s="14">
        <f>IF(GTE49="SINAPI",VLOOKUP('TEREZINHA HARDY'!GTD49,SINAPI,4,),VLOOKUP('TEREZINHA HARDY'!GTD49,SETOP,5,))</f>
        <v>39.090000000000003</v>
      </c>
      <c r="GTJ49" s="14">
        <f t="shared" si="910"/>
        <v>49.46</v>
      </c>
      <c r="GTK49" s="14">
        <f t="shared" si="911"/>
        <v>1431.4757999999999</v>
      </c>
      <c r="GTL49" s="14">
        <f t="shared" si="912"/>
        <v>1811.2251999999999</v>
      </c>
      <c r="GTM49" s="11" t="s">
        <v>17389</v>
      </c>
      <c r="GTN49" s="261" t="str">
        <f>IF(GTU49="SINAPI",VLOOKUP('TEREZINHA HARDY'!GTT49,SINAPI,2,),VLOOKUP('TEREZINHA HARDY'!GTT49,SETOP,3,))</f>
        <v>FORMA E DESFORMA DE TÁBUA E SARRAFO, REAPROVEITAMENTO (3X), EXCLUSIVE ESCORAMENTO</v>
      </c>
      <c r="GTO49" s="261"/>
      <c r="GTP49" s="261"/>
      <c r="GTQ49" s="261"/>
      <c r="GTR49" s="261"/>
      <c r="GTS49" s="261"/>
      <c r="GTT49" s="12" t="s">
        <v>10323</v>
      </c>
      <c r="GTU49" s="12" t="s">
        <v>6222</v>
      </c>
      <c r="GTV49" s="12" t="str">
        <f>IF(GTU49="SINAPI",VLOOKUP('TEREZINHA HARDY'!GTT49,SINAPI,3,),VLOOKUP('TEREZINHA HARDY'!GTT49,SETOP,4,))</f>
        <v>M2</v>
      </c>
      <c r="GTW49" s="13">
        <v>36.619999999999997</v>
      </c>
      <c r="GTX49" s="13" t="s">
        <v>41</v>
      </c>
      <c r="GTY49" s="14">
        <f>IF(GTU49="SINAPI",VLOOKUP('TEREZINHA HARDY'!GTT49,SINAPI,4,),VLOOKUP('TEREZINHA HARDY'!GTT49,SETOP,5,))</f>
        <v>39.090000000000003</v>
      </c>
      <c r="GTZ49" s="14">
        <f t="shared" si="913"/>
        <v>49.46</v>
      </c>
      <c r="GUA49" s="14">
        <f t="shared" si="914"/>
        <v>1431.4757999999999</v>
      </c>
      <c r="GUB49" s="14">
        <f t="shared" si="915"/>
        <v>1811.2251999999999</v>
      </c>
      <c r="GUC49" s="11" t="s">
        <v>17389</v>
      </c>
      <c r="GUD49" s="261" t="str">
        <f>IF(GUK49="SINAPI",VLOOKUP('TEREZINHA HARDY'!GUJ49,SINAPI,2,),VLOOKUP('TEREZINHA HARDY'!GUJ49,SETOP,3,))</f>
        <v>FORMA E DESFORMA DE TÁBUA E SARRAFO, REAPROVEITAMENTO (3X), EXCLUSIVE ESCORAMENTO</v>
      </c>
      <c r="GUE49" s="261"/>
      <c r="GUF49" s="261"/>
      <c r="GUG49" s="261"/>
      <c r="GUH49" s="261"/>
      <c r="GUI49" s="261"/>
      <c r="GUJ49" s="12" t="s">
        <v>10323</v>
      </c>
      <c r="GUK49" s="12" t="s">
        <v>6222</v>
      </c>
      <c r="GUL49" s="12" t="str">
        <f>IF(GUK49="SINAPI",VLOOKUP('TEREZINHA HARDY'!GUJ49,SINAPI,3,),VLOOKUP('TEREZINHA HARDY'!GUJ49,SETOP,4,))</f>
        <v>M2</v>
      </c>
      <c r="GUM49" s="13">
        <v>36.619999999999997</v>
      </c>
      <c r="GUN49" s="13" t="s">
        <v>41</v>
      </c>
      <c r="GUO49" s="14">
        <f>IF(GUK49="SINAPI",VLOOKUP('TEREZINHA HARDY'!GUJ49,SINAPI,4,),VLOOKUP('TEREZINHA HARDY'!GUJ49,SETOP,5,))</f>
        <v>39.090000000000003</v>
      </c>
      <c r="GUP49" s="14">
        <f t="shared" si="916"/>
        <v>49.46</v>
      </c>
      <c r="GUQ49" s="14">
        <f t="shared" si="917"/>
        <v>1431.4757999999999</v>
      </c>
      <c r="GUR49" s="14">
        <f t="shared" si="918"/>
        <v>1811.2251999999999</v>
      </c>
      <c r="GUS49" s="11" t="s">
        <v>17389</v>
      </c>
      <c r="GUT49" s="261" t="str">
        <f>IF(GVA49="SINAPI",VLOOKUP('TEREZINHA HARDY'!GUZ49,SINAPI,2,),VLOOKUP('TEREZINHA HARDY'!GUZ49,SETOP,3,))</f>
        <v>FORMA E DESFORMA DE TÁBUA E SARRAFO, REAPROVEITAMENTO (3X), EXCLUSIVE ESCORAMENTO</v>
      </c>
      <c r="GUU49" s="261"/>
      <c r="GUV49" s="261"/>
      <c r="GUW49" s="261"/>
      <c r="GUX49" s="261"/>
      <c r="GUY49" s="261"/>
      <c r="GUZ49" s="12" t="s">
        <v>10323</v>
      </c>
      <c r="GVA49" s="12" t="s">
        <v>6222</v>
      </c>
      <c r="GVB49" s="12" t="str">
        <f>IF(GVA49="SINAPI",VLOOKUP('TEREZINHA HARDY'!GUZ49,SINAPI,3,),VLOOKUP('TEREZINHA HARDY'!GUZ49,SETOP,4,))</f>
        <v>M2</v>
      </c>
      <c r="GVC49" s="13">
        <v>36.619999999999997</v>
      </c>
      <c r="GVD49" s="13" t="s">
        <v>41</v>
      </c>
      <c r="GVE49" s="14">
        <f>IF(GVA49="SINAPI",VLOOKUP('TEREZINHA HARDY'!GUZ49,SINAPI,4,),VLOOKUP('TEREZINHA HARDY'!GUZ49,SETOP,5,))</f>
        <v>39.090000000000003</v>
      </c>
      <c r="GVF49" s="14">
        <f t="shared" si="919"/>
        <v>49.46</v>
      </c>
      <c r="GVG49" s="14">
        <f t="shared" si="920"/>
        <v>1431.4757999999999</v>
      </c>
      <c r="GVH49" s="14">
        <f t="shared" si="921"/>
        <v>1811.2251999999999</v>
      </c>
      <c r="GVI49" s="11" t="s">
        <v>17389</v>
      </c>
      <c r="GVJ49" s="261" t="str">
        <f>IF(GVQ49="SINAPI",VLOOKUP('TEREZINHA HARDY'!GVP49,SINAPI,2,),VLOOKUP('TEREZINHA HARDY'!GVP49,SETOP,3,))</f>
        <v>FORMA E DESFORMA DE TÁBUA E SARRAFO, REAPROVEITAMENTO (3X), EXCLUSIVE ESCORAMENTO</v>
      </c>
      <c r="GVK49" s="261"/>
      <c r="GVL49" s="261"/>
      <c r="GVM49" s="261"/>
      <c r="GVN49" s="261"/>
      <c r="GVO49" s="261"/>
      <c r="GVP49" s="12" t="s">
        <v>10323</v>
      </c>
      <c r="GVQ49" s="12" t="s">
        <v>6222</v>
      </c>
      <c r="GVR49" s="12" t="str">
        <f>IF(GVQ49="SINAPI",VLOOKUP('TEREZINHA HARDY'!GVP49,SINAPI,3,),VLOOKUP('TEREZINHA HARDY'!GVP49,SETOP,4,))</f>
        <v>M2</v>
      </c>
      <c r="GVS49" s="13">
        <v>36.619999999999997</v>
      </c>
      <c r="GVT49" s="13" t="s">
        <v>41</v>
      </c>
      <c r="GVU49" s="14">
        <f>IF(GVQ49="SINAPI",VLOOKUP('TEREZINHA HARDY'!GVP49,SINAPI,4,),VLOOKUP('TEREZINHA HARDY'!GVP49,SETOP,5,))</f>
        <v>39.090000000000003</v>
      </c>
      <c r="GVV49" s="14">
        <f t="shared" si="922"/>
        <v>49.46</v>
      </c>
      <c r="GVW49" s="14">
        <f t="shared" si="923"/>
        <v>1431.4757999999999</v>
      </c>
      <c r="GVX49" s="14">
        <f t="shared" si="924"/>
        <v>1811.2251999999999</v>
      </c>
      <c r="GVY49" s="11" t="s">
        <v>17389</v>
      </c>
      <c r="GVZ49" s="261" t="str">
        <f>IF(GWG49="SINAPI",VLOOKUP('TEREZINHA HARDY'!GWF49,SINAPI,2,),VLOOKUP('TEREZINHA HARDY'!GWF49,SETOP,3,))</f>
        <v>FORMA E DESFORMA DE TÁBUA E SARRAFO, REAPROVEITAMENTO (3X), EXCLUSIVE ESCORAMENTO</v>
      </c>
      <c r="GWA49" s="261"/>
      <c r="GWB49" s="261"/>
      <c r="GWC49" s="261"/>
      <c r="GWD49" s="261"/>
      <c r="GWE49" s="261"/>
      <c r="GWF49" s="12" t="s">
        <v>10323</v>
      </c>
      <c r="GWG49" s="12" t="s">
        <v>6222</v>
      </c>
      <c r="GWH49" s="12" t="str">
        <f>IF(GWG49="SINAPI",VLOOKUP('TEREZINHA HARDY'!GWF49,SINAPI,3,),VLOOKUP('TEREZINHA HARDY'!GWF49,SETOP,4,))</f>
        <v>M2</v>
      </c>
      <c r="GWI49" s="13">
        <v>36.619999999999997</v>
      </c>
      <c r="GWJ49" s="13" t="s">
        <v>41</v>
      </c>
      <c r="GWK49" s="14">
        <f>IF(GWG49="SINAPI",VLOOKUP('TEREZINHA HARDY'!GWF49,SINAPI,4,),VLOOKUP('TEREZINHA HARDY'!GWF49,SETOP,5,))</f>
        <v>39.090000000000003</v>
      </c>
      <c r="GWL49" s="14">
        <f t="shared" si="925"/>
        <v>49.46</v>
      </c>
      <c r="GWM49" s="14">
        <f t="shared" si="926"/>
        <v>1431.4757999999999</v>
      </c>
      <c r="GWN49" s="14">
        <f t="shared" si="927"/>
        <v>1811.2251999999999</v>
      </c>
      <c r="GWO49" s="11" t="s">
        <v>17389</v>
      </c>
      <c r="GWP49" s="261" t="str">
        <f>IF(GWW49="SINAPI",VLOOKUP('TEREZINHA HARDY'!GWV49,SINAPI,2,),VLOOKUP('TEREZINHA HARDY'!GWV49,SETOP,3,))</f>
        <v>FORMA E DESFORMA DE TÁBUA E SARRAFO, REAPROVEITAMENTO (3X), EXCLUSIVE ESCORAMENTO</v>
      </c>
      <c r="GWQ49" s="261"/>
      <c r="GWR49" s="261"/>
      <c r="GWS49" s="261"/>
      <c r="GWT49" s="261"/>
      <c r="GWU49" s="261"/>
      <c r="GWV49" s="12" t="s">
        <v>10323</v>
      </c>
      <c r="GWW49" s="12" t="s">
        <v>6222</v>
      </c>
      <c r="GWX49" s="12" t="str">
        <f>IF(GWW49="SINAPI",VLOOKUP('TEREZINHA HARDY'!GWV49,SINAPI,3,),VLOOKUP('TEREZINHA HARDY'!GWV49,SETOP,4,))</f>
        <v>M2</v>
      </c>
      <c r="GWY49" s="13">
        <v>36.619999999999997</v>
      </c>
      <c r="GWZ49" s="13" t="s">
        <v>41</v>
      </c>
      <c r="GXA49" s="14">
        <f>IF(GWW49="SINAPI",VLOOKUP('TEREZINHA HARDY'!GWV49,SINAPI,4,),VLOOKUP('TEREZINHA HARDY'!GWV49,SETOP,5,))</f>
        <v>39.090000000000003</v>
      </c>
      <c r="GXB49" s="14">
        <f t="shared" si="928"/>
        <v>49.46</v>
      </c>
      <c r="GXC49" s="14">
        <f t="shared" si="929"/>
        <v>1431.4757999999999</v>
      </c>
      <c r="GXD49" s="14">
        <f t="shared" si="930"/>
        <v>1811.2251999999999</v>
      </c>
      <c r="GXE49" s="11" t="s">
        <v>17389</v>
      </c>
      <c r="GXF49" s="261" t="str">
        <f>IF(GXM49="SINAPI",VLOOKUP('TEREZINHA HARDY'!GXL49,SINAPI,2,),VLOOKUP('TEREZINHA HARDY'!GXL49,SETOP,3,))</f>
        <v>FORMA E DESFORMA DE TÁBUA E SARRAFO, REAPROVEITAMENTO (3X), EXCLUSIVE ESCORAMENTO</v>
      </c>
      <c r="GXG49" s="261"/>
      <c r="GXH49" s="261"/>
      <c r="GXI49" s="261"/>
      <c r="GXJ49" s="261"/>
      <c r="GXK49" s="261"/>
      <c r="GXL49" s="12" t="s">
        <v>10323</v>
      </c>
      <c r="GXM49" s="12" t="s">
        <v>6222</v>
      </c>
      <c r="GXN49" s="12" t="str">
        <f>IF(GXM49="SINAPI",VLOOKUP('TEREZINHA HARDY'!GXL49,SINAPI,3,),VLOOKUP('TEREZINHA HARDY'!GXL49,SETOP,4,))</f>
        <v>M2</v>
      </c>
      <c r="GXO49" s="13">
        <v>36.619999999999997</v>
      </c>
      <c r="GXP49" s="13" t="s">
        <v>41</v>
      </c>
      <c r="GXQ49" s="14">
        <f>IF(GXM49="SINAPI",VLOOKUP('TEREZINHA HARDY'!GXL49,SINAPI,4,),VLOOKUP('TEREZINHA HARDY'!GXL49,SETOP,5,))</f>
        <v>39.090000000000003</v>
      </c>
      <c r="GXR49" s="14">
        <f t="shared" si="931"/>
        <v>49.46</v>
      </c>
      <c r="GXS49" s="14">
        <f t="shared" si="932"/>
        <v>1431.4757999999999</v>
      </c>
      <c r="GXT49" s="14">
        <f t="shared" si="933"/>
        <v>1811.2251999999999</v>
      </c>
      <c r="GXU49" s="11" t="s">
        <v>17389</v>
      </c>
      <c r="GXV49" s="261" t="str">
        <f>IF(GYC49="SINAPI",VLOOKUP('TEREZINHA HARDY'!GYB49,SINAPI,2,),VLOOKUP('TEREZINHA HARDY'!GYB49,SETOP,3,))</f>
        <v>FORMA E DESFORMA DE TÁBUA E SARRAFO, REAPROVEITAMENTO (3X), EXCLUSIVE ESCORAMENTO</v>
      </c>
      <c r="GXW49" s="261"/>
      <c r="GXX49" s="261"/>
      <c r="GXY49" s="261"/>
      <c r="GXZ49" s="261"/>
      <c r="GYA49" s="261"/>
      <c r="GYB49" s="12" t="s">
        <v>10323</v>
      </c>
      <c r="GYC49" s="12" t="s">
        <v>6222</v>
      </c>
      <c r="GYD49" s="12" t="str">
        <f>IF(GYC49="SINAPI",VLOOKUP('TEREZINHA HARDY'!GYB49,SINAPI,3,),VLOOKUP('TEREZINHA HARDY'!GYB49,SETOP,4,))</f>
        <v>M2</v>
      </c>
      <c r="GYE49" s="13">
        <v>36.619999999999997</v>
      </c>
      <c r="GYF49" s="13" t="s">
        <v>41</v>
      </c>
      <c r="GYG49" s="14">
        <f>IF(GYC49="SINAPI",VLOOKUP('TEREZINHA HARDY'!GYB49,SINAPI,4,),VLOOKUP('TEREZINHA HARDY'!GYB49,SETOP,5,))</f>
        <v>39.090000000000003</v>
      </c>
      <c r="GYH49" s="14">
        <f t="shared" si="934"/>
        <v>49.46</v>
      </c>
      <c r="GYI49" s="14">
        <f t="shared" si="935"/>
        <v>1431.4757999999999</v>
      </c>
      <c r="GYJ49" s="14">
        <f t="shared" si="936"/>
        <v>1811.2251999999999</v>
      </c>
      <c r="GYK49" s="11" t="s">
        <v>17389</v>
      </c>
      <c r="GYL49" s="261" t="str">
        <f>IF(GYS49="SINAPI",VLOOKUP('TEREZINHA HARDY'!GYR49,SINAPI,2,),VLOOKUP('TEREZINHA HARDY'!GYR49,SETOP,3,))</f>
        <v>FORMA E DESFORMA DE TÁBUA E SARRAFO, REAPROVEITAMENTO (3X), EXCLUSIVE ESCORAMENTO</v>
      </c>
      <c r="GYM49" s="261"/>
      <c r="GYN49" s="261"/>
      <c r="GYO49" s="261"/>
      <c r="GYP49" s="261"/>
      <c r="GYQ49" s="261"/>
      <c r="GYR49" s="12" t="s">
        <v>10323</v>
      </c>
      <c r="GYS49" s="12" t="s">
        <v>6222</v>
      </c>
      <c r="GYT49" s="12" t="str">
        <f>IF(GYS49="SINAPI",VLOOKUP('TEREZINHA HARDY'!GYR49,SINAPI,3,),VLOOKUP('TEREZINHA HARDY'!GYR49,SETOP,4,))</f>
        <v>M2</v>
      </c>
      <c r="GYU49" s="13">
        <v>36.619999999999997</v>
      </c>
      <c r="GYV49" s="13" t="s">
        <v>41</v>
      </c>
      <c r="GYW49" s="14">
        <f>IF(GYS49="SINAPI",VLOOKUP('TEREZINHA HARDY'!GYR49,SINAPI,4,),VLOOKUP('TEREZINHA HARDY'!GYR49,SETOP,5,))</f>
        <v>39.090000000000003</v>
      </c>
      <c r="GYX49" s="14">
        <f t="shared" si="937"/>
        <v>49.46</v>
      </c>
      <c r="GYY49" s="14">
        <f t="shared" si="938"/>
        <v>1431.4757999999999</v>
      </c>
      <c r="GYZ49" s="14">
        <f t="shared" si="939"/>
        <v>1811.2251999999999</v>
      </c>
      <c r="GZA49" s="11" t="s">
        <v>17389</v>
      </c>
      <c r="GZB49" s="261" t="str">
        <f>IF(GZI49="SINAPI",VLOOKUP('TEREZINHA HARDY'!GZH49,SINAPI,2,),VLOOKUP('TEREZINHA HARDY'!GZH49,SETOP,3,))</f>
        <v>FORMA E DESFORMA DE TÁBUA E SARRAFO, REAPROVEITAMENTO (3X), EXCLUSIVE ESCORAMENTO</v>
      </c>
      <c r="GZC49" s="261"/>
      <c r="GZD49" s="261"/>
      <c r="GZE49" s="261"/>
      <c r="GZF49" s="261"/>
      <c r="GZG49" s="261"/>
      <c r="GZH49" s="12" t="s">
        <v>10323</v>
      </c>
      <c r="GZI49" s="12" t="s">
        <v>6222</v>
      </c>
      <c r="GZJ49" s="12" t="str">
        <f>IF(GZI49="SINAPI",VLOOKUP('TEREZINHA HARDY'!GZH49,SINAPI,3,),VLOOKUP('TEREZINHA HARDY'!GZH49,SETOP,4,))</f>
        <v>M2</v>
      </c>
      <c r="GZK49" s="13">
        <v>36.619999999999997</v>
      </c>
      <c r="GZL49" s="13" t="s">
        <v>41</v>
      </c>
      <c r="GZM49" s="14">
        <f>IF(GZI49="SINAPI",VLOOKUP('TEREZINHA HARDY'!GZH49,SINAPI,4,),VLOOKUP('TEREZINHA HARDY'!GZH49,SETOP,5,))</f>
        <v>39.090000000000003</v>
      </c>
      <c r="GZN49" s="14">
        <f t="shared" si="940"/>
        <v>49.46</v>
      </c>
      <c r="GZO49" s="14">
        <f t="shared" si="941"/>
        <v>1431.4757999999999</v>
      </c>
      <c r="GZP49" s="14">
        <f t="shared" si="942"/>
        <v>1811.2251999999999</v>
      </c>
      <c r="GZQ49" s="11" t="s">
        <v>17389</v>
      </c>
      <c r="GZR49" s="261" t="str">
        <f>IF(GZY49="SINAPI",VLOOKUP('TEREZINHA HARDY'!GZX49,SINAPI,2,),VLOOKUP('TEREZINHA HARDY'!GZX49,SETOP,3,))</f>
        <v>FORMA E DESFORMA DE TÁBUA E SARRAFO, REAPROVEITAMENTO (3X), EXCLUSIVE ESCORAMENTO</v>
      </c>
      <c r="GZS49" s="261"/>
      <c r="GZT49" s="261"/>
      <c r="GZU49" s="261"/>
      <c r="GZV49" s="261"/>
      <c r="GZW49" s="261"/>
      <c r="GZX49" s="12" t="s">
        <v>10323</v>
      </c>
      <c r="GZY49" s="12" t="s">
        <v>6222</v>
      </c>
      <c r="GZZ49" s="12" t="str">
        <f>IF(GZY49="SINAPI",VLOOKUP('TEREZINHA HARDY'!GZX49,SINAPI,3,),VLOOKUP('TEREZINHA HARDY'!GZX49,SETOP,4,))</f>
        <v>M2</v>
      </c>
      <c r="HAA49" s="13">
        <v>36.619999999999997</v>
      </c>
      <c r="HAB49" s="13" t="s">
        <v>41</v>
      </c>
      <c r="HAC49" s="14">
        <f>IF(GZY49="SINAPI",VLOOKUP('TEREZINHA HARDY'!GZX49,SINAPI,4,),VLOOKUP('TEREZINHA HARDY'!GZX49,SETOP,5,))</f>
        <v>39.090000000000003</v>
      </c>
      <c r="HAD49" s="14">
        <f t="shared" si="943"/>
        <v>49.46</v>
      </c>
      <c r="HAE49" s="14">
        <f t="shared" si="944"/>
        <v>1431.4757999999999</v>
      </c>
      <c r="HAF49" s="14">
        <f t="shared" si="945"/>
        <v>1811.2251999999999</v>
      </c>
      <c r="HAG49" s="11" t="s">
        <v>17389</v>
      </c>
      <c r="HAH49" s="261" t="str">
        <f>IF(HAO49="SINAPI",VLOOKUP('TEREZINHA HARDY'!HAN49,SINAPI,2,),VLOOKUP('TEREZINHA HARDY'!HAN49,SETOP,3,))</f>
        <v>FORMA E DESFORMA DE TÁBUA E SARRAFO, REAPROVEITAMENTO (3X), EXCLUSIVE ESCORAMENTO</v>
      </c>
      <c r="HAI49" s="261"/>
      <c r="HAJ49" s="261"/>
      <c r="HAK49" s="261"/>
      <c r="HAL49" s="261"/>
      <c r="HAM49" s="261"/>
      <c r="HAN49" s="12" t="s">
        <v>10323</v>
      </c>
      <c r="HAO49" s="12" t="s">
        <v>6222</v>
      </c>
      <c r="HAP49" s="12" t="str">
        <f>IF(HAO49="SINAPI",VLOOKUP('TEREZINHA HARDY'!HAN49,SINAPI,3,),VLOOKUP('TEREZINHA HARDY'!HAN49,SETOP,4,))</f>
        <v>M2</v>
      </c>
      <c r="HAQ49" s="13">
        <v>36.619999999999997</v>
      </c>
      <c r="HAR49" s="13" t="s">
        <v>41</v>
      </c>
      <c r="HAS49" s="14">
        <f>IF(HAO49="SINAPI",VLOOKUP('TEREZINHA HARDY'!HAN49,SINAPI,4,),VLOOKUP('TEREZINHA HARDY'!HAN49,SETOP,5,))</f>
        <v>39.090000000000003</v>
      </c>
      <c r="HAT49" s="14">
        <f t="shared" si="946"/>
        <v>49.46</v>
      </c>
      <c r="HAU49" s="14">
        <f t="shared" si="947"/>
        <v>1431.4757999999999</v>
      </c>
      <c r="HAV49" s="14">
        <f t="shared" si="948"/>
        <v>1811.2251999999999</v>
      </c>
      <c r="HAW49" s="11" t="s">
        <v>17389</v>
      </c>
      <c r="HAX49" s="261" t="str">
        <f>IF(HBE49="SINAPI",VLOOKUP('TEREZINHA HARDY'!HBD49,SINAPI,2,),VLOOKUP('TEREZINHA HARDY'!HBD49,SETOP,3,))</f>
        <v>FORMA E DESFORMA DE TÁBUA E SARRAFO, REAPROVEITAMENTO (3X), EXCLUSIVE ESCORAMENTO</v>
      </c>
      <c r="HAY49" s="261"/>
      <c r="HAZ49" s="261"/>
      <c r="HBA49" s="261"/>
      <c r="HBB49" s="261"/>
      <c r="HBC49" s="261"/>
      <c r="HBD49" s="12" t="s">
        <v>10323</v>
      </c>
      <c r="HBE49" s="12" t="s">
        <v>6222</v>
      </c>
      <c r="HBF49" s="12" t="str">
        <f>IF(HBE49="SINAPI",VLOOKUP('TEREZINHA HARDY'!HBD49,SINAPI,3,),VLOOKUP('TEREZINHA HARDY'!HBD49,SETOP,4,))</f>
        <v>M2</v>
      </c>
      <c r="HBG49" s="13">
        <v>36.619999999999997</v>
      </c>
      <c r="HBH49" s="13" t="s">
        <v>41</v>
      </c>
      <c r="HBI49" s="14">
        <f>IF(HBE49="SINAPI",VLOOKUP('TEREZINHA HARDY'!HBD49,SINAPI,4,),VLOOKUP('TEREZINHA HARDY'!HBD49,SETOP,5,))</f>
        <v>39.090000000000003</v>
      </c>
      <c r="HBJ49" s="14">
        <f t="shared" si="949"/>
        <v>49.46</v>
      </c>
      <c r="HBK49" s="14">
        <f t="shared" si="950"/>
        <v>1431.4757999999999</v>
      </c>
      <c r="HBL49" s="14">
        <f t="shared" si="951"/>
        <v>1811.2251999999999</v>
      </c>
      <c r="HBM49" s="11" t="s">
        <v>17389</v>
      </c>
      <c r="HBN49" s="261" t="str">
        <f>IF(HBU49="SINAPI",VLOOKUP('TEREZINHA HARDY'!HBT49,SINAPI,2,),VLOOKUP('TEREZINHA HARDY'!HBT49,SETOP,3,))</f>
        <v>FORMA E DESFORMA DE TÁBUA E SARRAFO, REAPROVEITAMENTO (3X), EXCLUSIVE ESCORAMENTO</v>
      </c>
      <c r="HBO49" s="261"/>
      <c r="HBP49" s="261"/>
      <c r="HBQ49" s="261"/>
      <c r="HBR49" s="261"/>
      <c r="HBS49" s="261"/>
      <c r="HBT49" s="12" t="s">
        <v>10323</v>
      </c>
      <c r="HBU49" s="12" t="s">
        <v>6222</v>
      </c>
      <c r="HBV49" s="12" t="str">
        <f>IF(HBU49="SINAPI",VLOOKUP('TEREZINHA HARDY'!HBT49,SINAPI,3,),VLOOKUP('TEREZINHA HARDY'!HBT49,SETOP,4,))</f>
        <v>M2</v>
      </c>
      <c r="HBW49" s="13">
        <v>36.619999999999997</v>
      </c>
      <c r="HBX49" s="13" t="s">
        <v>41</v>
      </c>
      <c r="HBY49" s="14">
        <f>IF(HBU49="SINAPI",VLOOKUP('TEREZINHA HARDY'!HBT49,SINAPI,4,),VLOOKUP('TEREZINHA HARDY'!HBT49,SETOP,5,))</f>
        <v>39.090000000000003</v>
      </c>
      <c r="HBZ49" s="14">
        <f t="shared" si="952"/>
        <v>49.46</v>
      </c>
      <c r="HCA49" s="14">
        <f t="shared" si="953"/>
        <v>1431.4757999999999</v>
      </c>
      <c r="HCB49" s="14">
        <f t="shared" si="954"/>
        <v>1811.2251999999999</v>
      </c>
      <c r="HCC49" s="11" t="s">
        <v>17389</v>
      </c>
      <c r="HCD49" s="261" t="str">
        <f>IF(HCK49="SINAPI",VLOOKUP('TEREZINHA HARDY'!HCJ49,SINAPI,2,),VLOOKUP('TEREZINHA HARDY'!HCJ49,SETOP,3,))</f>
        <v>FORMA E DESFORMA DE TÁBUA E SARRAFO, REAPROVEITAMENTO (3X), EXCLUSIVE ESCORAMENTO</v>
      </c>
      <c r="HCE49" s="261"/>
      <c r="HCF49" s="261"/>
      <c r="HCG49" s="261"/>
      <c r="HCH49" s="261"/>
      <c r="HCI49" s="261"/>
      <c r="HCJ49" s="12" t="s">
        <v>10323</v>
      </c>
      <c r="HCK49" s="12" t="s">
        <v>6222</v>
      </c>
      <c r="HCL49" s="12" t="str">
        <f>IF(HCK49="SINAPI",VLOOKUP('TEREZINHA HARDY'!HCJ49,SINAPI,3,),VLOOKUP('TEREZINHA HARDY'!HCJ49,SETOP,4,))</f>
        <v>M2</v>
      </c>
      <c r="HCM49" s="13">
        <v>36.619999999999997</v>
      </c>
      <c r="HCN49" s="13" t="s">
        <v>41</v>
      </c>
      <c r="HCO49" s="14">
        <f>IF(HCK49="SINAPI",VLOOKUP('TEREZINHA HARDY'!HCJ49,SINAPI,4,),VLOOKUP('TEREZINHA HARDY'!HCJ49,SETOP,5,))</f>
        <v>39.090000000000003</v>
      </c>
      <c r="HCP49" s="14">
        <f t="shared" si="955"/>
        <v>49.46</v>
      </c>
      <c r="HCQ49" s="14">
        <f t="shared" si="956"/>
        <v>1431.4757999999999</v>
      </c>
      <c r="HCR49" s="14">
        <f t="shared" si="957"/>
        <v>1811.2251999999999</v>
      </c>
      <c r="HCS49" s="11" t="s">
        <v>17389</v>
      </c>
      <c r="HCT49" s="261" t="str">
        <f>IF(HDA49="SINAPI",VLOOKUP('TEREZINHA HARDY'!HCZ49,SINAPI,2,),VLOOKUP('TEREZINHA HARDY'!HCZ49,SETOP,3,))</f>
        <v>FORMA E DESFORMA DE TÁBUA E SARRAFO, REAPROVEITAMENTO (3X), EXCLUSIVE ESCORAMENTO</v>
      </c>
      <c r="HCU49" s="261"/>
      <c r="HCV49" s="261"/>
      <c r="HCW49" s="261"/>
      <c r="HCX49" s="261"/>
      <c r="HCY49" s="261"/>
      <c r="HCZ49" s="12" t="s">
        <v>10323</v>
      </c>
      <c r="HDA49" s="12" t="s">
        <v>6222</v>
      </c>
      <c r="HDB49" s="12" t="str">
        <f>IF(HDA49="SINAPI",VLOOKUP('TEREZINHA HARDY'!HCZ49,SINAPI,3,),VLOOKUP('TEREZINHA HARDY'!HCZ49,SETOP,4,))</f>
        <v>M2</v>
      </c>
      <c r="HDC49" s="13">
        <v>36.619999999999997</v>
      </c>
      <c r="HDD49" s="13" t="s">
        <v>41</v>
      </c>
      <c r="HDE49" s="14">
        <f>IF(HDA49="SINAPI",VLOOKUP('TEREZINHA HARDY'!HCZ49,SINAPI,4,),VLOOKUP('TEREZINHA HARDY'!HCZ49,SETOP,5,))</f>
        <v>39.090000000000003</v>
      </c>
      <c r="HDF49" s="14">
        <f t="shared" si="958"/>
        <v>49.46</v>
      </c>
      <c r="HDG49" s="14">
        <f t="shared" si="959"/>
        <v>1431.4757999999999</v>
      </c>
      <c r="HDH49" s="14">
        <f t="shared" si="960"/>
        <v>1811.2251999999999</v>
      </c>
      <c r="HDI49" s="11" t="s">
        <v>17389</v>
      </c>
      <c r="HDJ49" s="261" t="str">
        <f>IF(HDQ49="SINAPI",VLOOKUP('TEREZINHA HARDY'!HDP49,SINAPI,2,),VLOOKUP('TEREZINHA HARDY'!HDP49,SETOP,3,))</f>
        <v>FORMA E DESFORMA DE TÁBUA E SARRAFO, REAPROVEITAMENTO (3X), EXCLUSIVE ESCORAMENTO</v>
      </c>
      <c r="HDK49" s="261"/>
      <c r="HDL49" s="261"/>
      <c r="HDM49" s="261"/>
      <c r="HDN49" s="261"/>
      <c r="HDO49" s="261"/>
      <c r="HDP49" s="12" t="s">
        <v>10323</v>
      </c>
      <c r="HDQ49" s="12" t="s">
        <v>6222</v>
      </c>
      <c r="HDR49" s="12" t="str">
        <f>IF(HDQ49="SINAPI",VLOOKUP('TEREZINHA HARDY'!HDP49,SINAPI,3,),VLOOKUP('TEREZINHA HARDY'!HDP49,SETOP,4,))</f>
        <v>M2</v>
      </c>
      <c r="HDS49" s="13">
        <v>36.619999999999997</v>
      </c>
      <c r="HDT49" s="13" t="s">
        <v>41</v>
      </c>
      <c r="HDU49" s="14">
        <f>IF(HDQ49="SINAPI",VLOOKUP('TEREZINHA HARDY'!HDP49,SINAPI,4,),VLOOKUP('TEREZINHA HARDY'!HDP49,SETOP,5,))</f>
        <v>39.090000000000003</v>
      </c>
      <c r="HDV49" s="14">
        <f t="shared" si="961"/>
        <v>49.46</v>
      </c>
      <c r="HDW49" s="14">
        <f t="shared" si="962"/>
        <v>1431.4757999999999</v>
      </c>
      <c r="HDX49" s="14">
        <f t="shared" si="963"/>
        <v>1811.2251999999999</v>
      </c>
      <c r="HDY49" s="11" t="s">
        <v>17389</v>
      </c>
      <c r="HDZ49" s="261" t="str">
        <f>IF(HEG49="SINAPI",VLOOKUP('TEREZINHA HARDY'!HEF49,SINAPI,2,),VLOOKUP('TEREZINHA HARDY'!HEF49,SETOP,3,))</f>
        <v>FORMA E DESFORMA DE TÁBUA E SARRAFO, REAPROVEITAMENTO (3X), EXCLUSIVE ESCORAMENTO</v>
      </c>
      <c r="HEA49" s="261"/>
      <c r="HEB49" s="261"/>
      <c r="HEC49" s="261"/>
      <c r="HED49" s="261"/>
      <c r="HEE49" s="261"/>
      <c r="HEF49" s="12" t="s">
        <v>10323</v>
      </c>
      <c r="HEG49" s="12" t="s">
        <v>6222</v>
      </c>
      <c r="HEH49" s="12" t="str">
        <f>IF(HEG49="SINAPI",VLOOKUP('TEREZINHA HARDY'!HEF49,SINAPI,3,),VLOOKUP('TEREZINHA HARDY'!HEF49,SETOP,4,))</f>
        <v>M2</v>
      </c>
      <c r="HEI49" s="13">
        <v>36.619999999999997</v>
      </c>
      <c r="HEJ49" s="13" t="s">
        <v>41</v>
      </c>
      <c r="HEK49" s="14">
        <f>IF(HEG49="SINAPI",VLOOKUP('TEREZINHA HARDY'!HEF49,SINAPI,4,),VLOOKUP('TEREZINHA HARDY'!HEF49,SETOP,5,))</f>
        <v>39.090000000000003</v>
      </c>
      <c r="HEL49" s="14">
        <f t="shared" si="964"/>
        <v>49.46</v>
      </c>
      <c r="HEM49" s="14">
        <f t="shared" si="965"/>
        <v>1431.4757999999999</v>
      </c>
      <c r="HEN49" s="14">
        <f t="shared" si="966"/>
        <v>1811.2251999999999</v>
      </c>
      <c r="HEO49" s="11" t="s">
        <v>17389</v>
      </c>
      <c r="HEP49" s="261" t="str">
        <f>IF(HEW49="SINAPI",VLOOKUP('TEREZINHA HARDY'!HEV49,SINAPI,2,),VLOOKUP('TEREZINHA HARDY'!HEV49,SETOP,3,))</f>
        <v>FORMA E DESFORMA DE TÁBUA E SARRAFO, REAPROVEITAMENTO (3X), EXCLUSIVE ESCORAMENTO</v>
      </c>
      <c r="HEQ49" s="261"/>
      <c r="HER49" s="261"/>
      <c r="HES49" s="261"/>
      <c r="HET49" s="261"/>
      <c r="HEU49" s="261"/>
      <c r="HEV49" s="12" t="s">
        <v>10323</v>
      </c>
      <c r="HEW49" s="12" t="s">
        <v>6222</v>
      </c>
      <c r="HEX49" s="12" t="str">
        <f>IF(HEW49="SINAPI",VLOOKUP('TEREZINHA HARDY'!HEV49,SINAPI,3,),VLOOKUP('TEREZINHA HARDY'!HEV49,SETOP,4,))</f>
        <v>M2</v>
      </c>
      <c r="HEY49" s="13">
        <v>36.619999999999997</v>
      </c>
      <c r="HEZ49" s="13" t="s">
        <v>41</v>
      </c>
      <c r="HFA49" s="14">
        <f>IF(HEW49="SINAPI",VLOOKUP('TEREZINHA HARDY'!HEV49,SINAPI,4,),VLOOKUP('TEREZINHA HARDY'!HEV49,SETOP,5,))</f>
        <v>39.090000000000003</v>
      </c>
      <c r="HFB49" s="14">
        <f t="shared" si="967"/>
        <v>49.46</v>
      </c>
      <c r="HFC49" s="14">
        <f t="shared" si="968"/>
        <v>1431.4757999999999</v>
      </c>
      <c r="HFD49" s="14">
        <f t="shared" si="969"/>
        <v>1811.2251999999999</v>
      </c>
      <c r="HFE49" s="11" t="s">
        <v>17389</v>
      </c>
      <c r="HFF49" s="261" t="str">
        <f>IF(HFM49="SINAPI",VLOOKUP('TEREZINHA HARDY'!HFL49,SINAPI,2,),VLOOKUP('TEREZINHA HARDY'!HFL49,SETOP,3,))</f>
        <v>FORMA E DESFORMA DE TÁBUA E SARRAFO, REAPROVEITAMENTO (3X), EXCLUSIVE ESCORAMENTO</v>
      </c>
      <c r="HFG49" s="261"/>
      <c r="HFH49" s="261"/>
      <c r="HFI49" s="261"/>
      <c r="HFJ49" s="261"/>
      <c r="HFK49" s="261"/>
      <c r="HFL49" s="12" t="s">
        <v>10323</v>
      </c>
      <c r="HFM49" s="12" t="s">
        <v>6222</v>
      </c>
      <c r="HFN49" s="12" t="str">
        <f>IF(HFM49="SINAPI",VLOOKUP('TEREZINHA HARDY'!HFL49,SINAPI,3,),VLOOKUP('TEREZINHA HARDY'!HFL49,SETOP,4,))</f>
        <v>M2</v>
      </c>
      <c r="HFO49" s="13">
        <v>36.619999999999997</v>
      </c>
      <c r="HFP49" s="13" t="s">
        <v>41</v>
      </c>
      <c r="HFQ49" s="14">
        <f>IF(HFM49="SINAPI",VLOOKUP('TEREZINHA HARDY'!HFL49,SINAPI,4,),VLOOKUP('TEREZINHA HARDY'!HFL49,SETOP,5,))</f>
        <v>39.090000000000003</v>
      </c>
      <c r="HFR49" s="14">
        <f t="shared" si="970"/>
        <v>49.46</v>
      </c>
      <c r="HFS49" s="14">
        <f t="shared" si="971"/>
        <v>1431.4757999999999</v>
      </c>
      <c r="HFT49" s="14">
        <f t="shared" si="972"/>
        <v>1811.2251999999999</v>
      </c>
      <c r="HFU49" s="11" t="s">
        <v>17389</v>
      </c>
      <c r="HFV49" s="261" t="str">
        <f>IF(HGC49="SINAPI",VLOOKUP('TEREZINHA HARDY'!HGB49,SINAPI,2,),VLOOKUP('TEREZINHA HARDY'!HGB49,SETOP,3,))</f>
        <v>FORMA E DESFORMA DE TÁBUA E SARRAFO, REAPROVEITAMENTO (3X), EXCLUSIVE ESCORAMENTO</v>
      </c>
      <c r="HFW49" s="261"/>
      <c r="HFX49" s="261"/>
      <c r="HFY49" s="261"/>
      <c r="HFZ49" s="261"/>
      <c r="HGA49" s="261"/>
      <c r="HGB49" s="12" t="s">
        <v>10323</v>
      </c>
      <c r="HGC49" s="12" t="s">
        <v>6222</v>
      </c>
      <c r="HGD49" s="12" t="str">
        <f>IF(HGC49="SINAPI",VLOOKUP('TEREZINHA HARDY'!HGB49,SINAPI,3,),VLOOKUP('TEREZINHA HARDY'!HGB49,SETOP,4,))</f>
        <v>M2</v>
      </c>
      <c r="HGE49" s="13">
        <v>36.619999999999997</v>
      </c>
      <c r="HGF49" s="13" t="s">
        <v>41</v>
      </c>
      <c r="HGG49" s="14">
        <f>IF(HGC49="SINAPI",VLOOKUP('TEREZINHA HARDY'!HGB49,SINAPI,4,),VLOOKUP('TEREZINHA HARDY'!HGB49,SETOP,5,))</f>
        <v>39.090000000000003</v>
      </c>
      <c r="HGH49" s="14">
        <f t="shared" si="973"/>
        <v>49.46</v>
      </c>
      <c r="HGI49" s="14">
        <f t="shared" si="974"/>
        <v>1431.4757999999999</v>
      </c>
      <c r="HGJ49" s="14">
        <f t="shared" si="975"/>
        <v>1811.2251999999999</v>
      </c>
      <c r="HGK49" s="11" t="s">
        <v>17389</v>
      </c>
      <c r="HGL49" s="261" t="str">
        <f>IF(HGS49="SINAPI",VLOOKUP('TEREZINHA HARDY'!HGR49,SINAPI,2,),VLOOKUP('TEREZINHA HARDY'!HGR49,SETOP,3,))</f>
        <v>FORMA E DESFORMA DE TÁBUA E SARRAFO, REAPROVEITAMENTO (3X), EXCLUSIVE ESCORAMENTO</v>
      </c>
      <c r="HGM49" s="261"/>
      <c r="HGN49" s="261"/>
      <c r="HGO49" s="261"/>
      <c r="HGP49" s="261"/>
      <c r="HGQ49" s="261"/>
      <c r="HGR49" s="12" t="s">
        <v>10323</v>
      </c>
      <c r="HGS49" s="12" t="s">
        <v>6222</v>
      </c>
      <c r="HGT49" s="12" t="str">
        <f>IF(HGS49="SINAPI",VLOOKUP('TEREZINHA HARDY'!HGR49,SINAPI,3,),VLOOKUP('TEREZINHA HARDY'!HGR49,SETOP,4,))</f>
        <v>M2</v>
      </c>
      <c r="HGU49" s="13">
        <v>36.619999999999997</v>
      </c>
      <c r="HGV49" s="13" t="s">
        <v>41</v>
      </c>
      <c r="HGW49" s="14">
        <f>IF(HGS49="SINAPI",VLOOKUP('TEREZINHA HARDY'!HGR49,SINAPI,4,),VLOOKUP('TEREZINHA HARDY'!HGR49,SETOP,5,))</f>
        <v>39.090000000000003</v>
      </c>
      <c r="HGX49" s="14">
        <f t="shared" si="976"/>
        <v>49.46</v>
      </c>
      <c r="HGY49" s="14">
        <f t="shared" si="977"/>
        <v>1431.4757999999999</v>
      </c>
      <c r="HGZ49" s="14">
        <f t="shared" si="978"/>
        <v>1811.2251999999999</v>
      </c>
      <c r="HHA49" s="11" t="s">
        <v>17389</v>
      </c>
      <c r="HHB49" s="261" t="str">
        <f>IF(HHI49="SINAPI",VLOOKUP('TEREZINHA HARDY'!HHH49,SINAPI,2,),VLOOKUP('TEREZINHA HARDY'!HHH49,SETOP,3,))</f>
        <v>FORMA E DESFORMA DE TÁBUA E SARRAFO, REAPROVEITAMENTO (3X), EXCLUSIVE ESCORAMENTO</v>
      </c>
      <c r="HHC49" s="261"/>
      <c r="HHD49" s="261"/>
      <c r="HHE49" s="261"/>
      <c r="HHF49" s="261"/>
      <c r="HHG49" s="261"/>
      <c r="HHH49" s="12" t="s">
        <v>10323</v>
      </c>
      <c r="HHI49" s="12" t="s">
        <v>6222</v>
      </c>
      <c r="HHJ49" s="12" t="str">
        <f>IF(HHI49="SINAPI",VLOOKUP('TEREZINHA HARDY'!HHH49,SINAPI,3,),VLOOKUP('TEREZINHA HARDY'!HHH49,SETOP,4,))</f>
        <v>M2</v>
      </c>
      <c r="HHK49" s="13">
        <v>36.619999999999997</v>
      </c>
      <c r="HHL49" s="13" t="s">
        <v>41</v>
      </c>
      <c r="HHM49" s="14">
        <f>IF(HHI49="SINAPI",VLOOKUP('TEREZINHA HARDY'!HHH49,SINAPI,4,),VLOOKUP('TEREZINHA HARDY'!HHH49,SETOP,5,))</f>
        <v>39.090000000000003</v>
      </c>
      <c r="HHN49" s="14">
        <f t="shared" si="979"/>
        <v>49.46</v>
      </c>
      <c r="HHO49" s="14">
        <f t="shared" si="980"/>
        <v>1431.4757999999999</v>
      </c>
      <c r="HHP49" s="14">
        <f t="shared" si="981"/>
        <v>1811.2251999999999</v>
      </c>
      <c r="HHQ49" s="11" t="s">
        <v>17389</v>
      </c>
      <c r="HHR49" s="261" t="str">
        <f>IF(HHY49="SINAPI",VLOOKUP('TEREZINHA HARDY'!HHX49,SINAPI,2,),VLOOKUP('TEREZINHA HARDY'!HHX49,SETOP,3,))</f>
        <v>FORMA E DESFORMA DE TÁBUA E SARRAFO, REAPROVEITAMENTO (3X), EXCLUSIVE ESCORAMENTO</v>
      </c>
      <c r="HHS49" s="261"/>
      <c r="HHT49" s="261"/>
      <c r="HHU49" s="261"/>
      <c r="HHV49" s="261"/>
      <c r="HHW49" s="261"/>
      <c r="HHX49" s="12" t="s">
        <v>10323</v>
      </c>
      <c r="HHY49" s="12" t="s">
        <v>6222</v>
      </c>
      <c r="HHZ49" s="12" t="str">
        <f>IF(HHY49="SINAPI",VLOOKUP('TEREZINHA HARDY'!HHX49,SINAPI,3,),VLOOKUP('TEREZINHA HARDY'!HHX49,SETOP,4,))</f>
        <v>M2</v>
      </c>
      <c r="HIA49" s="13">
        <v>36.619999999999997</v>
      </c>
      <c r="HIB49" s="13" t="s">
        <v>41</v>
      </c>
      <c r="HIC49" s="14">
        <f>IF(HHY49="SINAPI",VLOOKUP('TEREZINHA HARDY'!HHX49,SINAPI,4,),VLOOKUP('TEREZINHA HARDY'!HHX49,SETOP,5,))</f>
        <v>39.090000000000003</v>
      </c>
      <c r="HID49" s="14">
        <f t="shared" si="982"/>
        <v>49.46</v>
      </c>
      <c r="HIE49" s="14">
        <f t="shared" si="983"/>
        <v>1431.4757999999999</v>
      </c>
      <c r="HIF49" s="14">
        <f t="shared" si="984"/>
        <v>1811.2251999999999</v>
      </c>
      <c r="HIG49" s="11" t="s">
        <v>17389</v>
      </c>
      <c r="HIH49" s="261" t="str">
        <f>IF(HIO49="SINAPI",VLOOKUP('TEREZINHA HARDY'!HIN49,SINAPI,2,),VLOOKUP('TEREZINHA HARDY'!HIN49,SETOP,3,))</f>
        <v>FORMA E DESFORMA DE TÁBUA E SARRAFO, REAPROVEITAMENTO (3X), EXCLUSIVE ESCORAMENTO</v>
      </c>
      <c r="HII49" s="261"/>
      <c r="HIJ49" s="261"/>
      <c r="HIK49" s="261"/>
      <c r="HIL49" s="261"/>
      <c r="HIM49" s="261"/>
      <c r="HIN49" s="12" t="s">
        <v>10323</v>
      </c>
      <c r="HIO49" s="12" t="s">
        <v>6222</v>
      </c>
      <c r="HIP49" s="12" t="str">
        <f>IF(HIO49="SINAPI",VLOOKUP('TEREZINHA HARDY'!HIN49,SINAPI,3,),VLOOKUP('TEREZINHA HARDY'!HIN49,SETOP,4,))</f>
        <v>M2</v>
      </c>
      <c r="HIQ49" s="13">
        <v>36.619999999999997</v>
      </c>
      <c r="HIR49" s="13" t="s">
        <v>41</v>
      </c>
      <c r="HIS49" s="14">
        <f>IF(HIO49="SINAPI",VLOOKUP('TEREZINHA HARDY'!HIN49,SINAPI,4,),VLOOKUP('TEREZINHA HARDY'!HIN49,SETOP,5,))</f>
        <v>39.090000000000003</v>
      </c>
      <c r="HIT49" s="14">
        <f t="shared" si="985"/>
        <v>49.46</v>
      </c>
      <c r="HIU49" s="14">
        <f t="shared" si="986"/>
        <v>1431.4757999999999</v>
      </c>
      <c r="HIV49" s="14">
        <f t="shared" si="987"/>
        <v>1811.2251999999999</v>
      </c>
      <c r="HIW49" s="11" t="s">
        <v>17389</v>
      </c>
      <c r="HIX49" s="261" t="str">
        <f>IF(HJE49="SINAPI",VLOOKUP('TEREZINHA HARDY'!HJD49,SINAPI,2,),VLOOKUP('TEREZINHA HARDY'!HJD49,SETOP,3,))</f>
        <v>FORMA E DESFORMA DE TÁBUA E SARRAFO, REAPROVEITAMENTO (3X), EXCLUSIVE ESCORAMENTO</v>
      </c>
      <c r="HIY49" s="261"/>
      <c r="HIZ49" s="261"/>
      <c r="HJA49" s="261"/>
      <c r="HJB49" s="261"/>
      <c r="HJC49" s="261"/>
      <c r="HJD49" s="12" t="s">
        <v>10323</v>
      </c>
      <c r="HJE49" s="12" t="s">
        <v>6222</v>
      </c>
      <c r="HJF49" s="12" t="str">
        <f>IF(HJE49="SINAPI",VLOOKUP('TEREZINHA HARDY'!HJD49,SINAPI,3,),VLOOKUP('TEREZINHA HARDY'!HJD49,SETOP,4,))</f>
        <v>M2</v>
      </c>
      <c r="HJG49" s="13">
        <v>36.619999999999997</v>
      </c>
      <c r="HJH49" s="13" t="s">
        <v>41</v>
      </c>
      <c r="HJI49" s="14">
        <f>IF(HJE49="SINAPI",VLOOKUP('TEREZINHA HARDY'!HJD49,SINAPI,4,),VLOOKUP('TEREZINHA HARDY'!HJD49,SETOP,5,))</f>
        <v>39.090000000000003</v>
      </c>
      <c r="HJJ49" s="14">
        <f t="shared" si="988"/>
        <v>49.46</v>
      </c>
      <c r="HJK49" s="14">
        <f t="shared" si="989"/>
        <v>1431.4757999999999</v>
      </c>
      <c r="HJL49" s="14">
        <f t="shared" si="990"/>
        <v>1811.2251999999999</v>
      </c>
      <c r="HJM49" s="11" t="s">
        <v>17389</v>
      </c>
      <c r="HJN49" s="261" t="str">
        <f>IF(HJU49="SINAPI",VLOOKUP('TEREZINHA HARDY'!HJT49,SINAPI,2,),VLOOKUP('TEREZINHA HARDY'!HJT49,SETOP,3,))</f>
        <v>FORMA E DESFORMA DE TÁBUA E SARRAFO, REAPROVEITAMENTO (3X), EXCLUSIVE ESCORAMENTO</v>
      </c>
      <c r="HJO49" s="261"/>
      <c r="HJP49" s="261"/>
      <c r="HJQ49" s="261"/>
      <c r="HJR49" s="261"/>
      <c r="HJS49" s="261"/>
      <c r="HJT49" s="12" t="s">
        <v>10323</v>
      </c>
      <c r="HJU49" s="12" t="s">
        <v>6222</v>
      </c>
      <c r="HJV49" s="12" t="str">
        <f>IF(HJU49="SINAPI",VLOOKUP('TEREZINHA HARDY'!HJT49,SINAPI,3,),VLOOKUP('TEREZINHA HARDY'!HJT49,SETOP,4,))</f>
        <v>M2</v>
      </c>
      <c r="HJW49" s="13">
        <v>36.619999999999997</v>
      </c>
      <c r="HJX49" s="13" t="s">
        <v>41</v>
      </c>
      <c r="HJY49" s="14">
        <f>IF(HJU49="SINAPI",VLOOKUP('TEREZINHA HARDY'!HJT49,SINAPI,4,),VLOOKUP('TEREZINHA HARDY'!HJT49,SETOP,5,))</f>
        <v>39.090000000000003</v>
      </c>
      <c r="HJZ49" s="14">
        <f t="shared" si="991"/>
        <v>49.46</v>
      </c>
      <c r="HKA49" s="14">
        <f t="shared" si="992"/>
        <v>1431.4757999999999</v>
      </c>
      <c r="HKB49" s="14">
        <f t="shared" si="993"/>
        <v>1811.2251999999999</v>
      </c>
      <c r="HKC49" s="11" t="s">
        <v>17389</v>
      </c>
      <c r="HKD49" s="261" t="str">
        <f>IF(HKK49="SINAPI",VLOOKUP('TEREZINHA HARDY'!HKJ49,SINAPI,2,),VLOOKUP('TEREZINHA HARDY'!HKJ49,SETOP,3,))</f>
        <v>FORMA E DESFORMA DE TÁBUA E SARRAFO, REAPROVEITAMENTO (3X), EXCLUSIVE ESCORAMENTO</v>
      </c>
      <c r="HKE49" s="261"/>
      <c r="HKF49" s="261"/>
      <c r="HKG49" s="261"/>
      <c r="HKH49" s="261"/>
      <c r="HKI49" s="261"/>
      <c r="HKJ49" s="12" t="s">
        <v>10323</v>
      </c>
      <c r="HKK49" s="12" t="s">
        <v>6222</v>
      </c>
      <c r="HKL49" s="12" t="str">
        <f>IF(HKK49="SINAPI",VLOOKUP('TEREZINHA HARDY'!HKJ49,SINAPI,3,),VLOOKUP('TEREZINHA HARDY'!HKJ49,SETOP,4,))</f>
        <v>M2</v>
      </c>
      <c r="HKM49" s="13">
        <v>36.619999999999997</v>
      </c>
      <c r="HKN49" s="13" t="s">
        <v>41</v>
      </c>
      <c r="HKO49" s="14">
        <f>IF(HKK49="SINAPI",VLOOKUP('TEREZINHA HARDY'!HKJ49,SINAPI,4,),VLOOKUP('TEREZINHA HARDY'!HKJ49,SETOP,5,))</f>
        <v>39.090000000000003</v>
      </c>
      <c r="HKP49" s="14">
        <f t="shared" si="994"/>
        <v>49.46</v>
      </c>
      <c r="HKQ49" s="14">
        <f t="shared" si="995"/>
        <v>1431.4757999999999</v>
      </c>
      <c r="HKR49" s="14">
        <f t="shared" si="996"/>
        <v>1811.2251999999999</v>
      </c>
      <c r="HKS49" s="11" t="s">
        <v>17389</v>
      </c>
      <c r="HKT49" s="261" t="str">
        <f>IF(HLA49="SINAPI",VLOOKUP('TEREZINHA HARDY'!HKZ49,SINAPI,2,),VLOOKUP('TEREZINHA HARDY'!HKZ49,SETOP,3,))</f>
        <v>FORMA E DESFORMA DE TÁBUA E SARRAFO, REAPROVEITAMENTO (3X), EXCLUSIVE ESCORAMENTO</v>
      </c>
      <c r="HKU49" s="261"/>
      <c r="HKV49" s="261"/>
      <c r="HKW49" s="261"/>
      <c r="HKX49" s="261"/>
      <c r="HKY49" s="261"/>
      <c r="HKZ49" s="12" t="s">
        <v>10323</v>
      </c>
      <c r="HLA49" s="12" t="s">
        <v>6222</v>
      </c>
      <c r="HLB49" s="12" t="str">
        <f>IF(HLA49="SINAPI",VLOOKUP('TEREZINHA HARDY'!HKZ49,SINAPI,3,),VLOOKUP('TEREZINHA HARDY'!HKZ49,SETOP,4,))</f>
        <v>M2</v>
      </c>
      <c r="HLC49" s="13">
        <v>36.619999999999997</v>
      </c>
      <c r="HLD49" s="13" t="s">
        <v>41</v>
      </c>
      <c r="HLE49" s="14">
        <f>IF(HLA49="SINAPI",VLOOKUP('TEREZINHA HARDY'!HKZ49,SINAPI,4,),VLOOKUP('TEREZINHA HARDY'!HKZ49,SETOP,5,))</f>
        <v>39.090000000000003</v>
      </c>
      <c r="HLF49" s="14">
        <f t="shared" si="997"/>
        <v>49.46</v>
      </c>
      <c r="HLG49" s="14">
        <f t="shared" si="998"/>
        <v>1431.4757999999999</v>
      </c>
      <c r="HLH49" s="14">
        <f t="shared" si="999"/>
        <v>1811.2251999999999</v>
      </c>
      <c r="HLI49" s="11" t="s">
        <v>17389</v>
      </c>
      <c r="HLJ49" s="261" t="str">
        <f>IF(HLQ49="SINAPI",VLOOKUP('TEREZINHA HARDY'!HLP49,SINAPI,2,),VLOOKUP('TEREZINHA HARDY'!HLP49,SETOP,3,))</f>
        <v>FORMA E DESFORMA DE TÁBUA E SARRAFO, REAPROVEITAMENTO (3X), EXCLUSIVE ESCORAMENTO</v>
      </c>
      <c r="HLK49" s="261"/>
      <c r="HLL49" s="261"/>
      <c r="HLM49" s="261"/>
      <c r="HLN49" s="261"/>
      <c r="HLO49" s="261"/>
      <c r="HLP49" s="12" t="s">
        <v>10323</v>
      </c>
      <c r="HLQ49" s="12" t="s">
        <v>6222</v>
      </c>
      <c r="HLR49" s="12" t="str">
        <f>IF(HLQ49="SINAPI",VLOOKUP('TEREZINHA HARDY'!HLP49,SINAPI,3,),VLOOKUP('TEREZINHA HARDY'!HLP49,SETOP,4,))</f>
        <v>M2</v>
      </c>
      <c r="HLS49" s="13">
        <v>36.619999999999997</v>
      </c>
      <c r="HLT49" s="13" t="s">
        <v>41</v>
      </c>
      <c r="HLU49" s="14">
        <f>IF(HLQ49="SINAPI",VLOOKUP('TEREZINHA HARDY'!HLP49,SINAPI,4,),VLOOKUP('TEREZINHA HARDY'!HLP49,SETOP,5,))</f>
        <v>39.090000000000003</v>
      </c>
      <c r="HLV49" s="14">
        <f t="shared" si="1000"/>
        <v>49.46</v>
      </c>
      <c r="HLW49" s="14">
        <f t="shared" si="1001"/>
        <v>1431.4757999999999</v>
      </c>
      <c r="HLX49" s="14">
        <f t="shared" si="1002"/>
        <v>1811.2251999999999</v>
      </c>
      <c r="HLY49" s="11" t="s">
        <v>17389</v>
      </c>
      <c r="HLZ49" s="261" t="str">
        <f>IF(HMG49="SINAPI",VLOOKUP('TEREZINHA HARDY'!HMF49,SINAPI,2,),VLOOKUP('TEREZINHA HARDY'!HMF49,SETOP,3,))</f>
        <v>FORMA E DESFORMA DE TÁBUA E SARRAFO, REAPROVEITAMENTO (3X), EXCLUSIVE ESCORAMENTO</v>
      </c>
      <c r="HMA49" s="261"/>
      <c r="HMB49" s="261"/>
      <c r="HMC49" s="261"/>
      <c r="HMD49" s="261"/>
      <c r="HME49" s="261"/>
      <c r="HMF49" s="12" t="s">
        <v>10323</v>
      </c>
      <c r="HMG49" s="12" t="s">
        <v>6222</v>
      </c>
      <c r="HMH49" s="12" t="str">
        <f>IF(HMG49="SINAPI",VLOOKUP('TEREZINHA HARDY'!HMF49,SINAPI,3,),VLOOKUP('TEREZINHA HARDY'!HMF49,SETOP,4,))</f>
        <v>M2</v>
      </c>
      <c r="HMI49" s="13">
        <v>36.619999999999997</v>
      </c>
      <c r="HMJ49" s="13" t="s">
        <v>41</v>
      </c>
      <c r="HMK49" s="14">
        <f>IF(HMG49="SINAPI",VLOOKUP('TEREZINHA HARDY'!HMF49,SINAPI,4,),VLOOKUP('TEREZINHA HARDY'!HMF49,SETOP,5,))</f>
        <v>39.090000000000003</v>
      </c>
      <c r="HML49" s="14">
        <f t="shared" si="1003"/>
        <v>49.46</v>
      </c>
      <c r="HMM49" s="14">
        <f t="shared" si="1004"/>
        <v>1431.4757999999999</v>
      </c>
      <c r="HMN49" s="14">
        <f t="shared" si="1005"/>
        <v>1811.2251999999999</v>
      </c>
      <c r="HMO49" s="11" t="s">
        <v>17389</v>
      </c>
      <c r="HMP49" s="261" t="str">
        <f>IF(HMW49="SINAPI",VLOOKUP('TEREZINHA HARDY'!HMV49,SINAPI,2,),VLOOKUP('TEREZINHA HARDY'!HMV49,SETOP,3,))</f>
        <v>FORMA E DESFORMA DE TÁBUA E SARRAFO, REAPROVEITAMENTO (3X), EXCLUSIVE ESCORAMENTO</v>
      </c>
      <c r="HMQ49" s="261"/>
      <c r="HMR49" s="261"/>
      <c r="HMS49" s="261"/>
      <c r="HMT49" s="261"/>
      <c r="HMU49" s="261"/>
      <c r="HMV49" s="12" t="s">
        <v>10323</v>
      </c>
      <c r="HMW49" s="12" t="s">
        <v>6222</v>
      </c>
      <c r="HMX49" s="12" t="str">
        <f>IF(HMW49="SINAPI",VLOOKUP('TEREZINHA HARDY'!HMV49,SINAPI,3,),VLOOKUP('TEREZINHA HARDY'!HMV49,SETOP,4,))</f>
        <v>M2</v>
      </c>
      <c r="HMY49" s="13">
        <v>36.619999999999997</v>
      </c>
      <c r="HMZ49" s="13" t="s">
        <v>41</v>
      </c>
      <c r="HNA49" s="14">
        <f>IF(HMW49="SINAPI",VLOOKUP('TEREZINHA HARDY'!HMV49,SINAPI,4,),VLOOKUP('TEREZINHA HARDY'!HMV49,SETOP,5,))</f>
        <v>39.090000000000003</v>
      </c>
      <c r="HNB49" s="14">
        <f t="shared" si="1006"/>
        <v>49.46</v>
      </c>
      <c r="HNC49" s="14">
        <f t="shared" si="1007"/>
        <v>1431.4757999999999</v>
      </c>
      <c r="HND49" s="14">
        <f t="shared" si="1008"/>
        <v>1811.2251999999999</v>
      </c>
      <c r="HNE49" s="11" t="s">
        <v>17389</v>
      </c>
      <c r="HNF49" s="261" t="str">
        <f>IF(HNM49="SINAPI",VLOOKUP('TEREZINHA HARDY'!HNL49,SINAPI,2,),VLOOKUP('TEREZINHA HARDY'!HNL49,SETOP,3,))</f>
        <v>FORMA E DESFORMA DE TÁBUA E SARRAFO, REAPROVEITAMENTO (3X), EXCLUSIVE ESCORAMENTO</v>
      </c>
      <c r="HNG49" s="261"/>
      <c r="HNH49" s="261"/>
      <c r="HNI49" s="261"/>
      <c r="HNJ49" s="261"/>
      <c r="HNK49" s="261"/>
      <c r="HNL49" s="12" t="s">
        <v>10323</v>
      </c>
      <c r="HNM49" s="12" t="s">
        <v>6222</v>
      </c>
      <c r="HNN49" s="12" t="str">
        <f>IF(HNM49="SINAPI",VLOOKUP('TEREZINHA HARDY'!HNL49,SINAPI,3,),VLOOKUP('TEREZINHA HARDY'!HNL49,SETOP,4,))</f>
        <v>M2</v>
      </c>
      <c r="HNO49" s="13">
        <v>36.619999999999997</v>
      </c>
      <c r="HNP49" s="13" t="s">
        <v>41</v>
      </c>
      <c r="HNQ49" s="14">
        <f>IF(HNM49="SINAPI",VLOOKUP('TEREZINHA HARDY'!HNL49,SINAPI,4,),VLOOKUP('TEREZINHA HARDY'!HNL49,SETOP,5,))</f>
        <v>39.090000000000003</v>
      </c>
      <c r="HNR49" s="14">
        <f t="shared" si="1009"/>
        <v>49.46</v>
      </c>
      <c r="HNS49" s="14">
        <f t="shared" si="1010"/>
        <v>1431.4757999999999</v>
      </c>
      <c r="HNT49" s="14">
        <f t="shared" si="1011"/>
        <v>1811.2251999999999</v>
      </c>
      <c r="HNU49" s="11" t="s">
        <v>17389</v>
      </c>
      <c r="HNV49" s="261" t="str">
        <f>IF(HOC49="SINAPI",VLOOKUP('TEREZINHA HARDY'!HOB49,SINAPI,2,),VLOOKUP('TEREZINHA HARDY'!HOB49,SETOP,3,))</f>
        <v>FORMA E DESFORMA DE TÁBUA E SARRAFO, REAPROVEITAMENTO (3X), EXCLUSIVE ESCORAMENTO</v>
      </c>
      <c r="HNW49" s="261"/>
      <c r="HNX49" s="261"/>
      <c r="HNY49" s="261"/>
      <c r="HNZ49" s="261"/>
      <c r="HOA49" s="261"/>
      <c r="HOB49" s="12" t="s">
        <v>10323</v>
      </c>
      <c r="HOC49" s="12" t="s">
        <v>6222</v>
      </c>
      <c r="HOD49" s="12" t="str">
        <f>IF(HOC49="SINAPI",VLOOKUP('TEREZINHA HARDY'!HOB49,SINAPI,3,),VLOOKUP('TEREZINHA HARDY'!HOB49,SETOP,4,))</f>
        <v>M2</v>
      </c>
      <c r="HOE49" s="13">
        <v>36.619999999999997</v>
      </c>
      <c r="HOF49" s="13" t="s">
        <v>41</v>
      </c>
      <c r="HOG49" s="14">
        <f>IF(HOC49="SINAPI",VLOOKUP('TEREZINHA HARDY'!HOB49,SINAPI,4,),VLOOKUP('TEREZINHA HARDY'!HOB49,SETOP,5,))</f>
        <v>39.090000000000003</v>
      </c>
      <c r="HOH49" s="14">
        <f t="shared" si="1012"/>
        <v>49.46</v>
      </c>
      <c r="HOI49" s="14">
        <f t="shared" si="1013"/>
        <v>1431.4757999999999</v>
      </c>
      <c r="HOJ49" s="14">
        <f t="shared" si="1014"/>
        <v>1811.2251999999999</v>
      </c>
      <c r="HOK49" s="11" t="s">
        <v>17389</v>
      </c>
      <c r="HOL49" s="261" t="str">
        <f>IF(HOS49="SINAPI",VLOOKUP('TEREZINHA HARDY'!HOR49,SINAPI,2,),VLOOKUP('TEREZINHA HARDY'!HOR49,SETOP,3,))</f>
        <v>FORMA E DESFORMA DE TÁBUA E SARRAFO, REAPROVEITAMENTO (3X), EXCLUSIVE ESCORAMENTO</v>
      </c>
      <c r="HOM49" s="261"/>
      <c r="HON49" s="261"/>
      <c r="HOO49" s="261"/>
      <c r="HOP49" s="261"/>
      <c r="HOQ49" s="261"/>
      <c r="HOR49" s="12" t="s">
        <v>10323</v>
      </c>
      <c r="HOS49" s="12" t="s">
        <v>6222</v>
      </c>
      <c r="HOT49" s="12" t="str">
        <f>IF(HOS49="SINAPI",VLOOKUP('TEREZINHA HARDY'!HOR49,SINAPI,3,),VLOOKUP('TEREZINHA HARDY'!HOR49,SETOP,4,))</f>
        <v>M2</v>
      </c>
      <c r="HOU49" s="13">
        <v>36.619999999999997</v>
      </c>
      <c r="HOV49" s="13" t="s">
        <v>41</v>
      </c>
      <c r="HOW49" s="14">
        <f>IF(HOS49="SINAPI",VLOOKUP('TEREZINHA HARDY'!HOR49,SINAPI,4,),VLOOKUP('TEREZINHA HARDY'!HOR49,SETOP,5,))</f>
        <v>39.090000000000003</v>
      </c>
      <c r="HOX49" s="14">
        <f t="shared" si="1015"/>
        <v>49.46</v>
      </c>
      <c r="HOY49" s="14">
        <f t="shared" si="1016"/>
        <v>1431.4757999999999</v>
      </c>
      <c r="HOZ49" s="14">
        <f t="shared" si="1017"/>
        <v>1811.2251999999999</v>
      </c>
      <c r="HPA49" s="11" t="s">
        <v>17389</v>
      </c>
      <c r="HPB49" s="261" t="str">
        <f>IF(HPI49="SINAPI",VLOOKUP('TEREZINHA HARDY'!HPH49,SINAPI,2,),VLOOKUP('TEREZINHA HARDY'!HPH49,SETOP,3,))</f>
        <v>FORMA E DESFORMA DE TÁBUA E SARRAFO, REAPROVEITAMENTO (3X), EXCLUSIVE ESCORAMENTO</v>
      </c>
      <c r="HPC49" s="261"/>
      <c r="HPD49" s="261"/>
      <c r="HPE49" s="261"/>
      <c r="HPF49" s="261"/>
      <c r="HPG49" s="261"/>
      <c r="HPH49" s="12" t="s">
        <v>10323</v>
      </c>
      <c r="HPI49" s="12" t="s">
        <v>6222</v>
      </c>
      <c r="HPJ49" s="12" t="str">
        <f>IF(HPI49="SINAPI",VLOOKUP('TEREZINHA HARDY'!HPH49,SINAPI,3,),VLOOKUP('TEREZINHA HARDY'!HPH49,SETOP,4,))</f>
        <v>M2</v>
      </c>
      <c r="HPK49" s="13">
        <v>36.619999999999997</v>
      </c>
      <c r="HPL49" s="13" t="s">
        <v>41</v>
      </c>
      <c r="HPM49" s="14">
        <f>IF(HPI49="SINAPI",VLOOKUP('TEREZINHA HARDY'!HPH49,SINAPI,4,),VLOOKUP('TEREZINHA HARDY'!HPH49,SETOP,5,))</f>
        <v>39.090000000000003</v>
      </c>
      <c r="HPN49" s="14">
        <f t="shared" si="1018"/>
        <v>49.46</v>
      </c>
      <c r="HPO49" s="14">
        <f t="shared" si="1019"/>
        <v>1431.4757999999999</v>
      </c>
      <c r="HPP49" s="14">
        <f t="shared" si="1020"/>
        <v>1811.2251999999999</v>
      </c>
      <c r="HPQ49" s="11" t="s">
        <v>17389</v>
      </c>
      <c r="HPR49" s="261" t="str">
        <f>IF(HPY49="SINAPI",VLOOKUP('TEREZINHA HARDY'!HPX49,SINAPI,2,),VLOOKUP('TEREZINHA HARDY'!HPX49,SETOP,3,))</f>
        <v>FORMA E DESFORMA DE TÁBUA E SARRAFO, REAPROVEITAMENTO (3X), EXCLUSIVE ESCORAMENTO</v>
      </c>
      <c r="HPS49" s="261"/>
      <c r="HPT49" s="261"/>
      <c r="HPU49" s="261"/>
      <c r="HPV49" s="261"/>
      <c r="HPW49" s="261"/>
      <c r="HPX49" s="12" t="s">
        <v>10323</v>
      </c>
      <c r="HPY49" s="12" t="s">
        <v>6222</v>
      </c>
      <c r="HPZ49" s="12" t="str">
        <f>IF(HPY49="SINAPI",VLOOKUP('TEREZINHA HARDY'!HPX49,SINAPI,3,),VLOOKUP('TEREZINHA HARDY'!HPX49,SETOP,4,))</f>
        <v>M2</v>
      </c>
      <c r="HQA49" s="13">
        <v>36.619999999999997</v>
      </c>
      <c r="HQB49" s="13" t="s">
        <v>41</v>
      </c>
      <c r="HQC49" s="14">
        <f>IF(HPY49="SINAPI",VLOOKUP('TEREZINHA HARDY'!HPX49,SINAPI,4,),VLOOKUP('TEREZINHA HARDY'!HPX49,SETOP,5,))</f>
        <v>39.090000000000003</v>
      </c>
      <c r="HQD49" s="14">
        <f t="shared" si="1021"/>
        <v>49.46</v>
      </c>
      <c r="HQE49" s="14">
        <f t="shared" si="1022"/>
        <v>1431.4757999999999</v>
      </c>
      <c r="HQF49" s="14">
        <f t="shared" si="1023"/>
        <v>1811.2251999999999</v>
      </c>
      <c r="HQG49" s="11" t="s">
        <v>17389</v>
      </c>
      <c r="HQH49" s="261" t="str">
        <f>IF(HQO49="SINAPI",VLOOKUP('TEREZINHA HARDY'!HQN49,SINAPI,2,),VLOOKUP('TEREZINHA HARDY'!HQN49,SETOP,3,))</f>
        <v>FORMA E DESFORMA DE TÁBUA E SARRAFO, REAPROVEITAMENTO (3X), EXCLUSIVE ESCORAMENTO</v>
      </c>
      <c r="HQI49" s="261"/>
      <c r="HQJ49" s="261"/>
      <c r="HQK49" s="261"/>
      <c r="HQL49" s="261"/>
      <c r="HQM49" s="261"/>
      <c r="HQN49" s="12" t="s">
        <v>10323</v>
      </c>
      <c r="HQO49" s="12" t="s">
        <v>6222</v>
      </c>
      <c r="HQP49" s="12" t="str">
        <f>IF(HQO49="SINAPI",VLOOKUP('TEREZINHA HARDY'!HQN49,SINAPI,3,),VLOOKUP('TEREZINHA HARDY'!HQN49,SETOP,4,))</f>
        <v>M2</v>
      </c>
      <c r="HQQ49" s="13">
        <v>36.619999999999997</v>
      </c>
      <c r="HQR49" s="13" t="s">
        <v>41</v>
      </c>
      <c r="HQS49" s="14">
        <f>IF(HQO49="SINAPI",VLOOKUP('TEREZINHA HARDY'!HQN49,SINAPI,4,),VLOOKUP('TEREZINHA HARDY'!HQN49,SETOP,5,))</f>
        <v>39.090000000000003</v>
      </c>
      <c r="HQT49" s="14">
        <f t="shared" si="1024"/>
        <v>49.46</v>
      </c>
      <c r="HQU49" s="14">
        <f t="shared" si="1025"/>
        <v>1431.4757999999999</v>
      </c>
      <c r="HQV49" s="14">
        <f t="shared" si="1026"/>
        <v>1811.2251999999999</v>
      </c>
      <c r="HQW49" s="11" t="s">
        <v>17389</v>
      </c>
      <c r="HQX49" s="261" t="str">
        <f>IF(HRE49="SINAPI",VLOOKUP('TEREZINHA HARDY'!HRD49,SINAPI,2,),VLOOKUP('TEREZINHA HARDY'!HRD49,SETOP,3,))</f>
        <v>FORMA E DESFORMA DE TÁBUA E SARRAFO, REAPROVEITAMENTO (3X), EXCLUSIVE ESCORAMENTO</v>
      </c>
      <c r="HQY49" s="261"/>
      <c r="HQZ49" s="261"/>
      <c r="HRA49" s="261"/>
      <c r="HRB49" s="261"/>
      <c r="HRC49" s="261"/>
      <c r="HRD49" s="12" t="s">
        <v>10323</v>
      </c>
      <c r="HRE49" s="12" t="s">
        <v>6222</v>
      </c>
      <c r="HRF49" s="12" t="str">
        <f>IF(HRE49="SINAPI",VLOOKUP('TEREZINHA HARDY'!HRD49,SINAPI,3,),VLOOKUP('TEREZINHA HARDY'!HRD49,SETOP,4,))</f>
        <v>M2</v>
      </c>
      <c r="HRG49" s="13">
        <v>36.619999999999997</v>
      </c>
      <c r="HRH49" s="13" t="s">
        <v>41</v>
      </c>
      <c r="HRI49" s="14">
        <f>IF(HRE49="SINAPI",VLOOKUP('TEREZINHA HARDY'!HRD49,SINAPI,4,),VLOOKUP('TEREZINHA HARDY'!HRD49,SETOP,5,))</f>
        <v>39.090000000000003</v>
      </c>
      <c r="HRJ49" s="14">
        <f t="shared" si="1027"/>
        <v>49.46</v>
      </c>
      <c r="HRK49" s="14">
        <f t="shared" si="1028"/>
        <v>1431.4757999999999</v>
      </c>
      <c r="HRL49" s="14">
        <f t="shared" si="1029"/>
        <v>1811.2251999999999</v>
      </c>
      <c r="HRM49" s="11" t="s">
        <v>17389</v>
      </c>
      <c r="HRN49" s="261" t="str">
        <f>IF(HRU49="SINAPI",VLOOKUP('TEREZINHA HARDY'!HRT49,SINAPI,2,),VLOOKUP('TEREZINHA HARDY'!HRT49,SETOP,3,))</f>
        <v>FORMA E DESFORMA DE TÁBUA E SARRAFO, REAPROVEITAMENTO (3X), EXCLUSIVE ESCORAMENTO</v>
      </c>
      <c r="HRO49" s="261"/>
      <c r="HRP49" s="261"/>
      <c r="HRQ49" s="261"/>
      <c r="HRR49" s="261"/>
      <c r="HRS49" s="261"/>
      <c r="HRT49" s="12" t="s">
        <v>10323</v>
      </c>
      <c r="HRU49" s="12" t="s">
        <v>6222</v>
      </c>
      <c r="HRV49" s="12" t="str">
        <f>IF(HRU49="SINAPI",VLOOKUP('TEREZINHA HARDY'!HRT49,SINAPI,3,),VLOOKUP('TEREZINHA HARDY'!HRT49,SETOP,4,))</f>
        <v>M2</v>
      </c>
      <c r="HRW49" s="13">
        <v>36.619999999999997</v>
      </c>
      <c r="HRX49" s="13" t="s">
        <v>41</v>
      </c>
      <c r="HRY49" s="14">
        <f>IF(HRU49="SINAPI",VLOOKUP('TEREZINHA HARDY'!HRT49,SINAPI,4,),VLOOKUP('TEREZINHA HARDY'!HRT49,SETOP,5,))</f>
        <v>39.090000000000003</v>
      </c>
      <c r="HRZ49" s="14">
        <f t="shared" si="1030"/>
        <v>49.46</v>
      </c>
      <c r="HSA49" s="14">
        <f t="shared" si="1031"/>
        <v>1431.4757999999999</v>
      </c>
      <c r="HSB49" s="14">
        <f t="shared" si="1032"/>
        <v>1811.2251999999999</v>
      </c>
      <c r="HSC49" s="11" t="s">
        <v>17389</v>
      </c>
      <c r="HSD49" s="261" t="str">
        <f>IF(HSK49="SINAPI",VLOOKUP('TEREZINHA HARDY'!HSJ49,SINAPI,2,),VLOOKUP('TEREZINHA HARDY'!HSJ49,SETOP,3,))</f>
        <v>FORMA E DESFORMA DE TÁBUA E SARRAFO, REAPROVEITAMENTO (3X), EXCLUSIVE ESCORAMENTO</v>
      </c>
      <c r="HSE49" s="261"/>
      <c r="HSF49" s="261"/>
      <c r="HSG49" s="261"/>
      <c r="HSH49" s="261"/>
      <c r="HSI49" s="261"/>
      <c r="HSJ49" s="12" t="s">
        <v>10323</v>
      </c>
      <c r="HSK49" s="12" t="s">
        <v>6222</v>
      </c>
      <c r="HSL49" s="12" t="str">
        <f>IF(HSK49="SINAPI",VLOOKUP('TEREZINHA HARDY'!HSJ49,SINAPI,3,),VLOOKUP('TEREZINHA HARDY'!HSJ49,SETOP,4,))</f>
        <v>M2</v>
      </c>
      <c r="HSM49" s="13">
        <v>36.619999999999997</v>
      </c>
      <c r="HSN49" s="13" t="s">
        <v>41</v>
      </c>
      <c r="HSO49" s="14">
        <f>IF(HSK49="SINAPI",VLOOKUP('TEREZINHA HARDY'!HSJ49,SINAPI,4,),VLOOKUP('TEREZINHA HARDY'!HSJ49,SETOP,5,))</f>
        <v>39.090000000000003</v>
      </c>
      <c r="HSP49" s="14">
        <f t="shared" si="1033"/>
        <v>49.46</v>
      </c>
      <c r="HSQ49" s="14">
        <f t="shared" si="1034"/>
        <v>1431.4757999999999</v>
      </c>
      <c r="HSR49" s="14">
        <f t="shared" si="1035"/>
        <v>1811.2251999999999</v>
      </c>
      <c r="HSS49" s="11" t="s">
        <v>17389</v>
      </c>
      <c r="HST49" s="261" t="str">
        <f>IF(HTA49="SINAPI",VLOOKUP('TEREZINHA HARDY'!HSZ49,SINAPI,2,),VLOOKUP('TEREZINHA HARDY'!HSZ49,SETOP,3,))</f>
        <v>FORMA E DESFORMA DE TÁBUA E SARRAFO, REAPROVEITAMENTO (3X), EXCLUSIVE ESCORAMENTO</v>
      </c>
      <c r="HSU49" s="261"/>
      <c r="HSV49" s="261"/>
      <c r="HSW49" s="261"/>
      <c r="HSX49" s="261"/>
      <c r="HSY49" s="261"/>
      <c r="HSZ49" s="12" t="s">
        <v>10323</v>
      </c>
      <c r="HTA49" s="12" t="s">
        <v>6222</v>
      </c>
      <c r="HTB49" s="12" t="str">
        <f>IF(HTA49="SINAPI",VLOOKUP('TEREZINHA HARDY'!HSZ49,SINAPI,3,),VLOOKUP('TEREZINHA HARDY'!HSZ49,SETOP,4,))</f>
        <v>M2</v>
      </c>
      <c r="HTC49" s="13">
        <v>36.619999999999997</v>
      </c>
      <c r="HTD49" s="13" t="s">
        <v>41</v>
      </c>
      <c r="HTE49" s="14">
        <f>IF(HTA49="SINAPI",VLOOKUP('TEREZINHA HARDY'!HSZ49,SINAPI,4,),VLOOKUP('TEREZINHA HARDY'!HSZ49,SETOP,5,))</f>
        <v>39.090000000000003</v>
      </c>
      <c r="HTF49" s="14">
        <f t="shared" si="1036"/>
        <v>49.46</v>
      </c>
      <c r="HTG49" s="14">
        <f t="shared" si="1037"/>
        <v>1431.4757999999999</v>
      </c>
      <c r="HTH49" s="14">
        <f t="shared" si="1038"/>
        <v>1811.2251999999999</v>
      </c>
      <c r="HTI49" s="11" t="s">
        <v>17389</v>
      </c>
      <c r="HTJ49" s="261" t="str">
        <f>IF(HTQ49="SINAPI",VLOOKUP('TEREZINHA HARDY'!HTP49,SINAPI,2,),VLOOKUP('TEREZINHA HARDY'!HTP49,SETOP,3,))</f>
        <v>FORMA E DESFORMA DE TÁBUA E SARRAFO, REAPROVEITAMENTO (3X), EXCLUSIVE ESCORAMENTO</v>
      </c>
      <c r="HTK49" s="261"/>
      <c r="HTL49" s="261"/>
      <c r="HTM49" s="261"/>
      <c r="HTN49" s="261"/>
      <c r="HTO49" s="261"/>
      <c r="HTP49" s="12" t="s">
        <v>10323</v>
      </c>
      <c r="HTQ49" s="12" t="s">
        <v>6222</v>
      </c>
      <c r="HTR49" s="12" t="str">
        <f>IF(HTQ49="SINAPI",VLOOKUP('TEREZINHA HARDY'!HTP49,SINAPI,3,),VLOOKUP('TEREZINHA HARDY'!HTP49,SETOP,4,))</f>
        <v>M2</v>
      </c>
      <c r="HTS49" s="13">
        <v>36.619999999999997</v>
      </c>
      <c r="HTT49" s="13" t="s">
        <v>41</v>
      </c>
      <c r="HTU49" s="14">
        <f>IF(HTQ49="SINAPI",VLOOKUP('TEREZINHA HARDY'!HTP49,SINAPI,4,),VLOOKUP('TEREZINHA HARDY'!HTP49,SETOP,5,))</f>
        <v>39.090000000000003</v>
      </c>
      <c r="HTV49" s="14">
        <f t="shared" si="1039"/>
        <v>49.46</v>
      </c>
      <c r="HTW49" s="14">
        <f t="shared" si="1040"/>
        <v>1431.4757999999999</v>
      </c>
      <c r="HTX49" s="14">
        <f t="shared" si="1041"/>
        <v>1811.2251999999999</v>
      </c>
      <c r="HTY49" s="11" t="s">
        <v>17389</v>
      </c>
      <c r="HTZ49" s="261" t="str">
        <f>IF(HUG49="SINAPI",VLOOKUP('TEREZINHA HARDY'!HUF49,SINAPI,2,),VLOOKUP('TEREZINHA HARDY'!HUF49,SETOP,3,))</f>
        <v>FORMA E DESFORMA DE TÁBUA E SARRAFO, REAPROVEITAMENTO (3X), EXCLUSIVE ESCORAMENTO</v>
      </c>
      <c r="HUA49" s="261"/>
      <c r="HUB49" s="261"/>
      <c r="HUC49" s="261"/>
      <c r="HUD49" s="261"/>
      <c r="HUE49" s="261"/>
      <c r="HUF49" s="12" t="s">
        <v>10323</v>
      </c>
      <c r="HUG49" s="12" t="s">
        <v>6222</v>
      </c>
      <c r="HUH49" s="12" t="str">
        <f>IF(HUG49="SINAPI",VLOOKUP('TEREZINHA HARDY'!HUF49,SINAPI,3,),VLOOKUP('TEREZINHA HARDY'!HUF49,SETOP,4,))</f>
        <v>M2</v>
      </c>
      <c r="HUI49" s="13">
        <v>36.619999999999997</v>
      </c>
      <c r="HUJ49" s="13" t="s">
        <v>41</v>
      </c>
      <c r="HUK49" s="14">
        <f>IF(HUG49="SINAPI",VLOOKUP('TEREZINHA HARDY'!HUF49,SINAPI,4,),VLOOKUP('TEREZINHA HARDY'!HUF49,SETOP,5,))</f>
        <v>39.090000000000003</v>
      </c>
      <c r="HUL49" s="14">
        <f t="shared" si="1042"/>
        <v>49.46</v>
      </c>
      <c r="HUM49" s="14">
        <f t="shared" si="1043"/>
        <v>1431.4757999999999</v>
      </c>
      <c r="HUN49" s="14">
        <f t="shared" si="1044"/>
        <v>1811.2251999999999</v>
      </c>
      <c r="HUO49" s="11" t="s">
        <v>17389</v>
      </c>
      <c r="HUP49" s="261" t="str">
        <f>IF(HUW49="SINAPI",VLOOKUP('TEREZINHA HARDY'!HUV49,SINAPI,2,),VLOOKUP('TEREZINHA HARDY'!HUV49,SETOP,3,))</f>
        <v>FORMA E DESFORMA DE TÁBUA E SARRAFO, REAPROVEITAMENTO (3X), EXCLUSIVE ESCORAMENTO</v>
      </c>
      <c r="HUQ49" s="261"/>
      <c r="HUR49" s="261"/>
      <c r="HUS49" s="261"/>
      <c r="HUT49" s="261"/>
      <c r="HUU49" s="261"/>
      <c r="HUV49" s="12" t="s">
        <v>10323</v>
      </c>
      <c r="HUW49" s="12" t="s">
        <v>6222</v>
      </c>
      <c r="HUX49" s="12" t="str">
        <f>IF(HUW49="SINAPI",VLOOKUP('TEREZINHA HARDY'!HUV49,SINAPI,3,),VLOOKUP('TEREZINHA HARDY'!HUV49,SETOP,4,))</f>
        <v>M2</v>
      </c>
      <c r="HUY49" s="13">
        <v>36.619999999999997</v>
      </c>
      <c r="HUZ49" s="13" t="s">
        <v>41</v>
      </c>
      <c r="HVA49" s="14">
        <f>IF(HUW49="SINAPI",VLOOKUP('TEREZINHA HARDY'!HUV49,SINAPI,4,),VLOOKUP('TEREZINHA HARDY'!HUV49,SETOP,5,))</f>
        <v>39.090000000000003</v>
      </c>
      <c r="HVB49" s="14">
        <f t="shared" si="1045"/>
        <v>49.46</v>
      </c>
      <c r="HVC49" s="14">
        <f t="shared" si="1046"/>
        <v>1431.4757999999999</v>
      </c>
      <c r="HVD49" s="14">
        <f t="shared" si="1047"/>
        <v>1811.2251999999999</v>
      </c>
      <c r="HVE49" s="11" t="s">
        <v>17389</v>
      </c>
      <c r="HVF49" s="261" t="str">
        <f>IF(HVM49="SINAPI",VLOOKUP('TEREZINHA HARDY'!HVL49,SINAPI,2,),VLOOKUP('TEREZINHA HARDY'!HVL49,SETOP,3,))</f>
        <v>FORMA E DESFORMA DE TÁBUA E SARRAFO, REAPROVEITAMENTO (3X), EXCLUSIVE ESCORAMENTO</v>
      </c>
      <c r="HVG49" s="261"/>
      <c r="HVH49" s="261"/>
      <c r="HVI49" s="261"/>
      <c r="HVJ49" s="261"/>
      <c r="HVK49" s="261"/>
      <c r="HVL49" s="12" t="s">
        <v>10323</v>
      </c>
      <c r="HVM49" s="12" t="s">
        <v>6222</v>
      </c>
      <c r="HVN49" s="12" t="str">
        <f>IF(HVM49="SINAPI",VLOOKUP('TEREZINHA HARDY'!HVL49,SINAPI,3,),VLOOKUP('TEREZINHA HARDY'!HVL49,SETOP,4,))</f>
        <v>M2</v>
      </c>
      <c r="HVO49" s="13">
        <v>36.619999999999997</v>
      </c>
      <c r="HVP49" s="13" t="s">
        <v>41</v>
      </c>
      <c r="HVQ49" s="14">
        <f>IF(HVM49="SINAPI",VLOOKUP('TEREZINHA HARDY'!HVL49,SINAPI,4,),VLOOKUP('TEREZINHA HARDY'!HVL49,SETOP,5,))</f>
        <v>39.090000000000003</v>
      </c>
      <c r="HVR49" s="14">
        <f t="shared" si="1048"/>
        <v>49.46</v>
      </c>
      <c r="HVS49" s="14">
        <f t="shared" si="1049"/>
        <v>1431.4757999999999</v>
      </c>
      <c r="HVT49" s="14">
        <f t="shared" si="1050"/>
        <v>1811.2251999999999</v>
      </c>
      <c r="HVU49" s="11" t="s">
        <v>17389</v>
      </c>
      <c r="HVV49" s="261" t="str">
        <f>IF(HWC49="SINAPI",VLOOKUP('TEREZINHA HARDY'!HWB49,SINAPI,2,),VLOOKUP('TEREZINHA HARDY'!HWB49,SETOP,3,))</f>
        <v>FORMA E DESFORMA DE TÁBUA E SARRAFO, REAPROVEITAMENTO (3X), EXCLUSIVE ESCORAMENTO</v>
      </c>
      <c r="HVW49" s="261"/>
      <c r="HVX49" s="261"/>
      <c r="HVY49" s="261"/>
      <c r="HVZ49" s="261"/>
      <c r="HWA49" s="261"/>
      <c r="HWB49" s="12" t="s">
        <v>10323</v>
      </c>
      <c r="HWC49" s="12" t="s">
        <v>6222</v>
      </c>
      <c r="HWD49" s="12" t="str">
        <f>IF(HWC49="SINAPI",VLOOKUP('TEREZINHA HARDY'!HWB49,SINAPI,3,),VLOOKUP('TEREZINHA HARDY'!HWB49,SETOP,4,))</f>
        <v>M2</v>
      </c>
      <c r="HWE49" s="13">
        <v>36.619999999999997</v>
      </c>
      <c r="HWF49" s="13" t="s">
        <v>41</v>
      </c>
      <c r="HWG49" s="14">
        <f>IF(HWC49="SINAPI",VLOOKUP('TEREZINHA HARDY'!HWB49,SINAPI,4,),VLOOKUP('TEREZINHA HARDY'!HWB49,SETOP,5,))</f>
        <v>39.090000000000003</v>
      </c>
      <c r="HWH49" s="14">
        <f t="shared" si="1051"/>
        <v>49.46</v>
      </c>
      <c r="HWI49" s="14">
        <f t="shared" si="1052"/>
        <v>1431.4757999999999</v>
      </c>
      <c r="HWJ49" s="14">
        <f t="shared" si="1053"/>
        <v>1811.2251999999999</v>
      </c>
      <c r="HWK49" s="11" t="s">
        <v>17389</v>
      </c>
      <c r="HWL49" s="261" t="str">
        <f>IF(HWS49="SINAPI",VLOOKUP('TEREZINHA HARDY'!HWR49,SINAPI,2,),VLOOKUP('TEREZINHA HARDY'!HWR49,SETOP,3,))</f>
        <v>FORMA E DESFORMA DE TÁBUA E SARRAFO, REAPROVEITAMENTO (3X), EXCLUSIVE ESCORAMENTO</v>
      </c>
      <c r="HWM49" s="261"/>
      <c r="HWN49" s="261"/>
      <c r="HWO49" s="261"/>
      <c r="HWP49" s="261"/>
      <c r="HWQ49" s="261"/>
      <c r="HWR49" s="12" t="s">
        <v>10323</v>
      </c>
      <c r="HWS49" s="12" t="s">
        <v>6222</v>
      </c>
      <c r="HWT49" s="12" t="str">
        <f>IF(HWS49="SINAPI",VLOOKUP('TEREZINHA HARDY'!HWR49,SINAPI,3,),VLOOKUP('TEREZINHA HARDY'!HWR49,SETOP,4,))</f>
        <v>M2</v>
      </c>
      <c r="HWU49" s="13">
        <v>36.619999999999997</v>
      </c>
      <c r="HWV49" s="13" t="s">
        <v>41</v>
      </c>
      <c r="HWW49" s="14">
        <f>IF(HWS49="SINAPI",VLOOKUP('TEREZINHA HARDY'!HWR49,SINAPI,4,),VLOOKUP('TEREZINHA HARDY'!HWR49,SETOP,5,))</f>
        <v>39.090000000000003</v>
      </c>
      <c r="HWX49" s="14">
        <f t="shared" si="1054"/>
        <v>49.46</v>
      </c>
      <c r="HWY49" s="14">
        <f t="shared" si="1055"/>
        <v>1431.4757999999999</v>
      </c>
      <c r="HWZ49" s="14">
        <f t="shared" si="1056"/>
        <v>1811.2251999999999</v>
      </c>
      <c r="HXA49" s="11" t="s">
        <v>17389</v>
      </c>
      <c r="HXB49" s="261" t="str">
        <f>IF(HXI49="SINAPI",VLOOKUP('TEREZINHA HARDY'!HXH49,SINAPI,2,),VLOOKUP('TEREZINHA HARDY'!HXH49,SETOP,3,))</f>
        <v>FORMA E DESFORMA DE TÁBUA E SARRAFO, REAPROVEITAMENTO (3X), EXCLUSIVE ESCORAMENTO</v>
      </c>
      <c r="HXC49" s="261"/>
      <c r="HXD49" s="261"/>
      <c r="HXE49" s="261"/>
      <c r="HXF49" s="261"/>
      <c r="HXG49" s="261"/>
      <c r="HXH49" s="12" t="s">
        <v>10323</v>
      </c>
      <c r="HXI49" s="12" t="s">
        <v>6222</v>
      </c>
      <c r="HXJ49" s="12" t="str">
        <f>IF(HXI49="SINAPI",VLOOKUP('TEREZINHA HARDY'!HXH49,SINAPI,3,),VLOOKUP('TEREZINHA HARDY'!HXH49,SETOP,4,))</f>
        <v>M2</v>
      </c>
      <c r="HXK49" s="13">
        <v>36.619999999999997</v>
      </c>
      <c r="HXL49" s="13" t="s">
        <v>41</v>
      </c>
      <c r="HXM49" s="14">
        <f>IF(HXI49="SINAPI",VLOOKUP('TEREZINHA HARDY'!HXH49,SINAPI,4,),VLOOKUP('TEREZINHA HARDY'!HXH49,SETOP,5,))</f>
        <v>39.090000000000003</v>
      </c>
      <c r="HXN49" s="14">
        <f t="shared" si="1057"/>
        <v>49.46</v>
      </c>
      <c r="HXO49" s="14">
        <f t="shared" si="1058"/>
        <v>1431.4757999999999</v>
      </c>
      <c r="HXP49" s="14">
        <f t="shared" si="1059"/>
        <v>1811.2251999999999</v>
      </c>
      <c r="HXQ49" s="11" t="s">
        <v>17389</v>
      </c>
      <c r="HXR49" s="261" t="str">
        <f>IF(HXY49="SINAPI",VLOOKUP('TEREZINHA HARDY'!HXX49,SINAPI,2,),VLOOKUP('TEREZINHA HARDY'!HXX49,SETOP,3,))</f>
        <v>FORMA E DESFORMA DE TÁBUA E SARRAFO, REAPROVEITAMENTO (3X), EXCLUSIVE ESCORAMENTO</v>
      </c>
      <c r="HXS49" s="261"/>
      <c r="HXT49" s="261"/>
      <c r="HXU49" s="261"/>
      <c r="HXV49" s="261"/>
      <c r="HXW49" s="261"/>
      <c r="HXX49" s="12" t="s">
        <v>10323</v>
      </c>
      <c r="HXY49" s="12" t="s">
        <v>6222</v>
      </c>
      <c r="HXZ49" s="12" t="str">
        <f>IF(HXY49="SINAPI",VLOOKUP('TEREZINHA HARDY'!HXX49,SINAPI,3,),VLOOKUP('TEREZINHA HARDY'!HXX49,SETOP,4,))</f>
        <v>M2</v>
      </c>
      <c r="HYA49" s="13">
        <v>36.619999999999997</v>
      </c>
      <c r="HYB49" s="13" t="s">
        <v>41</v>
      </c>
      <c r="HYC49" s="14">
        <f>IF(HXY49="SINAPI",VLOOKUP('TEREZINHA HARDY'!HXX49,SINAPI,4,),VLOOKUP('TEREZINHA HARDY'!HXX49,SETOP,5,))</f>
        <v>39.090000000000003</v>
      </c>
      <c r="HYD49" s="14">
        <f t="shared" si="1060"/>
        <v>49.46</v>
      </c>
      <c r="HYE49" s="14">
        <f t="shared" si="1061"/>
        <v>1431.4757999999999</v>
      </c>
      <c r="HYF49" s="14">
        <f t="shared" si="1062"/>
        <v>1811.2251999999999</v>
      </c>
      <c r="HYG49" s="11" t="s">
        <v>17389</v>
      </c>
      <c r="HYH49" s="261" t="str">
        <f>IF(HYO49="SINAPI",VLOOKUP('TEREZINHA HARDY'!HYN49,SINAPI,2,),VLOOKUP('TEREZINHA HARDY'!HYN49,SETOP,3,))</f>
        <v>FORMA E DESFORMA DE TÁBUA E SARRAFO, REAPROVEITAMENTO (3X), EXCLUSIVE ESCORAMENTO</v>
      </c>
      <c r="HYI49" s="261"/>
      <c r="HYJ49" s="261"/>
      <c r="HYK49" s="261"/>
      <c r="HYL49" s="261"/>
      <c r="HYM49" s="261"/>
      <c r="HYN49" s="12" t="s">
        <v>10323</v>
      </c>
      <c r="HYO49" s="12" t="s">
        <v>6222</v>
      </c>
      <c r="HYP49" s="12" t="str">
        <f>IF(HYO49="SINAPI",VLOOKUP('TEREZINHA HARDY'!HYN49,SINAPI,3,),VLOOKUP('TEREZINHA HARDY'!HYN49,SETOP,4,))</f>
        <v>M2</v>
      </c>
      <c r="HYQ49" s="13">
        <v>36.619999999999997</v>
      </c>
      <c r="HYR49" s="13" t="s">
        <v>41</v>
      </c>
      <c r="HYS49" s="14">
        <f>IF(HYO49="SINAPI",VLOOKUP('TEREZINHA HARDY'!HYN49,SINAPI,4,),VLOOKUP('TEREZINHA HARDY'!HYN49,SETOP,5,))</f>
        <v>39.090000000000003</v>
      </c>
      <c r="HYT49" s="14">
        <f t="shared" si="1063"/>
        <v>49.46</v>
      </c>
      <c r="HYU49" s="14">
        <f t="shared" si="1064"/>
        <v>1431.4757999999999</v>
      </c>
      <c r="HYV49" s="14">
        <f t="shared" si="1065"/>
        <v>1811.2251999999999</v>
      </c>
      <c r="HYW49" s="11" t="s">
        <v>17389</v>
      </c>
      <c r="HYX49" s="261" t="str">
        <f>IF(HZE49="SINAPI",VLOOKUP('TEREZINHA HARDY'!HZD49,SINAPI,2,),VLOOKUP('TEREZINHA HARDY'!HZD49,SETOP,3,))</f>
        <v>FORMA E DESFORMA DE TÁBUA E SARRAFO, REAPROVEITAMENTO (3X), EXCLUSIVE ESCORAMENTO</v>
      </c>
      <c r="HYY49" s="261"/>
      <c r="HYZ49" s="261"/>
      <c r="HZA49" s="261"/>
      <c r="HZB49" s="261"/>
      <c r="HZC49" s="261"/>
      <c r="HZD49" s="12" t="s">
        <v>10323</v>
      </c>
      <c r="HZE49" s="12" t="s">
        <v>6222</v>
      </c>
      <c r="HZF49" s="12" t="str">
        <f>IF(HZE49="SINAPI",VLOOKUP('TEREZINHA HARDY'!HZD49,SINAPI,3,),VLOOKUP('TEREZINHA HARDY'!HZD49,SETOP,4,))</f>
        <v>M2</v>
      </c>
      <c r="HZG49" s="13">
        <v>36.619999999999997</v>
      </c>
      <c r="HZH49" s="13" t="s">
        <v>41</v>
      </c>
      <c r="HZI49" s="14">
        <f>IF(HZE49="SINAPI",VLOOKUP('TEREZINHA HARDY'!HZD49,SINAPI,4,),VLOOKUP('TEREZINHA HARDY'!HZD49,SETOP,5,))</f>
        <v>39.090000000000003</v>
      </c>
      <c r="HZJ49" s="14">
        <f t="shared" si="1066"/>
        <v>49.46</v>
      </c>
      <c r="HZK49" s="14">
        <f t="shared" si="1067"/>
        <v>1431.4757999999999</v>
      </c>
      <c r="HZL49" s="14">
        <f t="shared" si="1068"/>
        <v>1811.2251999999999</v>
      </c>
      <c r="HZM49" s="11" t="s">
        <v>17389</v>
      </c>
      <c r="HZN49" s="261" t="str">
        <f>IF(HZU49="SINAPI",VLOOKUP('TEREZINHA HARDY'!HZT49,SINAPI,2,),VLOOKUP('TEREZINHA HARDY'!HZT49,SETOP,3,))</f>
        <v>FORMA E DESFORMA DE TÁBUA E SARRAFO, REAPROVEITAMENTO (3X), EXCLUSIVE ESCORAMENTO</v>
      </c>
      <c r="HZO49" s="261"/>
      <c r="HZP49" s="261"/>
      <c r="HZQ49" s="261"/>
      <c r="HZR49" s="261"/>
      <c r="HZS49" s="261"/>
      <c r="HZT49" s="12" t="s">
        <v>10323</v>
      </c>
      <c r="HZU49" s="12" t="s">
        <v>6222</v>
      </c>
      <c r="HZV49" s="12" t="str">
        <f>IF(HZU49="SINAPI",VLOOKUP('TEREZINHA HARDY'!HZT49,SINAPI,3,),VLOOKUP('TEREZINHA HARDY'!HZT49,SETOP,4,))</f>
        <v>M2</v>
      </c>
      <c r="HZW49" s="13">
        <v>36.619999999999997</v>
      </c>
      <c r="HZX49" s="13" t="s">
        <v>41</v>
      </c>
      <c r="HZY49" s="14">
        <f>IF(HZU49="SINAPI",VLOOKUP('TEREZINHA HARDY'!HZT49,SINAPI,4,),VLOOKUP('TEREZINHA HARDY'!HZT49,SETOP,5,))</f>
        <v>39.090000000000003</v>
      </c>
      <c r="HZZ49" s="14">
        <f t="shared" si="1069"/>
        <v>49.46</v>
      </c>
      <c r="IAA49" s="14">
        <f t="shared" si="1070"/>
        <v>1431.4757999999999</v>
      </c>
      <c r="IAB49" s="14">
        <f t="shared" si="1071"/>
        <v>1811.2251999999999</v>
      </c>
      <c r="IAC49" s="11" t="s">
        <v>17389</v>
      </c>
      <c r="IAD49" s="261" t="str">
        <f>IF(IAK49="SINAPI",VLOOKUP('TEREZINHA HARDY'!IAJ49,SINAPI,2,),VLOOKUP('TEREZINHA HARDY'!IAJ49,SETOP,3,))</f>
        <v>FORMA E DESFORMA DE TÁBUA E SARRAFO, REAPROVEITAMENTO (3X), EXCLUSIVE ESCORAMENTO</v>
      </c>
      <c r="IAE49" s="261"/>
      <c r="IAF49" s="261"/>
      <c r="IAG49" s="261"/>
      <c r="IAH49" s="261"/>
      <c r="IAI49" s="261"/>
      <c r="IAJ49" s="12" t="s">
        <v>10323</v>
      </c>
      <c r="IAK49" s="12" t="s">
        <v>6222</v>
      </c>
      <c r="IAL49" s="12" t="str">
        <f>IF(IAK49="SINAPI",VLOOKUP('TEREZINHA HARDY'!IAJ49,SINAPI,3,),VLOOKUP('TEREZINHA HARDY'!IAJ49,SETOP,4,))</f>
        <v>M2</v>
      </c>
      <c r="IAM49" s="13">
        <v>36.619999999999997</v>
      </c>
      <c r="IAN49" s="13" t="s">
        <v>41</v>
      </c>
      <c r="IAO49" s="14">
        <f>IF(IAK49="SINAPI",VLOOKUP('TEREZINHA HARDY'!IAJ49,SINAPI,4,),VLOOKUP('TEREZINHA HARDY'!IAJ49,SETOP,5,))</f>
        <v>39.090000000000003</v>
      </c>
      <c r="IAP49" s="14">
        <f t="shared" si="1072"/>
        <v>49.46</v>
      </c>
      <c r="IAQ49" s="14">
        <f t="shared" si="1073"/>
        <v>1431.4757999999999</v>
      </c>
      <c r="IAR49" s="14">
        <f t="shared" si="1074"/>
        <v>1811.2251999999999</v>
      </c>
      <c r="IAS49" s="11" t="s">
        <v>17389</v>
      </c>
      <c r="IAT49" s="261" t="str">
        <f>IF(IBA49="SINAPI",VLOOKUP('TEREZINHA HARDY'!IAZ49,SINAPI,2,),VLOOKUP('TEREZINHA HARDY'!IAZ49,SETOP,3,))</f>
        <v>FORMA E DESFORMA DE TÁBUA E SARRAFO, REAPROVEITAMENTO (3X), EXCLUSIVE ESCORAMENTO</v>
      </c>
      <c r="IAU49" s="261"/>
      <c r="IAV49" s="261"/>
      <c r="IAW49" s="261"/>
      <c r="IAX49" s="261"/>
      <c r="IAY49" s="261"/>
      <c r="IAZ49" s="12" t="s">
        <v>10323</v>
      </c>
      <c r="IBA49" s="12" t="s">
        <v>6222</v>
      </c>
      <c r="IBB49" s="12" t="str">
        <f>IF(IBA49="SINAPI",VLOOKUP('TEREZINHA HARDY'!IAZ49,SINAPI,3,),VLOOKUP('TEREZINHA HARDY'!IAZ49,SETOP,4,))</f>
        <v>M2</v>
      </c>
      <c r="IBC49" s="13">
        <v>36.619999999999997</v>
      </c>
      <c r="IBD49" s="13" t="s">
        <v>41</v>
      </c>
      <c r="IBE49" s="14">
        <f>IF(IBA49="SINAPI",VLOOKUP('TEREZINHA HARDY'!IAZ49,SINAPI,4,),VLOOKUP('TEREZINHA HARDY'!IAZ49,SETOP,5,))</f>
        <v>39.090000000000003</v>
      </c>
      <c r="IBF49" s="14">
        <f t="shared" si="1075"/>
        <v>49.46</v>
      </c>
      <c r="IBG49" s="14">
        <f t="shared" si="1076"/>
        <v>1431.4757999999999</v>
      </c>
      <c r="IBH49" s="14">
        <f t="shared" si="1077"/>
        <v>1811.2251999999999</v>
      </c>
      <c r="IBI49" s="11" t="s">
        <v>17389</v>
      </c>
      <c r="IBJ49" s="261" t="str">
        <f>IF(IBQ49="SINAPI",VLOOKUP('TEREZINHA HARDY'!IBP49,SINAPI,2,),VLOOKUP('TEREZINHA HARDY'!IBP49,SETOP,3,))</f>
        <v>FORMA E DESFORMA DE TÁBUA E SARRAFO, REAPROVEITAMENTO (3X), EXCLUSIVE ESCORAMENTO</v>
      </c>
      <c r="IBK49" s="261"/>
      <c r="IBL49" s="261"/>
      <c r="IBM49" s="261"/>
      <c r="IBN49" s="261"/>
      <c r="IBO49" s="261"/>
      <c r="IBP49" s="12" t="s">
        <v>10323</v>
      </c>
      <c r="IBQ49" s="12" t="s">
        <v>6222</v>
      </c>
      <c r="IBR49" s="12" t="str">
        <f>IF(IBQ49="SINAPI",VLOOKUP('TEREZINHA HARDY'!IBP49,SINAPI,3,),VLOOKUP('TEREZINHA HARDY'!IBP49,SETOP,4,))</f>
        <v>M2</v>
      </c>
      <c r="IBS49" s="13">
        <v>36.619999999999997</v>
      </c>
      <c r="IBT49" s="13" t="s">
        <v>41</v>
      </c>
      <c r="IBU49" s="14">
        <f>IF(IBQ49="SINAPI",VLOOKUP('TEREZINHA HARDY'!IBP49,SINAPI,4,),VLOOKUP('TEREZINHA HARDY'!IBP49,SETOP,5,))</f>
        <v>39.090000000000003</v>
      </c>
      <c r="IBV49" s="14">
        <f t="shared" si="1078"/>
        <v>49.46</v>
      </c>
      <c r="IBW49" s="14">
        <f t="shared" si="1079"/>
        <v>1431.4757999999999</v>
      </c>
      <c r="IBX49" s="14">
        <f t="shared" si="1080"/>
        <v>1811.2251999999999</v>
      </c>
      <c r="IBY49" s="11" t="s">
        <v>17389</v>
      </c>
      <c r="IBZ49" s="261" t="str">
        <f>IF(ICG49="SINAPI",VLOOKUP('TEREZINHA HARDY'!ICF49,SINAPI,2,),VLOOKUP('TEREZINHA HARDY'!ICF49,SETOP,3,))</f>
        <v>FORMA E DESFORMA DE TÁBUA E SARRAFO, REAPROVEITAMENTO (3X), EXCLUSIVE ESCORAMENTO</v>
      </c>
      <c r="ICA49" s="261"/>
      <c r="ICB49" s="261"/>
      <c r="ICC49" s="261"/>
      <c r="ICD49" s="261"/>
      <c r="ICE49" s="261"/>
      <c r="ICF49" s="12" t="s">
        <v>10323</v>
      </c>
      <c r="ICG49" s="12" t="s">
        <v>6222</v>
      </c>
      <c r="ICH49" s="12" t="str">
        <f>IF(ICG49="SINAPI",VLOOKUP('TEREZINHA HARDY'!ICF49,SINAPI,3,),VLOOKUP('TEREZINHA HARDY'!ICF49,SETOP,4,))</f>
        <v>M2</v>
      </c>
      <c r="ICI49" s="13">
        <v>36.619999999999997</v>
      </c>
      <c r="ICJ49" s="13" t="s">
        <v>41</v>
      </c>
      <c r="ICK49" s="14">
        <f>IF(ICG49="SINAPI",VLOOKUP('TEREZINHA HARDY'!ICF49,SINAPI,4,),VLOOKUP('TEREZINHA HARDY'!ICF49,SETOP,5,))</f>
        <v>39.090000000000003</v>
      </c>
      <c r="ICL49" s="14">
        <f t="shared" si="1081"/>
        <v>49.46</v>
      </c>
      <c r="ICM49" s="14">
        <f t="shared" si="1082"/>
        <v>1431.4757999999999</v>
      </c>
      <c r="ICN49" s="14">
        <f t="shared" si="1083"/>
        <v>1811.2251999999999</v>
      </c>
      <c r="ICO49" s="11" t="s">
        <v>17389</v>
      </c>
      <c r="ICP49" s="261" t="str">
        <f>IF(ICW49="SINAPI",VLOOKUP('TEREZINHA HARDY'!ICV49,SINAPI,2,),VLOOKUP('TEREZINHA HARDY'!ICV49,SETOP,3,))</f>
        <v>FORMA E DESFORMA DE TÁBUA E SARRAFO, REAPROVEITAMENTO (3X), EXCLUSIVE ESCORAMENTO</v>
      </c>
      <c r="ICQ49" s="261"/>
      <c r="ICR49" s="261"/>
      <c r="ICS49" s="261"/>
      <c r="ICT49" s="261"/>
      <c r="ICU49" s="261"/>
      <c r="ICV49" s="12" t="s">
        <v>10323</v>
      </c>
      <c r="ICW49" s="12" t="s">
        <v>6222</v>
      </c>
      <c r="ICX49" s="12" t="str">
        <f>IF(ICW49="SINAPI",VLOOKUP('TEREZINHA HARDY'!ICV49,SINAPI,3,),VLOOKUP('TEREZINHA HARDY'!ICV49,SETOP,4,))</f>
        <v>M2</v>
      </c>
      <c r="ICY49" s="13">
        <v>36.619999999999997</v>
      </c>
      <c r="ICZ49" s="13" t="s">
        <v>41</v>
      </c>
      <c r="IDA49" s="14">
        <f>IF(ICW49="SINAPI",VLOOKUP('TEREZINHA HARDY'!ICV49,SINAPI,4,),VLOOKUP('TEREZINHA HARDY'!ICV49,SETOP,5,))</f>
        <v>39.090000000000003</v>
      </c>
      <c r="IDB49" s="14">
        <f t="shared" si="1084"/>
        <v>49.46</v>
      </c>
      <c r="IDC49" s="14">
        <f t="shared" si="1085"/>
        <v>1431.4757999999999</v>
      </c>
      <c r="IDD49" s="14">
        <f t="shared" si="1086"/>
        <v>1811.2251999999999</v>
      </c>
      <c r="IDE49" s="11" t="s">
        <v>17389</v>
      </c>
      <c r="IDF49" s="261" t="str">
        <f>IF(IDM49="SINAPI",VLOOKUP('TEREZINHA HARDY'!IDL49,SINAPI,2,),VLOOKUP('TEREZINHA HARDY'!IDL49,SETOP,3,))</f>
        <v>FORMA E DESFORMA DE TÁBUA E SARRAFO, REAPROVEITAMENTO (3X), EXCLUSIVE ESCORAMENTO</v>
      </c>
      <c r="IDG49" s="261"/>
      <c r="IDH49" s="261"/>
      <c r="IDI49" s="261"/>
      <c r="IDJ49" s="261"/>
      <c r="IDK49" s="261"/>
      <c r="IDL49" s="12" t="s">
        <v>10323</v>
      </c>
      <c r="IDM49" s="12" t="s">
        <v>6222</v>
      </c>
      <c r="IDN49" s="12" t="str">
        <f>IF(IDM49="SINAPI",VLOOKUP('TEREZINHA HARDY'!IDL49,SINAPI,3,),VLOOKUP('TEREZINHA HARDY'!IDL49,SETOP,4,))</f>
        <v>M2</v>
      </c>
      <c r="IDO49" s="13">
        <v>36.619999999999997</v>
      </c>
      <c r="IDP49" s="13" t="s">
        <v>41</v>
      </c>
      <c r="IDQ49" s="14">
        <f>IF(IDM49="SINAPI",VLOOKUP('TEREZINHA HARDY'!IDL49,SINAPI,4,),VLOOKUP('TEREZINHA HARDY'!IDL49,SETOP,5,))</f>
        <v>39.090000000000003</v>
      </c>
      <c r="IDR49" s="14">
        <f t="shared" si="1087"/>
        <v>49.46</v>
      </c>
      <c r="IDS49" s="14">
        <f t="shared" si="1088"/>
        <v>1431.4757999999999</v>
      </c>
      <c r="IDT49" s="14">
        <f t="shared" si="1089"/>
        <v>1811.2251999999999</v>
      </c>
      <c r="IDU49" s="11" t="s">
        <v>17389</v>
      </c>
      <c r="IDV49" s="261" t="str">
        <f>IF(IEC49="SINAPI",VLOOKUP('TEREZINHA HARDY'!IEB49,SINAPI,2,),VLOOKUP('TEREZINHA HARDY'!IEB49,SETOP,3,))</f>
        <v>FORMA E DESFORMA DE TÁBUA E SARRAFO, REAPROVEITAMENTO (3X), EXCLUSIVE ESCORAMENTO</v>
      </c>
      <c r="IDW49" s="261"/>
      <c r="IDX49" s="261"/>
      <c r="IDY49" s="261"/>
      <c r="IDZ49" s="261"/>
      <c r="IEA49" s="261"/>
      <c r="IEB49" s="12" t="s">
        <v>10323</v>
      </c>
      <c r="IEC49" s="12" t="s">
        <v>6222</v>
      </c>
      <c r="IED49" s="12" t="str">
        <f>IF(IEC49="SINAPI",VLOOKUP('TEREZINHA HARDY'!IEB49,SINAPI,3,),VLOOKUP('TEREZINHA HARDY'!IEB49,SETOP,4,))</f>
        <v>M2</v>
      </c>
      <c r="IEE49" s="13">
        <v>36.619999999999997</v>
      </c>
      <c r="IEF49" s="13" t="s">
        <v>41</v>
      </c>
      <c r="IEG49" s="14">
        <f>IF(IEC49="SINAPI",VLOOKUP('TEREZINHA HARDY'!IEB49,SINAPI,4,),VLOOKUP('TEREZINHA HARDY'!IEB49,SETOP,5,))</f>
        <v>39.090000000000003</v>
      </c>
      <c r="IEH49" s="14">
        <f t="shared" si="1090"/>
        <v>49.46</v>
      </c>
      <c r="IEI49" s="14">
        <f t="shared" si="1091"/>
        <v>1431.4757999999999</v>
      </c>
      <c r="IEJ49" s="14">
        <f t="shared" si="1092"/>
        <v>1811.2251999999999</v>
      </c>
      <c r="IEK49" s="11" t="s">
        <v>17389</v>
      </c>
      <c r="IEL49" s="261" t="str">
        <f>IF(IES49="SINAPI",VLOOKUP('TEREZINHA HARDY'!IER49,SINAPI,2,),VLOOKUP('TEREZINHA HARDY'!IER49,SETOP,3,))</f>
        <v>FORMA E DESFORMA DE TÁBUA E SARRAFO, REAPROVEITAMENTO (3X), EXCLUSIVE ESCORAMENTO</v>
      </c>
      <c r="IEM49" s="261"/>
      <c r="IEN49" s="261"/>
      <c r="IEO49" s="261"/>
      <c r="IEP49" s="261"/>
      <c r="IEQ49" s="261"/>
      <c r="IER49" s="12" t="s">
        <v>10323</v>
      </c>
      <c r="IES49" s="12" t="s">
        <v>6222</v>
      </c>
      <c r="IET49" s="12" t="str">
        <f>IF(IES49="SINAPI",VLOOKUP('TEREZINHA HARDY'!IER49,SINAPI,3,),VLOOKUP('TEREZINHA HARDY'!IER49,SETOP,4,))</f>
        <v>M2</v>
      </c>
      <c r="IEU49" s="13">
        <v>36.619999999999997</v>
      </c>
      <c r="IEV49" s="13" t="s">
        <v>41</v>
      </c>
      <c r="IEW49" s="14">
        <f>IF(IES49="SINAPI",VLOOKUP('TEREZINHA HARDY'!IER49,SINAPI,4,),VLOOKUP('TEREZINHA HARDY'!IER49,SETOP,5,))</f>
        <v>39.090000000000003</v>
      </c>
      <c r="IEX49" s="14">
        <f t="shared" si="1093"/>
        <v>49.46</v>
      </c>
      <c r="IEY49" s="14">
        <f t="shared" si="1094"/>
        <v>1431.4757999999999</v>
      </c>
      <c r="IEZ49" s="14">
        <f t="shared" si="1095"/>
        <v>1811.2251999999999</v>
      </c>
      <c r="IFA49" s="11" t="s">
        <v>17389</v>
      </c>
      <c r="IFB49" s="261" t="str">
        <f>IF(IFI49="SINAPI",VLOOKUP('TEREZINHA HARDY'!IFH49,SINAPI,2,),VLOOKUP('TEREZINHA HARDY'!IFH49,SETOP,3,))</f>
        <v>FORMA E DESFORMA DE TÁBUA E SARRAFO, REAPROVEITAMENTO (3X), EXCLUSIVE ESCORAMENTO</v>
      </c>
      <c r="IFC49" s="261"/>
      <c r="IFD49" s="261"/>
      <c r="IFE49" s="261"/>
      <c r="IFF49" s="261"/>
      <c r="IFG49" s="261"/>
      <c r="IFH49" s="12" t="s">
        <v>10323</v>
      </c>
      <c r="IFI49" s="12" t="s">
        <v>6222</v>
      </c>
      <c r="IFJ49" s="12" t="str">
        <f>IF(IFI49="SINAPI",VLOOKUP('TEREZINHA HARDY'!IFH49,SINAPI,3,),VLOOKUP('TEREZINHA HARDY'!IFH49,SETOP,4,))</f>
        <v>M2</v>
      </c>
      <c r="IFK49" s="13">
        <v>36.619999999999997</v>
      </c>
      <c r="IFL49" s="13" t="s">
        <v>41</v>
      </c>
      <c r="IFM49" s="14">
        <f>IF(IFI49="SINAPI",VLOOKUP('TEREZINHA HARDY'!IFH49,SINAPI,4,),VLOOKUP('TEREZINHA HARDY'!IFH49,SETOP,5,))</f>
        <v>39.090000000000003</v>
      </c>
      <c r="IFN49" s="14">
        <f t="shared" si="1096"/>
        <v>49.46</v>
      </c>
      <c r="IFO49" s="14">
        <f t="shared" si="1097"/>
        <v>1431.4757999999999</v>
      </c>
      <c r="IFP49" s="14">
        <f t="shared" si="1098"/>
        <v>1811.2251999999999</v>
      </c>
      <c r="IFQ49" s="11" t="s">
        <v>17389</v>
      </c>
      <c r="IFR49" s="261" t="str">
        <f>IF(IFY49="SINAPI",VLOOKUP('TEREZINHA HARDY'!IFX49,SINAPI,2,),VLOOKUP('TEREZINHA HARDY'!IFX49,SETOP,3,))</f>
        <v>FORMA E DESFORMA DE TÁBUA E SARRAFO, REAPROVEITAMENTO (3X), EXCLUSIVE ESCORAMENTO</v>
      </c>
      <c r="IFS49" s="261"/>
      <c r="IFT49" s="261"/>
      <c r="IFU49" s="261"/>
      <c r="IFV49" s="261"/>
      <c r="IFW49" s="261"/>
      <c r="IFX49" s="12" t="s">
        <v>10323</v>
      </c>
      <c r="IFY49" s="12" t="s">
        <v>6222</v>
      </c>
      <c r="IFZ49" s="12" t="str">
        <f>IF(IFY49="SINAPI",VLOOKUP('TEREZINHA HARDY'!IFX49,SINAPI,3,),VLOOKUP('TEREZINHA HARDY'!IFX49,SETOP,4,))</f>
        <v>M2</v>
      </c>
      <c r="IGA49" s="13">
        <v>36.619999999999997</v>
      </c>
      <c r="IGB49" s="13" t="s">
        <v>41</v>
      </c>
      <c r="IGC49" s="14">
        <f>IF(IFY49="SINAPI",VLOOKUP('TEREZINHA HARDY'!IFX49,SINAPI,4,),VLOOKUP('TEREZINHA HARDY'!IFX49,SETOP,5,))</f>
        <v>39.090000000000003</v>
      </c>
      <c r="IGD49" s="14">
        <f t="shared" si="1099"/>
        <v>49.46</v>
      </c>
      <c r="IGE49" s="14">
        <f t="shared" si="1100"/>
        <v>1431.4757999999999</v>
      </c>
      <c r="IGF49" s="14">
        <f t="shared" si="1101"/>
        <v>1811.2251999999999</v>
      </c>
      <c r="IGG49" s="11" t="s">
        <v>17389</v>
      </c>
      <c r="IGH49" s="261" t="str">
        <f>IF(IGO49="SINAPI",VLOOKUP('TEREZINHA HARDY'!IGN49,SINAPI,2,),VLOOKUP('TEREZINHA HARDY'!IGN49,SETOP,3,))</f>
        <v>FORMA E DESFORMA DE TÁBUA E SARRAFO, REAPROVEITAMENTO (3X), EXCLUSIVE ESCORAMENTO</v>
      </c>
      <c r="IGI49" s="261"/>
      <c r="IGJ49" s="261"/>
      <c r="IGK49" s="261"/>
      <c r="IGL49" s="261"/>
      <c r="IGM49" s="261"/>
      <c r="IGN49" s="12" t="s">
        <v>10323</v>
      </c>
      <c r="IGO49" s="12" t="s">
        <v>6222</v>
      </c>
      <c r="IGP49" s="12" t="str">
        <f>IF(IGO49="SINAPI",VLOOKUP('TEREZINHA HARDY'!IGN49,SINAPI,3,),VLOOKUP('TEREZINHA HARDY'!IGN49,SETOP,4,))</f>
        <v>M2</v>
      </c>
      <c r="IGQ49" s="13">
        <v>36.619999999999997</v>
      </c>
      <c r="IGR49" s="13" t="s">
        <v>41</v>
      </c>
      <c r="IGS49" s="14">
        <f>IF(IGO49="SINAPI",VLOOKUP('TEREZINHA HARDY'!IGN49,SINAPI,4,),VLOOKUP('TEREZINHA HARDY'!IGN49,SETOP,5,))</f>
        <v>39.090000000000003</v>
      </c>
      <c r="IGT49" s="14">
        <f t="shared" si="1102"/>
        <v>49.46</v>
      </c>
      <c r="IGU49" s="14">
        <f t="shared" si="1103"/>
        <v>1431.4757999999999</v>
      </c>
      <c r="IGV49" s="14">
        <f t="shared" si="1104"/>
        <v>1811.2251999999999</v>
      </c>
      <c r="IGW49" s="11" t="s">
        <v>17389</v>
      </c>
      <c r="IGX49" s="261" t="str">
        <f>IF(IHE49="SINAPI",VLOOKUP('TEREZINHA HARDY'!IHD49,SINAPI,2,),VLOOKUP('TEREZINHA HARDY'!IHD49,SETOP,3,))</f>
        <v>FORMA E DESFORMA DE TÁBUA E SARRAFO, REAPROVEITAMENTO (3X), EXCLUSIVE ESCORAMENTO</v>
      </c>
      <c r="IGY49" s="261"/>
      <c r="IGZ49" s="261"/>
      <c r="IHA49" s="261"/>
      <c r="IHB49" s="261"/>
      <c r="IHC49" s="261"/>
      <c r="IHD49" s="12" t="s">
        <v>10323</v>
      </c>
      <c r="IHE49" s="12" t="s">
        <v>6222</v>
      </c>
      <c r="IHF49" s="12" t="str">
        <f>IF(IHE49="SINAPI",VLOOKUP('TEREZINHA HARDY'!IHD49,SINAPI,3,),VLOOKUP('TEREZINHA HARDY'!IHD49,SETOP,4,))</f>
        <v>M2</v>
      </c>
      <c r="IHG49" s="13">
        <v>36.619999999999997</v>
      </c>
      <c r="IHH49" s="13" t="s">
        <v>41</v>
      </c>
      <c r="IHI49" s="14">
        <f>IF(IHE49="SINAPI",VLOOKUP('TEREZINHA HARDY'!IHD49,SINAPI,4,),VLOOKUP('TEREZINHA HARDY'!IHD49,SETOP,5,))</f>
        <v>39.090000000000003</v>
      </c>
      <c r="IHJ49" s="14">
        <f t="shared" si="1105"/>
        <v>49.46</v>
      </c>
      <c r="IHK49" s="14">
        <f t="shared" si="1106"/>
        <v>1431.4757999999999</v>
      </c>
      <c r="IHL49" s="14">
        <f t="shared" si="1107"/>
        <v>1811.2251999999999</v>
      </c>
      <c r="IHM49" s="11" t="s">
        <v>17389</v>
      </c>
      <c r="IHN49" s="261" t="str">
        <f>IF(IHU49="SINAPI",VLOOKUP('TEREZINHA HARDY'!IHT49,SINAPI,2,),VLOOKUP('TEREZINHA HARDY'!IHT49,SETOP,3,))</f>
        <v>FORMA E DESFORMA DE TÁBUA E SARRAFO, REAPROVEITAMENTO (3X), EXCLUSIVE ESCORAMENTO</v>
      </c>
      <c r="IHO49" s="261"/>
      <c r="IHP49" s="261"/>
      <c r="IHQ49" s="261"/>
      <c r="IHR49" s="261"/>
      <c r="IHS49" s="261"/>
      <c r="IHT49" s="12" t="s">
        <v>10323</v>
      </c>
      <c r="IHU49" s="12" t="s">
        <v>6222</v>
      </c>
      <c r="IHV49" s="12" t="str">
        <f>IF(IHU49="SINAPI",VLOOKUP('TEREZINHA HARDY'!IHT49,SINAPI,3,),VLOOKUP('TEREZINHA HARDY'!IHT49,SETOP,4,))</f>
        <v>M2</v>
      </c>
      <c r="IHW49" s="13">
        <v>36.619999999999997</v>
      </c>
      <c r="IHX49" s="13" t="s">
        <v>41</v>
      </c>
      <c r="IHY49" s="14">
        <f>IF(IHU49="SINAPI",VLOOKUP('TEREZINHA HARDY'!IHT49,SINAPI,4,),VLOOKUP('TEREZINHA HARDY'!IHT49,SETOP,5,))</f>
        <v>39.090000000000003</v>
      </c>
      <c r="IHZ49" s="14">
        <f t="shared" si="1108"/>
        <v>49.46</v>
      </c>
      <c r="IIA49" s="14">
        <f t="shared" si="1109"/>
        <v>1431.4757999999999</v>
      </c>
      <c r="IIB49" s="14">
        <f t="shared" si="1110"/>
        <v>1811.2251999999999</v>
      </c>
      <c r="IIC49" s="11" t="s">
        <v>17389</v>
      </c>
      <c r="IID49" s="261" t="str">
        <f>IF(IIK49="SINAPI",VLOOKUP('TEREZINHA HARDY'!IIJ49,SINAPI,2,),VLOOKUP('TEREZINHA HARDY'!IIJ49,SETOP,3,))</f>
        <v>FORMA E DESFORMA DE TÁBUA E SARRAFO, REAPROVEITAMENTO (3X), EXCLUSIVE ESCORAMENTO</v>
      </c>
      <c r="IIE49" s="261"/>
      <c r="IIF49" s="261"/>
      <c r="IIG49" s="261"/>
      <c r="IIH49" s="261"/>
      <c r="III49" s="261"/>
      <c r="IIJ49" s="12" t="s">
        <v>10323</v>
      </c>
      <c r="IIK49" s="12" t="s">
        <v>6222</v>
      </c>
      <c r="IIL49" s="12" t="str">
        <f>IF(IIK49="SINAPI",VLOOKUP('TEREZINHA HARDY'!IIJ49,SINAPI,3,),VLOOKUP('TEREZINHA HARDY'!IIJ49,SETOP,4,))</f>
        <v>M2</v>
      </c>
      <c r="IIM49" s="13">
        <v>36.619999999999997</v>
      </c>
      <c r="IIN49" s="13" t="s">
        <v>41</v>
      </c>
      <c r="IIO49" s="14">
        <f>IF(IIK49="SINAPI",VLOOKUP('TEREZINHA HARDY'!IIJ49,SINAPI,4,),VLOOKUP('TEREZINHA HARDY'!IIJ49,SETOP,5,))</f>
        <v>39.090000000000003</v>
      </c>
      <c r="IIP49" s="14">
        <f t="shared" si="1111"/>
        <v>49.46</v>
      </c>
      <c r="IIQ49" s="14">
        <f t="shared" si="1112"/>
        <v>1431.4757999999999</v>
      </c>
      <c r="IIR49" s="14">
        <f t="shared" si="1113"/>
        <v>1811.2251999999999</v>
      </c>
      <c r="IIS49" s="11" t="s">
        <v>17389</v>
      </c>
      <c r="IIT49" s="261" t="str">
        <f>IF(IJA49="SINAPI",VLOOKUP('TEREZINHA HARDY'!IIZ49,SINAPI,2,),VLOOKUP('TEREZINHA HARDY'!IIZ49,SETOP,3,))</f>
        <v>FORMA E DESFORMA DE TÁBUA E SARRAFO, REAPROVEITAMENTO (3X), EXCLUSIVE ESCORAMENTO</v>
      </c>
      <c r="IIU49" s="261"/>
      <c r="IIV49" s="261"/>
      <c r="IIW49" s="261"/>
      <c r="IIX49" s="261"/>
      <c r="IIY49" s="261"/>
      <c r="IIZ49" s="12" t="s">
        <v>10323</v>
      </c>
      <c r="IJA49" s="12" t="s">
        <v>6222</v>
      </c>
      <c r="IJB49" s="12" t="str">
        <f>IF(IJA49="SINAPI",VLOOKUP('TEREZINHA HARDY'!IIZ49,SINAPI,3,),VLOOKUP('TEREZINHA HARDY'!IIZ49,SETOP,4,))</f>
        <v>M2</v>
      </c>
      <c r="IJC49" s="13">
        <v>36.619999999999997</v>
      </c>
      <c r="IJD49" s="13" t="s">
        <v>41</v>
      </c>
      <c r="IJE49" s="14">
        <f>IF(IJA49="SINAPI",VLOOKUP('TEREZINHA HARDY'!IIZ49,SINAPI,4,),VLOOKUP('TEREZINHA HARDY'!IIZ49,SETOP,5,))</f>
        <v>39.090000000000003</v>
      </c>
      <c r="IJF49" s="14">
        <f t="shared" si="1114"/>
        <v>49.46</v>
      </c>
      <c r="IJG49" s="14">
        <f t="shared" si="1115"/>
        <v>1431.4757999999999</v>
      </c>
      <c r="IJH49" s="14">
        <f t="shared" si="1116"/>
        <v>1811.2251999999999</v>
      </c>
      <c r="IJI49" s="11" t="s">
        <v>17389</v>
      </c>
      <c r="IJJ49" s="261" t="str">
        <f>IF(IJQ49="SINAPI",VLOOKUP('TEREZINHA HARDY'!IJP49,SINAPI,2,),VLOOKUP('TEREZINHA HARDY'!IJP49,SETOP,3,))</f>
        <v>FORMA E DESFORMA DE TÁBUA E SARRAFO, REAPROVEITAMENTO (3X), EXCLUSIVE ESCORAMENTO</v>
      </c>
      <c r="IJK49" s="261"/>
      <c r="IJL49" s="261"/>
      <c r="IJM49" s="261"/>
      <c r="IJN49" s="261"/>
      <c r="IJO49" s="261"/>
      <c r="IJP49" s="12" t="s">
        <v>10323</v>
      </c>
      <c r="IJQ49" s="12" t="s">
        <v>6222</v>
      </c>
      <c r="IJR49" s="12" t="str">
        <f>IF(IJQ49="SINAPI",VLOOKUP('TEREZINHA HARDY'!IJP49,SINAPI,3,),VLOOKUP('TEREZINHA HARDY'!IJP49,SETOP,4,))</f>
        <v>M2</v>
      </c>
      <c r="IJS49" s="13">
        <v>36.619999999999997</v>
      </c>
      <c r="IJT49" s="13" t="s">
        <v>41</v>
      </c>
      <c r="IJU49" s="14">
        <f>IF(IJQ49="SINAPI",VLOOKUP('TEREZINHA HARDY'!IJP49,SINAPI,4,),VLOOKUP('TEREZINHA HARDY'!IJP49,SETOP,5,))</f>
        <v>39.090000000000003</v>
      </c>
      <c r="IJV49" s="14">
        <f t="shared" si="1117"/>
        <v>49.46</v>
      </c>
      <c r="IJW49" s="14">
        <f t="shared" si="1118"/>
        <v>1431.4757999999999</v>
      </c>
      <c r="IJX49" s="14">
        <f t="shared" si="1119"/>
        <v>1811.2251999999999</v>
      </c>
      <c r="IJY49" s="11" t="s">
        <v>17389</v>
      </c>
      <c r="IJZ49" s="261" t="str">
        <f>IF(IKG49="SINAPI",VLOOKUP('TEREZINHA HARDY'!IKF49,SINAPI,2,),VLOOKUP('TEREZINHA HARDY'!IKF49,SETOP,3,))</f>
        <v>FORMA E DESFORMA DE TÁBUA E SARRAFO, REAPROVEITAMENTO (3X), EXCLUSIVE ESCORAMENTO</v>
      </c>
      <c r="IKA49" s="261"/>
      <c r="IKB49" s="261"/>
      <c r="IKC49" s="261"/>
      <c r="IKD49" s="261"/>
      <c r="IKE49" s="261"/>
      <c r="IKF49" s="12" t="s">
        <v>10323</v>
      </c>
      <c r="IKG49" s="12" t="s">
        <v>6222</v>
      </c>
      <c r="IKH49" s="12" t="str">
        <f>IF(IKG49="SINAPI",VLOOKUP('TEREZINHA HARDY'!IKF49,SINAPI,3,),VLOOKUP('TEREZINHA HARDY'!IKF49,SETOP,4,))</f>
        <v>M2</v>
      </c>
      <c r="IKI49" s="13">
        <v>36.619999999999997</v>
      </c>
      <c r="IKJ49" s="13" t="s">
        <v>41</v>
      </c>
      <c r="IKK49" s="14">
        <f>IF(IKG49="SINAPI",VLOOKUP('TEREZINHA HARDY'!IKF49,SINAPI,4,),VLOOKUP('TEREZINHA HARDY'!IKF49,SETOP,5,))</f>
        <v>39.090000000000003</v>
      </c>
      <c r="IKL49" s="14">
        <f t="shared" si="1120"/>
        <v>49.46</v>
      </c>
      <c r="IKM49" s="14">
        <f t="shared" si="1121"/>
        <v>1431.4757999999999</v>
      </c>
      <c r="IKN49" s="14">
        <f t="shared" si="1122"/>
        <v>1811.2251999999999</v>
      </c>
      <c r="IKO49" s="11" t="s">
        <v>17389</v>
      </c>
      <c r="IKP49" s="261" t="str">
        <f>IF(IKW49="SINAPI",VLOOKUP('TEREZINHA HARDY'!IKV49,SINAPI,2,),VLOOKUP('TEREZINHA HARDY'!IKV49,SETOP,3,))</f>
        <v>FORMA E DESFORMA DE TÁBUA E SARRAFO, REAPROVEITAMENTO (3X), EXCLUSIVE ESCORAMENTO</v>
      </c>
      <c r="IKQ49" s="261"/>
      <c r="IKR49" s="261"/>
      <c r="IKS49" s="261"/>
      <c r="IKT49" s="261"/>
      <c r="IKU49" s="261"/>
      <c r="IKV49" s="12" t="s">
        <v>10323</v>
      </c>
      <c r="IKW49" s="12" t="s">
        <v>6222</v>
      </c>
      <c r="IKX49" s="12" t="str">
        <f>IF(IKW49="SINAPI",VLOOKUP('TEREZINHA HARDY'!IKV49,SINAPI,3,),VLOOKUP('TEREZINHA HARDY'!IKV49,SETOP,4,))</f>
        <v>M2</v>
      </c>
      <c r="IKY49" s="13">
        <v>36.619999999999997</v>
      </c>
      <c r="IKZ49" s="13" t="s">
        <v>41</v>
      </c>
      <c r="ILA49" s="14">
        <f>IF(IKW49="SINAPI",VLOOKUP('TEREZINHA HARDY'!IKV49,SINAPI,4,),VLOOKUP('TEREZINHA HARDY'!IKV49,SETOP,5,))</f>
        <v>39.090000000000003</v>
      </c>
      <c r="ILB49" s="14">
        <f t="shared" si="1123"/>
        <v>49.46</v>
      </c>
      <c r="ILC49" s="14">
        <f t="shared" si="1124"/>
        <v>1431.4757999999999</v>
      </c>
      <c r="ILD49" s="14">
        <f t="shared" si="1125"/>
        <v>1811.2251999999999</v>
      </c>
      <c r="ILE49" s="11" t="s">
        <v>17389</v>
      </c>
      <c r="ILF49" s="261" t="str">
        <f>IF(ILM49="SINAPI",VLOOKUP('TEREZINHA HARDY'!ILL49,SINAPI,2,),VLOOKUP('TEREZINHA HARDY'!ILL49,SETOP,3,))</f>
        <v>FORMA E DESFORMA DE TÁBUA E SARRAFO, REAPROVEITAMENTO (3X), EXCLUSIVE ESCORAMENTO</v>
      </c>
      <c r="ILG49" s="261"/>
      <c r="ILH49" s="261"/>
      <c r="ILI49" s="261"/>
      <c r="ILJ49" s="261"/>
      <c r="ILK49" s="261"/>
      <c r="ILL49" s="12" t="s">
        <v>10323</v>
      </c>
      <c r="ILM49" s="12" t="s">
        <v>6222</v>
      </c>
      <c r="ILN49" s="12" t="str">
        <f>IF(ILM49="SINAPI",VLOOKUP('TEREZINHA HARDY'!ILL49,SINAPI,3,),VLOOKUP('TEREZINHA HARDY'!ILL49,SETOP,4,))</f>
        <v>M2</v>
      </c>
      <c r="ILO49" s="13">
        <v>36.619999999999997</v>
      </c>
      <c r="ILP49" s="13" t="s">
        <v>41</v>
      </c>
      <c r="ILQ49" s="14">
        <f>IF(ILM49="SINAPI",VLOOKUP('TEREZINHA HARDY'!ILL49,SINAPI,4,),VLOOKUP('TEREZINHA HARDY'!ILL49,SETOP,5,))</f>
        <v>39.090000000000003</v>
      </c>
      <c r="ILR49" s="14">
        <f t="shared" si="1126"/>
        <v>49.46</v>
      </c>
      <c r="ILS49" s="14">
        <f t="shared" si="1127"/>
        <v>1431.4757999999999</v>
      </c>
      <c r="ILT49" s="14">
        <f t="shared" si="1128"/>
        <v>1811.2251999999999</v>
      </c>
      <c r="ILU49" s="11" t="s">
        <v>17389</v>
      </c>
      <c r="ILV49" s="261" t="str">
        <f>IF(IMC49="SINAPI",VLOOKUP('TEREZINHA HARDY'!IMB49,SINAPI,2,),VLOOKUP('TEREZINHA HARDY'!IMB49,SETOP,3,))</f>
        <v>FORMA E DESFORMA DE TÁBUA E SARRAFO, REAPROVEITAMENTO (3X), EXCLUSIVE ESCORAMENTO</v>
      </c>
      <c r="ILW49" s="261"/>
      <c r="ILX49" s="261"/>
      <c r="ILY49" s="261"/>
      <c r="ILZ49" s="261"/>
      <c r="IMA49" s="261"/>
      <c r="IMB49" s="12" t="s">
        <v>10323</v>
      </c>
      <c r="IMC49" s="12" t="s">
        <v>6222</v>
      </c>
      <c r="IMD49" s="12" t="str">
        <f>IF(IMC49="SINAPI",VLOOKUP('TEREZINHA HARDY'!IMB49,SINAPI,3,),VLOOKUP('TEREZINHA HARDY'!IMB49,SETOP,4,))</f>
        <v>M2</v>
      </c>
      <c r="IME49" s="13">
        <v>36.619999999999997</v>
      </c>
      <c r="IMF49" s="13" t="s">
        <v>41</v>
      </c>
      <c r="IMG49" s="14">
        <f>IF(IMC49="SINAPI",VLOOKUP('TEREZINHA HARDY'!IMB49,SINAPI,4,),VLOOKUP('TEREZINHA HARDY'!IMB49,SETOP,5,))</f>
        <v>39.090000000000003</v>
      </c>
      <c r="IMH49" s="14">
        <f t="shared" si="1129"/>
        <v>49.46</v>
      </c>
      <c r="IMI49" s="14">
        <f t="shared" si="1130"/>
        <v>1431.4757999999999</v>
      </c>
      <c r="IMJ49" s="14">
        <f t="shared" si="1131"/>
        <v>1811.2251999999999</v>
      </c>
      <c r="IMK49" s="11" t="s">
        <v>17389</v>
      </c>
      <c r="IML49" s="261" t="str">
        <f>IF(IMS49="SINAPI",VLOOKUP('TEREZINHA HARDY'!IMR49,SINAPI,2,),VLOOKUP('TEREZINHA HARDY'!IMR49,SETOP,3,))</f>
        <v>FORMA E DESFORMA DE TÁBUA E SARRAFO, REAPROVEITAMENTO (3X), EXCLUSIVE ESCORAMENTO</v>
      </c>
      <c r="IMM49" s="261"/>
      <c r="IMN49" s="261"/>
      <c r="IMO49" s="261"/>
      <c r="IMP49" s="261"/>
      <c r="IMQ49" s="261"/>
      <c r="IMR49" s="12" t="s">
        <v>10323</v>
      </c>
      <c r="IMS49" s="12" t="s">
        <v>6222</v>
      </c>
      <c r="IMT49" s="12" t="str">
        <f>IF(IMS49="SINAPI",VLOOKUP('TEREZINHA HARDY'!IMR49,SINAPI,3,),VLOOKUP('TEREZINHA HARDY'!IMR49,SETOP,4,))</f>
        <v>M2</v>
      </c>
      <c r="IMU49" s="13">
        <v>36.619999999999997</v>
      </c>
      <c r="IMV49" s="13" t="s">
        <v>41</v>
      </c>
      <c r="IMW49" s="14">
        <f>IF(IMS49="SINAPI",VLOOKUP('TEREZINHA HARDY'!IMR49,SINAPI,4,),VLOOKUP('TEREZINHA HARDY'!IMR49,SETOP,5,))</f>
        <v>39.090000000000003</v>
      </c>
      <c r="IMX49" s="14">
        <f t="shared" si="1132"/>
        <v>49.46</v>
      </c>
      <c r="IMY49" s="14">
        <f t="shared" si="1133"/>
        <v>1431.4757999999999</v>
      </c>
      <c r="IMZ49" s="14">
        <f t="shared" si="1134"/>
        <v>1811.2251999999999</v>
      </c>
      <c r="INA49" s="11" t="s">
        <v>17389</v>
      </c>
      <c r="INB49" s="261" t="str">
        <f>IF(INI49="SINAPI",VLOOKUP('TEREZINHA HARDY'!INH49,SINAPI,2,),VLOOKUP('TEREZINHA HARDY'!INH49,SETOP,3,))</f>
        <v>FORMA E DESFORMA DE TÁBUA E SARRAFO, REAPROVEITAMENTO (3X), EXCLUSIVE ESCORAMENTO</v>
      </c>
      <c r="INC49" s="261"/>
      <c r="IND49" s="261"/>
      <c r="INE49" s="261"/>
      <c r="INF49" s="261"/>
      <c r="ING49" s="261"/>
      <c r="INH49" s="12" t="s">
        <v>10323</v>
      </c>
      <c r="INI49" s="12" t="s">
        <v>6222</v>
      </c>
      <c r="INJ49" s="12" t="str">
        <f>IF(INI49="SINAPI",VLOOKUP('TEREZINHA HARDY'!INH49,SINAPI,3,),VLOOKUP('TEREZINHA HARDY'!INH49,SETOP,4,))</f>
        <v>M2</v>
      </c>
      <c r="INK49" s="13">
        <v>36.619999999999997</v>
      </c>
      <c r="INL49" s="13" t="s">
        <v>41</v>
      </c>
      <c r="INM49" s="14">
        <f>IF(INI49="SINAPI",VLOOKUP('TEREZINHA HARDY'!INH49,SINAPI,4,),VLOOKUP('TEREZINHA HARDY'!INH49,SETOP,5,))</f>
        <v>39.090000000000003</v>
      </c>
      <c r="INN49" s="14">
        <f t="shared" si="1135"/>
        <v>49.46</v>
      </c>
      <c r="INO49" s="14">
        <f t="shared" si="1136"/>
        <v>1431.4757999999999</v>
      </c>
      <c r="INP49" s="14">
        <f t="shared" si="1137"/>
        <v>1811.2251999999999</v>
      </c>
      <c r="INQ49" s="11" t="s">
        <v>17389</v>
      </c>
      <c r="INR49" s="261" t="str">
        <f>IF(INY49="SINAPI",VLOOKUP('TEREZINHA HARDY'!INX49,SINAPI,2,),VLOOKUP('TEREZINHA HARDY'!INX49,SETOP,3,))</f>
        <v>FORMA E DESFORMA DE TÁBUA E SARRAFO, REAPROVEITAMENTO (3X), EXCLUSIVE ESCORAMENTO</v>
      </c>
      <c r="INS49" s="261"/>
      <c r="INT49" s="261"/>
      <c r="INU49" s="261"/>
      <c r="INV49" s="261"/>
      <c r="INW49" s="261"/>
      <c r="INX49" s="12" t="s">
        <v>10323</v>
      </c>
      <c r="INY49" s="12" t="s">
        <v>6222</v>
      </c>
      <c r="INZ49" s="12" t="str">
        <f>IF(INY49="SINAPI",VLOOKUP('TEREZINHA HARDY'!INX49,SINAPI,3,),VLOOKUP('TEREZINHA HARDY'!INX49,SETOP,4,))</f>
        <v>M2</v>
      </c>
      <c r="IOA49" s="13">
        <v>36.619999999999997</v>
      </c>
      <c r="IOB49" s="13" t="s">
        <v>41</v>
      </c>
      <c r="IOC49" s="14">
        <f>IF(INY49="SINAPI",VLOOKUP('TEREZINHA HARDY'!INX49,SINAPI,4,),VLOOKUP('TEREZINHA HARDY'!INX49,SETOP,5,))</f>
        <v>39.090000000000003</v>
      </c>
      <c r="IOD49" s="14">
        <f t="shared" si="1138"/>
        <v>49.46</v>
      </c>
      <c r="IOE49" s="14">
        <f t="shared" si="1139"/>
        <v>1431.4757999999999</v>
      </c>
      <c r="IOF49" s="14">
        <f t="shared" si="1140"/>
        <v>1811.2251999999999</v>
      </c>
      <c r="IOG49" s="11" t="s">
        <v>17389</v>
      </c>
      <c r="IOH49" s="261" t="str">
        <f>IF(IOO49="SINAPI",VLOOKUP('TEREZINHA HARDY'!ION49,SINAPI,2,),VLOOKUP('TEREZINHA HARDY'!ION49,SETOP,3,))</f>
        <v>FORMA E DESFORMA DE TÁBUA E SARRAFO, REAPROVEITAMENTO (3X), EXCLUSIVE ESCORAMENTO</v>
      </c>
      <c r="IOI49" s="261"/>
      <c r="IOJ49" s="261"/>
      <c r="IOK49" s="261"/>
      <c r="IOL49" s="261"/>
      <c r="IOM49" s="261"/>
      <c r="ION49" s="12" t="s">
        <v>10323</v>
      </c>
      <c r="IOO49" s="12" t="s">
        <v>6222</v>
      </c>
      <c r="IOP49" s="12" t="str">
        <f>IF(IOO49="SINAPI",VLOOKUP('TEREZINHA HARDY'!ION49,SINAPI,3,),VLOOKUP('TEREZINHA HARDY'!ION49,SETOP,4,))</f>
        <v>M2</v>
      </c>
      <c r="IOQ49" s="13">
        <v>36.619999999999997</v>
      </c>
      <c r="IOR49" s="13" t="s">
        <v>41</v>
      </c>
      <c r="IOS49" s="14">
        <f>IF(IOO49="SINAPI",VLOOKUP('TEREZINHA HARDY'!ION49,SINAPI,4,),VLOOKUP('TEREZINHA HARDY'!ION49,SETOP,5,))</f>
        <v>39.090000000000003</v>
      </c>
      <c r="IOT49" s="14">
        <f t="shared" si="1141"/>
        <v>49.46</v>
      </c>
      <c r="IOU49" s="14">
        <f t="shared" si="1142"/>
        <v>1431.4757999999999</v>
      </c>
      <c r="IOV49" s="14">
        <f t="shared" si="1143"/>
        <v>1811.2251999999999</v>
      </c>
      <c r="IOW49" s="11" t="s">
        <v>17389</v>
      </c>
      <c r="IOX49" s="261" t="str">
        <f>IF(IPE49="SINAPI",VLOOKUP('TEREZINHA HARDY'!IPD49,SINAPI,2,),VLOOKUP('TEREZINHA HARDY'!IPD49,SETOP,3,))</f>
        <v>FORMA E DESFORMA DE TÁBUA E SARRAFO, REAPROVEITAMENTO (3X), EXCLUSIVE ESCORAMENTO</v>
      </c>
      <c r="IOY49" s="261"/>
      <c r="IOZ49" s="261"/>
      <c r="IPA49" s="261"/>
      <c r="IPB49" s="261"/>
      <c r="IPC49" s="261"/>
      <c r="IPD49" s="12" t="s">
        <v>10323</v>
      </c>
      <c r="IPE49" s="12" t="s">
        <v>6222</v>
      </c>
      <c r="IPF49" s="12" t="str">
        <f>IF(IPE49="SINAPI",VLOOKUP('TEREZINHA HARDY'!IPD49,SINAPI,3,),VLOOKUP('TEREZINHA HARDY'!IPD49,SETOP,4,))</f>
        <v>M2</v>
      </c>
      <c r="IPG49" s="13">
        <v>36.619999999999997</v>
      </c>
      <c r="IPH49" s="13" t="s">
        <v>41</v>
      </c>
      <c r="IPI49" s="14">
        <f>IF(IPE49="SINAPI",VLOOKUP('TEREZINHA HARDY'!IPD49,SINAPI,4,),VLOOKUP('TEREZINHA HARDY'!IPD49,SETOP,5,))</f>
        <v>39.090000000000003</v>
      </c>
      <c r="IPJ49" s="14">
        <f t="shared" si="1144"/>
        <v>49.46</v>
      </c>
      <c r="IPK49" s="14">
        <f t="shared" si="1145"/>
        <v>1431.4757999999999</v>
      </c>
      <c r="IPL49" s="14">
        <f t="shared" si="1146"/>
        <v>1811.2251999999999</v>
      </c>
      <c r="IPM49" s="11" t="s">
        <v>17389</v>
      </c>
      <c r="IPN49" s="261" t="str">
        <f>IF(IPU49="SINAPI",VLOOKUP('TEREZINHA HARDY'!IPT49,SINAPI,2,),VLOOKUP('TEREZINHA HARDY'!IPT49,SETOP,3,))</f>
        <v>FORMA E DESFORMA DE TÁBUA E SARRAFO, REAPROVEITAMENTO (3X), EXCLUSIVE ESCORAMENTO</v>
      </c>
      <c r="IPO49" s="261"/>
      <c r="IPP49" s="261"/>
      <c r="IPQ49" s="261"/>
      <c r="IPR49" s="261"/>
      <c r="IPS49" s="261"/>
      <c r="IPT49" s="12" t="s">
        <v>10323</v>
      </c>
      <c r="IPU49" s="12" t="s">
        <v>6222</v>
      </c>
      <c r="IPV49" s="12" t="str">
        <f>IF(IPU49="SINAPI",VLOOKUP('TEREZINHA HARDY'!IPT49,SINAPI,3,),VLOOKUP('TEREZINHA HARDY'!IPT49,SETOP,4,))</f>
        <v>M2</v>
      </c>
      <c r="IPW49" s="13">
        <v>36.619999999999997</v>
      </c>
      <c r="IPX49" s="13" t="s">
        <v>41</v>
      </c>
      <c r="IPY49" s="14">
        <f>IF(IPU49="SINAPI",VLOOKUP('TEREZINHA HARDY'!IPT49,SINAPI,4,),VLOOKUP('TEREZINHA HARDY'!IPT49,SETOP,5,))</f>
        <v>39.090000000000003</v>
      </c>
      <c r="IPZ49" s="14">
        <f t="shared" si="1147"/>
        <v>49.46</v>
      </c>
      <c r="IQA49" s="14">
        <f t="shared" si="1148"/>
        <v>1431.4757999999999</v>
      </c>
      <c r="IQB49" s="14">
        <f t="shared" si="1149"/>
        <v>1811.2251999999999</v>
      </c>
      <c r="IQC49" s="11" t="s">
        <v>17389</v>
      </c>
      <c r="IQD49" s="261" t="str">
        <f>IF(IQK49="SINAPI",VLOOKUP('TEREZINHA HARDY'!IQJ49,SINAPI,2,),VLOOKUP('TEREZINHA HARDY'!IQJ49,SETOP,3,))</f>
        <v>FORMA E DESFORMA DE TÁBUA E SARRAFO, REAPROVEITAMENTO (3X), EXCLUSIVE ESCORAMENTO</v>
      </c>
      <c r="IQE49" s="261"/>
      <c r="IQF49" s="261"/>
      <c r="IQG49" s="261"/>
      <c r="IQH49" s="261"/>
      <c r="IQI49" s="261"/>
      <c r="IQJ49" s="12" t="s">
        <v>10323</v>
      </c>
      <c r="IQK49" s="12" t="s">
        <v>6222</v>
      </c>
      <c r="IQL49" s="12" t="str">
        <f>IF(IQK49="SINAPI",VLOOKUP('TEREZINHA HARDY'!IQJ49,SINAPI,3,),VLOOKUP('TEREZINHA HARDY'!IQJ49,SETOP,4,))</f>
        <v>M2</v>
      </c>
      <c r="IQM49" s="13">
        <v>36.619999999999997</v>
      </c>
      <c r="IQN49" s="13" t="s">
        <v>41</v>
      </c>
      <c r="IQO49" s="14">
        <f>IF(IQK49="SINAPI",VLOOKUP('TEREZINHA HARDY'!IQJ49,SINAPI,4,),VLOOKUP('TEREZINHA HARDY'!IQJ49,SETOP,5,))</f>
        <v>39.090000000000003</v>
      </c>
      <c r="IQP49" s="14">
        <f t="shared" si="1150"/>
        <v>49.46</v>
      </c>
      <c r="IQQ49" s="14">
        <f t="shared" si="1151"/>
        <v>1431.4757999999999</v>
      </c>
      <c r="IQR49" s="14">
        <f t="shared" si="1152"/>
        <v>1811.2251999999999</v>
      </c>
      <c r="IQS49" s="11" t="s">
        <v>17389</v>
      </c>
      <c r="IQT49" s="261" t="str">
        <f>IF(IRA49="SINAPI",VLOOKUP('TEREZINHA HARDY'!IQZ49,SINAPI,2,),VLOOKUP('TEREZINHA HARDY'!IQZ49,SETOP,3,))</f>
        <v>FORMA E DESFORMA DE TÁBUA E SARRAFO, REAPROVEITAMENTO (3X), EXCLUSIVE ESCORAMENTO</v>
      </c>
      <c r="IQU49" s="261"/>
      <c r="IQV49" s="261"/>
      <c r="IQW49" s="261"/>
      <c r="IQX49" s="261"/>
      <c r="IQY49" s="261"/>
      <c r="IQZ49" s="12" t="s">
        <v>10323</v>
      </c>
      <c r="IRA49" s="12" t="s">
        <v>6222</v>
      </c>
      <c r="IRB49" s="12" t="str">
        <f>IF(IRA49="SINAPI",VLOOKUP('TEREZINHA HARDY'!IQZ49,SINAPI,3,),VLOOKUP('TEREZINHA HARDY'!IQZ49,SETOP,4,))</f>
        <v>M2</v>
      </c>
      <c r="IRC49" s="13">
        <v>36.619999999999997</v>
      </c>
      <c r="IRD49" s="13" t="s">
        <v>41</v>
      </c>
      <c r="IRE49" s="14">
        <f>IF(IRA49="SINAPI",VLOOKUP('TEREZINHA HARDY'!IQZ49,SINAPI,4,),VLOOKUP('TEREZINHA HARDY'!IQZ49,SETOP,5,))</f>
        <v>39.090000000000003</v>
      </c>
      <c r="IRF49" s="14">
        <f t="shared" si="1153"/>
        <v>49.46</v>
      </c>
      <c r="IRG49" s="14">
        <f t="shared" si="1154"/>
        <v>1431.4757999999999</v>
      </c>
      <c r="IRH49" s="14">
        <f t="shared" si="1155"/>
        <v>1811.2251999999999</v>
      </c>
      <c r="IRI49" s="11" t="s">
        <v>17389</v>
      </c>
      <c r="IRJ49" s="261" t="str">
        <f>IF(IRQ49="SINAPI",VLOOKUP('TEREZINHA HARDY'!IRP49,SINAPI,2,),VLOOKUP('TEREZINHA HARDY'!IRP49,SETOP,3,))</f>
        <v>FORMA E DESFORMA DE TÁBUA E SARRAFO, REAPROVEITAMENTO (3X), EXCLUSIVE ESCORAMENTO</v>
      </c>
      <c r="IRK49" s="261"/>
      <c r="IRL49" s="261"/>
      <c r="IRM49" s="261"/>
      <c r="IRN49" s="261"/>
      <c r="IRO49" s="261"/>
      <c r="IRP49" s="12" t="s">
        <v>10323</v>
      </c>
      <c r="IRQ49" s="12" t="s">
        <v>6222</v>
      </c>
      <c r="IRR49" s="12" t="str">
        <f>IF(IRQ49="SINAPI",VLOOKUP('TEREZINHA HARDY'!IRP49,SINAPI,3,),VLOOKUP('TEREZINHA HARDY'!IRP49,SETOP,4,))</f>
        <v>M2</v>
      </c>
      <c r="IRS49" s="13">
        <v>36.619999999999997</v>
      </c>
      <c r="IRT49" s="13" t="s">
        <v>41</v>
      </c>
      <c r="IRU49" s="14">
        <f>IF(IRQ49="SINAPI",VLOOKUP('TEREZINHA HARDY'!IRP49,SINAPI,4,),VLOOKUP('TEREZINHA HARDY'!IRP49,SETOP,5,))</f>
        <v>39.090000000000003</v>
      </c>
      <c r="IRV49" s="14">
        <f t="shared" si="1156"/>
        <v>49.46</v>
      </c>
      <c r="IRW49" s="14">
        <f t="shared" si="1157"/>
        <v>1431.4757999999999</v>
      </c>
      <c r="IRX49" s="14">
        <f t="shared" si="1158"/>
        <v>1811.2251999999999</v>
      </c>
      <c r="IRY49" s="11" t="s">
        <v>17389</v>
      </c>
      <c r="IRZ49" s="261" t="str">
        <f>IF(ISG49="SINAPI",VLOOKUP('TEREZINHA HARDY'!ISF49,SINAPI,2,),VLOOKUP('TEREZINHA HARDY'!ISF49,SETOP,3,))</f>
        <v>FORMA E DESFORMA DE TÁBUA E SARRAFO, REAPROVEITAMENTO (3X), EXCLUSIVE ESCORAMENTO</v>
      </c>
      <c r="ISA49" s="261"/>
      <c r="ISB49" s="261"/>
      <c r="ISC49" s="261"/>
      <c r="ISD49" s="261"/>
      <c r="ISE49" s="261"/>
      <c r="ISF49" s="12" t="s">
        <v>10323</v>
      </c>
      <c r="ISG49" s="12" t="s">
        <v>6222</v>
      </c>
      <c r="ISH49" s="12" t="str">
        <f>IF(ISG49="SINAPI",VLOOKUP('TEREZINHA HARDY'!ISF49,SINAPI,3,),VLOOKUP('TEREZINHA HARDY'!ISF49,SETOP,4,))</f>
        <v>M2</v>
      </c>
      <c r="ISI49" s="13">
        <v>36.619999999999997</v>
      </c>
      <c r="ISJ49" s="13" t="s">
        <v>41</v>
      </c>
      <c r="ISK49" s="14">
        <f>IF(ISG49="SINAPI",VLOOKUP('TEREZINHA HARDY'!ISF49,SINAPI,4,),VLOOKUP('TEREZINHA HARDY'!ISF49,SETOP,5,))</f>
        <v>39.090000000000003</v>
      </c>
      <c r="ISL49" s="14">
        <f t="shared" si="1159"/>
        <v>49.46</v>
      </c>
      <c r="ISM49" s="14">
        <f t="shared" si="1160"/>
        <v>1431.4757999999999</v>
      </c>
      <c r="ISN49" s="14">
        <f t="shared" si="1161"/>
        <v>1811.2251999999999</v>
      </c>
      <c r="ISO49" s="11" t="s">
        <v>17389</v>
      </c>
      <c r="ISP49" s="261" t="str">
        <f>IF(ISW49="SINAPI",VLOOKUP('TEREZINHA HARDY'!ISV49,SINAPI,2,),VLOOKUP('TEREZINHA HARDY'!ISV49,SETOP,3,))</f>
        <v>FORMA E DESFORMA DE TÁBUA E SARRAFO, REAPROVEITAMENTO (3X), EXCLUSIVE ESCORAMENTO</v>
      </c>
      <c r="ISQ49" s="261"/>
      <c r="ISR49" s="261"/>
      <c r="ISS49" s="261"/>
      <c r="IST49" s="261"/>
      <c r="ISU49" s="261"/>
      <c r="ISV49" s="12" t="s">
        <v>10323</v>
      </c>
      <c r="ISW49" s="12" t="s">
        <v>6222</v>
      </c>
      <c r="ISX49" s="12" t="str">
        <f>IF(ISW49="SINAPI",VLOOKUP('TEREZINHA HARDY'!ISV49,SINAPI,3,),VLOOKUP('TEREZINHA HARDY'!ISV49,SETOP,4,))</f>
        <v>M2</v>
      </c>
      <c r="ISY49" s="13">
        <v>36.619999999999997</v>
      </c>
      <c r="ISZ49" s="13" t="s">
        <v>41</v>
      </c>
      <c r="ITA49" s="14">
        <f>IF(ISW49="SINAPI",VLOOKUP('TEREZINHA HARDY'!ISV49,SINAPI,4,),VLOOKUP('TEREZINHA HARDY'!ISV49,SETOP,5,))</f>
        <v>39.090000000000003</v>
      </c>
      <c r="ITB49" s="14">
        <f t="shared" si="1162"/>
        <v>49.46</v>
      </c>
      <c r="ITC49" s="14">
        <f t="shared" si="1163"/>
        <v>1431.4757999999999</v>
      </c>
      <c r="ITD49" s="14">
        <f t="shared" si="1164"/>
        <v>1811.2251999999999</v>
      </c>
      <c r="ITE49" s="11" t="s">
        <v>17389</v>
      </c>
      <c r="ITF49" s="261" t="str">
        <f>IF(ITM49="SINAPI",VLOOKUP('TEREZINHA HARDY'!ITL49,SINAPI,2,),VLOOKUP('TEREZINHA HARDY'!ITL49,SETOP,3,))</f>
        <v>FORMA E DESFORMA DE TÁBUA E SARRAFO, REAPROVEITAMENTO (3X), EXCLUSIVE ESCORAMENTO</v>
      </c>
      <c r="ITG49" s="261"/>
      <c r="ITH49" s="261"/>
      <c r="ITI49" s="261"/>
      <c r="ITJ49" s="261"/>
      <c r="ITK49" s="261"/>
      <c r="ITL49" s="12" t="s">
        <v>10323</v>
      </c>
      <c r="ITM49" s="12" t="s">
        <v>6222</v>
      </c>
      <c r="ITN49" s="12" t="str">
        <f>IF(ITM49="SINAPI",VLOOKUP('TEREZINHA HARDY'!ITL49,SINAPI,3,),VLOOKUP('TEREZINHA HARDY'!ITL49,SETOP,4,))</f>
        <v>M2</v>
      </c>
      <c r="ITO49" s="13">
        <v>36.619999999999997</v>
      </c>
      <c r="ITP49" s="13" t="s">
        <v>41</v>
      </c>
      <c r="ITQ49" s="14">
        <f>IF(ITM49="SINAPI",VLOOKUP('TEREZINHA HARDY'!ITL49,SINAPI,4,),VLOOKUP('TEREZINHA HARDY'!ITL49,SETOP,5,))</f>
        <v>39.090000000000003</v>
      </c>
      <c r="ITR49" s="14">
        <f t="shared" si="1165"/>
        <v>49.46</v>
      </c>
      <c r="ITS49" s="14">
        <f t="shared" si="1166"/>
        <v>1431.4757999999999</v>
      </c>
      <c r="ITT49" s="14">
        <f t="shared" si="1167"/>
        <v>1811.2251999999999</v>
      </c>
      <c r="ITU49" s="11" t="s">
        <v>17389</v>
      </c>
      <c r="ITV49" s="261" t="str">
        <f>IF(IUC49="SINAPI",VLOOKUP('TEREZINHA HARDY'!IUB49,SINAPI,2,),VLOOKUP('TEREZINHA HARDY'!IUB49,SETOP,3,))</f>
        <v>FORMA E DESFORMA DE TÁBUA E SARRAFO, REAPROVEITAMENTO (3X), EXCLUSIVE ESCORAMENTO</v>
      </c>
      <c r="ITW49" s="261"/>
      <c r="ITX49" s="261"/>
      <c r="ITY49" s="261"/>
      <c r="ITZ49" s="261"/>
      <c r="IUA49" s="261"/>
      <c r="IUB49" s="12" t="s">
        <v>10323</v>
      </c>
      <c r="IUC49" s="12" t="s">
        <v>6222</v>
      </c>
      <c r="IUD49" s="12" t="str">
        <f>IF(IUC49="SINAPI",VLOOKUP('TEREZINHA HARDY'!IUB49,SINAPI,3,),VLOOKUP('TEREZINHA HARDY'!IUB49,SETOP,4,))</f>
        <v>M2</v>
      </c>
      <c r="IUE49" s="13">
        <v>36.619999999999997</v>
      </c>
      <c r="IUF49" s="13" t="s">
        <v>41</v>
      </c>
      <c r="IUG49" s="14">
        <f>IF(IUC49="SINAPI",VLOOKUP('TEREZINHA HARDY'!IUB49,SINAPI,4,),VLOOKUP('TEREZINHA HARDY'!IUB49,SETOP,5,))</f>
        <v>39.090000000000003</v>
      </c>
      <c r="IUH49" s="14">
        <f t="shared" si="1168"/>
        <v>49.46</v>
      </c>
      <c r="IUI49" s="14">
        <f t="shared" si="1169"/>
        <v>1431.4757999999999</v>
      </c>
      <c r="IUJ49" s="14">
        <f t="shared" si="1170"/>
        <v>1811.2251999999999</v>
      </c>
      <c r="IUK49" s="11" t="s">
        <v>17389</v>
      </c>
      <c r="IUL49" s="261" t="str">
        <f>IF(IUS49="SINAPI",VLOOKUP('TEREZINHA HARDY'!IUR49,SINAPI,2,),VLOOKUP('TEREZINHA HARDY'!IUR49,SETOP,3,))</f>
        <v>FORMA E DESFORMA DE TÁBUA E SARRAFO, REAPROVEITAMENTO (3X), EXCLUSIVE ESCORAMENTO</v>
      </c>
      <c r="IUM49" s="261"/>
      <c r="IUN49" s="261"/>
      <c r="IUO49" s="261"/>
      <c r="IUP49" s="261"/>
      <c r="IUQ49" s="261"/>
      <c r="IUR49" s="12" t="s">
        <v>10323</v>
      </c>
      <c r="IUS49" s="12" t="s">
        <v>6222</v>
      </c>
      <c r="IUT49" s="12" t="str">
        <f>IF(IUS49="SINAPI",VLOOKUP('TEREZINHA HARDY'!IUR49,SINAPI,3,),VLOOKUP('TEREZINHA HARDY'!IUR49,SETOP,4,))</f>
        <v>M2</v>
      </c>
      <c r="IUU49" s="13">
        <v>36.619999999999997</v>
      </c>
      <c r="IUV49" s="13" t="s">
        <v>41</v>
      </c>
      <c r="IUW49" s="14">
        <f>IF(IUS49="SINAPI",VLOOKUP('TEREZINHA HARDY'!IUR49,SINAPI,4,),VLOOKUP('TEREZINHA HARDY'!IUR49,SETOP,5,))</f>
        <v>39.090000000000003</v>
      </c>
      <c r="IUX49" s="14">
        <f t="shared" si="1171"/>
        <v>49.46</v>
      </c>
      <c r="IUY49" s="14">
        <f t="shared" si="1172"/>
        <v>1431.4757999999999</v>
      </c>
      <c r="IUZ49" s="14">
        <f t="shared" si="1173"/>
        <v>1811.2251999999999</v>
      </c>
      <c r="IVA49" s="11" t="s">
        <v>17389</v>
      </c>
      <c r="IVB49" s="261" t="str">
        <f>IF(IVI49="SINAPI",VLOOKUP('TEREZINHA HARDY'!IVH49,SINAPI,2,),VLOOKUP('TEREZINHA HARDY'!IVH49,SETOP,3,))</f>
        <v>FORMA E DESFORMA DE TÁBUA E SARRAFO, REAPROVEITAMENTO (3X), EXCLUSIVE ESCORAMENTO</v>
      </c>
      <c r="IVC49" s="261"/>
      <c r="IVD49" s="261"/>
      <c r="IVE49" s="261"/>
      <c r="IVF49" s="261"/>
      <c r="IVG49" s="261"/>
      <c r="IVH49" s="12" t="s">
        <v>10323</v>
      </c>
      <c r="IVI49" s="12" t="s">
        <v>6222</v>
      </c>
      <c r="IVJ49" s="12" t="str">
        <f>IF(IVI49="SINAPI",VLOOKUP('TEREZINHA HARDY'!IVH49,SINAPI,3,),VLOOKUP('TEREZINHA HARDY'!IVH49,SETOP,4,))</f>
        <v>M2</v>
      </c>
      <c r="IVK49" s="13">
        <v>36.619999999999997</v>
      </c>
      <c r="IVL49" s="13" t="s">
        <v>41</v>
      </c>
      <c r="IVM49" s="14">
        <f>IF(IVI49="SINAPI",VLOOKUP('TEREZINHA HARDY'!IVH49,SINAPI,4,),VLOOKUP('TEREZINHA HARDY'!IVH49,SETOP,5,))</f>
        <v>39.090000000000003</v>
      </c>
      <c r="IVN49" s="14">
        <f t="shared" si="1174"/>
        <v>49.46</v>
      </c>
      <c r="IVO49" s="14">
        <f t="shared" si="1175"/>
        <v>1431.4757999999999</v>
      </c>
      <c r="IVP49" s="14">
        <f t="shared" si="1176"/>
        <v>1811.2251999999999</v>
      </c>
      <c r="IVQ49" s="11" t="s">
        <v>17389</v>
      </c>
      <c r="IVR49" s="261" t="str">
        <f>IF(IVY49="SINAPI",VLOOKUP('TEREZINHA HARDY'!IVX49,SINAPI,2,),VLOOKUP('TEREZINHA HARDY'!IVX49,SETOP,3,))</f>
        <v>FORMA E DESFORMA DE TÁBUA E SARRAFO, REAPROVEITAMENTO (3X), EXCLUSIVE ESCORAMENTO</v>
      </c>
      <c r="IVS49" s="261"/>
      <c r="IVT49" s="261"/>
      <c r="IVU49" s="261"/>
      <c r="IVV49" s="261"/>
      <c r="IVW49" s="261"/>
      <c r="IVX49" s="12" t="s">
        <v>10323</v>
      </c>
      <c r="IVY49" s="12" t="s">
        <v>6222</v>
      </c>
      <c r="IVZ49" s="12" t="str">
        <f>IF(IVY49="SINAPI",VLOOKUP('TEREZINHA HARDY'!IVX49,SINAPI,3,),VLOOKUP('TEREZINHA HARDY'!IVX49,SETOP,4,))</f>
        <v>M2</v>
      </c>
      <c r="IWA49" s="13">
        <v>36.619999999999997</v>
      </c>
      <c r="IWB49" s="13" t="s">
        <v>41</v>
      </c>
      <c r="IWC49" s="14">
        <f>IF(IVY49="SINAPI",VLOOKUP('TEREZINHA HARDY'!IVX49,SINAPI,4,),VLOOKUP('TEREZINHA HARDY'!IVX49,SETOP,5,))</f>
        <v>39.090000000000003</v>
      </c>
      <c r="IWD49" s="14">
        <f t="shared" si="1177"/>
        <v>49.46</v>
      </c>
      <c r="IWE49" s="14">
        <f t="shared" si="1178"/>
        <v>1431.4757999999999</v>
      </c>
      <c r="IWF49" s="14">
        <f t="shared" si="1179"/>
        <v>1811.2251999999999</v>
      </c>
      <c r="IWG49" s="11" t="s">
        <v>17389</v>
      </c>
      <c r="IWH49" s="261" t="str">
        <f>IF(IWO49="SINAPI",VLOOKUP('TEREZINHA HARDY'!IWN49,SINAPI,2,),VLOOKUP('TEREZINHA HARDY'!IWN49,SETOP,3,))</f>
        <v>FORMA E DESFORMA DE TÁBUA E SARRAFO, REAPROVEITAMENTO (3X), EXCLUSIVE ESCORAMENTO</v>
      </c>
      <c r="IWI49" s="261"/>
      <c r="IWJ49" s="261"/>
      <c r="IWK49" s="261"/>
      <c r="IWL49" s="261"/>
      <c r="IWM49" s="261"/>
      <c r="IWN49" s="12" t="s">
        <v>10323</v>
      </c>
      <c r="IWO49" s="12" t="s">
        <v>6222</v>
      </c>
      <c r="IWP49" s="12" t="str">
        <f>IF(IWO49="SINAPI",VLOOKUP('TEREZINHA HARDY'!IWN49,SINAPI,3,),VLOOKUP('TEREZINHA HARDY'!IWN49,SETOP,4,))</f>
        <v>M2</v>
      </c>
      <c r="IWQ49" s="13">
        <v>36.619999999999997</v>
      </c>
      <c r="IWR49" s="13" t="s">
        <v>41</v>
      </c>
      <c r="IWS49" s="14">
        <f>IF(IWO49="SINAPI",VLOOKUP('TEREZINHA HARDY'!IWN49,SINAPI,4,),VLOOKUP('TEREZINHA HARDY'!IWN49,SETOP,5,))</f>
        <v>39.090000000000003</v>
      </c>
      <c r="IWT49" s="14">
        <f t="shared" si="1180"/>
        <v>49.46</v>
      </c>
      <c r="IWU49" s="14">
        <f t="shared" si="1181"/>
        <v>1431.4757999999999</v>
      </c>
      <c r="IWV49" s="14">
        <f t="shared" si="1182"/>
        <v>1811.2251999999999</v>
      </c>
      <c r="IWW49" s="11" t="s">
        <v>17389</v>
      </c>
      <c r="IWX49" s="261" t="str">
        <f>IF(IXE49="SINAPI",VLOOKUP('TEREZINHA HARDY'!IXD49,SINAPI,2,),VLOOKUP('TEREZINHA HARDY'!IXD49,SETOP,3,))</f>
        <v>FORMA E DESFORMA DE TÁBUA E SARRAFO, REAPROVEITAMENTO (3X), EXCLUSIVE ESCORAMENTO</v>
      </c>
      <c r="IWY49" s="261"/>
      <c r="IWZ49" s="261"/>
      <c r="IXA49" s="261"/>
      <c r="IXB49" s="261"/>
      <c r="IXC49" s="261"/>
      <c r="IXD49" s="12" t="s">
        <v>10323</v>
      </c>
      <c r="IXE49" s="12" t="s">
        <v>6222</v>
      </c>
      <c r="IXF49" s="12" t="str">
        <f>IF(IXE49="SINAPI",VLOOKUP('TEREZINHA HARDY'!IXD49,SINAPI,3,),VLOOKUP('TEREZINHA HARDY'!IXD49,SETOP,4,))</f>
        <v>M2</v>
      </c>
      <c r="IXG49" s="13">
        <v>36.619999999999997</v>
      </c>
      <c r="IXH49" s="13" t="s">
        <v>41</v>
      </c>
      <c r="IXI49" s="14">
        <f>IF(IXE49="SINAPI",VLOOKUP('TEREZINHA HARDY'!IXD49,SINAPI,4,),VLOOKUP('TEREZINHA HARDY'!IXD49,SETOP,5,))</f>
        <v>39.090000000000003</v>
      </c>
      <c r="IXJ49" s="14">
        <f t="shared" si="1183"/>
        <v>49.46</v>
      </c>
      <c r="IXK49" s="14">
        <f t="shared" si="1184"/>
        <v>1431.4757999999999</v>
      </c>
      <c r="IXL49" s="14">
        <f t="shared" si="1185"/>
        <v>1811.2251999999999</v>
      </c>
      <c r="IXM49" s="11" t="s">
        <v>17389</v>
      </c>
      <c r="IXN49" s="261" t="str">
        <f>IF(IXU49="SINAPI",VLOOKUP('TEREZINHA HARDY'!IXT49,SINAPI,2,),VLOOKUP('TEREZINHA HARDY'!IXT49,SETOP,3,))</f>
        <v>FORMA E DESFORMA DE TÁBUA E SARRAFO, REAPROVEITAMENTO (3X), EXCLUSIVE ESCORAMENTO</v>
      </c>
      <c r="IXO49" s="261"/>
      <c r="IXP49" s="261"/>
      <c r="IXQ49" s="261"/>
      <c r="IXR49" s="261"/>
      <c r="IXS49" s="261"/>
      <c r="IXT49" s="12" t="s">
        <v>10323</v>
      </c>
      <c r="IXU49" s="12" t="s">
        <v>6222</v>
      </c>
      <c r="IXV49" s="12" t="str">
        <f>IF(IXU49="SINAPI",VLOOKUP('TEREZINHA HARDY'!IXT49,SINAPI,3,),VLOOKUP('TEREZINHA HARDY'!IXT49,SETOP,4,))</f>
        <v>M2</v>
      </c>
      <c r="IXW49" s="13">
        <v>36.619999999999997</v>
      </c>
      <c r="IXX49" s="13" t="s">
        <v>41</v>
      </c>
      <c r="IXY49" s="14">
        <f>IF(IXU49="SINAPI",VLOOKUP('TEREZINHA HARDY'!IXT49,SINAPI,4,),VLOOKUP('TEREZINHA HARDY'!IXT49,SETOP,5,))</f>
        <v>39.090000000000003</v>
      </c>
      <c r="IXZ49" s="14">
        <f t="shared" si="1186"/>
        <v>49.46</v>
      </c>
      <c r="IYA49" s="14">
        <f t="shared" si="1187"/>
        <v>1431.4757999999999</v>
      </c>
      <c r="IYB49" s="14">
        <f t="shared" si="1188"/>
        <v>1811.2251999999999</v>
      </c>
      <c r="IYC49" s="11" t="s">
        <v>17389</v>
      </c>
      <c r="IYD49" s="261" t="str">
        <f>IF(IYK49="SINAPI",VLOOKUP('TEREZINHA HARDY'!IYJ49,SINAPI,2,),VLOOKUP('TEREZINHA HARDY'!IYJ49,SETOP,3,))</f>
        <v>FORMA E DESFORMA DE TÁBUA E SARRAFO, REAPROVEITAMENTO (3X), EXCLUSIVE ESCORAMENTO</v>
      </c>
      <c r="IYE49" s="261"/>
      <c r="IYF49" s="261"/>
      <c r="IYG49" s="261"/>
      <c r="IYH49" s="261"/>
      <c r="IYI49" s="261"/>
      <c r="IYJ49" s="12" t="s">
        <v>10323</v>
      </c>
      <c r="IYK49" s="12" t="s">
        <v>6222</v>
      </c>
      <c r="IYL49" s="12" t="str">
        <f>IF(IYK49="SINAPI",VLOOKUP('TEREZINHA HARDY'!IYJ49,SINAPI,3,),VLOOKUP('TEREZINHA HARDY'!IYJ49,SETOP,4,))</f>
        <v>M2</v>
      </c>
      <c r="IYM49" s="13">
        <v>36.619999999999997</v>
      </c>
      <c r="IYN49" s="13" t="s">
        <v>41</v>
      </c>
      <c r="IYO49" s="14">
        <f>IF(IYK49="SINAPI",VLOOKUP('TEREZINHA HARDY'!IYJ49,SINAPI,4,),VLOOKUP('TEREZINHA HARDY'!IYJ49,SETOP,5,))</f>
        <v>39.090000000000003</v>
      </c>
      <c r="IYP49" s="14">
        <f t="shared" si="1189"/>
        <v>49.46</v>
      </c>
      <c r="IYQ49" s="14">
        <f t="shared" si="1190"/>
        <v>1431.4757999999999</v>
      </c>
      <c r="IYR49" s="14">
        <f t="shared" si="1191"/>
        <v>1811.2251999999999</v>
      </c>
      <c r="IYS49" s="11" t="s">
        <v>17389</v>
      </c>
      <c r="IYT49" s="261" t="str">
        <f>IF(IZA49="SINAPI",VLOOKUP('TEREZINHA HARDY'!IYZ49,SINAPI,2,),VLOOKUP('TEREZINHA HARDY'!IYZ49,SETOP,3,))</f>
        <v>FORMA E DESFORMA DE TÁBUA E SARRAFO, REAPROVEITAMENTO (3X), EXCLUSIVE ESCORAMENTO</v>
      </c>
      <c r="IYU49" s="261"/>
      <c r="IYV49" s="261"/>
      <c r="IYW49" s="261"/>
      <c r="IYX49" s="261"/>
      <c r="IYY49" s="261"/>
      <c r="IYZ49" s="12" t="s">
        <v>10323</v>
      </c>
      <c r="IZA49" s="12" t="s">
        <v>6222</v>
      </c>
      <c r="IZB49" s="12" t="str">
        <f>IF(IZA49="SINAPI",VLOOKUP('TEREZINHA HARDY'!IYZ49,SINAPI,3,),VLOOKUP('TEREZINHA HARDY'!IYZ49,SETOP,4,))</f>
        <v>M2</v>
      </c>
      <c r="IZC49" s="13">
        <v>36.619999999999997</v>
      </c>
      <c r="IZD49" s="13" t="s">
        <v>41</v>
      </c>
      <c r="IZE49" s="14">
        <f>IF(IZA49="SINAPI",VLOOKUP('TEREZINHA HARDY'!IYZ49,SINAPI,4,),VLOOKUP('TEREZINHA HARDY'!IYZ49,SETOP,5,))</f>
        <v>39.090000000000003</v>
      </c>
      <c r="IZF49" s="14">
        <f t="shared" si="1192"/>
        <v>49.46</v>
      </c>
      <c r="IZG49" s="14">
        <f t="shared" si="1193"/>
        <v>1431.4757999999999</v>
      </c>
      <c r="IZH49" s="14">
        <f t="shared" si="1194"/>
        <v>1811.2251999999999</v>
      </c>
      <c r="IZI49" s="11" t="s">
        <v>17389</v>
      </c>
      <c r="IZJ49" s="261" t="str">
        <f>IF(IZQ49="SINAPI",VLOOKUP('TEREZINHA HARDY'!IZP49,SINAPI,2,),VLOOKUP('TEREZINHA HARDY'!IZP49,SETOP,3,))</f>
        <v>FORMA E DESFORMA DE TÁBUA E SARRAFO, REAPROVEITAMENTO (3X), EXCLUSIVE ESCORAMENTO</v>
      </c>
      <c r="IZK49" s="261"/>
      <c r="IZL49" s="261"/>
      <c r="IZM49" s="261"/>
      <c r="IZN49" s="261"/>
      <c r="IZO49" s="261"/>
      <c r="IZP49" s="12" t="s">
        <v>10323</v>
      </c>
      <c r="IZQ49" s="12" t="s">
        <v>6222</v>
      </c>
      <c r="IZR49" s="12" t="str">
        <f>IF(IZQ49="SINAPI",VLOOKUP('TEREZINHA HARDY'!IZP49,SINAPI,3,),VLOOKUP('TEREZINHA HARDY'!IZP49,SETOP,4,))</f>
        <v>M2</v>
      </c>
      <c r="IZS49" s="13">
        <v>36.619999999999997</v>
      </c>
      <c r="IZT49" s="13" t="s">
        <v>41</v>
      </c>
      <c r="IZU49" s="14">
        <f>IF(IZQ49="SINAPI",VLOOKUP('TEREZINHA HARDY'!IZP49,SINAPI,4,),VLOOKUP('TEREZINHA HARDY'!IZP49,SETOP,5,))</f>
        <v>39.090000000000003</v>
      </c>
      <c r="IZV49" s="14">
        <f t="shared" si="1195"/>
        <v>49.46</v>
      </c>
      <c r="IZW49" s="14">
        <f t="shared" si="1196"/>
        <v>1431.4757999999999</v>
      </c>
      <c r="IZX49" s="14">
        <f t="shared" si="1197"/>
        <v>1811.2251999999999</v>
      </c>
      <c r="IZY49" s="11" t="s">
        <v>17389</v>
      </c>
      <c r="IZZ49" s="261" t="str">
        <f>IF(JAG49="SINAPI",VLOOKUP('TEREZINHA HARDY'!JAF49,SINAPI,2,),VLOOKUP('TEREZINHA HARDY'!JAF49,SETOP,3,))</f>
        <v>FORMA E DESFORMA DE TÁBUA E SARRAFO, REAPROVEITAMENTO (3X), EXCLUSIVE ESCORAMENTO</v>
      </c>
      <c r="JAA49" s="261"/>
      <c r="JAB49" s="261"/>
      <c r="JAC49" s="261"/>
      <c r="JAD49" s="261"/>
      <c r="JAE49" s="261"/>
      <c r="JAF49" s="12" t="s">
        <v>10323</v>
      </c>
      <c r="JAG49" s="12" t="s">
        <v>6222</v>
      </c>
      <c r="JAH49" s="12" t="str">
        <f>IF(JAG49="SINAPI",VLOOKUP('TEREZINHA HARDY'!JAF49,SINAPI,3,),VLOOKUP('TEREZINHA HARDY'!JAF49,SETOP,4,))</f>
        <v>M2</v>
      </c>
      <c r="JAI49" s="13">
        <v>36.619999999999997</v>
      </c>
      <c r="JAJ49" s="13" t="s">
        <v>41</v>
      </c>
      <c r="JAK49" s="14">
        <f>IF(JAG49="SINAPI",VLOOKUP('TEREZINHA HARDY'!JAF49,SINAPI,4,),VLOOKUP('TEREZINHA HARDY'!JAF49,SETOP,5,))</f>
        <v>39.090000000000003</v>
      </c>
      <c r="JAL49" s="14">
        <f t="shared" si="1198"/>
        <v>49.46</v>
      </c>
      <c r="JAM49" s="14">
        <f t="shared" si="1199"/>
        <v>1431.4757999999999</v>
      </c>
      <c r="JAN49" s="14">
        <f t="shared" si="1200"/>
        <v>1811.2251999999999</v>
      </c>
      <c r="JAO49" s="11" t="s">
        <v>17389</v>
      </c>
      <c r="JAP49" s="261" t="str">
        <f>IF(JAW49="SINAPI",VLOOKUP('TEREZINHA HARDY'!JAV49,SINAPI,2,),VLOOKUP('TEREZINHA HARDY'!JAV49,SETOP,3,))</f>
        <v>FORMA E DESFORMA DE TÁBUA E SARRAFO, REAPROVEITAMENTO (3X), EXCLUSIVE ESCORAMENTO</v>
      </c>
      <c r="JAQ49" s="261"/>
      <c r="JAR49" s="261"/>
      <c r="JAS49" s="261"/>
      <c r="JAT49" s="261"/>
      <c r="JAU49" s="261"/>
      <c r="JAV49" s="12" t="s">
        <v>10323</v>
      </c>
      <c r="JAW49" s="12" t="s">
        <v>6222</v>
      </c>
      <c r="JAX49" s="12" t="str">
        <f>IF(JAW49="SINAPI",VLOOKUP('TEREZINHA HARDY'!JAV49,SINAPI,3,),VLOOKUP('TEREZINHA HARDY'!JAV49,SETOP,4,))</f>
        <v>M2</v>
      </c>
      <c r="JAY49" s="13">
        <v>36.619999999999997</v>
      </c>
      <c r="JAZ49" s="13" t="s">
        <v>41</v>
      </c>
      <c r="JBA49" s="14">
        <f>IF(JAW49="SINAPI",VLOOKUP('TEREZINHA HARDY'!JAV49,SINAPI,4,),VLOOKUP('TEREZINHA HARDY'!JAV49,SETOP,5,))</f>
        <v>39.090000000000003</v>
      </c>
      <c r="JBB49" s="14">
        <f t="shared" si="1201"/>
        <v>49.46</v>
      </c>
      <c r="JBC49" s="14">
        <f t="shared" si="1202"/>
        <v>1431.4757999999999</v>
      </c>
      <c r="JBD49" s="14">
        <f t="shared" si="1203"/>
        <v>1811.2251999999999</v>
      </c>
      <c r="JBE49" s="11" t="s">
        <v>17389</v>
      </c>
      <c r="JBF49" s="261" t="str">
        <f>IF(JBM49="SINAPI",VLOOKUP('TEREZINHA HARDY'!JBL49,SINAPI,2,),VLOOKUP('TEREZINHA HARDY'!JBL49,SETOP,3,))</f>
        <v>FORMA E DESFORMA DE TÁBUA E SARRAFO, REAPROVEITAMENTO (3X), EXCLUSIVE ESCORAMENTO</v>
      </c>
      <c r="JBG49" s="261"/>
      <c r="JBH49" s="261"/>
      <c r="JBI49" s="261"/>
      <c r="JBJ49" s="261"/>
      <c r="JBK49" s="261"/>
      <c r="JBL49" s="12" t="s">
        <v>10323</v>
      </c>
      <c r="JBM49" s="12" t="s">
        <v>6222</v>
      </c>
      <c r="JBN49" s="12" t="str">
        <f>IF(JBM49="SINAPI",VLOOKUP('TEREZINHA HARDY'!JBL49,SINAPI,3,),VLOOKUP('TEREZINHA HARDY'!JBL49,SETOP,4,))</f>
        <v>M2</v>
      </c>
      <c r="JBO49" s="13">
        <v>36.619999999999997</v>
      </c>
      <c r="JBP49" s="13" t="s">
        <v>41</v>
      </c>
      <c r="JBQ49" s="14">
        <f>IF(JBM49="SINAPI",VLOOKUP('TEREZINHA HARDY'!JBL49,SINAPI,4,),VLOOKUP('TEREZINHA HARDY'!JBL49,SETOP,5,))</f>
        <v>39.090000000000003</v>
      </c>
      <c r="JBR49" s="14">
        <f t="shared" si="1204"/>
        <v>49.46</v>
      </c>
      <c r="JBS49" s="14">
        <f t="shared" si="1205"/>
        <v>1431.4757999999999</v>
      </c>
      <c r="JBT49" s="14">
        <f t="shared" si="1206"/>
        <v>1811.2251999999999</v>
      </c>
      <c r="JBU49" s="11" t="s">
        <v>17389</v>
      </c>
      <c r="JBV49" s="261" t="str">
        <f>IF(JCC49="SINAPI",VLOOKUP('TEREZINHA HARDY'!JCB49,SINAPI,2,),VLOOKUP('TEREZINHA HARDY'!JCB49,SETOP,3,))</f>
        <v>FORMA E DESFORMA DE TÁBUA E SARRAFO, REAPROVEITAMENTO (3X), EXCLUSIVE ESCORAMENTO</v>
      </c>
      <c r="JBW49" s="261"/>
      <c r="JBX49" s="261"/>
      <c r="JBY49" s="261"/>
      <c r="JBZ49" s="261"/>
      <c r="JCA49" s="261"/>
      <c r="JCB49" s="12" t="s">
        <v>10323</v>
      </c>
      <c r="JCC49" s="12" t="s">
        <v>6222</v>
      </c>
      <c r="JCD49" s="12" t="str">
        <f>IF(JCC49="SINAPI",VLOOKUP('TEREZINHA HARDY'!JCB49,SINAPI,3,),VLOOKUP('TEREZINHA HARDY'!JCB49,SETOP,4,))</f>
        <v>M2</v>
      </c>
      <c r="JCE49" s="13">
        <v>36.619999999999997</v>
      </c>
      <c r="JCF49" s="13" t="s">
        <v>41</v>
      </c>
      <c r="JCG49" s="14">
        <f>IF(JCC49="SINAPI",VLOOKUP('TEREZINHA HARDY'!JCB49,SINAPI,4,),VLOOKUP('TEREZINHA HARDY'!JCB49,SETOP,5,))</f>
        <v>39.090000000000003</v>
      </c>
      <c r="JCH49" s="14">
        <f t="shared" si="1207"/>
        <v>49.46</v>
      </c>
      <c r="JCI49" s="14">
        <f t="shared" si="1208"/>
        <v>1431.4757999999999</v>
      </c>
      <c r="JCJ49" s="14">
        <f t="shared" si="1209"/>
        <v>1811.2251999999999</v>
      </c>
      <c r="JCK49" s="11" t="s">
        <v>17389</v>
      </c>
      <c r="JCL49" s="261" t="str">
        <f>IF(JCS49="SINAPI",VLOOKUP('TEREZINHA HARDY'!JCR49,SINAPI,2,),VLOOKUP('TEREZINHA HARDY'!JCR49,SETOP,3,))</f>
        <v>FORMA E DESFORMA DE TÁBUA E SARRAFO, REAPROVEITAMENTO (3X), EXCLUSIVE ESCORAMENTO</v>
      </c>
      <c r="JCM49" s="261"/>
      <c r="JCN49" s="261"/>
      <c r="JCO49" s="261"/>
      <c r="JCP49" s="261"/>
      <c r="JCQ49" s="261"/>
      <c r="JCR49" s="12" t="s">
        <v>10323</v>
      </c>
      <c r="JCS49" s="12" t="s">
        <v>6222</v>
      </c>
      <c r="JCT49" s="12" t="str">
        <f>IF(JCS49="SINAPI",VLOOKUP('TEREZINHA HARDY'!JCR49,SINAPI,3,),VLOOKUP('TEREZINHA HARDY'!JCR49,SETOP,4,))</f>
        <v>M2</v>
      </c>
      <c r="JCU49" s="13">
        <v>36.619999999999997</v>
      </c>
      <c r="JCV49" s="13" t="s">
        <v>41</v>
      </c>
      <c r="JCW49" s="14">
        <f>IF(JCS49="SINAPI",VLOOKUP('TEREZINHA HARDY'!JCR49,SINAPI,4,),VLOOKUP('TEREZINHA HARDY'!JCR49,SETOP,5,))</f>
        <v>39.090000000000003</v>
      </c>
      <c r="JCX49" s="14">
        <f t="shared" si="1210"/>
        <v>49.46</v>
      </c>
      <c r="JCY49" s="14">
        <f t="shared" si="1211"/>
        <v>1431.4757999999999</v>
      </c>
      <c r="JCZ49" s="14">
        <f t="shared" si="1212"/>
        <v>1811.2251999999999</v>
      </c>
      <c r="JDA49" s="11" t="s">
        <v>17389</v>
      </c>
      <c r="JDB49" s="261" t="str">
        <f>IF(JDI49="SINAPI",VLOOKUP('TEREZINHA HARDY'!JDH49,SINAPI,2,),VLOOKUP('TEREZINHA HARDY'!JDH49,SETOP,3,))</f>
        <v>FORMA E DESFORMA DE TÁBUA E SARRAFO, REAPROVEITAMENTO (3X), EXCLUSIVE ESCORAMENTO</v>
      </c>
      <c r="JDC49" s="261"/>
      <c r="JDD49" s="261"/>
      <c r="JDE49" s="261"/>
      <c r="JDF49" s="261"/>
      <c r="JDG49" s="261"/>
      <c r="JDH49" s="12" t="s">
        <v>10323</v>
      </c>
      <c r="JDI49" s="12" t="s">
        <v>6222</v>
      </c>
      <c r="JDJ49" s="12" t="str">
        <f>IF(JDI49="SINAPI",VLOOKUP('TEREZINHA HARDY'!JDH49,SINAPI,3,),VLOOKUP('TEREZINHA HARDY'!JDH49,SETOP,4,))</f>
        <v>M2</v>
      </c>
      <c r="JDK49" s="13">
        <v>36.619999999999997</v>
      </c>
      <c r="JDL49" s="13" t="s">
        <v>41</v>
      </c>
      <c r="JDM49" s="14">
        <f>IF(JDI49="SINAPI",VLOOKUP('TEREZINHA HARDY'!JDH49,SINAPI,4,),VLOOKUP('TEREZINHA HARDY'!JDH49,SETOP,5,))</f>
        <v>39.090000000000003</v>
      </c>
      <c r="JDN49" s="14">
        <f t="shared" si="1213"/>
        <v>49.46</v>
      </c>
      <c r="JDO49" s="14">
        <f t="shared" si="1214"/>
        <v>1431.4757999999999</v>
      </c>
      <c r="JDP49" s="14">
        <f t="shared" si="1215"/>
        <v>1811.2251999999999</v>
      </c>
      <c r="JDQ49" s="11" t="s">
        <v>17389</v>
      </c>
      <c r="JDR49" s="261" t="str">
        <f>IF(JDY49="SINAPI",VLOOKUP('TEREZINHA HARDY'!JDX49,SINAPI,2,),VLOOKUP('TEREZINHA HARDY'!JDX49,SETOP,3,))</f>
        <v>FORMA E DESFORMA DE TÁBUA E SARRAFO, REAPROVEITAMENTO (3X), EXCLUSIVE ESCORAMENTO</v>
      </c>
      <c r="JDS49" s="261"/>
      <c r="JDT49" s="261"/>
      <c r="JDU49" s="261"/>
      <c r="JDV49" s="261"/>
      <c r="JDW49" s="261"/>
      <c r="JDX49" s="12" t="s">
        <v>10323</v>
      </c>
      <c r="JDY49" s="12" t="s">
        <v>6222</v>
      </c>
      <c r="JDZ49" s="12" t="str">
        <f>IF(JDY49="SINAPI",VLOOKUP('TEREZINHA HARDY'!JDX49,SINAPI,3,),VLOOKUP('TEREZINHA HARDY'!JDX49,SETOP,4,))</f>
        <v>M2</v>
      </c>
      <c r="JEA49" s="13">
        <v>36.619999999999997</v>
      </c>
      <c r="JEB49" s="13" t="s">
        <v>41</v>
      </c>
      <c r="JEC49" s="14">
        <f>IF(JDY49="SINAPI",VLOOKUP('TEREZINHA HARDY'!JDX49,SINAPI,4,),VLOOKUP('TEREZINHA HARDY'!JDX49,SETOP,5,))</f>
        <v>39.090000000000003</v>
      </c>
      <c r="JED49" s="14">
        <f t="shared" si="1216"/>
        <v>49.46</v>
      </c>
      <c r="JEE49" s="14">
        <f t="shared" si="1217"/>
        <v>1431.4757999999999</v>
      </c>
      <c r="JEF49" s="14">
        <f t="shared" si="1218"/>
        <v>1811.2251999999999</v>
      </c>
      <c r="JEG49" s="11" t="s">
        <v>17389</v>
      </c>
      <c r="JEH49" s="261" t="str">
        <f>IF(JEO49="SINAPI",VLOOKUP('TEREZINHA HARDY'!JEN49,SINAPI,2,),VLOOKUP('TEREZINHA HARDY'!JEN49,SETOP,3,))</f>
        <v>FORMA E DESFORMA DE TÁBUA E SARRAFO, REAPROVEITAMENTO (3X), EXCLUSIVE ESCORAMENTO</v>
      </c>
      <c r="JEI49" s="261"/>
      <c r="JEJ49" s="261"/>
      <c r="JEK49" s="261"/>
      <c r="JEL49" s="261"/>
      <c r="JEM49" s="261"/>
      <c r="JEN49" s="12" t="s">
        <v>10323</v>
      </c>
      <c r="JEO49" s="12" t="s">
        <v>6222</v>
      </c>
      <c r="JEP49" s="12" t="str">
        <f>IF(JEO49="SINAPI",VLOOKUP('TEREZINHA HARDY'!JEN49,SINAPI,3,),VLOOKUP('TEREZINHA HARDY'!JEN49,SETOP,4,))</f>
        <v>M2</v>
      </c>
      <c r="JEQ49" s="13">
        <v>36.619999999999997</v>
      </c>
      <c r="JER49" s="13" t="s">
        <v>41</v>
      </c>
      <c r="JES49" s="14">
        <f>IF(JEO49="SINAPI",VLOOKUP('TEREZINHA HARDY'!JEN49,SINAPI,4,),VLOOKUP('TEREZINHA HARDY'!JEN49,SETOP,5,))</f>
        <v>39.090000000000003</v>
      </c>
      <c r="JET49" s="14">
        <f t="shared" si="1219"/>
        <v>49.46</v>
      </c>
      <c r="JEU49" s="14">
        <f t="shared" si="1220"/>
        <v>1431.4757999999999</v>
      </c>
      <c r="JEV49" s="14">
        <f t="shared" si="1221"/>
        <v>1811.2251999999999</v>
      </c>
      <c r="JEW49" s="11" t="s">
        <v>17389</v>
      </c>
      <c r="JEX49" s="261" t="str">
        <f>IF(JFE49="SINAPI",VLOOKUP('TEREZINHA HARDY'!JFD49,SINAPI,2,),VLOOKUP('TEREZINHA HARDY'!JFD49,SETOP,3,))</f>
        <v>FORMA E DESFORMA DE TÁBUA E SARRAFO, REAPROVEITAMENTO (3X), EXCLUSIVE ESCORAMENTO</v>
      </c>
      <c r="JEY49" s="261"/>
      <c r="JEZ49" s="261"/>
      <c r="JFA49" s="261"/>
      <c r="JFB49" s="261"/>
      <c r="JFC49" s="261"/>
      <c r="JFD49" s="12" t="s">
        <v>10323</v>
      </c>
      <c r="JFE49" s="12" t="s">
        <v>6222</v>
      </c>
      <c r="JFF49" s="12" t="str">
        <f>IF(JFE49="SINAPI",VLOOKUP('TEREZINHA HARDY'!JFD49,SINAPI,3,),VLOOKUP('TEREZINHA HARDY'!JFD49,SETOP,4,))</f>
        <v>M2</v>
      </c>
      <c r="JFG49" s="13">
        <v>36.619999999999997</v>
      </c>
      <c r="JFH49" s="13" t="s">
        <v>41</v>
      </c>
      <c r="JFI49" s="14">
        <f>IF(JFE49="SINAPI",VLOOKUP('TEREZINHA HARDY'!JFD49,SINAPI,4,),VLOOKUP('TEREZINHA HARDY'!JFD49,SETOP,5,))</f>
        <v>39.090000000000003</v>
      </c>
      <c r="JFJ49" s="14">
        <f t="shared" si="1222"/>
        <v>49.46</v>
      </c>
      <c r="JFK49" s="14">
        <f t="shared" si="1223"/>
        <v>1431.4757999999999</v>
      </c>
      <c r="JFL49" s="14">
        <f t="shared" si="1224"/>
        <v>1811.2251999999999</v>
      </c>
      <c r="JFM49" s="11" t="s">
        <v>17389</v>
      </c>
      <c r="JFN49" s="261" t="str">
        <f>IF(JFU49="SINAPI",VLOOKUP('TEREZINHA HARDY'!JFT49,SINAPI,2,),VLOOKUP('TEREZINHA HARDY'!JFT49,SETOP,3,))</f>
        <v>FORMA E DESFORMA DE TÁBUA E SARRAFO, REAPROVEITAMENTO (3X), EXCLUSIVE ESCORAMENTO</v>
      </c>
      <c r="JFO49" s="261"/>
      <c r="JFP49" s="261"/>
      <c r="JFQ49" s="261"/>
      <c r="JFR49" s="261"/>
      <c r="JFS49" s="261"/>
      <c r="JFT49" s="12" t="s">
        <v>10323</v>
      </c>
      <c r="JFU49" s="12" t="s">
        <v>6222</v>
      </c>
      <c r="JFV49" s="12" t="str">
        <f>IF(JFU49="SINAPI",VLOOKUP('TEREZINHA HARDY'!JFT49,SINAPI,3,),VLOOKUP('TEREZINHA HARDY'!JFT49,SETOP,4,))</f>
        <v>M2</v>
      </c>
      <c r="JFW49" s="13">
        <v>36.619999999999997</v>
      </c>
      <c r="JFX49" s="13" t="s">
        <v>41</v>
      </c>
      <c r="JFY49" s="14">
        <f>IF(JFU49="SINAPI",VLOOKUP('TEREZINHA HARDY'!JFT49,SINAPI,4,),VLOOKUP('TEREZINHA HARDY'!JFT49,SETOP,5,))</f>
        <v>39.090000000000003</v>
      </c>
      <c r="JFZ49" s="14">
        <f t="shared" si="1225"/>
        <v>49.46</v>
      </c>
      <c r="JGA49" s="14">
        <f t="shared" si="1226"/>
        <v>1431.4757999999999</v>
      </c>
      <c r="JGB49" s="14">
        <f t="shared" si="1227"/>
        <v>1811.2251999999999</v>
      </c>
      <c r="JGC49" s="11" t="s">
        <v>17389</v>
      </c>
      <c r="JGD49" s="261" t="str">
        <f>IF(JGK49="SINAPI",VLOOKUP('TEREZINHA HARDY'!JGJ49,SINAPI,2,),VLOOKUP('TEREZINHA HARDY'!JGJ49,SETOP,3,))</f>
        <v>FORMA E DESFORMA DE TÁBUA E SARRAFO, REAPROVEITAMENTO (3X), EXCLUSIVE ESCORAMENTO</v>
      </c>
      <c r="JGE49" s="261"/>
      <c r="JGF49" s="261"/>
      <c r="JGG49" s="261"/>
      <c r="JGH49" s="261"/>
      <c r="JGI49" s="261"/>
      <c r="JGJ49" s="12" t="s">
        <v>10323</v>
      </c>
      <c r="JGK49" s="12" t="s">
        <v>6222</v>
      </c>
      <c r="JGL49" s="12" t="str">
        <f>IF(JGK49="SINAPI",VLOOKUP('TEREZINHA HARDY'!JGJ49,SINAPI,3,),VLOOKUP('TEREZINHA HARDY'!JGJ49,SETOP,4,))</f>
        <v>M2</v>
      </c>
      <c r="JGM49" s="13">
        <v>36.619999999999997</v>
      </c>
      <c r="JGN49" s="13" t="s">
        <v>41</v>
      </c>
      <c r="JGO49" s="14">
        <f>IF(JGK49="SINAPI",VLOOKUP('TEREZINHA HARDY'!JGJ49,SINAPI,4,),VLOOKUP('TEREZINHA HARDY'!JGJ49,SETOP,5,))</f>
        <v>39.090000000000003</v>
      </c>
      <c r="JGP49" s="14">
        <f t="shared" si="1228"/>
        <v>49.46</v>
      </c>
      <c r="JGQ49" s="14">
        <f t="shared" si="1229"/>
        <v>1431.4757999999999</v>
      </c>
      <c r="JGR49" s="14">
        <f t="shared" si="1230"/>
        <v>1811.2251999999999</v>
      </c>
      <c r="JGS49" s="11" t="s">
        <v>17389</v>
      </c>
      <c r="JGT49" s="261" t="str">
        <f>IF(JHA49="SINAPI",VLOOKUP('TEREZINHA HARDY'!JGZ49,SINAPI,2,),VLOOKUP('TEREZINHA HARDY'!JGZ49,SETOP,3,))</f>
        <v>FORMA E DESFORMA DE TÁBUA E SARRAFO, REAPROVEITAMENTO (3X), EXCLUSIVE ESCORAMENTO</v>
      </c>
      <c r="JGU49" s="261"/>
      <c r="JGV49" s="261"/>
      <c r="JGW49" s="261"/>
      <c r="JGX49" s="261"/>
      <c r="JGY49" s="261"/>
      <c r="JGZ49" s="12" t="s">
        <v>10323</v>
      </c>
      <c r="JHA49" s="12" t="s">
        <v>6222</v>
      </c>
      <c r="JHB49" s="12" t="str">
        <f>IF(JHA49="SINAPI",VLOOKUP('TEREZINHA HARDY'!JGZ49,SINAPI,3,),VLOOKUP('TEREZINHA HARDY'!JGZ49,SETOP,4,))</f>
        <v>M2</v>
      </c>
      <c r="JHC49" s="13">
        <v>36.619999999999997</v>
      </c>
      <c r="JHD49" s="13" t="s">
        <v>41</v>
      </c>
      <c r="JHE49" s="14">
        <f>IF(JHA49="SINAPI",VLOOKUP('TEREZINHA HARDY'!JGZ49,SINAPI,4,),VLOOKUP('TEREZINHA HARDY'!JGZ49,SETOP,5,))</f>
        <v>39.090000000000003</v>
      </c>
      <c r="JHF49" s="14">
        <f t="shared" si="1231"/>
        <v>49.46</v>
      </c>
      <c r="JHG49" s="14">
        <f t="shared" si="1232"/>
        <v>1431.4757999999999</v>
      </c>
      <c r="JHH49" s="14">
        <f t="shared" si="1233"/>
        <v>1811.2251999999999</v>
      </c>
      <c r="JHI49" s="11" t="s">
        <v>17389</v>
      </c>
      <c r="JHJ49" s="261" t="str">
        <f>IF(JHQ49="SINAPI",VLOOKUP('TEREZINHA HARDY'!JHP49,SINAPI,2,),VLOOKUP('TEREZINHA HARDY'!JHP49,SETOP,3,))</f>
        <v>FORMA E DESFORMA DE TÁBUA E SARRAFO, REAPROVEITAMENTO (3X), EXCLUSIVE ESCORAMENTO</v>
      </c>
      <c r="JHK49" s="261"/>
      <c r="JHL49" s="261"/>
      <c r="JHM49" s="261"/>
      <c r="JHN49" s="261"/>
      <c r="JHO49" s="261"/>
      <c r="JHP49" s="12" t="s">
        <v>10323</v>
      </c>
      <c r="JHQ49" s="12" t="s">
        <v>6222</v>
      </c>
      <c r="JHR49" s="12" t="str">
        <f>IF(JHQ49="SINAPI",VLOOKUP('TEREZINHA HARDY'!JHP49,SINAPI,3,),VLOOKUP('TEREZINHA HARDY'!JHP49,SETOP,4,))</f>
        <v>M2</v>
      </c>
      <c r="JHS49" s="13">
        <v>36.619999999999997</v>
      </c>
      <c r="JHT49" s="13" t="s">
        <v>41</v>
      </c>
      <c r="JHU49" s="14">
        <f>IF(JHQ49="SINAPI",VLOOKUP('TEREZINHA HARDY'!JHP49,SINAPI,4,),VLOOKUP('TEREZINHA HARDY'!JHP49,SETOP,5,))</f>
        <v>39.090000000000003</v>
      </c>
      <c r="JHV49" s="14">
        <f t="shared" si="1234"/>
        <v>49.46</v>
      </c>
      <c r="JHW49" s="14">
        <f t="shared" si="1235"/>
        <v>1431.4757999999999</v>
      </c>
      <c r="JHX49" s="14">
        <f t="shared" si="1236"/>
        <v>1811.2251999999999</v>
      </c>
      <c r="JHY49" s="11" t="s">
        <v>17389</v>
      </c>
      <c r="JHZ49" s="261" t="str">
        <f>IF(JIG49="SINAPI",VLOOKUP('TEREZINHA HARDY'!JIF49,SINAPI,2,),VLOOKUP('TEREZINHA HARDY'!JIF49,SETOP,3,))</f>
        <v>FORMA E DESFORMA DE TÁBUA E SARRAFO, REAPROVEITAMENTO (3X), EXCLUSIVE ESCORAMENTO</v>
      </c>
      <c r="JIA49" s="261"/>
      <c r="JIB49" s="261"/>
      <c r="JIC49" s="261"/>
      <c r="JID49" s="261"/>
      <c r="JIE49" s="261"/>
      <c r="JIF49" s="12" t="s">
        <v>10323</v>
      </c>
      <c r="JIG49" s="12" t="s">
        <v>6222</v>
      </c>
      <c r="JIH49" s="12" t="str">
        <f>IF(JIG49="SINAPI",VLOOKUP('TEREZINHA HARDY'!JIF49,SINAPI,3,),VLOOKUP('TEREZINHA HARDY'!JIF49,SETOP,4,))</f>
        <v>M2</v>
      </c>
      <c r="JII49" s="13">
        <v>36.619999999999997</v>
      </c>
      <c r="JIJ49" s="13" t="s">
        <v>41</v>
      </c>
      <c r="JIK49" s="14">
        <f>IF(JIG49="SINAPI",VLOOKUP('TEREZINHA HARDY'!JIF49,SINAPI,4,),VLOOKUP('TEREZINHA HARDY'!JIF49,SETOP,5,))</f>
        <v>39.090000000000003</v>
      </c>
      <c r="JIL49" s="14">
        <f t="shared" si="1237"/>
        <v>49.46</v>
      </c>
      <c r="JIM49" s="14">
        <f t="shared" si="1238"/>
        <v>1431.4757999999999</v>
      </c>
      <c r="JIN49" s="14">
        <f t="shared" si="1239"/>
        <v>1811.2251999999999</v>
      </c>
      <c r="JIO49" s="11" t="s">
        <v>17389</v>
      </c>
      <c r="JIP49" s="261" t="str">
        <f>IF(JIW49="SINAPI",VLOOKUP('TEREZINHA HARDY'!JIV49,SINAPI,2,),VLOOKUP('TEREZINHA HARDY'!JIV49,SETOP,3,))</f>
        <v>FORMA E DESFORMA DE TÁBUA E SARRAFO, REAPROVEITAMENTO (3X), EXCLUSIVE ESCORAMENTO</v>
      </c>
      <c r="JIQ49" s="261"/>
      <c r="JIR49" s="261"/>
      <c r="JIS49" s="261"/>
      <c r="JIT49" s="261"/>
      <c r="JIU49" s="261"/>
      <c r="JIV49" s="12" t="s">
        <v>10323</v>
      </c>
      <c r="JIW49" s="12" t="s">
        <v>6222</v>
      </c>
      <c r="JIX49" s="12" t="str">
        <f>IF(JIW49="SINAPI",VLOOKUP('TEREZINHA HARDY'!JIV49,SINAPI,3,),VLOOKUP('TEREZINHA HARDY'!JIV49,SETOP,4,))</f>
        <v>M2</v>
      </c>
      <c r="JIY49" s="13">
        <v>36.619999999999997</v>
      </c>
      <c r="JIZ49" s="13" t="s">
        <v>41</v>
      </c>
      <c r="JJA49" s="14">
        <f>IF(JIW49="SINAPI",VLOOKUP('TEREZINHA HARDY'!JIV49,SINAPI,4,),VLOOKUP('TEREZINHA HARDY'!JIV49,SETOP,5,))</f>
        <v>39.090000000000003</v>
      </c>
      <c r="JJB49" s="14">
        <f t="shared" si="1240"/>
        <v>49.46</v>
      </c>
      <c r="JJC49" s="14">
        <f t="shared" si="1241"/>
        <v>1431.4757999999999</v>
      </c>
      <c r="JJD49" s="14">
        <f t="shared" si="1242"/>
        <v>1811.2251999999999</v>
      </c>
      <c r="JJE49" s="11" t="s">
        <v>17389</v>
      </c>
      <c r="JJF49" s="261" t="str">
        <f>IF(JJM49="SINAPI",VLOOKUP('TEREZINHA HARDY'!JJL49,SINAPI,2,),VLOOKUP('TEREZINHA HARDY'!JJL49,SETOP,3,))</f>
        <v>FORMA E DESFORMA DE TÁBUA E SARRAFO, REAPROVEITAMENTO (3X), EXCLUSIVE ESCORAMENTO</v>
      </c>
      <c r="JJG49" s="261"/>
      <c r="JJH49" s="261"/>
      <c r="JJI49" s="261"/>
      <c r="JJJ49" s="261"/>
      <c r="JJK49" s="261"/>
      <c r="JJL49" s="12" t="s">
        <v>10323</v>
      </c>
      <c r="JJM49" s="12" t="s">
        <v>6222</v>
      </c>
      <c r="JJN49" s="12" t="str">
        <f>IF(JJM49="SINAPI",VLOOKUP('TEREZINHA HARDY'!JJL49,SINAPI,3,),VLOOKUP('TEREZINHA HARDY'!JJL49,SETOP,4,))</f>
        <v>M2</v>
      </c>
      <c r="JJO49" s="13">
        <v>36.619999999999997</v>
      </c>
      <c r="JJP49" s="13" t="s">
        <v>41</v>
      </c>
      <c r="JJQ49" s="14">
        <f>IF(JJM49="SINAPI",VLOOKUP('TEREZINHA HARDY'!JJL49,SINAPI,4,),VLOOKUP('TEREZINHA HARDY'!JJL49,SETOP,5,))</f>
        <v>39.090000000000003</v>
      </c>
      <c r="JJR49" s="14">
        <f t="shared" si="1243"/>
        <v>49.46</v>
      </c>
      <c r="JJS49" s="14">
        <f t="shared" si="1244"/>
        <v>1431.4757999999999</v>
      </c>
      <c r="JJT49" s="14">
        <f t="shared" si="1245"/>
        <v>1811.2251999999999</v>
      </c>
      <c r="JJU49" s="11" t="s">
        <v>17389</v>
      </c>
      <c r="JJV49" s="261" t="str">
        <f>IF(JKC49="SINAPI",VLOOKUP('TEREZINHA HARDY'!JKB49,SINAPI,2,),VLOOKUP('TEREZINHA HARDY'!JKB49,SETOP,3,))</f>
        <v>FORMA E DESFORMA DE TÁBUA E SARRAFO, REAPROVEITAMENTO (3X), EXCLUSIVE ESCORAMENTO</v>
      </c>
      <c r="JJW49" s="261"/>
      <c r="JJX49" s="261"/>
      <c r="JJY49" s="261"/>
      <c r="JJZ49" s="261"/>
      <c r="JKA49" s="261"/>
      <c r="JKB49" s="12" t="s">
        <v>10323</v>
      </c>
      <c r="JKC49" s="12" t="s">
        <v>6222</v>
      </c>
      <c r="JKD49" s="12" t="str">
        <f>IF(JKC49="SINAPI",VLOOKUP('TEREZINHA HARDY'!JKB49,SINAPI,3,),VLOOKUP('TEREZINHA HARDY'!JKB49,SETOP,4,))</f>
        <v>M2</v>
      </c>
      <c r="JKE49" s="13">
        <v>36.619999999999997</v>
      </c>
      <c r="JKF49" s="13" t="s">
        <v>41</v>
      </c>
      <c r="JKG49" s="14">
        <f>IF(JKC49="SINAPI",VLOOKUP('TEREZINHA HARDY'!JKB49,SINAPI,4,),VLOOKUP('TEREZINHA HARDY'!JKB49,SETOP,5,))</f>
        <v>39.090000000000003</v>
      </c>
      <c r="JKH49" s="14">
        <f t="shared" si="1246"/>
        <v>49.46</v>
      </c>
      <c r="JKI49" s="14">
        <f t="shared" si="1247"/>
        <v>1431.4757999999999</v>
      </c>
      <c r="JKJ49" s="14">
        <f t="shared" si="1248"/>
        <v>1811.2251999999999</v>
      </c>
      <c r="JKK49" s="11" t="s">
        <v>17389</v>
      </c>
      <c r="JKL49" s="261" t="str">
        <f>IF(JKS49="SINAPI",VLOOKUP('TEREZINHA HARDY'!JKR49,SINAPI,2,),VLOOKUP('TEREZINHA HARDY'!JKR49,SETOP,3,))</f>
        <v>FORMA E DESFORMA DE TÁBUA E SARRAFO, REAPROVEITAMENTO (3X), EXCLUSIVE ESCORAMENTO</v>
      </c>
      <c r="JKM49" s="261"/>
      <c r="JKN49" s="261"/>
      <c r="JKO49" s="261"/>
      <c r="JKP49" s="261"/>
      <c r="JKQ49" s="261"/>
      <c r="JKR49" s="12" t="s">
        <v>10323</v>
      </c>
      <c r="JKS49" s="12" t="s">
        <v>6222</v>
      </c>
      <c r="JKT49" s="12" t="str">
        <f>IF(JKS49="SINAPI",VLOOKUP('TEREZINHA HARDY'!JKR49,SINAPI,3,),VLOOKUP('TEREZINHA HARDY'!JKR49,SETOP,4,))</f>
        <v>M2</v>
      </c>
      <c r="JKU49" s="13">
        <v>36.619999999999997</v>
      </c>
      <c r="JKV49" s="13" t="s">
        <v>41</v>
      </c>
      <c r="JKW49" s="14">
        <f>IF(JKS49="SINAPI",VLOOKUP('TEREZINHA HARDY'!JKR49,SINAPI,4,),VLOOKUP('TEREZINHA HARDY'!JKR49,SETOP,5,))</f>
        <v>39.090000000000003</v>
      </c>
      <c r="JKX49" s="14">
        <f t="shared" si="1249"/>
        <v>49.46</v>
      </c>
      <c r="JKY49" s="14">
        <f t="shared" si="1250"/>
        <v>1431.4757999999999</v>
      </c>
      <c r="JKZ49" s="14">
        <f t="shared" si="1251"/>
        <v>1811.2251999999999</v>
      </c>
      <c r="JLA49" s="11" t="s">
        <v>17389</v>
      </c>
      <c r="JLB49" s="261" t="str">
        <f>IF(JLI49="SINAPI",VLOOKUP('TEREZINHA HARDY'!JLH49,SINAPI,2,),VLOOKUP('TEREZINHA HARDY'!JLH49,SETOP,3,))</f>
        <v>FORMA E DESFORMA DE TÁBUA E SARRAFO, REAPROVEITAMENTO (3X), EXCLUSIVE ESCORAMENTO</v>
      </c>
      <c r="JLC49" s="261"/>
      <c r="JLD49" s="261"/>
      <c r="JLE49" s="261"/>
      <c r="JLF49" s="261"/>
      <c r="JLG49" s="261"/>
      <c r="JLH49" s="12" t="s">
        <v>10323</v>
      </c>
      <c r="JLI49" s="12" t="s">
        <v>6222</v>
      </c>
      <c r="JLJ49" s="12" t="str">
        <f>IF(JLI49="SINAPI",VLOOKUP('TEREZINHA HARDY'!JLH49,SINAPI,3,),VLOOKUP('TEREZINHA HARDY'!JLH49,SETOP,4,))</f>
        <v>M2</v>
      </c>
      <c r="JLK49" s="13">
        <v>36.619999999999997</v>
      </c>
      <c r="JLL49" s="13" t="s">
        <v>41</v>
      </c>
      <c r="JLM49" s="14">
        <f>IF(JLI49="SINAPI",VLOOKUP('TEREZINHA HARDY'!JLH49,SINAPI,4,),VLOOKUP('TEREZINHA HARDY'!JLH49,SETOP,5,))</f>
        <v>39.090000000000003</v>
      </c>
      <c r="JLN49" s="14">
        <f t="shared" si="1252"/>
        <v>49.46</v>
      </c>
      <c r="JLO49" s="14">
        <f t="shared" si="1253"/>
        <v>1431.4757999999999</v>
      </c>
      <c r="JLP49" s="14">
        <f t="shared" si="1254"/>
        <v>1811.2251999999999</v>
      </c>
      <c r="JLQ49" s="11" t="s">
        <v>17389</v>
      </c>
      <c r="JLR49" s="261" t="str">
        <f>IF(JLY49="SINAPI",VLOOKUP('TEREZINHA HARDY'!JLX49,SINAPI,2,),VLOOKUP('TEREZINHA HARDY'!JLX49,SETOP,3,))</f>
        <v>FORMA E DESFORMA DE TÁBUA E SARRAFO, REAPROVEITAMENTO (3X), EXCLUSIVE ESCORAMENTO</v>
      </c>
      <c r="JLS49" s="261"/>
      <c r="JLT49" s="261"/>
      <c r="JLU49" s="261"/>
      <c r="JLV49" s="261"/>
      <c r="JLW49" s="261"/>
      <c r="JLX49" s="12" t="s">
        <v>10323</v>
      </c>
      <c r="JLY49" s="12" t="s">
        <v>6222</v>
      </c>
      <c r="JLZ49" s="12" t="str">
        <f>IF(JLY49="SINAPI",VLOOKUP('TEREZINHA HARDY'!JLX49,SINAPI,3,),VLOOKUP('TEREZINHA HARDY'!JLX49,SETOP,4,))</f>
        <v>M2</v>
      </c>
      <c r="JMA49" s="13">
        <v>36.619999999999997</v>
      </c>
      <c r="JMB49" s="13" t="s">
        <v>41</v>
      </c>
      <c r="JMC49" s="14">
        <f>IF(JLY49="SINAPI",VLOOKUP('TEREZINHA HARDY'!JLX49,SINAPI,4,),VLOOKUP('TEREZINHA HARDY'!JLX49,SETOP,5,))</f>
        <v>39.090000000000003</v>
      </c>
      <c r="JMD49" s="14">
        <f t="shared" si="1255"/>
        <v>49.46</v>
      </c>
      <c r="JME49" s="14">
        <f t="shared" si="1256"/>
        <v>1431.4757999999999</v>
      </c>
      <c r="JMF49" s="14">
        <f t="shared" si="1257"/>
        <v>1811.2251999999999</v>
      </c>
      <c r="JMG49" s="11" t="s">
        <v>17389</v>
      </c>
      <c r="JMH49" s="261" t="str">
        <f>IF(JMO49="SINAPI",VLOOKUP('TEREZINHA HARDY'!JMN49,SINAPI,2,),VLOOKUP('TEREZINHA HARDY'!JMN49,SETOP,3,))</f>
        <v>FORMA E DESFORMA DE TÁBUA E SARRAFO, REAPROVEITAMENTO (3X), EXCLUSIVE ESCORAMENTO</v>
      </c>
      <c r="JMI49" s="261"/>
      <c r="JMJ49" s="261"/>
      <c r="JMK49" s="261"/>
      <c r="JML49" s="261"/>
      <c r="JMM49" s="261"/>
      <c r="JMN49" s="12" t="s">
        <v>10323</v>
      </c>
      <c r="JMO49" s="12" t="s">
        <v>6222</v>
      </c>
      <c r="JMP49" s="12" t="str">
        <f>IF(JMO49="SINAPI",VLOOKUP('TEREZINHA HARDY'!JMN49,SINAPI,3,),VLOOKUP('TEREZINHA HARDY'!JMN49,SETOP,4,))</f>
        <v>M2</v>
      </c>
      <c r="JMQ49" s="13">
        <v>36.619999999999997</v>
      </c>
      <c r="JMR49" s="13" t="s">
        <v>41</v>
      </c>
      <c r="JMS49" s="14">
        <f>IF(JMO49="SINAPI",VLOOKUP('TEREZINHA HARDY'!JMN49,SINAPI,4,),VLOOKUP('TEREZINHA HARDY'!JMN49,SETOP,5,))</f>
        <v>39.090000000000003</v>
      </c>
      <c r="JMT49" s="14">
        <f t="shared" si="1258"/>
        <v>49.46</v>
      </c>
      <c r="JMU49" s="14">
        <f t="shared" si="1259"/>
        <v>1431.4757999999999</v>
      </c>
      <c r="JMV49" s="14">
        <f t="shared" si="1260"/>
        <v>1811.2251999999999</v>
      </c>
      <c r="JMW49" s="11" t="s">
        <v>17389</v>
      </c>
      <c r="JMX49" s="261" t="str">
        <f>IF(JNE49="SINAPI",VLOOKUP('TEREZINHA HARDY'!JND49,SINAPI,2,),VLOOKUP('TEREZINHA HARDY'!JND49,SETOP,3,))</f>
        <v>FORMA E DESFORMA DE TÁBUA E SARRAFO, REAPROVEITAMENTO (3X), EXCLUSIVE ESCORAMENTO</v>
      </c>
      <c r="JMY49" s="261"/>
      <c r="JMZ49" s="261"/>
      <c r="JNA49" s="261"/>
      <c r="JNB49" s="261"/>
      <c r="JNC49" s="261"/>
      <c r="JND49" s="12" t="s">
        <v>10323</v>
      </c>
      <c r="JNE49" s="12" t="s">
        <v>6222</v>
      </c>
      <c r="JNF49" s="12" t="str">
        <f>IF(JNE49="SINAPI",VLOOKUP('TEREZINHA HARDY'!JND49,SINAPI,3,),VLOOKUP('TEREZINHA HARDY'!JND49,SETOP,4,))</f>
        <v>M2</v>
      </c>
      <c r="JNG49" s="13">
        <v>36.619999999999997</v>
      </c>
      <c r="JNH49" s="13" t="s">
        <v>41</v>
      </c>
      <c r="JNI49" s="14">
        <f>IF(JNE49="SINAPI",VLOOKUP('TEREZINHA HARDY'!JND49,SINAPI,4,),VLOOKUP('TEREZINHA HARDY'!JND49,SETOP,5,))</f>
        <v>39.090000000000003</v>
      </c>
      <c r="JNJ49" s="14">
        <f t="shared" si="1261"/>
        <v>49.46</v>
      </c>
      <c r="JNK49" s="14">
        <f t="shared" si="1262"/>
        <v>1431.4757999999999</v>
      </c>
      <c r="JNL49" s="14">
        <f t="shared" si="1263"/>
        <v>1811.2251999999999</v>
      </c>
      <c r="JNM49" s="11" t="s">
        <v>17389</v>
      </c>
      <c r="JNN49" s="261" t="str">
        <f>IF(JNU49="SINAPI",VLOOKUP('TEREZINHA HARDY'!JNT49,SINAPI,2,),VLOOKUP('TEREZINHA HARDY'!JNT49,SETOP,3,))</f>
        <v>FORMA E DESFORMA DE TÁBUA E SARRAFO, REAPROVEITAMENTO (3X), EXCLUSIVE ESCORAMENTO</v>
      </c>
      <c r="JNO49" s="261"/>
      <c r="JNP49" s="261"/>
      <c r="JNQ49" s="261"/>
      <c r="JNR49" s="261"/>
      <c r="JNS49" s="261"/>
      <c r="JNT49" s="12" t="s">
        <v>10323</v>
      </c>
      <c r="JNU49" s="12" t="s">
        <v>6222</v>
      </c>
      <c r="JNV49" s="12" t="str">
        <f>IF(JNU49="SINAPI",VLOOKUP('TEREZINHA HARDY'!JNT49,SINAPI,3,),VLOOKUP('TEREZINHA HARDY'!JNT49,SETOP,4,))</f>
        <v>M2</v>
      </c>
      <c r="JNW49" s="13">
        <v>36.619999999999997</v>
      </c>
      <c r="JNX49" s="13" t="s">
        <v>41</v>
      </c>
      <c r="JNY49" s="14">
        <f>IF(JNU49="SINAPI",VLOOKUP('TEREZINHA HARDY'!JNT49,SINAPI,4,),VLOOKUP('TEREZINHA HARDY'!JNT49,SETOP,5,))</f>
        <v>39.090000000000003</v>
      </c>
      <c r="JNZ49" s="14">
        <f t="shared" si="1264"/>
        <v>49.46</v>
      </c>
      <c r="JOA49" s="14">
        <f t="shared" si="1265"/>
        <v>1431.4757999999999</v>
      </c>
      <c r="JOB49" s="14">
        <f t="shared" si="1266"/>
        <v>1811.2251999999999</v>
      </c>
      <c r="JOC49" s="11" t="s">
        <v>17389</v>
      </c>
      <c r="JOD49" s="261" t="str">
        <f>IF(JOK49="SINAPI",VLOOKUP('TEREZINHA HARDY'!JOJ49,SINAPI,2,),VLOOKUP('TEREZINHA HARDY'!JOJ49,SETOP,3,))</f>
        <v>FORMA E DESFORMA DE TÁBUA E SARRAFO, REAPROVEITAMENTO (3X), EXCLUSIVE ESCORAMENTO</v>
      </c>
      <c r="JOE49" s="261"/>
      <c r="JOF49" s="261"/>
      <c r="JOG49" s="261"/>
      <c r="JOH49" s="261"/>
      <c r="JOI49" s="261"/>
      <c r="JOJ49" s="12" t="s">
        <v>10323</v>
      </c>
      <c r="JOK49" s="12" t="s">
        <v>6222</v>
      </c>
      <c r="JOL49" s="12" t="str">
        <f>IF(JOK49="SINAPI",VLOOKUP('TEREZINHA HARDY'!JOJ49,SINAPI,3,),VLOOKUP('TEREZINHA HARDY'!JOJ49,SETOP,4,))</f>
        <v>M2</v>
      </c>
      <c r="JOM49" s="13">
        <v>36.619999999999997</v>
      </c>
      <c r="JON49" s="13" t="s">
        <v>41</v>
      </c>
      <c r="JOO49" s="14">
        <f>IF(JOK49="SINAPI",VLOOKUP('TEREZINHA HARDY'!JOJ49,SINAPI,4,),VLOOKUP('TEREZINHA HARDY'!JOJ49,SETOP,5,))</f>
        <v>39.090000000000003</v>
      </c>
      <c r="JOP49" s="14">
        <f t="shared" si="1267"/>
        <v>49.46</v>
      </c>
      <c r="JOQ49" s="14">
        <f t="shared" si="1268"/>
        <v>1431.4757999999999</v>
      </c>
      <c r="JOR49" s="14">
        <f t="shared" si="1269"/>
        <v>1811.2251999999999</v>
      </c>
      <c r="JOS49" s="11" t="s">
        <v>17389</v>
      </c>
      <c r="JOT49" s="261" t="str">
        <f>IF(JPA49="SINAPI",VLOOKUP('TEREZINHA HARDY'!JOZ49,SINAPI,2,),VLOOKUP('TEREZINHA HARDY'!JOZ49,SETOP,3,))</f>
        <v>FORMA E DESFORMA DE TÁBUA E SARRAFO, REAPROVEITAMENTO (3X), EXCLUSIVE ESCORAMENTO</v>
      </c>
      <c r="JOU49" s="261"/>
      <c r="JOV49" s="261"/>
      <c r="JOW49" s="261"/>
      <c r="JOX49" s="261"/>
      <c r="JOY49" s="261"/>
      <c r="JOZ49" s="12" t="s">
        <v>10323</v>
      </c>
      <c r="JPA49" s="12" t="s">
        <v>6222</v>
      </c>
      <c r="JPB49" s="12" t="str">
        <f>IF(JPA49="SINAPI",VLOOKUP('TEREZINHA HARDY'!JOZ49,SINAPI,3,),VLOOKUP('TEREZINHA HARDY'!JOZ49,SETOP,4,))</f>
        <v>M2</v>
      </c>
      <c r="JPC49" s="13">
        <v>36.619999999999997</v>
      </c>
      <c r="JPD49" s="13" t="s">
        <v>41</v>
      </c>
      <c r="JPE49" s="14">
        <f>IF(JPA49="SINAPI",VLOOKUP('TEREZINHA HARDY'!JOZ49,SINAPI,4,),VLOOKUP('TEREZINHA HARDY'!JOZ49,SETOP,5,))</f>
        <v>39.090000000000003</v>
      </c>
      <c r="JPF49" s="14">
        <f t="shared" si="1270"/>
        <v>49.46</v>
      </c>
      <c r="JPG49" s="14">
        <f t="shared" si="1271"/>
        <v>1431.4757999999999</v>
      </c>
      <c r="JPH49" s="14">
        <f t="shared" si="1272"/>
        <v>1811.2251999999999</v>
      </c>
      <c r="JPI49" s="11" t="s">
        <v>17389</v>
      </c>
      <c r="JPJ49" s="261" t="str">
        <f>IF(JPQ49="SINAPI",VLOOKUP('TEREZINHA HARDY'!JPP49,SINAPI,2,),VLOOKUP('TEREZINHA HARDY'!JPP49,SETOP,3,))</f>
        <v>FORMA E DESFORMA DE TÁBUA E SARRAFO, REAPROVEITAMENTO (3X), EXCLUSIVE ESCORAMENTO</v>
      </c>
      <c r="JPK49" s="261"/>
      <c r="JPL49" s="261"/>
      <c r="JPM49" s="261"/>
      <c r="JPN49" s="261"/>
      <c r="JPO49" s="261"/>
      <c r="JPP49" s="12" t="s">
        <v>10323</v>
      </c>
      <c r="JPQ49" s="12" t="s">
        <v>6222</v>
      </c>
      <c r="JPR49" s="12" t="str">
        <f>IF(JPQ49="SINAPI",VLOOKUP('TEREZINHA HARDY'!JPP49,SINAPI,3,),VLOOKUP('TEREZINHA HARDY'!JPP49,SETOP,4,))</f>
        <v>M2</v>
      </c>
      <c r="JPS49" s="13">
        <v>36.619999999999997</v>
      </c>
      <c r="JPT49" s="13" t="s">
        <v>41</v>
      </c>
      <c r="JPU49" s="14">
        <f>IF(JPQ49="SINAPI",VLOOKUP('TEREZINHA HARDY'!JPP49,SINAPI,4,),VLOOKUP('TEREZINHA HARDY'!JPP49,SETOP,5,))</f>
        <v>39.090000000000003</v>
      </c>
      <c r="JPV49" s="14">
        <f t="shared" si="1273"/>
        <v>49.46</v>
      </c>
      <c r="JPW49" s="14">
        <f t="shared" si="1274"/>
        <v>1431.4757999999999</v>
      </c>
      <c r="JPX49" s="14">
        <f t="shared" si="1275"/>
        <v>1811.2251999999999</v>
      </c>
      <c r="JPY49" s="11" t="s">
        <v>17389</v>
      </c>
      <c r="JPZ49" s="261" t="str">
        <f>IF(JQG49="SINAPI",VLOOKUP('TEREZINHA HARDY'!JQF49,SINAPI,2,),VLOOKUP('TEREZINHA HARDY'!JQF49,SETOP,3,))</f>
        <v>FORMA E DESFORMA DE TÁBUA E SARRAFO, REAPROVEITAMENTO (3X), EXCLUSIVE ESCORAMENTO</v>
      </c>
      <c r="JQA49" s="261"/>
      <c r="JQB49" s="261"/>
      <c r="JQC49" s="261"/>
      <c r="JQD49" s="261"/>
      <c r="JQE49" s="261"/>
      <c r="JQF49" s="12" t="s">
        <v>10323</v>
      </c>
      <c r="JQG49" s="12" t="s">
        <v>6222</v>
      </c>
      <c r="JQH49" s="12" t="str">
        <f>IF(JQG49="SINAPI",VLOOKUP('TEREZINHA HARDY'!JQF49,SINAPI,3,),VLOOKUP('TEREZINHA HARDY'!JQF49,SETOP,4,))</f>
        <v>M2</v>
      </c>
      <c r="JQI49" s="13">
        <v>36.619999999999997</v>
      </c>
      <c r="JQJ49" s="13" t="s">
        <v>41</v>
      </c>
      <c r="JQK49" s="14">
        <f>IF(JQG49="SINAPI",VLOOKUP('TEREZINHA HARDY'!JQF49,SINAPI,4,),VLOOKUP('TEREZINHA HARDY'!JQF49,SETOP,5,))</f>
        <v>39.090000000000003</v>
      </c>
      <c r="JQL49" s="14">
        <f t="shared" si="1276"/>
        <v>49.46</v>
      </c>
      <c r="JQM49" s="14">
        <f t="shared" si="1277"/>
        <v>1431.4757999999999</v>
      </c>
      <c r="JQN49" s="14">
        <f t="shared" si="1278"/>
        <v>1811.2251999999999</v>
      </c>
      <c r="JQO49" s="11" t="s">
        <v>17389</v>
      </c>
      <c r="JQP49" s="261" t="str">
        <f>IF(JQW49="SINAPI",VLOOKUP('TEREZINHA HARDY'!JQV49,SINAPI,2,),VLOOKUP('TEREZINHA HARDY'!JQV49,SETOP,3,))</f>
        <v>FORMA E DESFORMA DE TÁBUA E SARRAFO, REAPROVEITAMENTO (3X), EXCLUSIVE ESCORAMENTO</v>
      </c>
      <c r="JQQ49" s="261"/>
      <c r="JQR49" s="261"/>
      <c r="JQS49" s="261"/>
      <c r="JQT49" s="261"/>
      <c r="JQU49" s="261"/>
      <c r="JQV49" s="12" t="s">
        <v>10323</v>
      </c>
      <c r="JQW49" s="12" t="s">
        <v>6222</v>
      </c>
      <c r="JQX49" s="12" t="str">
        <f>IF(JQW49="SINAPI",VLOOKUP('TEREZINHA HARDY'!JQV49,SINAPI,3,),VLOOKUP('TEREZINHA HARDY'!JQV49,SETOP,4,))</f>
        <v>M2</v>
      </c>
      <c r="JQY49" s="13">
        <v>36.619999999999997</v>
      </c>
      <c r="JQZ49" s="13" t="s">
        <v>41</v>
      </c>
      <c r="JRA49" s="14">
        <f>IF(JQW49="SINAPI",VLOOKUP('TEREZINHA HARDY'!JQV49,SINAPI,4,),VLOOKUP('TEREZINHA HARDY'!JQV49,SETOP,5,))</f>
        <v>39.090000000000003</v>
      </c>
      <c r="JRB49" s="14">
        <f t="shared" si="1279"/>
        <v>49.46</v>
      </c>
      <c r="JRC49" s="14">
        <f t="shared" si="1280"/>
        <v>1431.4757999999999</v>
      </c>
      <c r="JRD49" s="14">
        <f t="shared" si="1281"/>
        <v>1811.2251999999999</v>
      </c>
      <c r="JRE49" s="11" t="s">
        <v>17389</v>
      </c>
      <c r="JRF49" s="261" t="str">
        <f>IF(JRM49="SINAPI",VLOOKUP('TEREZINHA HARDY'!JRL49,SINAPI,2,),VLOOKUP('TEREZINHA HARDY'!JRL49,SETOP,3,))</f>
        <v>FORMA E DESFORMA DE TÁBUA E SARRAFO, REAPROVEITAMENTO (3X), EXCLUSIVE ESCORAMENTO</v>
      </c>
      <c r="JRG49" s="261"/>
      <c r="JRH49" s="261"/>
      <c r="JRI49" s="261"/>
      <c r="JRJ49" s="261"/>
      <c r="JRK49" s="261"/>
      <c r="JRL49" s="12" t="s">
        <v>10323</v>
      </c>
      <c r="JRM49" s="12" t="s">
        <v>6222</v>
      </c>
      <c r="JRN49" s="12" t="str">
        <f>IF(JRM49="SINAPI",VLOOKUP('TEREZINHA HARDY'!JRL49,SINAPI,3,),VLOOKUP('TEREZINHA HARDY'!JRL49,SETOP,4,))</f>
        <v>M2</v>
      </c>
      <c r="JRO49" s="13">
        <v>36.619999999999997</v>
      </c>
      <c r="JRP49" s="13" t="s">
        <v>41</v>
      </c>
      <c r="JRQ49" s="14">
        <f>IF(JRM49="SINAPI",VLOOKUP('TEREZINHA HARDY'!JRL49,SINAPI,4,),VLOOKUP('TEREZINHA HARDY'!JRL49,SETOP,5,))</f>
        <v>39.090000000000003</v>
      </c>
      <c r="JRR49" s="14">
        <f t="shared" si="1282"/>
        <v>49.46</v>
      </c>
      <c r="JRS49" s="14">
        <f t="shared" si="1283"/>
        <v>1431.4757999999999</v>
      </c>
      <c r="JRT49" s="14">
        <f t="shared" si="1284"/>
        <v>1811.2251999999999</v>
      </c>
      <c r="JRU49" s="11" t="s">
        <v>17389</v>
      </c>
      <c r="JRV49" s="261" t="str">
        <f>IF(JSC49="SINAPI",VLOOKUP('TEREZINHA HARDY'!JSB49,SINAPI,2,),VLOOKUP('TEREZINHA HARDY'!JSB49,SETOP,3,))</f>
        <v>FORMA E DESFORMA DE TÁBUA E SARRAFO, REAPROVEITAMENTO (3X), EXCLUSIVE ESCORAMENTO</v>
      </c>
      <c r="JRW49" s="261"/>
      <c r="JRX49" s="261"/>
      <c r="JRY49" s="261"/>
      <c r="JRZ49" s="261"/>
      <c r="JSA49" s="261"/>
      <c r="JSB49" s="12" t="s">
        <v>10323</v>
      </c>
      <c r="JSC49" s="12" t="s">
        <v>6222</v>
      </c>
      <c r="JSD49" s="12" t="str">
        <f>IF(JSC49="SINAPI",VLOOKUP('TEREZINHA HARDY'!JSB49,SINAPI,3,),VLOOKUP('TEREZINHA HARDY'!JSB49,SETOP,4,))</f>
        <v>M2</v>
      </c>
      <c r="JSE49" s="13">
        <v>36.619999999999997</v>
      </c>
      <c r="JSF49" s="13" t="s">
        <v>41</v>
      </c>
      <c r="JSG49" s="14">
        <f>IF(JSC49="SINAPI",VLOOKUP('TEREZINHA HARDY'!JSB49,SINAPI,4,),VLOOKUP('TEREZINHA HARDY'!JSB49,SETOP,5,))</f>
        <v>39.090000000000003</v>
      </c>
      <c r="JSH49" s="14">
        <f t="shared" si="1285"/>
        <v>49.46</v>
      </c>
      <c r="JSI49" s="14">
        <f t="shared" si="1286"/>
        <v>1431.4757999999999</v>
      </c>
      <c r="JSJ49" s="14">
        <f t="shared" si="1287"/>
        <v>1811.2251999999999</v>
      </c>
      <c r="JSK49" s="11" t="s">
        <v>17389</v>
      </c>
      <c r="JSL49" s="261" t="str">
        <f>IF(JSS49="SINAPI",VLOOKUP('TEREZINHA HARDY'!JSR49,SINAPI,2,),VLOOKUP('TEREZINHA HARDY'!JSR49,SETOP,3,))</f>
        <v>FORMA E DESFORMA DE TÁBUA E SARRAFO, REAPROVEITAMENTO (3X), EXCLUSIVE ESCORAMENTO</v>
      </c>
      <c r="JSM49" s="261"/>
      <c r="JSN49" s="261"/>
      <c r="JSO49" s="261"/>
      <c r="JSP49" s="261"/>
      <c r="JSQ49" s="261"/>
      <c r="JSR49" s="12" t="s">
        <v>10323</v>
      </c>
      <c r="JSS49" s="12" t="s">
        <v>6222</v>
      </c>
      <c r="JST49" s="12" t="str">
        <f>IF(JSS49="SINAPI",VLOOKUP('TEREZINHA HARDY'!JSR49,SINAPI,3,),VLOOKUP('TEREZINHA HARDY'!JSR49,SETOP,4,))</f>
        <v>M2</v>
      </c>
      <c r="JSU49" s="13">
        <v>36.619999999999997</v>
      </c>
      <c r="JSV49" s="13" t="s">
        <v>41</v>
      </c>
      <c r="JSW49" s="14">
        <f>IF(JSS49="SINAPI",VLOOKUP('TEREZINHA HARDY'!JSR49,SINAPI,4,),VLOOKUP('TEREZINHA HARDY'!JSR49,SETOP,5,))</f>
        <v>39.090000000000003</v>
      </c>
      <c r="JSX49" s="14">
        <f t="shared" si="1288"/>
        <v>49.46</v>
      </c>
      <c r="JSY49" s="14">
        <f t="shared" si="1289"/>
        <v>1431.4757999999999</v>
      </c>
      <c r="JSZ49" s="14">
        <f t="shared" si="1290"/>
        <v>1811.2251999999999</v>
      </c>
      <c r="JTA49" s="11" t="s">
        <v>17389</v>
      </c>
      <c r="JTB49" s="261" t="str">
        <f>IF(JTI49="SINAPI",VLOOKUP('TEREZINHA HARDY'!JTH49,SINAPI,2,),VLOOKUP('TEREZINHA HARDY'!JTH49,SETOP,3,))</f>
        <v>FORMA E DESFORMA DE TÁBUA E SARRAFO, REAPROVEITAMENTO (3X), EXCLUSIVE ESCORAMENTO</v>
      </c>
      <c r="JTC49" s="261"/>
      <c r="JTD49" s="261"/>
      <c r="JTE49" s="261"/>
      <c r="JTF49" s="261"/>
      <c r="JTG49" s="261"/>
      <c r="JTH49" s="12" t="s">
        <v>10323</v>
      </c>
      <c r="JTI49" s="12" t="s">
        <v>6222</v>
      </c>
      <c r="JTJ49" s="12" t="str">
        <f>IF(JTI49="SINAPI",VLOOKUP('TEREZINHA HARDY'!JTH49,SINAPI,3,),VLOOKUP('TEREZINHA HARDY'!JTH49,SETOP,4,))</f>
        <v>M2</v>
      </c>
      <c r="JTK49" s="13">
        <v>36.619999999999997</v>
      </c>
      <c r="JTL49" s="13" t="s">
        <v>41</v>
      </c>
      <c r="JTM49" s="14">
        <f>IF(JTI49="SINAPI",VLOOKUP('TEREZINHA HARDY'!JTH49,SINAPI,4,),VLOOKUP('TEREZINHA HARDY'!JTH49,SETOP,5,))</f>
        <v>39.090000000000003</v>
      </c>
      <c r="JTN49" s="14">
        <f t="shared" si="1291"/>
        <v>49.46</v>
      </c>
      <c r="JTO49" s="14">
        <f t="shared" si="1292"/>
        <v>1431.4757999999999</v>
      </c>
      <c r="JTP49" s="14">
        <f t="shared" si="1293"/>
        <v>1811.2251999999999</v>
      </c>
      <c r="JTQ49" s="11" t="s">
        <v>17389</v>
      </c>
      <c r="JTR49" s="261" t="str">
        <f>IF(JTY49="SINAPI",VLOOKUP('TEREZINHA HARDY'!JTX49,SINAPI,2,),VLOOKUP('TEREZINHA HARDY'!JTX49,SETOP,3,))</f>
        <v>FORMA E DESFORMA DE TÁBUA E SARRAFO, REAPROVEITAMENTO (3X), EXCLUSIVE ESCORAMENTO</v>
      </c>
      <c r="JTS49" s="261"/>
      <c r="JTT49" s="261"/>
      <c r="JTU49" s="261"/>
      <c r="JTV49" s="261"/>
      <c r="JTW49" s="261"/>
      <c r="JTX49" s="12" t="s">
        <v>10323</v>
      </c>
      <c r="JTY49" s="12" t="s">
        <v>6222</v>
      </c>
      <c r="JTZ49" s="12" t="str">
        <f>IF(JTY49="SINAPI",VLOOKUP('TEREZINHA HARDY'!JTX49,SINAPI,3,),VLOOKUP('TEREZINHA HARDY'!JTX49,SETOP,4,))</f>
        <v>M2</v>
      </c>
      <c r="JUA49" s="13">
        <v>36.619999999999997</v>
      </c>
      <c r="JUB49" s="13" t="s">
        <v>41</v>
      </c>
      <c r="JUC49" s="14">
        <f>IF(JTY49="SINAPI",VLOOKUP('TEREZINHA HARDY'!JTX49,SINAPI,4,),VLOOKUP('TEREZINHA HARDY'!JTX49,SETOP,5,))</f>
        <v>39.090000000000003</v>
      </c>
      <c r="JUD49" s="14">
        <f t="shared" si="1294"/>
        <v>49.46</v>
      </c>
      <c r="JUE49" s="14">
        <f t="shared" si="1295"/>
        <v>1431.4757999999999</v>
      </c>
      <c r="JUF49" s="14">
        <f t="shared" si="1296"/>
        <v>1811.2251999999999</v>
      </c>
      <c r="JUG49" s="11" t="s">
        <v>17389</v>
      </c>
      <c r="JUH49" s="261" t="str">
        <f>IF(JUO49="SINAPI",VLOOKUP('TEREZINHA HARDY'!JUN49,SINAPI,2,),VLOOKUP('TEREZINHA HARDY'!JUN49,SETOP,3,))</f>
        <v>FORMA E DESFORMA DE TÁBUA E SARRAFO, REAPROVEITAMENTO (3X), EXCLUSIVE ESCORAMENTO</v>
      </c>
      <c r="JUI49" s="261"/>
      <c r="JUJ49" s="261"/>
      <c r="JUK49" s="261"/>
      <c r="JUL49" s="261"/>
      <c r="JUM49" s="261"/>
      <c r="JUN49" s="12" t="s">
        <v>10323</v>
      </c>
      <c r="JUO49" s="12" t="s">
        <v>6222</v>
      </c>
      <c r="JUP49" s="12" t="str">
        <f>IF(JUO49="SINAPI",VLOOKUP('TEREZINHA HARDY'!JUN49,SINAPI,3,),VLOOKUP('TEREZINHA HARDY'!JUN49,SETOP,4,))</f>
        <v>M2</v>
      </c>
      <c r="JUQ49" s="13">
        <v>36.619999999999997</v>
      </c>
      <c r="JUR49" s="13" t="s">
        <v>41</v>
      </c>
      <c r="JUS49" s="14">
        <f>IF(JUO49="SINAPI",VLOOKUP('TEREZINHA HARDY'!JUN49,SINAPI,4,),VLOOKUP('TEREZINHA HARDY'!JUN49,SETOP,5,))</f>
        <v>39.090000000000003</v>
      </c>
      <c r="JUT49" s="14">
        <f t="shared" si="1297"/>
        <v>49.46</v>
      </c>
      <c r="JUU49" s="14">
        <f t="shared" si="1298"/>
        <v>1431.4757999999999</v>
      </c>
      <c r="JUV49" s="14">
        <f t="shared" si="1299"/>
        <v>1811.2251999999999</v>
      </c>
      <c r="JUW49" s="11" t="s">
        <v>17389</v>
      </c>
      <c r="JUX49" s="261" t="str">
        <f>IF(JVE49="SINAPI",VLOOKUP('TEREZINHA HARDY'!JVD49,SINAPI,2,),VLOOKUP('TEREZINHA HARDY'!JVD49,SETOP,3,))</f>
        <v>FORMA E DESFORMA DE TÁBUA E SARRAFO, REAPROVEITAMENTO (3X), EXCLUSIVE ESCORAMENTO</v>
      </c>
      <c r="JUY49" s="261"/>
      <c r="JUZ49" s="261"/>
      <c r="JVA49" s="261"/>
      <c r="JVB49" s="261"/>
      <c r="JVC49" s="261"/>
      <c r="JVD49" s="12" t="s">
        <v>10323</v>
      </c>
      <c r="JVE49" s="12" t="s">
        <v>6222</v>
      </c>
      <c r="JVF49" s="12" t="str">
        <f>IF(JVE49="SINAPI",VLOOKUP('TEREZINHA HARDY'!JVD49,SINAPI,3,),VLOOKUP('TEREZINHA HARDY'!JVD49,SETOP,4,))</f>
        <v>M2</v>
      </c>
      <c r="JVG49" s="13">
        <v>36.619999999999997</v>
      </c>
      <c r="JVH49" s="13" t="s">
        <v>41</v>
      </c>
      <c r="JVI49" s="14">
        <f>IF(JVE49="SINAPI",VLOOKUP('TEREZINHA HARDY'!JVD49,SINAPI,4,),VLOOKUP('TEREZINHA HARDY'!JVD49,SETOP,5,))</f>
        <v>39.090000000000003</v>
      </c>
      <c r="JVJ49" s="14">
        <f t="shared" si="1300"/>
        <v>49.46</v>
      </c>
      <c r="JVK49" s="14">
        <f t="shared" si="1301"/>
        <v>1431.4757999999999</v>
      </c>
      <c r="JVL49" s="14">
        <f t="shared" si="1302"/>
        <v>1811.2251999999999</v>
      </c>
      <c r="JVM49" s="11" t="s">
        <v>17389</v>
      </c>
      <c r="JVN49" s="261" t="str">
        <f>IF(JVU49="SINAPI",VLOOKUP('TEREZINHA HARDY'!JVT49,SINAPI,2,),VLOOKUP('TEREZINHA HARDY'!JVT49,SETOP,3,))</f>
        <v>FORMA E DESFORMA DE TÁBUA E SARRAFO, REAPROVEITAMENTO (3X), EXCLUSIVE ESCORAMENTO</v>
      </c>
      <c r="JVO49" s="261"/>
      <c r="JVP49" s="261"/>
      <c r="JVQ49" s="261"/>
      <c r="JVR49" s="261"/>
      <c r="JVS49" s="261"/>
      <c r="JVT49" s="12" t="s">
        <v>10323</v>
      </c>
      <c r="JVU49" s="12" t="s">
        <v>6222</v>
      </c>
      <c r="JVV49" s="12" t="str">
        <f>IF(JVU49="SINAPI",VLOOKUP('TEREZINHA HARDY'!JVT49,SINAPI,3,),VLOOKUP('TEREZINHA HARDY'!JVT49,SETOP,4,))</f>
        <v>M2</v>
      </c>
      <c r="JVW49" s="13">
        <v>36.619999999999997</v>
      </c>
      <c r="JVX49" s="13" t="s">
        <v>41</v>
      </c>
      <c r="JVY49" s="14">
        <f>IF(JVU49="SINAPI",VLOOKUP('TEREZINHA HARDY'!JVT49,SINAPI,4,),VLOOKUP('TEREZINHA HARDY'!JVT49,SETOP,5,))</f>
        <v>39.090000000000003</v>
      </c>
      <c r="JVZ49" s="14">
        <f t="shared" si="1303"/>
        <v>49.46</v>
      </c>
      <c r="JWA49" s="14">
        <f t="shared" si="1304"/>
        <v>1431.4757999999999</v>
      </c>
      <c r="JWB49" s="14">
        <f t="shared" si="1305"/>
        <v>1811.2251999999999</v>
      </c>
      <c r="JWC49" s="11" t="s">
        <v>17389</v>
      </c>
      <c r="JWD49" s="261" t="str">
        <f>IF(JWK49="SINAPI",VLOOKUP('TEREZINHA HARDY'!JWJ49,SINAPI,2,),VLOOKUP('TEREZINHA HARDY'!JWJ49,SETOP,3,))</f>
        <v>FORMA E DESFORMA DE TÁBUA E SARRAFO, REAPROVEITAMENTO (3X), EXCLUSIVE ESCORAMENTO</v>
      </c>
      <c r="JWE49" s="261"/>
      <c r="JWF49" s="261"/>
      <c r="JWG49" s="261"/>
      <c r="JWH49" s="261"/>
      <c r="JWI49" s="261"/>
      <c r="JWJ49" s="12" t="s">
        <v>10323</v>
      </c>
      <c r="JWK49" s="12" t="s">
        <v>6222</v>
      </c>
      <c r="JWL49" s="12" t="str">
        <f>IF(JWK49="SINAPI",VLOOKUP('TEREZINHA HARDY'!JWJ49,SINAPI,3,),VLOOKUP('TEREZINHA HARDY'!JWJ49,SETOP,4,))</f>
        <v>M2</v>
      </c>
      <c r="JWM49" s="13">
        <v>36.619999999999997</v>
      </c>
      <c r="JWN49" s="13" t="s">
        <v>41</v>
      </c>
      <c r="JWO49" s="14">
        <f>IF(JWK49="SINAPI",VLOOKUP('TEREZINHA HARDY'!JWJ49,SINAPI,4,),VLOOKUP('TEREZINHA HARDY'!JWJ49,SETOP,5,))</f>
        <v>39.090000000000003</v>
      </c>
      <c r="JWP49" s="14">
        <f t="shared" si="1306"/>
        <v>49.46</v>
      </c>
      <c r="JWQ49" s="14">
        <f t="shared" si="1307"/>
        <v>1431.4757999999999</v>
      </c>
      <c r="JWR49" s="14">
        <f t="shared" si="1308"/>
        <v>1811.2251999999999</v>
      </c>
      <c r="JWS49" s="11" t="s">
        <v>17389</v>
      </c>
      <c r="JWT49" s="261" t="str">
        <f>IF(JXA49="SINAPI",VLOOKUP('TEREZINHA HARDY'!JWZ49,SINAPI,2,),VLOOKUP('TEREZINHA HARDY'!JWZ49,SETOP,3,))</f>
        <v>FORMA E DESFORMA DE TÁBUA E SARRAFO, REAPROVEITAMENTO (3X), EXCLUSIVE ESCORAMENTO</v>
      </c>
      <c r="JWU49" s="261"/>
      <c r="JWV49" s="261"/>
      <c r="JWW49" s="261"/>
      <c r="JWX49" s="261"/>
      <c r="JWY49" s="261"/>
      <c r="JWZ49" s="12" t="s">
        <v>10323</v>
      </c>
      <c r="JXA49" s="12" t="s">
        <v>6222</v>
      </c>
      <c r="JXB49" s="12" t="str">
        <f>IF(JXA49="SINAPI",VLOOKUP('TEREZINHA HARDY'!JWZ49,SINAPI,3,),VLOOKUP('TEREZINHA HARDY'!JWZ49,SETOP,4,))</f>
        <v>M2</v>
      </c>
      <c r="JXC49" s="13">
        <v>36.619999999999997</v>
      </c>
      <c r="JXD49" s="13" t="s">
        <v>41</v>
      </c>
      <c r="JXE49" s="14">
        <f>IF(JXA49="SINAPI",VLOOKUP('TEREZINHA HARDY'!JWZ49,SINAPI,4,),VLOOKUP('TEREZINHA HARDY'!JWZ49,SETOP,5,))</f>
        <v>39.090000000000003</v>
      </c>
      <c r="JXF49" s="14">
        <f t="shared" si="1309"/>
        <v>49.46</v>
      </c>
      <c r="JXG49" s="14">
        <f t="shared" si="1310"/>
        <v>1431.4757999999999</v>
      </c>
      <c r="JXH49" s="14">
        <f t="shared" si="1311"/>
        <v>1811.2251999999999</v>
      </c>
      <c r="JXI49" s="11" t="s">
        <v>17389</v>
      </c>
      <c r="JXJ49" s="261" t="str">
        <f>IF(JXQ49="SINAPI",VLOOKUP('TEREZINHA HARDY'!JXP49,SINAPI,2,),VLOOKUP('TEREZINHA HARDY'!JXP49,SETOP,3,))</f>
        <v>FORMA E DESFORMA DE TÁBUA E SARRAFO, REAPROVEITAMENTO (3X), EXCLUSIVE ESCORAMENTO</v>
      </c>
      <c r="JXK49" s="261"/>
      <c r="JXL49" s="261"/>
      <c r="JXM49" s="261"/>
      <c r="JXN49" s="261"/>
      <c r="JXO49" s="261"/>
      <c r="JXP49" s="12" t="s">
        <v>10323</v>
      </c>
      <c r="JXQ49" s="12" t="s">
        <v>6222</v>
      </c>
      <c r="JXR49" s="12" t="str">
        <f>IF(JXQ49="SINAPI",VLOOKUP('TEREZINHA HARDY'!JXP49,SINAPI,3,),VLOOKUP('TEREZINHA HARDY'!JXP49,SETOP,4,))</f>
        <v>M2</v>
      </c>
      <c r="JXS49" s="13">
        <v>36.619999999999997</v>
      </c>
      <c r="JXT49" s="13" t="s">
        <v>41</v>
      </c>
      <c r="JXU49" s="14">
        <f>IF(JXQ49="SINAPI",VLOOKUP('TEREZINHA HARDY'!JXP49,SINAPI,4,),VLOOKUP('TEREZINHA HARDY'!JXP49,SETOP,5,))</f>
        <v>39.090000000000003</v>
      </c>
      <c r="JXV49" s="14">
        <f t="shared" si="1312"/>
        <v>49.46</v>
      </c>
      <c r="JXW49" s="14">
        <f t="shared" si="1313"/>
        <v>1431.4757999999999</v>
      </c>
      <c r="JXX49" s="14">
        <f t="shared" si="1314"/>
        <v>1811.2251999999999</v>
      </c>
      <c r="JXY49" s="11" t="s">
        <v>17389</v>
      </c>
      <c r="JXZ49" s="261" t="str">
        <f>IF(JYG49="SINAPI",VLOOKUP('TEREZINHA HARDY'!JYF49,SINAPI,2,),VLOOKUP('TEREZINHA HARDY'!JYF49,SETOP,3,))</f>
        <v>FORMA E DESFORMA DE TÁBUA E SARRAFO, REAPROVEITAMENTO (3X), EXCLUSIVE ESCORAMENTO</v>
      </c>
      <c r="JYA49" s="261"/>
      <c r="JYB49" s="261"/>
      <c r="JYC49" s="261"/>
      <c r="JYD49" s="261"/>
      <c r="JYE49" s="261"/>
      <c r="JYF49" s="12" t="s">
        <v>10323</v>
      </c>
      <c r="JYG49" s="12" t="s">
        <v>6222</v>
      </c>
      <c r="JYH49" s="12" t="str">
        <f>IF(JYG49="SINAPI",VLOOKUP('TEREZINHA HARDY'!JYF49,SINAPI,3,),VLOOKUP('TEREZINHA HARDY'!JYF49,SETOP,4,))</f>
        <v>M2</v>
      </c>
      <c r="JYI49" s="13">
        <v>36.619999999999997</v>
      </c>
      <c r="JYJ49" s="13" t="s">
        <v>41</v>
      </c>
      <c r="JYK49" s="14">
        <f>IF(JYG49="SINAPI",VLOOKUP('TEREZINHA HARDY'!JYF49,SINAPI,4,),VLOOKUP('TEREZINHA HARDY'!JYF49,SETOP,5,))</f>
        <v>39.090000000000003</v>
      </c>
      <c r="JYL49" s="14">
        <f t="shared" si="1315"/>
        <v>49.46</v>
      </c>
      <c r="JYM49" s="14">
        <f t="shared" si="1316"/>
        <v>1431.4757999999999</v>
      </c>
      <c r="JYN49" s="14">
        <f t="shared" si="1317"/>
        <v>1811.2251999999999</v>
      </c>
      <c r="JYO49" s="11" t="s">
        <v>17389</v>
      </c>
      <c r="JYP49" s="261" t="str">
        <f>IF(JYW49="SINAPI",VLOOKUP('TEREZINHA HARDY'!JYV49,SINAPI,2,),VLOOKUP('TEREZINHA HARDY'!JYV49,SETOP,3,))</f>
        <v>FORMA E DESFORMA DE TÁBUA E SARRAFO, REAPROVEITAMENTO (3X), EXCLUSIVE ESCORAMENTO</v>
      </c>
      <c r="JYQ49" s="261"/>
      <c r="JYR49" s="261"/>
      <c r="JYS49" s="261"/>
      <c r="JYT49" s="261"/>
      <c r="JYU49" s="261"/>
      <c r="JYV49" s="12" t="s">
        <v>10323</v>
      </c>
      <c r="JYW49" s="12" t="s">
        <v>6222</v>
      </c>
      <c r="JYX49" s="12" t="str">
        <f>IF(JYW49="SINAPI",VLOOKUP('TEREZINHA HARDY'!JYV49,SINAPI,3,),VLOOKUP('TEREZINHA HARDY'!JYV49,SETOP,4,))</f>
        <v>M2</v>
      </c>
      <c r="JYY49" s="13">
        <v>36.619999999999997</v>
      </c>
      <c r="JYZ49" s="13" t="s">
        <v>41</v>
      </c>
      <c r="JZA49" s="14">
        <f>IF(JYW49="SINAPI",VLOOKUP('TEREZINHA HARDY'!JYV49,SINAPI,4,),VLOOKUP('TEREZINHA HARDY'!JYV49,SETOP,5,))</f>
        <v>39.090000000000003</v>
      </c>
      <c r="JZB49" s="14">
        <f t="shared" si="1318"/>
        <v>49.46</v>
      </c>
      <c r="JZC49" s="14">
        <f t="shared" si="1319"/>
        <v>1431.4757999999999</v>
      </c>
      <c r="JZD49" s="14">
        <f t="shared" si="1320"/>
        <v>1811.2251999999999</v>
      </c>
      <c r="JZE49" s="11" t="s">
        <v>17389</v>
      </c>
      <c r="JZF49" s="261" t="str">
        <f>IF(JZM49="SINAPI",VLOOKUP('TEREZINHA HARDY'!JZL49,SINAPI,2,),VLOOKUP('TEREZINHA HARDY'!JZL49,SETOP,3,))</f>
        <v>FORMA E DESFORMA DE TÁBUA E SARRAFO, REAPROVEITAMENTO (3X), EXCLUSIVE ESCORAMENTO</v>
      </c>
      <c r="JZG49" s="261"/>
      <c r="JZH49" s="261"/>
      <c r="JZI49" s="261"/>
      <c r="JZJ49" s="261"/>
      <c r="JZK49" s="261"/>
      <c r="JZL49" s="12" t="s">
        <v>10323</v>
      </c>
      <c r="JZM49" s="12" t="s">
        <v>6222</v>
      </c>
      <c r="JZN49" s="12" t="str">
        <f>IF(JZM49="SINAPI",VLOOKUP('TEREZINHA HARDY'!JZL49,SINAPI,3,),VLOOKUP('TEREZINHA HARDY'!JZL49,SETOP,4,))</f>
        <v>M2</v>
      </c>
      <c r="JZO49" s="13">
        <v>36.619999999999997</v>
      </c>
      <c r="JZP49" s="13" t="s">
        <v>41</v>
      </c>
      <c r="JZQ49" s="14">
        <f>IF(JZM49="SINAPI",VLOOKUP('TEREZINHA HARDY'!JZL49,SINAPI,4,),VLOOKUP('TEREZINHA HARDY'!JZL49,SETOP,5,))</f>
        <v>39.090000000000003</v>
      </c>
      <c r="JZR49" s="14">
        <f t="shared" si="1321"/>
        <v>49.46</v>
      </c>
      <c r="JZS49" s="14">
        <f t="shared" si="1322"/>
        <v>1431.4757999999999</v>
      </c>
      <c r="JZT49" s="14">
        <f t="shared" si="1323"/>
        <v>1811.2251999999999</v>
      </c>
      <c r="JZU49" s="11" t="s">
        <v>17389</v>
      </c>
      <c r="JZV49" s="261" t="str">
        <f>IF(KAC49="SINAPI",VLOOKUP('TEREZINHA HARDY'!KAB49,SINAPI,2,),VLOOKUP('TEREZINHA HARDY'!KAB49,SETOP,3,))</f>
        <v>FORMA E DESFORMA DE TÁBUA E SARRAFO, REAPROVEITAMENTO (3X), EXCLUSIVE ESCORAMENTO</v>
      </c>
      <c r="JZW49" s="261"/>
      <c r="JZX49" s="261"/>
      <c r="JZY49" s="261"/>
      <c r="JZZ49" s="261"/>
      <c r="KAA49" s="261"/>
      <c r="KAB49" s="12" t="s">
        <v>10323</v>
      </c>
      <c r="KAC49" s="12" t="s">
        <v>6222</v>
      </c>
      <c r="KAD49" s="12" t="str">
        <f>IF(KAC49="SINAPI",VLOOKUP('TEREZINHA HARDY'!KAB49,SINAPI,3,),VLOOKUP('TEREZINHA HARDY'!KAB49,SETOP,4,))</f>
        <v>M2</v>
      </c>
      <c r="KAE49" s="13">
        <v>36.619999999999997</v>
      </c>
      <c r="KAF49" s="13" t="s">
        <v>41</v>
      </c>
      <c r="KAG49" s="14">
        <f>IF(KAC49="SINAPI",VLOOKUP('TEREZINHA HARDY'!KAB49,SINAPI,4,),VLOOKUP('TEREZINHA HARDY'!KAB49,SETOP,5,))</f>
        <v>39.090000000000003</v>
      </c>
      <c r="KAH49" s="14">
        <f t="shared" si="1324"/>
        <v>49.46</v>
      </c>
      <c r="KAI49" s="14">
        <f t="shared" si="1325"/>
        <v>1431.4757999999999</v>
      </c>
      <c r="KAJ49" s="14">
        <f t="shared" si="1326"/>
        <v>1811.2251999999999</v>
      </c>
      <c r="KAK49" s="11" t="s">
        <v>17389</v>
      </c>
      <c r="KAL49" s="261" t="str">
        <f>IF(KAS49="SINAPI",VLOOKUP('TEREZINHA HARDY'!KAR49,SINAPI,2,),VLOOKUP('TEREZINHA HARDY'!KAR49,SETOP,3,))</f>
        <v>FORMA E DESFORMA DE TÁBUA E SARRAFO, REAPROVEITAMENTO (3X), EXCLUSIVE ESCORAMENTO</v>
      </c>
      <c r="KAM49" s="261"/>
      <c r="KAN49" s="261"/>
      <c r="KAO49" s="261"/>
      <c r="KAP49" s="261"/>
      <c r="KAQ49" s="261"/>
      <c r="KAR49" s="12" t="s">
        <v>10323</v>
      </c>
      <c r="KAS49" s="12" t="s">
        <v>6222</v>
      </c>
      <c r="KAT49" s="12" t="str">
        <f>IF(KAS49="SINAPI",VLOOKUP('TEREZINHA HARDY'!KAR49,SINAPI,3,),VLOOKUP('TEREZINHA HARDY'!KAR49,SETOP,4,))</f>
        <v>M2</v>
      </c>
      <c r="KAU49" s="13">
        <v>36.619999999999997</v>
      </c>
      <c r="KAV49" s="13" t="s">
        <v>41</v>
      </c>
      <c r="KAW49" s="14">
        <f>IF(KAS49="SINAPI",VLOOKUP('TEREZINHA HARDY'!KAR49,SINAPI,4,),VLOOKUP('TEREZINHA HARDY'!KAR49,SETOP,5,))</f>
        <v>39.090000000000003</v>
      </c>
      <c r="KAX49" s="14">
        <f t="shared" si="1327"/>
        <v>49.46</v>
      </c>
      <c r="KAY49" s="14">
        <f t="shared" si="1328"/>
        <v>1431.4757999999999</v>
      </c>
      <c r="KAZ49" s="14">
        <f t="shared" si="1329"/>
        <v>1811.2251999999999</v>
      </c>
      <c r="KBA49" s="11" t="s">
        <v>17389</v>
      </c>
      <c r="KBB49" s="261" t="str">
        <f>IF(KBI49="SINAPI",VLOOKUP('TEREZINHA HARDY'!KBH49,SINAPI,2,),VLOOKUP('TEREZINHA HARDY'!KBH49,SETOP,3,))</f>
        <v>FORMA E DESFORMA DE TÁBUA E SARRAFO, REAPROVEITAMENTO (3X), EXCLUSIVE ESCORAMENTO</v>
      </c>
      <c r="KBC49" s="261"/>
      <c r="KBD49" s="261"/>
      <c r="KBE49" s="261"/>
      <c r="KBF49" s="261"/>
      <c r="KBG49" s="261"/>
      <c r="KBH49" s="12" t="s">
        <v>10323</v>
      </c>
      <c r="KBI49" s="12" t="s">
        <v>6222</v>
      </c>
      <c r="KBJ49" s="12" t="str">
        <f>IF(KBI49="SINAPI",VLOOKUP('TEREZINHA HARDY'!KBH49,SINAPI,3,),VLOOKUP('TEREZINHA HARDY'!KBH49,SETOP,4,))</f>
        <v>M2</v>
      </c>
      <c r="KBK49" s="13">
        <v>36.619999999999997</v>
      </c>
      <c r="KBL49" s="13" t="s">
        <v>41</v>
      </c>
      <c r="KBM49" s="14">
        <f>IF(KBI49="SINAPI",VLOOKUP('TEREZINHA HARDY'!KBH49,SINAPI,4,),VLOOKUP('TEREZINHA HARDY'!KBH49,SETOP,5,))</f>
        <v>39.090000000000003</v>
      </c>
      <c r="KBN49" s="14">
        <f t="shared" si="1330"/>
        <v>49.46</v>
      </c>
      <c r="KBO49" s="14">
        <f t="shared" si="1331"/>
        <v>1431.4757999999999</v>
      </c>
      <c r="KBP49" s="14">
        <f t="shared" si="1332"/>
        <v>1811.2251999999999</v>
      </c>
      <c r="KBQ49" s="11" t="s">
        <v>17389</v>
      </c>
      <c r="KBR49" s="261" t="str">
        <f>IF(KBY49="SINAPI",VLOOKUP('TEREZINHA HARDY'!KBX49,SINAPI,2,),VLOOKUP('TEREZINHA HARDY'!KBX49,SETOP,3,))</f>
        <v>FORMA E DESFORMA DE TÁBUA E SARRAFO, REAPROVEITAMENTO (3X), EXCLUSIVE ESCORAMENTO</v>
      </c>
      <c r="KBS49" s="261"/>
      <c r="KBT49" s="261"/>
      <c r="KBU49" s="261"/>
      <c r="KBV49" s="261"/>
      <c r="KBW49" s="261"/>
      <c r="KBX49" s="12" t="s">
        <v>10323</v>
      </c>
      <c r="KBY49" s="12" t="s">
        <v>6222</v>
      </c>
      <c r="KBZ49" s="12" t="str">
        <f>IF(KBY49="SINAPI",VLOOKUP('TEREZINHA HARDY'!KBX49,SINAPI,3,),VLOOKUP('TEREZINHA HARDY'!KBX49,SETOP,4,))</f>
        <v>M2</v>
      </c>
      <c r="KCA49" s="13">
        <v>36.619999999999997</v>
      </c>
      <c r="KCB49" s="13" t="s">
        <v>41</v>
      </c>
      <c r="KCC49" s="14">
        <f>IF(KBY49="SINAPI",VLOOKUP('TEREZINHA HARDY'!KBX49,SINAPI,4,),VLOOKUP('TEREZINHA HARDY'!KBX49,SETOP,5,))</f>
        <v>39.090000000000003</v>
      </c>
      <c r="KCD49" s="14">
        <f t="shared" si="1333"/>
        <v>49.46</v>
      </c>
      <c r="KCE49" s="14">
        <f t="shared" si="1334"/>
        <v>1431.4757999999999</v>
      </c>
      <c r="KCF49" s="14">
        <f t="shared" si="1335"/>
        <v>1811.2251999999999</v>
      </c>
      <c r="KCG49" s="11" t="s">
        <v>17389</v>
      </c>
      <c r="KCH49" s="261" t="str">
        <f>IF(KCO49="SINAPI",VLOOKUP('TEREZINHA HARDY'!KCN49,SINAPI,2,),VLOOKUP('TEREZINHA HARDY'!KCN49,SETOP,3,))</f>
        <v>FORMA E DESFORMA DE TÁBUA E SARRAFO, REAPROVEITAMENTO (3X), EXCLUSIVE ESCORAMENTO</v>
      </c>
      <c r="KCI49" s="261"/>
      <c r="KCJ49" s="261"/>
      <c r="KCK49" s="261"/>
      <c r="KCL49" s="261"/>
      <c r="KCM49" s="261"/>
      <c r="KCN49" s="12" t="s">
        <v>10323</v>
      </c>
      <c r="KCO49" s="12" t="s">
        <v>6222</v>
      </c>
      <c r="KCP49" s="12" t="str">
        <f>IF(KCO49="SINAPI",VLOOKUP('TEREZINHA HARDY'!KCN49,SINAPI,3,),VLOOKUP('TEREZINHA HARDY'!KCN49,SETOP,4,))</f>
        <v>M2</v>
      </c>
      <c r="KCQ49" s="13">
        <v>36.619999999999997</v>
      </c>
      <c r="KCR49" s="13" t="s">
        <v>41</v>
      </c>
      <c r="KCS49" s="14">
        <f>IF(KCO49="SINAPI",VLOOKUP('TEREZINHA HARDY'!KCN49,SINAPI,4,),VLOOKUP('TEREZINHA HARDY'!KCN49,SETOP,5,))</f>
        <v>39.090000000000003</v>
      </c>
      <c r="KCT49" s="14">
        <f t="shared" si="1336"/>
        <v>49.46</v>
      </c>
      <c r="KCU49" s="14">
        <f t="shared" si="1337"/>
        <v>1431.4757999999999</v>
      </c>
      <c r="KCV49" s="14">
        <f t="shared" si="1338"/>
        <v>1811.2251999999999</v>
      </c>
      <c r="KCW49" s="11" t="s">
        <v>17389</v>
      </c>
      <c r="KCX49" s="261" t="str">
        <f>IF(KDE49="SINAPI",VLOOKUP('TEREZINHA HARDY'!KDD49,SINAPI,2,),VLOOKUP('TEREZINHA HARDY'!KDD49,SETOP,3,))</f>
        <v>FORMA E DESFORMA DE TÁBUA E SARRAFO, REAPROVEITAMENTO (3X), EXCLUSIVE ESCORAMENTO</v>
      </c>
      <c r="KCY49" s="261"/>
      <c r="KCZ49" s="261"/>
      <c r="KDA49" s="261"/>
      <c r="KDB49" s="261"/>
      <c r="KDC49" s="261"/>
      <c r="KDD49" s="12" t="s">
        <v>10323</v>
      </c>
      <c r="KDE49" s="12" t="s">
        <v>6222</v>
      </c>
      <c r="KDF49" s="12" t="str">
        <f>IF(KDE49="SINAPI",VLOOKUP('TEREZINHA HARDY'!KDD49,SINAPI,3,),VLOOKUP('TEREZINHA HARDY'!KDD49,SETOP,4,))</f>
        <v>M2</v>
      </c>
      <c r="KDG49" s="13">
        <v>36.619999999999997</v>
      </c>
      <c r="KDH49" s="13" t="s">
        <v>41</v>
      </c>
      <c r="KDI49" s="14">
        <f>IF(KDE49="SINAPI",VLOOKUP('TEREZINHA HARDY'!KDD49,SINAPI,4,),VLOOKUP('TEREZINHA HARDY'!KDD49,SETOP,5,))</f>
        <v>39.090000000000003</v>
      </c>
      <c r="KDJ49" s="14">
        <f t="shared" si="1339"/>
        <v>49.46</v>
      </c>
      <c r="KDK49" s="14">
        <f t="shared" si="1340"/>
        <v>1431.4757999999999</v>
      </c>
      <c r="KDL49" s="14">
        <f t="shared" si="1341"/>
        <v>1811.2251999999999</v>
      </c>
      <c r="KDM49" s="11" t="s">
        <v>17389</v>
      </c>
      <c r="KDN49" s="261" t="str">
        <f>IF(KDU49="SINAPI",VLOOKUP('TEREZINHA HARDY'!KDT49,SINAPI,2,),VLOOKUP('TEREZINHA HARDY'!KDT49,SETOP,3,))</f>
        <v>FORMA E DESFORMA DE TÁBUA E SARRAFO, REAPROVEITAMENTO (3X), EXCLUSIVE ESCORAMENTO</v>
      </c>
      <c r="KDO49" s="261"/>
      <c r="KDP49" s="261"/>
      <c r="KDQ49" s="261"/>
      <c r="KDR49" s="261"/>
      <c r="KDS49" s="261"/>
      <c r="KDT49" s="12" t="s">
        <v>10323</v>
      </c>
      <c r="KDU49" s="12" t="s">
        <v>6222</v>
      </c>
      <c r="KDV49" s="12" t="str">
        <f>IF(KDU49="SINAPI",VLOOKUP('TEREZINHA HARDY'!KDT49,SINAPI,3,),VLOOKUP('TEREZINHA HARDY'!KDT49,SETOP,4,))</f>
        <v>M2</v>
      </c>
      <c r="KDW49" s="13">
        <v>36.619999999999997</v>
      </c>
      <c r="KDX49" s="13" t="s">
        <v>41</v>
      </c>
      <c r="KDY49" s="14">
        <f>IF(KDU49="SINAPI",VLOOKUP('TEREZINHA HARDY'!KDT49,SINAPI,4,),VLOOKUP('TEREZINHA HARDY'!KDT49,SETOP,5,))</f>
        <v>39.090000000000003</v>
      </c>
      <c r="KDZ49" s="14">
        <f t="shared" si="1342"/>
        <v>49.46</v>
      </c>
      <c r="KEA49" s="14">
        <f t="shared" si="1343"/>
        <v>1431.4757999999999</v>
      </c>
      <c r="KEB49" s="14">
        <f t="shared" si="1344"/>
        <v>1811.2251999999999</v>
      </c>
      <c r="KEC49" s="11" t="s">
        <v>17389</v>
      </c>
      <c r="KED49" s="261" t="str">
        <f>IF(KEK49="SINAPI",VLOOKUP('TEREZINHA HARDY'!KEJ49,SINAPI,2,),VLOOKUP('TEREZINHA HARDY'!KEJ49,SETOP,3,))</f>
        <v>FORMA E DESFORMA DE TÁBUA E SARRAFO, REAPROVEITAMENTO (3X), EXCLUSIVE ESCORAMENTO</v>
      </c>
      <c r="KEE49" s="261"/>
      <c r="KEF49" s="261"/>
      <c r="KEG49" s="261"/>
      <c r="KEH49" s="261"/>
      <c r="KEI49" s="261"/>
      <c r="KEJ49" s="12" t="s">
        <v>10323</v>
      </c>
      <c r="KEK49" s="12" t="s">
        <v>6222</v>
      </c>
      <c r="KEL49" s="12" t="str">
        <f>IF(KEK49="SINAPI",VLOOKUP('TEREZINHA HARDY'!KEJ49,SINAPI,3,),VLOOKUP('TEREZINHA HARDY'!KEJ49,SETOP,4,))</f>
        <v>M2</v>
      </c>
      <c r="KEM49" s="13">
        <v>36.619999999999997</v>
      </c>
      <c r="KEN49" s="13" t="s">
        <v>41</v>
      </c>
      <c r="KEO49" s="14">
        <f>IF(KEK49="SINAPI",VLOOKUP('TEREZINHA HARDY'!KEJ49,SINAPI,4,),VLOOKUP('TEREZINHA HARDY'!KEJ49,SETOP,5,))</f>
        <v>39.090000000000003</v>
      </c>
      <c r="KEP49" s="14">
        <f t="shared" si="1345"/>
        <v>49.46</v>
      </c>
      <c r="KEQ49" s="14">
        <f t="shared" si="1346"/>
        <v>1431.4757999999999</v>
      </c>
      <c r="KER49" s="14">
        <f t="shared" si="1347"/>
        <v>1811.2251999999999</v>
      </c>
      <c r="KES49" s="11" t="s">
        <v>17389</v>
      </c>
      <c r="KET49" s="261" t="str">
        <f>IF(KFA49="SINAPI",VLOOKUP('TEREZINHA HARDY'!KEZ49,SINAPI,2,),VLOOKUP('TEREZINHA HARDY'!KEZ49,SETOP,3,))</f>
        <v>FORMA E DESFORMA DE TÁBUA E SARRAFO, REAPROVEITAMENTO (3X), EXCLUSIVE ESCORAMENTO</v>
      </c>
      <c r="KEU49" s="261"/>
      <c r="KEV49" s="261"/>
      <c r="KEW49" s="261"/>
      <c r="KEX49" s="261"/>
      <c r="KEY49" s="261"/>
      <c r="KEZ49" s="12" t="s">
        <v>10323</v>
      </c>
      <c r="KFA49" s="12" t="s">
        <v>6222</v>
      </c>
      <c r="KFB49" s="12" t="str">
        <f>IF(KFA49="SINAPI",VLOOKUP('TEREZINHA HARDY'!KEZ49,SINAPI,3,),VLOOKUP('TEREZINHA HARDY'!KEZ49,SETOP,4,))</f>
        <v>M2</v>
      </c>
      <c r="KFC49" s="13">
        <v>36.619999999999997</v>
      </c>
      <c r="KFD49" s="13" t="s">
        <v>41</v>
      </c>
      <c r="KFE49" s="14">
        <f>IF(KFA49="SINAPI",VLOOKUP('TEREZINHA HARDY'!KEZ49,SINAPI,4,),VLOOKUP('TEREZINHA HARDY'!KEZ49,SETOP,5,))</f>
        <v>39.090000000000003</v>
      </c>
      <c r="KFF49" s="14">
        <f t="shared" si="1348"/>
        <v>49.46</v>
      </c>
      <c r="KFG49" s="14">
        <f t="shared" si="1349"/>
        <v>1431.4757999999999</v>
      </c>
      <c r="KFH49" s="14">
        <f t="shared" si="1350"/>
        <v>1811.2251999999999</v>
      </c>
      <c r="KFI49" s="11" t="s">
        <v>17389</v>
      </c>
      <c r="KFJ49" s="261" t="str">
        <f>IF(KFQ49="SINAPI",VLOOKUP('TEREZINHA HARDY'!KFP49,SINAPI,2,),VLOOKUP('TEREZINHA HARDY'!KFP49,SETOP,3,))</f>
        <v>FORMA E DESFORMA DE TÁBUA E SARRAFO, REAPROVEITAMENTO (3X), EXCLUSIVE ESCORAMENTO</v>
      </c>
      <c r="KFK49" s="261"/>
      <c r="KFL49" s="261"/>
      <c r="KFM49" s="261"/>
      <c r="KFN49" s="261"/>
      <c r="KFO49" s="261"/>
      <c r="KFP49" s="12" t="s">
        <v>10323</v>
      </c>
      <c r="KFQ49" s="12" t="s">
        <v>6222</v>
      </c>
      <c r="KFR49" s="12" t="str">
        <f>IF(KFQ49="SINAPI",VLOOKUP('TEREZINHA HARDY'!KFP49,SINAPI,3,),VLOOKUP('TEREZINHA HARDY'!KFP49,SETOP,4,))</f>
        <v>M2</v>
      </c>
      <c r="KFS49" s="13">
        <v>36.619999999999997</v>
      </c>
      <c r="KFT49" s="13" t="s">
        <v>41</v>
      </c>
      <c r="KFU49" s="14">
        <f>IF(KFQ49="SINAPI",VLOOKUP('TEREZINHA HARDY'!KFP49,SINAPI,4,),VLOOKUP('TEREZINHA HARDY'!KFP49,SETOP,5,))</f>
        <v>39.090000000000003</v>
      </c>
      <c r="KFV49" s="14">
        <f t="shared" si="1351"/>
        <v>49.46</v>
      </c>
      <c r="KFW49" s="14">
        <f t="shared" si="1352"/>
        <v>1431.4757999999999</v>
      </c>
      <c r="KFX49" s="14">
        <f t="shared" si="1353"/>
        <v>1811.2251999999999</v>
      </c>
      <c r="KFY49" s="11" t="s">
        <v>17389</v>
      </c>
      <c r="KFZ49" s="261" t="str">
        <f>IF(KGG49="SINAPI",VLOOKUP('TEREZINHA HARDY'!KGF49,SINAPI,2,),VLOOKUP('TEREZINHA HARDY'!KGF49,SETOP,3,))</f>
        <v>FORMA E DESFORMA DE TÁBUA E SARRAFO, REAPROVEITAMENTO (3X), EXCLUSIVE ESCORAMENTO</v>
      </c>
      <c r="KGA49" s="261"/>
      <c r="KGB49" s="261"/>
      <c r="KGC49" s="261"/>
      <c r="KGD49" s="261"/>
      <c r="KGE49" s="261"/>
      <c r="KGF49" s="12" t="s">
        <v>10323</v>
      </c>
      <c r="KGG49" s="12" t="s">
        <v>6222</v>
      </c>
      <c r="KGH49" s="12" t="str">
        <f>IF(KGG49="SINAPI",VLOOKUP('TEREZINHA HARDY'!KGF49,SINAPI,3,),VLOOKUP('TEREZINHA HARDY'!KGF49,SETOP,4,))</f>
        <v>M2</v>
      </c>
      <c r="KGI49" s="13">
        <v>36.619999999999997</v>
      </c>
      <c r="KGJ49" s="13" t="s">
        <v>41</v>
      </c>
      <c r="KGK49" s="14">
        <f>IF(KGG49="SINAPI",VLOOKUP('TEREZINHA HARDY'!KGF49,SINAPI,4,),VLOOKUP('TEREZINHA HARDY'!KGF49,SETOP,5,))</f>
        <v>39.090000000000003</v>
      </c>
      <c r="KGL49" s="14">
        <f t="shared" si="1354"/>
        <v>49.46</v>
      </c>
      <c r="KGM49" s="14">
        <f t="shared" si="1355"/>
        <v>1431.4757999999999</v>
      </c>
      <c r="KGN49" s="14">
        <f t="shared" si="1356"/>
        <v>1811.2251999999999</v>
      </c>
      <c r="KGO49" s="11" t="s">
        <v>17389</v>
      </c>
      <c r="KGP49" s="261" t="str">
        <f>IF(KGW49="SINAPI",VLOOKUP('TEREZINHA HARDY'!KGV49,SINAPI,2,),VLOOKUP('TEREZINHA HARDY'!KGV49,SETOP,3,))</f>
        <v>FORMA E DESFORMA DE TÁBUA E SARRAFO, REAPROVEITAMENTO (3X), EXCLUSIVE ESCORAMENTO</v>
      </c>
      <c r="KGQ49" s="261"/>
      <c r="KGR49" s="261"/>
      <c r="KGS49" s="261"/>
      <c r="KGT49" s="261"/>
      <c r="KGU49" s="261"/>
      <c r="KGV49" s="12" t="s">
        <v>10323</v>
      </c>
      <c r="KGW49" s="12" t="s">
        <v>6222</v>
      </c>
      <c r="KGX49" s="12" t="str">
        <f>IF(KGW49="SINAPI",VLOOKUP('TEREZINHA HARDY'!KGV49,SINAPI,3,),VLOOKUP('TEREZINHA HARDY'!KGV49,SETOP,4,))</f>
        <v>M2</v>
      </c>
      <c r="KGY49" s="13">
        <v>36.619999999999997</v>
      </c>
      <c r="KGZ49" s="13" t="s">
        <v>41</v>
      </c>
      <c r="KHA49" s="14">
        <f>IF(KGW49="SINAPI",VLOOKUP('TEREZINHA HARDY'!KGV49,SINAPI,4,),VLOOKUP('TEREZINHA HARDY'!KGV49,SETOP,5,))</f>
        <v>39.090000000000003</v>
      </c>
      <c r="KHB49" s="14">
        <f t="shared" si="1357"/>
        <v>49.46</v>
      </c>
      <c r="KHC49" s="14">
        <f t="shared" si="1358"/>
        <v>1431.4757999999999</v>
      </c>
      <c r="KHD49" s="14">
        <f t="shared" si="1359"/>
        <v>1811.2251999999999</v>
      </c>
      <c r="KHE49" s="11" t="s">
        <v>17389</v>
      </c>
      <c r="KHF49" s="261" t="str">
        <f>IF(KHM49="SINAPI",VLOOKUP('TEREZINHA HARDY'!KHL49,SINAPI,2,),VLOOKUP('TEREZINHA HARDY'!KHL49,SETOP,3,))</f>
        <v>FORMA E DESFORMA DE TÁBUA E SARRAFO, REAPROVEITAMENTO (3X), EXCLUSIVE ESCORAMENTO</v>
      </c>
      <c r="KHG49" s="261"/>
      <c r="KHH49" s="261"/>
      <c r="KHI49" s="261"/>
      <c r="KHJ49" s="261"/>
      <c r="KHK49" s="261"/>
      <c r="KHL49" s="12" t="s">
        <v>10323</v>
      </c>
      <c r="KHM49" s="12" t="s">
        <v>6222</v>
      </c>
      <c r="KHN49" s="12" t="str">
        <f>IF(KHM49="SINAPI",VLOOKUP('TEREZINHA HARDY'!KHL49,SINAPI,3,),VLOOKUP('TEREZINHA HARDY'!KHL49,SETOP,4,))</f>
        <v>M2</v>
      </c>
      <c r="KHO49" s="13">
        <v>36.619999999999997</v>
      </c>
      <c r="KHP49" s="13" t="s">
        <v>41</v>
      </c>
      <c r="KHQ49" s="14">
        <f>IF(KHM49="SINAPI",VLOOKUP('TEREZINHA HARDY'!KHL49,SINAPI,4,),VLOOKUP('TEREZINHA HARDY'!KHL49,SETOP,5,))</f>
        <v>39.090000000000003</v>
      </c>
      <c r="KHR49" s="14">
        <f t="shared" si="1360"/>
        <v>49.46</v>
      </c>
      <c r="KHS49" s="14">
        <f t="shared" si="1361"/>
        <v>1431.4757999999999</v>
      </c>
      <c r="KHT49" s="14">
        <f t="shared" si="1362"/>
        <v>1811.2251999999999</v>
      </c>
      <c r="KHU49" s="11" t="s">
        <v>17389</v>
      </c>
      <c r="KHV49" s="261" t="str">
        <f>IF(KIC49="SINAPI",VLOOKUP('TEREZINHA HARDY'!KIB49,SINAPI,2,),VLOOKUP('TEREZINHA HARDY'!KIB49,SETOP,3,))</f>
        <v>FORMA E DESFORMA DE TÁBUA E SARRAFO, REAPROVEITAMENTO (3X), EXCLUSIVE ESCORAMENTO</v>
      </c>
      <c r="KHW49" s="261"/>
      <c r="KHX49" s="261"/>
      <c r="KHY49" s="261"/>
      <c r="KHZ49" s="261"/>
      <c r="KIA49" s="261"/>
      <c r="KIB49" s="12" t="s">
        <v>10323</v>
      </c>
      <c r="KIC49" s="12" t="s">
        <v>6222</v>
      </c>
      <c r="KID49" s="12" t="str">
        <f>IF(KIC49="SINAPI",VLOOKUP('TEREZINHA HARDY'!KIB49,SINAPI,3,),VLOOKUP('TEREZINHA HARDY'!KIB49,SETOP,4,))</f>
        <v>M2</v>
      </c>
      <c r="KIE49" s="13">
        <v>36.619999999999997</v>
      </c>
      <c r="KIF49" s="13" t="s">
        <v>41</v>
      </c>
      <c r="KIG49" s="14">
        <f>IF(KIC49="SINAPI",VLOOKUP('TEREZINHA HARDY'!KIB49,SINAPI,4,),VLOOKUP('TEREZINHA HARDY'!KIB49,SETOP,5,))</f>
        <v>39.090000000000003</v>
      </c>
      <c r="KIH49" s="14">
        <f t="shared" si="1363"/>
        <v>49.46</v>
      </c>
      <c r="KII49" s="14">
        <f t="shared" si="1364"/>
        <v>1431.4757999999999</v>
      </c>
      <c r="KIJ49" s="14">
        <f t="shared" si="1365"/>
        <v>1811.2251999999999</v>
      </c>
      <c r="KIK49" s="11" t="s">
        <v>17389</v>
      </c>
      <c r="KIL49" s="261" t="str">
        <f>IF(KIS49="SINAPI",VLOOKUP('TEREZINHA HARDY'!KIR49,SINAPI,2,),VLOOKUP('TEREZINHA HARDY'!KIR49,SETOP,3,))</f>
        <v>FORMA E DESFORMA DE TÁBUA E SARRAFO, REAPROVEITAMENTO (3X), EXCLUSIVE ESCORAMENTO</v>
      </c>
      <c r="KIM49" s="261"/>
      <c r="KIN49" s="261"/>
      <c r="KIO49" s="261"/>
      <c r="KIP49" s="261"/>
      <c r="KIQ49" s="261"/>
      <c r="KIR49" s="12" t="s">
        <v>10323</v>
      </c>
      <c r="KIS49" s="12" t="s">
        <v>6222</v>
      </c>
      <c r="KIT49" s="12" t="str">
        <f>IF(KIS49="SINAPI",VLOOKUP('TEREZINHA HARDY'!KIR49,SINAPI,3,),VLOOKUP('TEREZINHA HARDY'!KIR49,SETOP,4,))</f>
        <v>M2</v>
      </c>
      <c r="KIU49" s="13">
        <v>36.619999999999997</v>
      </c>
      <c r="KIV49" s="13" t="s">
        <v>41</v>
      </c>
      <c r="KIW49" s="14">
        <f>IF(KIS49="SINAPI",VLOOKUP('TEREZINHA HARDY'!KIR49,SINAPI,4,),VLOOKUP('TEREZINHA HARDY'!KIR49,SETOP,5,))</f>
        <v>39.090000000000003</v>
      </c>
      <c r="KIX49" s="14">
        <f t="shared" si="1366"/>
        <v>49.46</v>
      </c>
      <c r="KIY49" s="14">
        <f t="shared" si="1367"/>
        <v>1431.4757999999999</v>
      </c>
      <c r="KIZ49" s="14">
        <f t="shared" si="1368"/>
        <v>1811.2251999999999</v>
      </c>
      <c r="KJA49" s="11" t="s">
        <v>17389</v>
      </c>
      <c r="KJB49" s="261" t="str">
        <f>IF(KJI49="SINAPI",VLOOKUP('TEREZINHA HARDY'!KJH49,SINAPI,2,),VLOOKUP('TEREZINHA HARDY'!KJH49,SETOP,3,))</f>
        <v>FORMA E DESFORMA DE TÁBUA E SARRAFO, REAPROVEITAMENTO (3X), EXCLUSIVE ESCORAMENTO</v>
      </c>
      <c r="KJC49" s="261"/>
      <c r="KJD49" s="261"/>
      <c r="KJE49" s="261"/>
      <c r="KJF49" s="261"/>
      <c r="KJG49" s="261"/>
      <c r="KJH49" s="12" t="s">
        <v>10323</v>
      </c>
      <c r="KJI49" s="12" t="s">
        <v>6222</v>
      </c>
      <c r="KJJ49" s="12" t="str">
        <f>IF(KJI49="SINAPI",VLOOKUP('TEREZINHA HARDY'!KJH49,SINAPI,3,),VLOOKUP('TEREZINHA HARDY'!KJH49,SETOP,4,))</f>
        <v>M2</v>
      </c>
      <c r="KJK49" s="13">
        <v>36.619999999999997</v>
      </c>
      <c r="KJL49" s="13" t="s">
        <v>41</v>
      </c>
      <c r="KJM49" s="14">
        <f>IF(KJI49="SINAPI",VLOOKUP('TEREZINHA HARDY'!KJH49,SINAPI,4,),VLOOKUP('TEREZINHA HARDY'!KJH49,SETOP,5,))</f>
        <v>39.090000000000003</v>
      </c>
      <c r="KJN49" s="14">
        <f t="shared" si="1369"/>
        <v>49.46</v>
      </c>
      <c r="KJO49" s="14">
        <f t="shared" si="1370"/>
        <v>1431.4757999999999</v>
      </c>
      <c r="KJP49" s="14">
        <f t="shared" si="1371"/>
        <v>1811.2251999999999</v>
      </c>
      <c r="KJQ49" s="11" t="s">
        <v>17389</v>
      </c>
      <c r="KJR49" s="261" t="str">
        <f>IF(KJY49="SINAPI",VLOOKUP('TEREZINHA HARDY'!KJX49,SINAPI,2,),VLOOKUP('TEREZINHA HARDY'!KJX49,SETOP,3,))</f>
        <v>FORMA E DESFORMA DE TÁBUA E SARRAFO, REAPROVEITAMENTO (3X), EXCLUSIVE ESCORAMENTO</v>
      </c>
      <c r="KJS49" s="261"/>
      <c r="KJT49" s="261"/>
      <c r="KJU49" s="261"/>
      <c r="KJV49" s="261"/>
      <c r="KJW49" s="261"/>
      <c r="KJX49" s="12" t="s">
        <v>10323</v>
      </c>
      <c r="KJY49" s="12" t="s">
        <v>6222</v>
      </c>
      <c r="KJZ49" s="12" t="str">
        <f>IF(KJY49="SINAPI",VLOOKUP('TEREZINHA HARDY'!KJX49,SINAPI,3,),VLOOKUP('TEREZINHA HARDY'!KJX49,SETOP,4,))</f>
        <v>M2</v>
      </c>
      <c r="KKA49" s="13">
        <v>36.619999999999997</v>
      </c>
      <c r="KKB49" s="13" t="s">
        <v>41</v>
      </c>
      <c r="KKC49" s="14">
        <f>IF(KJY49="SINAPI",VLOOKUP('TEREZINHA HARDY'!KJX49,SINAPI,4,),VLOOKUP('TEREZINHA HARDY'!KJX49,SETOP,5,))</f>
        <v>39.090000000000003</v>
      </c>
      <c r="KKD49" s="14">
        <f t="shared" si="1372"/>
        <v>49.46</v>
      </c>
      <c r="KKE49" s="14">
        <f t="shared" si="1373"/>
        <v>1431.4757999999999</v>
      </c>
      <c r="KKF49" s="14">
        <f t="shared" si="1374"/>
        <v>1811.2251999999999</v>
      </c>
      <c r="KKG49" s="11" t="s">
        <v>17389</v>
      </c>
      <c r="KKH49" s="261" t="str">
        <f>IF(KKO49="SINAPI",VLOOKUP('TEREZINHA HARDY'!KKN49,SINAPI,2,),VLOOKUP('TEREZINHA HARDY'!KKN49,SETOP,3,))</f>
        <v>FORMA E DESFORMA DE TÁBUA E SARRAFO, REAPROVEITAMENTO (3X), EXCLUSIVE ESCORAMENTO</v>
      </c>
      <c r="KKI49" s="261"/>
      <c r="KKJ49" s="261"/>
      <c r="KKK49" s="261"/>
      <c r="KKL49" s="261"/>
      <c r="KKM49" s="261"/>
      <c r="KKN49" s="12" t="s">
        <v>10323</v>
      </c>
      <c r="KKO49" s="12" t="s">
        <v>6222</v>
      </c>
      <c r="KKP49" s="12" t="str">
        <f>IF(KKO49="SINAPI",VLOOKUP('TEREZINHA HARDY'!KKN49,SINAPI,3,),VLOOKUP('TEREZINHA HARDY'!KKN49,SETOP,4,))</f>
        <v>M2</v>
      </c>
      <c r="KKQ49" s="13">
        <v>36.619999999999997</v>
      </c>
      <c r="KKR49" s="13" t="s">
        <v>41</v>
      </c>
      <c r="KKS49" s="14">
        <f>IF(KKO49="SINAPI",VLOOKUP('TEREZINHA HARDY'!KKN49,SINAPI,4,),VLOOKUP('TEREZINHA HARDY'!KKN49,SETOP,5,))</f>
        <v>39.090000000000003</v>
      </c>
      <c r="KKT49" s="14">
        <f t="shared" si="1375"/>
        <v>49.46</v>
      </c>
      <c r="KKU49" s="14">
        <f t="shared" si="1376"/>
        <v>1431.4757999999999</v>
      </c>
      <c r="KKV49" s="14">
        <f t="shared" si="1377"/>
        <v>1811.2251999999999</v>
      </c>
      <c r="KKW49" s="11" t="s">
        <v>17389</v>
      </c>
      <c r="KKX49" s="261" t="str">
        <f>IF(KLE49="SINAPI",VLOOKUP('TEREZINHA HARDY'!KLD49,SINAPI,2,),VLOOKUP('TEREZINHA HARDY'!KLD49,SETOP,3,))</f>
        <v>FORMA E DESFORMA DE TÁBUA E SARRAFO, REAPROVEITAMENTO (3X), EXCLUSIVE ESCORAMENTO</v>
      </c>
      <c r="KKY49" s="261"/>
      <c r="KKZ49" s="261"/>
      <c r="KLA49" s="261"/>
      <c r="KLB49" s="261"/>
      <c r="KLC49" s="261"/>
      <c r="KLD49" s="12" t="s">
        <v>10323</v>
      </c>
      <c r="KLE49" s="12" t="s">
        <v>6222</v>
      </c>
      <c r="KLF49" s="12" t="str">
        <f>IF(KLE49="SINAPI",VLOOKUP('TEREZINHA HARDY'!KLD49,SINAPI,3,),VLOOKUP('TEREZINHA HARDY'!KLD49,SETOP,4,))</f>
        <v>M2</v>
      </c>
      <c r="KLG49" s="13">
        <v>36.619999999999997</v>
      </c>
      <c r="KLH49" s="13" t="s">
        <v>41</v>
      </c>
      <c r="KLI49" s="14">
        <f>IF(KLE49="SINAPI",VLOOKUP('TEREZINHA HARDY'!KLD49,SINAPI,4,),VLOOKUP('TEREZINHA HARDY'!KLD49,SETOP,5,))</f>
        <v>39.090000000000003</v>
      </c>
      <c r="KLJ49" s="14">
        <f t="shared" si="1378"/>
        <v>49.46</v>
      </c>
      <c r="KLK49" s="14">
        <f t="shared" si="1379"/>
        <v>1431.4757999999999</v>
      </c>
      <c r="KLL49" s="14">
        <f t="shared" si="1380"/>
        <v>1811.2251999999999</v>
      </c>
      <c r="KLM49" s="11" t="s">
        <v>17389</v>
      </c>
      <c r="KLN49" s="261" t="str">
        <f>IF(KLU49="SINAPI",VLOOKUP('TEREZINHA HARDY'!KLT49,SINAPI,2,),VLOOKUP('TEREZINHA HARDY'!KLT49,SETOP,3,))</f>
        <v>FORMA E DESFORMA DE TÁBUA E SARRAFO, REAPROVEITAMENTO (3X), EXCLUSIVE ESCORAMENTO</v>
      </c>
      <c r="KLO49" s="261"/>
      <c r="KLP49" s="261"/>
      <c r="KLQ49" s="261"/>
      <c r="KLR49" s="261"/>
      <c r="KLS49" s="261"/>
      <c r="KLT49" s="12" t="s">
        <v>10323</v>
      </c>
      <c r="KLU49" s="12" t="s">
        <v>6222</v>
      </c>
      <c r="KLV49" s="12" t="str">
        <f>IF(KLU49="SINAPI",VLOOKUP('TEREZINHA HARDY'!KLT49,SINAPI,3,),VLOOKUP('TEREZINHA HARDY'!KLT49,SETOP,4,))</f>
        <v>M2</v>
      </c>
      <c r="KLW49" s="13">
        <v>36.619999999999997</v>
      </c>
      <c r="KLX49" s="13" t="s">
        <v>41</v>
      </c>
      <c r="KLY49" s="14">
        <f>IF(KLU49="SINAPI",VLOOKUP('TEREZINHA HARDY'!KLT49,SINAPI,4,),VLOOKUP('TEREZINHA HARDY'!KLT49,SETOP,5,))</f>
        <v>39.090000000000003</v>
      </c>
      <c r="KLZ49" s="14">
        <f t="shared" si="1381"/>
        <v>49.46</v>
      </c>
      <c r="KMA49" s="14">
        <f t="shared" si="1382"/>
        <v>1431.4757999999999</v>
      </c>
      <c r="KMB49" s="14">
        <f t="shared" si="1383"/>
        <v>1811.2251999999999</v>
      </c>
      <c r="KMC49" s="11" t="s">
        <v>17389</v>
      </c>
      <c r="KMD49" s="261" t="str">
        <f>IF(KMK49="SINAPI",VLOOKUP('TEREZINHA HARDY'!KMJ49,SINAPI,2,),VLOOKUP('TEREZINHA HARDY'!KMJ49,SETOP,3,))</f>
        <v>FORMA E DESFORMA DE TÁBUA E SARRAFO, REAPROVEITAMENTO (3X), EXCLUSIVE ESCORAMENTO</v>
      </c>
      <c r="KME49" s="261"/>
      <c r="KMF49" s="261"/>
      <c r="KMG49" s="261"/>
      <c r="KMH49" s="261"/>
      <c r="KMI49" s="261"/>
      <c r="KMJ49" s="12" t="s">
        <v>10323</v>
      </c>
      <c r="KMK49" s="12" t="s">
        <v>6222</v>
      </c>
      <c r="KML49" s="12" t="str">
        <f>IF(KMK49="SINAPI",VLOOKUP('TEREZINHA HARDY'!KMJ49,SINAPI,3,),VLOOKUP('TEREZINHA HARDY'!KMJ49,SETOP,4,))</f>
        <v>M2</v>
      </c>
      <c r="KMM49" s="13">
        <v>36.619999999999997</v>
      </c>
      <c r="KMN49" s="13" t="s">
        <v>41</v>
      </c>
      <c r="KMO49" s="14">
        <f>IF(KMK49="SINAPI",VLOOKUP('TEREZINHA HARDY'!KMJ49,SINAPI,4,),VLOOKUP('TEREZINHA HARDY'!KMJ49,SETOP,5,))</f>
        <v>39.090000000000003</v>
      </c>
      <c r="KMP49" s="14">
        <f t="shared" si="1384"/>
        <v>49.46</v>
      </c>
      <c r="KMQ49" s="14">
        <f t="shared" si="1385"/>
        <v>1431.4757999999999</v>
      </c>
      <c r="KMR49" s="14">
        <f t="shared" si="1386"/>
        <v>1811.2251999999999</v>
      </c>
      <c r="KMS49" s="11" t="s">
        <v>17389</v>
      </c>
      <c r="KMT49" s="261" t="str">
        <f>IF(KNA49="SINAPI",VLOOKUP('TEREZINHA HARDY'!KMZ49,SINAPI,2,),VLOOKUP('TEREZINHA HARDY'!KMZ49,SETOP,3,))</f>
        <v>FORMA E DESFORMA DE TÁBUA E SARRAFO, REAPROVEITAMENTO (3X), EXCLUSIVE ESCORAMENTO</v>
      </c>
      <c r="KMU49" s="261"/>
      <c r="KMV49" s="261"/>
      <c r="KMW49" s="261"/>
      <c r="KMX49" s="261"/>
      <c r="KMY49" s="261"/>
      <c r="KMZ49" s="12" t="s">
        <v>10323</v>
      </c>
      <c r="KNA49" s="12" t="s">
        <v>6222</v>
      </c>
      <c r="KNB49" s="12" t="str">
        <f>IF(KNA49="SINAPI",VLOOKUP('TEREZINHA HARDY'!KMZ49,SINAPI,3,),VLOOKUP('TEREZINHA HARDY'!KMZ49,SETOP,4,))</f>
        <v>M2</v>
      </c>
      <c r="KNC49" s="13">
        <v>36.619999999999997</v>
      </c>
      <c r="KND49" s="13" t="s">
        <v>41</v>
      </c>
      <c r="KNE49" s="14">
        <f>IF(KNA49="SINAPI",VLOOKUP('TEREZINHA HARDY'!KMZ49,SINAPI,4,),VLOOKUP('TEREZINHA HARDY'!KMZ49,SETOP,5,))</f>
        <v>39.090000000000003</v>
      </c>
      <c r="KNF49" s="14">
        <f t="shared" si="1387"/>
        <v>49.46</v>
      </c>
      <c r="KNG49" s="14">
        <f t="shared" si="1388"/>
        <v>1431.4757999999999</v>
      </c>
      <c r="KNH49" s="14">
        <f t="shared" si="1389"/>
        <v>1811.2251999999999</v>
      </c>
      <c r="KNI49" s="11" t="s">
        <v>17389</v>
      </c>
      <c r="KNJ49" s="261" t="str">
        <f>IF(KNQ49="SINAPI",VLOOKUP('TEREZINHA HARDY'!KNP49,SINAPI,2,),VLOOKUP('TEREZINHA HARDY'!KNP49,SETOP,3,))</f>
        <v>FORMA E DESFORMA DE TÁBUA E SARRAFO, REAPROVEITAMENTO (3X), EXCLUSIVE ESCORAMENTO</v>
      </c>
      <c r="KNK49" s="261"/>
      <c r="KNL49" s="261"/>
      <c r="KNM49" s="261"/>
      <c r="KNN49" s="261"/>
      <c r="KNO49" s="261"/>
      <c r="KNP49" s="12" t="s">
        <v>10323</v>
      </c>
      <c r="KNQ49" s="12" t="s">
        <v>6222</v>
      </c>
      <c r="KNR49" s="12" t="str">
        <f>IF(KNQ49="SINAPI",VLOOKUP('TEREZINHA HARDY'!KNP49,SINAPI,3,),VLOOKUP('TEREZINHA HARDY'!KNP49,SETOP,4,))</f>
        <v>M2</v>
      </c>
      <c r="KNS49" s="13">
        <v>36.619999999999997</v>
      </c>
      <c r="KNT49" s="13" t="s">
        <v>41</v>
      </c>
      <c r="KNU49" s="14">
        <f>IF(KNQ49="SINAPI",VLOOKUP('TEREZINHA HARDY'!KNP49,SINAPI,4,),VLOOKUP('TEREZINHA HARDY'!KNP49,SETOP,5,))</f>
        <v>39.090000000000003</v>
      </c>
      <c r="KNV49" s="14">
        <f t="shared" si="1390"/>
        <v>49.46</v>
      </c>
      <c r="KNW49" s="14">
        <f t="shared" si="1391"/>
        <v>1431.4757999999999</v>
      </c>
      <c r="KNX49" s="14">
        <f t="shared" si="1392"/>
        <v>1811.2251999999999</v>
      </c>
      <c r="KNY49" s="11" t="s">
        <v>17389</v>
      </c>
      <c r="KNZ49" s="261" t="str">
        <f>IF(KOG49="SINAPI",VLOOKUP('TEREZINHA HARDY'!KOF49,SINAPI,2,),VLOOKUP('TEREZINHA HARDY'!KOF49,SETOP,3,))</f>
        <v>FORMA E DESFORMA DE TÁBUA E SARRAFO, REAPROVEITAMENTO (3X), EXCLUSIVE ESCORAMENTO</v>
      </c>
      <c r="KOA49" s="261"/>
      <c r="KOB49" s="261"/>
      <c r="KOC49" s="261"/>
      <c r="KOD49" s="261"/>
      <c r="KOE49" s="261"/>
      <c r="KOF49" s="12" t="s">
        <v>10323</v>
      </c>
      <c r="KOG49" s="12" t="s">
        <v>6222</v>
      </c>
      <c r="KOH49" s="12" t="str">
        <f>IF(KOG49="SINAPI",VLOOKUP('TEREZINHA HARDY'!KOF49,SINAPI,3,),VLOOKUP('TEREZINHA HARDY'!KOF49,SETOP,4,))</f>
        <v>M2</v>
      </c>
      <c r="KOI49" s="13">
        <v>36.619999999999997</v>
      </c>
      <c r="KOJ49" s="13" t="s">
        <v>41</v>
      </c>
      <c r="KOK49" s="14">
        <f>IF(KOG49="SINAPI",VLOOKUP('TEREZINHA HARDY'!KOF49,SINAPI,4,),VLOOKUP('TEREZINHA HARDY'!KOF49,SETOP,5,))</f>
        <v>39.090000000000003</v>
      </c>
      <c r="KOL49" s="14">
        <f t="shared" si="1393"/>
        <v>49.46</v>
      </c>
      <c r="KOM49" s="14">
        <f t="shared" si="1394"/>
        <v>1431.4757999999999</v>
      </c>
      <c r="KON49" s="14">
        <f t="shared" si="1395"/>
        <v>1811.2251999999999</v>
      </c>
      <c r="KOO49" s="11" t="s">
        <v>17389</v>
      </c>
      <c r="KOP49" s="261" t="str">
        <f>IF(KOW49="SINAPI",VLOOKUP('TEREZINHA HARDY'!KOV49,SINAPI,2,),VLOOKUP('TEREZINHA HARDY'!KOV49,SETOP,3,))</f>
        <v>FORMA E DESFORMA DE TÁBUA E SARRAFO, REAPROVEITAMENTO (3X), EXCLUSIVE ESCORAMENTO</v>
      </c>
      <c r="KOQ49" s="261"/>
      <c r="KOR49" s="261"/>
      <c r="KOS49" s="261"/>
      <c r="KOT49" s="261"/>
      <c r="KOU49" s="261"/>
      <c r="KOV49" s="12" t="s">
        <v>10323</v>
      </c>
      <c r="KOW49" s="12" t="s">
        <v>6222</v>
      </c>
      <c r="KOX49" s="12" t="str">
        <f>IF(KOW49="SINAPI",VLOOKUP('TEREZINHA HARDY'!KOV49,SINAPI,3,),VLOOKUP('TEREZINHA HARDY'!KOV49,SETOP,4,))</f>
        <v>M2</v>
      </c>
      <c r="KOY49" s="13">
        <v>36.619999999999997</v>
      </c>
      <c r="KOZ49" s="13" t="s">
        <v>41</v>
      </c>
      <c r="KPA49" s="14">
        <f>IF(KOW49="SINAPI",VLOOKUP('TEREZINHA HARDY'!KOV49,SINAPI,4,),VLOOKUP('TEREZINHA HARDY'!KOV49,SETOP,5,))</f>
        <v>39.090000000000003</v>
      </c>
      <c r="KPB49" s="14">
        <f t="shared" si="1396"/>
        <v>49.46</v>
      </c>
      <c r="KPC49" s="14">
        <f t="shared" si="1397"/>
        <v>1431.4757999999999</v>
      </c>
      <c r="KPD49" s="14">
        <f t="shared" si="1398"/>
        <v>1811.2251999999999</v>
      </c>
      <c r="KPE49" s="11" t="s">
        <v>17389</v>
      </c>
      <c r="KPF49" s="261" t="str">
        <f>IF(KPM49="SINAPI",VLOOKUP('TEREZINHA HARDY'!KPL49,SINAPI,2,),VLOOKUP('TEREZINHA HARDY'!KPL49,SETOP,3,))</f>
        <v>FORMA E DESFORMA DE TÁBUA E SARRAFO, REAPROVEITAMENTO (3X), EXCLUSIVE ESCORAMENTO</v>
      </c>
      <c r="KPG49" s="261"/>
      <c r="KPH49" s="261"/>
      <c r="KPI49" s="261"/>
      <c r="KPJ49" s="261"/>
      <c r="KPK49" s="261"/>
      <c r="KPL49" s="12" t="s">
        <v>10323</v>
      </c>
      <c r="KPM49" s="12" t="s">
        <v>6222</v>
      </c>
      <c r="KPN49" s="12" t="str">
        <f>IF(KPM49="SINAPI",VLOOKUP('TEREZINHA HARDY'!KPL49,SINAPI,3,),VLOOKUP('TEREZINHA HARDY'!KPL49,SETOP,4,))</f>
        <v>M2</v>
      </c>
      <c r="KPO49" s="13">
        <v>36.619999999999997</v>
      </c>
      <c r="KPP49" s="13" t="s">
        <v>41</v>
      </c>
      <c r="KPQ49" s="14">
        <f>IF(KPM49="SINAPI",VLOOKUP('TEREZINHA HARDY'!KPL49,SINAPI,4,),VLOOKUP('TEREZINHA HARDY'!KPL49,SETOP,5,))</f>
        <v>39.090000000000003</v>
      </c>
      <c r="KPR49" s="14">
        <f t="shared" si="1399"/>
        <v>49.46</v>
      </c>
      <c r="KPS49" s="14">
        <f t="shared" si="1400"/>
        <v>1431.4757999999999</v>
      </c>
      <c r="KPT49" s="14">
        <f t="shared" si="1401"/>
        <v>1811.2251999999999</v>
      </c>
      <c r="KPU49" s="11" t="s">
        <v>17389</v>
      </c>
      <c r="KPV49" s="261" t="str">
        <f>IF(KQC49="SINAPI",VLOOKUP('TEREZINHA HARDY'!KQB49,SINAPI,2,),VLOOKUP('TEREZINHA HARDY'!KQB49,SETOP,3,))</f>
        <v>FORMA E DESFORMA DE TÁBUA E SARRAFO, REAPROVEITAMENTO (3X), EXCLUSIVE ESCORAMENTO</v>
      </c>
      <c r="KPW49" s="261"/>
      <c r="KPX49" s="261"/>
      <c r="KPY49" s="261"/>
      <c r="KPZ49" s="261"/>
      <c r="KQA49" s="261"/>
      <c r="KQB49" s="12" t="s">
        <v>10323</v>
      </c>
      <c r="KQC49" s="12" t="s">
        <v>6222</v>
      </c>
      <c r="KQD49" s="12" t="str">
        <f>IF(KQC49="SINAPI",VLOOKUP('TEREZINHA HARDY'!KQB49,SINAPI,3,),VLOOKUP('TEREZINHA HARDY'!KQB49,SETOP,4,))</f>
        <v>M2</v>
      </c>
      <c r="KQE49" s="13">
        <v>36.619999999999997</v>
      </c>
      <c r="KQF49" s="13" t="s">
        <v>41</v>
      </c>
      <c r="KQG49" s="14">
        <f>IF(KQC49="SINAPI",VLOOKUP('TEREZINHA HARDY'!KQB49,SINAPI,4,),VLOOKUP('TEREZINHA HARDY'!KQB49,SETOP,5,))</f>
        <v>39.090000000000003</v>
      </c>
      <c r="KQH49" s="14">
        <f t="shared" si="1402"/>
        <v>49.46</v>
      </c>
      <c r="KQI49" s="14">
        <f t="shared" si="1403"/>
        <v>1431.4757999999999</v>
      </c>
      <c r="KQJ49" s="14">
        <f t="shared" si="1404"/>
        <v>1811.2251999999999</v>
      </c>
      <c r="KQK49" s="11" t="s">
        <v>17389</v>
      </c>
      <c r="KQL49" s="261" t="str">
        <f>IF(KQS49="SINAPI",VLOOKUP('TEREZINHA HARDY'!KQR49,SINAPI,2,),VLOOKUP('TEREZINHA HARDY'!KQR49,SETOP,3,))</f>
        <v>FORMA E DESFORMA DE TÁBUA E SARRAFO, REAPROVEITAMENTO (3X), EXCLUSIVE ESCORAMENTO</v>
      </c>
      <c r="KQM49" s="261"/>
      <c r="KQN49" s="261"/>
      <c r="KQO49" s="261"/>
      <c r="KQP49" s="261"/>
      <c r="KQQ49" s="261"/>
      <c r="KQR49" s="12" t="s">
        <v>10323</v>
      </c>
      <c r="KQS49" s="12" t="s">
        <v>6222</v>
      </c>
      <c r="KQT49" s="12" t="str">
        <f>IF(KQS49="SINAPI",VLOOKUP('TEREZINHA HARDY'!KQR49,SINAPI,3,),VLOOKUP('TEREZINHA HARDY'!KQR49,SETOP,4,))</f>
        <v>M2</v>
      </c>
      <c r="KQU49" s="13">
        <v>36.619999999999997</v>
      </c>
      <c r="KQV49" s="13" t="s">
        <v>41</v>
      </c>
      <c r="KQW49" s="14">
        <f>IF(KQS49="SINAPI",VLOOKUP('TEREZINHA HARDY'!KQR49,SINAPI,4,),VLOOKUP('TEREZINHA HARDY'!KQR49,SETOP,5,))</f>
        <v>39.090000000000003</v>
      </c>
      <c r="KQX49" s="14">
        <f t="shared" si="1405"/>
        <v>49.46</v>
      </c>
      <c r="KQY49" s="14">
        <f t="shared" si="1406"/>
        <v>1431.4757999999999</v>
      </c>
      <c r="KQZ49" s="14">
        <f t="shared" si="1407"/>
        <v>1811.2251999999999</v>
      </c>
      <c r="KRA49" s="11" t="s">
        <v>17389</v>
      </c>
      <c r="KRB49" s="261" t="str">
        <f>IF(KRI49="SINAPI",VLOOKUP('TEREZINHA HARDY'!KRH49,SINAPI,2,),VLOOKUP('TEREZINHA HARDY'!KRH49,SETOP,3,))</f>
        <v>FORMA E DESFORMA DE TÁBUA E SARRAFO, REAPROVEITAMENTO (3X), EXCLUSIVE ESCORAMENTO</v>
      </c>
      <c r="KRC49" s="261"/>
      <c r="KRD49" s="261"/>
      <c r="KRE49" s="261"/>
      <c r="KRF49" s="261"/>
      <c r="KRG49" s="261"/>
      <c r="KRH49" s="12" t="s">
        <v>10323</v>
      </c>
      <c r="KRI49" s="12" t="s">
        <v>6222</v>
      </c>
      <c r="KRJ49" s="12" t="str">
        <f>IF(KRI49="SINAPI",VLOOKUP('TEREZINHA HARDY'!KRH49,SINAPI,3,),VLOOKUP('TEREZINHA HARDY'!KRH49,SETOP,4,))</f>
        <v>M2</v>
      </c>
      <c r="KRK49" s="13">
        <v>36.619999999999997</v>
      </c>
      <c r="KRL49" s="13" t="s">
        <v>41</v>
      </c>
      <c r="KRM49" s="14">
        <f>IF(KRI49="SINAPI",VLOOKUP('TEREZINHA HARDY'!KRH49,SINAPI,4,),VLOOKUP('TEREZINHA HARDY'!KRH49,SETOP,5,))</f>
        <v>39.090000000000003</v>
      </c>
      <c r="KRN49" s="14">
        <f t="shared" si="1408"/>
        <v>49.46</v>
      </c>
      <c r="KRO49" s="14">
        <f t="shared" si="1409"/>
        <v>1431.4757999999999</v>
      </c>
      <c r="KRP49" s="14">
        <f t="shared" si="1410"/>
        <v>1811.2251999999999</v>
      </c>
      <c r="KRQ49" s="11" t="s">
        <v>17389</v>
      </c>
      <c r="KRR49" s="261" t="str">
        <f>IF(KRY49="SINAPI",VLOOKUP('TEREZINHA HARDY'!KRX49,SINAPI,2,),VLOOKUP('TEREZINHA HARDY'!KRX49,SETOP,3,))</f>
        <v>FORMA E DESFORMA DE TÁBUA E SARRAFO, REAPROVEITAMENTO (3X), EXCLUSIVE ESCORAMENTO</v>
      </c>
      <c r="KRS49" s="261"/>
      <c r="KRT49" s="261"/>
      <c r="KRU49" s="261"/>
      <c r="KRV49" s="261"/>
      <c r="KRW49" s="261"/>
      <c r="KRX49" s="12" t="s">
        <v>10323</v>
      </c>
      <c r="KRY49" s="12" t="s">
        <v>6222</v>
      </c>
      <c r="KRZ49" s="12" t="str">
        <f>IF(KRY49="SINAPI",VLOOKUP('TEREZINHA HARDY'!KRX49,SINAPI,3,),VLOOKUP('TEREZINHA HARDY'!KRX49,SETOP,4,))</f>
        <v>M2</v>
      </c>
      <c r="KSA49" s="13">
        <v>36.619999999999997</v>
      </c>
      <c r="KSB49" s="13" t="s">
        <v>41</v>
      </c>
      <c r="KSC49" s="14">
        <f>IF(KRY49="SINAPI",VLOOKUP('TEREZINHA HARDY'!KRX49,SINAPI,4,),VLOOKUP('TEREZINHA HARDY'!KRX49,SETOP,5,))</f>
        <v>39.090000000000003</v>
      </c>
      <c r="KSD49" s="14">
        <f t="shared" si="1411"/>
        <v>49.46</v>
      </c>
      <c r="KSE49" s="14">
        <f t="shared" si="1412"/>
        <v>1431.4757999999999</v>
      </c>
      <c r="KSF49" s="14">
        <f t="shared" si="1413"/>
        <v>1811.2251999999999</v>
      </c>
      <c r="KSG49" s="11" t="s">
        <v>17389</v>
      </c>
      <c r="KSH49" s="261" t="str">
        <f>IF(KSO49="SINAPI",VLOOKUP('TEREZINHA HARDY'!KSN49,SINAPI,2,),VLOOKUP('TEREZINHA HARDY'!KSN49,SETOP,3,))</f>
        <v>FORMA E DESFORMA DE TÁBUA E SARRAFO, REAPROVEITAMENTO (3X), EXCLUSIVE ESCORAMENTO</v>
      </c>
      <c r="KSI49" s="261"/>
      <c r="KSJ49" s="261"/>
      <c r="KSK49" s="261"/>
      <c r="KSL49" s="261"/>
      <c r="KSM49" s="261"/>
      <c r="KSN49" s="12" t="s">
        <v>10323</v>
      </c>
      <c r="KSO49" s="12" t="s">
        <v>6222</v>
      </c>
      <c r="KSP49" s="12" t="str">
        <f>IF(KSO49="SINAPI",VLOOKUP('TEREZINHA HARDY'!KSN49,SINAPI,3,),VLOOKUP('TEREZINHA HARDY'!KSN49,SETOP,4,))</f>
        <v>M2</v>
      </c>
      <c r="KSQ49" s="13">
        <v>36.619999999999997</v>
      </c>
      <c r="KSR49" s="13" t="s">
        <v>41</v>
      </c>
      <c r="KSS49" s="14">
        <f>IF(KSO49="SINAPI",VLOOKUP('TEREZINHA HARDY'!KSN49,SINAPI,4,),VLOOKUP('TEREZINHA HARDY'!KSN49,SETOP,5,))</f>
        <v>39.090000000000003</v>
      </c>
      <c r="KST49" s="14">
        <f t="shared" si="1414"/>
        <v>49.46</v>
      </c>
      <c r="KSU49" s="14">
        <f t="shared" si="1415"/>
        <v>1431.4757999999999</v>
      </c>
      <c r="KSV49" s="14">
        <f t="shared" si="1416"/>
        <v>1811.2251999999999</v>
      </c>
      <c r="KSW49" s="11" t="s">
        <v>17389</v>
      </c>
      <c r="KSX49" s="261" t="str">
        <f>IF(KTE49="SINAPI",VLOOKUP('TEREZINHA HARDY'!KTD49,SINAPI,2,),VLOOKUP('TEREZINHA HARDY'!KTD49,SETOP,3,))</f>
        <v>FORMA E DESFORMA DE TÁBUA E SARRAFO, REAPROVEITAMENTO (3X), EXCLUSIVE ESCORAMENTO</v>
      </c>
      <c r="KSY49" s="261"/>
      <c r="KSZ49" s="261"/>
      <c r="KTA49" s="261"/>
      <c r="KTB49" s="261"/>
      <c r="KTC49" s="261"/>
      <c r="KTD49" s="12" t="s">
        <v>10323</v>
      </c>
      <c r="KTE49" s="12" t="s">
        <v>6222</v>
      </c>
      <c r="KTF49" s="12" t="str">
        <f>IF(KTE49="SINAPI",VLOOKUP('TEREZINHA HARDY'!KTD49,SINAPI,3,),VLOOKUP('TEREZINHA HARDY'!KTD49,SETOP,4,))</f>
        <v>M2</v>
      </c>
      <c r="KTG49" s="13">
        <v>36.619999999999997</v>
      </c>
      <c r="KTH49" s="13" t="s">
        <v>41</v>
      </c>
      <c r="KTI49" s="14">
        <f>IF(KTE49="SINAPI",VLOOKUP('TEREZINHA HARDY'!KTD49,SINAPI,4,),VLOOKUP('TEREZINHA HARDY'!KTD49,SETOP,5,))</f>
        <v>39.090000000000003</v>
      </c>
      <c r="KTJ49" s="14">
        <f t="shared" si="1417"/>
        <v>49.46</v>
      </c>
      <c r="KTK49" s="14">
        <f t="shared" si="1418"/>
        <v>1431.4757999999999</v>
      </c>
      <c r="KTL49" s="14">
        <f t="shared" si="1419"/>
        <v>1811.2251999999999</v>
      </c>
      <c r="KTM49" s="11" t="s">
        <v>17389</v>
      </c>
      <c r="KTN49" s="261" t="str">
        <f>IF(KTU49="SINAPI",VLOOKUP('TEREZINHA HARDY'!KTT49,SINAPI,2,),VLOOKUP('TEREZINHA HARDY'!KTT49,SETOP,3,))</f>
        <v>FORMA E DESFORMA DE TÁBUA E SARRAFO, REAPROVEITAMENTO (3X), EXCLUSIVE ESCORAMENTO</v>
      </c>
      <c r="KTO49" s="261"/>
      <c r="KTP49" s="261"/>
      <c r="KTQ49" s="261"/>
      <c r="KTR49" s="261"/>
      <c r="KTS49" s="261"/>
      <c r="KTT49" s="12" t="s">
        <v>10323</v>
      </c>
      <c r="KTU49" s="12" t="s">
        <v>6222</v>
      </c>
      <c r="KTV49" s="12" t="str">
        <f>IF(KTU49="SINAPI",VLOOKUP('TEREZINHA HARDY'!KTT49,SINAPI,3,),VLOOKUP('TEREZINHA HARDY'!KTT49,SETOP,4,))</f>
        <v>M2</v>
      </c>
      <c r="KTW49" s="13">
        <v>36.619999999999997</v>
      </c>
      <c r="KTX49" s="13" t="s">
        <v>41</v>
      </c>
      <c r="KTY49" s="14">
        <f>IF(KTU49="SINAPI",VLOOKUP('TEREZINHA HARDY'!KTT49,SINAPI,4,),VLOOKUP('TEREZINHA HARDY'!KTT49,SETOP,5,))</f>
        <v>39.090000000000003</v>
      </c>
      <c r="KTZ49" s="14">
        <f t="shared" si="1420"/>
        <v>49.46</v>
      </c>
      <c r="KUA49" s="14">
        <f t="shared" si="1421"/>
        <v>1431.4757999999999</v>
      </c>
      <c r="KUB49" s="14">
        <f t="shared" si="1422"/>
        <v>1811.2251999999999</v>
      </c>
      <c r="KUC49" s="11" t="s">
        <v>17389</v>
      </c>
      <c r="KUD49" s="261" t="str">
        <f>IF(KUK49="SINAPI",VLOOKUP('TEREZINHA HARDY'!KUJ49,SINAPI,2,),VLOOKUP('TEREZINHA HARDY'!KUJ49,SETOP,3,))</f>
        <v>FORMA E DESFORMA DE TÁBUA E SARRAFO, REAPROVEITAMENTO (3X), EXCLUSIVE ESCORAMENTO</v>
      </c>
      <c r="KUE49" s="261"/>
      <c r="KUF49" s="261"/>
      <c r="KUG49" s="261"/>
      <c r="KUH49" s="261"/>
      <c r="KUI49" s="261"/>
      <c r="KUJ49" s="12" t="s">
        <v>10323</v>
      </c>
      <c r="KUK49" s="12" t="s">
        <v>6222</v>
      </c>
      <c r="KUL49" s="12" t="str">
        <f>IF(KUK49="SINAPI",VLOOKUP('TEREZINHA HARDY'!KUJ49,SINAPI,3,),VLOOKUP('TEREZINHA HARDY'!KUJ49,SETOP,4,))</f>
        <v>M2</v>
      </c>
      <c r="KUM49" s="13">
        <v>36.619999999999997</v>
      </c>
      <c r="KUN49" s="13" t="s">
        <v>41</v>
      </c>
      <c r="KUO49" s="14">
        <f>IF(KUK49="SINAPI",VLOOKUP('TEREZINHA HARDY'!KUJ49,SINAPI,4,),VLOOKUP('TEREZINHA HARDY'!KUJ49,SETOP,5,))</f>
        <v>39.090000000000003</v>
      </c>
      <c r="KUP49" s="14">
        <f t="shared" si="1423"/>
        <v>49.46</v>
      </c>
      <c r="KUQ49" s="14">
        <f t="shared" si="1424"/>
        <v>1431.4757999999999</v>
      </c>
      <c r="KUR49" s="14">
        <f t="shared" si="1425"/>
        <v>1811.2251999999999</v>
      </c>
      <c r="KUS49" s="11" t="s">
        <v>17389</v>
      </c>
      <c r="KUT49" s="261" t="str">
        <f>IF(KVA49="SINAPI",VLOOKUP('TEREZINHA HARDY'!KUZ49,SINAPI,2,),VLOOKUP('TEREZINHA HARDY'!KUZ49,SETOP,3,))</f>
        <v>FORMA E DESFORMA DE TÁBUA E SARRAFO, REAPROVEITAMENTO (3X), EXCLUSIVE ESCORAMENTO</v>
      </c>
      <c r="KUU49" s="261"/>
      <c r="KUV49" s="261"/>
      <c r="KUW49" s="261"/>
      <c r="KUX49" s="261"/>
      <c r="KUY49" s="261"/>
      <c r="KUZ49" s="12" t="s">
        <v>10323</v>
      </c>
      <c r="KVA49" s="12" t="s">
        <v>6222</v>
      </c>
      <c r="KVB49" s="12" t="str">
        <f>IF(KVA49="SINAPI",VLOOKUP('TEREZINHA HARDY'!KUZ49,SINAPI,3,),VLOOKUP('TEREZINHA HARDY'!KUZ49,SETOP,4,))</f>
        <v>M2</v>
      </c>
      <c r="KVC49" s="13">
        <v>36.619999999999997</v>
      </c>
      <c r="KVD49" s="13" t="s">
        <v>41</v>
      </c>
      <c r="KVE49" s="14">
        <f>IF(KVA49="SINAPI",VLOOKUP('TEREZINHA HARDY'!KUZ49,SINAPI,4,),VLOOKUP('TEREZINHA HARDY'!KUZ49,SETOP,5,))</f>
        <v>39.090000000000003</v>
      </c>
      <c r="KVF49" s="14">
        <f t="shared" si="1426"/>
        <v>49.46</v>
      </c>
      <c r="KVG49" s="14">
        <f t="shared" si="1427"/>
        <v>1431.4757999999999</v>
      </c>
      <c r="KVH49" s="14">
        <f t="shared" si="1428"/>
        <v>1811.2251999999999</v>
      </c>
      <c r="KVI49" s="11" t="s">
        <v>17389</v>
      </c>
      <c r="KVJ49" s="261" t="str">
        <f>IF(KVQ49="SINAPI",VLOOKUP('TEREZINHA HARDY'!KVP49,SINAPI,2,),VLOOKUP('TEREZINHA HARDY'!KVP49,SETOP,3,))</f>
        <v>FORMA E DESFORMA DE TÁBUA E SARRAFO, REAPROVEITAMENTO (3X), EXCLUSIVE ESCORAMENTO</v>
      </c>
      <c r="KVK49" s="261"/>
      <c r="KVL49" s="261"/>
      <c r="KVM49" s="261"/>
      <c r="KVN49" s="261"/>
      <c r="KVO49" s="261"/>
      <c r="KVP49" s="12" t="s">
        <v>10323</v>
      </c>
      <c r="KVQ49" s="12" t="s">
        <v>6222</v>
      </c>
      <c r="KVR49" s="12" t="str">
        <f>IF(KVQ49="SINAPI",VLOOKUP('TEREZINHA HARDY'!KVP49,SINAPI,3,),VLOOKUP('TEREZINHA HARDY'!KVP49,SETOP,4,))</f>
        <v>M2</v>
      </c>
      <c r="KVS49" s="13">
        <v>36.619999999999997</v>
      </c>
      <c r="KVT49" s="13" t="s">
        <v>41</v>
      </c>
      <c r="KVU49" s="14">
        <f>IF(KVQ49="SINAPI",VLOOKUP('TEREZINHA HARDY'!KVP49,SINAPI,4,),VLOOKUP('TEREZINHA HARDY'!KVP49,SETOP,5,))</f>
        <v>39.090000000000003</v>
      </c>
      <c r="KVV49" s="14">
        <f t="shared" si="1429"/>
        <v>49.46</v>
      </c>
      <c r="KVW49" s="14">
        <f t="shared" si="1430"/>
        <v>1431.4757999999999</v>
      </c>
      <c r="KVX49" s="14">
        <f t="shared" si="1431"/>
        <v>1811.2251999999999</v>
      </c>
      <c r="KVY49" s="11" t="s">
        <v>17389</v>
      </c>
      <c r="KVZ49" s="261" t="str">
        <f>IF(KWG49="SINAPI",VLOOKUP('TEREZINHA HARDY'!KWF49,SINAPI,2,),VLOOKUP('TEREZINHA HARDY'!KWF49,SETOP,3,))</f>
        <v>FORMA E DESFORMA DE TÁBUA E SARRAFO, REAPROVEITAMENTO (3X), EXCLUSIVE ESCORAMENTO</v>
      </c>
      <c r="KWA49" s="261"/>
      <c r="KWB49" s="261"/>
      <c r="KWC49" s="261"/>
      <c r="KWD49" s="261"/>
      <c r="KWE49" s="261"/>
      <c r="KWF49" s="12" t="s">
        <v>10323</v>
      </c>
      <c r="KWG49" s="12" t="s">
        <v>6222</v>
      </c>
      <c r="KWH49" s="12" t="str">
        <f>IF(KWG49="SINAPI",VLOOKUP('TEREZINHA HARDY'!KWF49,SINAPI,3,),VLOOKUP('TEREZINHA HARDY'!KWF49,SETOP,4,))</f>
        <v>M2</v>
      </c>
      <c r="KWI49" s="13">
        <v>36.619999999999997</v>
      </c>
      <c r="KWJ49" s="13" t="s">
        <v>41</v>
      </c>
      <c r="KWK49" s="14">
        <f>IF(KWG49="SINAPI",VLOOKUP('TEREZINHA HARDY'!KWF49,SINAPI,4,),VLOOKUP('TEREZINHA HARDY'!KWF49,SETOP,5,))</f>
        <v>39.090000000000003</v>
      </c>
      <c r="KWL49" s="14">
        <f t="shared" si="1432"/>
        <v>49.46</v>
      </c>
      <c r="KWM49" s="14">
        <f t="shared" si="1433"/>
        <v>1431.4757999999999</v>
      </c>
      <c r="KWN49" s="14">
        <f t="shared" si="1434"/>
        <v>1811.2251999999999</v>
      </c>
      <c r="KWO49" s="11" t="s">
        <v>17389</v>
      </c>
      <c r="KWP49" s="261" t="str">
        <f>IF(KWW49="SINAPI",VLOOKUP('TEREZINHA HARDY'!KWV49,SINAPI,2,),VLOOKUP('TEREZINHA HARDY'!KWV49,SETOP,3,))</f>
        <v>FORMA E DESFORMA DE TÁBUA E SARRAFO, REAPROVEITAMENTO (3X), EXCLUSIVE ESCORAMENTO</v>
      </c>
      <c r="KWQ49" s="261"/>
      <c r="KWR49" s="261"/>
      <c r="KWS49" s="261"/>
      <c r="KWT49" s="261"/>
      <c r="KWU49" s="261"/>
      <c r="KWV49" s="12" t="s">
        <v>10323</v>
      </c>
      <c r="KWW49" s="12" t="s">
        <v>6222</v>
      </c>
      <c r="KWX49" s="12" t="str">
        <f>IF(KWW49="SINAPI",VLOOKUP('TEREZINHA HARDY'!KWV49,SINAPI,3,),VLOOKUP('TEREZINHA HARDY'!KWV49,SETOP,4,))</f>
        <v>M2</v>
      </c>
      <c r="KWY49" s="13">
        <v>36.619999999999997</v>
      </c>
      <c r="KWZ49" s="13" t="s">
        <v>41</v>
      </c>
      <c r="KXA49" s="14">
        <f>IF(KWW49="SINAPI",VLOOKUP('TEREZINHA HARDY'!KWV49,SINAPI,4,),VLOOKUP('TEREZINHA HARDY'!KWV49,SETOP,5,))</f>
        <v>39.090000000000003</v>
      </c>
      <c r="KXB49" s="14">
        <f t="shared" si="1435"/>
        <v>49.46</v>
      </c>
      <c r="KXC49" s="14">
        <f t="shared" si="1436"/>
        <v>1431.4757999999999</v>
      </c>
      <c r="KXD49" s="14">
        <f t="shared" si="1437"/>
        <v>1811.2251999999999</v>
      </c>
      <c r="KXE49" s="11" t="s">
        <v>17389</v>
      </c>
      <c r="KXF49" s="261" t="str">
        <f>IF(KXM49="SINAPI",VLOOKUP('TEREZINHA HARDY'!KXL49,SINAPI,2,),VLOOKUP('TEREZINHA HARDY'!KXL49,SETOP,3,))</f>
        <v>FORMA E DESFORMA DE TÁBUA E SARRAFO, REAPROVEITAMENTO (3X), EXCLUSIVE ESCORAMENTO</v>
      </c>
      <c r="KXG49" s="261"/>
      <c r="KXH49" s="261"/>
      <c r="KXI49" s="261"/>
      <c r="KXJ49" s="261"/>
      <c r="KXK49" s="261"/>
      <c r="KXL49" s="12" t="s">
        <v>10323</v>
      </c>
      <c r="KXM49" s="12" t="s">
        <v>6222</v>
      </c>
      <c r="KXN49" s="12" t="str">
        <f>IF(KXM49="SINAPI",VLOOKUP('TEREZINHA HARDY'!KXL49,SINAPI,3,),VLOOKUP('TEREZINHA HARDY'!KXL49,SETOP,4,))</f>
        <v>M2</v>
      </c>
      <c r="KXO49" s="13">
        <v>36.619999999999997</v>
      </c>
      <c r="KXP49" s="13" t="s">
        <v>41</v>
      </c>
      <c r="KXQ49" s="14">
        <f>IF(KXM49="SINAPI",VLOOKUP('TEREZINHA HARDY'!KXL49,SINAPI,4,),VLOOKUP('TEREZINHA HARDY'!KXL49,SETOP,5,))</f>
        <v>39.090000000000003</v>
      </c>
      <c r="KXR49" s="14">
        <f t="shared" si="1438"/>
        <v>49.46</v>
      </c>
      <c r="KXS49" s="14">
        <f t="shared" si="1439"/>
        <v>1431.4757999999999</v>
      </c>
      <c r="KXT49" s="14">
        <f t="shared" si="1440"/>
        <v>1811.2251999999999</v>
      </c>
      <c r="KXU49" s="11" t="s">
        <v>17389</v>
      </c>
      <c r="KXV49" s="261" t="str">
        <f>IF(KYC49="SINAPI",VLOOKUP('TEREZINHA HARDY'!KYB49,SINAPI,2,),VLOOKUP('TEREZINHA HARDY'!KYB49,SETOP,3,))</f>
        <v>FORMA E DESFORMA DE TÁBUA E SARRAFO, REAPROVEITAMENTO (3X), EXCLUSIVE ESCORAMENTO</v>
      </c>
      <c r="KXW49" s="261"/>
      <c r="KXX49" s="261"/>
      <c r="KXY49" s="261"/>
      <c r="KXZ49" s="261"/>
      <c r="KYA49" s="261"/>
      <c r="KYB49" s="12" t="s">
        <v>10323</v>
      </c>
      <c r="KYC49" s="12" t="s">
        <v>6222</v>
      </c>
      <c r="KYD49" s="12" t="str">
        <f>IF(KYC49="SINAPI",VLOOKUP('TEREZINHA HARDY'!KYB49,SINAPI,3,),VLOOKUP('TEREZINHA HARDY'!KYB49,SETOP,4,))</f>
        <v>M2</v>
      </c>
      <c r="KYE49" s="13">
        <v>36.619999999999997</v>
      </c>
      <c r="KYF49" s="13" t="s">
        <v>41</v>
      </c>
      <c r="KYG49" s="14">
        <f>IF(KYC49="SINAPI",VLOOKUP('TEREZINHA HARDY'!KYB49,SINAPI,4,),VLOOKUP('TEREZINHA HARDY'!KYB49,SETOP,5,))</f>
        <v>39.090000000000003</v>
      </c>
      <c r="KYH49" s="14">
        <f t="shared" si="1441"/>
        <v>49.46</v>
      </c>
      <c r="KYI49" s="14">
        <f t="shared" si="1442"/>
        <v>1431.4757999999999</v>
      </c>
      <c r="KYJ49" s="14">
        <f t="shared" si="1443"/>
        <v>1811.2251999999999</v>
      </c>
      <c r="KYK49" s="11" t="s">
        <v>17389</v>
      </c>
      <c r="KYL49" s="261" t="str">
        <f>IF(KYS49="SINAPI",VLOOKUP('TEREZINHA HARDY'!KYR49,SINAPI,2,),VLOOKUP('TEREZINHA HARDY'!KYR49,SETOP,3,))</f>
        <v>FORMA E DESFORMA DE TÁBUA E SARRAFO, REAPROVEITAMENTO (3X), EXCLUSIVE ESCORAMENTO</v>
      </c>
      <c r="KYM49" s="261"/>
      <c r="KYN49" s="261"/>
      <c r="KYO49" s="261"/>
      <c r="KYP49" s="261"/>
      <c r="KYQ49" s="261"/>
      <c r="KYR49" s="12" t="s">
        <v>10323</v>
      </c>
      <c r="KYS49" s="12" t="s">
        <v>6222</v>
      </c>
      <c r="KYT49" s="12" t="str">
        <f>IF(KYS49="SINAPI",VLOOKUP('TEREZINHA HARDY'!KYR49,SINAPI,3,),VLOOKUP('TEREZINHA HARDY'!KYR49,SETOP,4,))</f>
        <v>M2</v>
      </c>
      <c r="KYU49" s="13">
        <v>36.619999999999997</v>
      </c>
      <c r="KYV49" s="13" t="s">
        <v>41</v>
      </c>
      <c r="KYW49" s="14">
        <f>IF(KYS49="SINAPI",VLOOKUP('TEREZINHA HARDY'!KYR49,SINAPI,4,),VLOOKUP('TEREZINHA HARDY'!KYR49,SETOP,5,))</f>
        <v>39.090000000000003</v>
      </c>
      <c r="KYX49" s="14">
        <f t="shared" si="1444"/>
        <v>49.46</v>
      </c>
      <c r="KYY49" s="14">
        <f t="shared" si="1445"/>
        <v>1431.4757999999999</v>
      </c>
      <c r="KYZ49" s="14">
        <f t="shared" si="1446"/>
        <v>1811.2251999999999</v>
      </c>
      <c r="KZA49" s="11" t="s">
        <v>17389</v>
      </c>
      <c r="KZB49" s="261" t="str">
        <f>IF(KZI49="SINAPI",VLOOKUP('TEREZINHA HARDY'!KZH49,SINAPI,2,),VLOOKUP('TEREZINHA HARDY'!KZH49,SETOP,3,))</f>
        <v>FORMA E DESFORMA DE TÁBUA E SARRAFO, REAPROVEITAMENTO (3X), EXCLUSIVE ESCORAMENTO</v>
      </c>
      <c r="KZC49" s="261"/>
      <c r="KZD49" s="261"/>
      <c r="KZE49" s="261"/>
      <c r="KZF49" s="261"/>
      <c r="KZG49" s="261"/>
      <c r="KZH49" s="12" t="s">
        <v>10323</v>
      </c>
      <c r="KZI49" s="12" t="s">
        <v>6222</v>
      </c>
      <c r="KZJ49" s="12" t="str">
        <f>IF(KZI49="SINAPI",VLOOKUP('TEREZINHA HARDY'!KZH49,SINAPI,3,),VLOOKUP('TEREZINHA HARDY'!KZH49,SETOP,4,))</f>
        <v>M2</v>
      </c>
      <c r="KZK49" s="13">
        <v>36.619999999999997</v>
      </c>
      <c r="KZL49" s="13" t="s">
        <v>41</v>
      </c>
      <c r="KZM49" s="14">
        <f>IF(KZI49="SINAPI",VLOOKUP('TEREZINHA HARDY'!KZH49,SINAPI,4,),VLOOKUP('TEREZINHA HARDY'!KZH49,SETOP,5,))</f>
        <v>39.090000000000003</v>
      </c>
      <c r="KZN49" s="14">
        <f t="shared" si="1447"/>
        <v>49.46</v>
      </c>
      <c r="KZO49" s="14">
        <f t="shared" si="1448"/>
        <v>1431.4757999999999</v>
      </c>
      <c r="KZP49" s="14">
        <f t="shared" si="1449"/>
        <v>1811.2251999999999</v>
      </c>
      <c r="KZQ49" s="11" t="s">
        <v>17389</v>
      </c>
      <c r="KZR49" s="261" t="str">
        <f>IF(KZY49="SINAPI",VLOOKUP('TEREZINHA HARDY'!KZX49,SINAPI,2,),VLOOKUP('TEREZINHA HARDY'!KZX49,SETOP,3,))</f>
        <v>FORMA E DESFORMA DE TÁBUA E SARRAFO, REAPROVEITAMENTO (3X), EXCLUSIVE ESCORAMENTO</v>
      </c>
      <c r="KZS49" s="261"/>
      <c r="KZT49" s="261"/>
      <c r="KZU49" s="261"/>
      <c r="KZV49" s="261"/>
      <c r="KZW49" s="261"/>
      <c r="KZX49" s="12" t="s">
        <v>10323</v>
      </c>
      <c r="KZY49" s="12" t="s">
        <v>6222</v>
      </c>
      <c r="KZZ49" s="12" t="str">
        <f>IF(KZY49="SINAPI",VLOOKUP('TEREZINHA HARDY'!KZX49,SINAPI,3,),VLOOKUP('TEREZINHA HARDY'!KZX49,SETOP,4,))</f>
        <v>M2</v>
      </c>
      <c r="LAA49" s="13">
        <v>36.619999999999997</v>
      </c>
      <c r="LAB49" s="13" t="s">
        <v>41</v>
      </c>
      <c r="LAC49" s="14">
        <f>IF(KZY49="SINAPI",VLOOKUP('TEREZINHA HARDY'!KZX49,SINAPI,4,),VLOOKUP('TEREZINHA HARDY'!KZX49,SETOP,5,))</f>
        <v>39.090000000000003</v>
      </c>
      <c r="LAD49" s="14">
        <f t="shared" si="1450"/>
        <v>49.46</v>
      </c>
      <c r="LAE49" s="14">
        <f t="shared" si="1451"/>
        <v>1431.4757999999999</v>
      </c>
      <c r="LAF49" s="14">
        <f t="shared" si="1452"/>
        <v>1811.2251999999999</v>
      </c>
      <c r="LAG49" s="11" t="s">
        <v>17389</v>
      </c>
      <c r="LAH49" s="261" t="str">
        <f>IF(LAO49="SINAPI",VLOOKUP('TEREZINHA HARDY'!LAN49,SINAPI,2,),VLOOKUP('TEREZINHA HARDY'!LAN49,SETOP,3,))</f>
        <v>FORMA E DESFORMA DE TÁBUA E SARRAFO, REAPROVEITAMENTO (3X), EXCLUSIVE ESCORAMENTO</v>
      </c>
      <c r="LAI49" s="261"/>
      <c r="LAJ49" s="261"/>
      <c r="LAK49" s="261"/>
      <c r="LAL49" s="261"/>
      <c r="LAM49" s="261"/>
      <c r="LAN49" s="12" t="s">
        <v>10323</v>
      </c>
      <c r="LAO49" s="12" t="s">
        <v>6222</v>
      </c>
      <c r="LAP49" s="12" t="str">
        <f>IF(LAO49="SINAPI",VLOOKUP('TEREZINHA HARDY'!LAN49,SINAPI,3,),VLOOKUP('TEREZINHA HARDY'!LAN49,SETOP,4,))</f>
        <v>M2</v>
      </c>
      <c r="LAQ49" s="13">
        <v>36.619999999999997</v>
      </c>
      <c r="LAR49" s="13" t="s">
        <v>41</v>
      </c>
      <c r="LAS49" s="14">
        <f>IF(LAO49="SINAPI",VLOOKUP('TEREZINHA HARDY'!LAN49,SINAPI,4,),VLOOKUP('TEREZINHA HARDY'!LAN49,SETOP,5,))</f>
        <v>39.090000000000003</v>
      </c>
      <c r="LAT49" s="14">
        <f t="shared" si="1453"/>
        <v>49.46</v>
      </c>
      <c r="LAU49" s="14">
        <f t="shared" si="1454"/>
        <v>1431.4757999999999</v>
      </c>
      <c r="LAV49" s="14">
        <f t="shared" si="1455"/>
        <v>1811.2251999999999</v>
      </c>
      <c r="LAW49" s="11" t="s">
        <v>17389</v>
      </c>
      <c r="LAX49" s="261" t="str">
        <f>IF(LBE49="SINAPI",VLOOKUP('TEREZINHA HARDY'!LBD49,SINAPI,2,),VLOOKUP('TEREZINHA HARDY'!LBD49,SETOP,3,))</f>
        <v>FORMA E DESFORMA DE TÁBUA E SARRAFO, REAPROVEITAMENTO (3X), EXCLUSIVE ESCORAMENTO</v>
      </c>
      <c r="LAY49" s="261"/>
      <c r="LAZ49" s="261"/>
      <c r="LBA49" s="261"/>
      <c r="LBB49" s="261"/>
      <c r="LBC49" s="261"/>
      <c r="LBD49" s="12" t="s">
        <v>10323</v>
      </c>
      <c r="LBE49" s="12" t="s">
        <v>6222</v>
      </c>
      <c r="LBF49" s="12" t="str">
        <f>IF(LBE49="SINAPI",VLOOKUP('TEREZINHA HARDY'!LBD49,SINAPI,3,),VLOOKUP('TEREZINHA HARDY'!LBD49,SETOP,4,))</f>
        <v>M2</v>
      </c>
      <c r="LBG49" s="13">
        <v>36.619999999999997</v>
      </c>
      <c r="LBH49" s="13" t="s">
        <v>41</v>
      </c>
      <c r="LBI49" s="14">
        <f>IF(LBE49="SINAPI",VLOOKUP('TEREZINHA HARDY'!LBD49,SINAPI,4,),VLOOKUP('TEREZINHA HARDY'!LBD49,SETOP,5,))</f>
        <v>39.090000000000003</v>
      </c>
      <c r="LBJ49" s="14">
        <f t="shared" si="1456"/>
        <v>49.46</v>
      </c>
      <c r="LBK49" s="14">
        <f t="shared" si="1457"/>
        <v>1431.4757999999999</v>
      </c>
      <c r="LBL49" s="14">
        <f t="shared" si="1458"/>
        <v>1811.2251999999999</v>
      </c>
      <c r="LBM49" s="11" t="s">
        <v>17389</v>
      </c>
      <c r="LBN49" s="261" t="str">
        <f>IF(LBU49="SINAPI",VLOOKUP('TEREZINHA HARDY'!LBT49,SINAPI,2,),VLOOKUP('TEREZINHA HARDY'!LBT49,SETOP,3,))</f>
        <v>FORMA E DESFORMA DE TÁBUA E SARRAFO, REAPROVEITAMENTO (3X), EXCLUSIVE ESCORAMENTO</v>
      </c>
      <c r="LBO49" s="261"/>
      <c r="LBP49" s="261"/>
      <c r="LBQ49" s="261"/>
      <c r="LBR49" s="261"/>
      <c r="LBS49" s="261"/>
      <c r="LBT49" s="12" t="s">
        <v>10323</v>
      </c>
      <c r="LBU49" s="12" t="s">
        <v>6222</v>
      </c>
      <c r="LBV49" s="12" t="str">
        <f>IF(LBU49="SINAPI",VLOOKUP('TEREZINHA HARDY'!LBT49,SINAPI,3,),VLOOKUP('TEREZINHA HARDY'!LBT49,SETOP,4,))</f>
        <v>M2</v>
      </c>
      <c r="LBW49" s="13">
        <v>36.619999999999997</v>
      </c>
      <c r="LBX49" s="13" t="s">
        <v>41</v>
      </c>
      <c r="LBY49" s="14">
        <f>IF(LBU49="SINAPI",VLOOKUP('TEREZINHA HARDY'!LBT49,SINAPI,4,),VLOOKUP('TEREZINHA HARDY'!LBT49,SETOP,5,))</f>
        <v>39.090000000000003</v>
      </c>
      <c r="LBZ49" s="14">
        <f t="shared" si="1459"/>
        <v>49.46</v>
      </c>
      <c r="LCA49" s="14">
        <f t="shared" si="1460"/>
        <v>1431.4757999999999</v>
      </c>
      <c r="LCB49" s="14">
        <f t="shared" si="1461"/>
        <v>1811.2251999999999</v>
      </c>
      <c r="LCC49" s="11" t="s">
        <v>17389</v>
      </c>
      <c r="LCD49" s="261" t="str">
        <f>IF(LCK49="SINAPI",VLOOKUP('TEREZINHA HARDY'!LCJ49,SINAPI,2,),VLOOKUP('TEREZINHA HARDY'!LCJ49,SETOP,3,))</f>
        <v>FORMA E DESFORMA DE TÁBUA E SARRAFO, REAPROVEITAMENTO (3X), EXCLUSIVE ESCORAMENTO</v>
      </c>
      <c r="LCE49" s="261"/>
      <c r="LCF49" s="261"/>
      <c r="LCG49" s="261"/>
      <c r="LCH49" s="261"/>
      <c r="LCI49" s="261"/>
      <c r="LCJ49" s="12" t="s">
        <v>10323</v>
      </c>
      <c r="LCK49" s="12" t="s">
        <v>6222</v>
      </c>
      <c r="LCL49" s="12" t="str">
        <f>IF(LCK49="SINAPI",VLOOKUP('TEREZINHA HARDY'!LCJ49,SINAPI,3,),VLOOKUP('TEREZINHA HARDY'!LCJ49,SETOP,4,))</f>
        <v>M2</v>
      </c>
      <c r="LCM49" s="13">
        <v>36.619999999999997</v>
      </c>
      <c r="LCN49" s="13" t="s">
        <v>41</v>
      </c>
      <c r="LCO49" s="14">
        <f>IF(LCK49="SINAPI",VLOOKUP('TEREZINHA HARDY'!LCJ49,SINAPI,4,),VLOOKUP('TEREZINHA HARDY'!LCJ49,SETOP,5,))</f>
        <v>39.090000000000003</v>
      </c>
      <c r="LCP49" s="14">
        <f t="shared" si="1462"/>
        <v>49.46</v>
      </c>
      <c r="LCQ49" s="14">
        <f t="shared" si="1463"/>
        <v>1431.4757999999999</v>
      </c>
      <c r="LCR49" s="14">
        <f t="shared" si="1464"/>
        <v>1811.2251999999999</v>
      </c>
      <c r="LCS49" s="11" t="s">
        <v>17389</v>
      </c>
      <c r="LCT49" s="261" t="str">
        <f>IF(LDA49="SINAPI",VLOOKUP('TEREZINHA HARDY'!LCZ49,SINAPI,2,),VLOOKUP('TEREZINHA HARDY'!LCZ49,SETOP,3,))</f>
        <v>FORMA E DESFORMA DE TÁBUA E SARRAFO, REAPROVEITAMENTO (3X), EXCLUSIVE ESCORAMENTO</v>
      </c>
      <c r="LCU49" s="261"/>
      <c r="LCV49" s="261"/>
      <c r="LCW49" s="261"/>
      <c r="LCX49" s="261"/>
      <c r="LCY49" s="261"/>
      <c r="LCZ49" s="12" t="s">
        <v>10323</v>
      </c>
      <c r="LDA49" s="12" t="s">
        <v>6222</v>
      </c>
      <c r="LDB49" s="12" t="str">
        <f>IF(LDA49="SINAPI",VLOOKUP('TEREZINHA HARDY'!LCZ49,SINAPI,3,),VLOOKUP('TEREZINHA HARDY'!LCZ49,SETOP,4,))</f>
        <v>M2</v>
      </c>
      <c r="LDC49" s="13">
        <v>36.619999999999997</v>
      </c>
      <c r="LDD49" s="13" t="s">
        <v>41</v>
      </c>
      <c r="LDE49" s="14">
        <f>IF(LDA49="SINAPI",VLOOKUP('TEREZINHA HARDY'!LCZ49,SINAPI,4,),VLOOKUP('TEREZINHA HARDY'!LCZ49,SETOP,5,))</f>
        <v>39.090000000000003</v>
      </c>
      <c r="LDF49" s="14">
        <f t="shared" si="1465"/>
        <v>49.46</v>
      </c>
      <c r="LDG49" s="14">
        <f t="shared" si="1466"/>
        <v>1431.4757999999999</v>
      </c>
      <c r="LDH49" s="14">
        <f t="shared" si="1467"/>
        <v>1811.2251999999999</v>
      </c>
      <c r="LDI49" s="11" t="s">
        <v>17389</v>
      </c>
      <c r="LDJ49" s="261" t="str">
        <f>IF(LDQ49="SINAPI",VLOOKUP('TEREZINHA HARDY'!LDP49,SINAPI,2,),VLOOKUP('TEREZINHA HARDY'!LDP49,SETOP,3,))</f>
        <v>FORMA E DESFORMA DE TÁBUA E SARRAFO, REAPROVEITAMENTO (3X), EXCLUSIVE ESCORAMENTO</v>
      </c>
      <c r="LDK49" s="261"/>
      <c r="LDL49" s="261"/>
      <c r="LDM49" s="261"/>
      <c r="LDN49" s="261"/>
      <c r="LDO49" s="261"/>
      <c r="LDP49" s="12" t="s">
        <v>10323</v>
      </c>
      <c r="LDQ49" s="12" t="s">
        <v>6222</v>
      </c>
      <c r="LDR49" s="12" t="str">
        <f>IF(LDQ49="SINAPI",VLOOKUP('TEREZINHA HARDY'!LDP49,SINAPI,3,),VLOOKUP('TEREZINHA HARDY'!LDP49,SETOP,4,))</f>
        <v>M2</v>
      </c>
      <c r="LDS49" s="13">
        <v>36.619999999999997</v>
      </c>
      <c r="LDT49" s="13" t="s">
        <v>41</v>
      </c>
      <c r="LDU49" s="14">
        <f>IF(LDQ49="SINAPI",VLOOKUP('TEREZINHA HARDY'!LDP49,SINAPI,4,),VLOOKUP('TEREZINHA HARDY'!LDP49,SETOP,5,))</f>
        <v>39.090000000000003</v>
      </c>
      <c r="LDV49" s="14">
        <f t="shared" si="1468"/>
        <v>49.46</v>
      </c>
      <c r="LDW49" s="14">
        <f t="shared" si="1469"/>
        <v>1431.4757999999999</v>
      </c>
      <c r="LDX49" s="14">
        <f t="shared" si="1470"/>
        <v>1811.2251999999999</v>
      </c>
      <c r="LDY49" s="11" t="s">
        <v>17389</v>
      </c>
      <c r="LDZ49" s="261" t="str">
        <f>IF(LEG49="SINAPI",VLOOKUP('TEREZINHA HARDY'!LEF49,SINAPI,2,),VLOOKUP('TEREZINHA HARDY'!LEF49,SETOP,3,))</f>
        <v>FORMA E DESFORMA DE TÁBUA E SARRAFO, REAPROVEITAMENTO (3X), EXCLUSIVE ESCORAMENTO</v>
      </c>
      <c r="LEA49" s="261"/>
      <c r="LEB49" s="261"/>
      <c r="LEC49" s="261"/>
      <c r="LED49" s="261"/>
      <c r="LEE49" s="261"/>
      <c r="LEF49" s="12" t="s">
        <v>10323</v>
      </c>
      <c r="LEG49" s="12" t="s">
        <v>6222</v>
      </c>
      <c r="LEH49" s="12" t="str">
        <f>IF(LEG49="SINAPI",VLOOKUP('TEREZINHA HARDY'!LEF49,SINAPI,3,),VLOOKUP('TEREZINHA HARDY'!LEF49,SETOP,4,))</f>
        <v>M2</v>
      </c>
      <c r="LEI49" s="13">
        <v>36.619999999999997</v>
      </c>
      <c r="LEJ49" s="13" t="s">
        <v>41</v>
      </c>
      <c r="LEK49" s="14">
        <f>IF(LEG49="SINAPI",VLOOKUP('TEREZINHA HARDY'!LEF49,SINAPI,4,),VLOOKUP('TEREZINHA HARDY'!LEF49,SETOP,5,))</f>
        <v>39.090000000000003</v>
      </c>
      <c r="LEL49" s="14">
        <f t="shared" si="1471"/>
        <v>49.46</v>
      </c>
      <c r="LEM49" s="14">
        <f t="shared" si="1472"/>
        <v>1431.4757999999999</v>
      </c>
      <c r="LEN49" s="14">
        <f t="shared" si="1473"/>
        <v>1811.2251999999999</v>
      </c>
      <c r="LEO49" s="11" t="s">
        <v>17389</v>
      </c>
      <c r="LEP49" s="261" t="str">
        <f>IF(LEW49="SINAPI",VLOOKUP('TEREZINHA HARDY'!LEV49,SINAPI,2,),VLOOKUP('TEREZINHA HARDY'!LEV49,SETOP,3,))</f>
        <v>FORMA E DESFORMA DE TÁBUA E SARRAFO, REAPROVEITAMENTO (3X), EXCLUSIVE ESCORAMENTO</v>
      </c>
      <c r="LEQ49" s="261"/>
      <c r="LER49" s="261"/>
      <c r="LES49" s="261"/>
      <c r="LET49" s="261"/>
      <c r="LEU49" s="261"/>
      <c r="LEV49" s="12" t="s">
        <v>10323</v>
      </c>
      <c r="LEW49" s="12" t="s">
        <v>6222</v>
      </c>
      <c r="LEX49" s="12" t="str">
        <f>IF(LEW49="SINAPI",VLOOKUP('TEREZINHA HARDY'!LEV49,SINAPI,3,),VLOOKUP('TEREZINHA HARDY'!LEV49,SETOP,4,))</f>
        <v>M2</v>
      </c>
      <c r="LEY49" s="13">
        <v>36.619999999999997</v>
      </c>
      <c r="LEZ49" s="13" t="s">
        <v>41</v>
      </c>
      <c r="LFA49" s="14">
        <f>IF(LEW49="SINAPI",VLOOKUP('TEREZINHA HARDY'!LEV49,SINAPI,4,),VLOOKUP('TEREZINHA HARDY'!LEV49,SETOP,5,))</f>
        <v>39.090000000000003</v>
      </c>
      <c r="LFB49" s="14">
        <f t="shared" si="1474"/>
        <v>49.46</v>
      </c>
      <c r="LFC49" s="14">
        <f t="shared" si="1475"/>
        <v>1431.4757999999999</v>
      </c>
      <c r="LFD49" s="14">
        <f t="shared" si="1476"/>
        <v>1811.2251999999999</v>
      </c>
      <c r="LFE49" s="11" t="s">
        <v>17389</v>
      </c>
      <c r="LFF49" s="261" t="str">
        <f>IF(LFM49="SINAPI",VLOOKUP('TEREZINHA HARDY'!LFL49,SINAPI,2,),VLOOKUP('TEREZINHA HARDY'!LFL49,SETOP,3,))</f>
        <v>FORMA E DESFORMA DE TÁBUA E SARRAFO, REAPROVEITAMENTO (3X), EXCLUSIVE ESCORAMENTO</v>
      </c>
      <c r="LFG49" s="261"/>
      <c r="LFH49" s="261"/>
      <c r="LFI49" s="261"/>
      <c r="LFJ49" s="261"/>
      <c r="LFK49" s="261"/>
      <c r="LFL49" s="12" t="s">
        <v>10323</v>
      </c>
      <c r="LFM49" s="12" t="s">
        <v>6222</v>
      </c>
      <c r="LFN49" s="12" t="str">
        <f>IF(LFM49="SINAPI",VLOOKUP('TEREZINHA HARDY'!LFL49,SINAPI,3,),VLOOKUP('TEREZINHA HARDY'!LFL49,SETOP,4,))</f>
        <v>M2</v>
      </c>
      <c r="LFO49" s="13">
        <v>36.619999999999997</v>
      </c>
      <c r="LFP49" s="13" t="s">
        <v>41</v>
      </c>
      <c r="LFQ49" s="14">
        <f>IF(LFM49="SINAPI",VLOOKUP('TEREZINHA HARDY'!LFL49,SINAPI,4,),VLOOKUP('TEREZINHA HARDY'!LFL49,SETOP,5,))</f>
        <v>39.090000000000003</v>
      </c>
      <c r="LFR49" s="14">
        <f t="shared" si="1477"/>
        <v>49.46</v>
      </c>
      <c r="LFS49" s="14">
        <f t="shared" si="1478"/>
        <v>1431.4757999999999</v>
      </c>
      <c r="LFT49" s="14">
        <f t="shared" si="1479"/>
        <v>1811.2251999999999</v>
      </c>
      <c r="LFU49" s="11" t="s">
        <v>17389</v>
      </c>
      <c r="LFV49" s="261" t="str">
        <f>IF(LGC49="SINAPI",VLOOKUP('TEREZINHA HARDY'!LGB49,SINAPI,2,),VLOOKUP('TEREZINHA HARDY'!LGB49,SETOP,3,))</f>
        <v>FORMA E DESFORMA DE TÁBUA E SARRAFO, REAPROVEITAMENTO (3X), EXCLUSIVE ESCORAMENTO</v>
      </c>
      <c r="LFW49" s="261"/>
      <c r="LFX49" s="261"/>
      <c r="LFY49" s="261"/>
      <c r="LFZ49" s="261"/>
      <c r="LGA49" s="261"/>
      <c r="LGB49" s="12" t="s">
        <v>10323</v>
      </c>
      <c r="LGC49" s="12" t="s">
        <v>6222</v>
      </c>
      <c r="LGD49" s="12" t="str">
        <f>IF(LGC49="SINAPI",VLOOKUP('TEREZINHA HARDY'!LGB49,SINAPI,3,),VLOOKUP('TEREZINHA HARDY'!LGB49,SETOP,4,))</f>
        <v>M2</v>
      </c>
      <c r="LGE49" s="13">
        <v>36.619999999999997</v>
      </c>
      <c r="LGF49" s="13" t="s">
        <v>41</v>
      </c>
      <c r="LGG49" s="14">
        <f>IF(LGC49="SINAPI",VLOOKUP('TEREZINHA HARDY'!LGB49,SINAPI,4,),VLOOKUP('TEREZINHA HARDY'!LGB49,SETOP,5,))</f>
        <v>39.090000000000003</v>
      </c>
      <c r="LGH49" s="14">
        <f t="shared" si="1480"/>
        <v>49.46</v>
      </c>
      <c r="LGI49" s="14">
        <f t="shared" si="1481"/>
        <v>1431.4757999999999</v>
      </c>
      <c r="LGJ49" s="14">
        <f t="shared" si="1482"/>
        <v>1811.2251999999999</v>
      </c>
      <c r="LGK49" s="11" t="s">
        <v>17389</v>
      </c>
      <c r="LGL49" s="261" t="str">
        <f>IF(LGS49="SINAPI",VLOOKUP('TEREZINHA HARDY'!LGR49,SINAPI,2,),VLOOKUP('TEREZINHA HARDY'!LGR49,SETOP,3,))</f>
        <v>FORMA E DESFORMA DE TÁBUA E SARRAFO, REAPROVEITAMENTO (3X), EXCLUSIVE ESCORAMENTO</v>
      </c>
      <c r="LGM49" s="261"/>
      <c r="LGN49" s="261"/>
      <c r="LGO49" s="261"/>
      <c r="LGP49" s="261"/>
      <c r="LGQ49" s="261"/>
      <c r="LGR49" s="12" t="s">
        <v>10323</v>
      </c>
      <c r="LGS49" s="12" t="s">
        <v>6222</v>
      </c>
      <c r="LGT49" s="12" t="str">
        <f>IF(LGS49="SINAPI",VLOOKUP('TEREZINHA HARDY'!LGR49,SINAPI,3,),VLOOKUP('TEREZINHA HARDY'!LGR49,SETOP,4,))</f>
        <v>M2</v>
      </c>
      <c r="LGU49" s="13">
        <v>36.619999999999997</v>
      </c>
      <c r="LGV49" s="13" t="s">
        <v>41</v>
      </c>
      <c r="LGW49" s="14">
        <f>IF(LGS49="SINAPI",VLOOKUP('TEREZINHA HARDY'!LGR49,SINAPI,4,),VLOOKUP('TEREZINHA HARDY'!LGR49,SETOP,5,))</f>
        <v>39.090000000000003</v>
      </c>
      <c r="LGX49" s="14">
        <f t="shared" si="1483"/>
        <v>49.46</v>
      </c>
      <c r="LGY49" s="14">
        <f t="shared" si="1484"/>
        <v>1431.4757999999999</v>
      </c>
      <c r="LGZ49" s="14">
        <f t="shared" si="1485"/>
        <v>1811.2251999999999</v>
      </c>
      <c r="LHA49" s="11" t="s">
        <v>17389</v>
      </c>
      <c r="LHB49" s="261" t="str">
        <f>IF(LHI49="SINAPI",VLOOKUP('TEREZINHA HARDY'!LHH49,SINAPI,2,),VLOOKUP('TEREZINHA HARDY'!LHH49,SETOP,3,))</f>
        <v>FORMA E DESFORMA DE TÁBUA E SARRAFO, REAPROVEITAMENTO (3X), EXCLUSIVE ESCORAMENTO</v>
      </c>
      <c r="LHC49" s="261"/>
      <c r="LHD49" s="261"/>
      <c r="LHE49" s="261"/>
      <c r="LHF49" s="261"/>
      <c r="LHG49" s="261"/>
      <c r="LHH49" s="12" t="s">
        <v>10323</v>
      </c>
      <c r="LHI49" s="12" t="s">
        <v>6222</v>
      </c>
      <c r="LHJ49" s="12" t="str">
        <f>IF(LHI49="SINAPI",VLOOKUP('TEREZINHA HARDY'!LHH49,SINAPI,3,),VLOOKUP('TEREZINHA HARDY'!LHH49,SETOP,4,))</f>
        <v>M2</v>
      </c>
      <c r="LHK49" s="13">
        <v>36.619999999999997</v>
      </c>
      <c r="LHL49" s="13" t="s">
        <v>41</v>
      </c>
      <c r="LHM49" s="14">
        <f>IF(LHI49="SINAPI",VLOOKUP('TEREZINHA HARDY'!LHH49,SINAPI,4,),VLOOKUP('TEREZINHA HARDY'!LHH49,SETOP,5,))</f>
        <v>39.090000000000003</v>
      </c>
      <c r="LHN49" s="14">
        <f t="shared" si="1486"/>
        <v>49.46</v>
      </c>
      <c r="LHO49" s="14">
        <f t="shared" si="1487"/>
        <v>1431.4757999999999</v>
      </c>
      <c r="LHP49" s="14">
        <f t="shared" si="1488"/>
        <v>1811.2251999999999</v>
      </c>
      <c r="LHQ49" s="11" t="s">
        <v>17389</v>
      </c>
      <c r="LHR49" s="261" t="str">
        <f>IF(LHY49="SINAPI",VLOOKUP('TEREZINHA HARDY'!LHX49,SINAPI,2,),VLOOKUP('TEREZINHA HARDY'!LHX49,SETOP,3,))</f>
        <v>FORMA E DESFORMA DE TÁBUA E SARRAFO, REAPROVEITAMENTO (3X), EXCLUSIVE ESCORAMENTO</v>
      </c>
      <c r="LHS49" s="261"/>
      <c r="LHT49" s="261"/>
      <c r="LHU49" s="261"/>
      <c r="LHV49" s="261"/>
      <c r="LHW49" s="261"/>
      <c r="LHX49" s="12" t="s">
        <v>10323</v>
      </c>
      <c r="LHY49" s="12" t="s">
        <v>6222</v>
      </c>
      <c r="LHZ49" s="12" t="str">
        <f>IF(LHY49="SINAPI",VLOOKUP('TEREZINHA HARDY'!LHX49,SINAPI,3,),VLOOKUP('TEREZINHA HARDY'!LHX49,SETOP,4,))</f>
        <v>M2</v>
      </c>
      <c r="LIA49" s="13">
        <v>36.619999999999997</v>
      </c>
      <c r="LIB49" s="13" t="s">
        <v>41</v>
      </c>
      <c r="LIC49" s="14">
        <f>IF(LHY49="SINAPI",VLOOKUP('TEREZINHA HARDY'!LHX49,SINAPI,4,),VLOOKUP('TEREZINHA HARDY'!LHX49,SETOP,5,))</f>
        <v>39.090000000000003</v>
      </c>
      <c r="LID49" s="14">
        <f t="shared" si="1489"/>
        <v>49.46</v>
      </c>
      <c r="LIE49" s="14">
        <f t="shared" si="1490"/>
        <v>1431.4757999999999</v>
      </c>
      <c r="LIF49" s="14">
        <f t="shared" si="1491"/>
        <v>1811.2251999999999</v>
      </c>
      <c r="LIG49" s="11" t="s">
        <v>17389</v>
      </c>
      <c r="LIH49" s="261" t="str">
        <f>IF(LIO49="SINAPI",VLOOKUP('TEREZINHA HARDY'!LIN49,SINAPI,2,),VLOOKUP('TEREZINHA HARDY'!LIN49,SETOP,3,))</f>
        <v>FORMA E DESFORMA DE TÁBUA E SARRAFO, REAPROVEITAMENTO (3X), EXCLUSIVE ESCORAMENTO</v>
      </c>
      <c r="LII49" s="261"/>
      <c r="LIJ49" s="261"/>
      <c r="LIK49" s="261"/>
      <c r="LIL49" s="261"/>
      <c r="LIM49" s="261"/>
      <c r="LIN49" s="12" t="s">
        <v>10323</v>
      </c>
      <c r="LIO49" s="12" t="s">
        <v>6222</v>
      </c>
      <c r="LIP49" s="12" t="str">
        <f>IF(LIO49="SINAPI",VLOOKUP('TEREZINHA HARDY'!LIN49,SINAPI,3,),VLOOKUP('TEREZINHA HARDY'!LIN49,SETOP,4,))</f>
        <v>M2</v>
      </c>
      <c r="LIQ49" s="13">
        <v>36.619999999999997</v>
      </c>
      <c r="LIR49" s="13" t="s">
        <v>41</v>
      </c>
      <c r="LIS49" s="14">
        <f>IF(LIO49="SINAPI",VLOOKUP('TEREZINHA HARDY'!LIN49,SINAPI,4,),VLOOKUP('TEREZINHA HARDY'!LIN49,SETOP,5,))</f>
        <v>39.090000000000003</v>
      </c>
      <c r="LIT49" s="14">
        <f t="shared" si="1492"/>
        <v>49.46</v>
      </c>
      <c r="LIU49" s="14">
        <f t="shared" si="1493"/>
        <v>1431.4757999999999</v>
      </c>
      <c r="LIV49" s="14">
        <f t="shared" si="1494"/>
        <v>1811.2251999999999</v>
      </c>
      <c r="LIW49" s="11" t="s">
        <v>17389</v>
      </c>
      <c r="LIX49" s="261" t="str">
        <f>IF(LJE49="SINAPI",VLOOKUP('TEREZINHA HARDY'!LJD49,SINAPI,2,),VLOOKUP('TEREZINHA HARDY'!LJD49,SETOP,3,))</f>
        <v>FORMA E DESFORMA DE TÁBUA E SARRAFO, REAPROVEITAMENTO (3X), EXCLUSIVE ESCORAMENTO</v>
      </c>
      <c r="LIY49" s="261"/>
      <c r="LIZ49" s="261"/>
      <c r="LJA49" s="261"/>
      <c r="LJB49" s="261"/>
      <c r="LJC49" s="261"/>
      <c r="LJD49" s="12" t="s">
        <v>10323</v>
      </c>
      <c r="LJE49" s="12" t="s">
        <v>6222</v>
      </c>
      <c r="LJF49" s="12" t="str">
        <f>IF(LJE49="SINAPI",VLOOKUP('TEREZINHA HARDY'!LJD49,SINAPI,3,),VLOOKUP('TEREZINHA HARDY'!LJD49,SETOP,4,))</f>
        <v>M2</v>
      </c>
      <c r="LJG49" s="13">
        <v>36.619999999999997</v>
      </c>
      <c r="LJH49" s="13" t="s">
        <v>41</v>
      </c>
      <c r="LJI49" s="14">
        <f>IF(LJE49="SINAPI",VLOOKUP('TEREZINHA HARDY'!LJD49,SINAPI,4,),VLOOKUP('TEREZINHA HARDY'!LJD49,SETOP,5,))</f>
        <v>39.090000000000003</v>
      </c>
      <c r="LJJ49" s="14">
        <f t="shared" si="1495"/>
        <v>49.46</v>
      </c>
      <c r="LJK49" s="14">
        <f t="shared" si="1496"/>
        <v>1431.4757999999999</v>
      </c>
      <c r="LJL49" s="14">
        <f t="shared" si="1497"/>
        <v>1811.2251999999999</v>
      </c>
      <c r="LJM49" s="11" t="s">
        <v>17389</v>
      </c>
      <c r="LJN49" s="261" t="str">
        <f>IF(LJU49="SINAPI",VLOOKUP('TEREZINHA HARDY'!LJT49,SINAPI,2,),VLOOKUP('TEREZINHA HARDY'!LJT49,SETOP,3,))</f>
        <v>FORMA E DESFORMA DE TÁBUA E SARRAFO, REAPROVEITAMENTO (3X), EXCLUSIVE ESCORAMENTO</v>
      </c>
      <c r="LJO49" s="261"/>
      <c r="LJP49" s="261"/>
      <c r="LJQ49" s="261"/>
      <c r="LJR49" s="261"/>
      <c r="LJS49" s="261"/>
      <c r="LJT49" s="12" t="s">
        <v>10323</v>
      </c>
      <c r="LJU49" s="12" t="s">
        <v>6222</v>
      </c>
      <c r="LJV49" s="12" t="str">
        <f>IF(LJU49="SINAPI",VLOOKUP('TEREZINHA HARDY'!LJT49,SINAPI,3,),VLOOKUP('TEREZINHA HARDY'!LJT49,SETOP,4,))</f>
        <v>M2</v>
      </c>
      <c r="LJW49" s="13">
        <v>36.619999999999997</v>
      </c>
      <c r="LJX49" s="13" t="s">
        <v>41</v>
      </c>
      <c r="LJY49" s="14">
        <f>IF(LJU49="SINAPI",VLOOKUP('TEREZINHA HARDY'!LJT49,SINAPI,4,),VLOOKUP('TEREZINHA HARDY'!LJT49,SETOP,5,))</f>
        <v>39.090000000000003</v>
      </c>
      <c r="LJZ49" s="14">
        <f t="shared" si="1498"/>
        <v>49.46</v>
      </c>
      <c r="LKA49" s="14">
        <f t="shared" si="1499"/>
        <v>1431.4757999999999</v>
      </c>
      <c r="LKB49" s="14">
        <f t="shared" si="1500"/>
        <v>1811.2251999999999</v>
      </c>
      <c r="LKC49" s="11" t="s">
        <v>17389</v>
      </c>
      <c r="LKD49" s="261" t="str">
        <f>IF(LKK49="SINAPI",VLOOKUP('TEREZINHA HARDY'!LKJ49,SINAPI,2,),VLOOKUP('TEREZINHA HARDY'!LKJ49,SETOP,3,))</f>
        <v>FORMA E DESFORMA DE TÁBUA E SARRAFO, REAPROVEITAMENTO (3X), EXCLUSIVE ESCORAMENTO</v>
      </c>
      <c r="LKE49" s="261"/>
      <c r="LKF49" s="261"/>
      <c r="LKG49" s="261"/>
      <c r="LKH49" s="261"/>
      <c r="LKI49" s="261"/>
      <c r="LKJ49" s="12" t="s">
        <v>10323</v>
      </c>
      <c r="LKK49" s="12" t="s">
        <v>6222</v>
      </c>
      <c r="LKL49" s="12" t="str">
        <f>IF(LKK49="SINAPI",VLOOKUP('TEREZINHA HARDY'!LKJ49,SINAPI,3,),VLOOKUP('TEREZINHA HARDY'!LKJ49,SETOP,4,))</f>
        <v>M2</v>
      </c>
      <c r="LKM49" s="13">
        <v>36.619999999999997</v>
      </c>
      <c r="LKN49" s="13" t="s">
        <v>41</v>
      </c>
      <c r="LKO49" s="14">
        <f>IF(LKK49="SINAPI",VLOOKUP('TEREZINHA HARDY'!LKJ49,SINAPI,4,),VLOOKUP('TEREZINHA HARDY'!LKJ49,SETOP,5,))</f>
        <v>39.090000000000003</v>
      </c>
      <c r="LKP49" s="14">
        <f t="shared" si="1501"/>
        <v>49.46</v>
      </c>
      <c r="LKQ49" s="14">
        <f t="shared" si="1502"/>
        <v>1431.4757999999999</v>
      </c>
      <c r="LKR49" s="14">
        <f t="shared" si="1503"/>
        <v>1811.2251999999999</v>
      </c>
      <c r="LKS49" s="11" t="s">
        <v>17389</v>
      </c>
      <c r="LKT49" s="261" t="str">
        <f>IF(LLA49="SINAPI",VLOOKUP('TEREZINHA HARDY'!LKZ49,SINAPI,2,),VLOOKUP('TEREZINHA HARDY'!LKZ49,SETOP,3,))</f>
        <v>FORMA E DESFORMA DE TÁBUA E SARRAFO, REAPROVEITAMENTO (3X), EXCLUSIVE ESCORAMENTO</v>
      </c>
      <c r="LKU49" s="261"/>
      <c r="LKV49" s="261"/>
      <c r="LKW49" s="261"/>
      <c r="LKX49" s="261"/>
      <c r="LKY49" s="261"/>
      <c r="LKZ49" s="12" t="s">
        <v>10323</v>
      </c>
      <c r="LLA49" s="12" t="s">
        <v>6222</v>
      </c>
      <c r="LLB49" s="12" t="str">
        <f>IF(LLA49="SINAPI",VLOOKUP('TEREZINHA HARDY'!LKZ49,SINAPI,3,),VLOOKUP('TEREZINHA HARDY'!LKZ49,SETOP,4,))</f>
        <v>M2</v>
      </c>
      <c r="LLC49" s="13">
        <v>36.619999999999997</v>
      </c>
      <c r="LLD49" s="13" t="s">
        <v>41</v>
      </c>
      <c r="LLE49" s="14">
        <f>IF(LLA49="SINAPI",VLOOKUP('TEREZINHA HARDY'!LKZ49,SINAPI,4,),VLOOKUP('TEREZINHA HARDY'!LKZ49,SETOP,5,))</f>
        <v>39.090000000000003</v>
      </c>
      <c r="LLF49" s="14">
        <f t="shared" si="1504"/>
        <v>49.46</v>
      </c>
      <c r="LLG49" s="14">
        <f t="shared" si="1505"/>
        <v>1431.4757999999999</v>
      </c>
      <c r="LLH49" s="14">
        <f t="shared" si="1506"/>
        <v>1811.2251999999999</v>
      </c>
      <c r="LLI49" s="11" t="s">
        <v>17389</v>
      </c>
      <c r="LLJ49" s="261" t="str">
        <f>IF(LLQ49="SINAPI",VLOOKUP('TEREZINHA HARDY'!LLP49,SINAPI,2,),VLOOKUP('TEREZINHA HARDY'!LLP49,SETOP,3,))</f>
        <v>FORMA E DESFORMA DE TÁBUA E SARRAFO, REAPROVEITAMENTO (3X), EXCLUSIVE ESCORAMENTO</v>
      </c>
      <c r="LLK49" s="261"/>
      <c r="LLL49" s="261"/>
      <c r="LLM49" s="261"/>
      <c r="LLN49" s="261"/>
      <c r="LLO49" s="261"/>
      <c r="LLP49" s="12" t="s">
        <v>10323</v>
      </c>
      <c r="LLQ49" s="12" t="s">
        <v>6222</v>
      </c>
      <c r="LLR49" s="12" t="str">
        <f>IF(LLQ49="SINAPI",VLOOKUP('TEREZINHA HARDY'!LLP49,SINAPI,3,),VLOOKUP('TEREZINHA HARDY'!LLP49,SETOP,4,))</f>
        <v>M2</v>
      </c>
      <c r="LLS49" s="13">
        <v>36.619999999999997</v>
      </c>
      <c r="LLT49" s="13" t="s">
        <v>41</v>
      </c>
      <c r="LLU49" s="14">
        <f>IF(LLQ49="SINAPI",VLOOKUP('TEREZINHA HARDY'!LLP49,SINAPI,4,),VLOOKUP('TEREZINHA HARDY'!LLP49,SETOP,5,))</f>
        <v>39.090000000000003</v>
      </c>
      <c r="LLV49" s="14">
        <f t="shared" si="1507"/>
        <v>49.46</v>
      </c>
      <c r="LLW49" s="14">
        <f t="shared" si="1508"/>
        <v>1431.4757999999999</v>
      </c>
      <c r="LLX49" s="14">
        <f t="shared" si="1509"/>
        <v>1811.2251999999999</v>
      </c>
      <c r="LLY49" s="11" t="s">
        <v>17389</v>
      </c>
      <c r="LLZ49" s="261" t="str">
        <f>IF(LMG49="SINAPI",VLOOKUP('TEREZINHA HARDY'!LMF49,SINAPI,2,),VLOOKUP('TEREZINHA HARDY'!LMF49,SETOP,3,))</f>
        <v>FORMA E DESFORMA DE TÁBUA E SARRAFO, REAPROVEITAMENTO (3X), EXCLUSIVE ESCORAMENTO</v>
      </c>
      <c r="LMA49" s="261"/>
      <c r="LMB49" s="261"/>
      <c r="LMC49" s="261"/>
      <c r="LMD49" s="261"/>
      <c r="LME49" s="261"/>
      <c r="LMF49" s="12" t="s">
        <v>10323</v>
      </c>
      <c r="LMG49" s="12" t="s">
        <v>6222</v>
      </c>
      <c r="LMH49" s="12" t="str">
        <f>IF(LMG49="SINAPI",VLOOKUP('TEREZINHA HARDY'!LMF49,SINAPI,3,),VLOOKUP('TEREZINHA HARDY'!LMF49,SETOP,4,))</f>
        <v>M2</v>
      </c>
      <c r="LMI49" s="13">
        <v>36.619999999999997</v>
      </c>
      <c r="LMJ49" s="13" t="s">
        <v>41</v>
      </c>
      <c r="LMK49" s="14">
        <f>IF(LMG49="SINAPI",VLOOKUP('TEREZINHA HARDY'!LMF49,SINAPI,4,),VLOOKUP('TEREZINHA HARDY'!LMF49,SETOP,5,))</f>
        <v>39.090000000000003</v>
      </c>
      <c r="LML49" s="14">
        <f t="shared" si="1510"/>
        <v>49.46</v>
      </c>
      <c r="LMM49" s="14">
        <f t="shared" si="1511"/>
        <v>1431.4757999999999</v>
      </c>
      <c r="LMN49" s="14">
        <f t="shared" si="1512"/>
        <v>1811.2251999999999</v>
      </c>
      <c r="LMO49" s="11" t="s">
        <v>17389</v>
      </c>
      <c r="LMP49" s="261" t="str">
        <f>IF(LMW49="SINAPI",VLOOKUP('TEREZINHA HARDY'!LMV49,SINAPI,2,),VLOOKUP('TEREZINHA HARDY'!LMV49,SETOP,3,))</f>
        <v>FORMA E DESFORMA DE TÁBUA E SARRAFO, REAPROVEITAMENTO (3X), EXCLUSIVE ESCORAMENTO</v>
      </c>
      <c r="LMQ49" s="261"/>
      <c r="LMR49" s="261"/>
      <c r="LMS49" s="261"/>
      <c r="LMT49" s="261"/>
      <c r="LMU49" s="261"/>
      <c r="LMV49" s="12" t="s">
        <v>10323</v>
      </c>
      <c r="LMW49" s="12" t="s">
        <v>6222</v>
      </c>
      <c r="LMX49" s="12" t="str">
        <f>IF(LMW49="SINAPI",VLOOKUP('TEREZINHA HARDY'!LMV49,SINAPI,3,),VLOOKUP('TEREZINHA HARDY'!LMV49,SETOP,4,))</f>
        <v>M2</v>
      </c>
      <c r="LMY49" s="13">
        <v>36.619999999999997</v>
      </c>
      <c r="LMZ49" s="13" t="s">
        <v>41</v>
      </c>
      <c r="LNA49" s="14">
        <f>IF(LMW49="SINAPI",VLOOKUP('TEREZINHA HARDY'!LMV49,SINAPI,4,),VLOOKUP('TEREZINHA HARDY'!LMV49,SETOP,5,))</f>
        <v>39.090000000000003</v>
      </c>
      <c r="LNB49" s="14">
        <f t="shared" si="1513"/>
        <v>49.46</v>
      </c>
      <c r="LNC49" s="14">
        <f t="shared" si="1514"/>
        <v>1431.4757999999999</v>
      </c>
      <c r="LND49" s="14">
        <f t="shared" si="1515"/>
        <v>1811.2251999999999</v>
      </c>
      <c r="LNE49" s="11" t="s">
        <v>17389</v>
      </c>
      <c r="LNF49" s="261" t="str">
        <f>IF(LNM49="SINAPI",VLOOKUP('TEREZINHA HARDY'!LNL49,SINAPI,2,),VLOOKUP('TEREZINHA HARDY'!LNL49,SETOP,3,))</f>
        <v>FORMA E DESFORMA DE TÁBUA E SARRAFO, REAPROVEITAMENTO (3X), EXCLUSIVE ESCORAMENTO</v>
      </c>
      <c r="LNG49" s="261"/>
      <c r="LNH49" s="261"/>
      <c r="LNI49" s="261"/>
      <c r="LNJ49" s="261"/>
      <c r="LNK49" s="261"/>
      <c r="LNL49" s="12" t="s">
        <v>10323</v>
      </c>
      <c r="LNM49" s="12" t="s">
        <v>6222</v>
      </c>
      <c r="LNN49" s="12" t="str">
        <f>IF(LNM49="SINAPI",VLOOKUP('TEREZINHA HARDY'!LNL49,SINAPI,3,),VLOOKUP('TEREZINHA HARDY'!LNL49,SETOP,4,))</f>
        <v>M2</v>
      </c>
      <c r="LNO49" s="13">
        <v>36.619999999999997</v>
      </c>
      <c r="LNP49" s="13" t="s">
        <v>41</v>
      </c>
      <c r="LNQ49" s="14">
        <f>IF(LNM49="SINAPI",VLOOKUP('TEREZINHA HARDY'!LNL49,SINAPI,4,),VLOOKUP('TEREZINHA HARDY'!LNL49,SETOP,5,))</f>
        <v>39.090000000000003</v>
      </c>
      <c r="LNR49" s="14">
        <f t="shared" si="1516"/>
        <v>49.46</v>
      </c>
      <c r="LNS49" s="14">
        <f t="shared" si="1517"/>
        <v>1431.4757999999999</v>
      </c>
      <c r="LNT49" s="14">
        <f t="shared" si="1518"/>
        <v>1811.2251999999999</v>
      </c>
      <c r="LNU49" s="11" t="s">
        <v>17389</v>
      </c>
      <c r="LNV49" s="261" t="str">
        <f>IF(LOC49="SINAPI",VLOOKUP('TEREZINHA HARDY'!LOB49,SINAPI,2,),VLOOKUP('TEREZINHA HARDY'!LOB49,SETOP,3,))</f>
        <v>FORMA E DESFORMA DE TÁBUA E SARRAFO, REAPROVEITAMENTO (3X), EXCLUSIVE ESCORAMENTO</v>
      </c>
      <c r="LNW49" s="261"/>
      <c r="LNX49" s="261"/>
      <c r="LNY49" s="261"/>
      <c r="LNZ49" s="261"/>
      <c r="LOA49" s="261"/>
      <c r="LOB49" s="12" t="s">
        <v>10323</v>
      </c>
      <c r="LOC49" s="12" t="s">
        <v>6222</v>
      </c>
      <c r="LOD49" s="12" t="str">
        <f>IF(LOC49="SINAPI",VLOOKUP('TEREZINHA HARDY'!LOB49,SINAPI,3,),VLOOKUP('TEREZINHA HARDY'!LOB49,SETOP,4,))</f>
        <v>M2</v>
      </c>
      <c r="LOE49" s="13">
        <v>36.619999999999997</v>
      </c>
      <c r="LOF49" s="13" t="s">
        <v>41</v>
      </c>
      <c r="LOG49" s="14">
        <f>IF(LOC49="SINAPI",VLOOKUP('TEREZINHA HARDY'!LOB49,SINAPI,4,),VLOOKUP('TEREZINHA HARDY'!LOB49,SETOP,5,))</f>
        <v>39.090000000000003</v>
      </c>
      <c r="LOH49" s="14">
        <f t="shared" si="1519"/>
        <v>49.46</v>
      </c>
      <c r="LOI49" s="14">
        <f t="shared" si="1520"/>
        <v>1431.4757999999999</v>
      </c>
      <c r="LOJ49" s="14">
        <f t="shared" si="1521"/>
        <v>1811.2251999999999</v>
      </c>
      <c r="LOK49" s="11" t="s">
        <v>17389</v>
      </c>
      <c r="LOL49" s="261" t="str">
        <f>IF(LOS49="SINAPI",VLOOKUP('TEREZINHA HARDY'!LOR49,SINAPI,2,),VLOOKUP('TEREZINHA HARDY'!LOR49,SETOP,3,))</f>
        <v>FORMA E DESFORMA DE TÁBUA E SARRAFO, REAPROVEITAMENTO (3X), EXCLUSIVE ESCORAMENTO</v>
      </c>
      <c r="LOM49" s="261"/>
      <c r="LON49" s="261"/>
      <c r="LOO49" s="261"/>
      <c r="LOP49" s="261"/>
      <c r="LOQ49" s="261"/>
      <c r="LOR49" s="12" t="s">
        <v>10323</v>
      </c>
      <c r="LOS49" s="12" t="s">
        <v>6222</v>
      </c>
      <c r="LOT49" s="12" t="str">
        <f>IF(LOS49="SINAPI",VLOOKUP('TEREZINHA HARDY'!LOR49,SINAPI,3,),VLOOKUP('TEREZINHA HARDY'!LOR49,SETOP,4,))</f>
        <v>M2</v>
      </c>
      <c r="LOU49" s="13">
        <v>36.619999999999997</v>
      </c>
      <c r="LOV49" s="13" t="s">
        <v>41</v>
      </c>
      <c r="LOW49" s="14">
        <f>IF(LOS49="SINAPI",VLOOKUP('TEREZINHA HARDY'!LOR49,SINAPI,4,),VLOOKUP('TEREZINHA HARDY'!LOR49,SETOP,5,))</f>
        <v>39.090000000000003</v>
      </c>
      <c r="LOX49" s="14">
        <f t="shared" si="1522"/>
        <v>49.46</v>
      </c>
      <c r="LOY49" s="14">
        <f t="shared" si="1523"/>
        <v>1431.4757999999999</v>
      </c>
      <c r="LOZ49" s="14">
        <f t="shared" si="1524"/>
        <v>1811.2251999999999</v>
      </c>
      <c r="LPA49" s="11" t="s">
        <v>17389</v>
      </c>
      <c r="LPB49" s="261" t="str">
        <f>IF(LPI49="SINAPI",VLOOKUP('TEREZINHA HARDY'!LPH49,SINAPI,2,),VLOOKUP('TEREZINHA HARDY'!LPH49,SETOP,3,))</f>
        <v>FORMA E DESFORMA DE TÁBUA E SARRAFO, REAPROVEITAMENTO (3X), EXCLUSIVE ESCORAMENTO</v>
      </c>
      <c r="LPC49" s="261"/>
      <c r="LPD49" s="261"/>
      <c r="LPE49" s="261"/>
      <c r="LPF49" s="261"/>
      <c r="LPG49" s="261"/>
      <c r="LPH49" s="12" t="s">
        <v>10323</v>
      </c>
      <c r="LPI49" s="12" t="s">
        <v>6222</v>
      </c>
      <c r="LPJ49" s="12" t="str">
        <f>IF(LPI49="SINAPI",VLOOKUP('TEREZINHA HARDY'!LPH49,SINAPI,3,),VLOOKUP('TEREZINHA HARDY'!LPH49,SETOP,4,))</f>
        <v>M2</v>
      </c>
      <c r="LPK49" s="13">
        <v>36.619999999999997</v>
      </c>
      <c r="LPL49" s="13" t="s">
        <v>41</v>
      </c>
      <c r="LPM49" s="14">
        <f>IF(LPI49="SINAPI",VLOOKUP('TEREZINHA HARDY'!LPH49,SINAPI,4,),VLOOKUP('TEREZINHA HARDY'!LPH49,SETOP,5,))</f>
        <v>39.090000000000003</v>
      </c>
      <c r="LPN49" s="14">
        <f t="shared" si="1525"/>
        <v>49.46</v>
      </c>
      <c r="LPO49" s="14">
        <f t="shared" si="1526"/>
        <v>1431.4757999999999</v>
      </c>
      <c r="LPP49" s="14">
        <f t="shared" si="1527"/>
        <v>1811.2251999999999</v>
      </c>
      <c r="LPQ49" s="11" t="s">
        <v>17389</v>
      </c>
      <c r="LPR49" s="261" t="str">
        <f>IF(LPY49="SINAPI",VLOOKUP('TEREZINHA HARDY'!LPX49,SINAPI,2,),VLOOKUP('TEREZINHA HARDY'!LPX49,SETOP,3,))</f>
        <v>FORMA E DESFORMA DE TÁBUA E SARRAFO, REAPROVEITAMENTO (3X), EXCLUSIVE ESCORAMENTO</v>
      </c>
      <c r="LPS49" s="261"/>
      <c r="LPT49" s="261"/>
      <c r="LPU49" s="261"/>
      <c r="LPV49" s="261"/>
      <c r="LPW49" s="261"/>
      <c r="LPX49" s="12" t="s">
        <v>10323</v>
      </c>
      <c r="LPY49" s="12" t="s">
        <v>6222</v>
      </c>
      <c r="LPZ49" s="12" t="str">
        <f>IF(LPY49="SINAPI",VLOOKUP('TEREZINHA HARDY'!LPX49,SINAPI,3,),VLOOKUP('TEREZINHA HARDY'!LPX49,SETOP,4,))</f>
        <v>M2</v>
      </c>
      <c r="LQA49" s="13">
        <v>36.619999999999997</v>
      </c>
      <c r="LQB49" s="13" t="s">
        <v>41</v>
      </c>
      <c r="LQC49" s="14">
        <f>IF(LPY49="SINAPI",VLOOKUP('TEREZINHA HARDY'!LPX49,SINAPI,4,),VLOOKUP('TEREZINHA HARDY'!LPX49,SETOP,5,))</f>
        <v>39.090000000000003</v>
      </c>
      <c r="LQD49" s="14">
        <f t="shared" si="1528"/>
        <v>49.46</v>
      </c>
      <c r="LQE49" s="14">
        <f t="shared" si="1529"/>
        <v>1431.4757999999999</v>
      </c>
      <c r="LQF49" s="14">
        <f t="shared" si="1530"/>
        <v>1811.2251999999999</v>
      </c>
      <c r="LQG49" s="11" t="s">
        <v>17389</v>
      </c>
      <c r="LQH49" s="261" t="str">
        <f>IF(LQO49="SINAPI",VLOOKUP('TEREZINHA HARDY'!LQN49,SINAPI,2,),VLOOKUP('TEREZINHA HARDY'!LQN49,SETOP,3,))</f>
        <v>FORMA E DESFORMA DE TÁBUA E SARRAFO, REAPROVEITAMENTO (3X), EXCLUSIVE ESCORAMENTO</v>
      </c>
      <c r="LQI49" s="261"/>
      <c r="LQJ49" s="261"/>
      <c r="LQK49" s="261"/>
      <c r="LQL49" s="261"/>
      <c r="LQM49" s="261"/>
      <c r="LQN49" s="12" t="s">
        <v>10323</v>
      </c>
      <c r="LQO49" s="12" t="s">
        <v>6222</v>
      </c>
      <c r="LQP49" s="12" t="str">
        <f>IF(LQO49="SINAPI",VLOOKUP('TEREZINHA HARDY'!LQN49,SINAPI,3,),VLOOKUP('TEREZINHA HARDY'!LQN49,SETOP,4,))</f>
        <v>M2</v>
      </c>
      <c r="LQQ49" s="13">
        <v>36.619999999999997</v>
      </c>
      <c r="LQR49" s="13" t="s">
        <v>41</v>
      </c>
      <c r="LQS49" s="14">
        <f>IF(LQO49="SINAPI",VLOOKUP('TEREZINHA HARDY'!LQN49,SINAPI,4,),VLOOKUP('TEREZINHA HARDY'!LQN49,SETOP,5,))</f>
        <v>39.090000000000003</v>
      </c>
      <c r="LQT49" s="14">
        <f t="shared" si="1531"/>
        <v>49.46</v>
      </c>
      <c r="LQU49" s="14">
        <f t="shared" si="1532"/>
        <v>1431.4757999999999</v>
      </c>
      <c r="LQV49" s="14">
        <f t="shared" si="1533"/>
        <v>1811.2251999999999</v>
      </c>
      <c r="LQW49" s="11" t="s">
        <v>17389</v>
      </c>
      <c r="LQX49" s="261" t="str">
        <f>IF(LRE49="SINAPI",VLOOKUP('TEREZINHA HARDY'!LRD49,SINAPI,2,),VLOOKUP('TEREZINHA HARDY'!LRD49,SETOP,3,))</f>
        <v>FORMA E DESFORMA DE TÁBUA E SARRAFO, REAPROVEITAMENTO (3X), EXCLUSIVE ESCORAMENTO</v>
      </c>
      <c r="LQY49" s="261"/>
      <c r="LQZ49" s="261"/>
      <c r="LRA49" s="261"/>
      <c r="LRB49" s="261"/>
      <c r="LRC49" s="261"/>
      <c r="LRD49" s="12" t="s">
        <v>10323</v>
      </c>
      <c r="LRE49" s="12" t="s">
        <v>6222</v>
      </c>
      <c r="LRF49" s="12" t="str">
        <f>IF(LRE49="SINAPI",VLOOKUP('TEREZINHA HARDY'!LRD49,SINAPI,3,),VLOOKUP('TEREZINHA HARDY'!LRD49,SETOP,4,))</f>
        <v>M2</v>
      </c>
      <c r="LRG49" s="13">
        <v>36.619999999999997</v>
      </c>
      <c r="LRH49" s="13" t="s">
        <v>41</v>
      </c>
      <c r="LRI49" s="14">
        <f>IF(LRE49="SINAPI",VLOOKUP('TEREZINHA HARDY'!LRD49,SINAPI,4,),VLOOKUP('TEREZINHA HARDY'!LRD49,SETOP,5,))</f>
        <v>39.090000000000003</v>
      </c>
      <c r="LRJ49" s="14">
        <f t="shared" si="1534"/>
        <v>49.46</v>
      </c>
      <c r="LRK49" s="14">
        <f t="shared" si="1535"/>
        <v>1431.4757999999999</v>
      </c>
      <c r="LRL49" s="14">
        <f t="shared" si="1536"/>
        <v>1811.2251999999999</v>
      </c>
      <c r="LRM49" s="11" t="s">
        <v>17389</v>
      </c>
      <c r="LRN49" s="261" t="str">
        <f>IF(LRU49="SINAPI",VLOOKUP('TEREZINHA HARDY'!LRT49,SINAPI,2,),VLOOKUP('TEREZINHA HARDY'!LRT49,SETOP,3,))</f>
        <v>FORMA E DESFORMA DE TÁBUA E SARRAFO, REAPROVEITAMENTO (3X), EXCLUSIVE ESCORAMENTO</v>
      </c>
      <c r="LRO49" s="261"/>
      <c r="LRP49" s="261"/>
      <c r="LRQ49" s="261"/>
      <c r="LRR49" s="261"/>
      <c r="LRS49" s="261"/>
      <c r="LRT49" s="12" t="s">
        <v>10323</v>
      </c>
      <c r="LRU49" s="12" t="s">
        <v>6222</v>
      </c>
      <c r="LRV49" s="12" t="str">
        <f>IF(LRU49="SINAPI",VLOOKUP('TEREZINHA HARDY'!LRT49,SINAPI,3,),VLOOKUP('TEREZINHA HARDY'!LRT49,SETOP,4,))</f>
        <v>M2</v>
      </c>
      <c r="LRW49" s="13">
        <v>36.619999999999997</v>
      </c>
      <c r="LRX49" s="13" t="s">
        <v>41</v>
      </c>
      <c r="LRY49" s="14">
        <f>IF(LRU49="SINAPI",VLOOKUP('TEREZINHA HARDY'!LRT49,SINAPI,4,),VLOOKUP('TEREZINHA HARDY'!LRT49,SETOP,5,))</f>
        <v>39.090000000000003</v>
      </c>
      <c r="LRZ49" s="14">
        <f t="shared" si="1537"/>
        <v>49.46</v>
      </c>
      <c r="LSA49" s="14">
        <f t="shared" si="1538"/>
        <v>1431.4757999999999</v>
      </c>
      <c r="LSB49" s="14">
        <f t="shared" si="1539"/>
        <v>1811.2251999999999</v>
      </c>
      <c r="LSC49" s="11" t="s">
        <v>17389</v>
      </c>
      <c r="LSD49" s="261" t="str">
        <f>IF(LSK49="SINAPI",VLOOKUP('TEREZINHA HARDY'!LSJ49,SINAPI,2,),VLOOKUP('TEREZINHA HARDY'!LSJ49,SETOP,3,))</f>
        <v>FORMA E DESFORMA DE TÁBUA E SARRAFO, REAPROVEITAMENTO (3X), EXCLUSIVE ESCORAMENTO</v>
      </c>
      <c r="LSE49" s="261"/>
      <c r="LSF49" s="261"/>
      <c r="LSG49" s="261"/>
      <c r="LSH49" s="261"/>
      <c r="LSI49" s="261"/>
      <c r="LSJ49" s="12" t="s">
        <v>10323</v>
      </c>
      <c r="LSK49" s="12" t="s">
        <v>6222</v>
      </c>
      <c r="LSL49" s="12" t="str">
        <f>IF(LSK49="SINAPI",VLOOKUP('TEREZINHA HARDY'!LSJ49,SINAPI,3,),VLOOKUP('TEREZINHA HARDY'!LSJ49,SETOP,4,))</f>
        <v>M2</v>
      </c>
      <c r="LSM49" s="13">
        <v>36.619999999999997</v>
      </c>
      <c r="LSN49" s="13" t="s">
        <v>41</v>
      </c>
      <c r="LSO49" s="14">
        <f>IF(LSK49="SINAPI",VLOOKUP('TEREZINHA HARDY'!LSJ49,SINAPI,4,),VLOOKUP('TEREZINHA HARDY'!LSJ49,SETOP,5,))</f>
        <v>39.090000000000003</v>
      </c>
      <c r="LSP49" s="14">
        <f t="shared" si="1540"/>
        <v>49.46</v>
      </c>
      <c r="LSQ49" s="14">
        <f t="shared" si="1541"/>
        <v>1431.4757999999999</v>
      </c>
      <c r="LSR49" s="14">
        <f t="shared" si="1542"/>
        <v>1811.2251999999999</v>
      </c>
      <c r="LSS49" s="11" t="s">
        <v>17389</v>
      </c>
      <c r="LST49" s="261" t="str">
        <f>IF(LTA49="SINAPI",VLOOKUP('TEREZINHA HARDY'!LSZ49,SINAPI,2,),VLOOKUP('TEREZINHA HARDY'!LSZ49,SETOP,3,))</f>
        <v>FORMA E DESFORMA DE TÁBUA E SARRAFO, REAPROVEITAMENTO (3X), EXCLUSIVE ESCORAMENTO</v>
      </c>
      <c r="LSU49" s="261"/>
      <c r="LSV49" s="261"/>
      <c r="LSW49" s="261"/>
      <c r="LSX49" s="261"/>
      <c r="LSY49" s="261"/>
      <c r="LSZ49" s="12" t="s">
        <v>10323</v>
      </c>
      <c r="LTA49" s="12" t="s">
        <v>6222</v>
      </c>
      <c r="LTB49" s="12" t="str">
        <f>IF(LTA49="SINAPI",VLOOKUP('TEREZINHA HARDY'!LSZ49,SINAPI,3,),VLOOKUP('TEREZINHA HARDY'!LSZ49,SETOP,4,))</f>
        <v>M2</v>
      </c>
      <c r="LTC49" s="13">
        <v>36.619999999999997</v>
      </c>
      <c r="LTD49" s="13" t="s">
        <v>41</v>
      </c>
      <c r="LTE49" s="14">
        <f>IF(LTA49="SINAPI",VLOOKUP('TEREZINHA HARDY'!LSZ49,SINAPI,4,),VLOOKUP('TEREZINHA HARDY'!LSZ49,SETOP,5,))</f>
        <v>39.090000000000003</v>
      </c>
      <c r="LTF49" s="14">
        <f t="shared" si="1543"/>
        <v>49.46</v>
      </c>
      <c r="LTG49" s="14">
        <f t="shared" si="1544"/>
        <v>1431.4757999999999</v>
      </c>
      <c r="LTH49" s="14">
        <f t="shared" si="1545"/>
        <v>1811.2251999999999</v>
      </c>
      <c r="LTI49" s="11" t="s">
        <v>17389</v>
      </c>
      <c r="LTJ49" s="261" t="str">
        <f>IF(LTQ49="SINAPI",VLOOKUP('TEREZINHA HARDY'!LTP49,SINAPI,2,),VLOOKUP('TEREZINHA HARDY'!LTP49,SETOP,3,))</f>
        <v>FORMA E DESFORMA DE TÁBUA E SARRAFO, REAPROVEITAMENTO (3X), EXCLUSIVE ESCORAMENTO</v>
      </c>
      <c r="LTK49" s="261"/>
      <c r="LTL49" s="261"/>
      <c r="LTM49" s="261"/>
      <c r="LTN49" s="261"/>
      <c r="LTO49" s="261"/>
      <c r="LTP49" s="12" t="s">
        <v>10323</v>
      </c>
      <c r="LTQ49" s="12" t="s">
        <v>6222</v>
      </c>
      <c r="LTR49" s="12" t="str">
        <f>IF(LTQ49="SINAPI",VLOOKUP('TEREZINHA HARDY'!LTP49,SINAPI,3,),VLOOKUP('TEREZINHA HARDY'!LTP49,SETOP,4,))</f>
        <v>M2</v>
      </c>
      <c r="LTS49" s="13">
        <v>36.619999999999997</v>
      </c>
      <c r="LTT49" s="13" t="s">
        <v>41</v>
      </c>
      <c r="LTU49" s="14">
        <f>IF(LTQ49="SINAPI",VLOOKUP('TEREZINHA HARDY'!LTP49,SINAPI,4,),VLOOKUP('TEREZINHA HARDY'!LTP49,SETOP,5,))</f>
        <v>39.090000000000003</v>
      </c>
      <c r="LTV49" s="14">
        <f t="shared" si="1546"/>
        <v>49.46</v>
      </c>
      <c r="LTW49" s="14">
        <f t="shared" si="1547"/>
        <v>1431.4757999999999</v>
      </c>
      <c r="LTX49" s="14">
        <f t="shared" si="1548"/>
        <v>1811.2251999999999</v>
      </c>
      <c r="LTY49" s="11" t="s">
        <v>17389</v>
      </c>
      <c r="LTZ49" s="261" t="str">
        <f>IF(LUG49="SINAPI",VLOOKUP('TEREZINHA HARDY'!LUF49,SINAPI,2,),VLOOKUP('TEREZINHA HARDY'!LUF49,SETOP,3,))</f>
        <v>FORMA E DESFORMA DE TÁBUA E SARRAFO, REAPROVEITAMENTO (3X), EXCLUSIVE ESCORAMENTO</v>
      </c>
      <c r="LUA49" s="261"/>
      <c r="LUB49" s="261"/>
      <c r="LUC49" s="261"/>
      <c r="LUD49" s="261"/>
      <c r="LUE49" s="261"/>
      <c r="LUF49" s="12" t="s">
        <v>10323</v>
      </c>
      <c r="LUG49" s="12" t="s">
        <v>6222</v>
      </c>
      <c r="LUH49" s="12" t="str">
        <f>IF(LUG49="SINAPI",VLOOKUP('TEREZINHA HARDY'!LUF49,SINAPI,3,),VLOOKUP('TEREZINHA HARDY'!LUF49,SETOP,4,))</f>
        <v>M2</v>
      </c>
      <c r="LUI49" s="13">
        <v>36.619999999999997</v>
      </c>
      <c r="LUJ49" s="13" t="s">
        <v>41</v>
      </c>
      <c r="LUK49" s="14">
        <f>IF(LUG49="SINAPI",VLOOKUP('TEREZINHA HARDY'!LUF49,SINAPI,4,),VLOOKUP('TEREZINHA HARDY'!LUF49,SETOP,5,))</f>
        <v>39.090000000000003</v>
      </c>
      <c r="LUL49" s="14">
        <f t="shared" si="1549"/>
        <v>49.46</v>
      </c>
      <c r="LUM49" s="14">
        <f t="shared" si="1550"/>
        <v>1431.4757999999999</v>
      </c>
      <c r="LUN49" s="14">
        <f t="shared" si="1551"/>
        <v>1811.2251999999999</v>
      </c>
      <c r="LUO49" s="11" t="s">
        <v>17389</v>
      </c>
      <c r="LUP49" s="261" t="str">
        <f>IF(LUW49="SINAPI",VLOOKUP('TEREZINHA HARDY'!LUV49,SINAPI,2,),VLOOKUP('TEREZINHA HARDY'!LUV49,SETOP,3,))</f>
        <v>FORMA E DESFORMA DE TÁBUA E SARRAFO, REAPROVEITAMENTO (3X), EXCLUSIVE ESCORAMENTO</v>
      </c>
      <c r="LUQ49" s="261"/>
      <c r="LUR49" s="261"/>
      <c r="LUS49" s="261"/>
      <c r="LUT49" s="261"/>
      <c r="LUU49" s="261"/>
      <c r="LUV49" s="12" t="s">
        <v>10323</v>
      </c>
      <c r="LUW49" s="12" t="s">
        <v>6222</v>
      </c>
      <c r="LUX49" s="12" t="str">
        <f>IF(LUW49="SINAPI",VLOOKUP('TEREZINHA HARDY'!LUV49,SINAPI,3,),VLOOKUP('TEREZINHA HARDY'!LUV49,SETOP,4,))</f>
        <v>M2</v>
      </c>
      <c r="LUY49" s="13">
        <v>36.619999999999997</v>
      </c>
      <c r="LUZ49" s="13" t="s">
        <v>41</v>
      </c>
      <c r="LVA49" s="14">
        <f>IF(LUW49="SINAPI",VLOOKUP('TEREZINHA HARDY'!LUV49,SINAPI,4,),VLOOKUP('TEREZINHA HARDY'!LUV49,SETOP,5,))</f>
        <v>39.090000000000003</v>
      </c>
      <c r="LVB49" s="14">
        <f t="shared" si="1552"/>
        <v>49.46</v>
      </c>
      <c r="LVC49" s="14">
        <f t="shared" si="1553"/>
        <v>1431.4757999999999</v>
      </c>
      <c r="LVD49" s="14">
        <f t="shared" si="1554"/>
        <v>1811.2251999999999</v>
      </c>
      <c r="LVE49" s="11" t="s">
        <v>17389</v>
      </c>
      <c r="LVF49" s="261" t="str">
        <f>IF(LVM49="SINAPI",VLOOKUP('TEREZINHA HARDY'!LVL49,SINAPI,2,),VLOOKUP('TEREZINHA HARDY'!LVL49,SETOP,3,))</f>
        <v>FORMA E DESFORMA DE TÁBUA E SARRAFO, REAPROVEITAMENTO (3X), EXCLUSIVE ESCORAMENTO</v>
      </c>
      <c r="LVG49" s="261"/>
      <c r="LVH49" s="261"/>
      <c r="LVI49" s="261"/>
      <c r="LVJ49" s="261"/>
      <c r="LVK49" s="261"/>
      <c r="LVL49" s="12" t="s">
        <v>10323</v>
      </c>
      <c r="LVM49" s="12" t="s">
        <v>6222</v>
      </c>
      <c r="LVN49" s="12" t="str">
        <f>IF(LVM49="SINAPI",VLOOKUP('TEREZINHA HARDY'!LVL49,SINAPI,3,),VLOOKUP('TEREZINHA HARDY'!LVL49,SETOP,4,))</f>
        <v>M2</v>
      </c>
      <c r="LVO49" s="13">
        <v>36.619999999999997</v>
      </c>
      <c r="LVP49" s="13" t="s">
        <v>41</v>
      </c>
      <c r="LVQ49" s="14">
        <f>IF(LVM49="SINAPI",VLOOKUP('TEREZINHA HARDY'!LVL49,SINAPI,4,),VLOOKUP('TEREZINHA HARDY'!LVL49,SETOP,5,))</f>
        <v>39.090000000000003</v>
      </c>
      <c r="LVR49" s="14">
        <f t="shared" si="1555"/>
        <v>49.46</v>
      </c>
      <c r="LVS49" s="14">
        <f t="shared" si="1556"/>
        <v>1431.4757999999999</v>
      </c>
      <c r="LVT49" s="14">
        <f t="shared" si="1557"/>
        <v>1811.2251999999999</v>
      </c>
      <c r="LVU49" s="11" t="s">
        <v>17389</v>
      </c>
      <c r="LVV49" s="261" t="str">
        <f>IF(LWC49="SINAPI",VLOOKUP('TEREZINHA HARDY'!LWB49,SINAPI,2,),VLOOKUP('TEREZINHA HARDY'!LWB49,SETOP,3,))</f>
        <v>FORMA E DESFORMA DE TÁBUA E SARRAFO, REAPROVEITAMENTO (3X), EXCLUSIVE ESCORAMENTO</v>
      </c>
      <c r="LVW49" s="261"/>
      <c r="LVX49" s="261"/>
      <c r="LVY49" s="261"/>
      <c r="LVZ49" s="261"/>
      <c r="LWA49" s="261"/>
      <c r="LWB49" s="12" t="s">
        <v>10323</v>
      </c>
      <c r="LWC49" s="12" t="s">
        <v>6222</v>
      </c>
      <c r="LWD49" s="12" t="str">
        <f>IF(LWC49="SINAPI",VLOOKUP('TEREZINHA HARDY'!LWB49,SINAPI,3,),VLOOKUP('TEREZINHA HARDY'!LWB49,SETOP,4,))</f>
        <v>M2</v>
      </c>
      <c r="LWE49" s="13">
        <v>36.619999999999997</v>
      </c>
      <c r="LWF49" s="13" t="s">
        <v>41</v>
      </c>
      <c r="LWG49" s="14">
        <f>IF(LWC49="SINAPI",VLOOKUP('TEREZINHA HARDY'!LWB49,SINAPI,4,),VLOOKUP('TEREZINHA HARDY'!LWB49,SETOP,5,))</f>
        <v>39.090000000000003</v>
      </c>
      <c r="LWH49" s="14">
        <f t="shared" si="1558"/>
        <v>49.46</v>
      </c>
      <c r="LWI49" s="14">
        <f t="shared" si="1559"/>
        <v>1431.4757999999999</v>
      </c>
      <c r="LWJ49" s="14">
        <f t="shared" si="1560"/>
        <v>1811.2251999999999</v>
      </c>
      <c r="LWK49" s="11" t="s">
        <v>17389</v>
      </c>
      <c r="LWL49" s="261" t="str">
        <f>IF(LWS49="SINAPI",VLOOKUP('TEREZINHA HARDY'!LWR49,SINAPI,2,),VLOOKUP('TEREZINHA HARDY'!LWR49,SETOP,3,))</f>
        <v>FORMA E DESFORMA DE TÁBUA E SARRAFO, REAPROVEITAMENTO (3X), EXCLUSIVE ESCORAMENTO</v>
      </c>
      <c r="LWM49" s="261"/>
      <c r="LWN49" s="261"/>
      <c r="LWO49" s="261"/>
      <c r="LWP49" s="261"/>
      <c r="LWQ49" s="261"/>
      <c r="LWR49" s="12" t="s">
        <v>10323</v>
      </c>
      <c r="LWS49" s="12" t="s">
        <v>6222</v>
      </c>
      <c r="LWT49" s="12" t="str">
        <f>IF(LWS49="SINAPI",VLOOKUP('TEREZINHA HARDY'!LWR49,SINAPI,3,),VLOOKUP('TEREZINHA HARDY'!LWR49,SETOP,4,))</f>
        <v>M2</v>
      </c>
      <c r="LWU49" s="13">
        <v>36.619999999999997</v>
      </c>
      <c r="LWV49" s="13" t="s">
        <v>41</v>
      </c>
      <c r="LWW49" s="14">
        <f>IF(LWS49="SINAPI",VLOOKUP('TEREZINHA HARDY'!LWR49,SINAPI,4,),VLOOKUP('TEREZINHA HARDY'!LWR49,SETOP,5,))</f>
        <v>39.090000000000003</v>
      </c>
      <c r="LWX49" s="14">
        <f t="shared" si="1561"/>
        <v>49.46</v>
      </c>
      <c r="LWY49" s="14">
        <f t="shared" si="1562"/>
        <v>1431.4757999999999</v>
      </c>
      <c r="LWZ49" s="14">
        <f t="shared" si="1563"/>
        <v>1811.2251999999999</v>
      </c>
      <c r="LXA49" s="11" t="s">
        <v>17389</v>
      </c>
      <c r="LXB49" s="261" t="str">
        <f>IF(LXI49="SINAPI",VLOOKUP('TEREZINHA HARDY'!LXH49,SINAPI,2,),VLOOKUP('TEREZINHA HARDY'!LXH49,SETOP,3,))</f>
        <v>FORMA E DESFORMA DE TÁBUA E SARRAFO, REAPROVEITAMENTO (3X), EXCLUSIVE ESCORAMENTO</v>
      </c>
      <c r="LXC49" s="261"/>
      <c r="LXD49" s="261"/>
      <c r="LXE49" s="261"/>
      <c r="LXF49" s="261"/>
      <c r="LXG49" s="261"/>
      <c r="LXH49" s="12" t="s">
        <v>10323</v>
      </c>
      <c r="LXI49" s="12" t="s">
        <v>6222</v>
      </c>
      <c r="LXJ49" s="12" t="str">
        <f>IF(LXI49="SINAPI",VLOOKUP('TEREZINHA HARDY'!LXH49,SINAPI,3,),VLOOKUP('TEREZINHA HARDY'!LXH49,SETOP,4,))</f>
        <v>M2</v>
      </c>
      <c r="LXK49" s="13">
        <v>36.619999999999997</v>
      </c>
      <c r="LXL49" s="13" t="s">
        <v>41</v>
      </c>
      <c r="LXM49" s="14">
        <f>IF(LXI49="SINAPI",VLOOKUP('TEREZINHA HARDY'!LXH49,SINAPI,4,),VLOOKUP('TEREZINHA HARDY'!LXH49,SETOP,5,))</f>
        <v>39.090000000000003</v>
      </c>
      <c r="LXN49" s="14">
        <f t="shared" si="1564"/>
        <v>49.46</v>
      </c>
      <c r="LXO49" s="14">
        <f t="shared" si="1565"/>
        <v>1431.4757999999999</v>
      </c>
      <c r="LXP49" s="14">
        <f t="shared" si="1566"/>
        <v>1811.2251999999999</v>
      </c>
      <c r="LXQ49" s="11" t="s">
        <v>17389</v>
      </c>
      <c r="LXR49" s="261" t="str">
        <f>IF(LXY49="SINAPI",VLOOKUP('TEREZINHA HARDY'!LXX49,SINAPI,2,),VLOOKUP('TEREZINHA HARDY'!LXX49,SETOP,3,))</f>
        <v>FORMA E DESFORMA DE TÁBUA E SARRAFO, REAPROVEITAMENTO (3X), EXCLUSIVE ESCORAMENTO</v>
      </c>
      <c r="LXS49" s="261"/>
      <c r="LXT49" s="261"/>
      <c r="LXU49" s="261"/>
      <c r="LXV49" s="261"/>
      <c r="LXW49" s="261"/>
      <c r="LXX49" s="12" t="s">
        <v>10323</v>
      </c>
      <c r="LXY49" s="12" t="s">
        <v>6222</v>
      </c>
      <c r="LXZ49" s="12" t="str">
        <f>IF(LXY49="SINAPI",VLOOKUP('TEREZINHA HARDY'!LXX49,SINAPI,3,),VLOOKUP('TEREZINHA HARDY'!LXX49,SETOP,4,))</f>
        <v>M2</v>
      </c>
      <c r="LYA49" s="13">
        <v>36.619999999999997</v>
      </c>
      <c r="LYB49" s="13" t="s">
        <v>41</v>
      </c>
      <c r="LYC49" s="14">
        <f>IF(LXY49="SINAPI",VLOOKUP('TEREZINHA HARDY'!LXX49,SINAPI,4,),VLOOKUP('TEREZINHA HARDY'!LXX49,SETOP,5,))</f>
        <v>39.090000000000003</v>
      </c>
      <c r="LYD49" s="14">
        <f t="shared" si="1567"/>
        <v>49.46</v>
      </c>
      <c r="LYE49" s="14">
        <f t="shared" si="1568"/>
        <v>1431.4757999999999</v>
      </c>
      <c r="LYF49" s="14">
        <f t="shared" si="1569"/>
        <v>1811.2251999999999</v>
      </c>
      <c r="LYG49" s="11" t="s">
        <v>17389</v>
      </c>
      <c r="LYH49" s="261" t="str">
        <f>IF(LYO49="SINAPI",VLOOKUP('TEREZINHA HARDY'!LYN49,SINAPI,2,),VLOOKUP('TEREZINHA HARDY'!LYN49,SETOP,3,))</f>
        <v>FORMA E DESFORMA DE TÁBUA E SARRAFO, REAPROVEITAMENTO (3X), EXCLUSIVE ESCORAMENTO</v>
      </c>
      <c r="LYI49" s="261"/>
      <c r="LYJ49" s="261"/>
      <c r="LYK49" s="261"/>
      <c r="LYL49" s="261"/>
      <c r="LYM49" s="261"/>
      <c r="LYN49" s="12" t="s">
        <v>10323</v>
      </c>
      <c r="LYO49" s="12" t="s">
        <v>6222</v>
      </c>
      <c r="LYP49" s="12" t="str">
        <f>IF(LYO49="SINAPI",VLOOKUP('TEREZINHA HARDY'!LYN49,SINAPI,3,),VLOOKUP('TEREZINHA HARDY'!LYN49,SETOP,4,))</f>
        <v>M2</v>
      </c>
      <c r="LYQ49" s="13">
        <v>36.619999999999997</v>
      </c>
      <c r="LYR49" s="13" t="s">
        <v>41</v>
      </c>
      <c r="LYS49" s="14">
        <f>IF(LYO49="SINAPI",VLOOKUP('TEREZINHA HARDY'!LYN49,SINAPI,4,),VLOOKUP('TEREZINHA HARDY'!LYN49,SETOP,5,))</f>
        <v>39.090000000000003</v>
      </c>
      <c r="LYT49" s="14">
        <f t="shared" si="1570"/>
        <v>49.46</v>
      </c>
      <c r="LYU49" s="14">
        <f t="shared" si="1571"/>
        <v>1431.4757999999999</v>
      </c>
      <c r="LYV49" s="14">
        <f t="shared" si="1572"/>
        <v>1811.2251999999999</v>
      </c>
      <c r="LYW49" s="11" t="s">
        <v>17389</v>
      </c>
      <c r="LYX49" s="261" t="str">
        <f>IF(LZE49="SINAPI",VLOOKUP('TEREZINHA HARDY'!LZD49,SINAPI,2,),VLOOKUP('TEREZINHA HARDY'!LZD49,SETOP,3,))</f>
        <v>FORMA E DESFORMA DE TÁBUA E SARRAFO, REAPROVEITAMENTO (3X), EXCLUSIVE ESCORAMENTO</v>
      </c>
      <c r="LYY49" s="261"/>
      <c r="LYZ49" s="261"/>
      <c r="LZA49" s="261"/>
      <c r="LZB49" s="261"/>
      <c r="LZC49" s="261"/>
      <c r="LZD49" s="12" t="s">
        <v>10323</v>
      </c>
      <c r="LZE49" s="12" t="s">
        <v>6222</v>
      </c>
      <c r="LZF49" s="12" t="str">
        <f>IF(LZE49="SINAPI",VLOOKUP('TEREZINHA HARDY'!LZD49,SINAPI,3,),VLOOKUP('TEREZINHA HARDY'!LZD49,SETOP,4,))</f>
        <v>M2</v>
      </c>
      <c r="LZG49" s="13">
        <v>36.619999999999997</v>
      </c>
      <c r="LZH49" s="13" t="s">
        <v>41</v>
      </c>
      <c r="LZI49" s="14">
        <f>IF(LZE49="SINAPI",VLOOKUP('TEREZINHA HARDY'!LZD49,SINAPI,4,),VLOOKUP('TEREZINHA HARDY'!LZD49,SETOP,5,))</f>
        <v>39.090000000000003</v>
      </c>
      <c r="LZJ49" s="14">
        <f t="shared" si="1573"/>
        <v>49.46</v>
      </c>
      <c r="LZK49" s="14">
        <f t="shared" si="1574"/>
        <v>1431.4757999999999</v>
      </c>
      <c r="LZL49" s="14">
        <f t="shared" si="1575"/>
        <v>1811.2251999999999</v>
      </c>
      <c r="LZM49" s="11" t="s">
        <v>17389</v>
      </c>
      <c r="LZN49" s="261" t="str">
        <f>IF(LZU49="SINAPI",VLOOKUP('TEREZINHA HARDY'!LZT49,SINAPI,2,),VLOOKUP('TEREZINHA HARDY'!LZT49,SETOP,3,))</f>
        <v>FORMA E DESFORMA DE TÁBUA E SARRAFO, REAPROVEITAMENTO (3X), EXCLUSIVE ESCORAMENTO</v>
      </c>
      <c r="LZO49" s="261"/>
      <c r="LZP49" s="261"/>
      <c r="LZQ49" s="261"/>
      <c r="LZR49" s="261"/>
      <c r="LZS49" s="261"/>
      <c r="LZT49" s="12" t="s">
        <v>10323</v>
      </c>
      <c r="LZU49" s="12" t="s">
        <v>6222</v>
      </c>
      <c r="LZV49" s="12" t="str">
        <f>IF(LZU49="SINAPI",VLOOKUP('TEREZINHA HARDY'!LZT49,SINAPI,3,),VLOOKUP('TEREZINHA HARDY'!LZT49,SETOP,4,))</f>
        <v>M2</v>
      </c>
      <c r="LZW49" s="13">
        <v>36.619999999999997</v>
      </c>
      <c r="LZX49" s="13" t="s">
        <v>41</v>
      </c>
      <c r="LZY49" s="14">
        <f>IF(LZU49="SINAPI",VLOOKUP('TEREZINHA HARDY'!LZT49,SINAPI,4,),VLOOKUP('TEREZINHA HARDY'!LZT49,SETOP,5,))</f>
        <v>39.090000000000003</v>
      </c>
      <c r="LZZ49" s="14">
        <f t="shared" si="1576"/>
        <v>49.46</v>
      </c>
      <c r="MAA49" s="14">
        <f t="shared" si="1577"/>
        <v>1431.4757999999999</v>
      </c>
      <c r="MAB49" s="14">
        <f t="shared" si="1578"/>
        <v>1811.2251999999999</v>
      </c>
      <c r="MAC49" s="11" t="s">
        <v>17389</v>
      </c>
      <c r="MAD49" s="261" t="str">
        <f>IF(MAK49="SINAPI",VLOOKUP('TEREZINHA HARDY'!MAJ49,SINAPI,2,),VLOOKUP('TEREZINHA HARDY'!MAJ49,SETOP,3,))</f>
        <v>FORMA E DESFORMA DE TÁBUA E SARRAFO, REAPROVEITAMENTO (3X), EXCLUSIVE ESCORAMENTO</v>
      </c>
      <c r="MAE49" s="261"/>
      <c r="MAF49" s="261"/>
      <c r="MAG49" s="261"/>
      <c r="MAH49" s="261"/>
      <c r="MAI49" s="261"/>
      <c r="MAJ49" s="12" t="s">
        <v>10323</v>
      </c>
      <c r="MAK49" s="12" t="s">
        <v>6222</v>
      </c>
      <c r="MAL49" s="12" t="str">
        <f>IF(MAK49="SINAPI",VLOOKUP('TEREZINHA HARDY'!MAJ49,SINAPI,3,),VLOOKUP('TEREZINHA HARDY'!MAJ49,SETOP,4,))</f>
        <v>M2</v>
      </c>
      <c r="MAM49" s="13">
        <v>36.619999999999997</v>
      </c>
      <c r="MAN49" s="13" t="s">
        <v>41</v>
      </c>
      <c r="MAO49" s="14">
        <f>IF(MAK49="SINAPI",VLOOKUP('TEREZINHA HARDY'!MAJ49,SINAPI,4,),VLOOKUP('TEREZINHA HARDY'!MAJ49,SETOP,5,))</f>
        <v>39.090000000000003</v>
      </c>
      <c r="MAP49" s="14">
        <f t="shared" si="1579"/>
        <v>49.46</v>
      </c>
      <c r="MAQ49" s="14">
        <f t="shared" si="1580"/>
        <v>1431.4757999999999</v>
      </c>
      <c r="MAR49" s="14">
        <f t="shared" si="1581"/>
        <v>1811.2251999999999</v>
      </c>
      <c r="MAS49" s="11" t="s">
        <v>17389</v>
      </c>
      <c r="MAT49" s="261" t="str">
        <f>IF(MBA49="SINAPI",VLOOKUP('TEREZINHA HARDY'!MAZ49,SINAPI,2,),VLOOKUP('TEREZINHA HARDY'!MAZ49,SETOP,3,))</f>
        <v>FORMA E DESFORMA DE TÁBUA E SARRAFO, REAPROVEITAMENTO (3X), EXCLUSIVE ESCORAMENTO</v>
      </c>
      <c r="MAU49" s="261"/>
      <c r="MAV49" s="261"/>
      <c r="MAW49" s="261"/>
      <c r="MAX49" s="261"/>
      <c r="MAY49" s="261"/>
      <c r="MAZ49" s="12" t="s">
        <v>10323</v>
      </c>
      <c r="MBA49" s="12" t="s">
        <v>6222</v>
      </c>
      <c r="MBB49" s="12" t="str">
        <f>IF(MBA49="SINAPI",VLOOKUP('TEREZINHA HARDY'!MAZ49,SINAPI,3,),VLOOKUP('TEREZINHA HARDY'!MAZ49,SETOP,4,))</f>
        <v>M2</v>
      </c>
      <c r="MBC49" s="13">
        <v>36.619999999999997</v>
      </c>
      <c r="MBD49" s="13" t="s">
        <v>41</v>
      </c>
      <c r="MBE49" s="14">
        <f>IF(MBA49="SINAPI",VLOOKUP('TEREZINHA HARDY'!MAZ49,SINAPI,4,),VLOOKUP('TEREZINHA HARDY'!MAZ49,SETOP,5,))</f>
        <v>39.090000000000003</v>
      </c>
      <c r="MBF49" s="14">
        <f t="shared" si="1582"/>
        <v>49.46</v>
      </c>
      <c r="MBG49" s="14">
        <f t="shared" si="1583"/>
        <v>1431.4757999999999</v>
      </c>
      <c r="MBH49" s="14">
        <f t="shared" si="1584"/>
        <v>1811.2251999999999</v>
      </c>
      <c r="MBI49" s="11" t="s">
        <v>17389</v>
      </c>
      <c r="MBJ49" s="261" t="str">
        <f>IF(MBQ49="SINAPI",VLOOKUP('TEREZINHA HARDY'!MBP49,SINAPI,2,),VLOOKUP('TEREZINHA HARDY'!MBP49,SETOP,3,))</f>
        <v>FORMA E DESFORMA DE TÁBUA E SARRAFO, REAPROVEITAMENTO (3X), EXCLUSIVE ESCORAMENTO</v>
      </c>
      <c r="MBK49" s="261"/>
      <c r="MBL49" s="261"/>
      <c r="MBM49" s="261"/>
      <c r="MBN49" s="261"/>
      <c r="MBO49" s="261"/>
      <c r="MBP49" s="12" t="s">
        <v>10323</v>
      </c>
      <c r="MBQ49" s="12" t="s">
        <v>6222</v>
      </c>
      <c r="MBR49" s="12" t="str">
        <f>IF(MBQ49="SINAPI",VLOOKUP('TEREZINHA HARDY'!MBP49,SINAPI,3,),VLOOKUP('TEREZINHA HARDY'!MBP49,SETOP,4,))</f>
        <v>M2</v>
      </c>
      <c r="MBS49" s="13">
        <v>36.619999999999997</v>
      </c>
      <c r="MBT49" s="13" t="s">
        <v>41</v>
      </c>
      <c r="MBU49" s="14">
        <f>IF(MBQ49="SINAPI",VLOOKUP('TEREZINHA HARDY'!MBP49,SINAPI,4,),VLOOKUP('TEREZINHA HARDY'!MBP49,SETOP,5,))</f>
        <v>39.090000000000003</v>
      </c>
      <c r="MBV49" s="14">
        <f t="shared" si="1585"/>
        <v>49.46</v>
      </c>
      <c r="MBW49" s="14">
        <f t="shared" si="1586"/>
        <v>1431.4757999999999</v>
      </c>
      <c r="MBX49" s="14">
        <f t="shared" si="1587"/>
        <v>1811.2251999999999</v>
      </c>
      <c r="MBY49" s="11" t="s">
        <v>17389</v>
      </c>
      <c r="MBZ49" s="261" t="str">
        <f>IF(MCG49="SINAPI",VLOOKUP('TEREZINHA HARDY'!MCF49,SINAPI,2,),VLOOKUP('TEREZINHA HARDY'!MCF49,SETOP,3,))</f>
        <v>FORMA E DESFORMA DE TÁBUA E SARRAFO, REAPROVEITAMENTO (3X), EXCLUSIVE ESCORAMENTO</v>
      </c>
      <c r="MCA49" s="261"/>
      <c r="MCB49" s="261"/>
      <c r="MCC49" s="261"/>
      <c r="MCD49" s="261"/>
      <c r="MCE49" s="261"/>
      <c r="MCF49" s="12" t="s">
        <v>10323</v>
      </c>
      <c r="MCG49" s="12" t="s">
        <v>6222</v>
      </c>
      <c r="MCH49" s="12" t="str">
        <f>IF(MCG49="SINAPI",VLOOKUP('TEREZINHA HARDY'!MCF49,SINAPI,3,),VLOOKUP('TEREZINHA HARDY'!MCF49,SETOP,4,))</f>
        <v>M2</v>
      </c>
      <c r="MCI49" s="13">
        <v>36.619999999999997</v>
      </c>
      <c r="MCJ49" s="13" t="s">
        <v>41</v>
      </c>
      <c r="MCK49" s="14">
        <f>IF(MCG49="SINAPI",VLOOKUP('TEREZINHA HARDY'!MCF49,SINAPI,4,),VLOOKUP('TEREZINHA HARDY'!MCF49,SETOP,5,))</f>
        <v>39.090000000000003</v>
      </c>
      <c r="MCL49" s="14">
        <f t="shared" si="1588"/>
        <v>49.46</v>
      </c>
      <c r="MCM49" s="14">
        <f t="shared" si="1589"/>
        <v>1431.4757999999999</v>
      </c>
      <c r="MCN49" s="14">
        <f t="shared" si="1590"/>
        <v>1811.2251999999999</v>
      </c>
      <c r="MCO49" s="11" t="s">
        <v>17389</v>
      </c>
      <c r="MCP49" s="261" t="str">
        <f>IF(MCW49="SINAPI",VLOOKUP('TEREZINHA HARDY'!MCV49,SINAPI,2,),VLOOKUP('TEREZINHA HARDY'!MCV49,SETOP,3,))</f>
        <v>FORMA E DESFORMA DE TÁBUA E SARRAFO, REAPROVEITAMENTO (3X), EXCLUSIVE ESCORAMENTO</v>
      </c>
      <c r="MCQ49" s="261"/>
      <c r="MCR49" s="261"/>
      <c r="MCS49" s="261"/>
      <c r="MCT49" s="261"/>
      <c r="MCU49" s="261"/>
      <c r="MCV49" s="12" t="s">
        <v>10323</v>
      </c>
      <c r="MCW49" s="12" t="s">
        <v>6222</v>
      </c>
      <c r="MCX49" s="12" t="str">
        <f>IF(MCW49="SINAPI",VLOOKUP('TEREZINHA HARDY'!MCV49,SINAPI,3,),VLOOKUP('TEREZINHA HARDY'!MCV49,SETOP,4,))</f>
        <v>M2</v>
      </c>
      <c r="MCY49" s="13">
        <v>36.619999999999997</v>
      </c>
      <c r="MCZ49" s="13" t="s">
        <v>41</v>
      </c>
      <c r="MDA49" s="14">
        <f>IF(MCW49="SINAPI",VLOOKUP('TEREZINHA HARDY'!MCV49,SINAPI,4,),VLOOKUP('TEREZINHA HARDY'!MCV49,SETOP,5,))</f>
        <v>39.090000000000003</v>
      </c>
      <c r="MDB49" s="14">
        <f t="shared" si="1591"/>
        <v>49.46</v>
      </c>
      <c r="MDC49" s="14">
        <f t="shared" si="1592"/>
        <v>1431.4757999999999</v>
      </c>
      <c r="MDD49" s="14">
        <f t="shared" si="1593"/>
        <v>1811.2251999999999</v>
      </c>
      <c r="MDE49" s="11" t="s">
        <v>17389</v>
      </c>
      <c r="MDF49" s="261" t="str">
        <f>IF(MDM49="SINAPI",VLOOKUP('TEREZINHA HARDY'!MDL49,SINAPI,2,),VLOOKUP('TEREZINHA HARDY'!MDL49,SETOP,3,))</f>
        <v>FORMA E DESFORMA DE TÁBUA E SARRAFO, REAPROVEITAMENTO (3X), EXCLUSIVE ESCORAMENTO</v>
      </c>
      <c r="MDG49" s="261"/>
      <c r="MDH49" s="261"/>
      <c r="MDI49" s="261"/>
      <c r="MDJ49" s="261"/>
      <c r="MDK49" s="261"/>
      <c r="MDL49" s="12" t="s">
        <v>10323</v>
      </c>
      <c r="MDM49" s="12" t="s">
        <v>6222</v>
      </c>
      <c r="MDN49" s="12" t="str">
        <f>IF(MDM49="SINAPI",VLOOKUP('TEREZINHA HARDY'!MDL49,SINAPI,3,),VLOOKUP('TEREZINHA HARDY'!MDL49,SETOP,4,))</f>
        <v>M2</v>
      </c>
      <c r="MDO49" s="13">
        <v>36.619999999999997</v>
      </c>
      <c r="MDP49" s="13" t="s">
        <v>41</v>
      </c>
      <c r="MDQ49" s="14">
        <f>IF(MDM49="SINAPI",VLOOKUP('TEREZINHA HARDY'!MDL49,SINAPI,4,),VLOOKUP('TEREZINHA HARDY'!MDL49,SETOP,5,))</f>
        <v>39.090000000000003</v>
      </c>
      <c r="MDR49" s="14">
        <f t="shared" si="1594"/>
        <v>49.46</v>
      </c>
      <c r="MDS49" s="14">
        <f t="shared" si="1595"/>
        <v>1431.4757999999999</v>
      </c>
      <c r="MDT49" s="14">
        <f t="shared" si="1596"/>
        <v>1811.2251999999999</v>
      </c>
      <c r="MDU49" s="11" t="s">
        <v>17389</v>
      </c>
      <c r="MDV49" s="261" t="str">
        <f>IF(MEC49="SINAPI",VLOOKUP('TEREZINHA HARDY'!MEB49,SINAPI,2,),VLOOKUP('TEREZINHA HARDY'!MEB49,SETOP,3,))</f>
        <v>FORMA E DESFORMA DE TÁBUA E SARRAFO, REAPROVEITAMENTO (3X), EXCLUSIVE ESCORAMENTO</v>
      </c>
      <c r="MDW49" s="261"/>
      <c r="MDX49" s="261"/>
      <c r="MDY49" s="261"/>
      <c r="MDZ49" s="261"/>
      <c r="MEA49" s="261"/>
      <c r="MEB49" s="12" t="s">
        <v>10323</v>
      </c>
      <c r="MEC49" s="12" t="s">
        <v>6222</v>
      </c>
      <c r="MED49" s="12" t="str">
        <f>IF(MEC49="SINAPI",VLOOKUP('TEREZINHA HARDY'!MEB49,SINAPI,3,),VLOOKUP('TEREZINHA HARDY'!MEB49,SETOP,4,))</f>
        <v>M2</v>
      </c>
      <c r="MEE49" s="13">
        <v>36.619999999999997</v>
      </c>
      <c r="MEF49" s="13" t="s">
        <v>41</v>
      </c>
      <c r="MEG49" s="14">
        <f>IF(MEC49="SINAPI",VLOOKUP('TEREZINHA HARDY'!MEB49,SINAPI,4,),VLOOKUP('TEREZINHA HARDY'!MEB49,SETOP,5,))</f>
        <v>39.090000000000003</v>
      </c>
      <c r="MEH49" s="14">
        <f t="shared" si="1597"/>
        <v>49.46</v>
      </c>
      <c r="MEI49" s="14">
        <f t="shared" si="1598"/>
        <v>1431.4757999999999</v>
      </c>
      <c r="MEJ49" s="14">
        <f t="shared" si="1599"/>
        <v>1811.2251999999999</v>
      </c>
      <c r="MEK49" s="11" t="s">
        <v>17389</v>
      </c>
      <c r="MEL49" s="261" t="str">
        <f>IF(MES49="SINAPI",VLOOKUP('TEREZINHA HARDY'!MER49,SINAPI,2,),VLOOKUP('TEREZINHA HARDY'!MER49,SETOP,3,))</f>
        <v>FORMA E DESFORMA DE TÁBUA E SARRAFO, REAPROVEITAMENTO (3X), EXCLUSIVE ESCORAMENTO</v>
      </c>
      <c r="MEM49" s="261"/>
      <c r="MEN49" s="261"/>
      <c r="MEO49" s="261"/>
      <c r="MEP49" s="261"/>
      <c r="MEQ49" s="261"/>
      <c r="MER49" s="12" t="s">
        <v>10323</v>
      </c>
      <c r="MES49" s="12" t="s">
        <v>6222</v>
      </c>
      <c r="MET49" s="12" t="str">
        <f>IF(MES49="SINAPI",VLOOKUP('TEREZINHA HARDY'!MER49,SINAPI,3,),VLOOKUP('TEREZINHA HARDY'!MER49,SETOP,4,))</f>
        <v>M2</v>
      </c>
      <c r="MEU49" s="13">
        <v>36.619999999999997</v>
      </c>
      <c r="MEV49" s="13" t="s">
        <v>41</v>
      </c>
      <c r="MEW49" s="14">
        <f>IF(MES49="SINAPI",VLOOKUP('TEREZINHA HARDY'!MER49,SINAPI,4,),VLOOKUP('TEREZINHA HARDY'!MER49,SETOP,5,))</f>
        <v>39.090000000000003</v>
      </c>
      <c r="MEX49" s="14">
        <f t="shared" si="1600"/>
        <v>49.46</v>
      </c>
      <c r="MEY49" s="14">
        <f t="shared" si="1601"/>
        <v>1431.4757999999999</v>
      </c>
      <c r="MEZ49" s="14">
        <f t="shared" si="1602"/>
        <v>1811.2251999999999</v>
      </c>
      <c r="MFA49" s="11" t="s">
        <v>17389</v>
      </c>
      <c r="MFB49" s="261" t="str">
        <f>IF(MFI49="SINAPI",VLOOKUP('TEREZINHA HARDY'!MFH49,SINAPI,2,),VLOOKUP('TEREZINHA HARDY'!MFH49,SETOP,3,))</f>
        <v>FORMA E DESFORMA DE TÁBUA E SARRAFO, REAPROVEITAMENTO (3X), EXCLUSIVE ESCORAMENTO</v>
      </c>
      <c r="MFC49" s="261"/>
      <c r="MFD49" s="261"/>
      <c r="MFE49" s="261"/>
      <c r="MFF49" s="261"/>
      <c r="MFG49" s="261"/>
      <c r="MFH49" s="12" t="s">
        <v>10323</v>
      </c>
      <c r="MFI49" s="12" t="s">
        <v>6222</v>
      </c>
      <c r="MFJ49" s="12" t="str">
        <f>IF(MFI49="SINAPI",VLOOKUP('TEREZINHA HARDY'!MFH49,SINAPI,3,),VLOOKUP('TEREZINHA HARDY'!MFH49,SETOP,4,))</f>
        <v>M2</v>
      </c>
      <c r="MFK49" s="13">
        <v>36.619999999999997</v>
      </c>
      <c r="MFL49" s="13" t="s">
        <v>41</v>
      </c>
      <c r="MFM49" s="14">
        <f>IF(MFI49="SINAPI",VLOOKUP('TEREZINHA HARDY'!MFH49,SINAPI,4,),VLOOKUP('TEREZINHA HARDY'!MFH49,SETOP,5,))</f>
        <v>39.090000000000003</v>
      </c>
      <c r="MFN49" s="14">
        <f t="shared" si="1603"/>
        <v>49.46</v>
      </c>
      <c r="MFO49" s="14">
        <f t="shared" si="1604"/>
        <v>1431.4757999999999</v>
      </c>
      <c r="MFP49" s="14">
        <f t="shared" si="1605"/>
        <v>1811.2251999999999</v>
      </c>
      <c r="MFQ49" s="11" t="s">
        <v>17389</v>
      </c>
      <c r="MFR49" s="261" t="str">
        <f>IF(MFY49="SINAPI",VLOOKUP('TEREZINHA HARDY'!MFX49,SINAPI,2,),VLOOKUP('TEREZINHA HARDY'!MFX49,SETOP,3,))</f>
        <v>FORMA E DESFORMA DE TÁBUA E SARRAFO, REAPROVEITAMENTO (3X), EXCLUSIVE ESCORAMENTO</v>
      </c>
      <c r="MFS49" s="261"/>
      <c r="MFT49" s="261"/>
      <c r="MFU49" s="261"/>
      <c r="MFV49" s="261"/>
      <c r="MFW49" s="261"/>
      <c r="MFX49" s="12" t="s">
        <v>10323</v>
      </c>
      <c r="MFY49" s="12" t="s">
        <v>6222</v>
      </c>
      <c r="MFZ49" s="12" t="str">
        <f>IF(MFY49="SINAPI",VLOOKUP('TEREZINHA HARDY'!MFX49,SINAPI,3,),VLOOKUP('TEREZINHA HARDY'!MFX49,SETOP,4,))</f>
        <v>M2</v>
      </c>
      <c r="MGA49" s="13">
        <v>36.619999999999997</v>
      </c>
      <c r="MGB49" s="13" t="s">
        <v>41</v>
      </c>
      <c r="MGC49" s="14">
        <f>IF(MFY49="SINAPI",VLOOKUP('TEREZINHA HARDY'!MFX49,SINAPI,4,),VLOOKUP('TEREZINHA HARDY'!MFX49,SETOP,5,))</f>
        <v>39.090000000000003</v>
      </c>
      <c r="MGD49" s="14">
        <f t="shared" si="1606"/>
        <v>49.46</v>
      </c>
      <c r="MGE49" s="14">
        <f t="shared" si="1607"/>
        <v>1431.4757999999999</v>
      </c>
      <c r="MGF49" s="14">
        <f t="shared" si="1608"/>
        <v>1811.2251999999999</v>
      </c>
      <c r="MGG49" s="11" t="s">
        <v>17389</v>
      </c>
      <c r="MGH49" s="261" t="str">
        <f>IF(MGO49="SINAPI",VLOOKUP('TEREZINHA HARDY'!MGN49,SINAPI,2,),VLOOKUP('TEREZINHA HARDY'!MGN49,SETOP,3,))</f>
        <v>FORMA E DESFORMA DE TÁBUA E SARRAFO, REAPROVEITAMENTO (3X), EXCLUSIVE ESCORAMENTO</v>
      </c>
      <c r="MGI49" s="261"/>
      <c r="MGJ49" s="261"/>
      <c r="MGK49" s="261"/>
      <c r="MGL49" s="261"/>
      <c r="MGM49" s="261"/>
      <c r="MGN49" s="12" t="s">
        <v>10323</v>
      </c>
      <c r="MGO49" s="12" t="s">
        <v>6222</v>
      </c>
      <c r="MGP49" s="12" t="str">
        <f>IF(MGO49="SINAPI",VLOOKUP('TEREZINHA HARDY'!MGN49,SINAPI,3,),VLOOKUP('TEREZINHA HARDY'!MGN49,SETOP,4,))</f>
        <v>M2</v>
      </c>
      <c r="MGQ49" s="13">
        <v>36.619999999999997</v>
      </c>
      <c r="MGR49" s="13" t="s">
        <v>41</v>
      </c>
      <c r="MGS49" s="14">
        <f>IF(MGO49="SINAPI",VLOOKUP('TEREZINHA HARDY'!MGN49,SINAPI,4,),VLOOKUP('TEREZINHA HARDY'!MGN49,SETOP,5,))</f>
        <v>39.090000000000003</v>
      </c>
      <c r="MGT49" s="14">
        <f t="shared" si="1609"/>
        <v>49.46</v>
      </c>
      <c r="MGU49" s="14">
        <f t="shared" si="1610"/>
        <v>1431.4757999999999</v>
      </c>
      <c r="MGV49" s="14">
        <f t="shared" si="1611"/>
        <v>1811.2251999999999</v>
      </c>
      <c r="MGW49" s="11" t="s">
        <v>17389</v>
      </c>
      <c r="MGX49" s="261" t="str">
        <f>IF(MHE49="SINAPI",VLOOKUP('TEREZINHA HARDY'!MHD49,SINAPI,2,),VLOOKUP('TEREZINHA HARDY'!MHD49,SETOP,3,))</f>
        <v>FORMA E DESFORMA DE TÁBUA E SARRAFO, REAPROVEITAMENTO (3X), EXCLUSIVE ESCORAMENTO</v>
      </c>
      <c r="MGY49" s="261"/>
      <c r="MGZ49" s="261"/>
      <c r="MHA49" s="261"/>
      <c r="MHB49" s="261"/>
      <c r="MHC49" s="261"/>
      <c r="MHD49" s="12" t="s">
        <v>10323</v>
      </c>
      <c r="MHE49" s="12" t="s">
        <v>6222</v>
      </c>
      <c r="MHF49" s="12" t="str">
        <f>IF(MHE49="SINAPI",VLOOKUP('TEREZINHA HARDY'!MHD49,SINAPI,3,),VLOOKUP('TEREZINHA HARDY'!MHD49,SETOP,4,))</f>
        <v>M2</v>
      </c>
      <c r="MHG49" s="13">
        <v>36.619999999999997</v>
      </c>
      <c r="MHH49" s="13" t="s">
        <v>41</v>
      </c>
      <c r="MHI49" s="14">
        <f>IF(MHE49="SINAPI",VLOOKUP('TEREZINHA HARDY'!MHD49,SINAPI,4,),VLOOKUP('TEREZINHA HARDY'!MHD49,SETOP,5,))</f>
        <v>39.090000000000003</v>
      </c>
      <c r="MHJ49" s="14">
        <f t="shared" si="1612"/>
        <v>49.46</v>
      </c>
      <c r="MHK49" s="14">
        <f t="shared" si="1613"/>
        <v>1431.4757999999999</v>
      </c>
      <c r="MHL49" s="14">
        <f t="shared" si="1614"/>
        <v>1811.2251999999999</v>
      </c>
      <c r="MHM49" s="11" t="s">
        <v>17389</v>
      </c>
      <c r="MHN49" s="261" t="str">
        <f>IF(MHU49="SINAPI",VLOOKUP('TEREZINHA HARDY'!MHT49,SINAPI,2,),VLOOKUP('TEREZINHA HARDY'!MHT49,SETOP,3,))</f>
        <v>FORMA E DESFORMA DE TÁBUA E SARRAFO, REAPROVEITAMENTO (3X), EXCLUSIVE ESCORAMENTO</v>
      </c>
      <c r="MHO49" s="261"/>
      <c r="MHP49" s="261"/>
      <c r="MHQ49" s="261"/>
      <c r="MHR49" s="261"/>
      <c r="MHS49" s="261"/>
      <c r="MHT49" s="12" t="s">
        <v>10323</v>
      </c>
      <c r="MHU49" s="12" t="s">
        <v>6222</v>
      </c>
      <c r="MHV49" s="12" t="str">
        <f>IF(MHU49="SINAPI",VLOOKUP('TEREZINHA HARDY'!MHT49,SINAPI,3,),VLOOKUP('TEREZINHA HARDY'!MHT49,SETOP,4,))</f>
        <v>M2</v>
      </c>
      <c r="MHW49" s="13">
        <v>36.619999999999997</v>
      </c>
      <c r="MHX49" s="13" t="s">
        <v>41</v>
      </c>
      <c r="MHY49" s="14">
        <f>IF(MHU49="SINAPI",VLOOKUP('TEREZINHA HARDY'!MHT49,SINAPI,4,),VLOOKUP('TEREZINHA HARDY'!MHT49,SETOP,5,))</f>
        <v>39.090000000000003</v>
      </c>
      <c r="MHZ49" s="14">
        <f t="shared" si="1615"/>
        <v>49.46</v>
      </c>
      <c r="MIA49" s="14">
        <f t="shared" si="1616"/>
        <v>1431.4757999999999</v>
      </c>
      <c r="MIB49" s="14">
        <f t="shared" si="1617"/>
        <v>1811.2251999999999</v>
      </c>
      <c r="MIC49" s="11" t="s">
        <v>17389</v>
      </c>
      <c r="MID49" s="261" t="str">
        <f>IF(MIK49="SINAPI",VLOOKUP('TEREZINHA HARDY'!MIJ49,SINAPI,2,),VLOOKUP('TEREZINHA HARDY'!MIJ49,SETOP,3,))</f>
        <v>FORMA E DESFORMA DE TÁBUA E SARRAFO, REAPROVEITAMENTO (3X), EXCLUSIVE ESCORAMENTO</v>
      </c>
      <c r="MIE49" s="261"/>
      <c r="MIF49" s="261"/>
      <c r="MIG49" s="261"/>
      <c r="MIH49" s="261"/>
      <c r="MII49" s="261"/>
      <c r="MIJ49" s="12" t="s">
        <v>10323</v>
      </c>
      <c r="MIK49" s="12" t="s">
        <v>6222</v>
      </c>
      <c r="MIL49" s="12" t="str">
        <f>IF(MIK49="SINAPI",VLOOKUP('TEREZINHA HARDY'!MIJ49,SINAPI,3,),VLOOKUP('TEREZINHA HARDY'!MIJ49,SETOP,4,))</f>
        <v>M2</v>
      </c>
      <c r="MIM49" s="13">
        <v>36.619999999999997</v>
      </c>
      <c r="MIN49" s="13" t="s">
        <v>41</v>
      </c>
      <c r="MIO49" s="14">
        <f>IF(MIK49="SINAPI",VLOOKUP('TEREZINHA HARDY'!MIJ49,SINAPI,4,),VLOOKUP('TEREZINHA HARDY'!MIJ49,SETOP,5,))</f>
        <v>39.090000000000003</v>
      </c>
      <c r="MIP49" s="14">
        <f t="shared" si="1618"/>
        <v>49.46</v>
      </c>
      <c r="MIQ49" s="14">
        <f t="shared" si="1619"/>
        <v>1431.4757999999999</v>
      </c>
      <c r="MIR49" s="14">
        <f t="shared" si="1620"/>
        <v>1811.2251999999999</v>
      </c>
      <c r="MIS49" s="11" t="s">
        <v>17389</v>
      </c>
      <c r="MIT49" s="261" t="str">
        <f>IF(MJA49="SINAPI",VLOOKUP('TEREZINHA HARDY'!MIZ49,SINAPI,2,),VLOOKUP('TEREZINHA HARDY'!MIZ49,SETOP,3,))</f>
        <v>FORMA E DESFORMA DE TÁBUA E SARRAFO, REAPROVEITAMENTO (3X), EXCLUSIVE ESCORAMENTO</v>
      </c>
      <c r="MIU49" s="261"/>
      <c r="MIV49" s="261"/>
      <c r="MIW49" s="261"/>
      <c r="MIX49" s="261"/>
      <c r="MIY49" s="261"/>
      <c r="MIZ49" s="12" t="s">
        <v>10323</v>
      </c>
      <c r="MJA49" s="12" t="s">
        <v>6222</v>
      </c>
      <c r="MJB49" s="12" t="str">
        <f>IF(MJA49="SINAPI",VLOOKUP('TEREZINHA HARDY'!MIZ49,SINAPI,3,),VLOOKUP('TEREZINHA HARDY'!MIZ49,SETOP,4,))</f>
        <v>M2</v>
      </c>
      <c r="MJC49" s="13">
        <v>36.619999999999997</v>
      </c>
      <c r="MJD49" s="13" t="s">
        <v>41</v>
      </c>
      <c r="MJE49" s="14">
        <f>IF(MJA49="SINAPI",VLOOKUP('TEREZINHA HARDY'!MIZ49,SINAPI,4,),VLOOKUP('TEREZINHA HARDY'!MIZ49,SETOP,5,))</f>
        <v>39.090000000000003</v>
      </c>
      <c r="MJF49" s="14">
        <f t="shared" si="1621"/>
        <v>49.46</v>
      </c>
      <c r="MJG49" s="14">
        <f t="shared" si="1622"/>
        <v>1431.4757999999999</v>
      </c>
      <c r="MJH49" s="14">
        <f t="shared" si="1623"/>
        <v>1811.2251999999999</v>
      </c>
      <c r="MJI49" s="11" t="s">
        <v>17389</v>
      </c>
      <c r="MJJ49" s="261" t="str">
        <f>IF(MJQ49="SINAPI",VLOOKUP('TEREZINHA HARDY'!MJP49,SINAPI,2,),VLOOKUP('TEREZINHA HARDY'!MJP49,SETOP,3,))</f>
        <v>FORMA E DESFORMA DE TÁBUA E SARRAFO, REAPROVEITAMENTO (3X), EXCLUSIVE ESCORAMENTO</v>
      </c>
      <c r="MJK49" s="261"/>
      <c r="MJL49" s="261"/>
      <c r="MJM49" s="261"/>
      <c r="MJN49" s="261"/>
      <c r="MJO49" s="261"/>
      <c r="MJP49" s="12" t="s">
        <v>10323</v>
      </c>
      <c r="MJQ49" s="12" t="s">
        <v>6222</v>
      </c>
      <c r="MJR49" s="12" t="str">
        <f>IF(MJQ49="SINAPI",VLOOKUP('TEREZINHA HARDY'!MJP49,SINAPI,3,),VLOOKUP('TEREZINHA HARDY'!MJP49,SETOP,4,))</f>
        <v>M2</v>
      </c>
      <c r="MJS49" s="13">
        <v>36.619999999999997</v>
      </c>
      <c r="MJT49" s="13" t="s">
        <v>41</v>
      </c>
      <c r="MJU49" s="14">
        <f>IF(MJQ49="SINAPI",VLOOKUP('TEREZINHA HARDY'!MJP49,SINAPI,4,),VLOOKUP('TEREZINHA HARDY'!MJP49,SETOP,5,))</f>
        <v>39.090000000000003</v>
      </c>
      <c r="MJV49" s="14">
        <f t="shared" si="1624"/>
        <v>49.46</v>
      </c>
      <c r="MJW49" s="14">
        <f t="shared" si="1625"/>
        <v>1431.4757999999999</v>
      </c>
      <c r="MJX49" s="14">
        <f t="shared" si="1626"/>
        <v>1811.2251999999999</v>
      </c>
      <c r="MJY49" s="11" t="s">
        <v>17389</v>
      </c>
      <c r="MJZ49" s="261" t="str">
        <f>IF(MKG49="SINAPI",VLOOKUP('TEREZINHA HARDY'!MKF49,SINAPI,2,),VLOOKUP('TEREZINHA HARDY'!MKF49,SETOP,3,))</f>
        <v>FORMA E DESFORMA DE TÁBUA E SARRAFO, REAPROVEITAMENTO (3X), EXCLUSIVE ESCORAMENTO</v>
      </c>
      <c r="MKA49" s="261"/>
      <c r="MKB49" s="261"/>
      <c r="MKC49" s="261"/>
      <c r="MKD49" s="261"/>
      <c r="MKE49" s="261"/>
      <c r="MKF49" s="12" t="s">
        <v>10323</v>
      </c>
      <c r="MKG49" s="12" t="s">
        <v>6222</v>
      </c>
      <c r="MKH49" s="12" t="str">
        <f>IF(MKG49="SINAPI",VLOOKUP('TEREZINHA HARDY'!MKF49,SINAPI,3,),VLOOKUP('TEREZINHA HARDY'!MKF49,SETOP,4,))</f>
        <v>M2</v>
      </c>
      <c r="MKI49" s="13">
        <v>36.619999999999997</v>
      </c>
      <c r="MKJ49" s="13" t="s">
        <v>41</v>
      </c>
      <c r="MKK49" s="14">
        <f>IF(MKG49="SINAPI",VLOOKUP('TEREZINHA HARDY'!MKF49,SINAPI,4,),VLOOKUP('TEREZINHA HARDY'!MKF49,SETOP,5,))</f>
        <v>39.090000000000003</v>
      </c>
      <c r="MKL49" s="14">
        <f t="shared" si="1627"/>
        <v>49.46</v>
      </c>
      <c r="MKM49" s="14">
        <f t="shared" si="1628"/>
        <v>1431.4757999999999</v>
      </c>
      <c r="MKN49" s="14">
        <f t="shared" si="1629"/>
        <v>1811.2251999999999</v>
      </c>
      <c r="MKO49" s="11" t="s">
        <v>17389</v>
      </c>
      <c r="MKP49" s="261" t="str">
        <f>IF(MKW49="SINAPI",VLOOKUP('TEREZINHA HARDY'!MKV49,SINAPI,2,),VLOOKUP('TEREZINHA HARDY'!MKV49,SETOP,3,))</f>
        <v>FORMA E DESFORMA DE TÁBUA E SARRAFO, REAPROVEITAMENTO (3X), EXCLUSIVE ESCORAMENTO</v>
      </c>
      <c r="MKQ49" s="261"/>
      <c r="MKR49" s="261"/>
      <c r="MKS49" s="261"/>
      <c r="MKT49" s="261"/>
      <c r="MKU49" s="261"/>
      <c r="MKV49" s="12" t="s">
        <v>10323</v>
      </c>
      <c r="MKW49" s="12" t="s">
        <v>6222</v>
      </c>
      <c r="MKX49" s="12" t="str">
        <f>IF(MKW49="SINAPI",VLOOKUP('TEREZINHA HARDY'!MKV49,SINAPI,3,),VLOOKUP('TEREZINHA HARDY'!MKV49,SETOP,4,))</f>
        <v>M2</v>
      </c>
      <c r="MKY49" s="13">
        <v>36.619999999999997</v>
      </c>
      <c r="MKZ49" s="13" t="s">
        <v>41</v>
      </c>
      <c r="MLA49" s="14">
        <f>IF(MKW49="SINAPI",VLOOKUP('TEREZINHA HARDY'!MKV49,SINAPI,4,),VLOOKUP('TEREZINHA HARDY'!MKV49,SETOP,5,))</f>
        <v>39.090000000000003</v>
      </c>
      <c r="MLB49" s="14">
        <f t="shared" si="1630"/>
        <v>49.46</v>
      </c>
      <c r="MLC49" s="14">
        <f t="shared" si="1631"/>
        <v>1431.4757999999999</v>
      </c>
      <c r="MLD49" s="14">
        <f t="shared" si="1632"/>
        <v>1811.2251999999999</v>
      </c>
      <c r="MLE49" s="11" t="s">
        <v>17389</v>
      </c>
      <c r="MLF49" s="261" t="str">
        <f>IF(MLM49="SINAPI",VLOOKUP('TEREZINHA HARDY'!MLL49,SINAPI,2,),VLOOKUP('TEREZINHA HARDY'!MLL49,SETOP,3,))</f>
        <v>FORMA E DESFORMA DE TÁBUA E SARRAFO, REAPROVEITAMENTO (3X), EXCLUSIVE ESCORAMENTO</v>
      </c>
      <c r="MLG49" s="261"/>
      <c r="MLH49" s="261"/>
      <c r="MLI49" s="261"/>
      <c r="MLJ49" s="261"/>
      <c r="MLK49" s="261"/>
      <c r="MLL49" s="12" t="s">
        <v>10323</v>
      </c>
      <c r="MLM49" s="12" t="s">
        <v>6222</v>
      </c>
      <c r="MLN49" s="12" t="str">
        <f>IF(MLM49="SINAPI",VLOOKUP('TEREZINHA HARDY'!MLL49,SINAPI,3,),VLOOKUP('TEREZINHA HARDY'!MLL49,SETOP,4,))</f>
        <v>M2</v>
      </c>
      <c r="MLO49" s="13">
        <v>36.619999999999997</v>
      </c>
      <c r="MLP49" s="13" t="s">
        <v>41</v>
      </c>
      <c r="MLQ49" s="14">
        <f>IF(MLM49="SINAPI",VLOOKUP('TEREZINHA HARDY'!MLL49,SINAPI,4,),VLOOKUP('TEREZINHA HARDY'!MLL49,SETOP,5,))</f>
        <v>39.090000000000003</v>
      </c>
      <c r="MLR49" s="14">
        <f t="shared" si="1633"/>
        <v>49.46</v>
      </c>
      <c r="MLS49" s="14">
        <f t="shared" si="1634"/>
        <v>1431.4757999999999</v>
      </c>
      <c r="MLT49" s="14">
        <f t="shared" si="1635"/>
        <v>1811.2251999999999</v>
      </c>
      <c r="MLU49" s="11" t="s">
        <v>17389</v>
      </c>
      <c r="MLV49" s="261" t="str">
        <f>IF(MMC49="SINAPI",VLOOKUP('TEREZINHA HARDY'!MMB49,SINAPI,2,),VLOOKUP('TEREZINHA HARDY'!MMB49,SETOP,3,))</f>
        <v>FORMA E DESFORMA DE TÁBUA E SARRAFO, REAPROVEITAMENTO (3X), EXCLUSIVE ESCORAMENTO</v>
      </c>
      <c r="MLW49" s="261"/>
      <c r="MLX49" s="261"/>
      <c r="MLY49" s="261"/>
      <c r="MLZ49" s="261"/>
      <c r="MMA49" s="261"/>
      <c r="MMB49" s="12" t="s">
        <v>10323</v>
      </c>
      <c r="MMC49" s="12" t="s">
        <v>6222</v>
      </c>
      <c r="MMD49" s="12" t="str">
        <f>IF(MMC49="SINAPI",VLOOKUP('TEREZINHA HARDY'!MMB49,SINAPI,3,),VLOOKUP('TEREZINHA HARDY'!MMB49,SETOP,4,))</f>
        <v>M2</v>
      </c>
      <c r="MME49" s="13">
        <v>36.619999999999997</v>
      </c>
      <c r="MMF49" s="13" t="s">
        <v>41</v>
      </c>
      <c r="MMG49" s="14">
        <f>IF(MMC49="SINAPI",VLOOKUP('TEREZINHA HARDY'!MMB49,SINAPI,4,),VLOOKUP('TEREZINHA HARDY'!MMB49,SETOP,5,))</f>
        <v>39.090000000000003</v>
      </c>
      <c r="MMH49" s="14">
        <f t="shared" si="1636"/>
        <v>49.46</v>
      </c>
      <c r="MMI49" s="14">
        <f t="shared" si="1637"/>
        <v>1431.4757999999999</v>
      </c>
      <c r="MMJ49" s="14">
        <f t="shared" si="1638"/>
        <v>1811.2251999999999</v>
      </c>
      <c r="MMK49" s="11" t="s">
        <v>17389</v>
      </c>
      <c r="MML49" s="261" t="str">
        <f>IF(MMS49="SINAPI",VLOOKUP('TEREZINHA HARDY'!MMR49,SINAPI,2,),VLOOKUP('TEREZINHA HARDY'!MMR49,SETOP,3,))</f>
        <v>FORMA E DESFORMA DE TÁBUA E SARRAFO, REAPROVEITAMENTO (3X), EXCLUSIVE ESCORAMENTO</v>
      </c>
      <c r="MMM49" s="261"/>
      <c r="MMN49" s="261"/>
      <c r="MMO49" s="261"/>
      <c r="MMP49" s="261"/>
      <c r="MMQ49" s="261"/>
      <c r="MMR49" s="12" t="s">
        <v>10323</v>
      </c>
      <c r="MMS49" s="12" t="s">
        <v>6222</v>
      </c>
      <c r="MMT49" s="12" t="str">
        <f>IF(MMS49="SINAPI",VLOOKUP('TEREZINHA HARDY'!MMR49,SINAPI,3,),VLOOKUP('TEREZINHA HARDY'!MMR49,SETOP,4,))</f>
        <v>M2</v>
      </c>
      <c r="MMU49" s="13">
        <v>36.619999999999997</v>
      </c>
      <c r="MMV49" s="13" t="s">
        <v>41</v>
      </c>
      <c r="MMW49" s="14">
        <f>IF(MMS49="SINAPI",VLOOKUP('TEREZINHA HARDY'!MMR49,SINAPI,4,),VLOOKUP('TEREZINHA HARDY'!MMR49,SETOP,5,))</f>
        <v>39.090000000000003</v>
      </c>
      <c r="MMX49" s="14">
        <f t="shared" si="1639"/>
        <v>49.46</v>
      </c>
      <c r="MMY49" s="14">
        <f t="shared" si="1640"/>
        <v>1431.4757999999999</v>
      </c>
      <c r="MMZ49" s="14">
        <f t="shared" si="1641"/>
        <v>1811.2251999999999</v>
      </c>
      <c r="MNA49" s="11" t="s">
        <v>17389</v>
      </c>
      <c r="MNB49" s="261" t="str">
        <f>IF(MNI49="SINAPI",VLOOKUP('TEREZINHA HARDY'!MNH49,SINAPI,2,),VLOOKUP('TEREZINHA HARDY'!MNH49,SETOP,3,))</f>
        <v>FORMA E DESFORMA DE TÁBUA E SARRAFO, REAPROVEITAMENTO (3X), EXCLUSIVE ESCORAMENTO</v>
      </c>
      <c r="MNC49" s="261"/>
      <c r="MND49" s="261"/>
      <c r="MNE49" s="261"/>
      <c r="MNF49" s="261"/>
      <c r="MNG49" s="261"/>
      <c r="MNH49" s="12" t="s">
        <v>10323</v>
      </c>
      <c r="MNI49" s="12" t="s">
        <v>6222</v>
      </c>
      <c r="MNJ49" s="12" t="str">
        <f>IF(MNI49="SINAPI",VLOOKUP('TEREZINHA HARDY'!MNH49,SINAPI,3,),VLOOKUP('TEREZINHA HARDY'!MNH49,SETOP,4,))</f>
        <v>M2</v>
      </c>
      <c r="MNK49" s="13">
        <v>36.619999999999997</v>
      </c>
      <c r="MNL49" s="13" t="s">
        <v>41</v>
      </c>
      <c r="MNM49" s="14">
        <f>IF(MNI49="SINAPI",VLOOKUP('TEREZINHA HARDY'!MNH49,SINAPI,4,),VLOOKUP('TEREZINHA HARDY'!MNH49,SETOP,5,))</f>
        <v>39.090000000000003</v>
      </c>
      <c r="MNN49" s="14">
        <f t="shared" si="1642"/>
        <v>49.46</v>
      </c>
      <c r="MNO49" s="14">
        <f t="shared" si="1643"/>
        <v>1431.4757999999999</v>
      </c>
      <c r="MNP49" s="14">
        <f t="shared" si="1644"/>
        <v>1811.2251999999999</v>
      </c>
      <c r="MNQ49" s="11" t="s">
        <v>17389</v>
      </c>
      <c r="MNR49" s="261" t="str">
        <f>IF(MNY49="SINAPI",VLOOKUP('TEREZINHA HARDY'!MNX49,SINAPI,2,),VLOOKUP('TEREZINHA HARDY'!MNX49,SETOP,3,))</f>
        <v>FORMA E DESFORMA DE TÁBUA E SARRAFO, REAPROVEITAMENTO (3X), EXCLUSIVE ESCORAMENTO</v>
      </c>
      <c r="MNS49" s="261"/>
      <c r="MNT49" s="261"/>
      <c r="MNU49" s="261"/>
      <c r="MNV49" s="261"/>
      <c r="MNW49" s="261"/>
      <c r="MNX49" s="12" t="s">
        <v>10323</v>
      </c>
      <c r="MNY49" s="12" t="s">
        <v>6222</v>
      </c>
      <c r="MNZ49" s="12" t="str">
        <f>IF(MNY49="SINAPI",VLOOKUP('TEREZINHA HARDY'!MNX49,SINAPI,3,),VLOOKUP('TEREZINHA HARDY'!MNX49,SETOP,4,))</f>
        <v>M2</v>
      </c>
      <c r="MOA49" s="13">
        <v>36.619999999999997</v>
      </c>
      <c r="MOB49" s="13" t="s">
        <v>41</v>
      </c>
      <c r="MOC49" s="14">
        <f>IF(MNY49="SINAPI",VLOOKUP('TEREZINHA HARDY'!MNX49,SINAPI,4,),VLOOKUP('TEREZINHA HARDY'!MNX49,SETOP,5,))</f>
        <v>39.090000000000003</v>
      </c>
      <c r="MOD49" s="14">
        <f t="shared" si="1645"/>
        <v>49.46</v>
      </c>
      <c r="MOE49" s="14">
        <f t="shared" si="1646"/>
        <v>1431.4757999999999</v>
      </c>
      <c r="MOF49" s="14">
        <f t="shared" si="1647"/>
        <v>1811.2251999999999</v>
      </c>
      <c r="MOG49" s="11" t="s">
        <v>17389</v>
      </c>
      <c r="MOH49" s="261" t="str">
        <f>IF(MOO49="SINAPI",VLOOKUP('TEREZINHA HARDY'!MON49,SINAPI,2,),VLOOKUP('TEREZINHA HARDY'!MON49,SETOP,3,))</f>
        <v>FORMA E DESFORMA DE TÁBUA E SARRAFO, REAPROVEITAMENTO (3X), EXCLUSIVE ESCORAMENTO</v>
      </c>
      <c r="MOI49" s="261"/>
      <c r="MOJ49" s="261"/>
      <c r="MOK49" s="261"/>
      <c r="MOL49" s="261"/>
      <c r="MOM49" s="261"/>
      <c r="MON49" s="12" t="s">
        <v>10323</v>
      </c>
      <c r="MOO49" s="12" t="s">
        <v>6222</v>
      </c>
      <c r="MOP49" s="12" t="str">
        <f>IF(MOO49="SINAPI",VLOOKUP('TEREZINHA HARDY'!MON49,SINAPI,3,),VLOOKUP('TEREZINHA HARDY'!MON49,SETOP,4,))</f>
        <v>M2</v>
      </c>
      <c r="MOQ49" s="13">
        <v>36.619999999999997</v>
      </c>
      <c r="MOR49" s="13" t="s">
        <v>41</v>
      </c>
      <c r="MOS49" s="14">
        <f>IF(MOO49="SINAPI",VLOOKUP('TEREZINHA HARDY'!MON49,SINAPI,4,),VLOOKUP('TEREZINHA HARDY'!MON49,SETOP,5,))</f>
        <v>39.090000000000003</v>
      </c>
      <c r="MOT49" s="14">
        <f t="shared" si="1648"/>
        <v>49.46</v>
      </c>
      <c r="MOU49" s="14">
        <f t="shared" si="1649"/>
        <v>1431.4757999999999</v>
      </c>
      <c r="MOV49" s="14">
        <f t="shared" si="1650"/>
        <v>1811.2251999999999</v>
      </c>
      <c r="MOW49" s="11" t="s">
        <v>17389</v>
      </c>
      <c r="MOX49" s="261" t="str">
        <f>IF(MPE49="SINAPI",VLOOKUP('TEREZINHA HARDY'!MPD49,SINAPI,2,),VLOOKUP('TEREZINHA HARDY'!MPD49,SETOP,3,))</f>
        <v>FORMA E DESFORMA DE TÁBUA E SARRAFO, REAPROVEITAMENTO (3X), EXCLUSIVE ESCORAMENTO</v>
      </c>
      <c r="MOY49" s="261"/>
      <c r="MOZ49" s="261"/>
      <c r="MPA49" s="261"/>
      <c r="MPB49" s="261"/>
      <c r="MPC49" s="261"/>
      <c r="MPD49" s="12" t="s">
        <v>10323</v>
      </c>
      <c r="MPE49" s="12" t="s">
        <v>6222</v>
      </c>
      <c r="MPF49" s="12" t="str">
        <f>IF(MPE49="SINAPI",VLOOKUP('TEREZINHA HARDY'!MPD49,SINAPI,3,),VLOOKUP('TEREZINHA HARDY'!MPD49,SETOP,4,))</f>
        <v>M2</v>
      </c>
      <c r="MPG49" s="13">
        <v>36.619999999999997</v>
      </c>
      <c r="MPH49" s="13" t="s">
        <v>41</v>
      </c>
      <c r="MPI49" s="14">
        <f>IF(MPE49="SINAPI",VLOOKUP('TEREZINHA HARDY'!MPD49,SINAPI,4,),VLOOKUP('TEREZINHA HARDY'!MPD49,SETOP,5,))</f>
        <v>39.090000000000003</v>
      </c>
      <c r="MPJ49" s="14">
        <f t="shared" si="1651"/>
        <v>49.46</v>
      </c>
      <c r="MPK49" s="14">
        <f t="shared" si="1652"/>
        <v>1431.4757999999999</v>
      </c>
      <c r="MPL49" s="14">
        <f t="shared" si="1653"/>
        <v>1811.2251999999999</v>
      </c>
      <c r="MPM49" s="11" t="s">
        <v>17389</v>
      </c>
      <c r="MPN49" s="261" t="str">
        <f>IF(MPU49="SINAPI",VLOOKUP('TEREZINHA HARDY'!MPT49,SINAPI,2,),VLOOKUP('TEREZINHA HARDY'!MPT49,SETOP,3,))</f>
        <v>FORMA E DESFORMA DE TÁBUA E SARRAFO, REAPROVEITAMENTO (3X), EXCLUSIVE ESCORAMENTO</v>
      </c>
      <c r="MPO49" s="261"/>
      <c r="MPP49" s="261"/>
      <c r="MPQ49" s="261"/>
      <c r="MPR49" s="261"/>
      <c r="MPS49" s="261"/>
      <c r="MPT49" s="12" t="s">
        <v>10323</v>
      </c>
      <c r="MPU49" s="12" t="s">
        <v>6222</v>
      </c>
      <c r="MPV49" s="12" t="str">
        <f>IF(MPU49="SINAPI",VLOOKUP('TEREZINHA HARDY'!MPT49,SINAPI,3,),VLOOKUP('TEREZINHA HARDY'!MPT49,SETOP,4,))</f>
        <v>M2</v>
      </c>
      <c r="MPW49" s="13">
        <v>36.619999999999997</v>
      </c>
      <c r="MPX49" s="13" t="s">
        <v>41</v>
      </c>
      <c r="MPY49" s="14">
        <f>IF(MPU49="SINAPI",VLOOKUP('TEREZINHA HARDY'!MPT49,SINAPI,4,),VLOOKUP('TEREZINHA HARDY'!MPT49,SETOP,5,))</f>
        <v>39.090000000000003</v>
      </c>
      <c r="MPZ49" s="14">
        <f t="shared" si="1654"/>
        <v>49.46</v>
      </c>
      <c r="MQA49" s="14">
        <f t="shared" si="1655"/>
        <v>1431.4757999999999</v>
      </c>
      <c r="MQB49" s="14">
        <f t="shared" si="1656"/>
        <v>1811.2251999999999</v>
      </c>
      <c r="MQC49" s="11" t="s">
        <v>17389</v>
      </c>
      <c r="MQD49" s="261" t="str">
        <f>IF(MQK49="SINAPI",VLOOKUP('TEREZINHA HARDY'!MQJ49,SINAPI,2,),VLOOKUP('TEREZINHA HARDY'!MQJ49,SETOP,3,))</f>
        <v>FORMA E DESFORMA DE TÁBUA E SARRAFO, REAPROVEITAMENTO (3X), EXCLUSIVE ESCORAMENTO</v>
      </c>
      <c r="MQE49" s="261"/>
      <c r="MQF49" s="261"/>
      <c r="MQG49" s="261"/>
      <c r="MQH49" s="261"/>
      <c r="MQI49" s="261"/>
      <c r="MQJ49" s="12" t="s">
        <v>10323</v>
      </c>
      <c r="MQK49" s="12" t="s">
        <v>6222</v>
      </c>
      <c r="MQL49" s="12" t="str">
        <f>IF(MQK49="SINAPI",VLOOKUP('TEREZINHA HARDY'!MQJ49,SINAPI,3,),VLOOKUP('TEREZINHA HARDY'!MQJ49,SETOP,4,))</f>
        <v>M2</v>
      </c>
      <c r="MQM49" s="13">
        <v>36.619999999999997</v>
      </c>
      <c r="MQN49" s="13" t="s">
        <v>41</v>
      </c>
      <c r="MQO49" s="14">
        <f>IF(MQK49="SINAPI",VLOOKUP('TEREZINHA HARDY'!MQJ49,SINAPI,4,),VLOOKUP('TEREZINHA HARDY'!MQJ49,SETOP,5,))</f>
        <v>39.090000000000003</v>
      </c>
      <c r="MQP49" s="14">
        <f t="shared" si="1657"/>
        <v>49.46</v>
      </c>
      <c r="MQQ49" s="14">
        <f t="shared" si="1658"/>
        <v>1431.4757999999999</v>
      </c>
      <c r="MQR49" s="14">
        <f t="shared" si="1659"/>
        <v>1811.2251999999999</v>
      </c>
      <c r="MQS49" s="11" t="s">
        <v>17389</v>
      </c>
      <c r="MQT49" s="261" t="str">
        <f>IF(MRA49="SINAPI",VLOOKUP('TEREZINHA HARDY'!MQZ49,SINAPI,2,),VLOOKUP('TEREZINHA HARDY'!MQZ49,SETOP,3,))</f>
        <v>FORMA E DESFORMA DE TÁBUA E SARRAFO, REAPROVEITAMENTO (3X), EXCLUSIVE ESCORAMENTO</v>
      </c>
      <c r="MQU49" s="261"/>
      <c r="MQV49" s="261"/>
      <c r="MQW49" s="261"/>
      <c r="MQX49" s="261"/>
      <c r="MQY49" s="261"/>
      <c r="MQZ49" s="12" t="s">
        <v>10323</v>
      </c>
      <c r="MRA49" s="12" t="s">
        <v>6222</v>
      </c>
      <c r="MRB49" s="12" t="str">
        <f>IF(MRA49="SINAPI",VLOOKUP('TEREZINHA HARDY'!MQZ49,SINAPI,3,),VLOOKUP('TEREZINHA HARDY'!MQZ49,SETOP,4,))</f>
        <v>M2</v>
      </c>
      <c r="MRC49" s="13">
        <v>36.619999999999997</v>
      </c>
      <c r="MRD49" s="13" t="s">
        <v>41</v>
      </c>
      <c r="MRE49" s="14">
        <f>IF(MRA49="SINAPI",VLOOKUP('TEREZINHA HARDY'!MQZ49,SINAPI,4,),VLOOKUP('TEREZINHA HARDY'!MQZ49,SETOP,5,))</f>
        <v>39.090000000000003</v>
      </c>
      <c r="MRF49" s="14">
        <f t="shared" si="1660"/>
        <v>49.46</v>
      </c>
      <c r="MRG49" s="14">
        <f t="shared" si="1661"/>
        <v>1431.4757999999999</v>
      </c>
      <c r="MRH49" s="14">
        <f t="shared" si="1662"/>
        <v>1811.2251999999999</v>
      </c>
      <c r="MRI49" s="11" t="s">
        <v>17389</v>
      </c>
      <c r="MRJ49" s="261" t="str">
        <f>IF(MRQ49="SINAPI",VLOOKUP('TEREZINHA HARDY'!MRP49,SINAPI,2,),VLOOKUP('TEREZINHA HARDY'!MRP49,SETOP,3,))</f>
        <v>FORMA E DESFORMA DE TÁBUA E SARRAFO, REAPROVEITAMENTO (3X), EXCLUSIVE ESCORAMENTO</v>
      </c>
      <c r="MRK49" s="261"/>
      <c r="MRL49" s="261"/>
      <c r="MRM49" s="261"/>
      <c r="MRN49" s="261"/>
      <c r="MRO49" s="261"/>
      <c r="MRP49" s="12" t="s">
        <v>10323</v>
      </c>
      <c r="MRQ49" s="12" t="s">
        <v>6222</v>
      </c>
      <c r="MRR49" s="12" t="str">
        <f>IF(MRQ49="SINAPI",VLOOKUP('TEREZINHA HARDY'!MRP49,SINAPI,3,),VLOOKUP('TEREZINHA HARDY'!MRP49,SETOP,4,))</f>
        <v>M2</v>
      </c>
      <c r="MRS49" s="13">
        <v>36.619999999999997</v>
      </c>
      <c r="MRT49" s="13" t="s">
        <v>41</v>
      </c>
      <c r="MRU49" s="14">
        <f>IF(MRQ49="SINAPI",VLOOKUP('TEREZINHA HARDY'!MRP49,SINAPI,4,),VLOOKUP('TEREZINHA HARDY'!MRP49,SETOP,5,))</f>
        <v>39.090000000000003</v>
      </c>
      <c r="MRV49" s="14">
        <f t="shared" si="1663"/>
        <v>49.46</v>
      </c>
      <c r="MRW49" s="14">
        <f t="shared" si="1664"/>
        <v>1431.4757999999999</v>
      </c>
      <c r="MRX49" s="14">
        <f t="shared" si="1665"/>
        <v>1811.2251999999999</v>
      </c>
      <c r="MRY49" s="11" t="s">
        <v>17389</v>
      </c>
      <c r="MRZ49" s="261" t="str">
        <f>IF(MSG49="SINAPI",VLOOKUP('TEREZINHA HARDY'!MSF49,SINAPI,2,),VLOOKUP('TEREZINHA HARDY'!MSF49,SETOP,3,))</f>
        <v>FORMA E DESFORMA DE TÁBUA E SARRAFO, REAPROVEITAMENTO (3X), EXCLUSIVE ESCORAMENTO</v>
      </c>
      <c r="MSA49" s="261"/>
      <c r="MSB49" s="261"/>
      <c r="MSC49" s="261"/>
      <c r="MSD49" s="261"/>
      <c r="MSE49" s="261"/>
      <c r="MSF49" s="12" t="s">
        <v>10323</v>
      </c>
      <c r="MSG49" s="12" t="s">
        <v>6222</v>
      </c>
      <c r="MSH49" s="12" t="str">
        <f>IF(MSG49="SINAPI",VLOOKUP('TEREZINHA HARDY'!MSF49,SINAPI,3,),VLOOKUP('TEREZINHA HARDY'!MSF49,SETOP,4,))</f>
        <v>M2</v>
      </c>
      <c r="MSI49" s="13">
        <v>36.619999999999997</v>
      </c>
      <c r="MSJ49" s="13" t="s">
        <v>41</v>
      </c>
      <c r="MSK49" s="14">
        <f>IF(MSG49="SINAPI",VLOOKUP('TEREZINHA HARDY'!MSF49,SINAPI,4,),VLOOKUP('TEREZINHA HARDY'!MSF49,SETOP,5,))</f>
        <v>39.090000000000003</v>
      </c>
      <c r="MSL49" s="14">
        <f t="shared" si="1666"/>
        <v>49.46</v>
      </c>
      <c r="MSM49" s="14">
        <f t="shared" si="1667"/>
        <v>1431.4757999999999</v>
      </c>
      <c r="MSN49" s="14">
        <f t="shared" si="1668"/>
        <v>1811.2251999999999</v>
      </c>
      <c r="MSO49" s="11" t="s">
        <v>17389</v>
      </c>
      <c r="MSP49" s="261" t="str">
        <f>IF(MSW49="SINAPI",VLOOKUP('TEREZINHA HARDY'!MSV49,SINAPI,2,),VLOOKUP('TEREZINHA HARDY'!MSV49,SETOP,3,))</f>
        <v>FORMA E DESFORMA DE TÁBUA E SARRAFO, REAPROVEITAMENTO (3X), EXCLUSIVE ESCORAMENTO</v>
      </c>
      <c r="MSQ49" s="261"/>
      <c r="MSR49" s="261"/>
      <c r="MSS49" s="261"/>
      <c r="MST49" s="261"/>
      <c r="MSU49" s="261"/>
      <c r="MSV49" s="12" t="s">
        <v>10323</v>
      </c>
      <c r="MSW49" s="12" t="s">
        <v>6222</v>
      </c>
      <c r="MSX49" s="12" t="str">
        <f>IF(MSW49="SINAPI",VLOOKUP('TEREZINHA HARDY'!MSV49,SINAPI,3,),VLOOKUP('TEREZINHA HARDY'!MSV49,SETOP,4,))</f>
        <v>M2</v>
      </c>
      <c r="MSY49" s="13">
        <v>36.619999999999997</v>
      </c>
      <c r="MSZ49" s="13" t="s">
        <v>41</v>
      </c>
      <c r="MTA49" s="14">
        <f>IF(MSW49="SINAPI",VLOOKUP('TEREZINHA HARDY'!MSV49,SINAPI,4,),VLOOKUP('TEREZINHA HARDY'!MSV49,SETOP,5,))</f>
        <v>39.090000000000003</v>
      </c>
      <c r="MTB49" s="14">
        <f t="shared" si="1669"/>
        <v>49.46</v>
      </c>
      <c r="MTC49" s="14">
        <f t="shared" si="1670"/>
        <v>1431.4757999999999</v>
      </c>
      <c r="MTD49" s="14">
        <f t="shared" si="1671"/>
        <v>1811.2251999999999</v>
      </c>
      <c r="MTE49" s="11" t="s">
        <v>17389</v>
      </c>
      <c r="MTF49" s="261" t="str">
        <f>IF(MTM49="SINAPI",VLOOKUP('TEREZINHA HARDY'!MTL49,SINAPI,2,),VLOOKUP('TEREZINHA HARDY'!MTL49,SETOP,3,))</f>
        <v>FORMA E DESFORMA DE TÁBUA E SARRAFO, REAPROVEITAMENTO (3X), EXCLUSIVE ESCORAMENTO</v>
      </c>
      <c r="MTG49" s="261"/>
      <c r="MTH49" s="261"/>
      <c r="MTI49" s="261"/>
      <c r="MTJ49" s="261"/>
      <c r="MTK49" s="261"/>
      <c r="MTL49" s="12" t="s">
        <v>10323</v>
      </c>
      <c r="MTM49" s="12" t="s">
        <v>6222</v>
      </c>
      <c r="MTN49" s="12" t="str">
        <f>IF(MTM49="SINAPI",VLOOKUP('TEREZINHA HARDY'!MTL49,SINAPI,3,),VLOOKUP('TEREZINHA HARDY'!MTL49,SETOP,4,))</f>
        <v>M2</v>
      </c>
      <c r="MTO49" s="13">
        <v>36.619999999999997</v>
      </c>
      <c r="MTP49" s="13" t="s">
        <v>41</v>
      </c>
      <c r="MTQ49" s="14">
        <f>IF(MTM49="SINAPI",VLOOKUP('TEREZINHA HARDY'!MTL49,SINAPI,4,),VLOOKUP('TEREZINHA HARDY'!MTL49,SETOP,5,))</f>
        <v>39.090000000000003</v>
      </c>
      <c r="MTR49" s="14">
        <f t="shared" si="1672"/>
        <v>49.46</v>
      </c>
      <c r="MTS49" s="14">
        <f t="shared" si="1673"/>
        <v>1431.4757999999999</v>
      </c>
      <c r="MTT49" s="14">
        <f t="shared" si="1674"/>
        <v>1811.2251999999999</v>
      </c>
      <c r="MTU49" s="11" t="s">
        <v>17389</v>
      </c>
      <c r="MTV49" s="261" t="str">
        <f>IF(MUC49="SINAPI",VLOOKUP('TEREZINHA HARDY'!MUB49,SINAPI,2,),VLOOKUP('TEREZINHA HARDY'!MUB49,SETOP,3,))</f>
        <v>FORMA E DESFORMA DE TÁBUA E SARRAFO, REAPROVEITAMENTO (3X), EXCLUSIVE ESCORAMENTO</v>
      </c>
      <c r="MTW49" s="261"/>
      <c r="MTX49" s="261"/>
      <c r="MTY49" s="261"/>
      <c r="MTZ49" s="261"/>
      <c r="MUA49" s="261"/>
      <c r="MUB49" s="12" t="s">
        <v>10323</v>
      </c>
      <c r="MUC49" s="12" t="s">
        <v>6222</v>
      </c>
      <c r="MUD49" s="12" t="str">
        <f>IF(MUC49="SINAPI",VLOOKUP('TEREZINHA HARDY'!MUB49,SINAPI,3,),VLOOKUP('TEREZINHA HARDY'!MUB49,SETOP,4,))</f>
        <v>M2</v>
      </c>
      <c r="MUE49" s="13">
        <v>36.619999999999997</v>
      </c>
      <c r="MUF49" s="13" t="s">
        <v>41</v>
      </c>
      <c r="MUG49" s="14">
        <f>IF(MUC49="SINAPI",VLOOKUP('TEREZINHA HARDY'!MUB49,SINAPI,4,),VLOOKUP('TEREZINHA HARDY'!MUB49,SETOP,5,))</f>
        <v>39.090000000000003</v>
      </c>
      <c r="MUH49" s="14">
        <f t="shared" si="1675"/>
        <v>49.46</v>
      </c>
      <c r="MUI49" s="14">
        <f t="shared" si="1676"/>
        <v>1431.4757999999999</v>
      </c>
      <c r="MUJ49" s="14">
        <f t="shared" si="1677"/>
        <v>1811.2251999999999</v>
      </c>
      <c r="MUK49" s="11" t="s">
        <v>17389</v>
      </c>
      <c r="MUL49" s="261" t="str">
        <f>IF(MUS49="SINAPI",VLOOKUP('TEREZINHA HARDY'!MUR49,SINAPI,2,),VLOOKUP('TEREZINHA HARDY'!MUR49,SETOP,3,))</f>
        <v>FORMA E DESFORMA DE TÁBUA E SARRAFO, REAPROVEITAMENTO (3X), EXCLUSIVE ESCORAMENTO</v>
      </c>
      <c r="MUM49" s="261"/>
      <c r="MUN49" s="261"/>
      <c r="MUO49" s="261"/>
      <c r="MUP49" s="261"/>
      <c r="MUQ49" s="261"/>
      <c r="MUR49" s="12" t="s">
        <v>10323</v>
      </c>
      <c r="MUS49" s="12" t="s">
        <v>6222</v>
      </c>
      <c r="MUT49" s="12" t="str">
        <f>IF(MUS49="SINAPI",VLOOKUP('TEREZINHA HARDY'!MUR49,SINAPI,3,),VLOOKUP('TEREZINHA HARDY'!MUR49,SETOP,4,))</f>
        <v>M2</v>
      </c>
      <c r="MUU49" s="13">
        <v>36.619999999999997</v>
      </c>
      <c r="MUV49" s="13" t="s">
        <v>41</v>
      </c>
      <c r="MUW49" s="14">
        <f>IF(MUS49="SINAPI",VLOOKUP('TEREZINHA HARDY'!MUR49,SINAPI,4,),VLOOKUP('TEREZINHA HARDY'!MUR49,SETOP,5,))</f>
        <v>39.090000000000003</v>
      </c>
      <c r="MUX49" s="14">
        <f t="shared" si="1678"/>
        <v>49.46</v>
      </c>
      <c r="MUY49" s="14">
        <f t="shared" si="1679"/>
        <v>1431.4757999999999</v>
      </c>
      <c r="MUZ49" s="14">
        <f t="shared" si="1680"/>
        <v>1811.2251999999999</v>
      </c>
      <c r="MVA49" s="11" t="s">
        <v>17389</v>
      </c>
      <c r="MVB49" s="261" t="str">
        <f>IF(MVI49="SINAPI",VLOOKUP('TEREZINHA HARDY'!MVH49,SINAPI,2,),VLOOKUP('TEREZINHA HARDY'!MVH49,SETOP,3,))</f>
        <v>FORMA E DESFORMA DE TÁBUA E SARRAFO, REAPROVEITAMENTO (3X), EXCLUSIVE ESCORAMENTO</v>
      </c>
      <c r="MVC49" s="261"/>
      <c r="MVD49" s="261"/>
      <c r="MVE49" s="261"/>
      <c r="MVF49" s="261"/>
      <c r="MVG49" s="261"/>
      <c r="MVH49" s="12" t="s">
        <v>10323</v>
      </c>
      <c r="MVI49" s="12" t="s">
        <v>6222</v>
      </c>
      <c r="MVJ49" s="12" t="str">
        <f>IF(MVI49="SINAPI",VLOOKUP('TEREZINHA HARDY'!MVH49,SINAPI,3,),VLOOKUP('TEREZINHA HARDY'!MVH49,SETOP,4,))</f>
        <v>M2</v>
      </c>
      <c r="MVK49" s="13">
        <v>36.619999999999997</v>
      </c>
      <c r="MVL49" s="13" t="s">
        <v>41</v>
      </c>
      <c r="MVM49" s="14">
        <f>IF(MVI49="SINAPI",VLOOKUP('TEREZINHA HARDY'!MVH49,SINAPI,4,),VLOOKUP('TEREZINHA HARDY'!MVH49,SETOP,5,))</f>
        <v>39.090000000000003</v>
      </c>
      <c r="MVN49" s="14">
        <f t="shared" si="1681"/>
        <v>49.46</v>
      </c>
      <c r="MVO49" s="14">
        <f t="shared" si="1682"/>
        <v>1431.4757999999999</v>
      </c>
      <c r="MVP49" s="14">
        <f t="shared" si="1683"/>
        <v>1811.2251999999999</v>
      </c>
      <c r="MVQ49" s="11" t="s">
        <v>17389</v>
      </c>
      <c r="MVR49" s="261" t="str">
        <f>IF(MVY49="SINAPI",VLOOKUP('TEREZINHA HARDY'!MVX49,SINAPI,2,),VLOOKUP('TEREZINHA HARDY'!MVX49,SETOP,3,))</f>
        <v>FORMA E DESFORMA DE TÁBUA E SARRAFO, REAPROVEITAMENTO (3X), EXCLUSIVE ESCORAMENTO</v>
      </c>
      <c r="MVS49" s="261"/>
      <c r="MVT49" s="261"/>
      <c r="MVU49" s="261"/>
      <c r="MVV49" s="261"/>
      <c r="MVW49" s="261"/>
      <c r="MVX49" s="12" t="s">
        <v>10323</v>
      </c>
      <c r="MVY49" s="12" t="s">
        <v>6222</v>
      </c>
      <c r="MVZ49" s="12" t="str">
        <f>IF(MVY49="SINAPI",VLOOKUP('TEREZINHA HARDY'!MVX49,SINAPI,3,),VLOOKUP('TEREZINHA HARDY'!MVX49,SETOP,4,))</f>
        <v>M2</v>
      </c>
      <c r="MWA49" s="13">
        <v>36.619999999999997</v>
      </c>
      <c r="MWB49" s="13" t="s">
        <v>41</v>
      </c>
      <c r="MWC49" s="14">
        <f>IF(MVY49="SINAPI",VLOOKUP('TEREZINHA HARDY'!MVX49,SINAPI,4,),VLOOKUP('TEREZINHA HARDY'!MVX49,SETOP,5,))</f>
        <v>39.090000000000003</v>
      </c>
      <c r="MWD49" s="14">
        <f t="shared" si="1684"/>
        <v>49.46</v>
      </c>
      <c r="MWE49" s="14">
        <f t="shared" si="1685"/>
        <v>1431.4757999999999</v>
      </c>
      <c r="MWF49" s="14">
        <f t="shared" si="1686"/>
        <v>1811.2251999999999</v>
      </c>
      <c r="MWG49" s="11" t="s">
        <v>17389</v>
      </c>
      <c r="MWH49" s="261" t="str">
        <f>IF(MWO49="SINAPI",VLOOKUP('TEREZINHA HARDY'!MWN49,SINAPI,2,),VLOOKUP('TEREZINHA HARDY'!MWN49,SETOP,3,))</f>
        <v>FORMA E DESFORMA DE TÁBUA E SARRAFO, REAPROVEITAMENTO (3X), EXCLUSIVE ESCORAMENTO</v>
      </c>
      <c r="MWI49" s="261"/>
      <c r="MWJ49" s="261"/>
      <c r="MWK49" s="261"/>
      <c r="MWL49" s="261"/>
      <c r="MWM49" s="261"/>
      <c r="MWN49" s="12" t="s">
        <v>10323</v>
      </c>
      <c r="MWO49" s="12" t="s">
        <v>6222</v>
      </c>
      <c r="MWP49" s="12" t="str">
        <f>IF(MWO49="SINAPI",VLOOKUP('TEREZINHA HARDY'!MWN49,SINAPI,3,),VLOOKUP('TEREZINHA HARDY'!MWN49,SETOP,4,))</f>
        <v>M2</v>
      </c>
      <c r="MWQ49" s="13">
        <v>36.619999999999997</v>
      </c>
      <c r="MWR49" s="13" t="s">
        <v>41</v>
      </c>
      <c r="MWS49" s="14">
        <f>IF(MWO49="SINAPI",VLOOKUP('TEREZINHA HARDY'!MWN49,SINAPI,4,),VLOOKUP('TEREZINHA HARDY'!MWN49,SETOP,5,))</f>
        <v>39.090000000000003</v>
      </c>
      <c r="MWT49" s="14">
        <f t="shared" si="1687"/>
        <v>49.46</v>
      </c>
      <c r="MWU49" s="14">
        <f t="shared" si="1688"/>
        <v>1431.4757999999999</v>
      </c>
      <c r="MWV49" s="14">
        <f t="shared" si="1689"/>
        <v>1811.2251999999999</v>
      </c>
      <c r="MWW49" s="11" t="s">
        <v>17389</v>
      </c>
      <c r="MWX49" s="261" t="str">
        <f>IF(MXE49="SINAPI",VLOOKUP('TEREZINHA HARDY'!MXD49,SINAPI,2,),VLOOKUP('TEREZINHA HARDY'!MXD49,SETOP,3,))</f>
        <v>FORMA E DESFORMA DE TÁBUA E SARRAFO, REAPROVEITAMENTO (3X), EXCLUSIVE ESCORAMENTO</v>
      </c>
      <c r="MWY49" s="261"/>
      <c r="MWZ49" s="261"/>
      <c r="MXA49" s="261"/>
      <c r="MXB49" s="261"/>
      <c r="MXC49" s="261"/>
      <c r="MXD49" s="12" t="s">
        <v>10323</v>
      </c>
      <c r="MXE49" s="12" t="s">
        <v>6222</v>
      </c>
      <c r="MXF49" s="12" t="str">
        <f>IF(MXE49="SINAPI",VLOOKUP('TEREZINHA HARDY'!MXD49,SINAPI,3,),VLOOKUP('TEREZINHA HARDY'!MXD49,SETOP,4,))</f>
        <v>M2</v>
      </c>
      <c r="MXG49" s="13">
        <v>36.619999999999997</v>
      </c>
      <c r="MXH49" s="13" t="s">
        <v>41</v>
      </c>
      <c r="MXI49" s="14">
        <f>IF(MXE49="SINAPI",VLOOKUP('TEREZINHA HARDY'!MXD49,SINAPI,4,),VLOOKUP('TEREZINHA HARDY'!MXD49,SETOP,5,))</f>
        <v>39.090000000000003</v>
      </c>
      <c r="MXJ49" s="14">
        <f t="shared" si="1690"/>
        <v>49.46</v>
      </c>
      <c r="MXK49" s="14">
        <f t="shared" si="1691"/>
        <v>1431.4757999999999</v>
      </c>
      <c r="MXL49" s="14">
        <f t="shared" si="1692"/>
        <v>1811.2251999999999</v>
      </c>
      <c r="MXM49" s="11" t="s">
        <v>17389</v>
      </c>
      <c r="MXN49" s="261" t="str">
        <f>IF(MXU49="SINAPI",VLOOKUP('TEREZINHA HARDY'!MXT49,SINAPI,2,),VLOOKUP('TEREZINHA HARDY'!MXT49,SETOP,3,))</f>
        <v>FORMA E DESFORMA DE TÁBUA E SARRAFO, REAPROVEITAMENTO (3X), EXCLUSIVE ESCORAMENTO</v>
      </c>
      <c r="MXO49" s="261"/>
      <c r="MXP49" s="261"/>
      <c r="MXQ49" s="261"/>
      <c r="MXR49" s="261"/>
      <c r="MXS49" s="261"/>
      <c r="MXT49" s="12" t="s">
        <v>10323</v>
      </c>
      <c r="MXU49" s="12" t="s">
        <v>6222</v>
      </c>
      <c r="MXV49" s="12" t="str">
        <f>IF(MXU49="SINAPI",VLOOKUP('TEREZINHA HARDY'!MXT49,SINAPI,3,),VLOOKUP('TEREZINHA HARDY'!MXT49,SETOP,4,))</f>
        <v>M2</v>
      </c>
      <c r="MXW49" s="13">
        <v>36.619999999999997</v>
      </c>
      <c r="MXX49" s="13" t="s">
        <v>41</v>
      </c>
      <c r="MXY49" s="14">
        <f>IF(MXU49="SINAPI",VLOOKUP('TEREZINHA HARDY'!MXT49,SINAPI,4,),VLOOKUP('TEREZINHA HARDY'!MXT49,SETOP,5,))</f>
        <v>39.090000000000003</v>
      </c>
      <c r="MXZ49" s="14">
        <f t="shared" si="1693"/>
        <v>49.46</v>
      </c>
      <c r="MYA49" s="14">
        <f t="shared" si="1694"/>
        <v>1431.4757999999999</v>
      </c>
      <c r="MYB49" s="14">
        <f t="shared" si="1695"/>
        <v>1811.2251999999999</v>
      </c>
      <c r="MYC49" s="11" t="s">
        <v>17389</v>
      </c>
      <c r="MYD49" s="261" t="str">
        <f>IF(MYK49="SINAPI",VLOOKUP('TEREZINHA HARDY'!MYJ49,SINAPI,2,),VLOOKUP('TEREZINHA HARDY'!MYJ49,SETOP,3,))</f>
        <v>FORMA E DESFORMA DE TÁBUA E SARRAFO, REAPROVEITAMENTO (3X), EXCLUSIVE ESCORAMENTO</v>
      </c>
      <c r="MYE49" s="261"/>
      <c r="MYF49" s="261"/>
      <c r="MYG49" s="261"/>
      <c r="MYH49" s="261"/>
      <c r="MYI49" s="261"/>
      <c r="MYJ49" s="12" t="s">
        <v>10323</v>
      </c>
      <c r="MYK49" s="12" t="s">
        <v>6222</v>
      </c>
      <c r="MYL49" s="12" t="str">
        <f>IF(MYK49="SINAPI",VLOOKUP('TEREZINHA HARDY'!MYJ49,SINAPI,3,),VLOOKUP('TEREZINHA HARDY'!MYJ49,SETOP,4,))</f>
        <v>M2</v>
      </c>
      <c r="MYM49" s="13">
        <v>36.619999999999997</v>
      </c>
      <c r="MYN49" s="13" t="s">
        <v>41</v>
      </c>
      <c r="MYO49" s="14">
        <f>IF(MYK49="SINAPI",VLOOKUP('TEREZINHA HARDY'!MYJ49,SINAPI,4,),VLOOKUP('TEREZINHA HARDY'!MYJ49,SETOP,5,))</f>
        <v>39.090000000000003</v>
      </c>
      <c r="MYP49" s="14">
        <f t="shared" si="1696"/>
        <v>49.46</v>
      </c>
      <c r="MYQ49" s="14">
        <f t="shared" si="1697"/>
        <v>1431.4757999999999</v>
      </c>
      <c r="MYR49" s="14">
        <f t="shared" si="1698"/>
        <v>1811.2251999999999</v>
      </c>
      <c r="MYS49" s="11" t="s">
        <v>17389</v>
      </c>
      <c r="MYT49" s="261" t="str">
        <f>IF(MZA49="SINAPI",VLOOKUP('TEREZINHA HARDY'!MYZ49,SINAPI,2,),VLOOKUP('TEREZINHA HARDY'!MYZ49,SETOP,3,))</f>
        <v>FORMA E DESFORMA DE TÁBUA E SARRAFO, REAPROVEITAMENTO (3X), EXCLUSIVE ESCORAMENTO</v>
      </c>
      <c r="MYU49" s="261"/>
      <c r="MYV49" s="261"/>
      <c r="MYW49" s="261"/>
      <c r="MYX49" s="261"/>
      <c r="MYY49" s="261"/>
      <c r="MYZ49" s="12" t="s">
        <v>10323</v>
      </c>
      <c r="MZA49" s="12" t="s">
        <v>6222</v>
      </c>
      <c r="MZB49" s="12" t="str">
        <f>IF(MZA49="SINAPI",VLOOKUP('TEREZINHA HARDY'!MYZ49,SINAPI,3,),VLOOKUP('TEREZINHA HARDY'!MYZ49,SETOP,4,))</f>
        <v>M2</v>
      </c>
      <c r="MZC49" s="13">
        <v>36.619999999999997</v>
      </c>
      <c r="MZD49" s="13" t="s">
        <v>41</v>
      </c>
      <c r="MZE49" s="14">
        <f>IF(MZA49="SINAPI",VLOOKUP('TEREZINHA HARDY'!MYZ49,SINAPI,4,),VLOOKUP('TEREZINHA HARDY'!MYZ49,SETOP,5,))</f>
        <v>39.090000000000003</v>
      </c>
      <c r="MZF49" s="14">
        <f t="shared" si="1699"/>
        <v>49.46</v>
      </c>
      <c r="MZG49" s="14">
        <f t="shared" si="1700"/>
        <v>1431.4757999999999</v>
      </c>
      <c r="MZH49" s="14">
        <f t="shared" si="1701"/>
        <v>1811.2251999999999</v>
      </c>
      <c r="MZI49" s="11" t="s">
        <v>17389</v>
      </c>
      <c r="MZJ49" s="261" t="str">
        <f>IF(MZQ49="SINAPI",VLOOKUP('TEREZINHA HARDY'!MZP49,SINAPI,2,),VLOOKUP('TEREZINHA HARDY'!MZP49,SETOP,3,))</f>
        <v>FORMA E DESFORMA DE TÁBUA E SARRAFO, REAPROVEITAMENTO (3X), EXCLUSIVE ESCORAMENTO</v>
      </c>
      <c r="MZK49" s="261"/>
      <c r="MZL49" s="261"/>
      <c r="MZM49" s="261"/>
      <c r="MZN49" s="261"/>
      <c r="MZO49" s="261"/>
      <c r="MZP49" s="12" t="s">
        <v>10323</v>
      </c>
      <c r="MZQ49" s="12" t="s">
        <v>6222</v>
      </c>
      <c r="MZR49" s="12" t="str">
        <f>IF(MZQ49="SINAPI",VLOOKUP('TEREZINHA HARDY'!MZP49,SINAPI,3,),VLOOKUP('TEREZINHA HARDY'!MZP49,SETOP,4,))</f>
        <v>M2</v>
      </c>
      <c r="MZS49" s="13">
        <v>36.619999999999997</v>
      </c>
      <c r="MZT49" s="13" t="s">
        <v>41</v>
      </c>
      <c r="MZU49" s="14">
        <f>IF(MZQ49="SINAPI",VLOOKUP('TEREZINHA HARDY'!MZP49,SINAPI,4,),VLOOKUP('TEREZINHA HARDY'!MZP49,SETOP,5,))</f>
        <v>39.090000000000003</v>
      </c>
      <c r="MZV49" s="14">
        <f t="shared" si="1702"/>
        <v>49.46</v>
      </c>
      <c r="MZW49" s="14">
        <f t="shared" si="1703"/>
        <v>1431.4757999999999</v>
      </c>
      <c r="MZX49" s="14">
        <f t="shared" si="1704"/>
        <v>1811.2251999999999</v>
      </c>
      <c r="MZY49" s="11" t="s">
        <v>17389</v>
      </c>
      <c r="MZZ49" s="261" t="str">
        <f>IF(NAG49="SINAPI",VLOOKUP('TEREZINHA HARDY'!NAF49,SINAPI,2,),VLOOKUP('TEREZINHA HARDY'!NAF49,SETOP,3,))</f>
        <v>FORMA E DESFORMA DE TÁBUA E SARRAFO, REAPROVEITAMENTO (3X), EXCLUSIVE ESCORAMENTO</v>
      </c>
      <c r="NAA49" s="261"/>
      <c r="NAB49" s="261"/>
      <c r="NAC49" s="261"/>
      <c r="NAD49" s="261"/>
      <c r="NAE49" s="261"/>
      <c r="NAF49" s="12" t="s">
        <v>10323</v>
      </c>
      <c r="NAG49" s="12" t="s">
        <v>6222</v>
      </c>
      <c r="NAH49" s="12" t="str">
        <f>IF(NAG49="SINAPI",VLOOKUP('TEREZINHA HARDY'!NAF49,SINAPI,3,),VLOOKUP('TEREZINHA HARDY'!NAF49,SETOP,4,))</f>
        <v>M2</v>
      </c>
      <c r="NAI49" s="13">
        <v>36.619999999999997</v>
      </c>
      <c r="NAJ49" s="13" t="s">
        <v>41</v>
      </c>
      <c r="NAK49" s="14">
        <f>IF(NAG49="SINAPI",VLOOKUP('TEREZINHA HARDY'!NAF49,SINAPI,4,),VLOOKUP('TEREZINHA HARDY'!NAF49,SETOP,5,))</f>
        <v>39.090000000000003</v>
      </c>
      <c r="NAL49" s="14">
        <f t="shared" si="1705"/>
        <v>49.46</v>
      </c>
      <c r="NAM49" s="14">
        <f t="shared" si="1706"/>
        <v>1431.4757999999999</v>
      </c>
      <c r="NAN49" s="14">
        <f t="shared" si="1707"/>
        <v>1811.2251999999999</v>
      </c>
      <c r="NAO49" s="11" t="s">
        <v>17389</v>
      </c>
      <c r="NAP49" s="261" t="str">
        <f>IF(NAW49="SINAPI",VLOOKUP('TEREZINHA HARDY'!NAV49,SINAPI,2,),VLOOKUP('TEREZINHA HARDY'!NAV49,SETOP,3,))</f>
        <v>FORMA E DESFORMA DE TÁBUA E SARRAFO, REAPROVEITAMENTO (3X), EXCLUSIVE ESCORAMENTO</v>
      </c>
      <c r="NAQ49" s="261"/>
      <c r="NAR49" s="261"/>
      <c r="NAS49" s="261"/>
      <c r="NAT49" s="261"/>
      <c r="NAU49" s="261"/>
      <c r="NAV49" s="12" t="s">
        <v>10323</v>
      </c>
      <c r="NAW49" s="12" t="s">
        <v>6222</v>
      </c>
      <c r="NAX49" s="12" t="str">
        <f>IF(NAW49="SINAPI",VLOOKUP('TEREZINHA HARDY'!NAV49,SINAPI,3,),VLOOKUP('TEREZINHA HARDY'!NAV49,SETOP,4,))</f>
        <v>M2</v>
      </c>
      <c r="NAY49" s="13">
        <v>36.619999999999997</v>
      </c>
      <c r="NAZ49" s="13" t="s">
        <v>41</v>
      </c>
      <c r="NBA49" s="14">
        <f>IF(NAW49="SINAPI",VLOOKUP('TEREZINHA HARDY'!NAV49,SINAPI,4,),VLOOKUP('TEREZINHA HARDY'!NAV49,SETOP,5,))</f>
        <v>39.090000000000003</v>
      </c>
      <c r="NBB49" s="14">
        <f t="shared" si="1708"/>
        <v>49.46</v>
      </c>
      <c r="NBC49" s="14">
        <f t="shared" si="1709"/>
        <v>1431.4757999999999</v>
      </c>
      <c r="NBD49" s="14">
        <f t="shared" si="1710"/>
        <v>1811.2251999999999</v>
      </c>
      <c r="NBE49" s="11" t="s">
        <v>17389</v>
      </c>
      <c r="NBF49" s="261" t="str">
        <f>IF(NBM49="SINAPI",VLOOKUP('TEREZINHA HARDY'!NBL49,SINAPI,2,),VLOOKUP('TEREZINHA HARDY'!NBL49,SETOP,3,))</f>
        <v>FORMA E DESFORMA DE TÁBUA E SARRAFO, REAPROVEITAMENTO (3X), EXCLUSIVE ESCORAMENTO</v>
      </c>
      <c r="NBG49" s="261"/>
      <c r="NBH49" s="261"/>
      <c r="NBI49" s="261"/>
      <c r="NBJ49" s="261"/>
      <c r="NBK49" s="261"/>
      <c r="NBL49" s="12" t="s">
        <v>10323</v>
      </c>
      <c r="NBM49" s="12" t="s">
        <v>6222</v>
      </c>
      <c r="NBN49" s="12" t="str">
        <f>IF(NBM49="SINAPI",VLOOKUP('TEREZINHA HARDY'!NBL49,SINAPI,3,),VLOOKUP('TEREZINHA HARDY'!NBL49,SETOP,4,))</f>
        <v>M2</v>
      </c>
      <c r="NBO49" s="13">
        <v>36.619999999999997</v>
      </c>
      <c r="NBP49" s="13" t="s">
        <v>41</v>
      </c>
      <c r="NBQ49" s="14">
        <f>IF(NBM49="SINAPI",VLOOKUP('TEREZINHA HARDY'!NBL49,SINAPI,4,),VLOOKUP('TEREZINHA HARDY'!NBL49,SETOP,5,))</f>
        <v>39.090000000000003</v>
      </c>
      <c r="NBR49" s="14">
        <f t="shared" si="1711"/>
        <v>49.46</v>
      </c>
      <c r="NBS49" s="14">
        <f t="shared" si="1712"/>
        <v>1431.4757999999999</v>
      </c>
      <c r="NBT49" s="14">
        <f t="shared" si="1713"/>
        <v>1811.2251999999999</v>
      </c>
      <c r="NBU49" s="11" t="s">
        <v>17389</v>
      </c>
      <c r="NBV49" s="261" t="str">
        <f>IF(NCC49="SINAPI",VLOOKUP('TEREZINHA HARDY'!NCB49,SINAPI,2,),VLOOKUP('TEREZINHA HARDY'!NCB49,SETOP,3,))</f>
        <v>FORMA E DESFORMA DE TÁBUA E SARRAFO, REAPROVEITAMENTO (3X), EXCLUSIVE ESCORAMENTO</v>
      </c>
      <c r="NBW49" s="261"/>
      <c r="NBX49" s="261"/>
      <c r="NBY49" s="261"/>
      <c r="NBZ49" s="261"/>
      <c r="NCA49" s="261"/>
      <c r="NCB49" s="12" t="s">
        <v>10323</v>
      </c>
      <c r="NCC49" s="12" t="s">
        <v>6222</v>
      </c>
      <c r="NCD49" s="12" t="str">
        <f>IF(NCC49="SINAPI",VLOOKUP('TEREZINHA HARDY'!NCB49,SINAPI,3,),VLOOKUP('TEREZINHA HARDY'!NCB49,SETOP,4,))</f>
        <v>M2</v>
      </c>
      <c r="NCE49" s="13">
        <v>36.619999999999997</v>
      </c>
      <c r="NCF49" s="13" t="s">
        <v>41</v>
      </c>
      <c r="NCG49" s="14">
        <f>IF(NCC49="SINAPI",VLOOKUP('TEREZINHA HARDY'!NCB49,SINAPI,4,),VLOOKUP('TEREZINHA HARDY'!NCB49,SETOP,5,))</f>
        <v>39.090000000000003</v>
      </c>
      <c r="NCH49" s="14">
        <f t="shared" si="1714"/>
        <v>49.46</v>
      </c>
      <c r="NCI49" s="14">
        <f t="shared" si="1715"/>
        <v>1431.4757999999999</v>
      </c>
      <c r="NCJ49" s="14">
        <f t="shared" si="1716"/>
        <v>1811.2251999999999</v>
      </c>
      <c r="NCK49" s="11" t="s">
        <v>17389</v>
      </c>
      <c r="NCL49" s="261" t="str">
        <f>IF(NCS49="SINAPI",VLOOKUP('TEREZINHA HARDY'!NCR49,SINAPI,2,),VLOOKUP('TEREZINHA HARDY'!NCR49,SETOP,3,))</f>
        <v>FORMA E DESFORMA DE TÁBUA E SARRAFO, REAPROVEITAMENTO (3X), EXCLUSIVE ESCORAMENTO</v>
      </c>
      <c r="NCM49" s="261"/>
      <c r="NCN49" s="261"/>
      <c r="NCO49" s="261"/>
      <c r="NCP49" s="261"/>
      <c r="NCQ49" s="261"/>
      <c r="NCR49" s="12" t="s">
        <v>10323</v>
      </c>
      <c r="NCS49" s="12" t="s">
        <v>6222</v>
      </c>
      <c r="NCT49" s="12" t="str">
        <f>IF(NCS49="SINAPI",VLOOKUP('TEREZINHA HARDY'!NCR49,SINAPI,3,),VLOOKUP('TEREZINHA HARDY'!NCR49,SETOP,4,))</f>
        <v>M2</v>
      </c>
      <c r="NCU49" s="13">
        <v>36.619999999999997</v>
      </c>
      <c r="NCV49" s="13" t="s">
        <v>41</v>
      </c>
      <c r="NCW49" s="14">
        <f>IF(NCS49="SINAPI",VLOOKUP('TEREZINHA HARDY'!NCR49,SINAPI,4,),VLOOKUP('TEREZINHA HARDY'!NCR49,SETOP,5,))</f>
        <v>39.090000000000003</v>
      </c>
      <c r="NCX49" s="14">
        <f t="shared" si="1717"/>
        <v>49.46</v>
      </c>
      <c r="NCY49" s="14">
        <f t="shared" si="1718"/>
        <v>1431.4757999999999</v>
      </c>
      <c r="NCZ49" s="14">
        <f t="shared" si="1719"/>
        <v>1811.2251999999999</v>
      </c>
      <c r="NDA49" s="11" t="s">
        <v>17389</v>
      </c>
      <c r="NDB49" s="261" t="str">
        <f>IF(NDI49="SINAPI",VLOOKUP('TEREZINHA HARDY'!NDH49,SINAPI,2,),VLOOKUP('TEREZINHA HARDY'!NDH49,SETOP,3,))</f>
        <v>FORMA E DESFORMA DE TÁBUA E SARRAFO, REAPROVEITAMENTO (3X), EXCLUSIVE ESCORAMENTO</v>
      </c>
      <c r="NDC49" s="261"/>
      <c r="NDD49" s="261"/>
      <c r="NDE49" s="261"/>
      <c r="NDF49" s="261"/>
      <c r="NDG49" s="261"/>
      <c r="NDH49" s="12" t="s">
        <v>10323</v>
      </c>
      <c r="NDI49" s="12" t="s">
        <v>6222</v>
      </c>
      <c r="NDJ49" s="12" t="str">
        <f>IF(NDI49="SINAPI",VLOOKUP('TEREZINHA HARDY'!NDH49,SINAPI,3,),VLOOKUP('TEREZINHA HARDY'!NDH49,SETOP,4,))</f>
        <v>M2</v>
      </c>
      <c r="NDK49" s="13">
        <v>36.619999999999997</v>
      </c>
      <c r="NDL49" s="13" t="s">
        <v>41</v>
      </c>
      <c r="NDM49" s="14">
        <f>IF(NDI49="SINAPI",VLOOKUP('TEREZINHA HARDY'!NDH49,SINAPI,4,),VLOOKUP('TEREZINHA HARDY'!NDH49,SETOP,5,))</f>
        <v>39.090000000000003</v>
      </c>
      <c r="NDN49" s="14">
        <f t="shared" si="1720"/>
        <v>49.46</v>
      </c>
      <c r="NDO49" s="14">
        <f t="shared" si="1721"/>
        <v>1431.4757999999999</v>
      </c>
      <c r="NDP49" s="14">
        <f t="shared" si="1722"/>
        <v>1811.2251999999999</v>
      </c>
      <c r="NDQ49" s="11" t="s">
        <v>17389</v>
      </c>
      <c r="NDR49" s="261" t="str">
        <f>IF(NDY49="SINAPI",VLOOKUP('TEREZINHA HARDY'!NDX49,SINAPI,2,),VLOOKUP('TEREZINHA HARDY'!NDX49,SETOP,3,))</f>
        <v>FORMA E DESFORMA DE TÁBUA E SARRAFO, REAPROVEITAMENTO (3X), EXCLUSIVE ESCORAMENTO</v>
      </c>
      <c r="NDS49" s="261"/>
      <c r="NDT49" s="261"/>
      <c r="NDU49" s="261"/>
      <c r="NDV49" s="261"/>
      <c r="NDW49" s="261"/>
      <c r="NDX49" s="12" t="s">
        <v>10323</v>
      </c>
      <c r="NDY49" s="12" t="s">
        <v>6222</v>
      </c>
      <c r="NDZ49" s="12" t="str">
        <f>IF(NDY49="SINAPI",VLOOKUP('TEREZINHA HARDY'!NDX49,SINAPI,3,),VLOOKUP('TEREZINHA HARDY'!NDX49,SETOP,4,))</f>
        <v>M2</v>
      </c>
      <c r="NEA49" s="13">
        <v>36.619999999999997</v>
      </c>
      <c r="NEB49" s="13" t="s">
        <v>41</v>
      </c>
      <c r="NEC49" s="14">
        <f>IF(NDY49="SINAPI",VLOOKUP('TEREZINHA HARDY'!NDX49,SINAPI,4,),VLOOKUP('TEREZINHA HARDY'!NDX49,SETOP,5,))</f>
        <v>39.090000000000003</v>
      </c>
      <c r="NED49" s="14">
        <f t="shared" si="1723"/>
        <v>49.46</v>
      </c>
      <c r="NEE49" s="14">
        <f t="shared" si="1724"/>
        <v>1431.4757999999999</v>
      </c>
      <c r="NEF49" s="14">
        <f t="shared" si="1725"/>
        <v>1811.2251999999999</v>
      </c>
      <c r="NEG49" s="11" t="s">
        <v>17389</v>
      </c>
      <c r="NEH49" s="261" t="str">
        <f>IF(NEO49="SINAPI",VLOOKUP('TEREZINHA HARDY'!NEN49,SINAPI,2,),VLOOKUP('TEREZINHA HARDY'!NEN49,SETOP,3,))</f>
        <v>FORMA E DESFORMA DE TÁBUA E SARRAFO, REAPROVEITAMENTO (3X), EXCLUSIVE ESCORAMENTO</v>
      </c>
      <c r="NEI49" s="261"/>
      <c r="NEJ49" s="261"/>
      <c r="NEK49" s="261"/>
      <c r="NEL49" s="261"/>
      <c r="NEM49" s="261"/>
      <c r="NEN49" s="12" t="s">
        <v>10323</v>
      </c>
      <c r="NEO49" s="12" t="s">
        <v>6222</v>
      </c>
      <c r="NEP49" s="12" t="str">
        <f>IF(NEO49="SINAPI",VLOOKUP('TEREZINHA HARDY'!NEN49,SINAPI,3,),VLOOKUP('TEREZINHA HARDY'!NEN49,SETOP,4,))</f>
        <v>M2</v>
      </c>
      <c r="NEQ49" s="13">
        <v>36.619999999999997</v>
      </c>
      <c r="NER49" s="13" t="s">
        <v>41</v>
      </c>
      <c r="NES49" s="14">
        <f>IF(NEO49="SINAPI",VLOOKUP('TEREZINHA HARDY'!NEN49,SINAPI,4,),VLOOKUP('TEREZINHA HARDY'!NEN49,SETOP,5,))</f>
        <v>39.090000000000003</v>
      </c>
      <c r="NET49" s="14">
        <f t="shared" si="1726"/>
        <v>49.46</v>
      </c>
      <c r="NEU49" s="14">
        <f t="shared" si="1727"/>
        <v>1431.4757999999999</v>
      </c>
      <c r="NEV49" s="14">
        <f t="shared" si="1728"/>
        <v>1811.2251999999999</v>
      </c>
      <c r="NEW49" s="11" t="s">
        <v>17389</v>
      </c>
      <c r="NEX49" s="261" t="str">
        <f>IF(NFE49="SINAPI",VLOOKUP('TEREZINHA HARDY'!NFD49,SINAPI,2,),VLOOKUP('TEREZINHA HARDY'!NFD49,SETOP,3,))</f>
        <v>FORMA E DESFORMA DE TÁBUA E SARRAFO, REAPROVEITAMENTO (3X), EXCLUSIVE ESCORAMENTO</v>
      </c>
      <c r="NEY49" s="261"/>
      <c r="NEZ49" s="261"/>
      <c r="NFA49" s="261"/>
      <c r="NFB49" s="261"/>
      <c r="NFC49" s="261"/>
      <c r="NFD49" s="12" t="s">
        <v>10323</v>
      </c>
      <c r="NFE49" s="12" t="s">
        <v>6222</v>
      </c>
      <c r="NFF49" s="12" t="str">
        <f>IF(NFE49="SINAPI",VLOOKUP('TEREZINHA HARDY'!NFD49,SINAPI,3,),VLOOKUP('TEREZINHA HARDY'!NFD49,SETOP,4,))</f>
        <v>M2</v>
      </c>
      <c r="NFG49" s="13">
        <v>36.619999999999997</v>
      </c>
      <c r="NFH49" s="13" t="s">
        <v>41</v>
      </c>
      <c r="NFI49" s="14">
        <f>IF(NFE49="SINAPI",VLOOKUP('TEREZINHA HARDY'!NFD49,SINAPI,4,),VLOOKUP('TEREZINHA HARDY'!NFD49,SETOP,5,))</f>
        <v>39.090000000000003</v>
      </c>
      <c r="NFJ49" s="14">
        <f t="shared" si="1729"/>
        <v>49.46</v>
      </c>
      <c r="NFK49" s="14">
        <f t="shared" si="1730"/>
        <v>1431.4757999999999</v>
      </c>
      <c r="NFL49" s="14">
        <f t="shared" si="1731"/>
        <v>1811.2251999999999</v>
      </c>
      <c r="NFM49" s="11" t="s">
        <v>17389</v>
      </c>
      <c r="NFN49" s="261" t="str">
        <f>IF(NFU49="SINAPI",VLOOKUP('TEREZINHA HARDY'!NFT49,SINAPI,2,),VLOOKUP('TEREZINHA HARDY'!NFT49,SETOP,3,))</f>
        <v>FORMA E DESFORMA DE TÁBUA E SARRAFO, REAPROVEITAMENTO (3X), EXCLUSIVE ESCORAMENTO</v>
      </c>
      <c r="NFO49" s="261"/>
      <c r="NFP49" s="261"/>
      <c r="NFQ49" s="261"/>
      <c r="NFR49" s="261"/>
      <c r="NFS49" s="261"/>
      <c r="NFT49" s="12" t="s">
        <v>10323</v>
      </c>
      <c r="NFU49" s="12" t="s">
        <v>6222</v>
      </c>
      <c r="NFV49" s="12" t="str">
        <f>IF(NFU49="SINAPI",VLOOKUP('TEREZINHA HARDY'!NFT49,SINAPI,3,),VLOOKUP('TEREZINHA HARDY'!NFT49,SETOP,4,))</f>
        <v>M2</v>
      </c>
      <c r="NFW49" s="13">
        <v>36.619999999999997</v>
      </c>
      <c r="NFX49" s="13" t="s">
        <v>41</v>
      </c>
      <c r="NFY49" s="14">
        <f>IF(NFU49="SINAPI",VLOOKUP('TEREZINHA HARDY'!NFT49,SINAPI,4,),VLOOKUP('TEREZINHA HARDY'!NFT49,SETOP,5,))</f>
        <v>39.090000000000003</v>
      </c>
      <c r="NFZ49" s="14">
        <f t="shared" si="1732"/>
        <v>49.46</v>
      </c>
      <c r="NGA49" s="14">
        <f t="shared" si="1733"/>
        <v>1431.4757999999999</v>
      </c>
      <c r="NGB49" s="14">
        <f t="shared" si="1734"/>
        <v>1811.2251999999999</v>
      </c>
      <c r="NGC49" s="11" t="s">
        <v>17389</v>
      </c>
      <c r="NGD49" s="261" t="str">
        <f>IF(NGK49="SINAPI",VLOOKUP('TEREZINHA HARDY'!NGJ49,SINAPI,2,),VLOOKUP('TEREZINHA HARDY'!NGJ49,SETOP,3,))</f>
        <v>FORMA E DESFORMA DE TÁBUA E SARRAFO, REAPROVEITAMENTO (3X), EXCLUSIVE ESCORAMENTO</v>
      </c>
      <c r="NGE49" s="261"/>
      <c r="NGF49" s="261"/>
      <c r="NGG49" s="261"/>
      <c r="NGH49" s="261"/>
      <c r="NGI49" s="261"/>
      <c r="NGJ49" s="12" t="s">
        <v>10323</v>
      </c>
      <c r="NGK49" s="12" t="s">
        <v>6222</v>
      </c>
      <c r="NGL49" s="12" t="str">
        <f>IF(NGK49="SINAPI",VLOOKUP('TEREZINHA HARDY'!NGJ49,SINAPI,3,),VLOOKUP('TEREZINHA HARDY'!NGJ49,SETOP,4,))</f>
        <v>M2</v>
      </c>
      <c r="NGM49" s="13">
        <v>36.619999999999997</v>
      </c>
      <c r="NGN49" s="13" t="s">
        <v>41</v>
      </c>
      <c r="NGO49" s="14">
        <f>IF(NGK49="SINAPI",VLOOKUP('TEREZINHA HARDY'!NGJ49,SINAPI,4,),VLOOKUP('TEREZINHA HARDY'!NGJ49,SETOP,5,))</f>
        <v>39.090000000000003</v>
      </c>
      <c r="NGP49" s="14">
        <f t="shared" si="1735"/>
        <v>49.46</v>
      </c>
      <c r="NGQ49" s="14">
        <f t="shared" si="1736"/>
        <v>1431.4757999999999</v>
      </c>
      <c r="NGR49" s="14">
        <f t="shared" si="1737"/>
        <v>1811.2251999999999</v>
      </c>
      <c r="NGS49" s="11" t="s">
        <v>17389</v>
      </c>
      <c r="NGT49" s="261" t="str">
        <f>IF(NHA49="SINAPI",VLOOKUP('TEREZINHA HARDY'!NGZ49,SINAPI,2,),VLOOKUP('TEREZINHA HARDY'!NGZ49,SETOP,3,))</f>
        <v>FORMA E DESFORMA DE TÁBUA E SARRAFO, REAPROVEITAMENTO (3X), EXCLUSIVE ESCORAMENTO</v>
      </c>
      <c r="NGU49" s="261"/>
      <c r="NGV49" s="261"/>
      <c r="NGW49" s="261"/>
      <c r="NGX49" s="261"/>
      <c r="NGY49" s="261"/>
      <c r="NGZ49" s="12" t="s">
        <v>10323</v>
      </c>
      <c r="NHA49" s="12" t="s">
        <v>6222</v>
      </c>
      <c r="NHB49" s="12" t="str">
        <f>IF(NHA49="SINAPI",VLOOKUP('TEREZINHA HARDY'!NGZ49,SINAPI,3,),VLOOKUP('TEREZINHA HARDY'!NGZ49,SETOP,4,))</f>
        <v>M2</v>
      </c>
      <c r="NHC49" s="13">
        <v>36.619999999999997</v>
      </c>
      <c r="NHD49" s="13" t="s">
        <v>41</v>
      </c>
      <c r="NHE49" s="14">
        <f>IF(NHA49="SINAPI",VLOOKUP('TEREZINHA HARDY'!NGZ49,SINAPI,4,),VLOOKUP('TEREZINHA HARDY'!NGZ49,SETOP,5,))</f>
        <v>39.090000000000003</v>
      </c>
      <c r="NHF49" s="14">
        <f t="shared" si="1738"/>
        <v>49.46</v>
      </c>
      <c r="NHG49" s="14">
        <f t="shared" si="1739"/>
        <v>1431.4757999999999</v>
      </c>
      <c r="NHH49" s="14">
        <f t="shared" si="1740"/>
        <v>1811.2251999999999</v>
      </c>
      <c r="NHI49" s="11" t="s">
        <v>17389</v>
      </c>
      <c r="NHJ49" s="261" t="str">
        <f>IF(NHQ49="SINAPI",VLOOKUP('TEREZINHA HARDY'!NHP49,SINAPI,2,),VLOOKUP('TEREZINHA HARDY'!NHP49,SETOP,3,))</f>
        <v>FORMA E DESFORMA DE TÁBUA E SARRAFO, REAPROVEITAMENTO (3X), EXCLUSIVE ESCORAMENTO</v>
      </c>
      <c r="NHK49" s="261"/>
      <c r="NHL49" s="261"/>
      <c r="NHM49" s="261"/>
      <c r="NHN49" s="261"/>
      <c r="NHO49" s="261"/>
      <c r="NHP49" s="12" t="s">
        <v>10323</v>
      </c>
      <c r="NHQ49" s="12" t="s">
        <v>6222</v>
      </c>
      <c r="NHR49" s="12" t="str">
        <f>IF(NHQ49="SINAPI",VLOOKUP('TEREZINHA HARDY'!NHP49,SINAPI,3,),VLOOKUP('TEREZINHA HARDY'!NHP49,SETOP,4,))</f>
        <v>M2</v>
      </c>
      <c r="NHS49" s="13">
        <v>36.619999999999997</v>
      </c>
      <c r="NHT49" s="13" t="s">
        <v>41</v>
      </c>
      <c r="NHU49" s="14">
        <f>IF(NHQ49="SINAPI",VLOOKUP('TEREZINHA HARDY'!NHP49,SINAPI,4,),VLOOKUP('TEREZINHA HARDY'!NHP49,SETOP,5,))</f>
        <v>39.090000000000003</v>
      </c>
      <c r="NHV49" s="14">
        <f t="shared" si="1741"/>
        <v>49.46</v>
      </c>
      <c r="NHW49" s="14">
        <f t="shared" si="1742"/>
        <v>1431.4757999999999</v>
      </c>
      <c r="NHX49" s="14">
        <f t="shared" si="1743"/>
        <v>1811.2251999999999</v>
      </c>
      <c r="NHY49" s="11" t="s">
        <v>17389</v>
      </c>
      <c r="NHZ49" s="261" t="str">
        <f>IF(NIG49="SINAPI",VLOOKUP('TEREZINHA HARDY'!NIF49,SINAPI,2,),VLOOKUP('TEREZINHA HARDY'!NIF49,SETOP,3,))</f>
        <v>FORMA E DESFORMA DE TÁBUA E SARRAFO, REAPROVEITAMENTO (3X), EXCLUSIVE ESCORAMENTO</v>
      </c>
      <c r="NIA49" s="261"/>
      <c r="NIB49" s="261"/>
      <c r="NIC49" s="261"/>
      <c r="NID49" s="261"/>
      <c r="NIE49" s="261"/>
      <c r="NIF49" s="12" t="s">
        <v>10323</v>
      </c>
      <c r="NIG49" s="12" t="s">
        <v>6222</v>
      </c>
      <c r="NIH49" s="12" t="str">
        <f>IF(NIG49="SINAPI",VLOOKUP('TEREZINHA HARDY'!NIF49,SINAPI,3,),VLOOKUP('TEREZINHA HARDY'!NIF49,SETOP,4,))</f>
        <v>M2</v>
      </c>
      <c r="NII49" s="13">
        <v>36.619999999999997</v>
      </c>
      <c r="NIJ49" s="13" t="s">
        <v>41</v>
      </c>
      <c r="NIK49" s="14">
        <f>IF(NIG49="SINAPI",VLOOKUP('TEREZINHA HARDY'!NIF49,SINAPI,4,),VLOOKUP('TEREZINHA HARDY'!NIF49,SETOP,5,))</f>
        <v>39.090000000000003</v>
      </c>
      <c r="NIL49" s="14">
        <f t="shared" si="1744"/>
        <v>49.46</v>
      </c>
      <c r="NIM49" s="14">
        <f t="shared" si="1745"/>
        <v>1431.4757999999999</v>
      </c>
      <c r="NIN49" s="14">
        <f t="shared" si="1746"/>
        <v>1811.2251999999999</v>
      </c>
      <c r="NIO49" s="11" t="s">
        <v>17389</v>
      </c>
      <c r="NIP49" s="261" t="str">
        <f>IF(NIW49="SINAPI",VLOOKUP('TEREZINHA HARDY'!NIV49,SINAPI,2,),VLOOKUP('TEREZINHA HARDY'!NIV49,SETOP,3,))</f>
        <v>FORMA E DESFORMA DE TÁBUA E SARRAFO, REAPROVEITAMENTO (3X), EXCLUSIVE ESCORAMENTO</v>
      </c>
      <c r="NIQ49" s="261"/>
      <c r="NIR49" s="261"/>
      <c r="NIS49" s="261"/>
      <c r="NIT49" s="261"/>
      <c r="NIU49" s="261"/>
      <c r="NIV49" s="12" t="s">
        <v>10323</v>
      </c>
      <c r="NIW49" s="12" t="s">
        <v>6222</v>
      </c>
      <c r="NIX49" s="12" t="str">
        <f>IF(NIW49="SINAPI",VLOOKUP('TEREZINHA HARDY'!NIV49,SINAPI,3,),VLOOKUP('TEREZINHA HARDY'!NIV49,SETOP,4,))</f>
        <v>M2</v>
      </c>
      <c r="NIY49" s="13">
        <v>36.619999999999997</v>
      </c>
      <c r="NIZ49" s="13" t="s">
        <v>41</v>
      </c>
      <c r="NJA49" s="14">
        <f>IF(NIW49="SINAPI",VLOOKUP('TEREZINHA HARDY'!NIV49,SINAPI,4,),VLOOKUP('TEREZINHA HARDY'!NIV49,SETOP,5,))</f>
        <v>39.090000000000003</v>
      </c>
      <c r="NJB49" s="14">
        <f t="shared" si="1747"/>
        <v>49.46</v>
      </c>
      <c r="NJC49" s="14">
        <f t="shared" si="1748"/>
        <v>1431.4757999999999</v>
      </c>
      <c r="NJD49" s="14">
        <f t="shared" si="1749"/>
        <v>1811.2251999999999</v>
      </c>
      <c r="NJE49" s="11" t="s">
        <v>17389</v>
      </c>
      <c r="NJF49" s="261" t="str">
        <f>IF(NJM49="SINAPI",VLOOKUP('TEREZINHA HARDY'!NJL49,SINAPI,2,),VLOOKUP('TEREZINHA HARDY'!NJL49,SETOP,3,))</f>
        <v>FORMA E DESFORMA DE TÁBUA E SARRAFO, REAPROVEITAMENTO (3X), EXCLUSIVE ESCORAMENTO</v>
      </c>
      <c r="NJG49" s="261"/>
      <c r="NJH49" s="261"/>
      <c r="NJI49" s="261"/>
      <c r="NJJ49" s="261"/>
      <c r="NJK49" s="261"/>
      <c r="NJL49" s="12" t="s">
        <v>10323</v>
      </c>
      <c r="NJM49" s="12" t="s">
        <v>6222</v>
      </c>
      <c r="NJN49" s="12" t="str">
        <f>IF(NJM49="SINAPI",VLOOKUP('TEREZINHA HARDY'!NJL49,SINAPI,3,),VLOOKUP('TEREZINHA HARDY'!NJL49,SETOP,4,))</f>
        <v>M2</v>
      </c>
      <c r="NJO49" s="13">
        <v>36.619999999999997</v>
      </c>
      <c r="NJP49" s="13" t="s">
        <v>41</v>
      </c>
      <c r="NJQ49" s="14">
        <f>IF(NJM49="SINAPI",VLOOKUP('TEREZINHA HARDY'!NJL49,SINAPI,4,),VLOOKUP('TEREZINHA HARDY'!NJL49,SETOP,5,))</f>
        <v>39.090000000000003</v>
      </c>
      <c r="NJR49" s="14">
        <f t="shared" si="1750"/>
        <v>49.46</v>
      </c>
      <c r="NJS49" s="14">
        <f t="shared" si="1751"/>
        <v>1431.4757999999999</v>
      </c>
      <c r="NJT49" s="14">
        <f t="shared" si="1752"/>
        <v>1811.2251999999999</v>
      </c>
      <c r="NJU49" s="11" t="s">
        <v>17389</v>
      </c>
      <c r="NJV49" s="261" t="str">
        <f>IF(NKC49="SINAPI",VLOOKUP('TEREZINHA HARDY'!NKB49,SINAPI,2,),VLOOKUP('TEREZINHA HARDY'!NKB49,SETOP,3,))</f>
        <v>FORMA E DESFORMA DE TÁBUA E SARRAFO, REAPROVEITAMENTO (3X), EXCLUSIVE ESCORAMENTO</v>
      </c>
      <c r="NJW49" s="261"/>
      <c r="NJX49" s="261"/>
      <c r="NJY49" s="261"/>
      <c r="NJZ49" s="261"/>
      <c r="NKA49" s="261"/>
      <c r="NKB49" s="12" t="s">
        <v>10323</v>
      </c>
      <c r="NKC49" s="12" t="s">
        <v>6222</v>
      </c>
      <c r="NKD49" s="12" t="str">
        <f>IF(NKC49="SINAPI",VLOOKUP('TEREZINHA HARDY'!NKB49,SINAPI,3,),VLOOKUP('TEREZINHA HARDY'!NKB49,SETOP,4,))</f>
        <v>M2</v>
      </c>
      <c r="NKE49" s="13">
        <v>36.619999999999997</v>
      </c>
      <c r="NKF49" s="13" t="s">
        <v>41</v>
      </c>
      <c r="NKG49" s="14">
        <f>IF(NKC49="SINAPI",VLOOKUP('TEREZINHA HARDY'!NKB49,SINAPI,4,),VLOOKUP('TEREZINHA HARDY'!NKB49,SETOP,5,))</f>
        <v>39.090000000000003</v>
      </c>
      <c r="NKH49" s="14">
        <f t="shared" si="1753"/>
        <v>49.46</v>
      </c>
      <c r="NKI49" s="14">
        <f t="shared" si="1754"/>
        <v>1431.4757999999999</v>
      </c>
      <c r="NKJ49" s="14">
        <f t="shared" si="1755"/>
        <v>1811.2251999999999</v>
      </c>
      <c r="NKK49" s="11" t="s">
        <v>17389</v>
      </c>
      <c r="NKL49" s="261" t="str">
        <f>IF(NKS49="SINAPI",VLOOKUP('TEREZINHA HARDY'!NKR49,SINAPI,2,),VLOOKUP('TEREZINHA HARDY'!NKR49,SETOP,3,))</f>
        <v>FORMA E DESFORMA DE TÁBUA E SARRAFO, REAPROVEITAMENTO (3X), EXCLUSIVE ESCORAMENTO</v>
      </c>
      <c r="NKM49" s="261"/>
      <c r="NKN49" s="261"/>
      <c r="NKO49" s="261"/>
      <c r="NKP49" s="261"/>
      <c r="NKQ49" s="261"/>
      <c r="NKR49" s="12" t="s">
        <v>10323</v>
      </c>
      <c r="NKS49" s="12" t="s">
        <v>6222</v>
      </c>
      <c r="NKT49" s="12" t="str">
        <f>IF(NKS49="SINAPI",VLOOKUP('TEREZINHA HARDY'!NKR49,SINAPI,3,),VLOOKUP('TEREZINHA HARDY'!NKR49,SETOP,4,))</f>
        <v>M2</v>
      </c>
      <c r="NKU49" s="13">
        <v>36.619999999999997</v>
      </c>
      <c r="NKV49" s="13" t="s">
        <v>41</v>
      </c>
      <c r="NKW49" s="14">
        <f>IF(NKS49="SINAPI",VLOOKUP('TEREZINHA HARDY'!NKR49,SINAPI,4,),VLOOKUP('TEREZINHA HARDY'!NKR49,SETOP,5,))</f>
        <v>39.090000000000003</v>
      </c>
      <c r="NKX49" s="14">
        <f t="shared" si="1756"/>
        <v>49.46</v>
      </c>
      <c r="NKY49" s="14">
        <f t="shared" si="1757"/>
        <v>1431.4757999999999</v>
      </c>
      <c r="NKZ49" s="14">
        <f t="shared" si="1758"/>
        <v>1811.2251999999999</v>
      </c>
      <c r="NLA49" s="11" t="s">
        <v>17389</v>
      </c>
      <c r="NLB49" s="261" t="str">
        <f>IF(NLI49="SINAPI",VLOOKUP('TEREZINHA HARDY'!NLH49,SINAPI,2,),VLOOKUP('TEREZINHA HARDY'!NLH49,SETOP,3,))</f>
        <v>FORMA E DESFORMA DE TÁBUA E SARRAFO, REAPROVEITAMENTO (3X), EXCLUSIVE ESCORAMENTO</v>
      </c>
      <c r="NLC49" s="261"/>
      <c r="NLD49" s="261"/>
      <c r="NLE49" s="261"/>
      <c r="NLF49" s="261"/>
      <c r="NLG49" s="261"/>
      <c r="NLH49" s="12" t="s">
        <v>10323</v>
      </c>
      <c r="NLI49" s="12" t="s">
        <v>6222</v>
      </c>
      <c r="NLJ49" s="12" t="str">
        <f>IF(NLI49="SINAPI",VLOOKUP('TEREZINHA HARDY'!NLH49,SINAPI,3,),VLOOKUP('TEREZINHA HARDY'!NLH49,SETOP,4,))</f>
        <v>M2</v>
      </c>
      <c r="NLK49" s="13">
        <v>36.619999999999997</v>
      </c>
      <c r="NLL49" s="13" t="s">
        <v>41</v>
      </c>
      <c r="NLM49" s="14">
        <f>IF(NLI49="SINAPI",VLOOKUP('TEREZINHA HARDY'!NLH49,SINAPI,4,),VLOOKUP('TEREZINHA HARDY'!NLH49,SETOP,5,))</f>
        <v>39.090000000000003</v>
      </c>
      <c r="NLN49" s="14">
        <f t="shared" si="1759"/>
        <v>49.46</v>
      </c>
      <c r="NLO49" s="14">
        <f t="shared" si="1760"/>
        <v>1431.4757999999999</v>
      </c>
      <c r="NLP49" s="14">
        <f t="shared" si="1761"/>
        <v>1811.2251999999999</v>
      </c>
      <c r="NLQ49" s="11" t="s">
        <v>17389</v>
      </c>
      <c r="NLR49" s="261" t="str">
        <f>IF(NLY49="SINAPI",VLOOKUP('TEREZINHA HARDY'!NLX49,SINAPI,2,),VLOOKUP('TEREZINHA HARDY'!NLX49,SETOP,3,))</f>
        <v>FORMA E DESFORMA DE TÁBUA E SARRAFO, REAPROVEITAMENTO (3X), EXCLUSIVE ESCORAMENTO</v>
      </c>
      <c r="NLS49" s="261"/>
      <c r="NLT49" s="261"/>
      <c r="NLU49" s="261"/>
      <c r="NLV49" s="261"/>
      <c r="NLW49" s="261"/>
      <c r="NLX49" s="12" t="s">
        <v>10323</v>
      </c>
      <c r="NLY49" s="12" t="s">
        <v>6222</v>
      </c>
      <c r="NLZ49" s="12" t="str">
        <f>IF(NLY49="SINAPI",VLOOKUP('TEREZINHA HARDY'!NLX49,SINAPI,3,),VLOOKUP('TEREZINHA HARDY'!NLX49,SETOP,4,))</f>
        <v>M2</v>
      </c>
      <c r="NMA49" s="13">
        <v>36.619999999999997</v>
      </c>
      <c r="NMB49" s="13" t="s">
        <v>41</v>
      </c>
      <c r="NMC49" s="14">
        <f>IF(NLY49="SINAPI",VLOOKUP('TEREZINHA HARDY'!NLX49,SINAPI,4,),VLOOKUP('TEREZINHA HARDY'!NLX49,SETOP,5,))</f>
        <v>39.090000000000003</v>
      </c>
      <c r="NMD49" s="14">
        <f t="shared" si="1762"/>
        <v>49.46</v>
      </c>
      <c r="NME49" s="14">
        <f t="shared" si="1763"/>
        <v>1431.4757999999999</v>
      </c>
      <c r="NMF49" s="14">
        <f t="shared" si="1764"/>
        <v>1811.2251999999999</v>
      </c>
      <c r="NMG49" s="11" t="s">
        <v>17389</v>
      </c>
      <c r="NMH49" s="261" t="str">
        <f>IF(NMO49="SINAPI",VLOOKUP('TEREZINHA HARDY'!NMN49,SINAPI,2,),VLOOKUP('TEREZINHA HARDY'!NMN49,SETOP,3,))</f>
        <v>FORMA E DESFORMA DE TÁBUA E SARRAFO, REAPROVEITAMENTO (3X), EXCLUSIVE ESCORAMENTO</v>
      </c>
      <c r="NMI49" s="261"/>
      <c r="NMJ49" s="261"/>
      <c r="NMK49" s="261"/>
      <c r="NML49" s="261"/>
      <c r="NMM49" s="261"/>
      <c r="NMN49" s="12" t="s">
        <v>10323</v>
      </c>
      <c r="NMO49" s="12" t="s">
        <v>6222</v>
      </c>
      <c r="NMP49" s="12" t="str">
        <f>IF(NMO49="SINAPI",VLOOKUP('TEREZINHA HARDY'!NMN49,SINAPI,3,),VLOOKUP('TEREZINHA HARDY'!NMN49,SETOP,4,))</f>
        <v>M2</v>
      </c>
      <c r="NMQ49" s="13">
        <v>36.619999999999997</v>
      </c>
      <c r="NMR49" s="13" t="s">
        <v>41</v>
      </c>
      <c r="NMS49" s="14">
        <f>IF(NMO49="SINAPI",VLOOKUP('TEREZINHA HARDY'!NMN49,SINAPI,4,),VLOOKUP('TEREZINHA HARDY'!NMN49,SETOP,5,))</f>
        <v>39.090000000000003</v>
      </c>
      <c r="NMT49" s="14">
        <f t="shared" si="1765"/>
        <v>49.46</v>
      </c>
      <c r="NMU49" s="14">
        <f t="shared" si="1766"/>
        <v>1431.4757999999999</v>
      </c>
      <c r="NMV49" s="14">
        <f t="shared" si="1767"/>
        <v>1811.2251999999999</v>
      </c>
      <c r="NMW49" s="11" t="s">
        <v>17389</v>
      </c>
      <c r="NMX49" s="261" t="str">
        <f>IF(NNE49="SINAPI",VLOOKUP('TEREZINHA HARDY'!NND49,SINAPI,2,),VLOOKUP('TEREZINHA HARDY'!NND49,SETOP,3,))</f>
        <v>FORMA E DESFORMA DE TÁBUA E SARRAFO, REAPROVEITAMENTO (3X), EXCLUSIVE ESCORAMENTO</v>
      </c>
      <c r="NMY49" s="261"/>
      <c r="NMZ49" s="261"/>
      <c r="NNA49" s="261"/>
      <c r="NNB49" s="261"/>
      <c r="NNC49" s="261"/>
      <c r="NND49" s="12" t="s">
        <v>10323</v>
      </c>
      <c r="NNE49" s="12" t="s">
        <v>6222</v>
      </c>
      <c r="NNF49" s="12" t="str">
        <f>IF(NNE49="SINAPI",VLOOKUP('TEREZINHA HARDY'!NND49,SINAPI,3,),VLOOKUP('TEREZINHA HARDY'!NND49,SETOP,4,))</f>
        <v>M2</v>
      </c>
      <c r="NNG49" s="13">
        <v>36.619999999999997</v>
      </c>
      <c r="NNH49" s="13" t="s">
        <v>41</v>
      </c>
      <c r="NNI49" s="14">
        <f>IF(NNE49="SINAPI",VLOOKUP('TEREZINHA HARDY'!NND49,SINAPI,4,),VLOOKUP('TEREZINHA HARDY'!NND49,SETOP,5,))</f>
        <v>39.090000000000003</v>
      </c>
      <c r="NNJ49" s="14">
        <f t="shared" si="1768"/>
        <v>49.46</v>
      </c>
      <c r="NNK49" s="14">
        <f t="shared" si="1769"/>
        <v>1431.4757999999999</v>
      </c>
      <c r="NNL49" s="14">
        <f t="shared" si="1770"/>
        <v>1811.2251999999999</v>
      </c>
      <c r="NNM49" s="11" t="s">
        <v>17389</v>
      </c>
      <c r="NNN49" s="261" t="str">
        <f>IF(NNU49="SINAPI",VLOOKUP('TEREZINHA HARDY'!NNT49,SINAPI,2,),VLOOKUP('TEREZINHA HARDY'!NNT49,SETOP,3,))</f>
        <v>FORMA E DESFORMA DE TÁBUA E SARRAFO, REAPROVEITAMENTO (3X), EXCLUSIVE ESCORAMENTO</v>
      </c>
      <c r="NNO49" s="261"/>
      <c r="NNP49" s="261"/>
      <c r="NNQ49" s="261"/>
      <c r="NNR49" s="261"/>
      <c r="NNS49" s="261"/>
      <c r="NNT49" s="12" t="s">
        <v>10323</v>
      </c>
      <c r="NNU49" s="12" t="s">
        <v>6222</v>
      </c>
      <c r="NNV49" s="12" t="str">
        <f>IF(NNU49="SINAPI",VLOOKUP('TEREZINHA HARDY'!NNT49,SINAPI,3,),VLOOKUP('TEREZINHA HARDY'!NNT49,SETOP,4,))</f>
        <v>M2</v>
      </c>
      <c r="NNW49" s="13">
        <v>36.619999999999997</v>
      </c>
      <c r="NNX49" s="13" t="s">
        <v>41</v>
      </c>
      <c r="NNY49" s="14">
        <f>IF(NNU49="SINAPI",VLOOKUP('TEREZINHA HARDY'!NNT49,SINAPI,4,),VLOOKUP('TEREZINHA HARDY'!NNT49,SETOP,5,))</f>
        <v>39.090000000000003</v>
      </c>
      <c r="NNZ49" s="14">
        <f t="shared" si="1771"/>
        <v>49.46</v>
      </c>
      <c r="NOA49" s="14">
        <f t="shared" si="1772"/>
        <v>1431.4757999999999</v>
      </c>
      <c r="NOB49" s="14">
        <f t="shared" si="1773"/>
        <v>1811.2251999999999</v>
      </c>
      <c r="NOC49" s="11" t="s">
        <v>17389</v>
      </c>
      <c r="NOD49" s="261" t="str">
        <f>IF(NOK49="SINAPI",VLOOKUP('TEREZINHA HARDY'!NOJ49,SINAPI,2,),VLOOKUP('TEREZINHA HARDY'!NOJ49,SETOP,3,))</f>
        <v>FORMA E DESFORMA DE TÁBUA E SARRAFO, REAPROVEITAMENTO (3X), EXCLUSIVE ESCORAMENTO</v>
      </c>
      <c r="NOE49" s="261"/>
      <c r="NOF49" s="261"/>
      <c r="NOG49" s="261"/>
      <c r="NOH49" s="261"/>
      <c r="NOI49" s="261"/>
      <c r="NOJ49" s="12" t="s">
        <v>10323</v>
      </c>
      <c r="NOK49" s="12" t="s">
        <v>6222</v>
      </c>
      <c r="NOL49" s="12" t="str">
        <f>IF(NOK49="SINAPI",VLOOKUP('TEREZINHA HARDY'!NOJ49,SINAPI,3,),VLOOKUP('TEREZINHA HARDY'!NOJ49,SETOP,4,))</f>
        <v>M2</v>
      </c>
      <c r="NOM49" s="13">
        <v>36.619999999999997</v>
      </c>
      <c r="NON49" s="13" t="s">
        <v>41</v>
      </c>
      <c r="NOO49" s="14">
        <f>IF(NOK49="SINAPI",VLOOKUP('TEREZINHA HARDY'!NOJ49,SINAPI,4,),VLOOKUP('TEREZINHA HARDY'!NOJ49,SETOP,5,))</f>
        <v>39.090000000000003</v>
      </c>
      <c r="NOP49" s="14">
        <f t="shared" si="1774"/>
        <v>49.46</v>
      </c>
      <c r="NOQ49" s="14">
        <f t="shared" si="1775"/>
        <v>1431.4757999999999</v>
      </c>
      <c r="NOR49" s="14">
        <f t="shared" si="1776"/>
        <v>1811.2251999999999</v>
      </c>
      <c r="NOS49" s="11" t="s">
        <v>17389</v>
      </c>
      <c r="NOT49" s="261" t="str">
        <f>IF(NPA49="SINAPI",VLOOKUP('TEREZINHA HARDY'!NOZ49,SINAPI,2,),VLOOKUP('TEREZINHA HARDY'!NOZ49,SETOP,3,))</f>
        <v>FORMA E DESFORMA DE TÁBUA E SARRAFO, REAPROVEITAMENTO (3X), EXCLUSIVE ESCORAMENTO</v>
      </c>
      <c r="NOU49" s="261"/>
      <c r="NOV49" s="261"/>
      <c r="NOW49" s="261"/>
      <c r="NOX49" s="261"/>
      <c r="NOY49" s="261"/>
      <c r="NOZ49" s="12" t="s">
        <v>10323</v>
      </c>
      <c r="NPA49" s="12" t="s">
        <v>6222</v>
      </c>
      <c r="NPB49" s="12" t="str">
        <f>IF(NPA49="SINAPI",VLOOKUP('TEREZINHA HARDY'!NOZ49,SINAPI,3,),VLOOKUP('TEREZINHA HARDY'!NOZ49,SETOP,4,))</f>
        <v>M2</v>
      </c>
      <c r="NPC49" s="13">
        <v>36.619999999999997</v>
      </c>
      <c r="NPD49" s="13" t="s">
        <v>41</v>
      </c>
      <c r="NPE49" s="14">
        <f>IF(NPA49="SINAPI",VLOOKUP('TEREZINHA HARDY'!NOZ49,SINAPI,4,),VLOOKUP('TEREZINHA HARDY'!NOZ49,SETOP,5,))</f>
        <v>39.090000000000003</v>
      </c>
      <c r="NPF49" s="14">
        <f t="shared" si="1777"/>
        <v>49.46</v>
      </c>
      <c r="NPG49" s="14">
        <f t="shared" si="1778"/>
        <v>1431.4757999999999</v>
      </c>
      <c r="NPH49" s="14">
        <f t="shared" si="1779"/>
        <v>1811.2251999999999</v>
      </c>
      <c r="NPI49" s="11" t="s">
        <v>17389</v>
      </c>
      <c r="NPJ49" s="261" t="str">
        <f>IF(NPQ49="SINAPI",VLOOKUP('TEREZINHA HARDY'!NPP49,SINAPI,2,),VLOOKUP('TEREZINHA HARDY'!NPP49,SETOP,3,))</f>
        <v>FORMA E DESFORMA DE TÁBUA E SARRAFO, REAPROVEITAMENTO (3X), EXCLUSIVE ESCORAMENTO</v>
      </c>
      <c r="NPK49" s="261"/>
      <c r="NPL49" s="261"/>
      <c r="NPM49" s="261"/>
      <c r="NPN49" s="261"/>
      <c r="NPO49" s="261"/>
      <c r="NPP49" s="12" t="s">
        <v>10323</v>
      </c>
      <c r="NPQ49" s="12" t="s">
        <v>6222</v>
      </c>
      <c r="NPR49" s="12" t="str">
        <f>IF(NPQ49="SINAPI",VLOOKUP('TEREZINHA HARDY'!NPP49,SINAPI,3,),VLOOKUP('TEREZINHA HARDY'!NPP49,SETOP,4,))</f>
        <v>M2</v>
      </c>
      <c r="NPS49" s="13">
        <v>36.619999999999997</v>
      </c>
      <c r="NPT49" s="13" t="s">
        <v>41</v>
      </c>
      <c r="NPU49" s="14">
        <f>IF(NPQ49="SINAPI",VLOOKUP('TEREZINHA HARDY'!NPP49,SINAPI,4,),VLOOKUP('TEREZINHA HARDY'!NPP49,SETOP,5,))</f>
        <v>39.090000000000003</v>
      </c>
      <c r="NPV49" s="14">
        <f t="shared" si="1780"/>
        <v>49.46</v>
      </c>
      <c r="NPW49" s="14">
        <f t="shared" si="1781"/>
        <v>1431.4757999999999</v>
      </c>
      <c r="NPX49" s="14">
        <f t="shared" si="1782"/>
        <v>1811.2251999999999</v>
      </c>
      <c r="NPY49" s="11" t="s">
        <v>17389</v>
      </c>
      <c r="NPZ49" s="261" t="str">
        <f>IF(NQG49="SINAPI",VLOOKUP('TEREZINHA HARDY'!NQF49,SINAPI,2,),VLOOKUP('TEREZINHA HARDY'!NQF49,SETOP,3,))</f>
        <v>FORMA E DESFORMA DE TÁBUA E SARRAFO, REAPROVEITAMENTO (3X), EXCLUSIVE ESCORAMENTO</v>
      </c>
      <c r="NQA49" s="261"/>
      <c r="NQB49" s="261"/>
      <c r="NQC49" s="261"/>
      <c r="NQD49" s="261"/>
      <c r="NQE49" s="261"/>
      <c r="NQF49" s="12" t="s">
        <v>10323</v>
      </c>
      <c r="NQG49" s="12" t="s">
        <v>6222</v>
      </c>
      <c r="NQH49" s="12" t="str">
        <f>IF(NQG49="SINAPI",VLOOKUP('TEREZINHA HARDY'!NQF49,SINAPI,3,),VLOOKUP('TEREZINHA HARDY'!NQF49,SETOP,4,))</f>
        <v>M2</v>
      </c>
      <c r="NQI49" s="13">
        <v>36.619999999999997</v>
      </c>
      <c r="NQJ49" s="13" t="s">
        <v>41</v>
      </c>
      <c r="NQK49" s="14">
        <f>IF(NQG49="SINAPI",VLOOKUP('TEREZINHA HARDY'!NQF49,SINAPI,4,),VLOOKUP('TEREZINHA HARDY'!NQF49,SETOP,5,))</f>
        <v>39.090000000000003</v>
      </c>
      <c r="NQL49" s="14">
        <f t="shared" si="1783"/>
        <v>49.46</v>
      </c>
      <c r="NQM49" s="14">
        <f t="shared" si="1784"/>
        <v>1431.4757999999999</v>
      </c>
      <c r="NQN49" s="14">
        <f t="shared" si="1785"/>
        <v>1811.2251999999999</v>
      </c>
      <c r="NQO49" s="11" t="s">
        <v>17389</v>
      </c>
      <c r="NQP49" s="261" t="str">
        <f>IF(NQW49="SINAPI",VLOOKUP('TEREZINHA HARDY'!NQV49,SINAPI,2,),VLOOKUP('TEREZINHA HARDY'!NQV49,SETOP,3,))</f>
        <v>FORMA E DESFORMA DE TÁBUA E SARRAFO, REAPROVEITAMENTO (3X), EXCLUSIVE ESCORAMENTO</v>
      </c>
      <c r="NQQ49" s="261"/>
      <c r="NQR49" s="261"/>
      <c r="NQS49" s="261"/>
      <c r="NQT49" s="261"/>
      <c r="NQU49" s="261"/>
      <c r="NQV49" s="12" t="s">
        <v>10323</v>
      </c>
      <c r="NQW49" s="12" t="s">
        <v>6222</v>
      </c>
      <c r="NQX49" s="12" t="str">
        <f>IF(NQW49="SINAPI",VLOOKUP('TEREZINHA HARDY'!NQV49,SINAPI,3,),VLOOKUP('TEREZINHA HARDY'!NQV49,SETOP,4,))</f>
        <v>M2</v>
      </c>
      <c r="NQY49" s="13">
        <v>36.619999999999997</v>
      </c>
      <c r="NQZ49" s="13" t="s">
        <v>41</v>
      </c>
      <c r="NRA49" s="14">
        <f>IF(NQW49="SINAPI",VLOOKUP('TEREZINHA HARDY'!NQV49,SINAPI,4,),VLOOKUP('TEREZINHA HARDY'!NQV49,SETOP,5,))</f>
        <v>39.090000000000003</v>
      </c>
      <c r="NRB49" s="14">
        <f t="shared" si="1786"/>
        <v>49.46</v>
      </c>
      <c r="NRC49" s="14">
        <f t="shared" si="1787"/>
        <v>1431.4757999999999</v>
      </c>
      <c r="NRD49" s="14">
        <f t="shared" si="1788"/>
        <v>1811.2251999999999</v>
      </c>
      <c r="NRE49" s="11" t="s">
        <v>17389</v>
      </c>
      <c r="NRF49" s="261" t="str">
        <f>IF(NRM49="SINAPI",VLOOKUP('TEREZINHA HARDY'!NRL49,SINAPI,2,),VLOOKUP('TEREZINHA HARDY'!NRL49,SETOP,3,))</f>
        <v>FORMA E DESFORMA DE TÁBUA E SARRAFO, REAPROVEITAMENTO (3X), EXCLUSIVE ESCORAMENTO</v>
      </c>
      <c r="NRG49" s="261"/>
      <c r="NRH49" s="261"/>
      <c r="NRI49" s="261"/>
      <c r="NRJ49" s="261"/>
      <c r="NRK49" s="261"/>
      <c r="NRL49" s="12" t="s">
        <v>10323</v>
      </c>
      <c r="NRM49" s="12" t="s">
        <v>6222</v>
      </c>
      <c r="NRN49" s="12" t="str">
        <f>IF(NRM49="SINAPI",VLOOKUP('TEREZINHA HARDY'!NRL49,SINAPI,3,),VLOOKUP('TEREZINHA HARDY'!NRL49,SETOP,4,))</f>
        <v>M2</v>
      </c>
      <c r="NRO49" s="13">
        <v>36.619999999999997</v>
      </c>
      <c r="NRP49" s="13" t="s">
        <v>41</v>
      </c>
      <c r="NRQ49" s="14">
        <f>IF(NRM49="SINAPI",VLOOKUP('TEREZINHA HARDY'!NRL49,SINAPI,4,),VLOOKUP('TEREZINHA HARDY'!NRL49,SETOP,5,))</f>
        <v>39.090000000000003</v>
      </c>
      <c r="NRR49" s="14">
        <f t="shared" si="1789"/>
        <v>49.46</v>
      </c>
      <c r="NRS49" s="14">
        <f t="shared" si="1790"/>
        <v>1431.4757999999999</v>
      </c>
      <c r="NRT49" s="14">
        <f t="shared" si="1791"/>
        <v>1811.2251999999999</v>
      </c>
      <c r="NRU49" s="11" t="s">
        <v>17389</v>
      </c>
      <c r="NRV49" s="261" t="str">
        <f>IF(NSC49="SINAPI",VLOOKUP('TEREZINHA HARDY'!NSB49,SINAPI,2,),VLOOKUP('TEREZINHA HARDY'!NSB49,SETOP,3,))</f>
        <v>FORMA E DESFORMA DE TÁBUA E SARRAFO, REAPROVEITAMENTO (3X), EXCLUSIVE ESCORAMENTO</v>
      </c>
      <c r="NRW49" s="261"/>
      <c r="NRX49" s="261"/>
      <c r="NRY49" s="261"/>
      <c r="NRZ49" s="261"/>
      <c r="NSA49" s="261"/>
      <c r="NSB49" s="12" t="s">
        <v>10323</v>
      </c>
      <c r="NSC49" s="12" t="s">
        <v>6222</v>
      </c>
      <c r="NSD49" s="12" t="str">
        <f>IF(NSC49="SINAPI",VLOOKUP('TEREZINHA HARDY'!NSB49,SINAPI,3,),VLOOKUP('TEREZINHA HARDY'!NSB49,SETOP,4,))</f>
        <v>M2</v>
      </c>
      <c r="NSE49" s="13">
        <v>36.619999999999997</v>
      </c>
      <c r="NSF49" s="13" t="s">
        <v>41</v>
      </c>
      <c r="NSG49" s="14">
        <f>IF(NSC49="SINAPI",VLOOKUP('TEREZINHA HARDY'!NSB49,SINAPI,4,),VLOOKUP('TEREZINHA HARDY'!NSB49,SETOP,5,))</f>
        <v>39.090000000000003</v>
      </c>
      <c r="NSH49" s="14">
        <f t="shared" si="1792"/>
        <v>49.46</v>
      </c>
      <c r="NSI49" s="14">
        <f t="shared" si="1793"/>
        <v>1431.4757999999999</v>
      </c>
      <c r="NSJ49" s="14">
        <f t="shared" si="1794"/>
        <v>1811.2251999999999</v>
      </c>
      <c r="NSK49" s="11" t="s">
        <v>17389</v>
      </c>
      <c r="NSL49" s="261" t="str">
        <f>IF(NSS49="SINAPI",VLOOKUP('TEREZINHA HARDY'!NSR49,SINAPI,2,),VLOOKUP('TEREZINHA HARDY'!NSR49,SETOP,3,))</f>
        <v>FORMA E DESFORMA DE TÁBUA E SARRAFO, REAPROVEITAMENTO (3X), EXCLUSIVE ESCORAMENTO</v>
      </c>
      <c r="NSM49" s="261"/>
      <c r="NSN49" s="261"/>
      <c r="NSO49" s="261"/>
      <c r="NSP49" s="261"/>
      <c r="NSQ49" s="261"/>
      <c r="NSR49" s="12" t="s">
        <v>10323</v>
      </c>
      <c r="NSS49" s="12" t="s">
        <v>6222</v>
      </c>
      <c r="NST49" s="12" t="str">
        <f>IF(NSS49="SINAPI",VLOOKUP('TEREZINHA HARDY'!NSR49,SINAPI,3,),VLOOKUP('TEREZINHA HARDY'!NSR49,SETOP,4,))</f>
        <v>M2</v>
      </c>
      <c r="NSU49" s="13">
        <v>36.619999999999997</v>
      </c>
      <c r="NSV49" s="13" t="s">
        <v>41</v>
      </c>
      <c r="NSW49" s="14">
        <f>IF(NSS49="SINAPI",VLOOKUP('TEREZINHA HARDY'!NSR49,SINAPI,4,),VLOOKUP('TEREZINHA HARDY'!NSR49,SETOP,5,))</f>
        <v>39.090000000000003</v>
      </c>
      <c r="NSX49" s="14">
        <f t="shared" si="1795"/>
        <v>49.46</v>
      </c>
      <c r="NSY49" s="14">
        <f t="shared" si="1796"/>
        <v>1431.4757999999999</v>
      </c>
      <c r="NSZ49" s="14">
        <f t="shared" si="1797"/>
        <v>1811.2251999999999</v>
      </c>
      <c r="NTA49" s="11" t="s">
        <v>17389</v>
      </c>
      <c r="NTB49" s="261" t="str">
        <f>IF(NTI49="SINAPI",VLOOKUP('TEREZINHA HARDY'!NTH49,SINAPI,2,),VLOOKUP('TEREZINHA HARDY'!NTH49,SETOP,3,))</f>
        <v>FORMA E DESFORMA DE TÁBUA E SARRAFO, REAPROVEITAMENTO (3X), EXCLUSIVE ESCORAMENTO</v>
      </c>
      <c r="NTC49" s="261"/>
      <c r="NTD49" s="261"/>
      <c r="NTE49" s="261"/>
      <c r="NTF49" s="261"/>
      <c r="NTG49" s="261"/>
      <c r="NTH49" s="12" t="s">
        <v>10323</v>
      </c>
      <c r="NTI49" s="12" t="s">
        <v>6222</v>
      </c>
      <c r="NTJ49" s="12" t="str">
        <f>IF(NTI49="SINAPI",VLOOKUP('TEREZINHA HARDY'!NTH49,SINAPI,3,),VLOOKUP('TEREZINHA HARDY'!NTH49,SETOP,4,))</f>
        <v>M2</v>
      </c>
      <c r="NTK49" s="13">
        <v>36.619999999999997</v>
      </c>
      <c r="NTL49" s="13" t="s">
        <v>41</v>
      </c>
      <c r="NTM49" s="14">
        <f>IF(NTI49="SINAPI",VLOOKUP('TEREZINHA HARDY'!NTH49,SINAPI,4,),VLOOKUP('TEREZINHA HARDY'!NTH49,SETOP,5,))</f>
        <v>39.090000000000003</v>
      </c>
      <c r="NTN49" s="14">
        <f t="shared" si="1798"/>
        <v>49.46</v>
      </c>
      <c r="NTO49" s="14">
        <f t="shared" si="1799"/>
        <v>1431.4757999999999</v>
      </c>
      <c r="NTP49" s="14">
        <f t="shared" si="1800"/>
        <v>1811.2251999999999</v>
      </c>
      <c r="NTQ49" s="11" t="s">
        <v>17389</v>
      </c>
      <c r="NTR49" s="261" t="str">
        <f>IF(NTY49="SINAPI",VLOOKUP('TEREZINHA HARDY'!NTX49,SINAPI,2,),VLOOKUP('TEREZINHA HARDY'!NTX49,SETOP,3,))</f>
        <v>FORMA E DESFORMA DE TÁBUA E SARRAFO, REAPROVEITAMENTO (3X), EXCLUSIVE ESCORAMENTO</v>
      </c>
      <c r="NTS49" s="261"/>
      <c r="NTT49" s="261"/>
      <c r="NTU49" s="261"/>
      <c r="NTV49" s="261"/>
      <c r="NTW49" s="261"/>
      <c r="NTX49" s="12" t="s">
        <v>10323</v>
      </c>
      <c r="NTY49" s="12" t="s">
        <v>6222</v>
      </c>
      <c r="NTZ49" s="12" t="str">
        <f>IF(NTY49="SINAPI",VLOOKUP('TEREZINHA HARDY'!NTX49,SINAPI,3,),VLOOKUP('TEREZINHA HARDY'!NTX49,SETOP,4,))</f>
        <v>M2</v>
      </c>
      <c r="NUA49" s="13">
        <v>36.619999999999997</v>
      </c>
      <c r="NUB49" s="13" t="s">
        <v>41</v>
      </c>
      <c r="NUC49" s="14">
        <f>IF(NTY49="SINAPI",VLOOKUP('TEREZINHA HARDY'!NTX49,SINAPI,4,),VLOOKUP('TEREZINHA HARDY'!NTX49,SETOP,5,))</f>
        <v>39.090000000000003</v>
      </c>
      <c r="NUD49" s="14">
        <f t="shared" si="1801"/>
        <v>49.46</v>
      </c>
      <c r="NUE49" s="14">
        <f t="shared" si="1802"/>
        <v>1431.4757999999999</v>
      </c>
      <c r="NUF49" s="14">
        <f t="shared" si="1803"/>
        <v>1811.2251999999999</v>
      </c>
      <c r="NUG49" s="11" t="s">
        <v>17389</v>
      </c>
      <c r="NUH49" s="261" t="str">
        <f>IF(NUO49="SINAPI",VLOOKUP('TEREZINHA HARDY'!NUN49,SINAPI,2,),VLOOKUP('TEREZINHA HARDY'!NUN49,SETOP,3,))</f>
        <v>FORMA E DESFORMA DE TÁBUA E SARRAFO, REAPROVEITAMENTO (3X), EXCLUSIVE ESCORAMENTO</v>
      </c>
      <c r="NUI49" s="261"/>
      <c r="NUJ49" s="261"/>
      <c r="NUK49" s="261"/>
      <c r="NUL49" s="261"/>
      <c r="NUM49" s="261"/>
      <c r="NUN49" s="12" t="s">
        <v>10323</v>
      </c>
      <c r="NUO49" s="12" t="s">
        <v>6222</v>
      </c>
      <c r="NUP49" s="12" t="str">
        <f>IF(NUO49="SINAPI",VLOOKUP('TEREZINHA HARDY'!NUN49,SINAPI,3,),VLOOKUP('TEREZINHA HARDY'!NUN49,SETOP,4,))</f>
        <v>M2</v>
      </c>
      <c r="NUQ49" s="13">
        <v>36.619999999999997</v>
      </c>
      <c r="NUR49" s="13" t="s">
        <v>41</v>
      </c>
      <c r="NUS49" s="14">
        <f>IF(NUO49="SINAPI",VLOOKUP('TEREZINHA HARDY'!NUN49,SINAPI,4,),VLOOKUP('TEREZINHA HARDY'!NUN49,SETOP,5,))</f>
        <v>39.090000000000003</v>
      </c>
      <c r="NUT49" s="14">
        <f t="shared" si="1804"/>
        <v>49.46</v>
      </c>
      <c r="NUU49" s="14">
        <f t="shared" si="1805"/>
        <v>1431.4757999999999</v>
      </c>
      <c r="NUV49" s="14">
        <f t="shared" si="1806"/>
        <v>1811.2251999999999</v>
      </c>
      <c r="NUW49" s="11" t="s">
        <v>17389</v>
      </c>
      <c r="NUX49" s="261" t="str">
        <f>IF(NVE49="SINAPI",VLOOKUP('TEREZINHA HARDY'!NVD49,SINAPI,2,),VLOOKUP('TEREZINHA HARDY'!NVD49,SETOP,3,))</f>
        <v>FORMA E DESFORMA DE TÁBUA E SARRAFO, REAPROVEITAMENTO (3X), EXCLUSIVE ESCORAMENTO</v>
      </c>
      <c r="NUY49" s="261"/>
      <c r="NUZ49" s="261"/>
      <c r="NVA49" s="261"/>
      <c r="NVB49" s="261"/>
      <c r="NVC49" s="261"/>
      <c r="NVD49" s="12" t="s">
        <v>10323</v>
      </c>
      <c r="NVE49" s="12" t="s">
        <v>6222</v>
      </c>
      <c r="NVF49" s="12" t="str">
        <f>IF(NVE49="SINAPI",VLOOKUP('TEREZINHA HARDY'!NVD49,SINAPI,3,),VLOOKUP('TEREZINHA HARDY'!NVD49,SETOP,4,))</f>
        <v>M2</v>
      </c>
      <c r="NVG49" s="13">
        <v>36.619999999999997</v>
      </c>
      <c r="NVH49" s="13" t="s">
        <v>41</v>
      </c>
      <c r="NVI49" s="14">
        <f>IF(NVE49="SINAPI",VLOOKUP('TEREZINHA HARDY'!NVD49,SINAPI,4,),VLOOKUP('TEREZINHA HARDY'!NVD49,SETOP,5,))</f>
        <v>39.090000000000003</v>
      </c>
      <c r="NVJ49" s="14">
        <f t="shared" si="1807"/>
        <v>49.46</v>
      </c>
      <c r="NVK49" s="14">
        <f t="shared" si="1808"/>
        <v>1431.4757999999999</v>
      </c>
      <c r="NVL49" s="14">
        <f t="shared" si="1809"/>
        <v>1811.2251999999999</v>
      </c>
      <c r="NVM49" s="11" t="s">
        <v>17389</v>
      </c>
      <c r="NVN49" s="261" t="str">
        <f>IF(NVU49="SINAPI",VLOOKUP('TEREZINHA HARDY'!NVT49,SINAPI,2,),VLOOKUP('TEREZINHA HARDY'!NVT49,SETOP,3,))</f>
        <v>FORMA E DESFORMA DE TÁBUA E SARRAFO, REAPROVEITAMENTO (3X), EXCLUSIVE ESCORAMENTO</v>
      </c>
      <c r="NVO49" s="261"/>
      <c r="NVP49" s="261"/>
      <c r="NVQ49" s="261"/>
      <c r="NVR49" s="261"/>
      <c r="NVS49" s="261"/>
      <c r="NVT49" s="12" t="s">
        <v>10323</v>
      </c>
      <c r="NVU49" s="12" t="s">
        <v>6222</v>
      </c>
      <c r="NVV49" s="12" t="str">
        <f>IF(NVU49="SINAPI",VLOOKUP('TEREZINHA HARDY'!NVT49,SINAPI,3,),VLOOKUP('TEREZINHA HARDY'!NVT49,SETOP,4,))</f>
        <v>M2</v>
      </c>
      <c r="NVW49" s="13">
        <v>36.619999999999997</v>
      </c>
      <c r="NVX49" s="13" t="s">
        <v>41</v>
      </c>
      <c r="NVY49" s="14">
        <f>IF(NVU49="SINAPI",VLOOKUP('TEREZINHA HARDY'!NVT49,SINAPI,4,),VLOOKUP('TEREZINHA HARDY'!NVT49,SETOP,5,))</f>
        <v>39.090000000000003</v>
      </c>
      <c r="NVZ49" s="14">
        <f t="shared" si="1810"/>
        <v>49.46</v>
      </c>
      <c r="NWA49" s="14">
        <f t="shared" si="1811"/>
        <v>1431.4757999999999</v>
      </c>
      <c r="NWB49" s="14">
        <f t="shared" si="1812"/>
        <v>1811.2251999999999</v>
      </c>
      <c r="NWC49" s="11" t="s">
        <v>17389</v>
      </c>
      <c r="NWD49" s="261" t="str">
        <f>IF(NWK49="SINAPI",VLOOKUP('TEREZINHA HARDY'!NWJ49,SINAPI,2,),VLOOKUP('TEREZINHA HARDY'!NWJ49,SETOP,3,))</f>
        <v>FORMA E DESFORMA DE TÁBUA E SARRAFO, REAPROVEITAMENTO (3X), EXCLUSIVE ESCORAMENTO</v>
      </c>
      <c r="NWE49" s="261"/>
      <c r="NWF49" s="261"/>
      <c r="NWG49" s="261"/>
      <c r="NWH49" s="261"/>
      <c r="NWI49" s="261"/>
      <c r="NWJ49" s="12" t="s">
        <v>10323</v>
      </c>
      <c r="NWK49" s="12" t="s">
        <v>6222</v>
      </c>
      <c r="NWL49" s="12" t="str">
        <f>IF(NWK49="SINAPI",VLOOKUP('TEREZINHA HARDY'!NWJ49,SINAPI,3,),VLOOKUP('TEREZINHA HARDY'!NWJ49,SETOP,4,))</f>
        <v>M2</v>
      </c>
      <c r="NWM49" s="13">
        <v>36.619999999999997</v>
      </c>
      <c r="NWN49" s="13" t="s">
        <v>41</v>
      </c>
      <c r="NWO49" s="14">
        <f>IF(NWK49="SINAPI",VLOOKUP('TEREZINHA HARDY'!NWJ49,SINAPI,4,),VLOOKUP('TEREZINHA HARDY'!NWJ49,SETOP,5,))</f>
        <v>39.090000000000003</v>
      </c>
      <c r="NWP49" s="14">
        <f t="shared" si="1813"/>
        <v>49.46</v>
      </c>
      <c r="NWQ49" s="14">
        <f t="shared" si="1814"/>
        <v>1431.4757999999999</v>
      </c>
      <c r="NWR49" s="14">
        <f t="shared" si="1815"/>
        <v>1811.2251999999999</v>
      </c>
      <c r="NWS49" s="11" t="s">
        <v>17389</v>
      </c>
      <c r="NWT49" s="261" t="str">
        <f>IF(NXA49="SINAPI",VLOOKUP('TEREZINHA HARDY'!NWZ49,SINAPI,2,),VLOOKUP('TEREZINHA HARDY'!NWZ49,SETOP,3,))</f>
        <v>FORMA E DESFORMA DE TÁBUA E SARRAFO, REAPROVEITAMENTO (3X), EXCLUSIVE ESCORAMENTO</v>
      </c>
      <c r="NWU49" s="261"/>
      <c r="NWV49" s="261"/>
      <c r="NWW49" s="261"/>
      <c r="NWX49" s="261"/>
      <c r="NWY49" s="261"/>
      <c r="NWZ49" s="12" t="s">
        <v>10323</v>
      </c>
      <c r="NXA49" s="12" t="s">
        <v>6222</v>
      </c>
      <c r="NXB49" s="12" t="str">
        <f>IF(NXA49="SINAPI",VLOOKUP('TEREZINHA HARDY'!NWZ49,SINAPI,3,),VLOOKUP('TEREZINHA HARDY'!NWZ49,SETOP,4,))</f>
        <v>M2</v>
      </c>
      <c r="NXC49" s="13">
        <v>36.619999999999997</v>
      </c>
      <c r="NXD49" s="13" t="s">
        <v>41</v>
      </c>
      <c r="NXE49" s="14">
        <f>IF(NXA49="SINAPI",VLOOKUP('TEREZINHA HARDY'!NWZ49,SINAPI,4,),VLOOKUP('TEREZINHA HARDY'!NWZ49,SETOP,5,))</f>
        <v>39.090000000000003</v>
      </c>
      <c r="NXF49" s="14">
        <f t="shared" si="1816"/>
        <v>49.46</v>
      </c>
      <c r="NXG49" s="14">
        <f t="shared" si="1817"/>
        <v>1431.4757999999999</v>
      </c>
      <c r="NXH49" s="14">
        <f t="shared" si="1818"/>
        <v>1811.2251999999999</v>
      </c>
      <c r="NXI49" s="11" t="s">
        <v>17389</v>
      </c>
      <c r="NXJ49" s="261" t="str">
        <f>IF(NXQ49="SINAPI",VLOOKUP('TEREZINHA HARDY'!NXP49,SINAPI,2,),VLOOKUP('TEREZINHA HARDY'!NXP49,SETOP,3,))</f>
        <v>FORMA E DESFORMA DE TÁBUA E SARRAFO, REAPROVEITAMENTO (3X), EXCLUSIVE ESCORAMENTO</v>
      </c>
      <c r="NXK49" s="261"/>
      <c r="NXL49" s="261"/>
      <c r="NXM49" s="261"/>
      <c r="NXN49" s="261"/>
      <c r="NXO49" s="261"/>
      <c r="NXP49" s="12" t="s">
        <v>10323</v>
      </c>
      <c r="NXQ49" s="12" t="s">
        <v>6222</v>
      </c>
      <c r="NXR49" s="12" t="str">
        <f>IF(NXQ49="SINAPI",VLOOKUP('TEREZINHA HARDY'!NXP49,SINAPI,3,),VLOOKUP('TEREZINHA HARDY'!NXP49,SETOP,4,))</f>
        <v>M2</v>
      </c>
      <c r="NXS49" s="13">
        <v>36.619999999999997</v>
      </c>
      <c r="NXT49" s="13" t="s">
        <v>41</v>
      </c>
      <c r="NXU49" s="14">
        <f>IF(NXQ49="SINAPI",VLOOKUP('TEREZINHA HARDY'!NXP49,SINAPI,4,),VLOOKUP('TEREZINHA HARDY'!NXP49,SETOP,5,))</f>
        <v>39.090000000000003</v>
      </c>
      <c r="NXV49" s="14">
        <f t="shared" si="1819"/>
        <v>49.46</v>
      </c>
      <c r="NXW49" s="14">
        <f t="shared" si="1820"/>
        <v>1431.4757999999999</v>
      </c>
      <c r="NXX49" s="14">
        <f t="shared" si="1821"/>
        <v>1811.2251999999999</v>
      </c>
      <c r="NXY49" s="11" t="s">
        <v>17389</v>
      </c>
      <c r="NXZ49" s="261" t="str">
        <f>IF(NYG49="SINAPI",VLOOKUP('TEREZINHA HARDY'!NYF49,SINAPI,2,),VLOOKUP('TEREZINHA HARDY'!NYF49,SETOP,3,))</f>
        <v>FORMA E DESFORMA DE TÁBUA E SARRAFO, REAPROVEITAMENTO (3X), EXCLUSIVE ESCORAMENTO</v>
      </c>
      <c r="NYA49" s="261"/>
      <c r="NYB49" s="261"/>
      <c r="NYC49" s="261"/>
      <c r="NYD49" s="261"/>
      <c r="NYE49" s="261"/>
      <c r="NYF49" s="12" t="s">
        <v>10323</v>
      </c>
      <c r="NYG49" s="12" t="s">
        <v>6222</v>
      </c>
      <c r="NYH49" s="12" t="str">
        <f>IF(NYG49="SINAPI",VLOOKUP('TEREZINHA HARDY'!NYF49,SINAPI,3,),VLOOKUP('TEREZINHA HARDY'!NYF49,SETOP,4,))</f>
        <v>M2</v>
      </c>
      <c r="NYI49" s="13">
        <v>36.619999999999997</v>
      </c>
      <c r="NYJ49" s="13" t="s">
        <v>41</v>
      </c>
      <c r="NYK49" s="14">
        <f>IF(NYG49="SINAPI",VLOOKUP('TEREZINHA HARDY'!NYF49,SINAPI,4,),VLOOKUP('TEREZINHA HARDY'!NYF49,SETOP,5,))</f>
        <v>39.090000000000003</v>
      </c>
      <c r="NYL49" s="14">
        <f t="shared" si="1822"/>
        <v>49.46</v>
      </c>
      <c r="NYM49" s="14">
        <f t="shared" si="1823"/>
        <v>1431.4757999999999</v>
      </c>
      <c r="NYN49" s="14">
        <f t="shared" si="1824"/>
        <v>1811.2251999999999</v>
      </c>
      <c r="NYO49" s="11" t="s">
        <v>17389</v>
      </c>
      <c r="NYP49" s="261" t="str">
        <f>IF(NYW49="SINAPI",VLOOKUP('TEREZINHA HARDY'!NYV49,SINAPI,2,),VLOOKUP('TEREZINHA HARDY'!NYV49,SETOP,3,))</f>
        <v>FORMA E DESFORMA DE TÁBUA E SARRAFO, REAPROVEITAMENTO (3X), EXCLUSIVE ESCORAMENTO</v>
      </c>
      <c r="NYQ49" s="261"/>
      <c r="NYR49" s="261"/>
      <c r="NYS49" s="261"/>
      <c r="NYT49" s="261"/>
      <c r="NYU49" s="261"/>
      <c r="NYV49" s="12" t="s">
        <v>10323</v>
      </c>
      <c r="NYW49" s="12" t="s">
        <v>6222</v>
      </c>
      <c r="NYX49" s="12" t="str">
        <f>IF(NYW49="SINAPI",VLOOKUP('TEREZINHA HARDY'!NYV49,SINAPI,3,),VLOOKUP('TEREZINHA HARDY'!NYV49,SETOP,4,))</f>
        <v>M2</v>
      </c>
      <c r="NYY49" s="13">
        <v>36.619999999999997</v>
      </c>
      <c r="NYZ49" s="13" t="s">
        <v>41</v>
      </c>
      <c r="NZA49" s="14">
        <f>IF(NYW49="SINAPI",VLOOKUP('TEREZINHA HARDY'!NYV49,SINAPI,4,),VLOOKUP('TEREZINHA HARDY'!NYV49,SETOP,5,))</f>
        <v>39.090000000000003</v>
      </c>
      <c r="NZB49" s="14">
        <f t="shared" si="1825"/>
        <v>49.46</v>
      </c>
      <c r="NZC49" s="14">
        <f t="shared" si="1826"/>
        <v>1431.4757999999999</v>
      </c>
      <c r="NZD49" s="14">
        <f t="shared" si="1827"/>
        <v>1811.2251999999999</v>
      </c>
      <c r="NZE49" s="11" t="s">
        <v>17389</v>
      </c>
      <c r="NZF49" s="261" t="str">
        <f>IF(NZM49="SINAPI",VLOOKUP('TEREZINHA HARDY'!NZL49,SINAPI,2,),VLOOKUP('TEREZINHA HARDY'!NZL49,SETOP,3,))</f>
        <v>FORMA E DESFORMA DE TÁBUA E SARRAFO, REAPROVEITAMENTO (3X), EXCLUSIVE ESCORAMENTO</v>
      </c>
      <c r="NZG49" s="261"/>
      <c r="NZH49" s="261"/>
      <c r="NZI49" s="261"/>
      <c r="NZJ49" s="261"/>
      <c r="NZK49" s="261"/>
      <c r="NZL49" s="12" t="s">
        <v>10323</v>
      </c>
      <c r="NZM49" s="12" t="s">
        <v>6222</v>
      </c>
      <c r="NZN49" s="12" t="str">
        <f>IF(NZM49="SINAPI",VLOOKUP('TEREZINHA HARDY'!NZL49,SINAPI,3,),VLOOKUP('TEREZINHA HARDY'!NZL49,SETOP,4,))</f>
        <v>M2</v>
      </c>
      <c r="NZO49" s="13">
        <v>36.619999999999997</v>
      </c>
      <c r="NZP49" s="13" t="s">
        <v>41</v>
      </c>
      <c r="NZQ49" s="14">
        <f>IF(NZM49="SINAPI",VLOOKUP('TEREZINHA HARDY'!NZL49,SINAPI,4,),VLOOKUP('TEREZINHA HARDY'!NZL49,SETOP,5,))</f>
        <v>39.090000000000003</v>
      </c>
      <c r="NZR49" s="14">
        <f t="shared" si="1828"/>
        <v>49.46</v>
      </c>
      <c r="NZS49" s="14">
        <f t="shared" si="1829"/>
        <v>1431.4757999999999</v>
      </c>
      <c r="NZT49" s="14">
        <f t="shared" si="1830"/>
        <v>1811.2251999999999</v>
      </c>
      <c r="NZU49" s="11" t="s">
        <v>17389</v>
      </c>
      <c r="NZV49" s="261" t="str">
        <f>IF(OAC49="SINAPI",VLOOKUP('TEREZINHA HARDY'!OAB49,SINAPI,2,),VLOOKUP('TEREZINHA HARDY'!OAB49,SETOP,3,))</f>
        <v>FORMA E DESFORMA DE TÁBUA E SARRAFO, REAPROVEITAMENTO (3X), EXCLUSIVE ESCORAMENTO</v>
      </c>
      <c r="NZW49" s="261"/>
      <c r="NZX49" s="261"/>
      <c r="NZY49" s="261"/>
      <c r="NZZ49" s="261"/>
      <c r="OAA49" s="261"/>
      <c r="OAB49" s="12" t="s">
        <v>10323</v>
      </c>
      <c r="OAC49" s="12" t="s">
        <v>6222</v>
      </c>
      <c r="OAD49" s="12" t="str">
        <f>IF(OAC49="SINAPI",VLOOKUP('TEREZINHA HARDY'!OAB49,SINAPI,3,),VLOOKUP('TEREZINHA HARDY'!OAB49,SETOP,4,))</f>
        <v>M2</v>
      </c>
      <c r="OAE49" s="13">
        <v>36.619999999999997</v>
      </c>
      <c r="OAF49" s="13" t="s">
        <v>41</v>
      </c>
      <c r="OAG49" s="14">
        <f>IF(OAC49="SINAPI",VLOOKUP('TEREZINHA HARDY'!OAB49,SINAPI,4,),VLOOKUP('TEREZINHA HARDY'!OAB49,SETOP,5,))</f>
        <v>39.090000000000003</v>
      </c>
      <c r="OAH49" s="14">
        <f t="shared" si="1831"/>
        <v>49.46</v>
      </c>
      <c r="OAI49" s="14">
        <f t="shared" si="1832"/>
        <v>1431.4757999999999</v>
      </c>
      <c r="OAJ49" s="14">
        <f t="shared" si="1833"/>
        <v>1811.2251999999999</v>
      </c>
      <c r="OAK49" s="11" t="s">
        <v>17389</v>
      </c>
      <c r="OAL49" s="261" t="str">
        <f>IF(OAS49="SINAPI",VLOOKUP('TEREZINHA HARDY'!OAR49,SINAPI,2,),VLOOKUP('TEREZINHA HARDY'!OAR49,SETOP,3,))</f>
        <v>FORMA E DESFORMA DE TÁBUA E SARRAFO, REAPROVEITAMENTO (3X), EXCLUSIVE ESCORAMENTO</v>
      </c>
      <c r="OAM49" s="261"/>
      <c r="OAN49" s="261"/>
      <c r="OAO49" s="261"/>
      <c r="OAP49" s="261"/>
      <c r="OAQ49" s="261"/>
      <c r="OAR49" s="12" t="s">
        <v>10323</v>
      </c>
      <c r="OAS49" s="12" t="s">
        <v>6222</v>
      </c>
      <c r="OAT49" s="12" t="str">
        <f>IF(OAS49="SINAPI",VLOOKUP('TEREZINHA HARDY'!OAR49,SINAPI,3,),VLOOKUP('TEREZINHA HARDY'!OAR49,SETOP,4,))</f>
        <v>M2</v>
      </c>
      <c r="OAU49" s="13">
        <v>36.619999999999997</v>
      </c>
      <c r="OAV49" s="13" t="s">
        <v>41</v>
      </c>
      <c r="OAW49" s="14">
        <f>IF(OAS49="SINAPI",VLOOKUP('TEREZINHA HARDY'!OAR49,SINAPI,4,),VLOOKUP('TEREZINHA HARDY'!OAR49,SETOP,5,))</f>
        <v>39.090000000000003</v>
      </c>
      <c r="OAX49" s="14">
        <f t="shared" si="1834"/>
        <v>49.46</v>
      </c>
      <c r="OAY49" s="14">
        <f t="shared" si="1835"/>
        <v>1431.4757999999999</v>
      </c>
      <c r="OAZ49" s="14">
        <f t="shared" si="1836"/>
        <v>1811.2251999999999</v>
      </c>
      <c r="OBA49" s="11" t="s">
        <v>17389</v>
      </c>
      <c r="OBB49" s="261" t="str">
        <f>IF(OBI49="SINAPI",VLOOKUP('TEREZINHA HARDY'!OBH49,SINAPI,2,),VLOOKUP('TEREZINHA HARDY'!OBH49,SETOP,3,))</f>
        <v>FORMA E DESFORMA DE TÁBUA E SARRAFO, REAPROVEITAMENTO (3X), EXCLUSIVE ESCORAMENTO</v>
      </c>
      <c r="OBC49" s="261"/>
      <c r="OBD49" s="261"/>
      <c r="OBE49" s="261"/>
      <c r="OBF49" s="261"/>
      <c r="OBG49" s="261"/>
      <c r="OBH49" s="12" t="s">
        <v>10323</v>
      </c>
      <c r="OBI49" s="12" t="s">
        <v>6222</v>
      </c>
      <c r="OBJ49" s="12" t="str">
        <f>IF(OBI49="SINAPI",VLOOKUP('TEREZINHA HARDY'!OBH49,SINAPI,3,),VLOOKUP('TEREZINHA HARDY'!OBH49,SETOP,4,))</f>
        <v>M2</v>
      </c>
      <c r="OBK49" s="13">
        <v>36.619999999999997</v>
      </c>
      <c r="OBL49" s="13" t="s">
        <v>41</v>
      </c>
      <c r="OBM49" s="14">
        <f>IF(OBI49="SINAPI",VLOOKUP('TEREZINHA HARDY'!OBH49,SINAPI,4,),VLOOKUP('TEREZINHA HARDY'!OBH49,SETOP,5,))</f>
        <v>39.090000000000003</v>
      </c>
      <c r="OBN49" s="14">
        <f t="shared" si="1837"/>
        <v>49.46</v>
      </c>
      <c r="OBO49" s="14">
        <f t="shared" si="1838"/>
        <v>1431.4757999999999</v>
      </c>
      <c r="OBP49" s="14">
        <f t="shared" si="1839"/>
        <v>1811.2251999999999</v>
      </c>
      <c r="OBQ49" s="11" t="s">
        <v>17389</v>
      </c>
      <c r="OBR49" s="261" t="str">
        <f>IF(OBY49="SINAPI",VLOOKUP('TEREZINHA HARDY'!OBX49,SINAPI,2,),VLOOKUP('TEREZINHA HARDY'!OBX49,SETOP,3,))</f>
        <v>FORMA E DESFORMA DE TÁBUA E SARRAFO, REAPROVEITAMENTO (3X), EXCLUSIVE ESCORAMENTO</v>
      </c>
      <c r="OBS49" s="261"/>
      <c r="OBT49" s="261"/>
      <c r="OBU49" s="261"/>
      <c r="OBV49" s="261"/>
      <c r="OBW49" s="261"/>
      <c r="OBX49" s="12" t="s">
        <v>10323</v>
      </c>
      <c r="OBY49" s="12" t="s">
        <v>6222</v>
      </c>
      <c r="OBZ49" s="12" t="str">
        <f>IF(OBY49="SINAPI",VLOOKUP('TEREZINHA HARDY'!OBX49,SINAPI,3,),VLOOKUP('TEREZINHA HARDY'!OBX49,SETOP,4,))</f>
        <v>M2</v>
      </c>
      <c r="OCA49" s="13">
        <v>36.619999999999997</v>
      </c>
      <c r="OCB49" s="13" t="s">
        <v>41</v>
      </c>
      <c r="OCC49" s="14">
        <f>IF(OBY49="SINAPI",VLOOKUP('TEREZINHA HARDY'!OBX49,SINAPI,4,),VLOOKUP('TEREZINHA HARDY'!OBX49,SETOP,5,))</f>
        <v>39.090000000000003</v>
      </c>
      <c r="OCD49" s="14">
        <f t="shared" si="1840"/>
        <v>49.46</v>
      </c>
      <c r="OCE49" s="14">
        <f t="shared" si="1841"/>
        <v>1431.4757999999999</v>
      </c>
      <c r="OCF49" s="14">
        <f t="shared" si="1842"/>
        <v>1811.2251999999999</v>
      </c>
      <c r="OCG49" s="11" t="s">
        <v>17389</v>
      </c>
      <c r="OCH49" s="261" t="str">
        <f>IF(OCO49="SINAPI",VLOOKUP('TEREZINHA HARDY'!OCN49,SINAPI,2,),VLOOKUP('TEREZINHA HARDY'!OCN49,SETOP,3,))</f>
        <v>FORMA E DESFORMA DE TÁBUA E SARRAFO, REAPROVEITAMENTO (3X), EXCLUSIVE ESCORAMENTO</v>
      </c>
      <c r="OCI49" s="261"/>
      <c r="OCJ49" s="261"/>
      <c r="OCK49" s="261"/>
      <c r="OCL49" s="261"/>
      <c r="OCM49" s="261"/>
      <c r="OCN49" s="12" t="s">
        <v>10323</v>
      </c>
      <c r="OCO49" s="12" t="s">
        <v>6222</v>
      </c>
      <c r="OCP49" s="12" t="str">
        <f>IF(OCO49="SINAPI",VLOOKUP('TEREZINHA HARDY'!OCN49,SINAPI,3,),VLOOKUP('TEREZINHA HARDY'!OCN49,SETOP,4,))</f>
        <v>M2</v>
      </c>
      <c r="OCQ49" s="13">
        <v>36.619999999999997</v>
      </c>
      <c r="OCR49" s="13" t="s">
        <v>41</v>
      </c>
      <c r="OCS49" s="14">
        <f>IF(OCO49="SINAPI",VLOOKUP('TEREZINHA HARDY'!OCN49,SINAPI,4,),VLOOKUP('TEREZINHA HARDY'!OCN49,SETOP,5,))</f>
        <v>39.090000000000003</v>
      </c>
      <c r="OCT49" s="14">
        <f t="shared" si="1843"/>
        <v>49.46</v>
      </c>
      <c r="OCU49" s="14">
        <f t="shared" si="1844"/>
        <v>1431.4757999999999</v>
      </c>
      <c r="OCV49" s="14">
        <f t="shared" si="1845"/>
        <v>1811.2251999999999</v>
      </c>
      <c r="OCW49" s="11" t="s">
        <v>17389</v>
      </c>
      <c r="OCX49" s="261" t="str">
        <f>IF(ODE49="SINAPI",VLOOKUP('TEREZINHA HARDY'!ODD49,SINAPI,2,),VLOOKUP('TEREZINHA HARDY'!ODD49,SETOP,3,))</f>
        <v>FORMA E DESFORMA DE TÁBUA E SARRAFO, REAPROVEITAMENTO (3X), EXCLUSIVE ESCORAMENTO</v>
      </c>
      <c r="OCY49" s="261"/>
      <c r="OCZ49" s="261"/>
      <c r="ODA49" s="261"/>
      <c r="ODB49" s="261"/>
      <c r="ODC49" s="261"/>
      <c r="ODD49" s="12" t="s">
        <v>10323</v>
      </c>
      <c r="ODE49" s="12" t="s">
        <v>6222</v>
      </c>
      <c r="ODF49" s="12" t="str">
        <f>IF(ODE49="SINAPI",VLOOKUP('TEREZINHA HARDY'!ODD49,SINAPI,3,),VLOOKUP('TEREZINHA HARDY'!ODD49,SETOP,4,))</f>
        <v>M2</v>
      </c>
      <c r="ODG49" s="13">
        <v>36.619999999999997</v>
      </c>
      <c r="ODH49" s="13" t="s">
        <v>41</v>
      </c>
      <c r="ODI49" s="14">
        <f>IF(ODE49="SINAPI",VLOOKUP('TEREZINHA HARDY'!ODD49,SINAPI,4,),VLOOKUP('TEREZINHA HARDY'!ODD49,SETOP,5,))</f>
        <v>39.090000000000003</v>
      </c>
      <c r="ODJ49" s="14">
        <f t="shared" si="1846"/>
        <v>49.46</v>
      </c>
      <c r="ODK49" s="14">
        <f t="shared" si="1847"/>
        <v>1431.4757999999999</v>
      </c>
      <c r="ODL49" s="14">
        <f t="shared" si="1848"/>
        <v>1811.2251999999999</v>
      </c>
      <c r="ODM49" s="11" t="s">
        <v>17389</v>
      </c>
      <c r="ODN49" s="261" t="str">
        <f>IF(ODU49="SINAPI",VLOOKUP('TEREZINHA HARDY'!ODT49,SINAPI,2,),VLOOKUP('TEREZINHA HARDY'!ODT49,SETOP,3,))</f>
        <v>FORMA E DESFORMA DE TÁBUA E SARRAFO, REAPROVEITAMENTO (3X), EXCLUSIVE ESCORAMENTO</v>
      </c>
      <c r="ODO49" s="261"/>
      <c r="ODP49" s="261"/>
      <c r="ODQ49" s="261"/>
      <c r="ODR49" s="261"/>
      <c r="ODS49" s="261"/>
      <c r="ODT49" s="12" t="s">
        <v>10323</v>
      </c>
      <c r="ODU49" s="12" t="s">
        <v>6222</v>
      </c>
      <c r="ODV49" s="12" t="str">
        <f>IF(ODU49="SINAPI",VLOOKUP('TEREZINHA HARDY'!ODT49,SINAPI,3,),VLOOKUP('TEREZINHA HARDY'!ODT49,SETOP,4,))</f>
        <v>M2</v>
      </c>
      <c r="ODW49" s="13">
        <v>36.619999999999997</v>
      </c>
      <c r="ODX49" s="13" t="s">
        <v>41</v>
      </c>
      <c r="ODY49" s="14">
        <f>IF(ODU49="SINAPI",VLOOKUP('TEREZINHA HARDY'!ODT49,SINAPI,4,),VLOOKUP('TEREZINHA HARDY'!ODT49,SETOP,5,))</f>
        <v>39.090000000000003</v>
      </c>
      <c r="ODZ49" s="14">
        <f t="shared" si="1849"/>
        <v>49.46</v>
      </c>
      <c r="OEA49" s="14">
        <f t="shared" si="1850"/>
        <v>1431.4757999999999</v>
      </c>
      <c r="OEB49" s="14">
        <f t="shared" si="1851"/>
        <v>1811.2251999999999</v>
      </c>
      <c r="OEC49" s="11" t="s">
        <v>17389</v>
      </c>
      <c r="OED49" s="261" t="str">
        <f>IF(OEK49="SINAPI",VLOOKUP('TEREZINHA HARDY'!OEJ49,SINAPI,2,),VLOOKUP('TEREZINHA HARDY'!OEJ49,SETOP,3,))</f>
        <v>FORMA E DESFORMA DE TÁBUA E SARRAFO, REAPROVEITAMENTO (3X), EXCLUSIVE ESCORAMENTO</v>
      </c>
      <c r="OEE49" s="261"/>
      <c r="OEF49" s="261"/>
      <c r="OEG49" s="261"/>
      <c r="OEH49" s="261"/>
      <c r="OEI49" s="261"/>
      <c r="OEJ49" s="12" t="s">
        <v>10323</v>
      </c>
      <c r="OEK49" s="12" t="s">
        <v>6222</v>
      </c>
      <c r="OEL49" s="12" t="str">
        <f>IF(OEK49="SINAPI",VLOOKUP('TEREZINHA HARDY'!OEJ49,SINAPI,3,),VLOOKUP('TEREZINHA HARDY'!OEJ49,SETOP,4,))</f>
        <v>M2</v>
      </c>
      <c r="OEM49" s="13">
        <v>36.619999999999997</v>
      </c>
      <c r="OEN49" s="13" t="s">
        <v>41</v>
      </c>
      <c r="OEO49" s="14">
        <f>IF(OEK49="SINAPI",VLOOKUP('TEREZINHA HARDY'!OEJ49,SINAPI,4,),VLOOKUP('TEREZINHA HARDY'!OEJ49,SETOP,5,))</f>
        <v>39.090000000000003</v>
      </c>
      <c r="OEP49" s="14">
        <f t="shared" si="1852"/>
        <v>49.46</v>
      </c>
      <c r="OEQ49" s="14">
        <f t="shared" si="1853"/>
        <v>1431.4757999999999</v>
      </c>
      <c r="OER49" s="14">
        <f t="shared" si="1854"/>
        <v>1811.2251999999999</v>
      </c>
      <c r="OES49" s="11" t="s">
        <v>17389</v>
      </c>
      <c r="OET49" s="261" t="str">
        <f>IF(OFA49="SINAPI",VLOOKUP('TEREZINHA HARDY'!OEZ49,SINAPI,2,),VLOOKUP('TEREZINHA HARDY'!OEZ49,SETOP,3,))</f>
        <v>FORMA E DESFORMA DE TÁBUA E SARRAFO, REAPROVEITAMENTO (3X), EXCLUSIVE ESCORAMENTO</v>
      </c>
      <c r="OEU49" s="261"/>
      <c r="OEV49" s="261"/>
      <c r="OEW49" s="261"/>
      <c r="OEX49" s="261"/>
      <c r="OEY49" s="261"/>
      <c r="OEZ49" s="12" t="s">
        <v>10323</v>
      </c>
      <c r="OFA49" s="12" t="s">
        <v>6222</v>
      </c>
      <c r="OFB49" s="12" t="str">
        <f>IF(OFA49="SINAPI",VLOOKUP('TEREZINHA HARDY'!OEZ49,SINAPI,3,),VLOOKUP('TEREZINHA HARDY'!OEZ49,SETOP,4,))</f>
        <v>M2</v>
      </c>
      <c r="OFC49" s="13">
        <v>36.619999999999997</v>
      </c>
      <c r="OFD49" s="13" t="s">
        <v>41</v>
      </c>
      <c r="OFE49" s="14">
        <f>IF(OFA49="SINAPI",VLOOKUP('TEREZINHA HARDY'!OEZ49,SINAPI,4,),VLOOKUP('TEREZINHA HARDY'!OEZ49,SETOP,5,))</f>
        <v>39.090000000000003</v>
      </c>
      <c r="OFF49" s="14">
        <f t="shared" si="1855"/>
        <v>49.46</v>
      </c>
      <c r="OFG49" s="14">
        <f t="shared" si="1856"/>
        <v>1431.4757999999999</v>
      </c>
      <c r="OFH49" s="14">
        <f t="shared" si="1857"/>
        <v>1811.2251999999999</v>
      </c>
      <c r="OFI49" s="11" t="s">
        <v>17389</v>
      </c>
      <c r="OFJ49" s="261" t="str">
        <f>IF(OFQ49="SINAPI",VLOOKUP('TEREZINHA HARDY'!OFP49,SINAPI,2,),VLOOKUP('TEREZINHA HARDY'!OFP49,SETOP,3,))</f>
        <v>FORMA E DESFORMA DE TÁBUA E SARRAFO, REAPROVEITAMENTO (3X), EXCLUSIVE ESCORAMENTO</v>
      </c>
      <c r="OFK49" s="261"/>
      <c r="OFL49" s="261"/>
      <c r="OFM49" s="261"/>
      <c r="OFN49" s="261"/>
      <c r="OFO49" s="261"/>
      <c r="OFP49" s="12" t="s">
        <v>10323</v>
      </c>
      <c r="OFQ49" s="12" t="s">
        <v>6222</v>
      </c>
      <c r="OFR49" s="12" t="str">
        <f>IF(OFQ49="SINAPI",VLOOKUP('TEREZINHA HARDY'!OFP49,SINAPI,3,),VLOOKUP('TEREZINHA HARDY'!OFP49,SETOP,4,))</f>
        <v>M2</v>
      </c>
      <c r="OFS49" s="13">
        <v>36.619999999999997</v>
      </c>
      <c r="OFT49" s="13" t="s">
        <v>41</v>
      </c>
      <c r="OFU49" s="14">
        <f>IF(OFQ49="SINAPI",VLOOKUP('TEREZINHA HARDY'!OFP49,SINAPI,4,),VLOOKUP('TEREZINHA HARDY'!OFP49,SETOP,5,))</f>
        <v>39.090000000000003</v>
      </c>
      <c r="OFV49" s="14">
        <f t="shared" si="1858"/>
        <v>49.46</v>
      </c>
      <c r="OFW49" s="14">
        <f t="shared" si="1859"/>
        <v>1431.4757999999999</v>
      </c>
      <c r="OFX49" s="14">
        <f t="shared" si="1860"/>
        <v>1811.2251999999999</v>
      </c>
      <c r="OFY49" s="11" t="s">
        <v>17389</v>
      </c>
      <c r="OFZ49" s="261" t="str">
        <f>IF(OGG49="SINAPI",VLOOKUP('TEREZINHA HARDY'!OGF49,SINAPI,2,),VLOOKUP('TEREZINHA HARDY'!OGF49,SETOP,3,))</f>
        <v>FORMA E DESFORMA DE TÁBUA E SARRAFO, REAPROVEITAMENTO (3X), EXCLUSIVE ESCORAMENTO</v>
      </c>
      <c r="OGA49" s="261"/>
      <c r="OGB49" s="261"/>
      <c r="OGC49" s="261"/>
      <c r="OGD49" s="261"/>
      <c r="OGE49" s="261"/>
      <c r="OGF49" s="12" t="s">
        <v>10323</v>
      </c>
      <c r="OGG49" s="12" t="s">
        <v>6222</v>
      </c>
      <c r="OGH49" s="12" t="str">
        <f>IF(OGG49="SINAPI",VLOOKUP('TEREZINHA HARDY'!OGF49,SINAPI,3,),VLOOKUP('TEREZINHA HARDY'!OGF49,SETOP,4,))</f>
        <v>M2</v>
      </c>
      <c r="OGI49" s="13">
        <v>36.619999999999997</v>
      </c>
      <c r="OGJ49" s="13" t="s">
        <v>41</v>
      </c>
      <c r="OGK49" s="14">
        <f>IF(OGG49="SINAPI",VLOOKUP('TEREZINHA HARDY'!OGF49,SINAPI,4,),VLOOKUP('TEREZINHA HARDY'!OGF49,SETOP,5,))</f>
        <v>39.090000000000003</v>
      </c>
      <c r="OGL49" s="14">
        <f t="shared" si="1861"/>
        <v>49.46</v>
      </c>
      <c r="OGM49" s="14">
        <f t="shared" si="1862"/>
        <v>1431.4757999999999</v>
      </c>
      <c r="OGN49" s="14">
        <f t="shared" si="1863"/>
        <v>1811.2251999999999</v>
      </c>
      <c r="OGO49" s="11" t="s">
        <v>17389</v>
      </c>
      <c r="OGP49" s="261" t="str">
        <f>IF(OGW49="SINAPI",VLOOKUP('TEREZINHA HARDY'!OGV49,SINAPI,2,),VLOOKUP('TEREZINHA HARDY'!OGV49,SETOP,3,))</f>
        <v>FORMA E DESFORMA DE TÁBUA E SARRAFO, REAPROVEITAMENTO (3X), EXCLUSIVE ESCORAMENTO</v>
      </c>
      <c r="OGQ49" s="261"/>
      <c r="OGR49" s="261"/>
      <c r="OGS49" s="261"/>
      <c r="OGT49" s="261"/>
      <c r="OGU49" s="261"/>
      <c r="OGV49" s="12" t="s">
        <v>10323</v>
      </c>
      <c r="OGW49" s="12" t="s">
        <v>6222</v>
      </c>
      <c r="OGX49" s="12" t="str">
        <f>IF(OGW49="SINAPI",VLOOKUP('TEREZINHA HARDY'!OGV49,SINAPI,3,),VLOOKUP('TEREZINHA HARDY'!OGV49,SETOP,4,))</f>
        <v>M2</v>
      </c>
      <c r="OGY49" s="13">
        <v>36.619999999999997</v>
      </c>
      <c r="OGZ49" s="13" t="s">
        <v>41</v>
      </c>
      <c r="OHA49" s="14">
        <f>IF(OGW49="SINAPI",VLOOKUP('TEREZINHA HARDY'!OGV49,SINAPI,4,),VLOOKUP('TEREZINHA HARDY'!OGV49,SETOP,5,))</f>
        <v>39.090000000000003</v>
      </c>
      <c r="OHB49" s="14">
        <f t="shared" si="1864"/>
        <v>49.46</v>
      </c>
      <c r="OHC49" s="14">
        <f t="shared" si="1865"/>
        <v>1431.4757999999999</v>
      </c>
      <c r="OHD49" s="14">
        <f t="shared" si="1866"/>
        <v>1811.2251999999999</v>
      </c>
      <c r="OHE49" s="11" t="s">
        <v>17389</v>
      </c>
      <c r="OHF49" s="261" t="str">
        <f>IF(OHM49="SINAPI",VLOOKUP('TEREZINHA HARDY'!OHL49,SINAPI,2,),VLOOKUP('TEREZINHA HARDY'!OHL49,SETOP,3,))</f>
        <v>FORMA E DESFORMA DE TÁBUA E SARRAFO, REAPROVEITAMENTO (3X), EXCLUSIVE ESCORAMENTO</v>
      </c>
      <c r="OHG49" s="261"/>
      <c r="OHH49" s="261"/>
      <c r="OHI49" s="261"/>
      <c r="OHJ49" s="261"/>
      <c r="OHK49" s="261"/>
      <c r="OHL49" s="12" t="s">
        <v>10323</v>
      </c>
      <c r="OHM49" s="12" t="s">
        <v>6222</v>
      </c>
      <c r="OHN49" s="12" t="str">
        <f>IF(OHM49="SINAPI",VLOOKUP('TEREZINHA HARDY'!OHL49,SINAPI,3,),VLOOKUP('TEREZINHA HARDY'!OHL49,SETOP,4,))</f>
        <v>M2</v>
      </c>
      <c r="OHO49" s="13">
        <v>36.619999999999997</v>
      </c>
      <c r="OHP49" s="13" t="s">
        <v>41</v>
      </c>
      <c r="OHQ49" s="14">
        <f>IF(OHM49="SINAPI",VLOOKUP('TEREZINHA HARDY'!OHL49,SINAPI,4,),VLOOKUP('TEREZINHA HARDY'!OHL49,SETOP,5,))</f>
        <v>39.090000000000003</v>
      </c>
      <c r="OHR49" s="14">
        <f t="shared" si="1867"/>
        <v>49.46</v>
      </c>
      <c r="OHS49" s="14">
        <f t="shared" si="1868"/>
        <v>1431.4757999999999</v>
      </c>
      <c r="OHT49" s="14">
        <f t="shared" si="1869"/>
        <v>1811.2251999999999</v>
      </c>
      <c r="OHU49" s="11" t="s">
        <v>17389</v>
      </c>
      <c r="OHV49" s="261" t="str">
        <f>IF(OIC49="SINAPI",VLOOKUP('TEREZINHA HARDY'!OIB49,SINAPI,2,),VLOOKUP('TEREZINHA HARDY'!OIB49,SETOP,3,))</f>
        <v>FORMA E DESFORMA DE TÁBUA E SARRAFO, REAPROVEITAMENTO (3X), EXCLUSIVE ESCORAMENTO</v>
      </c>
      <c r="OHW49" s="261"/>
      <c r="OHX49" s="261"/>
      <c r="OHY49" s="261"/>
      <c r="OHZ49" s="261"/>
      <c r="OIA49" s="261"/>
      <c r="OIB49" s="12" t="s">
        <v>10323</v>
      </c>
      <c r="OIC49" s="12" t="s">
        <v>6222</v>
      </c>
      <c r="OID49" s="12" t="str">
        <f>IF(OIC49="SINAPI",VLOOKUP('TEREZINHA HARDY'!OIB49,SINAPI,3,),VLOOKUP('TEREZINHA HARDY'!OIB49,SETOP,4,))</f>
        <v>M2</v>
      </c>
      <c r="OIE49" s="13">
        <v>36.619999999999997</v>
      </c>
      <c r="OIF49" s="13" t="s">
        <v>41</v>
      </c>
      <c r="OIG49" s="14">
        <f>IF(OIC49="SINAPI",VLOOKUP('TEREZINHA HARDY'!OIB49,SINAPI,4,),VLOOKUP('TEREZINHA HARDY'!OIB49,SETOP,5,))</f>
        <v>39.090000000000003</v>
      </c>
      <c r="OIH49" s="14">
        <f t="shared" si="1870"/>
        <v>49.46</v>
      </c>
      <c r="OII49" s="14">
        <f t="shared" si="1871"/>
        <v>1431.4757999999999</v>
      </c>
      <c r="OIJ49" s="14">
        <f t="shared" si="1872"/>
        <v>1811.2251999999999</v>
      </c>
      <c r="OIK49" s="11" t="s">
        <v>17389</v>
      </c>
      <c r="OIL49" s="261" t="str">
        <f>IF(OIS49="SINAPI",VLOOKUP('TEREZINHA HARDY'!OIR49,SINAPI,2,),VLOOKUP('TEREZINHA HARDY'!OIR49,SETOP,3,))</f>
        <v>FORMA E DESFORMA DE TÁBUA E SARRAFO, REAPROVEITAMENTO (3X), EXCLUSIVE ESCORAMENTO</v>
      </c>
      <c r="OIM49" s="261"/>
      <c r="OIN49" s="261"/>
      <c r="OIO49" s="261"/>
      <c r="OIP49" s="261"/>
      <c r="OIQ49" s="261"/>
      <c r="OIR49" s="12" t="s">
        <v>10323</v>
      </c>
      <c r="OIS49" s="12" t="s">
        <v>6222</v>
      </c>
      <c r="OIT49" s="12" t="str">
        <f>IF(OIS49="SINAPI",VLOOKUP('TEREZINHA HARDY'!OIR49,SINAPI,3,),VLOOKUP('TEREZINHA HARDY'!OIR49,SETOP,4,))</f>
        <v>M2</v>
      </c>
      <c r="OIU49" s="13">
        <v>36.619999999999997</v>
      </c>
      <c r="OIV49" s="13" t="s">
        <v>41</v>
      </c>
      <c r="OIW49" s="14">
        <f>IF(OIS49="SINAPI",VLOOKUP('TEREZINHA HARDY'!OIR49,SINAPI,4,),VLOOKUP('TEREZINHA HARDY'!OIR49,SETOP,5,))</f>
        <v>39.090000000000003</v>
      </c>
      <c r="OIX49" s="14">
        <f t="shared" si="1873"/>
        <v>49.46</v>
      </c>
      <c r="OIY49" s="14">
        <f t="shared" si="1874"/>
        <v>1431.4757999999999</v>
      </c>
      <c r="OIZ49" s="14">
        <f t="shared" si="1875"/>
        <v>1811.2251999999999</v>
      </c>
      <c r="OJA49" s="11" t="s">
        <v>17389</v>
      </c>
      <c r="OJB49" s="261" t="str">
        <f>IF(OJI49="SINAPI",VLOOKUP('TEREZINHA HARDY'!OJH49,SINAPI,2,),VLOOKUP('TEREZINHA HARDY'!OJH49,SETOP,3,))</f>
        <v>FORMA E DESFORMA DE TÁBUA E SARRAFO, REAPROVEITAMENTO (3X), EXCLUSIVE ESCORAMENTO</v>
      </c>
      <c r="OJC49" s="261"/>
      <c r="OJD49" s="261"/>
      <c r="OJE49" s="261"/>
      <c r="OJF49" s="261"/>
      <c r="OJG49" s="261"/>
      <c r="OJH49" s="12" t="s">
        <v>10323</v>
      </c>
      <c r="OJI49" s="12" t="s">
        <v>6222</v>
      </c>
      <c r="OJJ49" s="12" t="str">
        <f>IF(OJI49="SINAPI",VLOOKUP('TEREZINHA HARDY'!OJH49,SINAPI,3,),VLOOKUP('TEREZINHA HARDY'!OJH49,SETOP,4,))</f>
        <v>M2</v>
      </c>
      <c r="OJK49" s="13">
        <v>36.619999999999997</v>
      </c>
      <c r="OJL49" s="13" t="s">
        <v>41</v>
      </c>
      <c r="OJM49" s="14">
        <f>IF(OJI49="SINAPI",VLOOKUP('TEREZINHA HARDY'!OJH49,SINAPI,4,),VLOOKUP('TEREZINHA HARDY'!OJH49,SETOP,5,))</f>
        <v>39.090000000000003</v>
      </c>
      <c r="OJN49" s="14">
        <f t="shared" si="1876"/>
        <v>49.46</v>
      </c>
      <c r="OJO49" s="14">
        <f t="shared" si="1877"/>
        <v>1431.4757999999999</v>
      </c>
      <c r="OJP49" s="14">
        <f t="shared" si="1878"/>
        <v>1811.2251999999999</v>
      </c>
      <c r="OJQ49" s="11" t="s">
        <v>17389</v>
      </c>
      <c r="OJR49" s="261" t="str">
        <f>IF(OJY49="SINAPI",VLOOKUP('TEREZINHA HARDY'!OJX49,SINAPI,2,),VLOOKUP('TEREZINHA HARDY'!OJX49,SETOP,3,))</f>
        <v>FORMA E DESFORMA DE TÁBUA E SARRAFO, REAPROVEITAMENTO (3X), EXCLUSIVE ESCORAMENTO</v>
      </c>
      <c r="OJS49" s="261"/>
      <c r="OJT49" s="261"/>
      <c r="OJU49" s="261"/>
      <c r="OJV49" s="261"/>
      <c r="OJW49" s="261"/>
      <c r="OJX49" s="12" t="s">
        <v>10323</v>
      </c>
      <c r="OJY49" s="12" t="s">
        <v>6222</v>
      </c>
      <c r="OJZ49" s="12" t="str">
        <f>IF(OJY49="SINAPI",VLOOKUP('TEREZINHA HARDY'!OJX49,SINAPI,3,),VLOOKUP('TEREZINHA HARDY'!OJX49,SETOP,4,))</f>
        <v>M2</v>
      </c>
      <c r="OKA49" s="13">
        <v>36.619999999999997</v>
      </c>
      <c r="OKB49" s="13" t="s">
        <v>41</v>
      </c>
      <c r="OKC49" s="14">
        <f>IF(OJY49="SINAPI",VLOOKUP('TEREZINHA HARDY'!OJX49,SINAPI,4,),VLOOKUP('TEREZINHA HARDY'!OJX49,SETOP,5,))</f>
        <v>39.090000000000003</v>
      </c>
      <c r="OKD49" s="14">
        <f t="shared" si="1879"/>
        <v>49.46</v>
      </c>
      <c r="OKE49" s="14">
        <f t="shared" si="1880"/>
        <v>1431.4757999999999</v>
      </c>
      <c r="OKF49" s="14">
        <f t="shared" si="1881"/>
        <v>1811.2251999999999</v>
      </c>
      <c r="OKG49" s="11" t="s">
        <v>17389</v>
      </c>
      <c r="OKH49" s="261" t="str">
        <f>IF(OKO49="SINAPI",VLOOKUP('TEREZINHA HARDY'!OKN49,SINAPI,2,),VLOOKUP('TEREZINHA HARDY'!OKN49,SETOP,3,))</f>
        <v>FORMA E DESFORMA DE TÁBUA E SARRAFO, REAPROVEITAMENTO (3X), EXCLUSIVE ESCORAMENTO</v>
      </c>
      <c r="OKI49" s="261"/>
      <c r="OKJ49" s="261"/>
      <c r="OKK49" s="261"/>
      <c r="OKL49" s="261"/>
      <c r="OKM49" s="261"/>
      <c r="OKN49" s="12" t="s">
        <v>10323</v>
      </c>
      <c r="OKO49" s="12" t="s">
        <v>6222</v>
      </c>
      <c r="OKP49" s="12" t="str">
        <f>IF(OKO49="SINAPI",VLOOKUP('TEREZINHA HARDY'!OKN49,SINAPI,3,),VLOOKUP('TEREZINHA HARDY'!OKN49,SETOP,4,))</f>
        <v>M2</v>
      </c>
      <c r="OKQ49" s="13">
        <v>36.619999999999997</v>
      </c>
      <c r="OKR49" s="13" t="s">
        <v>41</v>
      </c>
      <c r="OKS49" s="14">
        <f>IF(OKO49="SINAPI",VLOOKUP('TEREZINHA HARDY'!OKN49,SINAPI,4,),VLOOKUP('TEREZINHA HARDY'!OKN49,SETOP,5,))</f>
        <v>39.090000000000003</v>
      </c>
      <c r="OKT49" s="14">
        <f t="shared" si="1882"/>
        <v>49.46</v>
      </c>
      <c r="OKU49" s="14">
        <f t="shared" si="1883"/>
        <v>1431.4757999999999</v>
      </c>
      <c r="OKV49" s="14">
        <f t="shared" si="1884"/>
        <v>1811.2251999999999</v>
      </c>
      <c r="OKW49" s="11" t="s">
        <v>17389</v>
      </c>
      <c r="OKX49" s="261" t="str">
        <f>IF(OLE49="SINAPI",VLOOKUP('TEREZINHA HARDY'!OLD49,SINAPI,2,),VLOOKUP('TEREZINHA HARDY'!OLD49,SETOP,3,))</f>
        <v>FORMA E DESFORMA DE TÁBUA E SARRAFO, REAPROVEITAMENTO (3X), EXCLUSIVE ESCORAMENTO</v>
      </c>
      <c r="OKY49" s="261"/>
      <c r="OKZ49" s="261"/>
      <c r="OLA49" s="261"/>
      <c r="OLB49" s="261"/>
      <c r="OLC49" s="261"/>
      <c r="OLD49" s="12" t="s">
        <v>10323</v>
      </c>
      <c r="OLE49" s="12" t="s">
        <v>6222</v>
      </c>
      <c r="OLF49" s="12" t="str">
        <f>IF(OLE49="SINAPI",VLOOKUP('TEREZINHA HARDY'!OLD49,SINAPI,3,),VLOOKUP('TEREZINHA HARDY'!OLD49,SETOP,4,))</f>
        <v>M2</v>
      </c>
      <c r="OLG49" s="13">
        <v>36.619999999999997</v>
      </c>
      <c r="OLH49" s="13" t="s">
        <v>41</v>
      </c>
      <c r="OLI49" s="14">
        <f>IF(OLE49="SINAPI",VLOOKUP('TEREZINHA HARDY'!OLD49,SINAPI,4,),VLOOKUP('TEREZINHA HARDY'!OLD49,SETOP,5,))</f>
        <v>39.090000000000003</v>
      </c>
      <c r="OLJ49" s="14">
        <f t="shared" si="1885"/>
        <v>49.46</v>
      </c>
      <c r="OLK49" s="14">
        <f t="shared" si="1886"/>
        <v>1431.4757999999999</v>
      </c>
      <c r="OLL49" s="14">
        <f t="shared" si="1887"/>
        <v>1811.2251999999999</v>
      </c>
      <c r="OLM49" s="11" t="s">
        <v>17389</v>
      </c>
      <c r="OLN49" s="261" t="str">
        <f>IF(OLU49="SINAPI",VLOOKUP('TEREZINHA HARDY'!OLT49,SINAPI,2,),VLOOKUP('TEREZINHA HARDY'!OLT49,SETOP,3,))</f>
        <v>FORMA E DESFORMA DE TÁBUA E SARRAFO, REAPROVEITAMENTO (3X), EXCLUSIVE ESCORAMENTO</v>
      </c>
      <c r="OLO49" s="261"/>
      <c r="OLP49" s="261"/>
      <c r="OLQ49" s="261"/>
      <c r="OLR49" s="261"/>
      <c r="OLS49" s="261"/>
      <c r="OLT49" s="12" t="s">
        <v>10323</v>
      </c>
      <c r="OLU49" s="12" t="s">
        <v>6222</v>
      </c>
      <c r="OLV49" s="12" t="str">
        <f>IF(OLU49="SINAPI",VLOOKUP('TEREZINHA HARDY'!OLT49,SINAPI,3,),VLOOKUP('TEREZINHA HARDY'!OLT49,SETOP,4,))</f>
        <v>M2</v>
      </c>
      <c r="OLW49" s="13">
        <v>36.619999999999997</v>
      </c>
      <c r="OLX49" s="13" t="s">
        <v>41</v>
      </c>
      <c r="OLY49" s="14">
        <f>IF(OLU49="SINAPI",VLOOKUP('TEREZINHA HARDY'!OLT49,SINAPI,4,),VLOOKUP('TEREZINHA HARDY'!OLT49,SETOP,5,))</f>
        <v>39.090000000000003</v>
      </c>
      <c r="OLZ49" s="14">
        <f t="shared" si="1888"/>
        <v>49.46</v>
      </c>
      <c r="OMA49" s="14">
        <f t="shared" si="1889"/>
        <v>1431.4757999999999</v>
      </c>
      <c r="OMB49" s="14">
        <f t="shared" si="1890"/>
        <v>1811.2251999999999</v>
      </c>
      <c r="OMC49" s="11" t="s">
        <v>17389</v>
      </c>
      <c r="OMD49" s="261" t="str">
        <f>IF(OMK49="SINAPI",VLOOKUP('TEREZINHA HARDY'!OMJ49,SINAPI,2,),VLOOKUP('TEREZINHA HARDY'!OMJ49,SETOP,3,))</f>
        <v>FORMA E DESFORMA DE TÁBUA E SARRAFO, REAPROVEITAMENTO (3X), EXCLUSIVE ESCORAMENTO</v>
      </c>
      <c r="OME49" s="261"/>
      <c r="OMF49" s="261"/>
      <c r="OMG49" s="261"/>
      <c r="OMH49" s="261"/>
      <c r="OMI49" s="261"/>
      <c r="OMJ49" s="12" t="s">
        <v>10323</v>
      </c>
      <c r="OMK49" s="12" t="s">
        <v>6222</v>
      </c>
      <c r="OML49" s="12" t="str">
        <f>IF(OMK49="SINAPI",VLOOKUP('TEREZINHA HARDY'!OMJ49,SINAPI,3,),VLOOKUP('TEREZINHA HARDY'!OMJ49,SETOP,4,))</f>
        <v>M2</v>
      </c>
      <c r="OMM49" s="13">
        <v>36.619999999999997</v>
      </c>
      <c r="OMN49" s="13" t="s">
        <v>41</v>
      </c>
      <c r="OMO49" s="14">
        <f>IF(OMK49="SINAPI",VLOOKUP('TEREZINHA HARDY'!OMJ49,SINAPI,4,),VLOOKUP('TEREZINHA HARDY'!OMJ49,SETOP,5,))</f>
        <v>39.090000000000003</v>
      </c>
      <c r="OMP49" s="14">
        <f t="shared" si="1891"/>
        <v>49.46</v>
      </c>
      <c r="OMQ49" s="14">
        <f t="shared" si="1892"/>
        <v>1431.4757999999999</v>
      </c>
      <c r="OMR49" s="14">
        <f t="shared" si="1893"/>
        <v>1811.2251999999999</v>
      </c>
      <c r="OMS49" s="11" t="s">
        <v>17389</v>
      </c>
      <c r="OMT49" s="261" t="str">
        <f>IF(ONA49="SINAPI",VLOOKUP('TEREZINHA HARDY'!OMZ49,SINAPI,2,),VLOOKUP('TEREZINHA HARDY'!OMZ49,SETOP,3,))</f>
        <v>FORMA E DESFORMA DE TÁBUA E SARRAFO, REAPROVEITAMENTO (3X), EXCLUSIVE ESCORAMENTO</v>
      </c>
      <c r="OMU49" s="261"/>
      <c r="OMV49" s="261"/>
      <c r="OMW49" s="261"/>
      <c r="OMX49" s="261"/>
      <c r="OMY49" s="261"/>
      <c r="OMZ49" s="12" t="s">
        <v>10323</v>
      </c>
      <c r="ONA49" s="12" t="s">
        <v>6222</v>
      </c>
      <c r="ONB49" s="12" t="str">
        <f>IF(ONA49="SINAPI",VLOOKUP('TEREZINHA HARDY'!OMZ49,SINAPI,3,),VLOOKUP('TEREZINHA HARDY'!OMZ49,SETOP,4,))</f>
        <v>M2</v>
      </c>
      <c r="ONC49" s="13">
        <v>36.619999999999997</v>
      </c>
      <c r="OND49" s="13" t="s">
        <v>41</v>
      </c>
      <c r="ONE49" s="14">
        <f>IF(ONA49="SINAPI",VLOOKUP('TEREZINHA HARDY'!OMZ49,SINAPI,4,),VLOOKUP('TEREZINHA HARDY'!OMZ49,SETOP,5,))</f>
        <v>39.090000000000003</v>
      </c>
      <c r="ONF49" s="14">
        <f t="shared" si="1894"/>
        <v>49.46</v>
      </c>
      <c r="ONG49" s="14">
        <f t="shared" si="1895"/>
        <v>1431.4757999999999</v>
      </c>
      <c r="ONH49" s="14">
        <f t="shared" si="1896"/>
        <v>1811.2251999999999</v>
      </c>
      <c r="ONI49" s="11" t="s">
        <v>17389</v>
      </c>
      <c r="ONJ49" s="261" t="str">
        <f>IF(ONQ49="SINAPI",VLOOKUP('TEREZINHA HARDY'!ONP49,SINAPI,2,),VLOOKUP('TEREZINHA HARDY'!ONP49,SETOP,3,))</f>
        <v>FORMA E DESFORMA DE TÁBUA E SARRAFO, REAPROVEITAMENTO (3X), EXCLUSIVE ESCORAMENTO</v>
      </c>
      <c r="ONK49" s="261"/>
      <c r="ONL49" s="261"/>
      <c r="ONM49" s="261"/>
      <c r="ONN49" s="261"/>
      <c r="ONO49" s="261"/>
      <c r="ONP49" s="12" t="s">
        <v>10323</v>
      </c>
      <c r="ONQ49" s="12" t="s">
        <v>6222</v>
      </c>
      <c r="ONR49" s="12" t="str">
        <f>IF(ONQ49="SINAPI",VLOOKUP('TEREZINHA HARDY'!ONP49,SINAPI,3,),VLOOKUP('TEREZINHA HARDY'!ONP49,SETOP,4,))</f>
        <v>M2</v>
      </c>
      <c r="ONS49" s="13">
        <v>36.619999999999997</v>
      </c>
      <c r="ONT49" s="13" t="s">
        <v>41</v>
      </c>
      <c r="ONU49" s="14">
        <f>IF(ONQ49="SINAPI",VLOOKUP('TEREZINHA HARDY'!ONP49,SINAPI,4,),VLOOKUP('TEREZINHA HARDY'!ONP49,SETOP,5,))</f>
        <v>39.090000000000003</v>
      </c>
      <c r="ONV49" s="14">
        <f t="shared" si="1897"/>
        <v>49.46</v>
      </c>
      <c r="ONW49" s="14">
        <f t="shared" si="1898"/>
        <v>1431.4757999999999</v>
      </c>
      <c r="ONX49" s="14">
        <f t="shared" si="1899"/>
        <v>1811.2251999999999</v>
      </c>
      <c r="ONY49" s="11" t="s">
        <v>17389</v>
      </c>
      <c r="ONZ49" s="261" t="str">
        <f>IF(OOG49="SINAPI",VLOOKUP('TEREZINHA HARDY'!OOF49,SINAPI,2,),VLOOKUP('TEREZINHA HARDY'!OOF49,SETOP,3,))</f>
        <v>FORMA E DESFORMA DE TÁBUA E SARRAFO, REAPROVEITAMENTO (3X), EXCLUSIVE ESCORAMENTO</v>
      </c>
      <c r="OOA49" s="261"/>
      <c r="OOB49" s="261"/>
      <c r="OOC49" s="261"/>
      <c r="OOD49" s="261"/>
      <c r="OOE49" s="261"/>
      <c r="OOF49" s="12" t="s">
        <v>10323</v>
      </c>
      <c r="OOG49" s="12" t="s">
        <v>6222</v>
      </c>
      <c r="OOH49" s="12" t="str">
        <f>IF(OOG49="SINAPI",VLOOKUP('TEREZINHA HARDY'!OOF49,SINAPI,3,),VLOOKUP('TEREZINHA HARDY'!OOF49,SETOP,4,))</f>
        <v>M2</v>
      </c>
      <c r="OOI49" s="13">
        <v>36.619999999999997</v>
      </c>
      <c r="OOJ49" s="13" t="s">
        <v>41</v>
      </c>
      <c r="OOK49" s="14">
        <f>IF(OOG49="SINAPI",VLOOKUP('TEREZINHA HARDY'!OOF49,SINAPI,4,),VLOOKUP('TEREZINHA HARDY'!OOF49,SETOP,5,))</f>
        <v>39.090000000000003</v>
      </c>
      <c r="OOL49" s="14">
        <f t="shared" si="1900"/>
        <v>49.46</v>
      </c>
      <c r="OOM49" s="14">
        <f t="shared" si="1901"/>
        <v>1431.4757999999999</v>
      </c>
      <c r="OON49" s="14">
        <f t="shared" si="1902"/>
        <v>1811.2251999999999</v>
      </c>
      <c r="OOO49" s="11" t="s">
        <v>17389</v>
      </c>
      <c r="OOP49" s="261" t="str">
        <f>IF(OOW49="SINAPI",VLOOKUP('TEREZINHA HARDY'!OOV49,SINAPI,2,),VLOOKUP('TEREZINHA HARDY'!OOV49,SETOP,3,))</f>
        <v>FORMA E DESFORMA DE TÁBUA E SARRAFO, REAPROVEITAMENTO (3X), EXCLUSIVE ESCORAMENTO</v>
      </c>
      <c r="OOQ49" s="261"/>
      <c r="OOR49" s="261"/>
      <c r="OOS49" s="261"/>
      <c r="OOT49" s="261"/>
      <c r="OOU49" s="261"/>
      <c r="OOV49" s="12" t="s">
        <v>10323</v>
      </c>
      <c r="OOW49" s="12" t="s">
        <v>6222</v>
      </c>
      <c r="OOX49" s="12" t="str">
        <f>IF(OOW49="SINAPI",VLOOKUP('TEREZINHA HARDY'!OOV49,SINAPI,3,),VLOOKUP('TEREZINHA HARDY'!OOV49,SETOP,4,))</f>
        <v>M2</v>
      </c>
      <c r="OOY49" s="13">
        <v>36.619999999999997</v>
      </c>
      <c r="OOZ49" s="13" t="s">
        <v>41</v>
      </c>
      <c r="OPA49" s="14">
        <f>IF(OOW49="SINAPI",VLOOKUP('TEREZINHA HARDY'!OOV49,SINAPI,4,),VLOOKUP('TEREZINHA HARDY'!OOV49,SETOP,5,))</f>
        <v>39.090000000000003</v>
      </c>
      <c r="OPB49" s="14">
        <f t="shared" si="1903"/>
        <v>49.46</v>
      </c>
      <c r="OPC49" s="14">
        <f t="shared" si="1904"/>
        <v>1431.4757999999999</v>
      </c>
      <c r="OPD49" s="14">
        <f t="shared" si="1905"/>
        <v>1811.2251999999999</v>
      </c>
      <c r="OPE49" s="11" t="s">
        <v>17389</v>
      </c>
      <c r="OPF49" s="261" t="str">
        <f>IF(OPM49="SINAPI",VLOOKUP('TEREZINHA HARDY'!OPL49,SINAPI,2,),VLOOKUP('TEREZINHA HARDY'!OPL49,SETOP,3,))</f>
        <v>FORMA E DESFORMA DE TÁBUA E SARRAFO, REAPROVEITAMENTO (3X), EXCLUSIVE ESCORAMENTO</v>
      </c>
      <c r="OPG49" s="261"/>
      <c r="OPH49" s="261"/>
      <c r="OPI49" s="261"/>
      <c r="OPJ49" s="261"/>
      <c r="OPK49" s="261"/>
      <c r="OPL49" s="12" t="s">
        <v>10323</v>
      </c>
      <c r="OPM49" s="12" t="s">
        <v>6222</v>
      </c>
      <c r="OPN49" s="12" t="str">
        <f>IF(OPM49="SINAPI",VLOOKUP('TEREZINHA HARDY'!OPL49,SINAPI,3,),VLOOKUP('TEREZINHA HARDY'!OPL49,SETOP,4,))</f>
        <v>M2</v>
      </c>
      <c r="OPO49" s="13">
        <v>36.619999999999997</v>
      </c>
      <c r="OPP49" s="13" t="s">
        <v>41</v>
      </c>
      <c r="OPQ49" s="14">
        <f>IF(OPM49="SINAPI",VLOOKUP('TEREZINHA HARDY'!OPL49,SINAPI,4,),VLOOKUP('TEREZINHA HARDY'!OPL49,SETOP,5,))</f>
        <v>39.090000000000003</v>
      </c>
      <c r="OPR49" s="14">
        <f t="shared" si="1906"/>
        <v>49.46</v>
      </c>
      <c r="OPS49" s="14">
        <f t="shared" si="1907"/>
        <v>1431.4757999999999</v>
      </c>
      <c r="OPT49" s="14">
        <f t="shared" si="1908"/>
        <v>1811.2251999999999</v>
      </c>
      <c r="OPU49" s="11" t="s">
        <v>17389</v>
      </c>
      <c r="OPV49" s="261" t="str">
        <f>IF(OQC49="SINAPI",VLOOKUP('TEREZINHA HARDY'!OQB49,SINAPI,2,),VLOOKUP('TEREZINHA HARDY'!OQB49,SETOP,3,))</f>
        <v>FORMA E DESFORMA DE TÁBUA E SARRAFO, REAPROVEITAMENTO (3X), EXCLUSIVE ESCORAMENTO</v>
      </c>
      <c r="OPW49" s="261"/>
      <c r="OPX49" s="261"/>
      <c r="OPY49" s="261"/>
      <c r="OPZ49" s="261"/>
      <c r="OQA49" s="261"/>
      <c r="OQB49" s="12" t="s">
        <v>10323</v>
      </c>
      <c r="OQC49" s="12" t="s">
        <v>6222</v>
      </c>
      <c r="OQD49" s="12" t="str">
        <f>IF(OQC49="SINAPI",VLOOKUP('TEREZINHA HARDY'!OQB49,SINAPI,3,),VLOOKUP('TEREZINHA HARDY'!OQB49,SETOP,4,))</f>
        <v>M2</v>
      </c>
      <c r="OQE49" s="13">
        <v>36.619999999999997</v>
      </c>
      <c r="OQF49" s="13" t="s">
        <v>41</v>
      </c>
      <c r="OQG49" s="14">
        <f>IF(OQC49="SINAPI",VLOOKUP('TEREZINHA HARDY'!OQB49,SINAPI,4,),VLOOKUP('TEREZINHA HARDY'!OQB49,SETOP,5,))</f>
        <v>39.090000000000003</v>
      </c>
      <c r="OQH49" s="14">
        <f t="shared" si="1909"/>
        <v>49.46</v>
      </c>
      <c r="OQI49" s="14">
        <f t="shared" si="1910"/>
        <v>1431.4757999999999</v>
      </c>
      <c r="OQJ49" s="14">
        <f t="shared" si="1911"/>
        <v>1811.2251999999999</v>
      </c>
      <c r="OQK49" s="11" t="s">
        <v>17389</v>
      </c>
      <c r="OQL49" s="261" t="str">
        <f>IF(OQS49="SINAPI",VLOOKUP('TEREZINHA HARDY'!OQR49,SINAPI,2,),VLOOKUP('TEREZINHA HARDY'!OQR49,SETOP,3,))</f>
        <v>FORMA E DESFORMA DE TÁBUA E SARRAFO, REAPROVEITAMENTO (3X), EXCLUSIVE ESCORAMENTO</v>
      </c>
      <c r="OQM49" s="261"/>
      <c r="OQN49" s="261"/>
      <c r="OQO49" s="261"/>
      <c r="OQP49" s="261"/>
      <c r="OQQ49" s="261"/>
      <c r="OQR49" s="12" t="s">
        <v>10323</v>
      </c>
      <c r="OQS49" s="12" t="s">
        <v>6222</v>
      </c>
      <c r="OQT49" s="12" t="str">
        <f>IF(OQS49="SINAPI",VLOOKUP('TEREZINHA HARDY'!OQR49,SINAPI,3,),VLOOKUP('TEREZINHA HARDY'!OQR49,SETOP,4,))</f>
        <v>M2</v>
      </c>
      <c r="OQU49" s="13">
        <v>36.619999999999997</v>
      </c>
      <c r="OQV49" s="13" t="s">
        <v>41</v>
      </c>
      <c r="OQW49" s="14">
        <f>IF(OQS49="SINAPI",VLOOKUP('TEREZINHA HARDY'!OQR49,SINAPI,4,),VLOOKUP('TEREZINHA HARDY'!OQR49,SETOP,5,))</f>
        <v>39.090000000000003</v>
      </c>
      <c r="OQX49" s="14">
        <f t="shared" si="1912"/>
        <v>49.46</v>
      </c>
      <c r="OQY49" s="14">
        <f t="shared" si="1913"/>
        <v>1431.4757999999999</v>
      </c>
      <c r="OQZ49" s="14">
        <f t="shared" si="1914"/>
        <v>1811.2251999999999</v>
      </c>
      <c r="ORA49" s="11" t="s">
        <v>17389</v>
      </c>
      <c r="ORB49" s="261" t="str">
        <f>IF(ORI49="SINAPI",VLOOKUP('TEREZINHA HARDY'!ORH49,SINAPI,2,),VLOOKUP('TEREZINHA HARDY'!ORH49,SETOP,3,))</f>
        <v>FORMA E DESFORMA DE TÁBUA E SARRAFO, REAPROVEITAMENTO (3X), EXCLUSIVE ESCORAMENTO</v>
      </c>
      <c r="ORC49" s="261"/>
      <c r="ORD49" s="261"/>
      <c r="ORE49" s="261"/>
      <c r="ORF49" s="261"/>
      <c r="ORG49" s="261"/>
      <c r="ORH49" s="12" t="s">
        <v>10323</v>
      </c>
      <c r="ORI49" s="12" t="s">
        <v>6222</v>
      </c>
      <c r="ORJ49" s="12" t="str">
        <f>IF(ORI49="SINAPI",VLOOKUP('TEREZINHA HARDY'!ORH49,SINAPI,3,),VLOOKUP('TEREZINHA HARDY'!ORH49,SETOP,4,))</f>
        <v>M2</v>
      </c>
      <c r="ORK49" s="13">
        <v>36.619999999999997</v>
      </c>
      <c r="ORL49" s="13" t="s">
        <v>41</v>
      </c>
      <c r="ORM49" s="14">
        <f>IF(ORI49="SINAPI",VLOOKUP('TEREZINHA HARDY'!ORH49,SINAPI,4,),VLOOKUP('TEREZINHA HARDY'!ORH49,SETOP,5,))</f>
        <v>39.090000000000003</v>
      </c>
      <c r="ORN49" s="14">
        <f t="shared" si="1915"/>
        <v>49.46</v>
      </c>
      <c r="ORO49" s="14">
        <f t="shared" si="1916"/>
        <v>1431.4757999999999</v>
      </c>
      <c r="ORP49" s="14">
        <f t="shared" si="1917"/>
        <v>1811.2251999999999</v>
      </c>
      <c r="ORQ49" s="11" t="s">
        <v>17389</v>
      </c>
      <c r="ORR49" s="261" t="str">
        <f>IF(ORY49="SINAPI",VLOOKUP('TEREZINHA HARDY'!ORX49,SINAPI,2,),VLOOKUP('TEREZINHA HARDY'!ORX49,SETOP,3,))</f>
        <v>FORMA E DESFORMA DE TÁBUA E SARRAFO, REAPROVEITAMENTO (3X), EXCLUSIVE ESCORAMENTO</v>
      </c>
      <c r="ORS49" s="261"/>
      <c r="ORT49" s="261"/>
      <c r="ORU49" s="261"/>
      <c r="ORV49" s="261"/>
      <c r="ORW49" s="261"/>
      <c r="ORX49" s="12" t="s">
        <v>10323</v>
      </c>
      <c r="ORY49" s="12" t="s">
        <v>6222</v>
      </c>
      <c r="ORZ49" s="12" t="str">
        <f>IF(ORY49="SINAPI",VLOOKUP('TEREZINHA HARDY'!ORX49,SINAPI,3,),VLOOKUP('TEREZINHA HARDY'!ORX49,SETOP,4,))</f>
        <v>M2</v>
      </c>
      <c r="OSA49" s="13">
        <v>36.619999999999997</v>
      </c>
      <c r="OSB49" s="13" t="s">
        <v>41</v>
      </c>
      <c r="OSC49" s="14">
        <f>IF(ORY49="SINAPI",VLOOKUP('TEREZINHA HARDY'!ORX49,SINAPI,4,),VLOOKUP('TEREZINHA HARDY'!ORX49,SETOP,5,))</f>
        <v>39.090000000000003</v>
      </c>
      <c r="OSD49" s="14">
        <f t="shared" si="1918"/>
        <v>49.46</v>
      </c>
      <c r="OSE49" s="14">
        <f t="shared" si="1919"/>
        <v>1431.4757999999999</v>
      </c>
      <c r="OSF49" s="14">
        <f t="shared" si="1920"/>
        <v>1811.2251999999999</v>
      </c>
      <c r="OSG49" s="11" t="s">
        <v>17389</v>
      </c>
      <c r="OSH49" s="261" t="str">
        <f>IF(OSO49="SINAPI",VLOOKUP('TEREZINHA HARDY'!OSN49,SINAPI,2,),VLOOKUP('TEREZINHA HARDY'!OSN49,SETOP,3,))</f>
        <v>FORMA E DESFORMA DE TÁBUA E SARRAFO, REAPROVEITAMENTO (3X), EXCLUSIVE ESCORAMENTO</v>
      </c>
      <c r="OSI49" s="261"/>
      <c r="OSJ49" s="261"/>
      <c r="OSK49" s="261"/>
      <c r="OSL49" s="261"/>
      <c r="OSM49" s="261"/>
      <c r="OSN49" s="12" t="s">
        <v>10323</v>
      </c>
      <c r="OSO49" s="12" t="s">
        <v>6222</v>
      </c>
      <c r="OSP49" s="12" t="str">
        <f>IF(OSO49="SINAPI",VLOOKUP('TEREZINHA HARDY'!OSN49,SINAPI,3,),VLOOKUP('TEREZINHA HARDY'!OSN49,SETOP,4,))</f>
        <v>M2</v>
      </c>
      <c r="OSQ49" s="13">
        <v>36.619999999999997</v>
      </c>
      <c r="OSR49" s="13" t="s">
        <v>41</v>
      </c>
      <c r="OSS49" s="14">
        <f>IF(OSO49="SINAPI",VLOOKUP('TEREZINHA HARDY'!OSN49,SINAPI,4,),VLOOKUP('TEREZINHA HARDY'!OSN49,SETOP,5,))</f>
        <v>39.090000000000003</v>
      </c>
      <c r="OST49" s="14">
        <f t="shared" si="1921"/>
        <v>49.46</v>
      </c>
      <c r="OSU49" s="14">
        <f t="shared" si="1922"/>
        <v>1431.4757999999999</v>
      </c>
      <c r="OSV49" s="14">
        <f t="shared" si="1923"/>
        <v>1811.2251999999999</v>
      </c>
      <c r="OSW49" s="11" t="s">
        <v>17389</v>
      </c>
      <c r="OSX49" s="261" t="str">
        <f>IF(OTE49="SINAPI",VLOOKUP('TEREZINHA HARDY'!OTD49,SINAPI,2,),VLOOKUP('TEREZINHA HARDY'!OTD49,SETOP,3,))</f>
        <v>FORMA E DESFORMA DE TÁBUA E SARRAFO, REAPROVEITAMENTO (3X), EXCLUSIVE ESCORAMENTO</v>
      </c>
      <c r="OSY49" s="261"/>
      <c r="OSZ49" s="261"/>
      <c r="OTA49" s="261"/>
      <c r="OTB49" s="261"/>
      <c r="OTC49" s="261"/>
      <c r="OTD49" s="12" t="s">
        <v>10323</v>
      </c>
      <c r="OTE49" s="12" t="s">
        <v>6222</v>
      </c>
      <c r="OTF49" s="12" t="str">
        <f>IF(OTE49="SINAPI",VLOOKUP('TEREZINHA HARDY'!OTD49,SINAPI,3,),VLOOKUP('TEREZINHA HARDY'!OTD49,SETOP,4,))</f>
        <v>M2</v>
      </c>
      <c r="OTG49" s="13">
        <v>36.619999999999997</v>
      </c>
      <c r="OTH49" s="13" t="s">
        <v>41</v>
      </c>
      <c r="OTI49" s="14">
        <f>IF(OTE49="SINAPI",VLOOKUP('TEREZINHA HARDY'!OTD49,SINAPI,4,),VLOOKUP('TEREZINHA HARDY'!OTD49,SETOP,5,))</f>
        <v>39.090000000000003</v>
      </c>
      <c r="OTJ49" s="14">
        <f t="shared" si="1924"/>
        <v>49.46</v>
      </c>
      <c r="OTK49" s="14">
        <f t="shared" si="1925"/>
        <v>1431.4757999999999</v>
      </c>
      <c r="OTL49" s="14">
        <f t="shared" si="1926"/>
        <v>1811.2251999999999</v>
      </c>
      <c r="OTM49" s="11" t="s">
        <v>17389</v>
      </c>
      <c r="OTN49" s="261" t="str">
        <f>IF(OTU49="SINAPI",VLOOKUP('TEREZINHA HARDY'!OTT49,SINAPI,2,),VLOOKUP('TEREZINHA HARDY'!OTT49,SETOP,3,))</f>
        <v>FORMA E DESFORMA DE TÁBUA E SARRAFO, REAPROVEITAMENTO (3X), EXCLUSIVE ESCORAMENTO</v>
      </c>
      <c r="OTO49" s="261"/>
      <c r="OTP49" s="261"/>
      <c r="OTQ49" s="261"/>
      <c r="OTR49" s="261"/>
      <c r="OTS49" s="261"/>
      <c r="OTT49" s="12" t="s">
        <v>10323</v>
      </c>
      <c r="OTU49" s="12" t="s">
        <v>6222</v>
      </c>
      <c r="OTV49" s="12" t="str">
        <f>IF(OTU49="SINAPI",VLOOKUP('TEREZINHA HARDY'!OTT49,SINAPI,3,),VLOOKUP('TEREZINHA HARDY'!OTT49,SETOP,4,))</f>
        <v>M2</v>
      </c>
      <c r="OTW49" s="13">
        <v>36.619999999999997</v>
      </c>
      <c r="OTX49" s="13" t="s">
        <v>41</v>
      </c>
      <c r="OTY49" s="14">
        <f>IF(OTU49="SINAPI",VLOOKUP('TEREZINHA HARDY'!OTT49,SINAPI,4,),VLOOKUP('TEREZINHA HARDY'!OTT49,SETOP,5,))</f>
        <v>39.090000000000003</v>
      </c>
      <c r="OTZ49" s="14">
        <f t="shared" si="1927"/>
        <v>49.46</v>
      </c>
      <c r="OUA49" s="14">
        <f t="shared" si="1928"/>
        <v>1431.4757999999999</v>
      </c>
      <c r="OUB49" s="14">
        <f t="shared" si="1929"/>
        <v>1811.2251999999999</v>
      </c>
      <c r="OUC49" s="11" t="s">
        <v>17389</v>
      </c>
      <c r="OUD49" s="261" t="str">
        <f>IF(OUK49="SINAPI",VLOOKUP('TEREZINHA HARDY'!OUJ49,SINAPI,2,),VLOOKUP('TEREZINHA HARDY'!OUJ49,SETOP,3,))</f>
        <v>FORMA E DESFORMA DE TÁBUA E SARRAFO, REAPROVEITAMENTO (3X), EXCLUSIVE ESCORAMENTO</v>
      </c>
      <c r="OUE49" s="261"/>
      <c r="OUF49" s="261"/>
      <c r="OUG49" s="261"/>
      <c r="OUH49" s="261"/>
      <c r="OUI49" s="261"/>
      <c r="OUJ49" s="12" t="s">
        <v>10323</v>
      </c>
      <c r="OUK49" s="12" t="s">
        <v>6222</v>
      </c>
      <c r="OUL49" s="12" t="str">
        <f>IF(OUK49="SINAPI",VLOOKUP('TEREZINHA HARDY'!OUJ49,SINAPI,3,),VLOOKUP('TEREZINHA HARDY'!OUJ49,SETOP,4,))</f>
        <v>M2</v>
      </c>
      <c r="OUM49" s="13">
        <v>36.619999999999997</v>
      </c>
      <c r="OUN49" s="13" t="s">
        <v>41</v>
      </c>
      <c r="OUO49" s="14">
        <f>IF(OUK49="SINAPI",VLOOKUP('TEREZINHA HARDY'!OUJ49,SINAPI,4,),VLOOKUP('TEREZINHA HARDY'!OUJ49,SETOP,5,))</f>
        <v>39.090000000000003</v>
      </c>
      <c r="OUP49" s="14">
        <f t="shared" si="1930"/>
        <v>49.46</v>
      </c>
      <c r="OUQ49" s="14">
        <f t="shared" si="1931"/>
        <v>1431.4757999999999</v>
      </c>
      <c r="OUR49" s="14">
        <f t="shared" si="1932"/>
        <v>1811.2251999999999</v>
      </c>
      <c r="OUS49" s="11" t="s">
        <v>17389</v>
      </c>
      <c r="OUT49" s="261" t="str">
        <f>IF(OVA49="SINAPI",VLOOKUP('TEREZINHA HARDY'!OUZ49,SINAPI,2,),VLOOKUP('TEREZINHA HARDY'!OUZ49,SETOP,3,))</f>
        <v>FORMA E DESFORMA DE TÁBUA E SARRAFO, REAPROVEITAMENTO (3X), EXCLUSIVE ESCORAMENTO</v>
      </c>
      <c r="OUU49" s="261"/>
      <c r="OUV49" s="261"/>
      <c r="OUW49" s="261"/>
      <c r="OUX49" s="261"/>
      <c r="OUY49" s="261"/>
      <c r="OUZ49" s="12" t="s">
        <v>10323</v>
      </c>
      <c r="OVA49" s="12" t="s">
        <v>6222</v>
      </c>
      <c r="OVB49" s="12" t="str">
        <f>IF(OVA49="SINAPI",VLOOKUP('TEREZINHA HARDY'!OUZ49,SINAPI,3,),VLOOKUP('TEREZINHA HARDY'!OUZ49,SETOP,4,))</f>
        <v>M2</v>
      </c>
      <c r="OVC49" s="13">
        <v>36.619999999999997</v>
      </c>
      <c r="OVD49" s="13" t="s">
        <v>41</v>
      </c>
      <c r="OVE49" s="14">
        <f>IF(OVA49="SINAPI",VLOOKUP('TEREZINHA HARDY'!OUZ49,SINAPI,4,),VLOOKUP('TEREZINHA HARDY'!OUZ49,SETOP,5,))</f>
        <v>39.090000000000003</v>
      </c>
      <c r="OVF49" s="14">
        <f t="shared" si="1933"/>
        <v>49.46</v>
      </c>
      <c r="OVG49" s="14">
        <f t="shared" si="1934"/>
        <v>1431.4757999999999</v>
      </c>
      <c r="OVH49" s="14">
        <f t="shared" si="1935"/>
        <v>1811.2251999999999</v>
      </c>
      <c r="OVI49" s="11" t="s">
        <v>17389</v>
      </c>
      <c r="OVJ49" s="261" t="str">
        <f>IF(OVQ49="SINAPI",VLOOKUP('TEREZINHA HARDY'!OVP49,SINAPI,2,),VLOOKUP('TEREZINHA HARDY'!OVP49,SETOP,3,))</f>
        <v>FORMA E DESFORMA DE TÁBUA E SARRAFO, REAPROVEITAMENTO (3X), EXCLUSIVE ESCORAMENTO</v>
      </c>
      <c r="OVK49" s="261"/>
      <c r="OVL49" s="261"/>
      <c r="OVM49" s="261"/>
      <c r="OVN49" s="261"/>
      <c r="OVO49" s="261"/>
      <c r="OVP49" s="12" t="s">
        <v>10323</v>
      </c>
      <c r="OVQ49" s="12" t="s">
        <v>6222</v>
      </c>
      <c r="OVR49" s="12" t="str">
        <f>IF(OVQ49="SINAPI",VLOOKUP('TEREZINHA HARDY'!OVP49,SINAPI,3,),VLOOKUP('TEREZINHA HARDY'!OVP49,SETOP,4,))</f>
        <v>M2</v>
      </c>
      <c r="OVS49" s="13">
        <v>36.619999999999997</v>
      </c>
      <c r="OVT49" s="13" t="s">
        <v>41</v>
      </c>
      <c r="OVU49" s="14">
        <f>IF(OVQ49="SINAPI",VLOOKUP('TEREZINHA HARDY'!OVP49,SINAPI,4,),VLOOKUP('TEREZINHA HARDY'!OVP49,SETOP,5,))</f>
        <v>39.090000000000003</v>
      </c>
      <c r="OVV49" s="14">
        <f t="shared" si="1936"/>
        <v>49.46</v>
      </c>
      <c r="OVW49" s="14">
        <f t="shared" si="1937"/>
        <v>1431.4757999999999</v>
      </c>
      <c r="OVX49" s="14">
        <f t="shared" si="1938"/>
        <v>1811.2251999999999</v>
      </c>
      <c r="OVY49" s="11" t="s">
        <v>17389</v>
      </c>
      <c r="OVZ49" s="261" t="str">
        <f>IF(OWG49="SINAPI",VLOOKUP('TEREZINHA HARDY'!OWF49,SINAPI,2,),VLOOKUP('TEREZINHA HARDY'!OWF49,SETOP,3,))</f>
        <v>FORMA E DESFORMA DE TÁBUA E SARRAFO, REAPROVEITAMENTO (3X), EXCLUSIVE ESCORAMENTO</v>
      </c>
      <c r="OWA49" s="261"/>
      <c r="OWB49" s="261"/>
      <c r="OWC49" s="261"/>
      <c r="OWD49" s="261"/>
      <c r="OWE49" s="261"/>
      <c r="OWF49" s="12" t="s">
        <v>10323</v>
      </c>
      <c r="OWG49" s="12" t="s">
        <v>6222</v>
      </c>
      <c r="OWH49" s="12" t="str">
        <f>IF(OWG49="SINAPI",VLOOKUP('TEREZINHA HARDY'!OWF49,SINAPI,3,),VLOOKUP('TEREZINHA HARDY'!OWF49,SETOP,4,))</f>
        <v>M2</v>
      </c>
      <c r="OWI49" s="13">
        <v>36.619999999999997</v>
      </c>
      <c r="OWJ49" s="13" t="s">
        <v>41</v>
      </c>
      <c r="OWK49" s="14">
        <f>IF(OWG49="SINAPI",VLOOKUP('TEREZINHA HARDY'!OWF49,SINAPI,4,),VLOOKUP('TEREZINHA HARDY'!OWF49,SETOP,5,))</f>
        <v>39.090000000000003</v>
      </c>
      <c r="OWL49" s="14">
        <f t="shared" si="1939"/>
        <v>49.46</v>
      </c>
      <c r="OWM49" s="14">
        <f t="shared" si="1940"/>
        <v>1431.4757999999999</v>
      </c>
      <c r="OWN49" s="14">
        <f t="shared" si="1941"/>
        <v>1811.2251999999999</v>
      </c>
      <c r="OWO49" s="11" t="s">
        <v>17389</v>
      </c>
      <c r="OWP49" s="261" t="str">
        <f>IF(OWW49="SINAPI",VLOOKUP('TEREZINHA HARDY'!OWV49,SINAPI,2,),VLOOKUP('TEREZINHA HARDY'!OWV49,SETOP,3,))</f>
        <v>FORMA E DESFORMA DE TÁBUA E SARRAFO, REAPROVEITAMENTO (3X), EXCLUSIVE ESCORAMENTO</v>
      </c>
      <c r="OWQ49" s="261"/>
      <c r="OWR49" s="261"/>
      <c r="OWS49" s="261"/>
      <c r="OWT49" s="261"/>
      <c r="OWU49" s="261"/>
      <c r="OWV49" s="12" t="s">
        <v>10323</v>
      </c>
      <c r="OWW49" s="12" t="s">
        <v>6222</v>
      </c>
      <c r="OWX49" s="12" t="str">
        <f>IF(OWW49="SINAPI",VLOOKUP('TEREZINHA HARDY'!OWV49,SINAPI,3,),VLOOKUP('TEREZINHA HARDY'!OWV49,SETOP,4,))</f>
        <v>M2</v>
      </c>
      <c r="OWY49" s="13">
        <v>36.619999999999997</v>
      </c>
      <c r="OWZ49" s="13" t="s">
        <v>41</v>
      </c>
      <c r="OXA49" s="14">
        <f>IF(OWW49="SINAPI",VLOOKUP('TEREZINHA HARDY'!OWV49,SINAPI,4,),VLOOKUP('TEREZINHA HARDY'!OWV49,SETOP,5,))</f>
        <v>39.090000000000003</v>
      </c>
      <c r="OXB49" s="14">
        <f t="shared" si="1942"/>
        <v>49.46</v>
      </c>
      <c r="OXC49" s="14">
        <f t="shared" si="1943"/>
        <v>1431.4757999999999</v>
      </c>
      <c r="OXD49" s="14">
        <f t="shared" si="1944"/>
        <v>1811.2251999999999</v>
      </c>
      <c r="OXE49" s="11" t="s">
        <v>17389</v>
      </c>
      <c r="OXF49" s="261" t="str">
        <f>IF(OXM49="SINAPI",VLOOKUP('TEREZINHA HARDY'!OXL49,SINAPI,2,),VLOOKUP('TEREZINHA HARDY'!OXL49,SETOP,3,))</f>
        <v>FORMA E DESFORMA DE TÁBUA E SARRAFO, REAPROVEITAMENTO (3X), EXCLUSIVE ESCORAMENTO</v>
      </c>
      <c r="OXG49" s="261"/>
      <c r="OXH49" s="261"/>
      <c r="OXI49" s="261"/>
      <c r="OXJ49" s="261"/>
      <c r="OXK49" s="261"/>
      <c r="OXL49" s="12" t="s">
        <v>10323</v>
      </c>
      <c r="OXM49" s="12" t="s">
        <v>6222</v>
      </c>
      <c r="OXN49" s="12" t="str">
        <f>IF(OXM49="SINAPI",VLOOKUP('TEREZINHA HARDY'!OXL49,SINAPI,3,),VLOOKUP('TEREZINHA HARDY'!OXL49,SETOP,4,))</f>
        <v>M2</v>
      </c>
      <c r="OXO49" s="13">
        <v>36.619999999999997</v>
      </c>
      <c r="OXP49" s="13" t="s">
        <v>41</v>
      </c>
      <c r="OXQ49" s="14">
        <f>IF(OXM49="SINAPI",VLOOKUP('TEREZINHA HARDY'!OXL49,SINAPI,4,),VLOOKUP('TEREZINHA HARDY'!OXL49,SETOP,5,))</f>
        <v>39.090000000000003</v>
      </c>
      <c r="OXR49" s="14">
        <f t="shared" si="1945"/>
        <v>49.46</v>
      </c>
      <c r="OXS49" s="14">
        <f t="shared" si="1946"/>
        <v>1431.4757999999999</v>
      </c>
      <c r="OXT49" s="14">
        <f t="shared" si="1947"/>
        <v>1811.2251999999999</v>
      </c>
      <c r="OXU49" s="11" t="s">
        <v>17389</v>
      </c>
      <c r="OXV49" s="261" t="str">
        <f>IF(OYC49="SINAPI",VLOOKUP('TEREZINHA HARDY'!OYB49,SINAPI,2,),VLOOKUP('TEREZINHA HARDY'!OYB49,SETOP,3,))</f>
        <v>FORMA E DESFORMA DE TÁBUA E SARRAFO, REAPROVEITAMENTO (3X), EXCLUSIVE ESCORAMENTO</v>
      </c>
      <c r="OXW49" s="261"/>
      <c r="OXX49" s="261"/>
      <c r="OXY49" s="261"/>
      <c r="OXZ49" s="261"/>
      <c r="OYA49" s="261"/>
      <c r="OYB49" s="12" t="s">
        <v>10323</v>
      </c>
      <c r="OYC49" s="12" t="s">
        <v>6222</v>
      </c>
      <c r="OYD49" s="12" t="str">
        <f>IF(OYC49="SINAPI",VLOOKUP('TEREZINHA HARDY'!OYB49,SINAPI,3,),VLOOKUP('TEREZINHA HARDY'!OYB49,SETOP,4,))</f>
        <v>M2</v>
      </c>
      <c r="OYE49" s="13">
        <v>36.619999999999997</v>
      </c>
      <c r="OYF49" s="13" t="s">
        <v>41</v>
      </c>
      <c r="OYG49" s="14">
        <f>IF(OYC49="SINAPI",VLOOKUP('TEREZINHA HARDY'!OYB49,SINAPI,4,),VLOOKUP('TEREZINHA HARDY'!OYB49,SETOP,5,))</f>
        <v>39.090000000000003</v>
      </c>
      <c r="OYH49" s="14">
        <f t="shared" si="1948"/>
        <v>49.46</v>
      </c>
      <c r="OYI49" s="14">
        <f t="shared" si="1949"/>
        <v>1431.4757999999999</v>
      </c>
      <c r="OYJ49" s="14">
        <f t="shared" si="1950"/>
        <v>1811.2251999999999</v>
      </c>
      <c r="OYK49" s="11" t="s">
        <v>17389</v>
      </c>
      <c r="OYL49" s="261" t="str">
        <f>IF(OYS49="SINAPI",VLOOKUP('TEREZINHA HARDY'!OYR49,SINAPI,2,),VLOOKUP('TEREZINHA HARDY'!OYR49,SETOP,3,))</f>
        <v>FORMA E DESFORMA DE TÁBUA E SARRAFO, REAPROVEITAMENTO (3X), EXCLUSIVE ESCORAMENTO</v>
      </c>
      <c r="OYM49" s="261"/>
      <c r="OYN49" s="261"/>
      <c r="OYO49" s="261"/>
      <c r="OYP49" s="261"/>
      <c r="OYQ49" s="261"/>
      <c r="OYR49" s="12" t="s">
        <v>10323</v>
      </c>
      <c r="OYS49" s="12" t="s">
        <v>6222</v>
      </c>
      <c r="OYT49" s="12" t="str">
        <f>IF(OYS49="SINAPI",VLOOKUP('TEREZINHA HARDY'!OYR49,SINAPI,3,),VLOOKUP('TEREZINHA HARDY'!OYR49,SETOP,4,))</f>
        <v>M2</v>
      </c>
      <c r="OYU49" s="13">
        <v>36.619999999999997</v>
      </c>
      <c r="OYV49" s="13" t="s">
        <v>41</v>
      </c>
      <c r="OYW49" s="14">
        <f>IF(OYS49="SINAPI",VLOOKUP('TEREZINHA HARDY'!OYR49,SINAPI,4,),VLOOKUP('TEREZINHA HARDY'!OYR49,SETOP,5,))</f>
        <v>39.090000000000003</v>
      </c>
      <c r="OYX49" s="14">
        <f t="shared" si="1951"/>
        <v>49.46</v>
      </c>
      <c r="OYY49" s="14">
        <f t="shared" si="1952"/>
        <v>1431.4757999999999</v>
      </c>
      <c r="OYZ49" s="14">
        <f t="shared" si="1953"/>
        <v>1811.2251999999999</v>
      </c>
      <c r="OZA49" s="11" t="s">
        <v>17389</v>
      </c>
      <c r="OZB49" s="261" t="str">
        <f>IF(OZI49="SINAPI",VLOOKUP('TEREZINHA HARDY'!OZH49,SINAPI,2,),VLOOKUP('TEREZINHA HARDY'!OZH49,SETOP,3,))</f>
        <v>FORMA E DESFORMA DE TÁBUA E SARRAFO, REAPROVEITAMENTO (3X), EXCLUSIVE ESCORAMENTO</v>
      </c>
      <c r="OZC49" s="261"/>
      <c r="OZD49" s="261"/>
      <c r="OZE49" s="261"/>
      <c r="OZF49" s="261"/>
      <c r="OZG49" s="261"/>
      <c r="OZH49" s="12" t="s">
        <v>10323</v>
      </c>
      <c r="OZI49" s="12" t="s">
        <v>6222</v>
      </c>
      <c r="OZJ49" s="12" t="str">
        <f>IF(OZI49="SINAPI",VLOOKUP('TEREZINHA HARDY'!OZH49,SINAPI,3,),VLOOKUP('TEREZINHA HARDY'!OZH49,SETOP,4,))</f>
        <v>M2</v>
      </c>
      <c r="OZK49" s="13">
        <v>36.619999999999997</v>
      </c>
      <c r="OZL49" s="13" t="s">
        <v>41</v>
      </c>
      <c r="OZM49" s="14">
        <f>IF(OZI49="SINAPI",VLOOKUP('TEREZINHA HARDY'!OZH49,SINAPI,4,),VLOOKUP('TEREZINHA HARDY'!OZH49,SETOP,5,))</f>
        <v>39.090000000000003</v>
      </c>
      <c r="OZN49" s="14">
        <f t="shared" si="1954"/>
        <v>49.46</v>
      </c>
      <c r="OZO49" s="14">
        <f t="shared" si="1955"/>
        <v>1431.4757999999999</v>
      </c>
      <c r="OZP49" s="14">
        <f t="shared" si="1956"/>
        <v>1811.2251999999999</v>
      </c>
      <c r="OZQ49" s="11" t="s">
        <v>17389</v>
      </c>
      <c r="OZR49" s="261" t="str">
        <f>IF(OZY49="SINAPI",VLOOKUP('TEREZINHA HARDY'!OZX49,SINAPI,2,),VLOOKUP('TEREZINHA HARDY'!OZX49,SETOP,3,))</f>
        <v>FORMA E DESFORMA DE TÁBUA E SARRAFO, REAPROVEITAMENTO (3X), EXCLUSIVE ESCORAMENTO</v>
      </c>
      <c r="OZS49" s="261"/>
      <c r="OZT49" s="261"/>
      <c r="OZU49" s="261"/>
      <c r="OZV49" s="261"/>
      <c r="OZW49" s="261"/>
      <c r="OZX49" s="12" t="s">
        <v>10323</v>
      </c>
      <c r="OZY49" s="12" t="s">
        <v>6222</v>
      </c>
      <c r="OZZ49" s="12" t="str">
        <f>IF(OZY49="SINAPI",VLOOKUP('TEREZINHA HARDY'!OZX49,SINAPI,3,),VLOOKUP('TEREZINHA HARDY'!OZX49,SETOP,4,))</f>
        <v>M2</v>
      </c>
      <c r="PAA49" s="13">
        <v>36.619999999999997</v>
      </c>
      <c r="PAB49" s="13" t="s">
        <v>41</v>
      </c>
      <c r="PAC49" s="14">
        <f>IF(OZY49="SINAPI",VLOOKUP('TEREZINHA HARDY'!OZX49,SINAPI,4,),VLOOKUP('TEREZINHA HARDY'!OZX49,SETOP,5,))</f>
        <v>39.090000000000003</v>
      </c>
      <c r="PAD49" s="14">
        <f t="shared" si="1957"/>
        <v>49.46</v>
      </c>
      <c r="PAE49" s="14">
        <f t="shared" si="1958"/>
        <v>1431.4757999999999</v>
      </c>
      <c r="PAF49" s="14">
        <f t="shared" si="1959"/>
        <v>1811.2251999999999</v>
      </c>
      <c r="PAG49" s="11" t="s">
        <v>17389</v>
      </c>
      <c r="PAH49" s="261" t="str">
        <f>IF(PAO49="SINAPI",VLOOKUP('TEREZINHA HARDY'!PAN49,SINAPI,2,),VLOOKUP('TEREZINHA HARDY'!PAN49,SETOP,3,))</f>
        <v>FORMA E DESFORMA DE TÁBUA E SARRAFO, REAPROVEITAMENTO (3X), EXCLUSIVE ESCORAMENTO</v>
      </c>
      <c r="PAI49" s="261"/>
      <c r="PAJ49" s="261"/>
      <c r="PAK49" s="261"/>
      <c r="PAL49" s="261"/>
      <c r="PAM49" s="261"/>
      <c r="PAN49" s="12" t="s">
        <v>10323</v>
      </c>
      <c r="PAO49" s="12" t="s">
        <v>6222</v>
      </c>
      <c r="PAP49" s="12" t="str">
        <f>IF(PAO49="SINAPI",VLOOKUP('TEREZINHA HARDY'!PAN49,SINAPI,3,),VLOOKUP('TEREZINHA HARDY'!PAN49,SETOP,4,))</f>
        <v>M2</v>
      </c>
      <c r="PAQ49" s="13">
        <v>36.619999999999997</v>
      </c>
      <c r="PAR49" s="13" t="s">
        <v>41</v>
      </c>
      <c r="PAS49" s="14">
        <f>IF(PAO49="SINAPI",VLOOKUP('TEREZINHA HARDY'!PAN49,SINAPI,4,),VLOOKUP('TEREZINHA HARDY'!PAN49,SETOP,5,))</f>
        <v>39.090000000000003</v>
      </c>
      <c r="PAT49" s="14">
        <f t="shared" si="1960"/>
        <v>49.46</v>
      </c>
      <c r="PAU49" s="14">
        <f t="shared" si="1961"/>
        <v>1431.4757999999999</v>
      </c>
      <c r="PAV49" s="14">
        <f t="shared" si="1962"/>
        <v>1811.2251999999999</v>
      </c>
      <c r="PAW49" s="11" t="s">
        <v>17389</v>
      </c>
      <c r="PAX49" s="261" t="str">
        <f>IF(PBE49="SINAPI",VLOOKUP('TEREZINHA HARDY'!PBD49,SINAPI,2,),VLOOKUP('TEREZINHA HARDY'!PBD49,SETOP,3,))</f>
        <v>FORMA E DESFORMA DE TÁBUA E SARRAFO, REAPROVEITAMENTO (3X), EXCLUSIVE ESCORAMENTO</v>
      </c>
      <c r="PAY49" s="261"/>
      <c r="PAZ49" s="261"/>
      <c r="PBA49" s="261"/>
      <c r="PBB49" s="261"/>
      <c r="PBC49" s="261"/>
      <c r="PBD49" s="12" t="s">
        <v>10323</v>
      </c>
      <c r="PBE49" s="12" t="s">
        <v>6222</v>
      </c>
      <c r="PBF49" s="12" t="str">
        <f>IF(PBE49="SINAPI",VLOOKUP('TEREZINHA HARDY'!PBD49,SINAPI,3,),VLOOKUP('TEREZINHA HARDY'!PBD49,SETOP,4,))</f>
        <v>M2</v>
      </c>
      <c r="PBG49" s="13">
        <v>36.619999999999997</v>
      </c>
      <c r="PBH49" s="13" t="s">
        <v>41</v>
      </c>
      <c r="PBI49" s="14">
        <f>IF(PBE49="SINAPI",VLOOKUP('TEREZINHA HARDY'!PBD49,SINAPI,4,),VLOOKUP('TEREZINHA HARDY'!PBD49,SETOP,5,))</f>
        <v>39.090000000000003</v>
      </c>
      <c r="PBJ49" s="14">
        <f t="shared" si="1963"/>
        <v>49.46</v>
      </c>
      <c r="PBK49" s="14">
        <f t="shared" si="1964"/>
        <v>1431.4757999999999</v>
      </c>
      <c r="PBL49" s="14">
        <f t="shared" si="1965"/>
        <v>1811.2251999999999</v>
      </c>
      <c r="PBM49" s="11" t="s">
        <v>17389</v>
      </c>
      <c r="PBN49" s="261" t="str">
        <f>IF(PBU49="SINAPI",VLOOKUP('TEREZINHA HARDY'!PBT49,SINAPI,2,),VLOOKUP('TEREZINHA HARDY'!PBT49,SETOP,3,))</f>
        <v>FORMA E DESFORMA DE TÁBUA E SARRAFO, REAPROVEITAMENTO (3X), EXCLUSIVE ESCORAMENTO</v>
      </c>
      <c r="PBO49" s="261"/>
      <c r="PBP49" s="261"/>
      <c r="PBQ49" s="261"/>
      <c r="PBR49" s="261"/>
      <c r="PBS49" s="261"/>
      <c r="PBT49" s="12" t="s">
        <v>10323</v>
      </c>
      <c r="PBU49" s="12" t="s">
        <v>6222</v>
      </c>
      <c r="PBV49" s="12" t="str">
        <f>IF(PBU49="SINAPI",VLOOKUP('TEREZINHA HARDY'!PBT49,SINAPI,3,),VLOOKUP('TEREZINHA HARDY'!PBT49,SETOP,4,))</f>
        <v>M2</v>
      </c>
      <c r="PBW49" s="13">
        <v>36.619999999999997</v>
      </c>
      <c r="PBX49" s="13" t="s">
        <v>41</v>
      </c>
      <c r="PBY49" s="14">
        <f>IF(PBU49="SINAPI",VLOOKUP('TEREZINHA HARDY'!PBT49,SINAPI,4,),VLOOKUP('TEREZINHA HARDY'!PBT49,SETOP,5,))</f>
        <v>39.090000000000003</v>
      </c>
      <c r="PBZ49" s="14">
        <f t="shared" si="1966"/>
        <v>49.46</v>
      </c>
      <c r="PCA49" s="14">
        <f t="shared" si="1967"/>
        <v>1431.4757999999999</v>
      </c>
      <c r="PCB49" s="14">
        <f t="shared" si="1968"/>
        <v>1811.2251999999999</v>
      </c>
      <c r="PCC49" s="11" t="s">
        <v>17389</v>
      </c>
      <c r="PCD49" s="261" t="str">
        <f>IF(PCK49="SINAPI",VLOOKUP('TEREZINHA HARDY'!PCJ49,SINAPI,2,),VLOOKUP('TEREZINHA HARDY'!PCJ49,SETOP,3,))</f>
        <v>FORMA E DESFORMA DE TÁBUA E SARRAFO, REAPROVEITAMENTO (3X), EXCLUSIVE ESCORAMENTO</v>
      </c>
      <c r="PCE49" s="261"/>
      <c r="PCF49" s="261"/>
      <c r="PCG49" s="261"/>
      <c r="PCH49" s="261"/>
      <c r="PCI49" s="261"/>
      <c r="PCJ49" s="12" t="s">
        <v>10323</v>
      </c>
      <c r="PCK49" s="12" t="s">
        <v>6222</v>
      </c>
      <c r="PCL49" s="12" t="str">
        <f>IF(PCK49="SINAPI",VLOOKUP('TEREZINHA HARDY'!PCJ49,SINAPI,3,),VLOOKUP('TEREZINHA HARDY'!PCJ49,SETOP,4,))</f>
        <v>M2</v>
      </c>
      <c r="PCM49" s="13">
        <v>36.619999999999997</v>
      </c>
      <c r="PCN49" s="13" t="s">
        <v>41</v>
      </c>
      <c r="PCO49" s="14">
        <f>IF(PCK49="SINAPI",VLOOKUP('TEREZINHA HARDY'!PCJ49,SINAPI,4,),VLOOKUP('TEREZINHA HARDY'!PCJ49,SETOP,5,))</f>
        <v>39.090000000000003</v>
      </c>
      <c r="PCP49" s="14">
        <f t="shared" si="1969"/>
        <v>49.46</v>
      </c>
      <c r="PCQ49" s="14">
        <f t="shared" si="1970"/>
        <v>1431.4757999999999</v>
      </c>
      <c r="PCR49" s="14">
        <f t="shared" si="1971"/>
        <v>1811.2251999999999</v>
      </c>
      <c r="PCS49" s="11" t="s">
        <v>17389</v>
      </c>
      <c r="PCT49" s="261" t="str">
        <f>IF(PDA49="SINAPI",VLOOKUP('TEREZINHA HARDY'!PCZ49,SINAPI,2,),VLOOKUP('TEREZINHA HARDY'!PCZ49,SETOP,3,))</f>
        <v>FORMA E DESFORMA DE TÁBUA E SARRAFO, REAPROVEITAMENTO (3X), EXCLUSIVE ESCORAMENTO</v>
      </c>
      <c r="PCU49" s="261"/>
      <c r="PCV49" s="261"/>
      <c r="PCW49" s="261"/>
      <c r="PCX49" s="261"/>
      <c r="PCY49" s="261"/>
      <c r="PCZ49" s="12" t="s">
        <v>10323</v>
      </c>
      <c r="PDA49" s="12" t="s">
        <v>6222</v>
      </c>
      <c r="PDB49" s="12" t="str">
        <f>IF(PDA49="SINAPI",VLOOKUP('TEREZINHA HARDY'!PCZ49,SINAPI,3,),VLOOKUP('TEREZINHA HARDY'!PCZ49,SETOP,4,))</f>
        <v>M2</v>
      </c>
      <c r="PDC49" s="13">
        <v>36.619999999999997</v>
      </c>
      <c r="PDD49" s="13" t="s">
        <v>41</v>
      </c>
      <c r="PDE49" s="14">
        <f>IF(PDA49="SINAPI",VLOOKUP('TEREZINHA HARDY'!PCZ49,SINAPI,4,),VLOOKUP('TEREZINHA HARDY'!PCZ49,SETOP,5,))</f>
        <v>39.090000000000003</v>
      </c>
      <c r="PDF49" s="14">
        <f t="shared" si="1972"/>
        <v>49.46</v>
      </c>
      <c r="PDG49" s="14">
        <f t="shared" si="1973"/>
        <v>1431.4757999999999</v>
      </c>
      <c r="PDH49" s="14">
        <f t="shared" si="1974"/>
        <v>1811.2251999999999</v>
      </c>
      <c r="PDI49" s="11" t="s">
        <v>17389</v>
      </c>
      <c r="PDJ49" s="261" t="str">
        <f>IF(PDQ49="SINAPI",VLOOKUP('TEREZINHA HARDY'!PDP49,SINAPI,2,),VLOOKUP('TEREZINHA HARDY'!PDP49,SETOP,3,))</f>
        <v>FORMA E DESFORMA DE TÁBUA E SARRAFO, REAPROVEITAMENTO (3X), EXCLUSIVE ESCORAMENTO</v>
      </c>
      <c r="PDK49" s="261"/>
      <c r="PDL49" s="261"/>
      <c r="PDM49" s="261"/>
      <c r="PDN49" s="261"/>
      <c r="PDO49" s="261"/>
      <c r="PDP49" s="12" t="s">
        <v>10323</v>
      </c>
      <c r="PDQ49" s="12" t="s">
        <v>6222</v>
      </c>
      <c r="PDR49" s="12" t="str">
        <f>IF(PDQ49="SINAPI",VLOOKUP('TEREZINHA HARDY'!PDP49,SINAPI,3,),VLOOKUP('TEREZINHA HARDY'!PDP49,SETOP,4,))</f>
        <v>M2</v>
      </c>
      <c r="PDS49" s="13">
        <v>36.619999999999997</v>
      </c>
      <c r="PDT49" s="13" t="s">
        <v>41</v>
      </c>
      <c r="PDU49" s="14">
        <f>IF(PDQ49="SINAPI",VLOOKUP('TEREZINHA HARDY'!PDP49,SINAPI,4,),VLOOKUP('TEREZINHA HARDY'!PDP49,SETOP,5,))</f>
        <v>39.090000000000003</v>
      </c>
      <c r="PDV49" s="14">
        <f t="shared" si="1975"/>
        <v>49.46</v>
      </c>
      <c r="PDW49" s="14">
        <f t="shared" si="1976"/>
        <v>1431.4757999999999</v>
      </c>
      <c r="PDX49" s="14">
        <f t="shared" si="1977"/>
        <v>1811.2251999999999</v>
      </c>
      <c r="PDY49" s="11" t="s">
        <v>17389</v>
      </c>
      <c r="PDZ49" s="261" t="str">
        <f>IF(PEG49="SINAPI",VLOOKUP('TEREZINHA HARDY'!PEF49,SINAPI,2,),VLOOKUP('TEREZINHA HARDY'!PEF49,SETOP,3,))</f>
        <v>FORMA E DESFORMA DE TÁBUA E SARRAFO, REAPROVEITAMENTO (3X), EXCLUSIVE ESCORAMENTO</v>
      </c>
      <c r="PEA49" s="261"/>
      <c r="PEB49" s="261"/>
      <c r="PEC49" s="261"/>
      <c r="PED49" s="261"/>
      <c r="PEE49" s="261"/>
      <c r="PEF49" s="12" t="s">
        <v>10323</v>
      </c>
      <c r="PEG49" s="12" t="s">
        <v>6222</v>
      </c>
      <c r="PEH49" s="12" t="str">
        <f>IF(PEG49="SINAPI",VLOOKUP('TEREZINHA HARDY'!PEF49,SINAPI,3,),VLOOKUP('TEREZINHA HARDY'!PEF49,SETOP,4,))</f>
        <v>M2</v>
      </c>
      <c r="PEI49" s="13">
        <v>36.619999999999997</v>
      </c>
      <c r="PEJ49" s="13" t="s">
        <v>41</v>
      </c>
      <c r="PEK49" s="14">
        <f>IF(PEG49="SINAPI",VLOOKUP('TEREZINHA HARDY'!PEF49,SINAPI,4,),VLOOKUP('TEREZINHA HARDY'!PEF49,SETOP,5,))</f>
        <v>39.090000000000003</v>
      </c>
      <c r="PEL49" s="14">
        <f t="shared" si="1978"/>
        <v>49.46</v>
      </c>
      <c r="PEM49" s="14">
        <f t="shared" si="1979"/>
        <v>1431.4757999999999</v>
      </c>
      <c r="PEN49" s="14">
        <f t="shared" si="1980"/>
        <v>1811.2251999999999</v>
      </c>
      <c r="PEO49" s="11" t="s">
        <v>17389</v>
      </c>
      <c r="PEP49" s="261" t="str">
        <f>IF(PEW49="SINAPI",VLOOKUP('TEREZINHA HARDY'!PEV49,SINAPI,2,),VLOOKUP('TEREZINHA HARDY'!PEV49,SETOP,3,))</f>
        <v>FORMA E DESFORMA DE TÁBUA E SARRAFO, REAPROVEITAMENTO (3X), EXCLUSIVE ESCORAMENTO</v>
      </c>
      <c r="PEQ49" s="261"/>
      <c r="PER49" s="261"/>
      <c r="PES49" s="261"/>
      <c r="PET49" s="261"/>
      <c r="PEU49" s="261"/>
      <c r="PEV49" s="12" t="s">
        <v>10323</v>
      </c>
      <c r="PEW49" s="12" t="s">
        <v>6222</v>
      </c>
      <c r="PEX49" s="12" t="str">
        <f>IF(PEW49="SINAPI",VLOOKUP('TEREZINHA HARDY'!PEV49,SINAPI,3,),VLOOKUP('TEREZINHA HARDY'!PEV49,SETOP,4,))</f>
        <v>M2</v>
      </c>
      <c r="PEY49" s="13">
        <v>36.619999999999997</v>
      </c>
      <c r="PEZ49" s="13" t="s">
        <v>41</v>
      </c>
      <c r="PFA49" s="14">
        <f>IF(PEW49="SINAPI",VLOOKUP('TEREZINHA HARDY'!PEV49,SINAPI,4,),VLOOKUP('TEREZINHA HARDY'!PEV49,SETOP,5,))</f>
        <v>39.090000000000003</v>
      </c>
      <c r="PFB49" s="14">
        <f t="shared" si="1981"/>
        <v>49.46</v>
      </c>
      <c r="PFC49" s="14">
        <f t="shared" si="1982"/>
        <v>1431.4757999999999</v>
      </c>
      <c r="PFD49" s="14">
        <f t="shared" si="1983"/>
        <v>1811.2251999999999</v>
      </c>
      <c r="PFE49" s="11" t="s">
        <v>17389</v>
      </c>
      <c r="PFF49" s="261" t="str">
        <f>IF(PFM49="SINAPI",VLOOKUP('TEREZINHA HARDY'!PFL49,SINAPI,2,),VLOOKUP('TEREZINHA HARDY'!PFL49,SETOP,3,))</f>
        <v>FORMA E DESFORMA DE TÁBUA E SARRAFO, REAPROVEITAMENTO (3X), EXCLUSIVE ESCORAMENTO</v>
      </c>
      <c r="PFG49" s="261"/>
      <c r="PFH49" s="261"/>
      <c r="PFI49" s="261"/>
      <c r="PFJ49" s="261"/>
      <c r="PFK49" s="261"/>
      <c r="PFL49" s="12" t="s">
        <v>10323</v>
      </c>
      <c r="PFM49" s="12" t="s">
        <v>6222</v>
      </c>
      <c r="PFN49" s="12" t="str">
        <f>IF(PFM49="SINAPI",VLOOKUP('TEREZINHA HARDY'!PFL49,SINAPI,3,),VLOOKUP('TEREZINHA HARDY'!PFL49,SETOP,4,))</f>
        <v>M2</v>
      </c>
      <c r="PFO49" s="13">
        <v>36.619999999999997</v>
      </c>
      <c r="PFP49" s="13" t="s">
        <v>41</v>
      </c>
      <c r="PFQ49" s="14">
        <f>IF(PFM49="SINAPI",VLOOKUP('TEREZINHA HARDY'!PFL49,SINAPI,4,),VLOOKUP('TEREZINHA HARDY'!PFL49,SETOP,5,))</f>
        <v>39.090000000000003</v>
      </c>
      <c r="PFR49" s="14">
        <f t="shared" si="1984"/>
        <v>49.46</v>
      </c>
      <c r="PFS49" s="14">
        <f t="shared" si="1985"/>
        <v>1431.4757999999999</v>
      </c>
      <c r="PFT49" s="14">
        <f t="shared" si="1986"/>
        <v>1811.2251999999999</v>
      </c>
      <c r="PFU49" s="11" t="s">
        <v>17389</v>
      </c>
      <c r="PFV49" s="261" t="str">
        <f>IF(PGC49="SINAPI",VLOOKUP('TEREZINHA HARDY'!PGB49,SINAPI,2,),VLOOKUP('TEREZINHA HARDY'!PGB49,SETOP,3,))</f>
        <v>FORMA E DESFORMA DE TÁBUA E SARRAFO, REAPROVEITAMENTO (3X), EXCLUSIVE ESCORAMENTO</v>
      </c>
      <c r="PFW49" s="261"/>
      <c r="PFX49" s="261"/>
      <c r="PFY49" s="261"/>
      <c r="PFZ49" s="261"/>
      <c r="PGA49" s="261"/>
      <c r="PGB49" s="12" t="s">
        <v>10323</v>
      </c>
      <c r="PGC49" s="12" t="s">
        <v>6222</v>
      </c>
      <c r="PGD49" s="12" t="str">
        <f>IF(PGC49="SINAPI",VLOOKUP('TEREZINHA HARDY'!PGB49,SINAPI,3,),VLOOKUP('TEREZINHA HARDY'!PGB49,SETOP,4,))</f>
        <v>M2</v>
      </c>
      <c r="PGE49" s="13">
        <v>36.619999999999997</v>
      </c>
      <c r="PGF49" s="13" t="s">
        <v>41</v>
      </c>
      <c r="PGG49" s="14">
        <f>IF(PGC49="SINAPI",VLOOKUP('TEREZINHA HARDY'!PGB49,SINAPI,4,),VLOOKUP('TEREZINHA HARDY'!PGB49,SETOP,5,))</f>
        <v>39.090000000000003</v>
      </c>
      <c r="PGH49" s="14">
        <f t="shared" si="1987"/>
        <v>49.46</v>
      </c>
      <c r="PGI49" s="14">
        <f t="shared" si="1988"/>
        <v>1431.4757999999999</v>
      </c>
      <c r="PGJ49" s="14">
        <f t="shared" si="1989"/>
        <v>1811.2251999999999</v>
      </c>
      <c r="PGK49" s="11" t="s">
        <v>17389</v>
      </c>
      <c r="PGL49" s="261" t="str">
        <f>IF(PGS49="SINAPI",VLOOKUP('TEREZINHA HARDY'!PGR49,SINAPI,2,),VLOOKUP('TEREZINHA HARDY'!PGR49,SETOP,3,))</f>
        <v>FORMA E DESFORMA DE TÁBUA E SARRAFO, REAPROVEITAMENTO (3X), EXCLUSIVE ESCORAMENTO</v>
      </c>
      <c r="PGM49" s="261"/>
      <c r="PGN49" s="261"/>
      <c r="PGO49" s="261"/>
      <c r="PGP49" s="261"/>
      <c r="PGQ49" s="261"/>
      <c r="PGR49" s="12" t="s">
        <v>10323</v>
      </c>
      <c r="PGS49" s="12" t="s">
        <v>6222</v>
      </c>
      <c r="PGT49" s="12" t="str">
        <f>IF(PGS49="SINAPI",VLOOKUP('TEREZINHA HARDY'!PGR49,SINAPI,3,),VLOOKUP('TEREZINHA HARDY'!PGR49,SETOP,4,))</f>
        <v>M2</v>
      </c>
      <c r="PGU49" s="13">
        <v>36.619999999999997</v>
      </c>
      <c r="PGV49" s="13" t="s">
        <v>41</v>
      </c>
      <c r="PGW49" s="14">
        <f>IF(PGS49="SINAPI",VLOOKUP('TEREZINHA HARDY'!PGR49,SINAPI,4,),VLOOKUP('TEREZINHA HARDY'!PGR49,SETOP,5,))</f>
        <v>39.090000000000003</v>
      </c>
      <c r="PGX49" s="14">
        <f t="shared" si="1990"/>
        <v>49.46</v>
      </c>
      <c r="PGY49" s="14">
        <f t="shared" si="1991"/>
        <v>1431.4757999999999</v>
      </c>
      <c r="PGZ49" s="14">
        <f t="shared" si="1992"/>
        <v>1811.2251999999999</v>
      </c>
      <c r="PHA49" s="11" t="s">
        <v>17389</v>
      </c>
      <c r="PHB49" s="261" t="str">
        <f>IF(PHI49="SINAPI",VLOOKUP('TEREZINHA HARDY'!PHH49,SINAPI,2,),VLOOKUP('TEREZINHA HARDY'!PHH49,SETOP,3,))</f>
        <v>FORMA E DESFORMA DE TÁBUA E SARRAFO, REAPROVEITAMENTO (3X), EXCLUSIVE ESCORAMENTO</v>
      </c>
      <c r="PHC49" s="261"/>
      <c r="PHD49" s="261"/>
      <c r="PHE49" s="261"/>
      <c r="PHF49" s="261"/>
      <c r="PHG49" s="261"/>
      <c r="PHH49" s="12" t="s">
        <v>10323</v>
      </c>
      <c r="PHI49" s="12" t="s">
        <v>6222</v>
      </c>
      <c r="PHJ49" s="12" t="str">
        <f>IF(PHI49="SINAPI",VLOOKUP('TEREZINHA HARDY'!PHH49,SINAPI,3,),VLOOKUP('TEREZINHA HARDY'!PHH49,SETOP,4,))</f>
        <v>M2</v>
      </c>
      <c r="PHK49" s="13">
        <v>36.619999999999997</v>
      </c>
      <c r="PHL49" s="13" t="s">
        <v>41</v>
      </c>
      <c r="PHM49" s="14">
        <f>IF(PHI49="SINAPI",VLOOKUP('TEREZINHA HARDY'!PHH49,SINAPI,4,),VLOOKUP('TEREZINHA HARDY'!PHH49,SETOP,5,))</f>
        <v>39.090000000000003</v>
      </c>
      <c r="PHN49" s="14">
        <f t="shared" si="1993"/>
        <v>49.46</v>
      </c>
      <c r="PHO49" s="14">
        <f t="shared" si="1994"/>
        <v>1431.4757999999999</v>
      </c>
      <c r="PHP49" s="14">
        <f t="shared" si="1995"/>
        <v>1811.2251999999999</v>
      </c>
      <c r="PHQ49" s="11" t="s">
        <v>17389</v>
      </c>
      <c r="PHR49" s="261" t="str">
        <f>IF(PHY49="SINAPI",VLOOKUP('TEREZINHA HARDY'!PHX49,SINAPI,2,),VLOOKUP('TEREZINHA HARDY'!PHX49,SETOP,3,))</f>
        <v>FORMA E DESFORMA DE TÁBUA E SARRAFO, REAPROVEITAMENTO (3X), EXCLUSIVE ESCORAMENTO</v>
      </c>
      <c r="PHS49" s="261"/>
      <c r="PHT49" s="261"/>
      <c r="PHU49" s="261"/>
      <c r="PHV49" s="261"/>
      <c r="PHW49" s="261"/>
      <c r="PHX49" s="12" t="s">
        <v>10323</v>
      </c>
      <c r="PHY49" s="12" t="s">
        <v>6222</v>
      </c>
      <c r="PHZ49" s="12" t="str">
        <f>IF(PHY49="SINAPI",VLOOKUP('TEREZINHA HARDY'!PHX49,SINAPI,3,),VLOOKUP('TEREZINHA HARDY'!PHX49,SETOP,4,))</f>
        <v>M2</v>
      </c>
      <c r="PIA49" s="13">
        <v>36.619999999999997</v>
      </c>
      <c r="PIB49" s="13" t="s">
        <v>41</v>
      </c>
      <c r="PIC49" s="14">
        <f>IF(PHY49="SINAPI",VLOOKUP('TEREZINHA HARDY'!PHX49,SINAPI,4,),VLOOKUP('TEREZINHA HARDY'!PHX49,SETOP,5,))</f>
        <v>39.090000000000003</v>
      </c>
      <c r="PID49" s="14">
        <f t="shared" si="1996"/>
        <v>49.46</v>
      </c>
      <c r="PIE49" s="14">
        <f t="shared" si="1997"/>
        <v>1431.4757999999999</v>
      </c>
      <c r="PIF49" s="14">
        <f t="shared" si="1998"/>
        <v>1811.2251999999999</v>
      </c>
      <c r="PIG49" s="11" t="s">
        <v>17389</v>
      </c>
      <c r="PIH49" s="261" t="str">
        <f>IF(PIO49="SINAPI",VLOOKUP('TEREZINHA HARDY'!PIN49,SINAPI,2,),VLOOKUP('TEREZINHA HARDY'!PIN49,SETOP,3,))</f>
        <v>FORMA E DESFORMA DE TÁBUA E SARRAFO, REAPROVEITAMENTO (3X), EXCLUSIVE ESCORAMENTO</v>
      </c>
      <c r="PII49" s="261"/>
      <c r="PIJ49" s="261"/>
      <c r="PIK49" s="261"/>
      <c r="PIL49" s="261"/>
      <c r="PIM49" s="261"/>
      <c r="PIN49" s="12" t="s">
        <v>10323</v>
      </c>
      <c r="PIO49" s="12" t="s">
        <v>6222</v>
      </c>
      <c r="PIP49" s="12" t="str">
        <f>IF(PIO49="SINAPI",VLOOKUP('TEREZINHA HARDY'!PIN49,SINAPI,3,),VLOOKUP('TEREZINHA HARDY'!PIN49,SETOP,4,))</f>
        <v>M2</v>
      </c>
      <c r="PIQ49" s="13">
        <v>36.619999999999997</v>
      </c>
      <c r="PIR49" s="13" t="s">
        <v>41</v>
      </c>
      <c r="PIS49" s="14">
        <f>IF(PIO49="SINAPI",VLOOKUP('TEREZINHA HARDY'!PIN49,SINAPI,4,),VLOOKUP('TEREZINHA HARDY'!PIN49,SETOP,5,))</f>
        <v>39.090000000000003</v>
      </c>
      <c r="PIT49" s="14">
        <f t="shared" si="1999"/>
        <v>49.46</v>
      </c>
      <c r="PIU49" s="14">
        <f t="shared" si="2000"/>
        <v>1431.4757999999999</v>
      </c>
      <c r="PIV49" s="14">
        <f t="shared" si="2001"/>
        <v>1811.2251999999999</v>
      </c>
      <c r="PIW49" s="11" t="s">
        <v>17389</v>
      </c>
      <c r="PIX49" s="261" t="str">
        <f>IF(PJE49="SINAPI",VLOOKUP('TEREZINHA HARDY'!PJD49,SINAPI,2,),VLOOKUP('TEREZINHA HARDY'!PJD49,SETOP,3,))</f>
        <v>FORMA E DESFORMA DE TÁBUA E SARRAFO, REAPROVEITAMENTO (3X), EXCLUSIVE ESCORAMENTO</v>
      </c>
      <c r="PIY49" s="261"/>
      <c r="PIZ49" s="261"/>
      <c r="PJA49" s="261"/>
      <c r="PJB49" s="261"/>
      <c r="PJC49" s="261"/>
      <c r="PJD49" s="12" t="s">
        <v>10323</v>
      </c>
      <c r="PJE49" s="12" t="s">
        <v>6222</v>
      </c>
      <c r="PJF49" s="12" t="str">
        <f>IF(PJE49="SINAPI",VLOOKUP('TEREZINHA HARDY'!PJD49,SINAPI,3,),VLOOKUP('TEREZINHA HARDY'!PJD49,SETOP,4,))</f>
        <v>M2</v>
      </c>
      <c r="PJG49" s="13">
        <v>36.619999999999997</v>
      </c>
      <c r="PJH49" s="13" t="s">
        <v>41</v>
      </c>
      <c r="PJI49" s="14">
        <f>IF(PJE49="SINAPI",VLOOKUP('TEREZINHA HARDY'!PJD49,SINAPI,4,),VLOOKUP('TEREZINHA HARDY'!PJD49,SETOP,5,))</f>
        <v>39.090000000000003</v>
      </c>
      <c r="PJJ49" s="14">
        <f t="shared" si="2002"/>
        <v>49.46</v>
      </c>
      <c r="PJK49" s="14">
        <f t="shared" si="2003"/>
        <v>1431.4757999999999</v>
      </c>
      <c r="PJL49" s="14">
        <f t="shared" si="2004"/>
        <v>1811.2251999999999</v>
      </c>
      <c r="PJM49" s="11" t="s">
        <v>17389</v>
      </c>
      <c r="PJN49" s="261" t="str">
        <f>IF(PJU49="SINAPI",VLOOKUP('TEREZINHA HARDY'!PJT49,SINAPI,2,),VLOOKUP('TEREZINHA HARDY'!PJT49,SETOP,3,))</f>
        <v>FORMA E DESFORMA DE TÁBUA E SARRAFO, REAPROVEITAMENTO (3X), EXCLUSIVE ESCORAMENTO</v>
      </c>
      <c r="PJO49" s="261"/>
      <c r="PJP49" s="261"/>
      <c r="PJQ49" s="261"/>
      <c r="PJR49" s="261"/>
      <c r="PJS49" s="261"/>
      <c r="PJT49" s="12" t="s">
        <v>10323</v>
      </c>
      <c r="PJU49" s="12" t="s">
        <v>6222</v>
      </c>
      <c r="PJV49" s="12" t="str">
        <f>IF(PJU49="SINAPI",VLOOKUP('TEREZINHA HARDY'!PJT49,SINAPI,3,),VLOOKUP('TEREZINHA HARDY'!PJT49,SETOP,4,))</f>
        <v>M2</v>
      </c>
      <c r="PJW49" s="13">
        <v>36.619999999999997</v>
      </c>
      <c r="PJX49" s="13" t="s">
        <v>41</v>
      </c>
      <c r="PJY49" s="14">
        <f>IF(PJU49="SINAPI",VLOOKUP('TEREZINHA HARDY'!PJT49,SINAPI,4,),VLOOKUP('TEREZINHA HARDY'!PJT49,SETOP,5,))</f>
        <v>39.090000000000003</v>
      </c>
      <c r="PJZ49" s="14">
        <f t="shared" si="2005"/>
        <v>49.46</v>
      </c>
      <c r="PKA49" s="14">
        <f t="shared" si="2006"/>
        <v>1431.4757999999999</v>
      </c>
      <c r="PKB49" s="14">
        <f t="shared" si="2007"/>
        <v>1811.2251999999999</v>
      </c>
      <c r="PKC49" s="11" t="s">
        <v>17389</v>
      </c>
      <c r="PKD49" s="261" t="str">
        <f>IF(PKK49="SINAPI",VLOOKUP('TEREZINHA HARDY'!PKJ49,SINAPI,2,),VLOOKUP('TEREZINHA HARDY'!PKJ49,SETOP,3,))</f>
        <v>FORMA E DESFORMA DE TÁBUA E SARRAFO, REAPROVEITAMENTO (3X), EXCLUSIVE ESCORAMENTO</v>
      </c>
      <c r="PKE49" s="261"/>
      <c r="PKF49" s="261"/>
      <c r="PKG49" s="261"/>
      <c r="PKH49" s="261"/>
      <c r="PKI49" s="261"/>
      <c r="PKJ49" s="12" t="s">
        <v>10323</v>
      </c>
      <c r="PKK49" s="12" t="s">
        <v>6222</v>
      </c>
      <c r="PKL49" s="12" t="str">
        <f>IF(PKK49="SINAPI",VLOOKUP('TEREZINHA HARDY'!PKJ49,SINAPI,3,),VLOOKUP('TEREZINHA HARDY'!PKJ49,SETOP,4,))</f>
        <v>M2</v>
      </c>
      <c r="PKM49" s="13">
        <v>36.619999999999997</v>
      </c>
      <c r="PKN49" s="13" t="s">
        <v>41</v>
      </c>
      <c r="PKO49" s="14">
        <f>IF(PKK49="SINAPI",VLOOKUP('TEREZINHA HARDY'!PKJ49,SINAPI,4,),VLOOKUP('TEREZINHA HARDY'!PKJ49,SETOP,5,))</f>
        <v>39.090000000000003</v>
      </c>
      <c r="PKP49" s="14">
        <f t="shared" si="2008"/>
        <v>49.46</v>
      </c>
      <c r="PKQ49" s="14">
        <f t="shared" si="2009"/>
        <v>1431.4757999999999</v>
      </c>
      <c r="PKR49" s="14">
        <f t="shared" si="2010"/>
        <v>1811.2251999999999</v>
      </c>
      <c r="PKS49" s="11" t="s">
        <v>17389</v>
      </c>
      <c r="PKT49" s="261" t="str">
        <f>IF(PLA49="SINAPI",VLOOKUP('TEREZINHA HARDY'!PKZ49,SINAPI,2,),VLOOKUP('TEREZINHA HARDY'!PKZ49,SETOP,3,))</f>
        <v>FORMA E DESFORMA DE TÁBUA E SARRAFO, REAPROVEITAMENTO (3X), EXCLUSIVE ESCORAMENTO</v>
      </c>
      <c r="PKU49" s="261"/>
      <c r="PKV49" s="261"/>
      <c r="PKW49" s="261"/>
      <c r="PKX49" s="261"/>
      <c r="PKY49" s="261"/>
      <c r="PKZ49" s="12" t="s">
        <v>10323</v>
      </c>
      <c r="PLA49" s="12" t="s">
        <v>6222</v>
      </c>
      <c r="PLB49" s="12" t="str">
        <f>IF(PLA49="SINAPI",VLOOKUP('TEREZINHA HARDY'!PKZ49,SINAPI,3,),VLOOKUP('TEREZINHA HARDY'!PKZ49,SETOP,4,))</f>
        <v>M2</v>
      </c>
      <c r="PLC49" s="13">
        <v>36.619999999999997</v>
      </c>
      <c r="PLD49" s="13" t="s">
        <v>41</v>
      </c>
      <c r="PLE49" s="14">
        <f>IF(PLA49="SINAPI",VLOOKUP('TEREZINHA HARDY'!PKZ49,SINAPI,4,),VLOOKUP('TEREZINHA HARDY'!PKZ49,SETOP,5,))</f>
        <v>39.090000000000003</v>
      </c>
      <c r="PLF49" s="14">
        <f t="shared" si="2011"/>
        <v>49.46</v>
      </c>
      <c r="PLG49" s="14">
        <f t="shared" si="2012"/>
        <v>1431.4757999999999</v>
      </c>
      <c r="PLH49" s="14">
        <f t="shared" si="2013"/>
        <v>1811.2251999999999</v>
      </c>
      <c r="PLI49" s="11" t="s">
        <v>17389</v>
      </c>
      <c r="PLJ49" s="261" t="str">
        <f>IF(PLQ49="SINAPI",VLOOKUP('TEREZINHA HARDY'!PLP49,SINAPI,2,),VLOOKUP('TEREZINHA HARDY'!PLP49,SETOP,3,))</f>
        <v>FORMA E DESFORMA DE TÁBUA E SARRAFO, REAPROVEITAMENTO (3X), EXCLUSIVE ESCORAMENTO</v>
      </c>
      <c r="PLK49" s="261"/>
      <c r="PLL49" s="261"/>
      <c r="PLM49" s="261"/>
      <c r="PLN49" s="261"/>
      <c r="PLO49" s="261"/>
      <c r="PLP49" s="12" t="s">
        <v>10323</v>
      </c>
      <c r="PLQ49" s="12" t="s">
        <v>6222</v>
      </c>
      <c r="PLR49" s="12" t="str">
        <f>IF(PLQ49="SINAPI",VLOOKUP('TEREZINHA HARDY'!PLP49,SINAPI,3,),VLOOKUP('TEREZINHA HARDY'!PLP49,SETOP,4,))</f>
        <v>M2</v>
      </c>
      <c r="PLS49" s="13">
        <v>36.619999999999997</v>
      </c>
      <c r="PLT49" s="13" t="s">
        <v>41</v>
      </c>
      <c r="PLU49" s="14">
        <f>IF(PLQ49="SINAPI",VLOOKUP('TEREZINHA HARDY'!PLP49,SINAPI,4,),VLOOKUP('TEREZINHA HARDY'!PLP49,SETOP,5,))</f>
        <v>39.090000000000003</v>
      </c>
      <c r="PLV49" s="14">
        <f t="shared" si="2014"/>
        <v>49.46</v>
      </c>
      <c r="PLW49" s="14">
        <f t="shared" si="2015"/>
        <v>1431.4757999999999</v>
      </c>
      <c r="PLX49" s="14">
        <f t="shared" si="2016"/>
        <v>1811.2251999999999</v>
      </c>
      <c r="PLY49" s="11" t="s">
        <v>17389</v>
      </c>
      <c r="PLZ49" s="261" t="str">
        <f>IF(PMG49="SINAPI",VLOOKUP('TEREZINHA HARDY'!PMF49,SINAPI,2,),VLOOKUP('TEREZINHA HARDY'!PMF49,SETOP,3,))</f>
        <v>FORMA E DESFORMA DE TÁBUA E SARRAFO, REAPROVEITAMENTO (3X), EXCLUSIVE ESCORAMENTO</v>
      </c>
      <c r="PMA49" s="261"/>
      <c r="PMB49" s="261"/>
      <c r="PMC49" s="261"/>
      <c r="PMD49" s="261"/>
      <c r="PME49" s="261"/>
      <c r="PMF49" s="12" t="s">
        <v>10323</v>
      </c>
      <c r="PMG49" s="12" t="s">
        <v>6222</v>
      </c>
      <c r="PMH49" s="12" t="str">
        <f>IF(PMG49="SINAPI",VLOOKUP('TEREZINHA HARDY'!PMF49,SINAPI,3,),VLOOKUP('TEREZINHA HARDY'!PMF49,SETOP,4,))</f>
        <v>M2</v>
      </c>
      <c r="PMI49" s="13">
        <v>36.619999999999997</v>
      </c>
      <c r="PMJ49" s="13" t="s">
        <v>41</v>
      </c>
      <c r="PMK49" s="14">
        <f>IF(PMG49="SINAPI",VLOOKUP('TEREZINHA HARDY'!PMF49,SINAPI,4,),VLOOKUP('TEREZINHA HARDY'!PMF49,SETOP,5,))</f>
        <v>39.090000000000003</v>
      </c>
      <c r="PML49" s="14">
        <f t="shared" si="2017"/>
        <v>49.46</v>
      </c>
      <c r="PMM49" s="14">
        <f t="shared" si="2018"/>
        <v>1431.4757999999999</v>
      </c>
      <c r="PMN49" s="14">
        <f t="shared" si="2019"/>
        <v>1811.2251999999999</v>
      </c>
      <c r="PMO49" s="11" t="s">
        <v>17389</v>
      </c>
      <c r="PMP49" s="261" t="str">
        <f>IF(PMW49="SINAPI",VLOOKUP('TEREZINHA HARDY'!PMV49,SINAPI,2,),VLOOKUP('TEREZINHA HARDY'!PMV49,SETOP,3,))</f>
        <v>FORMA E DESFORMA DE TÁBUA E SARRAFO, REAPROVEITAMENTO (3X), EXCLUSIVE ESCORAMENTO</v>
      </c>
      <c r="PMQ49" s="261"/>
      <c r="PMR49" s="261"/>
      <c r="PMS49" s="261"/>
      <c r="PMT49" s="261"/>
      <c r="PMU49" s="261"/>
      <c r="PMV49" s="12" t="s">
        <v>10323</v>
      </c>
      <c r="PMW49" s="12" t="s">
        <v>6222</v>
      </c>
      <c r="PMX49" s="12" t="str">
        <f>IF(PMW49="SINAPI",VLOOKUP('TEREZINHA HARDY'!PMV49,SINAPI,3,),VLOOKUP('TEREZINHA HARDY'!PMV49,SETOP,4,))</f>
        <v>M2</v>
      </c>
      <c r="PMY49" s="13">
        <v>36.619999999999997</v>
      </c>
      <c r="PMZ49" s="13" t="s">
        <v>41</v>
      </c>
      <c r="PNA49" s="14">
        <f>IF(PMW49="SINAPI",VLOOKUP('TEREZINHA HARDY'!PMV49,SINAPI,4,),VLOOKUP('TEREZINHA HARDY'!PMV49,SETOP,5,))</f>
        <v>39.090000000000003</v>
      </c>
      <c r="PNB49" s="14">
        <f t="shared" si="2020"/>
        <v>49.46</v>
      </c>
      <c r="PNC49" s="14">
        <f t="shared" si="2021"/>
        <v>1431.4757999999999</v>
      </c>
      <c r="PND49" s="14">
        <f t="shared" si="2022"/>
        <v>1811.2251999999999</v>
      </c>
      <c r="PNE49" s="11" t="s">
        <v>17389</v>
      </c>
      <c r="PNF49" s="261" t="str">
        <f>IF(PNM49="SINAPI",VLOOKUP('TEREZINHA HARDY'!PNL49,SINAPI,2,),VLOOKUP('TEREZINHA HARDY'!PNL49,SETOP,3,))</f>
        <v>FORMA E DESFORMA DE TÁBUA E SARRAFO, REAPROVEITAMENTO (3X), EXCLUSIVE ESCORAMENTO</v>
      </c>
      <c r="PNG49" s="261"/>
      <c r="PNH49" s="261"/>
      <c r="PNI49" s="261"/>
      <c r="PNJ49" s="261"/>
      <c r="PNK49" s="261"/>
      <c r="PNL49" s="12" t="s">
        <v>10323</v>
      </c>
      <c r="PNM49" s="12" t="s">
        <v>6222</v>
      </c>
      <c r="PNN49" s="12" t="str">
        <f>IF(PNM49="SINAPI",VLOOKUP('TEREZINHA HARDY'!PNL49,SINAPI,3,),VLOOKUP('TEREZINHA HARDY'!PNL49,SETOP,4,))</f>
        <v>M2</v>
      </c>
      <c r="PNO49" s="13">
        <v>36.619999999999997</v>
      </c>
      <c r="PNP49" s="13" t="s">
        <v>41</v>
      </c>
      <c r="PNQ49" s="14">
        <f>IF(PNM49="SINAPI",VLOOKUP('TEREZINHA HARDY'!PNL49,SINAPI,4,),VLOOKUP('TEREZINHA HARDY'!PNL49,SETOP,5,))</f>
        <v>39.090000000000003</v>
      </c>
      <c r="PNR49" s="14">
        <f t="shared" si="2023"/>
        <v>49.46</v>
      </c>
      <c r="PNS49" s="14">
        <f t="shared" si="2024"/>
        <v>1431.4757999999999</v>
      </c>
      <c r="PNT49" s="14">
        <f t="shared" si="2025"/>
        <v>1811.2251999999999</v>
      </c>
      <c r="PNU49" s="11" t="s">
        <v>17389</v>
      </c>
      <c r="PNV49" s="261" t="str">
        <f>IF(POC49="SINAPI",VLOOKUP('TEREZINHA HARDY'!POB49,SINAPI,2,),VLOOKUP('TEREZINHA HARDY'!POB49,SETOP,3,))</f>
        <v>FORMA E DESFORMA DE TÁBUA E SARRAFO, REAPROVEITAMENTO (3X), EXCLUSIVE ESCORAMENTO</v>
      </c>
      <c r="PNW49" s="261"/>
      <c r="PNX49" s="261"/>
      <c r="PNY49" s="261"/>
      <c r="PNZ49" s="261"/>
      <c r="POA49" s="261"/>
      <c r="POB49" s="12" t="s">
        <v>10323</v>
      </c>
      <c r="POC49" s="12" t="s">
        <v>6222</v>
      </c>
      <c r="POD49" s="12" t="str">
        <f>IF(POC49="SINAPI",VLOOKUP('TEREZINHA HARDY'!POB49,SINAPI,3,),VLOOKUP('TEREZINHA HARDY'!POB49,SETOP,4,))</f>
        <v>M2</v>
      </c>
      <c r="POE49" s="13">
        <v>36.619999999999997</v>
      </c>
      <c r="POF49" s="13" t="s">
        <v>41</v>
      </c>
      <c r="POG49" s="14">
        <f>IF(POC49="SINAPI",VLOOKUP('TEREZINHA HARDY'!POB49,SINAPI,4,),VLOOKUP('TEREZINHA HARDY'!POB49,SETOP,5,))</f>
        <v>39.090000000000003</v>
      </c>
      <c r="POH49" s="14">
        <f t="shared" si="2026"/>
        <v>49.46</v>
      </c>
      <c r="POI49" s="14">
        <f t="shared" si="2027"/>
        <v>1431.4757999999999</v>
      </c>
      <c r="POJ49" s="14">
        <f t="shared" si="2028"/>
        <v>1811.2251999999999</v>
      </c>
      <c r="POK49" s="11" t="s">
        <v>17389</v>
      </c>
      <c r="POL49" s="261" t="str">
        <f>IF(POS49="SINAPI",VLOOKUP('TEREZINHA HARDY'!POR49,SINAPI,2,),VLOOKUP('TEREZINHA HARDY'!POR49,SETOP,3,))</f>
        <v>FORMA E DESFORMA DE TÁBUA E SARRAFO, REAPROVEITAMENTO (3X), EXCLUSIVE ESCORAMENTO</v>
      </c>
      <c r="POM49" s="261"/>
      <c r="PON49" s="261"/>
      <c r="POO49" s="261"/>
      <c r="POP49" s="261"/>
      <c r="POQ49" s="261"/>
      <c r="POR49" s="12" t="s">
        <v>10323</v>
      </c>
      <c r="POS49" s="12" t="s">
        <v>6222</v>
      </c>
      <c r="POT49" s="12" t="str">
        <f>IF(POS49="SINAPI",VLOOKUP('TEREZINHA HARDY'!POR49,SINAPI,3,),VLOOKUP('TEREZINHA HARDY'!POR49,SETOP,4,))</f>
        <v>M2</v>
      </c>
      <c r="POU49" s="13">
        <v>36.619999999999997</v>
      </c>
      <c r="POV49" s="13" t="s">
        <v>41</v>
      </c>
      <c r="POW49" s="14">
        <f>IF(POS49="SINAPI",VLOOKUP('TEREZINHA HARDY'!POR49,SINAPI,4,),VLOOKUP('TEREZINHA HARDY'!POR49,SETOP,5,))</f>
        <v>39.090000000000003</v>
      </c>
      <c r="POX49" s="14">
        <f t="shared" si="2029"/>
        <v>49.46</v>
      </c>
      <c r="POY49" s="14">
        <f t="shared" si="2030"/>
        <v>1431.4757999999999</v>
      </c>
      <c r="POZ49" s="14">
        <f t="shared" si="2031"/>
        <v>1811.2251999999999</v>
      </c>
      <c r="PPA49" s="11" t="s">
        <v>17389</v>
      </c>
      <c r="PPB49" s="261" t="str">
        <f>IF(PPI49="SINAPI",VLOOKUP('TEREZINHA HARDY'!PPH49,SINAPI,2,),VLOOKUP('TEREZINHA HARDY'!PPH49,SETOP,3,))</f>
        <v>FORMA E DESFORMA DE TÁBUA E SARRAFO, REAPROVEITAMENTO (3X), EXCLUSIVE ESCORAMENTO</v>
      </c>
      <c r="PPC49" s="261"/>
      <c r="PPD49" s="261"/>
      <c r="PPE49" s="261"/>
      <c r="PPF49" s="261"/>
      <c r="PPG49" s="261"/>
      <c r="PPH49" s="12" t="s">
        <v>10323</v>
      </c>
      <c r="PPI49" s="12" t="s">
        <v>6222</v>
      </c>
      <c r="PPJ49" s="12" t="str">
        <f>IF(PPI49="SINAPI",VLOOKUP('TEREZINHA HARDY'!PPH49,SINAPI,3,),VLOOKUP('TEREZINHA HARDY'!PPH49,SETOP,4,))</f>
        <v>M2</v>
      </c>
      <c r="PPK49" s="13">
        <v>36.619999999999997</v>
      </c>
      <c r="PPL49" s="13" t="s">
        <v>41</v>
      </c>
      <c r="PPM49" s="14">
        <f>IF(PPI49="SINAPI",VLOOKUP('TEREZINHA HARDY'!PPH49,SINAPI,4,),VLOOKUP('TEREZINHA HARDY'!PPH49,SETOP,5,))</f>
        <v>39.090000000000003</v>
      </c>
      <c r="PPN49" s="14">
        <f t="shared" si="2032"/>
        <v>49.46</v>
      </c>
      <c r="PPO49" s="14">
        <f t="shared" si="2033"/>
        <v>1431.4757999999999</v>
      </c>
      <c r="PPP49" s="14">
        <f t="shared" si="2034"/>
        <v>1811.2251999999999</v>
      </c>
      <c r="PPQ49" s="11" t="s">
        <v>17389</v>
      </c>
      <c r="PPR49" s="261" t="str">
        <f>IF(PPY49="SINAPI",VLOOKUP('TEREZINHA HARDY'!PPX49,SINAPI,2,),VLOOKUP('TEREZINHA HARDY'!PPX49,SETOP,3,))</f>
        <v>FORMA E DESFORMA DE TÁBUA E SARRAFO, REAPROVEITAMENTO (3X), EXCLUSIVE ESCORAMENTO</v>
      </c>
      <c r="PPS49" s="261"/>
      <c r="PPT49" s="261"/>
      <c r="PPU49" s="261"/>
      <c r="PPV49" s="261"/>
      <c r="PPW49" s="261"/>
      <c r="PPX49" s="12" t="s">
        <v>10323</v>
      </c>
      <c r="PPY49" s="12" t="s">
        <v>6222</v>
      </c>
      <c r="PPZ49" s="12" t="str">
        <f>IF(PPY49="SINAPI",VLOOKUP('TEREZINHA HARDY'!PPX49,SINAPI,3,),VLOOKUP('TEREZINHA HARDY'!PPX49,SETOP,4,))</f>
        <v>M2</v>
      </c>
      <c r="PQA49" s="13">
        <v>36.619999999999997</v>
      </c>
      <c r="PQB49" s="13" t="s">
        <v>41</v>
      </c>
      <c r="PQC49" s="14">
        <f>IF(PPY49="SINAPI",VLOOKUP('TEREZINHA HARDY'!PPX49,SINAPI,4,),VLOOKUP('TEREZINHA HARDY'!PPX49,SETOP,5,))</f>
        <v>39.090000000000003</v>
      </c>
      <c r="PQD49" s="14">
        <f t="shared" si="2035"/>
        <v>49.46</v>
      </c>
      <c r="PQE49" s="14">
        <f t="shared" si="2036"/>
        <v>1431.4757999999999</v>
      </c>
      <c r="PQF49" s="14">
        <f t="shared" si="2037"/>
        <v>1811.2251999999999</v>
      </c>
      <c r="PQG49" s="11" t="s">
        <v>17389</v>
      </c>
      <c r="PQH49" s="261" t="str">
        <f>IF(PQO49="SINAPI",VLOOKUP('TEREZINHA HARDY'!PQN49,SINAPI,2,),VLOOKUP('TEREZINHA HARDY'!PQN49,SETOP,3,))</f>
        <v>FORMA E DESFORMA DE TÁBUA E SARRAFO, REAPROVEITAMENTO (3X), EXCLUSIVE ESCORAMENTO</v>
      </c>
      <c r="PQI49" s="261"/>
      <c r="PQJ49" s="261"/>
      <c r="PQK49" s="261"/>
      <c r="PQL49" s="261"/>
      <c r="PQM49" s="261"/>
      <c r="PQN49" s="12" t="s">
        <v>10323</v>
      </c>
      <c r="PQO49" s="12" t="s">
        <v>6222</v>
      </c>
      <c r="PQP49" s="12" t="str">
        <f>IF(PQO49="SINAPI",VLOOKUP('TEREZINHA HARDY'!PQN49,SINAPI,3,),VLOOKUP('TEREZINHA HARDY'!PQN49,SETOP,4,))</f>
        <v>M2</v>
      </c>
      <c r="PQQ49" s="13">
        <v>36.619999999999997</v>
      </c>
      <c r="PQR49" s="13" t="s">
        <v>41</v>
      </c>
      <c r="PQS49" s="14">
        <f>IF(PQO49="SINAPI",VLOOKUP('TEREZINHA HARDY'!PQN49,SINAPI,4,),VLOOKUP('TEREZINHA HARDY'!PQN49,SETOP,5,))</f>
        <v>39.090000000000003</v>
      </c>
      <c r="PQT49" s="14">
        <f t="shared" si="2038"/>
        <v>49.46</v>
      </c>
      <c r="PQU49" s="14">
        <f t="shared" si="2039"/>
        <v>1431.4757999999999</v>
      </c>
      <c r="PQV49" s="14">
        <f t="shared" si="2040"/>
        <v>1811.2251999999999</v>
      </c>
      <c r="PQW49" s="11" t="s">
        <v>17389</v>
      </c>
      <c r="PQX49" s="261" t="str">
        <f>IF(PRE49="SINAPI",VLOOKUP('TEREZINHA HARDY'!PRD49,SINAPI,2,),VLOOKUP('TEREZINHA HARDY'!PRD49,SETOP,3,))</f>
        <v>FORMA E DESFORMA DE TÁBUA E SARRAFO, REAPROVEITAMENTO (3X), EXCLUSIVE ESCORAMENTO</v>
      </c>
      <c r="PQY49" s="261"/>
      <c r="PQZ49" s="261"/>
      <c r="PRA49" s="261"/>
      <c r="PRB49" s="261"/>
      <c r="PRC49" s="261"/>
      <c r="PRD49" s="12" t="s">
        <v>10323</v>
      </c>
      <c r="PRE49" s="12" t="s">
        <v>6222</v>
      </c>
      <c r="PRF49" s="12" t="str">
        <f>IF(PRE49="SINAPI",VLOOKUP('TEREZINHA HARDY'!PRD49,SINAPI,3,),VLOOKUP('TEREZINHA HARDY'!PRD49,SETOP,4,))</f>
        <v>M2</v>
      </c>
      <c r="PRG49" s="13">
        <v>36.619999999999997</v>
      </c>
      <c r="PRH49" s="13" t="s">
        <v>41</v>
      </c>
      <c r="PRI49" s="14">
        <f>IF(PRE49="SINAPI",VLOOKUP('TEREZINHA HARDY'!PRD49,SINAPI,4,),VLOOKUP('TEREZINHA HARDY'!PRD49,SETOP,5,))</f>
        <v>39.090000000000003</v>
      </c>
      <c r="PRJ49" s="14">
        <f t="shared" si="2041"/>
        <v>49.46</v>
      </c>
      <c r="PRK49" s="14">
        <f t="shared" si="2042"/>
        <v>1431.4757999999999</v>
      </c>
      <c r="PRL49" s="14">
        <f t="shared" si="2043"/>
        <v>1811.2251999999999</v>
      </c>
      <c r="PRM49" s="11" t="s">
        <v>17389</v>
      </c>
      <c r="PRN49" s="261" t="str">
        <f>IF(PRU49="SINAPI",VLOOKUP('TEREZINHA HARDY'!PRT49,SINAPI,2,),VLOOKUP('TEREZINHA HARDY'!PRT49,SETOP,3,))</f>
        <v>FORMA E DESFORMA DE TÁBUA E SARRAFO, REAPROVEITAMENTO (3X), EXCLUSIVE ESCORAMENTO</v>
      </c>
      <c r="PRO49" s="261"/>
      <c r="PRP49" s="261"/>
      <c r="PRQ49" s="261"/>
      <c r="PRR49" s="261"/>
      <c r="PRS49" s="261"/>
      <c r="PRT49" s="12" t="s">
        <v>10323</v>
      </c>
      <c r="PRU49" s="12" t="s">
        <v>6222</v>
      </c>
      <c r="PRV49" s="12" t="str">
        <f>IF(PRU49="SINAPI",VLOOKUP('TEREZINHA HARDY'!PRT49,SINAPI,3,),VLOOKUP('TEREZINHA HARDY'!PRT49,SETOP,4,))</f>
        <v>M2</v>
      </c>
      <c r="PRW49" s="13">
        <v>36.619999999999997</v>
      </c>
      <c r="PRX49" s="13" t="s">
        <v>41</v>
      </c>
      <c r="PRY49" s="14">
        <f>IF(PRU49="SINAPI",VLOOKUP('TEREZINHA HARDY'!PRT49,SINAPI,4,),VLOOKUP('TEREZINHA HARDY'!PRT49,SETOP,5,))</f>
        <v>39.090000000000003</v>
      </c>
      <c r="PRZ49" s="14">
        <f t="shared" si="2044"/>
        <v>49.46</v>
      </c>
      <c r="PSA49" s="14">
        <f t="shared" si="2045"/>
        <v>1431.4757999999999</v>
      </c>
      <c r="PSB49" s="14">
        <f t="shared" si="2046"/>
        <v>1811.2251999999999</v>
      </c>
      <c r="PSC49" s="11" t="s">
        <v>17389</v>
      </c>
      <c r="PSD49" s="261" t="str">
        <f>IF(PSK49="SINAPI",VLOOKUP('TEREZINHA HARDY'!PSJ49,SINAPI,2,),VLOOKUP('TEREZINHA HARDY'!PSJ49,SETOP,3,))</f>
        <v>FORMA E DESFORMA DE TÁBUA E SARRAFO, REAPROVEITAMENTO (3X), EXCLUSIVE ESCORAMENTO</v>
      </c>
      <c r="PSE49" s="261"/>
      <c r="PSF49" s="261"/>
      <c r="PSG49" s="261"/>
      <c r="PSH49" s="261"/>
      <c r="PSI49" s="261"/>
      <c r="PSJ49" s="12" t="s">
        <v>10323</v>
      </c>
      <c r="PSK49" s="12" t="s">
        <v>6222</v>
      </c>
      <c r="PSL49" s="12" t="str">
        <f>IF(PSK49="SINAPI",VLOOKUP('TEREZINHA HARDY'!PSJ49,SINAPI,3,),VLOOKUP('TEREZINHA HARDY'!PSJ49,SETOP,4,))</f>
        <v>M2</v>
      </c>
      <c r="PSM49" s="13">
        <v>36.619999999999997</v>
      </c>
      <c r="PSN49" s="13" t="s">
        <v>41</v>
      </c>
      <c r="PSO49" s="14">
        <f>IF(PSK49="SINAPI",VLOOKUP('TEREZINHA HARDY'!PSJ49,SINAPI,4,),VLOOKUP('TEREZINHA HARDY'!PSJ49,SETOP,5,))</f>
        <v>39.090000000000003</v>
      </c>
      <c r="PSP49" s="14">
        <f t="shared" si="2047"/>
        <v>49.46</v>
      </c>
      <c r="PSQ49" s="14">
        <f t="shared" si="2048"/>
        <v>1431.4757999999999</v>
      </c>
      <c r="PSR49" s="14">
        <f t="shared" si="2049"/>
        <v>1811.2251999999999</v>
      </c>
      <c r="PSS49" s="11" t="s">
        <v>17389</v>
      </c>
      <c r="PST49" s="261" t="str">
        <f>IF(PTA49="SINAPI",VLOOKUP('TEREZINHA HARDY'!PSZ49,SINAPI,2,),VLOOKUP('TEREZINHA HARDY'!PSZ49,SETOP,3,))</f>
        <v>FORMA E DESFORMA DE TÁBUA E SARRAFO, REAPROVEITAMENTO (3X), EXCLUSIVE ESCORAMENTO</v>
      </c>
      <c r="PSU49" s="261"/>
      <c r="PSV49" s="261"/>
      <c r="PSW49" s="261"/>
      <c r="PSX49" s="261"/>
      <c r="PSY49" s="261"/>
      <c r="PSZ49" s="12" t="s">
        <v>10323</v>
      </c>
      <c r="PTA49" s="12" t="s">
        <v>6222</v>
      </c>
      <c r="PTB49" s="12" t="str">
        <f>IF(PTA49="SINAPI",VLOOKUP('TEREZINHA HARDY'!PSZ49,SINAPI,3,),VLOOKUP('TEREZINHA HARDY'!PSZ49,SETOP,4,))</f>
        <v>M2</v>
      </c>
      <c r="PTC49" s="13">
        <v>36.619999999999997</v>
      </c>
      <c r="PTD49" s="13" t="s">
        <v>41</v>
      </c>
      <c r="PTE49" s="14">
        <f>IF(PTA49="SINAPI",VLOOKUP('TEREZINHA HARDY'!PSZ49,SINAPI,4,),VLOOKUP('TEREZINHA HARDY'!PSZ49,SETOP,5,))</f>
        <v>39.090000000000003</v>
      </c>
      <c r="PTF49" s="14">
        <f t="shared" si="2050"/>
        <v>49.46</v>
      </c>
      <c r="PTG49" s="14">
        <f t="shared" si="2051"/>
        <v>1431.4757999999999</v>
      </c>
      <c r="PTH49" s="14">
        <f t="shared" si="2052"/>
        <v>1811.2251999999999</v>
      </c>
      <c r="PTI49" s="11" t="s">
        <v>17389</v>
      </c>
      <c r="PTJ49" s="261" t="str">
        <f>IF(PTQ49="SINAPI",VLOOKUP('TEREZINHA HARDY'!PTP49,SINAPI,2,),VLOOKUP('TEREZINHA HARDY'!PTP49,SETOP,3,))</f>
        <v>FORMA E DESFORMA DE TÁBUA E SARRAFO, REAPROVEITAMENTO (3X), EXCLUSIVE ESCORAMENTO</v>
      </c>
      <c r="PTK49" s="261"/>
      <c r="PTL49" s="261"/>
      <c r="PTM49" s="261"/>
      <c r="PTN49" s="261"/>
      <c r="PTO49" s="261"/>
      <c r="PTP49" s="12" t="s">
        <v>10323</v>
      </c>
      <c r="PTQ49" s="12" t="s">
        <v>6222</v>
      </c>
      <c r="PTR49" s="12" t="str">
        <f>IF(PTQ49="SINAPI",VLOOKUP('TEREZINHA HARDY'!PTP49,SINAPI,3,),VLOOKUP('TEREZINHA HARDY'!PTP49,SETOP,4,))</f>
        <v>M2</v>
      </c>
      <c r="PTS49" s="13">
        <v>36.619999999999997</v>
      </c>
      <c r="PTT49" s="13" t="s">
        <v>41</v>
      </c>
      <c r="PTU49" s="14">
        <f>IF(PTQ49="SINAPI",VLOOKUP('TEREZINHA HARDY'!PTP49,SINAPI,4,),VLOOKUP('TEREZINHA HARDY'!PTP49,SETOP,5,))</f>
        <v>39.090000000000003</v>
      </c>
      <c r="PTV49" s="14">
        <f t="shared" si="2053"/>
        <v>49.46</v>
      </c>
      <c r="PTW49" s="14">
        <f t="shared" si="2054"/>
        <v>1431.4757999999999</v>
      </c>
      <c r="PTX49" s="14">
        <f t="shared" si="2055"/>
        <v>1811.2251999999999</v>
      </c>
      <c r="PTY49" s="11" t="s">
        <v>17389</v>
      </c>
      <c r="PTZ49" s="261" t="str">
        <f>IF(PUG49="SINAPI",VLOOKUP('TEREZINHA HARDY'!PUF49,SINAPI,2,),VLOOKUP('TEREZINHA HARDY'!PUF49,SETOP,3,))</f>
        <v>FORMA E DESFORMA DE TÁBUA E SARRAFO, REAPROVEITAMENTO (3X), EXCLUSIVE ESCORAMENTO</v>
      </c>
      <c r="PUA49" s="261"/>
      <c r="PUB49" s="261"/>
      <c r="PUC49" s="261"/>
      <c r="PUD49" s="261"/>
      <c r="PUE49" s="261"/>
      <c r="PUF49" s="12" t="s">
        <v>10323</v>
      </c>
      <c r="PUG49" s="12" t="s">
        <v>6222</v>
      </c>
      <c r="PUH49" s="12" t="str">
        <f>IF(PUG49="SINAPI",VLOOKUP('TEREZINHA HARDY'!PUF49,SINAPI,3,),VLOOKUP('TEREZINHA HARDY'!PUF49,SETOP,4,))</f>
        <v>M2</v>
      </c>
      <c r="PUI49" s="13">
        <v>36.619999999999997</v>
      </c>
      <c r="PUJ49" s="13" t="s">
        <v>41</v>
      </c>
      <c r="PUK49" s="14">
        <f>IF(PUG49="SINAPI",VLOOKUP('TEREZINHA HARDY'!PUF49,SINAPI,4,),VLOOKUP('TEREZINHA HARDY'!PUF49,SETOP,5,))</f>
        <v>39.090000000000003</v>
      </c>
      <c r="PUL49" s="14">
        <f t="shared" si="2056"/>
        <v>49.46</v>
      </c>
      <c r="PUM49" s="14">
        <f t="shared" si="2057"/>
        <v>1431.4757999999999</v>
      </c>
      <c r="PUN49" s="14">
        <f t="shared" si="2058"/>
        <v>1811.2251999999999</v>
      </c>
      <c r="PUO49" s="11" t="s">
        <v>17389</v>
      </c>
      <c r="PUP49" s="261" t="str">
        <f>IF(PUW49="SINAPI",VLOOKUP('TEREZINHA HARDY'!PUV49,SINAPI,2,),VLOOKUP('TEREZINHA HARDY'!PUV49,SETOP,3,))</f>
        <v>FORMA E DESFORMA DE TÁBUA E SARRAFO, REAPROVEITAMENTO (3X), EXCLUSIVE ESCORAMENTO</v>
      </c>
      <c r="PUQ49" s="261"/>
      <c r="PUR49" s="261"/>
      <c r="PUS49" s="261"/>
      <c r="PUT49" s="261"/>
      <c r="PUU49" s="261"/>
      <c r="PUV49" s="12" t="s">
        <v>10323</v>
      </c>
      <c r="PUW49" s="12" t="s">
        <v>6222</v>
      </c>
      <c r="PUX49" s="12" t="str">
        <f>IF(PUW49="SINAPI",VLOOKUP('TEREZINHA HARDY'!PUV49,SINAPI,3,),VLOOKUP('TEREZINHA HARDY'!PUV49,SETOP,4,))</f>
        <v>M2</v>
      </c>
      <c r="PUY49" s="13">
        <v>36.619999999999997</v>
      </c>
      <c r="PUZ49" s="13" t="s">
        <v>41</v>
      </c>
      <c r="PVA49" s="14">
        <f>IF(PUW49="SINAPI",VLOOKUP('TEREZINHA HARDY'!PUV49,SINAPI,4,),VLOOKUP('TEREZINHA HARDY'!PUV49,SETOP,5,))</f>
        <v>39.090000000000003</v>
      </c>
      <c r="PVB49" s="14">
        <f t="shared" si="2059"/>
        <v>49.46</v>
      </c>
      <c r="PVC49" s="14">
        <f t="shared" si="2060"/>
        <v>1431.4757999999999</v>
      </c>
      <c r="PVD49" s="14">
        <f t="shared" si="2061"/>
        <v>1811.2251999999999</v>
      </c>
      <c r="PVE49" s="11" t="s">
        <v>17389</v>
      </c>
      <c r="PVF49" s="261" t="str">
        <f>IF(PVM49="SINAPI",VLOOKUP('TEREZINHA HARDY'!PVL49,SINAPI,2,),VLOOKUP('TEREZINHA HARDY'!PVL49,SETOP,3,))</f>
        <v>FORMA E DESFORMA DE TÁBUA E SARRAFO, REAPROVEITAMENTO (3X), EXCLUSIVE ESCORAMENTO</v>
      </c>
      <c r="PVG49" s="261"/>
      <c r="PVH49" s="261"/>
      <c r="PVI49" s="261"/>
      <c r="PVJ49" s="261"/>
      <c r="PVK49" s="261"/>
      <c r="PVL49" s="12" t="s">
        <v>10323</v>
      </c>
      <c r="PVM49" s="12" t="s">
        <v>6222</v>
      </c>
      <c r="PVN49" s="12" t="str">
        <f>IF(PVM49="SINAPI",VLOOKUP('TEREZINHA HARDY'!PVL49,SINAPI,3,),VLOOKUP('TEREZINHA HARDY'!PVL49,SETOP,4,))</f>
        <v>M2</v>
      </c>
      <c r="PVO49" s="13">
        <v>36.619999999999997</v>
      </c>
      <c r="PVP49" s="13" t="s">
        <v>41</v>
      </c>
      <c r="PVQ49" s="14">
        <f>IF(PVM49="SINAPI",VLOOKUP('TEREZINHA HARDY'!PVL49,SINAPI,4,),VLOOKUP('TEREZINHA HARDY'!PVL49,SETOP,5,))</f>
        <v>39.090000000000003</v>
      </c>
      <c r="PVR49" s="14">
        <f t="shared" si="2062"/>
        <v>49.46</v>
      </c>
      <c r="PVS49" s="14">
        <f t="shared" si="2063"/>
        <v>1431.4757999999999</v>
      </c>
      <c r="PVT49" s="14">
        <f t="shared" si="2064"/>
        <v>1811.2251999999999</v>
      </c>
      <c r="PVU49" s="11" t="s">
        <v>17389</v>
      </c>
      <c r="PVV49" s="261" t="str">
        <f>IF(PWC49="SINAPI",VLOOKUP('TEREZINHA HARDY'!PWB49,SINAPI,2,),VLOOKUP('TEREZINHA HARDY'!PWB49,SETOP,3,))</f>
        <v>FORMA E DESFORMA DE TÁBUA E SARRAFO, REAPROVEITAMENTO (3X), EXCLUSIVE ESCORAMENTO</v>
      </c>
      <c r="PVW49" s="261"/>
      <c r="PVX49" s="261"/>
      <c r="PVY49" s="261"/>
      <c r="PVZ49" s="261"/>
      <c r="PWA49" s="261"/>
      <c r="PWB49" s="12" t="s">
        <v>10323</v>
      </c>
      <c r="PWC49" s="12" t="s">
        <v>6222</v>
      </c>
      <c r="PWD49" s="12" t="str">
        <f>IF(PWC49="SINAPI",VLOOKUP('TEREZINHA HARDY'!PWB49,SINAPI,3,),VLOOKUP('TEREZINHA HARDY'!PWB49,SETOP,4,))</f>
        <v>M2</v>
      </c>
      <c r="PWE49" s="13">
        <v>36.619999999999997</v>
      </c>
      <c r="PWF49" s="13" t="s">
        <v>41</v>
      </c>
      <c r="PWG49" s="14">
        <f>IF(PWC49="SINAPI",VLOOKUP('TEREZINHA HARDY'!PWB49,SINAPI,4,),VLOOKUP('TEREZINHA HARDY'!PWB49,SETOP,5,))</f>
        <v>39.090000000000003</v>
      </c>
      <c r="PWH49" s="14">
        <f t="shared" si="2065"/>
        <v>49.46</v>
      </c>
      <c r="PWI49" s="14">
        <f t="shared" si="2066"/>
        <v>1431.4757999999999</v>
      </c>
      <c r="PWJ49" s="14">
        <f t="shared" si="2067"/>
        <v>1811.2251999999999</v>
      </c>
      <c r="PWK49" s="11" t="s">
        <v>17389</v>
      </c>
      <c r="PWL49" s="261" t="str">
        <f>IF(PWS49="SINAPI",VLOOKUP('TEREZINHA HARDY'!PWR49,SINAPI,2,),VLOOKUP('TEREZINHA HARDY'!PWR49,SETOP,3,))</f>
        <v>FORMA E DESFORMA DE TÁBUA E SARRAFO, REAPROVEITAMENTO (3X), EXCLUSIVE ESCORAMENTO</v>
      </c>
      <c r="PWM49" s="261"/>
      <c r="PWN49" s="261"/>
      <c r="PWO49" s="261"/>
      <c r="PWP49" s="261"/>
      <c r="PWQ49" s="261"/>
      <c r="PWR49" s="12" t="s">
        <v>10323</v>
      </c>
      <c r="PWS49" s="12" t="s">
        <v>6222</v>
      </c>
      <c r="PWT49" s="12" t="str">
        <f>IF(PWS49="SINAPI",VLOOKUP('TEREZINHA HARDY'!PWR49,SINAPI,3,),VLOOKUP('TEREZINHA HARDY'!PWR49,SETOP,4,))</f>
        <v>M2</v>
      </c>
      <c r="PWU49" s="13">
        <v>36.619999999999997</v>
      </c>
      <c r="PWV49" s="13" t="s">
        <v>41</v>
      </c>
      <c r="PWW49" s="14">
        <f>IF(PWS49="SINAPI",VLOOKUP('TEREZINHA HARDY'!PWR49,SINAPI,4,),VLOOKUP('TEREZINHA HARDY'!PWR49,SETOP,5,))</f>
        <v>39.090000000000003</v>
      </c>
      <c r="PWX49" s="14">
        <f t="shared" si="2068"/>
        <v>49.46</v>
      </c>
      <c r="PWY49" s="14">
        <f t="shared" si="2069"/>
        <v>1431.4757999999999</v>
      </c>
      <c r="PWZ49" s="14">
        <f t="shared" si="2070"/>
        <v>1811.2251999999999</v>
      </c>
      <c r="PXA49" s="11" t="s">
        <v>17389</v>
      </c>
      <c r="PXB49" s="261" t="str">
        <f>IF(PXI49="SINAPI",VLOOKUP('TEREZINHA HARDY'!PXH49,SINAPI,2,),VLOOKUP('TEREZINHA HARDY'!PXH49,SETOP,3,))</f>
        <v>FORMA E DESFORMA DE TÁBUA E SARRAFO, REAPROVEITAMENTO (3X), EXCLUSIVE ESCORAMENTO</v>
      </c>
      <c r="PXC49" s="261"/>
      <c r="PXD49" s="261"/>
      <c r="PXE49" s="261"/>
      <c r="PXF49" s="261"/>
      <c r="PXG49" s="261"/>
      <c r="PXH49" s="12" t="s">
        <v>10323</v>
      </c>
      <c r="PXI49" s="12" t="s">
        <v>6222</v>
      </c>
      <c r="PXJ49" s="12" t="str">
        <f>IF(PXI49="SINAPI",VLOOKUP('TEREZINHA HARDY'!PXH49,SINAPI,3,),VLOOKUP('TEREZINHA HARDY'!PXH49,SETOP,4,))</f>
        <v>M2</v>
      </c>
      <c r="PXK49" s="13">
        <v>36.619999999999997</v>
      </c>
      <c r="PXL49" s="13" t="s">
        <v>41</v>
      </c>
      <c r="PXM49" s="14">
        <f>IF(PXI49="SINAPI",VLOOKUP('TEREZINHA HARDY'!PXH49,SINAPI,4,),VLOOKUP('TEREZINHA HARDY'!PXH49,SETOP,5,))</f>
        <v>39.090000000000003</v>
      </c>
      <c r="PXN49" s="14">
        <f t="shared" si="2071"/>
        <v>49.46</v>
      </c>
      <c r="PXO49" s="14">
        <f t="shared" si="2072"/>
        <v>1431.4757999999999</v>
      </c>
      <c r="PXP49" s="14">
        <f t="shared" si="2073"/>
        <v>1811.2251999999999</v>
      </c>
      <c r="PXQ49" s="11" t="s">
        <v>17389</v>
      </c>
      <c r="PXR49" s="261" t="str">
        <f>IF(PXY49="SINAPI",VLOOKUP('TEREZINHA HARDY'!PXX49,SINAPI,2,),VLOOKUP('TEREZINHA HARDY'!PXX49,SETOP,3,))</f>
        <v>FORMA E DESFORMA DE TÁBUA E SARRAFO, REAPROVEITAMENTO (3X), EXCLUSIVE ESCORAMENTO</v>
      </c>
      <c r="PXS49" s="261"/>
      <c r="PXT49" s="261"/>
      <c r="PXU49" s="261"/>
      <c r="PXV49" s="261"/>
      <c r="PXW49" s="261"/>
      <c r="PXX49" s="12" t="s">
        <v>10323</v>
      </c>
      <c r="PXY49" s="12" t="s">
        <v>6222</v>
      </c>
      <c r="PXZ49" s="12" t="str">
        <f>IF(PXY49="SINAPI",VLOOKUP('TEREZINHA HARDY'!PXX49,SINAPI,3,),VLOOKUP('TEREZINHA HARDY'!PXX49,SETOP,4,))</f>
        <v>M2</v>
      </c>
      <c r="PYA49" s="13">
        <v>36.619999999999997</v>
      </c>
      <c r="PYB49" s="13" t="s">
        <v>41</v>
      </c>
      <c r="PYC49" s="14">
        <f>IF(PXY49="SINAPI",VLOOKUP('TEREZINHA HARDY'!PXX49,SINAPI,4,),VLOOKUP('TEREZINHA HARDY'!PXX49,SETOP,5,))</f>
        <v>39.090000000000003</v>
      </c>
      <c r="PYD49" s="14">
        <f t="shared" si="2074"/>
        <v>49.46</v>
      </c>
      <c r="PYE49" s="14">
        <f t="shared" si="2075"/>
        <v>1431.4757999999999</v>
      </c>
      <c r="PYF49" s="14">
        <f t="shared" si="2076"/>
        <v>1811.2251999999999</v>
      </c>
      <c r="PYG49" s="11" t="s">
        <v>17389</v>
      </c>
      <c r="PYH49" s="261" t="str">
        <f>IF(PYO49="SINAPI",VLOOKUP('TEREZINHA HARDY'!PYN49,SINAPI,2,),VLOOKUP('TEREZINHA HARDY'!PYN49,SETOP,3,))</f>
        <v>FORMA E DESFORMA DE TÁBUA E SARRAFO, REAPROVEITAMENTO (3X), EXCLUSIVE ESCORAMENTO</v>
      </c>
      <c r="PYI49" s="261"/>
      <c r="PYJ49" s="261"/>
      <c r="PYK49" s="261"/>
      <c r="PYL49" s="261"/>
      <c r="PYM49" s="261"/>
      <c r="PYN49" s="12" t="s">
        <v>10323</v>
      </c>
      <c r="PYO49" s="12" t="s">
        <v>6222</v>
      </c>
      <c r="PYP49" s="12" t="str">
        <f>IF(PYO49="SINAPI",VLOOKUP('TEREZINHA HARDY'!PYN49,SINAPI,3,),VLOOKUP('TEREZINHA HARDY'!PYN49,SETOP,4,))</f>
        <v>M2</v>
      </c>
      <c r="PYQ49" s="13">
        <v>36.619999999999997</v>
      </c>
      <c r="PYR49" s="13" t="s">
        <v>41</v>
      </c>
      <c r="PYS49" s="14">
        <f>IF(PYO49="SINAPI",VLOOKUP('TEREZINHA HARDY'!PYN49,SINAPI,4,),VLOOKUP('TEREZINHA HARDY'!PYN49,SETOP,5,))</f>
        <v>39.090000000000003</v>
      </c>
      <c r="PYT49" s="14">
        <f t="shared" si="2077"/>
        <v>49.46</v>
      </c>
      <c r="PYU49" s="14">
        <f t="shared" si="2078"/>
        <v>1431.4757999999999</v>
      </c>
      <c r="PYV49" s="14">
        <f t="shared" si="2079"/>
        <v>1811.2251999999999</v>
      </c>
      <c r="PYW49" s="11" t="s">
        <v>17389</v>
      </c>
      <c r="PYX49" s="261" t="str">
        <f>IF(PZE49="SINAPI",VLOOKUP('TEREZINHA HARDY'!PZD49,SINAPI,2,),VLOOKUP('TEREZINHA HARDY'!PZD49,SETOP,3,))</f>
        <v>FORMA E DESFORMA DE TÁBUA E SARRAFO, REAPROVEITAMENTO (3X), EXCLUSIVE ESCORAMENTO</v>
      </c>
      <c r="PYY49" s="261"/>
      <c r="PYZ49" s="261"/>
      <c r="PZA49" s="261"/>
      <c r="PZB49" s="261"/>
      <c r="PZC49" s="261"/>
      <c r="PZD49" s="12" t="s">
        <v>10323</v>
      </c>
      <c r="PZE49" s="12" t="s">
        <v>6222</v>
      </c>
      <c r="PZF49" s="12" t="str">
        <f>IF(PZE49="SINAPI",VLOOKUP('TEREZINHA HARDY'!PZD49,SINAPI,3,),VLOOKUP('TEREZINHA HARDY'!PZD49,SETOP,4,))</f>
        <v>M2</v>
      </c>
      <c r="PZG49" s="13">
        <v>36.619999999999997</v>
      </c>
      <c r="PZH49" s="13" t="s">
        <v>41</v>
      </c>
      <c r="PZI49" s="14">
        <f>IF(PZE49="SINAPI",VLOOKUP('TEREZINHA HARDY'!PZD49,SINAPI,4,),VLOOKUP('TEREZINHA HARDY'!PZD49,SETOP,5,))</f>
        <v>39.090000000000003</v>
      </c>
      <c r="PZJ49" s="14">
        <f t="shared" si="2080"/>
        <v>49.46</v>
      </c>
      <c r="PZK49" s="14">
        <f t="shared" si="2081"/>
        <v>1431.4757999999999</v>
      </c>
      <c r="PZL49" s="14">
        <f t="shared" si="2082"/>
        <v>1811.2251999999999</v>
      </c>
      <c r="PZM49" s="11" t="s">
        <v>17389</v>
      </c>
      <c r="PZN49" s="261" t="str">
        <f>IF(PZU49="SINAPI",VLOOKUP('TEREZINHA HARDY'!PZT49,SINAPI,2,),VLOOKUP('TEREZINHA HARDY'!PZT49,SETOP,3,))</f>
        <v>FORMA E DESFORMA DE TÁBUA E SARRAFO, REAPROVEITAMENTO (3X), EXCLUSIVE ESCORAMENTO</v>
      </c>
      <c r="PZO49" s="261"/>
      <c r="PZP49" s="261"/>
      <c r="PZQ49" s="261"/>
      <c r="PZR49" s="261"/>
      <c r="PZS49" s="261"/>
      <c r="PZT49" s="12" t="s">
        <v>10323</v>
      </c>
      <c r="PZU49" s="12" t="s">
        <v>6222</v>
      </c>
      <c r="PZV49" s="12" t="str">
        <f>IF(PZU49="SINAPI",VLOOKUP('TEREZINHA HARDY'!PZT49,SINAPI,3,),VLOOKUP('TEREZINHA HARDY'!PZT49,SETOP,4,))</f>
        <v>M2</v>
      </c>
      <c r="PZW49" s="13">
        <v>36.619999999999997</v>
      </c>
      <c r="PZX49" s="13" t="s">
        <v>41</v>
      </c>
      <c r="PZY49" s="14">
        <f>IF(PZU49="SINAPI",VLOOKUP('TEREZINHA HARDY'!PZT49,SINAPI,4,),VLOOKUP('TEREZINHA HARDY'!PZT49,SETOP,5,))</f>
        <v>39.090000000000003</v>
      </c>
      <c r="PZZ49" s="14">
        <f t="shared" si="2083"/>
        <v>49.46</v>
      </c>
      <c r="QAA49" s="14">
        <f t="shared" si="2084"/>
        <v>1431.4757999999999</v>
      </c>
      <c r="QAB49" s="14">
        <f t="shared" si="2085"/>
        <v>1811.2251999999999</v>
      </c>
      <c r="QAC49" s="11" t="s">
        <v>17389</v>
      </c>
      <c r="QAD49" s="261" t="str">
        <f>IF(QAK49="SINAPI",VLOOKUP('TEREZINHA HARDY'!QAJ49,SINAPI,2,),VLOOKUP('TEREZINHA HARDY'!QAJ49,SETOP,3,))</f>
        <v>FORMA E DESFORMA DE TÁBUA E SARRAFO, REAPROVEITAMENTO (3X), EXCLUSIVE ESCORAMENTO</v>
      </c>
      <c r="QAE49" s="261"/>
      <c r="QAF49" s="261"/>
      <c r="QAG49" s="261"/>
      <c r="QAH49" s="261"/>
      <c r="QAI49" s="261"/>
      <c r="QAJ49" s="12" t="s">
        <v>10323</v>
      </c>
      <c r="QAK49" s="12" t="s">
        <v>6222</v>
      </c>
      <c r="QAL49" s="12" t="str">
        <f>IF(QAK49="SINAPI",VLOOKUP('TEREZINHA HARDY'!QAJ49,SINAPI,3,),VLOOKUP('TEREZINHA HARDY'!QAJ49,SETOP,4,))</f>
        <v>M2</v>
      </c>
      <c r="QAM49" s="13">
        <v>36.619999999999997</v>
      </c>
      <c r="QAN49" s="13" t="s">
        <v>41</v>
      </c>
      <c r="QAO49" s="14">
        <f>IF(QAK49="SINAPI",VLOOKUP('TEREZINHA HARDY'!QAJ49,SINAPI,4,),VLOOKUP('TEREZINHA HARDY'!QAJ49,SETOP,5,))</f>
        <v>39.090000000000003</v>
      </c>
      <c r="QAP49" s="14">
        <f t="shared" si="2086"/>
        <v>49.46</v>
      </c>
      <c r="QAQ49" s="14">
        <f t="shared" si="2087"/>
        <v>1431.4757999999999</v>
      </c>
      <c r="QAR49" s="14">
        <f t="shared" si="2088"/>
        <v>1811.2251999999999</v>
      </c>
      <c r="QAS49" s="11" t="s">
        <v>17389</v>
      </c>
      <c r="QAT49" s="261" t="str">
        <f>IF(QBA49="SINAPI",VLOOKUP('TEREZINHA HARDY'!QAZ49,SINAPI,2,),VLOOKUP('TEREZINHA HARDY'!QAZ49,SETOP,3,))</f>
        <v>FORMA E DESFORMA DE TÁBUA E SARRAFO, REAPROVEITAMENTO (3X), EXCLUSIVE ESCORAMENTO</v>
      </c>
      <c r="QAU49" s="261"/>
      <c r="QAV49" s="261"/>
      <c r="QAW49" s="261"/>
      <c r="QAX49" s="261"/>
      <c r="QAY49" s="261"/>
      <c r="QAZ49" s="12" t="s">
        <v>10323</v>
      </c>
      <c r="QBA49" s="12" t="s">
        <v>6222</v>
      </c>
      <c r="QBB49" s="12" t="str">
        <f>IF(QBA49="SINAPI",VLOOKUP('TEREZINHA HARDY'!QAZ49,SINAPI,3,),VLOOKUP('TEREZINHA HARDY'!QAZ49,SETOP,4,))</f>
        <v>M2</v>
      </c>
      <c r="QBC49" s="13">
        <v>36.619999999999997</v>
      </c>
      <c r="QBD49" s="13" t="s">
        <v>41</v>
      </c>
      <c r="QBE49" s="14">
        <f>IF(QBA49="SINAPI",VLOOKUP('TEREZINHA HARDY'!QAZ49,SINAPI,4,),VLOOKUP('TEREZINHA HARDY'!QAZ49,SETOP,5,))</f>
        <v>39.090000000000003</v>
      </c>
      <c r="QBF49" s="14">
        <f t="shared" si="2089"/>
        <v>49.46</v>
      </c>
      <c r="QBG49" s="14">
        <f t="shared" si="2090"/>
        <v>1431.4757999999999</v>
      </c>
      <c r="QBH49" s="14">
        <f t="shared" si="2091"/>
        <v>1811.2251999999999</v>
      </c>
      <c r="QBI49" s="11" t="s">
        <v>17389</v>
      </c>
      <c r="QBJ49" s="261" t="str">
        <f>IF(QBQ49="SINAPI",VLOOKUP('TEREZINHA HARDY'!QBP49,SINAPI,2,),VLOOKUP('TEREZINHA HARDY'!QBP49,SETOP,3,))</f>
        <v>FORMA E DESFORMA DE TÁBUA E SARRAFO, REAPROVEITAMENTO (3X), EXCLUSIVE ESCORAMENTO</v>
      </c>
      <c r="QBK49" s="261"/>
      <c r="QBL49" s="261"/>
      <c r="QBM49" s="261"/>
      <c r="QBN49" s="261"/>
      <c r="QBO49" s="261"/>
      <c r="QBP49" s="12" t="s">
        <v>10323</v>
      </c>
      <c r="QBQ49" s="12" t="s">
        <v>6222</v>
      </c>
      <c r="QBR49" s="12" t="str">
        <f>IF(QBQ49="SINAPI",VLOOKUP('TEREZINHA HARDY'!QBP49,SINAPI,3,),VLOOKUP('TEREZINHA HARDY'!QBP49,SETOP,4,))</f>
        <v>M2</v>
      </c>
      <c r="QBS49" s="13">
        <v>36.619999999999997</v>
      </c>
      <c r="QBT49" s="13" t="s">
        <v>41</v>
      </c>
      <c r="QBU49" s="14">
        <f>IF(QBQ49="SINAPI",VLOOKUP('TEREZINHA HARDY'!QBP49,SINAPI,4,),VLOOKUP('TEREZINHA HARDY'!QBP49,SETOP,5,))</f>
        <v>39.090000000000003</v>
      </c>
      <c r="QBV49" s="14">
        <f t="shared" si="2092"/>
        <v>49.46</v>
      </c>
      <c r="QBW49" s="14">
        <f t="shared" si="2093"/>
        <v>1431.4757999999999</v>
      </c>
      <c r="QBX49" s="14">
        <f t="shared" si="2094"/>
        <v>1811.2251999999999</v>
      </c>
      <c r="QBY49" s="11" t="s">
        <v>17389</v>
      </c>
      <c r="QBZ49" s="261" t="str">
        <f>IF(QCG49="SINAPI",VLOOKUP('TEREZINHA HARDY'!QCF49,SINAPI,2,),VLOOKUP('TEREZINHA HARDY'!QCF49,SETOP,3,))</f>
        <v>FORMA E DESFORMA DE TÁBUA E SARRAFO, REAPROVEITAMENTO (3X), EXCLUSIVE ESCORAMENTO</v>
      </c>
      <c r="QCA49" s="261"/>
      <c r="QCB49" s="261"/>
      <c r="QCC49" s="261"/>
      <c r="QCD49" s="261"/>
      <c r="QCE49" s="261"/>
      <c r="QCF49" s="12" t="s">
        <v>10323</v>
      </c>
      <c r="QCG49" s="12" t="s">
        <v>6222</v>
      </c>
      <c r="QCH49" s="12" t="str">
        <f>IF(QCG49="SINAPI",VLOOKUP('TEREZINHA HARDY'!QCF49,SINAPI,3,),VLOOKUP('TEREZINHA HARDY'!QCF49,SETOP,4,))</f>
        <v>M2</v>
      </c>
      <c r="QCI49" s="13">
        <v>36.619999999999997</v>
      </c>
      <c r="QCJ49" s="13" t="s">
        <v>41</v>
      </c>
      <c r="QCK49" s="14">
        <f>IF(QCG49="SINAPI",VLOOKUP('TEREZINHA HARDY'!QCF49,SINAPI,4,),VLOOKUP('TEREZINHA HARDY'!QCF49,SETOP,5,))</f>
        <v>39.090000000000003</v>
      </c>
      <c r="QCL49" s="14">
        <f t="shared" si="2095"/>
        <v>49.46</v>
      </c>
      <c r="QCM49" s="14">
        <f t="shared" si="2096"/>
        <v>1431.4757999999999</v>
      </c>
      <c r="QCN49" s="14">
        <f t="shared" si="2097"/>
        <v>1811.2251999999999</v>
      </c>
      <c r="QCO49" s="11" t="s">
        <v>17389</v>
      </c>
      <c r="QCP49" s="261" t="str">
        <f>IF(QCW49="SINAPI",VLOOKUP('TEREZINHA HARDY'!QCV49,SINAPI,2,),VLOOKUP('TEREZINHA HARDY'!QCV49,SETOP,3,))</f>
        <v>FORMA E DESFORMA DE TÁBUA E SARRAFO, REAPROVEITAMENTO (3X), EXCLUSIVE ESCORAMENTO</v>
      </c>
      <c r="QCQ49" s="261"/>
      <c r="QCR49" s="261"/>
      <c r="QCS49" s="261"/>
      <c r="QCT49" s="261"/>
      <c r="QCU49" s="261"/>
      <c r="QCV49" s="12" t="s">
        <v>10323</v>
      </c>
      <c r="QCW49" s="12" t="s">
        <v>6222</v>
      </c>
      <c r="QCX49" s="12" t="str">
        <f>IF(QCW49="SINAPI",VLOOKUP('TEREZINHA HARDY'!QCV49,SINAPI,3,),VLOOKUP('TEREZINHA HARDY'!QCV49,SETOP,4,))</f>
        <v>M2</v>
      </c>
      <c r="QCY49" s="13">
        <v>36.619999999999997</v>
      </c>
      <c r="QCZ49" s="13" t="s">
        <v>41</v>
      </c>
      <c r="QDA49" s="14">
        <f>IF(QCW49="SINAPI",VLOOKUP('TEREZINHA HARDY'!QCV49,SINAPI,4,),VLOOKUP('TEREZINHA HARDY'!QCV49,SETOP,5,))</f>
        <v>39.090000000000003</v>
      </c>
      <c r="QDB49" s="14">
        <f t="shared" si="2098"/>
        <v>49.46</v>
      </c>
      <c r="QDC49" s="14">
        <f t="shared" si="2099"/>
        <v>1431.4757999999999</v>
      </c>
      <c r="QDD49" s="14">
        <f t="shared" si="2100"/>
        <v>1811.2251999999999</v>
      </c>
      <c r="QDE49" s="11" t="s">
        <v>17389</v>
      </c>
      <c r="QDF49" s="261" t="str">
        <f>IF(QDM49="SINAPI",VLOOKUP('TEREZINHA HARDY'!QDL49,SINAPI,2,),VLOOKUP('TEREZINHA HARDY'!QDL49,SETOP,3,))</f>
        <v>FORMA E DESFORMA DE TÁBUA E SARRAFO, REAPROVEITAMENTO (3X), EXCLUSIVE ESCORAMENTO</v>
      </c>
      <c r="QDG49" s="261"/>
      <c r="QDH49" s="261"/>
      <c r="QDI49" s="261"/>
      <c r="QDJ49" s="261"/>
      <c r="QDK49" s="261"/>
      <c r="QDL49" s="12" t="s">
        <v>10323</v>
      </c>
      <c r="QDM49" s="12" t="s">
        <v>6222</v>
      </c>
      <c r="QDN49" s="12" t="str">
        <f>IF(QDM49="SINAPI",VLOOKUP('TEREZINHA HARDY'!QDL49,SINAPI,3,),VLOOKUP('TEREZINHA HARDY'!QDL49,SETOP,4,))</f>
        <v>M2</v>
      </c>
      <c r="QDO49" s="13">
        <v>36.619999999999997</v>
      </c>
      <c r="QDP49" s="13" t="s">
        <v>41</v>
      </c>
      <c r="QDQ49" s="14">
        <f>IF(QDM49="SINAPI",VLOOKUP('TEREZINHA HARDY'!QDL49,SINAPI,4,),VLOOKUP('TEREZINHA HARDY'!QDL49,SETOP,5,))</f>
        <v>39.090000000000003</v>
      </c>
      <c r="QDR49" s="14">
        <f t="shared" si="2101"/>
        <v>49.46</v>
      </c>
      <c r="QDS49" s="14">
        <f t="shared" si="2102"/>
        <v>1431.4757999999999</v>
      </c>
      <c r="QDT49" s="14">
        <f t="shared" si="2103"/>
        <v>1811.2251999999999</v>
      </c>
      <c r="QDU49" s="11" t="s">
        <v>17389</v>
      </c>
      <c r="QDV49" s="261" t="str">
        <f>IF(QEC49="SINAPI",VLOOKUP('TEREZINHA HARDY'!QEB49,SINAPI,2,),VLOOKUP('TEREZINHA HARDY'!QEB49,SETOP,3,))</f>
        <v>FORMA E DESFORMA DE TÁBUA E SARRAFO, REAPROVEITAMENTO (3X), EXCLUSIVE ESCORAMENTO</v>
      </c>
      <c r="QDW49" s="261"/>
      <c r="QDX49" s="261"/>
      <c r="QDY49" s="261"/>
      <c r="QDZ49" s="261"/>
      <c r="QEA49" s="261"/>
      <c r="QEB49" s="12" t="s">
        <v>10323</v>
      </c>
      <c r="QEC49" s="12" t="s">
        <v>6222</v>
      </c>
      <c r="QED49" s="12" t="str">
        <f>IF(QEC49="SINAPI",VLOOKUP('TEREZINHA HARDY'!QEB49,SINAPI,3,),VLOOKUP('TEREZINHA HARDY'!QEB49,SETOP,4,))</f>
        <v>M2</v>
      </c>
      <c r="QEE49" s="13">
        <v>36.619999999999997</v>
      </c>
      <c r="QEF49" s="13" t="s">
        <v>41</v>
      </c>
      <c r="QEG49" s="14">
        <f>IF(QEC49="SINAPI",VLOOKUP('TEREZINHA HARDY'!QEB49,SINAPI,4,),VLOOKUP('TEREZINHA HARDY'!QEB49,SETOP,5,))</f>
        <v>39.090000000000003</v>
      </c>
      <c r="QEH49" s="14">
        <f t="shared" si="2104"/>
        <v>49.46</v>
      </c>
      <c r="QEI49" s="14">
        <f t="shared" si="2105"/>
        <v>1431.4757999999999</v>
      </c>
      <c r="QEJ49" s="14">
        <f t="shared" si="2106"/>
        <v>1811.2251999999999</v>
      </c>
      <c r="QEK49" s="11" t="s">
        <v>17389</v>
      </c>
      <c r="QEL49" s="261" t="str">
        <f>IF(QES49="SINAPI",VLOOKUP('TEREZINHA HARDY'!QER49,SINAPI,2,),VLOOKUP('TEREZINHA HARDY'!QER49,SETOP,3,))</f>
        <v>FORMA E DESFORMA DE TÁBUA E SARRAFO, REAPROVEITAMENTO (3X), EXCLUSIVE ESCORAMENTO</v>
      </c>
      <c r="QEM49" s="261"/>
      <c r="QEN49" s="261"/>
      <c r="QEO49" s="261"/>
      <c r="QEP49" s="261"/>
      <c r="QEQ49" s="261"/>
      <c r="QER49" s="12" t="s">
        <v>10323</v>
      </c>
      <c r="QES49" s="12" t="s">
        <v>6222</v>
      </c>
      <c r="QET49" s="12" t="str">
        <f>IF(QES49="SINAPI",VLOOKUP('TEREZINHA HARDY'!QER49,SINAPI,3,),VLOOKUP('TEREZINHA HARDY'!QER49,SETOP,4,))</f>
        <v>M2</v>
      </c>
      <c r="QEU49" s="13">
        <v>36.619999999999997</v>
      </c>
      <c r="QEV49" s="13" t="s">
        <v>41</v>
      </c>
      <c r="QEW49" s="14">
        <f>IF(QES49="SINAPI",VLOOKUP('TEREZINHA HARDY'!QER49,SINAPI,4,),VLOOKUP('TEREZINHA HARDY'!QER49,SETOP,5,))</f>
        <v>39.090000000000003</v>
      </c>
      <c r="QEX49" s="14">
        <f t="shared" si="2107"/>
        <v>49.46</v>
      </c>
      <c r="QEY49" s="14">
        <f t="shared" si="2108"/>
        <v>1431.4757999999999</v>
      </c>
      <c r="QEZ49" s="14">
        <f t="shared" si="2109"/>
        <v>1811.2251999999999</v>
      </c>
      <c r="QFA49" s="11" t="s">
        <v>17389</v>
      </c>
      <c r="QFB49" s="261" t="str">
        <f>IF(QFI49="SINAPI",VLOOKUP('TEREZINHA HARDY'!QFH49,SINAPI,2,),VLOOKUP('TEREZINHA HARDY'!QFH49,SETOP,3,))</f>
        <v>FORMA E DESFORMA DE TÁBUA E SARRAFO, REAPROVEITAMENTO (3X), EXCLUSIVE ESCORAMENTO</v>
      </c>
      <c r="QFC49" s="261"/>
      <c r="QFD49" s="261"/>
      <c r="QFE49" s="261"/>
      <c r="QFF49" s="261"/>
      <c r="QFG49" s="261"/>
      <c r="QFH49" s="12" t="s">
        <v>10323</v>
      </c>
      <c r="QFI49" s="12" t="s">
        <v>6222</v>
      </c>
      <c r="QFJ49" s="12" t="str">
        <f>IF(QFI49="SINAPI",VLOOKUP('TEREZINHA HARDY'!QFH49,SINAPI,3,),VLOOKUP('TEREZINHA HARDY'!QFH49,SETOP,4,))</f>
        <v>M2</v>
      </c>
      <c r="QFK49" s="13">
        <v>36.619999999999997</v>
      </c>
      <c r="QFL49" s="13" t="s">
        <v>41</v>
      </c>
      <c r="QFM49" s="14">
        <f>IF(QFI49="SINAPI",VLOOKUP('TEREZINHA HARDY'!QFH49,SINAPI,4,),VLOOKUP('TEREZINHA HARDY'!QFH49,SETOP,5,))</f>
        <v>39.090000000000003</v>
      </c>
      <c r="QFN49" s="14">
        <f t="shared" si="2110"/>
        <v>49.46</v>
      </c>
      <c r="QFO49" s="14">
        <f t="shared" si="2111"/>
        <v>1431.4757999999999</v>
      </c>
      <c r="QFP49" s="14">
        <f t="shared" si="2112"/>
        <v>1811.2251999999999</v>
      </c>
      <c r="QFQ49" s="11" t="s">
        <v>17389</v>
      </c>
      <c r="QFR49" s="261" t="str">
        <f>IF(QFY49="SINAPI",VLOOKUP('TEREZINHA HARDY'!QFX49,SINAPI,2,),VLOOKUP('TEREZINHA HARDY'!QFX49,SETOP,3,))</f>
        <v>FORMA E DESFORMA DE TÁBUA E SARRAFO, REAPROVEITAMENTO (3X), EXCLUSIVE ESCORAMENTO</v>
      </c>
      <c r="QFS49" s="261"/>
      <c r="QFT49" s="261"/>
      <c r="QFU49" s="261"/>
      <c r="QFV49" s="261"/>
      <c r="QFW49" s="261"/>
      <c r="QFX49" s="12" t="s">
        <v>10323</v>
      </c>
      <c r="QFY49" s="12" t="s">
        <v>6222</v>
      </c>
      <c r="QFZ49" s="12" t="str">
        <f>IF(QFY49="SINAPI",VLOOKUP('TEREZINHA HARDY'!QFX49,SINAPI,3,),VLOOKUP('TEREZINHA HARDY'!QFX49,SETOP,4,))</f>
        <v>M2</v>
      </c>
      <c r="QGA49" s="13">
        <v>36.619999999999997</v>
      </c>
      <c r="QGB49" s="13" t="s">
        <v>41</v>
      </c>
      <c r="QGC49" s="14">
        <f>IF(QFY49="SINAPI",VLOOKUP('TEREZINHA HARDY'!QFX49,SINAPI,4,),VLOOKUP('TEREZINHA HARDY'!QFX49,SETOP,5,))</f>
        <v>39.090000000000003</v>
      </c>
      <c r="QGD49" s="14">
        <f t="shared" si="2113"/>
        <v>49.46</v>
      </c>
      <c r="QGE49" s="14">
        <f t="shared" si="2114"/>
        <v>1431.4757999999999</v>
      </c>
      <c r="QGF49" s="14">
        <f t="shared" si="2115"/>
        <v>1811.2251999999999</v>
      </c>
      <c r="QGG49" s="11" t="s">
        <v>17389</v>
      </c>
      <c r="QGH49" s="261" t="str">
        <f>IF(QGO49="SINAPI",VLOOKUP('TEREZINHA HARDY'!QGN49,SINAPI,2,),VLOOKUP('TEREZINHA HARDY'!QGN49,SETOP,3,))</f>
        <v>FORMA E DESFORMA DE TÁBUA E SARRAFO, REAPROVEITAMENTO (3X), EXCLUSIVE ESCORAMENTO</v>
      </c>
      <c r="QGI49" s="261"/>
      <c r="QGJ49" s="261"/>
      <c r="QGK49" s="261"/>
      <c r="QGL49" s="261"/>
      <c r="QGM49" s="261"/>
      <c r="QGN49" s="12" t="s">
        <v>10323</v>
      </c>
      <c r="QGO49" s="12" t="s">
        <v>6222</v>
      </c>
      <c r="QGP49" s="12" t="str">
        <f>IF(QGO49="SINAPI",VLOOKUP('TEREZINHA HARDY'!QGN49,SINAPI,3,),VLOOKUP('TEREZINHA HARDY'!QGN49,SETOP,4,))</f>
        <v>M2</v>
      </c>
      <c r="QGQ49" s="13">
        <v>36.619999999999997</v>
      </c>
      <c r="QGR49" s="13" t="s">
        <v>41</v>
      </c>
      <c r="QGS49" s="14">
        <f>IF(QGO49="SINAPI",VLOOKUP('TEREZINHA HARDY'!QGN49,SINAPI,4,),VLOOKUP('TEREZINHA HARDY'!QGN49,SETOP,5,))</f>
        <v>39.090000000000003</v>
      </c>
      <c r="QGT49" s="14">
        <f t="shared" si="2116"/>
        <v>49.46</v>
      </c>
      <c r="QGU49" s="14">
        <f t="shared" si="2117"/>
        <v>1431.4757999999999</v>
      </c>
      <c r="QGV49" s="14">
        <f t="shared" si="2118"/>
        <v>1811.2251999999999</v>
      </c>
      <c r="QGW49" s="11" t="s">
        <v>17389</v>
      </c>
      <c r="QGX49" s="261" t="str">
        <f>IF(QHE49="SINAPI",VLOOKUP('TEREZINHA HARDY'!QHD49,SINAPI,2,),VLOOKUP('TEREZINHA HARDY'!QHD49,SETOP,3,))</f>
        <v>FORMA E DESFORMA DE TÁBUA E SARRAFO, REAPROVEITAMENTO (3X), EXCLUSIVE ESCORAMENTO</v>
      </c>
      <c r="QGY49" s="261"/>
      <c r="QGZ49" s="261"/>
      <c r="QHA49" s="261"/>
      <c r="QHB49" s="261"/>
      <c r="QHC49" s="261"/>
      <c r="QHD49" s="12" t="s">
        <v>10323</v>
      </c>
      <c r="QHE49" s="12" t="s">
        <v>6222</v>
      </c>
      <c r="QHF49" s="12" t="str">
        <f>IF(QHE49="SINAPI",VLOOKUP('TEREZINHA HARDY'!QHD49,SINAPI,3,),VLOOKUP('TEREZINHA HARDY'!QHD49,SETOP,4,))</f>
        <v>M2</v>
      </c>
      <c r="QHG49" s="13">
        <v>36.619999999999997</v>
      </c>
      <c r="QHH49" s="13" t="s">
        <v>41</v>
      </c>
      <c r="QHI49" s="14">
        <f>IF(QHE49="SINAPI",VLOOKUP('TEREZINHA HARDY'!QHD49,SINAPI,4,),VLOOKUP('TEREZINHA HARDY'!QHD49,SETOP,5,))</f>
        <v>39.090000000000003</v>
      </c>
      <c r="QHJ49" s="14">
        <f t="shared" si="2119"/>
        <v>49.46</v>
      </c>
      <c r="QHK49" s="14">
        <f t="shared" si="2120"/>
        <v>1431.4757999999999</v>
      </c>
      <c r="QHL49" s="14">
        <f t="shared" si="2121"/>
        <v>1811.2251999999999</v>
      </c>
      <c r="QHM49" s="11" t="s">
        <v>17389</v>
      </c>
      <c r="QHN49" s="261" t="str">
        <f>IF(QHU49="SINAPI",VLOOKUP('TEREZINHA HARDY'!QHT49,SINAPI,2,),VLOOKUP('TEREZINHA HARDY'!QHT49,SETOP,3,))</f>
        <v>FORMA E DESFORMA DE TÁBUA E SARRAFO, REAPROVEITAMENTO (3X), EXCLUSIVE ESCORAMENTO</v>
      </c>
      <c r="QHO49" s="261"/>
      <c r="QHP49" s="261"/>
      <c r="QHQ49" s="261"/>
      <c r="QHR49" s="261"/>
      <c r="QHS49" s="261"/>
      <c r="QHT49" s="12" t="s">
        <v>10323</v>
      </c>
      <c r="QHU49" s="12" t="s">
        <v>6222</v>
      </c>
      <c r="QHV49" s="12" t="str">
        <f>IF(QHU49="SINAPI",VLOOKUP('TEREZINHA HARDY'!QHT49,SINAPI,3,),VLOOKUP('TEREZINHA HARDY'!QHT49,SETOP,4,))</f>
        <v>M2</v>
      </c>
      <c r="QHW49" s="13">
        <v>36.619999999999997</v>
      </c>
      <c r="QHX49" s="13" t="s">
        <v>41</v>
      </c>
      <c r="QHY49" s="14">
        <f>IF(QHU49="SINAPI",VLOOKUP('TEREZINHA HARDY'!QHT49,SINAPI,4,),VLOOKUP('TEREZINHA HARDY'!QHT49,SETOP,5,))</f>
        <v>39.090000000000003</v>
      </c>
      <c r="QHZ49" s="14">
        <f t="shared" si="2122"/>
        <v>49.46</v>
      </c>
      <c r="QIA49" s="14">
        <f t="shared" si="2123"/>
        <v>1431.4757999999999</v>
      </c>
      <c r="QIB49" s="14">
        <f t="shared" si="2124"/>
        <v>1811.2251999999999</v>
      </c>
      <c r="QIC49" s="11" t="s">
        <v>17389</v>
      </c>
      <c r="QID49" s="261" t="str">
        <f>IF(QIK49="SINAPI",VLOOKUP('TEREZINHA HARDY'!QIJ49,SINAPI,2,),VLOOKUP('TEREZINHA HARDY'!QIJ49,SETOP,3,))</f>
        <v>FORMA E DESFORMA DE TÁBUA E SARRAFO, REAPROVEITAMENTO (3X), EXCLUSIVE ESCORAMENTO</v>
      </c>
      <c r="QIE49" s="261"/>
      <c r="QIF49" s="261"/>
      <c r="QIG49" s="261"/>
      <c r="QIH49" s="261"/>
      <c r="QII49" s="261"/>
      <c r="QIJ49" s="12" t="s">
        <v>10323</v>
      </c>
      <c r="QIK49" s="12" t="s">
        <v>6222</v>
      </c>
      <c r="QIL49" s="12" t="str">
        <f>IF(QIK49="SINAPI",VLOOKUP('TEREZINHA HARDY'!QIJ49,SINAPI,3,),VLOOKUP('TEREZINHA HARDY'!QIJ49,SETOP,4,))</f>
        <v>M2</v>
      </c>
      <c r="QIM49" s="13">
        <v>36.619999999999997</v>
      </c>
      <c r="QIN49" s="13" t="s">
        <v>41</v>
      </c>
      <c r="QIO49" s="14">
        <f>IF(QIK49="SINAPI",VLOOKUP('TEREZINHA HARDY'!QIJ49,SINAPI,4,),VLOOKUP('TEREZINHA HARDY'!QIJ49,SETOP,5,))</f>
        <v>39.090000000000003</v>
      </c>
      <c r="QIP49" s="14">
        <f t="shared" si="2125"/>
        <v>49.46</v>
      </c>
      <c r="QIQ49" s="14">
        <f t="shared" si="2126"/>
        <v>1431.4757999999999</v>
      </c>
      <c r="QIR49" s="14">
        <f t="shared" si="2127"/>
        <v>1811.2251999999999</v>
      </c>
      <c r="QIS49" s="11" t="s">
        <v>17389</v>
      </c>
      <c r="QIT49" s="261" t="str">
        <f>IF(QJA49="SINAPI",VLOOKUP('TEREZINHA HARDY'!QIZ49,SINAPI,2,),VLOOKUP('TEREZINHA HARDY'!QIZ49,SETOP,3,))</f>
        <v>FORMA E DESFORMA DE TÁBUA E SARRAFO, REAPROVEITAMENTO (3X), EXCLUSIVE ESCORAMENTO</v>
      </c>
      <c r="QIU49" s="261"/>
      <c r="QIV49" s="261"/>
      <c r="QIW49" s="261"/>
      <c r="QIX49" s="261"/>
      <c r="QIY49" s="261"/>
      <c r="QIZ49" s="12" t="s">
        <v>10323</v>
      </c>
      <c r="QJA49" s="12" t="s">
        <v>6222</v>
      </c>
      <c r="QJB49" s="12" t="str">
        <f>IF(QJA49="SINAPI",VLOOKUP('TEREZINHA HARDY'!QIZ49,SINAPI,3,),VLOOKUP('TEREZINHA HARDY'!QIZ49,SETOP,4,))</f>
        <v>M2</v>
      </c>
      <c r="QJC49" s="13">
        <v>36.619999999999997</v>
      </c>
      <c r="QJD49" s="13" t="s">
        <v>41</v>
      </c>
      <c r="QJE49" s="14">
        <f>IF(QJA49="SINAPI",VLOOKUP('TEREZINHA HARDY'!QIZ49,SINAPI,4,),VLOOKUP('TEREZINHA HARDY'!QIZ49,SETOP,5,))</f>
        <v>39.090000000000003</v>
      </c>
      <c r="QJF49" s="14">
        <f t="shared" si="2128"/>
        <v>49.46</v>
      </c>
      <c r="QJG49" s="14">
        <f t="shared" si="2129"/>
        <v>1431.4757999999999</v>
      </c>
      <c r="QJH49" s="14">
        <f t="shared" si="2130"/>
        <v>1811.2251999999999</v>
      </c>
      <c r="QJI49" s="11" t="s">
        <v>17389</v>
      </c>
      <c r="QJJ49" s="261" t="str">
        <f>IF(QJQ49="SINAPI",VLOOKUP('TEREZINHA HARDY'!QJP49,SINAPI,2,),VLOOKUP('TEREZINHA HARDY'!QJP49,SETOP,3,))</f>
        <v>FORMA E DESFORMA DE TÁBUA E SARRAFO, REAPROVEITAMENTO (3X), EXCLUSIVE ESCORAMENTO</v>
      </c>
      <c r="QJK49" s="261"/>
      <c r="QJL49" s="261"/>
      <c r="QJM49" s="261"/>
      <c r="QJN49" s="261"/>
      <c r="QJO49" s="261"/>
      <c r="QJP49" s="12" t="s">
        <v>10323</v>
      </c>
      <c r="QJQ49" s="12" t="s">
        <v>6222</v>
      </c>
      <c r="QJR49" s="12" t="str">
        <f>IF(QJQ49="SINAPI",VLOOKUP('TEREZINHA HARDY'!QJP49,SINAPI,3,),VLOOKUP('TEREZINHA HARDY'!QJP49,SETOP,4,))</f>
        <v>M2</v>
      </c>
      <c r="QJS49" s="13">
        <v>36.619999999999997</v>
      </c>
      <c r="QJT49" s="13" t="s">
        <v>41</v>
      </c>
      <c r="QJU49" s="14">
        <f>IF(QJQ49="SINAPI",VLOOKUP('TEREZINHA HARDY'!QJP49,SINAPI,4,),VLOOKUP('TEREZINHA HARDY'!QJP49,SETOP,5,))</f>
        <v>39.090000000000003</v>
      </c>
      <c r="QJV49" s="14">
        <f t="shared" si="2131"/>
        <v>49.46</v>
      </c>
      <c r="QJW49" s="14">
        <f t="shared" si="2132"/>
        <v>1431.4757999999999</v>
      </c>
      <c r="QJX49" s="14">
        <f t="shared" si="2133"/>
        <v>1811.2251999999999</v>
      </c>
      <c r="QJY49" s="11" t="s">
        <v>17389</v>
      </c>
      <c r="QJZ49" s="261" t="str">
        <f>IF(QKG49="SINAPI",VLOOKUP('TEREZINHA HARDY'!QKF49,SINAPI,2,),VLOOKUP('TEREZINHA HARDY'!QKF49,SETOP,3,))</f>
        <v>FORMA E DESFORMA DE TÁBUA E SARRAFO, REAPROVEITAMENTO (3X), EXCLUSIVE ESCORAMENTO</v>
      </c>
      <c r="QKA49" s="261"/>
      <c r="QKB49" s="261"/>
      <c r="QKC49" s="261"/>
      <c r="QKD49" s="261"/>
      <c r="QKE49" s="261"/>
      <c r="QKF49" s="12" t="s">
        <v>10323</v>
      </c>
      <c r="QKG49" s="12" t="s">
        <v>6222</v>
      </c>
      <c r="QKH49" s="12" t="str">
        <f>IF(QKG49="SINAPI",VLOOKUP('TEREZINHA HARDY'!QKF49,SINAPI,3,),VLOOKUP('TEREZINHA HARDY'!QKF49,SETOP,4,))</f>
        <v>M2</v>
      </c>
      <c r="QKI49" s="13">
        <v>36.619999999999997</v>
      </c>
      <c r="QKJ49" s="13" t="s">
        <v>41</v>
      </c>
      <c r="QKK49" s="14">
        <f>IF(QKG49="SINAPI",VLOOKUP('TEREZINHA HARDY'!QKF49,SINAPI,4,),VLOOKUP('TEREZINHA HARDY'!QKF49,SETOP,5,))</f>
        <v>39.090000000000003</v>
      </c>
      <c r="QKL49" s="14">
        <f t="shared" si="2134"/>
        <v>49.46</v>
      </c>
      <c r="QKM49" s="14">
        <f t="shared" si="2135"/>
        <v>1431.4757999999999</v>
      </c>
      <c r="QKN49" s="14">
        <f t="shared" si="2136"/>
        <v>1811.2251999999999</v>
      </c>
      <c r="QKO49" s="11" t="s">
        <v>17389</v>
      </c>
      <c r="QKP49" s="261" t="str">
        <f>IF(QKW49="SINAPI",VLOOKUP('TEREZINHA HARDY'!QKV49,SINAPI,2,),VLOOKUP('TEREZINHA HARDY'!QKV49,SETOP,3,))</f>
        <v>FORMA E DESFORMA DE TÁBUA E SARRAFO, REAPROVEITAMENTO (3X), EXCLUSIVE ESCORAMENTO</v>
      </c>
      <c r="QKQ49" s="261"/>
      <c r="QKR49" s="261"/>
      <c r="QKS49" s="261"/>
      <c r="QKT49" s="261"/>
      <c r="QKU49" s="261"/>
      <c r="QKV49" s="12" t="s">
        <v>10323</v>
      </c>
      <c r="QKW49" s="12" t="s">
        <v>6222</v>
      </c>
      <c r="QKX49" s="12" t="str">
        <f>IF(QKW49="SINAPI",VLOOKUP('TEREZINHA HARDY'!QKV49,SINAPI,3,),VLOOKUP('TEREZINHA HARDY'!QKV49,SETOP,4,))</f>
        <v>M2</v>
      </c>
      <c r="QKY49" s="13">
        <v>36.619999999999997</v>
      </c>
      <c r="QKZ49" s="13" t="s">
        <v>41</v>
      </c>
      <c r="QLA49" s="14">
        <f>IF(QKW49="SINAPI",VLOOKUP('TEREZINHA HARDY'!QKV49,SINAPI,4,),VLOOKUP('TEREZINHA HARDY'!QKV49,SETOP,5,))</f>
        <v>39.090000000000003</v>
      </c>
      <c r="QLB49" s="14">
        <f t="shared" si="2137"/>
        <v>49.46</v>
      </c>
      <c r="QLC49" s="14">
        <f t="shared" si="2138"/>
        <v>1431.4757999999999</v>
      </c>
      <c r="QLD49" s="14">
        <f t="shared" si="2139"/>
        <v>1811.2251999999999</v>
      </c>
      <c r="QLE49" s="11" t="s">
        <v>17389</v>
      </c>
      <c r="QLF49" s="261" t="str">
        <f>IF(QLM49="SINAPI",VLOOKUP('TEREZINHA HARDY'!QLL49,SINAPI,2,),VLOOKUP('TEREZINHA HARDY'!QLL49,SETOP,3,))</f>
        <v>FORMA E DESFORMA DE TÁBUA E SARRAFO, REAPROVEITAMENTO (3X), EXCLUSIVE ESCORAMENTO</v>
      </c>
      <c r="QLG49" s="261"/>
      <c r="QLH49" s="261"/>
      <c r="QLI49" s="261"/>
      <c r="QLJ49" s="261"/>
      <c r="QLK49" s="261"/>
      <c r="QLL49" s="12" t="s">
        <v>10323</v>
      </c>
      <c r="QLM49" s="12" t="s">
        <v>6222</v>
      </c>
      <c r="QLN49" s="12" t="str">
        <f>IF(QLM49="SINAPI",VLOOKUP('TEREZINHA HARDY'!QLL49,SINAPI,3,),VLOOKUP('TEREZINHA HARDY'!QLL49,SETOP,4,))</f>
        <v>M2</v>
      </c>
      <c r="QLO49" s="13">
        <v>36.619999999999997</v>
      </c>
      <c r="QLP49" s="13" t="s">
        <v>41</v>
      </c>
      <c r="QLQ49" s="14">
        <f>IF(QLM49="SINAPI",VLOOKUP('TEREZINHA HARDY'!QLL49,SINAPI,4,),VLOOKUP('TEREZINHA HARDY'!QLL49,SETOP,5,))</f>
        <v>39.090000000000003</v>
      </c>
      <c r="QLR49" s="14">
        <f t="shared" si="2140"/>
        <v>49.46</v>
      </c>
      <c r="QLS49" s="14">
        <f t="shared" si="2141"/>
        <v>1431.4757999999999</v>
      </c>
      <c r="QLT49" s="14">
        <f t="shared" si="2142"/>
        <v>1811.2251999999999</v>
      </c>
      <c r="QLU49" s="11" t="s">
        <v>17389</v>
      </c>
      <c r="QLV49" s="261" t="str">
        <f>IF(QMC49="SINAPI",VLOOKUP('TEREZINHA HARDY'!QMB49,SINAPI,2,),VLOOKUP('TEREZINHA HARDY'!QMB49,SETOP,3,))</f>
        <v>FORMA E DESFORMA DE TÁBUA E SARRAFO, REAPROVEITAMENTO (3X), EXCLUSIVE ESCORAMENTO</v>
      </c>
      <c r="QLW49" s="261"/>
      <c r="QLX49" s="261"/>
      <c r="QLY49" s="261"/>
      <c r="QLZ49" s="261"/>
      <c r="QMA49" s="261"/>
      <c r="QMB49" s="12" t="s">
        <v>10323</v>
      </c>
      <c r="QMC49" s="12" t="s">
        <v>6222</v>
      </c>
      <c r="QMD49" s="12" t="str">
        <f>IF(QMC49="SINAPI",VLOOKUP('TEREZINHA HARDY'!QMB49,SINAPI,3,),VLOOKUP('TEREZINHA HARDY'!QMB49,SETOP,4,))</f>
        <v>M2</v>
      </c>
      <c r="QME49" s="13">
        <v>36.619999999999997</v>
      </c>
      <c r="QMF49" s="13" t="s">
        <v>41</v>
      </c>
      <c r="QMG49" s="14">
        <f>IF(QMC49="SINAPI",VLOOKUP('TEREZINHA HARDY'!QMB49,SINAPI,4,),VLOOKUP('TEREZINHA HARDY'!QMB49,SETOP,5,))</f>
        <v>39.090000000000003</v>
      </c>
      <c r="QMH49" s="14">
        <f t="shared" si="2143"/>
        <v>49.46</v>
      </c>
      <c r="QMI49" s="14">
        <f t="shared" si="2144"/>
        <v>1431.4757999999999</v>
      </c>
      <c r="QMJ49" s="14">
        <f t="shared" si="2145"/>
        <v>1811.2251999999999</v>
      </c>
      <c r="QMK49" s="11" t="s">
        <v>17389</v>
      </c>
      <c r="QML49" s="261" t="str">
        <f>IF(QMS49="SINAPI",VLOOKUP('TEREZINHA HARDY'!QMR49,SINAPI,2,),VLOOKUP('TEREZINHA HARDY'!QMR49,SETOP,3,))</f>
        <v>FORMA E DESFORMA DE TÁBUA E SARRAFO, REAPROVEITAMENTO (3X), EXCLUSIVE ESCORAMENTO</v>
      </c>
      <c r="QMM49" s="261"/>
      <c r="QMN49" s="261"/>
      <c r="QMO49" s="261"/>
      <c r="QMP49" s="261"/>
      <c r="QMQ49" s="261"/>
      <c r="QMR49" s="12" t="s">
        <v>10323</v>
      </c>
      <c r="QMS49" s="12" t="s">
        <v>6222</v>
      </c>
      <c r="QMT49" s="12" t="str">
        <f>IF(QMS49="SINAPI",VLOOKUP('TEREZINHA HARDY'!QMR49,SINAPI,3,),VLOOKUP('TEREZINHA HARDY'!QMR49,SETOP,4,))</f>
        <v>M2</v>
      </c>
      <c r="QMU49" s="13">
        <v>36.619999999999997</v>
      </c>
      <c r="QMV49" s="13" t="s">
        <v>41</v>
      </c>
      <c r="QMW49" s="14">
        <f>IF(QMS49="SINAPI",VLOOKUP('TEREZINHA HARDY'!QMR49,SINAPI,4,),VLOOKUP('TEREZINHA HARDY'!QMR49,SETOP,5,))</f>
        <v>39.090000000000003</v>
      </c>
      <c r="QMX49" s="14">
        <f t="shared" si="2146"/>
        <v>49.46</v>
      </c>
      <c r="QMY49" s="14">
        <f t="shared" si="2147"/>
        <v>1431.4757999999999</v>
      </c>
      <c r="QMZ49" s="14">
        <f t="shared" si="2148"/>
        <v>1811.2251999999999</v>
      </c>
      <c r="QNA49" s="11" t="s">
        <v>17389</v>
      </c>
      <c r="QNB49" s="261" t="str">
        <f>IF(QNI49="SINAPI",VLOOKUP('TEREZINHA HARDY'!QNH49,SINAPI,2,),VLOOKUP('TEREZINHA HARDY'!QNH49,SETOP,3,))</f>
        <v>FORMA E DESFORMA DE TÁBUA E SARRAFO, REAPROVEITAMENTO (3X), EXCLUSIVE ESCORAMENTO</v>
      </c>
      <c r="QNC49" s="261"/>
      <c r="QND49" s="261"/>
      <c r="QNE49" s="261"/>
      <c r="QNF49" s="261"/>
      <c r="QNG49" s="261"/>
      <c r="QNH49" s="12" t="s">
        <v>10323</v>
      </c>
      <c r="QNI49" s="12" t="s">
        <v>6222</v>
      </c>
      <c r="QNJ49" s="12" t="str">
        <f>IF(QNI49="SINAPI",VLOOKUP('TEREZINHA HARDY'!QNH49,SINAPI,3,),VLOOKUP('TEREZINHA HARDY'!QNH49,SETOP,4,))</f>
        <v>M2</v>
      </c>
      <c r="QNK49" s="13">
        <v>36.619999999999997</v>
      </c>
      <c r="QNL49" s="13" t="s">
        <v>41</v>
      </c>
      <c r="QNM49" s="14">
        <f>IF(QNI49="SINAPI",VLOOKUP('TEREZINHA HARDY'!QNH49,SINAPI,4,),VLOOKUP('TEREZINHA HARDY'!QNH49,SETOP,5,))</f>
        <v>39.090000000000003</v>
      </c>
      <c r="QNN49" s="14">
        <f t="shared" si="2149"/>
        <v>49.46</v>
      </c>
      <c r="QNO49" s="14">
        <f t="shared" si="2150"/>
        <v>1431.4757999999999</v>
      </c>
      <c r="QNP49" s="14">
        <f t="shared" si="2151"/>
        <v>1811.2251999999999</v>
      </c>
      <c r="QNQ49" s="11" t="s">
        <v>17389</v>
      </c>
      <c r="QNR49" s="261" t="str">
        <f>IF(QNY49="SINAPI",VLOOKUP('TEREZINHA HARDY'!QNX49,SINAPI,2,),VLOOKUP('TEREZINHA HARDY'!QNX49,SETOP,3,))</f>
        <v>FORMA E DESFORMA DE TÁBUA E SARRAFO, REAPROVEITAMENTO (3X), EXCLUSIVE ESCORAMENTO</v>
      </c>
      <c r="QNS49" s="261"/>
      <c r="QNT49" s="261"/>
      <c r="QNU49" s="261"/>
      <c r="QNV49" s="261"/>
      <c r="QNW49" s="261"/>
      <c r="QNX49" s="12" t="s">
        <v>10323</v>
      </c>
      <c r="QNY49" s="12" t="s">
        <v>6222</v>
      </c>
      <c r="QNZ49" s="12" t="str">
        <f>IF(QNY49="SINAPI",VLOOKUP('TEREZINHA HARDY'!QNX49,SINAPI,3,),VLOOKUP('TEREZINHA HARDY'!QNX49,SETOP,4,))</f>
        <v>M2</v>
      </c>
      <c r="QOA49" s="13">
        <v>36.619999999999997</v>
      </c>
      <c r="QOB49" s="13" t="s">
        <v>41</v>
      </c>
      <c r="QOC49" s="14">
        <f>IF(QNY49="SINAPI",VLOOKUP('TEREZINHA HARDY'!QNX49,SINAPI,4,),VLOOKUP('TEREZINHA HARDY'!QNX49,SETOP,5,))</f>
        <v>39.090000000000003</v>
      </c>
      <c r="QOD49" s="14">
        <f t="shared" si="2152"/>
        <v>49.46</v>
      </c>
      <c r="QOE49" s="14">
        <f t="shared" si="2153"/>
        <v>1431.4757999999999</v>
      </c>
      <c r="QOF49" s="14">
        <f t="shared" si="2154"/>
        <v>1811.2251999999999</v>
      </c>
      <c r="QOG49" s="11" t="s">
        <v>17389</v>
      </c>
      <c r="QOH49" s="261" t="str">
        <f>IF(QOO49="SINAPI",VLOOKUP('TEREZINHA HARDY'!QON49,SINAPI,2,),VLOOKUP('TEREZINHA HARDY'!QON49,SETOP,3,))</f>
        <v>FORMA E DESFORMA DE TÁBUA E SARRAFO, REAPROVEITAMENTO (3X), EXCLUSIVE ESCORAMENTO</v>
      </c>
      <c r="QOI49" s="261"/>
      <c r="QOJ49" s="261"/>
      <c r="QOK49" s="261"/>
      <c r="QOL49" s="261"/>
      <c r="QOM49" s="261"/>
      <c r="QON49" s="12" t="s">
        <v>10323</v>
      </c>
      <c r="QOO49" s="12" t="s">
        <v>6222</v>
      </c>
      <c r="QOP49" s="12" t="str">
        <f>IF(QOO49="SINAPI",VLOOKUP('TEREZINHA HARDY'!QON49,SINAPI,3,),VLOOKUP('TEREZINHA HARDY'!QON49,SETOP,4,))</f>
        <v>M2</v>
      </c>
      <c r="QOQ49" s="13">
        <v>36.619999999999997</v>
      </c>
      <c r="QOR49" s="13" t="s">
        <v>41</v>
      </c>
      <c r="QOS49" s="14">
        <f>IF(QOO49="SINAPI",VLOOKUP('TEREZINHA HARDY'!QON49,SINAPI,4,),VLOOKUP('TEREZINHA HARDY'!QON49,SETOP,5,))</f>
        <v>39.090000000000003</v>
      </c>
      <c r="QOT49" s="14">
        <f t="shared" si="2155"/>
        <v>49.46</v>
      </c>
      <c r="QOU49" s="14">
        <f t="shared" si="2156"/>
        <v>1431.4757999999999</v>
      </c>
      <c r="QOV49" s="14">
        <f t="shared" si="2157"/>
        <v>1811.2251999999999</v>
      </c>
      <c r="QOW49" s="11" t="s">
        <v>17389</v>
      </c>
      <c r="QOX49" s="261" t="str">
        <f>IF(QPE49="SINAPI",VLOOKUP('TEREZINHA HARDY'!QPD49,SINAPI,2,),VLOOKUP('TEREZINHA HARDY'!QPD49,SETOP,3,))</f>
        <v>FORMA E DESFORMA DE TÁBUA E SARRAFO, REAPROVEITAMENTO (3X), EXCLUSIVE ESCORAMENTO</v>
      </c>
      <c r="QOY49" s="261"/>
      <c r="QOZ49" s="261"/>
      <c r="QPA49" s="261"/>
      <c r="QPB49" s="261"/>
      <c r="QPC49" s="261"/>
      <c r="QPD49" s="12" t="s">
        <v>10323</v>
      </c>
      <c r="QPE49" s="12" t="s">
        <v>6222</v>
      </c>
      <c r="QPF49" s="12" t="str">
        <f>IF(QPE49="SINAPI",VLOOKUP('TEREZINHA HARDY'!QPD49,SINAPI,3,),VLOOKUP('TEREZINHA HARDY'!QPD49,SETOP,4,))</f>
        <v>M2</v>
      </c>
      <c r="QPG49" s="13">
        <v>36.619999999999997</v>
      </c>
      <c r="QPH49" s="13" t="s">
        <v>41</v>
      </c>
      <c r="QPI49" s="14">
        <f>IF(QPE49="SINAPI",VLOOKUP('TEREZINHA HARDY'!QPD49,SINAPI,4,),VLOOKUP('TEREZINHA HARDY'!QPD49,SETOP,5,))</f>
        <v>39.090000000000003</v>
      </c>
      <c r="QPJ49" s="14">
        <f t="shared" si="2158"/>
        <v>49.46</v>
      </c>
      <c r="QPK49" s="14">
        <f t="shared" si="2159"/>
        <v>1431.4757999999999</v>
      </c>
      <c r="QPL49" s="14">
        <f t="shared" si="2160"/>
        <v>1811.2251999999999</v>
      </c>
      <c r="QPM49" s="11" t="s">
        <v>17389</v>
      </c>
      <c r="QPN49" s="261" t="str">
        <f>IF(QPU49="SINAPI",VLOOKUP('TEREZINHA HARDY'!QPT49,SINAPI,2,),VLOOKUP('TEREZINHA HARDY'!QPT49,SETOP,3,))</f>
        <v>FORMA E DESFORMA DE TÁBUA E SARRAFO, REAPROVEITAMENTO (3X), EXCLUSIVE ESCORAMENTO</v>
      </c>
      <c r="QPO49" s="261"/>
      <c r="QPP49" s="261"/>
      <c r="QPQ49" s="261"/>
      <c r="QPR49" s="261"/>
      <c r="QPS49" s="261"/>
      <c r="QPT49" s="12" t="s">
        <v>10323</v>
      </c>
      <c r="QPU49" s="12" t="s">
        <v>6222</v>
      </c>
      <c r="QPV49" s="12" t="str">
        <f>IF(QPU49="SINAPI",VLOOKUP('TEREZINHA HARDY'!QPT49,SINAPI,3,),VLOOKUP('TEREZINHA HARDY'!QPT49,SETOP,4,))</f>
        <v>M2</v>
      </c>
      <c r="QPW49" s="13">
        <v>36.619999999999997</v>
      </c>
      <c r="QPX49" s="13" t="s">
        <v>41</v>
      </c>
      <c r="QPY49" s="14">
        <f>IF(QPU49="SINAPI",VLOOKUP('TEREZINHA HARDY'!QPT49,SINAPI,4,),VLOOKUP('TEREZINHA HARDY'!QPT49,SETOP,5,))</f>
        <v>39.090000000000003</v>
      </c>
      <c r="QPZ49" s="14">
        <f t="shared" si="2161"/>
        <v>49.46</v>
      </c>
      <c r="QQA49" s="14">
        <f t="shared" si="2162"/>
        <v>1431.4757999999999</v>
      </c>
      <c r="QQB49" s="14">
        <f t="shared" si="2163"/>
        <v>1811.2251999999999</v>
      </c>
      <c r="QQC49" s="11" t="s">
        <v>17389</v>
      </c>
      <c r="QQD49" s="261" t="str">
        <f>IF(QQK49="SINAPI",VLOOKUP('TEREZINHA HARDY'!QQJ49,SINAPI,2,),VLOOKUP('TEREZINHA HARDY'!QQJ49,SETOP,3,))</f>
        <v>FORMA E DESFORMA DE TÁBUA E SARRAFO, REAPROVEITAMENTO (3X), EXCLUSIVE ESCORAMENTO</v>
      </c>
      <c r="QQE49" s="261"/>
      <c r="QQF49" s="261"/>
      <c r="QQG49" s="261"/>
      <c r="QQH49" s="261"/>
      <c r="QQI49" s="261"/>
      <c r="QQJ49" s="12" t="s">
        <v>10323</v>
      </c>
      <c r="QQK49" s="12" t="s">
        <v>6222</v>
      </c>
      <c r="QQL49" s="12" t="str">
        <f>IF(QQK49="SINAPI",VLOOKUP('TEREZINHA HARDY'!QQJ49,SINAPI,3,),VLOOKUP('TEREZINHA HARDY'!QQJ49,SETOP,4,))</f>
        <v>M2</v>
      </c>
      <c r="QQM49" s="13">
        <v>36.619999999999997</v>
      </c>
      <c r="QQN49" s="13" t="s">
        <v>41</v>
      </c>
      <c r="QQO49" s="14">
        <f>IF(QQK49="SINAPI",VLOOKUP('TEREZINHA HARDY'!QQJ49,SINAPI,4,),VLOOKUP('TEREZINHA HARDY'!QQJ49,SETOP,5,))</f>
        <v>39.090000000000003</v>
      </c>
      <c r="QQP49" s="14">
        <f t="shared" si="2164"/>
        <v>49.46</v>
      </c>
      <c r="QQQ49" s="14">
        <f t="shared" si="2165"/>
        <v>1431.4757999999999</v>
      </c>
      <c r="QQR49" s="14">
        <f t="shared" si="2166"/>
        <v>1811.2251999999999</v>
      </c>
      <c r="QQS49" s="11" t="s">
        <v>17389</v>
      </c>
      <c r="QQT49" s="261" t="str">
        <f>IF(QRA49="SINAPI",VLOOKUP('TEREZINHA HARDY'!QQZ49,SINAPI,2,),VLOOKUP('TEREZINHA HARDY'!QQZ49,SETOP,3,))</f>
        <v>FORMA E DESFORMA DE TÁBUA E SARRAFO, REAPROVEITAMENTO (3X), EXCLUSIVE ESCORAMENTO</v>
      </c>
      <c r="QQU49" s="261"/>
      <c r="QQV49" s="261"/>
      <c r="QQW49" s="261"/>
      <c r="QQX49" s="261"/>
      <c r="QQY49" s="261"/>
      <c r="QQZ49" s="12" t="s">
        <v>10323</v>
      </c>
      <c r="QRA49" s="12" t="s">
        <v>6222</v>
      </c>
      <c r="QRB49" s="12" t="str">
        <f>IF(QRA49="SINAPI",VLOOKUP('TEREZINHA HARDY'!QQZ49,SINAPI,3,),VLOOKUP('TEREZINHA HARDY'!QQZ49,SETOP,4,))</f>
        <v>M2</v>
      </c>
      <c r="QRC49" s="13">
        <v>36.619999999999997</v>
      </c>
      <c r="QRD49" s="13" t="s">
        <v>41</v>
      </c>
      <c r="QRE49" s="14">
        <f>IF(QRA49="SINAPI",VLOOKUP('TEREZINHA HARDY'!QQZ49,SINAPI,4,),VLOOKUP('TEREZINHA HARDY'!QQZ49,SETOP,5,))</f>
        <v>39.090000000000003</v>
      </c>
      <c r="QRF49" s="14">
        <f t="shared" si="2167"/>
        <v>49.46</v>
      </c>
      <c r="QRG49" s="14">
        <f t="shared" si="2168"/>
        <v>1431.4757999999999</v>
      </c>
      <c r="QRH49" s="14">
        <f t="shared" si="2169"/>
        <v>1811.2251999999999</v>
      </c>
      <c r="QRI49" s="11" t="s">
        <v>17389</v>
      </c>
      <c r="QRJ49" s="261" t="str">
        <f>IF(QRQ49="SINAPI",VLOOKUP('TEREZINHA HARDY'!QRP49,SINAPI,2,),VLOOKUP('TEREZINHA HARDY'!QRP49,SETOP,3,))</f>
        <v>FORMA E DESFORMA DE TÁBUA E SARRAFO, REAPROVEITAMENTO (3X), EXCLUSIVE ESCORAMENTO</v>
      </c>
      <c r="QRK49" s="261"/>
      <c r="QRL49" s="261"/>
      <c r="QRM49" s="261"/>
      <c r="QRN49" s="261"/>
      <c r="QRO49" s="261"/>
      <c r="QRP49" s="12" t="s">
        <v>10323</v>
      </c>
      <c r="QRQ49" s="12" t="s">
        <v>6222</v>
      </c>
      <c r="QRR49" s="12" t="str">
        <f>IF(QRQ49="SINAPI",VLOOKUP('TEREZINHA HARDY'!QRP49,SINAPI,3,),VLOOKUP('TEREZINHA HARDY'!QRP49,SETOP,4,))</f>
        <v>M2</v>
      </c>
      <c r="QRS49" s="13">
        <v>36.619999999999997</v>
      </c>
      <c r="QRT49" s="13" t="s">
        <v>41</v>
      </c>
      <c r="QRU49" s="14">
        <f>IF(QRQ49="SINAPI",VLOOKUP('TEREZINHA HARDY'!QRP49,SINAPI,4,),VLOOKUP('TEREZINHA HARDY'!QRP49,SETOP,5,))</f>
        <v>39.090000000000003</v>
      </c>
      <c r="QRV49" s="14">
        <f t="shared" si="2170"/>
        <v>49.46</v>
      </c>
      <c r="QRW49" s="14">
        <f t="shared" si="2171"/>
        <v>1431.4757999999999</v>
      </c>
      <c r="QRX49" s="14">
        <f t="shared" si="2172"/>
        <v>1811.2251999999999</v>
      </c>
      <c r="QRY49" s="11" t="s">
        <v>17389</v>
      </c>
      <c r="QRZ49" s="261" t="str">
        <f>IF(QSG49="SINAPI",VLOOKUP('TEREZINHA HARDY'!QSF49,SINAPI,2,),VLOOKUP('TEREZINHA HARDY'!QSF49,SETOP,3,))</f>
        <v>FORMA E DESFORMA DE TÁBUA E SARRAFO, REAPROVEITAMENTO (3X), EXCLUSIVE ESCORAMENTO</v>
      </c>
      <c r="QSA49" s="261"/>
      <c r="QSB49" s="261"/>
      <c r="QSC49" s="261"/>
      <c r="QSD49" s="261"/>
      <c r="QSE49" s="261"/>
      <c r="QSF49" s="12" t="s">
        <v>10323</v>
      </c>
      <c r="QSG49" s="12" t="s">
        <v>6222</v>
      </c>
      <c r="QSH49" s="12" t="str">
        <f>IF(QSG49="SINAPI",VLOOKUP('TEREZINHA HARDY'!QSF49,SINAPI,3,),VLOOKUP('TEREZINHA HARDY'!QSF49,SETOP,4,))</f>
        <v>M2</v>
      </c>
      <c r="QSI49" s="13">
        <v>36.619999999999997</v>
      </c>
      <c r="QSJ49" s="13" t="s">
        <v>41</v>
      </c>
      <c r="QSK49" s="14">
        <f>IF(QSG49="SINAPI",VLOOKUP('TEREZINHA HARDY'!QSF49,SINAPI,4,),VLOOKUP('TEREZINHA HARDY'!QSF49,SETOP,5,))</f>
        <v>39.090000000000003</v>
      </c>
      <c r="QSL49" s="14">
        <f t="shared" si="2173"/>
        <v>49.46</v>
      </c>
      <c r="QSM49" s="14">
        <f t="shared" si="2174"/>
        <v>1431.4757999999999</v>
      </c>
      <c r="QSN49" s="14">
        <f t="shared" si="2175"/>
        <v>1811.2251999999999</v>
      </c>
      <c r="QSO49" s="11" t="s">
        <v>17389</v>
      </c>
      <c r="QSP49" s="261" t="str">
        <f>IF(QSW49="SINAPI",VLOOKUP('TEREZINHA HARDY'!QSV49,SINAPI,2,),VLOOKUP('TEREZINHA HARDY'!QSV49,SETOP,3,))</f>
        <v>FORMA E DESFORMA DE TÁBUA E SARRAFO, REAPROVEITAMENTO (3X), EXCLUSIVE ESCORAMENTO</v>
      </c>
      <c r="QSQ49" s="261"/>
      <c r="QSR49" s="261"/>
      <c r="QSS49" s="261"/>
      <c r="QST49" s="261"/>
      <c r="QSU49" s="261"/>
      <c r="QSV49" s="12" t="s">
        <v>10323</v>
      </c>
      <c r="QSW49" s="12" t="s">
        <v>6222</v>
      </c>
      <c r="QSX49" s="12" t="str">
        <f>IF(QSW49="SINAPI",VLOOKUP('TEREZINHA HARDY'!QSV49,SINAPI,3,),VLOOKUP('TEREZINHA HARDY'!QSV49,SETOP,4,))</f>
        <v>M2</v>
      </c>
      <c r="QSY49" s="13">
        <v>36.619999999999997</v>
      </c>
      <c r="QSZ49" s="13" t="s">
        <v>41</v>
      </c>
      <c r="QTA49" s="14">
        <f>IF(QSW49="SINAPI",VLOOKUP('TEREZINHA HARDY'!QSV49,SINAPI,4,),VLOOKUP('TEREZINHA HARDY'!QSV49,SETOP,5,))</f>
        <v>39.090000000000003</v>
      </c>
      <c r="QTB49" s="14">
        <f t="shared" si="2176"/>
        <v>49.46</v>
      </c>
      <c r="QTC49" s="14">
        <f t="shared" si="2177"/>
        <v>1431.4757999999999</v>
      </c>
      <c r="QTD49" s="14">
        <f t="shared" si="2178"/>
        <v>1811.2251999999999</v>
      </c>
      <c r="QTE49" s="11" t="s">
        <v>17389</v>
      </c>
      <c r="QTF49" s="261" t="str">
        <f>IF(QTM49="SINAPI",VLOOKUP('TEREZINHA HARDY'!QTL49,SINAPI,2,),VLOOKUP('TEREZINHA HARDY'!QTL49,SETOP,3,))</f>
        <v>FORMA E DESFORMA DE TÁBUA E SARRAFO, REAPROVEITAMENTO (3X), EXCLUSIVE ESCORAMENTO</v>
      </c>
      <c r="QTG49" s="261"/>
      <c r="QTH49" s="261"/>
      <c r="QTI49" s="261"/>
      <c r="QTJ49" s="261"/>
      <c r="QTK49" s="261"/>
      <c r="QTL49" s="12" t="s">
        <v>10323</v>
      </c>
      <c r="QTM49" s="12" t="s">
        <v>6222</v>
      </c>
      <c r="QTN49" s="12" t="str">
        <f>IF(QTM49="SINAPI",VLOOKUP('TEREZINHA HARDY'!QTL49,SINAPI,3,),VLOOKUP('TEREZINHA HARDY'!QTL49,SETOP,4,))</f>
        <v>M2</v>
      </c>
      <c r="QTO49" s="13">
        <v>36.619999999999997</v>
      </c>
      <c r="QTP49" s="13" t="s">
        <v>41</v>
      </c>
      <c r="QTQ49" s="14">
        <f>IF(QTM49="SINAPI",VLOOKUP('TEREZINHA HARDY'!QTL49,SINAPI,4,),VLOOKUP('TEREZINHA HARDY'!QTL49,SETOP,5,))</f>
        <v>39.090000000000003</v>
      </c>
      <c r="QTR49" s="14">
        <f t="shared" si="2179"/>
        <v>49.46</v>
      </c>
      <c r="QTS49" s="14">
        <f t="shared" si="2180"/>
        <v>1431.4757999999999</v>
      </c>
      <c r="QTT49" s="14">
        <f t="shared" si="2181"/>
        <v>1811.2251999999999</v>
      </c>
      <c r="QTU49" s="11" t="s">
        <v>17389</v>
      </c>
      <c r="QTV49" s="261" t="str">
        <f>IF(QUC49="SINAPI",VLOOKUP('TEREZINHA HARDY'!QUB49,SINAPI,2,),VLOOKUP('TEREZINHA HARDY'!QUB49,SETOP,3,))</f>
        <v>FORMA E DESFORMA DE TÁBUA E SARRAFO, REAPROVEITAMENTO (3X), EXCLUSIVE ESCORAMENTO</v>
      </c>
      <c r="QTW49" s="261"/>
      <c r="QTX49" s="261"/>
      <c r="QTY49" s="261"/>
      <c r="QTZ49" s="261"/>
      <c r="QUA49" s="261"/>
      <c r="QUB49" s="12" t="s">
        <v>10323</v>
      </c>
      <c r="QUC49" s="12" t="s">
        <v>6222</v>
      </c>
      <c r="QUD49" s="12" t="str">
        <f>IF(QUC49="SINAPI",VLOOKUP('TEREZINHA HARDY'!QUB49,SINAPI,3,),VLOOKUP('TEREZINHA HARDY'!QUB49,SETOP,4,))</f>
        <v>M2</v>
      </c>
      <c r="QUE49" s="13">
        <v>36.619999999999997</v>
      </c>
      <c r="QUF49" s="13" t="s">
        <v>41</v>
      </c>
      <c r="QUG49" s="14">
        <f>IF(QUC49="SINAPI",VLOOKUP('TEREZINHA HARDY'!QUB49,SINAPI,4,),VLOOKUP('TEREZINHA HARDY'!QUB49,SETOP,5,))</f>
        <v>39.090000000000003</v>
      </c>
      <c r="QUH49" s="14">
        <f t="shared" si="2182"/>
        <v>49.46</v>
      </c>
      <c r="QUI49" s="14">
        <f t="shared" si="2183"/>
        <v>1431.4757999999999</v>
      </c>
      <c r="QUJ49" s="14">
        <f t="shared" si="2184"/>
        <v>1811.2251999999999</v>
      </c>
      <c r="QUK49" s="11" t="s">
        <v>17389</v>
      </c>
      <c r="QUL49" s="261" t="str">
        <f>IF(QUS49="SINAPI",VLOOKUP('TEREZINHA HARDY'!QUR49,SINAPI,2,),VLOOKUP('TEREZINHA HARDY'!QUR49,SETOP,3,))</f>
        <v>FORMA E DESFORMA DE TÁBUA E SARRAFO, REAPROVEITAMENTO (3X), EXCLUSIVE ESCORAMENTO</v>
      </c>
      <c r="QUM49" s="261"/>
      <c r="QUN49" s="261"/>
      <c r="QUO49" s="261"/>
      <c r="QUP49" s="261"/>
      <c r="QUQ49" s="261"/>
      <c r="QUR49" s="12" t="s">
        <v>10323</v>
      </c>
      <c r="QUS49" s="12" t="s">
        <v>6222</v>
      </c>
      <c r="QUT49" s="12" t="str">
        <f>IF(QUS49="SINAPI",VLOOKUP('TEREZINHA HARDY'!QUR49,SINAPI,3,),VLOOKUP('TEREZINHA HARDY'!QUR49,SETOP,4,))</f>
        <v>M2</v>
      </c>
      <c r="QUU49" s="13">
        <v>36.619999999999997</v>
      </c>
      <c r="QUV49" s="13" t="s">
        <v>41</v>
      </c>
      <c r="QUW49" s="14">
        <f>IF(QUS49="SINAPI",VLOOKUP('TEREZINHA HARDY'!QUR49,SINAPI,4,),VLOOKUP('TEREZINHA HARDY'!QUR49,SETOP,5,))</f>
        <v>39.090000000000003</v>
      </c>
      <c r="QUX49" s="14">
        <f t="shared" si="2185"/>
        <v>49.46</v>
      </c>
      <c r="QUY49" s="14">
        <f t="shared" si="2186"/>
        <v>1431.4757999999999</v>
      </c>
      <c r="QUZ49" s="14">
        <f t="shared" si="2187"/>
        <v>1811.2251999999999</v>
      </c>
      <c r="QVA49" s="11" t="s">
        <v>17389</v>
      </c>
      <c r="QVB49" s="261" t="str">
        <f>IF(QVI49="SINAPI",VLOOKUP('TEREZINHA HARDY'!QVH49,SINAPI,2,),VLOOKUP('TEREZINHA HARDY'!QVH49,SETOP,3,))</f>
        <v>FORMA E DESFORMA DE TÁBUA E SARRAFO, REAPROVEITAMENTO (3X), EXCLUSIVE ESCORAMENTO</v>
      </c>
      <c r="QVC49" s="261"/>
      <c r="QVD49" s="261"/>
      <c r="QVE49" s="261"/>
      <c r="QVF49" s="261"/>
      <c r="QVG49" s="261"/>
      <c r="QVH49" s="12" t="s">
        <v>10323</v>
      </c>
      <c r="QVI49" s="12" t="s">
        <v>6222</v>
      </c>
      <c r="QVJ49" s="12" t="str">
        <f>IF(QVI49="SINAPI",VLOOKUP('TEREZINHA HARDY'!QVH49,SINAPI,3,),VLOOKUP('TEREZINHA HARDY'!QVH49,SETOP,4,))</f>
        <v>M2</v>
      </c>
      <c r="QVK49" s="13">
        <v>36.619999999999997</v>
      </c>
      <c r="QVL49" s="13" t="s">
        <v>41</v>
      </c>
      <c r="QVM49" s="14">
        <f>IF(QVI49="SINAPI",VLOOKUP('TEREZINHA HARDY'!QVH49,SINAPI,4,),VLOOKUP('TEREZINHA HARDY'!QVH49,SETOP,5,))</f>
        <v>39.090000000000003</v>
      </c>
      <c r="QVN49" s="14">
        <f t="shared" si="2188"/>
        <v>49.46</v>
      </c>
      <c r="QVO49" s="14">
        <f t="shared" si="2189"/>
        <v>1431.4757999999999</v>
      </c>
      <c r="QVP49" s="14">
        <f t="shared" si="2190"/>
        <v>1811.2251999999999</v>
      </c>
      <c r="QVQ49" s="11" t="s">
        <v>17389</v>
      </c>
      <c r="QVR49" s="261" t="str">
        <f>IF(QVY49="SINAPI",VLOOKUP('TEREZINHA HARDY'!QVX49,SINAPI,2,),VLOOKUP('TEREZINHA HARDY'!QVX49,SETOP,3,))</f>
        <v>FORMA E DESFORMA DE TÁBUA E SARRAFO, REAPROVEITAMENTO (3X), EXCLUSIVE ESCORAMENTO</v>
      </c>
      <c r="QVS49" s="261"/>
      <c r="QVT49" s="261"/>
      <c r="QVU49" s="261"/>
      <c r="QVV49" s="261"/>
      <c r="QVW49" s="261"/>
      <c r="QVX49" s="12" t="s">
        <v>10323</v>
      </c>
      <c r="QVY49" s="12" t="s">
        <v>6222</v>
      </c>
      <c r="QVZ49" s="12" t="str">
        <f>IF(QVY49="SINAPI",VLOOKUP('TEREZINHA HARDY'!QVX49,SINAPI,3,),VLOOKUP('TEREZINHA HARDY'!QVX49,SETOP,4,))</f>
        <v>M2</v>
      </c>
      <c r="QWA49" s="13">
        <v>36.619999999999997</v>
      </c>
      <c r="QWB49" s="13" t="s">
        <v>41</v>
      </c>
      <c r="QWC49" s="14">
        <f>IF(QVY49="SINAPI",VLOOKUP('TEREZINHA HARDY'!QVX49,SINAPI,4,),VLOOKUP('TEREZINHA HARDY'!QVX49,SETOP,5,))</f>
        <v>39.090000000000003</v>
      </c>
      <c r="QWD49" s="14">
        <f t="shared" si="2191"/>
        <v>49.46</v>
      </c>
      <c r="QWE49" s="14">
        <f t="shared" si="2192"/>
        <v>1431.4757999999999</v>
      </c>
      <c r="QWF49" s="14">
        <f t="shared" si="2193"/>
        <v>1811.2251999999999</v>
      </c>
      <c r="QWG49" s="11" t="s">
        <v>17389</v>
      </c>
      <c r="QWH49" s="261" t="str">
        <f>IF(QWO49="SINAPI",VLOOKUP('TEREZINHA HARDY'!QWN49,SINAPI,2,),VLOOKUP('TEREZINHA HARDY'!QWN49,SETOP,3,))</f>
        <v>FORMA E DESFORMA DE TÁBUA E SARRAFO, REAPROVEITAMENTO (3X), EXCLUSIVE ESCORAMENTO</v>
      </c>
      <c r="QWI49" s="261"/>
      <c r="QWJ49" s="261"/>
      <c r="QWK49" s="261"/>
      <c r="QWL49" s="261"/>
      <c r="QWM49" s="261"/>
      <c r="QWN49" s="12" t="s">
        <v>10323</v>
      </c>
      <c r="QWO49" s="12" t="s">
        <v>6222</v>
      </c>
      <c r="QWP49" s="12" t="str">
        <f>IF(QWO49="SINAPI",VLOOKUP('TEREZINHA HARDY'!QWN49,SINAPI,3,),VLOOKUP('TEREZINHA HARDY'!QWN49,SETOP,4,))</f>
        <v>M2</v>
      </c>
      <c r="QWQ49" s="13">
        <v>36.619999999999997</v>
      </c>
      <c r="QWR49" s="13" t="s">
        <v>41</v>
      </c>
      <c r="QWS49" s="14">
        <f>IF(QWO49="SINAPI",VLOOKUP('TEREZINHA HARDY'!QWN49,SINAPI,4,),VLOOKUP('TEREZINHA HARDY'!QWN49,SETOP,5,))</f>
        <v>39.090000000000003</v>
      </c>
      <c r="QWT49" s="14">
        <f t="shared" si="2194"/>
        <v>49.46</v>
      </c>
      <c r="QWU49" s="14">
        <f t="shared" si="2195"/>
        <v>1431.4757999999999</v>
      </c>
      <c r="QWV49" s="14">
        <f t="shared" si="2196"/>
        <v>1811.2251999999999</v>
      </c>
      <c r="QWW49" s="11" t="s">
        <v>17389</v>
      </c>
      <c r="QWX49" s="261" t="str">
        <f>IF(QXE49="SINAPI",VLOOKUP('TEREZINHA HARDY'!QXD49,SINAPI,2,),VLOOKUP('TEREZINHA HARDY'!QXD49,SETOP,3,))</f>
        <v>FORMA E DESFORMA DE TÁBUA E SARRAFO, REAPROVEITAMENTO (3X), EXCLUSIVE ESCORAMENTO</v>
      </c>
      <c r="QWY49" s="261"/>
      <c r="QWZ49" s="261"/>
      <c r="QXA49" s="261"/>
      <c r="QXB49" s="261"/>
      <c r="QXC49" s="261"/>
      <c r="QXD49" s="12" t="s">
        <v>10323</v>
      </c>
      <c r="QXE49" s="12" t="s">
        <v>6222</v>
      </c>
      <c r="QXF49" s="12" t="str">
        <f>IF(QXE49="SINAPI",VLOOKUP('TEREZINHA HARDY'!QXD49,SINAPI,3,),VLOOKUP('TEREZINHA HARDY'!QXD49,SETOP,4,))</f>
        <v>M2</v>
      </c>
      <c r="QXG49" s="13">
        <v>36.619999999999997</v>
      </c>
      <c r="QXH49" s="13" t="s">
        <v>41</v>
      </c>
      <c r="QXI49" s="14">
        <f>IF(QXE49="SINAPI",VLOOKUP('TEREZINHA HARDY'!QXD49,SINAPI,4,),VLOOKUP('TEREZINHA HARDY'!QXD49,SETOP,5,))</f>
        <v>39.090000000000003</v>
      </c>
      <c r="QXJ49" s="14">
        <f t="shared" si="2197"/>
        <v>49.46</v>
      </c>
      <c r="QXK49" s="14">
        <f t="shared" si="2198"/>
        <v>1431.4757999999999</v>
      </c>
      <c r="QXL49" s="14">
        <f t="shared" si="2199"/>
        <v>1811.2251999999999</v>
      </c>
      <c r="QXM49" s="11" t="s">
        <v>17389</v>
      </c>
      <c r="QXN49" s="261" t="str">
        <f>IF(QXU49="SINAPI",VLOOKUP('TEREZINHA HARDY'!QXT49,SINAPI,2,),VLOOKUP('TEREZINHA HARDY'!QXT49,SETOP,3,))</f>
        <v>FORMA E DESFORMA DE TÁBUA E SARRAFO, REAPROVEITAMENTO (3X), EXCLUSIVE ESCORAMENTO</v>
      </c>
      <c r="QXO49" s="261"/>
      <c r="QXP49" s="261"/>
      <c r="QXQ49" s="261"/>
      <c r="QXR49" s="261"/>
      <c r="QXS49" s="261"/>
      <c r="QXT49" s="12" t="s">
        <v>10323</v>
      </c>
      <c r="QXU49" s="12" t="s">
        <v>6222</v>
      </c>
      <c r="QXV49" s="12" t="str">
        <f>IF(QXU49="SINAPI",VLOOKUP('TEREZINHA HARDY'!QXT49,SINAPI,3,),VLOOKUP('TEREZINHA HARDY'!QXT49,SETOP,4,))</f>
        <v>M2</v>
      </c>
      <c r="QXW49" s="13">
        <v>36.619999999999997</v>
      </c>
      <c r="QXX49" s="13" t="s">
        <v>41</v>
      </c>
      <c r="QXY49" s="14">
        <f>IF(QXU49="SINAPI",VLOOKUP('TEREZINHA HARDY'!QXT49,SINAPI,4,),VLOOKUP('TEREZINHA HARDY'!QXT49,SETOP,5,))</f>
        <v>39.090000000000003</v>
      </c>
      <c r="QXZ49" s="14">
        <f t="shared" si="2200"/>
        <v>49.46</v>
      </c>
      <c r="QYA49" s="14">
        <f t="shared" si="2201"/>
        <v>1431.4757999999999</v>
      </c>
      <c r="QYB49" s="14">
        <f t="shared" si="2202"/>
        <v>1811.2251999999999</v>
      </c>
      <c r="QYC49" s="11" t="s">
        <v>17389</v>
      </c>
      <c r="QYD49" s="261" t="str">
        <f>IF(QYK49="SINAPI",VLOOKUP('TEREZINHA HARDY'!QYJ49,SINAPI,2,),VLOOKUP('TEREZINHA HARDY'!QYJ49,SETOP,3,))</f>
        <v>FORMA E DESFORMA DE TÁBUA E SARRAFO, REAPROVEITAMENTO (3X), EXCLUSIVE ESCORAMENTO</v>
      </c>
      <c r="QYE49" s="261"/>
      <c r="QYF49" s="261"/>
      <c r="QYG49" s="261"/>
      <c r="QYH49" s="261"/>
      <c r="QYI49" s="261"/>
      <c r="QYJ49" s="12" t="s">
        <v>10323</v>
      </c>
      <c r="QYK49" s="12" t="s">
        <v>6222</v>
      </c>
      <c r="QYL49" s="12" t="str">
        <f>IF(QYK49="SINAPI",VLOOKUP('TEREZINHA HARDY'!QYJ49,SINAPI,3,),VLOOKUP('TEREZINHA HARDY'!QYJ49,SETOP,4,))</f>
        <v>M2</v>
      </c>
      <c r="QYM49" s="13">
        <v>36.619999999999997</v>
      </c>
      <c r="QYN49" s="13" t="s">
        <v>41</v>
      </c>
      <c r="QYO49" s="14">
        <f>IF(QYK49="SINAPI",VLOOKUP('TEREZINHA HARDY'!QYJ49,SINAPI,4,),VLOOKUP('TEREZINHA HARDY'!QYJ49,SETOP,5,))</f>
        <v>39.090000000000003</v>
      </c>
      <c r="QYP49" s="14">
        <f t="shared" si="2203"/>
        <v>49.46</v>
      </c>
      <c r="QYQ49" s="14">
        <f t="shared" si="2204"/>
        <v>1431.4757999999999</v>
      </c>
      <c r="QYR49" s="14">
        <f t="shared" si="2205"/>
        <v>1811.2251999999999</v>
      </c>
      <c r="QYS49" s="11" t="s">
        <v>17389</v>
      </c>
      <c r="QYT49" s="261" t="str">
        <f>IF(QZA49="SINAPI",VLOOKUP('TEREZINHA HARDY'!QYZ49,SINAPI,2,),VLOOKUP('TEREZINHA HARDY'!QYZ49,SETOP,3,))</f>
        <v>FORMA E DESFORMA DE TÁBUA E SARRAFO, REAPROVEITAMENTO (3X), EXCLUSIVE ESCORAMENTO</v>
      </c>
      <c r="QYU49" s="261"/>
      <c r="QYV49" s="261"/>
      <c r="QYW49" s="261"/>
      <c r="QYX49" s="261"/>
      <c r="QYY49" s="261"/>
      <c r="QYZ49" s="12" t="s">
        <v>10323</v>
      </c>
      <c r="QZA49" s="12" t="s">
        <v>6222</v>
      </c>
      <c r="QZB49" s="12" t="str">
        <f>IF(QZA49="SINAPI",VLOOKUP('TEREZINHA HARDY'!QYZ49,SINAPI,3,),VLOOKUP('TEREZINHA HARDY'!QYZ49,SETOP,4,))</f>
        <v>M2</v>
      </c>
      <c r="QZC49" s="13">
        <v>36.619999999999997</v>
      </c>
      <c r="QZD49" s="13" t="s">
        <v>41</v>
      </c>
      <c r="QZE49" s="14">
        <f>IF(QZA49="SINAPI",VLOOKUP('TEREZINHA HARDY'!QYZ49,SINAPI,4,),VLOOKUP('TEREZINHA HARDY'!QYZ49,SETOP,5,))</f>
        <v>39.090000000000003</v>
      </c>
      <c r="QZF49" s="14">
        <f t="shared" si="2206"/>
        <v>49.46</v>
      </c>
      <c r="QZG49" s="14">
        <f t="shared" si="2207"/>
        <v>1431.4757999999999</v>
      </c>
      <c r="QZH49" s="14">
        <f t="shared" si="2208"/>
        <v>1811.2251999999999</v>
      </c>
      <c r="QZI49" s="11" t="s">
        <v>17389</v>
      </c>
      <c r="QZJ49" s="261" t="str">
        <f>IF(QZQ49="SINAPI",VLOOKUP('TEREZINHA HARDY'!QZP49,SINAPI,2,),VLOOKUP('TEREZINHA HARDY'!QZP49,SETOP,3,))</f>
        <v>FORMA E DESFORMA DE TÁBUA E SARRAFO, REAPROVEITAMENTO (3X), EXCLUSIVE ESCORAMENTO</v>
      </c>
      <c r="QZK49" s="261"/>
      <c r="QZL49" s="261"/>
      <c r="QZM49" s="261"/>
      <c r="QZN49" s="261"/>
      <c r="QZO49" s="261"/>
      <c r="QZP49" s="12" t="s">
        <v>10323</v>
      </c>
      <c r="QZQ49" s="12" t="s">
        <v>6222</v>
      </c>
      <c r="QZR49" s="12" t="str">
        <f>IF(QZQ49="SINAPI",VLOOKUP('TEREZINHA HARDY'!QZP49,SINAPI,3,),VLOOKUP('TEREZINHA HARDY'!QZP49,SETOP,4,))</f>
        <v>M2</v>
      </c>
      <c r="QZS49" s="13">
        <v>36.619999999999997</v>
      </c>
      <c r="QZT49" s="13" t="s">
        <v>41</v>
      </c>
      <c r="QZU49" s="14">
        <f>IF(QZQ49="SINAPI",VLOOKUP('TEREZINHA HARDY'!QZP49,SINAPI,4,),VLOOKUP('TEREZINHA HARDY'!QZP49,SETOP,5,))</f>
        <v>39.090000000000003</v>
      </c>
      <c r="QZV49" s="14">
        <f t="shared" si="2209"/>
        <v>49.46</v>
      </c>
      <c r="QZW49" s="14">
        <f t="shared" si="2210"/>
        <v>1431.4757999999999</v>
      </c>
      <c r="QZX49" s="14">
        <f t="shared" si="2211"/>
        <v>1811.2251999999999</v>
      </c>
      <c r="QZY49" s="11" t="s">
        <v>17389</v>
      </c>
      <c r="QZZ49" s="261" t="str">
        <f>IF(RAG49="SINAPI",VLOOKUP('TEREZINHA HARDY'!RAF49,SINAPI,2,),VLOOKUP('TEREZINHA HARDY'!RAF49,SETOP,3,))</f>
        <v>FORMA E DESFORMA DE TÁBUA E SARRAFO, REAPROVEITAMENTO (3X), EXCLUSIVE ESCORAMENTO</v>
      </c>
      <c r="RAA49" s="261"/>
      <c r="RAB49" s="261"/>
      <c r="RAC49" s="261"/>
      <c r="RAD49" s="261"/>
      <c r="RAE49" s="261"/>
      <c r="RAF49" s="12" t="s">
        <v>10323</v>
      </c>
      <c r="RAG49" s="12" t="s">
        <v>6222</v>
      </c>
      <c r="RAH49" s="12" t="str">
        <f>IF(RAG49="SINAPI",VLOOKUP('TEREZINHA HARDY'!RAF49,SINAPI,3,),VLOOKUP('TEREZINHA HARDY'!RAF49,SETOP,4,))</f>
        <v>M2</v>
      </c>
      <c r="RAI49" s="13">
        <v>36.619999999999997</v>
      </c>
      <c r="RAJ49" s="13" t="s">
        <v>41</v>
      </c>
      <c r="RAK49" s="14">
        <f>IF(RAG49="SINAPI",VLOOKUP('TEREZINHA HARDY'!RAF49,SINAPI,4,),VLOOKUP('TEREZINHA HARDY'!RAF49,SETOP,5,))</f>
        <v>39.090000000000003</v>
      </c>
      <c r="RAL49" s="14">
        <f t="shared" si="2212"/>
        <v>49.46</v>
      </c>
      <c r="RAM49" s="14">
        <f t="shared" si="2213"/>
        <v>1431.4757999999999</v>
      </c>
      <c r="RAN49" s="14">
        <f t="shared" si="2214"/>
        <v>1811.2251999999999</v>
      </c>
      <c r="RAO49" s="11" t="s">
        <v>17389</v>
      </c>
      <c r="RAP49" s="261" t="str">
        <f>IF(RAW49="SINAPI",VLOOKUP('TEREZINHA HARDY'!RAV49,SINAPI,2,),VLOOKUP('TEREZINHA HARDY'!RAV49,SETOP,3,))</f>
        <v>FORMA E DESFORMA DE TÁBUA E SARRAFO, REAPROVEITAMENTO (3X), EXCLUSIVE ESCORAMENTO</v>
      </c>
      <c r="RAQ49" s="261"/>
      <c r="RAR49" s="261"/>
      <c r="RAS49" s="261"/>
      <c r="RAT49" s="261"/>
      <c r="RAU49" s="261"/>
      <c r="RAV49" s="12" t="s">
        <v>10323</v>
      </c>
      <c r="RAW49" s="12" t="s">
        <v>6222</v>
      </c>
      <c r="RAX49" s="12" t="str">
        <f>IF(RAW49="SINAPI",VLOOKUP('TEREZINHA HARDY'!RAV49,SINAPI,3,),VLOOKUP('TEREZINHA HARDY'!RAV49,SETOP,4,))</f>
        <v>M2</v>
      </c>
      <c r="RAY49" s="13">
        <v>36.619999999999997</v>
      </c>
      <c r="RAZ49" s="13" t="s">
        <v>41</v>
      </c>
      <c r="RBA49" s="14">
        <f>IF(RAW49="SINAPI",VLOOKUP('TEREZINHA HARDY'!RAV49,SINAPI,4,),VLOOKUP('TEREZINHA HARDY'!RAV49,SETOP,5,))</f>
        <v>39.090000000000003</v>
      </c>
      <c r="RBB49" s="14">
        <f t="shared" si="2215"/>
        <v>49.46</v>
      </c>
      <c r="RBC49" s="14">
        <f t="shared" si="2216"/>
        <v>1431.4757999999999</v>
      </c>
      <c r="RBD49" s="14">
        <f t="shared" si="2217"/>
        <v>1811.2251999999999</v>
      </c>
      <c r="RBE49" s="11" t="s">
        <v>17389</v>
      </c>
      <c r="RBF49" s="261" t="str">
        <f>IF(RBM49="SINAPI",VLOOKUP('TEREZINHA HARDY'!RBL49,SINAPI,2,),VLOOKUP('TEREZINHA HARDY'!RBL49,SETOP,3,))</f>
        <v>FORMA E DESFORMA DE TÁBUA E SARRAFO, REAPROVEITAMENTO (3X), EXCLUSIVE ESCORAMENTO</v>
      </c>
      <c r="RBG49" s="261"/>
      <c r="RBH49" s="261"/>
      <c r="RBI49" s="261"/>
      <c r="RBJ49" s="261"/>
      <c r="RBK49" s="261"/>
      <c r="RBL49" s="12" t="s">
        <v>10323</v>
      </c>
      <c r="RBM49" s="12" t="s">
        <v>6222</v>
      </c>
      <c r="RBN49" s="12" t="str">
        <f>IF(RBM49="SINAPI",VLOOKUP('TEREZINHA HARDY'!RBL49,SINAPI,3,),VLOOKUP('TEREZINHA HARDY'!RBL49,SETOP,4,))</f>
        <v>M2</v>
      </c>
      <c r="RBO49" s="13">
        <v>36.619999999999997</v>
      </c>
      <c r="RBP49" s="13" t="s">
        <v>41</v>
      </c>
      <c r="RBQ49" s="14">
        <f>IF(RBM49="SINAPI",VLOOKUP('TEREZINHA HARDY'!RBL49,SINAPI,4,),VLOOKUP('TEREZINHA HARDY'!RBL49,SETOP,5,))</f>
        <v>39.090000000000003</v>
      </c>
      <c r="RBR49" s="14">
        <f t="shared" si="2218"/>
        <v>49.46</v>
      </c>
      <c r="RBS49" s="14">
        <f t="shared" si="2219"/>
        <v>1431.4757999999999</v>
      </c>
      <c r="RBT49" s="14">
        <f t="shared" si="2220"/>
        <v>1811.2251999999999</v>
      </c>
      <c r="RBU49" s="11" t="s">
        <v>17389</v>
      </c>
      <c r="RBV49" s="261" t="str">
        <f>IF(RCC49="SINAPI",VLOOKUP('TEREZINHA HARDY'!RCB49,SINAPI,2,),VLOOKUP('TEREZINHA HARDY'!RCB49,SETOP,3,))</f>
        <v>FORMA E DESFORMA DE TÁBUA E SARRAFO, REAPROVEITAMENTO (3X), EXCLUSIVE ESCORAMENTO</v>
      </c>
      <c r="RBW49" s="261"/>
      <c r="RBX49" s="261"/>
      <c r="RBY49" s="261"/>
      <c r="RBZ49" s="261"/>
      <c r="RCA49" s="261"/>
      <c r="RCB49" s="12" t="s">
        <v>10323</v>
      </c>
      <c r="RCC49" s="12" t="s">
        <v>6222</v>
      </c>
      <c r="RCD49" s="12" t="str">
        <f>IF(RCC49="SINAPI",VLOOKUP('TEREZINHA HARDY'!RCB49,SINAPI,3,),VLOOKUP('TEREZINHA HARDY'!RCB49,SETOP,4,))</f>
        <v>M2</v>
      </c>
      <c r="RCE49" s="13">
        <v>36.619999999999997</v>
      </c>
      <c r="RCF49" s="13" t="s">
        <v>41</v>
      </c>
      <c r="RCG49" s="14">
        <f>IF(RCC49="SINAPI",VLOOKUP('TEREZINHA HARDY'!RCB49,SINAPI,4,),VLOOKUP('TEREZINHA HARDY'!RCB49,SETOP,5,))</f>
        <v>39.090000000000003</v>
      </c>
      <c r="RCH49" s="14">
        <f t="shared" si="2221"/>
        <v>49.46</v>
      </c>
      <c r="RCI49" s="14">
        <f t="shared" si="2222"/>
        <v>1431.4757999999999</v>
      </c>
      <c r="RCJ49" s="14">
        <f t="shared" si="2223"/>
        <v>1811.2251999999999</v>
      </c>
      <c r="RCK49" s="11" t="s">
        <v>17389</v>
      </c>
      <c r="RCL49" s="261" t="str">
        <f>IF(RCS49="SINAPI",VLOOKUP('TEREZINHA HARDY'!RCR49,SINAPI,2,),VLOOKUP('TEREZINHA HARDY'!RCR49,SETOP,3,))</f>
        <v>FORMA E DESFORMA DE TÁBUA E SARRAFO, REAPROVEITAMENTO (3X), EXCLUSIVE ESCORAMENTO</v>
      </c>
      <c r="RCM49" s="261"/>
      <c r="RCN49" s="261"/>
      <c r="RCO49" s="261"/>
      <c r="RCP49" s="261"/>
      <c r="RCQ49" s="261"/>
      <c r="RCR49" s="12" t="s">
        <v>10323</v>
      </c>
      <c r="RCS49" s="12" t="s">
        <v>6222</v>
      </c>
      <c r="RCT49" s="12" t="str">
        <f>IF(RCS49="SINAPI",VLOOKUP('TEREZINHA HARDY'!RCR49,SINAPI,3,),VLOOKUP('TEREZINHA HARDY'!RCR49,SETOP,4,))</f>
        <v>M2</v>
      </c>
      <c r="RCU49" s="13">
        <v>36.619999999999997</v>
      </c>
      <c r="RCV49" s="13" t="s">
        <v>41</v>
      </c>
      <c r="RCW49" s="14">
        <f>IF(RCS49="SINAPI",VLOOKUP('TEREZINHA HARDY'!RCR49,SINAPI,4,),VLOOKUP('TEREZINHA HARDY'!RCR49,SETOP,5,))</f>
        <v>39.090000000000003</v>
      </c>
      <c r="RCX49" s="14">
        <f t="shared" si="2224"/>
        <v>49.46</v>
      </c>
      <c r="RCY49" s="14">
        <f t="shared" si="2225"/>
        <v>1431.4757999999999</v>
      </c>
      <c r="RCZ49" s="14">
        <f t="shared" si="2226"/>
        <v>1811.2251999999999</v>
      </c>
      <c r="RDA49" s="11" t="s">
        <v>17389</v>
      </c>
      <c r="RDB49" s="261" t="str">
        <f>IF(RDI49="SINAPI",VLOOKUP('TEREZINHA HARDY'!RDH49,SINAPI,2,),VLOOKUP('TEREZINHA HARDY'!RDH49,SETOP,3,))</f>
        <v>FORMA E DESFORMA DE TÁBUA E SARRAFO, REAPROVEITAMENTO (3X), EXCLUSIVE ESCORAMENTO</v>
      </c>
      <c r="RDC49" s="261"/>
      <c r="RDD49" s="261"/>
      <c r="RDE49" s="261"/>
      <c r="RDF49" s="261"/>
      <c r="RDG49" s="261"/>
      <c r="RDH49" s="12" t="s">
        <v>10323</v>
      </c>
      <c r="RDI49" s="12" t="s">
        <v>6222</v>
      </c>
      <c r="RDJ49" s="12" t="str">
        <f>IF(RDI49="SINAPI",VLOOKUP('TEREZINHA HARDY'!RDH49,SINAPI,3,),VLOOKUP('TEREZINHA HARDY'!RDH49,SETOP,4,))</f>
        <v>M2</v>
      </c>
      <c r="RDK49" s="13">
        <v>36.619999999999997</v>
      </c>
      <c r="RDL49" s="13" t="s">
        <v>41</v>
      </c>
      <c r="RDM49" s="14">
        <f>IF(RDI49="SINAPI",VLOOKUP('TEREZINHA HARDY'!RDH49,SINAPI,4,),VLOOKUP('TEREZINHA HARDY'!RDH49,SETOP,5,))</f>
        <v>39.090000000000003</v>
      </c>
      <c r="RDN49" s="14">
        <f t="shared" si="2227"/>
        <v>49.46</v>
      </c>
      <c r="RDO49" s="14">
        <f t="shared" si="2228"/>
        <v>1431.4757999999999</v>
      </c>
      <c r="RDP49" s="14">
        <f t="shared" si="2229"/>
        <v>1811.2251999999999</v>
      </c>
      <c r="RDQ49" s="11" t="s">
        <v>17389</v>
      </c>
      <c r="RDR49" s="261" t="str">
        <f>IF(RDY49="SINAPI",VLOOKUP('TEREZINHA HARDY'!RDX49,SINAPI,2,),VLOOKUP('TEREZINHA HARDY'!RDX49,SETOP,3,))</f>
        <v>FORMA E DESFORMA DE TÁBUA E SARRAFO, REAPROVEITAMENTO (3X), EXCLUSIVE ESCORAMENTO</v>
      </c>
      <c r="RDS49" s="261"/>
      <c r="RDT49" s="261"/>
      <c r="RDU49" s="261"/>
      <c r="RDV49" s="261"/>
      <c r="RDW49" s="261"/>
      <c r="RDX49" s="12" t="s">
        <v>10323</v>
      </c>
      <c r="RDY49" s="12" t="s">
        <v>6222</v>
      </c>
      <c r="RDZ49" s="12" t="str">
        <f>IF(RDY49="SINAPI",VLOOKUP('TEREZINHA HARDY'!RDX49,SINAPI,3,),VLOOKUP('TEREZINHA HARDY'!RDX49,SETOP,4,))</f>
        <v>M2</v>
      </c>
      <c r="REA49" s="13">
        <v>36.619999999999997</v>
      </c>
      <c r="REB49" s="13" t="s">
        <v>41</v>
      </c>
      <c r="REC49" s="14">
        <f>IF(RDY49="SINAPI",VLOOKUP('TEREZINHA HARDY'!RDX49,SINAPI,4,),VLOOKUP('TEREZINHA HARDY'!RDX49,SETOP,5,))</f>
        <v>39.090000000000003</v>
      </c>
      <c r="RED49" s="14">
        <f t="shared" si="2230"/>
        <v>49.46</v>
      </c>
      <c r="REE49" s="14">
        <f t="shared" si="2231"/>
        <v>1431.4757999999999</v>
      </c>
      <c r="REF49" s="14">
        <f t="shared" si="2232"/>
        <v>1811.2251999999999</v>
      </c>
      <c r="REG49" s="11" t="s">
        <v>17389</v>
      </c>
      <c r="REH49" s="261" t="str">
        <f>IF(REO49="SINAPI",VLOOKUP('TEREZINHA HARDY'!REN49,SINAPI,2,),VLOOKUP('TEREZINHA HARDY'!REN49,SETOP,3,))</f>
        <v>FORMA E DESFORMA DE TÁBUA E SARRAFO, REAPROVEITAMENTO (3X), EXCLUSIVE ESCORAMENTO</v>
      </c>
      <c r="REI49" s="261"/>
      <c r="REJ49" s="261"/>
      <c r="REK49" s="261"/>
      <c r="REL49" s="261"/>
      <c r="REM49" s="261"/>
      <c r="REN49" s="12" t="s">
        <v>10323</v>
      </c>
      <c r="REO49" s="12" t="s">
        <v>6222</v>
      </c>
      <c r="REP49" s="12" t="str">
        <f>IF(REO49="SINAPI",VLOOKUP('TEREZINHA HARDY'!REN49,SINAPI,3,),VLOOKUP('TEREZINHA HARDY'!REN49,SETOP,4,))</f>
        <v>M2</v>
      </c>
      <c r="REQ49" s="13">
        <v>36.619999999999997</v>
      </c>
      <c r="RER49" s="13" t="s">
        <v>41</v>
      </c>
      <c r="RES49" s="14">
        <f>IF(REO49="SINAPI",VLOOKUP('TEREZINHA HARDY'!REN49,SINAPI,4,),VLOOKUP('TEREZINHA HARDY'!REN49,SETOP,5,))</f>
        <v>39.090000000000003</v>
      </c>
      <c r="RET49" s="14">
        <f t="shared" si="2233"/>
        <v>49.46</v>
      </c>
      <c r="REU49" s="14">
        <f t="shared" si="2234"/>
        <v>1431.4757999999999</v>
      </c>
      <c r="REV49" s="14">
        <f t="shared" si="2235"/>
        <v>1811.2251999999999</v>
      </c>
      <c r="REW49" s="11" t="s">
        <v>17389</v>
      </c>
      <c r="REX49" s="261" t="str">
        <f>IF(RFE49="SINAPI",VLOOKUP('TEREZINHA HARDY'!RFD49,SINAPI,2,),VLOOKUP('TEREZINHA HARDY'!RFD49,SETOP,3,))</f>
        <v>FORMA E DESFORMA DE TÁBUA E SARRAFO, REAPROVEITAMENTO (3X), EXCLUSIVE ESCORAMENTO</v>
      </c>
      <c r="REY49" s="261"/>
      <c r="REZ49" s="261"/>
      <c r="RFA49" s="261"/>
      <c r="RFB49" s="261"/>
      <c r="RFC49" s="261"/>
      <c r="RFD49" s="12" t="s">
        <v>10323</v>
      </c>
      <c r="RFE49" s="12" t="s">
        <v>6222</v>
      </c>
      <c r="RFF49" s="12" t="str">
        <f>IF(RFE49="SINAPI",VLOOKUP('TEREZINHA HARDY'!RFD49,SINAPI,3,),VLOOKUP('TEREZINHA HARDY'!RFD49,SETOP,4,))</f>
        <v>M2</v>
      </c>
      <c r="RFG49" s="13">
        <v>36.619999999999997</v>
      </c>
      <c r="RFH49" s="13" t="s">
        <v>41</v>
      </c>
      <c r="RFI49" s="14">
        <f>IF(RFE49="SINAPI",VLOOKUP('TEREZINHA HARDY'!RFD49,SINAPI,4,),VLOOKUP('TEREZINHA HARDY'!RFD49,SETOP,5,))</f>
        <v>39.090000000000003</v>
      </c>
      <c r="RFJ49" s="14">
        <f t="shared" si="2236"/>
        <v>49.46</v>
      </c>
      <c r="RFK49" s="14">
        <f t="shared" si="2237"/>
        <v>1431.4757999999999</v>
      </c>
      <c r="RFL49" s="14">
        <f t="shared" si="2238"/>
        <v>1811.2251999999999</v>
      </c>
      <c r="RFM49" s="11" t="s">
        <v>17389</v>
      </c>
      <c r="RFN49" s="261" t="str">
        <f>IF(RFU49="SINAPI",VLOOKUP('TEREZINHA HARDY'!RFT49,SINAPI,2,),VLOOKUP('TEREZINHA HARDY'!RFT49,SETOP,3,))</f>
        <v>FORMA E DESFORMA DE TÁBUA E SARRAFO, REAPROVEITAMENTO (3X), EXCLUSIVE ESCORAMENTO</v>
      </c>
      <c r="RFO49" s="261"/>
      <c r="RFP49" s="261"/>
      <c r="RFQ49" s="261"/>
      <c r="RFR49" s="261"/>
      <c r="RFS49" s="261"/>
      <c r="RFT49" s="12" t="s">
        <v>10323</v>
      </c>
      <c r="RFU49" s="12" t="s">
        <v>6222</v>
      </c>
      <c r="RFV49" s="12" t="str">
        <f>IF(RFU49="SINAPI",VLOOKUP('TEREZINHA HARDY'!RFT49,SINAPI,3,),VLOOKUP('TEREZINHA HARDY'!RFT49,SETOP,4,))</f>
        <v>M2</v>
      </c>
      <c r="RFW49" s="13">
        <v>36.619999999999997</v>
      </c>
      <c r="RFX49" s="13" t="s">
        <v>41</v>
      </c>
      <c r="RFY49" s="14">
        <f>IF(RFU49="SINAPI",VLOOKUP('TEREZINHA HARDY'!RFT49,SINAPI,4,),VLOOKUP('TEREZINHA HARDY'!RFT49,SETOP,5,))</f>
        <v>39.090000000000003</v>
      </c>
      <c r="RFZ49" s="14">
        <f t="shared" si="2239"/>
        <v>49.46</v>
      </c>
      <c r="RGA49" s="14">
        <f t="shared" si="2240"/>
        <v>1431.4757999999999</v>
      </c>
      <c r="RGB49" s="14">
        <f t="shared" si="2241"/>
        <v>1811.2251999999999</v>
      </c>
      <c r="RGC49" s="11" t="s">
        <v>17389</v>
      </c>
      <c r="RGD49" s="261" t="str">
        <f>IF(RGK49="SINAPI",VLOOKUP('TEREZINHA HARDY'!RGJ49,SINAPI,2,),VLOOKUP('TEREZINHA HARDY'!RGJ49,SETOP,3,))</f>
        <v>FORMA E DESFORMA DE TÁBUA E SARRAFO, REAPROVEITAMENTO (3X), EXCLUSIVE ESCORAMENTO</v>
      </c>
      <c r="RGE49" s="261"/>
      <c r="RGF49" s="261"/>
      <c r="RGG49" s="261"/>
      <c r="RGH49" s="261"/>
      <c r="RGI49" s="261"/>
      <c r="RGJ49" s="12" t="s">
        <v>10323</v>
      </c>
      <c r="RGK49" s="12" t="s">
        <v>6222</v>
      </c>
      <c r="RGL49" s="12" t="str">
        <f>IF(RGK49="SINAPI",VLOOKUP('TEREZINHA HARDY'!RGJ49,SINAPI,3,),VLOOKUP('TEREZINHA HARDY'!RGJ49,SETOP,4,))</f>
        <v>M2</v>
      </c>
      <c r="RGM49" s="13">
        <v>36.619999999999997</v>
      </c>
      <c r="RGN49" s="13" t="s">
        <v>41</v>
      </c>
      <c r="RGO49" s="14">
        <f>IF(RGK49="SINAPI",VLOOKUP('TEREZINHA HARDY'!RGJ49,SINAPI,4,),VLOOKUP('TEREZINHA HARDY'!RGJ49,SETOP,5,))</f>
        <v>39.090000000000003</v>
      </c>
      <c r="RGP49" s="14">
        <f t="shared" si="2242"/>
        <v>49.46</v>
      </c>
      <c r="RGQ49" s="14">
        <f t="shared" si="2243"/>
        <v>1431.4757999999999</v>
      </c>
      <c r="RGR49" s="14">
        <f t="shared" si="2244"/>
        <v>1811.2251999999999</v>
      </c>
      <c r="RGS49" s="11" t="s">
        <v>17389</v>
      </c>
      <c r="RGT49" s="261" t="str">
        <f>IF(RHA49="SINAPI",VLOOKUP('TEREZINHA HARDY'!RGZ49,SINAPI,2,),VLOOKUP('TEREZINHA HARDY'!RGZ49,SETOP,3,))</f>
        <v>FORMA E DESFORMA DE TÁBUA E SARRAFO, REAPROVEITAMENTO (3X), EXCLUSIVE ESCORAMENTO</v>
      </c>
      <c r="RGU49" s="261"/>
      <c r="RGV49" s="261"/>
      <c r="RGW49" s="261"/>
      <c r="RGX49" s="261"/>
      <c r="RGY49" s="261"/>
      <c r="RGZ49" s="12" t="s">
        <v>10323</v>
      </c>
      <c r="RHA49" s="12" t="s">
        <v>6222</v>
      </c>
      <c r="RHB49" s="12" t="str">
        <f>IF(RHA49="SINAPI",VLOOKUP('TEREZINHA HARDY'!RGZ49,SINAPI,3,),VLOOKUP('TEREZINHA HARDY'!RGZ49,SETOP,4,))</f>
        <v>M2</v>
      </c>
      <c r="RHC49" s="13">
        <v>36.619999999999997</v>
      </c>
      <c r="RHD49" s="13" t="s">
        <v>41</v>
      </c>
      <c r="RHE49" s="14">
        <f>IF(RHA49="SINAPI",VLOOKUP('TEREZINHA HARDY'!RGZ49,SINAPI,4,),VLOOKUP('TEREZINHA HARDY'!RGZ49,SETOP,5,))</f>
        <v>39.090000000000003</v>
      </c>
      <c r="RHF49" s="14">
        <f t="shared" si="2245"/>
        <v>49.46</v>
      </c>
      <c r="RHG49" s="14">
        <f t="shared" si="2246"/>
        <v>1431.4757999999999</v>
      </c>
      <c r="RHH49" s="14">
        <f t="shared" si="2247"/>
        <v>1811.2251999999999</v>
      </c>
      <c r="RHI49" s="11" t="s">
        <v>17389</v>
      </c>
      <c r="RHJ49" s="261" t="str">
        <f>IF(RHQ49="SINAPI",VLOOKUP('TEREZINHA HARDY'!RHP49,SINAPI,2,),VLOOKUP('TEREZINHA HARDY'!RHP49,SETOP,3,))</f>
        <v>FORMA E DESFORMA DE TÁBUA E SARRAFO, REAPROVEITAMENTO (3X), EXCLUSIVE ESCORAMENTO</v>
      </c>
      <c r="RHK49" s="261"/>
      <c r="RHL49" s="261"/>
      <c r="RHM49" s="261"/>
      <c r="RHN49" s="261"/>
      <c r="RHO49" s="261"/>
      <c r="RHP49" s="12" t="s">
        <v>10323</v>
      </c>
      <c r="RHQ49" s="12" t="s">
        <v>6222</v>
      </c>
      <c r="RHR49" s="12" t="str">
        <f>IF(RHQ49="SINAPI",VLOOKUP('TEREZINHA HARDY'!RHP49,SINAPI,3,),VLOOKUP('TEREZINHA HARDY'!RHP49,SETOP,4,))</f>
        <v>M2</v>
      </c>
      <c r="RHS49" s="13">
        <v>36.619999999999997</v>
      </c>
      <c r="RHT49" s="13" t="s">
        <v>41</v>
      </c>
      <c r="RHU49" s="14">
        <f>IF(RHQ49="SINAPI",VLOOKUP('TEREZINHA HARDY'!RHP49,SINAPI,4,),VLOOKUP('TEREZINHA HARDY'!RHP49,SETOP,5,))</f>
        <v>39.090000000000003</v>
      </c>
      <c r="RHV49" s="14">
        <f t="shared" si="2248"/>
        <v>49.46</v>
      </c>
      <c r="RHW49" s="14">
        <f t="shared" si="2249"/>
        <v>1431.4757999999999</v>
      </c>
      <c r="RHX49" s="14">
        <f t="shared" si="2250"/>
        <v>1811.2251999999999</v>
      </c>
      <c r="RHY49" s="11" t="s">
        <v>17389</v>
      </c>
      <c r="RHZ49" s="261" t="str">
        <f>IF(RIG49="SINAPI",VLOOKUP('TEREZINHA HARDY'!RIF49,SINAPI,2,),VLOOKUP('TEREZINHA HARDY'!RIF49,SETOP,3,))</f>
        <v>FORMA E DESFORMA DE TÁBUA E SARRAFO, REAPROVEITAMENTO (3X), EXCLUSIVE ESCORAMENTO</v>
      </c>
      <c r="RIA49" s="261"/>
      <c r="RIB49" s="261"/>
      <c r="RIC49" s="261"/>
      <c r="RID49" s="261"/>
      <c r="RIE49" s="261"/>
      <c r="RIF49" s="12" t="s">
        <v>10323</v>
      </c>
      <c r="RIG49" s="12" t="s">
        <v>6222</v>
      </c>
      <c r="RIH49" s="12" t="str">
        <f>IF(RIG49="SINAPI",VLOOKUP('TEREZINHA HARDY'!RIF49,SINAPI,3,),VLOOKUP('TEREZINHA HARDY'!RIF49,SETOP,4,))</f>
        <v>M2</v>
      </c>
      <c r="RII49" s="13">
        <v>36.619999999999997</v>
      </c>
      <c r="RIJ49" s="13" t="s">
        <v>41</v>
      </c>
      <c r="RIK49" s="14">
        <f>IF(RIG49="SINAPI",VLOOKUP('TEREZINHA HARDY'!RIF49,SINAPI,4,),VLOOKUP('TEREZINHA HARDY'!RIF49,SETOP,5,))</f>
        <v>39.090000000000003</v>
      </c>
      <c r="RIL49" s="14">
        <f t="shared" si="2251"/>
        <v>49.46</v>
      </c>
      <c r="RIM49" s="14">
        <f t="shared" si="2252"/>
        <v>1431.4757999999999</v>
      </c>
      <c r="RIN49" s="14">
        <f t="shared" si="2253"/>
        <v>1811.2251999999999</v>
      </c>
      <c r="RIO49" s="11" t="s">
        <v>17389</v>
      </c>
      <c r="RIP49" s="261" t="str">
        <f>IF(RIW49="SINAPI",VLOOKUP('TEREZINHA HARDY'!RIV49,SINAPI,2,),VLOOKUP('TEREZINHA HARDY'!RIV49,SETOP,3,))</f>
        <v>FORMA E DESFORMA DE TÁBUA E SARRAFO, REAPROVEITAMENTO (3X), EXCLUSIVE ESCORAMENTO</v>
      </c>
      <c r="RIQ49" s="261"/>
      <c r="RIR49" s="261"/>
      <c r="RIS49" s="261"/>
      <c r="RIT49" s="261"/>
      <c r="RIU49" s="261"/>
      <c r="RIV49" s="12" t="s">
        <v>10323</v>
      </c>
      <c r="RIW49" s="12" t="s">
        <v>6222</v>
      </c>
      <c r="RIX49" s="12" t="str">
        <f>IF(RIW49="SINAPI",VLOOKUP('TEREZINHA HARDY'!RIV49,SINAPI,3,),VLOOKUP('TEREZINHA HARDY'!RIV49,SETOP,4,))</f>
        <v>M2</v>
      </c>
      <c r="RIY49" s="13">
        <v>36.619999999999997</v>
      </c>
      <c r="RIZ49" s="13" t="s">
        <v>41</v>
      </c>
      <c r="RJA49" s="14">
        <f>IF(RIW49="SINAPI",VLOOKUP('TEREZINHA HARDY'!RIV49,SINAPI,4,),VLOOKUP('TEREZINHA HARDY'!RIV49,SETOP,5,))</f>
        <v>39.090000000000003</v>
      </c>
      <c r="RJB49" s="14">
        <f t="shared" si="2254"/>
        <v>49.46</v>
      </c>
      <c r="RJC49" s="14">
        <f t="shared" si="2255"/>
        <v>1431.4757999999999</v>
      </c>
      <c r="RJD49" s="14">
        <f t="shared" si="2256"/>
        <v>1811.2251999999999</v>
      </c>
      <c r="RJE49" s="11" t="s">
        <v>17389</v>
      </c>
      <c r="RJF49" s="261" t="str">
        <f>IF(RJM49="SINAPI",VLOOKUP('TEREZINHA HARDY'!RJL49,SINAPI,2,),VLOOKUP('TEREZINHA HARDY'!RJL49,SETOP,3,))</f>
        <v>FORMA E DESFORMA DE TÁBUA E SARRAFO, REAPROVEITAMENTO (3X), EXCLUSIVE ESCORAMENTO</v>
      </c>
      <c r="RJG49" s="261"/>
      <c r="RJH49" s="261"/>
      <c r="RJI49" s="261"/>
      <c r="RJJ49" s="261"/>
      <c r="RJK49" s="261"/>
      <c r="RJL49" s="12" t="s">
        <v>10323</v>
      </c>
      <c r="RJM49" s="12" t="s">
        <v>6222</v>
      </c>
      <c r="RJN49" s="12" t="str">
        <f>IF(RJM49="SINAPI",VLOOKUP('TEREZINHA HARDY'!RJL49,SINAPI,3,),VLOOKUP('TEREZINHA HARDY'!RJL49,SETOP,4,))</f>
        <v>M2</v>
      </c>
      <c r="RJO49" s="13">
        <v>36.619999999999997</v>
      </c>
      <c r="RJP49" s="13" t="s">
        <v>41</v>
      </c>
      <c r="RJQ49" s="14">
        <f>IF(RJM49="SINAPI",VLOOKUP('TEREZINHA HARDY'!RJL49,SINAPI,4,),VLOOKUP('TEREZINHA HARDY'!RJL49,SETOP,5,))</f>
        <v>39.090000000000003</v>
      </c>
      <c r="RJR49" s="14">
        <f t="shared" si="2257"/>
        <v>49.46</v>
      </c>
      <c r="RJS49" s="14">
        <f t="shared" si="2258"/>
        <v>1431.4757999999999</v>
      </c>
      <c r="RJT49" s="14">
        <f t="shared" si="2259"/>
        <v>1811.2251999999999</v>
      </c>
      <c r="RJU49" s="11" t="s">
        <v>17389</v>
      </c>
      <c r="RJV49" s="261" t="str">
        <f>IF(RKC49="SINAPI",VLOOKUP('TEREZINHA HARDY'!RKB49,SINAPI,2,),VLOOKUP('TEREZINHA HARDY'!RKB49,SETOP,3,))</f>
        <v>FORMA E DESFORMA DE TÁBUA E SARRAFO, REAPROVEITAMENTO (3X), EXCLUSIVE ESCORAMENTO</v>
      </c>
      <c r="RJW49" s="261"/>
      <c r="RJX49" s="261"/>
      <c r="RJY49" s="261"/>
      <c r="RJZ49" s="261"/>
      <c r="RKA49" s="261"/>
      <c r="RKB49" s="12" t="s">
        <v>10323</v>
      </c>
      <c r="RKC49" s="12" t="s">
        <v>6222</v>
      </c>
      <c r="RKD49" s="12" t="str">
        <f>IF(RKC49="SINAPI",VLOOKUP('TEREZINHA HARDY'!RKB49,SINAPI,3,),VLOOKUP('TEREZINHA HARDY'!RKB49,SETOP,4,))</f>
        <v>M2</v>
      </c>
      <c r="RKE49" s="13">
        <v>36.619999999999997</v>
      </c>
      <c r="RKF49" s="13" t="s">
        <v>41</v>
      </c>
      <c r="RKG49" s="14">
        <f>IF(RKC49="SINAPI",VLOOKUP('TEREZINHA HARDY'!RKB49,SINAPI,4,),VLOOKUP('TEREZINHA HARDY'!RKB49,SETOP,5,))</f>
        <v>39.090000000000003</v>
      </c>
      <c r="RKH49" s="14">
        <f t="shared" si="2260"/>
        <v>49.46</v>
      </c>
      <c r="RKI49" s="14">
        <f t="shared" si="2261"/>
        <v>1431.4757999999999</v>
      </c>
      <c r="RKJ49" s="14">
        <f t="shared" si="2262"/>
        <v>1811.2251999999999</v>
      </c>
      <c r="RKK49" s="11" t="s">
        <v>17389</v>
      </c>
      <c r="RKL49" s="261" t="str">
        <f>IF(RKS49="SINAPI",VLOOKUP('TEREZINHA HARDY'!RKR49,SINAPI,2,),VLOOKUP('TEREZINHA HARDY'!RKR49,SETOP,3,))</f>
        <v>FORMA E DESFORMA DE TÁBUA E SARRAFO, REAPROVEITAMENTO (3X), EXCLUSIVE ESCORAMENTO</v>
      </c>
      <c r="RKM49" s="261"/>
      <c r="RKN49" s="261"/>
      <c r="RKO49" s="261"/>
      <c r="RKP49" s="261"/>
      <c r="RKQ49" s="261"/>
      <c r="RKR49" s="12" t="s">
        <v>10323</v>
      </c>
      <c r="RKS49" s="12" t="s">
        <v>6222</v>
      </c>
      <c r="RKT49" s="12" t="str">
        <f>IF(RKS49="SINAPI",VLOOKUP('TEREZINHA HARDY'!RKR49,SINAPI,3,),VLOOKUP('TEREZINHA HARDY'!RKR49,SETOP,4,))</f>
        <v>M2</v>
      </c>
      <c r="RKU49" s="13">
        <v>36.619999999999997</v>
      </c>
      <c r="RKV49" s="13" t="s">
        <v>41</v>
      </c>
      <c r="RKW49" s="14">
        <f>IF(RKS49="SINAPI",VLOOKUP('TEREZINHA HARDY'!RKR49,SINAPI,4,),VLOOKUP('TEREZINHA HARDY'!RKR49,SETOP,5,))</f>
        <v>39.090000000000003</v>
      </c>
      <c r="RKX49" s="14">
        <f t="shared" si="2263"/>
        <v>49.46</v>
      </c>
      <c r="RKY49" s="14">
        <f t="shared" si="2264"/>
        <v>1431.4757999999999</v>
      </c>
      <c r="RKZ49" s="14">
        <f t="shared" si="2265"/>
        <v>1811.2251999999999</v>
      </c>
      <c r="RLA49" s="11" t="s">
        <v>17389</v>
      </c>
      <c r="RLB49" s="261" t="str">
        <f>IF(RLI49="SINAPI",VLOOKUP('TEREZINHA HARDY'!RLH49,SINAPI,2,),VLOOKUP('TEREZINHA HARDY'!RLH49,SETOP,3,))</f>
        <v>FORMA E DESFORMA DE TÁBUA E SARRAFO, REAPROVEITAMENTO (3X), EXCLUSIVE ESCORAMENTO</v>
      </c>
      <c r="RLC49" s="261"/>
      <c r="RLD49" s="261"/>
      <c r="RLE49" s="261"/>
      <c r="RLF49" s="261"/>
      <c r="RLG49" s="261"/>
      <c r="RLH49" s="12" t="s">
        <v>10323</v>
      </c>
      <c r="RLI49" s="12" t="s">
        <v>6222</v>
      </c>
      <c r="RLJ49" s="12" t="str">
        <f>IF(RLI49="SINAPI",VLOOKUP('TEREZINHA HARDY'!RLH49,SINAPI,3,),VLOOKUP('TEREZINHA HARDY'!RLH49,SETOP,4,))</f>
        <v>M2</v>
      </c>
      <c r="RLK49" s="13">
        <v>36.619999999999997</v>
      </c>
      <c r="RLL49" s="13" t="s">
        <v>41</v>
      </c>
      <c r="RLM49" s="14">
        <f>IF(RLI49="SINAPI",VLOOKUP('TEREZINHA HARDY'!RLH49,SINAPI,4,),VLOOKUP('TEREZINHA HARDY'!RLH49,SETOP,5,))</f>
        <v>39.090000000000003</v>
      </c>
      <c r="RLN49" s="14">
        <f t="shared" si="2266"/>
        <v>49.46</v>
      </c>
      <c r="RLO49" s="14">
        <f t="shared" si="2267"/>
        <v>1431.4757999999999</v>
      </c>
      <c r="RLP49" s="14">
        <f t="shared" si="2268"/>
        <v>1811.2251999999999</v>
      </c>
      <c r="RLQ49" s="11" t="s">
        <v>17389</v>
      </c>
      <c r="RLR49" s="261" t="str">
        <f>IF(RLY49="SINAPI",VLOOKUP('TEREZINHA HARDY'!RLX49,SINAPI,2,),VLOOKUP('TEREZINHA HARDY'!RLX49,SETOP,3,))</f>
        <v>FORMA E DESFORMA DE TÁBUA E SARRAFO, REAPROVEITAMENTO (3X), EXCLUSIVE ESCORAMENTO</v>
      </c>
      <c r="RLS49" s="261"/>
      <c r="RLT49" s="261"/>
      <c r="RLU49" s="261"/>
      <c r="RLV49" s="261"/>
      <c r="RLW49" s="261"/>
      <c r="RLX49" s="12" t="s">
        <v>10323</v>
      </c>
      <c r="RLY49" s="12" t="s">
        <v>6222</v>
      </c>
      <c r="RLZ49" s="12" t="str">
        <f>IF(RLY49="SINAPI",VLOOKUP('TEREZINHA HARDY'!RLX49,SINAPI,3,),VLOOKUP('TEREZINHA HARDY'!RLX49,SETOP,4,))</f>
        <v>M2</v>
      </c>
      <c r="RMA49" s="13">
        <v>36.619999999999997</v>
      </c>
      <c r="RMB49" s="13" t="s">
        <v>41</v>
      </c>
      <c r="RMC49" s="14">
        <f>IF(RLY49="SINAPI",VLOOKUP('TEREZINHA HARDY'!RLX49,SINAPI,4,),VLOOKUP('TEREZINHA HARDY'!RLX49,SETOP,5,))</f>
        <v>39.090000000000003</v>
      </c>
      <c r="RMD49" s="14">
        <f t="shared" si="2269"/>
        <v>49.46</v>
      </c>
      <c r="RME49" s="14">
        <f t="shared" si="2270"/>
        <v>1431.4757999999999</v>
      </c>
      <c r="RMF49" s="14">
        <f t="shared" si="2271"/>
        <v>1811.2251999999999</v>
      </c>
      <c r="RMG49" s="11" t="s">
        <v>17389</v>
      </c>
      <c r="RMH49" s="261" t="str">
        <f>IF(RMO49="SINAPI",VLOOKUP('TEREZINHA HARDY'!RMN49,SINAPI,2,),VLOOKUP('TEREZINHA HARDY'!RMN49,SETOP,3,))</f>
        <v>FORMA E DESFORMA DE TÁBUA E SARRAFO, REAPROVEITAMENTO (3X), EXCLUSIVE ESCORAMENTO</v>
      </c>
      <c r="RMI49" s="261"/>
      <c r="RMJ49" s="261"/>
      <c r="RMK49" s="261"/>
      <c r="RML49" s="261"/>
      <c r="RMM49" s="261"/>
      <c r="RMN49" s="12" t="s">
        <v>10323</v>
      </c>
      <c r="RMO49" s="12" t="s">
        <v>6222</v>
      </c>
      <c r="RMP49" s="12" t="str">
        <f>IF(RMO49="SINAPI",VLOOKUP('TEREZINHA HARDY'!RMN49,SINAPI,3,),VLOOKUP('TEREZINHA HARDY'!RMN49,SETOP,4,))</f>
        <v>M2</v>
      </c>
      <c r="RMQ49" s="13">
        <v>36.619999999999997</v>
      </c>
      <c r="RMR49" s="13" t="s">
        <v>41</v>
      </c>
      <c r="RMS49" s="14">
        <f>IF(RMO49="SINAPI",VLOOKUP('TEREZINHA HARDY'!RMN49,SINAPI,4,),VLOOKUP('TEREZINHA HARDY'!RMN49,SETOP,5,))</f>
        <v>39.090000000000003</v>
      </c>
      <c r="RMT49" s="14">
        <f t="shared" si="2272"/>
        <v>49.46</v>
      </c>
      <c r="RMU49" s="14">
        <f t="shared" si="2273"/>
        <v>1431.4757999999999</v>
      </c>
      <c r="RMV49" s="14">
        <f t="shared" si="2274"/>
        <v>1811.2251999999999</v>
      </c>
      <c r="RMW49" s="11" t="s">
        <v>17389</v>
      </c>
      <c r="RMX49" s="261" t="str">
        <f>IF(RNE49="SINAPI",VLOOKUP('TEREZINHA HARDY'!RND49,SINAPI,2,),VLOOKUP('TEREZINHA HARDY'!RND49,SETOP,3,))</f>
        <v>FORMA E DESFORMA DE TÁBUA E SARRAFO, REAPROVEITAMENTO (3X), EXCLUSIVE ESCORAMENTO</v>
      </c>
      <c r="RMY49" s="261"/>
      <c r="RMZ49" s="261"/>
      <c r="RNA49" s="261"/>
      <c r="RNB49" s="261"/>
      <c r="RNC49" s="261"/>
      <c r="RND49" s="12" t="s">
        <v>10323</v>
      </c>
      <c r="RNE49" s="12" t="s">
        <v>6222</v>
      </c>
      <c r="RNF49" s="12" t="str">
        <f>IF(RNE49="SINAPI",VLOOKUP('TEREZINHA HARDY'!RND49,SINAPI,3,),VLOOKUP('TEREZINHA HARDY'!RND49,SETOP,4,))</f>
        <v>M2</v>
      </c>
      <c r="RNG49" s="13">
        <v>36.619999999999997</v>
      </c>
      <c r="RNH49" s="13" t="s">
        <v>41</v>
      </c>
      <c r="RNI49" s="14">
        <f>IF(RNE49="SINAPI",VLOOKUP('TEREZINHA HARDY'!RND49,SINAPI,4,),VLOOKUP('TEREZINHA HARDY'!RND49,SETOP,5,))</f>
        <v>39.090000000000003</v>
      </c>
      <c r="RNJ49" s="14">
        <f t="shared" si="2275"/>
        <v>49.46</v>
      </c>
      <c r="RNK49" s="14">
        <f t="shared" si="2276"/>
        <v>1431.4757999999999</v>
      </c>
      <c r="RNL49" s="14">
        <f t="shared" si="2277"/>
        <v>1811.2251999999999</v>
      </c>
      <c r="RNM49" s="11" t="s">
        <v>17389</v>
      </c>
      <c r="RNN49" s="261" t="str">
        <f>IF(RNU49="SINAPI",VLOOKUP('TEREZINHA HARDY'!RNT49,SINAPI,2,),VLOOKUP('TEREZINHA HARDY'!RNT49,SETOP,3,))</f>
        <v>FORMA E DESFORMA DE TÁBUA E SARRAFO, REAPROVEITAMENTO (3X), EXCLUSIVE ESCORAMENTO</v>
      </c>
      <c r="RNO49" s="261"/>
      <c r="RNP49" s="261"/>
      <c r="RNQ49" s="261"/>
      <c r="RNR49" s="261"/>
      <c r="RNS49" s="261"/>
      <c r="RNT49" s="12" t="s">
        <v>10323</v>
      </c>
      <c r="RNU49" s="12" t="s">
        <v>6222</v>
      </c>
      <c r="RNV49" s="12" t="str">
        <f>IF(RNU49="SINAPI",VLOOKUP('TEREZINHA HARDY'!RNT49,SINAPI,3,),VLOOKUP('TEREZINHA HARDY'!RNT49,SETOP,4,))</f>
        <v>M2</v>
      </c>
      <c r="RNW49" s="13">
        <v>36.619999999999997</v>
      </c>
      <c r="RNX49" s="13" t="s">
        <v>41</v>
      </c>
      <c r="RNY49" s="14">
        <f>IF(RNU49="SINAPI",VLOOKUP('TEREZINHA HARDY'!RNT49,SINAPI,4,),VLOOKUP('TEREZINHA HARDY'!RNT49,SETOP,5,))</f>
        <v>39.090000000000003</v>
      </c>
      <c r="RNZ49" s="14">
        <f t="shared" si="2278"/>
        <v>49.46</v>
      </c>
      <c r="ROA49" s="14">
        <f t="shared" si="2279"/>
        <v>1431.4757999999999</v>
      </c>
      <c r="ROB49" s="14">
        <f t="shared" si="2280"/>
        <v>1811.2251999999999</v>
      </c>
      <c r="ROC49" s="11" t="s">
        <v>17389</v>
      </c>
      <c r="ROD49" s="261" t="str">
        <f>IF(ROK49="SINAPI",VLOOKUP('TEREZINHA HARDY'!ROJ49,SINAPI,2,),VLOOKUP('TEREZINHA HARDY'!ROJ49,SETOP,3,))</f>
        <v>FORMA E DESFORMA DE TÁBUA E SARRAFO, REAPROVEITAMENTO (3X), EXCLUSIVE ESCORAMENTO</v>
      </c>
      <c r="ROE49" s="261"/>
      <c r="ROF49" s="261"/>
      <c r="ROG49" s="261"/>
      <c r="ROH49" s="261"/>
      <c r="ROI49" s="261"/>
      <c r="ROJ49" s="12" t="s">
        <v>10323</v>
      </c>
      <c r="ROK49" s="12" t="s">
        <v>6222</v>
      </c>
      <c r="ROL49" s="12" t="str">
        <f>IF(ROK49="SINAPI",VLOOKUP('TEREZINHA HARDY'!ROJ49,SINAPI,3,),VLOOKUP('TEREZINHA HARDY'!ROJ49,SETOP,4,))</f>
        <v>M2</v>
      </c>
      <c r="ROM49" s="13">
        <v>36.619999999999997</v>
      </c>
      <c r="RON49" s="13" t="s">
        <v>41</v>
      </c>
      <c r="ROO49" s="14">
        <f>IF(ROK49="SINAPI",VLOOKUP('TEREZINHA HARDY'!ROJ49,SINAPI,4,),VLOOKUP('TEREZINHA HARDY'!ROJ49,SETOP,5,))</f>
        <v>39.090000000000003</v>
      </c>
      <c r="ROP49" s="14">
        <f t="shared" si="2281"/>
        <v>49.46</v>
      </c>
      <c r="ROQ49" s="14">
        <f t="shared" si="2282"/>
        <v>1431.4757999999999</v>
      </c>
      <c r="ROR49" s="14">
        <f t="shared" si="2283"/>
        <v>1811.2251999999999</v>
      </c>
      <c r="ROS49" s="11" t="s">
        <v>17389</v>
      </c>
      <c r="ROT49" s="261" t="str">
        <f>IF(RPA49="SINAPI",VLOOKUP('TEREZINHA HARDY'!ROZ49,SINAPI,2,),VLOOKUP('TEREZINHA HARDY'!ROZ49,SETOP,3,))</f>
        <v>FORMA E DESFORMA DE TÁBUA E SARRAFO, REAPROVEITAMENTO (3X), EXCLUSIVE ESCORAMENTO</v>
      </c>
      <c r="ROU49" s="261"/>
      <c r="ROV49" s="261"/>
      <c r="ROW49" s="261"/>
      <c r="ROX49" s="261"/>
      <c r="ROY49" s="261"/>
      <c r="ROZ49" s="12" t="s">
        <v>10323</v>
      </c>
      <c r="RPA49" s="12" t="s">
        <v>6222</v>
      </c>
      <c r="RPB49" s="12" t="str">
        <f>IF(RPA49="SINAPI",VLOOKUP('TEREZINHA HARDY'!ROZ49,SINAPI,3,),VLOOKUP('TEREZINHA HARDY'!ROZ49,SETOP,4,))</f>
        <v>M2</v>
      </c>
      <c r="RPC49" s="13">
        <v>36.619999999999997</v>
      </c>
      <c r="RPD49" s="13" t="s">
        <v>41</v>
      </c>
      <c r="RPE49" s="14">
        <f>IF(RPA49="SINAPI",VLOOKUP('TEREZINHA HARDY'!ROZ49,SINAPI,4,),VLOOKUP('TEREZINHA HARDY'!ROZ49,SETOP,5,))</f>
        <v>39.090000000000003</v>
      </c>
      <c r="RPF49" s="14">
        <f t="shared" si="2284"/>
        <v>49.46</v>
      </c>
      <c r="RPG49" s="14">
        <f t="shared" si="2285"/>
        <v>1431.4757999999999</v>
      </c>
      <c r="RPH49" s="14">
        <f t="shared" si="2286"/>
        <v>1811.2251999999999</v>
      </c>
      <c r="RPI49" s="11" t="s">
        <v>17389</v>
      </c>
      <c r="RPJ49" s="261" t="str">
        <f>IF(RPQ49="SINAPI",VLOOKUP('TEREZINHA HARDY'!RPP49,SINAPI,2,),VLOOKUP('TEREZINHA HARDY'!RPP49,SETOP,3,))</f>
        <v>FORMA E DESFORMA DE TÁBUA E SARRAFO, REAPROVEITAMENTO (3X), EXCLUSIVE ESCORAMENTO</v>
      </c>
      <c r="RPK49" s="261"/>
      <c r="RPL49" s="261"/>
      <c r="RPM49" s="261"/>
      <c r="RPN49" s="261"/>
      <c r="RPO49" s="261"/>
      <c r="RPP49" s="12" t="s">
        <v>10323</v>
      </c>
      <c r="RPQ49" s="12" t="s">
        <v>6222</v>
      </c>
      <c r="RPR49" s="12" t="str">
        <f>IF(RPQ49="SINAPI",VLOOKUP('TEREZINHA HARDY'!RPP49,SINAPI,3,),VLOOKUP('TEREZINHA HARDY'!RPP49,SETOP,4,))</f>
        <v>M2</v>
      </c>
      <c r="RPS49" s="13">
        <v>36.619999999999997</v>
      </c>
      <c r="RPT49" s="13" t="s">
        <v>41</v>
      </c>
      <c r="RPU49" s="14">
        <f>IF(RPQ49="SINAPI",VLOOKUP('TEREZINHA HARDY'!RPP49,SINAPI,4,),VLOOKUP('TEREZINHA HARDY'!RPP49,SETOP,5,))</f>
        <v>39.090000000000003</v>
      </c>
      <c r="RPV49" s="14">
        <f t="shared" si="2287"/>
        <v>49.46</v>
      </c>
      <c r="RPW49" s="14">
        <f t="shared" si="2288"/>
        <v>1431.4757999999999</v>
      </c>
      <c r="RPX49" s="14">
        <f t="shared" si="2289"/>
        <v>1811.2251999999999</v>
      </c>
      <c r="RPY49" s="11" t="s">
        <v>17389</v>
      </c>
      <c r="RPZ49" s="261" t="str">
        <f>IF(RQG49="SINAPI",VLOOKUP('TEREZINHA HARDY'!RQF49,SINAPI,2,),VLOOKUP('TEREZINHA HARDY'!RQF49,SETOP,3,))</f>
        <v>FORMA E DESFORMA DE TÁBUA E SARRAFO, REAPROVEITAMENTO (3X), EXCLUSIVE ESCORAMENTO</v>
      </c>
      <c r="RQA49" s="261"/>
      <c r="RQB49" s="261"/>
      <c r="RQC49" s="261"/>
      <c r="RQD49" s="261"/>
      <c r="RQE49" s="261"/>
      <c r="RQF49" s="12" t="s">
        <v>10323</v>
      </c>
      <c r="RQG49" s="12" t="s">
        <v>6222</v>
      </c>
      <c r="RQH49" s="12" t="str">
        <f>IF(RQG49="SINAPI",VLOOKUP('TEREZINHA HARDY'!RQF49,SINAPI,3,),VLOOKUP('TEREZINHA HARDY'!RQF49,SETOP,4,))</f>
        <v>M2</v>
      </c>
      <c r="RQI49" s="13">
        <v>36.619999999999997</v>
      </c>
      <c r="RQJ49" s="13" t="s">
        <v>41</v>
      </c>
      <c r="RQK49" s="14">
        <f>IF(RQG49="SINAPI",VLOOKUP('TEREZINHA HARDY'!RQF49,SINAPI,4,),VLOOKUP('TEREZINHA HARDY'!RQF49,SETOP,5,))</f>
        <v>39.090000000000003</v>
      </c>
      <c r="RQL49" s="14">
        <f t="shared" si="2290"/>
        <v>49.46</v>
      </c>
      <c r="RQM49" s="14">
        <f t="shared" si="2291"/>
        <v>1431.4757999999999</v>
      </c>
      <c r="RQN49" s="14">
        <f t="shared" si="2292"/>
        <v>1811.2251999999999</v>
      </c>
      <c r="RQO49" s="11" t="s">
        <v>17389</v>
      </c>
      <c r="RQP49" s="261" t="str">
        <f>IF(RQW49="SINAPI",VLOOKUP('TEREZINHA HARDY'!RQV49,SINAPI,2,),VLOOKUP('TEREZINHA HARDY'!RQV49,SETOP,3,))</f>
        <v>FORMA E DESFORMA DE TÁBUA E SARRAFO, REAPROVEITAMENTO (3X), EXCLUSIVE ESCORAMENTO</v>
      </c>
      <c r="RQQ49" s="261"/>
      <c r="RQR49" s="261"/>
      <c r="RQS49" s="261"/>
      <c r="RQT49" s="261"/>
      <c r="RQU49" s="261"/>
      <c r="RQV49" s="12" t="s">
        <v>10323</v>
      </c>
      <c r="RQW49" s="12" t="s">
        <v>6222</v>
      </c>
      <c r="RQX49" s="12" t="str">
        <f>IF(RQW49="SINAPI",VLOOKUP('TEREZINHA HARDY'!RQV49,SINAPI,3,),VLOOKUP('TEREZINHA HARDY'!RQV49,SETOP,4,))</f>
        <v>M2</v>
      </c>
      <c r="RQY49" s="13">
        <v>36.619999999999997</v>
      </c>
      <c r="RQZ49" s="13" t="s">
        <v>41</v>
      </c>
      <c r="RRA49" s="14">
        <f>IF(RQW49="SINAPI",VLOOKUP('TEREZINHA HARDY'!RQV49,SINAPI,4,),VLOOKUP('TEREZINHA HARDY'!RQV49,SETOP,5,))</f>
        <v>39.090000000000003</v>
      </c>
      <c r="RRB49" s="14">
        <f t="shared" si="2293"/>
        <v>49.46</v>
      </c>
      <c r="RRC49" s="14">
        <f t="shared" si="2294"/>
        <v>1431.4757999999999</v>
      </c>
      <c r="RRD49" s="14">
        <f t="shared" si="2295"/>
        <v>1811.2251999999999</v>
      </c>
      <c r="RRE49" s="11" t="s">
        <v>17389</v>
      </c>
      <c r="RRF49" s="261" t="str">
        <f>IF(RRM49="SINAPI",VLOOKUP('TEREZINHA HARDY'!RRL49,SINAPI,2,),VLOOKUP('TEREZINHA HARDY'!RRL49,SETOP,3,))</f>
        <v>FORMA E DESFORMA DE TÁBUA E SARRAFO, REAPROVEITAMENTO (3X), EXCLUSIVE ESCORAMENTO</v>
      </c>
      <c r="RRG49" s="261"/>
      <c r="RRH49" s="261"/>
      <c r="RRI49" s="261"/>
      <c r="RRJ49" s="261"/>
      <c r="RRK49" s="261"/>
      <c r="RRL49" s="12" t="s">
        <v>10323</v>
      </c>
      <c r="RRM49" s="12" t="s">
        <v>6222</v>
      </c>
      <c r="RRN49" s="12" t="str">
        <f>IF(RRM49="SINAPI",VLOOKUP('TEREZINHA HARDY'!RRL49,SINAPI,3,),VLOOKUP('TEREZINHA HARDY'!RRL49,SETOP,4,))</f>
        <v>M2</v>
      </c>
      <c r="RRO49" s="13">
        <v>36.619999999999997</v>
      </c>
      <c r="RRP49" s="13" t="s">
        <v>41</v>
      </c>
      <c r="RRQ49" s="14">
        <f>IF(RRM49="SINAPI",VLOOKUP('TEREZINHA HARDY'!RRL49,SINAPI,4,),VLOOKUP('TEREZINHA HARDY'!RRL49,SETOP,5,))</f>
        <v>39.090000000000003</v>
      </c>
      <c r="RRR49" s="14">
        <f t="shared" si="2296"/>
        <v>49.46</v>
      </c>
      <c r="RRS49" s="14">
        <f t="shared" si="2297"/>
        <v>1431.4757999999999</v>
      </c>
      <c r="RRT49" s="14">
        <f t="shared" si="2298"/>
        <v>1811.2251999999999</v>
      </c>
      <c r="RRU49" s="11" t="s">
        <v>17389</v>
      </c>
      <c r="RRV49" s="261" t="str">
        <f>IF(RSC49="SINAPI",VLOOKUP('TEREZINHA HARDY'!RSB49,SINAPI,2,),VLOOKUP('TEREZINHA HARDY'!RSB49,SETOP,3,))</f>
        <v>FORMA E DESFORMA DE TÁBUA E SARRAFO, REAPROVEITAMENTO (3X), EXCLUSIVE ESCORAMENTO</v>
      </c>
      <c r="RRW49" s="261"/>
      <c r="RRX49" s="261"/>
      <c r="RRY49" s="261"/>
      <c r="RRZ49" s="261"/>
      <c r="RSA49" s="261"/>
      <c r="RSB49" s="12" t="s">
        <v>10323</v>
      </c>
      <c r="RSC49" s="12" t="s">
        <v>6222</v>
      </c>
      <c r="RSD49" s="12" t="str">
        <f>IF(RSC49="SINAPI",VLOOKUP('TEREZINHA HARDY'!RSB49,SINAPI,3,),VLOOKUP('TEREZINHA HARDY'!RSB49,SETOP,4,))</f>
        <v>M2</v>
      </c>
      <c r="RSE49" s="13">
        <v>36.619999999999997</v>
      </c>
      <c r="RSF49" s="13" t="s">
        <v>41</v>
      </c>
      <c r="RSG49" s="14">
        <f>IF(RSC49="SINAPI",VLOOKUP('TEREZINHA HARDY'!RSB49,SINAPI,4,),VLOOKUP('TEREZINHA HARDY'!RSB49,SETOP,5,))</f>
        <v>39.090000000000003</v>
      </c>
      <c r="RSH49" s="14">
        <f t="shared" si="2299"/>
        <v>49.46</v>
      </c>
      <c r="RSI49" s="14">
        <f t="shared" si="2300"/>
        <v>1431.4757999999999</v>
      </c>
      <c r="RSJ49" s="14">
        <f t="shared" si="2301"/>
        <v>1811.2251999999999</v>
      </c>
      <c r="RSK49" s="11" t="s">
        <v>17389</v>
      </c>
      <c r="RSL49" s="261" t="str">
        <f>IF(RSS49="SINAPI",VLOOKUP('TEREZINHA HARDY'!RSR49,SINAPI,2,),VLOOKUP('TEREZINHA HARDY'!RSR49,SETOP,3,))</f>
        <v>FORMA E DESFORMA DE TÁBUA E SARRAFO, REAPROVEITAMENTO (3X), EXCLUSIVE ESCORAMENTO</v>
      </c>
      <c r="RSM49" s="261"/>
      <c r="RSN49" s="261"/>
      <c r="RSO49" s="261"/>
      <c r="RSP49" s="261"/>
      <c r="RSQ49" s="261"/>
      <c r="RSR49" s="12" t="s">
        <v>10323</v>
      </c>
      <c r="RSS49" s="12" t="s">
        <v>6222</v>
      </c>
      <c r="RST49" s="12" t="str">
        <f>IF(RSS49="SINAPI",VLOOKUP('TEREZINHA HARDY'!RSR49,SINAPI,3,),VLOOKUP('TEREZINHA HARDY'!RSR49,SETOP,4,))</f>
        <v>M2</v>
      </c>
      <c r="RSU49" s="13">
        <v>36.619999999999997</v>
      </c>
      <c r="RSV49" s="13" t="s">
        <v>41</v>
      </c>
      <c r="RSW49" s="14">
        <f>IF(RSS49="SINAPI",VLOOKUP('TEREZINHA HARDY'!RSR49,SINAPI,4,),VLOOKUP('TEREZINHA HARDY'!RSR49,SETOP,5,))</f>
        <v>39.090000000000003</v>
      </c>
      <c r="RSX49" s="14">
        <f t="shared" si="2302"/>
        <v>49.46</v>
      </c>
      <c r="RSY49" s="14">
        <f t="shared" si="2303"/>
        <v>1431.4757999999999</v>
      </c>
      <c r="RSZ49" s="14">
        <f t="shared" si="2304"/>
        <v>1811.2251999999999</v>
      </c>
      <c r="RTA49" s="11" t="s">
        <v>17389</v>
      </c>
      <c r="RTB49" s="261" t="str">
        <f>IF(RTI49="SINAPI",VLOOKUP('TEREZINHA HARDY'!RTH49,SINAPI,2,),VLOOKUP('TEREZINHA HARDY'!RTH49,SETOP,3,))</f>
        <v>FORMA E DESFORMA DE TÁBUA E SARRAFO, REAPROVEITAMENTO (3X), EXCLUSIVE ESCORAMENTO</v>
      </c>
      <c r="RTC49" s="261"/>
      <c r="RTD49" s="261"/>
      <c r="RTE49" s="261"/>
      <c r="RTF49" s="261"/>
      <c r="RTG49" s="261"/>
      <c r="RTH49" s="12" t="s">
        <v>10323</v>
      </c>
      <c r="RTI49" s="12" t="s">
        <v>6222</v>
      </c>
      <c r="RTJ49" s="12" t="str">
        <f>IF(RTI49="SINAPI",VLOOKUP('TEREZINHA HARDY'!RTH49,SINAPI,3,),VLOOKUP('TEREZINHA HARDY'!RTH49,SETOP,4,))</f>
        <v>M2</v>
      </c>
      <c r="RTK49" s="13">
        <v>36.619999999999997</v>
      </c>
      <c r="RTL49" s="13" t="s">
        <v>41</v>
      </c>
      <c r="RTM49" s="14">
        <f>IF(RTI49="SINAPI",VLOOKUP('TEREZINHA HARDY'!RTH49,SINAPI,4,),VLOOKUP('TEREZINHA HARDY'!RTH49,SETOP,5,))</f>
        <v>39.090000000000003</v>
      </c>
      <c r="RTN49" s="14">
        <f t="shared" si="2305"/>
        <v>49.46</v>
      </c>
      <c r="RTO49" s="14">
        <f t="shared" si="2306"/>
        <v>1431.4757999999999</v>
      </c>
      <c r="RTP49" s="14">
        <f t="shared" si="2307"/>
        <v>1811.2251999999999</v>
      </c>
      <c r="RTQ49" s="11" t="s">
        <v>17389</v>
      </c>
      <c r="RTR49" s="261" t="str">
        <f>IF(RTY49="SINAPI",VLOOKUP('TEREZINHA HARDY'!RTX49,SINAPI,2,),VLOOKUP('TEREZINHA HARDY'!RTX49,SETOP,3,))</f>
        <v>FORMA E DESFORMA DE TÁBUA E SARRAFO, REAPROVEITAMENTO (3X), EXCLUSIVE ESCORAMENTO</v>
      </c>
      <c r="RTS49" s="261"/>
      <c r="RTT49" s="261"/>
      <c r="RTU49" s="261"/>
      <c r="RTV49" s="261"/>
      <c r="RTW49" s="261"/>
      <c r="RTX49" s="12" t="s">
        <v>10323</v>
      </c>
      <c r="RTY49" s="12" t="s">
        <v>6222</v>
      </c>
      <c r="RTZ49" s="12" t="str">
        <f>IF(RTY49="SINAPI",VLOOKUP('TEREZINHA HARDY'!RTX49,SINAPI,3,),VLOOKUP('TEREZINHA HARDY'!RTX49,SETOP,4,))</f>
        <v>M2</v>
      </c>
      <c r="RUA49" s="13">
        <v>36.619999999999997</v>
      </c>
      <c r="RUB49" s="13" t="s">
        <v>41</v>
      </c>
      <c r="RUC49" s="14">
        <f>IF(RTY49="SINAPI",VLOOKUP('TEREZINHA HARDY'!RTX49,SINAPI,4,),VLOOKUP('TEREZINHA HARDY'!RTX49,SETOP,5,))</f>
        <v>39.090000000000003</v>
      </c>
      <c r="RUD49" s="14">
        <f t="shared" si="2308"/>
        <v>49.46</v>
      </c>
      <c r="RUE49" s="14">
        <f t="shared" si="2309"/>
        <v>1431.4757999999999</v>
      </c>
      <c r="RUF49" s="14">
        <f t="shared" si="2310"/>
        <v>1811.2251999999999</v>
      </c>
      <c r="RUG49" s="11" t="s">
        <v>17389</v>
      </c>
      <c r="RUH49" s="261" t="str">
        <f>IF(RUO49="SINAPI",VLOOKUP('TEREZINHA HARDY'!RUN49,SINAPI,2,),VLOOKUP('TEREZINHA HARDY'!RUN49,SETOP,3,))</f>
        <v>FORMA E DESFORMA DE TÁBUA E SARRAFO, REAPROVEITAMENTO (3X), EXCLUSIVE ESCORAMENTO</v>
      </c>
      <c r="RUI49" s="261"/>
      <c r="RUJ49" s="261"/>
      <c r="RUK49" s="261"/>
      <c r="RUL49" s="261"/>
      <c r="RUM49" s="261"/>
      <c r="RUN49" s="12" t="s">
        <v>10323</v>
      </c>
      <c r="RUO49" s="12" t="s">
        <v>6222</v>
      </c>
      <c r="RUP49" s="12" t="str">
        <f>IF(RUO49="SINAPI",VLOOKUP('TEREZINHA HARDY'!RUN49,SINAPI,3,),VLOOKUP('TEREZINHA HARDY'!RUN49,SETOP,4,))</f>
        <v>M2</v>
      </c>
      <c r="RUQ49" s="13">
        <v>36.619999999999997</v>
      </c>
      <c r="RUR49" s="13" t="s">
        <v>41</v>
      </c>
      <c r="RUS49" s="14">
        <f>IF(RUO49="SINAPI",VLOOKUP('TEREZINHA HARDY'!RUN49,SINAPI,4,),VLOOKUP('TEREZINHA HARDY'!RUN49,SETOP,5,))</f>
        <v>39.090000000000003</v>
      </c>
      <c r="RUT49" s="14">
        <f t="shared" si="2311"/>
        <v>49.46</v>
      </c>
      <c r="RUU49" s="14">
        <f t="shared" si="2312"/>
        <v>1431.4757999999999</v>
      </c>
      <c r="RUV49" s="14">
        <f t="shared" si="2313"/>
        <v>1811.2251999999999</v>
      </c>
      <c r="RUW49" s="11" t="s">
        <v>17389</v>
      </c>
      <c r="RUX49" s="261" t="str">
        <f>IF(RVE49="SINAPI",VLOOKUP('TEREZINHA HARDY'!RVD49,SINAPI,2,),VLOOKUP('TEREZINHA HARDY'!RVD49,SETOP,3,))</f>
        <v>FORMA E DESFORMA DE TÁBUA E SARRAFO, REAPROVEITAMENTO (3X), EXCLUSIVE ESCORAMENTO</v>
      </c>
      <c r="RUY49" s="261"/>
      <c r="RUZ49" s="261"/>
      <c r="RVA49" s="261"/>
      <c r="RVB49" s="261"/>
      <c r="RVC49" s="261"/>
      <c r="RVD49" s="12" t="s">
        <v>10323</v>
      </c>
      <c r="RVE49" s="12" t="s">
        <v>6222</v>
      </c>
      <c r="RVF49" s="12" t="str">
        <f>IF(RVE49="SINAPI",VLOOKUP('TEREZINHA HARDY'!RVD49,SINAPI,3,),VLOOKUP('TEREZINHA HARDY'!RVD49,SETOP,4,))</f>
        <v>M2</v>
      </c>
      <c r="RVG49" s="13">
        <v>36.619999999999997</v>
      </c>
      <c r="RVH49" s="13" t="s">
        <v>41</v>
      </c>
      <c r="RVI49" s="14">
        <f>IF(RVE49="SINAPI",VLOOKUP('TEREZINHA HARDY'!RVD49,SINAPI,4,),VLOOKUP('TEREZINHA HARDY'!RVD49,SETOP,5,))</f>
        <v>39.090000000000003</v>
      </c>
      <c r="RVJ49" s="14">
        <f t="shared" si="2314"/>
        <v>49.46</v>
      </c>
      <c r="RVK49" s="14">
        <f t="shared" si="2315"/>
        <v>1431.4757999999999</v>
      </c>
      <c r="RVL49" s="14">
        <f t="shared" si="2316"/>
        <v>1811.2251999999999</v>
      </c>
      <c r="RVM49" s="11" t="s">
        <v>17389</v>
      </c>
      <c r="RVN49" s="261" t="str">
        <f>IF(RVU49="SINAPI",VLOOKUP('TEREZINHA HARDY'!RVT49,SINAPI,2,),VLOOKUP('TEREZINHA HARDY'!RVT49,SETOP,3,))</f>
        <v>FORMA E DESFORMA DE TÁBUA E SARRAFO, REAPROVEITAMENTO (3X), EXCLUSIVE ESCORAMENTO</v>
      </c>
      <c r="RVO49" s="261"/>
      <c r="RVP49" s="261"/>
      <c r="RVQ49" s="261"/>
      <c r="RVR49" s="261"/>
      <c r="RVS49" s="261"/>
      <c r="RVT49" s="12" t="s">
        <v>10323</v>
      </c>
      <c r="RVU49" s="12" t="s">
        <v>6222</v>
      </c>
      <c r="RVV49" s="12" t="str">
        <f>IF(RVU49="SINAPI",VLOOKUP('TEREZINHA HARDY'!RVT49,SINAPI,3,),VLOOKUP('TEREZINHA HARDY'!RVT49,SETOP,4,))</f>
        <v>M2</v>
      </c>
      <c r="RVW49" s="13">
        <v>36.619999999999997</v>
      </c>
      <c r="RVX49" s="13" t="s">
        <v>41</v>
      </c>
      <c r="RVY49" s="14">
        <f>IF(RVU49="SINAPI",VLOOKUP('TEREZINHA HARDY'!RVT49,SINAPI,4,),VLOOKUP('TEREZINHA HARDY'!RVT49,SETOP,5,))</f>
        <v>39.090000000000003</v>
      </c>
      <c r="RVZ49" s="14">
        <f t="shared" si="2317"/>
        <v>49.46</v>
      </c>
      <c r="RWA49" s="14">
        <f t="shared" si="2318"/>
        <v>1431.4757999999999</v>
      </c>
      <c r="RWB49" s="14">
        <f t="shared" si="2319"/>
        <v>1811.2251999999999</v>
      </c>
      <c r="RWC49" s="11" t="s">
        <v>17389</v>
      </c>
      <c r="RWD49" s="261" t="str">
        <f>IF(RWK49="SINAPI",VLOOKUP('TEREZINHA HARDY'!RWJ49,SINAPI,2,),VLOOKUP('TEREZINHA HARDY'!RWJ49,SETOP,3,))</f>
        <v>FORMA E DESFORMA DE TÁBUA E SARRAFO, REAPROVEITAMENTO (3X), EXCLUSIVE ESCORAMENTO</v>
      </c>
      <c r="RWE49" s="261"/>
      <c r="RWF49" s="261"/>
      <c r="RWG49" s="261"/>
      <c r="RWH49" s="261"/>
      <c r="RWI49" s="261"/>
      <c r="RWJ49" s="12" t="s">
        <v>10323</v>
      </c>
      <c r="RWK49" s="12" t="s">
        <v>6222</v>
      </c>
      <c r="RWL49" s="12" t="str">
        <f>IF(RWK49="SINAPI",VLOOKUP('TEREZINHA HARDY'!RWJ49,SINAPI,3,),VLOOKUP('TEREZINHA HARDY'!RWJ49,SETOP,4,))</f>
        <v>M2</v>
      </c>
      <c r="RWM49" s="13">
        <v>36.619999999999997</v>
      </c>
      <c r="RWN49" s="13" t="s">
        <v>41</v>
      </c>
      <c r="RWO49" s="14">
        <f>IF(RWK49="SINAPI",VLOOKUP('TEREZINHA HARDY'!RWJ49,SINAPI,4,),VLOOKUP('TEREZINHA HARDY'!RWJ49,SETOP,5,))</f>
        <v>39.090000000000003</v>
      </c>
      <c r="RWP49" s="14">
        <f t="shared" si="2320"/>
        <v>49.46</v>
      </c>
      <c r="RWQ49" s="14">
        <f t="shared" si="2321"/>
        <v>1431.4757999999999</v>
      </c>
      <c r="RWR49" s="14">
        <f t="shared" si="2322"/>
        <v>1811.2251999999999</v>
      </c>
      <c r="RWS49" s="11" t="s">
        <v>17389</v>
      </c>
      <c r="RWT49" s="261" t="str">
        <f>IF(RXA49="SINAPI",VLOOKUP('TEREZINHA HARDY'!RWZ49,SINAPI,2,),VLOOKUP('TEREZINHA HARDY'!RWZ49,SETOP,3,))</f>
        <v>FORMA E DESFORMA DE TÁBUA E SARRAFO, REAPROVEITAMENTO (3X), EXCLUSIVE ESCORAMENTO</v>
      </c>
      <c r="RWU49" s="261"/>
      <c r="RWV49" s="261"/>
      <c r="RWW49" s="261"/>
      <c r="RWX49" s="261"/>
      <c r="RWY49" s="261"/>
      <c r="RWZ49" s="12" t="s">
        <v>10323</v>
      </c>
      <c r="RXA49" s="12" t="s">
        <v>6222</v>
      </c>
      <c r="RXB49" s="12" t="str">
        <f>IF(RXA49="SINAPI",VLOOKUP('TEREZINHA HARDY'!RWZ49,SINAPI,3,),VLOOKUP('TEREZINHA HARDY'!RWZ49,SETOP,4,))</f>
        <v>M2</v>
      </c>
      <c r="RXC49" s="13">
        <v>36.619999999999997</v>
      </c>
      <c r="RXD49" s="13" t="s">
        <v>41</v>
      </c>
      <c r="RXE49" s="14">
        <f>IF(RXA49="SINAPI",VLOOKUP('TEREZINHA HARDY'!RWZ49,SINAPI,4,),VLOOKUP('TEREZINHA HARDY'!RWZ49,SETOP,5,))</f>
        <v>39.090000000000003</v>
      </c>
      <c r="RXF49" s="14">
        <f t="shared" si="2323"/>
        <v>49.46</v>
      </c>
      <c r="RXG49" s="14">
        <f t="shared" si="2324"/>
        <v>1431.4757999999999</v>
      </c>
      <c r="RXH49" s="14">
        <f t="shared" si="2325"/>
        <v>1811.2251999999999</v>
      </c>
      <c r="RXI49" s="11" t="s">
        <v>17389</v>
      </c>
      <c r="RXJ49" s="261" t="str">
        <f>IF(RXQ49="SINAPI",VLOOKUP('TEREZINHA HARDY'!RXP49,SINAPI,2,),VLOOKUP('TEREZINHA HARDY'!RXP49,SETOP,3,))</f>
        <v>FORMA E DESFORMA DE TÁBUA E SARRAFO, REAPROVEITAMENTO (3X), EXCLUSIVE ESCORAMENTO</v>
      </c>
      <c r="RXK49" s="261"/>
      <c r="RXL49" s="261"/>
      <c r="RXM49" s="261"/>
      <c r="RXN49" s="261"/>
      <c r="RXO49" s="261"/>
      <c r="RXP49" s="12" t="s">
        <v>10323</v>
      </c>
      <c r="RXQ49" s="12" t="s">
        <v>6222</v>
      </c>
      <c r="RXR49" s="12" t="str">
        <f>IF(RXQ49="SINAPI",VLOOKUP('TEREZINHA HARDY'!RXP49,SINAPI,3,),VLOOKUP('TEREZINHA HARDY'!RXP49,SETOP,4,))</f>
        <v>M2</v>
      </c>
      <c r="RXS49" s="13">
        <v>36.619999999999997</v>
      </c>
      <c r="RXT49" s="13" t="s">
        <v>41</v>
      </c>
      <c r="RXU49" s="14">
        <f>IF(RXQ49="SINAPI",VLOOKUP('TEREZINHA HARDY'!RXP49,SINAPI,4,),VLOOKUP('TEREZINHA HARDY'!RXP49,SETOP,5,))</f>
        <v>39.090000000000003</v>
      </c>
      <c r="RXV49" s="14">
        <f t="shared" si="2326"/>
        <v>49.46</v>
      </c>
      <c r="RXW49" s="14">
        <f t="shared" si="2327"/>
        <v>1431.4757999999999</v>
      </c>
      <c r="RXX49" s="14">
        <f t="shared" si="2328"/>
        <v>1811.2251999999999</v>
      </c>
      <c r="RXY49" s="11" t="s">
        <v>17389</v>
      </c>
      <c r="RXZ49" s="261" t="str">
        <f>IF(RYG49="SINAPI",VLOOKUP('TEREZINHA HARDY'!RYF49,SINAPI,2,),VLOOKUP('TEREZINHA HARDY'!RYF49,SETOP,3,))</f>
        <v>FORMA E DESFORMA DE TÁBUA E SARRAFO, REAPROVEITAMENTO (3X), EXCLUSIVE ESCORAMENTO</v>
      </c>
      <c r="RYA49" s="261"/>
      <c r="RYB49" s="261"/>
      <c r="RYC49" s="261"/>
      <c r="RYD49" s="261"/>
      <c r="RYE49" s="261"/>
      <c r="RYF49" s="12" t="s">
        <v>10323</v>
      </c>
      <c r="RYG49" s="12" t="s">
        <v>6222</v>
      </c>
      <c r="RYH49" s="12" t="str">
        <f>IF(RYG49="SINAPI",VLOOKUP('TEREZINHA HARDY'!RYF49,SINAPI,3,),VLOOKUP('TEREZINHA HARDY'!RYF49,SETOP,4,))</f>
        <v>M2</v>
      </c>
      <c r="RYI49" s="13">
        <v>36.619999999999997</v>
      </c>
      <c r="RYJ49" s="13" t="s">
        <v>41</v>
      </c>
      <c r="RYK49" s="14">
        <f>IF(RYG49="SINAPI",VLOOKUP('TEREZINHA HARDY'!RYF49,SINAPI,4,),VLOOKUP('TEREZINHA HARDY'!RYF49,SETOP,5,))</f>
        <v>39.090000000000003</v>
      </c>
      <c r="RYL49" s="14">
        <f t="shared" si="2329"/>
        <v>49.46</v>
      </c>
      <c r="RYM49" s="14">
        <f t="shared" si="2330"/>
        <v>1431.4757999999999</v>
      </c>
      <c r="RYN49" s="14">
        <f t="shared" si="2331"/>
        <v>1811.2251999999999</v>
      </c>
      <c r="RYO49" s="11" t="s">
        <v>17389</v>
      </c>
      <c r="RYP49" s="261" t="str">
        <f>IF(RYW49="SINAPI",VLOOKUP('TEREZINHA HARDY'!RYV49,SINAPI,2,),VLOOKUP('TEREZINHA HARDY'!RYV49,SETOP,3,))</f>
        <v>FORMA E DESFORMA DE TÁBUA E SARRAFO, REAPROVEITAMENTO (3X), EXCLUSIVE ESCORAMENTO</v>
      </c>
      <c r="RYQ49" s="261"/>
      <c r="RYR49" s="261"/>
      <c r="RYS49" s="261"/>
      <c r="RYT49" s="261"/>
      <c r="RYU49" s="261"/>
      <c r="RYV49" s="12" t="s">
        <v>10323</v>
      </c>
      <c r="RYW49" s="12" t="s">
        <v>6222</v>
      </c>
      <c r="RYX49" s="12" t="str">
        <f>IF(RYW49="SINAPI",VLOOKUP('TEREZINHA HARDY'!RYV49,SINAPI,3,),VLOOKUP('TEREZINHA HARDY'!RYV49,SETOP,4,))</f>
        <v>M2</v>
      </c>
      <c r="RYY49" s="13">
        <v>36.619999999999997</v>
      </c>
      <c r="RYZ49" s="13" t="s">
        <v>41</v>
      </c>
      <c r="RZA49" s="14">
        <f>IF(RYW49="SINAPI",VLOOKUP('TEREZINHA HARDY'!RYV49,SINAPI,4,),VLOOKUP('TEREZINHA HARDY'!RYV49,SETOP,5,))</f>
        <v>39.090000000000003</v>
      </c>
      <c r="RZB49" s="14">
        <f t="shared" si="2332"/>
        <v>49.46</v>
      </c>
      <c r="RZC49" s="14">
        <f t="shared" si="2333"/>
        <v>1431.4757999999999</v>
      </c>
      <c r="RZD49" s="14">
        <f t="shared" si="2334"/>
        <v>1811.2251999999999</v>
      </c>
      <c r="RZE49" s="11" t="s">
        <v>17389</v>
      </c>
      <c r="RZF49" s="261" t="str">
        <f>IF(RZM49="SINAPI",VLOOKUP('TEREZINHA HARDY'!RZL49,SINAPI,2,),VLOOKUP('TEREZINHA HARDY'!RZL49,SETOP,3,))</f>
        <v>FORMA E DESFORMA DE TÁBUA E SARRAFO, REAPROVEITAMENTO (3X), EXCLUSIVE ESCORAMENTO</v>
      </c>
      <c r="RZG49" s="261"/>
      <c r="RZH49" s="261"/>
      <c r="RZI49" s="261"/>
      <c r="RZJ49" s="261"/>
      <c r="RZK49" s="261"/>
      <c r="RZL49" s="12" t="s">
        <v>10323</v>
      </c>
      <c r="RZM49" s="12" t="s">
        <v>6222</v>
      </c>
      <c r="RZN49" s="12" t="str">
        <f>IF(RZM49="SINAPI",VLOOKUP('TEREZINHA HARDY'!RZL49,SINAPI,3,),VLOOKUP('TEREZINHA HARDY'!RZL49,SETOP,4,))</f>
        <v>M2</v>
      </c>
      <c r="RZO49" s="13">
        <v>36.619999999999997</v>
      </c>
      <c r="RZP49" s="13" t="s">
        <v>41</v>
      </c>
      <c r="RZQ49" s="14">
        <f>IF(RZM49="SINAPI",VLOOKUP('TEREZINHA HARDY'!RZL49,SINAPI,4,),VLOOKUP('TEREZINHA HARDY'!RZL49,SETOP,5,))</f>
        <v>39.090000000000003</v>
      </c>
      <c r="RZR49" s="14">
        <f t="shared" si="2335"/>
        <v>49.46</v>
      </c>
      <c r="RZS49" s="14">
        <f t="shared" si="2336"/>
        <v>1431.4757999999999</v>
      </c>
      <c r="RZT49" s="14">
        <f t="shared" si="2337"/>
        <v>1811.2251999999999</v>
      </c>
      <c r="RZU49" s="11" t="s">
        <v>17389</v>
      </c>
      <c r="RZV49" s="261" t="str">
        <f>IF(SAC49="SINAPI",VLOOKUP('TEREZINHA HARDY'!SAB49,SINAPI,2,),VLOOKUP('TEREZINHA HARDY'!SAB49,SETOP,3,))</f>
        <v>FORMA E DESFORMA DE TÁBUA E SARRAFO, REAPROVEITAMENTO (3X), EXCLUSIVE ESCORAMENTO</v>
      </c>
      <c r="RZW49" s="261"/>
      <c r="RZX49" s="261"/>
      <c r="RZY49" s="261"/>
      <c r="RZZ49" s="261"/>
      <c r="SAA49" s="261"/>
      <c r="SAB49" s="12" t="s">
        <v>10323</v>
      </c>
      <c r="SAC49" s="12" t="s">
        <v>6222</v>
      </c>
      <c r="SAD49" s="12" t="str">
        <f>IF(SAC49="SINAPI",VLOOKUP('TEREZINHA HARDY'!SAB49,SINAPI,3,),VLOOKUP('TEREZINHA HARDY'!SAB49,SETOP,4,))</f>
        <v>M2</v>
      </c>
      <c r="SAE49" s="13">
        <v>36.619999999999997</v>
      </c>
      <c r="SAF49" s="13" t="s">
        <v>41</v>
      </c>
      <c r="SAG49" s="14">
        <f>IF(SAC49="SINAPI",VLOOKUP('TEREZINHA HARDY'!SAB49,SINAPI,4,),VLOOKUP('TEREZINHA HARDY'!SAB49,SETOP,5,))</f>
        <v>39.090000000000003</v>
      </c>
      <c r="SAH49" s="14">
        <f t="shared" si="2338"/>
        <v>49.46</v>
      </c>
      <c r="SAI49" s="14">
        <f t="shared" si="2339"/>
        <v>1431.4757999999999</v>
      </c>
      <c r="SAJ49" s="14">
        <f t="shared" si="2340"/>
        <v>1811.2251999999999</v>
      </c>
      <c r="SAK49" s="11" t="s">
        <v>17389</v>
      </c>
      <c r="SAL49" s="261" t="str">
        <f>IF(SAS49="SINAPI",VLOOKUP('TEREZINHA HARDY'!SAR49,SINAPI,2,),VLOOKUP('TEREZINHA HARDY'!SAR49,SETOP,3,))</f>
        <v>FORMA E DESFORMA DE TÁBUA E SARRAFO, REAPROVEITAMENTO (3X), EXCLUSIVE ESCORAMENTO</v>
      </c>
      <c r="SAM49" s="261"/>
      <c r="SAN49" s="261"/>
      <c r="SAO49" s="261"/>
      <c r="SAP49" s="261"/>
      <c r="SAQ49" s="261"/>
      <c r="SAR49" s="12" t="s">
        <v>10323</v>
      </c>
      <c r="SAS49" s="12" t="s">
        <v>6222</v>
      </c>
      <c r="SAT49" s="12" t="str">
        <f>IF(SAS49="SINAPI",VLOOKUP('TEREZINHA HARDY'!SAR49,SINAPI,3,),VLOOKUP('TEREZINHA HARDY'!SAR49,SETOP,4,))</f>
        <v>M2</v>
      </c>
      <c r="SAU49" s="13">
        <v>36.619999999999997</v>
      </c>
      <c r="SAV49" s="13" t="s">
        <v>41</v>
      </c>
      <c r="SAW49" s="14">
        <f>IF(SAS49="SINAPI",VLOOKUP('TEREZINHA HARDY'!SAR49,SINAPI,4,),VLOOKUP('TEREZINHA HARDY'!SAR49,SETOP,5,))</f>
        <v>39.090000000000003</v>
      </c>
      <c r="SAX49" s="14">
        <f t="shared" si="2341"/>
        <v>49.46</v>
      </c>
      <c r="SAY49" s="14">
        <f t="shared" si="2342"/>
        <v>1431.4757999999999</v>
      </c>
      <c r="SAZ49" s="14">
        <f t="shared" si="2343"/>
        <v>1811.2251999999999</v>
      </c>
      <c r="SBA49" s="11" t="s">
        <v>17389</v>
      </c>
      <c r="SBB49" s="261" t="str">
        <f>IF(SBI49="SINAPI",VLOOKUP('TEREZINHA HARDY'!SBH49,SINAPI,2,),VLOOKUP('TEREZINHA HARDY'!SBH49,SETOP,3,))</f>
        <v>FORMA E DESFORMA DE TÁBUA E SARRAFO, REAPROVEITAMENTO (3X), EXCLUSIVE ESCORAMENTO</v>
      </c>
      <c r="SBC49" s="261"/>
      <c r="SBD49" s="261"/>
      <c r="SBE49" s="261"/>
      <c r="SBF49" s="261"/>
      <c r="SBG49" s="261"/>
      <c r="SBH49" s="12" t="s">
        <v>10323</v>
      </c>
      <c r="SBI49" s="12" t="s">
        <v>6222</v>
      </c>
      <c r="SBJ49" s="12" t="str">
        <f>IF(SBI49="SINAPI",VLOOKUP('TEREZINHA HARDY'!SBH49,SINAPI,3,),VLOOKUP('TEREZINHA HARDY'!SBH49,SETOP,4,))</f>
        <v>M2</v>
      </c>
      <c r="SBK49" s="13">
        <v>36.619999999999997</v>
      </c>
      <c r="SBL49" s="13" t="s">
        <v>41</v>
      </c>
      <c r="SBM49" s="14">
        <f>IF(SBI49="SINAPI",VLOOKUP('TEREZINHA HARDY'!SBH49,SINAPI,4,),VLOOKUP('TEREZINHA HARDY'!SBH49,SETOP,5,))</f>
        <v>39.090000000000003</v>
      </c>
      <c r="SBN49" s="14">
        <f t="shared" si="2344"/>
        <v>49.46</v>
      </c>
      <c r="SBO49" s="14">
        <f t="shared" si="2345"/>
        <v>1431.4757999999999</v>
      </c>
      <c r="SBP49" s="14">
        <f t="shared" si="2346"/>
        <v>1811.2251999999999</v>
      </c>
      <c r="SBQ49" s="11" t="s">
        <v>17389</v>
      </c>
      <c r="SBR49" s="261" t="str">
        <f>IF(SBY49="SINAPI",VLOOKUP('TEREZINHA HARDY'!SBX49,SINAPI,2,),VLOOKUP('TEREZINHA HARDY'!SBX49,SETOP,3,))</f>
        <v>FORMA E DESFORMA DE TÁBUA E SARRAFO, REAPROVEITAMENTO (3X), EXCLUSIVE ESCORAMENTO</v>
      </c>
      <c r="SBS49" s="261"/>
      <c r="SBT49" s="261"/>
      <c r="SBU49" s="261"/>
      <c r="SBV49" s="261"/>
      <c r="SBW49" s="261"/>
      <c r="SBX49" s="12" t="s">
        <v>10323</v>
      </c>
      <c r="SBY49" s="12" t="s">
        <v>6222</v>
      </c>
      <c r="SBZ49" s="12" t="str">
        <f>IF(SBY49="SINAPI",VLOOKUP('TEREZINHA HARDY'!SBX49,SINAPI,3,),VLOOKUP('TEREZINHA HARDY'!SBX49,SETOP,4,))</f>
        <v>M2</v>
      </c>
      <c r="SCA49" s="13">
        <v>36.619999999999997</v>
      </c>
      <c r="SCB49" s="13" t="s">
        <v>41</v>
      </c>
      <c r="SCC49" s="14">
        <f>IF(SBY49="SINAPI",VLOOKUP('TEREZINHA HARDY'!SBX49,SINAPI,4,),VLOOKUP('TEREZINHA HARDY'!SBX49,SETOP,5,))</f>
        <v>39.090000000000003</v>
      </c>
      <c r="SCD49" s="14">
        <f t="shared" si="2347"/>
        <v>49.46</v>
      </c>
      <c r="SCE49" s="14">
        <f t="shared" si="2348"/>
        <v>1431.4757999999999</v>
      </c>
      <c r="SCF49" s="14">
        <f t="shared" si="2349"/>
        <v>1811.2251999999999</v>
      </c>
      <c r="SCG49" s="11" t="s">
        <v>17389</v>
      </c>
      <c r="SCH49" s="261" t="str">
        <f>IF(SCO49="SINAPI",VLOOKUP('TEREZINHA HARDY'!SCN49,SINAPI,2,),VLOOKUP('TEREZINHA HARDY'!SCN49,SETOP,3,))</f>
        <v>FORMA E DESFORMA DE TÁBUA E SARRAFO, REAPROVEITAMENTO (3X), EXCLUSIVE ESCORAMENTO</v>
      </c>
      <c r="SCI49" s="261"/>
      <c r="SCJ49" s="261"/>
      <c r="SCK49" s="261"/>
      <c r="SCL49" s="261"/>
      <c r="SCM49" s="261"/>
      <c r="SCN49" s="12" t="s">
        <v>10323</v>
      </c>
      <c r="SCO49" s="12" t="s">
        <v>6222</v>
      </c>
      <c r="SCP49" s="12" t="str">
        <f>IF(SCO49="SINAPI",VLOOKUP('TEREZINHA HARDY'!SCN49,SINAPI,3,),VLOOKUP('TEREZINHA HARDY'!SCN49,SETOP,4,))</f>
        <v>M2</v>
      </c>
      <c r="SCQ49" s="13">
        <v>36.619999999999997</v>
      </c>
      <c r="SCR49" s="13" t="s">
        <v>41</v>
      </c>
      <c r="SCS49" s="14">
        <f>IF(SCO49="SINAPI",VLOOKUP('TEREZINHA HARDY'!SCN49,SINAPI,4,),VLOOKUP('TEREZINHA HARDY'!SCN49,SETOP,5,))</f>
        <v>39.090000000000003</v>
      </c>
      <c r="SCT49" s="14">
        <f t="shared" si="2350"/>
        <v>49.46</v>
      </c>
      <c r="SCU49" s="14">
        <f t="shared" si="2351"/>
        <v>1431.4757999999999</v>
      </c>
      <c r="SCV49" s="14">
        <f t="shared" si="2352"/>
        <v>1811.2251999999999</v>
      </c>
      <c r="SCW49" s="11" t="s">
        <v>17389</v>
      </c>
      <c r="SCX49" s="261" t="str">
        <f>IF(SDE49="SINAPI",VLOOKUP('TEREZINHA HARDY'!SDD49,SINAPI,2,),VLOOKUP('TEREZINHA HARDY'!SDD49,SETOP,3,))</f>
        <v>FORMA E DESFORMA DE TÁBUA E SARRAFO, REAPROVEITAMENTO (3X), EXCLUSIVE ESCORAMENTO</v>
      </c>
      <c r="SCY49" s="261"/>
      <c r="SCZ49" s="261"/>
      <c r="SDA49" s="261"/>
      <c r="SDB49" s="261"/>
      <c r="SDC49" s="261"/>
      <c r="SDD49" s="12" t="s">
        <v>10323</v>
      </c>
      <c r="SDE49" s="12" t="s">
        <v>6222</v>
      </c>
      <c r="SDF49" s="12" t="str">
        <f>IF(SDE49="SINAPI",VLOOKUP('TEREZINHA HARDY'!SDD49,SINAPI,3,),VLOOKUP('TEREZINHA HARDY'!SDD49,SETOP,4,))</f>
        <v>M2</v>
      </c>
      <c r="SDG49" s="13">
        <v>36.619999999999997</v>
      </c>
      <c r="SDH49" s="13" t="s">
        <v>41</v>
      </c>
      <c r="SDI49" s="14">
        <f>IF(SDE49="SINAPI",VLOOKUP('TEREZINHA HARDY'!SDD49,SINAPI,4,),VLOOKUP('TEREZINHA HARDY'!SDD49,SETOP,5,))</f>
        <v>39.090000000000003</v>
      </c>
      <c r="SDJ49" s="14">
        <f t="shared" si="2353"/>
        <v>49.46</v>
      </c>
      <c r="SDK49" s="14">
        <f t="shared" si="2354"/>
        <v>1431.4757999999999</v>
      </c>
      <c r="SDL49" s="14">
        <f t="shared" si="2355"/>
        <v>1811.2251999999999</v>
      </c>
      <c r="SDM49" s="11" t="s">
        <v>17389</v>
      </c>
      <c r="SDN49" s="261" t="str">
        <f>IF(SDU49="SINAPI",VLOOKUP('TEREZINHA HARDY'!SDT49,SINAPI,2,),VLOOKUP('TEREZINHA HARDY'!SDT49,SETOP,3,))</f>
        <v>FORMA E DESFORMA DE TÁBUA E SARRAFO, REAPROVEITAMENTO (3X), EXCLUSIVE ESCORAMENTO</v>
      </c>
      <c r="SDO49" s="261"/>
      <c r="SDP49" s="261"/>
      <c r="SDQ49" s="261"/>
      <c r="SDR49" s="261"/>
      <c r="SDS49" s="261"/>
      <c r="SDT49" s="12" t="s">
        <v>10323</v>
      </c>
      <c r="SDU49" s="12" t="s">
        <v>6222</v>
      </c>
      <c r="SDV49" s="12" t="str">
        <f>IF(SDU49="SINAPI",VLOOKUP('TEREZINHA HARDY'!SDT49,SINAPI,3,),VLOOKUP('TEREZINHA HARDY'!SDT49,SETOP,4,))</f>
        <v>M2</v>
      </c>
      <c r="SDW49" s="13">
        <v>36.619999999999997</v>
      </c>
      <c r="SDX49" s="13" t="s">
        <v>41</v>
      </c>
      <c r="SDY49" s="14">
        <f>IF(SDU49="SINAPI",VLOOKUP('TEREZINHA HARDY'!SDT49,SINAPI,4,),VLOOKUP('TEREZINHA HARDY'!SDT49,SETOP,5,))</f>
        <v>39.090000000000003</v>
      </c>
      <c r="SDZ49" s="14">
        <f t="shared" si="2356"/>
        <v>49.46</v>
      </c>
      <c r="SEA49" s="14">
        <f t="shared" si="2357"/>
        <v>1431.4757999999999</v>
      </c>
      <c r="SEB49" s="14">
        <f t="shared" si="2358"/>
        <v>1811.2251999999999</v>
      </c>
      <c r="SEC49" s="11" t="s">
        <v>17389</v>
      </c>
      <c r="SED49" s="261" t="str">
        <f>IF(SEK49="SINAPI",VLOOKUP('TEREZINHA HARDY'!SEJ49,SINAPI,2,),VLOOKUP('TEREZINHA HARDY'!SEJ49,SETOP,3,))</f>
        <v>FORMA E DESFORMA DE TÁBUA E SARRAFO, REAPROVEITAMENTO (3X), EXCLUSIVE ESCORAMENTO</v>
      </c>
      <c r="SEE49" s="261"/>
      <c r="SEF49" s="261"/>
      <c r="SEG49" s="261"/>
      <c r="SEH49" s="261"/>
      <c r="SEI49" s="261"/>
      <c r="SEJ49" s="12" t="s">
        <v>10323</v>
      </c>
      <c r="SEK49" s="12" t="s">
        <v>6222</v>
      </c>
      <c r="SEL49" s="12" t="str">
        <f>IF(SEK49="SINAPI",VLOOKUP('TEREZINHA HARDY'!SEJ49,SINAPI,3,),VLOOKUP('TEREZINHA HARDY'!SEJ49,SETOP,4,))</f>
        <v>M2</v>
      </c>
      <c r="SEM49" s="13">
        <v>36.619999999999997</v>
      </c>
      <c r="SEN49" s="13" t="s">
        <v>41</v>
      </c>
      <c r="SEO49" s="14">
        <f>IF(SEK49="SINAPI",VLOOKUP('TEREZINHA HARDY'!SEJ49,SINAPI,4,),VLOOKUP('TEREZINHA HARDY'!SEJ49,SETOP,5,))</f>
        <v>39.090000000000003</v>
      </c>
      <c r="SEP49" s="14">
        <f t="shared" si="2359"/>
        <v>49.46</v>
      </c>
      <c r="SEQ49" s="14">
        <f t="shared" si="2360"/>
        <v>1431.4757999999999</v>
      </c>
      <c r="SER49" s="14">
        <f t="shared" si="2361"/>
        <v>1811.2251999999999</v>
      </c>
      <c r="SES49" s="11" t="s">
        <v>17389</v>
      </c>
      <c r="SET49" s="261" t="str">
        <f>IF(SFA49="SINAPI",VLOOKUP('TEREZINHA HARDY'!SEZ49,SINAPI,2,),VLOOKUP('TEREZINHA HARDY'!SEZ49,SETOP,3,))</f>
        <v>FORMA E DESFORMA DE TÁBUA E SARRAFO, REAPROVEITAMENTO (3X), EXCLUSIVE ESCORAMENTO</v>
      </c>
      <c r="SEU49" s="261"/>
      <c r="SEV49" s="261"/>
      <c r="SEW49" s="261"/>
      <c r="SEX49" s="261"/>
      <c r="SEY49" s="261"/>
      <c r="SEZ49" s="12" t="s">
        <v>10323</v>
      </c>
      <c r="SFA49" s="12" t="s">
        <v>6222</v>
      </c>
      <c r="SFB49" s="12" t="str">
        <f>IF(SFA49="SINAPI",VLOOKUP('TEREZINHA HARDY'!SEZ49,SINAPI,3,),VLOOKUP('TEREZINHA HARDY'!SEZ49,SETOP,4,))</f>
        <v>M2</v>
      </c>
      <c r="SFC49" s="13">
        <v>36.619999999999997</v>
      </c>
      <c r="SFD49" s="13" t="s">
        <v>41</v>
      </c>
      <c r="SFE49" s="14">
        <f>IF(SFA49="SINAPI",VLOOKUP('TEREZINHA HARDY'!SEZ49,SINAPI,4,),VLOOKUP('TEREZINHA HARDY'!SEZ49,SETOP,5,))</f>
        <v>39.090000000000003</v>
      </c>
      <c r="SFF49" s="14">
        <f t="shared" si="2362"/>
        <v>49.46</v>
      </c>
      <c r="SFG49" s="14">
        <f t="shared" si="2363"/>
        <v>1431.4757999999999</v>
      </c>
      <c r="SFH49" s="14">
        <f t="shared" si="2364"/>
        <v>1811.2251999999999</v>
      </c>
      <c r="SFI49" s="11" t="s">
        <v>17389</v>
      </c>
      <c r="SFJ49" s="261" t="str">
        <f>IF(SFQ49="SINAPI",VLOOKUP('TEREZINHA HARDY'!SFP49,SINAPI,2,),VLOOKUP('TEREZINHA HARDY'!SFP49,SETOP,3,))</f>
        <v>FORMA E DESFORMA DE TÁBUA E SARRAFO, REAPROVEITAMENTO (3X), EXCLUSIVE ESCORAMENTO</v>
      </c>
      <c r="SFK49" s="261"/>
      <c r="SFL49" s="261"/>
      <c r="SFM49" s="261"/>
      <c r="SFN49" s="261"/>
      <c r="SFO49" s="261"/>
      <c r="SFP49" s="12" t="s">
        <v>10323</v>
      </c>
      <c r="SFQ49" s="12" t="s">
        <v>6222</v>
      </c>
      <c r="SFR49" s="12" t="str">
        <f>IF(SFQ49="SINAPI",VLOOKUP('TEREZINHA HARDY'!SFP49,SINAPI,3,),VLOOKUP('TEREZINHA HARDY'!SFP49,SETOP,4,))</f>
        <v>M2</v>
      </c>
      <c r="SFS49" s="13">
        <v>36.619999999999997</v>
      </c>
      <c r="SFT49" s="13" t="s">
        <v>41</v>
      </c>
      <c r="SFU49" s="14">
        <f>IF(SFQ49="SINAPI",VLOOKUP('TEREZINHA HARDY'!SFP49,SINAPI,4,),VLOOKUP('TEREZINHA HARDY'!SFP49,SETOP,5,))</f>
        <v>39.090000000000003</v>
      </c>
      <c r="SFV49" s="14">
        <f t="shared" si="2365"/>
        <v>49.46</v>
      </c>
      <c r="SFW49" s="14">
        <f t="shared" si="2366"/>
        <v>1431.4757999999999</v>
      </c>
      <c r="SFX49" s="14">
        <f t="shared" si="2367"/>
        <v>1811.2251999999999</v>
      </c>
      <c r="SFY49" s="11" t="s">
        <v>17389</v>
      </c>
      <c r="SFZ49" s="261" t="str">
        <f>IF(SGG49="SINAPI",VLOOKUP('TEREZINHA HARDY'!SGF49,SINAPI,2,),VLOOKUP('TEREZINHA HARDY'!SGF49,SETOP,3,))</f>
        <v>FORMA E DESFORMA DE TÁBUA E SARRAFO, REAPROVEITAMENTO (3X), EXCLUSIVE ESCORAMENTO</v>
      </c>
      <c r="SGA49" s="261"/>
      <c r="SGB49" s="261"/>
      <c r="SGC49" s="261"/>
      <c r="SGD49" s="261"/>
      <c r="SGE49" s="261"/>
      <c r="SGF49" s="12" t="s">
        <v>10323</v>
      </c>
      <c r="SGG49" s="12" t="s">
        <v>6222</v>
      </c>
      <c r="SGH49" s="12" t="str">
        <f>IF(SGG49="SINAPI",VLOOKUP('TEREZINHA HARDY'!SGF49,SINAPI,3,),VLOOKUP('TEREZINHA HARDY'!SGF49,SETOP,4,))</f>
        <v>M2</v>
      </c>
      <c r="SGI49" s="13">
        <v>36.619999999999997</v>
      </c>
      <c r="SGJ49" s="13" t="s">
        <v>41</v>
      </c>
      <c r="SGK49" s="14">
        <f>IF(SGG49="SINAPI",VLOOKUP('TEREZINHA HARDY'!SGF49,SINAPI,4,),VLOOKUP('TEREZINHA HARDY'!SGF49,SETOP,5,))</f>
        <v>39.090000000000003</v>
      </c>
      <c r="SGL49" s="14">
        <f t="shared" si="2368"/>
        <v>49.46</v>
      </c>
      <c r="SGM49" s="14">
        <f t="shared" si="2369"/>
        <v>1431.4757999999999</v>
      </c>
      <c r="SGN49" s="14">
        <f t="shared" si="2370"/>
        <v>1811.2251999999999</v>
      </c>
      <c r="SGO49" s="11" t="s">
        <v>17389</v>
      </c>
      <c r="SGP49" s="261" t="str">
        <f>IF(SGW49="SINAPI",VLOOKUP('TEREZINHA HARDY'!SGV49,SINAPI,2,),VLOOKUP('TEREZINHA HARDY'!SGV49,SETOP,3,))</f>
        <v>FORMA E DESFORMA DE TÁBUA E SARRAFO, REAPROVEITAMENTO (3X), EXCLUSIVE ESCORAMENTO</v>
      </c>
      <c r="SGQ49" s="261"/>
      <c r="SGR49" s="261"/>
      <c r="SGS49" s="261"/>
      <c r="SGT49" s="261"/>
      <c r="SGU49" s="261"/>
      <c r="SGV49" s="12" t="s">
        <v>10323</v>
      </c>
      <c r="SGW49" s="12" t="s">
        <v>6222</v>
      </c>
      <c r="SGX49" s="12" t="str">
        <f>IF(SGW49="SINAPI",VLOOKUP('TEREZINHA HARDY'!SGV49,SINAPI,3,),VLOOKUP('TEREZINHA HARDY'!SGV49,SETOP,4,))</f>
        <v>M2</v>
      </c>
      <c r="SGY49" s="13">
        <v>36.619999999999997</v>
      </c>
      <c r="SGZ49" s="13" t="s">
        <v>41</v>
      </c>
      <c r="SHA49" s="14">
        <f>IF(SGW49="SINAPI",VLOOKUP('TEREZINHA HARDY'!SGV49,SINAPI,4,),VLOOKUP('TEREZINHA HARDY'!SGV49,SETOP,5,))</f>
        <v>39.090000000000003</v>
      </c>
      <c r="SHB49" s="14">
        <f t="shared" si="2371"/>
        <v>49.46</v>
      </c>
      <c r="SHC49" s="14">
        <f t="shared" si="2372"/>
        <v>1431.4757999999999</v>
      </c>
      <c r="SHD49" s="14">
        <f t="shared" si="2373"/>
        <v>1811.2251999999999</v>
      </c>
      <c r="SHE49" s="11" t="s">
        <v>17389</v>
      </c>
      <c r="SHF49" s="261" t="str">
        <f>IF(SHM49="SINAPI",VLOOKUP('TEREZINHA HARDY'!SHL49,SINAPI,2,),VLOOKUP('TEREZINHA HARDY'!SHL49,SETOP,3,))</f>
        <v>FORMA E DESFORMA DE TÁBUA E SARRAFO, REAPROVEITAMENTO (3X), EXCLUSIVE ESCORAMENTO</v>
      </c>
      <c r="SHG49" s="261"/>
      <c r="SHH49" s="261"/>
      <c r="SHI49" s="261"/>
      <c r="SHJ49" s="261"/>
      <c r="SHK49" s="261"/>
      <c r="SHL49" s="12" t="s">
        <v>10323</v>
      </c>
      <c r="SHM49" s="12" t="s">
        <v>6222</v>
      </c>
      <c r="SHN49" s="12" t="str">
        <f>IF(SHM49="SINAPI",VLOOKUP('TEREZINHA HARDY'!SHL49,SINAPI,3,),VLOOKUP('TEREZINHA HARDY'!SHL49,SETOP,4,))</f>
        <v>M2</v>
      </c>
      <c r="SHO49" s="13">
        <v>36.619999999999997</v>
      </c>
      <c r="SHP49" s="13" t="s">
        <v>41</v>
      </c>
      <c r="SHQ49" s="14">
        <f>IF(SHM49="SINAPI",VLOOKUP('TEREZINHA HARDY'!SHL49,SINAPI,4,),VLOOKUP('TEREZINHA HARDY'!SHL49,SETOP,5,))</f>
        <v>39.090000000000003</v>
      </c>
      <c r="SHR49" s="14">
        <f t="shared" si="2374"/>
        <v>49.46</v>
      </c>
      <c r="SHS49" s="14">
        <f t="shared" si="2375"/>
        <v>1431.4757999999999</v>
      </c>
      <c r="SHT49" s="14">
        <f t="shared" si="2376"/>
        <v>1811.2251999999999</v>
      </c>
      <c r="SHU49" s="11" t="s">
        <v>17389</v>
      </c>
      <c r="SHV49" s="261" t="str">
        <f>IF(SIC49="SINAPI",VLOOKUP('TEREZINHA HARDY'!SIB49,SINAPI,2,),VLOOKUP('TEREZINHA HARDY'!SIB49,SETOP,3,))</f>
        <v>FORMA E DESFORMA DE TÁBUA E SARRAFO, REAPROVEITAMENTO (3X), EXCLUSIVE ESCORAMENTO</v>
      </c>
      <c r="SHW49" s="261"/>
      <c r="SHX49" s="261"/>
      <c r="SHY49" s="261"/>
      <c r="SHZ49" s="261"/>
      <c r="SIA49" s="261"/>
      <c r="SIB49" s="12" t="s">
        <v>10323</v>
      </c>
      <c r="SIC49" s="12" t="s">
        <v>6222</v>
      </c>
      <c r="SID49" s="12" t="str">
        <f>IF(SIC49="SINAPI",VLOOKUP('TEREZINHA HARDY'!SIB49,SINAPI,3,),VLOOKUP('TEREZINHA HARDY'!SIB49,SETOP,4,))</f>
        <v>M2</v>
      </c>
      <c r="SIE49" s="13">
        <v>36.619999999999997</v>
      </c>
      <c r="SIF49" s="13" t="s">
        <v>41</v>
      </c>
      <c r="SIG49" s="14">
        <f>IF(SIC49="SINAPI",VLOOKUP('TEREZINHA HARDY'!SIB49,SINAPI,4,),VLOOKUP('TEREZINHA HARDY'!SIB49,SETOP,5,))</f>
        <v>39.090000000000003</v>
      </c>
      <c r="SIH49" s="14">
        <f t="shared" si="2377"/>
        <v>49.46</v>
      </c>
      <c r="SII49" s="14">
        <f t="shared" si="2378"/>
        <v>1431.4757999999999</v>
      </c>
      <c r="SIJ49" s="14">
        <f t="shared" si="2379"/>
        <v>1811.2251999999999</v>
      </c>
      <c r="SIK49" s="11" t="s">
        <v>17389</v>
      </c>
      <c r="SIL49" s="261" t="str">
        <f>IF(SIS49="SINAPI",VLOOKUP('TEREZINHA HARDY'!SIR49,SINAPI,2,),VLOOKUP('TEREZINHA HARDY'!SIR49,SETOP,3,))</f>
        <v>FORMA E DESFORMA DE TÁBUA E SARRAFO, REAPROVEITAMENTO (3X), EXCLUSIVE ESCORAMENTO</v>
      </c>
      <c r="SIM49" s="261"/>
      <c r="SIN49" s="261"/>
      <c r="SIO49" s="261"/>
      <c r="SIP49" s="261"/>
      <c r="SIQ49" s="261"/>
      <c r="SIR49" s="12" t="s">
        <v>10323</v>
      </c>
      <c r="SIS49" s="12" t="s">
        <v>6222</v>
      </c>
      <c r="SIT49" s="12" t="str">
        <f>IF(SIS49="SINAPI",VLOOKUP('TEREZINHA HARDY'!SIR49,SINAPI,3,),VLOOKUP('TEREZINHA HARDY'!SIR49,SETOP,4,))</f>
        <v>M2</v>
      </c>
      <c r="SIU49" s="13">
        <v>36.619999999999997</v>
      </c>
      <c r="SIV49" s="13" t="s">
        <v>41</v>
      </c>
      <c r="SIW49" s="14">
        <f>IF(SIS49="SINAPI",VLOOKUP('TEREZINHA HARDY'!SIR49,SINAPI,4,),VLOOKUP('TEREZINHA HARDY'!SIR49,SETOP,5,))</f>
        <v>39.090000000000003</v>
      </c>
      <c r="SIX49" s="14">
        <f t="shared" si="2380"/>
        <v>49.46</v>
      </c>
      <c r="SIY49" s="14">
        <f t="shared" si="2381"/>
        <v>1431.4757999999999</v>
      </c>
      <c r="SIZ49" s="14">
        <f t="shared" si="2382"/>
        <v>1811.2251999999999</v>
      </c>
      <c r="SJA49" s="11" t="s">
        <v>17389</v>
      </c>
      <c r="SJB49" s="261" t="str">
        <f>IF(SJI49="SINAPI",VLOOKUP('TEREZINHA HARDY'!SJH49,SINAPI,2,),VLOOKUP('TEREZINHA HARDY'!SJH49,SETOP,3,))</f>
        <v>FORMA E DESFORMA DE TÁBUA E SARRAFO, REAPROVEITAMENTO (3X), EXCLUSIVE ESCORAMENTO</v>
      </c>
      <c r="SJC49" s="261"/>
      <c r="SJD49" s="261"/>
      <c r="SJE49" s="261"/>
      <c r="SJF49" s="261"/>
      <c r="SJG49" s="261"/>
      <c r="SJH49" s="12" t="s">
        <v>10323</v>
      </c>
      <c r="SJI49" s="12" t="s">
        <v>6222</v>
      </c>
      <c r="SJJ49" s="12" t="str">
        <f>IF(SJI49="SINAPI",VLOOKUP('TEREZINHA HARDY'!SJH49,SINAPI,3,),VLOOKUP('TEREZINHA HARDY'!SJH49,SETOP,4,))</f>
        <v>M2</v>
      </c>
      <c r="SJK49" s="13">
        <v>36.619999999999997</v>
      </c>
      <c r="SJL49" s="13" t="s">
        <v>41</v>
      </c>
      <c r="SJM49" s="14">
        <f>IF(SJI49="SINAPI",VLOOKUP('TEREZINHA HARDY'!SJH49,SINAPI,4,),VLOOKUP('TEREZINHA HARDY'!SJH49,SETOP,5,))</f>
        <v>39.090000000000003</v>
      </c>
      <c r="SJN49" s="14">
        <f t="shared" si="2383"/>
        <v>49.46</v>
      </c>
      <c r="SJO49" s="14">
        <f t="shared" si="2384"/>
        <v>1431.4757999999999</v>
      </c>
      <c r="SJP49" s="14">
        <f t="shared" si="2385"/>
        <v>1811.2251999999999</v>
      </c>
      <c r="SJQ49" s="11" t="s">
        <v>17389</v>
      </c>
      <c r="SJR49" s="261" t="str">
        <f>IF(SJY49="SINAPI",VLOOKUP('TEREZINHA HARDY'!SJX49,SINAPI,2,),VLOOKUP('TEREZINHA HARDY'!SJX49,SETOP,3,))</f>
        <v>FORMA E DESFORMA DE TÁBUA E SARRAFO, REAPROVEITAMENTO (3X), EXCLUSIVE ESCORAMENTO</v>
      </c>
      <c r="SJS49" s="261"/>
      <c r="SJT49" s="261"/>
      <c r="SJU49" s="261"/>
      <c r="SJV49" s="261"/>
      <c r="SJW49" s="261"/>
      <c r="SJX49" s="12" t="s">
        <v>10323</v>
      </c>
      <c r="SJY49" s="12" t="s">
        <v>6222</v>
      </c>
      <c r="SJZ49" s="12" t="str">
        <f>IF(SJY49="SINAPI",VLOOKUP('TEREZINHA HARDY'!SJX49,SINAPI,3,),VLOOKUP('TEREZINHA HARDY'!SJX49,SETOP,4,))</f>
        <v>M2</v>
      </c>
      <c r="SKA49" s="13">
        <v>36.619999999999997</v>
      </c>
      <c r="SKB49" s="13" t="s">
        <v>41</v>
      </c>
      <c r="SKC49" s="14">
        <f>IF(SJY49="SINAPI",VLOOKUP('TEREZINHA HARDY'!SJX49,SINAPI,4,),VLOOKUP('TEREZINHA HARDY'!SJX49,SETOP,5,))</f>
        <v>39.090000000000003</v>
      </c>
      <c r="SKD49" s="14">
        <f t="shared" si="2386"/>
        <v>49.46</v>
      </c>
      <c r="SKE49" s="14">
        <f t="shared" si="2387"/>
        <v>1431.4757999999999</v>
      </c>
      <c r="SKF49" s="14">
        <f t="shared" si="2388"/>
        <v>1811.2251999999999</v>
      </c>
      <c r="SKG49" s="11" t="s">
        <v>17389</v>
      </c>
      <c r="SKH49" s="261" t="str">
        <f>IF(SKO49="SINAPI",VLOOKUP('TEREZINHA HARDY'!SKN49,SINAPI,2,),VLOOKUP('TEREZINHA HARDY'!SKN49,SETOP,3,))</f>
        <v>FORMA E DESFORMA DE TÁBUA E SARRAFO, REAPROVEITAMENTO (3X), EXCLUSIVE ESCORAMENTO</v>
      </c>
      <c r="SKI49" s="261"/>
      <c r="SKJ49" s="261"/>
      <c r="SKK49" s="261"/>
      <c r="SKL49" s="261"/>
      <c r="SKM49" s="261"/>
      <c r="SKN49" s="12" t="s">
        <v>10323</v>
      </c>
      <c r="SKO49" s="12" t="s">
        <v>6222</v>
      </c>
      <c r="SKP49" s="12" t="str">
        <f>IF(SKO49="SINAPI",VLOOKUP('TEREZINHA HARDY'!SKN49,SINAPI,3,),VLOOKUP('TEREZINHA HARDY'!SKN49,SETOP,4,))</f>
        <v>M2</v>
      </c>
      <c r="SKQ49" s="13">
        <v>36.619999999999997</v>
      </c>
      <c r="SKR49" s="13" t="s">
        <v>41</v>
      </c>
      <c r="SKS49" s="14">
        <f>IF(SKO49="SINAPI",VLOOKUP('TEREZINHA HARDY'!SKN49,SINAPI,4,),VLOOKUP('TEREZINHA HARDY'!SKN49,SETOP,5,))</f>
        <v>39.090000000000003</v>
      </c>
      <c r="SKT49" s="14">
        <f t="shared" si="2389"/>
        <v>49.46</v>
      </c>
      <c r="SKU49" s="14">
        <f t="shared" si="2390"/>
        <v>1431.4757999999999</v>
      </c>
      <c r="SKV49" s="14">
        <f t="shared" si="2391"/>
        <v>1811.2251999999999</v>
      </c>
      <c r="SKW49" s="11" t="s">
        <v>17389</v>
      </c>
      <c r="SKX49" s="261" t="str">
        <f>IF(SLE49="SINAPI",VLOOKUP('TEREZINHA HARDY'!SLD49,SINAPI,2,),VLOOKUP('TEREZINHA HARDY'!SLD49,SETOP,3,))</f>
        <v>FORMA E DESFORMA DE TÁBUA E SARRAFO, REAPROVEITAMENTO (3X), EXCLUSIVE ESCORAMENTO</v>
      </c>
      <c r="SKY49" s="261"/>
      <c r="SKZ49" s="261"/>
      <c r="SLA49" s="261"/>
      <c r="SLB49" s="261"/>
      <c r="SLC49" s="261"/>
      <c r="SLD49" s="12" t="s">
        <v>10323</v>
      </c>
      <c r="SLE49" s="12" t="s">
        <v>6222</v>
      </c>
      <c r="SLF49" s="12" t="str">
        <f>IF(SLE49="SINAPI",VLOOKUP('TEREZINHA HARDY'!SLD49,SINAPI,3,),VLOOKUP('TEREZINHA HARDY'!SLD49,SETOP,4,))</f>
        <v>M2</v>
      </c>
      <c r="SLG49" s="13">
        <v>36.619999999999997</v>
      </c>
      <c r="SLH49" s="13" t="s">
        <v>41</v>
      </c>
      <c r="SLI49" s="14">
        <f>IF(SLE49="SINAPI",VLOOKUP('TEREZINHA HARDY'!SLD49,SINAPI,4,),VLOOKUP('TEREZINHA HARDY'!SLD49,SETOP,5,))</f>
        <v>39.090000000000003</v>
      </c>
      <c r="SLJ49" s="14">
        <f t="shared" si="2392"/>
        <v>49.46</v>
      </c>
      <c r="SLK49" s="14">
        <f t="shared" si="2393"/>
        <v>1431.4757999999999</v>
      </c>
      <c r="SLL49" s="14">
        <f t="shared" si="2394"/>
        <v>1811.2251999999999</v>
      </c>
      <c r="SLM49" s="11" t="s">
        <v>17389</v>
      </c>
      <c r="SLN49" s="261" t="str">
        <f>IF(SLU49="SINAPI",VLOOKUP('TEREZINHA HARDY'!SLT49,SINAPI,2,),VLOOKUP('TEREZINHA HARDY'!SLT49,SETOP,3,))</f>
        <v>FORMA E DESFORMA DE TÁBUA E SARRAFO, REAPROVEITAMENTO (3X), EXCLUSIVE ESCORAMENTO</v>
      </c>
      <c r="SLO49" s="261"/>
      <c r="SLP49" s="261"/>
      <c r="SLQ49" s="261"/>
      <c r="SLR49" s="261"/>
      <c r="SLS49" s="261"/>
      <c r="SLT49" s="12" t="s">
        <v>10323</v>
      </c>
      <c r="SLU49" s="12" t="s">
        <v>6222</v>
      </c>
      <c r="SLV49" s="12" t="str">
        <f>IF(SLU49="SINAPI",VLOOKUP('TEREZINHA HARDY'!SLT49,SINAPI,3,),VLOOKUP('TEREZINHA HARDY'!SLT49,SETOP,4,))</f>
        <v>M2</v>
      </c>
      <c r="SLW49" s="13">
        <v>36.619999999999997</v>
      </c>
      <c r="SLX49" s="13" t="s">
        <v>41</v>
      </c>
      <c r="SLY49" s="14">
        <f>IF(SLU49="SINAPI",VLOOKUP('TEREZINHA HARDY'!SLT49,SINAPI,4,),VLOOKUP('TEREZINHA HARDY'!SLT49,SETOP,5,))</f>
        <v>39.090000000000003</v>
      </c>
      <c r="SLZ49" s="14">
        <f t="shared" si="2395"/>
        <v>49.46</v>
      </c>
      <c r="SMA49" s="14">
        <f t="shared" si="2396"/>
        <v>1431.4757999999999</v>
      </c>
      <c r="SMB49" s="14">
        <f t="shared" si="2397"/>
        <v>1811.2251999999999</v>
      </c>
      <c r="SMC49" s="11" t="s">
        <v>17389</v>
      </c>
      <c r="SMD49" s="261" t="str">
        <f>IF(SMK49="SINAPI",VLOOKUP('TEREZINHA HARDY'!SMJ49,SINAPI,2,),VLOOKUP('TEREZINHA HARDY'!SMJ49,SETOP,3,))</f>
        <v>FORMA E DESFORMA DE TÁBUA E SARRAFO, REAPROVEITAMENTO (3X), EXCLUSIVE ESCORAMENTO</v>
      </c>
      <c r="SME49" s="261"/>
      <c r="SMF49" s="261"/>
      <c r="SMG49" s="261"/>
      <c r="SMH49" s="261"/>
      <c r="SMI49" s="261"/>
      <c r="SMJ49" s="12" t="s">
        <v>10323</v>
      </c>
      <c r="SMK49" s="12" t="s">
        <v>6222</v>
      </c>
      <c r="SML49" s="12" t="str">
        <f>IF(SMK49="SINAPI",VLOOKUP('TEREZINHA HARDY'!SMJ49,SINAPI,3,),VLOOKUP('TEREZINHA HARDY'!SMJ49,SETOP,4,))</f>
        <v>M2</v>
      </c>
      <c r="SMM49" s="13">
        <v>36.619999999999997</v>
      </c>
      <c r="SMN49" s="13" t="s">
        <v>41</v>
      </c>
      <c r="SMO49" s="14">
        <f>IF(SMK49="SINAPI",VLOOKUP('TEREZINHA HARDY'!SMJ49,SINAPI,4,),VLOOKUP('TEREZINHA HARDY'!SMJ49,SETOP,5,))</f>
        <v>39.090000000000003</v>
      </c>
      <c r="SMP49" s="14">
        <f t="shared" si="2398"/>
        <v>49.46</v>
      </c>
      <c r="SMQ49" s="14">
        <f t="shared" si="2399"/>
        <v>1431.4757999999999</v>
      </c>
      <c r="SMR49" s="14">
        <f t="shared" si="2400"/>
        <v>1811.2251999999999</v>
      </c>
      <c r="SMS49" s="11" t="s">
        <v>17389</v>
      </c>
      <c r="SMT49" s="261" t="str">
        <f>IF(SNA49="SINAPI",VLOOKUP('TEREZINHA HARDY'!SMZ49,SINAPI,2,),VLOOKUP('TEREZINHA HARDY'!SMZ49,SETOP,3,))</f>
        <v>FORMA E DESFORMA DE TÁBUA E SARRAFO, REAPROVEITAMENTO (3X), EXCLUSIVE ESCORAMENTO</v>
      </c>
      <c r="SMU49" s="261"/>
      <c r="SMV49" s="261"/>
      <c r="SMW49" s="261"/>
      <c r="SMX49" s="261"/>
      <c r="SMY49" s="261"/>
      <c r="SMZ49" s="12" t="s">
        <v>10323</v>
      </c>
      <c r="SNA49" s="12" t="s">
        <v>6222</v>
      </c>
      <c r="SNB49" s="12" t="str">
        <f>IF(SNA49="SINAPI",VLOOKUP('TEREZINHA HARDY'!SMZ49,SINAPI,3,),VLOOKUP('TEREZINHA HARDY'!SMZ49,SETOP,4,))</f>
        <v>M2</v>
      </c>
      <c r="SNC49" s="13">
        <v>36.619999999999997</v>
      </c>
      <c r="SND49" s="13" t="s">
        <v>41</v>
      </c>
      <c r="SNE49" s="14">
        <f>IF(SNA49="SINAPI",VLOOKUP('TEREZINHA HARDY'!SMZ49,SINAPI,4,),VLOOKUP('TEREZINHA HARDY'!SMZ49,SETOP,5,))</f>
        <v>39.090000000000003</v>
      </c>
      <c r="SNF49" s="14">
        <f t="shared" si="2401"/>
        <v>49.46</v>
      </c>
      <c r="SNG49" s="14">
        <f t="shared" si="2402"/>
        <v>1431.4757999999999</v>
      </c>
      <c r="SNH49" s="14">
        <f t="shared" si="2403"/>
        <v>1811.2251999999999</v>
      </c>
      <c r="SNI49" s="11" t="s">
        <v>17389</v>
      </c>
      <c r="SNJ49" s="261" t="str">
        <f>IF(SNQ49="SINAPI",VLOOKUP('TEREZINHA HARDY'!SNP49,SINAPI,2,),VLOOKUP('TEREZINHA HARDY'!SNP49,SETOP,3,))</f>
        <v>FORMA E DESFORMA DE TÁBUA E SARRAFO, REAPROVEITAMENTO (3X), EXCLUSIVE ESCORAMENTO</v>
      </c>
      <c r="SNK49" s="261"/>
      <c r="SNL49" s="261"/>
      <c r="SNM49" s="261"/>
      <c r="SNN49" s="261"/>
      <c r="SNO49" s="261"/>
      <c r="SNP49" s="12" t="s">
        <v>10323</v>
      </c>
      <c r="SNQ49" s="12" t="s">
        <v>6222</v>
      </c>
      <c r="SNR49" s="12" t="str">
        <f>IF(SNQ49="SINAPI",VLOOKUP('TEREZINHA HARDY'!SNP49,SINAPI,3,),VLOOKUP('TEREZINHA HARDY'!SNP49,SETOP,4,))</f>
        <v>M2</v>
      </c>
      <c r="SNS49" s="13">
        <v>36.619999999999997</v>
      </c>
      <c r="SNT49" s="13" t="s">
        <v>41</v>
      </c>
      <c r="SNU49" s="14">
        <f>IF(SNQ49="SINAPI",VLOOKUP('TEREZINHA HARDY'!SNP49,SINAPI,4,),VLOOKUP('TEREZINHA HARDY'!SNP49,SETOP,5,))</f>
        <v>39.090000000000003</v>
      </c>
      <c r="SNV49" s="14">
        <f t="shared" si="2404"/>
        <v>49.46</v>
      </c>
      <c r="SNW49" s="14">
        <f t="shared" si="2405"/>
        <v>1431.4757999999999</v>
      </c>
      <c r="SNX49" s="14">
        <f t="shared" si="2406"/>
        <v>1811.2251999999999</v>
      </c>
      <c r="SNY49" s="11" t="s">
        <v>17389</v>
      </c>
      <c r="SNZ49" s="261" t="str">
        <f>IF(SOG49="SINAPI",VLOOKUP('TEREZINHA HARDY'!SOF49,SINAPI,2,),VLOOKUP('TEREZINHA HARDY'!SOF49,SETOP,3,))</f>
        <v>FORMA E DESFORMA DE TÁBUA E SARRAFO, REAPROVEITAMENTO (3X), EXCLUSIVE ESCORAMENTO</v>
      </c>
      <c r="SOA49" s="261"/>
      <c r="SOB49" s="261"/>
      <c r="SOC49" s="261"/>
      <c r="SOD49" s="261"/>
      <c r="SOE49" s="261"/>
      <c r="SOF49" s="12" t="s">
        <v>10323</v>
      </c>
      <c r="SOG49" s="12" t="s">
        <v>6222</v>
      </c>
      <c r="SOH49" s="12" t="str">
        <f>IF(SOG49="SINAPI",VLOOKUP('TEREZINHA HARDY'!SOF49,SINAPI,3,),VLOOKUP('TEREZINHA HARDY'!SOF49,SETOP,4,))</f>
        <v>M2</v>
      </c>
      <c r="SOI49" s="13">
        <v>36.619999999999997</v>
      </c>
      <c r="SOJ49" s="13" t="s">
        <v>41</v>
      </c>
      <c r="SOK49" s="14">
        <f>IF(SOG49="SINAPI",VLOOKUP('TEREZINHA HARDY'!SOF49,SINAPI,4,),VLOOKUP('TEREZINHA HARDY'!SOF49,SETOP,5,))</f>
        <v>39.090000000000003</v>
      </c>
      <c r="SOL49" s="14">
        <f t="shared" si="2407"/>
        <v>49.46</v>
      </c>
      <c r="SOM49" s="14">
        <f t="shared" si="2408"/>
        <v>1431.4757999999999</v>
      </c>
      <c r="SON49" s="14">
        <f t="shared" si="2409"/>
        <v>1811.2251999999999</v>
      </c>
      <c r="SOO49" s="11" t="s">
        <v>17389</v>
      </c>
      <c r="SOP49" s="261" t="str">
        <f>IF(SOW49="SINAPI",VLOOKUP('TEREZINHA HARDY'!SOV49,SINAPI,2,),VLOOKUP('TEREZINHA HARDY'!SOV49,SETOP,3,))</f>
        <v>FORMA E DESFORMA DE TÁBUA E SARRAFO, REAPROVEITAMENTO (3X), EXCLUSIVE ESCORAMENTO</v>
      </c>
      <c r="SOQ49" s="261"/>
      <c r="SOR49" s="261"/>
      <c r="SOS49" s="261"/>
      <c r="SOT49" s="261"/>
      <c r="SOU49" s="261"/>
      <c r="SOV49" s="12" t="s">
        <v>10323</v>
      </c>
      <c r="SOW49" s="12" t="s">
        <v>6222</v>
      </c>
      <c r="SOX49" s="12" t="str">
        <f>IF(SOW49="SINAPI",VLOOKUP('TEREZINHA HARDY'!SOV49,SINAPI,3,),VLOOKUP('TEREZINHA HARDY'!SOV49,SETOP,4,))</f>
        <v>M2</v>
      </c>
      <c r="SOY49" s="13">
        <v>36.619999999999997</v>
      </c>
      <c r="SOZ49" s="13" t="s">
        <v>41</v>
      </c>
      <c r="SPA49" s="14">
        <f>IF(SOW49="SINAPI",VLOOKUP('TEREZINHA HARDY'!SOV49,SINAPI,4,),VLOOKUP('TEREZINHA HARDY'!SOV49,SETOP,5,))</f>
        <v>39.090000000000003</v>
      </c>
      <c r="SPB49" s="14">
        <f t="shared" si="2410"/>
        <v>49.46</v>
      </c>
      <c r="SPC49" s="14">
        <f t="shared" si="2411"/>
        <v>1431.4757999999999</v>
      </c>
      <c r="SPD49" s="14">
        <f t="shared" si="2412"/>
        <v>1811.2251999999999</v>
      </c>
      <c r="SPE49" s="11" t="s">
        <v>17389</v>
      </c>
      <c r="SPF49" s="261" t="str">
        <f>IF(SPM49="SINAPI",VLOOKUP('TEREZINHA HARDY'!SPL49,SINAPI,2,),VLOOKUP('TEREZINHA HARDY'!SPL49,SETOP,3,))</f>
        <v>FORMA E DESFORMA DE TÁBUA E SARRAFO, REAPROVEITAMENTO (3X), EXCLUSIVE ESCORAMENTO</v>
      </c>
      <c r="SPG49" s="261"/>
      <c r="SPH49" s="261"/>
      <c r="SPI49" s="261"/>
      <c r="SPJ49" s="261"/>
      <c r="SPK49" s="261"/>
      <c r="SPL49" s="12" t="s">
        <v>10323</v>
      </c>
      <c r="SPM49" s="12" t="s">
        <v>6222</v>
      </c>
      <c r="SPN49" s="12" t="str">
        <f>IF(SPM49="SINAPI",VLOOKUP('TEREZINHA HARDY'!SPL49,SINAPI,3,),VLOOKUP('TEREZINHA HARDY'!SPL49,SETOP,4,))</f>
        <v>M2</v>
      </c>
      <c r="SPO49" s="13">
        <v>36.619999999999997</v>
      </c>
      <c r="SPP49" s="13" t="s">
        <v>41</v>
      </c>
      <c r="SPQ49" s="14">
        <f>IF(SPM49="SINAPI",VLOOKUP('TEREZINHA HARDY'!SPL49,SINAPI,4,),VLOOKUP('TEREZINHA HARDY'!SPL49,SETOP,5,))</f>
        <v>39.090000000000003</v>
      </c>
      <c r="SPR49" s="14">
        <f t="shared" si="2413"/>
        <v>49.46</v>
      </c>
      <c r="SPS49" s="14">
        <f t="shared" si="2414"/>
        <v>1431.4757999999999</v>
      </c>
      <c r="SPT49" s="14">
        <f t="shared" si="2415"/>
        <v>1811.2251999999999</v>
      </c>
      <c r="SPU49" s="11" t="s">
        <v>17389</v>
      </c>
      <c r="SPV49" s="261" t="str">
        <f>IF(SQC49="SINAPI",VLOOKUP('TEREZINHA HARDY'!SQB49,SINAPI,2,),VLOOKUP('TEREZINHA HARDY'!SQB49,SETOP,3,))</f>
        <v>FORMA E DESFORMA DE TÁBUA E SARRAFO, REAPROVEITAMENTO (3X), EXCLUSIVE ESCORAMENTO</v>
      </c>
      <c r="SPW49" s="261"/>
      <c r="SPX49" s="261"/>
      <c r="SPY49" s="261"/>
      <c r="SPZ49" s="261"/>
      <c r="SQA49" s="261"/>
      <c r="SQB49" s="12" t="s">
        <v>10323</v>
      </c>
      <c r="SQC49" s="12" t="s">
        <v>6222</v>
      </c>
      <c r="SQD49" s="12" t="str">
        <f>IF(SQC49="SINAPI",VLOOKUP('TEREZINHA HARDY'!SQB49,SINAPI,3,),VLOOKUP('TEREZINHA HARDY'!SQB49,SETOP,4,))</f>
        <v>M2</v>
      </c>
      <c r="SQE49" s="13">
        <v>36.619999999999997</v>
      </c>
      <c r="SQF49" s="13" t="s">
        <v>41</v>
      </c>
      <c r="SQG49" s="14">
        <f>IF(SQC49="SINAPI",VLOOKUP('TEREZINHA HARDY'!SQB49,SINAPI,4,),VLOOKUP('TEREZINHA HARDY'!SQB49,SETOP,5,))</f>
        <v>39.090000000000003</v>
      </c>
      <c r="SQH49" s="14">
        <f t="shared" si="2416"/>
        <v>49.46</v>
      </c>
      <c r="SQI49" s="14">
        <f t="shared" si="2417"/>
        <v>1431.4757999999999</v>
      </c>
      <c r="SQJ49" s="14">
        <f t="shared" si="2418"/>
        <v>1811.2251999999999</v>
      </c>
      <c r="SQK49" s="11" t="s">
        <v>17389</v>
      </c>
      <c r="SQL49" s="261" t="str">
        <f>IF(SQS49="SINAPI",VLOOKUP('TEREZINHA HARDY'!SQR49,SINAPI,2,),VLOOKUP('TEREZINHA HARDY'!SQR49,SETOP,3,))</f>
        <v>FORMA E DESFORMA DE TÁBUA E SARRAFO, REAPROVEITAMENTO (3X), EXCLUSIVE ESCORAMENTO</v>
      </c>
      <c r="SQM49" s="261"/>
      <c r="SQN49" s="261"/>
      <c r="SQO49" s="261"/>
      <c r="SQP49" s="261"/>
      <c r="SQQ49" s="261"/>
      <c r="SQR49" s="12" t="s">
        <v>10323</v>
      </c>
      <c r="SQS49" s="12" t="s">
        <v>6222</v>
      </c>
      <c r="SQT49" s="12" t="str">
        <f>IF(SQS49="SINAPI",VLOOKUP('TEREZINHA HARDY'!SQR49,SINAPI,3,),VLOOKUP('TEREZINHA HARDY'!SQR49,SETOP,4,))</f>
        <v>M2</v>
      </c>
      <c r="SQU49" s="13">
        <v>36.619999999999997</v>
      </c>
      <c r="SQV49" s="13" t="s">
        <v>41</v>
      </c>
      <c r="SQW49" s="14">
        <f>IF(SQS49="SINAPI",VLOOKUP('TEREZINHA HARDY'!SQR49,SINAPI,4,),VLOOKUP('TEREZINHA HARDY'!SQR49,SETOP,5,))</f>
        <v>39.090000000000003</v>
      </c>
      <c r="SQX49" s="14">
        <f t="shared" si="2419"/>
        <v>49.46</v>
      </c>
      <c r="SQY49" s="14">
        <f t="shared" si="2420"/>
        <v>1431.4757999999999</v>
      </c>
      <c r="SQZ49" s="14">
        <f t="shared" si="2421"/>
        <v>1811.2251999999999</v>
      </c>
      <c r="SRA49" s="11" t="s">
        <v>17389</v>
      </c>
      <c r="SRB49" s="261" t="str">
        <f>IF(SRI49="SINAPI",VLOOKUP('TEREZINHA HARDY'!SRH49,SINAPI,2,),VLOOKUP('TEREZINHA HARDY'!SRH49,SETOP,3,))</f>
        <v>FORMA E DESFORMA DE TÁBUA E SARRAFO, REAPROVEITAMENTO (3X), EXCLUSIVE ESCORAMENTO</v>
      </c>
      <c r="SRC49" s="261"/>
      <c r="SRD49" s="261"/>
      <c r="SRE49" s="261"/>
      <c r="SRF49" s="261"/>
      <c r="SRG49" s="261"/>
      <c r="SRH49" s="12" t="s">
        <v>10323</v>
      </c>
      <c r="SRI49" s="12" t="s">
        <v>6222</v>
      </c>
      <c r="SRJ49" s="12" t="str">
        <f>IF(SRI49="SINAPI",VLOOKUP('TEREZINHA HARDY'!SRH49,SINAPI,3,),VLOOKUP('TEREZINHA HARDY'!SRH49,SETOP,4,))</f>
        <v>M2</v>
      </c>
      <c r="SRK49" s="13">
        <v>36.619999999999997</v>
      </c>
      <c r="SRL49" s="13" t="s">
        <v>41</v>
      </c>
      <c r="SRM49" s="14">
        <f>IF(SRI49="SINAPI",VLOOKUP('TEREZINHA HARDY'!SRH49,SINAPI,4,),VLOOKUP('TEREZINHA HARDY'!SRH49,SETOP,5,))</f>
        <v>39.090000000000003</v>
      </c>
      <c r="SRN49" s="14">
        <f t="shared" si="2422"/>
        <v>49.46</v>
      </c>
      <c r="SRO49" s="14">
        <f t="shared" si="2423"/>
        <v>1431.4757999999999</v>
      </c>
      <c r="SRP49" s="14">
        <f t="shared" si="2424"/>
        <v>1811.2251999999999</v>
      </c>
      <c r="SRQ49" s="11" t="s">
        <v>17389</v>
      </c>
      <c r="SRR49" s="261" t="str">
        <f>IF(SRY49="SINAPI",VLOOKUP('TEREZINHA HARDY'!SRX49,SINAPI,2,),VLOOKUP('TEREZINHA HARDY'!SRX49,SETOP,3,))</f>
        <v>FORMA E DESFORMA DE TÁBUA E SARRAFO, REAPROVEITAMENTO (3X), EXCLUSIVE ESCORAMENTO</v>
      </c>
      <c r="SRS49" s="261"/>
      <c r="SRT49" s="261"/>
      <c r="SRU49" s="261"/>
      <c r="SRV49" s="261"/>
      <c r="SRW49" s="261"/>
      <c r="SRX49" s="12" t="s">
        <v>10323</v>
      </c>
      <c r="SRY49" s="12" t="s">
        <v>6222</v>
      </c>
      <c r="SRZ49" s="12" t="str">
        <f>IF(SRY49="SINAPI",VLOOKUP('TEREZINHA HARDY'!SRX49,SINAPI,3,),VLOOKUP('TEREZINHA HARDY'!SRX49,SETOP,4,))</f>
        <v>M2</v>
      </c>
      <c r="SSA49" s="13">
        <v>36.619999999999997</v>
      </c>
      <c r="SSB49" s="13" t="s">
        <v>41</v>
      </c>
      <c r="SSC49" s="14">
        <f>IF(SRY49="SINAPI",VLOOKUP('TEREZINHA HARDY'!SRX49,SINAPI,4,),VLOOKUP('TEREZINHA HARDY'!SRX49,SETOP,5,))</f>
        <v>39.090000000000003</v>
      </c>
      <c r="SSD49" s="14">
        <f t="shared" si="2425"/>
        <v>49.46</v>
      </c>
      <c r="SSE49" s="14">
        <f t="shared" si="2426"/>
        <v>1431.4757999999999</v>
      </c>
      <c r="SSF49" s="14">
        <f t="shared" si="2427"/>
        <v>1811.2251999999999</v>
      </c>
      <c r="SSG49" s="11" t="s">
        <v>17389</v>
      </c>
      <c r="SSH49" s="261" t="str">
        <f>IF(SSO49="SINAPI",VLOOKUP('TEREZINHA HARDY'!SSN49,SINAPI,2,),VLOOKUP('TEREZINHA HARDY'!SSN49,SETOP,3,))</f>
        <v>FORMA E DESFORMA DE TÁBUA E SARRAFO, REAPROVEITAMENTO (3X), EXCLUSIVE ESCORAMENTO</v>
      </c>
      <c r="SSI49" s="261"/>
      <c r="SSJ49" s="261"/>
      <c r="SSK49" s="261"/>
      <c r="SSL49" s="261"/>
      <c r="SSM49" s="261"/>
      <c r="SSN49" s="12" t="s">
        <v>10323</v>
      </c>
      <c r="SSO49" s="12" t="s">
        <v>6222</v>
      </c>
      <c r="SSP49" s="12" t="str">
        <f>IF(SSO49="SINAPI",VLOOKUP('TEREZINHA HARDY'!SSN49,SINAPI,3,),VLOOKUP('TEREZINHA HARDY'!SSN49,SETOP,4,))</f>
        <v>M2</v>
      </c>
      <c r="SSQ49" s="13">
        <v>36.619999999999997</v>
      </c>
      <c r="SSR49" s="13" t="s">
        <v>41</v>
      </c>
      <c r="SSS49" s="14">
        <f>IF(SSO49="SINAPI",VLOOKUP('TEREZINHA HARDY'!SSN49,SINAPI,4,),VLOOKUP('TEREZINHA HARDY'!SSN49,SETOP,5,))</f>
        <v>39.090000000000003</v>
      </c>
      <c r="SST49" s="14">
        <f t="shared" si="2428"/>
        <v>49.46</v>
      </c>
      <c r="SSU49" s="14">
        <f t="shared" si="2429"/>
        <v>1431.4757999999999</v>
      </c>
      <c r="SSV49" s="14">
        <f t="shared" si="2430"/>
        <v>1811.2251999999999</v>
      </c>
      <c r="SSW49" s="11" t="s">
        <v>17389</v>
      </c>
      <c r="SSX49" s="261" t="str">
        <f>IF(STE49="SINAPI",VLOOKUP('TEREZINHA HARDY'!STD49,SINAPI,2,),VLOOKUP('TEREZINHA HARDY'!STD49,SETOP,3,))</f>
        <v>FORMA E DESFORMA DE TÁBUA E SARRAFO, REAPROVEITAMENTO (3X), EXCLUSIVE ESCORAMENTO</v>
      </c>
      <c r="SSY49" s="261"/>
      <c r="SSZ49" s="261"/>
      <c r="STA49" s="261"/>
      <c r="STB49" s="261"/>
      <c r="STC49" s="261"/>
      <c r="STD49" s="12" t="s">
        <v>10323</v>
      </c>
      <c r="STE49" s="12" t="s">
        <v>6222</v>
      </c>
      <c r="STF49" s="12" t="str">
        <f>IF(STE49="SINAPI",VLOOKUP('TEREZINHA HARDY'!STD49,SINAPI,3,),VLOOKUP('TEREZINHA HARDY'!STD49,SETOP,4,))</f>
        <v>M2</v>
      </c>
      <c r="STG49" s="13">
        <v>36.619999999999997</v>
      </c>
      <c r="STH49" s="13" t="s">
        <v>41</v>
      </c>
      <c r="STI49" s="14">
        <f>IF(STE49="SINAPI",VLOOKUP('TEREZINHA HARDY'!STD49,SINAPI,4,),VLOOKUP('TEREZINHA HARDY'!STD49,SETOP,5,))</f>
        <v>39.090000000000003</v>
      </c>
      <c r="STJ49" s="14">
        <f t="shared" si="2431"/>
        <v>49.46</v>
      </c>
      <c r="STK49" s="14">
        <f t="shared" si="2432"/>
        <v>1431.4757999999999</v>
      </c>
      <c r="STL49" s="14">
        <f t="shared" si="2433"/>
        <v>1811.2251999999999</v>
      </c>
      <c r="STM49" s="11" t="s">
        <v>17389</v>
      </c>
      <c r="STN49" s="261" t="str">
        <f>IF(STU49="SINAPI",VLOOKUP('TEREZINHA HARDY'!STT49,SINAPI,2,),VLOOKUP('TEREZINHA HARDY'!STT49,SETOP,3,))</f>
        <v>FORMA E DESFORMA DE TÁBUA E SARRAFO, REAPROVEITAMENTO (3X), EXCLUSIVE ESCORAMENTO</v>
      </c>
      <c r="STO49" s="261"/>
      <c r="STP49" s="261"/>
      <c r="STQ49" s="261"/>
      <c r="STR49" s="261"/>
      <c r="STS49" s="261"/>
      <c r="STT49" s="12" t="s">
        <v>10323</v>
      </c>
      <c r="STU49" s="12" t="s">
        <v>6222</v>
      </c>
      <c r="STV49" s="12" t="str">
        <f>IF(STU49="SINAPI",VLOOKUP('TEREZINHA HARDY'!STT49,SINAPI,3,),VLOOKUP('TEREZINHA HARDY'!STT49,SETOP,4,))</f>
        <v>M2</v>
      </c>
      <c r="STW49" s="13">
        <v>36.619999999999997</v>
      </c>
      <c r="STX49" s="13" t="s">
        <v>41</v>
      </c>
      <c r="STY49" s="14">
        <f>IF(STU49="SINAPI",VLOOKUP('TEREZINHA HARDY'!STT49,SINAPI,4,),VLOOKUP('TEREZINHA HARDY'!STT49,SETOP,5,))</f>
        <v>39.090000000000003</v>
      </c>
      <c r="STZ49" s="14">
        <f t="shared" si="2434"/>
        <v>49.46</v>
      </c>
      <c r="SUA49" s="14">
        <f t="shared" si="2435"/>
        <v>1431.4757999999999</v>
      </c>
      <c r="SUB49" s="14">
        <f t="shared" si="2436"/>
        <v>1811.2251999999999</v>
      </c>
      <c r="SUC49" s="11" t="s">
        <v>17389</v>
      </c>
      <c r="SUD49" s="261" t="str">
        <f>IF(SUK49="SINAPI",VLOOKUP('TEREZINHA HARDY'!SUJ49,SINAPI,2,),VLOOKUP('TEREZINHA HARDY'!SUJ49,SETOP,3,))</f>
        <v>FORMA E DESFORMA DE TÁBUA E SARRAFO, REAPROVEITAMENTO (3X), EXCLUSIVE ESCORAMENTO</v>
      </c>
      <c r="SUE49" s="261"/>
      <c r="SUF49" s="261"/>
      <c r="SUG49" s="261"/>
      <c r="SUH49" s="261"/>
      <c r="SUI49" s="261"/>
      <c r="SUJ49" s="12" t="s">
        <v>10323</v>
      </c>
      <c r="SUK49" s="12" t="s">
        <v>6222</v>
      </c>
      <c r="SUL49" s="12" t="str">
        <f>IF(SUK49="SINAPI",VLOOKUP('TEREZINHA HARDY'!SUJ49,SINAPI,3,),VLOOKUP('TEREZINHA HARDY'!SUJ49,SETOP,4,))</f>
        <v>M2</v>
      </c>
      <c r="SUM49" s="13">
        <v>36.619999999999997</v>
      </c>
      <c r="SUN49" s="13" t="s">
        <v>41</v>
      </c>
      <c r="SUO49" s="14">
        <f>IF(SUK49="SINAPI",VLOOKUP('TEREZINHA HARDY'!SUJ49,SINAPI,4,),VLOOKUP('TEREZINHA HARDY'!SUJ49,SETOP,5,))</f>
        <v>39.090000000000003</v>
      </c>
      <c r="SUP49" s="14">
        <f t="shared" si="2437"/>
        <v>49.46</v>
      </c>
      <c r="SUQ49" s="14">
        <f t="shared" si="2438"/>
        <v>1431.4757999999999</v>
      </c>
      <c r="SUR49" s="14">
        <f t="shared" si="2439"/>
        <v>1811.2251999999999</v>
      </c>
      <c r="SUS49" s="11" t="s">
        <v>17389</v>
      </c>
      <c r="SUT49" s="261" t="str">
        <f>IF(SVA49="SINAPI",VLOOKUP('TEREZINHA HARDY'!SUZ49,SINAPI,2,),VLOOKUP('TEREZINHA HARDY'!SUZ49,SETOP,3,))</f>
        <v>FORMA E DESFORMA DE TÁBUA E SARRAFO, REAPROVEITAMENTO (3X), EXCLUSIVE ESCORAMENTO</v>
      </c>
      <c r="SUU49" s="261"/>
      <c r="SUV49" s="261"/>
      <c r="SUW49" s="261"/>
      <c r="SUX49" s="261"/>
      <c r="SUY49" s="261"/>
      <c r="SUZ49" s="12" t="s">
        <v>10323</v>
      </c>
      <c r="SVA49" s="12" t="s">
        <v>6222</v>
      </c>
      <c r="SVB49" s="12" t="str">
        <f>IF(SVA49="SINAPI",VLOOKUP('TEREZINHA HARDY'!SUZ49,SINAPI,3,),VLOOKUP('TEREZINHA HARDY'!SUZ49,SETOP,4,))</f>
        <v>M2</v>
      </c>
      <c r="SVC49" s="13">
        <v>36.619999999999997</v>
      </c>
      <c r="SVD49" s="13" t="s">
        <v>41</v>
      </c>
      <c r="SVE49" s="14">
        <f>IF(SVA49="SINAPI",VLOOKUP('TEREZINHA HARDY'!SUZ49,SINAPI,4,),VLOOKUP('TEREZINHA HARDY'!SUZ49,SETOP,5,))</f>
        <v>39.090000000000003</v>
      </c>
      <c r="SVF49" s="14">
        <f t="shared" si="2440"/>
        <v>49.46</v>
      </c>
      <c r="SVG49" s="14">
        <f t="shared" si="2441"/>
        <v>1431.4757999999999</v>
      </c>
      <c r="SVH49" s="14">
        <f t="shared" si="2442"/>
        <v>1811.2251999999999</v>
      </c>
      <c r="SVI49" s="11" t="s">
        <v>17389</v>
      </c>
      <c r="SVJ49" s="261" t="str">
        <f>IF(SVQ49="SINAPI",VLOOKUP('TEREZINHA HARDY'!SVP49,SINAPI,2,),VLOOKUP('TEREZINHA HARDY'!SVP49,SETOP,3,))</f>
        <v>FORMA E DESFORMA DE TÁBUA E SARRAFO, REAPROVEITAMENTO (3X), EXCLUSIVE ESCORAMENTO</v>
      </c>
      <c r="SVK49" s="261"/>
      <c r="SVL49" s="261"/>
      <c r="SVM49" s="261"/>
      <c r="SVN49" s="261"/>
      <c r="SVO49" s="261"/>
      <c r="SVP49" s="12" t="s">
        <v>10323</v>
      </c>
      <c r="SVQ49" s="12" t="s">
        <v>6222</v>
      </c>
      <c r="SVR49" s="12" t="str">
        <f>IF(SVQ49="SINAPI",VLOOKUP('TEREZINHA HARDY'!SVP49,SINAPI,3,),VLOOKUP('TEREZINHA HARDY'!SVP49,SETOP,4,))</f>
        <v>M2</v>
      </c>
      <c r="SVS49" s="13">
        <v>36.619999999999997</v>
      </c>
      <c r="SVT49" s="13" t="s">
        <v>41</v>
      </c>
      <c r="SVU49" s="14">
        <f>IF(SVQ49="SINAPI",VLOOKUP('TEREZINHA HARDY'!SVP49,SINAPI,4,),VLOOKUP('TEREZINHA HARDY'!SVP49,SETOP,5,))</f>
        <v>39.090000000000003</v>
      </c>
      <c r="SVV49" s="14">
        <f t="shared" si="2443"/>
        <v>49.46</v>
      </c>
      <c r="SVW49" s="14">
        <f t="shared" si="2444"/>
        <v>1431.4757999999999</v>
      </c>
      <c r="SVX49" s="14">
        <f t="shared" si="2445"/>
        <v>1811.2251999999999</v>
      </c>
      <c r="SVY49" s="11" t="s">
        <v>17389</v>
      </c>
      <c r="SVZ49" s="261" t="str">
        <f>IF(SWG49="SINAPI",VLOOKUP('TEREZINHA HARDY'!SWF49,SINAPI,2,),VLOOKUP('TEREZINHA HARDY'!SWF49,SETOP,3,))</f>
        <v>FORMA E DESFORMA DE TÁBUA E SARRAFO, REAPROVEITAMENTO (3X), EXCLUSIVE ESCORAMENTO</v>
      </c>
      <c r="SWA49" s="261"/>
      <c r="SWB49" s="261"/>
      <c r="SWC49" s="261"/>
      <c r="SWD49" s="261"/>
      <c r="SWE49" s="261"/>
      <c r="SWF49" s="12" t="s">
        <v>10323</v>
      </c>
      <c r="SWG49" s="12" t="s">
        <v>6222</v>
      </c>
      <c r="SWH49" s="12" t="str">
        <f>IF(SWG49="SINAPI",VLOOKUP('TEREZINHA HARDY'!SWF49,SINAPI,3,),VLOOKUP('TEREZINHA HARDY'!SWF49,SETOP,4,))</f>
        <v>M2</v>
      </c>
      <c r="SWI49" s="13">
        <v>36.619999999999997</v>
      </c>
      <c r="SWJ49" s="13" t="s">
        <v>41</v>
      </c>
      <c r="SWK49" s="14">
        <f>IF(SWG49="SINAPI",VLOOKUP('TEREZINHA HARDY'!SWF49,SINAPI,4,),VLOOKUP('TEREZINHA HARDY'!SWF49,SETOP,5,))</f>
        <v>39.090000000000003</v>
      </c>
      <c r="SWL49" s="14">
        <f t="shared" si="2446"/>
        <v>49.46</v>
      </c>
      <c r="SWM49" s="14">
        <f t="shared" si="2447"/>
        <v>1431.4757999999999</v>
      </c>
      <c r="SWN49" s="14">
        <f t="shared" si="2448"/>
        <v>1811.2251999999999</v>
      </c>
      <c r="SWO49" s="11" t="s">
        <v>17389</v>
      </c>
      <c r="SWP49" s="261" t="str">
        <f>IF(SWW49="SINAPI",VLOOKUP('TEREZINHA HARDY'!SWV49,SINAPI,2,),VLOOKUP('TEREZINHA HARDY'!SWV49,SETOP,3,))</f>
        <v>FORMA E DESFORMA DE TÁBUA E SARRAFO, REAPROVEITAMENTO (3X), EXCLUSIVE ESCORAMENTO</v>
      </c>
      <c r="SWQ49" s="261"/>
      <c r="SWR49" s="261"/>
      <c r="SWS49" s="261"/>
      <c r="SWT49" s="261"/>
      <c r="SWU49" s="261"/>
      <c r="SWV49" s="12" t="s">
        <v>10323</v>
      </c>
      <c r="SWW49" s="12" t="s">
        <v>6222</v>
      </c>
      <c r="SWX49" s="12" t="str">
        <f>IF(SWW49="SINAPI",VLOOKUP('TEREZINHA HARDY'!SWV49,SINAPI,3,),VLOOKUP('TEREZINHA HARDY'!SWV49,SETOP,4,))</f>
        <v>M2</v>
      </c>
      <c r="SWY49" s="13">
        <v>36.619999999999997</v>
      </c>
      <c r="SWZ49" s="13" t="s">
        <v>41</v>
      </c>
      <c r="SXA49" s="14">
        <f>IF(SWW49="SINAPI",VLOOKUP('TEREZINHA HARDY'!SWV49,SINAPI,4,),VLOOKUP('TEREZINHA HARDY'!SWV49,SETOP,5,))</f>
        <v>39.090000000000003</v>
      </c>
      <c r="SXB49" s="14">
        <f t="shared" si="2449"/>
        <v>49.46</v>
      </c>
      <c r="SXC49" s="14">
        <f t="shared" si="2450"/>
        <v>1431.4757999999999</v>
      </c>
      <c r="SXD49" s="14">
        <f t="shared" si="2451"/>
        <v>1811.2251999999999</v>
      </c>
      <c r="SXE49" s="11" t="s">
        <v>17389</v>
      </c>
      <c r="SXF49" s="261" t="str">
        <f>IF(SXM49="SINAPI",VLOOKUP('TEREZINHA HARDY'!SXL49,SINAPI,2,),VLOOKUP('TEREZINHA HARDY'!SXL49,SETOP,3,))</f>
        <v>FORMA E DESFORMA DE TÁBUA E SARRAFO, REAPROVEITAMENTO (3X), EXCLUSIVE ESCORAMENTO</v>
      </c>
      <c r="SXG49" s="261"/>
      <c r="SXH49" s="261"/>
      <c r="SXI49" s="261"/>
      <c r="SXJ49" s="261"/>
      <c r="SXK49" s="261"/>
      <c r="SXL49" s="12" t="s">
        <v>10323</v>
      </c>
      <c r="SXM49" s="12" t="s">
        <v>6222</v>
      </c>
      <c r="SXN49" s="12" t="str">
        <f>IF(SXM49="SINAPI",VLOOKUP('TEREZINHA HARDY'!SXL49,SINAPI,3,),VLOOKUP('TEREZINHA HARDY'!SXL49,SETOP,4,))</f>
        <v>M2</v>
      </c>
      <c r="SXO49" s="13">
        <v>36.619999999999997</v>
      </c>
      <c r="SXP49" s="13" t="s">
        <v>41</v>
      </c>
      <c r="SXQ49" s="14">
        <f>IF(SXM49="SINAPI",VLOOKUP('TEREZINHA HARDY'!SXL49,SINAPI,4,),VLOOKUP('TEREZINHA HARDY'!SXL49,SETOP,5,))</f>
        <v>39.090000000000003</v>
      </c>
      <c r="SXR49" s="14">
        <f t="shared" si="2452"/>
        <v>49.46</v>
      </c>
      <c r="SXS49" s="14">
        <f t="shared" si="2453"/>
        <v>1431.4757999999999</v>
      </c>
      <c r="SXT49" s="14">
        <f t="shared" si="2454"/>
        <v>1811.2251999999999</v>
      </c>
      <c r="SXU49" s="11" t="s">
        <v>17389</v>
      </c>
      <c r="SXV49" s="261" t="str">
        <f>IF(SYC49="SINAPI",VLOOKUP('TEREZINHA HARDY'!SYB49,SINAPI,2,),VLOOKUP('TEREZINHA HARDY'!SYB49,SETOP,3,))</f>
        <v>FORMA E DESFORMA DE TÁBUA E SARRAFO, REAPROVEITAMENTO (3X), EXCLUSIVE ESCORAMENTO</v>
      </c>
      <c r="SXW49" s="261"/>
      <c r="SXX49" s="261"/>
      <c r="SXY49" s="261"/>
      <c r="SXZ49" s="261"/>
      <c r="SYA49" s="261"/>
      <c r="SYB49" s="12" t="s">
        <v>10323</v>
      </c>
      <c r="SYC49" s="12" t="s">
        <v>6222</v>
      </c>
      <c r="SYD49" s="12" t="str">
        <f>IF(SYC49="SINAPI",VLOOKUP('TEREZINHA HARDY'!SYB49,SINAPI,3,),VLOOKUP('TEREZINHA HARDY'!SYB49,SETOP,4,))</f>
        <v>M2</v>
      </c>
      <c r="SYE49" s="13">
        <v>36.619999999999997</v>
      </c>
      <c r="SYF49" s="13" t="s">
        <v>41</v>
      </c>
      <c r="SYG49" s="14">
        <f>IF(SYC49="SINAPI",VLOOKUP('TEREZINHA HARDY'!SYB49,SINAPI,4,),VLOOKUP('TEREZINHA HARDY'!SYB49,SETOP,5,))</f>
        <v>39.090000000000003</v>
      </c>
      <c r="SYH49" s="14">
        <f t="shared" si="2455"/>
        <v>49.46</v>
      </c>
      <c r="SYI49" s="14">
        <f t="shared" si="2456"/>
        <v>1431.4757999999999</v>
      </c>
      <c r="SYJ49" s="14">
        <f t="shared" si="2457"/>
        <v>1811.2251999999999</v>
      </c>
      <c r="SYK49" s="11" t="s">
        <v>17389</v>
      </c>
      <c r="SYL49" s="261" t="str">
        <f>IF(SYS49="SINAPI",VLOOKUP('TEREZINHA HARDY'!SYR49,SINAPI,2,),VLOOKUP('TEREZINHA HARDY'!SYR49,SETOP,3,))</f>
        <v>FORMA E DESFORMA DE TÁBUA E SARRAFO, REAPROVEITAMENTO (3X), EXCLUSIVE ESCORAMENTO</v>
      </c>
      <c r="SYM49" s="261"/>
      <c r="SYN49" s="261"/>
      <c r="SYO49" s="261"/>
      <c r="SYP49" s="261"/>
      <c r="SYQ49" s="261"/>
      <c r="SYR49" s="12" t="s">
        <v>10323</v>
      </c>
      <c r="SYS49" s="12" t="s">
        <v>6222</v>
      </c>
      <c r="SYT49" s="12" t="str">
        <f>IF(SYS49="SINAPI",VLOOKUP('TEREZINHA HARDY'!SYR49,SINAPI,3,),VLOOKUP('TEREZINHA HARDY'!SYR49,SETOP,4,))</f>
        <v>M2</v>
      </c>
      <c r="SYU49" s="13">
        <v>36.619999999999997</v>
      </c>
      <c r="SYV49" s="13" t="s">
        <v>41</v>
      </c>
      <c r="SYW49" s="14">
        <f>IF(SYS49="SINAPI",VLOOKUP('TEREZINHA HARDY'!SYR49,SINAPI,4,),VLOOKUP('TEREZINHA HARDY'!SYR49,SETOP,5,))</f>
        <v>39.090000000000003</v>
      </c>
      <c r="SYX49" s="14">
        <f t="shared" si="2458"/>
        <v>49.46</v>
      </c>
      <c r="SYY49" s="14">
        <f t="shared" si="2459"/>
        <v>1431.4757999999999</v>
      </c>
      <c r="SYZ49" s="14">
        <f t="shared" si="2460"/>
        <v>1811.2251999999999</v>
      </c>
      <c r="SZA49" s="11" t="s">
        <v>17389</v>
      </c>
      <c r="SZB49" s="261" t="str">
        <f>IF(SZI49="SINAPI",VLOOKUP('TEREZINHA HARDY'!SZH49,SINAPI,2,),VLOOKUP('TEREZINHA HARDY'!SZH49,SETOP,3,))</f>
        <v>FORMA E DESFORMA DE TÁBUA E SARRAFO, REAPROVEITAMENTO (3X), EXCLUSIVE ESCORAMENTO</v>
      </c>
      <c r="SZC49" s="261"/>
      <c r="SZD49" s="261"/>
      <c r="SZE49" s="261"/>
      <c r="SZF49" s="261"/>
      <c r="SZG49" s="261"/>
      <c r="SZH49" s="12" t="s">
        <v>10323</v>
      </c>
      <c r="SZI49" s="12" t="s">
        <v>6222</v>
      </c>
      <c r="SZJ49" s="12" t="str">
        <f>IF(SZI49="SINAPI",VLOOKUP('TEREZINHA HARDY'!SZH49,SINAPI,3,),VLOOKUP('TEREZINHA HARDY'!SZH49,SETOP,4,))</f>
        <v>M2</v>
      </c>
      <c r="SZK49" s="13">
        <v>36.619999999999997</v>
      </c>
      <c r="SZL49" s="13" t="s">
        <v>41</v>
      </c>
      <c r="SZM49" s="14">
        <f>IF(SZI49="SINAPI",VLOOKUP('TEREZINHA HARDY'!SZH49,SINAPI,4,),VLOOKUP('TEREZINHA HARDY'!SZH49,SETOP,5,))</f>
        <v>39.090000000000003</v>
      </c>
      <c r="SZN49" s="14">
        <f t="shared" si="2461"/>
        <v>49.46</v>
      </c>
      <c r="SZO49" s="14">
        <f t="shared" si="2462"/>
        <v>1431.4757999999999</v>
      </c>
      <c r="SZP49" s="14">
        <f t="shared" si="2463"/>
        <v>1811.2251999999999</v>
      </c>
      <c r="SZQ49" s="11" t="s">
        <v>17389</v>
      </c>
      <c r="SZR49" s="261" t="str">
        <f>IF(SZY49="SINAPI",VLOOKUP('TEREZINHA HARDY'!SZX49,SINAPI,2,),VLOOKUP('TEREZINHA HARDY'!SZX49,SETOP,3,))</f>
        <v>FORMA E DESFORMA DE TÁBUA E SARRAFO, REAPROVEITAMENTO (3X), EXCLUSIVE ESCORAMENTO</v>
      </c>
      <c r="SZS49" s="261"/>
      <c r="SZT49" s="261"/>
      <c r="SZU49" s="261"/>
      <c r="SZV49" s="261"/>
      <c r="SZW49" s="261"/>
      <c r="SZX49" s="12" t="s">
        <v>10323</v>
      </c>
      <c r="SZY49" s="12" t="s">
        <v>6222</v>
      </c>
      <c r="SZZ49" s="12" t="str">
        <f>IF(SZY49="SINAPI",VLOOKUP('TEREZINHA HARDY'!SZX49,SINAPI,3,),VLOOKUP('TEREZINHA HARDY'!SZX49,SETOP,4,))</f>
        <v>M2</v>
      </c>
      <c r="TAA49" s="13">
        <v>36.619999999999997</v>
      </c>
      <c r="TAB49" s="13" t="s">
        <v>41</v>
      </c>
      <c r="TAC49" s="14">
        <f>IF(SZY49="SINAPI",VLOOKUP('TEREZINHA HARDY'!SZX49,SINAPI,4,),VLOOKUP('TEREZINHA HARDY'!SZX49,SETOP,5,))</f>
        <v>39.090000000000003</v>
      </c>
      <c r="TAD49" s="14">
        <f t="shared" si="2464"/>
        <v>49.46</v>
      </c>
      <c r="TAE49" s="14">
        <f t="shared" si="2465"/>
        <v>1431.4757999999999</v>
      </c>
      <c r="TAF49" s="14">
        <f t="shared" si="2466"/>
        <v>1811.2251999999999</v>
      </c>
      <c r="TAG49" s="11" t="s">
        <v>17389</v>
      </c>
      <c r="TAH49" s="261" t="str">
        <f>IF(TAO49="SINAPI",VLOOKUP('TEREZINHA HARDY'!TAN49,SINAPI,2,),VLOOKUP('TEREZINHA HARDY'!TAN49,SETOP,3,))</f>
        <v>FORMA E DESFORMA DE TÁBUA E SARRAFO, REAPROVEITAMENTO (3X), EXCLUSIVE ESCORAMENTO</v>
      </c>
      <c r="TAI49" s="261"/>
      <c r="TAJ49" s="261"/>
      <c r="TAK49" s="261"/>
      <c r="TAL49" s="261"/>
      <c r="TAM49" s="261"/>
      <c r="TAN49" s="12" t="s">
        <v>10323</v>
      </c>
      <c r="TAO49" s="12" t="s">
        <v>6222</v>
      </c>
      <c r="TAP49" s="12" t="str">
        <f>IF(TAO49="SINAPI",VLOOKUP('TEREZINHA HARDY'!TAN49,SINAPI,3,),VLOOKUP('TEREZINHA HARDY'!TAN49,SETOP,4,))</f>
        <v>M2</v>
      </c>
      <c r="TAQ49" s="13">
        <v>36.619999999999997</v>
      </c>
      <c r="TAR49" s="13" t="s">
        <v>41</v>
      </c>
      <c r="TAS49" s="14">
        <f>IF(TAO49="SINAPI",VLOOKUP('TEREZINHA HARDY'!TAN49,SINAPI,4,),VLOOKUP('TEREZINHA HARDY'!TAN49,SETOP,5,))</f>
        <v>39.090000000000003</v>
      </c>
      <c r="TAT49" s="14">
        <f t="shared" si="2467"/>
        <v>49.46</v>
      </c>
      <c r="TAU49" s="14">
        <f t="shared" si="2468"/>
        <v>1431.4757999999999</v>
      </c>
      <c r="TAV49" s="14">
        <f t="shared" si="2469"/>
        <v>1811.2251999999999</v>
      </c>
      <c r="TAW49" s="11" t="s">
        <v>17389</v>
      </c>
      <c r="TAX49" s="261" t="str">
        <f>IF(TBE49="SINAPI",VLOOKUP('TEREZINHA HARDY'!TBD49,SINAPI,2,),VLOOKUP('TEREZINHA HARDY'!TBD49,SETOP,3,))</f>
        <v>FORMA E DESFORMA DE TÁBUA E SARRAFO, REAPROVEITAMENTO (3X), EXCLUSIVE ESCORAMENTO</v>
      </c>
      <c r="TAY49" s="261"/>
      <c r="TAZ49" s="261"/>
      <c r="TBA49" s="261"/>
      <c r="TBB49" s="261"/>
      <c r="TBC49" s="261"/>
      <c r="TBD49" s="12" t="s">
        <v>10323</v>
      </c>
      <c r="TBE49" s="12" t="s">
        <v>6222</v>
      </c>
      <c r="TBF49" s="12" t="str">
        <f>IF(TBE49="SINAPI",VLOOKUP('TEREZINHA HARDY'!TBD49,SINAPI,3,),VLOOKUP('TEREZINHA HARDY'!TBD49,SETOP,4,))</f>
        <v>M2</v>
      </c>
      <c r="TBG49" s="13">
        <v>36.619999999999997</v>
      </c>
      <c r="TBH49" s="13" t="s">
        <v>41</v>
      </c>
      <c r="TBI49" s="14">
        <f>IF(TBE49="SINAPI",VLOOKUP('TEREZINHA HARDY'!TBD49,SINAPI,4,),VLOOKUP('TEREZINHA HARDY'!TBD49,SETOP,5,))</f>
        <v>39.090000000000003</v>
      </c>
      <c r="TBJ49" s="14">
        <f t="shared" si="2470"/>
        <v>49.46</v>
      </c>
      <c r="TBK49" s="14">
        <f t="shared" si="2471"/>
        <v>1431.4757999999999</v>
      </c>
      <c r="TBL49" s="14">
        <f t="shared" si="2472"/>
        <v>1811.2251999999999</v>
      </c>
      <c r="TBM49" s="11" t="s">
        <v>17389</v>
      </c>
      <c r="TBN49" s="261" t="str">
        <f>IF(TBU49="SINAPI",VLOOKUP('TEREZINHA HARDY'!TBT49,SINAPI,2,),VLOOKUP('TEREZINHA HARDY'!TBT49,SETOP,3,))</f>
        <v>FORMA E DESFORMA DE TÁBUA E SARRAFO, REAPROVEITAMENTO (3X), EXCLUSIVE ESCORAMENTO</v>
      </c>
      <c r="TBO49" s="261"/>
      <c r="TBP49" s="261"/>
      <c r="TBQ49" s="261"/>
      <c r="TBR49" s="261"/>
      <c r="TBS49" s="261"/>
      <c r="TBT49" s="12" t="s">
        <v>10323</v>
      </c>
      <c r="TBU49" s="12" t="s">
        <v>6222</v>
      </c>
      <c r="TBV49" s="12" t="str">
        <f>IF(TBU49="SINAPI",VLOOKUP('TEREZINHA HARDY'!TBT49,SINAPI,3,),VLOOKUP('TEREZINHA HARDY'!TBT49,SETOP,4,))</f>
        <v>M2</v>
      </c>
      <c r="TBW49" s="13">
        <v>36.619999999999997</v>
      </c>
      <c r="TBX49" s="13" t="s">
        <v>41</v>
      </c>
      <c r="TBY49" s="14">
        <f>IF(TBU49="SINAPI",VLOOKUP('TEREZINHA HARDY'!TBT49,SINAPI,4,),VLOOKUP('TEREZINHA HARDY'!TBT49,SETOP,5,))</f>
        <v>39.090000000000003</v>
      </c>
      <c r="TBZ49" s="14">
        <f t="shared" si="2473"/>
        <v>49.46</v>
      </c>
      <c r="TCA49" s="14">
        <f t="shared" si="2474"/>
        <v>1431.4757999999999</v>
      </c>
      <c r="TCB49" s="14">
        <f t="shared" si="2475"/>
        <v>1811.2251999999999</v>
      </c>
      <c r="TCC49" s="11" t="s">
        <v>17389</v>
      </c>
      <c r="TCD49" s="261" t="str">
        <f>IF(TCK49="SINAPI",VLOOKUP('TEREZINHA HARDY'!TCJ49,SINAPI,2,),VLOOKUP('TEREZINHA HARDY'!TCJ49,SETOP,3,))</f>
        <v>FORMA E DESFORMA DE TÁBUA E SARRAFO, REAPROVEITAMENTO (3X), EXCLUSIVE ESCORAMENTO</v>
      </c>
      <c r="TCE49" s="261"/>
      <c r="TCF49" s="261"/>
      <c r="TCG49" s="261"/>
      <c r="TCH49" s="261"/>
      <c r="TCI49" s="261"/>
      <c r="TCJ49" s="12" t="s">
        <v>10323</v>
      </c>
      <c r="TCK49" s="12" t="s">
        <v>6222</v>
      </c>
      <c r="TCL49" s="12" t="str">
        <f>IF(TCK49="SINAPI",VLOOKUP('TEREZINHA HARDY'!TCJ49,SINAPI,3,),VLOOKUP('TEREZINHA HARDY'!TCJ49,SETOP,4,))</f>
        <v>M2</v>
      </c>
      <c r="TCM49" s="13">
        <v>36.619999999999997</v>
      </c>
      <c r="TCN49" s="13" t="s">
        <v>41</v>
      </c>
      <c r="TCO49" s="14">
        <f>IF(TCK49="SINAPI",VLOOKUP('TEREZINHA HARDY'!TCJ49,SINAPI,4,),VLOOKUP('TEREZINHA HARDY'!TCJ49,SETOP,5,))</f>
        <v>39.090000000000003</v>
      </c>
      <c r="TCP49" s="14">
        <f t="shared" si="2476"/>
        <v>49.46</v>
      </c>
      <c r="TCQ49" s="14">
        <f t="shared" si="2477"/>
        <v>1431.4757999999999</v>
      </c>
      <c r="TCR49" s="14">
        <f t="shared" si="2478"/>
        <v>1811.2251999999999</v>
      </c>
      <c r="TCS49" s="11" t="s">
        <v>17389</v>
      </c>
      <c r="TCT49" s="261" t="str">
        <f>IF(TDA49="SINAPI",VLOOKUP('TEREZINHA HARDY'!TCZ49,SINAPI,2,),VLOOKUP('TEREZINHA HARDY'!TCZ49,SETOP,3,))</f>
        <v>FORMA E DESFORMA DE TÁBUA E SARRAFO, REAPROVEITAMENTO (3X), EXCLUSIVE ESCORAMENTO</v>
      </c>
      <c r="TCU49" s="261"/>
      <c r="TCV49" s="261"/>
      <c r="TCW49" s="261"/>
      <c r="TCX49" s="261"/>
      <c r="TCY49" s="261"/>
      <c r="TCZ49" s="12" t="s">
        <v>10323</v>
      </c>
      <c r="TDA49" s="12" t="s">
        <v>6222</v>
      </c>
      <c r="TDB49" s="12" t="str">
        <f>IF(TDA49="SINAPI",VLOOKUP('TEREZINHA HARDY'!TCZ49,SINAPI,3,),VLOOKUP('TEREZINHA HARDY'!TCZ49,SETOP,4,))</f>
        <v>M2</v>
      </c>
      <c r="TDC49" s="13">
        <v>36.619999999999997</v>
      </c>
      <c r="TDD49" s="13" t="s">
        <v>41</v>
      </c>
      <c r="TDE49" s="14">
        <f>IF(TDA49="SINAPI",VLOOKUP('TEREZINHA HARDY'!TCZ49,SINAPI,4,),VLOOKUP('TEREZINHA HARDY'!TCZ49,SETOP,5,))</f>
        <v>39.090000000000003</v>
      </c>
      <c r="TDF49" s="14">
        <f t="shared" si="2479"/>
        <v>49.46</v>
      </c>
      <c r="TDG49" s="14">
        <f t="shared" si="2480"/>
        <v>1431.4757999999999</v>
      </c>
      <c r="TDH49" s="14">
        <f t="shared" si="2481"/>
        <v>1811.2251999999999</v>
      </c>
      <c r="TDI49" s="11" t="s">
        <v>17389</v>
      </c>
      <c r="TDJ49" s="261" t="str">
        <f>IF(TDQ49="SINAPI",VLOOKUP('TEREZINHA HARDY'!TDP49,SINAPI,2,),VLOOKUP('TEREZINHA HARDY'!TDP49,SETOP,3,))</f>
        <v>FORMA E DESFORMA DE TÁBUA E SARRAFO, REAPROVEITAMENTO (3X), EXCLUSIVE ESCORAMENTO</v>
      </c>
      <c r="TDK49" s="261"/>
      <c r="TDL49" s="261"/>
      <c r="TDM49" s="261"/>
      <c r="TDN49" s="261"/>
      <c r="TDO49" s="261"/>
      <c r="TDP49" s="12" t="s">
        <v>10323</v>
      </c>
      <c r="TDQ49" s="12" t="s">
        <v>6222</v>
      </c>
      <c r="TDR49" s="12" t="str">
        <f>IF(TDQ49="SINAPI",VLOOKUP('TEREZINHA HARDY'!TDP49,SINAPI,3,),VLOOKUP('TEREZINHA HARDY'!TDP49,SETOP,4,))</f>
        <v>M2</v>
      </c>
      <c r="TDS49" s="13">
        <v>36.619999999999997</v>
      </c>
      <c r="TDT49" s="13" t="s">
        <v>41</v>
      </c>
      <c r="TDU49" s="14">
        <f>IF(TDQ49="SINAPI",VLOOKUP('TEREZINHA HARDY'!TDP49,SINAPI,4,),VLOOKUP('TEREZINHA HARDY'!TDP49,SETOP,5,))</f>
        <v>39.090000000000003</v>
      </c>
      <c r="TDV49" s="14">
        <f t="shared" si="2482"/>
        <v>49.46</v>
      </c>
      <c r="TDW49" s="14">
        <f t="shared" si="2483"/>
        <v>1431.4757999999999</v>
      </c>
      <c r="TDX49" s="14">
        <f t="shared" si="2484"/>
        <v>1811.2251999999999</v>
      </c>
      <c r="TDY49" s="11" t="s">
        <v>17389</v>
      </c>
      <c r="TDZ49" s="261" t="str">
        <f>IF(TEG49="SINAPI",VLOOKUP('TEREZINHA HARDY'!TEF49,SINAPI,2,),VLOOKUP('TEREZINHA HARDY'!TEF49,SETOP,3,))</f>
        <v>FORMA E DESFORMA DE TÁBUA E SARRAFO, REAPROVEITAMENTO (3X), EXCLUSIVE ESCORAMENTO</v>
      </c>
      <c r="TEA49" s="261"/>
      <c r="TEB49" s="261"/>
      <c r="TEC49" s="261"/>
      <c r="TED49" s="261"/>
      <c r="TEE49" s="261"/>
      <c r="TEF49" s="12" t="s">
        <v>10323</v>
      </c>
      <c r="TEG49" s="12" t="s">
        <v>6222</v>
      </c>
      <c r="TEH49" s="12" t="str">
        <f>IF(TEG49="SINAPI",VLOOKUP('TEREZINHA HARDY'!TEF49,SINAPI,3,),VLOOKUP('TEREZINHA HARDY'!TEF49,SETOP,4,))</f>
        <v>M2</v>
      </c>
      <c r="TEI49" s="13">
        <v>36.619999999999997</v>
      </c>
      <c r="TEJ49" s="13" t="s">
        <v>41</v>
      </c>
      <c r="TEK49" s="14">
        <f>IF(TEG49="SINAPI",VLOOKUP('TEREZINHA HARDY'!TEF49,SINAPI,4,),VLOOKUP('TEREZINHA HARDY'!TEF49,SETOP,5,))</f>
        <v>39.090000000000003</v>
      </c>
      <c r="TEL49" s="14">
        <f t="shared" si="2485"/>
        <v>49.46</v>
      </c>
      <c r="TEM49" s="14">
        <f t="shared" si="2486"/>
        <v>1431.4757999999999</v>
      </c>
      <c r="TEN49" s="14">
        <f t="shared" si="2487"/>
        <v>1811.2251999999999</v>
      </c>
      <c r="TEO49" s="11" t="s">
        <v>17389</v>
      </c>
      <c r="TEP49" s="261" t="str">
        <f>IF(TEW49="SINAPI",VLOOKUP('TEREZINHA HARDY'!TEV49,SINAPI,2,),VLOOKUP('TEREZINHA HARDY'!TEV49,SETOP,3,))</f>
        <v>FORMA E DESFORMA DE TÁBUA E SARRAFO, REAPROVEITAMENTO (3X), EXCLUSIVE ESCORAMENTO</v>
      </c>
      <c r="TEQ49" s="261"/>
      <c r="TER49" s="261"/>
      <c r="TES49" s="261"/>
      <c r="TET49" s="261"/>
      <c r="TEU49" s="261"/>
      <c r="TEV49" s="12" t="s">
        <v>10323</v>
      </c>
      <c r="TEW49" s="12" t="s">
        <v>6222</v>
      </c>
      <c r="TEX49" s="12" t="str">
        <f>IF(TEW49="SINAPI",VLOOKUP('TEREZINHA HARDY'!TEV49,SINAPI,3,),VLOOKUP('TEREZINHA HARDY'!TEV49,SETOP,4,))</f>
        <v>M2</v>
      </c>
      <c r="TEY49" s="13">
        <v>36.619999999999997</v>
      </c>
      <c r="TEZ49" s="13" t="s">
        <v>41</v>
      </c>
      <c r="TFA49" s="14">
        <f>IF(TEW49="SINAPI",VLOOKUP('TEREZINHA HARDY'!TEV49,SINAPI,4,),VLOOKUP('TEREZINHA HARDY'!TEV49,SETOP,5,))</f>
        <v>39.090000000000003</v>
      </c>
      <c r="TFB49" s="14">
        <f t="shared" si="2488"/>
        <v>49.46</v>
      </c>
      <c r="TFC49" s="14">
        <f t="shared" si="2489"/>
        <v>1431.4757999999999</v>
      </c>
      <c r="TFD49" s="14">
        <f t="shared" si="2490"/>
        <v>1811.2251999999999</v>
      </c>
      <c r="TFE49" s="11" t="s">
        <v>17389</v>
      </c>
      <c r="TFF49" s="261" t="str">
        <f>IF(TFM49="SINAPI",VLOOKUP('TEREZINHA HARDY'!TFL49,SINAPI,2,),VLOOKUP('TEREZINHA HARDY'!TFL49,SETOP,3,))</f>
        <v>FORMA E DESFORMA DE TÁBUA E SARRAFO, REAPROVEITAMENTO (3X), EXCLUSIVE ESCORAMENTO</v>
      </c>
      <c r="TFG49" s="261"/>
      <c r="TFH49" s="261"/>
      <c r="TFI49" s="261"/>
      <c r="TFJ49" s="261"/>
      <c r="TFK49" s="261"/>
      <c r="TFL49" s="12" t="s">
        <v>10323</v>
      </c>
      <c r="TFM49" s="12" t="s">
        <v>6222</v>
      </c>
      <c r="TFN49" s="12" t="str">
        <f>IF(TFM49="SINAPI",VLOOKUP('TEREZINHA HARDY'!TFL49,SINAPI,3,),VLOOKUP('TEREZINHA HARDY'!TFL49,SETOP,4,))</f>
        <v>M2</v>
      </c>
      <c r="TFO49" s="13">
        <v>36.619999999999997</v>
      </c>
      <c r="TFP49" s="13" t="s">
        <v>41</v>
      </c>
      <c r="TFQ49" s="14">
        <f>IF(TFM49="SINAPI",VLOOKUP('TEREZINHA HARDY'!TFL49,SINAPI,4,),VLOOKUP('TEREZINHA HARDY'!TFL49,SETOP,5,))</f>
        <v>39.090000000000003</v>
      </c>
      <c r="TFR49" s="14">
        <f t="shared" si="2491"/>
        <v>49.46</v>
      </c>
      <c r="TFS49" s="14">
        <f t="shared" si="2492"/>
        <v>1431.4757999999999</v>
      </c>
      <c r="TFT49" s="14">
        <f t="shared" si="2493"/>
        <v>1811.2251999999999</v>
      </c>
      <c r="TFU49" s="11" t="s">
        <v>17389</v>
      </c>
      <c r="TFV49" s="261" t="str">
        <f>IF(TGC49="SINAPI",VLOOKUP('TEREZINHA HARDY'!TGB49,SINAPI,2,),VLOOKUP('TEREZINHA HARDY'!TGB49,SETOP,3,))</f>
        <v>FORMA E DESFORMA DE TÁBUA E SARRAFO, REAPROVEITAMENTO (3X), EXCLUSIVE ESCORAMENTO</v>
      </c>
      <c r="TFW49" s="261"/>
      <c r="TFX49" s="261"/>
      <c r="TFY49" s="261"/>
      <c r="TFZ49" s="261"/>
      <c r="TGA49" s="261"/>
      <c r="TGB49" s="12" t="s">
        <v>10323</v>
      </c>
      <c r="TGC49" s="12" t="s">
        <v>6222</v>
      </c>
      <c r="TGD49" s="12" t="str">
        <f>IF(TGC49="SINAPI",VLOOKUP('TEREZINHA HARDY'!TGB49,SINAPI,3,),VLOOKUP('TEREZINHA HARDY'!TGB49,SETOP,4,))</f>
        <v>M2</v>
      </c>
      <c r="TGE49" s="13">
        <v>36.619999999999997</v>
      </c>
      <c r="TGF49" s="13" t="s">
        <v>41</v>
      </c>
      <c r="TGG49" s="14">
        <f>IF(TGC49="SINAPI",VLOOKUP('TEREZINHA HARDY'!TGB49,SINAPI,4,),VLOOKUP('TEREZINHA HARDY'!TGB49,SETOP,5,))</f>
        <v>39.090000000000003</v>
      </c>
      <c r="TGH49" s="14">
        <f t="shared" si="2494"/>
        <v>49.46</v>
      </c>
      <c r="TGI49" s="14">
        <f t="shared" si="2495"/>
        <v>1431.4757999999999</v>
      </c>
      <c r="TGJ49" s="14">
        <f t="shared" si="2496"/>
        <v>1811.2251999999999</v>
      </c>
      <c r="TGK49" s="11" t="s">
        <v>17389</v>
      </c>
      <c r="TGL49" s="261" t="str">
        <f>IF(TGS49="SINAPI",VLOOKUP('TEREZINHA HARDY'!TGR49,SINAPI,2,),VLOOKUP('TEREZINHA HARDY'!TGR49,SETOP,3,))</f>
        <v>FORMA E DESFORMA DE TÁBUA E SARRAFO, REAPROVEITAMENTO (3X), EXCLUSIVE ESCORAMENTO</v>
      </c>
      <c r="TGM49" s="261"/>
      <c r="TGN49" s="261"/>
      <c r="TGO49" s="261"/>
      <c r="TGP49" s="261"/>
      <c r="TGQ49" s="261"/>
      <c r="TGR49" s="12" t="s">
        <v>10323</v>
      </c>
      <c r="TGS49" s="12" t="s">
        <v>6222</v>
      </c>
      <c r="TGT49" s="12" t="str">
        <f>IF(TGS49="SINAPI",VLOOKUP('TEREZINHA HARDY'!TGR49,SINAPI,3,),VLOOKUP('TEREZINHA HARDY'!TGR49,SETOP,4,))</f>
        <v>M2</v>
      </c>
      <c r="TGU49" s="13">
        <v>36.619999999999997</v>
      </c>
      <c r="TGV49" s="13" t="s">
        <v>41</v>
      </c>
      <c r="TGW49" s="14">
        <f>IF(TGS49="SINAPI",VLOOKUP('TEREZINHA HARDY'!TGR49,SINAPI,4,),VLOOKUP('TEREZINHA HARDY'!TGR49,SETOP,5,))</f>
        <v>39.090000000000003</v>
      </c>
      <c r="TGX49" s="14">
        <f t="shared" si="2497"/>
        <v>49.46</v>
      </c>
      <c r="TGY49" s="14">
        <f t="shared" si="2498"/>
        <v>1431.4757999999999</v>
      </c>
      <c r="TGZ49" s="14">
        <f t="shared" si="2499"/>
        <v>1811.2251999999999</v>
      </c>
      <c r="THA49" s="11" t="s">
        <v>17389</v>
      </c>
      <c r="THB49" s="261" t="str">
        <f>IF(THI49="SINAPI",VLOOKUP('TEREZINHA HARDY'!THH49,SINAPI,2,),VLOOKUP('TEREZINHA HARDY'!THH49,SETOP,3,))</f>
        <v>FORMA E DESFORMA DE TÁBUA E SARRAFO, REAPROVEITAMENTO (3X), EXCLUSIVE ESCORAMENTO</v>
      </c>
      <c r="THC49" s="261"/>
      <c r="THD49" s="261"/>
      <c r="THE49" s="261"/>
      <c r="THF49" s="261"/>
      <c r="THG49" s="261"/>
      <c r="THH49" s="12" t="s">
        <v>10323</v>
      </c>
      <c r="THI49" s="12" t="s">
        <v>6222</v>
      </c>
      <c r="THJ49" s="12" t="str">
        <f>IF(THI49="SINAPI",VLOOKUP('TEREZINHA HARDY'!THH49,SINAPI,3,),VLOOKUP('TEREZINHA HARDY'!THH49,SETOP,4,))</f>
        <v>M2</v>
      </c>
      <c r="THK49" s="13">
        <v>36.619999999999997</v>
      </c>
      <c r="THL49" s="13" t="s">
        <v>41</v>
      </c>
      <c r="THM49" s="14">
        <f>IF(THI49="SINAPI",VLOOKUP('TEREZINHA HARDY'!THH49,SINAPI,4,),VLOOKUP('TEREZINHA HARDY'!THH49,SETOP,5,))</f>
        <v>39.090000000000003</v>
      </c>
      <c r="THN49" s="14">
        <f t="shared" si="2500"/>
        <v>49.46</v>
      </c>
      <c r="THO49" s="14">
        <f t="shared" si="2501"/>
        <v>1431.4757999999999</v>
      </c>
      <c r="THP49" s="14">
        <f t="shared" si="2502"/>
        <v>1811.2251999999999</v>
      </c>
      <c r="THQ49" s="11" t="s">
        <v>17389</v>
      </c>
      <c r="THR49" s="261" t="str">
        <f>IF(THY49="SINAPI",VLOOKUP('TEREZINHA HARDY'!THX49,SINAPI,2,),VLOOKUP('TEREZINHA HARDY'!THX49,SETOP,3,))</f>
        <v>FORMA E DESFORMA DE TÁBUA E SARRAFO, REAPROVEITAMENTO (3X), EXCLUSIVE ESCORAMENTO</v>
      </c>
      <c r="THS49" s="261"/>
      <c r="THT49" s="261"/>
      <c r="THU49" s="261"/>
      <c r="THV49" s="261"/>
      <c r="THW49" s="261"/>
      <c r="THX49" s="12" t="s">
        <v>10323</v>
      </c>
      <c r="THY49" s="12" t="s">
        <v>6222</v>
      </c>
      <c r="THZ49" s="12" t="str">
        <f>IF(THY49="SINAPI",VLOOKUP('TEREZINHA HARDY'!THX49,SINAPI,3,),VLOOKUP('TEREZINHA HARDY'!THX49,SETOP,4,))</f>
        <v>M2</v>
      </c>
      <c r="TIA49" s="13">
        <v>36.619999999999997</v>
      </c>
      <c r="TIB49" s="13" t="s">
        <v>41</v>
      </c>
      <c r="TIC49" s="14">
        <f>IF(THY49="SINAPI",VLOOKUP('TEREZINHA HARDY'!THX49,SINAPI,4,),VLOOKUP('TEREZINHA HARDY'!THX49,SETOP,5,))</f>
        <v>39.090000000000003</v>
      </c>
      <c r="TID49" s="14">
        <f t="shared" si="2503"/>
        <v>49.46</v>
      </c>
      <c r="TIE49" s="14">
        <f t="shared" si="2504"/>
        <v>1431.4757999999999</v>
      </c>
      <c r="TIF49" s="14">
        <f t="shared" si="2505"/>
        <v>1811.2251999999999</v>
      </c>
      <c r="TIG49" s="11" t="s">
        <v>17389</v>
      </c>
      <c r="TIH49" s="261" t="str">
        <f>IF(TIO49="SINAPI",VLOOKUP('TEREZINHA HARDY'!TIN49,SINAPI,2,),VLOOKUP('TEREZINHA HARDY'!TIN49,SETOP,3,))</f>
        <v>FORMA E DESFORMA DE TÁBUA E SARRAFO, REAPROVEITAMENTO (3X), EXCLUSIVE ESCORAMENTO</v>
      </c>
      <c r="TII49" s="261"/>
      <c r="TIJ49" s="261"/>
      <c r="TIK49" s="261"/>
      <c r="TIL49" s="261"/>
      <c r="TIM49" s="261"/>
      <c r="TIN49" s="12" t="s">
        <v>10323</v>
      </c>
      <c r="TIO49" s="12" t="s">
        <v>6222</v>
      </c>
      <c r="TIP49" s="12" t="str">
        <f>IF(TIO49="SINAPI",VLOOKUP('TEREZINHA HARDY'!TIN49,SINAPI,3,),VLOOKUP('TEREZINHA HARDY'!TIN49,SETOP,4,))</f>
        <v>M2</v>
      </c>
      <c r="TIQ49" s="13">
        <v>36.619999999999997</v>
      </c>
      <c r="TIR49" s="13" t="s">
        <v>41</v>
      </c>
      <c r="TIS49" s="14">
        <f>IF(TIO49="SINAPI",VLOOKUP('TEREZINHA HARDY'!TIN49,SINAPI,4,),VLOOKUP('TEREZINHA HARDY'!TIN49,SETOP,5,))</f>
        <v>39.090000000000003</v>
      </c>
      <c r="TIT49" s="14">
        <f t="shared" si="2506"/>
        <v>49.46</v>
      </c>
      <c r="TIU49" s="14">
        <f t="shared" si="2507"/>
        <v>1431.4757999999999</v>
      </c>
      <c r="TIV49" s="14">
        <f t="shared" si="2508"/>
        <v>1811.2251999999999</v>
      </c>
      <c r="TIW49" s="11" t="s">
        <v>17389</v>
      </c>
      <c r="TIX49" s="261" t="str">
        <f>IF(TJE49="SINAPI",VLOOKUP('TEREZINHA HARDY'!TJD49,SINAPI,2,),VLOOKUP('TEREZINHA HARDY'!TJD49,SETOP,3,))</f>
        <v>FORMA E DESFORMA DE TÁBUA E SARRAFO, REAPROVEITAMENTO (3X), EXCLUSIVE ESCORAMENTO</v>
      </c>
      <c r="TIY49" s="261"/>
      <c r="TIZ49" s="261"/>
      <c r="TJA49" s="261"/>
      <c r="TJB49" s="261"/>
      <c r="TJC49" s="261"/>
      <c r="TJD49" s="12" t="s">
        <v>10323</v>
      </c>
      <c r="TJE49" s="12" t="s">
        <v>6222</v>
      </c>
      <c r="TJF49" s="12" t="str">
        <f>IF(TJE49="SINAPI",VLOOKUP('TEREZINHA HARDY'!TJD49,SINAPI,3,),VLOOKUP('TEREZINHA HARDY'!TJD49,SETOP,4,))</f>
        <v>M2</v>
      </c>
      <c r="TJG49" s="13">
        <v>36.619999999999997</v>
      </c>
      <c r="TJH49" s="13" t="s">
        <v>41</v>
      </c>
      <c r="TJI49" s="14">
        <f>IF(TJE49="SINAPI",VLOOKUP('TEREZINHA HARDY'!TJD49,SINAPI,4,),VLOOKUP('TEREZINHA HARDY'!TJD49,SETOP,5,))</f>
        <v>39.090000000000003</v>
      </c>
      <c r="TJJ49" s="14">
        <f t="shared" si="2509"/>
        <v>49.46</v>
      </c>
      <c r="TJK49" s="14">
        <f t="shared" si="2510"/>
        <v>1431.4757999999999</v>
      </c>
      <c r="TJL49" s="14">
        <f t="shared" si="2511"/>
        <v>1811.2251999999999</v>
      </c>
      <c r="TJM49" s="11" t="s">
        <v>17389</v>
      </c>
      <c r="TJN49" s="261" t="str">
        <f>IF(TJU49="SINAPI",VLOOKUP('TEREZINHA HARDY'!TJT49,SINAPI,2,),VLOOKUP('TEREZINHA HARDY'!TJT49,SETOP,3,))</f>
        <v>FORMA E DESFORMA DE TÁBUA E SARRAFO, REAPROVEITAMENTO (3X), EXCLUSIVE ESCORAMENTO</v>
      </c>
      <c r="TJO49" s="261"/>
      <c r="TJP49" s="261"/>
      <c r="TJQ49" s="261"/>
      <c r="TJR49" s="261"/>
      <c r="TJS49" s="261"/>
      <c r="TJT49" s="12" t="s">
        <v>10323</v>
      </c>
      <c r="TJU49" s="12" t="s">
        <v>6222</v>
      </c>
      <c r="TJV49" s="12" t="str">
        <f>IF(TJU49="SINAPI",VLOOKUP('TEREZINHA HARDY'!TJT49,SINAPI,3,),VLOOKUP('TEREZINHA HARDY'!TJT49,SETOP,4,))</f>
        <v>M2</v>
      </c>
      <c r="TJW49" s="13">
        <v>36.619999999999997</v>
      </c>
      <c r="TJX49" s="13" t="s">
        <v>41</v>
      </c>
      <c r="TJY49" s="14">
        <f>IF(TJU49="SINAPI",VLOOKUP('TEREZINHA HARDY'!TJT49,SINAPI,4,),VLOOKUP('TEREZINHA HARDY'!TJT49,SETOP,5,))</f>
        <v>39.090000000000003</v>
      </c>
      <c r="TJZ49" s="14">
        <f t="shared" si="2512"/>
        <v>49.46</v>
      </c>
      <c r="TKA49" s="14">
        <f t="shared" si="2513"/>
        <v>1431.4757999999999</v>
      </c>
      <c r="TKB49" s="14">
        <f t="shared" si="2514"/>
        <v>1811.2251999999999</v>
      </c>
      <c r="TKC49" s="11" t="s">
        <v>17389</v>
      </c>
      <c r="TKD49" s="261" t="str">
        <f>IF(TKK49="SINAPI",VLOOKUP('TEREZINHA HARDY'!TKJ49,SINAPI,2,),VLOOKUP('TEREZINHA HARDY'!TKJ49,SETOP,3,))</f>
        <v>FORMA E DESFORMA DE TÁBUA E SARRAFO, REAPROVEITAMENTO (3X), EXCLUSIVE ESCORAMENTO</v>
      </c>
      <c r="TKE49" s="261"/>
      <c r="TKF49" s="261"/>
      <c r="TKG49" s="261"/>
      <c r="TKH49" s="261"/>
      <c r="TKI49" s="261"/>
      <c r="TKJ49" s="12" t="s">
        <v>10323</v>
      </c>
      <c r="TKK49" s="12" t="s">
        <v>6222</v>
      </c>
      <c r="TKL49" s="12" t="str">
        <f>IF(TKK49="SINAPI",VLOOKUP('TEREZINHA HARDY'!TKJ49,SINAPI,3,),VLOOKUP('TEREZINHA HARDY'!TKJ49,SETOP,4,))</f>
        <v>M2</v>
      </c>
      <c r="TKM49" s="13">
        <v>36.619999999999997</v>
      </c>
      <c r="TKN49" s="13" t="s">
        <v>41</v>
      </c>
      <c r="TKO49" s="14">
        <f>IF(TKK49="SINAPI",VLOOKUP('TEREZINHA HARDY'!TKJ49,SINAPI,4,),VLOOKUP('TEREZINHA HARDY'!TKJ49,SETOP,5,))</f>
        <v>39.090000000000003</v>
      </c>
      <c r="TKP49" s="14">
        <f t="shared" si="2515"/>
        <v>49.46</v>
      </c>
      <c r="TKQ49" s="14">
        <f t="shared" si="2516"/>
        <v>1431.4757999999999</v>
      </c>
      <c r="TKR49" s="14">
        <f t="shared" si="2517"/>
        <v>1811.2251999999999</v>
      </c>
      <c r="TKS49" s="11" t="s">
        <v>17389</v>
      </c>
      <c r="TKT49" s="261" t="str">
        <f>IF(TLA49="SINAPI",VLOOKUP('TEREZINHA HARDY'!TKZ49,SINAPI,2,),VLOOKUP('TEREZINHA HARDY'!TKZ49,SETOP,3,))</f>
        <v>FORMA E DESFORMA DE TÁBUA E SARRAFO, REAPROVEITAMENTO (3X), EXCLUSIVE ESCORAMENTO</v>
      </c>
      <c r="TKU49" s="261"/>
      <c r="TKV49" s="261"/>
      <c r="TKW49" s="261"/>
      <c r="TKX49" s="261"/>
      <c r="TKY49" s="261"/>
      <c r="TKZ49" s="12" t="s">
        <v>10323</v>
      </c>
      <c r="TLA49" s="12" t="s">
        <v>6222</v>
      </c>
      <c r="TLB49" s="12" t="str">
        <f>IF(TLA49="SINAPI",VLOOKUP('TEREZINHA HARDY'!TKZ49,SINAPI,3,),VLOOKUP('TEREZINHA HARDY'!TKZ49,SETOP,4,))</f>
        <v>M2</v>
      </c>
      <c r="TLC49" s="13">
        <v>36.619999999999997</v>
      </c>
      <c r="TLD49" s="13" t="s">
        <v>41</v>
      </c>
      <c r="TLE49" s="14">
        <f>IF(TLA49="SINAPI",VLOOKUP('TEREZINHA HARDY'!TKZ49,SINAPI,4,),VLOOKUP('TEREZINHA HARDY'!TKZ49,SETOP,5,))</f>
        <v>39.090000000000003</v>
      </c>
      <c r="TLF49" s="14">
        <f t="shared" si="2518"/>
        <v>49.46</v>
      </c>
      <c r="TLG49" s="14">
        <f t="shared" si="2519"/>
        <v>1431.4757999999999</v>
      </c>
      <c r="TLH49" s="14">
        <f t="shared" si="2520"/>
        <v>1811.2251999999999</v>
      </c>
      <c r="TLI49" s="11" t="s">
        <v>17389</v>
      </c>
      <c r="TLJ49" s="261" t="str">
        <f>IF(TLQ49="SINAPI",VLOOKUP('TEREZINHA HARDY'!TLP49,SINAPI,2,),VLOOKUP('TEREZINHA HARDY'!TLP49,SETOP,3,))</f>
        <v>FORMA E DESFORMA DE TÁBUA E SARRAFO, REAPROVEITAMENTO (3X), EXCLUSIVE ESCORAMENTO</v>
      </c>
      <c r="TLK49" s="261"/>
      <c r="TLL49" s="261"/>
      <c r="TLM49" s="261"/>
      <c r="TLN49" s="261"/>
      <c r="TLO49" s="261"/>
      <c r="TLP49" s="12" t="s">
        <v>10323</v>
      </c>
      <c r="TLQ49" s="12" t="s">
        <v>6222</v>
      </c>
      <c r="TLR49" s="12" t="str">
        <f>IF(TLQ49="SINAPI",VLOOKUP('TEREZINHA HARDY'!TLP49,SINAPI,3,),VLOOKUP('TEREZINHA HARDY'!TLP49,SETOP,4,))</f>
        <v>M2</v>
      </c>
      <c r="TLS49" s="13">
        <v>36.619999999999997</v>
      </c>
      <c r="TLT49" s="13" t="s">
        <v>41</v>
      </c>
      <c r="TLU49" s="14">
        <f>IF(TLQ49="SINAPI",VLOOKUP('TEREZINHA HARDY'!TLP49,SINAPI,4,),VLOOKUP('TEREZINHA HARDY'!TLP49,SETOP,5,))</f>
        <v>39.090000000000003</v>
      </c>
      <c r="TLV49" s="14">
        <f t="shared" si="2521"/>
        <v>49.46</v>
      </c>
      <c r="TLW49" s="14">
        <f t="shared" si="2522"/>
        <v>1431.4757999999999</v>
      </c>
      <c r="TLX49" s="14">
        <f t="shared" si="2523"/>
        <v>1811.2251999999999</v>
      </c>
      <c r="TLY49" s="11" t="s">
        <v>17389</v>
      </c>
      <c r="TLZ49" s="261" t="str">
        <f>IF(TMG49="SINAPI",VLOOKUP('TEREZINHA HARDY'!TMF49,SINAPI,2,),VLOOKUP('TEREZINHA HARDY'!TMF49,SETOP,3,))</f>
        <v>FORMA E DESFORMA DE TÁBUA E SARRAFO, REAPROVEITAMENTO (3X), EXCLUSIVE ESCORAMENTO</v>
      </c>
      <c r="TMA49" s="261"/>
      <c r="TMB49" s="261"/>
      <c r="TMC49" s="261"/>
      <c r="TMD49" s="261"/>
      <c r="TME49" s="261"/>
      <c r="TMF49" s="12" t="s">
        <v>10323</v>
      </c>
      <c r="TMG49" s="12" t="s">
        <v>6222</v>
      </c>
      <c r="TMH49" s="12" t="str">
        <f>IF(TMG49="SINAPI",VLOOKUP('TEREZINHA HARDY'!TMF49,SINAPI,3,),VLOOKUP('TEREZINHA HARDY'!TMF49,SETOP,4,))</f>
        <v>M2</v>
      </c>
      <c r="TMI49" s="13">
        <v>36.619999999999997</v>
      </c>
      <c r="TMJ49" s="13" t="s">
        <v>41</v>
      </c>
      <c r="TMK49" s="14">
        <f>IF(TMG49="SINAPI",VLOOKUP('TEREZINHA HARDY'!TMF49,SINAPI,4,),VLOOKUP('TEREZINHA HARDY'!TMF49,SETOP,5,))</f>
        <v>39.090000000000003</v>
      </c>
      <c r="TML49" s="14">
        <f t="shared" si="2524"/>
        <v>49.46</v>
      </c>
      <c r="TMM49" s="14">
        <f t="shared" si="2525"/>
        <v>1431.4757999999999</v>
      </c>
      <c r="TMN49" s="14">
        <f t="shared" si="2526"/>
        <v>1811.2251999999999</v>
      </c>
      <c r="TMO49" s="11" t="s">
        <v>17389</v>
      </c>
      <c r="TMP49" s="261" t="str">
        <f>IF(TMW49="SINAPI",VLOOKUP('TEREZINHA HARDY'!TMV49,SINAPI,2,),VLOOKUP('TEREZINHA HARDY'!TMV49,SETOP,3,))</f>
        <v>FORMA E DESFORMA DE TÁBUA E SARRAFO, REAPROVEITAMENTO (3X), EXCLUSIVE ESCORAMENTO</v>
      </c>
      <c r="TMQ49" s="261"/>
      <c r="TMR49" s="261"/>
      <c r="TMS49" s="261"/>
      <c r="TMT49" s="261"/>
      <c r="TMU49" s="261"/>
      <c r="TMV49" s="12" t="s">
        <v>10323</v>
      </c>
      <c r="TMW49" s="12" t="s">
        <v>6222</v>
      </c>
      <c r="TMX49" s="12" t="str">
        <f>IF(TMW49="SINAPI",VLOOKUP('TEREZINHA HARDY'!TMV49,SINAPI,3,),VLOOKUP('TEREZINHA HARDY'!TMV49,SETOP,4,))</f>
        <v>M2</v>
      </c>
      <c r="TMY49" s="13">
        <v>36.619999999999997</v>
      </c>
      <c r="TMZ49" s="13" t="s">
        <v>41</v>
      </c>
      <c r="TNA49" s="14">
        <f>IF(TMW49="SINAPI",VLOOKUP('TEREZINHA HARDY'!TMV49,SINAPI,4,),VLOOKUP('TEREZINHA HARDY'!TMV49,SETOP,5,))</f>
        <v>39.090000000000003</v>
      </c>
      <c r="TNB49" s="14">
        <f t="shared" si="2527"/>
        <v>49.46</v>
      </c>
      <c r="TNC49" s="14">
        <f t="shared" si="2528"/>
        <v>1431.4757999999999</v>
      </c>
      <c r="TND49" s="14">
        <f t="shared" si="2529"/>
        <v>1811.2251999999999</v>
      </c>
      <c r="TNE49" s="11" t="s">
        <v>17389</v>
      </c>
      <c r="TNF49" s="261" t="str">
        <f>IF(TNM49="SINAPI",VLOOKUP('TEREZINHA HARDY'!TNL49,SINAPI,2,),VLOOKUP('TEREZINHA HARDY'!TNL49,SETOP,3,))</f>
        <v>FORMA E DESFORMA DE TÁBUA E SARRAFO, REAPROVEITAMENTO (3X), EXCLUSIVE ESCORAMENTO</v>
      </c>
      <c r="TNG49" s="261"/>
      <c r="TNH49" s="261"/>
      <c r="TNI49" s="261"/>
      <c r="TNJ49" s="261"/>
      <c r="TNK49" s="261"/>
      <c r="TNL49" s="12" t="s">
        <v>10323</v>
      </c>
      <c r="TNM49" s="12" t="s">
        <v>6222</v>
      </c>
      <c r="TNN49" s="12" t="str">
        <f>IF(TNM49="SINAPI",VLOOKUP('TEREZINHA HARDY'!TNL49,SINAPI,3,),VLOOKUP('TEREZINHA HARDY'!TNL49,SETOP,4,))</f>
        <v>M2</v>
      </c>
      <c r="TNO49" s="13">
        <v>36.619999999999997</v>
      </c>
      <c r="TNP49" s="13" t="s">
        <v>41</v>
      </c>
      <c r="TNQ49" s="14">
        <f>IF(TNM49="SINAPI",VLOOKUP('TEREZINHA HARDY'!TNL49,SINAPI,4,),VLOOKUP('TEREZINHA HARDY'!TNL49,SETOP,5,))</f>
        <v>39.090000000000003</v>
      </c>
      <c r="TNR49" s="14">
        <f t="shared" si="2530"/>
        <v>49.46</v>
      </c>
      <c r="TNS49" s="14">
        <f t="shared" si="2531"/>
        <v>1431.4757999999999</v>
      </c>
      <c r="TNT49" s="14">
        <f t="shared" si="2532"/>
        <v>1811.2251999999999</v>
      </c>
      <c r="TNU49" s="11" t="s">
        <v>17389</v>
      </c>
      <c r="TNV49" s="261" t="str">
        <f>IF(TOC49="SINAPI",VLOOKUP('TEREZINHA HARDY'!TOB49,SINAPI,2,),VLOOKUP('TEREZINHA HARDY'!TOB49,SETOP,3,))</f>
        <v>FORMA E DESFORMA DE TÁBUA E SARRAFO, REAPROVEITAMENTO (3X), EXCLUSIVE ESCORAMENTO</v>
      </c>
      <c r="TNW49" s="261"/>
      <c r="TNX49" s="261"/>
      <c r="TNY49" s="261"/>
      <c r="TNZ49" s="261"/>
      <c r="TOA49" s="261"/>
      <c r="TOB49" s="12" t="s">
        <v>10323</v>
      </c>
      <c r="TOC49" s="12" t="s">
        <v>6222</v>
      </c>
      <c r="TOD49" s="12" t="str">
        <f>IF(TOC49="SINAPI",VLOOKUP('TEREZINHA HARDY'!TOB49,SINAPI,3,),VLOOKUP('TEREZINHA HARDY'!TOB49,SETOP,4,))</f>
        <v>M2</v>
      </c>
      <c r="TOE49" s="13">
        <v>36.619999999999997</v>
      </c>
      <c r="TOF49" s="13" t="s">
        <v>41</v>
      </c>
      <c r="TOG49" s="14">
        <f>IF(TOC49="SINAPI",VLOOKUP('TEREZINHA HARDY'!TOB49,SINAPI,4,),VLOOKUP('TEREZINHA HARDY'!TOB49,SETOP,5,))</f>
        <v>39.090000000000003</v>
      </c>
      <c r="TOH49" s="14">
        <f t="shared" si="2533"/>
        <v>49.46</v>
      </c>
      <c r="TOI49" s="14">
        <f t="shared" si="2534"/>
        <v>1431.4757999999999</v>
      </c>
      <c r="TOJ49" s="14">
        <f t="shared" si="2535"/>
        <v>1811.2251999999999</v>
      </c>
      <c r="TOK49" s="11" t="s">
        <v>17389</v>
      </c>
      <c r="TOL49" s="261" t="str">
        <f>IF(TOS49="SINAPI",VLOOKUP('TEREZINHA HARDY'!TOR49,SINAPI,2,),VLOOKUP('TEREZINHA HARDY'!TOR49,SETOP,3,))</f>
        <v>FORMA E DESFORMA DE TÁBUA E SARRAFO, REAPROVEITAMENTO (3X), EXCLUSIVE ESCORAMENTO</v>
      </c>
      <c r="TOM49" s="261"/>
      <c r="TON49" s="261"/>
      <c r="TOO49" s="261"/>
      <c r="TOP49" s="261"/>
      <c r="TOQ49" s="261"/>
      <c r="TOR49" s="12" t="s">
        <v>10323</v>
      </c>
      <c r="TOS49" s="12" t="s">
        <v>6222</v>
      </c>
      <c r="TOT49" s="12" t="str">
        <f>IF(TOS49="SINAPI",VLOOKUP('TEREZINHA HARDY'!TOR49,SINAPI,3,),VLOOKUP('TEREZINHA HARDY'!TOR49,SETOP,4,))</f>
        <v>M2</v>
      </c>
      <c r="TOU49" s="13">
        <v>36.619999999999997</v>
      </c>
      <c r="TOV49" s="13" t="s">
        <v>41</v>
      </c>
      <c r="TOW49" s="14">
        <f>IF(TOS49="SINAPI",VLOOKUP('TEREZINHA HARDY'!TOR49,SINAPI,4,),VLOOKUP('TEREZINHA HARDY'!TOR49,SETOP,5,))</f>
        <v>39.090000000000003</v>
      </c>
      <c r="TOX49" s="14">
        <f t="shared" si="2536"/>
        <v>49.46</v>
      </c>
      <c r="TOY49" s="14">
        <f t="shared" si="2537"/>
        <v>1431.4757999999999</v>
      </c>
      <c r="TOZ49" s="14">
        <f t="shared" si="2538"/>
        <v>1811.2251999999999</v>
      </c>
      <c r="TPA49" s="11" t="s">
        <v>17389</v>
      </c>
      <c r="TPB49" s="261" t="str">
        <f>IF(TPI49="SINAPI",VLOOKUP('TEREZINHA HARDY'!TPH49,SINAPI,2,),VLOOKUP('TEREZINHA HARDY'!TPH49,SETOP,3,))</f>
        <v>FORMA E DESFORMA DE TÁBUA E SARRAFO, REAPROVEITAMENTO (3X), EXCLUSIVE ESCORAMENTO</v>
      </c>
      <c r="TPC49" s="261"/>
      <c r="TPD49" s="261"/>
      <c r="TPE49" s="261"/>
      <c r="TPF49" s="261"/>
      <c r="TPG49" s="261"/>
      <c r="TPH49" s="12" t="s">
        <v>10323</v>
      </c>
      <c r="TPI49" s="12" t="s">
        <v>6222</v>
      </c>
      <c r="TPJ49" s="12" t="str">
        <f>IF(TPI49="SINAPI",VLOOKUP('TEREZINHA HARDY'!TPH49,SINAPI,3,),VLOOKUP('TEREZINHA HARDY'!TPH49,SETOP,4,))</f>
        <v>M2</v>
      </c>
      <c r="TPK49" s="13">
        <v>36.619999999999997</v>
      </c>
      <c r="TPL49" s="13" t="s">
        <v>41</v>
      </c>
      <c r="TPM49" s="14">
        <f>IF(TPI49="SINAPI",VLOOKUP('TEREZINHA HARDY'!TPH49,SINAPI,4,),VLOOKUP('TEREZINHA HARDY'!TPH49,SETOP,5,))</f>
        <v>39.090000000000003</v>
      </c>
      <c r="TPN49" s="14">
        <f t="shared" si="2539"/>
        <v>49.46</v>
      </c>
      <c r="TPO49" s="14">
        <f t="shared" si="2540"/>
        <v>1431.4757999999999</v>
      </c>
      <c r="TPP49" s="14">
        <f t="shared" si="2541"/>
        <v>1811.2251999999999</v>
      </c>
      <c r="TPQ49" s="11" t="s">
        <v>17389</v>
      </c>
      <c r="TPR49" s="261" t="str">
        <f>IF(TPY49="SINAPI",VLOOKUP('TEREZINHA HARDY'!TPX49,SINAPI,2,),VLOOKUP('TEREZINHA HARDY'!TPX49,SETOP,3,))</f>
        <v>FORMA E DESFORMA DE TÁBUA E SARRAFO, REAPROVEITAMENTO (3X), EXCLUSIVE ESCORAMENTO</v>
      </c>
      <c r="TPS49" s="261"/>
      <c r="TPT49" s="261"/>
      <c r="TPU49" s="261"/>
      <c r="TPV49" s="261"/>
      <c r="TPW49" s="261"/>
      <c r="TPX49" s="12" t="s">
        <v>10323</v>
      </c>
      <c r="TPY49" s="12" t="s">
        <v>6222</v>
      </c>
      <c r="TPZ49" s="12" t="str">
        <f>IF(TPY49="SINAPI",VLOOKUP('TEREZINHA HARDY'!TPX49,SINAPI,3,),VLOOKUP('TEREZINHA HARDY'!TPX49,SETOP,4,))</f>
        <v>M2</v>
      </c>
      <c r="TQA49" s="13">
        <v>36.619999999999997</v>
      </c>
      <c r="TQB49" s="13" t="s">
        <v>41</v>
      </c>
      <c r="TQC49" s="14">
        <f>IF(TPY49="SINAPI",VLOOKUP('TEREZINHA HARDY'!TPX49,SINAPI,4,),VLOOKUP('TEREZINHA HARDY'!TPX49,SETOP,5,))</f>
        <v>39.090000000000003</v>
      </c>
      <c r="TQD49" s="14">
        <f t="shared" si="2542"/>
        <v>49.46</v>
      </c>
      <c r="TQE49" s="14">
        <f t="shared" si="2543"/>
        <v>1431.4757999999999</v>
      </c>
      <c r="TQF49" s="14">
        <f t="shared" si="2544"/>
        <v>1811.2251999999999</v>
      </c>
      <c r="TQG49" s="11" t="s">
        <v>17389</v>
      </c>
      <c r="TQH49" s="261" t="str">
        <f>IF(TQO49="SINAPI",VLOOKUP('TEREZINHA HARDY'!TQN49,SINAPI,2,),VLOOKUP('TEREZINHA HARDY'!TQN49,SETOP,3,))</f>
        <v>FORMA E DESFORMA DE TÁBUA E SARRAFO, REAPROVEITAMENTO (3X), EXCLUSIVE ESCORAMENTO</v>
      </c>
      <c r="TQI49" s="261"/>
      <c r="TQJ49" s="261"/>
      <c r="TQK49" s="261"/>
      <c r="TQL49" s="261"/>
      <c r="TQM49" s="261"/>
      <c r="TQN49" s="12" t="s">
        <v>10323</v>
      </c>
      <c r="TQO49" s="12" t="s">
        <v>6222</v>
      </c>
      <c r="TQP49" s="12" t="str">
        <f>IF(TQO49="SINAPI",VLOOKUP('TEREZINHA HARDY'!TQN49,SINAPI,3,),VLOOKUP('TEREZINHA HARDY'!TQN49,SETOP,4,))</f>
        <v>M2</v>
      </c>
      <c r="TQQ49" s="13">
        <v>36.619999999999997</v>
      </c>
      <c r="TQR49" s="13" t="s">
        <v>41</v>
      </c>
      <c r="TQS49" s="14">
        <f>IF(TQO49="SINAPI",VLOOKUP('TEREZINHA HARDY'!TQN49,SINAPI,4,),VLOOKUP('TEREZINHA HARDY'!TQN49,SETOP,5,))</f>
        <v>39.090000000000003</v>
      </c>
      <c r="TQT49" s="14">
        <f t="shared" si="2545"/>
        <v>49.46</v>
      </c>
      <c r="TQU49" s="14">
        <f t="shared" si="2546"/>
        <v>1431.4757999999999</v>
      </c>
      <c r="TQV49" s="14">
        <f t="shared" si="2547"/>
        <v>1811.2251999999999</v>
      </c>
      <c r="TQW49" s="11" t="s">
        <v>17389</v>
      </c>
      <c r="TQX49" s="261" t="str">
        <f>IF(TRE49="SINAPI",VLOOKUP('TEREZINHA HARDY'!TRD49,SINAPI,2,),VLOOKUP('TEREZINHA HARDY'!TRD49,SETOP,3,))</f>
        <v>FORMA E DESFORMA DE TÁBUA E SARRAFO, REAPROVEITAMENTO (3X), EXCLUSIVE ESCORAMENTO</v>
      </c>
      <c r="TQY49" s="261"/>
      <c r="TQZ49" s="261"/>
      <c r="TRA49" s="261"/>
      <c r="TRB49" s="261"/>
      <c r="TRC49" s="261"/>
      <c r="TRD49" s="12" t="s">
        <v>10323</v>
      </c>
      <c r="TRE49" s="12" t="s">
        <v>6222</v>
      </c>
      <c r="TRF49" s="12" t="str">
        <f>IF(TRE49="SINAPI",VLOOKUP('TEREZINHA HARDY'!TRD49,SINAPI,3,),VLOOKUP('TEREZINHA HARDY'!TRD49,SETOP,4,))</f>
        <v>M2</v>
      </c>
      <c r="TRG49" s="13">
        <v>36.619999999999997</v>
      </c>
      <c r="TRH49" s="13" t="s">
        <v>41</v>
      </c>
      <c r="TRI49" s="14">
        <f>IF(TRE49="SINAPI",VLOOKUP('TEREZINHA HARDY'!TRD49,SINAPI,4,),VLOOKUP('TEREZINHA HARDY'!TRD49,SETOP,5,))</f>
        <v>39.090000000000003</v>
      </c>
      <c r="TRJ49" s="14">
        <f t="shared" si="2548"/>
        <v>49.46</v>
      </c>
      <c r="TRK49" s="14">
        <f t="shared" si="2549"/>
        <v>1431.4757999999999</v>
      </c>
      <c r="TRL49" s="14">
        <f t="shared" si="2550"/>
        <v>1811.2251999999999</v>
      </c>
      <c r="TRM49" s="11" t="s">
        <v>17389</v>
      </c>
      <c r="TRN49" s="261" t="str">
        <f>IF(TRU49="SINAPI",VLOOKUP('TEREZINHA HARDY'!TRT49,SINAPI,2,),VLOOKUP('TEREZINHA HARDY'!TRT49,SETOP,3,))</f>
        <v>FORMA E DESFORMA DE TÁBUA E SARRAFO, REAPROVEITAMENTO (3X), EXCLUSIVE ESCORAMENTO</v>
      </c>
      <c r="TRO49" s="261"/>
      <c r="TRP49" s="261"/>
      <c r="TRQ49" s="261"/>
      <c r="TRR49" s="261"/>
      <c r="TRS49" s="261"/>
      <c r="TRT49" s="12" t="s">
        <v>10323</v>
      </c>
      <c r="TRU49" s="12" t="s">
        <v>6222</v>
      </c>
      <c r="TRV49" s="12" t="str">
        <f>IF(TRU49="SINAPI",VLOOKUP('TEREZINHA HARDY'!TRT49,SINAPI,3,),VLOOKUP('TEREZINHA HARDY'!TRT49,SETOP,4,))</f>
        <v>M2</v>
      </c>
      <c r="TRW49" s="13">
        <v>36.619999999999997</v>
      </c>
      <c r="TRX49" s="13" t="s">
        <v>41</v>
      </c>
      <c r="TRY49" s="14">
        <f>IF(TRU49="SINAPI",VLOOKUP('TEREZINHA HARDY'!TRT49,SINAPI,4,),VLOOKUP('TEREZINHA HARDY'!TRT49,SETOP,5,))</f>
        <v>39.090000000000003</v>
      </c>
      <c r="TRZ49" s="14">
        <f t="shared" si="2551"/>
        <v>49.46</v>
      </c>
      <c r="TSA49" s="14">
        <f t="shared" si="2552"/>
        <v>1431.4757999999999</v>
      </c>
      <c r="TSB49" s="14">
        <f t="shared" si="2553"/>
        <v>1811.2251999999999</v>
      </c>
      <c r="TSC49" s="11" t="s">
        <v>17389</v>
      </c>
      <c r="TSD49" s="261" t="str">
        <f>IF(TSK49="SINAPI",VLOOKUP('TEREZINHA HARDY'!TSJ49,SINAPI,2,),VLOOKUP('TEREZINHA HARDY'!TSJ49,SETOP,3,))</f>
        <v>FORMA E DESFORMA DE TÁBUA E SARRAFO, REAPROVEITAMENTO (3X), EXCLUSIVE ESCORAMENTO</v>
      </c>
      <c r="TSE49" s="261"/>
      <c r="TSF49" s="261"/>
      <c r="TSG49" s="261"/>
      <c r="TSH49" s="261"/>
      <c r="TSI49" s="261"/>
      <c r="TSJ49" s="12" t="s">
        <v>10323</v>
      </c>
      <c r="TSK49" s="12" t="s">
        <v>6222</v>
      </c>
      <c r="TSL49" s="12" t="str">
        <f>IF(TSK49="SINAPI",VLOOKUP('TEREZINHA HARDY'!TSJ49,SINAPI,3,),VLOOKUP('TEREZINHA HARDY'!TSJ49,SETOP,4,))</f>
        <v>M2</v>
      </c>
      <c r="TSM49" s="13">
        <v>36.619999999999997</v>
      </c>
      <c r="TSN49" s="13" t="s">
        <v>41</v>
      </c>
      <c r="TSO49" s="14">
        <f>IF(TSK49="SINAPI",VLOOKUP('TEREZINHA HARDY'!TSJ49,SINAPI,4,),VLOOKUP('TEREZINHA HARDY'!TSJ49,SETOP,5,))</f>
        <v>39.090000000000003</v>
      </c>
      <c r="TSP49" s="14">
        <f t="shared" si="2554"/>
        <v>49.46</v>
      </c>
      <c r="TSQ49" s="14">
        <f t="shared" si="2555"/>
        <v>1431.4757999999999</v>
      </c>
      <c r="TSR49" s="14">
        <f t="shared" si="2556"/>
        <v>1811.2251999999999</v>
      </c>
      <c r="TSS49" s="11" t="s">
        <v>17389</v>
      </c>
      <c r="TST49" s="261" t="str">
        <f>IF(TTA49="SINAPI",VLOOKUP('TEREZINHA HARDY'!TSZ49,SINAPI,2,),VLOOKUP('TEREZINHA HARDY'!TSZ49,SETOP,3,))</f>
        <v>FORMA E DESFORMA DE TÁBUA E SARRAFO, REAPROVEITAMENTO (3X), EXCLUSIVE ESCORAMENTO</v>
      </c>
      <c r="TSU49" s="261"/>
      <c r="TSV49" s="261"/>
      <c r="TSW49" s="261"/>
      <c r="TSX49" s="261"/>
      <c r="TSY49" s="261"/>
      <c r="TSZ49" s="12" t="s">
        <v>10323</v>
      </c>
      <c r="TTA49" s="12" t="s">
        <v>6222</v>
      </c>
      <c r="TTB49" s="12" t="str">
        <f>IF(TTA49="SINAPI",VLOOKUP('TEREZINHA HARDY'!TSZ49,SINAPI,3,),VLOOKUP('TEREZINHA HARDY'!TSZ49,SETOP,4,))</f>
        <v>M2</v>
      </c>
      <c r="TTC49" s="13">
        <v>36.619999999999997</v>
      </c>
      <c r="TTD49" s="13" t="s">
        <v>41</v>
      </c>
      <c r="TTE49" s="14">
        <f>IF(TTA49="SINAPI",VLOOKUP('TEREZINHA HARDY'!TSZ49,SINAPI,4,),VLOOKUP('TEREZINHA HARDY'!TSZ49,SETOP,5,))</f>
        <v>39.090000000000003</v>
      </c>
      <c r="TTF49" s="14">
        <f t="shared" si="2557"/>
        <v>49.46</v>
      </c>
      <c r="TTG49" s="14">
        <f t="shared" si="2558"/>
        <v>1431.4757999999999</v>
      </c>
      <c r="TTH49" s="14">
        <f t="shared" si="2559"/>
        <v>1811.2251999999999</v>
      </c>
      <c r="TTI49" s="11" t="s">
        <v>17389</v>
      </c>
      <c r="TTJ49" s="261" t="str">
        <f>IF(TTQ49="SINAPI",VLOOKUP('TEREZINHA HARDY'!TTP49,SINAPI,2,),VLOOKUP('TEREZINHA HARDY'!TTP49,SETOP,3,))</f>
        <v>FORMA E DESFORMA DE TÁBUA E SARRAFO, REAPROVEITAMENTO (3X), EXCLUSIVE ESCORAMENTO</v>
      </c>
      <c r="TTK49" s="261"/>
      <c r="TTL49" s="261"/>
      <c r="TTM49" s="261"/>
      <c r="TTN49" s="261"/>
      <c r="TTO49" s="261"/>
      <c r="TTP49" s="12" t="s">
        <v>10323</v>
      </c>
      <c r="TTQ49" s="12" t="s">
        <v>6222</v>
      </c>
      <c r="TTR49" s="12" t="str">
        <f>IF(TTQ49="SINAPI",VLOOKUP('TEREZINHA HARDY'!TTP49,SINAPI,3,),VLOOKUP('TEREZINHA HARDY'!TTP49,SETOP,4,))</f>
        <v>M2</v>
      </c>
      <c r="TTS49" s="13">
        <v>36.619999999999997</v>
      </c>
      <c r="TTT49" s="13" t="s">
        <v>41</v>
      </c>
      <c r="TTU49" s="14">
        <f>IF(TTQ49="SINAPI",VLOOKUP('TEREZINHA HARDY'!TTP49,SINAPI,4,),VLOOKUP('TEREZINHA HARDY'!TTP49,SETOP,5,))</f>
        <v>39.090000000000003</v>
      </c>
      <c r="TTV49" s="14">
        <f t="shared" si="2560"/>
        <v>49.46</v>
      </c>
      <c r="TTW49" s="14">
        <f t="shared" si="2561"/>
        <v>1431.4757999999999</v>
      </c>
      <c r="TTX49" s="14">
        <f t="shared" si="2562"/>
        <v>1811.2251999999999</v>
      </c>
      <c r="TTY49" s="11" t="s">
        <v>17389</v>
      </c>
      <c r="TTZ49" s="261" t="str">
        <f>IF(TUG49="SINAPI",VLOOKUP('TEREZINHA HARDY'!TUF49,SINAPI,2,),VLOOKUP('TEREZINHA HARDY'!TUF49,SETOP,3,))</f>
        <v>FORMA E DESFORMA DE TÁBUA E SARRAFO, REAPROVEITAMENTO (3X), EXCLUSIVE ESCORAMENTO</v>
      </c>
      <c r="TUA49" s="261"/>
      <c r="TUB49" s="261"/>
      <c r="TUC49" s="261"/>
      <c r="TUD49" s="261"/>
      <c r="TUE49" s="261"/>
      <c r="TUF49" s="12" t="s">
        <v>10323</v>
      </c>
      <c r="TUG49" s="12" t="s">
        <v>6222</v>
      </c>
      <c r="TUH49" s="12" t="str">
        <f>IF(TUG49="SINAPI",VLOOKUP('TEREZINHA HARDY'!TUF49,SINAPI,3,),VLOOKUP('TEREZINHA HARDY'!TUF49,SETOP,4,))</f>
        <v>M2</v>
      </c>
      <c r="TUI49" s="13">
        <v>36.619999999999997</v>
      </c>
      <c r="TUJ49" s="13" t="s">
        <v>41</v>
      </c>
      <c r="TUK49" s="14">
        <f>IF(TUG49="SINAPI",VLOOKUP('TEREZINHA HARDY'!TUF49,SINAPI,4,),VLOOKUP('TEREZINHA HARDY'!TUF49,SETOP,5,))</f>
        <v>39.090000000000003</v>
      </c>
      <c r="TUL49" s="14">
        <f t="shared" si="2563"/>
        <v>49.46</v>
      </c>
      <c r="TUM49" s="14">
        <f t="shared" si="2564"/>
        <v>1431.4757999999999</v>
      </c>
      <c r="TUN49" s="14">
        <f t="shared" si="2565"/>
        <v>1811.2251999999999</v>
      </c>
      <c r="TUO49" s="11" t="s">
        <v>17389</v>
      </c>
      <c r="TUP49" s="261" t="str">
        <f>IF(TUW49="SINAPI",VLOOKUP('TEREZINHA HARDY'!TUV49,SINAPI,2,),VLOOKUP('TEREZINHA HARDY'!TUV49,SETOP,3,))</f>
        <v>FORMA E DESFORMA DE TÁBUA E SARRAFO, REAPROVEITAMENTO (3X), EXCLUSIVE ESCORAMENTO</v>
      </c>
      <c r="TUQ49" s="261"/>
      <c r="TUR49" s="261"/>
      <c r="TUS49" s="261"/>
      <c r="TUT49" s="261"/>
      <c r="TUU49" s="261"/>
      <c r="TUV49" s="12" t="s">
        <v>10323</v>
      </c>
      <c r="TUW49" s="12" t="s">
        <v>6222</v>
      </c>
      <c r="TUX49" s="12" t="str">
        <f>IF(TUW49="SINAPI",VLOOKUP('TEREZINHA HARDY'!TUV49,SINAPI,3,),VLOOKUP('TEREZINHA HARDY'!TUV49,SETOP,4,))</f>
        <v>M2</v>
      </c>
      <c r="TUY49" s="13">
        <v>36.619999999999997</v>
      </c>
      <c r="TUZ49" s="13" t="s">
        <v>41</v>
      </c>
      <c r="TVA49" s="14">
        <f>IF(TUW49="SINAPI",VLOOKUP('TEREZINHA HARDY'!TUV49,SINAPI,4,),VLOOKUP('TEREZINHA HARDY'!TUV49,SETOP,5,))</f>
        <v>39.090000000000003</v>
      </c>
      <c r="TVB49" s="14">
        <f t="shared" si="2566"/>
        <v>49.46</v>
      </c>
      <c r="TVC49" s="14">
        <f t="shared" si="2567"/>
        <v>1431.4757999999999</v>
      </c>
      <c r="TVD49" s="14">
        <f t="shared" si="2568"/>
        <v>1811.2251999999999</v>
      </c>
      <c r="TVE49" s="11" t="s">
        <v>17389</v>
      </c>
      <c r="TVF49" s="261" t="str">
        <f>IF(TVM49="SINAPI",VLOOKUP('TEREZINHA HARDY'!TVL49,SINAPI,2,),VLOOKUP('TEREZINHA HARDY'!TVL49,SETOP,3,))</f>
        <v>FORMA E DESFORMA DE TÁBUA E SARRAFO, REAPROVEITAMENTO (3X), EXCLUSIVE ESCORAMENTO</v>
      </c>
      <c r="TVG49" s="261"/>
      <c r="TVH49" s="261"/>
      <c r="TVI49" s="261"/>
      <c r="TVJ49" s="261"/>
      <c r="TVK49" s="261"/>
      <c r="TVL49" s="12" t="s">
        <v>10323</v>
      </c>
      <c r="TVM49" s="12" t="s">
        <v>6222</v>
      </c>
      <c r="TVN49" s="12" t="str">
        <f>IF(TVM49="SINAPI",VLOOKUP('TEREZINHA HARDY'!TVL49,SINAPI,3,),VLOOKUP('TEREZINHA HARDY'!TVL49,SETOP,4,))</f>
        <v>M2</v>
      </c>
      <c r="TVO49" s="13">
        <v>36.619999999999997</v>
      </c>
      <c r="TVP49" s="13" t="s">
        <v>41</v>
      </c>
      <c r="TVQ49" s="14">
        <f>IF(TVM49="SINAPI",VLOOKUP('TEREZINHA HARDY'!TVL49,SINAPI,4,),VLOOKUP('TEREZINHA HARDY'!TVL49,SETOP,5,))</f>
        <v>39.090000000000003</v>
      </c>
      <c r="TVR49" s="14">
        <f t="shared" si="2569"/>
        <v>49.46</v>
      </c>
      <c r="TVS49" s="14">
        <f t="shared" si="2570"/>
        <v>1431.4757999999999</v>
      </c>
      <c r="TVT49" s="14">
        <f t="shared" si="2571"/>
        <v>1811.2251999999999</v>
      </c>
      <c r="TVU49" s="11" t="s">
        <v>17389</v>
      </c>
      <c r="TVV49" s="261" t="str">
        <f>IF(TWC49="SINAPI",VLOOKUP('TEREZINHA HARDY'!TWB49,SINAPI,2,),VLOOKUP('TEREZINHA HARDY'!TWB49,SETOP,3,))</f>
        <v>FORMA E DESFORMA DE TÁBUA E SARRAFO, REAPROVEITAMENTO (3X), EXCLUSIVE ESCORAMENTO</v>
      </c>
      <c r="TVW49" s="261"/>
      <c r="TVX49" s="261"/>
      <c r="TVY49" s="261"/>
      <c r="TVZ49" s="261"/>
      <c r="TWA49" s="261"/>
      <c r="TWB49" s="12" t="s">
        <v>10323</v>
      </c>
      <c r="TWC49" s="12" t="s">
        <v>6222</v>
      </c>
      <c r="TWD49" s="12" t="str">
        <f>IF(TWC49="SINAPI",VLOOKUP('TEREZINHA HARDY'!TWB49,SINAPI,3,),VLOOKUP('TEREZINHA HARDY'!TWB49,SETOP,4,))</f>
        <v>M2</v>
      </c>
      <c r="TWE49" s="13">
        <v>36.619999999999997</v>
      </c>
      <c r="TWF49" s="13" t="s">
        <v>41</v>
      </c>
      <c r="TWG49" s="14">
        <f>IF(TWC49="SINAPI",VLOOKUP('TEREZINHA HARDY'!TWB49,SINAPI,4,),VLOOKUP('TEREZINHA HARDY'!TWB49,SETOP,5,))</f>
        <v>39.090000000000003</v>
      </c>
      <c r="TWH49" s="14">
        <f t="shared" si="2572"/>
        <v>49.46</v>
      </c>
      <c r="TWI49" s="14">
        <f t="shared" si="2573"/>
        <v>1431.4757999999999</v>
      </c>
      <c r="TWJ49" s="14">
        <f t="shared" si="2574"/>
        <v>1811.2251999999999</v>
      </c>
      <c r="TWK49" s="11" t="s">
        <v>17389</v>
      </c>
      <c r="TWL49" s="261" t="str">
        <f>IF(TWS49="SINAPI",VLOOKUP('TEREZINHA HARDY'!TWR49,SINAPI,2,),VLOOKUP('TEREZINHA HARDY'!TWR49,SETOP,3,))</f>
        <v>FORMA E DESFORMA DE TÁBUA E SARRAFO, REAPROVEITAMENTO (3X), EXCLUSIVE ESCORAMENTO</v>
      </c>
      <c r="TWM49" s="261"/>
      <c r="TWN49" s="261"/>
      <c r="TWO49" s="261"/>
      <c r="TWP49" s="261"/>
      <c r="TWQ49" s="261"/>
      <c r="TWR49" s="12" t="s">
        <v>10323</v>
      </c>
      <c r="TWS49" s="12" t="s">
        <v>6222</v>
      </c>
      <c r="TWT49" s="12" t="str">
        <f>IF(TWS49="SINAPI",VLOOKUP('TEREZINHA HARDY'!TWR49,SINAPI,3,),VLOOKUP('TEREZINHA HARDY'!TWR49,SETOP,4,))</f>
        <v>M2</v>
      </c>
      <c r="TWU49" s="13">
        <v>36.619999999999997</v>
      </c>
      <c r="TWV49" s="13" t="s">
        <v>41</v>
      </c>
      <c r="TWW49" s="14">
        <f>IF(TWS49="SINAPI",VLOOKUP('TEREZINHA HARDY'!TWR49,SINAPI,4,),VLOOKUP('TEREZINHA HARDY'!TWR49,SETOP,5,))</f>
        <v>39.090000000000003</v>
      </c>
      <c r="TWX49" s="14">
        <f t="shared" si="2575"/>
        <v>49.46</v>
      </c>
      <c r="TWY49" s="14">
        <f t="shared" si="2576"/>
        <v>1431.4757999999999</v>
      </c>
      <c r="TWZ49" s="14">
        <f t="shared" si="2577"/>
        <v>1811.2251999999999</v>
      </c>
      <c r="TXA49" s="11" t="s">
        <v>17389</v>
      </c>
      <c r="TXB49" s="261" t="str">
        <f>IF(TXI49="SINAPI",VLOOKUP('TEREZINHA HARDY'!TXH49,SINAPI,2,),VLOOKUP('TEREZINHA HARDY'!TXH49,SETOP,3,))</f>
        <v>FORMA E DESFORMA DE TÁBUA E SARRAFO, REAPROVEITAMENTO (3X), EXCLUSIVE ESCORAMENTO</v>
      </c>
      <c r="TXC49" s="261"/>
      <c r="TXD49" s="261"/>
      <c r="TXE49" s="261"/>
      <c r="TXF49" s="261"/>
      <c r="TXG49" s="261"/>
      <c r="TXH49" s="12" t="s">
        <v>10323</v>
      </c>
      <c r="TXI49" s="12" t="s">
        <v>6222</v>
      </c>
      <c r="TXJ49" s="12" t="str">
        <f>IF(TXI49="SINAPI",VLOOKUP('TEREZINHA HARDY'!TXH49,SINAPI,3,),VLOOKUP('TEREZINHA HARDY'!TXH49,SETOP,4,))</f>
        <v>M2</v>
      </c>
      <c r="TXK49" s="13">
        <v>36.619999999999997</v>
      </c>
      <c r="TXL49" s="13" t="s">
        <v>41</v>
      </c>
      <c r="TXM49" s="14">
        <f>IF(TXI49="SINAPI",VLOOKUP('TEREZINHA HARDY'!TXH49,SINAPI,4,),VLOOKUP('TEREZINHA HARDY'!TXH49,SETOP,5,))</f>
        <v>39.090000000000003</v>
      </c>
      <c r="TXN49" s="14">
        <f t="shared" si="2578"/>
        <v>49.46</v>
      </c>
      <c r="TXO49" s="14">
        <f t="shared" si="2579"/>
        <v>1431.4757999999999</v>
      </c>
      <c r="TXP49" s="14">
        <f t="shared" si="2580"/>
        <v>1811.2251999999999</v>
      </c>
      <c r="TXQ49" s="11" t="s">
        <v>17389</v>
      </c>
      <c r="TXR49" s="261" t="str">
        <f>IF(TXY49="SINAPI",VLOOKUP('TEREZINHA HARDY'!TXX49,SINAPI,2,),VLOOKUP('TEREZINHA HARDY'!TXX49,SETOP,3,))</f>
        <v>FORMA E DESFORMA DE TÁBUA E SARRAFO, REAPROVEITAMENTO (3X), EXCLUSIVE ESCORAMENTO</v>
      </c>
      <c r="TXS49" s="261"/>
      <c r="TXT49" s="261"/>
      <c r="TXU49" s="261"/>
      <c r="TXV49" s="261"/>
      <c r="TXW49" s="261"/>
      <c r="TXX49" s="12" t="s">
        <v>10323</v>
      </c>
      <c r="TXY49" s="12" t="s">
        <v>6222</v>
      </c>
      <c r="TXZ49" s="12" t="str">
        <f>IF(TXY49="SINAPI",VLOOKUP('TEREZINHA HARDY'!TXX49,SINAPI,3,),VLOOKUP('TEREZINHA HARDY'!TXX49,SETOP,4,))</f>
        <v>M2</v>
      </c>
      <c r="TYA49" s="13">
        <v>36.619999999999997</v>
      </c>
      <c r="TYB49" s="13" t="s">
        <v>41</v>
      </c>
      <c r="TYC49" s="14">
        <f>IF(TXY49="SINAPI",VLOOKUP('TEREZINHA HARDY'!TXX49,SINAPI,4,),VLOOKUP('TEREZINHA HARDY'!TXX49,SETOP,5,))</f>
        <v>39.090000000000003</v>
      </c>
      <c r="TYD49" s="14">
        <f t="shared" si="2581"/>
        <v>49.46</v>
      </c>
      <c r="TYE49" s="14">
        <f t="shared" si="2582"/>
        <v>1431.4757999999999</v>
      </c>
      <c r="TYF49" s="14">
        <f t="shared" si="2583"/>
        <v>1811.2251999999999</v>
      </c>
      <c r="TYG49" s="11" t="s">
        <v>17389</v>
      </c>
      <c r="TYH49" s="261" t="str">
        <f>IF(TYO49="SINAPI",VLOOKUP('TEREZINHA HARDY'!TYN49,SINAPI,2,),VLOOKUP('TEREZINHA HARDY'!TYN49,SETOP,3,))</f>
        <v>FORMA E DESFORMA DE TÁBUA E SARRAFO, REAPROVEITAMENTO (3X), EXCLUSIVE ESCORAMENTO</v>
      </c>
      <c r="TYI49" s="261"/>
      <c r="TYJ49" s="261"/>
      <c r="TYK49" s="261"/>
      <c r="TYL49" s="261"/>
      <c r="TYM49" s="261"/>
      <c r="TYN49" s="12" t="s">
        <v>10323</v>
      </c>
      <c r="TYO49" s="12" t="s">
        <v>6222</v>
      </c>
      <c r="TYP49" s="12" t="str">
        <f>IF(TYO49="SINAPI",VLOOKUP('TEREZINHA HARDY'!TYN49,SINAPI,3,),VLOOKUP('TEREZINHA HARDY'!TYN49,SETOP,4,))</f>
        <v>M2</v>
      </c>
      <c r="TYQ49" s="13">
        <v>36.619999999999997</v>
      </c>
      <c r="TYR49" s="13" t="s">
        <v>41</v>
      </c>
      <c r="TYS49" s="14">
        <f>IF(TYO49="SINAPI",VLOOKUP('TEREZINHA HARDY'!TYN49,SINAPI,4,),VLOOKUP('TEREZINHA HARDY'!TYN49,SETOP,5,))</f>
        <v>39.090000000000003</v>
      </c>
      <c r="TYT49" s="14">
        <f t="shared" si="2584"/>
        <v>49.46</v>
      </c>
      <c r="TYU49" s="14">
        <f t="shared" si="2585"/>
        <v>1431.4757999999999</v>
      </c>
      <c r="TYV49" s="14">
        <f t="shared" si="2586"/>
        <v>1811.2251999999999</v>
      </c>
      <c r="TYW49" s="11" t="s">
        <v>17389</v>
      </c>
      <c r="TYX49" s="261" t="str">
        <f>IF(TZE49="SINAPI",VLOOKUP('TEREZINHA HARDY'!TZD49,SINAPI,2,),VLOOKUP('TEREZINHA HARDY'!TZD49,SETOP,3,))</f>
        <v>FORMA E DESFORMA DE TÁBUA E SARRAFO, REAPROVEITAMENTO (3X), EXCLUSIVE ESCORAMENTO</v>
      </c>
      <c r="TYY49" s="261"/>
      <c r="TYZ49" s="261"/>
      <c r="TZA49" s="261"/>
      <c r="TZB49" s="261"/>
      <c r="TZC49" s="261"/>
      <c r="TZD49" s="12" t="s">
        <v>10323</v>
      </c>
      <c r="TZE49" s="12" t="s">
        <v>6222</v>
      </c>
      <c r="TZF49" s="12" t="str">
        <f>IF(TZE49="SINAPI",VLOOKUP('TEREZINHA HARDY'!TZD49,SINAPI,3,),VLOOKUP('TEREZINHA HARDY'!TZD49,SETOP,4,))</f>
        <v>M2</v>
      </c>
      <c r="TZG49" s="13">
        <v>36.619999999999997</v>
      </c>
      <c r="TZH49" s="13" t="s">
        <v>41</v>
      </c>
      <c r="TZI49" s="14">
        <f>IF(TZE49="SINAPI",VLOOKUP('TEREZINHA HARDY'!TZD49,SINAPI,4,),VLOOKUP('TEREZINHA HARDY'!TZD49,SETOP,5,))</f>
        <v>39.090000000000003</v>
      </c>
      <c r="TZJ49" s="14">
        <f t="shared" si="2587"/>
        <v>49.46</v>
      </c>
      <c r="TZK49" s="14">
        <f t="shared" si="2588"/>
        <v>1431.4757999999999</v>
      </c>
      <c r="TZL49" s="14">
        <f t="shared" si="2589"/>
        <v>1811.2251999999999</v>
      </c>
      <c r="TZM49" s="11" t="s">
        <v>17389</v>
      </c>
      <c r="TZN49" s="261" t="str">
        <f>IF(TZU49="SINAPI",VLOOKUP('TEREZINHA HARDY'!TZT49,SINAPI,2,),VLOOKUP('TEREZINHA HARDY'!TZT49,SETOP,3,))</f>
        <v>FORMA E DESFORMA DE TÁBUA E SARRAFO, REAPROVEITAMENTO (3X), EXCLUSIVE ESCORAMENTO</v>
      </c>
      <c r="TZO49" s="261"/>
      <c r="TZP49" s="261"/>
      <c r="TZQ49" s="261"/>
      <c r="TZR49" s="261"/>
      <c r="TZS49" s="261"/>
      <c r="TZT49" s="12" t="s">
        <v>10323</v>
      </c>
      <c r="TZU49" s="12" t="s">
        <v>6222</v>
      </c>
      <c r="TZV49" s="12" t="str">
        <f>IF(TZU49="SINAPI",VLOOKUP('TEREZINHA HARDY'!TZT49,SINAPI,3,),VLOOKUP('TEREZINHA HARDY'!TZT49,SETOP,4,))</f>
        <v>M2</v>
      </c>
      <c r="TZW49" s="13">
        <v>36.619999999999997</v>
      </c>
      <c r="TZX49" s="13" t="s">
        <v>41</v>
      </c>
      <c r="TZY49" s="14">
        <f>IF(TZU49="SINAPI",VLOOKUP('TEREZINHA HARDY'!TZT49,SINAPI,4,),VLOOKUP('TEREZINHA HARDY'!TZT49,SETOP,5,))</f>
        <v>39.090000000000003</v>
      </c>
      <c r="TZZ49" s="14">
        <f t="shared" si="2590"/>
        <v>49.46</v>
      </c>
      <c r="UAA49" s="14">
        <f t="shared" si="2591"/>
        <v>1431.4757999999999</v>
      </c>
      <c r="UAB49" s="14">
        <f t="shared" si="2592"/>
        <v>1811.2251999999999</v>
      </c>
      <c r="UAC49" s="11" t="s">
        <v>17389</v>
      </c>
      <c r="UAD49" s="261" t="str">
        <f>IF(UAK49="SINAPI",VLOOKUP('TEREZINHA HARDY'!UAJ49,SINAPI,2,),VLOOKUP('TEREZINHA HARDY'!UAJ49,SETOP,3,))</f>
        <v>FORMA E DESFORMA DE TÁBUA E SARRAFO, REAPROVEITAMENTO (3X), EXCLUSIVE ESCORAMENTO</v>
      </c>
      <c r="UAE49" s="261"/>
      <c r="UAF49" s="261"/>
      <c r="UAG49" s="261"/>
      <c r="UAH49" s="261"/>
      <c r="UAI49" s="261"/>
      <c r="UAJ49" s="12" t="s">
        <v>10323</v>
      </c>
      <c r="UAK49" s="12" t="s">
        <v>6222</v>
      </c>
      <c r="UAL49" s="12" t="str">
        <f>IF(UAK49="SINAPI",VLOOKUP('TEREZINHA HARDY'!UAJ49,SINAPI,3,),VLOOKUP('TEREZINHA HARDY'!UAJ49,SETOP,4,))</f>
        <v>M2</v>
      </c>
      <c r="UAM49" s="13">
        <v>36.619999999999997</v>
      </c>
      <c r="UAN49" s="13" t="s">
        <v>41</v>
      </c>
      <c r="UAO49" s="14">
        <f>IF(UAK49="SINAPI",VLOOKUP('TEREZINHA HARDY'!UAJ49,SINAPI,4,),VLOOKUP('TEREZINHA HARDY'!UAJ49,SETOP,5,))</f>
        <v>39.090000000000003</v>
      </c>
      <c r="UAP49" s="14">
        <f t="shared" si="2593"/>
        <v>49.46</v>
      </c>
      <c r="UAQ49" s="14">
        <f t="shared" si="2594"/>
        <v>1431.4757999999999</v>
      </c>
      <c r="UAR49" s="14">
        <f t="shared" si="2595"/>
        <v>1811.2251999999999</v>
      </c>
      <c r="UAS49" s="11" t="s">
        <v>17389</v>
      </c>
      <c r="UAT49" s="261" t="str">
        <f>IF(UBA49="SINAPI",VLOOKUP('TEREZINHA HARDY'!UAZ49,SINAPI,2,),VLOOKUP('TEREZINHA HARDY'!UAZ49,SETOP,3,))</f>
        <v>FORMA E DESFORMA DE TÁBUA E SARRAFO, REAPROVEITAMENTO (3X), EXCLUSIVE ESCORAMENTO</v>
      </c>
      <c r="UAU49" s="261"/>
      <c r="UAV49" s="261"/>
      <c r="UAW49" s="261"/>
      <c r="UAX49" s="261"/>
      <c r="UAY49" s="261"/>
      <c r="UAZ49" s="12" t="s">
        <v>10323</v>
      </c>
      <c r="UBA49" s="12" t="s">
        <v>6222</v>
      </c>
      <c r="UBB49" s="12" t="str">
        <f>IF(UBA49="SINAPI",VLOOKUP('TEREZINHA HARDY'!UAZ49,SINAPI,3,),VLOOKUP('TEREZINHA HARDY'!UAZ49,SETOP,4,))</f>
        <v>M2</v>
      </c>
      <c r="UBC49" s="13">
        <v>36.619999999999997</v>
      </c>
      <c r="UBD49" s="13" t="s">
        <v>41</v>
      </c>
      <c r="UBE49" s="14">
        <f>IF(UBA49="SINAPI",VLOOKUP('TEREZINHA HARDY'!UAZ49,SINAPI,4,),VLOOKUP('TEREZINHA HARDY'!UAZ49,SETOP,5,))</f>
        <v>39.090000000000003</v>
      </c>
      <c r="UBF49" s="14">
        <f t="shared" si="2596"/>
        <v>49.46</v>
      </c>
      <c r="UBG49" s="14">
        <f t="shared" si="2597"/>
        <v>1431.4757999999999</v>
      </c>
      <c r="UBH49" s="14">
        <f t="shared" si="2598"/>
        <v>1811.2251999999999</v>
      </c>
      <c r="UBI49" s="11" t="s">
        <v>17389</v>
      </c>
      <c r="UBJ49" s="261" t="str">
        <f>IF(UBQ49="SINAPI",VLOOKUP('TEREZINHA HARDY'!UBP49,SINAPI,2,),VLOOKUP('TEREZINHA HARDY'!UBP49,SETOP,3,))</f>
        <v>FORMA E DESFORMA DE TÁBUA E SARRAFO, REAPROVEITAMENTO (3X), EXCLUSIVE ESCORAMENTO</v>
      </c>
      <c r="UBK49" s="261"/>
      <c r="UBL49" s="261"/>
      <c r="UBM49" s="261"/>
      <c r="UBN49" s="261"/>
      <c r="UBO49" s="261"/>
      <c r="UBP49" s="12" t="s">
        <v>10323</v>
      </c>
      <c r="UBQ49" s="12" t="s">
        <v>6222</v>
      </c>
      <c r="UBR49" s="12" t="str">
        <f>IF(UBQ49="SINAPI",VLOOKUP('TEREZINHA HARDY'!UBP49,SINAPI,3,),VLOOKUP('TEREZINHA HARDY'!UBP49,SETOP,4,))</f>
        <v>M2</v>
      </c>
      <c r="UBS49" s="13">
        <v>36.619999999999997</v>
      </c>
      <c r="UBT49" s="13" t="s">
        <v>41</v>
      </c>
      <c r="UBU49" s="14">
        <f>IF(UBQ49="SINAPI",VLOOKUP('TEREZINHA HARDY'!UBP49,SINAPI,4,),VLOOKUP('TEREZINHA HARDY'!UBP49,SETOP,5,))</f>
        <v>39.090000000000003</v>
      </c>
      <c r="UBV49" s="14">
        <f t="shared" si="2599"/>
        <v>49.46</v>
      </c>
      <c r="UBW49" s="14">
        <f t="shared" si="2600"/>
        <v>1431.4757999999999</v>
      </c>
      <c r="UBX49" s="14">
        <f t="shared" si="2601"/>
        <v>1811.2251999999999</v>
      </c>
      <c r="UBY49" s="11" t="s">
        <v>17389</v>
      </c>
      <c r="UBZ49" s="261" t="str">
        <f>IF(UCG49="SINAPI",VLOOKUP('TEREZINHA HARDY'!UCF49,SINAPI,2,),VLOOKUP('TEREZINHA HARDY'!UCF49,SETOP,3,))</f>
        <v>FORMA E DESFORMA DE TÁBUA E SARRAFO, REAPROVEITAMENTO (3X), EXCLUSIVE ESCORAMENTO</v>
      </c>
      <c r="UCA49" s="261"/>
      <c r="UCB49" s="261"/>
      <c r="UCC49" s="261"/>
      <c r="UCD49" s="261"/>
      <c r="UCE49" s="261"/>
      <c r="UCF49" s="12" t="s">
        <v>10323</v>
      </c>
      <c r="UCG49" s="12" t="s">
        <v>6222</v>
      </c>
      <c r="UCH49" s="12" t="str">
        <f>IF(UCG49="SINAPI",VLOOKUP('TEREZINHA HARDY'!UCF49,SINAPI,3,),VLOOKUP('TEREZINHA HARDY'!UCF49,SETOP,4,))</f>
        <v>M2</v>
      </c>
      <c r="UCI49" s="13">
        <v>36.619999999999997</v>
      </c>
      <c r="UCJ49" s="13" t="s">
        <v>41</v>
      </c>
      <c r="UCK49" s="14">
        <f>IF(UCG49="SINAPI",VLOOKUP('TEREZINHA HARDY'!UCF49,SINAPI,4,),VLOOKUP('TEREZINHA HARDY'!UCF49,SETOP,5,))</f>
        <v>39.090000000000003</v>
      </c>
      <c r="UCL49" s="14">
        <f t="shared" si="2602"/>
        <v>49.46</v>
      </c>
      <c r="UCM49" s="14">
        <f t="shared" si="2603"/>
        <v>1431.4757999999999</v>
      </c>
      <c r="UCN49" s="14">
        <f t="shared" si="2604"/>
        <v>1811.2251999999999</v>
      </c>
      <c r="UCO49" s="11" t="s">
        <v>17389</v>
      </c>
      <c r="UCP49" s="261" t="str">
        <f>IF(UCW49="SINAPI",VLOOKUP('TEREZINHA HARDY'!UCV49,SINAPI,2,),VLOOKUP('TEREZINHA HARDY'!UCV49,SETOP,3,))</f>
        <v>FORMA E DESFORMA DE TÁBUA E SARRAFO, REAPROVEITAMENTO (3X), EXCLUSIVE ESCORAMENTO</v>
      </c>
      <c r="UCQ49" s="261"/>
      <c r="UCR49" s="261"/>
      <c r="UCS49" s="261"/>
      <c r="UCT49" s="261"/>
      <c r="UCU49" s="261"/>
      <c r="UCV49" s="12" t="s">
        <v>10323</v>
      </c>
      <c r="UCW49" s="12" t="s">
        <v>6222</v>
      </c>
      <c r="UCX49" s="12" t="str">
        <f>IF(UCW49="SINAPI",VLOOKUP('TEREZINHA HARDY'!UCV49,SINAPI,3,),VLOOKUP('TEREZINHA HARDY'!UCV49,SETOP,4,))</f>
        <v>M2</v>
      </c>
      <c r="UCY49" s="13">
        <v>36.619999999999997</v>
      </c>
      <c r="UCZ49" s="13" t="s">
        <v>41</v>
      </c>
      <c r="UDA49" s="14">
        <f>IF(UCW49="SINAPI",VLOOKUP('TEREZINHA HARDY'!UCV49,SINAPI,4,),VLOOKUP('TEREZINHA HARDY'!UCV49,SETOP,5,))</f>
        <v>39.090000000000003</v>
      </c>
      <c r="UDB49" s="14">
        <f t="shared" si="2605"/>
        <v>49.46</v>
      </c>
      <c r="UDC49" s="14">
        <f t="shared" si="2606"/>
        <v>1431.4757999999999</v>
      </c>
      <c r="UDD49" s="14">
        <f t="shared" si="2607"/>
        <v>1811.2251999999999</v>
      </c>
      <c r="UDE49" s="11" t="s">
        <v>17389</v>
      </c>
      <c r="UDF49" s="261" t="str">
        <f>IF(UDM49="SINAPI",VLOOKUP('TEREZINHA HARDY'!UDL49,SINAPI,2,),VLOOKUP('TEREZINHA HARDY'!UDL49,SETOP,3,))</f>
        <v>FORMA E DESFORMA DE TÁBUA E SARRAFO, REAPROVEITAMENTO (3X), EXCLUSIVE ESCORAMENTO</v>
      </c>
      <c r="UDG49" s="261"/>
      <c r="UDH49" s="261"/>
      <c r="UDI49" s="261"/>
      <c r="UDJ49" s="261"/>
      <c r="UDK49" s="261"/>
      <c r="UDL49" s="12" t="s">
        <v>10323</v>
      </c>
      <c r="UDM49" s="12" t="s">
        <v>6222</v>
      </c>
      <c r="UDN49" s="12" t="str">
        <f>IF(UDM49="SINAPI",VLOOKUP('TEREZINHA HARDY'!UDL49,SINAPI,3,),VLOOKUP('TEREZINHA HARDY'!UDL49,SETOP,4,))</f>
        <v>M2</v>
      </c>
      <c r="UDO49" s="13">
        <v>36.619999999999997</v>
      </c>
      <c r="UDP49" s="13" t="s">
        <v>41</v>
      </c>
      <c r="UDQ49" s="14">
        <f>IF(UDM49="SINAPI",VLOOKUP('TEREZINHA HARDY'!UDL49,SINAPI,4,),VLOOKUP('TEREZINHA HARDY'!UDL49,SETOP,5,))</f>
        <v>39.090000000000003</v>
      </c>
      <c r="UDR49" s="14">
        <f t="shared" si="2608"/>
        <v>49.46</v>
      </c>
      <c r="UDS49" s="14">
        <f t="shared" si="2609"/>
        <v>1431.4757999999999</v>
      </c>
      <c r="UDT49" s="14">
        <f t="shared" si="2610"/>
        <v>1811.2251999999999</v>
      </c>
      <c r="UDU49" s="11" t="s">
        <v>17389</v>
      </c>
      <c r="UDV49" s="261" t="str">
        <f>IF(UEC49="SINAPI",VLOOKUP('TEREZINHA HARDY'!UEB49,SINAPI,2,),VLOOKUP('TEREZINHA HARDY'!UEB49,SETOP,3,))</f>
        <v>FORMA E DESFORMA DE TÁBUA E SARRAFO, REAPROVEITAMENTO (3X), EXCLUSIVE ESCORAMENTO</v>
      </c>
      <c r="UDW49" s="261"/>
      <c r="UDX49" s="261"/>
      <c r="UDY49" s="261"/>
      <c r="UDZ49" s="261"/>
      <c r="UEA49" s="261"/>
      <c r="UEB49" s="12" t="s">
        <v>10323</v>
      </c>
      <c r="UEC49" s="12" t="s">
        <v>6222</v>
      </c>
      <c r="UED49" s="12" t="str">
        <f>IF(UEC49="SINAPI",VLOOKUP('TEREZINHA HARDY'!UEB49,SINAPI,3,),VLOOKUP('TEREZINHA HARDY'!UEB49,SETOP,4,))</f>
        <v>M2</v>
      </c>
      <c r="UEE49" s="13">
        <v>36.619999999999997</v>
      </c>
      <c r="UEF49" s="13" t="s">
        <v>41</v>
      </c>
      <c r="UEG49" s="14">
        <f>IF(UEC49="SINAPI",VLOOKUP('TEREZINHA HARDY'!UEB49,SINAPI,4,),VLOOKUP('TEREZINHA HARDY'!UEB49,SETOP,5,))</f>
        <v>39.090000000000003</v>
      </c>
      <c r="UEH49" s="14">
        <f t="shared" si="2611"/>
        <v>49.46</v>
      </c>
      <c r="UEI49" s="14">
        <f t="shared" si="2612"/>
        <v>1431.4757999999999</v>
      </c>
      <c r="UEJ49" s="14">
        <f t="shared" si="2613"/>
        <v>1811.2251999999999</v>
      </c>
      <c r="UEK49" s="11" t="s">
        <v>17389</v>
      </c>
      <c r="UEL49" s="261" t="str">
        <f>IF(UES49="SINAPI",VLOOKUP('TEREZINHA HARDY'!UER49,SINAPI,2,),VLOOKUP('TEREZINHA HARDY'!UER49,SETOP,3,))</f>
        <v>FORMA E DESFORMA DE TÁBUA E SARRAFO, REAPROVEITAMENTO (3X), EXCLUSIVE ESCORAMENTO</v>
      </c>
      <c r="UEM49" s="261"/>
      <c r="UEN49" s="261"/>
      <c r="UEO49" s="261"/>
      <c r="UEP49" s="261"/>
      <c r="UEQ49" s="261"/>
      <c r="UER49" s="12" t="s">
        <v>10323</v>
      </c>
      <c r="UES49" s="12" t="s">
        <v>6222</v>
      </c>
      <c r="UET49" s="12" t="str">
        <f>IF(UES49="SINAPI",VLOOKUP('TEREZINHA HARDY'!UER49,SINAPI,3,),VLOOKUP('TEREZINHA HARDY'!UER49,SETOP,4,))</f>
        <v>M2</v>
      </c>
      <c r="UEU49" s="13">
        <v>36.619999999999997</v>
      </c>
      <c r="UEV49" s="13" t="s">
        <v>41</v>
      </c>
      <c r="UEW49" s="14">
        <f>IF(UES49="SINAPI",VLOOKUP('TEREZINHA HARDY'!UER49,SINAPI,4,),VLOOKUP('TEREZINHA HARDY'!UER49,SETOP,5,))</f>
        <v>39.090000000000003</v>
      </c>
      <c r="UEX49" s="14">
        <f t="shared" si="2614"/>
        <v>49.46</v>
      </c>
      <c r="UEY49" s="14">
        <f t="shared" si="2615"/>
        <v>1431.4757999999999</v>
      </c>
      <c r="UEZ49" s="14">
        <f t="shared" si="2616"/>
        <v>1811.2251999999999</v>
      </c>
      <c r="UFA49" s="11" t="s">
        <v>17389</v>
      </c>
      <c r="UFB49" s="261" t="str">
        <f>IF(UFI49="SINAPI",VLOOKUP('TEREZINHA HARDY'!UFH49,SINAPI,2,),VLOOKUP('TEREZINHA HARDY'!UFH49,SETOP,3,))</f>
        <v>FORMA E DESFORMA DE TÁBUA E SARRAFO, REAPROVEITAMENTO (3X), EXCLUSIVE ESCORAMENTO</v>
      </c>
      <c r="UFC49" s="261"/>
      <c r="UFD49" s="261"/>
      <c r="UFE49" s="261"/>
      <c r="UFF49" s="261"/>
      <c r="UFG49" s="261"/>
      <c r="UFH49" s="12" t="s">
        <v>10323</v>
      </c>
      <c r="UFI49" s="12" t="s">
        <v>6222</v>
      </c>
      <c r="UFJ49" s="12" t="str">
        <f>IF(UFI49="SINAPI",VLOOKUP('TEREZINHA HARDY'!UFH49,SINAPI,3,),VLOOKUP('TEREZINHA HARDY'!UFH49,SETOP,4,))</f>
        <v>M2</v>
      </c>
      <c r="UFK49" s="13">
        <v>36.619999999999997</v>
      </c>
      <c r="UFL49" s="13" t="s">
        <v>41</v>
      </c>
      <c r="UFM49" s="14">
        <f>IF(UFI49="SINAPI",VLOOKUP('TEREZINHA HARDY'!UFH49,SINAPI,4,),VLOOKUP('TEREZINHA HARDY'!UFH49,SETOP,5,))</f>
        <v>39.090000000000003</v>
      </c>
      <c r="UFN49" s="14">
        <f t="shared" si="2617"/>
        <v>49.46</v>
      </c>
      <c r="UFO49" s="14">
        <f t="shared" si="2618"/>
        <v>1431.4757999999999</v>
      </c>
      <c r="UFP49" s="14">
        <f t="shared" si="2619"/>
        <v>1811.2251999999999</v>
      </c>
      <c r="UFQ49" s="11" t="s">
        <v>17389</v>
      </c>
      <c r="UFR49" s="261" t="str">
        <f>IF(UFY49="SINAPI",VLOOKUP('TEREZINHA HARDY'!UFX49,SINAPI,2,),VLOOKUP('TEREZINHA HARDY'!UFX49,SETOP,3,))</f>
        <v>FORMA E DESFORMA DE TÁBUA E SARRAFO, REAPROVEITAMENTO (3X), EXCLUSIVE ESCORAMENTO</v>
      </c>
      <c r="UFS49" s="261"/>
      <c r="UFT49" s="261"/>
      <c r="UFU49" s="261"/>
      <c r="UFV49" s="261"/>
      <c r="UFW49" s="261"/>
      <c r="UFX49" s="12" t="s">
        <v>10323</v>
      </c>
      <c r="UFY49" s="12" t="s">
        <v>6222</v>
      </c>
      <c r="UFZ49" s="12" t="str">
        <f>IF(UFY49="SINAPI",VLOOKUP('TEREZINHA HARDY'!UFX49,SINAPI,3,),VLOOKUP('TEREZINHA HARDY'!UFX49,SETOP,4,))</f>
        <v>M2</v>
      </c>
      <c r="UGA49" s="13">
        <v>36.619999999999997</v>
      </c>
      <c r="UGB49" s="13" t="s">
        <v>41</v>
      </c>
      <c r="UGC49" s="14">
        <f>IF(UFY49="SINAPI",VLOOKUP('TEREZINHA HARDY'!UFX49,SINAPI,4,),VLOOKUP('TEREZINHA HARDY'!UFX49,SETOP,5,))</f>
        <v>39.090000000000003</v>
      </c>
      <c r="UGD49" s="14">
        <f t="shared" si="2620"/>
        <v>49.46</v>
      </c>
      <c r="UGE49" s="14">
        <f t="shared" si="2621"/>
        <v>1431.4757999999999</v>
      </c>
      <c r="UGF49" s="14">
        <f t="shared" si="2622"/>
        <v>1811.2251999999999</v>
      </c>
      <c r="UGG49" s="11" t="s">
        <v>17389</v>
      </c>
      <c r="UGH49" s="261" t="str">
        <f>IF(UGO49="SINAPI",VLOOKUP('TEREZINHA HARDY'!UGN49,SINAPI,2,),VLOOKUP('TEREZINHA HARDY'!UGN49,SETOP,3,))</f>
        <v>FORMA E DESFORMA DE TÁBUA E SARRAFO, REAPROVEITAMENTO (3X), EXCLUSIVE ESCORAMENTO</v>
      </c>
      <c r="UGI49" s="261"/>
      <c r="UGJ49" s="261"/>
      <c r="UGK49" s="261"/>
      <c r="UGL49" s="261"/>
      <c r="UGM49" s="261"/>
      <c r="UGN49" s="12" t="s">
        <v>10323</v>
      </c>
      <c r="UGO49" s="12" t="s">
        <v>6222</v>
      </c>
      <c r="UGP49" s="12" t="str">
        <f>IF(UGO49="SINAPI",VLOOKUP('TEREZINHA HARDY'!UGN49,SINAPI,3,),VLOOKUP('TEREZINHA HARDY'!UGN49,SETOP,4,))</f>
        <v>M2</v>
      </c>
      <c r="UGQ49" s="13">
        <v>36.619999999999997</v>
      </c>
      <c r="UGR49" s="13" t="s">
        <v>41</v>
      </c>
      <c r="UGS49" s="14">
        <f>IF(UGO49="SINAPI",VLOOKUP('TEREZINHA HARDY'!UGN49,SINAPI,4,),VLOOKUP('TEREZINHA HARDY'!UGN49,SETOP,5,))</f>
        <v>39.090000000000003</v>
      </c>
      <c r="UGT49" s="14">
        <f t="shared" si="2623"/>
        <v>49.46</v>
      </c>
      <c r="UGU49" s="14">
        <f t="shared" si="2624"/>
        <v>1431.4757999999999</v>
      </c>
      <c r="UGV49" s="14">
        <f t="shared" si="2625"/>
        <v>1811.2251999999999</v>
      </c>
      <c r="UGW49" s="11" t="s">
        <v>17389</v>
      </c>
      <c r="UGX49" s="261" t="str">
        <f>IF(UHE49="SINAPI",VLOOKUP('TEREZINHA HARDY'!UHD49,SINAPI,2,),VLOOKUP('TEREZINHA HARDY'!UHD49,SETOP,3,))</f>
        <v>FORMA E DESFORMA DE TÁBUA E SARRAFO, REAPROVEITAMENTO (3X), EXCLUSIVE ESCORAMENTO</v>
      </c>
      <c r="UGY49" s="261"/>
      <c r="UGZ49" s="261"/>
      <c r="UHA49" s="261"/>
      <c r="UHB49" s="261"/>
      <c r="UHC49" s="261"/>
      <c r="UHD49" s="12" t="s">
        <v>10323</v>
      </c>
      <c r="UHE49" s="12" t="s">
        <v>6222</v>
      </c>
      <c r="UHF49" s="12" t="str">
        <f>IF(UHE49="SINAPI",VLOOKUP('TEREZINHA HARDY'!UHD49,SINAPI,3,),VLOOKUP('TEREZINHA HARDY'!UHD49,SETOP,4,))</f>
        <v>M2</v>
      </c>
      <c r="UHG49" s="13">
        <v>36.619999999999997</v>
      </c>
      <c r="UHH49" s="13" t="s">
        <v>41</v>
      </c>
      <c r="UHI49" s="14">
        <f>IF(UHE49="SINAPI",VLOOKUP('TEREZINHA HARDY'!UHD49,SINAPI,4,),VLOOKUP('TEREZINHA HARDY'!UHD49,SETOP,5,))</f>
        <v>39.090000000000003</v>
      </c>
      <c r="UHJ49" s="14">
        <f t="shared" si="2626"/>
        <v>49.46</v>
      </c>
      <c r="UHK49" s="14">
        <f t="shared" si="2627"/>
        <v>1431.4757999999999</v>
      </c>
      <c r="UHL49" s="14">
        <f t="shared" si="2628"/>
        <v>1811.2251999999999</v>
      </c>
      <c r="UHM49" s="11" t="s">
        <v>17389</v>
      </c>
      <c r="UHN49" s="261" t="str">
        <f>IF(UHU49="SINAPI",VLOOKUP('TEREZINHA HARDY'!UHT49,SINAPI,2,),VLOOKUP('TEREZINHA HARDY'!UHT49,SETOP,3,))</f>
        <v>FORMA E DESFORMA DE TÁBUA E SARRAFO, REAPROVEITAMENTO (3X), EXCLUSIVE ESCORAMENTO</v>
      </c>
      <c r="UHO49" s="261"/>
      <c r="UHP49" s="261"/>
      <c r="UHQ49" s="261"/>
      <c r="UHR49" s="261"/>
      <c r="UHS49" s="261"/>
      <c r="UHT49" s="12" t="s">
        <v>10323</v>
      </c>
      <c r="UHU49" s="12" t="s">
        <v>6222</v>
      </c>
      <c r="UHV49" s="12" t="str">
        <f>IF(UHU49="SINAPI",VLOOKUP('TEREZINHA HARDY'!UHT49,SINAPI,3,),VLOOKUP('TEREZINHA HARDY'!UHT49,SETOP,4,))</f>
        <v>M2</v>
      </c>
      <c r="UHW49" s="13">
        <v>36.619999999999997</v>
      </c>
      <c r="UHX49" s="13" t="s">
        <v>41</v>
      </c>
      <c r="UHY49" s="14">
        <f>IF(UHU49="SINAPI",VLOOKUP('TEREZINHA HARDY'!UHT49,SINAPI,4,),VLOOKUP('TEREZINHA HARDY'!UHT49,SETOP,5,))</f>
        <v>39.090000000000003</v>
      </c>
      <c r="UHZ49" s="14">
        <f t="shared" si="2629"/>
        <v>49.46</v>
      </c>
      <c r="UIA49" s="14">
        <f t="shared" si="2630"/>
        <v>1431.4757999999999</v>
      </c>
      <c r="UIB49" s="14">
        <f t="shared" si="2631"/>
        <v>1811.2251999999999</v>
      </c>
      <c r="UIC49" s="11" t="s">
        <v>17389</v>
      </c>
      <c r="UID49" s="261" t="str">
        <f>IF(UIK49="SINAPI",VLOOKUP('TEREZINHA HARDY'!UIJ49,SINAPI,2,),VLOOKUP('TEREZINHA HARDY'!UIJ49,SETOP,3,))</f>
        <v>FORMA E DESFORMA DE TÁBUA E SARRAFO, REAPROVEITAMENTO (3X), EXCLUSIVE ESCORAMENTO</v>
      </c>
      <c r="UIE49" s="261"/>
      <c r="UIF49" s="261"/>
      <c r="UIG49" s="261"/>
      <c r="UIH49" s="261"/>
      <c r="UII49" s="261"/>
      <c r="UIJ49" s="12" t="s">
        <v>10323</v>
      </c>
      <c r="UIK49" s="12" t="s">
        <v>6222</v>
      </c>
      <c r="UIL49" s="12" t="str">
        <f>IF(UIK49="SINAPI",VLOOKUP('TEREZINHA HARDY'!UIJ49,SINAPI,3,),VLOOKUP('TEREZINHA HARDY'!UIJ49,SETOP,4,))</f>
        <v>M2</v>
      </c>
      <c r="UIM49" s="13">
        <v>36.619999999999997</v>
      </c>
      <c r="UIN49" s="13" t="s">
        <v>41</v>
      </c>
      <c r="UIO49" s="14">
        <f>IF(UIK49="SINAPI",VLOOKUP('TEREZINHA HARDY'!UIJ49,SINAPI,4,),VLOOKUP('TEREZINHA HARDY'!UIJ49,SETOP,5,))</f>
        <v>39.090000000000003</v>
      </c>
      <c r="UIP49" s="14">
        <f t="shared" si="2632"/>
        <v>49.46</v>
      </c>
      <c r="UIQ49" s="14">
        <f t="shared" si="2633"/>
        <v>1431.4757999999999</v>
      </c>
      <c r="UIR49" s="14">
        <f t="shared" si="2634"/>
        <v>1811.2251999999999</v>
      </c>
      <c r="UIS49" s="11" t="s">
        <v>17389</v>
      </c>
      <c r="UIT49" s="261" t="str">
        <f>IF(UJA49="SINAPI",VLOOKUP('TEREZINHA HARDY'!UIZ49,SINAPI,2,),VLOOKUP('TEREZINHA HARDY'!UIZ49,SETOP,3,))</f>
        <v>FORMA E DESFORMA DE TÁBUA E SARRAFO, REAPROVEITAMENTO (3X), EXCLUSIVE ESCORAMENTO</v>
      </c>
      <c r="UIU49" s="261"/>
      <c r="UIV49" s="261"/>
      <c r="UIW49" s="261"/>
      <c r="UIX49" s="261"/>
      <c r="UIY49" s="261"/>
      <c r="UIZ49" s="12" t="s">
        <v>10323</v>
      </c>
      <c r="UJA49" s="12" t="s">
        <v>6222</v>
      </c>
      <c r="UJB49" s="12" t="str">
        <f>IF(UJA49="SINAPI",VLOOKUP('TEREZINHA HARDY'!UIZ49,SINAPI,3,),VLOOKUP('TEREZINHA HARDY'!UIZ49,SETOP,4,))</f>
        <v>M2</v>
      </c>
      <c r="UJC49" s="13">
        <v>36.619999999999997</v>
      </c>
      <c r="UJD49" s="13" t="s">
        <v>41</v>
      </c>
      <c r="UJE49" s="14">
        <f>IF(UJA49="SINAPI",VLOOKUP('TEREZINHA HARDY'!UIZ49,SINAPI,4,),VLOOKUP('TEREZINHA HARDY'!UIZ49,SETOP,5,))</f>
        <v>39.090000000000003</v>
      </c>
      <c r="UJF49" s="14">
        <f t="shared" si="2635"/>
        <v>49.46</v>
      </c>
      <c r="UJG49" s="14">
        <f t="shared" si="2636"/>
        <v>1431.4757999999999</v>
      </c>
      <c r="UJH49" s="14">
        <f t="shared" si="2637"/>
        <v>1811.2251999999999</v>
      </c>
      <c r="UJI49" s="11" t="s">
        <v>17389</v>
      </c>
      <c r="UJJ49" s="261" t="str">
        <f>IF(UJQ49="SINAPI",VLOOKUP('TEREZINHA HARDY'!UJP49,SINAPI,2,),VLOOKUP('TEREZINHA HARDY'!UJP49,SETOP,3,))</f>
        <v>FORMA E DESFORMA DE TÁBUA E SARRAFO, REAPROVEITAMENTO (3X), EXCLUSIVE ESCORAMENTO</v>
      </c>
      <c r="UJK49" s="261"/>
      <c r="UJL49" s="261"/>
      <c r="UJM49" s="261"/>
      <c r="UJN49" s="261"/>
      <c r="UJO49" s="261"/>
      <c r="UJP49" s="12" t="s">
        <v>10323</v>
      </c>
      <c r="UJQ49" s="12" t="s">
        <v>6222</v>
      </c>
      <c r="UJR49" s="12" t="str">
        <f>IF(UJQ49="SINAPI",VLOOKUP('TEREZINHA HARDY'!UJP49,SINAPI,3,),VLOOKUP('TEREZINHA HARDY'!UJP49,SETOP,4,))</f>
        <v>M2</v>
      </c>
      <c r="UJS49" s="13">
        <v>36.619999999999997</v>
      </c>
      <c r="UJT49" s="13" t="s">
        <v>41</v>
      </c>
      <c r="UJU49" s="14">
        <f>IF(UJQ49="SINAPI",VLOOKUP('TEREZINHA HARDY'!UJP49,SINAPI,4,),VLOOKUP('TEREZINHA HARDY'!UJP49,SETOP,5,))</f>
        <v>39.090000000000003</v>
      </c>
      <c r="UJV49" s="14">
        <f t="shared" si="2638"/>
        <v>49.46</v>
      </c>
      <c r="UJW49" s="14">
        <f t="shared" si="2639"/>
        <v>1431.4757999999999</v>
      </c>
      <c r="UJX49" s="14">
        <f t="shared" si="2640"/>
        <v>1811.2251999999999</v>
      </c>
      <c r="UJY49" s="11" t="s">
        <v>17389</v>
      </c>
      <c r="UJZ49" s="261" t="str">
        <f>IF(UKG49="SINAPI",VLOOKUP('TEREZINHA HARDY'!UKF49,SINAPI,2,),VLOOKUP('TEREZINHA HARDY'!UKF49,SETOP,3,))</f>
        <v>FORMA E DESFORMA DE TÁBUA E SARRAFO, REAPROVEITAMENTO (3X), EXCLUSIVE ESCORAMENTO</v>
      </c>
      <c r="UKA49" s="261"/>
      <c r="UKB49" s="261"/>
      <c r="UKC49" s="261"/>
      <c r="UKD49" s="261"/>
      <c r="UKE49" s="261"/>
      <c r="UKF49" s="12" t="s">
        <v>10323</v>
      </c>
      <c r="UKG49" s="12" t="s">
        <v>6222</v>
      </c>
      <c r="UKH49" s="12" t="str">
        <f>IF(UKG49="SINAPI",VLOOKUP('TEREZINHA HARDY'!UKF49,SINAPI,3,),VLOOKUP('TEREZINHA HARDY'!UKF49,SETOP,4,))</f>
        <v>M2</v>
      </c>
      <c r="UKI49" s="13">
        <v>36.619999999999997</v>
      </c>
      <c r="UKJ49" s="13" t="s">
        <v>41</v>
      </c>
      <c r="UKK49" s="14">
        <f>IF(UKG49="SINAPI",VLOOKUP('TEREZINHA HARDY'!UKF49,SINAPI,4,),VLOOKUP('TEREZINHA HARDY'!UKF49,SETOP,5,))</f>
        <v>39.090000000000003</v>
      </c>
      <c r="UKL49" s="14">
        <f t="shared" si="2641"/>
        <v>49.46</v>
      </c>
      <c r="UKM49" s="14">
        <f t="shared" si="2642"/>
        <v>1431.4757999999999</v>
      </c>
      <c r="UKN49" s="14">
        <f t="shared" si="2643"/>
        <v>1811.2251999999999</v>
      </c>
      <c r="UKO49" s="11" t="s">
        <v>17389</v>
      </c>
      <c r="UKP49" s="261" t="str">
        <f>IF(UKW49="SINAPI",VLOOKUP('TEREZINHA HARDY'!UKV49,SINAPI,2,),VLOOKUP('TEREZINHA HARDY'!UKV49,SETOP,3,))</f>
        <v>FORMA E DESFORMA DE TÁBUA E SARRAFO, REAPROVEITAMENTO (3X), EXCLUSIVE ESCORAMENTO</v>
      </c>
      <c r="UKQ49" s="261"/>
      <c r="UKR49" s="261"/>
      <c r="UKS49" s="261"/>
      <c r="UKT49" s="261"/>
      <c r="UKU49" s="261"/>
      <c r="UKV49" s="12" t="s">
        <v>10323</v>
      </c>
      <c r="UKW49" s="12" t="s">
        <v>6222</v>
      </c>
      <c r="UKX49" s="12" t="str">
        <f>IF(UKW49="SINAPI",VLOOKUP('TEREZINHA HARDY'!UKV49,SINAPI,3,),VLOOKUP('TEREZINHA HARDY'!UKV49,SETOP,4,))</f>
        <v>M2</v>
      </c>
      <c r="UKY49" s="13">
        <v>36.619999999999997</v>
      </c>
      <c r="UKZ49" s="13" t="s">
        <v>41</v>
      </c>
      <c r="ULA49" s="14">
        <f>IF(UKW49="SINAPI",VLOOKUP('TEREZINHA HARDY'!UKV49,SINAPI,4,),VLOOKUP('TEREZINHA HARDY'!UKV49,SETOP,5,))</f>
        <v>39.090000000000003</v>
      </c>
      <c r="ULB49" s="14">
        <f t="shared" si="2644"/>
        <v>49.46</v>
      </c>
      <c r="ULC49" s="14">
        <f t="shared" si="2645"/>
        <v>1431.4757999999999</v>
      </c>
      <c r="ULD49" s="14">
        <f t="shared" si="2646"/>
        <v>1811.2251999999999</v>
      </c>
      <c r="ULE49" s="11" t="s">
        <v>17389</v>
      </c>
      <c r="ULF49" s="261" t="str">
        <f>IF(ULM49="SINAPI",VLOOKUP('TEREZINHA HARDY'!ULL49,SINAPI,2,),VLOOKUP('TEREZINHA HARDY'!ULL49,SETOP,3,))</f>
        <v>FORMA E DESFORMA DE TÁBUA E SARRAFO, REAPROVEITAMENTO (3X), EXCLUSIVE ESCORAMENTO</v>
      </c>
      <c r="ULG49" s="261"/>
      <c r="ULH49" s="261"/>
      <c r="ULI49" s="261"/>
      <c r="ULJ49" s="261"/>
      <c r="ULK49" s="261"/>
      <c r="ULL49" s="12" t="s">
        <v>10323</v>
      </c>
      <c r="ULM49" s="12" t="s">
        <v>6222</v>
      </c>
      <c r="ULN49" s="12" t="str">
        <f>IF(ULM49="SINAPI",VLOOKUP('TEREZINHA HARDY'!ULL49,SINAPI,3,),VLOOKUP('TEREZINHA HARDY'!ULL49,SETOP,4,))</f>
        <v>M2</v>
      </c>
      <c r="ULO49" s="13">
        <v>36.619999999999997</v>
      </c>
      <c r="ULP49" s="13" t="s">
        <v>41</v>
      </c>
      <c r="ULQ49" s="14">
        <f>IF(ULM49="SINAPI",VLOOKUP('TEREZINHA HARDY'!ULL49,SINAPI,4,),VLOOKUP('TEREZINHA HARDY'!ULL49,SETOP,5,))</f>
        <v>39.090000000000003</v>
      </c>
      <c r="ULR49" s="14">
        <f t="shared" si="2647"/>
        <v>49.46</v>
      </c>
      <c r="ULS49" s="14">
        <f t="shared" si="2648"/>
        <v>1431.4757999999999</v>
      </c>
      <c r="ULT49" s="14">
        <f t="shared" si="2649"/>
        <v>1811.2251999999999</v>
      </c>
      <c r="ULU49" s="11" t="s">
        <v>17389</v>
      </c>
      <c r="ULV49" s="261" t="str">
        <f>IF(UMC49="SINAPI",VLOOKUP('TEREZINHA HARDY'!UMB49,SINAPI,2,),VLOOKUP('TEREZINHA HARDY'!UMB49,SETOP,3,))</f>
        <v>FORMA E DESFORMA DE TÁBUA E SARRAFO, REAPROVEITAMENTO (3X), EXCLUSIVE ESCORAMENTO</v>
      </c>
      <c r="ULW49" s="261"/>
      <c r="ULX49" s="261"/>
      <c r="ULY49" s="261"/>
      <c r="ULZ49" s="261"/>
      <c r="UMA49" s="261"/>
      <c r="UMB49" s="12" t="s">
        <v>10323</v>
      </c>
      <c r="UMC49" s="12" t="s">
        <v>6222</v>
      </c>
      <c r="UMD49" s="12" t="str">
        <f>IF(UMC49="SINAPI",VLOOKUP('TEREZINHA HARDY'!UMB49,SINAPI,3,),VLOOKUP('TEREZINHA HARDY'!UMB49,SETOP,4,))</f>
        <v>M2</v>
      </c>
      <c r="UME49" s="13">
        <v>36.619999999999997</v>
      </c>
      <c r="UMF49" s="13" t="s">
        <v>41</v>
      </c>
      <c r="UMG49" s="14">
        <f>IF(UMC49="SINAPI",VLOOKUP('TEREZINHA HARDY'!UMB49,SINAPI,4,),VLOOKUP('TEREZINHA HARDY'!UMB49,SETOP,5,))</f>
        <v>39.090000000000003</v>
      </c>
      <c r="UMH49" s="14">
        <f t="shared" si="2650"/>
        <v>49.46</v>
      </c>
      <c r="UMI49" s="14">
        <f t="shared" si="2651"/>
        <v>1431.4757999999999</v>
      </c>
      <c r="UMJ49" s="14">
        <f t="shared" si="2652"/>
        <v>1811.2251999999999</v>
      </c>
      <c r="UMK49" s="11" t="s">
        <v>17389</v>
      </c>
      <c r="UML49" s="261" t="str">
        <f>IF(UMS49="SINAPI",VLOOKUP('TEREZINHA HARDY'!UMR49,SINAPI,2,),VLOOKUP('TEREZINHA HARDY'!UMR49,SETOP,3,))</f>
        <v>FORMA E DESFORMA DE TÁBUA E SARRAFO, REAPROVEITAMENTO (3X), EXCLUSIVE ESCORAMENTO</v>
      </c>
      <c r="UMM49" s="261"/>
      <c r="UMN49" s="261"/>
      <c r="UMO49" s="261"/>
      <c r="UMP49" s="261"/>
      <c r="UMQ49" s="261"/>
      <c r="UMR49" s="12" t="s">
        <v>10323</v>
      </c>
      <c r="UMS49" s="12" t="s">
        <v>6222</v>
      </c>
      <c r="UMT49" s="12" t="str">
        <f>IF(UMS49="SINAPI",VLOOKUP('TEREZINHA HARDY'!UMR49,SINAPI,3,),VLOOKUP('TEREZINHA HARDY'!UMR49,SETOP,4,))</f>
        <v>M2</v>
      </c>
      <c r="UMU49" s="13">
        <v>36.619999999999997</v>
      </c>
      <c r="UMV49" s="13" t="s">
        <v>41</v>
      </c>
      <c r="UMW49" s="14">
        <f>IF(UMS49="SINAPI",VLOOKUP('TEREZINHA HARDY'!UMR49,SINAPI,4,),VLOOKUP('TEREZINHA HARDY'!UMR49,SETOP,5,))</f>
        <v>39.090000000000003</v>
      </c>
      <c r="UMX49" s="14">
        <f t="shared" si="2653"/>
        <v>49.46</v>
      </c>
      <c r="UMY49" s="14">
        <f t="shared" si="2654"/>
        <v>1431.4757999999999</v>
      </c>
      <c r="UMZ49" s="14">
        <f t="shared" si="2655"/>
        <v>1811.2251999999999</v>
      </c>
      <c r="UNA49" s="11" t="s">
        <v>17389</v>
      </c>
      <c r="UNB49" s="261" t="str">
        <f>IF(UNI49="SINAPI",VLOOKUP('TEREZINHA HARDY'!UNH49,SINAPI,2,),VLOOKUP('TEREZINHA HARDY'!UNH49,SETOP,3,))</f>
        <v>FORMA E DESFORMA DE TÁBUA E SARRAFO, REAPROVEITAMENTO (3X), EXCLUSIVE ESCORAMENTO</v>
      </c>
      <c r="UNC49" s="261"/>
      <c r="UND49" s="261"/>
      <c r="UNE49" s="261"/>
      <c r="UNF49" s="261"/>
      <c r="UNG49" s="261"/>
      <c r="UNH49" s="12" t="s">
        <v>10323</v>
      </c>
      <c r="UNI49" s="12" t="s">
        <v>6222</v>
      </c>
      <c r="UNJ49" s="12" t="str">
        <f>IF(UNI49="SINAPI",VLOOKUP('TEREZINHA HARDY'!UNH49,SINAPI,3,),VLOOKUP('TEREZINHA HARDY'!UNH49,SETOP,4,))</f>
        <v>M2</v>
      </c>
      <c r="UNK49" s="13">
        <v>36.619999999999997</v>
      </c>
      <c r="UNL49" s="13" t="s">
        <v>41</v>
      </c>
      <c r="UNM49" s="14">
        <f>IF(UNI49="SINAPI",VLOOKUP('TEREZINHA HARDY'!UNH49,SINAPI,4,),VLOOKUP('TEREZINHA HARDY'!UNH49,SETOP,5,))</f>
        <v>39.090000000000003</v>
      </c>
      <c r="UNN49" s="14">
        <f t="shared" si="2656"/>
        <v>49.46</v>
      </c>
      <c r="UNO49" s="14">
        <f t="shared" si="2657"/>
        <v>1431.4757999999999</v>
      </c>
      <c r="UNP49" s="14">
        <f t="shared" si="2658"/>
        <v>1811.2251999999999</v>
      </c>
      <c r="UNQ49" s="11" t="s">
        <v>17389</v>
      </c>
      <c r="UNR49" s="261" t="str">
        <f>IF(UNY49="SINAPI",VLOOKUP('TEREZINHA HARDY'!UNX49,SINAPI,2,),VLOOKUP('TEREZINHA HARDY'!UNX49,SETOP,3,))</f>
        <v>FORMA E DESFORMA DE TÁBUA E SARRAFO, REAPROVEITAMENTO (3X), EXCLUSIVE ESCORAMENTO</v>
      </c>
      <c r="UNS49" s="261"/>
      <c r="UNT49" s="261"/>
      <c r="UNU49" s="261"/>
      <c r="UNV49" s="261"/>
      <c r="UNW49" s="261"/>
      <c r="UNX49" s="12" t="s">
        <v>10323</v>
      </c>
      <c r="UNY49" s="12" t="s">
        <v>6222</v>
      </c>
      <c r="UNZ49" s="12" t="str">
        <f>IF(UNY49="SINAPI",VLOOKUP('TEREZINHA HARDY'!UNX49,SINAPI,3,),VLOOKUP('TEREZINHA HARDY'!UNX49,SETOP,4,))</f>
        <v>M2</v>
      </c>
      <c r="UOA49" s="13">
        <v>36.619999999999997</v>
      </c>
      <c r="UOB49" s="13" t="s">
        <v>41</v>
      </c>
      <c r="UOC49" s="14">
        <f>IF(UNY49="SINAPI",VLOOKUP('TEREZINHA HARDY'!UNX49,SINAPI,4,),VLOOKUP('TEREZINHA HARDY'!UNX49,SETOP,5,))</f>
        <v>39.090000000000003</v>
      </c>
      <c r="UOD49" s="14">
        <f t="shared" si="2659"/>
        <v>49.46</v>
      </c>
      <c r="UOE49" s="14">
        <f t="shared" si="2660"/>
        <v>1431.4757999999999</v>
      </c>
      <c r="UOF49" s="14">
        <f t="shared" si="2661"/>
        <v>1811.2251999999999</v>
      </c>
      <c r="UOG49" s="11" t="s">
        <v>17389</v>
      </c>
      <c r="UOH49" s="261" t="str">
        <f>IF(UOO49="SINAPI",VLOOKUP('TEREZINHA HARDY'!UON49,SINAPI,2,),VLOOKUP('TEREZINHA HARDY'!UON49,SETOP,3,))</f>
        <v>FORMA E DESFORMA DE TÁBUA E SARRAFO, REAPROVEITAMENTO (3X), EXCLUSIVE ESCORAMENTO</v>
      </c>
      <c r="UOI49" s="261"/>
      <c r="UOJ49" s="261"/>
      <c r="UOK49" s="261"/>
      <c r="UOL49" s="261"/>
      <c r="UOM49" s="261"/>
      <c r="UON49" s="12" t="s">
        <v>10323</v>
      </c>
      <c r="UOO49" s="12" t="s">
        <v>6222</v>
      </c>
      <c r="UOP49" s="12" t="str">
        <f>IF(UOO49="SINAPI",VLOOKUP('TEREZINHA HARDY'!UON49,SINAPI,3,),VLOOKUP('TEREZINHA HARDY'!UON49,SETOP,4,))</f>
        <v>M2</v>
      </c>
      <c r="UOQ49" s="13">
        <v>36.619999999999997</v>
      </c>
      <c r="UOR49" s="13" t="s">
        <v>41</v>
      </c>
      <c r="UOS49" s="14">
        <f>IF(UOO49="SINAPI",VLOOKUP('TEREZINHA HARDY'!UON49,SINAPI,4,),VLOOKUP('TEREZINHA HARDY'!UON49,SETOP,5,))</f>
        <v>39.090000000000003</v>
      </c>
      <c r="UOT49" s="14">
        <f t="shared" si="2662"/>
        <v>49.46</v>
      </c>
      <c r="UOU49" s="14">
        <f t="shared" si="2663"/>
        <v>1431.4757999999999</v>
      </c>
      <c r="UOV49" s="14">
        <f t="shared" si="2664"/>
        <v>1811.2251999999999</v>
      </c>
      <c r="UOW49" s="11" t="s">
        <v>17389</v>
      </c>
      <c r="UOX49" s="261" t="str">
        <f>IF(UPE49="SINAPI",VLOOKUP('TEREZINHA HARDY'!UPD49,SINAPI,2,),VLOOKUP('TEREZINHA HARDY'!UPD49,SETOP,3,))</f>
        <v>FORMA E DESFORMA DE TÁBUA E SARRAFO, REAPROVEITAMENTO (3X), EXCLUSIVE ESCORAMENTO</v>
      </c>
      <c r="UOY49" s="261"/>
      <c r="UOZ49" s="261"/>
      <c r="UPA49" s="261"/>
      <c r="UPB49" s="261"/>
      <c r="UPC49" s="261"/>
      <c r="UPD49" s="12" t="s">
        <v>10323</v>
      </c>
      <c r="UPE49" s="12" t="s">
        <v>6222</v>
      </c>
      <c r="UPF49" s="12" t="str">
        <f>IF(UPE49="SINAPI",VLOOKUP('TEREZINHA HARDY'!UPD49,SINAPI,3,),VLOOKUP('TEREZINHA HARDY'!UPD49,SETOP,4,))</f>
        <v>M2</v>
      </c>
      <c r="UPG49" s="13">
        <v>36.619999999999997</v>
      </c>
      <c r="UPH49" s="13" t="s">
        <v>41</v>
      </c>
      <c r="UPI49" s="14">
        <f>IF(UPE49="SINAPI",VLOOKUP('TEREZINHA HARDY'!UPD49,SINAPI,4,),VLOOKUP('TEREZINHA HARDY'!UPD49,SETOP,5,))</f>
        <v>39.090000000000003</v>
      </c>
      <c r="UPJ49" s="14">
        <f t="shared" si="2665"/>
        <v>49.46</v>
      </c>
      <c r="UPK49" s="14">
        <f t="shared" si="2666"/>
        <v>1431.4757999999999</v>
      </c>
      <c r="UPL49" s="14">
        <f t="shared" si="2667"/>
        <v>1811.2251999999999</v>
      </c>
      <c r="UPM49" s="11" t="s">
        <v>17389</v>
      </c>
      <c r="UPN49" s="261" t="str">
        <f>IF(UPU49="SINAPI",VLOOKUP('TEREZINHA HARDY'!UPT49,SINAPI,2,),VLOOKUP('TEREZINHA HARDY'!UPT49,SETOP,3,))</f>
        <v>FORMA E DESFORMA DE TÁBUA E SARRAFO, REAPROVEITAMENTO (3X), EXCLUSIVE ESCORAMENTO</v>
      </c>
      <c r="UPO49" s="261"/>
      <c r="UPP49" s="261"/>
      <c r="UPQ49" s="261"/>
      <c r="UPR49" s="261"/>
      <c r="UPS49" s="261"/>
      <c r="UPT49" s="12" t="s">
        <v>10323</v>
      </c>
      <c r="UPU49" s="12" t="s">
        <v>6222</v>
      </c>
      <c r="UPV49" s="12" t="str">
        <f>IF(UPU49="SINAPI",VLOOKUP('TEREZINHA HARDY'!UPT49,SINAPI,3,),VLOOKUP('TEREZINHA HARDY'!UPT49,SETOP,4,))</f>
        <v>M2</v>
      </c>
      <c r="UPW49" s="13">
        <v>36.619999999999997</v>
      </c>
      <c r="UPX49" s="13" t="s">
        <v>41</v>
      </c>
      <c r="UPY49" s="14">
        <f>IF(UPU49="SINAPI",VLOOKUP('TEREZINHA HARDY'!UPT49,SINAPI,4,),VLOOKUP('TEREZINHA HARDY'!UPT49,SETOP,5,))</f>
        <v>39.090000000000003</v>
      </c>
      <c r="UPZ49" s="14">
        <f t="shared" si="2668"/>
        <v>49.46</v>
      </c>
      <c r="UQA49" s="14">
        <f t="shared" si="2669"/>
        <v>1431.4757999999999</v>
      </c>
      <c r="UQB49" s="14">
        <f t="shared" si="2670"/>
        <v>1811.2251999999999</v>
      </c>
      <c r="UQC49" s="11" t="s">
        <v>17389</v>
      </c>
      <c r="UQD49" s="261" t="str">
        <f>IF(UQK49="SINAPI",VLOOKUP('TEREZINHA HARDY'!UQJ49,SINAPI,2,),VLOOKUP('TEREZINHA HARDY'!UQJ49,SETOP,3,))</f>
        <v>FORMA E DESFORMA DE TÁBUA E SARRAFO, REAPROVEITAMENTO (3X), EXCLUSIVE ESCORAMENTO</v>
      </c>
      <c r="UQE49" s="261"/>
      <c r="UQF49" s="261"/>
      <c r="UQG49" s="261"/>
      <c r="UQH49" s="261"/>
      <c r="UQI49" s="261"/>
      <c r="UQJ49" s="12" t="s">
        <v>10323</v>
      </c>
      <c r="UQK49" s="12" t="s">
        <v>6222</v>
      </c>
      <c r="UQL49" s="12" t="str">
        <f>IF(UQK49="SINAPI",VLOOKUP('TEREZINHA HARDY'!UQJ49,SINAPI,3,),VLOOKUP('TEREZINHA HARDY'!UQJ49,SETOP,4,))</f>
        <v>M2</v>
      </c>
      <c r="UQM49" s="13">
        <v>36.619999999999997</v>
      </c>
      <c r="UQN49" s="13" t="s">
        <v>41</v>
      </c>
      <c r="UQO49" s="14">
        <f>IF(UQK49="SINAPI",VLOOKUP('TEREZINHA HARDY'!UQJ49,SINAPI,4,),VLOOKUP('TEREZINHA HARDY'!UQJ49,SETOP,5,))</f>
        <v>39.090000000000003</v>
      </c>
      <c r="UQP49" s="14">
        <f t="shared" si="2671"/>
        <v>49.46</v>
      </c>
      <c r="UQQ49" s="14">
        <f t="shared" si="2672"/>
        <v>1431.4757999999999</v>
      </c>
      <c r="UQR49" s="14">
        <f t="shared" si="2673"/>
        <v>1811.2251999999999</v>
      </c>
      <c r="UQS49" s="11" t="s">
        <v>17389</v>
      </c>
      <c r="UQT49" s="261" t="str">
        <f>IF(URA49="SINAPI",VLOOKUP('TEREZINHA HARDY'!UQZ49,SINAPI,2,),VLOOKUP('TEREZINHA HARDY'!UQZ49,SETOP,3,))</f>
        <v>FORMA E DESFORMA DE TÁBUA E SARRAFO, REAPROVEITAMENTO (3X), EXCLUSIVE ESCORAMENTO</v>
      </c>
      <c r="UQU49" s="261"/>
      <c r="UQV49" s="261"/>
      <c r="UQW49" s="261"/>
      <c r="UQX49" s="261"/>
      <c r="UQY49" s="261"/>
      <c r="UQZ49" s="12" t="s">
        <v>10323</v>
      </c>
      <c r="URA49" s="12" t="s">
        <v>6222</v>
      </c>
      <c r="URB49" s="12" t="str">
        <f>IF(URA49="SINAPI",VLOOKUP('TEREZINHA HARDY'!UQZ49,SINAPI,3,),VLOOKUP('TEREZINHA HARDY'!UQZ49,SETOP,4,))</f>
        <v>M2</v>
      </c>
      <c r="URC49" s="13">
        <v>36.619999999999997</v>
      </c>
      <c r="URD49" s="13" t="s">
        <v>41</v>
      </c>
      <c r="URE49" s="14">
        <f>IF(URA49="SINAPI",VLOOKUP('TEREZINHA HARDY'!UQZ49,SINAPI,4,),VLOOKUP('TEREZINHA HARDY'!UQZ49,SETOP,5,))</f>
        <v>39.090000000000003</v>
      </c>
      <c r="URF49" s="14">
        <f t="shared" si="2674"/>
        <v>49.46</v>
      </c>
      <c r="URG49" s="14">
        <f t="shared" si="2675"/>
        <v>1431.4757999999999</v>
      </c>
      <c r="URH49" s="14">
        <f t="shared" si="2676"/>
        <v>1811.2251999999999</v>
      </c>
      <c r="URI49" s="11" t="s">
        <v>17389</v>
      </c>
      <c r="URJ49" s="261" t="str">
        <f>IF(URQ49="SINAPI",VLOOKUP('TEREZINHA HARDY'!URP49,SINAPI,2,),VLOOKUP('TEREZINHA HARDY'!URP49,SETOP,3,))</f>
        <v>FORMA E DESFORMA DE TÁBUA E SARRAFO, REAPROVEITAMENTO (3X), EXCLUSIVE ESCORAMENTO</v>
      </c>
      <c r="URK49" s="261"/>
      <c r="URL49" s="261"/>
      <c r="URM49" s="261"/>
      <c r="URN49" s="261"/>
      <c r="URO49" s="261"/>
      <c r="URP49" s="12" t="s">
        <v>10323</v>
      </c>
      <c r="URQ49" s="12" t="s">
        <v>6222</v>
      </c>
      <c r="URR49" s="12" t="str">
        <f>IF(URQ49="SINAPI",VLOOKUP('TEREZINHA HARDY'!URP49,SINAPI,3,),VLOOKUP('TEREZINHA HARDY'!URP49,SETOP,4,))</f>
        <v>M2</v>
      </c>
      <c r="URS49" s="13">
        <v>36.619999999999997</v>
      </c>
      <c r="URT49" s="13" t="s">
        <v>41</v>
      </c>
      <c r="URU49" s="14">
        <f>IF(URQ49="SINAPI",VLOOKUP('TEREZINHA HARDY'!URP49,SINAPI,4,),VLOOKUP('TEREZINHA HARDY'!URP49,SETOP,5,))</f>
        <v>39.090000000000003</v>
      </c>
      <c r="URV49" s="14">
        <f t="shared" si="2677"/>
        <v>49.46</v>
      </c>
      <c r="URW49" s="14">
        <f t="shared" si="2678"/>
        <v>1431.4757999999999</v>
      </c>
      <c r="URX49" s="14">
        <f t="shared" si="2679"/>
        <v>1811.2251999999999</v>
      </c>
      <c r="URY49" s="11" t="s">
        <v>17389</v>
      </c>
      <c r="URZ49" s="261" t="str">
        <f>IF(USG49="SINAPI",VLOOKUP('TEREZINHA HARDY'!USF49,SINAPI,2,),VLOOKUP('TEREZINHA HARDY'!USF49,SETOP,3,))</f>
        <v>FORMA E DESFORMA DE TÁBUA E SARRAFO, REAPROVEITAMENTO (3X), EXCLUSIVE ESCORAMENTO</v>
      </c>
      <c r="USA49" s="261"/>
      <c r="USB49" s="261"/>
      <c r="USC49" s="261"/>
      <c r="USD49" s="261"/>
      <c r="USE49" s="261"/>
      <c r="USF49" s="12" t="s">
        <v>10323</v>
      </c>
      <c r="USG49" s="12" t="s">
        <v>6222</v>
      </c>
      <c r="USH49" s="12" t="str">
        <f>IF(USG49="SINAPI",VLOOKUP('TEREZINHA HARDY'!USF49,SINAPI,3,),VLOOKUP('TEREZINHA HARDY'!USF49,SETOP,4,))</f>
        <v>M2</v>
      </c>
      <c r="USI49" s="13">
        <v>36.619999999999997</v>
      </c>
      <c r="USJ49" s="13" t="s">
        <v>41</v>
      </c>
      <c r="USK49" s="14">
        <f>IF(USG49="SINAPI",VLOOKUP('TEREZINHA HARDY'!USF49,SINAPI,4,),VLOOKUP('TEREZINHA HARDY'!USF49,SETOP,5,))</f>
        <v>39.090000000000003</v>
      </c>
      <c r="USL49" s="14">
        <f t="shared" si="2680"/>
        <v>49.46</v>
      </c>
      <c r="USM49" s="14">
        <f t="shared" si="2681"/>
        <v>1431.4757999999999</v>
      </c>
      <c r="USN49" s="14">
        <f t="shared" si="2682"/>
        <v>1811.2251999999999</v>
      </c>
      <c r="USO49" s="11" t="s">
        <v>17389</v>
      </c>
      <c r="USP49" s="261" t="str">
        <f>IF(USW49="SINAPI",VLOOKUP('TEREZINHA HARDY'!USV49,SINAPI,2,),VLOOKUP('TEREZINHA HARDY'!USV49,SETOP,3,))</f>
        <v>FORMA E DESFORMA DE TÁBUA E SARRAFO, REAPROVEITAMENTO (3X), EXCLUSIVE ESCORAMENTO</v>
      </c>
      <c r="USQ49" s="261"/>
      <c r="USR49" s="261"/>
      <c r="USS49" s="261"/>
      <c r="UST49" s="261"/>
      <c r="USU49" s="261"/>
      <c r="USV49" s="12" t="s">
        <v>10323</v>
      </c>
      <c r="USW49" s="12" t="s">
        <v>6222</v>
      </c>
      <c r="USX49" s="12" t="str">
        <f>IF(USW49="SINAPI",VLOOKUP('TEREZINHA HARDY'!USV49,SINAPI,3,),VLOOKUP('TEREZINHA HARDY'!USV49,SETOP,4,))</f>
        <v>M2</v>
      </c>
      <c r="USY49" s="13">
        <v>36.619999999999997</v>
      </c>
      <c r="USZ49" s="13" t="s">
        <v>41</v>
      </c>
      <c r="UTA49" s="14">
        <f>IF(USW49="SINAPI",VLOOKUP('TEREZINHA HARDY'!USV49,SINAPI,4,),VLOOKUP('TEREZINHA HARDY'!USV49,SETOP,5,))</f>
        <v>39.090000000000003</v>
      </c>
      <c r="UTB49" s="14">
        <f t="shared" si="2683"/>
        <v>49.46</v>
      </c>
      <c r="UTC49" s="14">
        <f t="shared" si="2684"/>
        <v>1431.4757999999999</v>
      </c>
      <c r="UTD49" s="14">
        <f t="shared" si="2685"/>
        <v>1811.2251999999999</v>
      </c>
      <c r="UTE49" s="11" t="s">
        <v>17389</v>
      </c>
      <c r="UTF49" s="261" t="str">
        <f>IF(UTM49="SINAPI",VLOOKUP('TEREZINHA HARDY'!UTL49,SINAPI,2,),VLOOKUP('TEREZINHA HARDY'!UTL49,SETOP,3,))</f>
        <v>FORMA E DESFORMA DE TÁBUA E SARRAFO, REAPROVEITAMENTO (3X), EXCLUSIVE ESCORAMENTO</v>
      </c>
      <c r="UTG49" s="261"/>
      <c r="UTH49" s="261"/>
      <c r="UTI49" s="261"/>
      <c r="UTJ49" s="261"/>
      <c r="UTK49" s="261"/>
      <c r="UTL49" s="12" t="s">
        <v>10323</v>
      </c>
      <c r="UTM49" s="12" t="s">
        <v>6222</v>
      </c>
      <c r="UTN49" s="12" t="str">
        <f>IF(UTM49="SINAPI",VLOOKUP('TEREZINHA HARDY'!UTL49,SINAPI,3,),VLOOKUP('TEREZINHA HARDY'!UTL49,SETOP,4,))</f>
        <v>M2</v>
      </c>
      <c r="UTO49" s="13">
        <v>36.619999999999997</v>
      </c>
      <c r="UTP49" s="13" t="s">
        <v>41</v>
      </c>
      <c r="UTQ49" s="14">
        <f>IF(UTM49="SINAPI",VLOOKUP('TEREZINHA HARDY'!UTL49,SINAPI,4,),VLOOKUP('TEREZINHA HARDY'!UTL49,SETOP,5,))</f>
        <v>39.090000000000003</v>
      </c>
      <c r="UTR49" s="14">
        <f t="shared" si="2686"/>
        <v>49.46</v>
      </c>
      <c r="UTS49" s="14">
        <f t="shared" si="2687"/>
        <v>1431.4757999999999</v>
      </c>
      <c r="UTT49" s="14">
        <f t="shared" si="2688"/>
        <v>1811.2251999999999</v>
      </c>
      <c r="UTU49" s="11" t="s">
        <v>17389</v>
      </c>
      <c r="UTV49" s="261" t="str">
        <f>IF(UUC49="SINAPI",VLOOKUP('TEREZINHA HARDY'!UUB49,SINAPI,2,),VLOOKUP('TEREZINHA HARDY'!UUB49,SETOP,3,))</f>
        <v>FORMA E DESFORMA DE TÁBUA E SARRAFO, REAPROVEITAMENTO (3X), EXCLUSIVE ESCORAMENTO</v>
      </c>
      <c r="UTW49" s="261"/>
      <c r="UTX49" s="261"/>
      <c r="UTY49" s="261"/>
      <c r="UTZ49" s="261"/>
      <c r="UUA49" s="261"/>
      <c r="UUB49" s="12" t="s">
        <v>10323</v>
      </c>
      <c r="UUC49" s="12" t="s">
        <v>6222</v>
      </c>
      <c r="UUD49" s="12" t="str">
        <f>IF(UUC49="SINAPI",VLOOKUP('TEREZINHA HARDY'!UUB49,SINAPI,3,),VLOOKUP('TEREZINHA HARDY'!UUB49,SETOP,4,))</f>
        <v>M2</v>
      </c>
      <c r="UUE49" s="13">
        <v>36.619999999999997</v>
      </c>
      <c r="UUF49" s="13" t="s">
        <v>41</v>
      </c>
      <c r="UUG49" s="14">
        <f>IF(UUC49="SINAPI",VLOOKUP('TEREZINHA HARDY'!UUB49,SINAPI,4,),VLOOKUP('TEREZINHA HARDY'!UUB49,SETOP,5,))</f>
        <v>39.090000000000003</v>
      </c>
      <c r="UUH49" s="14">
        <f t="shared" si="2689"/>
        <v>49.46</v>
      </c>
      <c r="UUI49" s="14">
        <f t="shared" si="2690"/>
        <v>1431.4757999999999</v>
      </c>
      <c r="UUJ49" s="14">
        <f t="shared" si="2691"/>
        <v>1811.2251999999999</v>
      </c>
      <c r="UUK49" s="11" t="s">
        <v>17389</v>
      </c>
      <c r="UUL49" s="261" t="str">
        <f>IF(UUS49="SINAPI",VLOOKUP('TEREZINHA HARDY'!UUR49,SINAPI,2,),VLOOKUP('TEREZINHA HARDY'!UUR49,SETOP,3,))</f>
        <v>FORMA E DESFORMA DE TÁBUA E SARRAFO, REAPROVEITAMENTO (3X), EXCLUSIVE ESCORAMENTO</v>
      </c>
      <c r="UUM49" s="261"/>
      <c r="UUN49" s="261"/>
      <c r="UUO49" s="261"/>
      <c r="UUP49" s="261"/>
      <c r="UUQ49" s="261"/>
      <c r="UUR49" s="12" t="s">
        <v>10323</v>
      </c>
      <c r="UUS49" s="12" t="s">
        <v>6222</v>
      </c>
      <c r="UUT49" s="12" t="str">
        <f>IF(UUS49="SINAPI",VLOOKUP('TEREZINHA HARDY'!UUR49,SINAPI,3,),VLOOKUP('TEREZINHA HARDY'!UUR49,SETOP,4,))</f>
        <v>M2</v>
      </c>
      <c r="UUU49" s="13">
        <v>36.619999999999997</v>
      </c>
      <c r="UUV49" s="13" t="s">
        <v>41</v>
      </c>
      <c r="UUW49" s="14">
        <f>IF(UUS49="SINAPI",VLOOKUP('TEREZINHA HARDY'!UUR49,SINAPI,4,),VLOOKUP('TEREZINHA HARDY'!UUR49,SETOP,5,))</f>
        <v>39.090000000000003</v>
      </c>
      <c r="UUX49" s="14">
        <f t="shared" si="2692"/>
        <v>49.46</v>
      </c>
      <c r="UUY49" s="14">
        <f t="shared" si="2693"/>
        <v>1431.4757999999999</v>
      </c>
      <c r="UUZ49" s="14">
        <f t="shared" si="2694"/>
        <v>1811.2251999999999</v>
      </c>
      <c r="UVA49" s="11" t="s">
        <v>17389</v>
      </c>
      <c r="UVB49" s="261" t="str">
        <f>IF(UVI49="SINAPI",VLOOKUP('TEREZINHA HARDY'!UVH49,SINAPI,2,),VLOOKUP('TEREZINHA HARDY'!UVH49,SETOP,3,))</f>
        <v>FORMA E DESFORMA DE TÁBUA E SARRAFO, REAPROVEITAMENTO (3X), EXCLUSIVE ESCORAMENTO</v>
      </c>
      <c r="UVC49" s="261"/>
      <c r="UVD49" s="261"/>
      <c r="UVE49" s="261"/>
      <c r="UVF49" s="261"/>
      <c r="UVG49" s="261"/>
      <c r="UVH49" s="12" t="s">
        <v>10323</v>
      </c>
      <c r="UVI49" s="12" t="s">
        <v>6222</v>
      </c>
      <c r="UVJ49" s="12" t="str">
        <f>IF(UVI49="SINAPI",VLOOKUP('TEREZINHA HARDY'!UVH49,SINAPI,3,),VLOOKUP('TEREZINHA HARDY'!UVH49,SETOP,4,))</f>
        <v>M2</v>
      </c>
      <c r="UVK49" s="13">
        <v>36.619999999999997</v>
      </c>
      <c r="UVL49" s="13" t="s">
        <v>41</v>
      </c>
      <c r="UVM49" s="14">
        <f>IF(UVI49="SINAPI",VLOOKUP('TEREZINHA HARDY'!UVH49,SINAPI,4,),VLOOKUP('TEREZINHA HARDY'!UVH49,SETOP,5,))</f>
        <v>39.090000000000003</v>
      </c>
      <c r="UVN49" s="14">
        <f t="shared" si="2695"/>
        <v>49.46</v>
      </c>
      <c r="UVO49" s="14">
        <f t="shared" si="2696"/>
        <v>1431.4757999999999</v>
      </c>
      <c r="UVP49" s="14">
        <f t="shared" si="2697"/>
        <v>1811.2251999999999</v>
      </c>
      <c r="UVQ49" s="11" t="s">
        <v>17389</v>
      </c>
      <c r="UVR49" s="261" t="str">
        <f>IF(UVY49="SINAPI",VLOOKUP('TEREZINHA HARDY'!UVX49,SINAPI,2,),VLOOKUP('TEREZINHA HARDY'!UVX49,SETOP,3,))</f>
        <v>FORMA E DESFORMA DE TÁBUA E SARRAFO, REAPROVEITAMENTO (3X), EXCLUSIVE ESCORAMENTO</v>
      </c>
      <c r="UVS49" s="261"/>
      <c r="UVT49" s="261"/>
      <c r="UVU49" s="261"/>
      <c r="UVV49" s="261"/>
      <c r="UVW49" s="261"/>
      <c r="UVX49" s="12" t="s">
        <v>10323</v>
      </c>
      <c r="UVY49" s="12" t="s">
        <v>6222</v>
      </c>
      <c r="UVZ49" s="12" t="str">
        <f>IF(UVY49="SINAPI",VLOOKUP('TEREZINHA HARDY'!UVX49,SINAPI,3,),VLOOKUP('TEREZINHA HARDY'!UVX49,SETOP,4,))</f>
        <v>M2</v>
      </c>
      <c r="UWA49" s="13">
        <v>36.619999999999997</v>
      </c>
      <c r="UWB49" s="13" t="s">
        <v>41</v>
      </c>
      <c r="UWC49" s="14">
        <f>IF(UVY49="SINAPI",VLOOKUP('TEREZINHA HARDY'!UVX49,SINAPI,4,),VLOOKUP('TEREZINHA HARDY'!UVX49,SETOP,5,))</f>
        <v>39.090000000000003</v>
      </c>
      <c r="UWD49" s="14">
        <f t="shared" si="2698"/>
        <v>49.46</v>
      </c>
      <c r="UWE49" s="14">
        <f t="shared" si="2699"/>
        <v>1431.4757999999999</v>
      </c>
      <c r="UWF49" s="14">
        <f t="shared" si="2700"/>
        <v>1811.2251999999999</v>
      </c>
      <c r="UWG49" s="11" t="s">
        <v>17389</v>
      </c>
      <c r="UWH49" s="261" t="str">
        <f>IF(UWO49="SINAPI",VLOOKUP('TEREZINHA HARDY'!UWN49,SINAPI,2,),VLOOKUP('TEREZINHA HARDY'!UWN49,SETOP,3,))</f>
        <v>FORMA E DESFORMA DE TÁBUA E SARRAFO, REAPROVEITAMENTO (3X), EXCLUSIVE ESCORAMENTO</v>
      </c>
      <c r="UWI49" s="261"/>
      <c r="UWJ49" s="261"/>
      <c r="UWK49" s="261"/>
      <c r="UWL49" s="261"/>
      <c r="UWM49" s="261"/>
      <c r="UWN49" s="12" t="s">
        <v>10323</v>
      </c>
      <c r="UWO49" s="12" t="s">
        <v>6222</v>
      </c>
      <c r="UWP49" s="12" t="str">
        <f>IF(UWO49="SINAPI",VLOOKUP('TEREZINHA HARDY'!UWN49,SINAPI,3,),VLOOKUP('TEREZINHA HARDY'!UWN49,SETOP,4,))</f>
        <v>M2</v>
      </c>
      <c r="UWQ49" s="13">
        <v>36.619999999999997</v>
      </c>
      <c r="UWR49" s="13" t="s">
        <v>41</v>
      </c>
      <c r="UWS49" s="14">
        <f>IF(UWO49="SINAPI",VLOOKUP('TEREZINHA HARDY'!UWN49,SINAPI,4,),VLOOKUP('TEREZINHA HARDY'!UWN49,SETOP,5,))</f>
        <v>39.090000000000003</v>
      </c>
      <c r="UWT49" s="14">
        <f t="shared" si="2701"/>
        <v>49.46</v>
      </c>
      <c r="UWU49" s="14">
        <f t="shared" si="2702"/>
        <v>1431.4757999999999</v>
      </c>
      <c r="UWV49" s="14">
        <f t="shared" si="2703"/>
        <v>1811.2251999999999</v>
      </c>
      <c r="UWW49" s="11" t="s">
        <v>17389</v>
      </c>
      <c r="UWX49" s="261" t="str">
        <f>IF(UXE49="SINAPI",VLOOKUP('TEREZINHA HARDY'!UXD49,SINAPI,2,),VLOOKUP('TEREZINHA HARDY'!UXD49,SETOP,3,))</f>
        <v>FORMA E DESFORMA DE TÁBUA E SARRAFO, REAPROVEITAMENTO (3X), EXCLUSIVE ESCORAMENTO</v>
      </c>
      <c r="UWY49" s="261"/>
      <c r="UWZ49" s="261"/>
      <c r="UXA49" s="261"/>
      <c r="UXB49" s="261"/>
      <c r="UXC49" s="261"/>
      <c r="UXD49" s="12" t="s">
        <v>10323</v>
      </c>
      <c r="UXE49" s="12" t="s">
        <v>6222</v>
      </c>
      <c r="UXF49" s="12" t="str">
        <f>IF(UXE49="SINAPI",VLOOKUP('TEREZINHA HARDY'!UXD49,SINAPI,3,),VLOOKUP('TEREZINHA HARDY'!UXD49,SETOP,4,))</f>
        <v>M2</v>
      </c>
      <c r="UXG49" s="13">
        <v>36.619999999999997</v>
      </c>
      <c r="UXH49" s="13" t="s">
        <v>41</v>
      </c>
      <c r="UXI49" s="14">
        <f>IF(UXE49="SINAPI",VLOOKUP('TEREZINHA HARDY'!UXD49,SINAPI,4,),VLOOKUP('TEREZINHA HARDY'!UXD49,SETOP,5,))</f>
        <v>39.090000000000003</v>
      </c>
      <c r="UXJ49" s="14">
        <f t="shared" si="2704"/>
        <v>49.46</v>
      </c>
      <c r="UXK49" s="14">
        <f t="shared" si="2705"/>
        <v>1431.4757999999999</v>
      </c>
      <c r="UXL49" s="14">
        <f t="shared" si="2706"/>
        <v>1811.2251999999999</v>
      </c>
      <c r="UXM49" s="11" t="s">
        <v>17389</v>
      </c>
      <c r="UXN49" s="261" t="str">
        <f>IF(UXU49="SINAPI",VLOOKUP('TEREZINHA HARDY'!UXT49,SINAPI,2,),VLOOKUP('TEREZINHA HARDY'!UXT49,SETOP,3,))</f>
        <v>FORMA E DESFORMA DE TÁBUA E SARRAFO, REAPROVEITAMENTO (3X), EXCLUSIVE ESCORAMENTO</v>
      </c>
      <c r="UXO49" s="261"/>
      <c r="UXP49" s="261"/>
      <c r="UXQ49" s="261"/>
      <c r="UXR49" s="261"/>
      <c r="UXS49" s="261"/>
      <c r="UXT49" s="12" t="s">
        <v>10323</v>
      </c>
      <c r="UXU49" s="12" t="s">
        <v>6222</v>
      </c>
      <c r="UXV49" s="12" t="str">
        <f>IF(UXU49="SINAPI",VLOOKUP('TEREZINHA HARDY'!UXT49,SINAPI,3,),VLOOKUP('TEREZINHA HARDY'!UXT49,SETOP,4,))</f>
        <v>M2</v>
      </c>
      <c r="UXW49" s="13">
        <v>36.619999999999997</v>
      </c>
      <c r="UXX49" s="13" t="s">
        <v>41</v>
      </c>
      <c r="UXY49" s="14">
        <f>IF(UXU49="SINAPI",VLOOKUP('TEREZINHA HARDY'!UXT49,SINAPI,4,),VLOOKUP('TEREZINHA HARDY'!UXT49,SETOP,5,))</f>
        <v>39.090000000000003</v>
      </c>
      <c r="UXZ49" s="14">
        <f t="shared" si="2707"/>
        <v>49.46</v>
      </c>
      <c r="UYA49" s="14">
        <f t="shared" si="2708"/>
        <v>1431.4757999999999</v>
      </c>
      <c r="UYB49" s="14">
        <f t="shared" si="2709"/>
        <v>1811.2251999999999</v>
      </c>
      <c r="UYC49" s="11" t="s">
        <v>17389</v>
      </c>
      <c r="UYD49" s="261" t="str">
        <f>IF(UYK49="SINAPI",VLOOKUP('TEREZINHA HARDY'!UYJ49,SINAPI,2,),VLOOKUP('TEREZINHA HARDY'!UYJ49,SETOP,3,))</f>
        <v>FORMA E DESFORMA DE TÁBUA E SARRAFO, REAPROVEITAMENTO (3X), EXCLUSIVE ESCORAMENTO</v>
      </c>
      <c r="UYE49" s="261"/>
      <c r="UYF49" s="261"/>
      <c r="UYG49" s="261"/>
      <c r="UYH49" s="261"/>
      <c r="UYI49" s="261"/>
      <c r="UYJ49" s="12" t="s">
        <v>10323</v>
      </c>
      <c r="UYK49" s="12" t="s">
        <v>6222</v>
      </c>
      <c r="UYL49" s="12" t="str">
        <f>IF(UYK49="SINAPI",VLOOKUP('TEREZINHA HARDY'!UYJ49,SINAPI,3,),VLOOKUP('TEREZINHA HARDY'!UYJ49,SETOP,4,))</f>
        <v>M2</v>
      </c>
      <c r="UYM49" s="13">
        <v>36.619999999999997</v>
      </c>
      <c r="UYN49" s="13" t="s">
        <v>41</v>
      </c>
      <c r="UYO49" s="14">
        <f>IF(UYK49="SINAPI",VLOOKUP('TEREZINHA HARDY'!UYJ49,SINAPI,4,),VLOOKUP('TEREZINHA HARDY'!UYJ49,SETOP,5,))</f>
        <v>39.090000000000003</v>
      </c>
      <c r="UYP49" s="14">
        <f t="shared" si="2710"/>
        <v>49.46</v>
      </c>
      <c r="UYQ49" s="14">
        <f t="shared" si="2711"/>
        <v>1431.4757999999999</v>
      </c>
      <c r="UYR49" s="14">
        <f t="shared" si="2712"/>
        <v>1811.2251999999999</v>
      </c>
      <c r="UYS49" s="11" t="s">
        <v>17389</v>
      </c>
      <c r="UYT49" s="261" t="str">
        <f>IF(UZA49="SINAPI",VLOOKUP('TEREZINHA HARDY'!UYZ49,SINAPI,2,),VLOOKUP('TEREZINHA HARDY'!UYZ49,SETOP,3,))</f>
        <v>FORMA E DESFORMA DE TÁBUA E SARRAFO, REAPROVEITAMENTO (3X), EXCLUSIVE ESCORAMENTO</v>
      </c>
      <c r="UYU49" s="261"/>
      <c r="UYV49" s="261"/>
      <c r="UYW49" s="261"/>
      <c r="UYX49" s="261"/>
      <c r="UYY49" s="261"/>
      <c r="UYZ49" s="12" t="s">
        <v>10323</v>
      </c>
      <c r="UZA49" s="12" t="s">
        <v>6222</v>
      </c>
      <c r="UZB49" s="12" t="str">
        <f>IF(UZA49="SINAPI",VLOOKUP('TEREZINHA HARDY'!UYZ49,SINAPI,3,),VLOOKUP('TEREZINHA HARDY'!UYZ49,SETOP,4,))</f>
        <v>M2</v>
      </c>
      <c r="UZC49" s="13">
        <v>36.619999999999997</v>
      </c>
      <c r="UZD49" s="13" t="s">
        <v>41</v>
      </c>
      <c r="UZE49" s="14">
        <f>IF(UZA49="SINAPI",VLOOKUP('TEREZINHA HARDY'!UYZ49,SINAPI,4,),VLOOKUP('TEREZINHA HARDY'!UYZ49,SETOP,5,))</f>
        <v>39.090000000000003</v>
      </c>
      <c r="UZF49" s="14">
        <f t="shared" si="2713"/>
        <v>49.46</v>
      </c>
      <c r="UZG49" s="14">
        <f t="shared" si="2714"/>
        <v>1431.4757999999999</v>
      </c>
      <c r="UZH49" s="14">
        <f t="shared" si="2715"/>
        <v>1811.2251999999999</v>
      </c>
      <c r="UZI49" s="11" t="s">
        <v>17389</v>
      </c>
      <c r="UZJ49" s="261" t="str">
        <f>IF(UZQ49="SINAPI",VLOOKUP('TEREZINHA HARDY'!UZP49,SINAPI,2,),VLOOKUP('TEREZINHA HARDY'!UZP49,SETOP,3,))</f>
        <v>FORMA E DESFORMA DE TÁBUA E SARRAFO, REAPROVEITAMENTO (3X), EXCLUSIVE ESCORAMENTO</v>
      </c>
      <c r="UZK49" s="261"/>
      <c r="UZL49" s="261"/>
      <c r="UZM49" s="261"/>
      <c r="UZN49" s="261"/>
      <c r="UZO49" s="261"/>
      <c r="UZP49" s="12" t="s">
        <v>10323</v>
      </c>
      <c r="UZQ49" s="12" t="s">
        <v>6222</v>
      </c>
      <c r="UZR49" s="12" t="str">
        <f>IF(UZQ49="SINAPI",VLOOKUP('TEREZINHA HARDY'!UZP49,SINAPI,3,),VLOOKUP('TEREZINHA HARDY'!UZP49,SETOP,4,))</f>
        <v>M2</v>
      </c>
      <c r="UZS49" s="13">
        <v>36.619999999999997</v>
      </c>
      <c r="UZT49" s="13" t="s">
        <v>41</v>
      </c>
      <c r="UZU49" s="14">
        <f>IF(UZQ49="SINAPI",VLOOKUP('TEREZINHA HARDY'!UZP49,SINAPI,4,),VLOOKUP('TEREZINHA HARDY'!UZP49,SETOP,5,))</f>
        <v>39.090000000000003</v>
      </c>
      <c r="UZV49" s="14">
        <f t="shared" si="2716"/>
        <v>49.46</v>
      </c>
      <c r="UZW49" s="14">
        <f t="shared" si="2717"/>
        <v>1431.4757999999999</v>
      </c>
      <c r="UZX49" s="14">
        <f t="shared" si="2718"/>
        <v>1811.2251999999999</v>
      </c>
      <c r="UZY49" s="11" t="s">
        <v>17389</v>
      </c>
      <c r="UZZ49" s="261" t="str">
        <f>IF(VAG49="SINAPI",VLOOKUP('TEREZINHA HARDY'!VAF49,SINAPI,2,),VLOOKUP('TEREZINHA HARDY'!VAF49,SETOP,3,))</f>
        <v>FORMA E DESFORMA DE TÁBUA E SARRAFO, REAPROVEITAMENTO (3X), EXCLUSIVE ESCORAMENTO</v>
      </c>
      <c r="VAA49" s="261"/>
      <c r="VAB49" s="261"/>
      <c r="VAC49" s="261"/>
      <c r="VAD49" s="261"/>
      <c r="VAE49" s="261"/>
      <c r="VAF49" s="12" t="s">
        <v>10323</v>
      </c>
      <c r="VAG49" s="12" t="s">
        <v>6222</v>
      </c>
      <c r="VAH49" s="12" t="str">
        <f>IF(VAG49="SINAPI",VLOOKUP('TEREZINHA HARDY'!VAF49,SINAPI,3,),VLOOKUP('TEREZINHA HARDY'!VAF49,SETOP,4,))</f>
        <v>M2</v>
      </c>
      <c r="VAI49" s="13">
        <v>36.619999999999997</v>
      </c>
      <c r="VAJ49" s="13" t="s">
        <v>41</v>
      </c>
      <c r="VAK49" s="14">
        <f>IF(VAG49="SINAPI",VLOOKUP('TEREZINHA HARDY'!VAF49,SINAPI,4,),VLOOKUP('TEREZINHA HARDY'!VAF49,SETOP,5,))</f>
        <v>39.090000000000003</v>
      </c>
      <c r="VAL49" s="14">
        <f t="shared" si="2719"/>
        <v>49.46</v>
      </c>
      <c r="VAM49" s="14">
        <f t="shared" si="2720"/>
        <v>1431.4757999999999</v>
      </c>
      <c r="VAN49" s="14">
        <f t="shared" si="2721"/>
        <v>1811.2251999999999</v>
      </c>
      <c r="VAO49" s="11" t="s">
        <v>17389</v>
      </c>
      <c r="VAP49" s="261" t="str">
        <f>IF(VAW49="SINAPI",VLOOKUP('TEREZINHA HARDY'!VAV49,SINAPI,2,),VLOOKUP('TEREZINHA HARDY'!VAV49,SETOP,3,))</f>
        <v>FORMA E DESFORMA DE TÁBUA E SARRAFO, REAPROVEITAMENTO (3X), EXCLUSIVE ESCORAMENTO</v>
      </c>
      <c r="VAQ49" s="261"/>
      <c r="VAR49" s="261"/>
      <c r="VAS49" s="261"/>
      <c r="VAT49" s="261"/>
      <c r="VAU49" s="261"/>
      <c r="VAV49" s="12" t="s">
        <v>10323</v>
      </c>
      <c r="VAW49" s="12" t="s">
        <v>6222</v>
      </c>
      <c r="VAX49" s="12" t="str">
        <f>IF(VAW49="SINAPI",VLOOKUP('TEREZINHA HARDY'!VAV49,SINAPI,3,),VLOOKUP('TEREZINHA HARDY'!VAV49,SETOP,4,))</f>
        <v>M2</v>
      </c>
      <c r="VAY49" s="13">
        <v>36.619999999999997</v>
      </c>
      <c r="VAZ49" s="13" t="s">
        <v>41</v>
      </c>
      <c r="VBA49" s="14">
        <f>IF(VAW49="SINAPI",VLOOKUP('TEREZINHA HARDY'!VAV49,SINAPI,4,),VLOOKUP('TEREZINHA HARDY'!VAV49,SETOP,5,))</f>
        <v>39.090000000000003</v>
      </c>
      <c r="VBB49" s="14">
        <f t="shared" si="2722"/>
        <v>49.46</v>
      </c>
      <c r="VBC49" s="14">
        <f t="shared" si="2723"/>
        <v>1431.4757999999999</v>
      </c>
      <c r="VBD49" s="14">
        <f t="shared" si="2724"/>
        <v>1811.2251999999999</v>
      </c>
      <c r="VBE49" s="11" t="s">
        <v>17389</v>
      </c>
      <c r="VBF49" s="261" t="str">
        <f>IF(VBM49="SINAPI",VLOOKUP('TEREZINHA HARDY'!VBL49,SINAPI,2,),VLOOKUP('TEREZINHA HARDY'!VBL49,SETOP,3,))</f>
        <v>FORMA E DESFORMA DE TÁBUA E SARRAFO, REAPROVEITAMENTO (3X), EXCLUSIVE ESCORAMENTO</v>
      </c>
      <c r="VBG49" s="261"/>
      <c r="VBH49" s="261"/>
      <c r="VBI49" s="261"/>
      <c r="VBJ49" s="261"/>
      <c r="VBK49" s="261"/>
      <c r="VBL49" s="12" t="s">
        <v>10323</v>
      </c>
      <c r="VBM49" s="12" t="s">
        <v>6222</v>
      </c>
      <c r="VBN49" s="12" t="str">
        <f>IF(VBM49="SINAPI",VLOOKUP('TEREZINHA HARDY'!VBL49,SINAPI,3,),VLOOKUP('TEREZINHA HARDY'!VBL49,SETOP,4,))</f>
        <v>M2</v>
      </c>
      <c r="VBO49" s="13">
        <v>36.619999999999997</v>
      </c>
      <c r="VBP49" s="13" t="s">
        <v>41</v>
      </c>
      <c r="VBQ49" s="14">
        <f>IF(VBM49="SINAPI",VLOOKUP('TEREZINHA HARDY'!VBL49,SINAPI,4,),VLOOKUP('TEREZINHA HARDY'!VBL49,SETOP,5,))</f>
        <v>39.090000000000003</v>
      </c>
      <c r="VBR49" s="14">
        <f t="shared" si="2725"/>
        <v>49.46</v>
      </c>
      <c r="VBS49" s="14">
        <f t="shared" si="2726"/>
        <v>1431.4757999999999</v>
      </c>
      <c r="VBT49" s="14">
        <f t="shared" si="2727"/>
        <v>1811.2251999999999</v>
      </c>
      <c r="VBU49" s="11" t="s">
        <v>17389</v>
      </c>
      <c r="VBV49" s="261" t="str">
        <f>IF(VCC49="SINAPI",VLOOKUP('TEREZINHA HARDY'!VCB49,SINAPI,2,),VLOOKUP('TEREZINHA HARDY'!VCB49,SETOP,3,))</f>
        <v>FORMA E DESFORMA DE TÁBUA E SARRAFO, REAPROVEITAMENTO (3X), EXCLUSIVE ESCORAMENTO</v>
      </c>
      <c r="VBW49" s="261"/>
      <c r="VBX49" s="261"/>
      <c r="VBY49" s="261"/>
      <c r="VBZ49" s="261"/>
      <c r="VCA49" s="261"/>
      <c r="VCB49" s="12" t="s">
        <v>10323</v>
      </c>
      <c r="VCC49" s="12" t="s">
        <v>6222</v>
      </c>
      <c r="VCD49" s="12" t="str">
        <f>IF(VCC49="SINAPI",VLOOKUP('TEREZINHA HARDY'!VCB49,SINAPI,3,),VLOOKUP('TEREZINHA HARDY'!VCB49,SETOP,4,))</f>
        <v>M2</v>
      </c>
      <c r="VCE49" s="13">
        <v>36.619999999999997</v>
      </c>
      <c r="VCF49" s="13" t="s">
        <v>41</v>
      </c>
      <c r="VCG49" s="14">
        <f>IF(VCC49="SINAPI",VLOOKUP('TEREZINHA HARDY'!VCB49,SINAPI,4,),VLOOKUP('TEREZINHA HARDY'!VCB49,SETOP,5,))</f>
        <v>39.090000000000003</v>
      </c>
      <c r="VCH49" s="14">
        <f t="shared" si="2728"/>
        <v>49.46</v>
      </c>
      <c r="VCI49" s="14">
        <f t="shared" si="2729"/>
        <v>1431.4757999999999</v>
      </c>
      <c r="VCJ49" s="14">
        <f t="shared" si="2730"/>
        <v>1811.2251999999999</v>
      </c>
      <c r="VCK49" s="11" t="s">
        <v>17389</v>
      </c>
      <c r="VCL49" s="261" t="str">
        <f>IF(VCS49="SINAPI",VLOOKUP('TEREZINHA HARDY'!VCR49,SINAPI,2,),VLOOKUP('TEREZINHA HARDY'!VCR49,SETOP,3,))</f>
        <v>FORMA E DESFORMA DE TÁBUA E SARRAFO, REAPROVEITAMENTO (3X), EXCLUSIVE ESCORAMENTO</v>
      </c>
      <c r="VCM49" s="261"/>
      <c r="VCN49" s="261"/>
      <c r="VCO49" s="261"/>
      <c r="VCP49" s="261"/>
      <c r="VCQ49" s="261"/>
      <c r="VCR49" s="12" t="s">
        <v>10323</v>
      </c>
      <c r="VCS49" s="12" t="s">
        <v>6222</v>
      </c>
      <c r="VCT49" s="12" t="str">
        <f>IF(VCS49="SINAPI",VLOOKUP('TEREZINHA HARDY'!VCR49,SINAPI,3,),VLOOKUP('TEREZINHA HARDY'!VCR49,SETOP,4,))</f>
        <v>M2</v>
      </c>
      <c r="VCU49" s="13">
        <v>36.619999999999997</v>
      </c>
      <c r="VCV49" s="13" t="s">
        <v>41</v>
      </c>
      <c r="VCW49" s="14">
        <f>IF(VCS49="SINAPI",VLOOKUP('TEREZINHA HARDY'!VCR49,SINAPI,4,),VLOOKUP('TEREZINHA HARDY'!VCR49,SETOP,5,))</f>
        <v>39.090000000000003</v>
      </c>
      <c r="VCX49" s="14">
        <f t="shared" si="2731"/>
        <v>49.46</v>
      </c>
      <c r="VCY49" s="14">
        <f t="shared" si="2732"/>
        <v>1431.4757999999999</v>
      </c>
      <c r="VCZ49" s="14">
        <f t="shared" si="2733"/>
        <v>1811.2251999999999</v>
      </c>
      <c r="VDA49" s="11" t="s">
        <v>17389</v>
      </c>
      <c r="VDB49" s="261" t="str">
        <f>IF(VDI49="SINAPI",VLOOKUP('TEREZINHA HARDY'!VDH49,SINAPI,2,),VLOOKUP('TEREZINHA HARDY'!VDH49,SETOP,3,))</f>
        <v>FORMA E DESFORMA DE TÁBUA E SARRAFO, REAPROVEITAMENTO (3X), EXCLUSIVE ESCORAMENTO</v>
      </c>
      <c r="VDC49" s="261"/>
      <c r="VDD49" s="261"/>
      <c r="VDE49" s="261"/>
      <c r="VDF49" s="261"/>
      <c r="VDG49" s="261"/>
      <c r="VDH49" s="12" t="s">
        <v>10323</v>
      </c>
      <c r="VDI49" s="12" t="s">
        <v>6222</v>
      </c>
      <c r="VDJ49" s="12" t="str">
        <f>IF(VDI49="SINAPI",VLOOKUP('TEREZINHA HARDY'!VDH49,SINAPI,3,),VLOOKUP('TEREZINHA HARDY'!VDH49,SETOP,4,))</f>
        <v>M2</v>
      </c>
      <c r="VDK49" s="13">
        <v>36.619999999999997</v>
      </c>
      <c r="VDL49" s="13" t="s">
        <v>41</v>
      </c>
      <c r="VDM49" s="14">
        <f>IF(VDI49="SINAPI",VLOOKUP('TEREZINHA HARDY'!VDH49,SINAPI,4,),VLOOKUP('TEREZINHA HARDY'!VDH49,SETOP,5,))</f>
        <v>39.090000000000003</v>
      </c>
      <c r="VDN49" s="14">
        <f t="shared" si="2734"/>
        <v>49.46</v>
      </c>
      <c r="VDO49" s="14">
        <f t="shared" si="2735"/>
        <v>1431.4757999999999</v>
      </c>
      <c r="VDP49" s="14">
        <f t="shared" si="2736"/>
        <v>1811.2251999999999</v>
      </c>
      <c r="VDQ49" s="11" t="s">
        <v>17389</v>
      </c>
      <c r="VDR49" s="261" t="str">
        <f>IF(VDY49="SINAPI",VLOOKUP('TEREZINHA HARDY'!VDX49,SINAPI,2,),VLOOKUP('TEREZINHA HARDY'!VDX49,SETOP,3,))</f>
        <v>FORMA E DESFORMA DE TÁBUA E SARRAFO, REAPROVEITAMENTO (3X), EXCLUSIVE ESCORAMENTO</v>
      </c>
      <c r="VDS49" s="261"/>
      <c r="VDT49" s="261"/>
      <c r="VDU49" s="261"/>
      <c r="VDV49" s="261"/>
      <c r="VDW49" s="261"/>
      <c r="VDX49" s="12" t="s">
        <v>10323</v>
      </c>
      <c r="VDY49" s="12" t="s">
        <v>6222</v>
      </c>
      <c r="VDZ49" s="12" t="str">
        <f>IF(VDY49="SINAPI",VLOOKUP('TEREZINHA HARDY'!VDX49,SINAPI,3,),VLOOKUP('TEREZINHA HARDY'!VDX49,SETOP,4,))</f>
        <v>M2</v>
      </c>
      <c r="VEA49" s="13">
        <v>36.619999999999997</v>
      </c>
      <c r="VEB49" s="13" t="s">
        <v>41</v>
      </c>
      <c r="VEC49" s="14">
        <f>IF(VDY49="SINAPI",VLOOKUP('TEREZINHA HARDY'!VDX49,SINAPI,4,),VLOOKUP('TEREZINHA HARDY'!VDX49,SETOP,5,))</f>
        <v>39.090000000000003</v>
      </c>
      <c r="VED49" s="14">
        <f t="shared" si="2737"/>
        <v>49.46</v>
      </c>
      <c r="VEE49" s="14">
        <f t="shared" si="2738"/>
        <v>1431.4757999999999</v>
      </c>
      <c r="VEF49" s="14">
        <f t="shared" si="2739"/>
        <v>1811.2251999999999</v>
      </c>
      <c r="VEG49" s="11" t="s">
        <v>17389</v>
      </c>
      <c r="VEH49" s="261" t="str">
        <f>IF(VEO49="SINAPI",VLOOKUP('TEREZINHA HARDY'!VEN49,SINAPI,2,),VLOOKUP('TEREZINHA HARDY'!VEN49,SETOP,3,))</f>
        <v>FORMA E DESFORMA DE TÁBUA E SARRAFO, REAPROVEITAMENTO (3X), EXCLUSIVE ESCORAMENTO</v>
      </c>
      <c r="VEI49" s="261"/>
      <c r="VEJ49" s="261"/>
      <c r="VEK49" s="261"/>
      <c r="VEL49" s="261"/>
      <c r="VEM49" s="261"/>
      <c r="VEN49" s="12" t="s">
        <v>10323</v>
      </c>
      <c r="VEO49" s="12" t="s">
        <v>6222</v>
      </c>
      <c r="VEP49" s="12" t="str">
        <f>IF(VEO49="SINAPI",VLOOKUP('TEREZINHA HARDY'!VEN49,SINAPI,3,),VLOOKUP('TEREZINHA HARDY'!VEN49,SETOP,4,))</f>
        <v>M2</v>
      </c>
      <c r="VEQ49" s="13">
        <v>36.619999999999997</v>
      </c>
      <c r="VER49" s="13" t="s">
        <v>41</v>
      </c>
      <c r="VES49" s="14">
        <f>IF(VEO49="SINAPI",VLOOKUP('TEREZINHA HARDY'!VEN49,SINAPI,4,),VLOOKUP('TEREZINHA HARDY'!VEN49,SETOP,5,))</f>
        <v>39.090000000000003</v>
      </c>
      <c r="VET49" s="14">
        <f t="shared" si="2740"/>
        <v>49.46</v>
      </c>
      <c r="VEU49" s="14">
        <f t="shared" si="2741"/>
        <v>1431.4757999999999</v>
      </c>
      <c r="VEV49" s="14">
        <f t="shared" si="2742"/>
        <v>1811.2251999999999</v>
      </c>
      <c r="VEW49" s="11" t="s">
        <v>17389</v>
      </c>
      <c r="VEX49" s="261" t="str">
        <f>IF(VFE49="SINAPI",VLOOKUP('TEREZINHA HARDY'!VFD49,SINAPI,2,),VLOOKUP('TEREZINHA HARDY'!VFD49,SETOP,3,))</f>
        <v>FORMA E DESFORMA DE TÁBUA E SARRAFO, REAPROVEITAMENTO (3X), EXCLUSIVE ESCORAMENTO</v>
      </c>
      <c r="VEY49" s="261"/>
      <c r="VEZ49" s="261"/>
      <c r="VFA49" s="261"/>
      <c r="VFB49" s="261"/>
      <c r="VFC49" s="261"/>
      <c r="VFD49" s="12" t="s">
        <v>10323</v>
      </c>
      <c r="VFE49" s="12" t="s">
        <v>6222</v>
      </c>
      <c r="VFF49" s="12" t="str">
        <f>IF(VFE49="SINAPI",VLOOKUP('TEREZINHA HARDY'!VFD49,SINAPI,3,),VLOOKUP('TEREZINHA HARDY'!VFD49,SETOP,4,))</f>
        <v>M2</v>
      </c>
      <c r="VFG49" s="13">
        <v>36.619999999999997</v>
      </c>
      <c r="VFH49" s="13" t="s">
        <v>41</v>
      </c>
      <c r="VFI49" s="14">
        <f>IF(VFE49="SINAPI",VLOOKUP('TEREZINHA HARDY'!VFD49,SINAPI,4,),VLOOKUP('TEREZINHA HARDY'!VFD49,SETOP,5,))</f>
        <v>39.090000000000003</v>
      </c>
      <c r="VFJ49" s="14">
        <f t="shared" si="2743"/>
        <v>49.46</v>
      </c>
      <c r="VFK49" s="14">
        <f t="shared" si="2744"/>
        <v>1431.4757999999999</v>
      </c>
      <c r="VFL49" s="14">
        <f t="shared" si="2745"/>
        <v>1811.2251999999999</v>
      </c>
      <c r="VFM49" s="11" t="s">
        <v>17389</v>
      </c>
      <c r="VFN49" s="261" t="str">
        <f>IF(VFU49="SINAPI",VLOOKUP('TEREZINHA HARDY'!VFT49,SINAPI,2,),VLOOKUP('TEREZINHA HARDY'!VFT49,SETOP,3,))</f>
        <v>FORMA E DESFORMA DE TÁBUA E SARRAFO, REAPROVEITAMENTO (3X), EXCLUSIVE ESCORAMENTO</v>
      </c>
      <c r="VFO49" s="261"/>
      <c r="VFP49" s="261"/>
      <c r="VFQ49" s="261"/>
      <c r="VFR49" s="261"/>
      <c r="VFS49" s="261"/>
      <c r="VFT49" s="12" t="s">
        <v>10323</v>
      </c>
      <c r="VFU49" s="12" t="s">
        <v>6222</v>
      </c>
      <c r="VFV49" s="12" t="str">
        <f>IF(VFU49="SINAPI",VLOOKUP('TEREZINHA HARDY'!VFT49,SINAPI,3,),VLOOKUP('TEREZINHA HARDY'!VFT49,SETOP,4,))</f>
        <v>M2</v>
      </c>
      <c r="VFW49" s="13">
        <v>36.619999999999997</v>
      </c>
      <c r="VFX49" s="13" t="s">
        <v>41</v>
      </c>
      <c r="VFY49" s="14">
        <f>IF(VFU49="SINAPI",VLOOKUP('TEREZINHA HARDY'!VFT49,SINAPI,4,),VLOOKUP('TEREZINHA HARDY'!VFT49,SETOP,5,))</f>
        <v>39.090000000000003</v>
      </c>
      <c r="VFZ49" s="14">
        <f t="shared" si="2746"/>
        <v>49.46</v>
      </c>
      <c r="VGA49" s="14">
        <f t="shared" si="2747"/>
        <v>1431.4757999999999</v>
      </c>
      <c r="VGB49" s="14">
        <f t="shared" si="2748"/>
        <v>1811.2251999999999</v>
      </c>
      <c r="VGC49" s="11" t="s">
        <v>17389</v>
      </c>
      <c r="VGD49" s="261" t="str">
        <f>IF(VGK49="SINAPI",VLOOKUP('TEREZINHA HARDY'!VGJ49,SINAPI,2,),VLOOKUP('TEREZINHA HARDY'!VGJ49,SETOP,3,))</f>
        <v>FORMA E DESFORMA DE TÁBUA E SARRAFO, REAPROVEITAMENTO (3X), EXCLUSIVE ESCORAMENTO</v>
      </c>
      <c r="VGE49" s="261"/>
      <c r="VGF49" s="261"/>
      <c r="VGG49" s="261"/>
      <c r="VGH49" s="261"/>
      <c r="VGI49" s="261"/>
      <c r="VGJ49" s="12" t="s">
        <v>10323</v>
      </c>
      <c r="VGK49" s="12" t="s">
        <v>6222</v>
      </c>
      <c r="VGL49" s="12" t="str">
        <f>IF(VGK49="SINAPI",VLOOKUP('TEREZINHA HARDY'!VGJ49,SINAPI,3,),VLOOKUP('TEREZINHA HARDY'!VGJ49,SETOP,4,))</f>
        <v>M2</v>
      </c>
      <c r="VGM49" s="13">
        <v>36.619999999999997</v>
      </c>
      <c r="VGN49" s="13" t="s">
        <v>41</v>
      </c>
      <c r="VGO49" s="14">
        <f>IF(VGK49="SINAPI",VLOOKUP('TEREZINHA HARDY'!VGJ49,SINAPI,4,),VLOOKUP('TEREZINHA HARDY'!VGJ49,SETOP,5,))</f>
        <v>39.090000000000003</v>
      </c>
      <c r="VGP49" s="14">
        <f t="shared" si="2749"/>
        <v>49.46</v>
      </c>
      <c r="VGQ49" s="14">
        <f t="shared" si="2750"/>
        <v>1431.4757999999999</v>
      </c>
      <c r="VGR49" s="14">
        <f t="shared" si="2751"/>
        <v>1811.2251999999999</v>
      </c>
      <c r="VGS49" s="11" t="s">
        <v>17389</v>
      </c>
      <c r="VGT49" s="261" t="str">
        <f>IF(VHA49="SINAPI",VLOOKUP('TEREZINHA HARDY'!VGZ49,SINAPI,2,),VLOOKUP('TEREZINHA HARDY'!VGZ49,SETOP,3,))</f>
        <v>FORMA E DESFORMA DE TÁBUA E SARRAFO, REAPROVEITAMENTO (3X), EXCLUSIVE ESCORAMENTO</v>
      </c>
      <c r="VGU49" s="261"/>
      <c r="VGV49" s="261"/>
      <c r="VGW49" s="261"/>
      <c r="VGX49" s="261"/>
      <c r="VGY49" s="261"/>
      <c r="VGZ49" s="12" t="s">
        <v>10323</v>
      </c>
      <c r="VHA49" s="12" t="s">
        <v>6222</v>
      </c>
      <c r="VHB49" s="12" t="str">
        <f>IF(VHA49="SINAPI",VLOOKUP('TEREZINHA HARDY'!VGZ49,SINAPI,3,),VLOOKUP('TEREZINHA HARDY'!VGZ49,SETOP,4,))</f>
        <v>M2</v>
      </c>
      <c r="VHC49" s="13">
        <v>36.619999999999997</v>
      </c>
      <c r="VHD49" s="13" t="s">
        <v>41</v>
      </c>
      <c r="VHE49" s="14">
        <f>IF(VHA49="SINAPI",VLOOKUP('TEREZINHA HARDY'!VGZ49,SINAPI,4,),VLOOKUP('TEREZINHA HARDY'!VGZ49,SETOP,5,))</f>
        <v>39.090000000000003</v>
      </c>
      <c r="VHF49" s="14">
        <f t="shared" si="2752"/>
        <v>49.46</v>
      </c>
      <c r="VHG49" s="14">
        <f t="shared" si="2753"/>
        <v>1431.4757999999999</v>
      </c>
      <c r="VHH49" s="14">
        <f t="shared" si="2754"/>
        <v>1811.2251999999999</v>
      </c>
      <c r="VHI49" s="11" t="s">
        <v>17389</v>
      </c>
      <c r="VHJ49" s="261" t="str">
        <f>IF(VHQ49="SINAPI",VLOOKUP('TEREZINHA HARDY'!VHP49,SINAPI,2,),VLOOKUP('TEREZINHA HARDY'!VHP49,SETOP,3,))</f>
        <v>FORMA E DESFORMA DE TÁBUA E SARRAFO, REAPROVEITAMENTO (3X), EXCLUSIVE ESCORAMENTO</v>
      </c>
      <c r="VHK49" s="261"/>
      <c r="VHL49" s="261"/>
      <c r="VHM49" s="261"/>
      <c r="VHN49" s="261"/>
      <c r="VHO49" s="261"/>
      <c r="VHP49" s="12" t="s">
        <v>10323</v>
      </c>
      <c r="VHQ49" s="12" t="s">
        <v>6222</v>
      </c>
      <c r="VHR49" s="12" t="str">
        <f>IF(VHQ49="SINAPI",VLOOKUP('TEREZINHA HARDY'!VHP49,SINAPI,3,),VLOOKUP('TEREZINHA HARDY'!VHP49,SETOP,4,))</f>
        <v>M2</v>
      </c>
      <c r="VHS49" s="13">
        <v>36.619999999999997</v>
      </c>
      <c r="VHT49" s="13" t="s">
        <v>41</v>
      </c>
      <c r="VHU49" s="14">
        <f>IF(VHQ49="SINAPI",VLOOKUP('TEREZINHA HARDY'!VHP49,SINAPI,4,),VLOOKUP('TEREZINHA HARDY'!VHP49,SETOP,5,))</f>
        <v>39.090000000000003</v>
      </c>
      <c r="VHV49" s="14">
        <f t="shared" si="2755"/>
        <v>49.46</v>
      </c>
      <c r="VHW49" s="14">
        <f t="shared" si="2756"/>
        <v>1431.4757999999999</v>
      </c>
      <c r="VHX49" s="14">
        <f t="shared" si="2757"/>
        <v>1811.2251999999999</v>
      </c>
      <c r="VHY49" s="11" t="s">
        <v>17389</v>
      </c>
      <c r="VHZ49" s="261" t="str">
        <f>IF(VIG49="SINAPI",VLOOKUP('TEREZINHA HARDY'!VIF49,SINAPI,2,),VLOOKUP('TEREZINHA HARDY'!VIF49,SETOP,3,))</f>
        <v>FORMA E DESFORMA DE TÁBUA E SARRAFO, REAPROVEITAMENTO (3X), EXCLUSIVE ESCORAMENTO</v>
      </c>
      <c r="VIA49" s="261"/>
      <c r="VIB49" s="261"/>
      <c r="VIC49" s="261"/>
      <c r="VID49" s="261"/>
      <c r="VIE49" s="261"/>
      <c r="VIF49" s="12" t="s">
        <v>10323</v>
      </c>
      <c r="VIG49" s="12" t="s">
        <v>6222</v>
      </c>
      <c r="VIH49" s="12" t="str">
        <f>IF(VIG49="SINAPI",VLOOKUP('TEREZINHA HARDY'!VIF49,SINAPI,3,),VLOOKUP('TEREZINHA HARDY'!VIF49,SETOP,4,))</f>
        <v>M2</v>
      </c>
      <c r="VII49" s="13">
        <v>36.619999999999997</v>
      </c>
      <c r="VIJ49" s="13" t="s">
        <v>41</v>
      </c>
      <c r="VIK49" s="14">
        <f>IF(VIG49="SINAPI",VLOOKUP('TEREZINHA HARDY'!VIF49,SINAPI,4,),VLOOKUP('TEREZINHA HARDY'!VIF49,SETOP,5,))</f>
        <v>39.090000000000003</v>
      </c>
      <c r="VIL49" s="14">
        <f t="shared" si="2758"/>
        <v>49.46</v>
      </c>
      <c r="VIM49" s="14">
        <f t="shared" si="2759"/>
        <v>1431.4757999999999</v>
      </c>
      <c r="VIN49" s="14">
        <f t="shared" si="2760"/>
        <v>1811.2251999999999</v>
      </c>
      <c r="VIO49" s="11" t="s">
        <v>17389</v>
      </c>
      <c r="VIP49" s="261" t="str">
        <f>IF(VIW49="SINAPI",VLOOKUP('TEREZINHA HARDY'!VIV49,SINAPI,2,),VLOOKUP('TEREZINHA HARDY'!VIV49,SETOP,3,))</f>
        <v>FORMA E DESFORMA DE TÁBUA E SARRAFO, REAPROVEITAMENTO (3X), EXCLUSIVE ESCORAMENTO</v>
      </c>
      <c r="VIQ49" s="261"/>
      <c r="VIR49" s="261"/>
      <c r="VIS49" s="261"/>
      <c r="VIT49" s="261"/>
      <c r="VIU49" s="261"/>
      <c r="VIV49" s="12" t="s">
        <v>10323</v>
      </c>
      <c r="VIW49" s="12" t="s">
        <v>6222</v>
      </c>
      <c r="VIX49" s="12" t="str">
        <f>IF(VIW49="SINAPI",VLOOKUP('TEREZINHA HARDY'!VIV49,SINAPI,3,),VLOOKUP('TEREZINHA HARDY'!VIV49,SETOP,4,))</f>
        <v>M2</v>
      </c>
      <c r="VIY49" s="13">
        <v>36.619999999999997</v>
      </c>
      <c r="VIZ49" s="13" t="s">
        <v>41</v>
      </c>
      <c r="VJA49" s="14">
        <f>IF(VIW49="SINAPI",VLOOKUP('TEREZINHA HARDY'!VIV49,SINAPI,4,),VLOOKUP('TEREZINHA HARDY'!VIV49,SETOP,5,))</f>
        <v>39.090000000000003</v>
      </c>
      <c r="VJB49" s="14">
        <f t="shared" si="2761"/>
        <v>49.46</v>
      </c>
      <c r="VJC49" s="14">
        <f t="shared" si="2762"/>
        <v>1431.4757999999999</v>
      </c>
      <c r="VJD49" s="14">
        <f t="shared" si="2763"/>
        <v>1811.2251999999999</v>
      </c>
      <c r="VJE49" s="11" t="s">
        <v>17389</v>
      </c>
      <c r="VJF49" s="261" t="str">
        <f>IF(VJM49="SINAPI",VLOOKUP('TEREZINHA HARDY'!VJL49,SINAPI,2,),VLOOKUP('TEREZINHA HARDY'!VJL49,SETOP,3,))</f>
        <v>FORMA E DESFORMA DE TÁBUA E SARRAFO, REAPROVEITAMENTO (3X), EXCLUSIVE ESCORAMENTO</v>
      </c>
      <c r="VJG49" s="261"/>
      <c r="VJH49" s="261"/>
      <c r="VJI49" s="261"/>
      <c r="VJJ49" s="261"/>
      <c r="VJK49" s="261"/>
      <c r="VJL49" s="12" t="s">
        <v>10323</v>
      </c>
      <c r="VJM49" s="12" t="s">
        <v>6222</v>
      </c>
      <c r="VJN49" s="12" t="str">
        <f>IF(VJM49="SINAPI",VLOOKUP('TEREZINHA HARDY'!VJL49,SINAPI,3,),VLOOKUP('TEREZINHA HARDY'!VJL49,SETOP,4,))</f>
        <v>M2</v>
      </c>
      <c r="VJO49" s="13">
        <v>36.619999999999997</v>
      </c>
      <c r="VJP49" s="13" t="s">
        <v>41</v>
      </c>
      <c r="VJQ49" s="14">
        <f>IF(VJM49="SINAPI",VLOOKUP('TEREZINHA HARDY'!VJL49,SINAPI,4,),VLOOKUP('TEREZINHA HARDY'!VJL49,SETOP,5,))</f>
        <v>39.090000000000003</v>
      </c>
      <c r="VJR49" s="14">
        <f t="shared" si="2764"/>
        <v>49.46</v>
      </c>
      <c r="VJS49" s="14">
        <f t="shared" si="2765"/>
        <v>1431.4757999999999</v>
      </c>
      <c r="VJT49" s="14">
        <f t="shared" si="2766"/>
        <v>1811.2251999999999</v>
      </c>
      <c r="VJU49" s="11" t="s">
        <v>17389</v>
      </c>
      <c r="VJV49" s="261" t="str">
        <f>IF(VKC49="SINAPI",VLOOKUP('TEREZINHA HARDY'!VKB49,SINAPI,2,),VLOOKUP('TEREZINHA HARDY'!VKB49,SETOP,3,))</f>
        <v>FORMA E DESFORMA DE TÁBUA E SARRAFO, REAPROVEITAMENTO (3X), EXCLUSIVE ESCORAMENTO</v>
      </c>
      <c r="VJW49" s="261"/>
      <c r="VJX49" s="261"/>
      <c r="VJY49" s="261"/>
      <c r="VJZ49" s="261"/>
      <c r="VKA49" s="261"/>
      <c r="VKB49" s="12" t="s">
        <v>10323</v>
      </c>
      <c r="VKC49" s="12" t="s">
        <v>6222</v>
      </c>
      <c r="VKD49" s="12" t="str">
        <f>IF(VKC49="SINAPI",VLOOKUP('TEREZINHA HARDY'!VKB49,SINAPI,3,),VLOOKUP('TEREZINHA HARDY'!VKB49,SETOP,4,))</f>
        <v>M2</v>
      </c>
      <c r="VKE49" s="13">
        <v>36.619999999999997</v>
      </c>
      <c r="VKF49" s="13" t="s">
        <v>41</v>
      </c>
      <c r="VKG49" s="14">
        <f>IF(VKC49="SINAPI",VLOOKUP('TEREZINHA HARDY'!VKB49,SINAPI,4,),VLOOKUP('TEREZINHA HARDY'!VKB49,SETOP,5,))</f>
        <v>39.090000000000003</v>
      </c>
      <c r="VKH49" s="14">
        <f t="shared" si="2767"/>
        <v>49.46</v>
      </c>
      <c r="VKI49" s="14">
        <f t="shared" si="2768"/>
        <v>1431.4757999999999</v>
      </c>
      <c r="VKJ49" s="14">
        <f t="shared" si="2769"/>
        <v>1811.2251999999999</v>
      </c>
      <c r="VKK49" s="11" t="s">
        <v>17389</v>
      </c>
      <c r="VKL49" s="261" t="str">
        <f>IF(VKS49="SINAPI",VLOOKUP('TEREZINHA HARDY'!VKR49,SINAPI,2,),VLOOKUP('TEREZINHA HARDY'!VKR49,SETOP,3,))</f>
        <v>FORMA E DESFORMA DE TÁBUA E SARRAFO, REAPROVEITAMENTO (3X), EXCLUSIVE ESCORAMENTO</v>
      </c>
      <c r="VKM49" s="261"/>
      <c r="VKN49" s="261"/>
      <c r="VKO49" s="261"/>
      <c r="VKP49" s="261"/>
      <c r="VKQ49" s="261"/>
      <c r="VKR49" s="12" t="s">
        <v>10323</v>
      </c>
      <c r="VKS49" s="12" t="s">
        <v>6222</v>
      </c>
      <c r="VKT49" s="12" t="str">
        <f>IF(VKS49="SINAPI",VLOOKUP('TEREZINHA HARDY'!VKR49,SINAPI,3,),VLOOKUP('TEREZINHA HARDY'!VKR49,SETOP,4,))</f>
        <v>M2</v>
      </c>
      <c r="VKU49" s="13">
        <v>36.619999999999997</v>
      </c>
      <c r="VKV49" s="13" t="s">
        <v>41</v>
      </c>
      <c r="VKW49" s="14">
        <f>IF(VKS49="SINAPI",VLOOKUP('TEREZINHA HARDY'!VKR49,SINAPI,4,),VLOOKUP('TEREZINHA HARDY'!VKR49,SETOP,5,))</f>
        <v>39.090000000000003</v>
      </c>
      <c r="VKX49" s="14">
        <f t="shared" si="2770"/>
        <v>49.46</v>
      </c>
      <c r="VKY49" s="14">
        <f t="shared" si="2771"/>
        <v>1431.4757999999999</v>
      </c>
      <c r="VKZ49" s="14">
        <f t="shared" si="2772"/>
        <v>1811.2251999999999</v>
      </c>
      <c r="VLA49" s="11" t="s">
        <v>17389</v>
      </c>
      <c r="VLB49" s="261" t="str">
        <f>IF(VLI49="SINAPI",VLOOKUP('TEREZINHA HARDY'!VLH49,SINAPI,2,),VLOOKUP('TEREZINHA HARDY'!VLH49,SETOP,3,))</f>
        <v>FORMA E DESFORMA DE TÁBUA E SARRAFO, REAPROVEITAMENTO (3X), EXCLUSIVE ESCORAMENTO</v>
      </c>
      <c r="VLC49" s="261"/>
      <c r="VLD49" s="261"/>
      <c r="VLE49" s="261"/>
      <c r="VLF49" s="261"/>
      <c r="VLG49" s="261"/>
      <c r="VLH49" s="12" t="s">
        <v>10323</v>
      </c>
      <c r="VLI49" s="12" t="s">
        <v>6222</v>
      </c>
      <c r="VLJ49" s="12" t="str">
        <f>IF(VLI49="SINAPI",VLOOKUP('TEREZINHA HARDY'!VLH49,SINAPI,3,),VLOOKUP('TEREZINHA HARDY'!VLH49,SETOP,4,))</f>
        <v>M2</v>
      </c>
      <c r="VLK49" s="13">
        <v>36.619999999999997</v>
      </c>
      <c r="VLL49" s="13" t="s">
        <v>41</v>
      </c>
      <c r="VLM49" s="14">
        <f>IF(VLI49="SINAPI",VLOOKUP('TEREZINHA HARDY'!VLH49,SINAPI,4,),VLOOKUP('TEREZINHA HARDY'!VLH49,SETOP,5,))</f>
        <v>39.090000000000003</v>
      </c>
      <c r="VLN49" s="14">
        <f t="shared" si="2773"/>
        <v>49.46</v>
      </c>
      <c r="VLO49" s="14">
        <f t="shared" si="2774"/>
        <v>1431.4757999999999</v>
      </c>
      <c r="VLP49" s="14">
        <f t="shared" si="2775"/>
        <v>1811.2251999999999</v>
      </c>
      <c r="VLQ49" s="11" t="s">
        <v>17389</v>
      </c>
      <c r="VLR49" s="261" t="str">
        <f>IF(VLY49="SINAPI",VLOOKUP('TEREZINHA HARDY'!VLX49,SINAPI,2,),VLOOKUP('TEREZINHA HARDY'!VLX49,SETOP,3,))</f>
        <v>FORMA E DESFORMA DE TÁBUA E SARRAFO, REAPROVEITAMENTO (3X), EXCLUSIVE ESCORAMENTO</v>
      </c>
      <c r="VLS49" s="261"/>
      <c r="VLT49" s="261"/>
      <c r="VLU49" s="261"/>
      <c r="VLV49" s="261"/>
      <c r="VLW49" s="261"/>
      <c r="VLX49" s="12" t="s">
        <v>10323</v>
      </c>
      <c r="VLY49" s="12" t="s">
        <v>6222</v>
      </c>
      <c r="VLZ49" s="12" t="str">
        <f>IF(VLY49="SINAPI",VLOOKUP('TEREZINHA HARDY'!VLX49,SINAPI,3,),VLOOKUP('TEREZINHA HARDY'!VLX49,SETOP,4,))</f>
        <v>M2</v>
      </c>
      <c r="VMA49" s="13">
        <v>36.619999999999997</v>
      </c>
      <c r="VMB49" s="13" t="s">
        <v>41</v>
      </c>
      <c r="VMC49" s="14">
        <f>IF(VLY49="SINAPI",VLOOKUP('TEREZINHA HARDY'!VLX49,SINAPI,4,),VLOOKUP('TEREZINHA HARDY'!VLX49,SETOP,5,))</f>
        <v>39.090000000000003</v>
      </c>
      <c r="VMD49" s="14">
        <f t="shared" si="2776"/>
        <v>49.46</v>
      </c>
      <c r="VME49" s="14">
        <f t="shared" si="2777"/>
        <v>1431.4757999999999</v>
      </c>
      <c r="VMF49" s="14">
        <f t="shared" si="2778"/>
        <v>1811.2251999999999</v>
      </c>
      <c r="VMG49" s="11" t="s">
        <v>17389</v>
      </c>
      <c r="VMH49" s="261" t="str">
        <f>IF(VMO49="SINAPI",VLOOKUP('TEREZINHA HARDY'!VMN49,SINAPI,2,),VLOOKUP('TEREZINHA HARDY'!VMN49,SETOP,3,))</f>
        <v>FORMA E DESFORMA DE TÁBUA E SARRAFO, REAPROVEITAMENTO (3X), EXCLUSIVE ESCORAMENTO</v>
      </c>
      <c r="VMI49" s="261"/>
      <c r="VMJ49" s="261"/>
      <c r="VMK49" s="261"/>
      <c r="VML49" s="261"/>
      <c r="VMM49" s="261"/>
      <c r="VMN49" s="12" t="s">
        <v>10323</v>
      </c>
      <c r="VMO49" s="12" t="s">
        <v>6222</v>
      </c>
      <c r="VMP49" s="12" t="str">
        <f>IF(VMO49="SINAPI",VLOOKUP('TEREZINHA HARDY'!VMN49,SINAPI,3,),VLOOKUP('TEREZINHA HARDY'!VMN49,SETOP,4,))</f>
        <v>M2</v>
      </c>
      <c r="VMQ49" s="13">
        <v>36.619999999999997</v>
      </c>
      <c r="VMR49" s="13" t="s">
        <v>41</v>
      </c>
      <c r="VMS49" s="14">
        <f>IF(VMO49="SINAPI",VLOOKUP('TEREZINHA HARDY'!VMN49,SINAPI,4,),VLOOKUP('TEREZINHA HARDY'!VMN49,SETOP,5,))</f>
        <v>39.090000000000003</v>
      </c>
      <c r="VMT49" s="14">
        <f t="shared" si="2779"/>
        <v>49.46</v>
      </c>
      <c r="VMU49" s="14">
        <f t="shared" si="2780"/>
        <v>1431.4757999999999</v>
      </c>
      <c r="VMV49" s="14">
        <f t="shared" si="2781"/>
        <v>1811.2251999999999</v>
      </c>
      <c r="VMW49" s="11" t="s">
        <v>17389</v>
      </c>
      <c r="VMX49" s="261" t="str">
        <f>IF(VNE49="SINAPI",VLOOKUP('TEREZINHA HARDY'!VND49,SINAPI,2,),VLOOKUP('TEREZINHA HARDY'!VND49,SETOP,3,))</f>
        <v>FORMA E DESFORMA DE TÁBUA E SARRAFO, REAPROVEITAMENTO (3X), EXCLUSIVE ESCORAMENTO</v>
      </c>
      <c r="VMY49" s="261"/>
      <c r="VMZ49" s="261"/>
      <c r="VNA49" s="261"/>
      <c r="VNB49" s="261"/>
      <c r="VNC49" s="261"/>
      <c r="VND49" s="12" t="s">
        <v>10323</v>
      </c>
      <c r="VNE49" s="12" t="s">
        <v>6222</v>
      </c>
      <c r="VNF49" s="12" t="str">
        <f>IF(VNE49="SINAPI",VLOOKUP('TEREZINHA HARDY'!VND49,SINAPI,3,),VLOOKUP('TEREZINHA HARDY'!VND49,SETOP,4,))</f>
        <v>M2</v>
      </c>
      <c r="VNG49" s="13">
        <v>36.619999999999997</v>
      </c>
      <c r="VNH49" s="13" t="s">
        <v>41</v>
      </c>
      <c r="VNI49" s="14">
        <f>IF(VNE49="SINAPI",VLOOKUP('TEREZINHA HARDY'!VND49,SINAPI,4,),VLOOKUP('TEREZINHA HARDY'!VND49,SETOP,5,))</f>
        <v>39.090000000000003</v>
      </c>
      <c r="VNJ49" s="14">
        <f t="shared" si="2782"/>
        <v>49.46</v>
      </c>
      <c r="VNK49" s="14">
        <f t="shared" si="2783"/>
        <v>1431.4757999999999</v>
      </c>
      <c r="VNL49" s="14">
        <f t="shared" si="2784"/>
        <v>1811.2251999999999</v>
      </c>
      <c r="VNM49" s="11" t="s">
        <v>17389</v>
      </c>
      <c r="VNN49" s="261" t="str">
        <f>IF(VNU49="SINAPI",VLOOKUP('TEREZINHA HARDY'!VNT49,SINAPI,2,),VLOOKUP('TEREZINHA HARDY'!VNT49,SETOP,3,))</f>
        <v>FORMA E DESFORMA DE TÁBUA E SARRAFO, REAPROVEITAMENTO (3X), EXCLUSIVE ESCORAMENTO</v>
      </c>
      <c r="VNO49" s="261"/>
      <c r="VNP49" s="261"/>
      <c r="VNQ49" s="261"/>
      <c r="VNR49" s="261"/>
      <c r="VNS49" s="261"/>
      <c r="VNT49" s="12" t="s">
        <v>10323</v>
      </c>
      <c r="VNU49" s="12" t="s">
        <v>6222</v>
      </c>
      <c r="VNV49" s="12" t="str">
        <f>IF(VNU49="SINAPI",VLOOKUP('TEREZINHA HARDY'!VNT49,SINAPI,3,),VLOOKUP('TEREZINHA HARDY'!VNT49,SETOP,4,))</f>
        <v>M2</v>
      </c>
      <c r="VNW49" s="13">
        <v>36.619999999999997</v>
      </c>
      <c r="VNX49" s="13" t="s">
        <v>41</v>
      </c>
      <c r="VNY49" s="14">
        <f>IF(VNU49="SINAPI",VLOOKUP('TEREZINHA HARDY'!VNT49,SINAPI,4,),VLOOKUP('TEREZINHA HARDY'!VNT49,SETOP,5,))</f>
        <v>39.090000000000003</v>
      </c>
      <c r="VNZ49" s="14">
        <f t="shared" si="2785"/>
        <v>49.46</v>
      </c>
      <c r="VOA49" s="14">
        <f t="shared" si="2786"/>
        <v>1431.4757999999999</v>
      </c>
      <c r="VOB49" s="14">
        <f t="shared" si="2787"/>
        <v>1811.2251999999999</v>
      </c>
      <c r="VOC49" s="11" t="s">
        <v>17389</v>
      </c>
      <c r="VOD49" s="261" t="str">
        <f>IF(VOK49="SINAPI",VLOOKUP('TEREZINHA HARDY'!VOJ49,SINAPI,2,),VLOOKUP('TEREZINHA HARDY'!VOJ49,SETOP,3,))</f>
        <v>FORMA E DESFORMA DE TÁBUA E SARRAFO, REAPROVEITAMENTO (3X), EXCLUSIVE ESCORAMENTO</v>
      </c>
      <c r="VOE49" s="261"/>
      <c r="VOF49" s="261"/>
      <c r="VOG49" s="261"/>
      <c r="VOH49" s="261"/>
      <c r="VOI49" s="261"/>
      <c r="VOJ49" s="12" t="s">
        <v>10323</v>
      </c>
      <c r="VOK49" s="12" t="s">
        <v>6222</v>
      </c>
      <c r="VOL49" s="12" t="str">
        <f>IF(VOK49="SINAPI",VLOOKUP('TEREZINHA HARDY'!VOJ49,SINAPI,3,),VLOOKUP('TEREZINHA HARDY'!VOJ49,SETOP,4,))</f>
        <v>M2</v>
      </c>
      <c r="VOM49" s="13">
        <v>36.619999999999997</v>
      </c>
      <c r="VON49" s="13" t="s">
        <v>41</v>
      </c>
      <c r="VOO49" s="14">
        <f>IF(VOK49="SINAPI",VLOOKUP('TEREZINHA HARDY'!VOJ49,SINAPI,4,),VLOOKUP('TEREZINHA HARDY'!VOJ49,SETOP,5,))</f>
        <v>39.090000000000003</v>
      </c>
      <c r="VOP49" s="14">
        <f t="shared" si="2788"/>
        <v>49.46</v>
      </c>
      <c r="VOQ49" s="14">
        <f t="shared" si="2789"/>
        <v>1431.4757999999999</v>
      </c>
      <c r="VOR49" s="14">
        <f t="shared" si="2790"/>
        <v>1811.2251999999999</v>
      </c>
      <c r="VOS49" s="11" t="s">
        <v>17389</v>
      </c>
      <c r="VOT49" s="261" t="str">
        <f>IF(VPA49="SINAPI",VLOOKUP('TEREZINHA HARDY'!VOZ49,SINAPI,2,),VLOOKUP('TEREZINHA HARDY'!VOZ49,SETOP,3,))</f>
        <v>FORMA E DESFORMA DE TÁBUA E SARRAFO, REAPROVEITAMENTO (3X), EXCLUSIVE ESCORAMENTO</v>
      </c>
      <c r="VOU49" s="261"/>
      <c r="VOV49" s="261"/>
      <c r="VOW49" s="261"/>
      <c r="VOX49" s="261"/>
      <c r="VOY49" s="261"/>
      <c r="VOZ49" s="12" t="s">
        <v>10323</v>
      </c>
      <c r="VPA49" s="12" t="s">
        <v>6222</v>
      </c>
      <c r="VPB49" s="12" t="str">
        <f>IF(VPA49="SINAPI",VLOOKUP('TEREZINHA HARDY'!VOZ49,SINAPI,3,),VLOOKUP('TEREZINHA HARDY'!VOZ49,SETOP,4,))</f>
        <v>M2</v>
      </c>
      <c r="VPC49" s="13">
        <v>36.619999999999997</v>
      </c>
      <c r="VPD49" s="13" t="s">
        <v>41</v>
      </c>
      <c r="VPE49" s="14">
        <f>IF(VPA49="SINAPI",VLOOKUP('TEREZINHA HARDY'!VOZ49,SINAPI,4,),VLOOKUP('TEREZINHA HARDY'!VOZ49,SETOP,5,))</f>
        <v>39.090000000000003</v>
      </c>
      <c r="VPF49" s="14">
        <f t="shared" si="2791"/>
        <v>49.46</v>
      </c>
      <c r="VPG49" s="14">
        <f t="shared" si="2792"/>
        <v>1431.4757999999999</v>
      </c>
      <c r="VPH49" s="14">
        <f t="shared" si="2793"/>
        <v>1811.2251999999999</v>
      </c>
      <c r="VPI49" s="11" t="s">
        <v>17389</v>
      </c>
      <c r="VPJ49" s="261" t="str">
        <f>IF(VPQ49="SINAPI",VLOOKUP('TEREZINHA HARDY'!VPP49,SINAPI,2,),VLOOKUP('TEREZINHA HARDY'!VPP49,SETOP,3,))</f>
        <v>FORMA E DESFORMA DE TÁBUA E SARRAFO, REAPROVEITAMENTO (3X), EXCLUSIVE ESCORAMENTO</v>
      </c>
      <c r="VPK49" s="261"/>
      <c r="VPL49" s="261"/>
      <c r="VPM49" s="261"/>
      <c r="VPN49" s="261"/>
      <c r="VPO49" s="261"/>
      <c r="VPP49" s="12" t="s">
        <v>10323</v>
      </c>
      <c r="VPQ49" s="12" t="s">
        <v>6222</v>
      </c>
      <c r="VPR49" s="12" t="str">
        <f>IF(VPQ49="SINAPI",VLOOKUP('TEREZINHA HARDY'!VPP49,SINAPI,3,),VLOOKUP('TEREZINHA HARDY'!VPP49,SETOP,4,))</f>
        <v>M2</v>
      </c>
      <c r="VPS49" s="13">
        <v>36.619999999999997</v>
      </c>
      <c r="VPT49" s="13" t="s">
        <v>41</v>
      </c>
      <c r="VPU49" s="14">
        <f>IF(VPQ49="SINAPI",VLOOKUP('TEREZINHA HARDY'!VPP49,SINAPI,4,),VLOOKUP('TEREZINHA HARDY'!VPP49,SETOP,5,))</f>
        <v>39.090000000000003</v>
      </c>
      <c r="VPV49" s="14">
        <f t="shared" si="2794"/>
        <v>49.46</v>
      </c>
      <c r="VPW49" s="14">
        <f t="shared" si="2795"/>
        <v>1431.4757999999999</v>
      </c>
      <c r="VPX49" s="14">
        <f t="shared" si="2796"/>
        <v>1811.2251999999999</v>
      </c>
      <c r="VPY49" s="11" t="s">
        <v>17389</v>
      </c>
      <c r="VPZ49" s="261" t="str">
        <f>IF(VQG49="SINAPI",VLOOKUP('TEREZINHA HARDY'!VQF49,SINAPI,2,),VLOOKUP('TEREZINHA HARDY'!VQF49,SETOP,3,))</f>
        <v>FORMA E DESFORMA DE TÁBUA E SARRAFO, REAPROVEITAMENTO (3X), EXCLUSIVE ESCORAMENTO</v>
      </c>
      <c r="VQA49" s="261"/>
      <c r="VQB49" s="261"/>
      <c r="VQC49" s="261"/>
      <c r="VQD49" s="261"/>
      <c r="VQE49" s="261"/>
      <c r="VQF49" s="12" t="s">
        <v>10323</v>
      </c>
      <c r="VQG49" s="12" t="s">
        <v>6222</v>
      </c>
      <c r="VQH49" s="12" t="str">
        <f>IF(VQG49="SINAPI",VLOOKUP('TEREZINHA HARDY'!VQF49,SINAPI,3,),VLOOKUP('TEREZINHA HARDY'!VQF49,SETOP,4,))</f>
        <v>M2</v>
      </c>
      <c r="VQI49" s="13">
        <v>36.619999999999997</v>
      </c>
      <c r="VQJ49" s="13" t="s">
        <v>41</v>
      </c>
      <c r="VQK49" s="14">
        <f>IF(VQG49="SINAPI",VLOOKUP('TEREZINHA HARDY'!VQF49,SINAPI,4,),VLOOKUP('TEREZINHA HARDY'!VQF49,SETOP,5,))</f>
        <v>39.090000000000003</v>
      </c>
      <c r="VQL49" s="14">
        <f t="shared" si="2797"/>
        <v>49.46</v>
      </c>
      <c r="VQM49" s="14">
        <f t="shared" si="2798"/>
        <v>1431.4757999999999</v>
      </c>
      <c r="VQN49" s="14">
        <f t="shared" si="2799"/>
        <v>1811.2251999999999</v>
      </c>
      <c r="VQO49" s="11" t="s">
        <v>17389</v>
      </c>
      <c r="VQP49" s="261" t="str">
        <f>IF(VQW49="SINAPI",VLOOKUP('TEREZINHA HARDY'!VQV49,SINAPI,2,),VLOOKUP('TEREZINHA HARDY'!VQV49,SETOP,3,))</f>
        <v>FORMA E DESFORMA DE TÁBUA E SARRAFO, REAPROVEITAMENTO (3X), EXCLUSIVE ESCORAMENTO</v>
      </c>
      <c r="VQQ49" s="261"/>
      <c r="VQR49" s="261"/>
      <c r="VQS49" s="261"/>
      <c r="VQT49" s="261"/>
      <c r="VQU49" s="261"/>
      <c r="VQV49" s="12" t="s">
        <v>10323</v>
      </c>
      <c r="VQW49" s="12" t="s">
        <v>6222</v>
      </c>
      <c r="VQX49" s="12" t="str">
        <f>IF(VQW49="SINAPI",VLOOKUP('TEREZINHA HARDY'!VQV49,SINAPI,3,),VLOOKUP('TEREZINHA HARDY'!VQV49,SETOP,4,))</f>
        <v>M2</v>
      </c>
      <c r="VQY49" s="13">
        <v>36.619999999999997</v>
      </c>
      <c r="VQZ49" s="13" t="s">
        <v>41</v>
      </c>
      <c r="VRA49" s="14">
        <f>IF(VQW49="SINAPI",VLOOKUP('TEREZINHA HARDY'!VQV49,SINAPI,4,),VLOOKUP('TEREZINHA HARDY'!VQV49,SETOP,5,))</f>
        <v>39.090000000000003</v>
      </c>
      <c r="VRB49" s="14">
        <f t="shared" si="2800"/>
        <v>49.46</v>
      </c>
      <c r="VRC49" s="14">
        <f t="shared" si="2801"/>
        <v>1431.4757999999999</v>
      </c>
      <c r="VRD49" s="14">
        <f t="shared" si="2802"/>
        <v>1811.2251999999999</v>
      </c>
      <c r="VRE49" s="11" t="s">
        <v>17389</v>
      </c>
      <c r="VRF49" s="261" t="str">
        <f>IF(VRM49="SINAPI",VLOOKUP('TEREZINHA HARDY'!VRL49,SINAPI,2,),VLOOKUP('TEREZINHA HARDY'!VRL49,SETOP,3,))</f>
        <v>FORMA E DESFORMA DE TÁBUA E SARRAFO, REAPROVEITAMENTO (3X), EXCLUSIVE ESCORAMENTO</v>
      </c>
      <c r="VRG49" s="261"/>
      <c r="VRH49" s="261"/>
      <c r="VRI49" s="261"/>
      <c r="VRJ49" s="261"/>
      <c r="VRK49" s="261"/>
      <c r="VRL49" s="12" t="s">
        <v>10323</v>
      </c>
      <c r="VRM49" s="12" t="s">
        <v>6222</v>
      </c>
      <c r="VRN49" s="12" t="str">
        <f>IF(VRM49="SINAPI",VLOOKUP('TEREZINHA HARDY'!VRL49,SINAPI,3,),VLOOKUP('TEREZINHA HARDY'!VRL49,SETOP,4,))</f>
        <v>M2</v>
      </c>
      <c r="VRO49" s="13">
        <v>36.619999999999997</v>
      </c>
      <c r="VRP49" s="13" t="s">
        <v>41</v>
      </c>
      <c r="VRQ49" s="14">
        <f>IF(VRM49="SINAPI",VLOOKUP('TEREZINHA HARDY'!VRL49,SINAPI,4,),VLOOKUP('TEREZINHA HARDY'!VRL49,SETOP,5,))</f>
        <v>39.090000000000003</v>
      </c>
      <c r="VRR49" s="14">
        <f t="shared" si="2803"/>
        <v>49.46</v>
      </c>
      <c r="VRS49" s="14">
        <f t="shared" si="2804"/>
        <v>1431.4757999999999</v>
      </c>
      <c r="VRT49" s="14">
        <f t="shared" si="2805"/>
        <v>1811.2251999999999</v>
      </c>
      <c r="VRU49" s="11" t="s">
        <v>17389</v>
      </c>
      <c r="VRV49" s="261" t="str">
        <f>IF(VSC49="SINAPI",VLOOKUP('TEREZINHA HARDY'!VSB49,SINAPI,2,),VLOOKUP('TEREZINHA HARDY'!VSB49,SETOP,3,))</f>
        <v>FORMA E DESFORMA DE TÁBUA E SARRAFO, REAPROVEITAMENTO (3X), EXCLUSIVE ESCORAMENTO</v>
      </c>
      <c r="VRW49" s="261"/>
      <c r="VRX49" s="261"/>
      <c r="VRY49" s="261"/>
      <c r="VRZ49" s="261"/>
      <c r="VSA49" s="261"/>
      <c r="VSB49" s="12" t="s">
        <v>10323</v>
      </c>
      <c r="VSC49" s="12" t="s">
        <v>6222</v>
      </c>
      <c r="VSD49" s="12" t="str">
        <f>IF(VSC49="SINAPI",VLOOKUP('TEREZINHA HARDY'!VSB49,SINAPI,3,),VLOOKUP('TEREZINHA HARDY'!VSB49,SETOP,4,))</f>
        <v>M2</v>
      </c>
      <c r="VSE49" s="13">
        <v>36.619999999999997</v>
      </c>
      <c r="VSF49" s="13" t="s">
        <v>41</v>
      </c>
      <c r="VSG49" s="14">
        <f>IF(VSC49="SINAPI",VLOOKUP('TEREZINHA HARDY'!VSB49,SINAPI,4,),VLOOKUP('TEREZINHA HARDY'!VSB49,SETOP,5,))</f>
        <v>39.090000000000003</v>
      </c>
      <c r="VSH49" s="14">
        <f t="shared" si="2806"/>
        <v>49.46</v>
      </c>
      <c r="VSI49" s="14">
        <f t="shared" si="2807"/>
        <v>1431.4757999999999</v>
      </c>
      <c r="VSJ49" s="14">
        <f t="shared" si="2808"/>
        <v>1811.2251999999999</v>
      </c>
      <c r="VSK49" s="11" t="s">
        <v>17389</v>
      </c>
      <c r="VSL49" s="261" t="str">
        <f>IF(VSS49="SINAPI",VLOOKUP('TEREZINHA HARDY'!VSR49,SINAPI,2,),VLOOKUP('TEREZINHA HARDY'!VSR49,SETOP,3,))</f>
        <v>FORMA E DESFORMA DE TÁBUA E SARRAFO, REAPROVEITAMENTO (3X), EXCLUSIVE ESCORAMENTO</v>
      </c>
      <c r="VSM49" s="261"/>
      <c r="VSN49" s="261"/>
      <c r="VSO49" s="261"/>
      <c r="VSP49" s="261"/>
      <c r="VSQ49" s="261"/>
      <c r="VSR49" s="12" t="s">
        <v>10323</v>
      </c>
      <c r="VSS49" s="12" t="s">
        <v>6222</v>
      </c>
      <c r="VST49" s="12" t="str">
        <f>IF(VSS49="SINAPI",VLOOKUP('TEREZINHA HARDY'!VSR49,SINAPI,3,),VLOOKUP('TEREZINHA HARDY'!VSR49,SETOP,4,))</f>
        <v>M2</v>
      </c>
      <c r="VSU49" s="13">
        <v>36.619999999999997</v>
      </c>
      <c r="VSV49" s="13" t="s">
        <v>41</v>
      </c>
      <c r="VSW49" s="14">
        <f>IF(VSS49="SINAPI",VLOOKUP('TEREZINHA HARDY'!VSR49,SINAPI,4,),VLOOKUP('TEREZINHA HARDY'!VSR49,SETOP,5,))</f>
        <v>39.090000000000003</v>
      </c>
      <c r="VSX49" s="14">
        <f t="shared" si="2809"/>
        <v>49.46</v>
      </c>
      <c r="VSY49" s="14">
        <f t="shared" si="2810"/>
        <v>1431.4757999999999</v>
      </c>
      <c r="VSZ49" s="14">
        <f t="shared" si="2811"/>
        <v>1811.2251999999999</v>
      </c>
      <c r="VTA49" s="11" t="s">
        <v>17389</v>
      </c>
      <c r="VTB49" s="261" t="str">
        <f>IF(VTI49="SINAPI",VLOOKUP('TEREZINHA HARDY'!VTH49,SINAPI,2,),VLOOKUP('TEREZINHA HARDY'!VTH49,SETOP,3,))</f>
        <v>FORMA E DESFORMA DE TÁBUA E SARRAFO, REAPROVEITAMENTO (3X), EXCLUSIVE ESCORAMENTO</v>
      </c>
      <c r="VTC49" s="261"/>
      <c r="VTD49" s="261"/>
      <c r="VTE49" s="261"/>
      <c r="VTF49" s="261"/>
      <c r="VTG49" s="261"/>
      <c r="VTH49" s="12" t="s">
        <v>10323</v>
      </c>
      <c r="VTI49" s="12" t="s">
        <v>6222</v>
      </c>
      <c r="VTJ49" s="12" t="str">
        <f>IF(VTI49="SINAPI",VLOOKUP('TEREZINHA HARDY'!VTH49,SINAPI,3,),VLOOKUP('TEREZINHA HARDY'!VTH49,SETOP,4,))</f>
        <v>M2</v>
      </c>
      <c r="VTK49" s="13">
        <v>36.619999999999997</v>
      </c>
      <c r="VTL49" s="13" t="s">
        <v>41</v>
      </c>
      <c r="VTM49" s="14">
        <f>IF(VTI49="SINAPI",VLOOKUP('TEREZINHA HARDY'!VTH49,SINAPI,4,),VLOOKUP('TEREZINHA HARDY'!VTH49,SETOP,5,))</f>
        <v>39.090000000000003</v>
      </c>
      <c r="VTN49" s="14">
        <f t="shared" si="2812"/>
        <v>49.46</v>
      </c>
      <c r="VTO49" s="14">
        <f t="shared" si="2813"/>
        <v>1431.4757999999999</v>
      </c>
      <c r="VTP49" s="14">
        <f t="shared" si="2814"/>
        <v>1811.2251999999999</v>
      </c>
      <c r="VTQ49" s="11" t="s">
        <v>17389</v>
      </c>
      <c r="VTR49" s="261" t="str">
        <f>IF(VTY49="SINAPI",VLOOKUP('TEREZINHA HARDY'!VTX49,SINAPI,2,),VLOOKUP('TEREZINHA HARDY'!VTX49,SETOP,3,))</f>
        <v>FORMA E DESFORMA DE TÁBUA E SARRAFO, REAPROVEITAMENTO (3X), EXCLUSIVE ESCORAMENTO</v>
      </c>
      <c r="VTS49" s="261"/>
      <c r="VTT49" s="261"/>
      <c r="VTU49" s="261"/>
      <c r="VTV49" s="261"/>
      <c r="VTW49" s="261"/>
      <c r="VTX49" s="12" t="s">
        <v>10323</v>
      </c>
      <c r="VTY49" s="12" t="s">
        <v>6222</v>
      </c>
      <c r="VTZ49" s="12" t="str">
        <f>IF(VTY49="SINAPI",VLOOKUP('TEREZINHA HARDY'!VTX49,SINAPI,3,),VLOOKUP('TEREZINHA HARDY'!VTX49,SETOP,4,))</f>
        <v>M2</v>
      </c>
      <c r="VUA49" s="13">
        <v>36.619999999999997</v>
      </c>
      <c r="VUB49" s="13" t="s">
        <v>41</v>
      </c>
      <c r="VUC49" s="14">
        <f>IF(VTY49="SINAPI",VLOOKUP('TEREZINHA HARDY'!VTX49,SINAPI,4,),VLOOKUP('TEREZINHA HARDY'!VTX49,SETOP,5,))</f>
        <v>39.090000000000003</v>
      </c>
      <c r="VUD49" s="14">
        <f t="shared" si="2815"/>
        <v>49.46</v>
      </c>
      <c r="VUE49" s="14">
        <f t="shared" si="2816"/>
        <v>1431.4757999999999</v>
      </c>
      <c r="VUF49" s="14">
        <f t="shared" si="2817"/>
        <v>1811.2251999999999</v>
      </c>
      <c r="VUG49" s="11" t="s">
        <v>17389</v>
      </c>
      <c r="VUH49" s="261" t="str">
        <f>IF(VUO49="SINAPI",VLOOKUP('TEREZINHA HARDY'!VUN49,SINAPI,2,),VLOOKUP('TEREZINHA HARDY'!VUN49,SETOP,3,))</f>
        <v>FORMA E DESFORMA DE TÁBUA E SARRAFO, REAPROVEITAMENTO (3X), EXCLUSIVE ESCORAMENTO</v>
      </c>
      <c r="VUI49" s="261"/>
      <c r="VUJ49" s="261"/>
      <c r="VUK49" s="261"/>
      <c r="VUL49" s="261"/>
      <c r="VUM49" s="261"/>
      <c r="VUN49" s="12" t="s">
        <v>10323</v>
      </c>
      <c r="VUO49" s="12" t="s">
        <v>6222</v>
      </c>
      <c r="VUP49" s="12" t="str">
        <f>IF(VUO49="SINAPI",VLOOKUP('TEREZINHA HARDY'!VUN49,SINAPI,3,),VLOOKUP('TEREZINHA HARDY'!VUN49,SETOP,4,))</f>
        <v>M2</v>
      </c>
      <c r="VUQ49" s="13">
        <v>36.619999999999997</v>
      </c>
      <c r="VUR49" s="13" t="s">
        <v>41</v>
      </c>
      <c r="VUS49" s="14">
        <f>IF(VUO49="SINAPI",VLOOKUP('TEREZINHA HARDY'!VUN49,SINAPI,4,),VLOOKUP('TEREZINHA HARDY'!VUN49,SETOP,5,))</f>
        <v>39.090000000000003</v>
      </c>
      <c r="VUT49" s="14">
        <f t="shared" si="2818"/>
        <v>49.46</v>
      </c>
      <c r="VUU49" s="14">
        <f t="shared" si="2819"/>
        <v>1431.4757999999999</v>
      </c>
      <c r="VUV49" s="14">
        <f t="shared" si="2820"/>
        <v>1811.2251999999999</v>
      </c>
      <c r="VUW49" s="11" t="s">
        <v>17389</v>
      </c>
      <c r="VUX49" s="261" t="str">
        <f>IF(VVE49="SINAPI",VLOOKUP('TEREZINHA HARDY'!VVD49,SINAPI,2,),VLOOKUP('TEREZINHA HARDY'!VVD49,SETOP,3,))</f>
        <v>FORMA E DESFORMA DE TÁBUA E SARRAFO, REAPROVEITAMENTO (3X), EXCLUSIVE ESCORAMENTO</v>
      </c>
      <c r="VUY49" s="261"/>
      <c r="VUZ49" s="261"/>
      <c r="VVA49" s="261"/>
      <c r="VVB49" s="261"/>
      <c r="VVC49" s="261"/>
      <c r="VVD49" s="12" t="s">
        <v>10323</v>
      </c>
      <c r="VVE49" s="12" t="s">
        <v>6222</v>
      </c>
      <c r="VVF49" s="12" t="str">
        <f>IF(VVE49="SINAPI",VLOOKUP('TEREZINHA HARDY'!VVD49,SINAPI,3,),VLOOKUP('TEREZINHA HARDY'!VVD49,SETOP,4,))</f>
        <v>M2</v>
      </c>
      <c r="VVG49" s="13">
        <v>36.619999999999997</v>
      </c>
      <c r="VVH49" s="13" t="s">
        <v>41</v>
      </c>
      <c r="VVI49" s="14">
        <f>IF(VVE49="SINAPI",VLOOKUP('TEREZINHA HARDY'!VVD49,SINAPI,4,),VLOOKUP('TEREZINHA HARDY'!VVD49,SETOP,5,))</f>
        <v>39.090000000000003</v>
      </c>
      <c r="VVJ49" s="14">
        <f t="shared" si="2821"/>
        <v>49.46</v>
      </c>
      <c r="VVK49" s="14">
        <f t="shared" si="2822"/>
        <v>1431.4757999999999</v>
      </c>
      <c r="VVL49" s="14">
        <f t="shared" si="2823"/>
        <v>1811.2251999999999</v>
      </c>
      <c r="VVM49" s="11" t="s">
        <v>17389</v>
      </c>
      <c r="VVN49" s="261" t="str">
        <f>IF(VVU49="SINAPI",VLOOKUP('TEREZINHA HARDY'!VVT49,SINAPI,2,),VLOOKUP('TEREZINHA HARDY'!VVT49,SETOP,3,))</f>
        <v>FORMA E DESFORMA DE TÁBUA E SARRAFO, REAPROVEITAMENTO (3X), EXCLUSIVE ESCORAMENTO</v>
      </c>
      <c r="VVO49" s="261"/>
      <c r="VVP49" s="261"/>
      <c r="VVQ49" s="261"/>
      <c r="VVR49" s="261"/>
      <c r="VVS49" s="261"/>
      <c r="VVT49" s="12" t="s">
        <v>10323</v>
      </c>
      <c r="VVU49" s="12" t="s">
        <v>6222</v>
      </c>
      <c r="VVV49" s="12" t="str">
        <f>IF(VVU49="SINAPI",VLOOKUP('TEREZINHA HARDY'!VVT49,SINAPI,3,),VLOOKUP('TEREZINHA HARDY'!VVT49,SETOP,4,))</f>
        <v>M2</v>
      </c>
      <c r="VVW49" s="13">
        <v>36.619999999999997</v>
      </c>
      <c r="VVX49" s="13" t="s">
        <v>41</v>
      </c>
      <c r="VVY49" s="14">
        <f>IF(VVU49="SINAPI",VLOOKUP('TEREZINHA HARDY'!VVT49,SINAPI,4,),VLOOKUP('TEREZINHA HARDY'!VVT49,SETOP,5,))</f>
        <v>39.090000000000003</v>
      </c>
      <c r="VVZ49" s="14">
        <f t="shared" si="2824"/>
        <v>49.46</v>
      </c>
      <c r="VWA49" s="14">
        <f t="shared" si="2825"/>
        <v>1431.4757999999999</v>
      </c>
      <c r="VWB49" s="14">
        <f t="shared" si="2826"/>
        <v>1811.2251999999999</v>
      </c>
      <c r="VWC49" s="11" t="s">
        <v>17389</v>
      </c>
      <c r="VWD49" s="261" t="str">
        <f>IF(VWK49="SINAPI",VLOOKUP('TEREZINHA HARDY'!VWJ49,SINAPI,2,),VLOOKUP('TEREZINHA HARDY'!VWJ49,SETOP,3,))</f>
        <v>FORMA E DESFORMA DE TÁBUA E SARRAFO, REAPROVEITAMENTO (3X), EXCLUSIVE ESCORAMENTO</v>
      </c>
      <c r="VWE49" s="261"/>
      <c r="VWF49" s="261"/>
      <c r="VWG49" s="261"/>
      <c r="VWH49" s="261"/>
      <c r="VWI49" s="261"/>
      <c r="VWJ49" s="12" t="s">
        <v>10323</v>
      </c>
      <c r="VWK49" s="12" t="s">
        <v>6222</v>
      </c>
      <c r="VWL49" s="12" t="str">
        <f>IF(VWK49="SINAPI",VLOOKUP('TEREZINHA HARDY'!VWJ49,SINAPI,3,),VLOOKUP('TEREZINHA HARDY'!VWJ49,SETOP,4,))</f>
        <v>M2</v>
      </c>
      <c r="VWM49" s="13">
        <v>36.619999999999997</v>
      </c>
      <c r="VWN49" s="13" t="s">
        <v>41</v>
      </c>
      <c r="VWO49" s="14">
        <f>IF(VWK49="SINAPI",VLOOKUP('TEREZINHA HARDY'!VWJ49,SINAPI,4,),VLOOKUP('TEREZINHA HARDY'!VWJ49,SETOP,5,))</f>
        <v>39.090000000000003</v>
      </c>
      <c r="VWP49" s="14">
        <f t="shared" si="2827"/>
        <v>49.46</v>
      </c>
      <c r="VWQ49" s="14">
        <f t="shared" si="2828"/>
        <v>1431.4757999999999</v>
      </c>
      <c r="VWR49" s="14">
        <f t="shared" si="2829"/>
        <v>1811.2251999999999</v>
      </c>
      <c r="VWS49" s="11" t="s">
        <v>17389</v>
      </c>
      <c r="VWT49" s="261" t="str">
        <f>IF(VXA49="SINAPI",VLOOKUP('TEREZINHA HARDY'!VWZ49,SINAPI,2,),VLOOKUP('TEREZINHA HARDY'!VWZ49,SETOP,3,))</f>
        <v>FORMA E DESFORMA DE TÁBUA E SARRAFO, REAPROVEITAMENTO (3X), EXCLUSIVE ESCORAMENTO</v>
      </c>
      <c r="VWU49" s="261"/>
      <c r="VWV49" s="261"/>
      <c r="VWW49" s="261"/>
      <c r="VWX49" s="261"/>
      <c r="VWY49" s="261"/>
      <c r="VWZ49" s="12" t="s">
        <v>10323</v>
      </c>
      <c r="VXA49" s="12" t="s">
        <v>6222</v>
      </c>
      <c r="VXB49" s="12" t="str">
        <f>IF(VXA49="SINAPI",VLOOKUP('TEREZINHA HARDY'!VWZ49,SINAPI,3,),VLOOKUP('TEREZINHA HARDY'!VWZ49,SETOP,4,))</f>
        <v>M2</v>
      </c>
      <c r="VXC49" s="13">
        <v>36.619999999999997</v>
      </c>
      <c r="VXD49" s="13" t="s">
        <v>41</v>
      </c>
      <c r="VXE49" s="14">
        <f>IF(VXA49="SINAPI",VLOOKUP('TEREZINHA HARDY'!VWZ49,SINAPI,4,),VLOOKUP('TEREZINHA HARDY'!VWZ49,SETOP,5,))</f>
        <v>39.090000000000003</v>
      </c>
      <c r="VXF49" s="14">
        <f t="shared" si="2830"/>
        <v>49.46</v>
      </c>
      <c r="VXG49" s="14">
        <f t="shared" si="2831"/>
        <v>1431.4757999999999</v>
      </c>
      <c r="VXH49" s="14">
        <f t="shared" si="2832"/>
        <v>1811.2251999999999</v>
      </c>
      <c r="VXI49" s="11" t="s">
        <v>17389</v>
      </c>
      <c r="VXJ49" s="261" t="str">
        <f>IF(VXQ49="SINAPI",VLOOKUP('TEREZINHA HARDY'!VXP49,SINAPI,2,),VLOOKUP('TEREZINHA HARDY'!VXP49,SETOP,3,))</f>
        <v>FORMA E DESFORMA DE TÁBUA E SARRAFO, REAPROVEITAMENTO (3X), EXCLUSIVE ESCORAMENTO</v>
      </c>
      <c r="VXK49" s="261"/>
      <c r="VXL49" s="261"/>
      <c r="VXM49" s="261"/>
      <c r="VXN49" s="261"/>
      <c r="VXO49" s="261"/>
      <c r="VXP49" s="12" t="s">
        <v>10323</v>
      </c>
      <c r="VXQ49" s="12" t="s">
        <v>6222</v>
      </c>
      <c r="VXR49" s="12" t="str">
        <f>IF(VXQ49="SINAPI",VLOOKUP('TEREZINHA HARDY'!VXP49,SINAPI,3,),VLOOKUP('TEREZINHA HARDY'!VXP49,SETOP,4,))</f>
        <v>M2</v>
      </c>
      <c r="VXS49" s="13">
        <v>36.619999999999997</v>
      </c>
      <c r="VXT49" s="13" t="s">
        <v>41</v>
      </c>
      <c r="VXU49" s="14">
        <f>IF(VXQ49="SINAPI",VLOOKUP('TEREZINHA HARDY'!VXP49,SINAPI,4,),VLOOKUP('TEREZINHA HARDY'!VXP49,SETOP,5,))</f>
        <v>39.090000000000003</v>
      </c>
      <c r="VXV49" s="14">
        <f t="shared" si="2833"/>
        <v>49.46</v>
      </c>
      <c r="VXW49" s="14">
        <f t="shared" si="2834"/>
        <v>1431.4757999999999</v>
      </c>
      <c r="VXX49" s="14">
        <f t="shared" si="2835"/>
        <v>1811.2251999999999</v>
      </c>
      <c r="VXY49" s="11" t="s">
        <v>17389</v>
      </c>
      <c r="VXZ49" s="261" t="str">
        <f>IF(VYG49="SINAPI",VLOOKUP('TEREZINHA HARDY'!VYF49,SINAPI,2,),VLOOKUP('TEREZINHA HARDY'!VYF49,SETOP,3,))</f>
        <v>FORMA E DESFORMA DE TÁBUA E SARRAFO, REAPROVEITAMENTO (3X), EXCLUSIVE ESCORAMENTO</v>
      </c>
      <c r="VYA49" s="261"/>
      <c r="VYB49" s="261"/>
      <c r="VYC49" s="261"/>
      <c r="VYD49" s="261"/>
      <c r="VYE49" s="261"/>
      <c r="VYF49" s="12" t="s">
        <v>10323</v>
      </c>
      <c r="VYG49" s="12" t="s">
        <v>6222</v>
      </c>
      <c r="VYH49" s="12" t="str">
        <f>IF(VYG49="SINAPI",VLOOKUP('TEREZINHA HARDY'!VYF49,SINAPI,3,),VLOOKUP('TEREZINHA HARDY'!VYF49,SETOP,4,))</f>
        <v>M2</v>
      </c>
      <c r="VYI49" s="13">
        <v>36.619999999999997</v>
      </c>
      <c r="VYJ49" s="13" t="s">
        <v>41</v>
      </c>
      <c r="VYK49" s="14">
        <f>IF(VYG49="SINAPI",VLOOKUP('TEREZINHA HARDY'!VYF49,SINAPI,4,),VLOOKUP('TEREZINHA HARDY'!VYF49,SETOP,5,))</f>
        <v>39.090000000000003</v>
      </c>
      <c r="VYL49" s="14">
        <f t="shared" si="2836"/>
        <v>49.46</v>
      </c>
      <c r="VYM49" s="14">
        <f t="shared" si="2837"/>
        <v>1431.4757999999999</v>
      </c>
      <c r="VYN49" s="14">
        <f t="shared" si="2838"/>
        <v>1811.2251999999999</v>
      </c>
      <c r="VYO49" s="11" t="s">
        <v>17389</v>
      </c>
      <c r="VYP49" s="261" t="str">
        <f>IF(VYW49="SINAPI",VLOOKUP('TEREZINHA HARDY'!VYV49,SINAPI,2,),VLOOKUP('TEREZINHA HARDY'!VYV49,SETOP,3,))</f>
        <v>FORMA E DESFORMA DE TÁBUA E SARRAFO, REAPROVEITAMENTO (3X), EXCLUSIVE ESCORAMENTO</v>
      </c>
      <c r="VYQ49" s="261"/>
      <c r="VYR49" s="261"/>
      <c r="VYS49" s="261"/>
      <c r="VYT49" s="261"/>
      <c r="VYU49" s="261"/>
      <c r="VYV49" s="12" t="s">
        <v>10323</v>
      </c>
      <c r="VYW49" s="12" t="s">
        <v>6222</v>
      </c>
      <c r="VYX49" s="12" t="str">
        <f>IF(VYW49="SINAPI",VLOOKUP('TEREZINHA HARDY'!VYV49,SINAPI,3,),VLOOKUP('TEREZINHA HARDY'!VYV49,SETOP,4,))</f>
        <v>M2</v>
      </c>
      <c r="VYY49" s="13">
        <v>36.619999999999997</v>
      </c>
      <c r="VYZ49" s="13" t="s">
        <v>41</v>
      </c>
      <c r="VZA49" s="14">
        <f>IF(VYW49="SINAPI",VLOOKUP('TEREZINHA HARDY'!VYV49,SINAPI,4,),VLOOKUP('TEREZINHA HARDY'!VYV49,SETOP,5,))</f>
        <v>39.090000000000003</v>
      </c>
      <c r="VZB49" s="14">
        <f t="shared" si="2839"/>
        <v>49.46</v>
      </c>
      <c r="VZC49" s="14">
        <f t="shared" si="2840"/>
        <v>1431.4757999999999</v>
      </c>
      <c r="VZD49" s="14">
        <f t="shared" si="2841"/>
        <v>1811.2251999999999</v>
      </c>
      <c r="VZE49" s="11" t="s">
        <v>17389</v>
      </c>
      <c r="VZF49" s="261" t="str">
        <f>IF(VZM49="SINAPI",VLOOKUP('TEREZINHA HARDY'!VZL49,SINAPI,2,),VLOOKUP('TEREZINHA HARDY'!VZL49,SETOP,3,))</f>
        <v>FORMA E DESFORMA DE TÁBUA E SARRAFO, REAPROVEITAMENTO (3X), EXCLUSIVE ESCORAMENTO</v>
      </c>
      <c r="VZG49" s="261"/>
      <c r="VZH49" s="261"/>
      <c r="VZI49" s="261"/>
      <c r="VZJ49" s="261"/>
      <c r="VZK49" s="261"/>
      <c r="VZL49" s="12" t="s">
        <v>10323</v>
      </c>
      <c r="VZM49" s="12" t="s">
        <v>6222</v>
      </c>
      <c r="VZN49" s="12" t="str">
        <f>IF(VZM49="SINAPI",VLOOKUP('TEREZINHA HARDY'!VZL49,SINAPI,3,),VLOOKUP('TEREZINHA HARDY'!VZL49,SETOP,4,))</f>
        <v>M2</v>
      </c>
      <c r="VZO49" s="13">
        <v>36.619999999999997</v>
      </c>
      <c r="VZP49" s="13" t="s">
        <v>41</v>
      </c>
      <c r="VZQ49" s="14">
        <f>IF(VZM49="SINAPI",VLOOKUP('TEREZINHA HARDY'!VZL49,SINAPI,4,),VLOOKUP('TEREZINHA HARDY'!VZL49,SETOP,5,))</f>
        <v>39.090000000000003</v>
      </c>
      <c r="VZR49" s="14">
        <f t="shared" si="2842"/>
        <v>49.46</v>
      </c>
      <c r="VZS49" s="14">
        <f t="shared" si="2843"/>
        <v>1431.4757999999999</v>
      </c>
      <c r="VZT49" s="14">
        <f t="shared" si="2844"/>
        <v>1811.2251999999999</v>
      </c>
      <c r="VZU49" s="11" t="s">
        <v>17389</v>
      </c>
      <c r="VZV49" s="261" t="str">
        <f>IF(WAC49="SINAPI",VLOOKUP('TEREZINHA HARDY'!WAB49,SINAPI,2,),VLOOKUP('TEREZINHA HARDY'!WAB49,SETOP,3,))</f>
        <v>FORMA E DESFORMA DE TÁBUA E SARRAFO, REAPROVEITAMENTO (3X), EXCLUSIVE ESCORAMENTO</v>
      </c>
      <c r="VZW49" s="261"/>
      <c r="VZX49" s="261"/>
      <c r="VZY49" s="261"/>
      <c r="VZZ49" s="261"/>
      <c r="WAA49" s="261"/>
      <c r="WAB49" s="12" t="s">
        <v>10323</v>
      </c>
      <c r="WAC49" s="12" t="s">
        <v>6222</v>
      </c>
      <c r="WAD49" s="12" t="str">
        <f>IF(WAC49="SINAPI",VLOOKUP('TEREZINHA HARDY'!WAB49,SINAPI,3,),VLOOKUP('TEREZINHA HARDY'!WAB49,SETOP,4,))</f>
        <v>M2</v>
      </c>
      <c r="WAE49" s="13">
        <v>36.619999999999997</v>
      </c>
      <c r="WAF49" s="13" t="s">
        <v>41</v>
      </c>
      <c r="WAG49" s="14">
        <f>IF(WAC49="SINAPI",VLOOKUP('TEREZINHA HARDY'!WAB49,SINAPI,4,),VLOOKUP('TEREZINHA HARDY'!WAB49,SETOP,5,))</f>
        <v>39.090000000000003</v>
      </c>
      <c r="WAH49" s="14">
        <f t="shared" si="2845"/>
        <v>49.46</v>
      </c>
      <c r="WAI49" s="14">
        <f t="shared" si="2846"/>
        <v>1431.4757999999999</v>
      </c>
      <c r="WAJ49" s="14">
        <f t="shared" si="2847"/>
        <v>1811.2251999999999</v>
      </c>
      <c r="WAK49" s="11" t="s">
        <v>17389</v>
      </c>
      <c r="WAL49" s="261" t="str">
        <f>IF(WAS49="SINAPI",VLOOKUP('TEREZINHA HARDY'!WAR49,SINAPI,2,),VLOOKUP('TEREZINHA HARDY'!WAR49,SETOP,3,))</f>
        <v>FORMA E DESFORMA DE TÁBUA E SARRAFO, REAPROVEITAMENTO (3X), EXCLUSIVE ESCORAMENTO</v>
      </c>
      <c r="WAM49" s="261"/>
      <c r="WAN49" s="261"/>
      <c r="WAO49" s="261"/>
      <c r="WAP49" s="261"/>
      <c r="WAQ49" s="261"/>
      <c r="WAR49" s="12" t="s">
        <v>10323</v>
      </c>
      <c r="WAS49" s="12" t="s">
        <v>6222</v>
      </c>
      <c r="WAT49" s="12" t="str">
        <f>IF(WAS49="SINAPI",VLOOKUP('TEREZINHA HARDY'!WAR49,SINAPI,3,),VLOOKUP('TEREZINHA HARDY'!WAR49,SETOP,4,))</f>
        <v>M2</v>
      </c>
      <c r="WAU49" s="13">
        <v>36.619999999999997</v>
      </c>
      <c r="WAV49" s="13" t="s">
        <v>41</v>
      </c>
      <c r="WAW49" s="14">
        <f>IF(WAS49="SINAPI",VLOOKUP('TEREZINHA HARDY'!WAR49,SINAPI,4,),VLOOKUP('TEREZINHA HARDY'!WAR49,SETOP,5,))</f>
        <v>39.090000000000003</v>
      </c>
      <c r="WAX49" s="14">
        <f t="shared" si="2848"/>
        <v>49.46</v>
      </c>
      <c r="WAY49" s="14">
        <f t="shared" si="2849"/>
        <v>1431.4757999999999</v>
      </c>
      <c r="WAZ49" s="14">
        <f t="shared" si="2850"/>
        <v>1811.2251999999999</v>
      </c>
      <c r="WBA49" s="11" t="s">
        <v>17389</v>
      </c>
      <c r="WBB49" s="261" t="str">
        <f>IF(WBI49="SINAPI",VLOOKUP('TEREZINHA HARDY'!WBH49,SINAPI,2,),VLOOKUP('TEREZINHA HARDY'!WBH49,SETOP,3,))</f>
        <v>FORMA E DESFORMA DE TÁBUA E SARRAFO, REAPROVEITAMENTO (3X), EXCLUSIVE ESCORAMENTO</v>
      </c>
      <c r="WBC49" s="261"/>
      <c r="WBD49" s="261"/>
      <c r="WBE49" s="261"/>
      <c r="WBF49" s="261"/>
      <c r="WBG49" s="261"/>
      <c r="WBH49" s="12" t="s">
        <v>10323</v>
      </c>
      <c r="WBI49" s="12" t="s">
        <v>6222</v>
      </c>
      <c r="WBJ49" s="12" t="str">
        <f>IF(WBI49="SINAPI",VLOOKUP('TEREZINHA HARDY'!WBH49,SINAPI,3,),VLOOKUP('TEREZINHA HARDY'!WBH49,SETOP,4,))</f>
        <v>M2</v>
      </c>
      <c r="WBK49" s="13">
        <v>36.619999999999997</v>
      </c>
      <c r="WBL49" s="13" t="s">
        <v>41</v>
      </c>
      <c r="WBM49" s="14">
        <f>IF(WBI49="SINAPI",VLOOKUP('TEREZINHA HARDY'!WBH49,SINAPI,4,),VLOOKUP('TEREZINHA HARDY'!WBH49,SETOP,5,))</f>
        <v>39.090000000000003</v>
      </c>
      <c r="WBN49" s="14">
        <f t="shared" si="2851"/>
        <v>49.46</v>
      </c>
      <c r="WBO49" s="14">
        <f t="shared" si="2852"/>
        <v>1431.4757999999999</v>
      </c>
      <c r="WBP49" s="14">
        <f t="shared" si="2853"/>
        <v>1811.2251999999999</v>
      </c>
      <c r="WBQ49" s="11" t="s">
        <v>17389</v>
      </c>
      <c r="WBR49" s="261" t="str">
        <f>IF(WBY49="SINAPI",VLOOKUP('TEREZINHA HARDY'!WBX49,SINAPI,2,),VLOOKUP('TEREZINHA HARDY'!WBX49,SETOP,3,))</f>
        <v>FORMA E DESFORMA DE TÁBUA E SARRAFO, REAPROVEITAMENTO (3X), EXCLUSIVE ESCORAMENTO</v>
      </c>
      <c r="WBS49" s="261"/>
      <c r="WBT49" s="261"/>
      <c r="WBU49" s="261"/>
      <c r="WBV49" s="261"/>
      <c r="WBW49" s="261"/>
      <c r="WBX49" s="12" t="s">
        <v>10323</v>
      </c>
      <c r="WBY49" s="12" t="s">
        <v>6222</v>
      </c>
      <c r="WBZ49" s="12" t="str">
        <f>IF(WBY49="SINAPI",VLOOKUP('TEREZINHA HARDY'!WBX49,SINAPI,3,),VLOOKUP('TEREZINHA HARDY'!WBX49,SETOP,4,))</f>
        <v>M2</v>
      </c>
      <c r="WCA49" s="13">
        <v>36.619999999999997</v>
      </c>
      <c r="WCB49" s="13" t="s">
        <v>41</v>
      </c>
      <c r="WCC49" s="14">
        <f>IF(WBY49="SINAPI",VLOOKUP('TEREZINHA HARDY'!WBX49,SINAPI,4,),VLOOKUP('TEREZINHA HARDY'!WBX49,SETOP,5,))</f>
        <v>39.090000000000003</v>
      </c>
      <c r="WCD49" s="14">
        <f t="shared" si="2854"/>
        <v>49.46</v>
      </c>
      <c r="WCE49" s="14">
        <f t="shared" si="2855"/>
        <v>1431.4757999999999</v>
      </c>
      <c r="WCF49" s="14">
        <f t="shared" si="2856"/>
        <v>1811.2251999999999</v>
      </c>
      <c r="WCG49" s="11" t="s">
        <v>17389</v>
      </c>
      <c r="WCH49" s="261" t="str">
        <f>IF(WCO49="SINAPI",VLOOKUP('TEREZINHA HARDY'!WCN49,SINAPI,2,),VLOOKUP('TEREZINHA HARDY'!WCN49,SETOP,3,))</f>
        <v>FORMA E DESFORMA DE TÁBUA E SARRAFO, REAPROVEITAMENTO (3X), EXCLUSIVE ESCORAMENTO</v>
      </c>
      <c r="WCI49" s="261"/>
      <c r="WCJ49" s="261"/>
      <c r="WCK49" s="261"/>
      <c r="WCL49" s="261"/>
      <c r="WCM49" s="261"/>
      <c r="WCN49" s="12" t="s">
        <v>10323</v>
      </c>
      <c r="WCO49" s="12" t="s">
        <v>6222</v>
      </c>
      <c r="WCP49" s="12" t="str">
        <f>IF(WCO49="SINAPI",VLOOKUP('TEREZINHA HARDY'!WCN49,SINAPI,3,),VLOOKUP('TEREZINHA HARDY'!WCN49,SETOP,4,))</f>
        <v>M2</v>
      </c>
      <c r="WCQ49" s="13">
        <v>36.619999999999997</v>
      </c>
      <c r="WCR49" s="13" t="s">
        <v>41</v>
      </c>
      <c r="WCS49" s="14">
        <f>IF(WCO49="SINAPI",VLOOKUP('TEREZINHA HARDY'!WCN49,SINAPI,4,),VLOOKUP('TEREZINHA HARDY'!WCN49,SETOP,5,))</f>
        <v>39.090000000000003</v>
      </c>
      <c r="WCT49" s="14">
        <f t="shared" si="2857"/>
        <v>49.46</v>
      </c>
      <c r="WCU49" s="14">
        <f t="shared" si="2858"/>
        <v>1431.4757999999999</v>
      </c>
      <c r="WCV49" s="14">
        <f t="shared" si="2859"/>
        <v>1811.2251999999999</v>
      </c>
      <c r="WCW49" s="11" t="s">
        <v>17389</v>
      </c>
      <c r="WCX49" s="261" t="str">
        <f>IF(WDE49="SINAPI",VLOOKUP('TEREZINHA HARDY'!WDD49,SINAPI,2,),VLOOKUP('TEREZINHA HARDY'!WDD49,SETOP,3,))</f>
        <v>FORMA E DESFORMA DE TÁBUA E SARRAFO, REAPROVEITAMENTO (3X), EXCLUSIVE ESCORAMENTO</v>
      </c>
      <c r="WCY49" s="261"/>
      <c r="WCZ49" s="261"/>
      <c r="WDA49" s="261"/>
      <c r="WDB49" s="261"/>
      <c r="WDC49" s="261"/>
      <c r="WDD49" s="12" t="s">
        <v>10323</v>
      </c>
      <c r="WDE49" s="12" t="s">
        <v>6222</v>
      </c>
      <c r="WDF49" s="12" t="str">
        <f>IF(WDE49="SINAPI",VLOOKUP('TEREZINHA HARDY'!WDD49,SINAPI,3,),VLOOKUP('TEREZINHA HARDY'!WDD49,SETOP,4,))</f>
        <v>M2</v>
      </c>
      <c r="WDG49" s="13">
        <v>36.619999999999997</v>
      </c>
      <c r="WDH49" s="13" t="s">
        <v>41</v>
      </c>
      <c r="WDI49" s="14">
        <f>IF(WDE49="SINAPI",VLOOKUP('TEREZINHA HARDY'!WDD49,SINAPI,4,),VLOOKUP('TEREZINHA HARDY'!WDD49,SETOP,5,))</f>
        <v>39.090000000000003</v>
      </c>
      <c r="WDJ49" s="14">
        <f t="shared" si="2860"/>
        <v>49.46</v>
      </c>
      <c r="WDK49" s="14">
        <f t="shared" si="2861"/>
        <v>1431.4757999999999</v>
      </c>
      <c r="WDL49" s="14">
        <f t="shared" si="2862"/>
        <v>1811.2251999999999</v>
      </c>
      <c r="WDM49" s="11" t="s">
        <v>17389</v>
      </c>
      <c r="WDN49" s="261" t="str">
        <f>IF(WDU49="SINAPI",VLOOKUP('TEREZINHA HARDY'!WDT49,SINAPI,2,),VLOOKUP('TEREZINHA HARDY'!WDT49,SETOP,3,))</f>
        <v>FORMA E DESFORMA DE TÁBUA E SARRAFO, REAPROVEITAMENTO (3X), EXCLUSIVE ESCORAMENTO</v>
      </c>
      <c r="WDO49" s="261"/>
      <c r="WDP49" s="261"/>
      <c r="WDQ49" s="261"/>
      <c r="WDR49" s="261"/>
      <c r="WDS49" s="261"/>
      <c r="WDT49" s="12" t="s">
        <v>10323</v>
      </c>
      <c r="WDU49" s="12" t="s">
        <v>6222</v>
      </c>
      <c r="WDV49" s="12" t="str">
        <f>IF(WDU49="SINAPI",VLOOKUP('TEREZINHA HARDY'!WDT49,SINAPI,3,),VLOOKUP('TEREZINHA HARDY'!WDT49,SETOP,4,))</f>
        <v>M2</v>
      </c>
      <c r="WDW49" s="13">
        <v>36.619999999999997</v>
      </c>
      <c r="WDX49" s="13" t="s">
        <v>41</v>
      </c>
      <c r="WDY49" s="14">
        <f>IF(WDU49="SINAPI",VLOOKUP('TEREZINHA HARDY'!WDT49,SINAPI,4,),VLOOKUP('TEREZINHA HARDY'!WDT49,SETOP,5,))</f>
        <v>39.090000000000003</v>
      </c>
      <c r="WDZ49" s="14">
        <f t="shared" si="2863"/>
        <v>49.46</v>
      </c>
      <c r="WEA49" s="14">
        <f t="shared" si="2864"/>
        <v>1431.4757999999999</v>
      </c>
      <c r="WEB49" s="14">
        <f t="shared" si="2865"/>
        <v>1811.2251999999999</v>
      </c>
      <c r="WEC49" s="11" t="s">
        <v>17389</v>
      </c>
      <c r="WED49" s="261" t="str">
        <f>IF(WEK49="SINAPI",VLOOKUP('TEREZINHA HARDY'!WEJ49,SINAPI,2,),VLOOKUP('TEREZINHA HARDY'!WEJ49,SETOP,3,))</f>
        <v>FORMA E DESFORMA DE TÁBUA E SARRAFO, REAPROVEITAMENTO (3X), EXCLUSIVE ESCORAMENTO</v>
      </c>
      <c r="WEE49" s="261"/>
      <c r="WEF49" s="261"/>
      <c r="WEG49" s="261"/>
      <c r="WEH49" s="261"/>
      <c r="WEI49" s="261"/>
      <c r="WEJ49" s="12" t="s">
        <v>10323</v>
      </c>
      <c r="WEK49" s="12" t="s">
        <v>6222</v>
      </c>
      <c r="WEL49" s="12" t="str">
        <f>IF(WEK49="SINAPI",VLOOKUP('TEREZINHA HARDY'!WEJ49,SINAPI,3,),VLOOKUP('TEREZINHA HARDY'!WEJ49,SETOP,4,))</f>
        <v>M2</v>
      </c>
      <c r="WEM49" s="13">
        <v>36.619999999999997</v>
      </c>
      <c r="WEN49" s="13" t="s">
        <v>41</v>
      </c>
      <c r="WEO49" s="14">
        <f>IF(WEK49="SINAPI",VLOOKUP('TEREZINHA HARDY'!WEJ49,SINAPI,4,),VLOOKUP('TEREZINHA HARDY'!WEJ49,SETOP,5,))</f>
        <v>39.090000000000003</v>
      </c>
      <c r="WEP49" s="14">
        <f t="shared" si="2866"/>
        <v>49.46</v>
      </c>
      <c r="WEQ49" s="14">
        <f t="shared" si="2867"/>
        <v>1431.4757999999999</v>
      </c>
      <c r="WER49" s="14">
        <f t="shared" si="2868"/>
        <v>1811.2251999999999</v>
      </c>
      <c r="WES49" s="11" t="s">
        <v>17389</v>
      </c>
      <c r="WET49" s="261" t="str">
        <f>IF(WFA49="SINAPI",VLOOKUP('TEREZINHA HARDY'!WEZ49,SINAPI,2,),VLOOKUP('TEREZINHA HARDY'!WEZ49,SETOP,3,))</f>
        <v>FORMA E DESFORMA DE TÁBUA E SARRAFO, REAPROVEITAMENTO (3X), EXCLUSIVE ESCORAMENTO</v>
      </c>
      <c r="WEU49" s="261"/>
      <c r="WEV49" s="261"/>
      <c r="WEW49" s="261"/>
      <c r="WEX49" s="261"/>
      <c r="WEY49" s="261"/>
      <c r="WEZ49" s="12" t="s">
        <v>10323</v>
      </c>
      <c r="WFA49" s="12" t="s">
        <v>6222</v>
      </c>
      <c r="WFB49" s="12" t="str">
        <f>IF(WFA49="SINAPI",VLOOKUP('TEREZINHA HARDY'!WEZ49,SINAPI,3,),VLOOKUP('TEREZINHA HARDY'!WEZ49,SETOP,4,))</f>
        <v>M2</v>
      </c>
      <c r="WFC49" s="13">
        <v>36.619999999999997</v>
      </c>
      <c r="WFD49" s="13" t="s">
        <v>41</v>
      </c>
      <c r="WFE49" s="14">
        <f>IF(WFA49="SINAPI",VLOOKUP('TEREZINHA HARDY'!WEZ49,SINAPI,4,),VLOOKUP('TEREZINHA HARDY'!WEZ49,SETOP,5,))</f>
        <v>39.090000000000003</v>
      </c>
      <c r="WFF49" s="14">
        <f t="shared" si="2869"/>
        <v>49.46</v>
      </c>
      <c r="WFG49" s="14">
        <f t="shared" si="2870"/>
        <v>1431.4757999999999</v>
      </c>
      <c r="WFH49" s="14">
        <f t="shared" si="2871"/>
        <v>1811.2251999999999</v>
      </c>
      <c r="WFI49" s="11" t="s">
        <v>17389</v>
      </c>
      <c r="WFJ49" s="261" t="str">
        <f>IF(WFQ49="SINAPI",VLOOKUP('TEREZINHA HARDY'!WFP49,SINAPI,2,),VLOOKUP('TEREZINHA HARDY'!WFP49,SETOP,3,))</f>
        <v>FORMA E DESFORMA DE TÁBUA E SARRAFO, REAPROVEITAMENTO (3X), EXCLUSIVE ESCORAMENTO</v>
      </c>
      <c r="WFK49" s="261"/>
      <c r="WFL49" s="261"/>
      <c r="WFM49" s="261"/>
      <c r="WFN49" s="261"/>
      <c r="WFO49" s="261"/>
      <c r="WFP49" s="12" t="s">
        <v>10323</v>
      </c>
      <c r="WFQ49" s="12" t="s">
        <v>6222</v>
      </c>
      <c r="WFR49" s="12" t="str">
        <f>IF(WFQ49="SINAPI",VLOOKUP('TEREZINHA HARDY'!WFP49,SINAPI,3,),VLOOKUP('TEREZINHA HARDY'!WFP49,SETOP,4,))</f>
        <v>M2</v>
      </c>
      <c r="WFS49" s="13">
        <v>36.619999999999997</v>
      </c>
      <c r="WFT49" s="13" t="s">
        <v>41</v>
      </c>
      <c r="WFU49" s="14">
        <f>IF(WFQ49="SINAPI",VLOOKUP('TEREZINHA HARDY'!WFP49,SINAPI,4,),VLOOKUP('TEREZINHA HARDY'!WFP49,SETOP,5,))</f>
        <v>39.090000000000003</v>
      </c>
      <c r="WFV49" s="14">
        <f t="shared" si="2872"/>
        <v>49.46</v>
      </c>
      <c r="WFW49" s="14">
        <f t="shared" si="2873"/>
        <v>1431.4757999999999</v>
      </c>
      <c r="WFX49" s="14">
        <f t="shared" si="2874"/>
        <v>1811.2251999999999</v>
      </c>
      <c r="WFY49" s="11" t="s">
        <v>17389</v>
      </c>
      <c r="WFZ49" s="261" t="str">
        <f>IF(WGG49="SINAPI",VLOOKUP('TEREZINHA HARDY'!WGF49,SINAPI,2,),VLOOKUP('TEREZINHA HARDY'!WGF49,SETOP,3,))</f>
        <v>FORMA E DESFORMA DE TÁBUA E SARRAFO, REAPROVEITAMENTO (3X), EXCLUSIVE ESCORAMENTO</v>
      </c>
      <c r="WGA49" s="261"/>
      <c r="WGB49" s="261"/>
      <c r="WGC49" s="261"/>
      <c r="WGD49" s="261"/>
      <c r="WGE49" s="261"/>
      <c r="WGF49" s="12" t="s">
        <v>10323</v>
      </c>
      <c r="WGG49" s="12" t="s">
        <v>6222</v>
      </c>
      <c r="WGH49" s="12" t="str">
        <f>IF(WGG49="SINAPI",VLOOKUP('TEREZINHA HARDY'!WGF49,SINAPI,3,),VLOOKUP('TEREZINHA HARDY'!WGF49,SETOP,4,))</f>
        <v>M2</v>
      </c>
      <c r="WGI49" s="13">
        <v>36.619999999999997</v>
      </c>
      <c r="WGJ49" s="13" t="s">
        <v>41</v>
      </c>
      <c r="WGK49" s="14">
        <f>IF(WGG49="SINAPI",VLOOKUP('TEREZINHA HARDY'!WGF49,SINAPI,4,),VLOOKUP('TEREZINHA HARDY'!WGF49,SETOP,5,))</f>
        <v>39.090000000000003</v>
      </c>
      <c r="WGL49" s="14">
        <f t="shared" si="2875"/>
        <v>49.46</v>
      </c>
      <c r="WGM49" s="14">
        <f t="shared" si="2876"/>
        <v>1431.4757999999999</v>
      </c>
      <c r="WGN49" s="14">
        <f t="shared" si="2877"/>
        <v>1811.2251999999999</v>
      </c>
      <c r="WGO49" s="11" t="s">
        <v>17389</v>
      </c>
      <c r="WGP49" s="261" t="str">
        <f>IF(WGW49="SINAPI",VLOOKUP('TEREZINHA HARDY'!WGV49,SINAPI,2,),VLOOKUP('TEREZINHA HARDY'!WGV49,SETOP,3,))</f>
        <v>FORMA E DESFORMA DE TÁBUA E SARRAFO, REAPROVEITAMENTO (3X), EXCLUSIVE ESCORAMENTO</v>
      </c>
      <c r="WGQ49" s="261"/>
      <c r="WGR49" s="261"/>
      <c r="WGS49" s="261"/>
      <c r="WGT49" s="261"/>
      <c r="WGU49" s="261"/>
      <c r="WGV49" s="12" t="s">
        <v>10323</v>
      </c>
      <c r="WGW49" s="12" t="s">
        <v>6222</v>
      </c>
      <c r="WGX49" s="12" t="str">
        <f>IF(WGW49="SINAPI",VLOOKUP('TEREZINHA HARDY'!WGV49,SINAPI,3,),VLOOKUP('TEREZINHA HARDY'!WGV49,SETOP,4,))</f>
        <v>M2</v>
      </c>
      <c r="WGY49" s="13">
        <v>36.619999999999997</v>
      </c>
      <c r="WGZ49" s="13" t="s">
        <v>41</v>
      </c>
      <c r="WHA49" s="14">
        <f>IF(WGW49="SINAPI",VLOOKUP('TEREZINHA HARDY'!WGV49,SINAPI,4,),VLOOKUP('TEREZINHA HARDY'!WGV49,SETOP,5,))</f>
        <v>39.090000000000003</v>
      </c>
      <c r="WHB49" s="14">
        <f t="shared" si="2878"/>
        <v>49.46</v>
      </c>
      <c r="WHC49" s="14">
        <f t="shared" si="2879"/>
        <v>1431.4757999999999</v>
      </c>
      <c r="WHD49" s="14">
        <f t="shared" si="2880"/>
        <v>1811.2251999999999</v>
      </c>
      <c r="WHE49" s="11" t="s">
        <v>17389</v>
      </c>
      <c r="WHF49" s="261" t="str">
        <f>IF(WHM49="SINAPI",VLOOKUP('TEREZINHA HARDY'!WHL49,SINAPI,2,),VLOOKUP('TEREZINHA HARDY'!WHL49,SETOP,3,))</f>
        <v>FORMA E DESFORMA DE TÁBUA E SARRAFO, REAPROVEITAMENTO (3X), EXCLUSIVE ESCORAMENTO</v>
      </c>
      <c r="WHG49" s="261"/>
      <c r="WHH49" s="261"/>
      <c r="WHI49" s="261"/>
      <c r="WHJ49" s="261"/>
      <c r="WHK49" s="261"/>
      <c r="WHL49" s="12" t="s">
        <v>10323</v>
      </c>
      <c r="WHM49" s="12" t="s">
        <v>6222</v>
      </c>
      <c r="WHN49" s="12" t="str">
        <f>IF(WHM49="SINAPI",VLOOKUP('TEREZINHA HARDY'!WHL49,SINAPI,3,),VLOOKUP('TEREZINHA HARDY'!WHL49,SETOP,4,))</f>
        <v>M2</v>
      </c>
      <c r="WHO49" s="13">
        <v>36.619999999999997</v>
      </c>
      <c r="WHP49" s="13" t="s">
        <v>41</v>
      </c>
      <c r="WHQ49" s="14">
        <f>IF(WHM49="SINAPI",VLOOKUP('TEREZINHA HARDY'!WHL49,SINAPI,4,),VLOOKUP('TEREZINHA HARDY'!WHL49,SETOP,5,))</f>
        <v>39.090000000000003</v>
      </c>
      <c r="WHR49" s="14">
        <f t="shared" si="2881"/>
        <v>49.46</v>
      </c>
      <c r="WHS49" s="14">
        <f t="shared" si="2882"/>
        <v>1431.4757999999999</v>
      </c>
      <c r="WHT49" s="14">
        <f t="shared" si="2883"/>
        <v>1811.2251999999999</v>
      </c>
      <c r="WHU49" s="11" t="s">
        <v>17389</v>
      </c>
      <c r="WHV49" s="261" t="str">
        <f>IF(WIC49="SINAPI",VLOOKUP('TEREZINHA HARDY'!WIB49,SINAPI,2,),VLOOKUP('TEREZINHA HARDY'!WIB49,SETOP,3,))</f>
        <v>FORMA E DESFORMA DE TÁBUA E SARRAFO, REAPROVEITAMENTO (3X), EXCLUSIVE ESCORAMENTO</v>
      </c>
      <c r="WHW49" s="261"/>
      <c r="WHX49" s="261"/>
      <c r="WHY49" s="261"/>
      <c r="WHZ49" s="261"/>
      <c r="WIA49" s="261"/>
      <c r="WIB49" s="12" t="s">
        <v>10323</v>
      </c>
      <c r="WIC49" s="12" t="s">
        <v>6222</v>
      </c>
      <c r="WID49" s="12" t="str">
        <f>IF(WIC49="SINAPI",VLOOKUP('TEREZINHA HARDY'!WIB49,SINAPI,3,),VLOOKUP('TEREZINHA HARDY'!WIB49,SETOP,4,))</f>
        <v>M2</v>
      </c>
      <c r="WIE49" s="13">
        <v>36.619999999999997</v>
      </c>
      <c r="WIF49" s="13" t="s">
        <v>41</v>
      </c>
      <c r="WIG49" s="14">
        <f>IF(WIC49="SINAPI",VLOOKUP('TEREZINHA HARDY'!WIB49,SINAPI,4,),VLOOKUP('TEREZINHA HARDY'!WIB49,SETOP,5,))</f>
        <v>39.090000000000003</v>
      </c>
      <c r="WIH49" s="14">
        <f t="shared" si="2884"/>
        <v>49.46</v>
      </c>
      <c r="WII49" s="14">
        <f t="shared" si="2885"/>
        <v>1431.4757999999999</v>
      </c>
      <c r="WIJ49" s="14">
        <f t="shared" si="2886"/>
        <v>1811.2251999999999</v>
      </c>
      <c r="WIK49" s="11" t="s">
        <v>17389</v>
      </c>
      <c r="WIL49" s="261" t="str">
        <f>IF(WIS49="SINAPI",VLOOKUP('TEREZINHA HARDY'!WIR49,SINAPI,2,),VLOOKUP('TEREZINHA HARDY'!WIR49,SETOP,3,))</f>
        <v>FORMA E DESFORMA DE TÁBUA E SARRAFO, REAPROVEITAMENTO (3X), EXCLUSIVE ESCORAMENTO</v>
      </c>
      <c r="WIM49" s="261"/>
      <c r="WIN49" s="261"/>
      <c r="WIO49" s="261"/>
      <c r="WIP49" s="261"/>
      <c r="WIQ49" s="261"/>
      <c r="WIR49" s="12" t="s">
        <v>10323</v>
      </c>
      <c r="WIS49" s="12" t="s">
        <v>6222</v>
      </c>
      <c r="WIT49" s="12" t="str">
        <f>IF(WIS49="SINAPI",VLOOKUP('TEREZINHA HARDY'!WIR49,SINAPI,3,),VLOOKUP('TEREZINHA HARDY'!WIR49,SETOP,4,))</f>
        <v>M2</v>
      </c>
      <c r="WIU49" s="13">
        <v>36.619999999999997</v>
      </c>
      <c r="WIV49" s="13" t="s">
        <v>41</v>
      </c>
      <c r="WIW49" s="14">
        <f>IF(WIS49="SINAPI",VLOOKUP('TEREZINHA HARDY'!WIR49,SINAPI,4,),VLOOKUP('TEREZINHA HARDY'!WIR49,SETOP,5,))</f>
        <v>39.090000000000003</v>
      </c>
      <c r="WIX49" s="14">
        <f t="shared" si="2887"/>
        <v>49.46</v>
      </c>
      <c r="WIY49" s="14">
        <f t="shared" si="2888"/>
        <v>1431.4757999999999</v>
      </c>
      <c r="WIZ49" s="14">
        <f t="shared" si="2889"/>
        <v>1811.2251999999999</v>
      </c>
      <c r="WJA49" s="11" t="s">
        <v>17389</v>
      </c>
      <c r="WJB49" s="261" t="str">
        <f>IF(WJI49="SINAPI",VLOOKUP('TEREZINHA HARDY'!WJH49,SINAPI,2,),VLOOKUP('TEREZINHA HARDY'!WJH49,SETOP,3,))</f>
        <v>FORMA E DESFORMA DE TÁBUA E SARRAFO, REAPROVEITAMENTO (3X), EXCLUSIVE ESCORAMENTO</v>
      </c>
      <c r="WJC49" s="261"/>
      <c r="WJD49" s="261"/>
      <c r="WJE49" s="261"/>
      <c r="WJF49" s="261"/>
      <c r="WJG49" s="261"/>
      <c r="WJH49" s="12" t="s">
        <v>10323</v>
      </c>
      <c r="WJI49" s="12" t="s">
        <v>6222</v>
      </c>
      <c r="WJJ49" s="12" t="str">
        <f>IF(WJI49="SINAPI",VLOOKUP('TEREZINHA HARDY'!WJH49,SINAPI,3,),VLOOKUP('TEREZINHA HARDY'!WJH49,SETOP,4,))</f>
        <v>M2</v>
      </c>
      <c r="WJK49" s="13">
        <v>36.619999999999997</v>
      </c>
      <c r="WJL49" s="13" t="s">
        <v>41</v>
      </c>
      <c r="WJM49" s="14">
        <f>IF(WJI49="SINAPI",VLOOKUP('TEREZINHA HARDY'!WJH49,SINAPI,4,),VLOOKUP('TEREZINHA HARDY'!WJH49,SETOP,5,))</f>
        <v>39.090000000000003</v>
      </c>
      <c r="WJN49" s="14">
        <f t="shared" si="2890"/>
        <v>49.46</v>
      </c>
      <c r="WJO49" s="14">
        <f t="shared" si="2891"/>
        <v>1431.4757999999999</v>
      </c>
      <c r="WJP49" s="14">
        <f t="shared" si="2892"/>
        <v>1811.2251999999999</v>
      </c>
      <c r="WJQ49" s="11" t="s">
        <v>17389</v>
      </c>
      <c r="WJR49" s="261" t="str">
        <f>IF(WJY49="SINAPI",VLOOKUP('TEREZINHA HARDY'!WJX49,SINAPI,2,),VLOOKUP('TEREZINHA HARDY'!WJX49,SETOP,3,))</f>
        <v>FORMA E DESFORMA DE TÁBUA E SARRAFO, REAPROVEITAMENTO (3X), EXCLUSIVE ESCORAMENTO</v>
      </c>
      <c r="WJS49" s="261"/>
      <c r="WJT49" s="261"/>
      <c r="WJU49" s="261"/>
      <c r="WJV49" s="261"/>
      <c r="WJW49" s="261"/>
      <c r="WJX49" s="12" t="s">
        <v>10323</v>
      </c>
      <c r="WJY49" s="12" t="s">
        <v>6222</v>
      </c>
      <c r="WJZ49" s="12" t="str">
        <f>IF(WJY49="SINAPI",VLOOKUP('TEREZINHA HARDY'!WJX49,SINAPI,3,),VLOOKUP('TEREZINHA HARDY'!WJX49,SETOP,4,))</f>
        <v>M2</v>
      </c>
      <c r="WKA49" s="13">
        <v>36.619999999999997</v>
      </c>
      <c r="WKB49" s="13" t="s">
        <v>41</v>
      </c>
      <c r="WKC49" s="14">
        <f>IF(WJY49="SINAPI",VLOOKUP('TEREZINHA HARDY'!WJX49,SINAPI,4,),VLOOKUP('TEREZINHA HARDY'!WJX49,SETOP,5,))</f>
        <v>39.090000000000003</v>
      </c>
      <c r="WKD49" s="14">
        <f t="shared" si="2893"/>
        <v>49.46</v>
      </c>
      <c r="WKE49" s="14">
        <f t="shared" si="2894"/>
        <v>1431.4757999999999</v>
      </c>
      <c r="WKF49" s="14">
        <f t="shared" si="2895"/>
        <v>1811.2251999999999</v>
      </c>
      <c r="WKG49" s="11" t="s">
        <v>17389</v>
      </c>
      <c r="WKH49" s="261" t="str">
        <f>IF(WKO49="SINAPI",VLOOKUP('TEREZINHA HARDY'!WKN49,SINAPI,2,),VLOOKUP('TEREZINHA HARDY'!WKN49,SETOP,3,))</f>
        <v>FORMA E DESFORMA DE TÁBUA E SARRAFO, REAPROVEITAMENTO (3X), EXCLUSIVE ESCORAMENTO</v>
      </c>
      <c r="WKI49" s="261"/>
      <c r="WKJ49" s="261"/>
      <c r="WKK49" s="261"/>
      <c r="WKL49" s="261"/>
      <c r="WKM49" s="261"/>
      <c r="WKN49" s="12" t="s">
        <v>10323</v>
      </c>
      <c r="WKO49" s="12" t="s">
        <v>6222</v>
      </c>
      <c r="WKP49" s="12" t="str">
        <f>IF(WKO49="SINAPI",VLOOKUP('TEREZINHA HARDY'!WKN49,SINAPI,3,),VLOOKUP('TEREZINHA HARDY'!WKN49,SETOP,4,))</f>
        <v>M2</v>
      </c>
      <c r="WKQ49" s="13">
        <v>36.619999999999997</v>
      </c>
      <c r="WKR49" s="13" t="s">
        <v>41</v>
      </c>
      <c r="WKS49" s="14">
        <f>IF(WKO49="SINAPI",VLOOKUP('TEREZINHA HARDY'!WKN49,SINAPI,4,),VLOOKUP('TEREZINHA HARDY'!WKN49,SETOP,5,))</f>
        <v>39.090000000000003</v>
      </c>
      <c r="WKT49" s="14">
        <f t="shared" si="2896"/>
        <v>49.46</v>
      </c>
      <c r="WKU49" s="14">
        <f t="shared" si="2897"/>
        <v>1431.4757999999999</v>
      </c>
      <c r="WKV49" s="14">
        <f t="shared" si="2898"/>
        <v>1811.2251999999999</v>
      </c>
      <c r="WKW49" s="11" t="s">
        <v>17389</v>
      </c>
      <c r="WKX49" s="261" t="str">
        <f>IF(WLE49="SINAPI",VLOOKUP('TEREZINHA HARDY'!WLD49,SINAPI,2,),VLOOKUP('TEREZINHA HARDY'!WLD49,SETOP,3,))</f>
        <v>FORMA E DESFORMA DE TÁBUA E SARRAFO, REAPROVEITAMENTO (3X), EXCLUSIVE ESCORAMENTO</v>
      </c>
      <c r="WKY49" s="261"/>
      <c r="WKZ49" s="261"/>
      <c r="WLA49" s="261"/>
      <c r="WLB49" s="261"/>
      <c r="WLC49" s="261"/>
      <c r="WLD49" s="12" t="s">
        <v>10323</v>
      </c>
      <c r="WLE49" s="12" t="s">
        <v>6222</v>
      </c>
      <c r="WLF49" s="12" t="str">
        <f>IF(WLE49="SINAPI",VLOOKUP('TEREZINHA HARDY'!WLD49,SINAPI,3,),VLOOKUP('TEREZINHA HARDY'!WLD49,SETOP,4,))</f>
        <v>M2</v>
      </c>
      <c r="WLG49" s="13">
        <v>36.619999999999997</v>
      </c>
      <c r="WLH49" s="13" t="s">
        <v>41</v>
      </c>
      <c r="WLI49" s="14">
        <f>IF(WLE49="SINAPI",VLOOKUP('TEREZINHA HARDY'!WLD49,SINAPI,4,),VLOOKUP('TEREZINHA HARDY'!WLD49,SETOP,5,))</f>
        <v>39.090000000000003</v>
      </c>
      <c r="WLJ49" s="14">
        <f t="shared" si="2899"/>
        <v>49.46</v>
      </c>
      <c r="WLK49" s="14">
        <f t="shared" si="2900"/>
        <v>1431.4757999999999</v>
      </c>
      <c r="WLL49" s="14">
        <f t="shared" si="2901"/>
        <v>1811.2251999999999</v>
      </c>
      <c r="WLM49" s="11" t="s">
        <v>17389</v>
      </c>
      <c r="WLN49" s="261" t="str">
        <f>IF(WLU49="SINAPI",VLOOKUP('TEREZINHA HARDY'!WLT49,SINAPI,2,),VLOOKUP('TEREZINHA HARDY'!WLT49,SETOP,3,))</f>
        <v>FORMA E DESFORMA DE TÁBUA E SARRAFO, REAPROVEITAMENTO (3X), EXCLUSIVE ESCORAMENTO</v>
      </c>
      <c r="WLO49" s="261"/>
      <c r="WLP49" s="261"/>
      <c r="WLQ49" s="261"/>
      <c r="WLR49" s="261"/>
      <c r="WLS49" s="261"/>
      <c r="WLT49" s="12" t="s">
        <v>10323</v>
      </c>
      <c r="WLU49" s="12" t="s">
        <v>6222</v>
      </c>
      <c r="WLV49" s="12" t="str">
        <f>IF(WLU49="SINAPI",VLOOKUP('TEREZINHA HARDY'!WLT49,SINAPI,3,),VLOOKUP('TEREZINHA HARDY'!WLT49,SETOP,4,))</f>
        <v>M2</v>
      </c>
      <c r="WLW49" s="13">
        <v>36.619999999999997</v>
      </c>
      <c r="WLX49" s="13" t="s">
        <v>41</v>
      </c>
      <c r="WLY49" s="14">
        <f>IF(WLU49="SINAPI",VLOOKUP('TEREZINHA HARDY'!WLT49,SINAPI,4,),VLOOKUP('TEREZINHA HARDY'!WLT49,SETOP,5,))</f>
        <v>39.090000000000003</v>
      </c>
      <c r="WLZ49" s="14">
        <f t="shared" si="2902"/>
        <v>49.46</v>
      </c>
      <c r="WMA49" s="14">
        <f t="shared" si="2903"/>
        <v>1431.4757999999999</v>
      </c>
      <c r="WMB49" s="14">
        <f t="shared" si="2904"/>
        <v>1811.2251999999999</v>
      </c>
      <c r="WMC49" s="11" t="s">
        <v>17389</v>
      </c>
      <c r="WMD49" s="261" t="str">
        <f>IF(WMK49="SINAPI",VLOOKUP('TEREZINHA HARDY'!WMJ49,SINAPI,2,),VLOOKUP('TEREZINHA HARDY'!WMJ49,SETOP,3,))</f>
        <v>FORMA E DESFORMA DE TÁBUA E SARRAFO, REAPROVEITAMENTO (3X), EXCLUSIVE ESCORAMENTO</v>
      </c>
      <c r="WME49" s="261"/>
      <c r="WMF49" s="261"/>
      <c r="WMG49" s="261"/>
      <c r="WMH49" s="261"/>
      <c r="WMI49" s="261"/>
      <c r="WMJ49" s="12" t="s">
        <v>10323</v>
      </c>
      <c r="WMK49" s="12" t="s">
        <v>6222</v>
      </c>
      <c r="WML49" s="12" t="str">
        <f>IF(WMK49="SINAPI",VLOOKUP('TEREZINHA HARDY'!WMJ49,SINAPI,3,),VLOOKUP('TEREZINHA HARDY'!WMJ49,SETOP,4,))</f>
        <v>M2</v>
      </c>
      <c r="WMM49" s="13">
        <v>36.619999999999997</v>
      </c>
      <c r="WMN49" s="13" t="s">
        <v>41</v>
      </c>
      <c r="WMO49" s="14">
        <f>IF(WMK49="SINAPI",VLOOKUP('TEREZINHA HARDY'!WMJ49,SINAPI,4,),VLOOKUP('TEREZINHA HARDY'!WMJ49,SETOP,5,))</f>
        <v>39.090000000000003</v>
      </c>
      <c r="WMP49" s="14">
        <f t="shared" si="2905"/>
        <v>49.46</v>
      </c>
      <c r="WMQ49" s="14">
        <f t="shared" si="2906"/>
        <v>1431.4757999999999</v>
      </c>
      <c r="WMR49" s="14">
        <f t="shared" si="2907"/>
        <v>1811.2251999999999</v>
      </c>
      <c r="WMS49" s="11" t="s">
        <v>17389</v>
      </c>
      <c r="WMT49" s="261" t="str">
        <f>IF(WNA49="SINAPI",VLOOKUP('TEREZINHA HARDY'!WMZ49,SINAPI,2,),VLOOKUP('TEREZINHA HARDY'!WMZ49,SETOP,3,))</f>
        <v>FORMA E DESFORMA DE TÁBUA E SARRAFO, REAPROVEITAMENTO (3X), EXCLUSIVE ESCORAMENTO</v>
      </c>
      <c r="WMU49" s="261"/>
      <c r="WMV49" s="261"/>
      <c r="WMW49" s="261"/>
      <c r="WMX49" s="261"/>
      <c r="WMY49" s="261"/>
      <c r="WMZ49" s="12" t="s">
        <v>10323</v>
      </c>
      <c r="WNA49" s="12" t="s">
        <v>6222</v>
      </c>
      <c r="WNB49" s="12" t="str">
        <f>IF(WNA49="SINAPI",VLOOKUP('TEREZINHA HARDY'!WMZ49,SINAPI,3,),VLOOKUP('TEREZINHA HARDY'!WMZ49,SETOP,4,))</f>
        <v>M2</v>
      </c>
      <c r="WNC49" s="13">
        <v>36.619999999999997</v>
      </c>
      <c r="WND49" s="13" t="s">
        <v>41</v>
      </c>
      <c r="WNE49" s="14">
        <f>IF(WNA49="SINAPI",VLOOKUP('TEREZINHA HARDY'!WMZ49,SINAPI,4,),VLOOKUP('TEREZINHA HARDY'!WMZ49,SETOP,5,))</f>
        <v>39.090000000000003</v>
      </c>
      <c r="WNF49" s="14">
        <f t="shared" si="2908"/>
        <v>49.46</v>
      </c>
      <c r="WNG49" s="14">
        <f t="shared" si="2909"/>
        <v>1431.4757999999999</v>
      </c>
      <c r="WNH49" s="14">
        <f t="shared" si="2910"/>
        <v>1811.2251999999999</v>
      </c>
      <c r="WNI49" s="11" t="s">
        <v>17389</v>
      </c>
      <c r="WNJ49" s="261" t="str">
        <f>IF(WNQ49="SINAPI",VLOOKUP('TEREZINHA HARDY'!WNP49,SINAPI,2,),VLOOKUP('TEREZINHA HARDY'!WNP49,SETOP,3,))</f>
        <v>FORMA E DESFORMA DE TÁBUA E SARRAFO, REAPROVEITAMENTO (3X), EXCLUSIVE ESCORAMENTO</v>
      </c>
      <c r="WNK49" s="261"/>
      <c r="WNL49" s="261"/>
      <c r="WNM49" s="261"/>
      <c r="WNN49" s="261"/>
      <c r="WNO49" s="261"/>
      <c r="WNP49" s="12" t="s">
        <v>10323</v>
      </c>
      <c r="WNQ49" s="12" t="s">
        <v>6222</v>
      </c>
      <c r="WNR49" s="12" t="str">
        <f>IF(WNQ49="SINAPI",VLOOKUP('TEREZINHA HARDY'!WNP49,SINAPI,3,),VLOOKUP('TEREZINHA HARDY'!WNP49,SETOP,4,))</f>
        <v>M2</v>
      </c>
      <c r="WNS49" s="13">
        <v>36.619999999999997</v>
      </c>
      <c r="WNT49" s="13" t="s">
        <v>41</v>
      </c>
      <c r="WNU49" s="14">
        <f>IF(WNQ49="SINAPI",VLOOKUP('TEREZINHA HARDY'!WNP49,SINAPI,4,),VLOOKUP('TEREZINHA HARDY'!WNP49,SETOP,5,))</f>
        <v>39.090000000000003</v>
      </c>
      <c r="WNV49" s="14">
        <f t="shared" si="2911"/>
        <v>49.46</v>
      </c>
      <c r="WNW49" s="14">
        <f t="shared" si="2912"/>
        <v>1431.4757999999999</v>
      </c>
      <c r="WNX49" s="14">
        <f t="shared" si="2913"/>
        <v>1811.2251999999999</v>
      </c>
      <c r="WNY49" s="11" t="s">
        <v>17389</v>
      </c>
      <c r="WNZ49" s="261" t="str">
        <f>IF(WOG49="SINAPI",VLOOKUP('TEREZINHA HARDY'!WOF49,SINAPI,2,),VLOOKUP('TEREZINHA HARDY'!WOF49,SETOP,3,))</f>
        <v>FORMA E DESFORMA DE TÁBUA E SARRAFO, REAPROVEITAMENTO (3X), EXCLUSIVE ESCORAMENTO</v>
      </c>
      <c r="WOA49" s="261"/>
      <c r="WOB49" s="261"/>
      <c r="WOC49" s="261"/>
      <c r="WOD49" s="261"/>
      <c r="WOE49" s="261"/>
      <c r="WOF49" s="12" t="s">
        <v>10323</v>
      </c>
      <c r="WOG49" s="12" t="s">
        <v>6222</v>
      </c>
      <c r="WOH49" s="12" t="str">
        <f>IF(WOG49="SINAPI",VLOOKUP('TEREZINHA HARDY'!WOF49,SINAPI,3,),VLOOKUP('TEREZINHA HARDY'!WOF49,SETOP,4,))</f>
        <v>M2</v>
      </c>
      <c r="WOI49" s="13">
        <v>36.619999999999997</v>
      </c>
      <c r="WOJ49" s="13" t="s">
        <v>41</v>
      </c>
      <c r="WOK49" s="14">
        <f>IF(WOG49="SINAPI",VLOOKUP('TEREZINHA HARDY'!WOF49,SINAPI,4,),VLOOKUP('TEREZINHA HARDY'!WOF49,SETOP,5,))</f>
        <v>39.090000000000003</v>
      </c>
      <c r="WOL49" s="14">
        <f t="shared" si="2914"/>
        <v>49.46</v>
      </c>
      <c r="WOM49" s="14">
        <f t="shared" si="2915"/>
        <v>1431.4757999999999</v>
      </c>
      <c r="WON49" s="14">
        <f t="shared" si="2916"/>
        <v>1811.2251999999999</v>
      </c>
      <c r="WOO49" s="11" t="s">
        <v>17389</v>
      </c>
      <c r="WOP49" s="261" t="str">
        <f>IF(WOW49="SINAPI",VLOOKUP('TEREZINHA HARDY'!WOV49,SINAPI,2,),VLOOKUP('TEREZINHA HARDY'!WOV49,SETOP,3,))</f>
        <v>FORMA E DESFORMA DE TÁBUA E SARRAFO, REAPROVEITAMENTO (3X), EXCLUSIVE ESCORAMENTO</v>
      </c>
      <c r="WOQ49" s="261"/>
      <c r="WOR49" s="261"/>
      <c r="WOS49" s="261"/>
      <c r="WOT49" s="261"/>
      <c r="WOU49" s="261"/>
      <c r="WOV49" s="12" t="s">
        <v>10323</v>
      </c>
      <c r="WOW49" s="12" t="s">
        <v>6222</v>
      </c>
      <c r="WOX49" s="12" t="str">
        <f>IF(WOW49="SINAPI",VLOOKUP('TEREZINHA HARDY'!WOV49,SINAPI,3,),VLOOKUP('TEREZINHA HARDY'!WOV49,SETOP,4,))</f>
        <v>M2</v>
      </c>
      <c r="WOY49" s="13">
        <v>36.619999999999997</v>
      </c>
      <c r="WOZ49" s="13" t="s">
        <v>41</v>
      </c>
      <c r="WPA49" s="14">
        <f>IF(WOW49="SINAPI",VLOOKUP('TEREZINHA HARDY'!WOV49,SINAPI,4,),VLOOKUP('TEREZINHA HARDY'!WOV49,SETOP,5,))</f>
        <v>39.090000000000003</v>
      </c>
      <c r="WPB49" s="14">
        <f t="shared" si="2917"/>
        <v>49.46</v>
      </c>
      <c r="WPC49" s="14">
        <f t="shared" si="2918"/>
        <v>1431.4757999999999</v>
      </c>
      <c r="WPD49" s="14">
        <f t="shared" si="2919"/>
        <v>1811.2251999999999</v>
      </c>
      <c r="WPE49" s="11" t="s">
        <v>17389</v>
      </c>
      <c r="WPF49" s="261" t="str">
        <f>IF(WPM49="SINAPI",VLOOKUP('TEREZINHA HARDY'!WPL49,SINAPI,2,),VLOOKUP('TEREZINHA HARDY'!WPL49,SETOP,3,))</f>
        <v>FORMA E DESFORMA DE TÁBUA E SARRAFO, REAPROVEITAMENTO (3X), EXCLUSIVE ESCORAMENTO</v>
      </c>
      <c r="WPG49" s="261"/>
      <c r="WPH49" s="261"/>
      <c r="WPI49" s="261"/>
      <c r="WPJ49" s="261"/>
      <c r="WPK49" s="261"/>
      <c r="WPL49" s="12" t="s">
        <v>10323</v>
      </c>
      <c r="WPM49" s="12" t="s">
        <v>6222</v>
      </c>
      <c r="WPN49" s="12" t="str">
        <f>IF(WPM49="SINAPI",VLOOKUP('TEREZINHA HARDY'!WPL49,SINAPI,3,),VLOOKUP('TEREZINHA HARDY'!WPL49,SETOP,4,))</f>
        <v>M2</v>
      </c>
      <c r="WPO49" s="13">
        <v>36.619999999999997</v>
      </c>
      <c r="WPP49" s="13" t="s">
        <v>41</v>
      </c>
      <c r="WPQ49" s="14">
        <f>IF(WPM49="SINAPI",VLOOKUP('TEREZINHA HARDY'!WPL49,SINAPI,4,),VLOOKUP('TEREZINHA HARDY'!WPL49,SETOP,5,))</f>
        <v>39.090000000000003</v>
      </c>
      <c r="WPR49" s="14">
        <f t="shared" si="2920"/>
        <v>49.46</v>
      </c>
      <c r="WPS49" s="14">
        <f t="shared" si="2921"/>
        <v>1431.4757999999999</v>
      </c>
      <c r="WPT49" s="14">
        <f t="shared" si="2922"/>
        <v>1811.2251999999999</v>
      </c>
      <c r="WPU49" s="11" t="s">
        <v>17389</v>
      </c>
      <c r="WPV49" s="261" t="str">
        <f>IF(WQC49="SINAPI",VLOOKUP('TEREZINHA HARDY'!WQB49,SINAPI,2,),VLOOKUP('TEREZINHA HARDY'!WQB49,SETOP,3,))</f>
        <v>FORMA E DESFORMA DE TÁBUA E SARRAFO, REAPROVEITAMENTO (3X), EXCLUSIVE ESCORAMENTO</v>
      </c>
      <c r="WPW49" s="261"/>
      <c r="WPX49" s="261"/>
      <c r="WPY49" s="261"/>
      <c r="WPZ49" s="261"/>
      <c r="WQA49" s="261"/>
      <c r="WQB49" s="12" t="s">
        <v>10323</v>
      </c>
      <c r="WQC49" s="12" t="s">
        <v>6222</v>
      </c>
      <c r="WQD49" s="12" t="str">
        <f>IF(WQC49="SINAPI",VLOOKUP('TEREZINHA HARDY'!WQB49,SINAPI,3,),VLOOKUP('TEREZINHA HARDY'!WQB49,SETOP,4,))</f>
        <v>M2</v>
      </c>
      <c r="WQE49" s="13">
        <v>36.619999999999997</v>
      </c>
      <c r="WQF49" s="13" t="s">
        <v>41</v>
      </c>
      <c r="WQG49" s="14">
        <f>IF(WQC49="SINAPI",VLOOKUP('TEREZINHA HARDY'!WQB49,SINAPI,4,),VLOOKUP('TEREZINHA HARDY'!WQB49,SETOP,5,))</f>
        <v>39.090000000000003</v>
      </c>
      <c r="WQH49" s="14">
        <f t="shared" si="2923"/>
        <v>49.46</v>
      </c>
      <c r="WQI49" s="14">
        <f t="shared" si="2924"/>
        <v>1431.4757999999999</v>
      </c>
      <c r="WQJ49" s="14">
        <f t="shared" si="2925"/>
        <v>1811.2251999999999</v>
      </c>
      <c r="WQK49" s="11" t="s">
        <v>17389</v>
      </c>
      <c r="WQL49" s="261" t="str">
        <f>IF(WQS49="SINAPI",VLOOKUP('TEREZINHA HARDY'!WQR49,SINAPI,2,),VLOOKUP('TEREZINHA HARDY'!WQR49,SETOP,3,))</f>
        <v>FORMA E DESFORMA DE TÁBUA E SARRAFO, REAPROVEITAMENTO (3X), EXCLUSIVE ESCORAMENTO</v>
      </c>
      <c r="WQM49" s="261"/>
      <c r="WQN49" s="261"/>
      <c r="WQO49" s="261"/>
      <c r="WQP49" s="261"/>
      <c r="WQQ49" s="261"/>
      <c r="WQR49" s="12" t="s">
        <v>10323</v>
      </c>
      <c r="WQS49" s="12" t="s">
        <v>6222</v>
      </c>
      <c r="WQT49" s="12" t="str">
        <f>IF(WQS49="SINAPI",VLOOKUP('TEREZINHA HARDY'!WQR49,SINAPI,3,),VLOOKUP('TEREZINHA HARDY'!WQR49,SETOP,4,))</f>
        <v>M2</v>
      </c>
      <c r="WQU49" s="13">
        <v>36.619999999999997</v>
      </c>
      <c r="WQV49" s="13" t="s">
        <v>41</v>
      </c>
      <c r="WQW49" s="14">
        <f>IF(WQS49="SINAPI",VLOOKUP('TEREZINHA HARDY'!WQR49,SINAPI,4,),VLOOKUP('TEREZINHA HARDY'!WQR49,SETOP,5,))</f>
        <v>39.090000000000003</v>
      </c>
      <c r="WQX49" s="14">
        <f t="shared" si="2926"/>
        <v>49.46</v>
      </c>
      <c r="WQY49" s="14">
        <f t="shared" si="2927"/>
        <v>1431.4757999999999</v>
      </c>
      <c r="WQZ49" s="14">
        <f t="shared" si="2928"/>
        <v>1811.2251999999999</v>
      </c>
      <c r="WRA49" s="11" t="s">
        <v>17389</v>
      </c>
      <c r="WRB49" s="261" t="str">
        <f>IF(WRI49="SINAPI",VLOOKUP('TEREZINHA HARDY'!WRH49,SINAPI,2,),VLOOKUP('TEREZINHA HARDY'!WRH49,SETOP,3,))</f>
        <v>FORMA E DESFORMA DE TÁBUA E SARRAFO, REAPROVEITAMENTO (3X), EXCLUSIVE ESCORAMENTO</v>
      </c>
      <c r="WRC49" s="261"/>
      <c r="WRD49" s="261"/>
      <c r="WRE49" s="261"/>
      <c r="WRF49" s="261"/>
      <c r="WRG49" s="261"/>
      <c r="WRH49" s="12" t="s">
        <v>10323</v>
      </c>
      <c r="WRI49" s="12" t="s">
        <v>6222</v>
      </c>
      <c r="WRJ49" s="12" t="str">
        <f>IF(WRI49="SINAPI",VLOOKUP('TEREZINHA HARDY'!WRH49,SINAPI,3,),VLOOKUP('TEREZINHA HARDY'!WRH49,SETOP,4,))</f>
        <v>M2</v>
      </c>
      <c r="WRK49" s="13">
        <v>36.619999999999997</v>
      </c>
      <c r="WRL49" s="13" t="s">
        <v>41</v>
      </c>
      <c r="WRM49" s="14">
        <f>IF(WRI49="SINAPI",VLOOKUP('TEREZINHA HARDY'!WRH49,SINAPI,4,),VLOOKUP('TEREZINHA HARDY'!WRH49,SETOP,5,))</f>
        <v>39.090000000000003</v>
      </c>
      <c r="WRN49" s="14">
        <f t="shared" si="2929"/>
        <v>49.46</v>
      </c>
      <c r="WRO49" s="14">
        <f t="shared" si="2930"/>
        <v>1431.4757999999999</v>
      </c>
      <c r="WRP49" s="14">
        <f t="shared" si="2931"/>
        <v>1811.2251999999999</v>
      </c>
      <c r="WRQ49" s="11" t="s">
        <v>17389</v>
      </c>
      <c r="WRR49" s="261" t="str">
        <f>IF(WRY49="SINAPI",VLOOKUP('TEREZINHA HARDY'!WRX49,SINAPI,2,),VLOOKUP('TEREZINHA HARDY'!WRX49,SETOP,3,))</f>
        <v>FORMA E DESFORMA DE TÁBUA E SARRAFO, REAPROVEITAMENTO (3X), EXCLUSIVE ESCORAMENTO</v>
      </c>
      <c r="WRS49" s="261"/>
      <c r="WRT49" s="261"/>
      <c r="WRU49" s="261"/>
      <c r="WRV49" s="261"/>
      <c r="WRW49" s="261"/>
      <c r="WRX49" s="12" t="s">
        <v>10323</v>
      </c>
      <c r="WRY49" s="12" t="s">
        <v>6222</v>
      </c>
      <c r="WRZ49" s="12" t="str">
        <f>IF(WRY49="SINAPI",VLOOKUP('TEREZINHA HARDY'!WRX49,SINAPI,3,),VLOOKUP('TEREZINHA HARDY'!WRX49,SETOP,4,))</f>
        <v>M2</v>
      </c>
      <c r="WSA49" s="13">
        <v>36.619999999999997</v>
      </c>
      <c r="WSB49" s="13" t="s">
        <v>41</v>
      </c>
      <c r="WSC49" s="14">
        <f>IF(WRY49="SINAPI",VLOOKUP('TEREZINHA HARDY'!WRX49,SINAPI,4,),VLOOKUP('TEREZINHA HARDY'!WRX49,SETOP,5,))</f>
        <v>39.090000000000003</v>
      </c>
      <c r="WSD49" s="14">
        <f t="shared" si="2932"/>
        <v>49.46</v>
      </c>
      <c r="WSE49" s="14">
        <f t="shared" si="2933"/>
        <v>1431.4757999999999</v>
      </c>
      <c r="WSF49" s="14">
        <f t="shared" si="2934"/>
        <v>1811.2251999999999</v>
      </c>
      <c r="WSG49" s="11" t="s">
        <v>17389</v>
      </c>
      <c r="WSH49" s="261" t="str">
        <f>IF(WSO49="SINAPI",VLOOKUP('TEREZINHA HARDY'!WSN49,SINAPI,2,),VLOOKUP('TEREZINHA HARDY'!WSN49,SETOP,3,))</f>
        <v>FORMA E DESFORMA DE TÁBUA E SARRAFO, REAPROVEITAMENTO (3X), EXCLUSIVE ESCORAMENTO</v>
      </c>
      <c r="WSI49" s="261"/>
      <c r="WSJ49" s="261"/>
      <c r="WSK49" s="261"/>
      <c r="WSL49" s="261"/>
      <c r="WSM49" s="261"/>
      <c r="WSN49" s="12" t="s">
        <v>10323</v>
      </c>
      <c r="WSO49" s="12" t="s">
        <v>6222</v>
      </c>
      <c r="WSP49" s="12" t="str">
        <f>IF(WSO49="SINAPI",VLOOKUP('TEREZINHA HARDY'!WSN49,SINAPI,3,),VLOOKUP('TEREZINHA HARDY'!WSN49,SETOP,4,))</f>
        <v>M2</v>
      </c>
      <c r="WSQ49" s="13">
        <v>36.619999999999997</v>
      </c>
      <c r="WSR49" s="13" t="s">
        <v>41</v>
      </c>
      <c r="WSS49" s="14">
        <f>IF(WSO49="SINAPI",VLOOKUP('TEREZINHA HARDY'!WSN49,SINAPI,4,),VLOOKUP('TEREZINHA HARDY'!WSN49,SETOP,5,))</f>
        <v>39.090000000000003</v>
      </c>
      <c r="WST49" s="14">
        <f t="shared" si="2935"/>
        <v>49.46</v>
      </c>
      <c r="WSU49" s="14">
        <f t="shared" si="2936"/>
        <v>1431.4757999999999</v>
      </c>
      <c r="WSV49" s="14">
        <f t="shared" si="2937"/>
        <v>1811.2251999999999</v>
      </c>
      <c r="WSW49" s="11" t="s">
        <v>17389</v>
      </c>
      <c r="WSX49" s="261" t="str">
        <f>IF(WTE49="SINAPI",VLOOKUP('TEREZINHA HARDY'!WTD49,SINAPI,2,),VLOOKUP('TEREZINHA HARDY'!WTD49,SETOP,3,))</f>
        <v>FORMA E DESFORMA DE TÁBUA E SARRAFO, REAPROVEITAMENTO (3X), EXCLUSIVE ESCORAMENTO</v>
      </c>
      <c r="WSY49" s="261"/>
      <c r="WSZ49" s="261"/>
      <c r="WTA49" s="261"/>
      <c r="WTB49" s="261"/>
      <c r="WTC49" s="261"/>
      <c r="WTD49" s="12" t="s">
        <v>10323</v>
      </c>
      <c r="WTE49" s="12" t="s">
        <v>6222</v>
      </c>
      <c r="WTF49" s="12" t="str">
        <f>IF(WTE49="SINAPI",VLOOKUP('TEREZINHA HARDY'!WTD49,SINAPI,3,),VLOOKUP('TEREZINHA HARDY'!WTD49,SETOP,4,))</f>
        <v>M2</v>
      </c>
      <c r="WTG49" s="13">
        <v>36.619999999999997</v>
      </c>
      <c r="WTH49" s="13" t="s">
        <v>41</v>
      </c>
      <c r="WTI49" s="14">
        <f>IF(WTE49="SINAPI",VLOOKUP('TEREZINHA HARDY'!WTD49,SINAPI,4,),VLOOKUP('TEREZINHA HARDY'!WTD49,SETOP,5,))</f>
        <v>39.090000000000003</v>
      </c>
      <c r="WTJ49" s="14">
        <f t="shared" si="2938"/>
        <v>49.46</v>
      </c>
      <c r="WTK49" s="14">
        <f t="shared" si="2939"/>
        <v>1431.4757999999999</v>
      </c>
      <c r="WTL49" s="14">
        <f t="shared" si="2940"/>
        <v>1811.2251999999999</v>
      </c>
      <c r="WTM49" s="11" t="s">
        <v>17389</v>
      </c>
      <c r="WTN49" s="261" t="str">
        <f>IF(WTU49="SINAPI",VLOOKUP('TEREZINHA HARDY'!WTT49,SINAPI,2,),VLOOKUP('TEREZINHA HARDY'!WTT49,SETOP,3,))</f>
        <v>FORMA E DESFORMA DE TÁBUA E SARRAFO, REAPROVEITAMENTO (3X), EXCLUSIVE ESCORAMENTO</v>
      </c>
      <c r="WTO49" s="261"/>
      <c r="WTP49" s="261"/>
      <c r="WTQ49" s="261"/>
      <c r="WTR49" s="261"/>
      <c r="WTS49" s="261"/>
      <c r="WTT49" s="12" t="s">
        <v>10323</v>
      </c>
      <c r="WTU49" s="12" t="s">
        <v>6222</v>
      </c>
      <c r="WTV49" s="12" t="str">
        <f>IF(WTU49="SINAPI",VLOOKUP('TEREZINHA HARDY'!WTT49,SINAPI,3,),VLOOKUP('TEREZINHA HARDY'!WTT49,SETOP,4,))</f>
        <v>M2</v>
      </c>
      <c r="WTW49" s="13">
        <v>36.619999999999997</v>
      </c>
      <c r="WTX49" s="13" t="s">
        <v>41</v>
      </c>
      <c r="WTY49" s="14">
        <f>IF(WTU49="SINAPI",VLOOKUP('TEREZINHA HARDY'!WTT49,SINAPI,4,),VLOOKUP('TEREZINHA HARDY'!WTT49,SETOP,5,))</f>
        <v>39.090000000000003</v>
      </c>
      <c r="WTZ49" s="14">
        <f t="shared" si="2941"/>
        <v>49.46</v>
      </c>
      <c r="WUA49" s="14">
        <f t="shared" si="2942"/>
        <v>1431.4757999999999</v>
      </c>
      <c r="WUB49" s="14">
        <f t="shared" si="2943"/>
        <v>1811.2251999999999</v>
      </c>
      <c r="WUC49" s="11" t="s">
        <v>17389</v>
      </c>
      <c r="WUD49" s="261" t="str">
        <f>IF(WUK49="SINAPI",VLOOKUP('TEREZINHA HARDY'!WUJ49,SINAPI,2,),VLOOKUP('TEREZINHA HARDY'!WUJ49,SETOP,3,))</f>
        <v>FORMA E DESFORMA DE TÁBUA E SARRAFO, REAPROVEITAMENTO (3X), EXCLUSIVE ESCORAMENTO</v>
      </c>
      <c r="WUE49" s="261"/>
      <c r="WUF49" s="261"/>
      <c r="WUG49" s="261"/>
      <c r="WUH49" s="261"/>
      <c r="WUI49" s="261"/>
      <c r="WUJ49" s="12" t="s">
        <v>10323</v>
      </c>
      <c r="WUK49" s="12" t="s">
        <v>6222</v>
      </c>
      <c r="WUL49" s="12" t="str">
        <f>IF(WUK49="SINAPI",VLOOKUP('TEREZINHA HARDY'!WUJ49,SINAPI,3,),VLOOKUP('TEREZINHA HARDY'!WUJ49,SETOP,4,))</f>
        <v>M2</v>
      </c>
      <c r="WUM49" s="13">
        <v>36.619999999999997</v>
      </c>
      <c r="WUN49" s="13" t="s">
        <v>41</v>
      </c>
      <c r="WUO49" s="14">
        <f>IF(WUK49="SINAPI",VLOOKUP('TEREZINHA HARDY'!WUJ49,SINAPI,4,),VLOOKUP('TEREZINHA HARDY'!WUJ49,SETOP,5,))</f>
        <v>39.090000000000003</v>
      </c>
      <c r="WUP49" s="14">
        <f t="shared" si="2944"/>
        <v>49.46</v>
      </c>
      <c r="WUQ49" s="14">
        <f t="shared" si="2945"/>
        <v>1431.4757999999999</v>
      </c>
      <c r="WUR49" s="14">
        <f t="shared" si="2946"/>
        <v>1811.2251999999999</v>
      </c>
      <c r="WUS49" s="11" t="s">
        <v>17389</v>
      </c>
      <c r="WUT49" s="261" t="str">
        <f>IF(WVA49="SINAPI",VLOOKUP('TEREZINHA HARDY'!WUZ49,SINAPI,2,),VLOOKUP('TEREZINHA HARDY'!WUZ49,SETOP,3,))</f>
        <v>FORMA E DESFORMA DE TÁBUA E SARRAFO, REAPROVEITAMENTO (3X), EXCLUSIVE ESCORAMENTO</v>
      </c>
      <c r="WUU49" s="261"/>
      <c r="WUV49" s="261"/>
      <c r="WUW49" s="261"/>
      <c r="WUX49" s="261"/>
      <c r="WUY49" s="261"/>
      <c r="WUZ49" s="12" t="s">
        <v>10323</v>
      </c>
      <c r="WVA49" s="12" t="s">
        <v>6222</v>
      </c>
      <c r="WVB49" s="12" t="str">
        <f>IF(WVA49="SINAPI",VLOOKUP('TEREZINHA HARDY'!WUZ49,SINAPI,3,),VLOOKUP('TEREZINHA HARDY'!WUZ49,SETOP,4,))</f>
        <v>M2</v>
      </c>
      <c r="WVC49" s="13">
        <v>36.619999999999997</v>
      </c>
      <c r="WVD49" s="13" t="s">
        <v>41</v>
      </c>
      <c r="WVE49" s="14">
        <f>IF(WVA49="SINAPI",VLOOKUP('TEREZINHA HARDY'!WUZ49,SINAPI,4,),VLOOKUP('TEREZINHA HARDY'!WUZ49,SETOP,5,))</f>
        <v>39.090000000000003</v>
      </c>
      <c r="WVF49" s="14">
        <f t="shared" si="2947"/>
        <v>49.46</v>
      </c>
      <c r="WVG49" s="14">
        <f t="shared" si="2948"/>
        <v>1431.4757999999999</v>
      </c>
      <c r="WVH49" s="14">
        <f t="shared" si="2949"/>
        <v>1811.2251999999999</v>
      </c>
      <c r="WVI49" s="11" t="s">
        <v>17389</v>
      </c>
      <c r="WVJ49" s="261" t="str">
        <f>IF(WVQ49="SINAPI",VLOOKUP('TEREZINHA HARDY'!WVP49,SINAPI,2,),VLOOKUP('TEREZINHA HARDY'!WVP49,SETOP,3,))</f>
        <v>FORMA E DESFORMA DE TÁBUA E SARRAFO, REAPROVEITAMENTO (3X), EXCLUSIVE ESCORAMENTO</v>
      </c>
      <c r="WVK49" s="261"/>
      <c r="WVL49" s="261"/>
      <c r="WVM49" s="261"/>
      <c r="WVN49" s="261"/>
      <c r="WVO49" s="261"/>
      <c r="WVP49" s="12" t="s">
        <v>10323</v>
      </c>
      <c r="WVQ49" s="12" t="s">
        <v>6222</v>
      </c>
      <c r="WVR49" s="12" t="str">
        <f>IF(WVQ49="SINAPI",VLOOKUP('TEREZINHA HARDY'!WVP49,SINAPI,3,),VLOOKUP('TEREZINHA HARDY'!WVP49,SETOP,4,))</f>
        <v>M2</v>
      </c>
      <c r="WVS49" s="13">
        <v>36.619999999999997</v>
      </c>
      <c r="WVT49" s="13" t="s">
        <v>41</v>
      </c>
      <c r="WVU49" s="14">
        <f>IF(WVQ49="SINAPI",VLOOKUP('TEREZINHA HARDY'!WVP49,SINAPI,4,),VLOOKUP('TEREZINHA HARDY'!WVP49,SETOP,5,))</f>
        <v>39.090000000000003</v>
      </c>
      <c r="WVV49" s="14">
        <f t="shared" si="2950"/>
        <v>49.46</v>
      </c>
      <c r="WVW49" s="14">
        <f t="shared" si="2951"/>
        <v>1431.4757999999999</v>
      </c>
      <c r="WVX49" s="14">
        <f t="shared" si="2952"/>
        <v>1811.2251999999999</v>
      </c>
      <c r="WVY49" s="11" t="s">
        <v>17389</v>
      </c>
      <c r="WVZ49" s="261" t="str">
        <f>IF(WWG49="SINAPI",VLOOKUP('TEREZINHA HARDY'!WWF49,SINAPI,2,),VLOOKUP('TEREZINHA HARDY'!WWF49,SETOP,3,))</f>
        <v>FORMA E DESFORMA DE TÁBUA E SARRAFO, REAPROVEITAMENTO (3X), EXCLUSIVE ESCORAMENTO</v>
      </c>
      <c r="WWA49" s="261"/>
      <c r="WWB49" s="261"/>
      <c r="WWC49" s="261"/>
      <c r="WWD49" s="261"/>
      <c r="WWE49" s="261"/>
      <c r="WWF49" s="12" t="s">
        <v>10323</v>
      </c>
      <c r="WWG49" s="12" t="s">
        <v>6222</v>
      </c>
      <c r="WWH49" s="12" t="str">
        <f>IF(WWG49="SINAPI",VLOOKUP('TEREZINHA HARDY'!WWF49,SINAPI,3,),VLOOKUP('TEREZINHA HARDY'!WWF49,SETOP,4,))</f>
        <v>M2</v>
      </c>
      <c r="WWI49" s="13">
        <v>36.619999999999997</v>
      </c>
      <c r="WWJ49" s="13" t="s">
        <v>41</v>
      </c>
      <c r="WWK49" s="14">
        <f>IF(WWG49="SINAPI",VLOOKUP('TEREZINHA HARDY'!WWF49,SINAPI,4,),VLOOKUP('TEREZINHA HARDY'!WWF49,SETOP,5,))</f>
        <v>39.090000000000003</v>
      </c>
      <c r="WWL49" s="14">
        <f t="shared" si="2953"/>
        <v>49.46</v>
      </c>
      <c r="WWM49" s="14">
        <f t="shared" si="2954"/>
        <v>1431.4757999999999</v>
      </c>
      <c r="WWN49" s="14">
        <f t="shared" si="2955"/>
        <v>1811.2251999999999</v>
      </c>
      <c r="WWO49" s="11" t="s">
        <v>17389</v>
      </c>
      <c r="WWP49" s="261" t="str">
        <f>IF(WWW49="SINAPI",VLOOKUP('TEREZINHA HARDY'!WWV49,SINAPI,2,),VLOOKUP('TEREZINHA HARDY'!WWV49,SETOP,3,))</f>
        <v>FORMA E DESFORMA DE TÁBUA E SARRAFO, REAPROVEITAMENTO (3X), EXCLUSIVE ESCORAMENTO</v>
      </c>
      <c r="WWQ49" s="261"/>
      <c r="WWR49" s="261"/>
      <c r="WWS49" s="261"/>
      <c r="WWT49" s="261"/>
      <c r="WWU49" s="261"/>
      <c r="WWV49" s="12" t="s">
        <v>10323</v>
      </c>
      <c r="WWW49" s="12" t="s">
        <v>6222</v>
      </c>
      <c r="WWX49" s="12" t="str">
        <f>IF(WWW49="SINAPI",VLOOKUP('TEREZINHA HARDY'!WWV49,SINAPI,3,),VLOOKUP('TEREZINHA HARDY'!WWV49,SETOP,4,))</f>
        <v>M2</v>
      </c>
      <c r="WWY49" s="13">
        <v>36.619999999999997</v>
      </c>
      <c r="WWZ49" s="13" t="s">
        <v>41</v>
      </c>
      <c r="WXA49" s="14">
        <f>IF(WWW49="SINAPI",VLOOKUP('TEREZINHA HARDY'!WWV49,SINAPI,4,),VLOOKUP('TEREZINHA HARDY'!WWV49,SETOP,5,))</f>
        <v>39.090000000000003</v>
      </c>
      <c r="WXB49" s="14">
        <f t="shared" si="2956"/>
        <v>49.46</v>
      </c>
      <c r="WXC49" s="14">
        <f t="shared" si="2957"/>
        <v>1431.4757999999999</v>
      </c>
      <c r="WXD49" s="14">
        <f t="shared" si="2958"/>
        <v>1811.2251999999999</v>
      </c>
      <c r="WXE49" s="11" t="s">
        <v>17389</v>
      </c>
      <c r="WXF49" s="261" t="str">
        <f>IF(WXM49="SINAPI",VLOOKUP('TEREZINHA HARDY'!WXL49,SINAPI,2,),VLOOKUP('TEREZINHA HARDY'!WXL49,SETOP,3,))</f>
        <v>FORMA E DESFORMA DE TÁBUA E SARRAFO, REAPROVEITAMENTO (3X), EXCLUSIVE ESCORAMENTO</v>
      </c>
      <c r="WXG49" s="261"/>
      <c r="WXH49" s="261"/>
      <c r="WXI49" s="261"/>
      <c r="WXJ49" s="261"/>
      <c r="WXK49" s="261"/>
      <c r="WXL49" s="12" t="s">
        <v>10323</v>
      </c>
      <c r="WXM49" s="12" t="s">
        <v>6222</v>
      </c>
      <c r="WXN49" s="12" t="str">
        <f>IF(WXM49="SINAPI",VLOOKUP('TEREZINHA HARDY'!WXL49,SINAPI,3,),VLOOKUP('TEREZINHA HARDY'!WXL49,SETOP,4,))</f>
        <v>M2</v>
      </c>
      <c r="WXO49" s="13">
        <v>36.619999999999997</v>
      </c>
      <c r="WXP49" s="13" t="s">
        <v>41</v>
      </c>
      <c r="WXQ49" s="14">
        <f>IF(WXM49="SINAPI",VLOOKUP('TEREZINHA HARDY'!WXL49,SINAPI,4,),VLOOKUP('TEREZINHA HARDY'!WXL49,SETOP,5,))</f>
        <v>39.090000000000003</v>
      </c>
      <c r="WXR49" s="14">
        <f t="shared" si="2959"/>
        <v>49.46</v>
      </c>
      <c r="WXS49" s="14">
        <f t="shared" si="2960"/>
        <v>1431.4757999999999</v>
      </c>
      <c r="WXT49" s="14">
        <f t="shared" si="2961"/>
        <v>1811.2251999999999</v>
      </c>
      <c r="WXU49" s="11" t="s">
        <v>17389</v>
      </c>
      <c r="WXV49" s="261" t="str">
        <f>IF(WYC49="SINAPI",VLOOKUP('TEREZINHA HARDY'!WYB49,SINAPI,2,),VLOOKUP('TEREZINHA HARDY'!WYB49,SETOP,3,))</f>
        <v>FORMA E DESFORMA DE TÁBUA E SARRAFO, REAPROVEITAMENTO (3X), EXCLUSIVE ESCORAMENTO</v>
      </c>
      <c r="WXW49" s="261"/>
      <c r="WXX49" s="261"/>
      <c r="WXY49" s="261"/>
      <c r="WXZ49" s="261"/>
      <c r="WYA49" s="261"/>
      <c r="WYB49" s="12" t="s">
        <v>10323</v>
      </c>
      <c r="WYC49" s="12" t="s">
        <v>6222</v>
      </c>
      <c r="WYD49" s="12" t="str">
        <f>IF(WYC49="SINAPI",VLOOKUP('TEREZINHA HARDY'!WYB49,SINAPI,3,),VLOOKUP('TEREZINHA HARDY'!WYB49,SETOP,4,))</f>
        <v>M2</v>
      </c>
      <c r="WYE49" s="13">
        <v>36.619999999999997</v>
      </c>
      <c r="WYF49" s="13" t="s">
        <v>41</v>
      </c>
      <c r="WYG49" s="14">
        <f>IF(WYC49="SINAPI",VLOOKUP('TEREZINHA HARDY'!WYB49,SINAPI,4,),VLOOKUP('TEREZINHA HARDY'!WYB49,SETOP,5,))</f>
        <v>39.090000000000003</v>
      </c>
      <c r="WYH49" s="14">
        <f t="shared" si="2962"/>
        <v>49.46</v>
      </c>
      <c r="WYI49" s="14">
        <f t="shared" si="2963"/>
        <v>1431.4757999999999</v>
      </c>
      <c r="WYJ49" s="14">
        <f t="shared" si="2964"/>
        <v>1811.2251999999999</v>
      </c>
      <c r="WYK49" s="11" t="s">
        <v>17389</v>
      </c>
      <c r="WYL49" s="261" t="str">
        <f>IF(WYS49="SINAPI",VLOOKUP('TEREZINHA HARDY'!WYR49,SINAPI,2,),VLOOKUP('TEREZINHA HARDY'!WYR49,SETOP,3,))</f>
        <v>FORMA E DESFORMA DE TÁBUA E SARRAFO, REAPROVEITAMENTO (3X), EXCLUSIVE ESCORAMENTO</v>
      </c>
      <c r="WYM49" s="261"/>
      <c r="WYN49" s="261"/>
      <c r="WYO49" s="261"/>
      <c r="WYP49" s="261"/>
      <c r="WYQ49" s="261"/>
      <c r="WYR49" s="12" t="s">
        <v>10323</v>
      </c>
      <c r="WYS49" s="12" t="s">
        <v>6222</v>
      </c>
      <c r="WYT49" s="12" t="str">
        <f>IF(WYS49="SINAPI",VLOOKUP('TEREZINHA HARDY'!WYR49,SINAPI,3,),VLOOKUP('TEREZINHA HARDY'!WYR49,SETOP,4,))</f>
        <v>M2</v>
      </c>
      <c r="WYU49" s="13">
        <v>36.619999999999997</v>
      </c>
      <c r="WYV49" s="13" t="s">
        <v>41</v>
      </c>
      <c r="WYW49" s="14">
        <f>IF(WYS49="SINAPI",VLOOKUP('TEREZINHA HARDY'!WYR49,SINAPI,4,),VLOOKUP('TEREZINHA HARDY'!WYR49,SETOP,5,))</f>
        <v>39.090000000000003</v>
      </c>
      <c r="WYX49" s="14">
        <f t="shared" si="2965"/>
        <v>49.46</v>
      </c>
      <c r="WYY49" s="14">
        <f t="shared" si="2966"/>
        <v>1431.4757999999999</v>
      </c>
      <c r="WYZ49" s="14">
        <f t="shared" si="2967"/>
        <v>1811.2251999999999</v>
      </c>
      <c r="WZA49" s="11" t="s">
        <v>17389</v>
      </c>
      <c r="WZB49" s="261" t="str">
        <f>IF(WZI49="SINAPI",VLOOKUP('TEREZINHA HARDY'!WZH49,SINAPI,2,),VLOOKUP('TEREZINHA HARDY'!WZH49,SETOP,3,))</f>
        <v>FORMA E DESFORMA DE TÁBUA E SARRAFO, REAPROVEITAMENTO (3X), EXCLUSIVE ESCORAMENTO</v>
      </c>
      <c r="WZC49" s="261"/>
      <c r="WZD49" s="261"/>
      <c r="WZE49" s="261"/>
      <c r="WZF49" s="261"/>
      <c r="WZG49" s="261"/>
      <c r="WZH49" s="12" t="s">
        <v>10323</v>
      </c>
      <c r="WZI49" s="12" t="s">
        <v>6222</v>
      </c>
      <c r="WZJ49" s="12" t="str">
        <f>IF(WZI49="SINAPI",VLOOKUP('TEREZINHA HARDY'!WZH49,SINAPI,3,),VLOOKUP('TEREZINHA HARDY'!WZH49,SETOP,4,))</f>
        <v>M2</v>
      </c>
      <c r="WZK49" s="13">
        <v>36.619999999999997</v>
      </c>
      <c r="WZL49" s="13" t="s">
        <v>41</v>
      </c>
      <c r="WZM49" s="14">
        <f>IF(WZI49="SINAPI",VLOOKUP('TEREZINHA HARDY'!WZH49,SINAPI,4,),VLOOKUP('TEREZINHA HARDY'!WZH49,SETOP,5,))</f>
        <v>39.090000000000003</v>
      </c>
      <c r="WZN49" s="14">
        <f t="shared" si="2968"/>
        <v>49.46</v>
      </c>
      <c r="WZO49" s="14">
        <f t="shared" si="2969"/>
        <v>1431.4757999999999</v>
      </c>
      <c r="WZP49" s="14">
        <f t="shared" si="2970"/>
        <v>1811.2251999999999</v>
      </c>
      <c r="WZQ49" s="11" t="s">
        <v>17389</v>
      </c>
      <c r="WZR49" s="261" t="str">
        <f>IF(WZY49="SINAPI",VLOOKUP('TEREZINHA HARDY'!WZX49,SINAPI,2,),VLOOKUP('TEREZINHA HARDY'!WZX49,SETOP,3,))</f>
        <v>FORMA E DESFORMA DE TÁBUA E SARRAFO, REAPROVEITAMENTO (3X), EXCLUSIVE ESCORAMENTO</v>
      </c>
      <c r="WZS49" s="261"/>
      <c r="WZT49" s="261"/>
      <c r="WZU49" s="261"/>
      <c r="WZV49" s="261"/>
      <c r="WZW49" s="261"/>
      <c r="WZX49" s="12" t="s">
        <v>10323</v>
      </c>
      <c r="WZY49" s="12" t="s">
        <v>6222</v>
      </c>
      <c r="WZZ49" s="12" t="str">
        <f>IF(WZY49="SINAPI",VLOOKUP('TEREZINHA HARDY'!WZX49,SINAPI,3,),VLOOKUP('TEREZINHA HARDY'!WZX49,SETOP,4,))</f>
        <v>M2</v>
      </c>
      <c r="XAA49" s="13">
        <v>36.619999999999997</v>
      </c>
      <c r="XAB49" s="13" t="s">
        <v>41</v>
      </c>
      <c r="XAC49" s="14">
        <f>IF(WZY49="SINAPI",VLOOKUP('TEREZINHA HARDY'!WZX49,SINAPI,4,),VLOOKUP('TEREZINHA HARDY'!WZX49,SETOP,5,))</f>
        <v>39.090000000000003</v>
      </c>
      <c r="XAD49" s="14">
        <f t="shared" si="2971"/>
        <v>49.46</v>
      </c>
      <c r="XAE49" s="14">
        <f t="shared" si="2972"/>
        <v>1431.4757999999999</v>
      </c>
      <c r="XAF49" s="14">
        <f t="shared" si="2973"/>
        <v>1811.2251999999999</v>
      </c>
      <c r="XAG49" s="11" t="s">
        <v>17389</v>
      </c>
      <c r="XAH49" s="261" t="str">
        <f>IF(XAO49="SINAPI",VLOOKUP('TEREZINHA HARDY'!XAN49,SINAPI,2,),VLOOKUP('TEREZINHA HARDY'!XAN49,SETOP,3,))</f>
        <v>FORMA E DESFORMA DE TÁBUA E SARRAFO, REAPROVEITAMENTO (3X), EXCLUSIVE ESCORAMENTO</v>
      </c>
      <c r="XAI49" s="261"/>
      <c r="XAJ49" s="261"/>
      <c r="XAK49" s="261"/>
      <c r="XAL49" s="261"/>
      <c r="XAM49" s="261"/>
      <c r="XAN49" s="12" t="s">
        <v>10323</v>
      </c>
      <c r="XAO49" s="12" t="s">
        <v>6222</v>
      </c>
      <c r="XAP49" s="12" t="str">
        <f>IF(XAO49="SINAPI",VLOOKUP('TEREZINHA HARDY'!XAN49,SINAPI,3,),VLOOKUP('TEREZINHA HARDY'!XAN49,SETOP,4,))</f>
        <v>M2</v>
      </c>
      <c r="XAQ49" s="13">
        <v>36.619999999999997</v>
      </c>
      <c r="XAR49" s="13" t="s">
        <v>41</v>
      </c>
      <c r="XAS49" s="14">
        <f>IF(XAO49="SINAPI",VLOOKUP('TEREZINHA HARDY'!XAN49,SINAPI,4,),VLOOKUP('TEREZINHA HARDY'!XAN49,SETOP,5,))</f>
        <v>39.090000000000003</v>
      </c>
      <c r="XAT49" s="14">
        <f t="shared" si="2974"/>
        <v>49.46</v>
      </c>
      <c r="XAU49" s="14">
        <f t="shared" si="2975"/>
        <v>1431.4757999999999</v>
      </c>
      <c r="XAV49" s="14">
        <f t="shared" si="2976"/>
        <v>1811.2251999999999</v>
      </c>
      <c r="XAW49" s="11" t="s">
        <v>17389</v>
      </c>
      <c r="XAX49" s="261" t="str">
        <f>IF(XBE49="SINAPI",VLOOKUP('TEREZINHA HARDY'!XBD49,SINAPI,2,),VLOOKUP('TEREZINHA HARDY'!XBD49,SETOP,3,))</f>
        <v>FORMA E DESFORMA DE TÁBUA E SARRAFO, REAPROVEITAMENTO (3X), EXCLUSIVE ESCORAMENTO</v>
      </c>
      <c r="XAY49" s="261"/>
      <c r="XAZ49" s="261"/>
      <c r="XBA49" s="261"/>
      <c r="XBB49" s="261"/>
      <c r="XBC49" s="261"/>
      <c r="XBD49" s="12" t="s">
        <v>10323</v>
      </c>
      <c r="XBE49" s="12" t="s">
        <v>6222</v>
      </c>
      <c r="XBF49" s="12" t="str">
        <f>IF(XBE49="SINAPI",VLOOKUP('TEREZINHA HARDY'!XBD49,SINAPI,3,),VLOOKUP('TEREZINHA HARDY'!XBD49,SETOP,4,))</f>
        <v>M2</v>
      </c>
      <c r="XBG49" s="13">
        <v>36.619999999999997</v>
      </c>
      <c r="XBH49" s="13" t="s">
        <v>41</v>
      </c>
      <c r="XBI49" s="14">
        <f>IF(XBE49="SINAPI",VLOOKUP('TEREZINHA HARDY'!XBD49,SINAPI,4,),VLOOKUP('TEREZINHA HARDY'!XBD49,SETOP,5,))</f>
        <v>39.090000000000003</v>
      </c>
      <c r="XBJ49" s="14">
        <f t="shared" si="2977"/>
        <v>49.46</v>
      </c>
      <c r="XBK49" s="14">
        <f t="shared" si="2978"/>
        <v>1431.4757999999999</v>
      </c>
      <c r="XBL49" s="14">
        <f t="shared" si="2979"/>
        <v>1811.2251999999999</v>
      </c>
      <c r="XBM49" s="11" t="s">
        <v>17389</v>
      </c>
      <c r="XBN49" s="261" t="str">
        <f>IF(XBU49="SINAPI",VLOOKUP('TEREZINHA HARDY'!XBT49,SINAPI,2,),VLOOKUP('TEREZINHA HARDY'!XBT49,SETOP,3,))</f>
        <v>FORMA E DESFORMA DE TÁBUA E SARRAFO, REAPROVEITAMENTO (3X), EXCLUSIVE ESCORAMENTO</v>
      </c>
      <c r="XBO49" s="261"/>
      <c r="XBP49" s="261"/>
      <c r="XBQ49" s="261"/>
      <c r="XBR49" s="261"/>
      <c r="XBS49" s="261"/>
      <c r="XBT49" s="12" t="s">
        <v>10323</v>
      </c>
      <c r="XBU49" s="12" t="s">
        <v>6222</v>
      </c>
      <c r="XBV49" s="12" t="str">
        <f>IF(XBU49="SINAPI",VLOOKUP('TEREZINHA HARDY'!XBT49,SINAPI,3,),VLOOKUP('TEREZINHA HARDY'!XBT49,SETOP,4,))</f>
        <v>M2</v>
      </c>
      <c r="XBW49" s="13">
        <v>36.619999999999997</v>
      </c>
      <c r="XBX49" s="13" t="s">
        <v>41</v>
      </c>
      <c r="XBY49" s="14">
        <f>IF(XBU49="SINAPI",VLOOKUP('TEREZINHA HARDY'!XBT49,SINAPI,4,),VLOOKUP('TEREZINHA HARDY'!XBT49,SETOP,5,))</f>
        <v>39.090000000000003</v>
      </c>
      <c r="XBZ49" s="14">
        <f t="shared" si="2980"/>
        <v>49.46</v>
      </c>
      <c r="XCA49" s="14">
        <f t="shared" si="2981"/>
        <v>1431.4757999999999</v>
      </c>
      <c r="XCB49" s="14">
        <f t="shared" si="2982"/>
        <v>1811.2251999999999</v>
      </c>
      <c r="XCC49" s="11" t="s">
        <v>17389</v>
      </c>
      <c r="XCD49" s="261" t="str">
        <f>IF(XCK49="SINAPI",VLOOKUP('TEREZINHA HARDY'!XCJ49,SINAPI,2,),VLOOKUP('TEREZINHA HARDY'!XCJ49,SETOP,3,))</f>
        <v>FORMA E DESFORMA DE TÁBUA E SARRAFO, REAPROVEITAMENTO (3X), EXCLUSIVE ESCORAMENTO</v>
      </c>
      <c r="XCE49" s="261"/>
      <c r="XCF49" s="261"/>
      <c r="XCG49" s="261"/>
      <c r="XCH49" s="261"/>
      <c r="XCI49" s="261"/>
      <c r="XCJ49" s="12" t="s">
        <v>10323</v>
      </c>
      <c r="XCK49" s="12" t="s">
        <v>6222</v>
      </c>
      <c r="XCL49" s="12" t="str">
        <f>IF(XCK49="SINAPI",VLOOKUP('TEREZINHA HARDY'!XCJ49,SINAPI,3,),VLOOKUP('TEREZINHA HARDY'!XCJ49,SETOP,4,))</f>
        <v>M2</v>
      </c>
      <c r="XCM49" s="13">
        <v>36.619999999999997</v>
      </c>
      <c r="XCN49" s="13" t="s">
        <v>41</v>
      </c>
      <c r="XCO49" s="14">
        <f>IF(XCK49="SINAPI",VLOOKUP('TEREZINHA HARDY'!XCJ49,SINAPI,4,),VLOOKUP('TEREZINHA HARDY'!XCJ49,SETOP,5,))</f>
        <v>39.090000000000003</v>
      </c>
      <c r="XCP49" s="14">
        <f t="shared" si="2983"/>
        <v>49.46</v>
      </c>
      <c r="XCQ49" s="14">
        <f t="shared" si="2984"/>
        <v>1431.4757999999999</v>
      </c>
      <c r="XCR49" s="14">
        <f t="shared" si="2985"/>
        <v>1811.2251999999999</v>
      </c>
      <c r="XCS49" s="11" t="s">
        <v>17389</v>
      </c>
      <c r="XCT49" s="261" t="str">
        <f>IF(XDA49="SINAPI",VLOOKUP('TEREZINHA HARDY'!XCZ49,SINAPI,2,),VLOOKUP('TEREZINHA HARDY'!XCZ49,SETOP,3,))</f>
        <v>FORMA E DESFORMA DE TÁBUA E SARRAFO, REAPROVEITAMENTO (3X), EXCLUSIVE ESCORAMENTO</v>
      </c>
      <c r="XCU49" s="261"/>
      <c r="XCV49" s="261"/>
      <c r="XCW49" s="261"/>
      <c r="XCX49" s="261"/>
      <c r="XCY49" s="261"/>
      <c r="XCZ49" s="12" t="s">
        <v>10323</v>
      </c>
      <c r="XDA49" s="12" t="s">
        <v>6222</v>
      </c>
      <c r="XDB49" s="12" t="str">
        <f>IF(XDA49="SINAPI",VLOOKUP('TEREZINHA HARDY'!XCZ49,SINAPI,3,),VLOOKUP('TEREZINHA HARDY'!XCZ49,SETOP,4,))</f>
        <v>M2</v>
      </c>
      <c r="XDC49" s="13">
        <v>36.619999999999997</v>
      </c>
      <c r="XDD49" s="13" t="s">
        <v>41</v>
      </c>
      <c r="XDE49" s="14">
        <f>IF(XDA49="SINAPI",VLOOKUP('TEREZINHA HARDY'!XCZ49,SINAPI,4,),VLOOKUP('TEREZINHA HARDY'!XCZ49,SETOP,5,))</f>
        <v>39.090000000000003</v>
      </c>
      <c r="XDF49" s="14">
        <f t="shared" si="2986"/>
        <v>49.46</v>
      </c>
      <c r="XDG49" s="14">
        <f t="shared" si="2987"/>
        <v>1431.4757999999999</v>
      </c>
      <c r="XDH49" s="14">
        <f t="shared" si="2988"/>
        <v>1811.2251999999999</v>
      </c>
      <c r="XDI49" s="11" t="s">
        <v>17389</v>
      </c>
      <c r="XDJ49" s="261" t="str">
        <f>IF(XDQ49="SINAPI",VLOOKUP('TEREZINHA HARDY'!XDP49,SINAPI,2,),VLOOKUP('TEREZINHA HARDY'!XDP49,SETOP,3,))</f>
        <v>FORMA E DESFORMA DE TÁBUA E SARRAFO, REAPROVEITAMENTO (3X), EXCLUSIVE ESCORAMENTO</v>
      </c>
      <c r="XDK49" s="261"/>
      <c r="XDL49" s="261"/>
      <c r="XDM49" s="261"/>
      <c r="XDN49" s="261"/>
      <c r="XDO49" s="261"/>
      <c r="XDP49" s="12" t="s">
        <v>10323</v>
      </c>
      <c r="XDQ49" s="12" t="s">
        <v>6222</v>
      </c>
      <c r="XDR49" s="12" t="str">
        <f>IF(XDQ49="SINAPI",VLOOKUP('TEREZINHA HARDY'!XDP49,SINAPI,3,),VLOOKUP('TEREZINHA HARDY'!XDP49,SETOP,4,))</f>
        <v>M2</v>
      </c>
      <c r="XDS49" s="13">
        <v>36.619999999999997</v>
      </c>
      <c r="XDT49" s="13" t="s">
        <v>41</v>
      </c>
      <c r="XDU49" s="14">
        <f>IF(XDQ49="SINAPI",VLOOKUP('TEREZINHA HARDY'!XDP49,SINAPI,4,),VLOOKUP('TEREZINHA HARDY'!XDP49,SETOP,5,))</f>
        <v>39.090000000000003</v>
      </c>
      <c r="XDV49" s="14">
        <f t="shared" si="2989"/>
        <v>49.46</v>
      </c>
      <c r="XDW49" s="14">
        <f t="shared" si="2990"/>
        <v>1431.4757999999999</v>
      </c>
      <c r="XDX49" s="14">
        <f t="shared" si="2991"/>
        <v>1811.2251999999999</v>
      </c>
      <c r="XDY49" s="11" t="s">
        <v>17389</v>
      </c>
      <c r="XDZ49" s="261" t="str">
        <f>IF(XEG49="SINAPI",VLOOKUP('TEREZINHA HARDY'!XEF49,SINAPI,2,),VLOOKUP('TEREZINHA HARDY'!XEF49,SETOP,3,))</f>
        <v>FORMA E DESFORMA DE TÁBUA E SARRAFO, REAPROVEITAMENTO (3X), EXCLUSIVE ESCORAMENTO</v>
      </c>
      <c r="XEA49" s="261"/>
      <c r="XEB49" s="261"/>
      <c r="XEC49" s="261"/>
      <c r="XED49" s="261"/>
      <c r="XEE49" s="261"/>
      <c r="XEF49" s="12" t="s">
        <v>10323</v>
      </c>
      <c r="XEG49" s="12" t="s">
        <v>6222</v>
      </c>
      <c r="XEH49" s="12" t="str">
        <f>IF(XEG49="SINAPI",VLOOKUP('TEREZINHA HARDY'!XEF49,SINAPI,3,),VLOOKUP('TEREZINHA HARDY'!XEF49,SETOP,4,))</f>
        <v>M2</v>
      </c>
      <c r="XEI49" s="13">
        <v>36.619999999999997</v>
      </c>
      <c r="XEJ49" s="13" t="s">
        <v>41</v>
      </c>
      <c r="XEK49" s="14">
        <f>IF(XEG49="SINAPI",VLOOKUP('TEREZINHA HARDY'!XEF49,SINAPI,4,),VLOOKUP('TEREZINHA HARDY'!XEF49,SETOP,5,))</f>
        <v>39.090000000000003</v>
      </c>
      <c r="XEL49" s="14">
        <f t="shared" si="2992"/>
        <v>49.46</v>
      </c>
      <c r="XEM49" s="14">
        <f t="shared" si="2993"/>
        <v>1431.4757999999999</v>
      </c>
      <c r="XEN49" s="14">
        <f t="shared" si="2994"/>
        <v>1811.2251999999999</v>
      </c>
      <c r="XEO49" s="11" t="s">
        <v>17389</v>
      </c>
      <c r="XEP49" s="261" t="str">
        <f>IF(XEW49="SINAPI",VLOOKUP('TEREZINHA HARDY'!XEV49,SINAPI,2,),VLOOKUP('TEREZINHA HARDY'!XEV49,SETOP,3,))</f>
        <v>FORMA E DESFORMA DE TÁBUA E SARRAFO, REAPROVEITAMENTO (3X), EXCLUSIVE ESCORAMENTO</v>
      </c>
      <c r="XEQ49" s="261"/>
      <c r="XER49" s="261"/>
      <c r="XES49" s="261"/>
      <c r="XET49" s="261"/>
      <c r="XEU49" s="261"/>
      <c r="XEV49" s="12" t="s">
        <v>10323</v>
      </c>
      <c r="XEW49" s="12" t="s">
        <v>6222</v>
      </c>
      <c r="XEX49" s="12" t="str">
        <f>IF(XEW49="SINAPI",VLOOKUP('TEREZINHA HARDY'!XEV49,SINAPI,3,),VLOOKUP('TEREZINHA HARDY'!XEV49,SETOP,4,))</f>
        <v>M2</v>
      </c>
      <c r="XEY49" s="13">
        <v>36.619999999999997</v>
      </c>
      <c r="XEZ49" s="13" t="s">
        <v>41</v>
      </c>
      <c r="XFA49" s="14">
        <f>IF(XEW49="SINAPI",VLOOKUP('TEREZINHA HARDY'!XEV49,SINAPI,4,),VLOOKUP('TEREZINHA HARDY'!XEV49,SETOP,5,))</f>
        <v>39.090000000000003</v>
      </c>
      <c r="XFB49" s="14">
        <f t="shared" si="2995"/>
        <v>49.46</v>
      </c>
      <c r="XFC49" s="14">
        <f t="shared" si="2996"/>
        <v>1431.4757999999999</v>
      </c>
      <c r="XFD49" s="14">
        <f t="shared" si="2997"/>
        <v>1811.2251999999999</v>
      </c>
    </row>
    <row r="50" spans="1:16384" s="16" customFormat="1" ht="30" customHeight="1">
      <c r="A50" s="11" t="s">
        <v>17390</v>
      </c>
      <c r="B50" s="261" t="str">
        <f>IF(I50="SINAPI",VLOOKUP('TEREZINHA HARDY'!H50,SINAPI,2,),VLOOKUP('TEREZINHA HARDY'!H50,SETOP,3,))</f>
        <v>PERFURAÇÃO DE ESTACA BROCA A TRADO MECANIZADO D = 400 MM</v>
      </c>
      <c r="C50" s="261"/>
      <c r="D50" s="261"/>
      <c r="E50" s="261"/>
      <c r="F50" s="261"/>
      <c r="G50" s="261"/>
      <c r="H50" s="25" t="s">
        <v>10472</v>
      </c>
      <c r="I50" s="12" t="s">
        <v>6222</v>
      </c>
      <c r="J50" s="12" t="str">
        <f>IF(I50="SINAPI",VLOOKUP('TEREZINHA HARDY'!H50,SINAPI,3,),VLOOKUP('TEREZINHA HARDY'!H50,SETOP,4,))</f>
        <v>M</v>
      </c>
      <c r="K50" s="13">
        <v>20</v>
      </c>
      <c r="L50" s="13" t="s">
        <v>41</v>
      </c>
      <c r="M50" s="14">
        <f>IF(I50="SINAPI",VLOOKUP('TEREZINHA HARDY'!H50,SINAPI,4,),VLOOKUP('TEREZINHA HARDY'!H50,SETOP,5,))</f>
        <v>37.5</v>
      </c>
      <c r="N50" s="14">
        <f t="shared" si="19"/>
        <v>47.45</v>
      </c>
      <c r="O50" s="14">
        <f t="shared" si="20"/>
        <v>750</v>
      </c>
      <c r="P50" s="14">
        <f t="shared" si="21"/>
        <v>949</v>
      </c>
      <c r="Q50" s="11"/>
      <c r="R50" s="261"/>
      <c r="S50" s="261"/>
      <c r="T50" s="261"/>
      <c r="U50" s="261"/>
      <c r="V50" s="261"/>
      <c r="W50" s="261"/>
      <c r="X50" s="12"/>
      <c r="Y50" s="12"/>
      <c r="Z50" s="12"/>
      <c r="AA50" s="13"/>
      <c r="AB50" s="13"/>
      <c r="AC50" s="14"/>
      <c r="AD50" s="14"/>
      <c r="AE50" s="14"/>
      <c r="AF50" s="14"/>
      <c r="AG50" s="11"/>
      <c r="AH50" s="261"/>
      <c r="AI50" s="261"/>
      <c r="AJ50" s="261"/>
      <c r="AK50" s="261"/>
      <c r="AL50" s="261"/>
      <c r="AM50" s="261"/>
      <c r="AN50" s="12"/>
      <c r="AO50" s="12"/>
      <c r="AP50" s="12"/>
      <c r="AQ50" s="13"/>
      <c r="AR50" s="13"/>
      <c r="AS50" s="14"/>
      <c r="AT50" s="14"/>
      <c r="AU50" s="14"/>
      <c r="AV50" s="14"/>
      <c r="AW50" s="11"/>
      <c r="AX50" s="261"/>
      <c r="AY50" s="261"/>
      <c r="AZ50" s="261"/>
      <c r="BA50" s="261"/>
      <c r="BB50" s="261"/>
      <c r="BC50" s="261"/>
      <c r="BD50" s="12"/>
      <c r="BE50" s="12"/>
      <c r="BF50" s="12"/>
      <c r="BG50" s="13"/>
      <c r="BH50" s="13"/>
      <c r="BI50" s="14"/>
      <c r="BJ50" s="14"/>
      <c r="BK50" s="14"/>
      <c r="BL50" s="14"/>
      <c r="BM50" s="11"/>
      <c r="BN50" s="261"/>
      <c r="BO50" s="261"/>
      <c r="BP50" s="261"/>
      <c r="BQ50" s="261"/>
      <c r="BR50" s="261"/>
      <c r="BS50" s="261"/>
      <c r="BT50" s="12"/>
      <c r="BU50" s="12"/>
      <c r="BV50" s="12"/>
      <c r="BW50" s="13"/>
      <c r="BX50" s="13"/>
      <c r="BY50" s="14"/>
      <c r="BZ50" s="14"/>
      <c r="CA50" s="14"/>
      <c r="CB50" s="14"/>
      <c r="CC50" s="11"/>
      <c r="CD50" s="261"/>
      <c r="CE50" s="261"/>
      <c r="CF50" s="261"/>
      <c r="CG50" s="261"/>
      <c r="CH50" s="261"/>
      <c r="CI50" s="261"/>
      <c r="CJ50" s="12"/>
      <c r="CK50" s="12"/>
      <c r="CL50" s="12"/>
      <c r="CM50" s="13"/>
      <c r="CN50" s="13"/>
      <c r="CO50" s="14"/>
      <c r="CP50" s="14"/>
      <c r="CQ50" s="14"/>
      <c r="CR50" s="14"/>
      <c r="CS50" s="11"/>
      <c r="CT50" s="261"/>
      <c r="CU50" s="261"/>
      <c r="CV50" s="261"/>
      <c r="CW50" s="261"/>
      <c r="CX50" s="261"/>
      <c r="CY50" s="261"/>
      <c r="CZ50" s="12"/>
      <c r="DA50" s="12"/>
      <c r="DB50" s="12"/>
      <c r="DC50" s="13"/>
      <c r="DD50" s="13"/>
      <c r="DE50" s="14"/>
      <c r="DF50" s="14"/>
      <c r="DG50" s="14"/>
      <c r="DH50" s="14"/>
      <c r="DI50" s="11"/>
      <c r="DJ50" s="261"/>
      <c r="DK50" s="261"/>
      <c r="DL50" s="261"/>
      <c r="DM50" s="261"/>
      <c r="DN50" s="261"/>
      <c r="DO50" s="261"/>
      <c r="DP50" s="12"/>
      <c r="DQ50" s="12"/>
      <c r="DR50" s="12"/>
      <c r="DS50" s="13"/>
      <c r="DT50" s="13"/>
      <c r="DU50" s="14"/>
      <c r="DV50" s="14"/>
      <c r="DW50" s="14"/>
      <c r="DX50" s="14"/>
      <c r="DY50" s="11"/>
      <c r="DZ50" s="261"/>
      <c r="EA50" s="261"/>
      <c r="EB50" s="261"/>
      <c r="EC50" s="261"/>
      <c r="ED50" s="261"/>
      <c r="EE50" s="261"/>
      <c r="EF50" s="12"/>
      <c r="EG50" s="12"/>
      <c r="EH50" s="12"/>
      <c r="EI50" s="13"/>
      <c r="EJ50" s="13"/>
      <c r="EK50" s="14"/>
      <c r="EL50" s="14"/>
      <c r="EM50" s="14"/>
      <c r="EN50" s="14"/>
      <c r="EO50" s="11"/>
      <c r="EP50" s="261"/>
      <c r="EQ50" s="261"/>
      <c r="ER50" s="261"/>
      <c r="ES50" s="261"/>
      <c r="ET50" s="261"/>
      <c r="EU50" s="261"/>
      <c r="EV50" s="12"/>
      <c r="EW50" s="12"/>
      <c r="EX50" s="12"/>
      <c r="EY50" s="13"/>
      <c r="EZ50" s="13"/>
      <c r="FA50" s="14"/>
      <c r="FB50" s="14"/>
      <c r="FC50" s="14"/>
      <c r="FD50" s="14"/>
      <c r="FE50" s="11"/>
      <c r="FF50" s="261"/>
      <c r="FG50" s="261"/>
      <c r="FH50" s="261"/>
      <c r="FI50" s="261"/>
      <c r="FJ50" s="261"/>
      <c r="FK50" s="261"/>
      <c r="FL50" s="12"/>
      <c r="FM50" s="12"/>
      <c r="FN50" s="12"/>
      <c r="FO50" s="13"/>
      <c r="FP50" s="13"/>
      <c r="FQ50" s="14"/>
      <c r="FR50" s="14"/>
      <c r="FS50" s="14"/>
      <c r="FT50" s="14"/>
      <c r="FU50" s="11"/>
      <c r="FV50" s="261"/>
      <c r="FW50" s="261"/>
      <c r="FX50" s="261"/>
      <c r="FY50" s="261"/>
      <c r="FZ50" s="261"/>
      <c r="GA50" s="261"/>
      <c r="GB50" s="12"/>
      <c r="GC50" s="12"/>
      <c r="GD50" s="12"/>
      <c r="GE50" s="13"/>
      <c r="GF50" s="13"/>
      <c r="GG50" s="14"/>
      <c r="GH50" s="14"/>
      <c r="GI50" s="14"/>
      <c r="GJ50" s="14"/>
      <c r="GK50" s="11"/>
      <c r="GL50" s="261"/>
      <c r="GM50" s="261"/>
      <c r="GN50" s="261"/>
      <c r="GO50" s="261"/>
      <c r="GP50" s="261"/>
      <c r="GQ50" s="261"/>
      <c r="GR50" s="12"/>
      <c r="GS50" s="12"/>
      <c r="GT50" s="12"/>
      <c r="GU50" s="13"/>
      <c r="GV50" s="13"/>
      <c r="GW50" s="14"/>
      <c r="GX50" s="14"/>
      <c r="GY50" s="14"/>
      <c r="GZ50" s="14"/>
      <c r="HA50" s="11"/>
      <c r="HB50" s="261"/>
      <c r="HC50" s="261"/>
      <c r="HD50" s="261"/>
      <c r="HE50" s="261"/>
      <c r="HF50" s="261"/>
      <c r="HG50" s="261"/>
      <c r="HH50" s="12"/>
      <c r="HI50" s="12"/>
      <c r="HJ50" s="12"/>
      <c r="HK50" s="13"/>
      <c r="HL50" s="13"/>
      <c r="HM50" s="14"/>
      <c r="HN50" s="14"/>
      <c r="HO50" s="14"/>
      <c r="HP50" s="14"/>
      <c r="HQ50" s="11"/>
      <c r="HR50" s="261"/>
      <c r="HS50" s="261"/>
      <c r="HT50" s="261"/>
      <c r="HU50" s="261"/>
      <c r="HV50" s="261"/>
      <c r="HW50" s="261"/>
      <c r="HX50" s="12"/>
      <c r="HY50" s="12"/>
      <c r="HZ50" s="12"/>
      <c r="IA50" s="13"/>
      <c r="IB50" s="13"/>
      <c r="IC50" s="14"/>
      <c r="ID50" s="14"/>
      <c r="IE50" s="14"/>
      <c r="IF50" s="14"/>
      <c r="IG50" s="11"/>
      <c r="IH50" s="261"/>
      <c r="II50" s="261"/>
      <c r="IJ50" s="261"/>
      <c r="IK50" s="261"/>
      <c r="IL50" s="261"/>
      <c r="IM50" s="261"/>
      <c r="IN50" s="12"/>
      <c r="IO50" s="12"/>
      <c r="IP50" s="12"/>
      <c r="IQ50" s="13"/>
      <c r="IR50" s="13"/>
      <c r="IS50" s="14"/>
      <c r="IT50" s="14"/>
      <c r="IU50" s="14"/>
      <c r="IV50" s="14"/>
      <c r="IW50" s="11"/>
      <c r="IX50" s="261"/>
      <c r="IY50" s="261"/>
      <c r="IZ50" s="261"/>
      <c r="JA50" s="261"/>
      <c r="JB50" s="261"/>
      <c r="JC50" s="261"/>
      <c r="JD50" s="12"/>
      <c r="JE50" s="12"/>
      <c r="JF50" s="12"/>
      <c r="JG50" s="13"/>
      <c r="JH50" s="13"/>
      <c r="JI50" s="14"/>
      <c r="JJ50" s="14"/>
      <c r="JK50" s="14"/>
      <c r="JL50" s="14"/>
      <c r="JM50" s="11"/>
      <c r="JN50" s="261"/>
      <c r="JO50" s="261"/>
      <c r="JP50" s="261"/>
      <c r="JQ50" s="261"/>
      <c r="JR50" s="261"/>
      <c r="JS50" s="261"/>
      <c r="JT50" s="12"/>
      <c r="JU50" s="12"/>
      <c r="JV50" s="12"/>
      <c r="JW50" s="13"/>
      <c r="JX50" s="13"/>
      <c r="JY50" s="14"/>
      <c r="JZ50" s="14"/>
      <c r="KA50" s="14"/>
      <c r="KB50" s="14"/>
      <c r="KC50" s="11"/>
      <c r="KD50" s="261"/>
      <c r="KE50" s="261"/>
      <c r="KF50" s="261"/>
      <c r="KG50" s="261"/>
      <c r="KH50" s="261"/>
      <c r="KI50" s="261"/>
      <c r="KJ50" s="12"/>
      <c r="KK50" s="12"/>
      <c r="KL50" s="12"/>
      <c r="KM50" s="13"/>
      <c r="KN50" s="13"/>
      <c r="KO50" s="14"/>
      <c r="KP50" s="14"/>
      <c r="KQ50" s="14"/>
      <c r="KR50" s="14"/>
      <c r="KS50" s="11"/>
      <c r="KT50" s="261"/>
      <c r="KU50" s="261"/>
      <c r="KV50" s="261"/>
      <c r="KW50" s="261"/>
      <c r="KX50" s="261"/>
      <c r="KY50" s="261"/>
      <c r="KZ50" s="12"/>
      <c r="LA50" s="12"/>
      <c r="LB50" s="12"/>
      <c r="LC50" s="13"/>
      <c r="LD50" s="13"/>
      <c r="LE50" s="14"/>
      <c r="LF50" s="14"/>
      <c r="LG50" s="14"/>
      <c r="LH50" s="14"/>
      <c r="LI50" s="11"/>
      <c r="LJ50" s="261"/>
      <c r="LK50" s="261"/>
      <c r="LL50" s="261"/>
      <c r="LM50" s="261"/>
      <c r="LN50" s="261"/>
      <c r="LO50" s="261"/>
      <c r="LP50" s="12"/>
      <c r="LQ50" s="12"/>
      <c r="LR50" s="12"/>
      <c r="LS50" s="13"/>
      <c r="LT50" s="13"/>
      <c r="LU50" s="14"/>
      <c r="LV50" s="14"/>
      <c r="LW50" s="14"/>
      <c r="LX50" s="14"/>
      <c r="LY50" s="11"/>
      <c r="LZ50" s="261"/>
      <c r="MA50" s="261"/>
      <c r="MB50" s="261"/>
      <c r="MC50" s="261"/>
      <c r="MD50" s="261"/>
      <c r="ME50" s="261"/>
      <c r="MF50" s="12"/>
      <c r="MG50" s="12"/>
      <c r="MH50" s="12"/>
      <c r="MI50" s="13"/>
      <c r="MJ50" s="13"/>
      <c r="MK50" s="14"/>
      <c r="ML50" s="14"/>
      <c r="MM50" s="14"/>
      <c r="MN50" s="14"/>
      <c r="MO50" s="11"/>
      <c r="MP50" s="261"/>
      <c r="MQ50" s="261"/>
      <c r="MR50" s="261"/>
      <c r="MS50" s="261"/>
      <c r="MT50" s="261"/>
      <c r="MU50" s="261"/>
      <c r="MV50" s="12"/>
      <c r="MW50" s="12"/>
      <c r="MX50" s="12"/>
      <c r="MY50" s="13"/>
      <c r="MZ50" s="13"/>
      <c r="NA50" s="14"/>
      <c r="NB50" s="14"/>
      <c r="NC50" s="14"/>
      <c r="ND50" s="14"/>
      <c r="NE50" s="11"/>
      <c r="NF50" s="261"/>
      <c r="NG50" s="261"/>
      <c r="NH50" s="261"/>
      <c r="NI50" s="261"/>
      <c r="NJ50" s="261"/>
      <c r="NK50" s="261"/>
      <c r="NL50" s="12"/>
      <c r="NM50" s="12"/>
      <c r="NN50" s="12"/>
      <c r="NO50" s="13"/>
      <c r="NP50" s="13"/>
      <c r="NQ50" s="14"/>
      <c r="NR50" s="14"/>
      <c r="NS50" s="14"/>
      <c r="NT50" s="14"/>
      <c r="NU50" s="11"/>
      <c r="NV50" s="261"/>
      <c r="NW50" s="261"/>
      <c r="NX50" s="261"/>
      <c r="NY50" s="261"/>
      <c r="NZ50" s="261"/>
      <c r="OA50" s="261"/>
      <c r="OB50" s="12"/>
      <c r="OC50" s="12"/>
      <c r="OD50" s="12"/>
      <c r="OE50" s="13"/>
      <c r="OF50" s="13"/>
      <c r="OG50" s="14"/>
      <c r="OH50" s="14"/>
      <c r="OI50" s="14"/>
      <c r="OJ50" s="14"/>
      <c r="OK50" s="11"/>
      <c r="OL50" s="261"/>
      <c r="OM50" s="261"/>
      <c r="ON50" s="261"/>
      <c r="OO50" s="261"/>
      <c r="OP50" s="261"/>
      <c r="OQ50" s="261"/>
      <c r="OR50" s="12"/>
      <c r="OS50" s="12"/>
      <c r="OT50" s="12"/>
      <c r="OU50" s="13"/>
      <c r="OV50" s="13"/>
      <c r="OW50" s="14"/>
      <c r="OX50" s="14"/>
      <c r="OY50" s="14"/>
      <c r="OZ50" s="14"/>
      <c r="PA50" s="11"/>
      <c r="PB50" s="261"/>
      <c r="PC50" s="261"/>
      <c r="PD50" s="261"/>
      <c r="PE50" s="261"/>
      <c r="PF50" s="261"/>
      <c r="PG50" s="261"/>
      <c r="PH50" s="12"/>
      <c r="PI50" s="12"/>
      <c r="PJ50" s="12"/>
      <c r="PK50" s="13"/>
      <c r="PL50" s="13"/>
      <c r="PM50" s="14"/>
      <c r="PN50" s="14"/>
      <c r="PO50" s="14"/>
      <c r="PP50" s="14"/>
      <c r="PQ50" s="11"/>
      <c r="PR50" s="261"/>
      <c r="PS50" s="261"/>
      <c r="PT50" s="261"/>
      <c r="PU50" s="261"/>
      <c r="PV50" s="261"/>
      <c r="PW50" s="261"/>
      <c r="PX50" s="12"/>
      <c r="PY50" s="12"/>
      <c r="PZ50" s="12"/>
      <c r="QA50" s="13"/>
      <c r="QB50" s="13"/>
      <c r="QC50" s="14"/>
      <c r="QD50" s="14"/>
      <c r="QE50" s="14"/>
      <c r="QF50" s="14"/>
      <c r="QG50" s="11"/>
      <c r="QH50" s="261"/>
      <c r="QI50" s="261"/>
      <c r="QJ50" s="261"/>
      <c r="QK50" s="261"/>
      <c r="QL50" s="261"/>
      <c r="QM50" s="261"/>
      <c r="QN50" s="12"/>
      <c r="QO50" s="12"/>
      <c r="QP50" s="12"/>
      <c r="QQ50" s="13"/>
      <c r="QR50" s="13"/>
      <c r="QS50" s="14"/>
      <c r="QT50" s="14"/>
      <c r="QU50" s="14"/>
      <c r="QV50" s="14"/>
      <c r="QW50" s="11"/>
      <c r="QX50" s="261"/>
      <c r="QY50" s="261"/>
      <c r="QZ50" s="261"/>
      <c r="RA50" s="261"/>
      <c r="RB50" s="261"/>
      <c r="RC50" s="261"/>
      <c r="RD50" s="12"/>
      <c r="RE50" s="12"/>
      <c r="RF50" s="12"/>
      <c r="RG50" s="13"/>
      <c r="RH50" s="13"/>
      <c r="RI50" s="14"/>
      <c r="RJ50" s="14"/>
      <c r="RK50" s="14"/>
      <c r="RL50" s="14"/>
      <c r="RM50" s="11"/>
      <c r="RN50" s="261"/>
      <c r="RO50" s="261"/>
      <c r="RP50" s="261"/>
      <c r="RQ50" s="261"/>
      <c r="RR50" s="261"/>
      <c r="RS50" s="261"/>
      <c r="RT50" s="12"/>
      <c r="RU50" s="12"/>
      <c r="RV50" s="12"/>
      <c r="RW50" s="13"/>
      <c r="RX50" s="13"/>
      <c r="RY50" s="14"/>
      <c r="RZ50" s="14"/>
      <c r="SA50" s="14"/>
      <c r="SB50" s="14"/>
      <c r="SC50" s="11"/>
      <c r="SD50" s="261"/>
      <c r="SE50" s="261"/>
      <c r="SF50" s="261"/>
      <c r="SG50" s="261"/>
      <c r="SH50" s="261"/>
      <c r="SI50" s="261"/>
      <c r="SJ50" s="12"/>
      <c r="SK50" s="12"/>
      <c r="SL50" s="12"/>
      <c r="SM50" s="13"/>
      <c r="SN50" s="13"/>
      <c r="SO50" s="14"/>
      <c r="SP50" s="14"/>
      <c r="SQ50" s="14"/>
      <c r="SR50" s="14"/>
      <c r="SS50" s="11"/>
      <c r="ST50" s="261" t="str">
        <f>IF(TA50="SINAPI",VLOOKUP('TEREZINHA HARDY'!SZ50,SINAPI,2,),VLOOKUP('TEREZINHA HARDY'!SZ50,SETOP,3,))</f>
        <v>PINTURA COM EMULSÃO ASFÁLTICA, DUAS (2) DEMÃOS</v>
      </c>
      <c r="SU50" s="261"/>
      <c r="SV50" s="261"/>
      <c r="SW50" s="261"/>
      <c r="SX50" s="261"/>
      <c r="SY50" s="261"/>
      <c r="SZ50" s="12" t="s">
        <v>10840</v>
      </c>
      <c r="TA50" s="12" t="s">
        <v>6222</v>
      </c>
      <c r="TB50" s="12" t="str">
        <f>IF(TA50="SINAPI",VLOOKUP('TEREZINHA HARDY'!SZ50,SINAPI,3,),VLOOKUP('TEREZINHA HARDY'!SZ50,SETOP,4,))</f>
        <v>M2</v>
      </c>
      <c r="TC50" s="13">
        <v>36.619999999999997</v>
      </c>
      <c r="TD50" s="13" t="s">
        <v>41</v>
      </c>
      <c r="TE50" s="14">
        <f>IF(TA50="SINAPI",VLOOKUP('TEREZINHA HARDY'!SZ50,SINAPI,4,),VLOOKUP('TEREZINHA HARDY'!SZ50,SETOP,5,))</f>
        <v>17.68</v>
      </c>
      <c r="TF50" s="14">
        <f t="shared" si="22"/>
        <v>22.37</v>
      </c>
      <c r="TG50" s="14">
        <f t="shared" si="23"/>
        <v>647.44159999999999</v>
      </c>
      <c r="TH50" s="14">
        <f t="shared" si="24"/>
        <v>819.18939999999998</v>
      </c>
      <c r="TI50" s="11" t="s">
        <v>17390</v>
      </c>
      <c r="TJ50" s="261" t="str">
        <f>IF(TQ50="SINAPI",VLOOKUP('TEREZINHA HARDY'!TP50,SINAPI,2,),VLOOKUP('TEREZINHA HARDY'!TP50,SETOP,3,))</f>
        <v>PINTURA COM EMULSÃO ASFÁLTICA, DUAS (2) DEMÃOS</v>
      </c>
      <c r="TK50" s="261"/>
      <c r="TL50" s="261"/>
      <c r="TM50" s="261"/>
      <c r="TN50" s="261"/>
      <c r="TO50" s="261"/>
      <c r="TP50" s="12" t="s">
        <v>10840</v>
      </c>
      <c r="TQ50" s="12" t="s">
        <v>6222</v>
      </c>
      <c r="TR50" s="12" t="str">
        <f>IF(TQ50="SINAPI",VLOOKUP('TEREZINHA HARDY'!TP50,SINAPI,3,),VLOOKUP('TEREZINHA HARDY'!TP50,SETOP,4,))</f>
        <v>M2</v>
      </c>
      <c r="TS50" s="13">
        <v>36.619999999999997</v>
      </c>
      <c r="TT50" s="13" t="s">
        <v>41</v>
      </c>
      <c r="TU50" s="14">
        <f>IF(TQ50="SINAPI",VLOOKUP('TEREZINHA HARDY'!TP50,SINAPI,4,),VLOOKUP('TEREZINHA HARDY'!TP50,SETOP,5,))</f>
        <v>17.68</v>
      </c>
      <c r="TV50" s="14">
        <f t="shared" si="25"/>
        <v>22.37</v>
      </c>
      <c r="TW50" s="14">
        <f t="shared" si="26"/>
        <v>647.44159999999999</v>
      </c>
      <c r="TX50" s="14">
        <f t="shared" si="27"/>
        <v>819.18939999999998</v>
      </c>
      <c r="TY50" s="11" t="s">
        <v>17390</v>
      </c>
      <c r="TZ50" s="261" t="str">
        <f>IF(UG50="SINAPI",VLOOKUP('TEREZINHA HARDY'!UF50,SINAPI,2,),VLOOKUP('TEREZINHA HARDY'!UF50,SETOP,3,))</f>
        <v>PINTURA COM EMULSÃO ASFÁLTICA, DUAS (2) DEMÃOS</v>
      </c>
      <c r="UA50" s="261"/>
      <c r="UB50" s="261"/>
      <c r="UC50" s="261"/>
      <c r="UD50" s="261"/>
      <c r="UE50" s="261"/>
      <c r="UF50" s="12" t="s">
        <v>10840</v>
      </c>
      <c r="UG50" s="12" t="s">
        <v>6222</v>
      </c>
      <c r="UH50" s="12" t="str">
        <f>IF(UG50="SINAPI",VLOOKUP('TEREZINHA HARDY'!UF50,SINAPI,3,),VLOOKUP('TEREZINHA HARDY'!UF50,SETOP,4,))</f>
        <v>M2</v>
      </c>
      <c r="UI50" s="13">
        <v>36.619999999999997</v>
      </c>
      <c r="UJ50" s="13" t="s">
        <v>41</v>
      </c>
      <c r="UK50" s="14">
        <f>IF(UG50="SINAPI",VLOOKUP('TEREZINHA HARDY'!UF50,SINAPI,4,),VLOOKUP('TEREZINHA HARDY'!UF50,SETOP,5,))</f>
        <v>17.68</v>
      </c>
      <c r="UL50" s="14">
        <f t="shared" si="28"/>
        <v>22.37</v>
      </c>
      <c r="UM50" s="14">
        <f t="shared" si="29"/>
        <v>647.44159999999999</v>
      </c>
      <c r="UN50" s="14">
        <f t="shared" si="30"/>
        <v>819.18939999999998</v>
      </c>
      <c r="UO50" s="11" t="s">
        <v>17390</v>
      </c>
      <c r="UP50" s="261" t="str">
        <f>IF(UW50="SINAPI",VLOOKUP('TEREZINHA HARDY'!UV50,SINAPI,2,),VLOOKUP('TEREZINHA HARDY'!UV50,SETOP,3,))</f>
        <v>PINTURA COM EMULSÃO ASFÁLTICA, DUAS (2) DEMÃOS</v>
      </c>
      <c r="UQ50" s="261"/>
      <c r="UR50" s="261"/>
      <c r="US50" s="261"/>
      <c r="UT50" s="261"/>
      <c r="UU50" s="261"/>
      <c r="UV50" s="12" t="s">
        <v>10840</v>
      </c>
      <c r="UW50" s="12" t="s">
        <v>6222</v>
      </c>
      <c r="UX50" s="12" t="str">
        <f>IF(UW50="SINAPI",VLOOKUP('TEREZINHA HARDY'!UV50,SINAPI,3,),VLOOKUP('TEREZINHA HARDY'!UV50,SETOP,4,))</f>
        <v>M2</v>
      </c>
      <c r="UY50" s="13">
        <v>36.619999999999997</v>
      </c>
      <c r="UZ50" s="13" t="s">
        <v>41</v>
      </c>
      <c r="VA50" s="14">
        <f>IF(UW50="SINAPI",VLOOKUP('TEREZINHA HARDY'!UV50,SINAPI,4,),VLOOKUP('TEREZINHA HARDY'!UV50,SETOP,5,))</f>
        <v>17.68</v>
      </c>
      <c r="VB50" s="14">
        <f t="shared" si="31"/>
        <v>22.37</v>
      </c>
      <c r="VC50" s="14">
        <f t="shared" si="32"/>
        <v>647.44159999999999</v>
      </c>
      <c r="VD50" s="14">
        <f t="shared" si="33"/>
        <v>819.18939999999998</v>
      </c>
      <c r="VE50" s="11" t="s">
        <v>17390</v>
      </c>
      <c r="VF50" s="261" t="str">
        <f>IF(VM50="SINAPI",VLOOKUP('TEREZINHA HARDY'!VL50,SINAPI,2,),VLOOKUP('TEREZINHA HARDY'!VL50,SETOP,3,))</f>
        <v>PINTURA COM EMULSÃO ASFÁLTICA, DUAS (2) DEMÃOS</v>
      </c>
      <c r="VG50" s="261"/>
      <c r="VH50" s="261"/>
      <c r="VI50" s="261"/>
      <c r="VJ50" s="261"/>
      <c r="VK50" s="261"/>
      <c r="VL50" s="12" t="s">
        <v>10840</v>
      </c>
      <c r="VM50" s="12" t="s">
        <v>6222</v>
      </c>
      <c r="VN50" s="12" t="str">
        <f>IF(VM50="SINAPI",VLOOKUP('TEREZINHA HARDY'!VL50,SINAPI,3,),VLOOKUP('TEREZINHA HARDY'!VL50,SETOP,4,))</f>
        <v>M2</v>
      </c>
      <c r="VO50" s="13">
        <v>36.619999999999997</v>
      </c>
      <c r="VP50" s="13" t="s">
        <v>41</v>
      </c>
      <c r="VQ50" s="14">
        <f>IF(VM50="SINAPI",VLOOKUP('TEREZINHA HARDY'!VL50,SINAPI,4,),VLOOKUP('TEREZINHA HARDY'!VL50,SETOP,5,))</f>
        <v>17.68</v>
      </c>
      <c r="VR50" s="14">
        <f t="shared" si="34"/>
        <v>22.37</v>
      </c>
      <c r="VS50" s="14">
        <f t="shared" si="35"/>
        <v>647.44159999999999</v>
      </c>
      <c r="VT50" s="14">
        <f t="shared" si="36"/>
        <v>819.18939999999998</v>
      </c>
      <c r="VU50" s="11" t="s">
        <v>17390</v>
      </c>
      <c r="VV50" s="261" t="str">
        <f>IF(WC50="SINAPI",VLOOKUP('TEREZINHA HARDY'!WB50,SINAPI,2,),VLOOKUP('TEREZINHA HARDY'!WB50,SETOP,3,))</f>
        <v>PINTURA COM EMULSÃO ASFÁLTICA, DUAS (2) DEMÃOS</v>
      </c>
      <c r="VW50" s="261"/>
      <c r="VX50" s="261"/>
      <c r="VY50" s="261"/>
      <c r="VZ50" s="261"/>
      <c r="WA50" s="261"/>
      <c r="WB50" s="12" t="s">
        <v>10840</v>
      </c>
      <c r="WC50" s="12" t="s">
        <v>6222</v>
      </c>
      <c r="WD50" s="12" t="str">
        <f>IF(WC50="SINAPI",VLOOKUP('TEREZINHA HARDY'!WB50,SINAPI,3,),VLOOKUP('TEREZINHA HARDY'!WB50,SETOP,4,))</f>
        <v>M2</v>
      </c>
      <c r="WE50" s="13">
        <v>36.619999999999997</v>
      </c>
      <c r="WF50" s="13" t="s">
        <v>41</v>
      </c>
      <c r="WG50" s="14">
        <f>IF(WC50="SINAPI",VLOOKUP('TEREZINHA HARDY'!WB50,SINAPI,4,),VLOOKUP('TEREZINHA HARDY'!WB50,SETOP,5,))</f>
        <v>17.68</v>
      </c>
      <c r="WH50" s="14">
        <f t="shared" si="37"/>
        <v>22.37</v>
      </c>
      <c r="WI50" s="14">
        <f t="shared" si="38"/>
        <v>647.44159999999999</v>
      </c>
      <c r="WJ50" s="14">
        <f t="shared" si="39"/>
        <v>819.18939999999998</v>
      </c>
      <c r="WK50" s="11" t="s">
        <v>17390</v>
      </c>
      <c r="WL50" s="261" t="str">
        <f>IF(WS50="SINAPI",VLOOKUP('TEREZINHA HARDY'!WR50,SINAPI,2,),VLOOKUP('TEREZINHA HARDY'!WR50,SETOP,3,))</f>
        <v>PINTURA COM EMULSÃO ASFÁLTICA, DUAS (2) DEMÃOS</v>
      </c>
      <c r="WM50" s="261"/>
      <c r="WN50" s="261"/>
      <c r="WO50" s="261"/>
      <c r="WP50" s="261"/>
      <c r="WQ50" s="261"/>
      <c r="WR50" s="12" t="s">
        <v>10840</v>
      </c>
      <c r="WS50" s="12" t="s">
        <v>6222</v>
      </c>
      <c r="WT50" s="12" t="str">
        <f>IF(WS50="SINAPI",VLOOKUP('TEREZINHA HARDY'!WR50,SINAPI,3,),VLOOKUP('TEREZINHA HARDY'!WR50,SETOP,4,))</f>
        <v>M2</v>
      </c>
      <c r="WU50" s="13">
        <v>36.619999999999997</v>
      </c>
      <c r="WV50" s="13" t="s">
        <v>41</v>
      </c>
      <c r="WW50" s="14">
        <f>IF(WS50="SINAPI",VLOOKUP('TEREZINHA HARDY'!WR50,SINAPI,4,),VLOOKUP('TEREZINHA HARDY'!WR50,SETOP,5,))</f>
        <v>17.68</v>
      </c>
      <c r="WX50" s="14">
        <f t="shared" si="40"/>
        <v>22.37</v>
      </c>
      <c r="WY50" s="14">
        <f t="shared" si="41"/>
        <v>647.44159999999999</v>
      </c>
      <c r="WZ50" s="14">
        <f t="shared" si="42"/>
        <v>819.18939999999998</v>
      </c>
      <c r="XA50" s="11" t="s">
        <v>17390</v>
      </c>
      <c r="XB50" s="261" t="str">
        <f>IF(XI50="SINAPI",VLOOKUP('TEREZINHA HARDY'!XH50,SINAPI,2,),VLOOKUP('TEREZINHA HARDY'!XH50,SETOP,3,))</f>
        <v>PINTURA COM EMULSÃO ASFÁLTICA, DUAS (2) DEMÃOS</v>
      </c>
      <c r="XC50" s="261"/>
      <c r="XD50" s="261"/>
      <c r="XE50" s="261"/>
      <c r="XF50" s="261"/>
      <c r="XG50" s="261"/>
      <c r="XH50" s="12" t="s">
        <v>10840</v>
      </c>
      <c r="XI50" s="12" t="s">
        <v>6222</v>
      </c>
      <c r="XJ50" s="12" t="str">
        <f>IF(XI50="SINAPI",VLOOKUP('TEREZINHA HARDY'!XH50,SINAPI,3,),VLOOKUP('TEREZINHA HARDY'!XH50,SETOP,4,))</f>
        <v>M2</v>
      </c>
      <c r="XK50" s="13">
        <v>36.619999999999997</v>
      </c>
      <c r="XL50" s="13" t="s">
        <v>41</v>
      </c>
      <c r="XM50" s="14">
        <f>IF(XI50="SINAPI",VLOOKUP('TEREZINHA HARDY'!XH50,SINAPI,4,),VLOOKUP('TEREZINHA HARDY'!XH50,SETOP,5,))</f>
        <v>17.68</v>
      </c>
      <c r="XN50" s="14">
        <f t="shared" si="43"/>
        <v>22.37</v>
      </c>
      <c r="XO50" s="14">
        <f t="shared" si="44"/>
        <v>647.44159999999999</v>
      </c>
      <c r="XP50" s="14">
        <f t="shared" si="45"/>
        <v>819.18939999999998</v>
      </c>
      <c r="XQ50" s="11" t="s">
        <v>17390</v>
      </c>
      <c r="XR50" s="261" t="str">
        <f>IF(XY50="SINAPI",VLOOKUP('TEREZINHA HARDY'!XX50,SINAPI,2,),VLOOKUP('TEREZINHA HARDY'!XX50,SETOP,3,))</f>
        <v>PINTURA COM EMULSÃO ASFÁLTICA, DUAS (2) DEMÃOS</v>
      </c>
      <c r="XS50" s="261"/>
      <c r="XT50" s="261"/>
      <c r="XU50" s="261"/>
      <c r="XV50" s="261"/>
      <c r="XW50" s="261"/>
      <c r="XX50" s="12" t="s">
        <v>10840</v>
      </c>
      <c r="XY50" s="12" t="s">
        <v>6222</v>
      </c>
      <c r="XZ50" s="12" t="str">
        <f>IF(XY50="SINAPI",VLOOKUP('TEREZINHA HARDY'!XX50,SINAPI,3,),VLOOKUP('TEREZINHA HARDY'!XX50,SETOP,4,))</f>
        <v>M2</v>
      </c>
      <c r="YA50" s="13">
        <v>36.619999999999997</v>
      </c>
      <c r="YB50" s="13" t="s">
        <v>41</v>
      </c>
      <c r="YC50" s="14">
        <f>IF(XY50="SINAPI",VLOOKUP('TEREZINHA HARDY'!XX50,SINAPI,4,),VLOOKUP('TEREZINHA HARDY'!XX50,SETOP,5,))</f>
        <v>17.68</v>
      </c>
      <c r="YD50" s="14">
        <f t="shared" si="46"/>
        <v>22.37</v>
      </c>
      <c r="YE50" s="14">
        <f t="shared" si="47"/>
        <v>647.44159999999999</v>
      </c>
      <c r="YF50" s="14">
        <f t="shared" si="48"/>
        <v>819.18939999999998</v>
      </c>
      <c r="YG50" s="11" t="s">
        <v>17390</v>
      </c>
      <c r="YH50" s="261" t="str">
        <f>IF(YO50="SINAPI",VLOOKUP('TEREZINHA HARDY'!YN50,SINAPI,2,),VLOOKUP('TEREZINHA HARDY'!YN50,SETOP,3,))</f>
        <v>PINTURA COM EMULSÃO ASFÁLTICA, DUAS (2) DEMÃOS</v>
      </c>
      <c r="YI50" s="261"/>
      <c r="YJ50" s="261"/>
      <c r="YK50" s="261"/>
      <c r="YL50" s="261"/>
      <c r="YM50" s="261"/>
      <c r="YN50" s="12" t="s">
        <v>10840</v>
      </c>
      <c r="YO50" s="12" t="s">
        <v>6222</v>
      </c>
      <c r="YP50" s="12" t="str">
        <f>IF(YO50="SINAPI",VLOOKUP('TEREZINHA HARDY'!YN50,SINAPI,3,),VLOOKUP('TEREZINHA HARDY'!YN50,SETOP,4,))</f>
        <v>M2</v>
      </c>
      <c r="YQ50" s="13">
        <v>36.619999999999997</v>
      </c>
      <c r="YR50" s="13" t="s">
        <v>41</v>
      </c>
      <c r="YS50" s="14">
        <f>IF(YO50="SINAPI",VLOOKUP('TEREZINHA HARDY'!YN50,SINAPI,4,),VLOOKUP('TEREZINHA HARDY'!YN50,SETOP,5,))</f>
        <v>17.68</v>
      </c>
      <c r="YT50" s="14">
        <f t="shared" si="49"/>
        <v>22.37</v>
      </c>
      <c r="YU50" s="14">
        <f t="shared" si="50"/>
        <v>647.44159999999999</v>
      </c>
      <c r="YV50" s="14">
        <f t="shared" si="51"/>
        <v>819.18939999999998</v>
      </c>
      <c r="YW50" s="11" t="s">
        <v>17390</v>
      </c>
      <c r="YX50" s="261" t="str">
        <f>IF(ZE50="SINAPI",VLOOKUP('TEREZINHA HARDY'!ZD50,SINAPI,2,),VLOOKUP('TEREZINHA HARDY'!ZD50,SETOP,3,))</f>
        <v>PINTURA COM EMULSÃO ASFÁLTICA, DUAS (2) DEMÃOS</v>
      </c>
      <c r="YY50" s="261"/>
      <c r="YZ50" s="261"/>
      <c r="ZA50" s="261"/>
      <c r="ZB50" s="261"/>
      <c r="ZC50" s="261"/>
      <c r="ZD50" s="12" t="s">
        <v>10840</v>
      </c>
      <c r="ZE50" s="12" t="s">
        <v>6222</v>
      </c>
      <c r="ZF50" s="12" t="str">
        <f>IF(ZE50="SINAPI",VLOOKUP('TEREZINHA HARDY'!ZD50,SINAPI,3,),VLOOKUP('TEREZINHA HARDY'!ZD50,SETOP,4,))</f>
        <v>M2</v>
      </c>
      <c r="ZG50" s="13">
        <v>36.619999999999997</v>
      </c>
      <c r="ZH50" s="13" t="s">
        <v>41</v>
      </c>
      <c r="ZI50" s="14">
        <f>IF(ZE50="SINAPI",VLOOKUP('TEREZINHA HARDY'!ZD50,SINAPI,4,),VLOOKUP('TEREZINHA HARDY'!ZD50,SETOP,5,))</f>
        <v>17.68</v>
      </c>
      <c r="ZJ50" s="14">
        <f t="shared" si="52"/>
        <v>22.37</v>
      </c>
      <c r="ZK50" s="14">
        <f t="shared" si="53"/>
        <v>647.44159999999999</v>
      </c>
      <c r="ZL50" s="14">
        <f t="shared" si="54"/>
        <v>819.18939999999998</v>
      </c>
      <c r="ZM50" s="11" t="s">
        <v>17390</v>
      </c>
      <c r="ZN50" s="261" t="str">
        <f>IF(ZU50="SINAPI",VLOOKUP('TEREZINHA HARDY'!ZT50,SINAPI,2,),VLOOKUP('TEREZINHA HARDY'!ZT50,SETOP,3,))</f>
        <v>PINTURA COM EMULSÃO ASFÁLTICA, DUAS (2) DEMÃOS</v>
      </c>
      <c r="ZO50" s="261"/>
      <c r="ZP50" s="261"/>
      <c r="ZQ50" s="261"/>
      <c r="ZR50" s="261"/>
      <c r="ZS50" s="261"/>
      <c r="ZT50" s="12" t="s">
        <v>10840</v>
      </c>
      <c r="ZU50" s="12" t="s">
        <v>6222</v>
      </c>
      <c r="ZV50" s="12" t="str">
        <f>IF(ZU50="SINAPI",VLOOKUP('TEREZINHA HARDY'!ZT50,SINAPI,3,),VLOOKUP('TEREZINHA HARDY'!ZT50,SETOP,4,))</f>
        <v>M2</v>
      </c>
      <c r="ZW50" s="13">
        <v>36.619999999999997</v>
      </c>
      <c r="ZX50" s="13" t="s">
        <v>41</v>
      </c>
      <c r="ZY50" s="14">
        <f>IF(ZU50="SINAPI",VLOOKUP('TEREZINHA HARDY'!ZT50,SINAPI,4,),VLOOKUP('TEREZINHA HARDY'!ZT50,SETOP,5,))</f>
        <v>17.68</v>
      </c>
      <c r="ZZ50" s="14">
        <f t="shared" si="55"/>
        <v>22.37</v>
      </c>
      <c r="AAA50" s="14">
        <f t="shared" si="56"/>
        <v>647.44159999999999</v>
      </c>
      <c r="AAB50" s="14">
        <f t="shared" si="57"/>
        <v>819.18939999999998</v>
      </c>
      <c r="AAC50" s="11" t="s">
        <v>17390</v>
      </c>
      <c r="AAD50" s="261" t="str">
        <f>IF(AAK50="SINAPI",VLOOKUP('TEREZINHA HARDY'!AAJ50,SINAPI,2,),VLOOKUP('TEREZINHA HARDY'!AAJ50,SETOP,3,))</f>
        <v>PINTURA COM EMULSÃO ASFÁLTICA, DUAS (2) DEMÃOS</v>
      </c>
      <c r="AAE50" s="261"/>
      <c r="AAF50" s="261"/>
      <c r="AAG50" s="261"/>
      <c r="AAH50" s="261"/>
      <c r="AAI50" s="261"/>
      <c r="AAJ50" s="12" t="s">
        <v>10840</v>
      </c>
      <c r="AAK50" s="12" t="s">
        <v>6222</v>
      </c>
      <c r="AAL50" s="12" t="str">
        <f>IF(AAK50="SINAPI",VLOOKUP('TEREZINHA HARDY'!AAJ50,SINAPI,3,),VLOOKUP('TEREZINHA HARDY'!AAJ50,SETOP,4,))</f>
        <v>M2</v>
      </c>
      <c r="AAM50" s="13">
        <v>36.619999999999997</v>
      </c>
      <c r="AAN50" s="13" t="s">
        <v>41</v>
      </c>
      <c r="AAO50" s="14">
        <f>IF(AAK50="SINAPI",VLOOKUP('TEREZINHA HARDY'!AAJ50,SINAPI,4,),VLOOKUP('TEREZINHA HARDY'!AAJ50,SETOP,5,))</f>
        <v>17.68</v>
      </c>
      <c r="AAP50" s="14">
        <f t="shared" si="58"/>
        <v>22.37</v>
      </c>
      <c r="AAQ50" s="14">
        <f t="shared" si="59"/>
        <v>647.44159999999999</v>
      </c>
      <c r="AAR50" s="14">
        <f t="shared" si="60"/>
        <v>819.18939999999998</v>
      </c>
      <c r="AAS50" s="11" t="s">
        <v>17390</v>
      </c>
      <c r="AAT50" s="261" t="str">
        <f>IF(ABA50="SINAPI",VLOOKUP('TEREZINHA HARDY'!AAZ50,SINAPI,2,),VLOOKUP('TEREZINHA HARDY'!AAZ50,SETOP,3,))</f>
        <v>PINTURA COM EMULSÃO ASFÁLTICA, DUAS (2) DEMÃOS</v>
      </c>
      <c r="AAU50" s="261"/>
      <c r="AAV50" s="261"/>
      <c r="AAW50" s="261"/>
      <c r="AAX50" s="261"/>
      <c r="AAY50" s="261"/>
      <c r="AAZ50" s="12" t="s">
        <v>10840</v>
      </c>
      <c r="ABA50" s="12" t="s">
        <v>6222</v>
      </c>
      <c r="ABB50" s="12" t="str">
        <f>IF(ABA50="SINAPI",VLOOKUP('TEREZINHA HARDY'!AAZ50,SINAPI,3,),VLOOKUP('TEREZINHA HARDY'!AAZ50,SETOP,4,))</f>
        <v>M2</v>
      </c>
      <c r="ABC50" s="13">
        <v>36.619999999999997</v>
      </c>
      <c r="ABD50" s="13" t="s">
        <v>41</v>
      </c>
      <c r="ABE50" s="14">
        <f>IF(ABA50="SINAPI",VLOOKUP('TEREZINHA HARDY'!AAZ50,SINAPI,4,),VLOOKUP('TEREZINHA HARDY'!AAZ50,SETOP,5,))</f>
        <v>17.68</v>
      </c>
      <c r="ABF50" s="14">
        <f t="shared" si="61"/>
        <v>22.37</v>
      </c>
      <c r="ABG50" s="14">
        <f t="shared" si="62"/>
        <v>647.44159999999999</v>
      </c>
      <c r="ABH50" s="14">
        <f t="shared" si="63"/>
        <v>819.18939999999998</v>
      </c>
      <c r="ABI50" s="11" t="s">
        <v>17390</v>
      </c>
      <c r="ABJ50" s="261" t="str">
        <f>IF(ABQ50="SINAPI",VLOOKUP('TEREZINHA HARDY'!ABP50,SINAPI,2,),VLOOKUP('TEREZINHA HARDY'!ABP50,SETOP,3,))</f>
        <v>PINTURA COM EMULSÃO ASFÁLTICA, DUAS (2) DEMÃOS</v>
      </c>
      <c r="ABK50" s="261"/>
      <c r="ABL50" s="261"/>
      <c r="ABM50" s="261"/>
      <c r="ABN50" s="261"/>
      <c r="ABO50" s="261"/>
      <c r="ABP50" s="12" t="s">
        <v>10840</v>
      </c>
      <c r="ABQ50" s="12" t="s">
        <v>6222</v>
      </c>
      <c r="ABR50" s="12" t="str">
        <f>IF(ABQ50="SINAPI",VLOOKUP('TEREZINHA HARDY'!ABP50,SINAPI,3,),VLOOKUP('TEREZINHA HARDY'!ABP50,SETOP,4,))</f>
        <v>M2</v>
      </c>
      <c r="ABS50" s="13">
        <v>36.619999999999997</v>
      </c>
      <c r="ABT50" s="13" t="s">
        <v>41</v>
      </c>
      <c r="ABU50" s="14">
        <f>IF(ABQ50="SINAPI",VLOOKUP('TEREZINHA HARDY'!ABP50,SINAPI,4,),VLOOKUP('TEREZINHA HARDY'!ABP50,SETOP,5,))</f>
        <v>17.68</v>
      </c>
      <c r="ABV50" s="14">
        <f t="shared" si="64"/>
        <v>22.37</v>
      </c>
      <c r="ABW50" s="14">
        <f t="shared" si="65"/>
        <v>647.44159999999999</v>
      </c>
      <c r="ABX50" s="14">
        <f t="shared" si="66"/>
        <v>819.18939999999998</v>
      </c>
      <c r="ABY50" s="11" t="s">
        <v>17390</v>
      </c>
      <c r="ABZ50" s="261" t="str">
        <f>IF(ACG50="SINAPI",VLOOKUP('TEREZINHA HARDY'!ACF50,SINAPI,2,),VLOOKUP('TEREZINHA HARDY'!ACF50,SETOP,3,))</f>
        <v>PINTURA COM EMULSÃO ASFÁLTICA, DUAS (2) DEMÃOS</v>
      </c>
      <c r="ACA50" s="261"/>
      <c r="ACB50" s="261"/>
      <c r="ACC50" s="261"/>
      <c r="ACD50" s="261"/>
      <c r="ACE50" s="261"/>
      <c r="ACF50" s="12" t="s">
        <v>10840</v>
      </c>
      <c r="ACG50" s="12" t="s">
        <v>6222</v>
      </c>
      <c r="ACH50" s="12" t="str">
        <f>IF(ACG50="SINAPI",VLOOKUP('TEREZINHA HARDY'!ACF50,SINAPI,3,),VLOOKUP('TEREZINHA HARDY'!ACF50,SETOP,4,))</f>
        <v>M2</v>
      </c>
      <c r="ACI50" s="13">
        <v>36.619999999999997</v>
      </c>
      <c r="ACJ50" s="13" t="s">
        <v>41</v>
      </c>
      <c r="ACK50" s="14">
        <f>IF(ACG50="SINAPI",VLOOKUP('TEREZINHA HARDY'!ACF50,SINAPI,4,),VLOOKUP('TEREZINHA HARDY'!ACF50,SETOP,5,))</f>
        <v>17.68</v>
      </c>
      <c r="ACL50" s="14">
        <f t="shared" si="67"/>
        <v>22.37</v>
      </c>
      <c r="ACM50" s="14">
        <f t="shared" si="68"/>
        <v>647.44159999999999</v>
      </c>
      <c r="ACN50" s="14">
        <f t="shared" si="69"/>
        <v>819.18939999999998</v>
      </c>
      <c r="ACO50" s="11" t="s">
        <v>17390</v>
      </c>
      <c r="ACP50" s="261" t="str">
        <f>IF(ACW50="SINAPI",VLOOKUP('TEREZINHA HARDY'!ACV50,SINAPI,2,),VLOOKUP('TEREZINHA HARDY'!ACV50,SETOP,3,))</f>
        <v>PINTURA COM EMULSÃO ASFÁLTICA, DUAS (2) DEMÃOS</v>
      </c>
      <c r="ACQ50" s="261"/>
      <c r="ACR50" s="261"/>
      <c r="ACS50" s="261"/>
      <c r="ACT50" s="261"/>
      <c r="ACU50" s="261"/>
      <c r="ACV50" s="12" t="s">
        <v>10840</v>
      </c>
      <c r="ACW50" s="12" t="s">
        <v>6222</v>
      </c>
      <c r="ACX50" s="12" t="str">
        <f>IF(ACW50="SINAPI",VLOOKUP('TEREZINHA HARDY'!ACV50,SINAPI,3,),VLOOKUP('TEREZINHA HARDY'!ACV50,SETOP,4,))</f>
        <v>M2</v>
      </c>
      <c r="ACY50" s="13">
        <v>36.619999999999997</v>
      </c>
      <c r="ACZ50" s="13" t="s">
        <v>41</v>
      </c>
      <c r="ADA50" s="14">
        <f>IF(ACW50="SINAPI",VLOOKUP('TEREZINHA HARDY'!ACV50,SINAPI,4,),VLOOKUP('TEREZINHA HARDY'!ACV50,SETOP,5,))</f>
        <v>17.68</v>
      </c>
      <c r="ADB50" s="14">
        <f t="shared" si="70"/>
        <v>22.37</v>
      </c>
      <c r="ADC50" s="14">
        <f t="shared" si="71"/>
        <v>647.44159999999999</v>
      </c>
      <c r="ADD50" s="14">
        <f t="shared" si="72"/>
        <v>819.18939999999998</v>
      </c>
      <c r="ADE50" s="11" t="s">
        <v>17390</v>
      </c>
      <c r="ADF50" s="261" t="str">
        <f>IF(ADM50="SINAPI",VLOOKUP('TEREZINHA HARDY'!ADL50,SINAPI,2,),VLOOKUP('TEREZINHA HARDY'!ADL50,SETOP,3,))</f>
        <v>PINTURA COM EMULSÃO ASFÁLTICA, DUAS (2) DEMÃOS</v>
      </c>
      <c r="ADG50" s="261"/>
      <c r="ADH50" s="261"/>
      <c r="ADI50" s="261"/>
      <c r="ADJ50" s="261"/>
      <c r="ADK50" s="261"/>
      <c r="ADL50" s="12" t="s">
        <v>10840</v>
      </c>
      <c r="ADM50" s="12" t="s">
        <v>6222</v>
      </c>
      <c r="ADN50" s="12" t="str">
        <f>IF(ADM50="SINAPI",VLOOKUP('TEREZINHA HARDY'!ADL50,SINAPI,3,),VLOOKUP('TEREZINHA HARDY'!ADL50,SETOP,4,))</f>
        <v>M2</v>
      </c>
      <c r="ADO50" s="13">
        <v>36.619999999999997</v>
      </c>
      <c r="ADP50" s="13" t="s">
        <v>41</v>
      </c>
      <c r="ADQ50" s="14">
        <f>IF(ADM50="SINAPI",VLOOKUP('TEREZINHA HARDY'!ADL50,SINAPI,4,),VLOOKUP('TEREZINHA HARDY'!ADL50,SETOP,5,))</f>
        <v>17.68</v>
      </c>
      <c r="ADR50" s="14">
        <f t="shared" si="73"/>
        <v>22.37</v>
      </c>
      <c r="ADS50" s="14">
        <f t="shared" si="74"/>
        <v>647.44159999999999</v>
      </c>
      <c r="ADT50" s="14">
        <f t="shared" si="75"/>
        <v>819.18939999999998</v>
      </c>
      <c r="ADU50" s="11" t="s">
        <v>17390</v>
      </c>
      <c r="ADV50" s="261" t="str">
        <f>IF(AEC50="SINAPI",VLOOKUP('TEREZINHA HARDY'!AEB50,SINAPI,2,),VLOOKUP('TEREZINHA HARDY'!AEB50,SETOP,3,))</f>
        <v>PINTURA COM EMULSÃO ASFÁLTICA, DUAS (2) DEMÃOS</v>
      </c>
      <c r="ADW50" s="261"/>
      <c r="ADX50" s="261"/>
      <c r="ADY50" s="261"/>
      <c r="ADZ50" s="261"/>
      <c r="AEA50" s="261"/>
      <c r="AEB50" s="12" t="s">
        <v>10840</v>
      </c>
      <c r="AEC50" s="12" t="s">
        <v>6222</v>
      </c>
      <c r="AED50" s="12" t="str">
        <f>IF(AEC50="SINAPI",VLOOKUP('TEREZINHA HARDY'!AEB50,SINAPI,3,),VLOOKUP('TEREZINHA HARDY'!AEB50,SETOP,4,))</f>
        <v>M2</v>
      </c>
      <c r="AEE50" s="13">
        <v>36.619999999999997</v>
      </c>
      <c r="AEF50" s="13" t="s">
        <v>41</v>
      </c>
      <c r="AEG50" s="14">
        <f>IF(AEC50="SINAPI",VLOOKUP('TEREZINHA HARDY'!AEB50,SINAPI,4,),VLOOKUP('TEREZINHA HARDY'!AEB50,SETOP,5,))</f>
        <v>17.68</v>
      </c>
      <c r="AEH50" s="14">
        <f t="shared" si="76"/>
        <v>22.37</v>
      </c>
      <c r="AEI50" s="14">
        <f t="shared" si="77"/>
        <v>647.44159999999999</v>
      </c>
      <c r="AEJ50" s="14">
        <f t="shared" si="78"/>
        <v>819.18939999999998</v>
      </c>
      <c r="AEK50" s="11" t="s">
        <v>17390</v>
      </c>
      <c r="AEL50" s="261" t="str">
        <f>IF(AES50="SINAPI",VLOOKUP('TEREZINHA HARDY'!AER50,SINAPI,2,),VLOOKUP('TEREZINHA HARDY'!AER50,SETOP,3,))</f>
        <v>PINTURA COM EMULSÃO ASFÁLTICA, DUAS (2) DEMÃOS</v>
      </c>
      <c r="AEM50" s="261"/>
      <c r="AEN50" s="261"/>
      <c r="AEO50" s="261"/>
      <c r="AEP50" s="261"/>
      <c r="AEQ50" s="261"/>
      <c r="AER50" s="12" t="s">
        <v>10840</v>
      </c>
      <c r="AES50" s="12" t="s">
        <v>6222</v>
      </c>
      <c r="AET50" s="12" t="str">
        <f>IF(AES50="SINAPI",VLOOKUP('TEREZINHA HARDY'!AER50,SINAPI,3,),VLOOKUP('TEREZINHA HARDY'!AER50,SETOP,4,))</f>
        <v>M2</v>
      </c>
      <c r="AEU50" s="13">
        <v>36.619999999999997</v>
      </c>
      <c r="AEV50" s="13" t="s">
        <v>41</v>
      </c>
      <c r="AEW50" s="14">
        <f>IF(AES50="SINAPI",VLOOKUP('TEREZINHA HARDY'!AER50,SINAPI,4,),VLOOKUP('TEREZINHA HARDY'!AER50,SETOP,5,))</f>
        <v>17.68</v>
      </c>
      <c r="AEX50" s="14">
        <f t="shared" si="79"/>
        <v>22.37</v>
      </c>
      <c r="AEY50" s="14">
        <f t="shared" si="80"/>
        <v>647.44159999999999</v>
      </c>
      <c r="AEZ50" s="14">
        <f t="shared" si="81"/>
        <v>819.18939999999998</v>
      </c>
      <c r="AFA50" s="11" t="s">
        <v>17390</v>
      </c>
      <c r="AFB50" s="261" t="str">
        <f>IF(AFI50="SINAPI",VLOOKUP('TEREZINHA HARDY'!AFH50,SINAPI,2,),VLOOKUP('TEREZINHA HARDY'!AFH50,SETOP,3,))</f>
        <v>PINTURA COM EMULSÃO ASFÁLTICA, DUAS (2) DEMÃOS</v>
      </c>
      <c r="AFC50" s="261"/>
      <c r="AFD50" s="261"/>
      <c r="AFE50" s="261"/>
      <c r="AFF50" s="261"/>
      <c r="AFG50" s="261"/>
      <c r="AFH50" s="12" t="s">
        <v>10840</v>
      </c>
      <c r="AFI50" s="12" t="s">
        <v>6222</v>
      </c>
      <c r="AFJ50" s="12" t="str">
        <f>IF(AFI50="SINAPI",VLOOKUP('TEREZINHA HARDY'!AFH50,SINAPI,3,),VLOOKUP('TEREZINHA HARDY'!AFH50,SETOP,4,))</f>
        <v>M2</v>
      </c>
      <c r="AFK50" s="13">
        <v>36.619999999999997</v>
      </c>
      <c r="AFL50" s="13" t="s">
        <v>41</v>
      </c>
      <c r="AFM50" s="14">
        <f>IF(AFI50="SINAPI",VLOOKUP('TEREZINHA HARDY'!AFH50,SINAPI,4,),VLOOKUP('TEREZINHA HARDY'!AFH50,SETOP,5,))</f>
        <v>17.68</v>
      </c>
      <c r="AFN50" s="14">
        <f t="shared" si="82"/>
        <v>22.37</v>
      </c>
      <c r="AFO50" s="14">
        <f t="shared" si="83"/>
        <v>647.44159999999999</v>
      </c>
      <c r="AFP50" s="14">
        <f t="shared" si="84"/>
        <v>819.18939999999998</v>
      </c>
      <c r="AFQ50" s="11" t="s">
        <v>17390</v>
      </c>
      <c r="AFR50" s="261" t="str">
        <f>IF(AFY50="SINAPI",VLOOKUP('TEREZINHA HARDY'!AFX50,SINAPI,2,),VLOOKUP('TEREZINHA HARDY'!AFX50,SETOP,3,))</f>
        <v>PINTURA COM EMULSÃO ASFÁLTICA, DUAS (2) DEMÃOS</v>
      </c>
      <c r="AFS50" s="261"/>
      <c r="AFT50" s="261"/>
      <c r="AFU50" s="261"/>
      <c r="AFV50" s="261"/>
      <c r="AFW50" s="261"/>
      <c r="AFX50" s="12" t="s">
        <v>10840</v>
      </c>
      <c r="AFY50" s="12" t="s">
        <v>6222</v>
      </c>
      <c r="AFZ50" s="12" t="str">
        <f>IF(AFY50="SINAPI",VLOOKUP('TEREZINHA HARDY'!AFX50,SINAPI,3,),VLOOKUP('TEREZINHA HARDY'!AFX50,SETOP,4,))</f>
        <v>M2</v>
      </c>
      <c r="AGA50" s="13">
        <v>36.619999999999997</v>
      </c>
      <c r="AGB50" s="13" t="s">
        <v>41</v>
      </c>
      <c r="AGC50" s="14">
        <f>IF(AFY50="SINAPI",VLOOKUP('TEREZINHA HARDY'!AFX50,SINAPI,4,),VLOOKUP('TEREZINHA HARDY'!AFX50,SETOP,5,))</f>
        <v>17.68</v>
      </c>
      <c r="AGD50" s="14">
        <f t="shared" si="85"/>
        <v>22.37</v>
      </c>
      <c r="AGE50" s="14">
        <f t="shared" si="86"/>
        <v>647.44159999999999</v>
      </c>
      <c r="AGF50" s="14">
        <f t="shared" si="87"/>
        <v>819.18939999999998</v>
      </c>
      <c r="AGG50" s="11" t="s">
        <v>17390</v>
      </c>
      <c r="AGH50" s="261" t="str">
        <f>IF(AGO50="SINAPI",VLOOKUP('TEREZINHA HARDY'!AGN50,SINAPI,2,),VLOOKUP('TEREZINHA HARDY'!AGN50,SETOP,3,))</f>
        <v>PINTURA COM EMULSÃO ASFÁLTICA, DUAS (2) DEMÃOS</v>
      </c>
      <c r="AGI50" s="261"/>
      <c r="AGJ50" s="261"/>
      <c r="AGK50" s="261"/>
      <c r="AGL50" s="261"/>
      <c r="AGM50" s="261"/>
      <c r="AGN50" s="12" t="s">
        <v>10840</v>
      </c>
      <c r="AGO50" s="12" t="s">
        <v>6222</v>
      </c>
      <c r="AGP50" s="12" t="str">
        <f>IF(AGO50="SINAPI",VLOOKUP('TEREZINHA HARDY'!AGN50,SINAPI,3,),VLOOKUP('TEREZINHA HARDY'!AGN50,SETOP,4,))</f>
        <v>M2</v>
      </c>
      <c r="AGQ50" s="13">
        <v>36.619999999999997</v>
      </c>
      <c r="AGR50" s="13" t="s">
        <v>41</v>
      </c>
      <c r="AGS50" s="14">
        <f>IF(AGO50="SINAPI",VLOOKUP('TEREZINHA HARDY'!AGN50,SINAPI,4,),VLOOKUP('TEREZINHA HARDY'!AGN50,SETOP,5,))</f>
        <v>17.68</v>
      </c>
      <c r="AGT50" s="14">
        <f t="shared" si="88"/>
        <v>22.37</v>
      </c>
      <c r="AGU50" s="14">
        <f t="shared" si="89"/>
        <v>647.44159999999999</v>
      </c>
      <c r="AGV50" s="14">
        <f t="shared" si="90"/>
        <v>819.18939999999998</v>
      </c>
      <c r="AGW50" s="11" t="s">
        <v>17390</v>
      </c>
      <c r="AGX50" s="261" t="str">
        <f>IF(AHE50="SINAPI",VLOOKUP('TEREZINHA HARDY'!AHD50,SINAPI,2,),VLOOKUP('TEREZINHA HARDY'!AHD50,SETOP,3,))</f>
        <v>PINTURA COM EMULSÃO ASFÁLTICA, DUAS (2) DEMÃOS</v>
      </c>
      <c r="AGY50" s="261"/>
      <c r="AGZ50" s="261"/>
      <c r="AHA50" s="261"/>
      <c r="AHB50" s="261"/>
      <c r="AHC50" s="261"/>
      <c r="AHD50" s="12" t="s">
        <v>10840</v>
      </c>
      <c r="AHE50" s="12" t="s">
        <v>6222</v>
      </c>
      <c r="AHF50" s="12" t="str">
        <f>IF(AHE50="SINAPI",VLOOKUP('TEREZINHA HARDY'!AHD50,SINAPI,3,),VLOOKUP('TEREZINHA HARDY'!AHD50,SETOP,4,))</f>
        <v>M2</v>
      </c>
      <c r="AHG50" s="13">
        <v>36.619999999999997</v>
      </c>
      <c r="AHH50" s="13" t="s">
        <v>41</v>
      </c>
      <c r="AHI50" s="14">
        <f>IF(AHE50="SINAPI",VLOOKUP('TEREZINHA HARDY'!AHD50,SINAPI,4,),VLOOKUP('TEREZINHA HARDY'!AHD50,SETOP,5,))</f>
        <v>17.68</v>
      </c>
      <c r="AHJ50" s="14">
        <f t="shared" si="91"/>
        <v>22.37</v>
      </c>
      <c r="AHK50" s="14">
        <f t="shared" si="92"/>
        <v>647.44159999999999</v>
      </c>
      <c r="AHL50" s="14">
        <f t="shared" si="93"/>
        <v>819.18939999999998</v>
      </c>
      <c r="AHM50" s="11" t="s">
        <v>17390</v>
      </c>
      <c r="AHN50" s="261" t="str">
        <f>IF(AHU50="SINAPI",VLOOKUP('TEREZINHA HARDY'!AHT50,SINAPI,2,),VLOOKUP('TEREZINHA HARDY'!AHT50,SETOP,3,))</f>
        <v>PINTURA COM EMULSÃO ASFÁLTICA, DUAS (2) DEMÃOS</v>
      </c>
      <c r="AHO50" s="261"/>
      <c r="AHP50" s="261"/>
      <c r="AHQ50" s="261"/>
      <c r="AHR50" s="261"/>
      <c r="AHS50" s="261"/>
      <c r="AHT50" s="12" t="s">
        <v>10840</v>
      </c>
      <c r="AHU50" s="12" t="s">
        <v>6222</v>
      </c>
      <c r="AHV50" s="12" t="str">
        <f>IF(AHU50="SINAPI",VLOOKUP('TEREZINHA HARDY'!AHT50,SINAPI,3,),VLOOKUP('TEREZINHA HARDY'!AHT50,SETOP,4,))</f>
        <v>M2</v>
      </c>
      <c r="AHW50" s="13">
        <v>36.619999999999997</v>
      </c>
      <c r="AHX50" s="13" t="s">
        <v>41</v>
      </c>
      <c r="AHY50" s="14">
        <f>IF(AHU50="SINAPI",VLOOKUP('TEREZINHA HARDY'!AHT50,SINAPI,4,),VLOOKUP('TEREZINHA HARDY'!AHT50,SETOP,5,))</f>
        <v>17.68</v>
      </c>
      <c r="AHZ50" s="14">
        <f t="shared" si="94"/>
        <v>22.37</v>
      </c>
      <c r="AIA50" s="14">
        <f t="shared" si="95"/>
        <v>647.44159999999999</v>
      </c>
      <c r="AIB50" s="14">
        <f t="shared" si="96"/>
        <v>819.18939999999998</v>
      </c>
      <c r="AIC50" s="11" t="s">
        <v>17390</v>
      </c>
      <c r="AID50" s="261" t="str">
        <f>IF(AIK50="SINAPI",VLOOKUP('TEREZINHA HARDY'!AIJ50,SINAPI,2,),VLOOKUP('TEREZINHA HARDY'!AIJ50,SETOP,3,))</f>
        <v>PINTURA COM EMULSÃO ASFÁLTICA, DUAS (2) DEMÃOS</v>
      </c>
      <c r="AIE50" s="261"/>
      <c r="AIF50" s="261"/>
      <c r="AIG50" s="261"/>
      <c r="AIH50" s="261"/>
      <c r="AII50" s="261"/>
      <c r="AIJ50" s="12" t="s">
        <v>10840</v>
      </c>
      <c r="AIK50" s="12" t="s">
        <v>6222</v>
      </c>
      <c r="AIL50" s="12" t="str">
        <f>IF(AIK50="SINAPI",VLOOKUP('TEREZINHA HARDY'!AIJ50,SINAPI,3,),VLOOKUP('TEREZINHA HARDY'!AIJ50,SETOP,4,))</f>
        <v>M2</v>
      </c>
      <c r="AIM50" s="13">
        <v>36.619999999999997</v>
      </c>
      <c r="AIN50" s="13" t="s">
        <v>41</v>
      </c>
      <c r="AIO50" s="14">
        <f>IF(AIK50="SINAPI",VLOOKUP('TEREZINHA HARDY'!AIJ50,SINAPI,4,),VLOOKUP('TEREZINHA HARDY'!AIJ50,SETOP,5,))</f>
        <v>17.68</v>
      </c>
      <c r="AIP50" s="14">
        <f t="shared" si="97"/>
        <v>22.37</v>
      </c>
      <c r="AIQ50" s="14">
        <f t="shared" si="98"/>
        <v>647.44159999999999</v>
      </c>
      <c r="AIR50" s="14">
        <f t="shared" si="99"/>
        <v>819.18939999999998</v>
      </c>
      <c r="AIS50" s="11" t="s">
        <v>17390</v>
      </c>
      <c r="AIT50" s="261" t="str">
        <f>IF(AJA50="SINAPI",VLOOKUP('TEREZINHA HARDY'!AIZ50,SINAPI,2,),VLOOKUP('TEREZINHA HARDY'!AIZ50,SETOP,3,))</f>
        <v>PINTURA COM EMULSÃO ASFÁLTICA, DUAS (2) DEMÃOS</v>
      </c>
      <c r="AIU50" s="261"/>
      <c r="AIV50" s="261"/>
      <c r="AIW50" s="261"/>
      <c r="AIX50" s="261"/>
      <c r="AIY50" s="261"/>
      <c r="AIZ50" s="12" t="s">
        <v>10840</v>
      </c>
      <c r="AJA50" s="12" t="s">
        <v>6222</v>
      </c>
      <c r="AJB50" s="12" t="str">
        <f>IF(AJA50="SINAPI",VLOOKUP('TEREZINHA HARDY'!AIZ50,SINAPI,3,),VLOOKUP('TEREZINHA HARDY'!AIZ50,SETOP,4,))</f>
        <v>M2</v>
      </c>
      <c r="AJC50" s="13">
        <v>36.619999999999997</v>
      </c>
      <c r="AJD50" s="13" t="s">
        <v>41</v>
      </c>
      <c r="AJE50" s="14">
        <f>IF(AJA50="SINAPI",VLOOKUP('TEREZINHA HARDY'!AIZ50,SINAPI,4,),VLOOKUP('TEREZINHA HARDY'!AIZ50,SETOP,5,))</f>
        <v>17.68</v>
      </c>
      <c r="AJF50" s="14">
        <f t="shared" si="100"/>
        <v>22.37</v>
      </c>
      <c r="AJG50" s="14">
        <f t="shared" si="101"/>
        <v>647.44159999999999</v>
      </c>
      <c r="AJH50" s="14">
        <f t="shared" si="102"/>
        <v>819.18939999999998</v>
      </c>
      <c r="AJI50" s="11" t="s">
        <v>17390</v>
      </c>
      <c r="AJJ50" s="261" t="str">
        <f>IF(AJQ50="SINAPI",VLOOKUP('TEREZINHA HARDY'!AJP50,SINAPI,2,),VLOOKUP('TEREZINHA HARDY'!AJP50,SETOP,3,))</f>
        <v>PINTURA COM EMULSÃO ASFÁLTICA, DUAS (2) DEMÃOS</v>
      </c>
      <c r="AJK50" s="261"/>
      <c r="AJL50" s="261"/>
      <c r="AJM50" s="261"/>
      <c r="AJN50" s="261"/>
      <c r="AJO50" s="261"/>
      <c r="AJP50" s="12" t="s">
        <v>10840</v>
      </c>
      <c r="AJQ50" s="12" t="s">
        <v>6222</v>
      </c>
      <c r="AJR50" s="12" t="str">
        <f>IF(AJQ50="SINAPI",VLOOKUP('TEREZINHA HARDY'!AJP50,SINAPI,3,),VLOOKUP('TEREZINHA HARDY'!AJP50,SETOP,4,))</f>
        <v>M2</v>
      </c>
      <c r="AJS50" s="13">
        <v>36.619999999999997</v>
      </c>
      <c r="AJT50" s="13" t="s">
        <v>41</v>
      </c>
      <c r="AJU50" s="14">
        <f>IF(AJQ50="SINAPI",VLOOKUP('TEREZINHA HARDY'!AJP50,SINAPI,4,),VLOOKUP('TEREZINHA HARDY'!AJP50,SETOP,5,))</f>
        <v>17.68</v>
      </c>
      <c r="AJV50" s="14">
        <f t="shared" si="103"/>
        <v>22.37</v>
      </c>
      <c r="AJW50" s="14">
        <f t="shared" si="104"/>
        <v>647.44159999999999</v>
      </c>
      <c r="AJX50" s="14">
        <f t="shared" si="105"/>
        <v>819.18939999999998</v>
      </c>
      <c r="AJY50" s="11" t="s">
        <v>17390</v>
      </c>
      <c r="AJZ50" s="261" t="str">
        <f>IF(AKG50="SINAPI",VLOOKUP('TEREZINHA HARDY'!AKF50,SINAPI,2,),VLOOKUP('TEREZINHA HARDY'!AKF50,SETOP,3,))</f>
        <v>PINTURA COM EMULSÃO ASFÁLTICA, DUAS (2) DEMÃOS</v>
      </c>
      <c r="AKA50" s="261"/>
      <c r="AKB50" s="261"/>
      <c r="AKC50" s="261"/>
      <c r="AKD50" s="261"/>
      <c r="AKE50" s="261"/>
      <c r="AKF50" s="12" t="s">
        <v>10840</v>
      </c>
      <c r="AKG50" s="12" t="s">
        <v>6222</v>
      </c>
      <c r="AKH50" s="12" t="str">
        <f>IF(AKG50="SINAPI",VLOOKUP('TEREZINHA HARDY'!AKF50,SINAPI,3,),VLOOKUP('TEREZINHA HARDY'!AKF50,SETOP,4,))</f>
        <v>M2</v>
      </c>
      <c r="AKI50" s="13">
        <v>36.619999999999997</v>
      </c>
      <c r="AKJ50" s="13" t="s">
        <v>41</v>
      </c>
      <c r="AKK50" s="14">
        <f>IF(AKG50="SINAPI",VLOOKUP('TEREZINHA HARDY'!AKF50,SINAPI,4,),VLOOKUP('TEREZINHA HARDY'!AKF50,SETOP,5,))</f>
        <v>17.68</v>
      </c>
      <c r="AKL50" s="14">
        <f t="shared" si="106"/>
        <v>22.37</v>
      </c>
      <c r="AKM50" s="14">
        <f t="shared" si="107"/>
        <v>647.44159999999999</v>
      </c>
      <c r="AKN50" s="14">
        <f t="shared" si="108"/>
        <v>819.18939999999998</v>
      </c>
      <c r="AKO50" s="11" t="s">
        <v>17390</v>
      </c>
      <c r="AKP50" s="261" t="str">
        <f>IF(AKW50="SINAPI",VLOOKUP('TEREZINHA HARDY'!AKV50,SINAPI,2,),VLOOKUP('TEREZINHA HARDY'!AKV50,SETOP,3,))</f>
        <v>PINTURA COM EMULSÃO ASFÁLTICA, DUAS (2) DEMÃOS</v>
      </c>
      <c r="AKQ50" s="261"/>
      <c r="AKR50" s="261"/>
      <c r="AKS50" s="261"/>
      <c r="AKT50" s="261"/>
      <c r="AKU50" s="261"/>
      <c r="AKV50" s="12" t="s">
        <v>10840</v>
      </c>
      <c r="AKW50" s="12" t="s">
        <v>6222</v>
      </c>
      <c r="AKX50" s="12" t="str">
        <f>IF(AKW50="SINAPI",VLOOKUP('TEREZINHA HARDY'!AKV50,SINAPI,3,),VLOOKUP('TEREZINHA HARDY'!AKV50,SETOP,4,))</f>
        <v>M2</v>
      </c>
      <c r="AKY50" s="13">
        <v>36.619999999999997</v>
      </c>
      <c r="AKZ50" s="13" t="s">
        <v>41</v>
      </c>
      <c r="ALA50" s="14">
        <f>IF(AKW50="SINAPI",VLOOKUP('TEREZINHA HARDY'!AKV50,SINAPI,4,),VLOOKUP('TEREZINHA HARDY'!AKV50,SETOP,5,))</f>
        <v>17.68</v>
      </c>
      <c r="ALB50" s="14">
        <f t="shared" si="109"/>
        <v>22.37</v>
      </c>
      <c r="ALC50" s="14">
        <f t="shared" si="110"/>
        <v>647.44159999999999</v>
      </c>
      <c r="ALD50" s="14">
        <f t="shared" si="111"/>
        <v>819.18939999999998</v>
      </c>
      <c r="ALE50" s="11" t="s">
        <v>17390</v>
      </c>
      <c r="ALF50" s="261" t="str">
        <f>IF(ALM50="SINAPI",VLOOKUP('TEREZINHA HARDY'!ALL50,SINAPI,2,),VLOOKUP('TEREZINHA HARDY'!ALL50,SETOP,3,))</f>
        <v>PINTURA COM EMULSÃO ASFÁLTICA, DUAS (2) DEMÃOS</v>
      </c>
      <c r="ALG50" s="261"/>
      <c r="ALH50" s="261"/>
      <c r="ALI50" s="261"/>
      <c r="ALJ50" s="261"/>
      <c r="ALK50" s="261"/>
      <c r="ALL50" s="12" t="s">
        <v>10840</v>
      </c>
      <c r="ALM50" s="12" t="s">
        <v>6222</v>
      </c>
      <c r="ALN50" s="12" t="str">
        <f>IF(ALM50="SINAPI",VLOOKUP('TEREZINHA HARDY'!ALL50,SINAPI,3,),VLOOKUP('TEREZINHA HARDY'!ALL50,SETOP,4,))</f>
        <v>M2</v>
      </c>
      <c r="ALO50" s="13">
        <v>36.619999999999997</v>
      </c>
      <c r="ALP50" s="13" t="s">
        <v>41</v>
      </c>
      <c r="ALQ50" s="14">
        <f>IF(ALM50="SINAPI",VLOOKUP('TEREZINHA HARDY'!ALL50,SINAPI,4,),VLOOKUP('TEREZINHA HARDY'!ALL50,SETOP,5,))</f>
        <v>17.68</v>
      </c>
      <c r="ALR50" s="14">
        <f t="shared" si="112"/>
        <v>22.37</v>
      </c>
      <c r="ALS50" s="14">
        <f t="shared" si="113"/>
        <v>647.44159999999999</v>
      </c>
      <c r="ALT50" s="14">
        <f t="shared" si="114"/>
        <v>819.18939999999998</v>
      </c>
      <c r="ALU50" s="11" t="s">
        <v>17390</v>
      </c>
      <c r="ALV50" s="261" t="str">
        <f>IF(AMC50="SINAPI",VLOOKUP('TEREZINHA HARDY'!AMB50,SINAPI,2,),VLOOKUP('TEREZINHA HARDY'!AMB50,SETOP,3,))</f>
        <v>PINTURA COM EMULSÃO ASFÁLTICA, DUAS (2) DEMÃOS</v>
      </c>
      <c r="ALW50" s="261"/>
      <c r="ALX50" s="261"/>
      <c r="ALY50" s="261"/>
      <c r="ALZ50" s="261"/>
      <c r="AMA50" s="261"/>
      <c r="AMB50" s="12" t="s">
        <v>10840</v>
      </c>
      <c r="AMC50" s="12" t="s">
        <v>6222</v>
      </c>
      <c r="AMD50" s="12" t="str">
        <f>IF(AMC50="SINAPI",VLOOKUP('TEREZINHA HARDY'!AMB50,SINAPI,3,),VLOOKUP('TEREZINHA HARDY'!AMB50,SETOP,4,))</f>
        <v>M2</v>
      </c>
      <c r="AME50" s="13">
        <v>36.619999999999997</v>
      </c>
      <c r="AMF50" s="13" t="s">
        <v>41</v>
      </c>
      <c r="AMG50" s="14">
        <f>IF(AMC50="SINAPI",VLOOKUP('TEREZINHA HARDY'!AMB50,SINAPI,4,),VLOOKUP('TEREZINHA HARDY'!AMB50,SETOP,5,))</f>
        <v>17.68</v>
      </c>
      <c r="AMH50" s="14">
        <f t="shared" si="115"/>
        <v>22.37</v>
      </c>
      <c r="AMI50" s="14">
        <f t="shared" si="116"/>
        <v>647.44159999999999</v>
      </c>
      <c r="AMJ50" s="14">
        <f t="shared" si="117"/>
        <v>819.18939999999998</v>
      </c>
      <c r="AMK50" s="11" t="s">
        <v>17390</v>
      </c>
      <c r="AML50" s="261" t="str">
        <f>IF(AMS50="SINAPI",VLOOKUP('TEREZINHA HARDY'!AMR50,SINAPI,2,),VLOOKUP('TEREZINHA HARDY'!AMR50,SETOP,3,))</f>
        <v>PINTURA COM EMULSÃO ASFÁLTICA, DUAS (2) DEMÃOS</v>
      </c>
      <c r="AMM50" s="261"/>
      <c r="AMN50" s="261"/>
      <c r="AMO50" s="261"/>
      <c r="AMP50" s="261"/>
      <c r="AMQ50" s="261"/>
      <c r="AMR50" s="12" t="s">
        <v>10840</v>
      </c>
      <c r="AMS50" s="12" t="s">
        <v>6222</v>
      </c>
      <c r="AMT50" s="12" t="str">
        <f>IF(AMS50="SINAPI",VLOOKUP('TEREZINHA HARDY'!AMR50,SINAPI,3,),VLOOKUP('TEREZINHA HARDY'!AMR50,SETOP,4,))</f>
        <v>M2</v>
      </c>
      <c r="AMU50" s="13">
        <v>36.619999999999997</v>
      </c>
      <c r="AMV50" s="13" t="s">
        <v>41</v>
      </c>
      <c r="AMW50" s="14">
        <f>IF(AMS50="SINAPI",VLOOKUP('TEREZINHA HARDY'!AMR50,SINAPI,4,),VLOOKUP('TEREZINHA HARDY'!AMR50,SETOP,5,))</f>
        <v>17.68</v>
      </c>
      <c r="AMX50" s="14">
        <f t="shared" si="118"/>
        <v>22.37</v>
      </c>
      <c r="AMY50" s="14">
        <f t="shared" si="119"/>
        <v>647.44159999999999</v>
      </c>
      <c r="AMZ50" s="14">
        <f t="shared" si="120"/>
        <v>819.18939999999998</v>
      </c>
      <c r="ANA50" s="11" t="s">
        <v>17390</v>
      </c>
      <c r="ANB50" s="261" t="str">
        <f>IF(ANI50="SINAPI",VLOOKUP('TEREZINHA HARDY'!ANH50,SINAPI,2,),VLOOKUP('TEREZINHA HARDY'!ANH50,SETOP,3,))</f>
        <v>PINTURA COM EMULSÃO ASFÁLTICA, DUAS (2) DEMÃOS</v>
      </c>
      <c r="ANC50" s="261"/>
      <c r="AND50" s="261"/>
      <c r="ANE50" s="261"/>
      <c r="ANF50" s="261"/>
      <c r="ANG50" s="261"/>
      <c r="ANH50" s="12" t="s">
        <v>10840</v>
      </c>
      <c r="ANI50" s="12" t="s">
        <v>6222</v>
      </c>
      <c r="ANJ50" s="12" t="str">
        <f>IF(ANI50="SINAPI",VLOOKUP('TEREZINHA HARDY'!ANH50,SINAPI,3,),VLOOKUP('TEREZINHA HARDY'!ANH50,SETOP,4,))</f>
        <v>M2</v>
      </c>
      <c r="ANK50" s="13">
        <v>36.619999999999997</v>
      </c>
      <c r="ANL50" s="13" t="s">
        <v>41</v>
      </c>
      <c r="ANM50" s="14">
        <f>IF(ANI50="SINAPI",VLOOKUP('TEREZINHA HARDY'!ANH50,SINAPI,4,),VLOOKUP('TEREZINHA HARDY'!ANH50,SETOP,5,))</f>
        <v>17.68</v>
      </c>
      <c r="ANN50" s="14">
        <f t="shared" si="121"/>
        <v>22.37</v>
      </c>
      <c r="ANO50" s="14">
        <f t="shared" si="122"/>
        <v>647.44159999999999</v>
      </c>
      <c r="ANP50" s="14">
        <f t="shared" si="123"/>
        <v>819.18939999999998</v>
      </c>
      <c r="ANQ50" s="11" t="s">
        <v>17390</v>
      </c>
      <c r="ANR50" s="261" t="str">
        <f>IF(ANY50="SINAPI",VLOOKUP('TEREZINHA HARDY'!ANX50,SINAPI,2,),VLOOKUP('TEREZINHA HARDY'!ANX50,SETOP,3,))</f>
        <v>PINTURA COM EMULSÃO ASFÁLTICA, DUAS (2) DEMÃOS</v>
      </c>
      <c r="ANS50" s="261"/>
      <c r="ANT50" s="261"/>
      <c r="ANU50" s="261"/>
      <c r="ANV50" s="261"/>
      <c r="ANW50" s="261"/>
      <c r="ANX50" s="12" t="s">
        <v>10840</v>
      </c>
      <c r="ANY50" s="12" t="s">
        <v>6222</v>
      </c>
      <c r="ANZ50" s="12" t="str">
        <f>IF(ANY50="SINAPI",VLOOKUP('TEREZINHA HARDY'!ANX50,SINAPI,3,),VLOOKUP('TEREZINHA HARDY'!ANX50,SETOP,4,))</f>
        <v>M2</v>
      </c>
      <c r="AOA50" s="13">
        <v>36.619999999999997</v>
      </c>
      <c r="AOB50" s="13" t="s">
        <v>41</v>
      </c>
      <c r="AOC50" s="14">
        <f>IF(ANY50="SINAPI",VLOOKUP('TEREZINHA HARDY'!ANX50,SINAPI,4,),VLOOKUP('TEREZINHA HARDY'!ANX50,SETOP,5,))</f>
        <v>17.68</v>
      </c>
      <c r="AOD50" s="14">
        <f t="shared" si="124"/>
        <v>22.37</v>
      </c>
      <c r="AOE50" s="14">
        <f t="shared" si="125"/>
        <v>647.44159999999999</v>
      </c>
      <c r="AOF50" s="14">
        <f t="shared" si="126"/>
        <v>819.18939999999998</v>
      </c>
      <c r="AOG50" s="11" t="s">
        <v>17390</v>
      </c>
      <c r="AOH50" s="261" t="str">
        <f>IF(AOO50="SINAPI",VLOOKUP('TEREZINHA HARDY'!AON50,SINAPI,2,),VLOOKUP('TEREZINHA HARDY'!AON50,SETOP,3,))</f>
        <v>PINTURA COM EMULSÃO ASFÁLTICA, DUAS (2) DEMÃOS</v>
      </c>
      <c r="AOI50" s="261"/>
      <c r="AOJ50" s="261"/>
      <c r="AOK50" s="261"/>
      <c r="AOL50" s="261"/>
      <c r="AOM50" s="261"/>
      <c r="AON50" s="12" t="s">
        <v>10840</v>
      </c>
      <c r="AOO50" s="12" t="s">
        <v>6222</v>
      </c>
      <c r="AOP50" s="12" t="str">
        <f>IF(AOO50="SINAPI",VLOOKUP('TEREZINHA HARDY'!AON50,SINAPI,3,),VLOOKUP('TEREZINHA HARDY'!AON50,SETOP,4,))</f>
        <v>M2</v>
      </c>
      <c r="AOQ50" s="13">
        <v>36.619999999999997</v>
      </c>
      <c r="AOR50" s="13" t="s">
        <v>41</v>
      </c>
      <c r="AOS50" s="14">
        <f>IF(AOO50="SINAPI",VLOOKUP('TEREZINHA HARDY'!AON50,SINAPI,4,),VLOOKUP('TEREZINHA HARDY'!AON50,SETOP,5,))</f>
        <v>17.68</v>
      </c>
      <c r="AOT50" s="14">
        <f t="shared" si="127"/>
        <v>22.37</v>
      </c>
      <c r="AOU50" s="14">
        <f t="shared" si="128"/>
        <v>647.44159999999999</v>
      </c>
      <c r="AOV50" s="14">
        <f t="shared" si="129"/>
        <v>819.18939999999998</v>
      </c>
      <c r="AOW50" s="11" t="s">
        <v>17390</v>
      </c>
      <c r="AOX50" s="261" t="str">
        <f>IF(APE50="SINAPI",VLOOKUP('TEREZINHA HARDY'!APD50,SINAPI,2,),VLOOKUP('TEREZINHA HARDY'!APD50,SETOP,3,))</f>
        <v>PINTURA COM EMULSÃO ASFÁLTICA, DUAS (2) DEMÃOS</v>
      </c>
      <c r="AOY50" s="261"/>
      <c r="AOZ50" s="261"/>
      <c r="APA50" s="261"/>
      <c r="APB50" s="261"/>
      <c r="APC50" s="261"/>
      <c r="APD50" s="12" t="s">
        <v>10840</v>
      </c>
      <c r="APE50" s="12" t="s">
        <v>6222</v>
      </c>
      <c r="APF50" s="12" t="str">
        <f>IF(APE50="SINAPI",VLOOKUP('TEREZINHA HARDY'!APD50,SINAPI,3,),VLOOKUP('TEREZINHA HARDY'!APD50,SETOP,4,))</f>
        <v>M2</v>
      </c>
      <c r="APG50" s="13">
        <v>36.619999999999997</v>
      </c>
      <c r="APH50" s="13" t="s">
        <v>41</v>
      </c>
      <c r="API50" s="14">
        <f>IF(APE50="SINAPI",VLOOKUP('TEREZINHA HARDY'!APD50,SINAPI,4,),VLOOKUP('TEREZINHA HARDY'!APD50,SETOP,5,))</f>
        <v>17.68</v>
      </c>
      <c r="APJ50" s="14">
        <f t="shared" si="130"/>
        <v>22.37</v>
      </c>
      <c r="APK50" s="14">
        <f t="shared" si="131"/>
        <v>647.44159999999999</v>
      </c>
      <c r="APL50" s="14">
        <f t="shared" si="132"/>
        <v>819.18939999999998</v>
      </c>
      <c r="APM50" s="11" t="s">
        <v>17390</v>
      </c>
      <c r="APN50" s="261" t="str">
        <f>IF(APU50="SINAPI",VLOOKUP('TEREZINHA HARDY'!APT50,SINAPI,2,),VLOOKUP('TEREZINHA HARDY'!APT50,SETOP,3,))</f>
        <v>PINTURA COM EMULSÃO ASFÁLTICA, DUAS (2) DEMÃOS</v>
      </c>
      <c r="APO50" s="261"/>
      <c r="APP50" s="261"/>
      <c r="APQ50" s="261"/>
      <c r="APR50" s="261"/>
      <c r="APS50" s="261"/>
      <c r="APT50" s="12" t="s">
        <v>10840</v>
      </c>
      <c r="APU50" s="12" t="s">
        <v>6222</v>
      </c>
      <c r="APV50" s="12" t="str">
        <f>IF(APU50="SINAPI",VLOOKUP('TEREZINHA HARDY'!APT50,SINAPI,3,),VLOOKUP('TEREZINHA HARDY'!APT50,SETOP,4,))</f>
        <v>M2</v>
      </c>
      <c r="APW50" s="13">
        <v>36.619999999999997</v>
      </c>
      <c r="APX50" s="13" t="s">
        <v>41</v>
      </c>
      <c r="APY50" s="14">
        <f>IF(APU50="SINAPI",VLOOKUP('TEREZINHA HARDY'!APT50,SINAPI,4,),VLOOKUP('TEREZINHA HARDY'!APT50,SETOP,5,))</f>
        <v>17.68</v>
      </c>
      <c r="APZ50" s="14">
        <f t="shared" si="133"/>
        <v>22.37</v>
      </c>
      <c r="AQA50" s="14">
        <f t="shared" si="134"/>
        <v>647.44159999999999</v>
      </c>
      <c r="AQB50" s="14">
        <f t="shared" si="135"/>
        <v>819.18939999999998</v>
      </c>
      <c r="AQC50" s="11" t="s">
        <v>17390</v>
      </c>
      <c r="AQD50" s="261" t="str">
        <f>IF(AQK50="SINAPI",VLOOKUP('TEREZINHA HARDY'!AQJ50,SINAPI,2,),VLOOKUP('TEREZINHA HARDY'!AQJ50,SETOP,3,))</f>
        <v>PINTURA COM EMULSÃO ASFÁLTICA, DUAS (2) DEMÃOS</v>
      </c>
      <c r="AQE50" s="261"/>
      <c r="AQF50" s="261"/>
      <c r="AQG50" s="261"/>
      <c r="AQH50" s="261"/>
      <c r="AQI50" s="261"/>
      <c r="AQJ50" s="12" t="s">
        <v>10840</v>
      </c>
      <c r="AQK50" s="12" t="s">
        <v>6222</v>
      </c>
      <c r="AQL50" s="12" t="str">
        <f>IF(AQK50="SINAPI",VLOOKUP('TEREZINHA HARDY'!AQJ50,SINAPI,3,),VLOOKUP('TEREZINHA HARDY'!AQJ50,SETOP,4,))</f>
        <v>M2</v>
      </c>
      <c r="AQM50" s="13">
        <v>36.619999999999997</v>
      </c>
      <c r="AQN50" s="13" t="s">
        <v>41</v>
      </c>
      <c r="AQO50" s="14">
        <f>IF(AQK50="SINAPI",VLOOKUP('TEREZINHA HARDY'!AQJ50,SINAPI,4,),VLOOKUP('TEREZINHA HARDY'!AQJ50,SETOP,5,))</f>
        <v>17.68</v>
      </c>
      <c r="AQP50" s="14">
        <f t="shared" si="136"/>
        <v>22.37</v>
      </c>
      <c r="AQQ50" s="14">
        <f t="shared" si="137"/>
        <v>647.44159999999999</v>
      </c>
      <c r="AQR50" s="14">
        <f t="shared" si="138"/>
        <v>819.18939999999998</v>
      </c>
      <c r="AQS50" s="11" t="s">
        <v>17390</v>
      </c>
      <c r="AQT50" s="261" t="str">
        <f>IF(ARA50="SINAPI",VLOOKUP('TEREZINHA HARDY'!AQZ50,SINAPI,2,),VLOOKUP('TEREZINHA HARDY'!AQZ50,SETOP,3,))</f>
        <v>PINTURA COM EMULSÃO ASFÁLTICA, DUAS (2) DEMÃOS</v>
      </c>
      <c r="AQU50" s="261"/>
      <c r="AQV50" s="261"/>
      <c r="AQW50" s="261"/>
      <c r="AQX50" s="261"/>
      <c r="AQY50" s="261"/>
      <c r="AQZ50" s="12" t="s">
        <v>10840</v>
      </c>
      <c r="ARA50" s="12" t="s">
        <v>6222</v>
      </c>
      <c r="ARB50" s="12" t="str">
        <f>IF(ARA50="SINAPI",VLOOKUP('TEREZINHA HARDY'!AQZ50,SINAPI,3,),VLOOKUP('TEREZINHA HARDY'!AQZ50,SETOP,4,))</f>
        <v>M2</v>
      </c>
      <c r="ARC50" s="13">
        <v>36.619999999999997</v>
      </c>
      <c r="ARD50" s="13" t="s">
        <v>41</v>
      </c>
      <c r="ARE50" s="14">
        <f>IF(ARA50="SINAPI",VLOOKUP('TEREZINHA HARDY'!AQZ50,SINAPI,4,),VLOOKUP('TEREZINHA HARDY'!AQZ50,SETOP,5,))</f>
        <v>17.68</v>
      </c>
      <c r="ARF50" s="14">
        <f t="shared" si="139"/>
        <v>22.37</v>
      </c>
      <c r="ARG50" s="14">
        <f t="shared" si="140"/>
        <v>647.44159999999999</v>
      </c>
      <c r="ARH50" s="14">
        <f t="shared" si="141"/>
        <v>819.18939999999998</v>
      </c>
      <c r="ARI50" s="11" t="s">
        <v>17390</v>
      </c>
      <c r="ARJ50" s="261" t="str">
        <f>IF(ARQ50="SINAPI",VLOOKUP('TEREZINHA HARDY'!ARP50,SINAPI,2,),VLOOKUP('TEREZINHA HARDY'!ARP50,SETOP,3,))</f>
        <v>PINTURA COM EMULSÃO ASFÁLTICA, DUAS (2) DEMÃOS</v>
      </c>
      <c r="ARK50" s="261"/>
      <c r="ARL50" s="261"/>
      <c r="ARM50" s="261"/>
      <c r="ARN50" s="261"/>
      <c r="ARO50" s="261"/>
      <c r="ARP50" s="12" t="s">
        <v>10840</v>
      </c>
      <c r="ARQ50" s="12" t="s">
        <v>6222</v>
      </c>
      <c r="ARR50" s="12" t="str">
        <f>IF(ARQ50="SINAPI",VLOOKUP('TEREZINHA HARDY'!ARP50,SINAPI,3,),VLOOKUP('TEREZINHA HARDY'!ARP50,SETOP,4,))</f>
        <v>M2</v>
      </c>
      <c r="ARS50" s="13">
        <v>36.619999999999997</v>
      </c>
      <c r="ART50" s="13" t="s">
        <v>41</v>
      </c>
      <c r="ARU50" s="14">
        <f>IF(ARQ50="SINAPI",VLOOKUP('TEREZINHA HARDY'!ARP50,SINAPI,4,),VLOOKUP('TEREZINHA HARDY'!ARP50,SETOP,5,))</f>
        <v>17.68</v>
      </c>
      <c r="ARV50" s="14">
        <f t="shared" si="142"/>
        <v>22.37</v>
      </c>
      <c r="ARW50" s="14">
        <f t="shared" si="143"/>
        <v>647.44159999999999</v>
      </c>
      <c r="ARX50" s="14">
        <f t="shared" si="144"/>
        <v>819.18939999999998</v>
      </c>
      <c r="ARY50" s="11" t="s">
        <v>17390</v>
      </c>
      <c r="ARZ50" s="261" t="str">
        <f>IF(ASG50="SINAPI",VLOOKUP('TEREZINHA HARDY'!ASF50,SINAPI,2,),VLOOKUP('TEREZINHA HARDY'!ASF50,SETOP,3,))</f>
        <v>PINTURA COM EMULSÃO ASFÁLTICA, DUAS (2) DEMÃOS</v>
      </c>
      <c r="ASA50" s="261"/>
      <c r="ASB50" s="261"/>
      <c r="ASC50" s="261"/>
      <c r="ASD50" s="261"/>
      <c r="ASE50" s="261"/>
      <c r="ASF50" s="12" t="s">
        <v>10840</v>
      </c>
      <c r="ASG50" s="12" t="s">
        <v>6222</v>
      </c>
      <c r="ASH50" s="12" t="str">
        <f>IF(ASG50="SINAPI",VLOOKUP('TEREZINHA HARDY'!ASF50,SINAPI,3,),VLOOKUP('TEREZINHA HARDY'!ASF50,SETOP,4,))</f>
        <v>M2</v>
      </c>
      <c r="ASI50" s="13">
        <v>36.619999999999997</v>
      </c>
      <c r="ASJ50" s="13" t="s">
        <v>41</v>
      </c>
      <c r="ASK50" s="14">
        <f>IF(ASG50="SINAPI",VLOOKUP('TEREZINHA HARDY'!ASF50,SINAPI,4,),VLOOKUP('TEREZINHA HARDY'!ASF50,SETOP,5,))</f>
        <v>17.68</v>
      </c>
      <c r="ASL50" s="14">
        <f t="shared" si="145"/>
        <v>22.37</v>
      </c>
      <c r="ASM50" s="14">
        <f t="shared" si="146"/>
        <v>647.44159999999999</v>
      </c>
      <c r="ASN50" s="14">
        <f t="shared" si="147"/>
        <v>819.18939999999998</v>
      </c>
      <c r="ASO50" s="11" t="s">
        <v>17390</v>
      </c>
      <c r="ASP50" s="261" t="str">
        <f>IF(ASW50="SINAPI",VLOOKUP('TEREZINHA HARDY'!ASV50,SINAPI,2,),VLOOKUP('TEREZINHA HARDY'!ASV50,SETOP,3,))</f>
        <v>PINTURA COM EMULSÃO ASFÁLTICA, DUAS (2) DEMÃOS</v>
      </c>
      <c r="ASQ50" s="261"/>
      <c r="ASR50" s="261"/>
      <c r="ASS50" s="261"/>
      <c r="AST50" s="261"/>
      <c r="ASU50" s="261"/>
      <c r="ASV50" s="12" t="s">
        <v>10840</v>
      </c>
      <c r="ASW50" s="12" t="s">
        <v>6222</v>
      </c>
      <c r="ASX50" s="12" t="str">
        <f>IF(ASW50="SINAPI",VLOOKUP('TEREZINHA HARDY'!ASV50,SINAPI,3,),VLOOKUP('TEREZINHA HARDY'!ASV50,SETOP,4,))</f>
        <v>M2</v>
      </c>
      <c r="ASY50" s="13">
        <v>36.619999999999997</v>
      </c>
      <c r="ASZ50" s="13" t="s">
        <v>41</v>
      </c>
      <c r="ATA50" s="14">
        <f>IF(ASW50="SINAPI",VLOOKUP('TEREZINHA HARDY'!ASV50,SINAPI,4,),VLOOKUP('TEREZINHA HARDY'!ASV50,SETOP,5,))</f>
        <v>17.68</v>
      </c>
      <c r="ATB50" s="14">
        <f t="shared" si="148"/>
        <v>22.37</v>
      </c>
      <c r="ATC50" s="14">
        <f t="shared" si="149"/>
        <v>647.44159999999999</v>
      </c>
      <c r="ATD50" s="14">
        <f t="shared" si="150"/>
        <v>819.18939999999998</v>
      </c>
      <c r="ATE50" s="11" t="s">
        <v>17390</v>
      </c>
      <c r="ATF50" s="261" t="str">
        <f>IF(ATM50="SINAPI",VLOOKUP('TEREZINHA HARDY'!ATL50,SINAPI,2,),VLOOKUP('TEREZINHA HARDY'!ATL50,SETOP,3,))</f>
        <v>PINTURA COM EMULSÃO ASFÁLTICA, DUAS (2) DEMÃOS</v>
      </c>
      <c r="ATG50" s="261"/>
      <c r="ATH50" s="261"/>
      <c r="ATI50" s="261"/>
      <c r="ATJ50" s="261"/>
      <c r="ATK50" s="261"/>
      <c r="ATL50" s="12" t="s">
        <v>10840</v>
      </c>
      <c r="ATM50" s="12" t="s">
        <v>6222</v>
      </c>
      <c r="ATN50" s="12" t="str">
        <f>IF(ATM50="SINAPI",VLOOKUP('TEREZINHA HARDY'!ATL50,SINAPI,3,),VLOOKUP('TEREZINHA HARDY'!ATL50,SETOP,4,))</f>
        <v>M2</v>
      </c>
      <c r="ATO50" s="13">
        <v>36.619999999999997</v>
      </c>
      <c r="ATP50" s="13" t="s">
        <v>41</v>
      </c>
      <c r="ATQ50" s="14">
        <f>IF(ATM50="SINAPI",VLOOKUP('TEREZINHA HARDY'!ATL50,SINAPI,4,),VLOOKUP('TEREZINHA HARDY'!ATL50,SETOP,5,))</f>
        <v>17.68</v>
      </c>
      <c r="ATR50" s="14">
        <f t="shared" si="151"/>
        <v>22.37</v>
      </c>
      <c r="ATS50" s="14">
        <f t="shared" si="152"/>
        <v>647.44159999999999</v>
      </c>
      <c r="ATT50" s="14">
        <f t="shared" si="153"/>
        <v>819.18939999999998</v>
      </c>
      <c r="ATU50" s="11" t="s">
        <v>17390</v>
      </c>
      <c r="ATV50" s="261" t="str">
        <f>IF(AUC50="SINAPI",VLOOKUP('TEREZINHA HARDY'!AUB50,SINAPI,2,),VLOOKUP('TEREZINHA HARDY'!AUB50,SETOP,3,))</f>
        <v>PINTURA COM EMULSÃO ASFÁLTICA, DUAS (2) DEMÃOS</v>
      </c>
      <c r="ATW50" s="261"/>
      <c r="ATX50" s="261"/>
      <c r="ATY50" s="261"/>
      <c r="ATZ50" s="261"/>
      <c r="AUA50" s="261"/>
      <c r="AUB50" s="12" t="s">
        <v>10840</v>
      </c>
      <c r="AUC50" s="12" t="s">
        <v>6222</v>
      </c>
      <c r="AUD50" s="12" t="str">
        <f>IF(AUC50="SINAPI",VLOOKUP('TEREZINHA HARDY'!AUB50,SINAPI,3,),VLOOKUP('TEREZINHA HARDY'!AUB50,SETOP,4,))</f>
        <v>M2</v>
      </c>
      <c r="AUE50" s="13">
        <v>36.619999999999997</v>
      </c>
      <c r="AUF50" s="13" t="s">
        <v>41</v>
      </c>
      <c r="AUG50" s="14">
        <f>IF(AUC50="SINAPI",VLOOKUP('TEREZINHA HARDY'!AUB50,SINAPI,4,),VLOOKUP('TEREZINHA HARDY'!AUB50,SETOP,5,))</f>
        <v>17.68</v>
      </c>
      <c r="AUH50" s="14">
        <f t="shared" si="154"/>
        <v>22.37</v>
      </c>
      <c r="AUI50" s="14">
        <f t="shared" si="155"/>
        <v>647.44159999999999</v>
      </c>
      <c r="AUJ50" s="14">
        <f t="shared" si="156"/>
        <v>819.18939999999998</v>
      </c>
      <c r="AUK50" s="11" t="s">
        <v>17390</v>
      </c>
      <c r="AUL50" s="261" t="str">
        <f>IF(AUS50="SINAPI",VLOOKUP('TEREZINHA HARDY'!AUR50,SINAPI,2,),VLOOKUP('TEREZINHA HARDY'!AUR50,SETOP,3,))</f>
        <v>PINTURA COM EMULSÃO ASFÁLTICA, DUAS (2) DEMÃOS</v>
      </c>
      <c r="AUM50" s="261"/>
      <c r="AUN50" s="261"/>
      <c r="AUO50" s="261"/>
      <c r="AUP50" s="261"/>
      <c r="AUQ50" s="261"/>
      <c r="AUR50" s="12" t="s">
        <v>10840</v>
      </c>
      <c r="AUS50" s="12" t="s">
        <v>6222</v>
      </c>
      <c r="AUT50" s="12" t="str">
        <f>IF(AUS50="SINAPI",VLOOKUP('TEREZINHA HARDY'!AUR50,SINAPI,3,),VLOOKUP('TEREZINHA HARDY'!AUR50,SETOP,4,))</f>
        <v>M2</v>
      </c>
      <c r="AUU50" s="13">
        <v>36.619999999999997</v>
      </c>
      <c r="AUV50" s="13" t="s">
        <v>41</v>
      </c>
      <c r="AUW50" s="14">
        <f>IF(AUS50="SINAPI",VLOOKUP('TEREZINHA HARDY'!AUR50,SINAPI,4,),VLOOKUP('TEREZINHA HARDY'!AUR50,SETOP,5,))</f>
        <v>17.68</v>
      </c>
      <c r="AUX50" s="14">
        <f t="shared" si="157"/>
        <v>22.37</v>
      </c>
      <c r="AUY50" s="14">
        <f t="shared" si="158"/>
        <v>647.44159999999999</v>
      </c>
      <c r="AUZ50" s="14">
        <f t="shared" si="159"/>
        <v>819.18939999999998</v>
      </c>
      <c r="AVA50" s="11" t="s">
        <v>17390</v>
      </c>
      <c r="AVB50" s="261" t="str">
        <f>IF(AVI50="SINAPI",VLOOKUP('TEREZINHA HARDY'!AVH50,SINAPI,2,),VLOOKUP('TEREZINHA HARDY'!AVH50,SETOP,3,))</f>
        <v>PINTURA COM EMULSÃO ASFÁLTICA, DUAS (2) DEMÃOS</v>
      </c>
      <c r="AVC50" s="261"/>
      <c r="AVD50" s="261"/>
      <c r="AVE50" s="261"/>
      <c r="AVF50" s="261"/>
      <c r="AVG50" s="261"/>
      <c r="AVH50" s="12" t="s">
        <v>10840</v>
      </c>
      <c r="AVI50" s="12" t="s">
        <v>6222</v>
      </c>
      <c r="AVJ50" s="12" t="str">
        <f>IF(AVI50="SINAPI",VLOOKUP('TEREZINHA HARDY'!AVH50,SINAPI,3,),VLOOKUP('TEREZINHA HARDY'!AVH50,SETOP,4,))</f>
        <v>M2</v>
      </c>
      <c r="AVK50" s="13">
        <v>36.619999999999997</v>
      </c>
      <c r="AVL50" s="13" t="s">
        <v>41</v>
      </c>
      <c r="AVM50" s="14">
        <f>IF(AVI50="SINAPI",VLOOKUP('TEREZINHA HARDY'!AVH50,SINAPI,4,),VLOOKUP('TEREZINHA HARDY'!AVH50,SETOP,5,))</f>
        <v>17.68</v>
      </c>
      <c r="AVN50" s="14">
        <f t="shared" si="160"/>
        <v>22.37</v>
      </c>
      <c r="AVO50" s="14">
        <f t="shared" si="161"/>
        <v>647.44159999999999</v>
      </c>
      <c r="AVP50" s="14">
        <f t="shared" si="162"/>
        <v>819.18939999999998</v>
      </c>
      <c r="AVQ50" s="11" t="s">
        <v>17390</v>
      </c>
      <c r="AVR50" s="261" t="str">
        <f>IF(AVY50="SINAPI",VLOOKUP('TEREZINHA HARDY'!AVX50,SINAPI,2,),VLOOKUP('TEREZINHA HARDY'!AVX50,SETOP,3,))</f>
        <v>PINTURA COM EMULSÃO ASFÁLTICA, DUAS (2) DEMÃOS</v>
      </c>
      <c r="AVS50" s="261"/>
      <c r="AVT50" s="261"/>
      <c r="AVU50" s="261"/>
      <c r="AVV50" s="261"/>
      <c r="AVW50" s="261"/>
      <c r="AVX50" s="12" t="s">
        <v>10840</v>
      </c>
      <c r="AVY50" s="12" t="s">
        <v>6222</v>
      </c>
      <c r="AVZ50" s="12" t="str">
        <f>IF(AVY50="SINAPI",VLOOKUP('TEREZINHA HARDY'!AVX50,SINAPI,3,),VLOOKUP('TEREZINHA HARDY'!AVX50,SETOP,4,))</f>
        <v>M2</v>
      </c>
      <c r="AWA50" s="13">
        <v>36.619999999999997</v>
      </c>
      <c r="AWB50" s="13" t="s">
        <v>41</v>
      </c>
      <c r="AWC50" s="14">
        <f>IF(AVY50="SINAPI",VLOOKUP('TEREZINHA HARDY'!AVX50,SINAPI,4,),VLOOKUP('TEREZINHA HARDY'!AVX50,SETOP,5,))</f>
        <v>17.68</v>
      </c>
      <c r="AWD50" s="14">
        <f t="shared" si="163"/>
        <v>22.37</v>
      </c>
      <c r="AWE50" s="14">
        <f t="shared" si="164"/>
        <v>647.44159999999999</v>
      </c>
      <c r="AWF50" s="14">
        <f t="shared" si="165"/>
        <v>819.18939999999998</v>
      </c>
      <c r="AWG50" s="11" t="s">
        <v>17390</v>
      </c>
      <c r="AWH50" s="261" t="str">
        <f>IF(AWO50="SINAPI",VLOOKUP('TEREZINHA HARDY'!AWN50,SINAPI,2,),VLOOKUP('TEREZINHA HARDY'!AWN50,SETOP,3,))</f>
        <v>PINTURA COM EMULSÃO ASFÁLTICA, DUAS (2) DEMÃOS</v>
      </c>
      <c r="AWI50" s="261"/>
      <c r="AWJ50" s="261"/>
      <c r="AWK50" s="261"/>
      <c r="AWL50" s="261"/>
      <c r="AWM50" s="261"/>
      <c r="AWN50" s="12" t="s">
        <v>10840</v>
      </c>
      <c r="AWO50" s="12" t="s">
        <v>6222</v>
      </c>
      <c r="AWP50" s="12" t="str">
        <f>IF(AWO50="SINAPI",VLOOKUP('TEREZINHA HARDY'!AWN50,SINAPI,3,),VLOOKUP('TEREZINHA HARDY'!AWN50,SETOP,4,))</f>
        <v>M2</v>
      </c>
      <c r="AWQ50" s="13">
        <v>36.619999999999997</v>
      </c>
      <c r="AWR50" s="13" t="s">
        <v>41</v>
      </c>
      <c r="AWS50" s="14">
        <f>IF(AWO50="SINAPI",VLOOKUP('TEREZINHA HARDY'!AWN50,SINAPI,4,),VLOOKUP('TEREZINHA HARDY'!AWN50,SETOP,5,))</f>
        <v>17.68</v>
      </c>
      <c r="AWT50" s="14">
        <f t="shared" si="166"/>
        <v>22.37</v>
      </c>
      <c r="AWU50" s="14">
        <f t="shared" si="167"/>
        <v>647.44159999999999</v>
      </c>
      <c r="AWV50" s="14">
        <f t="shared" si="168"/>
        <v>819.18939999999998</v>
      </c>
      <c r="AWW50" s="11" t="s">
        <v>17390</v>
      </c>
      <c r="AWX50" s="261" t="str">
        <f>IF(AXE50="SINAPI",VLOOKUP('TEREZINHA HARDY'!AXD50,SINAPI,2,),VLOOKUP('TEREZINHA HARDY'!AXD50,SETOP,3,))</f>
        <v>PINTURA COM EMULSÃO ASFÁLTICA, DUAS (2) DEMÃOS</v>
      </c>
      <c r="AWY50" s="261"/>
      <c r="AWZ50" s="261"/>
      <c r="AXA50" s="261"/>
      <c r="AXB50" s="261"/>
      <c r="AXC50" s="261"/>
      <c r="AXD50" s="12" t="s">
        <v>10840</v>
      </c>
      <c r="AXE50" s="12" t="s">
        <v>6222</v>
      </c>
      <c r="AXF50" s="12" t="str">
        <f>IF(AXE50="SINAPI",VLOOKUP('TEREZINHA HARDY'!AXD50,SINAPI,3,),VLOOKUP('TEREZINHA HARDY'!AXD50,SETOP,4,))</f>
        <v>M2</v>
      </c>
      <c r="AXG50" s="13">
        <v>36.619999999999997</v>
      </c>
      <c r="AXH50" s="13" t="s">
        <v>41</v>
      </c>
      <c r="AXI50" s="14">
        <f>IF(AXE50="SINAPI",VLOOKUP('TEREZINHA HARDY'!AXD50,SINAPI,4,),VLOOKUP('TEREZINHA HARDY'!AXD50,SETOP,5,))</f>
        <v>17.68</v>
      </c>
      <c r="AXJ50" s="14">
        <f t="shared" si="169"/>
        <v>22.37</v>
      </c>
      <c r="AXK50" s="14">
        <f t="shared" si="170"/>
        <v>647.44159999999999</v>
      </c>
      <c r="AXL50" s="14">
        <f t="shared" si="171"/>
        <v>819.18939999999998</v>
      </c>
      <c r="AXM50" s="11" t="s">
        <v>17390</v>
      </c>
      <c r="AXN50" s="261" t="str">
        <f>IF(AXU50="SINAPI",VLOOKUP('TEREZINHA HARDY'!AXT50,SINAPI,2,),VLOOKUP('TEREZINHA HARDY'!AXT50,SETOP,3,))</f>
        <v>PINTURA COM EMULSÃO ASFÁLTICA, DUAS (2) DEMÃOS</v>
      </c>
      <c r="AXO50" s="261"/>
      <c r="AXP50" s="261"/>
      <c r="AXQ50" s="261"/>
      <c r="AXR50" s="261"/>
      <c r="AXS50" s="261"/>
      <c r="AXT50" s="12" t="s">
        <v>10840</v>
      </c>
      <c r="AXU50" s="12" t="s">
        <v>6222</v>
      </c>
      <c r="AXV50" s="12" t="str">
        <f>IF(AXU50="SINAPI",VLOOKUP('TEREZINHA HARDY'!AXT50,SINAPI,3,),VLOOKUP('TEREZINHA HARDY'!AXT50,SETOP,4,))</f>
        <v>M2</v>
      </c>
      <c r="AXW50" s="13">
        <v>36.619999999999997</v>
      </c>
      <c r="AXX50" s="13" t="s">
        <v>41</v>
      </c>
      <c r="AXY50" s="14">
        <f>IF(AXU50="SINAPI",VLOOKUP('TEREZINHA HARDY'!AXT50,SINAPI,4,),VLOOKUP('TEREZINHA HARDY'!AXT50,SETOP,5,))</f>
        <v>17.68</v>
      </c>
      <c r="AXZ50" s="14">
        <f t="shared" si="172"/>
        <v>22.37</v>
      </c>
      <c r="AYA50" s="14">
        <f t="shared" si="173"/>
        <v>647.44159999999999</v>
      </c>
      <c r="AYB50" s="14">
        <f t="shared" si="174"/>
        <v>819.18939999999998</v>
      </c>
      <c r="AYC50" s="11" t="s">
        <v>17390</v>
      </c>
      <c r="AYD50" s="261" t="str">
        <f>IF(AYK50="SINAPI",VLOOKUP('TEREZINHA HARDY'!AYJ50,SINAPI,2,),VLOOKUP('TEREZINHA HARDY'!AYJ50,SETOP,3,))</f>
        <v>PINTURA COM EMULSÃO ASFÁLTICA, DUAS (2) DEMÃOS</v>
      </c>
      <c r="AYE50" s="261"/>
      <c r="AYF50" s="261"/>
      <c r="AYG50" s="261"/>
      <c r="AYH50" s="261"/>
      <c r="AYI50" s="261"/>
      <c r="AYJ50" s="12" t="s">
        <v>10840</v>
      </c>
      <c r="AYK50" s="12" t="s">
        <v>6222</v>
      </c>
      <c r="AYL50" s="12" t="str">
        <f>IF(AYK50="SINAPI",VLOOKUP('TEREZINHA HARDY'!AYJ50,SINAPI,3,),VLOOKUP('TEREZINHA HARDY'!AYJ50,SETOP,4,))</f>
        <v>M2</v>
      </c>
      <c r="AYM50" s="13">
        <v>36.619999999999997</v>
      </c>
      <c r="AYN50" s="13" t="s">
        <v>41</v>
      </c>
      <c r="AYO50" s="14">
        <f>IF(AYK50="SINAPI",VLOOKUP('TEREZINHA HARDY'!AYJ50,SINAPI,4,),VLOOKUP('TEREZINHA HARDY'!AYJ50,SETOP,5,))</f>
        <v>17.68</v>
      </c>
      <c r="AYP50" s="14">
        <f t="shared" si="175"/>
        <v>22.37</v>
      </c>
      <c r="AYQ50" s="14">
        <f t="shared" si="176"/>
        <v>647.44159999999999</v>
      </c>
      <c r="AYR50" s="14">
        <f t="shared" si="177"/>
        <v>819.18939999999998</v>
      </c>
      <c r="AYS50" s="11" t="s">
        <v>17390</v>
      </c>
      <c r="AYT50" s="261" t="str">
        <f>IF(AZA50="SINAPI",VLOOKUP('TEREZINHA HARDY'!AYZ50,SINAPI,2,),VLOOKUP('TEREZINHA HARDY'!AYZ50,SETOP,3,))</f>
        <v>PINTURA COM EMULSÃO ASFÁLTICA, DUAS (2) DEMÃOS</v>
      </c>
      <c r="AYU50" s="261"/>
      <c r="AYV50" s="261"/>
      <c r="AYW50" s="261"/>
      <c r="AYX50" s="261"/>
      <c r="AYY50" s="261"/>
      <c r="AYZ50" s="12" t="s">
        <v>10840</v>
      </c>
      <c r="AZA50" s="12" t="s">
        <v>6222</v>
      </c>
      <c r="AZB50" s="12" t="str">
        <f>IF(AZA50="SINAPI",VLOOKUP('TEREZINHA HARDY'!AYZ50,SINAPI,3,),VLOOKUP('TEREZINHA HARDY'!AYZ50,SETOP,4,))</f>
        <v>M2</v>
      </c>
      <c r="AZC50" s="13">
        <v>36.619999999999997</v>
      </c>
      <c r="AZD50" s="13" t="s">
        <v>41</v>
      </c>
      <c r="AZE50" s="14">
        <f>IF(AZA50="SINAPI",VLOOKUP('TEREZINHA HARDY'!AYZ50,SINAPI,4,),VLOOKUP('TEREZINHA HARDY'!AYZ50,SETOP,5,))</f>
        <v>17.68</v>
      </c>
      <c r="AZF50" s="14">
        <f t="shared" si="178"/>
        <v>22.37</v>
      </c>
      <c r="AZG50" s="14">
        <f t="shared" si="179"/>
        <v>647.44159999999999</v>
      </c>
      <c r="AZH50" s="14">
        <f t="shared" si="180"/>
        <v>819.18939999999998</v>
      </c>
      <c r="AZI50" s="11" t="s">
        <v>17390</v>
      </c>
      <c r="AZJ50" s="261" t="str">
        <f>IF(AZQ50="SINAPI",VLOOKUP('TEREZINHA HARDY'!AZP50,SINAPI,2,),VLOOKUP('TEREZINHA HARDY'!AZP50,SETOP,3,))</f>
        <v>PINTURA COM EMULSÃO ASFÁLTICA, DUAS (2) DEMÃOS</v>
      </c>
      <c r="AZK50" s="261"/>
      <c r="AZL50" s="261"/>
      <c r="AZM50" s="261"/>
      <c r="AZN50" s="261"/>
      <c r="AZO50" s="261"/>
      <c r="AZP50" s="12" t="s">
        <v>10840</v>
      </c>
      <c r="AZQ50" s="12" t="s">
        <v>6222</v>
      </c>
      <c r="AZR50" s="12" t="str">
        <f>IF(AZQ50="SINAPI",VLOOKUP('TEREZINHA HARDY'!AZP50,SINAPI,3,),VLOOKUP('TEREZINHA HARDY'!AZP50,SETOP,4,))</f>
        <v>M2</v>
      </c>
      <c r="AZS50" s="13">
        <v>36.619999999999997</v>
      </c>
      <c r="AZT50" s="13" t="s">
        <v>41</v>
      </c>
      <c r="AZU50" s="14">
        <f>IF(AZQ50="SINAPI",VLOOKUP('TEREZINHA HARDY'!AZP50,SINAPI,4,),VLOOKUP('TEREZINHA HARDY'!AZP50,SETOP,5,))</f>
        <v>17.68</v>
      </c>
      <c r="AZV50" s="14">
        <f t="shared" si="181"/>
        <v>22.37</v>
      </c>
      <c r="AZW50" s="14">
        <f t="shared" si="182"/>
        <v>647.44159999999999</v>
      </c>
      <c r="AZX50" s="14">
        <f t="shared" si="183"/>
        <v>819.18939999999998</v>
      </c>
      <c r="AZY50" s="11" t="s">
        <v>17390</v>
      </c>
      <c r="AZZ50" s="261" t="str">
        <f>IF(BAG50="SINAPI",VLOOKUP('TEREZINHA HARDY'!BAF50,SINAPI,2,),VLOOKUP('TEREZINHA HARDY'!BAF50,SETOP,3,))</f>
        <v>PINTURA COM EMULSÃO ASFÁLTICA, DUAS (2) DEMÃOS</v>
      </c>
      <c r="BAA50" s="261"/>
      <c r="BAB50" s="261"/>
      <c r="BAC50" s="261"/>
      <c r="BAD50" s="261"/>
      <c r="BAE50" s="261"/>
      <c r="BAF50" s="12" t="s">
        <v>10840</v>
      </c>
      <c r="BAG50" s="12" t="s">
        <v>6222</v>
      </c>
      <c r="BAH50" s="12" t="str">
        <f>IF(BAG50="SINAPI",VLOOKUP('TEREZINHA HARDY'!BAF50,SINAPI,3,),VLOOKUP('TEREZINHA HARDY'!BAF50,SETOP,4,))</f>
        <v>M2</v>
      </c>
      <c r="BAI50" s="13">
        <v>36.619999999999997</v>
      </c>
      <c r="BAJ50" s="13" t="s">
        <v>41</v>
      </c>
      <c r="BAK50" s="14">
        <f>IF(BAG50="SINAPI",VLOOKUP('TEREZINHA HARDY'!BAF50,SINAPI,4,),VLOOKUP('TEREZINHA HARDY'!BAF50,SETOP,5,))</f>
        <v>17.68</v>
      </c>
      <c r="BAL50" s="14">
        <f t="shared" si="184"/>
        <v>22.37</v>
      </c>
      <c r="BAM50" s="14">
        <f t="shared" si="185"/>
        <v>647.44159999999999</v>
      </c>
      <c r="BAN50" s="14">
        <f t="shared" si="186"/>
        <v>819.18939999999998</v>
      </c>
      <c r="BAO50" s="11" t="s">
        <v>17390</v>
      </c>
      <c r="BAP50" s="261" t="str">
        <f>IF(BAW50="SINAPI",VLOOKUP('TEREZINHA HARDY'!BAV50,SINAPI,2,),VLOOKUP('TEREZINHA HARDY'!BAV50,SETOP,3,))</f>
        <v>PINTURA COM EMULSÃO ASFÁLTICA, DUAS (2) DEMÃOS</v>
      </c>
      <c r="BAQ50" s="261"/>
      <c r="BAR50" s="261"/>
      <c r="BAS50" s="261"/>
      <c r="BAT50" s="261"/>
      <c r="BAU50" s="261"/>
      <c r="BAV50" s="12" t="s">
        <v>10840</v>
      </c>
      <c r="BAW50" s="12" t="s">
        <v>6222</v>
      </c>
      <c r="BAX50" s="12" t="str">
        <f>IF(BAW50="SINAPI",VLOOKUP('TEREZINHA HARDY'!BAV50,SINAPI,3,),VLOOKUP('TEREZINHA HARDY'!BAV50,SETOP,4,))</f>
        <v>M2</v>
      </c>
      <c r="BAY50" s="13">
        <v>36.619999999999997</v>
      </c>
      <c r="BAZ50" s="13" t="s">
        <v>41</v>
      </c>
      <c r="BBA50" s="14">
        <f>IF(BAW50="SINAPI",VLOOKUP('TEREZINHA HARDY'!BAV50,SINAPI,4,),VLOOKUP('TEREZINHA HARDY'!BAV50,SETOP,5,))</f>
        <v>17.68</v>
      </c>
      <c r="BBB50" s="14">
        <f t="shared" si="187"/>
        <v>22.37</v>
      </c>
      <c r="BBC50" s="14">
        <f t="shared" si="188"/>
        <v>647.44159999999999</v>
      </c>
      <c r="BBD50" s="14">
        <f t="shared" si="189"/>
        <v>819.18939999999998</v>
      </c>
      <c r="BBE50" s="11" t="s">
        <v>17390</v>
      </c>
      <c r="BBF50" s="261" t="str">
        <f>IF(BBM50="SINAPI",VLOOKUP('TEREZINHA HARDY'!BBL50,SINAPI,2,),VLOOKUP('TEREZINHA HARDY'!BBL50,SETOP,3,))</f>
        <v>PINTURA COM EMULSÃO ASFÁLTICA, DUAS (2) DEMÃOS</v>
      </c>
      <c r="BBG50" s="261"/>
      <c r="BBH50" s="261"/>
      <c r="BBI50" s="261"/>
      <c r="BBJ50" s="261"/>
      <c r="BBK50" s="261"/>
      <c r="BBL50" s="12" t="s">
        <v>10840</v>
      </c>
      <c r="BBM50" s="12" t="s">
        <v>6222</v>
      </c>
      <c r="BBN50" s="12" t="str">
        <f>IF(BBM50="SINAPI",VLOOKUP('TEREZINHA HARDY'!BBL50,SINAPI,3,),VLOOKUP('TEREZINHA HARDY'!BBL50,SETOP,4,))</f>
        <v>M2</v>
      </c>
      <c r="BBO50" s="13">
        <v>36.619999999999997</v>
      </c>
      <c r="BBP50" s="13" t="s">
        <v>41</v>
      </c>
      <c r="BBQ50" s="14">
        <f>IF(BBM50="SINAPI",VLOOKUP('TEREZINHA HARDY'!BBL50,SINAPI,4,),VLOOKUP('TEREZINHA HARDY'!BBL50,SETOP,5,))</f>
        <v>17.68</v>
      </c>
      <c r="BBR50" s="14">
        <f t="shared" si="190"/>
        <v>22.37</v>
      </c>
      <c r="BBS50" s="14">
        <f t="shared" si="191"/>
        <v>647.44159999999999</v>
      </c>
      <c r="BBT50" s="14">
        <f t="shared" si="192"/>
        <v>819.18939999999998</v>
      </c>
      <c r="BBU50" s="11" t="s">
        <v>17390</v>
      </c>
      <c r="BBV50" s="261" t="str">
        <f>IF(BCC50="SINAPI",VLOOKUP('TEREZINHA HARDY'!BCB50,SINAPI,2,),VLOOKUP('TEREZINHA HARDY'!BCB50,SETOP,3,))</f>
        <v>PINTURA COM EMULSÃO ASFÁLTICA, DUAS (2) DEMÃOS</v>
      </c>
      <c r="BBW50" s="261"/>
      <c r="BBX50" s="261"/>
      <c r="BBY50" s="261"/>
      <c r="BBZ50" s="261"/>
      <c r="BCA50" s="261"/>
      <c r="BCB50" s="12" t="s">
        <v>10840</v>
      </c>
      <c r="BCC50" s="12" t="s">
        <v>6222</v>
      </c>
      <c r="BCD50" s="12" t="str">
        <f>IF(BCC50="SINAPI",VLOOKUP('TEREZINHA HARDY'!BCB50,SINAPI,3,),VLOOKUP('TEREZINHA HARDY'!BCB50,SETOP,4,))</f>
        <v>M2</v>
      </c>
      <c r="BCE50" s="13">
        <v>36.619999999999997</v>
      </c>
      <c r="BCF50" s="13" t="s">
        <v>41</v>
      </c>
      <c r="BCG50" s="14">
        <f>IF(BCC50="SINAPI",VLOOKUP('TEREZINHA HARDY'!BCB50,SINAPI,4,),VLOOKUP('TEREZINHA HARDY'!BCB50,SETOP,5,))</f>
        <v>17.68</v>
      </c>
      <c r="BCH50" s="14">
        <f t="shared" si="193"/>
        <v>22.37</v>
      </c>
      <c r="BCI50" s="14">
        <f t="shared" si="194"/>
        <v>647.44159999999999</v>
      </c>
      <c r="BCJ50" s="14">
        <f t="shared" si="195"/>
        <v>819.18939999999998</v>
      </c>
      <c r="BCK50" s="11" t="s">
        <v>17390</v>
      </c>
      <c r="BCL50" s="261" t="str">
        <f>IF(BCS50="SINAPI",VLOOKUP('TEREZINHA HARDY'!BCR50,SINAPI,2,),VLOOKUP('TEREZINHA HARDY'!BCR50,SETOP,3,))</f>
        <v>PINTURA COM EMULSÃO ASFÁLTICA, DUAS (2) DEMÃOS</v>
      </c>
      <c r="BCM50" s="261"/>
      <c r="BCN50" s="261"/>
      <c r="BCO50" s="261"/>
      <c r="BCP50" s="261"/>
      <c r="BCQ50" s="261"/>
      <c r="BCR50" s="12" t="s">
        <v>10840</v>
      </c>
      <c r="BCS50" s="12" t="s">
        <v>6222</v>
      </c>
      <c r="BCT50" s="12" t="str">
        <f>IF(BCS50="SINAPI",VLOOKUP('TEREZINHA HARDY'!BCR50,SINAPI,3,),VLOOKUP('TEREZINHA HARDY'!BCR50,SETOP,4,))</f>
        <v>M2</v>
      </c>
      <c r="BCU50" s="13">
        <v>36.619999999999997</v>
      </c>
      <c r="BCV50" s="13" t="s">
        <v>41</v>
      </c>
      <c r="BCW50" s="14">
        <f>IF(BCS50="SINAPI",VLOOKUP('TEREZINHA HARDY'!BCR50,SINAPI,4,),VLOOKUP('TEREZINHA HARDY'!BCR50,SETOP,5,))</f>
        <v>17.68</v>
      </c>
      <c r="BCX50" s="14">
        <f t="shared" si="196"/>
        <v>22.37</v>
      </c>
      <c r="BCY50" s="14">
        <f t="shared" si="197"/>
        <v>647.44159999999999</v>
      </c>
      <c r="BCZ50" s="14">
        <f t="shared" si="198"/>
        <v>819.18939999999998</v>
      </c>
      <c r="BDA50" s="11" t="s">
        <v>17390</v>
      </c>
      <c r="BDB50" s="261" t="str">
        <f>IF(BDI50="SINAPI",VLOOKUP('TEREZINHA HARDY'!BDH50,SINAPI,2,),VLOOKUP('TEREZINHA HARDY'!BDH50,SETOP,3,))</f>
        <v>PINTURA COM EMULSÃO ASFÁLTICA, DUAS (2) DEMÃOS</v>
      </c>
      <c r="BDC50" s="261"/>
      <c r="BDD50" s="261"/>
      <c r="BDE50" s="261"/>
      <c r="BDF50" s="261"/>
      <c r="BDG50" s="261"/>
      <c r="BDH50" s="12" t="s">
        <v>10840</v>
      </c>
      <c r="BDI50" s="12" t="s">
        <v>6222</v>
      </c>
      <c r="BDJ50" s="12" t="str">
        <f>IF(BDI50="SINAPI",VLOOKUP('TEREZINHA HARDY'!BDH50,SINAPI,3,),VLOOKUP('TEREZINHA HARDY'!BDH50,SETOP,4,))</f>
        <v>M2</v>
      </c>
      <c r="BDK50" s="13">
        <v>36.619999999999997</v>
      </c>
      <c r="BDL50" s="13" t="s">
        <v>41</v>
      </c>
      <c r="BDM50" s="14">
        <f>IF(BDI50="SINAPI",VLOOKUP('TEREZINHA HARDY'!BDH50,SINAPI,4,),VLOOKUP('TEREZINHA HARDY'!BDH50,SETOP,5,))</f>
        <v>17.68</v>
      </c>
      <c r="BDN50" s="14">
        <f t="shared" si="199"/>
        <v>22.37</v>
      </c>
      <c r="BDO50" s="14">
        <f t="shared" si="200"/>
        <v>647.44159999999999</v>
      </c>
      <c r="BDP50" s="14">
        <f t="shared" si="201"/>
        <v>819.18939999999998</v>
      </c>
      <c r="BDQ50" s="11" t="s">
        <v>17390</v>
      </c>
      <c r="BDR50" s="261" t="str">
        <f>IF(BDY50="SINAPI",VLOOKUP('TEREZINHA HARDY'!BDX50,SINAPI,2,),VLOOKUP('TEREZINHA HARDY'!BDX50,SETOP,3,))</f>
        <v>PINTURA COM EMULSÃO ASFÁLTICA, DUAS (2) DEMÃOS</v>
      </c>
      <c r="BDS50" s="261"/>
      <c r="BDT50" s="261"/>
      <c r="BDU50" s="261"/>
      <c r="BDV50" s="261"/>
      <c r="BDW50" s="261"/>
      <c r="BDX50" s="12" t="s">
        <v>10840</v>
      </c>
      <c r="BDY50" s="12" t="s">
        <v>6222</v>
      </c>
      <c r="BDZ50" s="12" t="str">
        <f>IF(BDY50="SINAPI",VLOOKUP('TEREZINHA HARDY'!BDX50,SINAPI,3,),VLOOKUP('TEREZINHA HARDY'!BDX50,SETOP,4,))</f>
        <v>M2</v>
      </c>
      <c r="BEA50" s="13">
        <v>36.619999999999997</v>
      </c>
      <c r="BEB50" s="13" t="s">
        <v>41</v>
      </c>
      <c r="BEC50" s="14">
        <f>IF(BDY50="SINAPI",VLOOKUP('TEREZINHA HARDY'!BDX50,SINAPI,4,),VLOOKUP('TEREZINHA HARDY'!BDX50,SETOP,5,))</f>
        <v>17.68</v>
      </c>
      <c r="BED50" s="14">
        <f t="shared" si="202"/>
        <v>22.37</v>
      </c>
      <c r="BEE50" s="14">
        <f t="shared" si="203"/>
        <v>647.44159999999999</v>
      </c>
      <c r="BEF50" s="14">
        <f t="shared" si="204"/>
        <v>819.18939999999998</v>
      </c>
      <c r="BEG50" s="11" t="s">
        <v>17390</v>
      </c>
      <c r="BEH50" s="261" t="str">
        <f>IF(BEO50="SINAPI",VLOOKUP('TEREZINHA HARDY'!BEN50,SINAPI,2,),VLOOKUP('TEREZINHA HARDY'!BEN50,SETOP,3,))</f>
        <v>PINTURA COM EMULSÃO ASFÁLTICA, DUAS (2) DEMÃOS</v>
      </c>
      <c r="BEI50" s="261"/>
      <c r="BEJ50" s="261"/>
      <c r="BEK50" s="261"/>
      <c r="BEL50" s="261"/>
      <c r="BEM50" s="261"/>
      <c r="BEN50" s="12" t="s">
        <v>10840</v>
      </c>
      <c r="BEO50" s="12" t="s">
        <v>6222</v>
      </c>
      <c r="BEP50" s="12" t="str">
        <f>IF(BEO50="SINAPI",VLOOKUP('TEREZINHA HARDY'!BEN50,SINAPI,3,),VLOOKUP('TEREZINHA HARDY'!BEN50,SETOP,4,))</f>
        <v>M2</v>
      </c>
      <c r="BEQ50" s="13">
        <v>36.619999999999997</v>
      </c>
      <c r="BER50" s="13" t="s">
        <v>41</v>
      </c>
      <c r="BES50" s="14">
        <f>IF(BEO50="SINAPI",VLOOKUP('TEREZINHA HARDY'!BEN50,SINAPI,4,),VLOOKUP('TEREZINHA HARDY'!BEN50,SETOP,5,))</f>
        <v>17.68</v>
      </c>
      <c r="BET50" s="14">
        <f t="shared" si="205"/>
        <v>22.37</v>
      </c>
      <c r="BEU50" s="14">
        <f t="shared" si="206"/>
        <v>647.44159999999999</v>
      </c>
      <c r="BEV50" s="14">
        <f t="shared" si="207"/>
        <v>819.18939999999998</v>
      </c>
      <c r="BEW50" s="11" t="s">
        <v>17390</v>
      </c>
      <c r="BEX50" s="261" t="str">
        <f>IF(BFE50="SINAPI",VLOOKUP('TEREZINHA HARDY'!BFD50,SINAPI,2,),VLOOKUP('TEREZINHA HARDY'!BFD50,SETOP,3,))</f>
        <v>PINTURA COM EMULSÃO ASFÁLTICA, DUAS (2) DEMÃOS</v>
      </c>
      <c r="BEY50" s="261"/>
      <c r="BEZ50" s="261"/>
      <c r="BFA50" s="261"/>
      <c r="BFB50" s="261"/>
      <c r="BFC50" s="261"/>
      <c r="BFD50" s="12" t="s">
        <v>10840</v>
      </c>
      <c r="BFE50" s="12" t="s">
        <v>6222</v>
      </c>
      <c r="BFF50" s="12" t="str">
        <f>IF(BFE50="SINAPI",VLOOKUP('TEREZINHA HARDY'!BFD50,SINAPI,3,),VLOOKUP('TEREZINHA HARDY'!BFD50,SETOP,4,))</f>
        <v>M2</v>
      </c>
      <c r="BFG50" s="13">
        <v>36.619999999999997</v>
      </c>
      <c r="BFH50" s="13" t="s">
        <v>41</v>
      </c>
      <c r="BFI50" s="14">
        <f>IF(BFE50="SINAPI",VLOOKUP('TEREZINHA HARDY'!BFD50,SINAPI,4,),VLOOKUP('TEREZINHA HARDY'!BFD50,SETOP,5,))</f>
        <v>17.68</v>
      </c>
      <c r="BFJ50" s="14">
        <f t="shared" si="208"/>
        <v>22.37</v>
      </c>
      <c r="BFK50" s="14">
        <f t="shared" si="209"/>
        <v>647.44159999999999</v>
      </c>
      <c r="BFL50" s="14">
        <f t="shared" si="210"/>
        <v>819.18939999999998</v>
      </c>
      <c r="BFM50" s="11" t="s">
        <v>17390</v>
      </c>
      <c r="BFN50" s="261" t="str">
        <f>IF(BFU50="SINAPI",VLOOKUP('TEREZINHA HARDY'!BFT50,SINAPI,2,),VLOOKUP('TEREZINHA HARDY'!BFT50,SETOP,3,))</f>
        <v>PINTURA COM EMULSÃO ASFÁLTICA, DUAS (2) DEMÃOS</v>
      </c>
      <c r="BFO50" s="261"/>
      <c r="BFP50" s="261"/>
      <c r="BFQ50" s="261"/>
      <c r="BFR50" s="261"/>
      <c r="BFS50" s="261"/>
      <c r="BFT50" s="12" t="s">
        <v>10840</v>
      </c>
      <c r="BFU50" s="12" t="s">
        <v>6222</v>
      </c>
      <c r="BFV50" s="12" t="str">
        <f>IF(BFU50="SINAPI",VLOOKUP('TEREZINHA HARDY'!BFT50,SINAPI,3,),VLOOKUP('TEREZINHA HARDY'!BFT50,SETOP,4,))</f>
        <v>M2</v>
      </c>
      <c r="BFW50" s="13">
        <v>36.619999999999997</v>
      </c>
      <c r="BFX50" s="13" t="s">
        <v>41</v>
      </c>
      <c r="BFY50" s="14">
        <f>IF(BFU50="SINAPI",VLOOKUP('TEREZINHA HARDY'!BFT50,SINAPI,4,),VLOOKUP('TEREZINHA HARDY'!BFT50,SETOP,5,))</f>
        <v>17.68</v>
      </c>
      <c r="BFZ50" s="14">
        <f t="shared" si="211"/>
        <v>22.37</v>
      </c>
      <c r="BGA50" s="14">
        <f t="shared" si="212"/>
        <v>647.44159999999999</v>
      </c>
      <c r="BGB50" s="14">
        <f t="shared" si="213"/>
        <v>819.18939999999998</v>
      </c>
      <c r="BGC50" s="11" t="s">
        <v>17390</v>
      </c>
      <c r="BGD50" s="261" t="str">
        <f>IF(BGK50="SINAPI",VLOOKUP('TEREZINHA HARDY'!BGJ50,SINAPI,2,),VLOOKUP('TEREZINHA HARDY'!BGJ50,SETOP,3,))</f>
        <v>PINTURA COM EMULSÃO ASFÁLTICA, DUAS (2) DEMÃOS</v>
      </c>
      <c r="BGE50" s="261"/>
      <c r="BGF50" s="261"/>
      <c r="BGG50" s="261"/>
      <c r="BGH50" s="261"/>
      <c r="BGI50" s="261"/>
      <c r="BGJ50" s="12" t="s">
        <v>10840</v>
      </c>
      <c r="BGK50" s="12" t="s">
        <v>6222</v>
      </c>
      <c r="BGL50" s="12" t="str">
        <f>IF(BGK50="SINAPI",VLOOKUP('TEREZINHA HARDY'!BGJ50,SINAPI,3,),VLOOKUP('TEREZINHA HARDY'!BGJ50,SETOP,4,))</f>
        <v>M2</v>
      </c>
      <c r="BGM50" s="13">
        <v>36.619999999999997</v>
      </c>
      <c r="BGN50" s="13" t="s">
        <v>41</v>
      </c>
      <c r="BGO50" s="14">
        <f>IF(BGK50="SINAPI",VLOOKUP('TEREZINHA HARDY'!BGJ50,SINAPI,4,),VLOOKUP('TEREZINHA HARDY'!BGJ50,SETOP,5,))</f>
        <v>17.68</v>
      </c>
      <c r="BGP50" s="14">
        <f t="shared" si="214"/>
        <v>22.37</v>
      </c>
      <c r="BGQ50" s="14">
        <f t="shared" si="215"/>
        <v>647.44159999999999</v>
      </c>
      <c r="BGR50" s="14">
        <f t="shared" si="216"/>
        <v>819.18939999999998</v>
      </c>
      <c r="BGS50" s="11" t="s">
        <v>17390</v>
      </c>
      <c r="BGT50" s="261" t="str">
        <f>IF(BHA50="SINAPI",VLOOKUP('TEREZINHA HARDY'!BGZ50,SINAPI,2,),VLOOKUP('TEREZINHA HARDY'!BGZ50,SETOP,3,))</f>
        <v>PINTURA COM EMULSÃO ASFÁLTICA, DUAS (2) DEMÃOS</v>
      </c>
      <c r="BGU50" s="261"/>
      <c r="BGV50" s="261"/>
      <c r="BGW50" s="261"/>
      <c r="BGX50" s="261"/>
      <c r="BGY50" s="261"/>
      <c r="BGZ50" s="12" t="s">
        <v>10840</v>
      </c>
      <c r="BHA50" s="12" t="s">
        <v>6222</v>
      </c>
      <c r="BHB50" s="12" t="str">
        <f>IF(BHA50="SINAPI",VLOOKUP('TEREZINHA HARDY'!BGZ50,SINAPI,3,),VLOOKUP('TEREZINHA HARDY'!BGZ50,SETOP,4,))</f>
        <v>M2</v>
      </c>
      <c r="BHC50" s="13">
        <v>36.619999999999997</v>
      </c>
      <c r="BHD50" s="13" t="s">
        <v>41</v>
      </c>
      <c r="BHE50" s="14">
        <f>IF(BHA50="SINAPI",VLOOKUP('TEREZINHA HARDY'!BGZ50,SINAPI,4,),VLOOKUP('TEREZINHA HARDY'!BGZ50,SETOP,5,))</f>
        <v>17.68</v>
      </c>
      <c r="BHF50" s="14">
        <f t="shared" si="217"/>
        <v>22.37</v>
      </c>
      <c r="BHG50" s="14">
        <f t="shared" si="218"/>
        <v>647.44159999999999</v>
      </c>
      <c r="BHH50" s="14">
        <f t="shared" si="219"/>
        <v>819.18939999999998</v>
      </c>
      <c r="BHI50" s="11" t="s">
        <v>17390</v>
      </c>
      <c r="BHJ50" s="261" t="str">
        <f>IF(BHQ50="SINAPI",VLOOKUP('TEREZINHA HARDY'!BHP50,SINAPI,2,),VLOOKUP('TEREZINHA HARDY'!BHP50,SETOP,3,))</f>
        <v>PINTURA COM EMULSÃO ASFÁLTICA, DUAS (2) DEMÃOS</v>
      </c>
      <c r="BHK50" s="261"/>
      <c r="BHL50" s="261"/>
      <c r="BHM50" s="261"/>
      <c r="BHN50" s="261"/>
      <c r="BHO50" s="261"/>
      <c r="BHP50" s="12" t="s">
        <v>10840</v>
      </c>
      <c r="BHQ50" s="12" t="s">
        <v>6222</v>
      </c>
      <c r="BHR50" s="12" t="str">
        <f>IF(BHQ50="SINAPI",VLOOKUP('TEREZINHA HARDY'!BHP50,SINAPI,3,),VLOOKUP('TEREZINHA HARDY'!BHP50,SETOP,4,))</f>
        <v>M2</v>
      </c>
      <c r="BHS50" s="13">
        <v>36.619999999999997</v>
      </c>
      <c r="BHT50" s="13" t="s">
        <v>41</v>
      </c>
      <c r="BHU50" s="14">
        <f>IF(BHQ50="SINAPI",VLOOKUP('TEREZINHA HARDY'!BHP50,SINAPI,4,),VLOOKUP('TEREZINHA HARDY'!BHP50,SETOP,5,))</f>
        <v>17.68</v>
      </c>
      <c r="BHV50" s="14">
        <f t="shared" si="220"/>
        <v>22.37</v>
      </c>
      <c r="BHW50" s="14">
        <f t="shared" si="221"/>
        <v>647.44159999999999</v>
      </c>
      <c r="BHX50" s="14">
        <f t="shared" si="222"/>
        <v>819.18939999999998</v>
      </c>
      <c r="BHY50" s="11" t="s">
        <v>17390</v>
      </c>
      <c r="BHZ50" s="261" t="str">
        <f>IF(BIG50="SINAPI",VLOOKUP('TEREZINHA HARDY'!BIF50,SINAPI,2,),VLOOKUP('TEREZINHA HARDY'!BIF50,SETOP,3,))</f>
        <v>PINTURA COM EMULSÃO ASFÁLTICA, DUAS (2) DEMÃOS</v>
      </c>
      <c r="BIA50" s="261"/>
      <c r="BIB50" s="261"/>
      <c r="BIC50" s="261"/>
      <c r="BID50" s="261"/>
      <c r="BIE50" s="261"/>
      <c r="BIF50" s="12" t="s">
        <v>10840</v>
      </c>
      <c r="BIG50" s="12" t="s">
        <v>6222</v>
      </c>
      <c r="BIH50" s="12" t="str">
        <f>IF(BIG50="SINAPI",VLOOKUP('TEREZINHA HARDY'!BIF50,SINAPI,3,),VLOOKUP('TEREZINHA HARDY'!BIF50,SETOP,4,))</f>
        <v>M2</v>
      </c>
      <c r="BII50" s="13">
        <v>36.619999999999997</v>
      </c>
      <c r="BIJ50" s="13" t="s">
        <v>41</v>
      </c>
      <c r="BIK50" s="14">
        <f>IF(BIG50="SINAPI",VLOOKUP('TEREZINHA HARDY'!BIF50,SINAPI,4,),VLOOKUP('TEREZINHA HARDY'!BIF50,SETOP,5,))</f>
        <v>17.68</v>
      </c>
      <c r="BIL50" s="14">
        <f t="shared" si="223"/>
        <v>22.37</v>
      </c>
      <c r="BIM50" s="14">
        <f t="shared" si="224"/>
        <v>647.44159999999999</v>
      </c>
      <c r="BIN50" s="14">
        <f t="shared" si="225"/>
        <v>819.18939999999998</v>
      </c>
      <c r="BIO50" s="11" t="s">
        <v>17390</v>
      </c>
      <c r="BIP50" s="261" t="str">
        <f>IF(BIW50="SINAPI",VLOOKUP('TEREZINHA HARDY'!BIV50,SINAPI,2,),VLOOKUP('TEREZINHA HARDY'!BIV50,SETOP,3,))</f>
        <v>PINTURA COM EMULSÃO ASFÁLTICA, DUAS (2) DEMÃOS</v>
      </c>
      <c r="BIQ50" s="261"/>
      <c r="BIR50" s="261"/>
      <c r="BIS50" s="261"/>
      <c r="BIT50" s="261"/>
      <c r="BIU50" s="261"/>
      <c r="BIV50" s="12" t="s">
        <v>10840</v>
      </c>
      <c r="BIW50" s="12" t="s">
        <v>6222</v>
      </c>
      <c r="BIX50" s="12" t="str">
        <f>IF(BIW50="SINAPI",VLOOKUP('TEREZINHA HARDY'!BIV50,SINAPI,3,),VLOOKUP('TEREZINHA HARDY'!BIV50,SETOP,4,))</f>
        <v>M2</v>
      </c>
      <c r="BIY50" s="13">
        <v>36.619999999999997</v>
      </c>
      <c r="BIZ50" s="13" t="s">
        <v>41</v>
      </c>
      <c r="BJA50" s="14">
        <f>IF(BIW50="SINAPI",VLOOKUP('TEREZINHA HARDY'!BIV50,SINAPI,4,),VLOOKUP('TEREZINHA HARDY'!BIV50,SETOP,5,))</f>
        <v>17.68</v>
      </c>
      <c r="BJB50" s="14">
        <f t="shared" si="226"/>
        <v>22.37</v>
      </c>
      <c r="BJC50" s="14">
        <f t="shared" si="227"/>
        <v>647.44159999999999</v>
      </c>
      <c r="BJD50" s="14">
        <f t="shared" si="228"/>
        <v>819.18939999999998</v>
      </c>
      <c r="BJE50" s="11" t="s">
        <v>17390</v>
      </c>
      <c r="BJF50" s="261" t="str">
        <f>IF(BJM50="SINAPI",VLOOKUP('TEREZINHA HARDY'!BJL50,SINAPI,2,),VLOOKUP('TEREZINHA HARDY'!BJL50,SETOP,3,))</f>
        <v>PINTURA COM EMULSÃO ASFÁLTICA, DUAS (2) DEMÃOS</v>
      </c>
      <c r="BJG50" s="261"/>
      <c r="BJH50" s="261"/>
      <c r="BJI50" s="261"/>
      <c r="BJJ50" s="261"/>
      <c r="BJK50" s="261"/>
      <c r="BJL50" s="12" t="s">
        <v>10840</v>
      </c>
      <c r="BJM50" s="12" t="s">
        <v>6222</v>
      </c>
      <c r="BJN50" s="12" t="str">
        <f>IF(BJM50="SINAPI",VLOOKUP('TEREZINHA HARDY'!BJL50,SINAPI,3,),VLOOKUP('TEREZINHA HARDY'!BJL50,SETOP,4,))</f>
        <v>M2</v>
      </c>
      <c r="BJO50" s="13">
        <v>36.619999999999997</v>
      </c>
      <c r="BJP50" s="13" t="s">
        <v>41</v>
      </c>
      <c r="BJQ50" s="14">
        <f>IF(BJM50="SINAPI",VLOOKUP('TEREZINHA HARDY'!BJL50,SINAPI,4,),VLOOKUP('TEREZINHA HARDY'!BJL50,SETOP,5,))</f>
        <v>17.68</v>
      </c>
      <c r="BJR50" s="14">
        <f t="shared" si="229"/>
        <v>22.37</v>
      </c>
      <c r="BJS50" s="14">
        <f t="shared" si="230"/>
        <v>647.44159999999999</v>
      </c>
      <c r="BJT50" s="14">
        <f t="shared" si="231"/>
        <v>819.18939999999998</v>
      </c>
      <c r="BJU50" s="11" t="s">
        <v>17390</v>
      </c>
      <c r="BJV50" s="261" t="str">
        <f>IF(BKC50="SINAPI",VLOOKUP('TEREZINHA HARDY'!BKB50,SINAPI,2,),VLOOKUP('TEREZINHA HARDY'!BKB50,SETOP,3,))</f>
        <v>PINTURA COM EMULSÃO ASFÁLTICA, DUAS (2) DEMÃOS</v>
      </c>
      <c r="BJW50" s="261"/>
      <c r="BJX50" s="261"/>
      <c r="BJY50" s="261"/>
      <c r="BJZ50" s="261"/>
      <c r="BKA50" s="261"/>
      <c r="BKB50" s="12" t="s">
        <v>10840</v>
      </c>
      <c r="BKC50" s="12" t="s">
        <v>6222</v>
      </c>
      <c r="BKD50" s="12" t="str">
        <f>IF(BKC50="SINAPI",VLOOKUP('TEREZINHA HARDY'!BKB50,SINAPI,3,),VLOOKUP('TEREZINHA HARDY'!BKB50,SETOP,4,))</f>
        <v>M2</v>
      </c>
      <c r="BKE50" s="13">
        <v>36.619999999999997</v>
      </c>
      <c r="BKF50" s="13" t="s">
        <v>41</v>
      </c>
      <c r="BKG50" s="14">
        <f>IF(BKC50="SINAPI",VLOOKUP('TEREZINHA HARDY'!BKB50,SINAPI,4,),VLOOKUP('TEREZINHA HARDY'!BKB50,SETOP,5,))</f>
        <v>17.68</v>
      </c>
      <c r="BKH50" s="14">
        <f t="shared" si="232"/>
        <v>22.37</v>
      </c>
      <c r="BKI50" s="14">
        <f t="shared" si="233"/>
        <v>647.44159999999999</v>
      </c>
      <c r="BKJ50" s="14">
        <f t="shared" si="234"/>
        <v>819.18939999999998</v>
      </c>
      <c r="BKK50" s="11" t="s">
        <v>17390</v>
      </c>
      <c r="BKL50" s="261" t="str">
        <f>IF(BKS50="SINAPI",VLOOKUP('TEREZINHA HARDY'!BKR50,SINAPI,2,),VLOOKUP('TEREZINHA HARDY'!BKR50,SETOP,3,))</f>
        <v>PINTURA COM EMULSÃO ASFÁLTICA, DUAS (2) DEMÃOS</v>
      </c>
      <c r="BKM50" s="261"/>
      <c r="BKN50" s="261"/>
      <c r="BKO50" s="261"/>
      <c r="BKP50" s="261"/>
      <c r="BKQ50" s="261"/>
      <c r="BKR50" s="12" t="s">
        <v>10840</v>
      </c>
      <c r="BKS50" s="12" t="s">
        <v>6222</v>
      </c>
      <c r="BKT50" s="12" t="str">
        <f>IF(BKS50="SINAPI",VLOOKUP('TEREZINHA HARDY'!BKR50,SINAPI,3,),VLOOKUP('TEREZINHA HARDY'!BKR50,SETOP,4,))</f>
        <v>M2</v>
      </c>
      <c r="BKU50" s="13">
        <v>36.619999999999997</v>
      </c>
      <c r="BKV50" s="13" t="s">
        <v>41</v>
      </c>
      <c r="BKW50" s="14">
        <f>IF(BKS50="SINAPI",VLOOKUP('TEREZINHA HARDY'!BKR50,SINAPI,4,),VLOOKUP('TEREZINHA HARDY'!BKR50,SETOP,5,))</f>
        <v>17.68</v>
      </c>
      <c r="BKX50" s="14">
        <f t="shared" si="235"/>
        <v>22.37</v>
      </c>
      <c r="BKY50" s="14">
        <f t="shared" si="236"/>
        <v>647.44159999999999</v>
      </c>
      <c r="BKZ50" s="14">
        <f t="shared" si="237"/>
        <v>819.18939999999998</v>
      </c>
      <c r="BLA50" s="11" t="s">
        <v>17390</v>
      </c>
      <c r="BLB50" s="261" t="str">
        <f>IF(BLI50="SINAPI",VLOOKUP('TEREZINHA HARDY'!BLH50,SINAPI,2,),VLOOKUP('TEREZINHA HARDY'!BLH50,SETOP,3,))</f>
        <v>PINTURA COM EMULSÃO ASFÁLTICA, DUAS (2) DEMÃOS</v>
      </c>
      <c r="BLC50" s="261"/>
      <c r="BLD50" s="261"/>
      <c r="BLE50" s="261"/>
      <c r="BLF50" s="261"/>
      <c r="BLG50" s="261"/>
      <c r="BLH50" s="12" t="s">
        <v>10840</v>
      </c>
      <c r="BLI50" s="12" t="s">
        <v>6222</v>
      </c>
      <c r="BLJ50" s="12" t="str">
        <f>IF(BLI50="SINAPI",VLOOKUP('TEREZINHA HARDY'!BLH50,SINAPI,3,),VLOOKUP('TEREZINHA HARDY'!BLH50,SETOP,4,))</f>
        <v>M2</v>
      </c>
      <c r="BLK50" s="13">
        <v>36.619999999999997</v>
      </c>
      <c r="BLL50" s="13" t="s">
        <v>41</v>
      </c>
      <c r="BLM50" s="14">
        <f>IF(BLI50="SINAPI",VLOOKUP('TEREZINHA HARDY'!BLH50,SINAPI,4,),VLOOKUP('TEREZINHA HARDY'!BLH50,SETOP,5,))</f>
        <v>17.68</v>
      </c>
      <c r="BLN50" s="14">
        <f t="shared" si="238"/>
        <v>22.37</v>
      </c>
      <c r="BLO50" s="14">
        <f t="shared" si="239"/>
        <v>647.44159999999999</v>
      </c>
      <c r="BLP50" s="14">
        <f t="shared" si="240"/>
        <v>819.18939999999998</v>
      </c>
      <c r="BLQ50" s="11" t="s">
        <v>17390</v>
      </c>
      <c r="BLR50" s="261" t="str">
        <f>IF(BLY50="SINAPI",VLOOKUP('TEREZINHA HARDY'!BLX50,SINAPI,2,),VLOOKUP('TEREZINHA HARDY'!BLX50,SETOP,3,))</f>
        <v>PINTURA COM EMULSÃO ASFÁLTICA, DUAS (2) DEMÃOS</v>
      </c>
      <c r="BLS50" s="261"/>
      <c r="BLT50" s="261"/>
      <c r="BLU50" s="261"/>
      <c r="BLV50" s="261"/>
      <c r="BLW50" s="261"/>
      <c r="BLX50" s="12" t="s">
        <v>10840</v>
      </c>
      <c r="BLY50" s="12" t="s">
        <v>6222</v>
      </c>
      <c r="BLZ50" s="12" t="str">
        <f>IF(BLY50="SINAPI",VLOOKUP('TEREZINHA HARDY'!BLX50,SINAPI,3,),VLOOKUP('TEREZINHA HARDY'!BLX50,SETOP,4,))</f>
        <v>M2</v>
      </c>
      <c r="BMA50" s="13">
        <v>36.619999999999997</v>
      </c>
      <c r="BMB50" s="13" t="s">
        <v>41</v>
      </c>
      <c r="BMC50" s="14">
        <f>IF(BLY50="SINAPI",VLOOKUP('TEREZINHA HARDY'!BLX50,SINAPI,4,),VLOOKUP('TEREZINHA HARDY'!BLX50,SETOP,5,))</f>
        <v>17.68</v>
      </c>
      <c r="BMD50" s="14">
        <f t="shared" si="241"/>
        <v>22.37</v>
      </c>
      <c r="BME50" s="14">
        <f t="shared" si="242"/>
        <v>647.44159999999999</v>
      </c>
      <c r="BMF50" s="14">
        <f t="shared" si="243"/>
        <v>819.18939999999998</v>
      </c>
      <c r="BMG50" s="11" t="s">
        <v>17390</v>
      </c>
      <c r="BMH50" s="261" t="str">
        <f>IF(BMO50="SINAPI",VLOOKUP('TEREZINHA HARDY'!BMN50,SINAPI,2,),VLOOKUP('TEREZINHA HARDY'!BMN50,SETOP,3,))</f>
        <v>PINTURA COM EMULSÃO ASFÁLTICA, DUAS (2) DEMÃOS</v>
      </c>
      <c r="BMI50" s="261"/>
      <c r="BMJ50" s="261"/>
      <c r="BMK50" s="261"/>
      <c r="BML50" s="261"/>
      <c r="BMM50" s="261"/>
      <c r="BMN50" s="12" t="s">
        <v>10840</v>
      </c>
      <c r="BMO50" s="12" t="s">
        <v>6222</v>
      </c>
      <c r="BMP50" s="12" t="str">
        <f>IF(BMO50="SINAPI",VLOOKUP('TEREZINHA HARDY'!BMN50,SINAPI,3,),VLOOKUP('TEREZINHA HARDY'!BMN50,SETOP,4,))</f>
        <v>M2</v>
      </c>
      <c r="BMQ50" s="13">
        <v>36.619999999999997</v>
      </c>
      <c r="BMR50" s="13" t="s">
        <v>41</v>
      </c>
      <c r="BMS50" s="14">
        <f>IF(BMO50="SINAPI",VLOOKUP('TEREZINHA HARDY'!BMN50,SINAPI,4,),VLOOKUP('TEREZINHA HARDY'!BMN50,SETOP,5,))</f>
        <v>17.68</v>
      </c>
      <c r="BMT50" s="14">
        <f t="shared" si="244"/>
        <v>22.37</v>
      </c>
      <c r="BMU50" s="14">
        <f t="shared" si="245"/>
        <v>647.44159999999999</v>
      </c>
      <c r="BMV50" s="14">
        <f t="shared" si="246"/>
        <v>819.18939999999998</v>
      </c>
      <c r="BMW50" s="11" t="s">
        <v>17390</v>
      </c>
      <c r="BMX50" s="261" t="str">
        <f>IF(BNE50="SINAPI",VLOOKUP('TEREZINHA HARDY'!BND50,SINAPI,2,),VLOOKUP('TEREZINHA HARDY'!BND50,SETOP,3,))</f>
        <v>PINTURA COM EMULSÃO ASFÁLTICA, DUAS (2) DEMÃOS</v>
      </c>
      <c r="BMY50" s="261"/>
      <c r="BMZ50" s="261"/>
      <c r="BNA50" s="261"/>
      <c r="BNB50" s="261"/>
      <c r="BNC50" s="261"/>
      <c r="BND50" s="12" t="s">
        <v>10840</v>
      </c>
      <c r="BNE50" s="12" t="s">
        <v>6222</v>
      </c>
      <c r="BNF50" s="12" t="str">
        <f>IF(BNE50="SINAPI",VLOOKUP('TEREZINHA HARDY'!BND50,SINAPI,3,),VLOOKUP('TEREZINHA HARDY'!BND50,SETOP,4,))</f>
        <v>M2</v>
      </c>
      <c r="BNG50" s="13">
        <v>36.619999999999997</v>
      </c>
      <c r="BNH50" s="13" t="s">
        <v>41</v>
      </c>
      <c r="BNI50" s="14">
        <f>IF(BNE50="SINAPI",VLOOKUP('TEREZINHA HARDY'!BND50,SINAPI,4,),VLOOKUP('TEREZINHA HARDY'!BND50,SETOP,5,))</f>
        <v>17.68</v>
      </c>
      <c r="BNJ50" s="14">
        <f t="shared" si="247"/>
        <v>22.37</v>
      </c>
      <c r="BNK50" s="14">
        <f t="shared" si="248"/>
        <v>647.44159999999999</v>
      </c>
      <c r="BNL50" s="14">
        <f t="shared" si="249"/>
        <v>819.18939999999998</v>
      </c>
      <c r="BNM50" s="11" t="s">
        <v>17390</v>
      </c>
      <c r="BNN50" s="261" t="str">
        <f>IF(BNU50="SINAPI",VLOOKUP('TEREZINHA HARDY'!BNT50,SINAPI,2,),VLOOKUP('TEREZINHA HARDY'!BNT50,SETOP,3,))</f>
        <v>PINTURA COM EMULSÃO ASFÁLTICA, DUAS (2) DEMÃOS</v>
      </c>
      <c r="BNO50" s="261"/>
      <c r="BNP50" s="261"/>
      <c r="BNQ50" s="261"/>
      <c r="BNR50" s="261"/>
      <c r="BNS50" s="261"/>
      <c r="BNT50" s="12" t="s">
        <v>10840</v>
      </c>
      <c r="BNU50" s="12" t="s">
        <v>6222</v>
      </c>
      <c r="BNV50" s="12" t="str">
        <f>IF(BNU50="SINAPI",VLOOKUP('TEREZINHA HARDY'!BNT50,SINAPI,3,),VLOOKUP('TEREZINHA HARDY'!BNT50,SETOP,4,))</f>
        <v>M2</v>
      </c>
      <c r="BNW50" s="13">
        <v>36.619999999999997</v>
      </c>
      <c r="BNX50" s="13" t="s">
        <v>41</v>
      </c>
      <c r="BNY50" s="14">
        <f>IF(BNU50="SINAPI",VLOOKUP('TEREZINHA HARDY'!BNT50,SINAPI,4,),VLOOKUP('TEREZINHA HARDY'!BNT50,SETOP,5,))</f>
        <v>17.68</v>
      </c>
      <c r="BNZ50" s="14">
        <f t="shared" si="250"/>
        <v>22.37</v>
      </c>
      <c r="BOA50" s="14">
        <f t="shared" si="251"/>
        <v>647.44159999999999</v>
      </c>
      <c r="BOB50" s="14">
        <f t="shared" si="252"/>
        <v>819.18939999999998</v>
      </c>
      <c r="BOC50" s="11" t="s">
        <v>17390</v>
      </c>
      <c r="BOD50" s="261" t="str">
        <f>IF(BOK50="SINAPI",VLOOKUP('TEREZINHA HARDY'!BOJ50,SINAPI,2,),VLOOKUP('TEREZINHA HARDY'!BOJ50,SETOP,3,))</f>
        <v>PINTURA COM EMULSÃO ASFÁLTICA, DUAS (2) DEMÃOS</v>
      </c>
      <c r="BOE50" s="261"/>
      <c r="BOF50" s="261"/>
      <c r="BOG50" s="261"/>
      <c r="BOH50" s="261"/>
      <c r="BOI50" s="261"/>
      <c r="BOJ50" s="12" t="s">
        <v>10840</v>
      </c>
      <c r="BOK50" s="12" t="s">
        <v>6222</v>
      </c>
      <c r="BOL50" s="12" t="str">
        <f>IF(BOK50="SINAPI",VLOOKUP('TEREZINHA HARDY'!BOJ50,SINAPI,3,),VLOOKUP('TEREZINHA HARDY'!BOJ50,SETOP,4,))</f>
        <v>M2</v>
      </c>
      <c r="BOM50" s="13">
        <v>36.619999999999997</v>
      </c>
      <c r="BON50" s="13" t="s">
        <v>41</v>
      </c>
      <c r="BOO50" s="14">
        <f>IF(BOK50="SINAPI",VLOOKUP('TEREZINHA HARDY'!BOJ50,SINAPI,4,),VLOOKUP('TEREZINHA HARDY'!BOJ50,SETOP,5,))</f>
        <v>17.68</v>
      </c>
      <c r="BOP50" s="14">
        <f t="shared" si="253"/>
        <v>22.37</v>
      </c>
      <c r="BOQ50" s="14">
        <f t="shared" si="254"/>
        <v>647.44159999999999</v>
      </c>
      <c r="BOR50" s="14">
        <f t="shared" si="255"/>
        <v>819.18939999999998</v>
      </c>
      <c r="BOS50" s="11" t="s">
        <v>17390</v>
      </c>
      <c r="BOT50" s="261" t="str">
        <f>IF(BPA50="SINAPI",VLOOKUP('TEREZINHA HARDY'!BOZ50,SINAPI,2,),VLOOKUP('TEREZINHA HARDY'!BOZ50,SETOP,3,))</f>
        <v>PINTURA COM EMULSÃO ASFÁLTICA, DUAS (2) DEMÃOS</v>
      </c>
      <c r="BOU50" s="261"/>
      <c r="BOV50" s="261"/>
      <c r="BOW50" s="261"/>
      <c r="BOX50" s="261"/>
      <c r="BOY50" s="261"/>
      <c r="BOZ50" s="12" t="s">
        <v>10840</v>
      </c>
      <c r="BPA50" s="12" t="s">
        <v>6222</v>
      </c>
      <c r="BPB50" s="12" t="str">
        <f>IF(BPA50="SINAPI",VLOOKUP('TEREZINHA HARDY'!BOZ50,SINAPI,3,),VLOOKUP('TEREZINHA HARDY'!BOZ50,SETOP,4,))</f>
        <v>M2</v>
      </c>
      <c r="BPC50" s="13">
        <v>36.619999999999997</v>
      </c>
      <c r="BPD50" s="13" t="s">
        <v>41</v>
      </c>
      <c r="BPE50" s="14">
        <f>IF(BPA50="SINAPI",VLOOKUP('TEREZINHA HARDY'!BOZ50,SINAPI,4,),VLOOKUP('TEREZINHA HARDY'!BOZ50,SETOP,5,))</f>
        <v>17.68</v>
      </c>
      <c r="BPF50" s="14">
        <f t="shared" si="256"/>
        <v>22.37</v>
      </c>
      <c r="BPG50" s="14">
        <f t="shared" si="257"/>
        <v>647.44159999999999</v>
      </c>
      <c r="BPH50" s="14">
        <f t="shared" si="258"/>
        <v>819.18939999999998</v>
      </c>
      <c r="BPI50" s="11" t="s">
        <v>17390</v>
      </c>
      <c r="BPJ50" s="261" t="str">
        <f>IF(BPQ50="SINAPI",VLOOKUP('TEREZINHA HARDY'!BPP50,SINAPI,2,),VLOOKUP('TEREZINHA HARDY'!BPP50,SETOP,3,))</f>
        <v>PINTURA COM EMULSÃO ASFÁLTICA, DUAS (2) DEMÃOS</v>
      </c>
      <c r="BPK50" s="261"/>
      <c r="BPL50" s="261"/>
      <c r="BPM50" s="261"/>
      <c r="BPN50" s="261"/>
      <c r="BPO50" s="261"/>
      <c r="BPP50" s="12" t="s">
        <v>10840</v>
      </c>
      <c r="BPQ50" s="12" t="s">
        <v>6222</v>
      </c>
      <c r="BPR50" s="12" t="str">
        <f>IF(BPQ50="SINAPI",VLOOKUP('TEREZINHA HARDY'!BPP50,SINAPI,3,),VLOOKUP('TEREZINHA HARDY'!BPP50,SETOP,4,))</f>
        <v>M2</v>
      </c>
      <c r="BPS50" s="13">
        <v>36.619999999999997</v>
      </c>
      <c r="BPT50" s="13" t="s">
        <v>41</v>
      </c>
      <c r="BPU50" s="14">
        <f>IF(BPQ50="SINAPI",VLOOKUP('TEREZINHA HARDY'!BPP50,SINAPI,4,),VLOOKUP('TEREZINHA HARDY'!BPP50,SETOP,5,))</f>
        <v>17.68</v>
      </c>
      <c r="BPV50" s="14">
        <f t="shared" si="259"/>
        <v>22.37</v>
      </c>
      <c r="BPW50" s="14">
        <f t="shared" si="260"/>
        <v>647.44159999999999</v>
      </c>
      <c r="BPX50" s="14">
        <f t="shared" si="261"/>
        <v>819.18939999999998</v>
      </c>
      <c r="BPY50" s="11" t="s">
        <v>17390</v>
      </c>
      <c r="BPZ50" s="261" t="str">
        <f>IF(BQG50="SINAPI",VLOOKUP('TEREZINHA HARDY'!BQF50,SINAPI,2,),VLOOKUP('TEREZINHA HARDY'!BQF50,SETOP,3,))</f>
        <v>PINTURA COM EMULSÃO ASFÁLTICA, DUAS (2) DEMÃOS</v>
      </c>
      <c r="BQA50" s="261"/>
      <c r="BQB50" s="261"/>
      <c r="BQC50" s="261"/>
      <c r="BQD50" s="261"/>
      <c r="BQE50" s="261"/>
      <c r="BQF50" s="12" t="s">
        <v>10840</v>
      </c>
      <c r="BQG50" s="12" t="s">
        <v>6222</v>
      </c>
      <c r="BQH50" s="12" t="str">
        <f>IF(BQG50="SINAPI",VLOOKUP('TEREZINHA HARDY'!BQF50,SINAPI,3,),VLOOKUP('TEREZINHA HARDY'!BQF50,SETOP,4,))</f>
        <v>M2</v>
      </c>
      <c r="BQI50" s="13">
        <v>36.619999999999997</v>
      </c>
      <c r="BQJ50" s="13" t="s">
        <v>41</v>
      </c>
      <c r="BQK50" s="14">
        <f>IF(BQG50="SINAPI",VLOOKUP('TEREZINHA HARDY'!BQF50,SINAPI,4,),VLOOKUP('TEREZINHA HARDY'!BQF50,SETOP,5,))</f>
        <v>17.68</v>
      </c>
      <c r="BQL50" s="14">
        <f t="shared" si="262"/>
        <v>22.37</v>
      </c>
      <c r="BQM50" s="14">
        <f t="shared" si="263"/>
        <v>647.44159999999999</v>
      </c>
      <c r="BQN50" s="14">
        <f t="shared" si="264"/>
        <v>819.18939999999998</v>
      </c>
      <c r="BQO50" s="11" t="s">
        <v>17390</v>
      </c>
      <c r="BQP50" s="261" t="str">
        <f>IF(BQW50="SINAPI",VLOOKUP('TEREZINHA HARDY'!BQV50,SINAPI,2,),VLOOKUP('TEREZINHA HARDY'!BQV50,SETOP,3,))</f>
        <v>PINTURA COM EMULSÃO ASFÁLTICA, DUAS (2) DEMÃOS</v>
      </c>
      <c r="BQQ50" s="261"/>
      <c r="BQR50" s="261"/>
      <c r="BQS50" s="261"/>
      <c r="BQT50" s="261"/>
      <c r="BQU50" s="261"/>
      <c r="BQV50" s="12" t="s">
        <v>10840</v>
      </c>
      <c r="BQW50" s="12" t="s">
        <v>6222</v>
      </c>
      <c r="BQX50" s="12" t="str">
        <f>IF(BQW50="SINAPI",VLOOKUP('TEREZINHA HARDY'!BQV50,SINAPI,3,),VLOOKUP('TEREZINHA HARDY'!BQV50,SETOP,4,))</f>
        <v>M2</v>
      </c>
      <c r="BQY50" s="13">
        <v>36.619999999999997</v>
      </c>
      <c r="BQZ50" s="13" t="s">
        <v>41</v>
      </c>
      <c r="BRA50" s="14">
        <f>IF(BQW50="SINAPI",VLOOKUP('TEREZINHA HARDY'!BQV50,SINAPI,4,),VLOOKUP('TEREZINHA HARDY'!BQV50,SETOP,5,))</f>
        <v>17.68</v>
      </c>
      <c r="BRB50" s="14">
        <f t="shared" si="265"/>
        <v>22.37</v>
      </c>
      <c r="BRC50" s="14">
        <f t="shared" si="266"/>
        <v>647.44159999999999</v>
      </c>
      <c r="BRD50" s="14">
        <f t="shared" si="267"/>
        <v>819.18939999999998</v>
      </c>
      <c r="BRE50" s="11" t="s">
        <v>17390</v>
      </c>
      <c r="BRF50" s="261" t="str">
        <f>IF(BRM50="SINAPI",VLOOKUP('TEREZINHA HARDY'!BRL50,SINAPI,2,),VLOOKUP('TEREZINHA HARDY'!BRL50,SETOP,3,))</f>
        <v>PINTURA COM EMULSÃO ASFÁLTICA, DUAS (2) DEMÃOS</v>
      </c>
      <c r="BRG50" s="261"/>
      <c r="BRH50" s="261"/>
      <c r="BRI50" s="261"/>
      <c r="BRJ50" s="261"/>
      <c r="BRK50" s="261"/>
      <c r="BRL50" s="12" t="s">
        <v>10840</v>
      </c>
      <c r="BRM50" s="12" t="s">
        <v>6222</v>
      </c>
      <c r="BRN50" s="12" t="str">
        <f>IF(BRM50="SINAPI",VLOOKUP('TEREZINHA HARDY'!BRL50,SINAPI,3,),VLOOKUP('TEREZINHA HARDY'!BRL50,SETOP,4,))</f>
        <v>M2</v>
      </c>
      <c r="BRO50" s="13">
        <v>36.619999999999997</v>
      </c>
      <c r="BRP50" s="13" t="s">
        <v>41</v>
      </c>
      <c r="BRQ50" s="14">
        <f>IF(BRM50="SINAPI",VLOOKUP('TEREZINHA HARDY'!BRL50,SINAPI,4,),VLOOKUP('TEREZINHA HARDY'!BRL50,SETOP,5,))</f>
        <v>17.68</v>
      </c>
      <c r="BRR50" s="14">
        <f t="shared" si="268"/>
        <v>22.37</v>
      </c>
      <c r="BRS50" s="14">
        <f t="shared" si="269"/>
        <v>647.44159999999999</v>
      </c>
      <c r="BRT50" s="14">
        <f t="shared" si="270"/>
        <v>819.18939999999998</v>
      </c>
      <c r="BRU50" s="11" t="s">
        <v>17390</v>
      </c>
      <c r="BRV50" s="261" t="str">
        <f>IF(BSC50="SINAPI",VLOOKUP('TEREZINHA HARDY'!BSB50,SINAPI,2,),VLOOKUP('TEREZINHA HARDY'!BSB50,SETOP,3,))</f>
        <v>PINTURA COM EMULSÃO ASFÁLTICA, DUAS (2) DEMÃOS</v>
      </c>
      <c r="BRW50" s="261"/>
      <c r="BRX50" s="261"/>
      <c r="BRY50" s="261"/>
      <c r="BRZ50" s="261"/>
      <c r="BSA50" s="261"/>
      <c r="BSB50" s="12" t="s">
        <v>10840</v>
      </c>
      <c r="BSC50" s="12" t="s">
        <v>6222</v>
      </c>
      <c r="BSD50" s="12" t="str">
        <f>IF(BSC50="SINAPI",VLOOKUP('TEREZINHA HARDY'!BSB50,SINAPI,3,),VLOOKUP('TEREZINHA HARDY'!BSB50,SETOP,4,))</f>
        <v>M2</v>
      </c>
      <c r="BSE50" s="13">
        <v>36.619999999999997</v>
      </c>
      <c r="BSF50" s="13" t="s">
        <v>41</v>
      </c>
      <c r="BSG50" s="14">
        <f>IF(BSC50="SINAPI",VLOOKUP('TEREZINHA HARDY'!BSB50,SINAPI,4,),VLOOKUP('TEREZINHA HARDY'!BSB50,SETOP,5,))</f>
        <v>17.68</v>
      </c>
      <c r="BSH50" s="14">
        <f t="shared" si="271"/>
        <v>22.37</v>
      </c>
      <c r="BSI50" s="14">
        <f t="shared" si="272"/>
        <v>647.44159999999999</v>
      </c>
      <c r="BSJ50" s="14">
        <f t="shared" si="273"/>
        <v>819.18939999999998</v>
      </c>
      <c r="BSK50" s="11" t="s">
        <v>17390</v>
      </c>
      <c r="BSL50" s="261" t="str">
        <f>IF(BSS50="SINAPI",VLOOKUP('TEREZINHA HARDY'!BSR50,SINAPI,2,),VLOOKUP('TEREZINHA HARDY'!BSR50,SETOP,3,))</f>
        <v>PINTURA COM EMULSÃO ASFÁLTICA, DUAS (2) DEMÃOS</v>
      </c>
      <c r="BSM50" s="261"/>
      <c r="BSN50" s="261"/>
      <c r="BSO50" s="261"/>
      <c r="BSP50" s="261"/>
      <c r="BSQ50" s="261"/>
      <c r="BSR50" s="12" t="s">
        <v>10840</v>
      </c>
      <c r="BSS50" s="12" t="s">
        <v>6222</v>
      </c>
      <c r="BST50" s="12" t="str">
        <f>IF(BSS50="SINAPI",VLOOKUP('TEREZINHA HARDY'!BSR50,SINAPI,3,),VLOOKUP('TEREZINHA HARDY'!BSR50,SETOP,4,))</f>
        <v>M2</v>
      </c>
      <c r="BSU50" s="13">
        <v>36.619999999999997</v>
      </c>
      <c r="BSV50" s="13" t="s">
        <v>41</v>
      </c>
      <c r="BSW50" s="14">
        <f>IF(BSS50="SINAPI",VLOOKUP('TEREZINHA HARDY'!BSR50,SINAPI,4,),VLOOKUP('TEREZINHA HARDY'!BSR50,SETOP,5,))</f>
        <v>17.68</v>
      </c>
      <c r="BSX50" s="14">
        <f t="shared" si="274"/>
        <v>22.37</v>
      </c>
      <c r="BSY50" s="14">
        <f t="shared" si="275"/>
        <v>647.44159999999999</v>
      </c>
      <c r="BSZ50" s="14">
        <f t="shared" si="276"/>
        <v>819.18939999999998</v>
      </c>
      <c r="BTA50" s="11" t="s">
        <v>17390</v>
      </c>
      <c r="BTB50" s="261" t="str">
        <f>IF(BTI50="SINAPI",VLOOKUP('TEREZINHA HARDY'!BTH50,SINAPI,2,),VLOOKUP('TEREZINHA HARDY'!BTH50,SETOP,3,))</f>
        <v>PINTURA COM EMULSÃO ASFÁLTICA, DUAS (2) DEMÃOS</v>
      </c>
      <c r="BTC50" s="261"/>
      <c r="BTD50" s="261"/>
      <c r="BTE50" s="261"/>
      <c r="BTF50" s="261"/>
      <c r="BTG50" s="261"/>
      <c r="BTH50" s="12" t="s">
        <v>10840</v>
      </c>
      <c r="BTI50" s="12" t="s">
        <v>6222</v>
      </c>
      <c r="BTJ50" s="12" t="str">
        <f>IF(BTI50="SINAPI",VLOOKUP('TEREZINHA HARDY'!BTH50,SINAPI,3,),VLOOKUP('TEREZINHA HARDY'!BTH50,SETOP,4,))</f>
        <v>M2</v>
      </c>
      <c r="BTK50" s="13">
        <v>36.619999999999997</v>
      </c>
      <c r="BTL50" s="13" t="s">
        <v>41</v>
      </c>
      <c r="BTM50" s="14">
        <f>IF(BTI50="SINAPI",VLOOKUP('TEREZINHA HARDY'!BTH50,SINAPI,4,),VLOOKUP('TEREZINHA HARDY'!BTH50,SETOP,5,))</f>
        <v>17.68</v>
      </c>
      <c r="BTN50" s="14">
        <f t="shared" si="277"/>
        <v>22.37</v>
      </c>
      <c r="BTO50" s="14">
        <f t="shared" si="278"/>
        <v>647.44159999999999</v>
      </c>
      <c r="BTP50" s="14">
        <f t="shared" si="279"/>
        <v>819.18939999999998</v>
      </c>
      <c r="BTQ50" s="11" t="s">
        <v>17390</v>
      </c>
      <c r="BTR50" s="261" t="str">
        <f>IF(BTY50="SINAPI",VLOOKUP('TEREZINHA HARDY'!BTX50,SINAPI,2,),VLOOKUP('TEREZINHA HARDY'!BTX50,SETOP,3,))</f>
        <v>PINTURA COM EMULSÃO ASFÁLTICA, DUAS (2) DEMÃOS</v>
      </c>
      <c r="BTS50" s="261"/>
      <c r="BTT50" s="261"/>
      <c r="BTU50" s="261"/>
      <c r="BTV50" s="261"/>
      <c r="BTW50" s="261"/>
      <c r="BTX50" s="12" t="s">
        <v>10840</v>
      </c>
      <c r="BTY50" s="12" t="s">
        <v>6222</v>
      </c>
      <c r="BTZ50" s="12" t="str">
        <f>IF(BTY50="SINAPI",VLOOKUP('TEREZINHA HARDY'!BTX50,SINAPI,3,),VLOOKUP('TEREZINHA HARDY'!BTX50,SETOP,4,))</f>
        <v>M2</v>
      </c>
      <c r="BUA50" s="13">
        <v>36.619999999999997</v>
      </c>
      <c r="BUB50" s="13" t="s">
        <v>41</v>
      </c>
      <c r="BUC50" s="14">
        <f>IF(BTY50="SINAPI",VLOOKUP('TEREZINHA HARDY'!BTX50,SINAPI,4,),VLOOKUP('TEREZINHA HARDY'!BTX50,SETOP,5,))</f>
        <v>17.68</v>
      </c>
      <c r="BUD50" s="14">
        <f t="shared" si="280"/>
        <v>22.37</v>
      </c>
      <c r="BUE50" s="14">
        <f t="shared" si="281"/>
        <v>647.44159999999999</v>
      </c>
      <c r="BUF50" s="14">
        <f t="shared" si="282"/>
        <v>819.18939999999998</v>
      </c>
      <c r="BUG50" s="11" t="s">
        <v>17390</v>
      </c>
      <c r="BUH50" s="261" t="str">
        <f>IF(BUO50="SINAPI",VLOOKUP('TEREZINHA HARDY'!BUN50,SINAPI,2,),VLOOKUP('TEREZINHA HARDY'!BUN50,SETOP,3,))</f>
        <v>PINTURA COM EMULSÃO ASFÁLTICA, DUAS (2) DEMÃOS</v>
      </c>
      <c r="BUI50" s="261"/>
      <c r="BUJ50" s="261"/>
      <c r="BUK50" s="261"/>
      <c r="BUL50" s="261"/>
      <c r="BUM50" s="261"/>
      <c r="BUN50" s="12" t="s">
        <v>10840</v>
      </c>
      <c r="BUO50" s="12" t="s">
        <v>6222</v>
      </c>
      <c r="BUP50" s="12" t="str">
        <f>IF(BUO50="SINAPI",VLOOKUP('TEREZINHA HARDY'!BUN50,SINAPI,3,),VLOOKUP('TEREZINHA HARDY'!BUN50,SETOP,4,))</f>
        <v>M2</v>
      </c>
      <c r="BUQ50" s="13">
        <v>36.619999999999997</v>
      </c>
      <c r="BUR50" s="13" t="s">
        <v>41</v>
      </c>
      <c r="BUS50" s="14">
        <f>IF(BUO50="SINAPI",VLOOKUP('TEREZINHA HARDY'!BUN50,SINAPI,4,),VLOOKUP('TEREZINHA HARDY'!BUN50,SETOP,5,))</f>
        <v>17.68</v>
      </c>
      <c r="BUT50" s="14">
        <f t="shared" si="283"/>
        <v>22.37</v>
      </c>
      <c r="BUU50" s="14">
        <f t="shared" si="284"/>
        <v>647.44159999999999</v>
      </c>
      <c r="BUV50" s="14">
        <f t="shared" si="285"/>
        <v>819.18939999999998</v>
      </c>
      <c r="BUW50" s="11" t="s">
        <v>17390</v>
      </c>
      <c r="BUX50" s="261" t="str">
        <f>IF(BVE50="SINAPI",VLOOKUP('TEREZINHA HARDY'!BVD50,SINAPI,2,),VLOOKUP('TEREZINHA HARDY'!BVD50,SETOP,3,))</f>
        <v>PINTURA COM EMULSÃO ASFÁLTICA, DUAS (2) DEMÃOS</v>
      </c>
      <c r="BUY50" s="261"/>
      <c r="BUZ50" s="261"/>
      <c r="BVA50" s="261"/>
      <c r="BVB50" s="261"/>
      <c r="BVC50" s="261"/>
      <c r="BVD50" s="12" t="s">
        <v>10840</v>
      </c>
      <c r="BVE50" s="12" t="s">
        <v>6222</v>
      </c>
      <c r="BVF50" s="12" t="str">
        <f>IF(BVE50="SINAPI",VLOOKUP('TEREZINHA HARDY'!BVD50,SINAPI,3,),VLOOKUP('TEREZINHA HARDY'!BVD50,SETOP,4,))</f>
        <v>M2</v>
      </c>
      <c r="BVG50" s="13">
        <v>36.619999999999997</v>
      </c>
      <c r="BVH50" s="13" t="s">
        <v>41</v>
      </c>
      <c r="BVI50" s="14">
        <f>IF(BVE50="SINAPI",VLOOKUP('TEREZINHA HARDY'!BVD50,SINAPI,4,),VLOOKUP('TEREZINHA HARDY'!BVD50,SETOP,5,))</f>
        <v>17.68</v>
      </c>
      <c r="BVJ50" s="14">
        <f t="shared" si="286"/>
        <v>22.37</v>
      </c>
      <c r="BVK50" s="14">
        <f t="shared" si="287"/>
        <v>647.44159999999999</v>
      </c>
      <c r="BVL50" s="14">
        <f t="shared" si="288"/>
        <v>819.18939999999998</v>
      </c>
      <c r="BVM50" s="11" t="s">
        <v>17390</v>
      </c>
      <c r="BVN50" s="261" t="str">
        <f>IF(BVU50="SINAPI",VLOOKUP('TEREZINHA HARDY'!BVT50,SINAPI,2,),VLOOKUP('TEREZINHA HARDY'!BVT50,SETOP,3,))</f>
        <v>PINTURA COM EMULSÃO ASFÁLTICA, DUAS (2) DEMÃOS</v>
      </c>
      <c r="BVO50" s="261"/>
      <c r="BVP50" s="261"/>
      <c r="BVQ50" s="261"/>
      <c r="BVR50" s="261"/>
      <c r="BVS50" s="261"/>
      <c r="BVT50" s="12" t="s">
        <v>10840</v>
      </c>
      <c r="BVU50" s="12" t="s">
        <v>6222</v>
      </c>
      <c r="BVV50" s="12" t="str">
        <f>IF(BVU50="SINAPI",VLOOKUP('TEREZINHA HARDY'!BVT50,SINAPI,3,),VLOOKUP('TEREZINHA HARDY'!BVT50,SETOP,4,))</f>
        <v>M2</v>
      </c>
      <c r="BVW50" s="13">
        <v>36.619999999999997</v>
      </c>
      <c r="BVX50" s="13" t="s">
        <v>41</v>
      </c>
      <c r="BVY50" s="14">
        <f>IF(BVU50="SINAPI",VLOOKUP('TEREZINHA HARDY'!BVT50,SINAPI,4,),VLOOKUP('TEREZINHA HARDY'!BVT50,SETOP,5,))</f>
        <v>17.68</v>
      </c>
      <c r="BVZ50" s="14">
        <f t="shared" si="289"/>
        <v>22.37</v>
      </c>
      <c r="BWA50" s="14">
        <f t="shared" si="290"/>
        <v>647.44159999999999</v>
      </c>
      <c r="BWB50" s="14">
        <f t="shared" si="291"/>
        <v>819.18939999999998</v>
      </c>
      <c r="BWC50" s="11" t="s">
        <v>17390</v>
      </c>
      <c r="BWD50" s="261" t="str">
        <f>IF(BWK50="SINAPI",VLOOKUP('TEREZINHA HARDY'!BWJ50,SINAPI,2,),VLOOKUP('TEREZINHA HARDY'!BWJ50,SETOP,3,))</f>
        <v>PINTURA COM EMULSÃO ASFÁLTICA, DUAS (2) DEMÃOS</v>
      </c>
      <c r="BWE50" s="261"/>
      <c r="BWF50" s="261"/>
      <c r="BWG50" s="261"/>
      <c r="BWH50" s="261"/>
      <c r="BWI50" s="261"/>
      <c r="BWJ50" s="12" t="s">
        <v>10840</v>
      </c>
      <c r="BWK50" s="12" t="s">
        <v>6222</v>
      </c>
      <c r="BWL50" s="12" t="str">
        <f>IF(BWK50="SINAPI",VLOOKUP('TEREZINHA HARDY'!BWJ50,SINAPI,3,),VLOOKUP('TEREZINHA HARDY'!BWJ50,SETOP,4,))</f>
        <v>M2</v>
      </c>
      <c r="BWM50" s="13">
        <v>36.619999999999997</v>
      </c>
      <c r="BWN50" s="13" t="s">
        <v>41</v>
      </c>
      <c r="BWO50" s="14">
        <f>IF(BWK50="SINAPI",VLOOKUP('TEREZINHA HARDY'!BWJ50,SINAPI,4,),VLOOKUP('TEREZINHA HARDY'!BWJ50,SETOP,5,))</f>
        <v>17.68</v>
      </c>
      <c r="BWP50" s="14">
        <f t="shared" si="292"/>
        <v>22.37</v>
      </c>
      <c r="BWQ50" s="14">
        <f t="shared" si="293"/>
        <v>647.44159999999999</v>
      </c>
      <c r="BWR50" s="14">
        <f t="shared" si="294"/>
        <v>819.18939999999998</v>
      </c>
      <c r="BWS50" s="11" t="s">
        <v>17390</v>
      </c>
      <c r="BWT50" s="261" t="str">
        <f>IF(BXA50="SINAPI",VLOOKUP('TEREZINHA HARDY'!BWZ50,SINAPI,2,),VLOOKUP('TEREZINHA HARDY'!BWZ50,SETOP,3,))</f>
        <v>PINTURA COM EMULSÃO ASFÁLTICA, DUAS (2) DEMÃOS</v>
      </c>
      <c r="BWU50" s="261"/>
      <c r="BWV50" s="261"/>
      <c r="BWW50" s="261"/>
      <c r="BWX50" s="261"/>
      <c r="BWY50" s="261"/>
      <c r="BWZ50" s="12" t="s">
        <v>10840</v>
      </c>
      <c r="BXA50" s="12" t="s">
        <v>6222</v>
      </c>
      <c r="BXB50" s="12" t="str">
        <f>IF(BXA50="SINAPI",VLOOKUP('TEREZINHA HARDY'!BWZ50,SINAPI,3,),VLOOKUP('TEREZINHA HARDY'!BWZ50,SETOP,4,))</f>
        <v>M2</v>
      </c>
      <c r="BXC50" s="13">
        <v>36.619999999999997</v>
      </c>
      <c r="BXD50" s="13" t="s">
        <v>41</v>
      </c>
      <c r="BXE50" s="14">
        <f>IF(BXA50="SINAPI",VLOOKUP('TEREZINHA HARDY'!BWZ50,SINAPI,4,),VLOOKUP('TEREZINHA HARDY'!BWZ50,SETOP,5,))</f>
        <v>17.68</v>
      </c>
      <c r="BXF50" s="14">
        <f t="shared" si="295"/>
        <v>22.37</v>
      </c>
      <c r="BXG50" s="14">
        <f t="shared" si="296"/>
        <v>647.44159999999999</v>
      </c>
      <c r="BXH50" s="14">
        <f t="shared" si="297"/>
        <v>819.18939999999998</v>
      </c>
      <c r="BXI50" s="11" t="s">
        <v>17390</v>
      </c>
      <c r="BXJ50" s="261" t="str">
        <f>IF(BXQ50="SINAPI",VLOOKUP('TEREZINHA HARDY'!BXP50,SINAPI,2,),VLOOKUP('TEREZINHA HARDY'!BXP50,SETOP,3,))</f>
        <v>PINTURA COM EMULSÃO ASFÁLTICA, DUAS (2) DEMÃOS</v>
      </c>
      <c r="BXK50" s="261"/>
      <c r="BXL50" s="261"/>
      <c r="BXM50" s="261"/>
      <c r="BXN50" s="261"/>
      <c r="BXO50" s="261"/>
      <c r="BXP50" s="12" t="s">
        <v>10840</v>
      </c>
      <c r="BXQ50" s="12" t="s">
        <v>6222</v>
      </c>
      <c r="BXR50" s="12" t="str">
        <f>IF(BXQ50="SINAPI",VLOOKUP('TEREZINHA HARDY'!BXP50,SINAPI,3,),VLOOKUP('TEREZINHA HARDY'!BXP50,SETOP,4,))</f>
        <v>M2</v>
      </c>
      <c r="BXS50" s="13">
        <v>36.619999999999997</v>
      </c>
      <c r="BXT50" s="13" t="s">
        <v>41</v>
      </c>
      <c r="BXU50" s="14">
        <f>IF(BXQ50="SINAPI",VLOOKUP('TEREZINHA HARDY'!BXP50,SINAPI,4,),VLOOKUP('TEREZINHA HARDY'!BXP50,SETOP,5,))</f>
        <v>17.68</v>
      </c>
      <c r="BXV50" s="14">
        <f t="shared" si="298"/>
        <v>22.37</v>
      </c>
      <c r="BXW50" s="14">
        <f t="shared" si="299"/>
        <v>647.44159999999999</v>
      </c>
      <c r="BXX50" s="14">
        <f t="shared" si="300"/>
        <v>819.18939999999998</v>
      </c>
      <c r="BXY50" s="11" t="s">
        <v>17390</v>
      </c>
      <c r="BXZ50" s="261" t="str">
        <f>IF(BYG50="SINAPI",VLOOKUP('TEREZINHA HARDY'!BYF50,SINAPI,2,),VLOOKUP('TEREZINHA HARDY'!BYF50,SETOP,3,))</f>
        <v>PINTURA COM EMULSÃO ASFÁLTICA, DUAS (2) DEMÃOS</v>
      </c>
      <c r="BYA50" s="261"/>
      <c r="BYB50" s="261"/>
      <c r="BYC50" s="261"/>
      <c r="BYD50" s="261"/>
      <c r="BYE50" s="261"/>
      <c r="BYF50" s="12" t="s">
        <v>10840</v>
      </c>
      <c r="BYG50" s="12" t="s">
        <v>6222</v>
      </c>
      <c r="BYH50" s="12" t="str">
        <f>IF(BYG50="SINAPI",VLOOKUP('TEREZINHA HARDY'!BYF50,SINAPI,3,),VLOOKUP('TEREZINHA HARDY'!BYF50,SETOP,4,))</f>
        <v>M2</v>
      </c>
      <c r="BYI50" s="13">
        <v>36.619999999999997</v>
      </c>
      <c r="BYJ50" s="13" t="s">
        <v>41</v>
      </c>
      <c r="BYK50" s="14">
        <f>IF(BYG50="SINAPI",VLOOKUP('TEREZINHA HARDY'!BYF50,SINAPI,4,),VLOOKUP('TEREZINHA HARDY'!BYF50,SETOP,5,))</f>
        <v>17.68</v>
      </c>
      <c r="BYL50" s="14">
        <f t="shared" si="301"/>
        <v>22.37</v>
      </c>
      <c r="BYM50" s="14">
        <f t="shared" si="302"/>
        <v>647.44159999999999</v>
      </c>
      <c r="BYN50" s="14">
        <f t="shared" si="303"/>
        <v>819.18939999999998</v>
      </c>
      <c r="BYO50" s="11" t="s">
        <v>17390</v>
      </c>
      <c r="BYP50" s="261" t="str">
        <f>IF(BYW50="SINAPI",VLOOKUP('TEREZINHA HARDY'!BYV50,SINAPI,2,),VLOOKUP('TEREZINHA HARDY'!BYV50,SETOP,3,))</f>
        <v>PINTURA COM EMULSÃO ASFÁLTICA, DUAS (2) DEMÃOS</v>
      </c>
      <c r="BYQ50" s="261"/>
      <c r="BYR50" s="261"/>
      <c r="BYS50" s="261"/>
      <c r="BYT50" s="261"/>
      <c r="BYU50" s="261"/>
      <c r="BYV50" s="12" t="s">
        <v>10840</v>
      </c>
      <c r="BYW50" s="12" t="s">
        <v>6222</v>
      </c>
      <c r="BYX50" s="12" t="str">
        <f>IF(BYW50="SINAPI",VLOOKUP('TEREZINHA HARDY'!BYV50,SINAPI,3,),VLOOKUP('TEREZINHA HARDY'!BYV50,SETOP,4,))</f>
        <v>M2</v>
      </c>
      <c r="BYY50" s="13">
        <v>36.619999999999997</v>
      </c>
      <c r="BYZ50" s="13" t="s">
        <v>41</v>
      </c>
      <c r="BZA50" s="14">
        <f>IF(BYW50="SINAPI",VLOOKUP('TEREZINHA HARDY'!BYV50,SINAPI,4,),VLOOKUP('TEREZINHA HARDY'!BYV50,SETOP,5,))</f>
        <v>17.68</v>
      </c>
      <c r="BZB50" s="14">
        <f t="shared" si="304"/>
        <v>22.37</v>
      </c>
      <c r="BZC50" s="14">
        <f t="shared" si="305"/>
        <v>647.44159999999999</v>
      </c>
      <c r="BZD50" s="14">
        <f t="shared" si="306"/>
        <v>819.18939999999998</v>
      </c>
      <c r="BZE50" s="11" t="s">
        <v>17390</v>
      </c>
      <c r="BZF50" s="261" t="str">
        <f>IF(BZM50="SINAPI",VLOOKUP('TEREZINHA HARDY'!BZL50,SINAPI,2,),VLOOKUP('TEREZINHA HARDY'!BZL50,SETOP,3,))</f>
        <v>PINTURA COM EMULSÃO ASFÁLTICA, DUAS (2) DEMÃOS</v>
      </c>
      <c r="BZG50" s="261"/>
      <c r="BZH50" s="261"/>
      <c r="BZI50" s="261"/>
      <c r="BZJ50" s="261"/>
      <c r="BZK50" s="261"/>
      <c r="BZL50" s="12" t="s">
        <v>10840</v>
      </c>
      <c r="BZM50" s="12" t="s">
        <v>6222</v>
      </c>
      <c r="BZN50" s="12" t="str">
        <f>IF(BZM50="SINAPI",VLOOKUP('TEREZINHA HARDY'!BZL50,SINAPI,3,),VLOOKUP('TEREZINHA HARDY'!BZL50,SETOP,4,))</f>
        <v>M2</v>
      </c>
      <c r="BZO50" s="13">
        <v>36.619999999999997</v>
      </c>
      <c r="BZP50" s="13" t="s">
        <v>41</v>
      </c>
      <c r="BZQ50" s="14">
        <f>IF(BZM50="SINAPI",VLOOKUP('TEREZINHA HARDY'!BZL50,SINAPI,4,),VLOOKUP('TEREZINHA HARDY'!BZL50,SETOP,5,))</f>
        <v>17.68</v>
      </c>
      <c r="BZR50" s="14">
        <f t="shared" si="307"/>
        <v>22.37</v>
      </c>
      <c r="BZS50" s="14">
        <f t="shared" si="308"/>
        <v>647.44159999999999</v>
      </c>
      <c r="BZT50" s="14">
        <f t="shared" si="309"/>
        <v>819.18939999999998</v>
      </c>
      <c r="BZU50" s="11" t="s">
        <v>17390</v>
      </c>
      <c r="BZV50" s="261" t="str">
        <f>IF(CAC50="SINAPI",VLOOKUP('TEREZINHA HARDY'!CAB50,SINAPI,2,),VLOOKUP('TEREZINHA HARDY'!CAB50,SETOP,3,))</f>
        <v>PINTURA COM EMULSÃO ASFÁLTICA, DUAS (2) DEMÃOS</v>
      </c>
      <c r="BZW50" s="261"/>
      <c r="BZX50" s="261"/>
      <c r="BZY50" s="261"/>
      <c r="BZZ50" s="261"/>
      <c r="CAA50" s="261"/>
      <c r="CAB50" s="12" t="s">
        <v>10840</v>
      </c>
      <c r="CAC50" s="12" t="s">
        <v>6222</v>
      </c>
      <c r="CAD50" s="12" t="str">
        <f>IF(CAC50="SINAPI",VLOOKUP('TEREZINHA HARDY'!CAB50,SINAPI,3,),VLOOKUP('TEREZINHA HARDY'!CAB50,SETOP,4,))</f>
        <v>M2</v>
      </c>
      <c r="CAE50" s="13">
        <v>36.619999999999997</v>
      </c>
      <c r="CAF50" s="13" t="s">
        <v>41</v>
      </c>
      <c r="CAG50" s="14">
        <f>IF(CAC50="SINAPI",VLOOKUP('TEREZINHA HARDY'!CAB50,SINAPI,4,),VLOOKUP('TEREZINHA HARDY'!CAB50,SETOP,5,))</f>
        <v>17.68</v>
      </c>
      <c r="CAH50" s="14">
        <f t="shared" si="310"/>
        <v>22.37</v>
      </c>
      <c r="CAI50" s="14">
        <f t="shared" si="311"/>
        <v>647.44159999999999</v>
      </c>
      <c r="CAJ50" s="14">
        <f t="shared" si="312"/>
        <v>819.18939999999998</v>
      </c>
      <c r="CAK50" s="11" t="s">
        <v>17390</v>
      </c>
      <c r="CAL50" s="261" t="str">
        <f>IF(CAS50="SINAPI",VLOOKUP('TEREZINHA HARDY'!CAR50,SINAPI,2,),VLOOKUP('TEREZINHA HARDY'!CAR50,SETOP,3,))</f>
        <v>PINTURA COM EMULSÃO ASFÁLTICA, DUAS (2) DEMÃOS</v>
      </c>
      <c r="CAM50" s="261"/>
      <c r="CAN50" s="261"/>
      <c r="CAO50" s="261"/>
      <c r="CAP50" s="261"/>
      <c r="CAQ50" s="261"/>
      <c r="CAR50" s="12" t="s">
        <v>10840</v>
      </c>
      <c r="CAS50" s="12" t="s">
        <v>6222</v>
      </c>
      <c r="CAT50" s="12" t="str">
        <f>IF(CAS50="SINAPI",VLOOKUP('TEREZINHA HARDY'!CAR50,SINAPI,3,),VLOOKUP('TEREZINHA HARDY'!CAR50,SETOP,4,))</f>
        <v>M2</v>
      </c>
      <c r="CAU50" s="13">
        <v>36.619999999999997</v>
      </c>
      <c r="CAV50" s="13" t="s">
        <v>41</v>
      </c>
      <c r="CAW50" s="14">
        <f>IF(CAS50="SINAPI",VLOOKUP('TEREZINHA HARDY'!CAR50,SINAPI,4,),VLOOKUP('TEREZINHA HARDY'!CAR50,SETOP,5,))</f>
        <v>17.68</v>
      </c>
      <c r="CAX50" s="14">
        <f t="shared" si="313"/>
        <v>22.37</v>
      </c>
      <c r="CAY50" s="14">
        <f t="shared" si="314"/>
        <v>647.44159999999999</v>
      </c>
      <c r="CAZ50" s="14">
        <f t="shared" si="315"/>
        <v>819.18939999999998</v>
      </c>
      <c r="CBA50" s="11" t="s">
        <v>17390</v>
      </c>
      <c r="CBB50" s="261" t="str">
        <f>IF(CBI50="SINAPI",VLOOKUP('TEREZINHA HARDY'!CBH50,SINAPI,2,),VLOOKUP('TEREZINHA HARDY'!CBH50,SETOP,3,))</f>
        <v>PINTURA COM EMULSÃO ASFÁLTICA, DUAS (2) DEMÃOS</v>
      </c>
      <c r="CBC50" s="261"/>
      <c r="CBD50" s="261"/>
      <c r="CBE50" s="261"/>
      <c r="CBF50" s="261"/>
      <c r="CBG50" s="261"/>
      <c r="CBH50" s="12" t="s">
        <v>10840</v>
      </c>
      <c r="CBI50" s="12" t="s">
        <v>6222</v>
      </c>
      <c r="CBJ50" s="12" t="str">
        <f>IF(CBI50="SINAPI",VLOOKUP('TEREZINHA HARDY'!CBH50,SINAPI,3,),VLOOKUP('TEREZINHA HARDY'!CBH50,SETOP,4,))</f>
        <v>M2</v>
      </c>
      <c r="CBK50" s="13">
        <v>36.619999999999997</v>
      </c>
      <c r="CBL50" s="13" t="s">
        <v>41</v>
      </c>
      <c r="CBM50" s="14">
        <f>IF(CBI50="SINAPI",VLOOKUP('TEREZINHA HARDY'!CBH50,SINAPI,4,),VLOOKUP('TEREZINHA HARDY'!CBH50,SETOP,5,))</f>
        <v>17.68</v>
      </c>
      <c r="CBN50" s="14">
        <f t="shared" si="316"/>
        <v>22.37</v>
      </c>
      <c r="CBO50" s="14">
        <f t="shared" si="317"/>
        <v>647.44159999999999</v>
      </c>
      <c r="CBP50" s="14">
        <f t="shared" si="318"/>
        <v>819.18939999999998</v>
      </c>
      <c r="CBQ50" s="11" t="s">
        <v>17390</v>
      </c>
      <c r="CBR50" s="261" t="str">
        <f>IF(CBY50="SINAPI",VLOOKUP('TEREZINHA HARDY'!CBX50,SINAPI,2,),VLOOKUP('TEREZINHA HARDY'!CBX50,SETOP,3,))</f>
        <v>PINTURA COM EMULSÃO ASFÁLTICA, DUAS (2) DEMÃOS</v>
      </c>
      <c r="CBS50" s="261"/>
      <c r="CBT50" s="261"/>
      <c r="CBU50" s="261"/>
      <c r="CBV50" s="261"/>
      <c r="CBW50" s="261"/>
      <c r="CBX50" s="12" t="s">
        <v>10840</v>
      </c>
      <c r="CBY50" s="12" t="s">
        <v>6222</v>
      </c>
      <c r="CBZ50" s="12" t="str">
        <f>IF(CBY50="SINAPI",VLOOKUP('TEREZINHA HARDY'!CBX50,SINAPI,3,),VLOOKUP('TEREZINHA HARDY'!CBX50,SETOP,4,))</f>
        <v>M2</v>
      </c>
      <c r="CCA50" s="13">
        <v>36.619999999999997</v>
      </c>
      <c r="CCB50" s="13" t="s">
        <v>41</v>
      </c>
      <c r="CCC50" s="14">
        <f>IF(CBY50="SINAPI",VLOOKUP('TEREZINHA HARDY'!CBX50,SINAPI,4,),VLOOKUP('TEREZINHA HARDY'!CBX50,SETOP,5,))</f>
        <v>17.68</v>
      </c>
      <c r="CCD50" s="14">
        <f t="shared" si="319"/>
        <v>22.37</v>
      </c>
      <c r="CCE50" s="14">
        <f t="shared" si="320"/>
        <v>647.44159999999999</v>
      </c>
      <c r="CCF50" s="14">
        <f t="shared" si="321"/>
        <v>819.18939999999998</v>
      </c>
      <c r="CCG50" s="11" t="s">
        <v>17390</v>
      </c>
      <c r="CCH50" s="261" t="str">
        <f>IF(CCO50="SINAPI",VLOOKUP('TEREZINHA HARDY'!CCN50,SINAPI,2,),VLOOKUP('TEREZINHA HARDY'!CCN50,SETOP,3,))</f>
        <v>PINTURA COM EMULSÃO ASFÁLTICA, DUAS (2) DEMÃOS</v>
      </c>
      <c r="CCI50" s="261"/>
      <c r="CCJ50" s="261"/>
      <c r="CCK50" s="261"/>
      <c r="CCL50" s="261"/>
      <c r="CCM50" s="261"/>
      <c r="CCN50" s="12" t="s">
        <v>10840</v>
      </c>
      <c r="CCO50" s="12" t="s">
        <v>6222</v>
      </c>
      <c r="CCP50" s="12" t="str">
        <f>IF(CCO50="SINAPI",VLOOKUP('TEREZINHA HARDY'!CCN50,SINAPI,3,),VLOOKUP('TEREZINHA HARDY'!CCN50,SETOP,4,))</f>
        <v>M2</v>
      </c>
      <c r="CCQ50" s="13">
        <v>36.619999999999997</v>
      </c>
      <c r="CCR50" s="13" t="s">
        <v>41</v>
      </c>
      <c r="CCS50" s="14">
        <f>IF(CCO50="SINAPI",VLOOKUP('TEREZINHA HARDY'!CCN50,SINAPI,4,),VLOOKUP('TEREZINHA HARDY'!CCN50,SETOP,5,))</f>
        <v>17.68</v>
      </c>
      <c r="CCT50" s="14">
        <f t="shared" si="322"/>
        <v>22.37</v>
      </c>
      <c r="CCU50" s="14">
        <f t="shared" si="323"/>
        <v>647.44159999999999</v>
      </c>
      <c r="CCV50" s="14">
        <f t="shared" si="324"/>
        <v>819.18939999999998</v>
      </c>
      <c r="CCW50" s="11" t="s">
        <v>17390</v>
      </c>
      <c r="CCX50" s="261" t="str">
        <f>IF(CDE50="SINAPI",VLOOKUP('TEREZINHA HARDY'!CDD50,SINAPI,2,),VLOOKUP('TEREZINHA HARDY'!CDD50,SETOP,3,))</f>
        <v>PINTURA COM EMULSÃO ASFÁLTICA, DUAS (2) DEMÃOS</v>
      </c>
      <c r="CCY50" s="261"/>
      <c r="CCZ50" s="261"/>
      <c r="CDA50" s="261"/>
      <c r="CDB50" s="261"/>
      <c r="CDC50" s="261"/>
      <c r="CDD50" s="12" t="s">
        <v>10840</v>
      </c>
      <c r="CDE50" s="12" t="s">
        <v>6222</v>
      </c>
      <c r="CDF50" s="12" t="str">
        <f>IF(CDE50="SINAPI",VLOOKUP('TEREZINHA HARDY'!CDD50,SINAPI,3,),VLOOKUP('TEREZINHA HARDY'!CDD50,SETOP,4,))</f>
        <v>M2</v>
      </c>
      <c r="CDG50" s="13">
        <v>36.619999999999997</v>
      </c>
      <c r="CDH50" s="13" t="s">
        <v>41</v>
      </c>
      <c r="CDI50" s="14">
        <f>IF(CDE50="SINAPI",VLOOKUP('TEREZINHA HARDY'!CDD50,SINAPI,4,),VLOOKUP('TEREZINHA HARDY'!CDD50,SETOP,5,))</f>
        <v>17.68</v>
      </c>
      <c r="CDJ50" s="14">
        <f t="shared" si="325"/>
        <v>22.37</v>
      </c>
      <c r="CDK50" s="14">
        <f t="shared" si="326"/>
        <v>647.44159999999999</v>
      </c>
      <c r="CDL50" s="14">
        <f t="shared" si="327"/>
        <v>819.18939999999998</v>
      </c>
      <c r="CDM50" s="11" t="s">
        <v>17390</v>
      </c>
      <c r="CDN50" s="261" t="str">
        <f>IF(CDU50="SINAPI",VLOOKUP('TEREZINHA HARDY'!CDT50,SINAPI,2,),VLOOKUP('TEREZINHA HARDY'!CDT50,SETOP,3,))</f>
        <v>PINTURA COM EMULSÃO ASFÁLTICA, DUAS (2) DEMÃOS</v>
      </c>
      <c r="CDO50" s="261"/>
      <c r="CDP50" s="261"/>
      <c r="CDQ50" s="261"/>
      <c r="CDR50" s="261"/>
      <c r="CDS50" s="261"/>
      <c r="CDT50" s="12" t="s">
        <v>10840</v>
      </c>
      <c r="CDU50" s="12" t="s">
        <v>6222</v>
      </c>
      <c r="CDV50" s="12" t="str">
        <f>IF(CDU50="SINAPI",VLOOKUP('TEREZINHA HARDY'!CDT50,SINAPI,3,),VLOOKUP('TEREZINHA HARDY'!CDT50,SETOP,4,))</f>
        <v>M2</v>
      </c>
      <c r="CDW50" s="13">
        <v>36.619999999999997</v>
      </c>
      <c r="CDX50" s="13" t="s">
        <v>41</v>
      </c>
      <c r="CDY50" s="14">
        <f>IF(CDU50="SINAPI",VLOOKUP('TEREZINHA HARDY'!CDT50,SINAPI,4,),VLOOKUP('TEREZINHA HARDY'!CDT50,SETOP,5,))</f>
        <v>17.68</v>
      </c>
      <c r="CDZ50" s="14">
        <f t="shared" si="328"/>
        <v>22.37</v>
      </c>
      <c r="CEA50" s="14">
        <f t="shared" si="329"/>
        <v>647.44159999999999</v>
      </c>
      <c r="CEB50" s="14">
        <f t="shared" si="330"/>
        <v>819.18939999999998</v>
      </c>
      <c r="CEC50" s="11" t="s">
        <v>17390</v>
      </c>
      <c r="CED50" s="261" t="str">
        <f>IF(CEK50="SINAPI",VLOOKUP('TEREZINHA HARDY'!CEJ50,SINAPI,2,),VLOOKUP('TEREZINHA HARDY'!CEJ50,SETOP,3,))</f>
        <v>PINTURA COM EMULSÃO ASFÁLTICA, DUAS (2) DEMÃOS</v>
      </c>
      <c r="CEE50" s="261"/>
      <c r="CEF50" s="261"/>
      <c r="CEG50" s="261"/>
      <c r="CEH50" s="261"/>
      <c r="CEI50" s="261"/>
      <c r="CEJ50" s="12" t="s">
        <v>10840</v>
      </c>
      <c r="CEK50" s="12" t="s">
        <v>6222</v>
      </c>
      <c r="CEL50" s="12" t="str">
        <f>IF(CEK50="SINAPI",VLOOKUP('TEREZINHA HARDY'!CEJ50,SINAPI,3,),VLOOKUP('TEREZINHA HARDY'!CEJ50,SETOP,4,))</f>
        <v>M2</v>
      </c>
      <c r="CEM50" s="13">
        <v>36.619999999999997</v>
      </c>
      <c r="CEN50" s="13" t="s">
        <v>41</v>
      </c>
      <c r="CEO50" s="14">
        <f>IF(CEK50="SINAPI",VLOOKUP('TEREZINHA HARDY'!CEJ50,SINAPI,4,),VLOOKUP('TEREZINHA HARDY'!CEJ50,SETOP,5,))</f>
        <v>17.68</v>
      </c>
      <c r="CEP50" s="14">
        <f t="shared" si="331"/>
        <v>22.37</v>
      </c>
      <c r="CEQ50" s="14">
        <f t="shared" si="332"/>
        <v>647.44159999999999</v>
      </c>
      <c r="CER50" s="14">
        <f t="shared" si="333"/>
        <v>819.18939999999998</v>
      </c>
      <c r="CES50" s="11" t="s">
        <v>17390</v>
      </c>
      <c r="CET50" s="261" t="str">
        <f>IF(CFA50="SINAPI",VLOOKUP('TEREZINHA HARDY'!CEZ50,SINAPI,2,),VLOOKUP('TEREZINHA HARDY'!CEZ50,SETOP,3,))</f>
        <v>PINTURA COM EMULSÃO ASFÁLTICA, DUAS (2) DEMÃOS</v>
      </c>
      <c r="CEU50" s="261"/>
      <c r="CEV50" s="261"/>
      <c r="CEW50" s="261"/>
      <c r="CEX50" s="261"/>
      <c r="CEY50" s="261"/>
      <c r="CEZ50" s="12" t="s">
        <v>10840</v>
      </c>
      <c r="CFA50" s="12" t="s">
        <v>6222</v>
      </c>
      <c r="CFB50" s="12" t="str">
        <f>IF(CFA50="SINAPI",VLOOKUP('TEREZINHA HARDY'!CEZ50,SINAPI,3,),VLOOKUP('TEREZINHA HARDY'!CEZ50,SETOP,4,))</f>
        <v>M2</v>
      </c>
      <c r="CFC50" s="13">
        <v>36.619999999999997</v>
      </c>
      <c r="CFD50" s="13" t="s">
        <v>41</v>
      </c>
      <c r="CFE50" s="14">
        <f>IF(CFA50="SINAPI",VLOOKUP('TEREZINHA HARDY'!CEZ50,SINAPI,4,),VLOOKUP('TEREZINHA HARDY'!CEZ50,SETOP,5,))</f>
        <v>17.68</v>
      </c>
      <c r="CFF50" s="14">
        <f t="shared" si="334"/>
        <v>22.37</v>
      </c>
      <c r="CFG50" s="14">
        <f t="shared" si="335"/>
        <v>647.44159999999999</v>
      </c>
      <c r="CFH50" s="14">
        <f t="shared" si="336"/>
        <v>819.18939999999998</v>
      </c>
      <c r="CFI50" s="11" t="s">
        <v>17390</v>
      </c>
      <c r="CFJ50" s="261" t="str">
        <f>IF(CFQ50="SINAPI",VLOOKUP('TEREZINHA HARDY'!CFP50,SINAPI,2,),VLOOKUP('TEREZINHA HARDY'!CFP50,SETOP,3,))</f>
        <v>PINTURA COM EMULSÃO ASFÁLTICA, DUAS (2) DEMÃOS</v>
      </c>
      <c r="CFK50" s="261"/>
      <c r="CFL50" s="261"/>
      <c r="CFM50" s="261"/>
      <c r="CFN50" s="261"/>
      <c r="CFO50" s="261"/>
      <c r="CFP50" s="12" t="s">
        <v>10840</v>
      </c>
      <c r="CFQ50" s="12" t="s">
        <v>6222</v>
      </c>
      <c r="CFR50" s="12" t="str">
        <f>IF(CFQ50="SINAPI",VLOOKUP('TEREZINHA HARDY'!CFP50,SINAPI,3,),VLOOKUP('TEREZINHA HARDY'!CFP50,SETOP,4,))</f>
        <v>M2</v>
      </c>
      <c r="CFS50" s="13">
        <v>36.619999999999997</v>
      </c>
      <c r="CFT50" s="13" t="s">
        <v>41</v>
      </c>
      <c r="CFU50" s="14">
        <f>IF(CFQ50="SINAPI",VLOOKUP('TEREZINHA HARDY'!CFP50,SINAPI,4,),VLOOKUP('TEREZINHA HARDY'!CFP50,SETOP,5,))</f>
        <v>17.68</v>
      </c>
      <c r="CFV50" s="14">
        <f t="shared" si="337"/>
        <v>22.37</v>
      </c>
      <c r="CFW50" s="14">
        <f t="shared" si="338"/>
        <v>647.44159999999999</v>
      </c>
      <c r="CFX50" s="14">
        <f t="shared" si="339"/>
        <v>819.18939999999998</v>
      </c>
      <c r="CFY50" s="11" t="s">
        <v>17390</v>
      </c>
      <c r="CFZ50" s="261" t="str">
        <f>IF(CGG50="SINAPI",VLOOKUP('TEREZINHA HARDY'!CGF50,SINAPI,2,),VLOOKUP('TEREZINHA HARDY'!CGF50,SETOP,3,))</f>
        <v>PINTURA COM EMULSÃO ASFÁLTICA, DUAS (2) DEMÃOS</v>
      </c>
      <c r="CGA50" s="261"/>
      <c r="CGB50" s="261"/>
      <c r="CGC50" s="261"/>
      <c r="CGD50" s="261"/>
      <c r="CGE50" s="261"/>
      <c r="CGF50" s="12" t="s">
        <v>10840</v>
      </c>
      <c r="CGG50" s="12" t="s">
        <v>6222</v>
      </c>
      <c r="CGH50" s="12" t="str">
        <f>IF(CGG50="SINAPI",VLOOKUP('TEREZINHA HARDY'!CGF50,SINAPI,3,),VLOOKUP('TEREZINHA HARDY'!CGF50,SETOP,4,))</f>
        <v>M2</v>
      </c>
      <c r="CGI50" s="13">
        <v>36.619999999999997</v>
      </c>
      <c r="CGJ50" s="13" t="s">
        <v>41</v>
      </c>
      <c r="CGK50" s="14">
        <f>IF(CGG50="SINAPI",VLOOKUP('TEREZINHA HARDY'!CGF50,SINAPI,4,),VLOOKUP('TEREZINHA HARDY'!CGF50,SETOP,5,))</f>
        <v>17.68</v>
      </c>
      <c r="CGL50" s="14">
        <f t="shared" si="340"/>
        <v>22.37</v>
      </c>
      <c r="CGM50" s="14">
        <f t="shared" si="341"/>
        <v>647.44159999999999</v>
      </c>
      <c r="CGN50" s="14">
        <f t="shared" si="342"/>
        <v>819.18939999999998</v>
      </c>
      <c r="CGO50" s="11" t="s">
        <v>17390</v>
      </c>
      <c r="CGP50" s="261" t="str">
        <f>IF(CGW50="SINAPI",VLOOKUP('TEREZINHA HARDY'!CGV50,SINAPI,2,),VLOOKUP('TEREZINHA HARDY'!CGV50,SETOP,3,))</f>
        <v>PINTURA COM EMULSÃO ASFÁLTICA, DUAS (2) DEMÃOS</v>
      </c>
      <c r="CGQ50" s="261"/>
      <c r="CGR50" s="261"/>
      <c r="CGS50" s="261"/>
      <c r="CGT50" s="261"/>
      <c r="CGU50" s="261"/>
      <c r="CGV50" s="12" t="s">
        <v>10840</v>
      </c>
      <c r="CGW50" s="12" t="s">
        <v>6222</v>
      </c>
      <c r="CGX50" s="12" t="str">
        <f>IF(CGW50="SINAPI",VLOOKUP('TEREZINHA HARDY'!CGV50,SINAPI,3,),VLOOKUP('TEREZINHA HARDY'!CGV50,SETOP,4,))</f>
        <v>M2</v>
      </c>
      <c r="CGY50" s="13">
        <v>36.619999999999997</v>
      </c>
      <c r="CGZ50" s="13" t="s">
        <v>41</v>
      </c>
      <c r="CHA50" s="14">
        <f>IF(CGW50="SINAPI",VLOOKUP('TEREZINHA HARDY'!CGV50,SINAPI,4,),VLOOKUP('TEREZINHA HARDY'!CGV50,SETOP,5,))</f>
        <v>17.68</v>
      </c>
      <c r="CHB50" s="14">
        <f t="shared" si="343"/>
        <v>22.37</v>
      </c>
      <c r="CHC50" s="14">
        <f t="shared" si="344"/>
        <v>647.44159999999999</v>
      </c>
      <c r="CHD50" s="14">
        <f t="shared" si="345"/>
        <v>819.18939999999998</v>
      </c>
      <c r="CHE50" s="11" t="s">
        <v>17390</v>
      </c>
      <c r="CHF50" s="261" t="str">
        <f>IF(CHM50="SINAPI",VLOOKUP('TEREZINHA HARDY'!CHL50,SINAPI,2,),VLOOKUP('TEREZINHA HARDY'!CHL50,SETOP,3,))</f>
        <v>PINTURA COM EMULSÃO ASFÁLTICA, DUAS (2) DEMÃOS</v>
      </c>
      <c r="CHG50" s="261"/>
      <c r="CHH50" s="261"/>
      <c r="CHI50" s="261"/>
      <c r="CHJ50" s="261"/>
      <c r="CHK50" s="261"/>
      <c r="CHL50" s="12" t="s">
        <v>10840</v>
      </c>
      <c r="CHM50" s="12" t="s">
        <v>6222</v>
      </c>
      <c r="CHN50" s="12" t="str">
        <f>IF(CHM50="SINAPI",VLOOKUP('TEREZINHA HARDY'!CHL50,SINAPI,3,),VLOOKUP('TEREZINHA HARDY'!CHL50,SETOP,4,))</f>
        <v>M2</v>
      </c>
      <c r="CHO50" s="13">
        <v>36.619999999999997</v>
      </c>
      <c r="CHP50" s="13" t="s">
        <v>41</v>
      </c>
      <c r="CHQ50" s="14">
        <f>IF(CHM50="SINAPI",VLOOKUP('TEREZINHA HARDY'!CHL50,SINAPI,4,),VLOOKUP('TEREZINHA HARDY'!CHL50,SETOP,5,))</f>
        <v>17.68</v>
      </c>
      <c r="CHR50" s="14">
        <f t="shared" si="346"/>
        <v>22.37</v>
      </c>
      <c r="CHS50" s="14">
        <f t="shared" si="347"/>
        <v>647.44159999999999</v>
      </c>
      <c r="CHT50" s="14">
        <f t="shared" si="348"/>
        <v>819.18939999999998</v>
      </c>
      <c r="CHU50" s="11" t="s">
        <v>17390</v>
      </c>
      <c r="CHV50" s="261" t="str">
        <f>IF(CIC50="SINAPI",VLOOKUP('TEREZINHA HARDY'!CIB50,SINAPI,2,),VLOOKUP('TEREZINHA HARDY'!CIB50,SETOP,3,))</f>
        <v>PINTURA COM EMULSÃO ASFÁLTICA, DUAS (2) DEMÃOS</v>
      </c>
      <c r="CHW50" s="261"/>
      <c r="CHX50" s="261"/>
      <c r="CHY50" s="261"/>
      <c r="CHZ50" s="261"/>
      <c r="CIA50" s="261"/>
      <c r="CIB50" s="12" t="s">
        <v>10840</v>
      </c>
      <c r="CIC50" s="12" t="s">
        <v>6222</v>
      </c>
      <c r="CID50" s="12" t="str">
        <f>IF(CIC50="SINAPI",VLOOKUP('TEREZINHA HARDY'!CIB50,SINAPI,3,),VLOOKUP('TEREZINHA HARDY'!CIB50,SETOP,4,))</f>
        <v>M2</v>
      </c>
      <c r="CIE50" s="13">
        <v>36.619999999999997</v>
      </c>
      <c r="CIF50" s="13" t="s">
        <v>41</v>
      </c>
      <c r="CIG50" s="14">
        <f>IF(CIC50="SINAPI",VLOOKUP('TEREZINHA HARDY'!CIB50,SINAPI,4,),VLOOKUP('TEREZINHA HARDY'!CIB50,SETOP,5,))</f>
        <v>17.68</v>
      </c>
      <c r="CIH50" s="14">
        <f t="shared" si="349"/>
        <v>22.37</v>
      </c>
      <c r="CII50" s="14">
        <f t="shared" si="350"/>
        <v>647.44159999999999</v>
      </c>
      <c r="CIJ50" s="14">
        <f t="shared" si="351"/>
        <v>819.18939999999998</v>
      </c>
      <c r="CIK50" s="11" t="s">
        <v>17390</v>
      </c>
      <c r="CIL50" s="261" t="str">
        <f>IF(CIS50="SINAPI",VLOOKUP('TEREZINHA HARDY'!CIR50,SINAPI,2,),VLOOKUP('TEREZINHA HARDY'!CIR50,SETOP,3,))</f>
        <v>PINTURA COM EMULSÃO ASFÁLTICA, DUAS (2) DEMÃOS</v>
      </c>
      <c r="CIM50" s="261"/>
      <c r="CIN50" s="261"/>
      <c r="CIO50" s="261"/>
      <c r="CIP50" s="261"/>
      <c r="CIQ50" s="261"/>
      <c r="CIR50" s="12" t="s">
        <v>10840</v>
      </c>
      <c r="CIS50" s="12" t="s">
        <v>6222</v>
      </c>
      <c r="CIT50" s="12" t="str">
        <f>IF(CIS50="SINAPI",VLOOKUP('TEREZINHA HARDY'!CIR50,SINAPI,3,),VLOOKUP('TEREZINHA HARDY'!CIR50,SETOP,4,))</f>
        <v>M2</v>
      </c>
      <c r="CIU50" s="13">
        <v>36.619999999999997</v>
      </c>
      <c r="CIV50" s="13" t="s">
        <v>41</v>
      </c>
      <c r="CIW50" s="14">
        <f>IF(CIS50="SINAPI",VLOOKUP('TEREZINHA HARDY'!CIR50,SINAPI,4,),VLOOKUP('TEREZINHA HARDY'!CIR50,SETOP,5,))</f>
        <v>17.68</v>
      </c>
      <c r="CIX50" s="14">
        <f t="shared" si="352"/>
        <v>22.37</v>
      </c>
      <c r="CIY50" s="14">
        <f t="shared" si="353"/>
        <v>647.44159999999999</v>
      </c>
      <c r="CIZ50" s="14">
        <f t="shared" si="354"/>
        <v>819.18939999999998</v>
      </c>
      <c r="CJA50" s="11" t="s">
        <v>17390</v>
      </c>
      <c r="CJB50" s="261" t="str">
        <f>IF(CJI50="SINAPI",VLOOKUP('TEREZINHA HARDY'!CJH50,SINAPI,2,),VLOOKUP('TEREZINHA HARDY'!CJH50,SETOP,3,))</f>
        <v>PINTURA COM EMULSÃO ASFÁLTICA, DUAS (2) DEMÃOS</v>
      </c>
      <c r="CJC50" s="261"/>
      <c r="CJD50" s="261"/>
      <c r="CJE50" s="261"/>
      <c r="CJF50" s="261"/>
      <c r="CJG50" s="261"/>
      <c r="CJH50" s="12" t="s">
        <v>10840</v>
      </c>
      <c r="CJI50" s="12" t="s">
        <v>6222</v>
      </c>
      <c r="CJJ50" s="12" t="str">
        <f>IF(CJI50="SINAPI",VLOOKUP('TEREZINHA HARDY'!CJH50,SINAPI,3,),VLOOKUP('TEREZINHA HARDY'!CJH50,SETOP,4,))</f>
        <v>M2</v>
      </c>
      <c r="CJK50" s="13">
        <v>36.619999999999997</v>
      </c>
      <c r="CJL50" s="13" t="s">
        <v>41</v>
      </c>
      <c r="CJM50" s="14">
        <f>IF(CJI50="SINAPI",VLOOKUP('TEREZINHA HARDY'!CJH50,SINAPI,4,),VLOOKUP('TEREZINHA HARDY'!CJH50,SETOP,5,))</f>
        <v>17.68</v>
      </c>
      <c r="CJN50" s="14">
        <f t="shared" si="355"/>
        <v>22.37</v>
      </c>
      <c r="CJO50" s="14">
        <f t="shared" si="356"/>
        <v>647.44159999999999</v>
      </c>
      <c r="CJP50" s="14">
        <f t="shared" si="357"/>
        <v>819.18939999999998</v>
      </c>
      <c r="CJQ50" s="11" t="s">
        <v>17390</v>
      </c>
      <c r="CJR50" s="261" t="str">
        <f>IF(CJY50="SINAPI",VLOOKUP('TEREZINHA HARDY'!CJX50,SINAPI,2,),VLOOKUP('TEREZINHA HARDY'!CJX50,SETOP,3,))</f>
        <v>PINTURA COM EMULSÃO ASFÁLTICA, DUAS (2) DEMÃOS</v>
      </c>
      <c r="CJS50" s="261"/>
      <c r="CJT50" s="261"/>
      <c r="CJU50" s="261"/>
      <c r="CJV50" s="261"/>
      <c r="CJW50" s="261"/>
      <c r="CJX50" s="12" t="s">
        <v>10840</v>
      </c>
      <c r="CJY50" s="12" t="s">
        <v>6222</v>
      </c>
      <c r="CJZ50" s="12" t="str">
        <f>IF(CJY50="SINAPI",VLOOKUP('TEREZINHA HARDY'!CJX50,SINAPI,3,),VLOOKUP('TEREZINHA HARDY'!CJX50,SETOP,4,))</f>
        <v>M2</v>
      </c>
      <c r="CKA50" s="13">
        <v>36.619999999999997</v>
      </c>
      <c r="CKB50" s="13" t="s">
        <v>41</v>
      </c>
      <c r="CKC50" s="14">
        <f>IF(CJY50="SINAPI",VLOOKUP('TEREZINHA HARDY'!CJX50,SINAPI,4,),VLOOKUP('TEREZINHA HARDY'!CJX50,SETOP,5,))</f>
        <v>17.68</v>
      </c>
      <c r="CKD50" s="14">
        <f t="shared" si="358"/>
        <v>22.37</v>
      </c>
      <c r="CKE50" s="14">
        <f t="shared" si="359"/>
        <v>647.44159999999999</v>
      </c>
      <c r="CKF50" s="14">
        <f t="shared" si="360"/>
        <v>819.18939999999998</v>
      </c>
      <c r="CKG50" s="11" t="s">
        <v>17390</v>
      </c>
      <c r="CKH50" s="261" t="str">
        <f>IF(CKO50="SINAPI",VLOOKUP('TEREZINHA HARDY'!CKN50,SINAPI,2,),VLOOKUP('TEREZINHA HARDY'!CKN50,SETOP,3,))</f>
        <v>PINTURA COM EMULSÃO ASFÁLTICA, DUAS (2) DEMÃOS</v>
      </c>
      <c r="CKI50" s="261"/>
      <c r="CKJ50" s="261"/>
      <c r="CKK50" s="261"/>
      <c r="CKL50" s="261"/>
      <c r="CKM50" s="261"/>
      <c r="CKN50" s="12" t="s">
        <v>10840</v>
      </c>
      <c r="CKO50" s="12" t="s">
        <v>6222</v>
      </c>
      <c r="CKP50" s="12" t="str">
        <f>IF(CKO50="SINAPI",VLOOKUP('TEREZINHA HARDY'!CKN50,SINAPI,3,),VLOOKUP('TEREZINHA HARDY'!CKN50,SETOP,4,))</f>
        <v>M2</v>
      </c>
      <c r="CKQ50" s="13">
        <v>36.619999999999997</v>
      </c>
      <c r="CKR50" s="13" t="s">
        <v>41</v>
      </c>
      <c r="CKS50" s="14">
        <f>IF(CKO50="SINAPI",VLOOKUP('TEREZINHA HARDY'!CKN50,SINAPI,4,),VLOOKUP('TEREZINHA HARDY'!CKN50,SETOP,5,))</f>
        <v>17.68</v>
      </c>
      <c r="CKT50" s="14">
        <f t="shared" si="361"/>
        <v>22.37</v>
      </c>
      <c r="CKU50" s="14">
        <f t="shared" si="362"/>
        <v>647.44159999999999</v>
      </c>
      <c r="CKV50" s="14">
        <f t="shared" si="363"/>
        <v>819.18939999999998</v>
      </c>
      <c r="CKW50" s="11" t="s">
        <v>17390</v>
      </c>
      <c r="CKX50" s="261" t="str">
        <f>IF(CLE50="SINAPI",VLOOKUP('TEREZINHA HARDY'!CLD50,SINAPI,2,),VLOOKUP('TEREZINHA HARDY'!CLD50,SETOP,3,))</f>
        <v>PINTURA COM EMULSÃO ASFÁLTICA, DUAS (2) DEMÃOS</v>
      </c>
      <c r="CKY50" s="261"/>
      <c r="CKZ50" s="261"/>
      <c r="CLA50" s="261"/>
      <c r="CLB50" s="261"/>
      <c r="CLC50" s="261"/>
      <c r="CLD50" s="12" t="s">
        <v>10840</v>
      </c>
      <c r="CLE50" s="12" t="s">
        <v>6222</v>
      </c>
      <c r="CLF50" s="12" t="str">
        <f>IF(CLE50="SINAPI",VLOOKUP('TEREZINHA HARDY'!CLD50,SINAPI,3,),VLOOKUP('TEREZINHA HARDY'!CLD50,SETOP,4,))</f>
        <v>M2</v>
      </c>
      <c r="CLG50" s="13">
        <v>36.619999999999997</v>
      </c>
      <c r="CLH50" s="13" t="s">
        <v>41</v>
      </c>
      <c r="CLI50" s="14">
        <f>IF(CLE50="SINAPI",VLOOKUP('TEREZINHA HARDY'!CLD50,SINAPI,4,),VLOOKUP('TEREZINHA HARDY'!CLD50,SETOP,5,))</f>
        <v>17.68</v>
      </c>
      <c r="CLJ50" s="14">
        <f t="shared" si="364"/>
        <v>22.37</v>
      </c>
      <c r="CLK50" s="14">
        <f t="shared" si="365"/>
        <v>647.44159999999999</v>
      </c>
      <c r="CLL50" s="14">
        <f t="shared" si="366"/>
        <v>819.18939999999998</v>
      </c>
      <c r="CLM50" s="11" t="s">
        <v>17390</v>
      </c>
      <c r="CLN50" s="261" t="str">
        <f>IF(CLU50="SINAPI",VLOOKUP('TEREZINHA HARDY'!CLT50,SINAPI,2,),VLOOKUP('TEREZINHA HARDY'!CLT50,SETOP,3,))</f>
        <v>PINTURA COM EMULSÃO ASFÁLTICA, DUAS (2) DEMÃOS</v>
      </c>
      <c r="CLO50" s="261"/>
      <c r="CLP50" s="261"/>
      <c r="CLQ50" s="261"/>
      <c r="CLR50" s="261"/>
      <c r="CLS50" s="261"/>
      <c r="CLT50" s="12" t="s">
        <v>10840</v>
      </c>
      <c r="CLU50" s="12" t="s">
        <v>6222</v>
      </c>
      <c r="CLV50" s="12" t="str">
        <f>IF(CLU50="SINAPI",VLOOKUP('TEREZINHA HARDY'!CLT50,SINAPI,3,),VLOOKUP('TEREZINHA HARDY'!CLT50,SETOP,4,))</f>
        <v>M2</v>
      </c>
      <c r="CLW50" s="13">
        <v>36.619999999999997</v>
      </c>
      <c r="CLX50" s="13" t="s">
        <v>41</v>
      </c>
      <c r="CLY50" s="14">
        <f>IF(CLU50="SINAPI",VLOOKUP('TEREZINHA HARDY'!CLT50,SINAPI,4,),VLOOKUP('TEREZINHA HARDY'!CLT50,SETOP,5,))</f>
        <v>17.68</v>
      </c>
      <c r="CLZ50" s="14">
        <f t="shared" si="367"/>
        <v>22.37</v>
      </c>
      <c r="CMA50" s="14">
        <f t="shared" si="368"/>
        <v>647.44159999999999</v>
      </c>
      <c r="CMB50" s="14">
        <f t="shared" si="369"/>
        <v>819.18939999999998</v>
      </c>
      <c r="CMC50" s="11" t="s">
        <v>17390</v>
      </c>
      <c r="CMD50" s="261" t="str">
        <f>IF(CMK50="SINAPI",VLOOKUP('TEREZINHA HARDY'!CMJ50,SINAPI,2,),VLOOKUP('TEREZINHA HARDY'!CMJ50,SETOP,3,))</f>
        <v>PINTURA COM EMULSÃO ASFÁLTICA, DUAS (2) DEMÃOS</v>
      </c>
      <c r="CME50" s="261"/>
      <c r="CMF50" s="261"/>
      <c r="CMG50" s="261"/>
      <c r="CMH50" s="261"/>
      <c r="CMI50" s="261"/>
      <c r="CMJ50" s="12" t="s">
        <v>10840</v>
      </c>
      <c r="CMK50" s="12" t="s">
        <v>6222</v>
      </c>
      <c r="CML50" s="12" t="str">
        <f>IF(CMK50="SINAPI",VLOOKUP('TEREZINHA HARDY'!CMJ50,SINAPI,3,),VLOOKUP('TEREZINHA HARDY'!CMJ50,SETOP,4,))</f>
        <v>M2</v>
      </c>
      <c r="CMM50" s="13">
        <v>36.619999999999997</v>
      </c>
      <c r="CMN50" s="13" t="s">
        <v>41</v>
      </c>
      <c r="CMO50" s="14">
        <f>IF(CMK50="SINAPI",VLOOKUP('TEREZINHA HARDY'!CMJ50,SINAPI,4,),VLOOKUP('TEREZINHA HARDY'!CMJ50,SETOP,5,))</f>
        <v>17.68</v>
      </c>
      <c r="CMP50" s="14">
        <f t="shared" si="370"/>
        <v>22.37</v>
      </c>
      <c r="CMQ50" s="14">
        <f t="shared" si="371"/>
        <v>647.44159999999999</v>
      </c>
      <c r="CMR50" s="14">
        <f t="shared" si="372"/>
        <v>819.18939999999998</v>
      </c>
      <c r="CMS50" s="11" t="s">
        <v>17390</v>
      </c>
      <c r="CMT50" s="261" t="str">
        <f>IF(CNA50="SINAPI",VLOOKUP('TEREZINHA HARDY'!CMZ50,SINAPI,2,),VLOOKUP('TEREZINHA HARDY'!CMZ50,SETOP,3,))</f>
        <v>PINTURA COM EMULSÃO ASFÁLTICA, DUAS (2) DEMÃOS</v>
      </c>
      <c r="CMU50" s="261"/>
      <c r="CMV50" s="261"/>
      <c r="CMW50" s="261"/>
      <c r="CMX50" s="261"/>
      <c r="CMY50" s="261"/>
      <c r="CMZ50" s="12" t="s">
        <v>10840</v>
      </c>
      <c r="CNA50" s="12" t="s">
        <v>6222</v>
      </c>
      <c r="CNB50" s="12" t="str">
        <f>IF(CNA50="SINAPI",VLOOKUP('TEREZINHA HARDY'!CMZ50,SINAPI,3,),VLOOKUP('TEREZINHA HARDY'!CMZ50,SETOP,4,))</f>
        <v>M2</v>
      </c>
      <c r="CNC50" s="13">
        <v>36.619999999999997</v>
      </c>
      <c r="CND50" s="13" t="s">
        <v>41</v>
      </c>
      <c r="CNE50" s="14">
        <f>IF(CNA50="SINAPI",VLOOKUP('TEREZINHA HARDY'!CMZ50,SINAPI,4,),VLOOKUP('TEREZINHA HARDY'!CMZ50,SETOP,5,))</f>
        <v>17.68</v>
      </c>
      <c r="CNF50" s="14">
        <f t="shared" si="373"/>
        <v>22.37</v>
      </c>
      <c r="CNG50" s="14">
        <f t="shared" si="374"/>
        <v>647.44159999999999</v>
      </c>
      <c r="CNH50" s="14">
        <f t="shared" si="375"/>
        <v>819.18939999999998</v>
      </c>
      <c r="CNI50" s="11" t="s">
        <v>17390</v>
      </c>
      <c r="CNJ50" s="261" t="str">
        <f>IF(CNQ50="SINAPI",VLOOKUP('TEREZINHA HARDY'!CNP50,SINAPI,2,),VLOOKUP('TEREZINHA HARDY'!CNP50,SETOP,3,))</f>
        <v>PINTURA COM EMULSÃO ASFÁLTICA, DUAS (2) DEMÃOS</v>
      </c>
      <c r="CNK50" s="261"/>
      <c r="CNL50" s="261"/>
      <c r="CNM50" s="261"/>
      <c r="CNN50" s="261"/>
      <c r="CNO50" s="261"/>
      <c r="CNP50" s="12" t="s">
        <v>10840</v>
      </c>
      <c r="CNQ50" s="12" t="s">
        <v>6222</v>
      </c>
      <c r="CNR50" s="12" t="str">
        <f>IF(CNQ50="SINAPI",VLOOKUP('TEREZINHA HARDY'!CNP50,SINAPI,3,),VLOOKUP('TEREZINHA HARDY'!CNP50,SETOP,4,))</f>
        <v>M2</v>
      </c>
      <c r="CNS50" s="13">
        <v>36.619999999999997</v>
      </c>
      <c r="CNT50" s="13" t="s">
        <v>41</v>
      </c>
      <c r="CNU50" s="14">
        <f>IF(CNQ50="SINAPI",VLOOKUP('TEREZINHA HARDY'!CNP50,SINAPI,4,),VLOOKUP('TEREZINHA HARDY'!CNP50,SETOP,5,))</f>
        <v>17.68</v>
      </c>
      <c r="CNV50" s="14">
        <f t="shared" si="376"/>
        <v>22.37</v>
      </c>
      <c r="CNW50" s="14">
        <f t="shared" si="377"/>
        <v>647.44159999999999</v>
      </c>
      <c r="CNX50" s="14">
        <f t="shared" si="378"/>
        <v>819.18939999999998</v>
      </c>
      <c r="CNY50" s="11" t="s">
        <v>17390</v>
      </c>
      <c r="CNZ50" s="261" t="str">
        <f>IF(COG50="SINAPI",VLOOKUP('TEREZINHA HARDY'!COF50,SINAPI,2,),VLOOKUP('TEREZINHA HARDY'!COF50,SETOP,3,))</f>
        <v>PINTURA COM EMULSÃO ASFÁLTICA, DUAS (2) DEMÃOS</v>
      </c>
      <c r="COA50" s="261"/>
      <c r="COB50" s="261"/>
      <c r="COC50" s="261"/>
      <c r="COD50" s="261"/>
      <c r="COE50" s="261"/>
      <c r="COF50" s="12" t="s">
        <v>10840</v>
      </c>
      <c r="COG50" s="12" t="s">
        <v>6222</v>
      </c>
      <c r="COH50" s="12" t="str">
        <f>IF(COG50="SINAPI",VLOOKUP('TEREZINHA HARDY'!COF50,SINAPI,3,),VLOOKUP('TEREZINHA HARDY'!COF50,SETOP,4,))</f>
        <v>M2</v>
      </c>
      <c r="COI50" s="13">
        <v>36.619999999999997</v>
      </c>
      <c r="COJ50" s="13" t="s">
        <v>41</v>
      </c>
      <c r="COK50" s="14">
        <f>IF(COG50="SINAPI",VLOOKUP('TEREZINHA HARDY'!COF50,SINAPI,4,),VLOOKUP('TEREZINHA HARDY'!COF50,SETOP,5,))</f>
        <v>17.68</v>
      </c>
      <c r="COL50" s="14">
        <f t="shared" si="379"/>
        <v>22.37</v>
      </c>
      <c r="COM50" s="14">
        <f t="shared" si="380"/>
        <v>647.44159999999999</v>
      </c>
      <c r="CON50" s="14">
        <f t="shared" si="381"/>
        <v>819.18939999999998</v>
      </c>
      <c r="COO50" s="11" t="s">
        <v>17390</v>
      </c>
      <c r="COP50" s="261" t="str">
        <f>IF(COW50="SINAPI",VLOOKUP('TEREZINHA HARDY'!COV50,SINAPI,2,),VLOOKUP('TEREZINHA HARDY'!COV50,SETOP,3,))</f>
        <v>PINTURA COM EMULSÃO ASFÁLTICA, DUAS (2) DEMÃOS</v>
      </c>
      <c r="COQ50" s="261"/>
      <c r="COR50" s="261"/>
      <c r="COS50" s="261"/>
      <c r="COT50" s="261"/>
      <c r="COU50" s="261"/>
      <c r="COV50" s="12" t="s">
        <v>10840</v>
      </c>
      <c r="COW50" s="12" t="s">
        <v>6222</v>
      </c>
      <c r="COX50" s="12" t="str">
        <f>IF(COW50="SINAPI",VLOOKUP('TEREZINHA HARDY'!COV50,SINAPI,3,),VLOOKUP('TEREZINHA HARDY'!COV50,SETOP,4,))</f>
        <v>M2</v>
      </c>
      <c r="COY50" s="13">
        <v>36.619999999999997</v>
      </c>
      <c r="COZ50" s="13" t="s">
        <v>41</v>
      </c>
      <c r="CPA50" s="14">
        <f>IF(COW50="SINAPI",VLOOKUP('TEREZINHA HARDY'!COV50,SINAPI,4,),VLOOKUP('TEREZINHA HARDY'!COV50,SETOP,5,))</f>
        <v>17.68</v>
      </c>
      <c r="CPB50" s="14">
        <f t="shared" si="382"/>
        <v>22.37</v>
      </c>
      <c r="CPC50" s="14">
        <f t="shared" si="383"/>
        <v>647.44159999999999</v>
      </c>
      <c r="CPD50" s="14">
        <f t="shared" si="384"/>
        <v>819.18939999999998</v>
      </c>
      <c r="CPE50" s="11" t="s">
        <v>17390</v>
      </c>
      <c r="CPF50" s="261" t="str">
        <f>IF(CPM50="SINAPI",VLOOKUP('TEREZINHA HARDY'!CPL50,SINAPI,2,),VLOOKUP('TEREZINHA HARDY'!CPL50,SETOP,3,))</f>
        <v>PINTURA COM EMULSÃO ASFÁLTICA, DUAS (2) DEMÃOS</v>
      </c>
      <c r="CPG50" s="261"/>
      <c r="CPH50" s="261"/>
      <c r="CPI50" s="261"/>
      <c r="CPJ50" s="261"/>
      <c r="CPK50" s="261"/>
      <c r="CPL50" s="12" t="s">
        <v>10840</v>
      </c>
      <c r="CPM50" s="12" t="s">
        <v>6222</v>
      </c>
      <c r="CPN50" s="12" t="str">
        <f>IF(CPM50="SINAPI",VLOOKUP('TEREZINHA HARDY'!CPL50,SINAPI,3,),VLOOKUP('TEREZINHA HARDY'!CPL50,SETOP,4,))</f>
        <v>M2</v>
      </c>
      <c r="CPO50" s="13">
        <v>36.619999999999997</v>
      </c>
      <c r="CPP50" s="13" t="s">
        <v>41</v>
      </c>
      <c r="CPQ50" s="14">
        <f>IF(CPM50="SINAPI",VLOOKUP('TEREZINHA HARDY'!CPL50,SINAPI,4,),VLOOKUP('TEREZINHA HARDY'!CPL50,SETOP,5,))</f>
        <v>17.68</v>
      </c>
      <c r="CPR50" s="14">
        <f t="shared" si="385"/>
        <v>22.37</v>
      </c>
      <c r="CPS50" s="14">
        <f t="shared" si="386"/>
        <v>647.44159999999999</v>
      </c>
      <c r="CPT50" s="14">
        <f t="shared" si="387"/>
        <v>819.18939999999998</v>
      </c>
      <c r="CPU50" s="11" t="s">
        <v>17390</v>
      </c>
      <c r="CPV50" s="261" t="str">
        <f>IF(CQC50="SINAPI",VLOOKUP('TEREZINHA HARDY'!CQB50,SINAPI,2,),VLOOKUP('TEREZINHA HARDY'!CQB50,SETOP,3,))</f>
        <v>PINTURA COM EMULSÃO ASFÁLTICA, DUAS (2) DEMÃOS</v>
      </c>
      <c r="CPW50" s="261"/>
      <c r="CPX50" s="261"/>
      <c r="CPY50" s="261"/>
      <c r="CPZ50" s="261"/>
      <c r="CQA50" s="261"/>
      <c r="CQB50" s="12" t="s">
        <v>10840</v>
      </c>
      <c r="CQC50" s="12" t="s">
        <v>6222</v>
      </c>
      <c r="CQD50" s="12" t="str">
        <f>IF(CQC50="SINAPI",VLOOKUP('TEREZINHA HARDY'!CQB50,SINAPI,3,),VLOOKUP('TEREZINHA HARDY'!CQB50,SETOP,4,))</f>
        <v>M2</v>
      </c>
      <c r="CQE50" s="13">
        <v>36.619999999999997</v>
      </c>
      <c r="CQF50" s="13" t="s">
        <v>41</v>
      </c>
      <c r="CQG50" s="14">
        <f>IF(CQC50="SINAPI",VLOOKUP('TEREZINHA HARDY'!CQB50,SINAPI,4,),VLOOKUP('TEREZINHA HARDY'!CQB50,SETOP,5,))</f>
        <v>17.68</v>
      </c>
      <c r="CQH50" s="14">
        <f t="shared" si="388"/>
        <v>22.37</v>
      </c>
      <c r="CQI50" s="14">
        <f t="shared" si="389"/>
        <v>647.44159999999999</v>
      </c>
      <c r="CQJ50" s="14">
        <f t="shared" si="390"/>
        <v>819.18939999999998</v>
      </c>
      <c r="CQK50" s="11" t="s">
        <v>17390</v>
      </c>
      <c r="CQL50" s="261" t="str">
        <f>IF(CQS50="SINAPI",VLOOKUP('TEREZINHA HARDY'!CQR50,SINAPI,2,),VLOOKUP('TEREZINHA HARDY'!CQR50,SETOP,3,))</f>
        <v>PINTURA COM EMULSÃO ASFÁLTICA, DUAS (2) DEMÃOS</v>
      </c>
      <c r="CQM50" s="261"/>
      <c r="CQN50" s="261"/>
      <c r="CQO50" s="261"/>
      <c r="CQP50" s="261"/>
      <c r="CQQ50" s="261"/>
      <c r="CQR50" s="12" t="s">
        <v>10840</v>
      </c>
      <c r="CQS50" s="12" t="s">
        <v>6222</v>
      </c>
      <c r="CQT50" s="12" t="str">
        <f>IF(CQS50="SINAPI",VLOOKUP('TEREZINHA HARDY'!CQR50,SINAPI,3,),VLOOKUP('TEREZINHA HARDY'!CQR50,SETOP,4,))</f>
        <v>M2</v>
      </c>
      <c r="CQU50" s="13">
        <v>36.619999999999997</v>
      </c>
      <c r="CQV50" s="13" t="s">
        <v>41</v>
      </c>
      <c r="CQW50" s="14">
        <f>IF(CQS50="SINAPI",VLOOKUP('TEREZINHA HARDY'!CQR50,SINAPI,4,),VLOOKUP('TEREZINHA HARDY'!CQR50,SETOP,5,))</f>
        <v>17.68</v>
      </c>
      <c r="CQX50" s="14">
        <f t="shared" si="391"/>
        <v>22.37</v>
      </c>
      <c r="CQY50" s="14">
        <f t="shared" si="392"/>
        <v>647.44159999999999</v>
      </c>
      <c r="CQZ50" s="14">
        <f t="shared" si="393"/>
        <v>819.18939999999998</v>
      </c>
      <c r="CRA50" s="11" t="s">
        <v>17390</v>
      </c>
      <c r="CRB50" s="261" t="str">
        <f>IF(CRI50="SINAPI",VLOOKUP('TEREZINHA HARDY'!CRH50,SINAPI,2,),VLOOKUP('TEREZINHA HARDY'!CRH50,SETOP,3,))</f>
        <v>PINTURA COM EMULSÃO ASFÁLTICA, DUAS (2) DEMÃOS</v>
      </c>
      <c r="CRC50" s="261"/>
      <c r="CRD50" s="261"/>
      <c r="CRE50" s="261"/>
      <c r="CRF50" s="261"/>
      <c r="CRG50" s="261"/>
      <c r="CRH50" s="12" t="s">
        <v>10840</v>
      </c>
      <c r="CRI50" s="12" t="s">
        <v>6222</v>
      </c>
      <c r="CRJ50" s="12" t="str">
        <f>IF(CRI50="SINAPI",VLOOKUP('TEREZINHA HARDY'!CRH50,SINAPI,3,),VLOOKUP('TEREZINHA HARDY'!CRH50,SETOP,4,))</f>
        <v>M2</v>
      </c>
      <c r="CRK50" s="13">
        <v>36.619999999999997</v>
      </c>
      <c r="CRL50" s="13" t="s">
        <v>41</v>
      </c>
      <c r="CRM50" s="14">
        <f>IF(CRI50="SINAPI",VLOOKUP('TEREZINHA HARDY'!CRH50,SINAPI,4,),VLOOKUP('TEREZINHA HARDY'!CRH50,SETOP,5,))</f>
        <v>17.68</v>
      </c>
      <c r="CRN50" s="14">
        <f t="shared" si="394"/>
        <v>22.37</v>
      </c>
      <c r="CRO50" s="14">
        <f t="shared" si="395"/>
        <v>647.44159999999999</v>
      </c>
      <c r="CRP50" s="14">
        <f t="shared" si="396"/>
        <v>819.18939999999998</v>
      </c>
      <c r="CRQ50" s="11" t="s">
        <v>17390</v>
      </c>
      <c r="CRR50" s="261" t="str">
        <f>IF(CRY50="SINAPI",VLOOKUP('TEREZINHA HARDY'!CRX50,SINAPI,2,),VLOOKUP('TEREZINHA HARDY'!CRX50,SETOP,3,))</f>
        <v>PINTURA COM EMULSÃO ASFÁLTICA, DUAS (2) DEMÃOS</v>
      </c>
      <c r="CRS50" s="261"/>
      <c r="CRT50" s="261"/>
      <c r="CRU50" s="261"/>
      <c r="CRV50" s="261"/>
      <c r="CRW50" s="261"/>
      <c r="CRX50" s="12" t="s">
        <v>10840</v>
      </c>
      <c r="CRY50" s="12" t="s">
        <v>6222</v>
      </c>
      <c r="CRZ50" s="12" t="str">
        <f>IF(CRY50="SINAPI",VLOOKUP('TEREZINHA HARDY'!CRX50,SINAPI,3,),VLOOKUP('TEREZINHA HARDY'!CRX50,SETOP,4,))</f>
        <v>M2</v>
      </c>
      <c r="CSA50" s="13">
        <v>36.619999999999997</v>
      </c>
      <c r="CSB50" s="13" t="s">
        <v>41</v>
      </c>
      <c r="CSC50" s="14">
        <f>IF(CRY50="SINAPI",VLOOKUP('TEREZINHA HARDY'!CRX50,SINAPI,4,),VLOOKUP('TEREZINHA HARDY'!CRX50,SETOP,5,))</f>
        <v>17.68</v>
      </c>
      <c r="CSD50" s="14">
        <f t="shared" si="397"/>
        <v>22.37</v>
      </c>
      <c r="CSE50" s="14">
        <f t="shared" si="398"/>
        <v>647.44159999999999</v>
      </c>
      <c r="CSF50" s="14">
        <f t="shared" si="399"/>
        <v>819.18939999999998</v>
      </c>
      <c r="CSG50" s="11" t="s">
        <v>17390</v>
      </c>
      <c r="CSH50" s="261" t="str">
        <f>IF(CSO50="SINAPI",VLOOKUP('TEREZINHA HARDY'!CSN50,SINAPI,2,),VLOOKUP('TEREZINHA HARDY'!CSN50,SETOP,3,))</f>
        <v>PINTURA COM EMULSÃO ASFÁLTICA, DUAS (2) DEMÃOS</v>
      </c>
      <c r="CSI50" s="261"/>
      <c r="CSJ50" s="261"/>
      <c r="CSK50" s="261"/>
      <c r="CSL50" s="261"/>
      <c r="CSM50" s="261"/>
      <c r="CSN50" s="12" t="s">
        <v>10840</v>
      </c>
      <c r="CSO50" s="12" t="s">
        <v>6222</v>
      </c>
      <c r="CSP50" s="12" t="str">
        <f>IF(CSO50="SINAPI",VLOOKUP('TEREZINHA HARDY'!CSN50,SINAPI,3,),VLOOKUP('TEREZINHA HARDY'!CSN50,SETOP,4,))</f>
        <v>M2</v>
      </c>
      <c r="CSQ50" s="13">
        <v>36.619999999999997</v>
      </c>
      <c r="CSR50" s="13" t="s">
        <v>41</v>
      </c>
      <c r="CSS50" s="14">
        <f>IF(CSO50="SINAPI",VLOOKUP('TEREZINHA HARDY'!CSN50,SINAPI,4,),VLOOKUP('TEREZINHA HARDY'!CSN50,SETOP,5,))</f>
        <v>17.68</v>
      </c>
      <c r="CST50" s="14">
        <f t="shared" si="400"/>
        <v>22.37</v>
      </c>
      <c r="CSU50" s="14">
        <f t="shared" si="401"/>
        <v>647.44159999999999</v>
      </c>
      <c r="CSV50" s="14">
        <f t="shared" si="402"/>
        <v>819.18939999999998</v>
      </c>
      <c r="CSW50" s="11" t="s">
        <v>17390</v>
      </c>
      <c r="CSX50" s="261" t="str">
        <f>IF(CTE50="SINAPI",VLOOKUP('TEREZINHA HARDY'!CTD50,SINAPI,2,),VLOOKUP('TEREZINHA HARDY'!CTD50,SETOP,3,))</f>
        <v>PINTURA COM EMULSÃO ASFÁLTICA, DUAS (2) DEMÃOS</v>
      </c>
      <c r="CSY50" s="261"/>
      <c r="CSZ50" s="261"/>
      <c r="CTA50" s="261"/>
      <c r="CTB50" s="261"/>
      <c r="CTC50" s="261"/>
      <c r="CTD50" s="12" t="s">
        <v>10840</v>
      </c>
      <c r="CTE50" s="12" t="s">
        <v>6222</v>
      </c>
      <c r="CTF50" s="12" t="str">
        <f>IF(CTE50="SINAPI",VLOOKUP('TEREZINHA HARDY'!CTD50,SINAPI,3,),VLOOKUP('TEREZINHA HARDY'!CTD50,SETOP,4,))</f>
        <v>M2</v>
      </c>
      <c r="CTG50" s="13">
        <v>36.619999999999997</v>
      </c>
      <c r="CTH50" s="13" t="s">
        <v>41</v>
      </c>
      <c r="CTI50" s="14">
        <f>IF(CTE50="SINAPI",VLOOKUP('TEREZINHA HARDY'!CTD50,SINAPI,4,),VLOOKUP('TEREZINHA HARDY'!CTD50,SETOP,5,))</f>
        <v>17.68</v>
      </c>
      <c r="CTJ50" s="14">
        <f t="shared" si="403"/>
        <v>22.37</v>
      </c>
      <c r="CTK50" s="14">
        <f t="shared" si="404"/>
        <v>647.44159999999999</v>
      </c>
      <c r="CTL50" s="14">
        <f t="shared" si="405"/>
        <v>819.18939999999998</v>
      </c>
      <c r="CTM50" s="11" t="s">
        <v>17390</v>
      </c>
      <c r="CTN50" s="261" t="str">
        <f>IF(CTU50="SINAPI",VLOOKUP('TEREZINHA HARDY'!CTT50,SINAPI,2,),VLOOKUP('TEREZINHA HARDY'!CTT50,SETOP,3,))</f>
        <v>PINTURA COM EMULSÃO ASFÁLTICA, DUAS (2) DEMÃOS</v>
      </c>
      <c r="CTO50" s="261"/>
      <c r="CTP50" s="261"/>
      <c r="CTQ50" s="261"/>
      <c r="CTR50" s="261"/>
      <c r="CTS50" s="261"/>
      <c r="CTT50" s="12" t="s">
        <v>10840</v>
      </c>
      <c r="CTU50" s="12" t="s">
        <v>6222</v>
      </c>
      <c r="CTV50" s="12" t="str">
        <f>IF(CTU50="SINAPI",VLOOKUP('TEREZINHA HARDY'!CTT50,SINAPI,3,),VLOOKUP('TEREZINHA HARDY'!CTT50,SETOP,4,))</f>
        <v>M2</v>
      </c>
      <c r="CTW50" s="13">
        <v>36.619999999999997</v>
      </c>
      <c r="CTX50" s="13" t="s">
        <v>41</v>
      </c>
      <c r="CTY50" s="14">
        <f>IF(CTU50="SINAPI",VLOOKUP('TEREZINHA HARDY'!CTT50,SINAPI,4,),VLOOKUP('TEREZINHA HARDY'!CTT50,SETOP,5,))</f>
        <v>17.68</v>
      </c>
      <c r="CTZ50" s="14">
        <f t="shared" si="406"/>
        <v>22.37</v>
      </c>
      <c r="CUA50" s="14">
        <f t="shared" si="407"/>
        <v>647.44159999999999</v>
      </c>
      <c r="CUB50" s="14">
        <f t="shared" si="408"/>
        <v>819.18939999999998</v>
      </c>
      <c r="CUC50" s="11" t="s">
        <v>17390</v>
      </c>
      <c r="CUD50" s="261" t="str">
        <f>IF(CUK50="SINAPI",VLOOKUP('TEREZINHA HARDY'!CUJ50,SINAPI,2,),VLOOKUP('TEREZINHA HARDY'!CUJ50,SETOP,3,))</f>
        <v>PINTURA COM EMULSÃO ASFÁLTICA, DUAS (2) DEMÃOS</v>
      </c>
      <c r="CUE50" s="261"/>
      <c r="CUF50" s="261"/>
      <c r="CUG50" s="261"/>
      <c r="CUH50" s="261"/>
      <c r="CUI50" s="261"/>
      <c r="CUJ50" s="12" t="s">
        <v>10840</v>
      </c>
      <c r="CUK50" s="12" t="s">
        <v>6222</v>
      </c>
      <c r="CUL50" s="12" t="str">
        <f>IF(CUK50="SINAPI",VLOOKUP('TEREZINHA HARDY'!CUJ50,SINAPI,3,),VLOOKUP('TEREZINHA HARDY'!CUJ50,SETOP,4,))</f>
        <v>M2</v>
      </c>
      <c r="CUM50" s="13">
        <v>36.619999999999997</v>
      </c>
      <c r="CUN50" s="13" t="s">
        <v>41</v>
      </c>
      <c r="CUO50" s="14">
        <f>IF(CUK50="SINAPI",VLOOKUP('TEREZINHA HARDY'!CUJ50,SINAPI,4,),VLOOKUP('TEREZINHA HARDY'!CUJ50,SETOP,5,))</f>
        <v>17.68</v>
      </c>
      <c r="CUP50" s="14">
        <f t="shared" si="409"/>
        <v>22.37</v>
      </c>
      <c r="CUQ50" s="14">
        <f t="shared" si="410"/>
        <v>647.44159999999999</v>
      </c>
      <c r="CUR50" s="14">
        <f t="shared" si="411"/>
        <v>819.18939999999998</v>
      </c>
      <c r="CUS50" s="11" t="s">
        <v>17390</v>
      </c>
      <c r="CUT50" s="261" t="str">
        <f>IF(CVA50="SINAPI",VLOOKUP('TEREZINHA HARDY'!CUZ50,SINAPI,2,),VLOOKUP('TEREZINHA HARDY'!CUZ50,SETOP,3,))</f>
        <v>PINTURA COM EMULSÃO ASFÁLTICA, DUAS (2) DEMÃOS</v>
      </c>
      <c r="CUU50" s="261"/>
      <c r="CUV50" s="261"/>
      <c r="CUW50" s="261"/>
      <c r="CUX50" s="261"/>
      <c r="CUY50" s="261"/>
      <c r="CUZ50" s="12" t="s">
        <v>10840</v>
      </c>
      <c r="CVA50" s="12" t="s">
        <v>6222</v>
      </c>
      <c r="CVB50" s="12" t="str">
        <f>IF(CVA50="SINAPI",VLOOKUP('TEREZINHA HARDY'!CUZ50,SINAPI,3,),VLOOKUP('TEREZINHA HARDY'!CUZ50,SETOP,4,))</f>
        <v>M2</v>
      </c>
      <c r="CVC50" s="13">
        <v>36.619999999999997</v>
      </c>
      <c r="CVD50" s="13" t="s">
        <v>41</v>
      </c>
      <c r="CVE50" s="14">
        <f>IF(CVA50="SINAPI",VLOOKUP('TEREZINHA HARDY'!CUZ50,SINAPI,4,),VLOOKUP('TEREZINHA HARDY'!CUZ50,SETOP,5,))</f>
        <v>17.68</v>
      </c>
      <c r="CVF50" s="14">
        <f t="shared" si="412"/>
        <v>22.37</v>
      </c>
      <c r="CVG50" s="14">
        <f t="shared" si="413"/>
        <v>647.44159999999999</v>
      </c>
      <c r="CVH50" s="14">
        <f t="shared" si="414"/>
        <v>819.18939999999998</v>
      </c>
      <c r="CVI50" s="11" t="s">
        <v>17390</v>
      </c>
      <c r="CVJ50" s="261" t="str">
        <f>IF(CVQ50="SINAPI",VLOOKUP('TEREZINHA HARDY'!CVP50,SINAPI,2,),VLOOKUP('TEREZINHA HARDY'!CVP50,SETOP,3,))</f>
        <v>PINTURA COM EMULSÃO ASFÁLTICA, DUAS (2) DEMÃOS</v>
      </c>
      <c r="CVK50" s="261"/>
      <c r="CVL50" s="261"/>
      <c r="CVM50" s="261"/>
      <c r="CVN50" s="261"/>
      <c r="CVO50" s="261"/>
      <c r="CVP50" s="12" t="s">
        <v>10840</v>
      </c>
      <c r="CVQ50" s="12" t="s">
        <v>6222</v>
      </c>
      <c r="CVR50" s="12" t="str">
        <f>IF(CVQ50="SINAPI",VLOOKUP('TEREZINHA HARDY'!CVP50,SINAPI,3,),VLOOKUP('TEREZINHA HARDY'!CVP50,SETOP,4,))</f>
        <v>M2</v>
      </c>
      <c r="CVS50" s="13">
        <v>36.619999999999997</v>
      </c>
      <c r="CVT50" s="13" t="s">
        <v>41</v>
      </c>
      <c r="CVU50" s="14">
        <f>IF(CVQ50="SINAPI",VLOOKUP('TEREZINHA HARDY'!CVP50,SINAPI,4,),VLOOKUP('TEREZINHA HARDY'!CVP50,SETOP,5,))</f>
        <v>17.68</v>
      </c>
      <c r="CVV50" s="14">
        <f t="shared" si="415"/>
        <v>22.37</v>
      </c>
      <c r="CVW50" s="14">
        <f t="shared" si="416"/>
        <v>647.44159999999999</v>
      </c>
      <c r="CVX50" s="14">
        <f t="shared" si="417"/>
        <v>819.18939999999998</v>
      </c>
      <c r="CVY50" s="11" t="s">
        <v>17390</v>
      </c>
      <c r="CVZ50" s="261" t="str">
        <f>IF(CWG50="SINAPI",VLOOKUP('TEREZINHA HARDY'!CWF50,SINAPI,2,),VLOOKUP('TEREZINHA HARDY'!CWF50,SETOP,3,))</f>
        <v>PINTURA COM EMULSÃO ASFÁLTICA, DUAS (2) DEMÃOS</v>
      </c>
      <c r="CWA50" s="261"/>
      <c r="CWB50" s="261"/>
      <c r="CWC50" s="261"/>
      <c r="CWD50" s="261"/>
      <c r="CWE50" s="261"/>
      <c r="CWF50" s="12" t="s">
        <v>10840</v>
      </c>
      <c r="CWG50" s="12" t="s">
        <v>6222</v>
      </c>
      <c r="CWH50" s="12" t="str">
        <f>IF(CWG50="SINAPI",VLOOKUP('TEREZINHA HARDY'!CWF50,SINAPI,3,),VLOOKUP('TEREZINHA HARDY'!CWF50,SETOP,4,))</f>
        <v>M2</v>
      </c>
      <c r="CWI50" s="13">
        <v>36.619999999999997</v>
      </c>
      <c r="CWJ50" s="13" t="s">
        <v>41</v>
      </c>
      <c r="CWK50" s="14">
        <f>IF(CWG50="SINAPI",VLOOKUP('TEREZINHA HARDY'!CWF50,SINAPI,4,),VLOOKUP('TEREZINHA HARDY'!CWF50,SETOP,5,))</f>
        <v>17.68</v>
      </c>
      <c r="CWL50" s="14">
        <f t="shared" si="418"/>
        <v>22.37</v>
      </c>
      <c r="CWM50" s="14">
        <f t="shared" si="419"/>
        <v>647.44159999999999</v>
      </c>
      <c r="CWN50" s="14">
        <f t="shared" si="420"/>
        <v>819.18939999999998</v>
      </c>
      <c r="CWO50" s="11" t="s">
        <v>17390</v>
      </c>
      <c r="CWP50" s="261" t="str">
        <f>IF(CWW50="SINAPI",VLOOKUP('TEREZINHA HARDY'!CWV50,SINAPI,2,),VLOOKUP('TEREZINHA HARDY'!CWV50,SETOP,3,))</f>
        <v>PINTURA COM EMULSÃO ASFÁLTICA, DUAS (2) DEMÃOS</v>
      </c>
      <c r="CWQ50" s="261"/>
      <c r="CWR50" s="261"/>
      <c r="CWS50" s="261"/>
      <c r="CWT50" s="261"/>
      <c r="CWU50" s="261"/>
      <c r="CWV50" s="12" t="s">
        <v>10840</v>
      </c>
      <c r="CWW50" s="12" t="s">
        <v>6222</v>
      </c>
      <c r="CWX50" s="12" t="str">
        <f>IF(CWW50="SINAPI",VLOOKUP('TEREZINHA HARDY'!CWV50,SINAPI,3,),VLOOKUP('TEREZINHA HARDY'!CWV50,SETOP,4,))</f>
        <v>M2</v>
      </c>
      <c r="CWY50" s="13">
        <v>36.619999999999997</v>
      </c>
      <c r="CWZ50" s="13" t="s">
        <v>41</v>
      </c>
      <c r="CXA50" s="14">
        <f>IF(CWW50="SINAPI",VLOOKUP('TEREZINHA HARDY'!CWV50,SINAPI,4,),VLOOKUP('TEREZINHA HARDY'!CWV50,SETOP,5,))</f>
        <v>17.68</v>
      </c>
      <c r="CXB50" s="14">
        <f t="shared" si="421"/>
        <v>22.37</v>
      </c>
      <c r="CXC50" s="14">
        <f t="shared" si="422"/>
        <v>647.44159999999999</v>
      </c>
      <c r="CXD50" s="14">
        <f t="shared" si="423"/>
        <v>819.18939999999998</v>
      </c>
      <c r="CXE50" s="11" t="s">
        <v>17390</v>
      </c>
      <c r="CXF50" s="261" t="str">
        <f>IF(CXM50="SINAPI",VLOOKUP('TEREZINHA HARDY'!CXL50,SINAPI,2,),VLOOKUP('TEREZINHA HARDY'!CXL50,SETOP,3,))</f>
        <v>PINTURA COM EMULSÃO ASFÁLTICA, DUAS (2) DEMÃOS</v>
      </c>
      <c r="CXG50" s="261"/>
      <c r="CXH50" s="261"/>
      <c r="CXI50" s="261"/>
      <c r="CXJ50" s="261"/>
      <c r="CXK50" s="261"/>
      <c r="CXL50" s="12" t="s">
        <v>10840</v>
      </c>
      <c r="CXM50" s="12" t="s">
        <v>6222</v>
      </c>
      <c r="CXN50" s="12" t="str">
        <f>IF(CXM50="SINAPI",VLOOKUP('TEREZINHA HARDY'!CXL50,SINAPI,3,),VLOOKUP('TEREZINHA HARDY'!CXL50,SETOP,4,))</f>
        <v>M2</v>
      </c>
      <c r="CXO50" s="13">
        <v>36.619999999999997</v>
      </c>
      <c r="CXP50" s="13" t="s">
        <v>41</v>
      </c>
      <c r="CXQ50" s="14">
        <f>IF(CXM50="SINAPI",VLOOKUP('TEREZINHA HARDY'!CXL50,SINAPI,4,),VLOOKUP('TEREZINHA HARDY'!CXL50,SETOP,5,))</f>
        <v>17.68</v>
      </c>
      <c r="CXR50" s="14">
        <f t="shared" si="424"/>
        <v>22.37</v>
      </c>
      <c r="CXS50" s="14">
        <f t="shared" si="425"/>
        <v>647.44159999999999</v>
      </c>
      <c r="CXT50" s="14">
        <f t="shared" si="426"/>
        <v>819.18939999999998</v>
      </c>
      <c r="CXU50" s="11" t="s">
        <v>17390</v>
      </c>
      <c r="CXV50" s="261" t="str">
        <f>IF(CYC50="SINAPI",VLOOKUP('TEREZINHA HARDY'!CYB50,SINAPI,2,),VLOOKUP('TEREZINHA HARDY'!CYB50,SETOP,3,))</f>
        <v>PINTURA COM EMULSÃO ASFÁLTICA, DUAS (2) DEMÃOS</v>
      </c>
      <c r="CXW50" s="261"/>
      <c r="CXX50" s="261"/>
      <c r="CXY50" s="261"/>
      <c r="CXZ50" s="261"/>
      <c r="CYA50" s="261"/>
      <c r="CYB50" s="12" t="s">
        <v>10840</v>
      </c>
      <c r="CYC50" s="12" t="s">
        <v>6222</v>
      </c>
      <c r="CYD50" s="12" t="str">
        <f>IF(CYC50="SINAPI",VLOOKUP('TEREZINHA HARDY'!CYB50,SINAPI,3,),VLOOKUP('TEREZINHA HARDY'!CYB50,SETOP,4,))</f>
        <v>M2</v>
      </c>
      <c r="CYE50" s="13">
        <v>36.619999999999997</v>
      </c>
      <c r="CYF50" s="13" t="s">
        <v>41</v>
      </c>
      <c r="CYG50" s="14">
        <f>IF(CYC50="SINAPI",VLOOKUP('TEREZINHA HARDY'!CYB50,SINAPI,4,),VLOOKUP('TEREZINHA HARDY'!CYB50,SETOP,5,))</f>
        <v>17.68</v>
      </c>
      <c r="CYH50" s="14">
        <f t="shared" si="427"/>
        <v>22.37</v>
      </c>
      <c r="CYI50" s="14">
        <f t="shared" si="428"/>
        <v>647.44159999999999</v>
      </c>
      <c r="CYJ50" s="14">
        <f t="shared" si="429"/>
        <v>819.18939999999998</v>
      </c>
      <c r="CYK50" s="11" t="s">
        <v>17390</v>
      </c>
      <c r="CYL50" s="261" t="str">
        <f>IF(CYS50="SINAPI",VLOOKUP('TEREZINHA HARDY'!CYR50,SINAPI,2,),VLOOKUP('TEREZINHA HARDY'!CYR50,SETOP,3,))</f>
        <v>PINTURA COM EMULSÃO ASFÁLTICA, DUAS (2) DEMÃOS</v>
      </c>
      <c r="CYM50" s="261"/>
      <c r="CYN50" s="261"/>
      <c r="CYO50" s="261"/>
      <c r="CYP50" s="261"/>
      <c r="CYQ50" s="261"/>
      <c r="CYR50" s="12" t="s">
        <v>10840</v>
      </c>
      <c r="CYS50" s="12" t="s">
        <v>6222</v>
      </c>
      <c r="CYT50" s="12" t="str">
        <f>IF(CYS50="SINAPI",VLOOKUP('TEREZINHA HARDY'!CYR50,SINAPI,3,),VLOOKUP('TEREZINHA HARDY'!CYR50,SETOP,4,))</f>
        <v>M2</v>
      </c>
      <c r="CYU50" s="13">
        <v>36.619999999999997</v>
      </c>
      <c r="CYV50" s="13" t="s">
        <v>41</v>
      </c>
      <c r="CYW50" s="14">
        <f>IF(CYS50="SINAPI",VLOOKUP('TEREZINHA HARDY'!CYR50,SINAPI,4,),VLOOKUP('TEREZINHA HARDY'!CYR50,SETOP,5,))</f>
        <v>17.68</v>
      </c>
      <c r="CYX50" s="14">
        <f t="shared" si="430"/>
        <v>22.37</v>
      </c>
      <c r="CYY50" s="14">
        <f t="shared" si="431"/>
        <v>647.44159999999999</v>
      </c>
      <c r="CYZ50" s="14">
        <f t="shared" si="432"/>
        <v>819.18939999999998</v>
      </c>
      <c r="CZA50" s="11" t="s">
        <v>17390</v>
      </c>
      <c r="CZB50" s="261" t="str">
        <f>IF(CZI50="SINAPI",VLOOKUP('TEREZINHA HARDY'!CZH50,SINAPI,2,),VLOOKUP('TEREZINHA HARDY'!CZH50,SETOP,3,))</f>
        <v>PINTURA COM EMULSÃO ASFÁLTICA, DUAS (2) DEMÃOS</v>
      </c>
      <c r="CZC50" s="261"/>
      <c r="CZD50" s="261"/>
      <c r="CZE50" s="261"/>
      <c r="CZF50" s="261"/>
      <c r="CZG50" s="261"/>
      <c r="CZH50" s="12" t="s">
        <v>10840</v>
      </c>
      <c r="CZI50" s="12" t="s">
        <v>6222</v>
      </c>
      <c r="CZJ50" s="12" t="str">
        <f>IF(CZI50="SINAPI",VLOOKUP('TEREZINHA HARDY'!CZH50,SINAPI,3,),VLOOKUP('TEREZINHA HARDY'!CZH50,SETOP,4,))</f>
        <v>M2</v>
      </c>
      <c r="CZK50" s="13">
        <v>36.619999999999997</v>
      </c>
      <c r="CZL50" s="13" t="s">
        <v>41</v>
      </c>
      <c r="CZM50" s="14">
        <f>IF(CZI50="SINAPI",VLOOKUP('TEREZINHA HARDY'!CZH50,SINAPI,4,),VLOOKUP('TEREZINHA HARDY'!CZH50,SETOP,5,))</f>
        <v>17.68</v>
      </c>
      <c r="CZN50" s="14">
        <f t="shared" si="433"/>
        <v>22.37</v>
      </c>
      <c r="CZO50" s="14">
        <f t="shared" si="434"/>
        <v>647.44159999999999</v>
      </c>
      <c r="CZP50" s="14">
        <f t="shared" si="435"/>
        <v>819.18939999999998</v>
      </c>
      <c r="CZQ50" s="11" t="s">
        <v>17390</v>
      </c>
      <c r="CZR50" s="261" t="str">
        <f>IF(CZY50="SINAPI",VLOOKUP('TEREZINHA HARDY'!CZX50,SINAPI,2,),VLOOKUP('TEREZINHA HARDY'!CZX50,SETOP,3,))</f>
        <v>PINTURA COM EMULSÃO ASFÁLTICA, DUAS (2) DEMÃOS</v>
      </c>
      <c r="CZS50" s="261"/>
      <c r="CZT50" s="261"/>
      <c r="CZU50" s="261"/>
      <c r="CZV50" s="261"/>
      <c r="CZW50" s="261"/>
      <c r="CZX50" s="12" t="s">
        <v>10840</v>
      </c>
      <c r="CZY50" s="12" t="s">
        <v>6222</v>
      </c>
      <c r="CZZ50" s="12" t="str">
        <f>IF(CZY50="SINAPI",VLOOKUP('TEREZINHA HARDY'!CZX50,SINAPI,3,),VLOOKUP('TEREZINHA HARDY'!CZX50,SETOP,4,))</f>
        <v>M2</v>
      </c>
      <c r="DAA50" s="13">
        <v>36.619999999999997</v>
      </c>
      <c r="DAB50" s="13" t="s">
        <v>41</v>
      </c>
      <c r="DAC50" s="14">
        <f>IF(CZY50="SINAPI",VLOOKUP('TEREZINHA HARDY'!CZX50,SINAPI,4,),VLOOKUP('TEREZINHA HARDY'!CZX50,SETOP,5,))</f>
        <v>17.68</v>
      </c>
      <c r="DAD50" s="14">
        <f t="shared" si="436"/>
        <v>22.37</v>
      </c>
      <c r="DAE50" s="14">
        <f t="shared" si="437"/>
        <v>647.44159999999999</v>
      </c>
      <c r="DAF50" s="14">
        <f t="shared" si="438"/>
        <v>819.18939999999998</v>
      </c>
      <c r="DAG50" s="11" t="s">
        <v>17390</v>
      </c>
      <c r="DAH50" s="261" t="str">
        <f>IF(DAO50="SINAPI",VLOOKUP('TEREZINHA HARDY'!DAN50,SINAPI,2,),VLOOKUP('TEREZINHA HARDY'!DAN50,SETOP,3,))</f>
        <v>PINTURA COM EMULSÃO ASFÁLTICA, DUAS (2) DEMÃOS</v>
      </c>
      <c r="DAI50" s="261"/>
      <c r="DAJ50" s="261"/>
      <c r="DAK50" s="261"/>
      <c r="DAL50" s="261"/>
      <c r="DAM50" s="261"/>
      <c r="DAN50" s="12" t="s">
        <v>10840</v>
      </c>
      <c r="DAO50" s="12" t="s">
        <v>6222</v>
      </c>
      <c r="DAP50" s="12" t="str">
        <f>IF(DAO50="SINAPI",VLOOKUP('TEREZINHA HARDY'!DAN50,SINAPI,3,),VLOOKUP('TEREZINHA HARDY'!DAN50,SETOP,4,))</f>
        <v>M2</v>
      </c>
      <c r="DAQ50" s="13">
        <v>36.619999999999997</v>
      </c>
      <c r="DAR50" s="13" t="s">
        <v>41</v>
      </c>
      <c r="DAS50" s="14">
        <f>IF(DAO50="SINAPI",VLOOKUP('TEREZINHA HARDY'!DAN50,SINAPI,4,),VLOOKUP('TEREZINHA HARDY'!DAN50,SETOP,5,))</f>
        <v>17.68</v>
      </c>
      <c r="DAT50" s="14">
        <f t="shared" si="439"/>
        <v>22.37</v>
      </c>
      <c r="DAU50" s="14">
        <f t="shared" si="440"/>
        <v>647.44159999999999</v>
      </c>
      <c r="DAV50" s="14">
        <f t="shared" si="441"/>
        <v>819.18939999999998</v>
      </c>
      <c r="DAW50" s="11" t="s">
        <v>17390</v>
      </c>
      <c r="DAX50" s="261" t="str">
        <f>IF(DBE50="SINAPI",VLOOKUP('TEREZINHA HARDY'!DBD50,SINAPI,2,),VLOOKUP('TEREZINHA HARDY'!DBD50,SETOP,3,))</f>
        <v>PINTURA COM EMULSÃO ASFÁLTICA, DUAS (2) DEMÃOS</v>
      </c>
      <c r="DAY50" s="261"/>
      <c r="DAZ50" s="261"/>
      <c r="DBA50" s="261"/>
      <c r="DBB50" s="261"/>
      <c r="DBC50" s="261"/>
      <c r="DBD50" s="12" t="s">
        <v>10840</v>
      </c>
      <c r="DBE50" s="12" t="s">
        <v>6222</v>
      </c>
      <c r="DBF50" s="12" t="str">
        <f>IF(DBE50="SINAPI",VLOOKUP('TEREZINHA HARDY'!DBD50,SINAPI,3,),VLOOKUP('TEREZINHA HARDY'!DBD50,SETOP,4,))</f>
        <v>M2</v>
      </c>
      <c r="DBG50" s="13">
        <v>36.619999999999997</v>
      </c>
      <c r="DBH50" s="13" t="s">
        <v>41</v>
      </c>
      <c r="DBI50" s="14">
        <f>IF(DBE50="SINAPI",VLOOKUP('TEREZINHA HARDY'!DBD50,SINAPI,4,),VLOOKUP('TEREZINHA HARDY'!DBD50,SETOP,5,))</f>
        <v>17.68</v>
      </c>
      <c r="DBJ50" s="14">
        <f t="shared" si="442"/>
        <v>22.37</v>
      </c>
      <c r="DBK50" s="14">
        <f t="shared" si="443"/>
        <v>647.44159999999999</v>
      </c>
      <c r="DBL50" s="14">
        <f t="shared" si="444"/>
        <v>819.18939999999998</v>
      </c>
      <c r="DBM50" s="11" t="s">
        <v>17390</v>
      </c>
      <c r="DBN50" s="261" t="str">
        <f>IF(DBU50="SINAPI",VLOOKUP('TEREZINHA HARDY'!DBT50,SINAPI,2,),VLOOKUP('TEREZINHA HARDY'!DBT50,SETOP,3,))</f>
        <v>PINTURA COM EMULSÃO ASFÁLTICA, DUAS (2) DEMÃOS</v>
      </c>
      <c r="DBO50" s="261"/>
      <c r="DBP50" s="261"/>
      <c r="DBQ50" s="261"/>
      <c r="DBR50" s="261"/>
      <c r="DBS50" s="261"/>
      <c r="DBT50" s="12" t="s">
        <v>10840</v>
      </c>
      <c r="DBU50" s="12" t="s">
        <v>6222</v>
      </c>
      <c r="DBV50" s="12" t="str">
        <f>IF(DBU50="SINAPI",VLOOKUP('TEREZINHA HARDY'!DBT50,SINAPI,3,),VLOOKUP('TEREZINHA HARDY'!DBT50,SETOP,4,))</f>
        <v>M2</v>
      </c>
      <c r="DBW50" s="13">
        <v>36.619999999999997</v>
      </c>
      <c r="DBX50" s="13" t="s">
        <v>41</v>
      </c>
      <c r="DBY50" s="14">
        <f>IF(DBU50="SINAPI",VLOOKUP('TEREZINHA HARDY'!DBT50,SINAPI,4,),VLOOKUP('TEREZINHA HARDY'!DBT50,SETOP,5,))</f>
        <v>17.68</v>
      </c>
      <c r="DBZ50" s="14">
        <f t="shared" si="445"/>
        <v>22.37</v>
      </c>
      <c r="DCA50" s="14">
        <f t="shared" si="446"/>
        <v>647.44159999999999</v>
      </c>
      <c r="DCB50" s="14">
        <f t="shared" si="447"/>
        <v>819.18939999999998</v>
      </c>
      <c r="DCC50" s="11" t="s">
        <v>17390</v>
      </c>
      <c r="DCD50" s="261" t="str">
        <f>IF(DCK50="SINAPI",VLOOKUP('TEREZINHA HARDY'!DCJ50,SINAPI,2,),VLOOKUP('TEREZINHA HARDY'!DCJ50,SETOP,3,))</f>
        <v>PINTURA COM EMULSÃO ASFÁLTICA, DUAS (2) DEMÃOS</v>
      </c>
      <c r="DCE50" s="261"/>
      <c r="DCF50" s="261"/>
      <c r="DCG50" s="261"/>
      <c r="DCH50" s="261"/>
      <c r="DCI50" s="261"/>
      <c r="DCJ50" s="12" t="s">
        <v>10840</v>
      </c>
      <c r="DCK50" s="12" t="s">
        <v>6222</v>
      </c>
      <c r="DCL50" s="12" t="str">
        <f>IF(DCK50="SINAPI",VLOOKUP('TEREZINHA HARDY'!DCJ50,SINAPI,3,),VLOOKUP('TEREZINHA HARDY'!DCJ50,SETOP,4,))</f>
        <v>M2</v>
      </c>
      <c r="DCM50" s="13">
        <v>36.619999999999997</v>
      </c>
      <c r="DCN50" s="13" t="s">
        <v>41</v>
      </c>
      <c r="DCO50" s="14">
        <f>IF(DCK50="SINAPI",VLOOKUP('TEREZINHA HARDY'!DCJ50,SINAPI,4,),VLOOKUP('TEREZINHA HARDY'!DCJ50,SETOP,5,))</f>
        <v>17.68</v>
      </c>
      <c r="DCP50" s="14">
        <f t="shared" si="448"/>
        <v>22.37</v>
      </c>
      <c r="DCQ50" s="14">
        <f t="shared" si="449"/>
        <v>647.44159999999999</v>
      </c>
      <c r="DCR50" s="14">
        <f t="shared" si="450"/>
        <v>819.18939999999998</v>
      </c>
      <c r="DCS50" s="11" t="s">
        <v>17390</v>
      </c>
      <c r="DCT50" s="261" t="str">
        <f>IF(DDA50="SINAPI",VLOOKUP('TEREZINHA HARDY'!DCZ50,SINAPI,2,),VLOOKUP('TEREZINHA HARDY'!DCZ50,SETOP,3,))</f>
        <v>PINTURA COM EMULSÃO ASFÁLTICA, DUAS (2) DEMÃOS</v>
      </c>
      <c r="DCU50" s="261"/>
      <c r="DCV50" s="261"/>
      <c r="DCW50" s="261"/>
      <c r="DCX50" s="261"/>
      <c r="DCY50" s="261"/>
      <c r="DCZ50" s="12" t="s">
        <v>10840</v>
      </c>
      <c r="DDA50" s="12" t="s">
        <v>6222</v>
      </c>
      <c r="DDB50" s="12" t="str">
        <f>IF(DDA50="SINAPI",VLOOKUP('TEREZINHA HARDY'!DCZ50,SINAPI,3,),VLOOKUP('TEREZINHA HARDY'!DCZ50,SETOP,4,))</f>
        <v>M2</v>
      </c>
      <c r="DDC50" s="13">
        <v>36.619999999999997</v>
      </c>
      <c r="DDD50" s="13" t="s">
        <v>41</v>
      </c>
      <c r="DDE50" s="14">
        <f>IF(DDA50="SINAPI",VLOOKUP('TEREZINHA HARDY'!DCZ50,SINAPI,4,),VLOOKUP('TEREZINHA HARDY'!DCZ50,SETOP,5,))</f>
        <v>17.68</v>
      </c>
      <c r="DDF50" s="14">
        <f t="shared" si="451"/>
        <v>22.37</v>
      </c>
      <c r="DDG50" s="14">
        <f t="shared" si="452"/>
        <v>647.44159999999999</v>
      </c>
      <c r="DDH50" s="14">
        <f t="shared" si="453"/>
        <v>819.18939999999998</v>
      </c>
      <c r="DDI50" s="11" t="s">
        <v>17390</v>
      </c>
      <c r="DDJ50" s="261" t="str">
        <f>IF(DDQ50="SINAPI",VLOOKUP('TEREZINHA HARDY'!DDP50,SINAPI,2,),VLOOKUP('TEREZINHA HARDY'!DDP50,SETOP,3,))</f>
        <v>PINTURA COM EMULSÃO ASFÁLTICA, DUAS (2) DEMÃOS</v>
      </c>
      <c r="DDK50" s="261"/>
      <c r="DDL50" s="261"/>
      <c r="DDM50" s="261"/>
      <c r="DDN50" s="261"/>
      <c r="DDO50" s="261"/>
      <c r="DDP50" s="12" t="s">
        <v>10840</v>
      </c>
      <c r="DDQ50" s="12" t="s">
        <v>6222</v>
      </c>
      <c r="DDR50" s="12" t="str">
        <f>IF(DDQ50="SINAPI",VLOOKUP('TEREZINHA HARDY'!DDP50,SINAPI,3,),VLOOKUP('TEREZINHA HARDY'!DDP50,SETOP,4,))</f>
        <v>M2</v>
      </c>
      <c r="DDS50" s="13">
        <v>36.619999999999997</v>
      </c>
      <c r="DDT50" s="13" t="s">
        <v>41</v>
      </c>
      <c r="DDU50" s="14">
        <f>IF(DDQ50="SINAPI",VLOOKUP('TEREZINHA HARDY'!DDP50,SINAPI,4,),VLOOKUP('TEREZINHA HARDY'!DDP50,SETOP,5,))</f>
        <v>17.68</v>
      </c>
      <c r="DDV50" s="14">
        <f t="shared" si="454"/>
        <v>22.37</v>
      </c>
      <c r="DDW50" s="14">
        <f t="shared" si="455"/>
        <v>647.44159999999999</v>
      </c>
      <c r="DDX50" s="14">
        <f t="shared" si="456"/>
        <v>819.18939999999998</v>
      </c>
      <c r="DDY50" s="11" t="s">
        <v>17390</v>
      </c>
      <c r="DDZ50" s="261" t="str">
        <f>IF(DEG50="SINAPI",VLOOKUP('TEREZINHA HARDY'!DEF50,SINAPI,2,),VLOOKUP('TEREZINHA HARDY'!DEF50,SETOP,3,))</f>
        <v>PINTURA COM EMULSÃO ASFÁLTICA, DUAS (2) DEMÃOS</v>
      </c>
      <c r="DEA50" s="261"/>
      <c r="DEB50" s="261"/>
      <c r="DEC50" s="261"/>
      <c r="DED50" s="261"/>
      <c r="DEE50" s="261"/>
      <c r="DEF50" s="12" t="s">
        <v>10840</v>
      </c>
      <c r="DEG50" s="12" t="s">
        <v>6222</v>
      </c>
      <c r="DEH50" s="12" t="str">
        <f>IF(DEG50="SINAPI",VLOOKUP('TEREZINHA HARDY'!DEF50,SINAPI,3,),VLOOKUP('TEREZINHA HARDY'!DEF50,SETOP,4,))</f>
        <v>M2</v>
      </c>
      <c r="DEI50" s="13">
        <v>36.619999999999997</v>
      </c>
      <c r="DEJ50" s="13" t="s">
        <v>41</v>
      </c>
      <c r="DEK50" s="14">
        <f>IF(DEG50="SINAPI",VLOOKUP('TEREZINHA HARDY'!DEF50,SINAPI,4,),VLOOKUP('TEREZINHA HARDY'!DEF50,SETOP,5,))</f>
        <v>17.68</v>
      </c>
      <c r="DEL50" s="14">
        <f t="shared" si="457"/>
        <v>22.37</v>
      </c>
      <c r="DEM50" s="14">
        <f t="shared" si="458"/>
        <v>647.44159999999999</v>
      </c>
      <c r="DEN50" s="14">
        <f t="shared" si="459"/>
        <v>819.18939999999998</v>
      </c>
      <c r="DEO50" s="11" t="s">
        <v>17390</v>
      </c>
      <c r="DEP50" s="261" t="str">
        <f>IF(DEW50="SINAPI",VLOOKUP('TEREZINHA HARDY'!DEV50,SINAPI,2,),VLOOKUP('TEREZINHA HARDY'!DEV50,SETOP,3,))</f>
        <v>PINTURA COM EMULSÃO ASFÁLTICA, DUAS (2) DEMÃOS</v>
      </c>
      <c r="DEQ50" s="261"/>
      <c r="DER50" s="261"/>
      <c r="DES50" s="261"/>
      <c r="DET50" s="261"/>
      <c r="DEU50" s="261"/>
      <c r="DEV50" s="12" t="s">
        <v>10840</v>
      </c>
      <c r="DEW50" s="12" t="s">
        <v>6222</v>
      </c>
      <c r="DEX50" s="12" t="str">
        <f>IF(DEW50="SINAPI",VLOOKUP('TEREZINHA HARDY'!DEV50,SINAPI,3,),VLOOKUP('TEREZINHA HARDY'!DEV50,SETOP,4,))</f>
        <v>M2</v>
      </c>
      <c r="DEY50" s="13">
        <v>36.619999999999997</v>
      </c>
      <c r="DEZ50" s="13" t="s">
        <v>41</v>
      </c>
      <c r="DFA50" s="14">
        <f>IF(DEW50="SINAPI",VLOOKUP('TEREZINHA HARDY'!DEV50,SINAPI,4,),VLOOKUP('TEREZINHA HARDY'!DEV50,SETOP,5,))</f>
        <v>17.68</v>
      </c>
      <c r="DFB50" s="14">
        <f t="shared" si="460"/>
        <v>22.37</v>
      </c>
      <c r="DFC50" s="14">
        <f t="shared" si="461"/>
        <v>647.44159999999999</v>
      </c>
      <c r="DFD50" s="14">
        <f t="shared" si="462"/>
        <v>819.18939999999998</v>
      </c>
      <c r="DFE50" s="11" t="s">
        <v>17390</v>
      </c>
      <c r="DFF50" s="261" t="str">
        <f>IF(DFM50="SINAPI",VLOOKUP('TEREZINHA HARDY'!DFL50,SINAPI,2,),VLOOKUP('TEREZINHA HARDY'!DFL50,SETOP,3,))</f>
        <v>PINTURA COM EMULSÃO ASFÁLTICA, DUAS (2) DEMÃOS</v>
      </c>
      <c r="DFG50" s="261"/>
      <c r="DFH50" s="261"/>
      <c r="DFI50" s="261"/>
      <c r="DFJ50" s="261"/>
      <c r="DFK50" s="261"/>
      <c r="DFL50" s="12" t="s">
        <v>10840</v>
      </c>
      <c r="DFM50" s="12" t="s">
        <v>6222</v>
      </c>
      <c r="DFN50" s="12" t="str">
        <f>IF(DFM50="SINAPI",VLOOKUP('TEREZINHA HARDY'!DFL50,SINAPI,3,),VLOOKUP('TEREZINHA HARDY'!DFL50,SETOP,4,))</f>
        <v>M2</v>
      </c>
      <c r="DFO50" s="13">
        <v>36.619999999999997</v>
      </c>
      <c r="DFP50" s="13" t="s">
        <v>41</v>
      </c>
      <c r="DFQ50" s="14">
        <f>IF(DFM50="SINAPI",VLOOKUP('TEREZINHA HARDY'!DFL50,SINAPI,4,),VLOOKUP('TEREZINHA HARDY'!DFL50,SETOP,5,))</f>
        <v>17.68</v>
      </c>
      <c r="DFR50" s="14">
        <f t="shared" si="463"/>
        <v>22.37</v>
      </c>
      <c r="DFS50" s="14">
        <f t="shared" si="464"/>
        <v>647.44159999999999</v>
      </c>
      <c r="DFT50" s="14">
        <f t="shared" si="465"/>
        <v>819.18939999999998</v>
      </c>
      <c r="DFU50" s="11" t="s">
        <v>17390</v>
      </c>
      <c r="DFV50" s="261" t="str">
        <f>IF(DGC50="SINAPI",VLOOKUP('TEREZINHA HARDY'!DGB50,SINAPI,2,),VLOOKUP('TEREZINHA HARDY'!DGB50,SETOP,3,))</f>
        <v>PINTURA COM EMULSÃO ASFÁLTICA, DUAS (2) DEMÃOS</v>
      </c>
      <c r="DFW50" s="261"/>
      <c r="DFX50" s="261"/>
      <c r="DFY50" s="261"/>
      <c r="DFZ50" s="261"/>
      <c r="DGA50" s="261"/>
      <c r="DGB50" s="12" t="s">
        <v>10840</v>
      </c>
      <c r="DGC50" s="12" t="s">
        <v>6222</v>
      </c>
      <c r="DGD50" s="12" t="str">
        <f>IF(DGC50="SINAPI",VLOOKUP('TEREZINHA HARDY'!DGB50,SINAPI,3,),VLOOKUP('TEREZINHA HARDY'!DGB50,SETOP,4,))</f>
        <v>M2</v>
      </c>
      <c r="DGE50" s="13">
        <v>36.619999999999997</v>
      </c>
      <c r="DGF50" s="13" t="s">
        <v>41</v>
      </c>
      <c r="DGG50" s="14">
        <f>IF(DGC50="SINAPI",VLOOKUP('TEREZINHA HARDY'!DGB50,SINAPI,4,),VLOOKUP('TEREZINHA HARDY'!DGB50,SETOP,5,))</f>
        <v>17.68</v>
      </c>
      <c r="DGH50" s="14">
        <f t="shared" si="466"/>
        <v>22.37</v>
      </c>
      <c r="DGI50" s="14">
        <f t="shared" si="467"/>
        <v>647.44159999999999</v>
      </c>
      <c r="DGJ50" s="14">
        <f t="shared" si="468"/>
        <v>819.18939999999998</v>
      </c>
      <c r="DGK50" s="11" t="s">
        <v>17390</v>
      </c>
      <c r="DGL50" s="261" t="str">
        <f>IF(DGS50="SINAPI",VLOOKUP('TEREZINHA HARDY'!DGR50,SINAPI,2,),VLOOKUP('TEREZINHA HARDY'!DGR50,SETOP,3,))</f>
        <v>PINTURA COM EMULSÃO ASFÁLTICA, DUAS (2) DEMÃOS</v>
      </c>
      <c r="DGM50" s="261"/>
      <c r="DGN50" s="261"/>
      <c r="DGO50" s="261"/>
      <c r="DGP50" s="261"/>
      <c r="DGQ50" s="261"/>
      <c r="DGR50" s="12" t="s">
        <v>10840</v>
      </c>
      <c r="DGS50" s="12" t="s">
        <v>6222</v>
      </c>
      <c r="DGT50" s="12" t="str">
        <f>IF(DGS50="SINAPI",VLOOKUP('TEREZINHA HARDY'!DGR50,SINAPI,3,),VLOOKUP('TEREZINHA HARDY'!DGR50,SETOP,4,))</f>
        <v>M2</v>
      </c>
      <c r="DGU50" s="13">
        <v>36.619999999999997</v>
      </c>
      <c r="DGV50" s="13" t="s">
        <v>41</v>
      </c>
      <c r="DGW50" s="14">
        <f>IF(DGS50="SINAPI",VLOOKUP('TEREZINHA HARDY'!DGR50,SINAPI,4,),VLOOKUP('TEREZINHA HARDY'!DGR50,SETOP,5,))</f>
        <v>17.68</v>
      </c>
      <c r="DGX50" s="14">
        <f t="shared" si="469"/>
        <v>22.37</v>
      </c>
      <c r="DGY50" s="14">
        <f t="shared" si="470"/>
        <v>647.44159999999999</v>
      </c>
      <c r="DGZ50" s="14">
        <f t="shared" si="471"/>
        <v>819.18939999999998</v>
      </c>
      <c r="DHA50" s="11" t="s">
        <v>17390</v>
      </c>
      <c r="DHB50" s="261" t="str">
        <f>IF(DHI50="SINAPI",VLOOKUP('TEREZINHA HARDY'!DHH50,SINAPI,2,),VLOOKUP('TEREZINHA HARDY'!DHH50,SETOP,3,))</f>
        <v>PINTURA COM EMULSÃO ASFÁLTICA, DUAS (2) DEMÃOS</v>
      </c>
      <c r="DHC50" s="261"/>
      <c r="DHD50" s="261"/>
      <c r="DHE50" s="261"/>
      <c r="DHF50" s="261"/>
      <c r="DHG50" s="261"/>
      <c r="DHH50" s="12" t="s">
        <v>10840</v>
      </c>
      <c r="DHI50" s="12" t="s">
        <v>6222</v>
      </c>
      <c r="DHJ50" s="12" t="str">
        <f>IF(DHI50="SINAPI",VLOOKUP('TEREZINHA HARDY'!DHH50,SINAPI,3,),VLOOKUP('TEREZINHA HARDY'!DHH50,SETOP,4,))</f>
        <v>M2</v>
      </c>
      <c r="DHK50" s="13">
        <v>36.619999999999997</v>
      </c>
      <c r="DHL50" s="13" t="s">
        <v>41</v>
      </c>
      <c r="DHM50" s="14">
        <f>IF(DHI50="SINAPI",VLOOKUP('TEREZINHA HARDY'!DHH50,SINAPI,4,),VLOOKUP('TEREZINHA HARDY'!DHH50,SETOP,5,))</f>
        <v>17.68</v>
      </c>
      <c r="DHN50" s="14">
        <f t="shared" si="472"/>
        <v>22.37</v>
      </c>
      <c r="DHO50" s="14">
        <f t="shared" si="473"/>
        <v>647.44159999999999</v>
      </c>
      <c r="DHP50" s="14">
        <f t="shared" si="474"/>
        <v>819.18939999999998</v>
      </c>
      <c r="DHQ50" s="11" t="s">
        <v>17390</v>
      </c>
      <c r="DHR50" s="261" t="str">
        <f>IF(DHY50="SINAPI",VLOOKUP('TEREZINHA HARDY'!DHX50,SINAPI,2,),VLOOKUP('TEREZINHA HARDY'!DHX50,SETOP,3,))</f>
        <v>PINTURA COM EMULSÃO ASFÁLTICA, DUAS (2) DEMÃOS</v>
      </c>
      <c r="DHS50" s="261"/>
      <c r="DHT50" s="261"/>
      <c r="DHU50" s="261"/>
      <c r="DHV50" s="261"/>
      <c r="DHW50" s="261"/>
      <c r="DHX50" s="12" t="s">
        <v>10840</v>
      </c>
      <c r="DHY50" s="12" t="s">
        <v>6222</v>
      </c>
      <c r="DHZ50" s="12" t="str">
        <f>IF(DHY50="SINAPI",VLOOKUP('TEREZINHA HARDY'!DHX50,SINAPI,3,),VLOOKUP('TEREZINHA HARDY'!DHX50,SETOP,4,))</f>
        <v>M2</v>
      </c>
      <c r="DIA50" s="13">
        <v>36.619999999999997</v>
      </c>
      <c r="DIB50" s="13" t="s">
        <v>41</v>
      </c>
      <c r="DIC50" s="14">
        <f>IF(DHY50="SINAPI",VLOOKUP('TEREZINHA HARDY'!DHX50,SINAPI,4,),VLOOKUP('TEREZINHA HARDY'!DHX50,SETOP,5,))</f>
        <v>17.68</v>
      </c>
      <c r="DID50" s="14">
        <f t="shared" si="475"/>
        <v>22.37</v>
      </c>
      <c r="DIE50" s="14">
        <f t="shared" si="476"/>
        <v>647.44159999999999</v>
      </c>
      <c r="DIF50" s="14">
        <f t="shared" si="477"/>
        <v>819.18939999999998</v>
      </c>
      <c r="DIG50" s="11" t="s">
        <v>17390</v>
      </c>
      <c r="DIH50" s="261" t="str">
        <f>IF(DIO50="SINAPI",VLOOKUP('TEREZINHA HARDY'!DIN50,SINAPI,2,),VLOOKUP('TEREZINHA HARDY'!DIN50,SETOP,3,))</f>
        <v>PINTURA COM EMULSÃO ASFÁLTICA, DUAS (2) DEMÃOS</v>
      </c>
      <c r="DII50" s="261"/>
      <c r="DIJ50" s="261"/>
      <c r="DIK50" s="261"/>
      <c r="DIL50" s="261"/>
      <c r="DIM50" s="261"/>
      <c r="DIN50" s="12" t="s">
        <v>10840</v>
      </c>
      <c r="DIO50" s="12" t="s">
        <v>6222</v>
      </c>
      <c r="DIP50" s="12" t="str">
        <f>IF(DIO50="SINAPI",VLOOKUP('TEREZINHA HARDY'!DIN50,SINAPI,3,),VLOOKUP('TEREZINHA HARDY'!DIN50,SETOP,4,))</f>
        <v>M2</v>
      </c>
      <c r="DIQ50" s="13">
        <v>36.619999999999997</v>
      </c>
      <c r="DIR50" s="13" t="s">
        <v>41</v>
      </c>
      <c r="DIS50" s="14">
        <f>IF(DIO50="SINAPI",VLOOKUP('TEREZINHA HARDY'!DIN50,SINAPI,4,),VLOOKUP('TEREZINHA HARDY'!DIN50,SETOP,5,))</f>
        <v>17.68</v>
      </c>
      <c r="DIT50" s="14">
        <f t="shared" si="478"/>
        <v>22.37</v>
      </c>
      <c r="DIU50" s="14">
        <f t="shared" si="479"/>
        <v>647.44159999999999</v>
      </c>
      <c r="DIV50" s="14">
        <f t="shared" si="480"/>
        <v>819.18939999999998</v>
      </c>
      <c r="DIW50" s="11" t="s">
        <v>17390</v>
      </c>
      <c r="DIX50" s="261" t="str">
        <f>IF(DJE50="SINAPI",VLOOKUP('TEREZINHA HARDY'!DJD50,SINAPI,2,),VLOOKUP('TEREZINHA HARDY'!DJD50,SETOP,3,))</f>
        <v>PINTURA COM EMULSÃO ASFÁLTICA, DUAS (2) DEMÃOS</v>
      </c>
      <c r="DIY50" s="261"/>
      <c r="DIZ50" s="261"/>
      <c r="DJA50" s="261"/>
      <c r="DJB50" s="261"/>
      <c r="DJC50" s="261"/>
      <c r="DJD50" s="12" t="s">
        <v>10840</v>
      </c>
      <c r="DJE50" s="12" t="s">
        <v>6222</v>
      </c>
      <c r="DJF50" s="12" t="str">
        <f>IF(DJE50="SINAPI",VLOOKUP('TEREZINHA HARDY'!DJD50,SINAPI,3,),VLOOKUP('TEREZINHA HARDY'!DJD50,SETOP,4,))</f>
        <v>M2</v>
      </c>
      <c r="DJG50" s="13">
        <v>36.619999999999997</v>
      </c>
      <c r="DJH50" s="13" t="s">
        <v>41</v>
      </c>
      <c r="DJI50" s="14">
        <f>IF(DJE50="SINAPI",VLOOKUP('TEREZINHA HARDY'!DJD50,SINAPI,4,),VLOOKUP('TEREZINHA HARDY'!DJD50,SETOP,5,))</f>
        <v>17.68</v>
      </c>
      <c r="DJJ50" s="14">
        <f t="shared" si="481"/>
        <v>22.37</v>
      </c>
      <c r="DJK50" s="14">
        <f t="shared" si="482"/>
        <v>647.44159999999999</v>
      </c>
      <c r="DJL50" s="14">
        <f t="shared" si="483"/>
        <v>819.18939999999998</v>
      </c>
      <c r="DJM50" s="11" t="s">
        <v>17390</v>
      </c>
      <c r="DJN50" s="261" t="str">
        <f>IF(DJU50="SINAPI",VLOOKUP('TEREZINHA HARDY'!DJT50,SINAPI,2,),VLOOKUP('TEREZINHA HARDY'!DJT50,SETOP,3,))</f>
        <v>PINTURA COM EMULSÃO ASFÁLTICA, DUAS (2) DEMÃOS</v>
      </c>
      <c r="DJO50" s="261"/>
      <c r="DJP50" s="261"/>
      <c r="DJQ50" s="261"/>
      <c r="DJR50" s="261"/>
      <c r="DJS50" s="261"/>
      <c r="DJT50" s="12" t="s">
        <v>10840</v>
      </c>
      <c r="DJU50" s="12" t="s">
        <v>6222</v>
      </c>
      <c r="DJV50" s="12" t="str">
        <f>IF(DJU50="SINAPI",VLOOKUP('TEREZINHA HARDY'!DJT50,SINAPI,3,),VLOOKUP('TEREZINHA HARDY'!DJT50,SETOP,4,))</f>
        <v>M2</v>
      </c>
      <c r="DJW50" s="13">
        <v>36.619999999999997</v>
      </c>
      <c r="DJX50" s="13" t="s">
        <v>41</v>
      </c>
      <c r="DJY50" s="14">
        <f>IF(DJU50="SINAPI",VLOOKUP('TEREZINHA HARDY'!DJT50,SINAPI,4,),VLOOKUP('TEREZINHA HARDY'!DJT50,SETOP,5,))</f>
        <v>17.68</v>
      </c>
      <c r="DJZ50" s="14">
        <f t="shared" si="484"/>
        <v>22.37</v>
      </c>
      <c r="DKA50" s="14">
        <f t="shared" si="485"/>
        <v>647.44159999999999</v>
      </c>
      <c r="DKB50" s="14">
        <f t="shared" si="486"/>
        <v>819.18939999999998</v>
      </c>
      <c r="DKC50" s="11" t="s">
        <v>17390</v>
      </c>
      <c r="DKD50" s="261" t="str">
        <f>IF(DKK50="SINAPI",VLOOKUP('TEREZINHA HARDY'!DKJ50,SINAPI,2,),VLOOKUP('TEREZINHA HARDY'!DKJ50,SETOP,3,))</f>
        <v>PINTURA COM EMULSÃO ASFÁLTICA, DUAS (2) DEMÃOS</v>
      </c>
      <c r="DKE50" s="261"/>
      <c r="DKF50" s="261"/>
      <c r="DKG50" s="261"/>
      <c r="DKH50" s="261"/>
      <c r="DKI50" s="261"/>
      <c r="DKJ50" s="12" t="s">
        <v>10840</v>
      </c>
      <c r="DKK50" s="12" t="s">
        <v>6222</v>
      </c>
      <c r="DKL50" s="12" t="str">
        <f>IF(DKK50="SINAPI",VLOOKUP('TEREZINHA HARDY'!DKJ50,SINAPI,3,),VLOOKUP('TEREZINHA HARDY'!DKJ50,SETOP,4,))</f>
        <v>M2</v>
      </c>
      <c r="DKM50" s="13">
        <v>36.619999999999997</v>
      </c>
      <c r="DKN50" s="13" t="s">
        <v>41</v>
      </c>
      <c r="DKO50" s="14">
        <f>IF(DKK50="SINAPI",VLOOKUP('TEREZINHA HARDY'!DKJ50,SINAPI,4,),VLOOKUP('TEREZINHA HARDY'!DKJ50,SETOP,5,))</f>
        <v>17.68</v>
      </c>
      <c r="DKP50" s="14">
        <f t="shared" si="487"/>
        <v>22.37</v>
      </c>
      <c r="DKQ50" s="14">
        <f t="shared" si="488"/>
        <v>647.44159999999999</v>
      </c>
      <c r="DKR50" s="14">
        <f t="shared" si="489"/>
        <v>819.18939999999998</v>
      </c>
      <c r="DKS50" s="11" t="s">
        <v>17390</v>
      </c>
      <c r="DKT50" s="261" t="str">
        <f>IF(DLA50="SINAPI",VLOOKUP('TEREZINHA HARDY'!DKZ50,SINAPI,2,),VLOOKUP('TEREZINHA HARDY'!DKZ50,SETOP,3,))</f>
        <v>PINTURA COM EMULSÃO ASFÁLTICA, DUAS (2) DEMÃOS</v>
      </c>
      <c r="DKU50" s="261"/>
      <c r="DKV50" s="261"/>
      <c r="DKW50" s="261"/>
      <c r="DKX50" s="261"/>
      <c r="DKY50" s="261"/>
      <c r="DKZ50" s="12" t="s">
        <v>10840</v>
      </c>
      <c r="DLA50" s="12" t="s">
        <v>6222</v>
      </c>
      <c r="DLB50" s="12" t="str">
        <f>IF(DLA50="SINAPI",VLOOKUP('TEREZINHA HARDY'!DKZ50,SINAPI,3,),VLOOKUP('TEREZINHA HARDY'!DKZ50,SETOP,4,))</f>
        <v>M2</v>
      </c>
      <c r="DLC50" s="13">
        <v>36.619999999999997</v>
      </c>
      <c r="DLD50" s="13" t="s">
        <v>41</v>
      </c>
      <c r="DLE50" s="14">
        <f>IF(DLA50="SINAPI",VLOOKUP('TEREZINHA HARDY'!DKZ50,SINAPI,4,),VLOOKUP('TEREZINHA HARDY'!DKZ50,SETOP,5,))</f>
        <v>17.68</v>
      </c>
      <c r="DLF50" s="14">
        <f t="shared" si="490"/>
        <v>22.37</v>
      </c>
      <c r="DLG50" s="14">
        <f t="shared" si="491"/>
        <v>647.44159999999999</v>
      </c>
      <c r="DLH50" s="14">
        <f t="shared" si="492"/>
        <v>819.18939999999998</v>
      </c>
      <c r="DLI50" s="11" t="s">
        <v>17390</v>
      </c>
      <c r="DLJ50" s="261" t="str">
        <f>IF(DLQ50="SINAPI",VLOOKUP('TEREZINHA HARDY'!DLP50,SINAPI,2,),VLOOKUP('TEREZINHA HARDY'!DLP50,SETOP,3,))</f>
        <v>PINTURA COM EMULSÃO ASFÁLTICA, DUAS (2) DEMÃOS</v>
      </c>
      <c r="DLK50" s="261"/>
      <c r="DLL50" s="261"/>
      <c r="DLM50" s="261"/>
      <c r="DLN50" s="261"/>
      <c r="DLO50" s="261"/>
      <c r="DLP50" s="12" t="s">
        <v>10840</v>
      </c>
      <c r="DLQ50" s="12" t="s">
        <v>6222</v>
      </c>
      <c r="DLR50" s="12" t="str">
        <f>IF(DLQ50="SINAPI",VLOOKUP('TEREZINHA HARDY'!DLP50,SINAPI,3,),VLOOKUP('TEREZINHA HARDY'!DLP50,SETOP,4,))</f>
        <v>M2</v>
      </c>
      <c r="DLS50" s="13">
        <v>36.619999999999997</v>
      </c>
      <c r="DLT50" s="13" t="s">
        <v>41</v>
      </c>
      <c r="DLU50" s="14">
        <f>IF(DLQ50="SINAPI",VLOOKUP('TEREZINHA HARDY'!DLP50,SINAPI,4,),VLOOKUP('TEREZINHA HARDY'!DLP50,SETOP,5,))</f>
        <v>17.68</v>
      </c>
      <c r="DLV50" s="14">
        <f t="shared" si="493"/>
        <v>22.37</v>
      </c>
      <c r="DLW50" s="14">
        <f t="shared" si="494"/>
        <v>647.44159999999999</v>
      </c>
      <c r="DLX50" s="14">
        <f t="shared" si="495"/>
        <v>819.18939999999998</v>
      </c>
      <c r="DLY50" s="11" t="s">
        <v>17390</v>
      </c>
      <c r="DLZ50" s="261" t="str">
        <f>IF(DMG50="SINAPI",VLOOKUP('TEREZINHA HARDY'!DMF50,SINAPI,2,),VLOOKUP('TEREZINHA HARDY'!DMF50,SETOP,3,))</f>
        <v>PINTURA COM EMULSÃO ASFÁLTICA, DUAS (2) DEMÃOS</v>
      </c>
      <c r="DMA50" s="261"/>
      <c r="DMB50" s="261"/>
      <c r="DMC50" s="261"/>
      <c r="DMD50" s="261"/>
      <c r="DME50" s="261"/>
      <c r="DMF50" s="12" t="s">
        <v>10840</v>
      </c>
      <c r="DMG50" s="12" t="s">
        <v>6222</v>
      </c>
      <c r="DMH50" s="12" t="str">
        <f>IF(DMG50="SINAPI",VLOOKUP('TEREZINHA HARDY'!DMF50,SINAPI,3,),VLOOKUP('TEREZINHA HARDY'!DMF50,SETOP,4,))</f>
        <v>M2</v>
      </c>
      <c r="DMI50" s="13">
        <v>36.619999999999997</v>
      </c>
      <c r="DMJ50" s="13" t="s">
        <v>41</v>
      </c>
      <c r="DMK50" s="14">
        <f>IF(DMG50="SINAPI",VLOOKUP('TEREZINHA HARDY'!DMF50,SINAPI,4,),VLOOKUP('TEREZINHA HARDY'!DMF50,SETOP,5,))</f>
        <v>17.68</v>
      </c>
      <c r="DML50" s="14">
        <f t="shared" si="496"/>
        <v>22.37</v>
      </c>
      <c r="DMM50" s="14">
        <f t="shared" si="497"/>
        <v>647.44159999999999</v>
      </c>
      <c r="DMN50" s="14">
        <f t="shared" si="498"/>
        <v>819.18939999999998</v>
      </c>
      <c r="DMO50" s="11" t="s">
        <v>17390</v>
      </c>
      <c r="DMP50" s="261" t="str">
        <f>IF(DMW50="SINAPI",VLOOKUP('TEREZINHA HARDY'!DMV50,SINAPI,2,),VLOOKUP('TEREZINHA HARDY'!DMV50,SETOP,3,))</f>
        <v>PINTURA COM EMULSÃO ASFÁLTICA, DUAS (2) DEMÃOS</v>
      </c>
      <c r="DMQ50" s="261"/>
      <c r="DMR50" s="261"/>
      <c r="DMS50" s="261"/>
      <c r="DMT50" s="261"/>
      <c r="DMU50" s="261"/>
      <c r="DMV50" s="12" t="s">
        <v>10840</v>
      </c>
      <c r="DMW50" s="12" t="s">
        <v>6222</v>
      </c>
      <c r="DMX50" s="12" t="str">
        <f>IF(DMW50="SINAPI",VLOOKUP('TEREZINHA HARDY'!DMV50,SINAPI,3,),VLOOKUP('TEREZINHA HARDY'!DMV50,SETOP,4,))</f>
        <v>M2</v>
      </c>
      <c r="DMY50" s="13">
        <v>36.619999999999997</v>
      </c>
      <c r="DMZ50" s="13" t="s">
        <v>41</v>
      </c>
      <c r="DNA50" s="14">
        <f>IF(DMW50="SINAPI",VLOOKUP('TEREZINHA HARDY'!DMV50,SINAPI,4,),VLOOKUP('TEREZINHA HARDY'!DMV50,SETOP,5,))</f>
        <v>17.68</v>
      </c>
      <c r="DNB50" s="14">
        <f t="shared" si="499"/>
        <v>22.37</v>
      </c>
      <c r="DNC50" s="14">
        <f t="shared" si="500"/>
        <v>647.44159999999999</v>
      </c>
      <c r="DND50" s="14">
        <f t="shared" si="501"/>
        <v>819.18939999999998</v>
      </c>
      <c r="DNE50" s="11" t="s">
        <v>17390</v>
      </c>
      <c r="DNF50" s="261" t="str">
        <f>IF(DNM50="SINAPI",VLOOKUP('TEREZINHA HARDY'!DNL50,SINAPI,2,),VLOOKUP('TEREZINHA HARDY'!DNL50,SETOP,3,))</f>
        <v>PINTURA COM EMULSÃO ASFÁLTICA, DUAS (2) DEMÃOS</v>
      </c>
      <c r="DNG50" s="261"/>
      <c r="DNH50" s="261"/>
      <c r="DNI50" s="261"/>
      <c r="DNJ50" s="261"/>
      <c r="DNK50" s="261"/>
      <c r="DNL50" s="12" t="s">
        <v>10840</v>
      </c>
      <c r="DNM50" s="12" t="s">
        <v>6222</v>
      </c>
      <c r="DNN50" s="12" t="str">
        <f>IF(DNM50="SINAPI",VLOOKUP('TEREZINHA HARDY'!DNL50,SINAPI,3,),VLOOKUP('TEREZINHA HARDY'!DNL50,SETOP,4,))</f>
        <v>M2</v>
      </c>
      <c r="DNO50" s="13">
        <v>36.619999999999997</v>
      </c>
      <c r="DNP50" s="13" t="s">
        <v>41</v>
      </c>
      <c r="DNQ50" s="14">
        <f>IF(DNM50="SINAPI",VLOOKUP('TEREZINHA HARDY'!DNL50,SINAPI,4,),VLOOKUP('TEREZINHA HARDY'!DNL50,SETOP,5,))</f>
        <v>17.68</v>
      </c>
      <c r="DNR50" s="14">
        <f t="shared" si="502"/>
        <v>22.37</v>
      </c>
      <c r="DNS50" s="14">
        <f t="shared" si="503"/>
        <v>647.44159999999999</v>
      </c>
      <c r="DNT50" s="14">
        <f t="shared" si="504"/>
        <v>819.18939999999998</v>
      </c>
      <c r="DNU50" s="11" t="s">
        <v>17390</v>
      </c>
      <c r="DNV50" s="261" t="str">
        <f>IF(DOC50="SINAPI",VLOOKUP('TEREZINHA HARDY'!DOB50,SINAPI,2,),VLOOKUP('TEREZINHA HARDY'!DOB50,SETOP,3,))</f>
        <v>PINTURA COM EMULSÃO ASFÁLTICA, DUAS (2) DEMÃOS</v>
      </c>
      <c r="DNW50" s="261"/>
      <c r="DNX50" s="261"/>
      <c r="DNY50" s="261"/>
      <c r="DNZ50" s="261"/>
      <c r="DOA50" s="261"/>
      <c r="DOB50" s="12" t="s">
        <v>10840</v>
      </c>
      <c r="DOC50" s="12" t="s">
        <v>6222</v>
      </c>
      <c r="DOD50" s="12" t="str">
        <f>IF(DOC50="SINAPI",VLOOKUP('TEREZINHA HARDY'!DOB50,SINAPI,3,),VLOOKUP('TEREZINHA HARDY'!DOB50,SETOP,4,))</f>
        <v>M2</v>
      </c>
      <c r="DOE50" s="13">
        <v>36.619999999999997</v>
      </c>
      <c r="DOF50" s="13" t="s">
        <v>41</v>
      </c>
      <c r="DOG50" s="14">
        <f>IF(DOC50="SINAPI",VLOOKUP('TEREZINHA HARDY'!DOB50,SINAPI,4,),VLOOKUP('TEREZINHA HARDY'!DOB50,SETOP,5,))</f>
        <v>17.68</v>
      </c>
      <c r="DOH50" s="14">
        <f t="shared" si="505"/>
        <v>22.37</v>
      </c>
      <c r="DOI50" s="14">
        <f t="shared" si="506"/>
        <v>647.44159999999999</v>
      </c>
      <c r="DOJ50" s="14">
        <f t="shared" si="507"/>
        <v>819.18939999999998</v>
      </c>
      <c r="DOK50" s="11" t="s">
        <v>17390</v>
      </c>
      <c r="DOL50" s="261" t="str">
        <f>IF(DOS50="SINAPI",VLOOKUP('TEREZINHA HARDY'!DOR50,SINAPI,2,),VLOOKUP('TEREZINHA HARDY'!DOR50,SETOP,3,))</f>
        <v>PINTURA COM EMULSÃO ASFÁLTICA, DUAS (2) DEMÃOS</v>
      </c>
      <c r="DOM50" s="261"/>
      <c r="DON50" s="261"/>
      <c r="DOO50" s="261"/>
      <c r="DOP50" s="261"/>
      <c r="DOQ50" s="261"/>
      <c r="DOR50" s="12" t="s">
        <v>10840</v>
      </c>
      <c r="DOS50" s="12" t="s">
        <v>6222</v>
      </c>
      <c r="DOT50" s="12" t="str">
        <f>IF(DOS50="SINAPI",VLOOKUP('TEREZINHA HARDY'!DOR50,SINAPI,3,),VLOOKUP('TEREZINHA HARDY'!DOR50,SETOP,4,))</f>
        <v>M2</v>
      </c>
      <c r="DOU50" s="13">
        <v>36.619999999999997</v>
      </c>
      <c r="DOV50" s="13" t="s">
        <v>41</v>
      </c>
      <c r="DOW50" s="14">
        <f>IF(DOS50="SINAPI",VLOOKUP('TEREZINHA HARDY'!DOR50,SINAPI,4,),VLOOKUP('TEREZINHA HARDY'!DOR50,SETOP,5,))</f>
        <v>17.68</v>
      </c>
      <c r="DOX50" s="14">
        <f t="shared" si="508"/>
        <v>22.37</v>
      </c>
      <c r="DOY50" s="14">
        <f t="shared" si="509"/>
        <v>647.44159999999999</v>
      </c>
      <c r="DOZ50" s="14">
        <f t="shared" si="510"/>
        <v>819.18939999999998</v>
      </c>
      <c r="DPA50" s="11" t="s">
        <v>17390</v>
      </c>
      <c r="DPB50" s="261" t="str">
        <f>IF(DPI50="SINAPI",VLOOKUP('TEREZINHA HARDY'!DPH50,SINAPI,2,),VLOOKUP('TEREZINHA HARDY'!DPH50,SETOP,3,))</f>
        <v>PINTURA COM EMULSÃO ASFÁLTICA, DUAS (2) DEMÃOS</v>
      </c>
      <c r="DPC50" s="261"/>
      <c r="DPD50" s="261"/>
      <c r="DPE50" s="261"/>
      <c r="DPF50" s="261"/>
      <c r="DPG50" s="261"/>
      <c r="DPH50" s="12" t="s">
        <v>10840</v>
      </c>
      <c r="DPI50" s="12" t="s">
        <v>6222</v>
      </c>
      <c r="DPJ50" s="12" t="str">
        <f>IF(DPI50="SINAPI",VLOOKUP('TEREZINHA HARDY'!DPH50,SINAPI,3,),VLOOKUP('TEREZINHA HARDY'!DPH50,SETOP,4,))</f>
        <v>M2</v>
      </c>
      <c r="DPK50" s="13">
        <v>36.619999999999997</v>
      </c>
      <c r="DPL50" s="13" t="s">
        <v>41</v>
      </c>
      <c r="DPM50" s="14">
        <f>IF(DPI50="SINAPI",VLOOKUP('TEREZINHA HARDY'!DPH50,SINAPI,4,),VLOOKUP('TEREZINHA HARDY'!DPH50,SETOP,5,))</f>
        <v>17.68</v>
      </c>
      <c r="DPN50" s="14">
        <f t="shared" si="511"/>
        <v>22.37</v>
      </c>
      <c r="DPO50" s="14">
        <f t="shared" si="512"/>
        <v>647.44159999999999</v>
      </c>
      <c r="DPP50" s="14">
        <f t="shared" si="513"/>
        <v>819.18939999999998</v>
      </c>
      <c r="DPQ50" s="11" t="s">
        <v>17390</v>
      </c>
      <c r="DPR50" s="261" t="str">
        <f>IF(DPY50="SINAPI",VLOOKUP('TEREZINHA HARDY'!DPX50,SINAPI,2,),VLOOKUP('TEREZINHA HARDY'!DPX50,SETOP,3,))</f>
        <v>PINTURA COM EMULSÃO ASFÁLTICA, DUAS (2) DEMÃOS</v>
      </c>
      <c r="DPS50" s="261"/>
      <c r="DPT50" s="261"/>
      <c r="DPU50" s="261"/>
      <c r="DPV50" s="261"/>
      <c r="DPW50" s="261"/>
      <c r="DPX50" s="12" t="s">
        <v>10840</v>
      </c>
      <c r="DPY50" s="12" t="s">
        <v>6222</v>
      </c>
      <c r="DPZ50" s="12" t="str">
        <f>IF(DPY50="SINAPI",VLOOKUP('TEREZINHA HARDY'!DPX50,SINAPI,3,),VLOOKUP('TEREZINHA HARDY'!DPX50,SETOP,4,))</f>
        <v>M2</v>
      </c>
      <c r="DQA50" s="13">
        <v>36.619999999999997</v>
      </c>
      <c r="DQB50" s="13" t="s">
        <v>41</v>
      </c>
      <c r="DQC50" s="14">
        <f>IF(DPY50="SINAPI",VLOOKUP('TEREZINHA HARDY'!DPX50,SINAPI,4,),VLOOKUP('TEREZINHA HARDY'!DPX50,SETOP,5,))</f>
        <v>17.68</v>
      </c>
      <c r="DQD50" s="14">
        <f t="shared" si="514"/>
        <v>22.37</v>
      </c>
      <c r="DQE50" s="14">
        <f t="shared" si="515"/>
        <v>647.44159999999999</v>
      </c>
      <c r="DQF50" s="14">
        <f t="shared" si="516"/>
        <v>819.18939999999998</v>
      </c>
      <c r="DQG50" s="11" t="s">
        <v>17390</v>
      </c>
      <c r="DQH50" s="261" t="str">
        <f>IF(DQO50="SINAPI",VLOOKUP('TEREZINHA HARDY'!DQN50,SINAPI,2,),VLOOKUP('TEREZINHA HARDY'!DQN50,SETOP,3,))</f>
        <v>PINTURA COM EMULSÃO ASFÁLTICA, DUAS (2) DEMÃOS</v>
      </c>
      <c r="DQI50" s="261"/>
      <c r="DQJ50" s="261"/>
      <c r="DQK50" s="261"/>
      <c r="DQL50" s="261"/>
      <c r="DQM50" s="261"/>
      <c r="DQN50" s="12" t="s">
        <v>10840</v>
      </c>
      <c r="DQO50" s="12" t="s">
        <v>6222</v>
      </c>
      <c r="DQP50" s="12" t="str">
        <f>IF(DQO50="SINAPI",VLOOKUP('TEREZINHA HARDY'!DQN50,SINAPI,3,),VLOOKUP('TEREZINHA HARDY'!DQN50,SETOP,4,))</f>
        <v>M2</v>
      </c>
      <c r="DQQ50" s="13">
        <v>36.619999999999997</v>
      </c>
      <c r="DQR50" s="13" t="s">
        <v>41</v>
      </c>
      <c r="DQS50" s="14">
        <f>IF(DQO50="SINAPI",VLOOKUP('TEREZINHA HARDY'!DQN50,SINAPI,4,),VLOOKUP('TEREZINHA HARDY'!DQN50,SETOP,5,))</f>
        <v>17.68</v>
      </c>
      <c r="DQT50" s="14">
        <f t="shared" si="517"/>
        <v>22.37</v>
      </c>
      <c r="DQU50" s="14">
        <f t="shared" si="518"/>
        <v>647.44159999999999</v>
      </c>
      <c r="DQV50" s="14">
        <f t="shared" si="519"/>
        <v>819.18939999999998</v>
      </c>
      <c r="DQW50" s="11" t="s">
        <v>17390</v>
      </c>
      <c r="DQX50" s="261" t="str">
        <f>IF(DRE50="SINAPI",VLOOKUP('TEREZINHA HARDY'!DRD50,SINAPI,2,),VLOOKUP('TEREZINHA HARDY'!DRD50,SETOP,3,))</f>
        <v>PINTURA COM EMULSÃO ASFÁLTICA, DUAS (2) DEMÃOS</v>
      </c>
      <c r="DQY50" s="261"/>
      <c r="DQZ50" s="261"/>
      <c r="DRA50" s="261"/>
      <c r="DRB50" s="261"/>
      <c r="DRC50" s="261"/>
      <c r="DRD50" s="12" t="s">
        <v>10840</v>
      </c>
      <c r="DRE50" s="12" t="s">
        <v>6222</v>
      </c>
      <c r="DRF50" s="12" t="str">
        <f>IF(DRE50="SINAPI",VLOOKUP('TEREZINHA HARDY'!DRD50,SINAPI,3,),VLOOKUP('TEREZINHA HARDY'!DRD50,SETOP,4,))</f>
        <v>M2</v>
      </c>
      <c r="DRG50" s="13">
        <v>36.619999999999997</v>
      </c>
      <c r="DRH50" s="13" t="s">
        <v>41</v>
      </c>
      <c r="DRI50" s="14">
        <f>IF(DRE50="SINAPI",VLOOKUP('TEREZINHA HARDY'!DRD50,SINAPI,4,),VLOOKUP('TEREZINHA HARDY'!DRD50,SETOP,5,))</f>
        <v>17.68</v>
      </c>
      <c r="DRJ50" s="14">
        <f t="shared" si="520"/>
        <v>22.37</v>
      </c>
      <c r="DRK50" s="14">
        <f t="shared" si="521"/>
        <v>647.44159999999999</v>
      </c>
      <c r="DRL50" s="14">
        <f t="shared" si="522"/>
        <v>819.18939999999998</v>
      </c>
      <c r="DRM50" s="11" t="s">
        <v>17390</v>
      </c>
      <c r="DRN50" s="261" t="str">
        <f>IF(DRU50="SINAPI",VLOOKUP('TEREZINHA HARDY'!DRT50,SINAPI,2,),VLOOKUP('TEREZINHA HARDY'!DRT50,SETOP,3,))</f>
        <v>PINTURA COM EMULSÃO ASFÁLTICA, DUAS (2) DEMÃOS</v>
      </c>
      <c r="DRO50" s="261"/>
      <c r="DRP50" s="261"/>
      <c r="DRQ50" s="261"/>
      <c r="DRR50" s="261"/>
      <c r="DRS50" s="261"/>
      <c r="DRT50" s="12" t="s">
        <v>10840</v>
      </c>
      <c r="DRU50" s="12" t="s">
        <v>6222</v>
      </c>
      <c r="DRV50" s="12" t="str">
        <f>IF(DRU50="SINAPI",VLOOKUP('TEREZINHA HARDY'!DRT50,SINAPI,3,),VLOOKUP('TEREZINHA HARDY'!DRT50,SETOP,4,))</f>
        <v>M2</v>
      </c>
      <c r="DRW50" s="13">
        <v>36.619999999999997</v>
      </c>
      <c r="DRX50" s="13" t="s">
        <v>41</v>
      </c>
      <c r="DRY50" s="14">
        <f>IF(DRU50="SINAPI",VLOOKUP('TEREZINHA HARDY'!DRT50,SINAPI,4,),VLOOKUP('TEREZINHA HARDY'!DRT50,SETOP,5,))</f>
        <v>17.68</v>
      </c>
      <c r="DRZ50" s="14">
        <f t="shared" si="523"/>
        <v>22.37</v>
      </c>
      <c r="DSA50" s="14">
        <f t="shared" si="524"/>
        <v>647.44159999999999</v>
      </c>
      <c r="DSB50" s="14">
        <f t="shared" si="525"/>
        <v>819.18939999999998</v>
      </c>
      <c r="DSC50" s="11" t="s">
        <v>17390</v>
      </c>
      <c r="DSD50" s="261" t="str">
        <f>IF(DSK50="SINAPI",VLOOKUP('TEREZINHA HARDY'!DSJ50,SINAPI,2,),VLOOKUP('TEREZINHA HARDY'!DSJ50,SETOP,3,))</f>
        <v>PINTURA COM EMULSÃO ASFÁLTICA, DUAS (2) DEMÃOS</v>
      </c>
      <c r="DSE50" s="261"/>
      <c r="DSF50" s="261"/>
      <c r="DSG50" s="261"/>
      <c r="DSH50" s="261"/>
      <c r="DSI50" s="261"/>
      <c r="DSJ50" s="12" t="s">
        <v>10840</v>
      </c>
      <c r="DSK50" s="12" t="s">
        <v>6222</v>
      </c>
      <c r="DSL50" s="12" t="str">
        <f>IF(DSK50="SINAPI",VLOOKUP('TEREZINHA HARDY'!DSJ50,SINAPI,3,),VLOOKUP('TEREZINHA HARDY'!DSJ50,SETOP,4,))</f>
        <v>M2</v>
      </c>
      <c r="DSM50" s="13">
        <v>36.619999999999997</v>
      </c>
      <c r="DSN50" s="13" t="s">
        <v>41</v>
      </c>
      <c r="DSO50" s="14">
        <f>IF(DSK50="SINAPI",VLOOKUP('TEREZINHA HARDY'!DSJ50,SINAPI,4,),VLOOKUP('TEREZINHA HARDY'!DSJ50,SETOP,5,))</f>
        <v>17.68</v>
      </c>
      <c r="DSP50" s="14">
        <f t="shared" si="526"/>
        <v>22.37</v>
      </c>
      <c r="DSQ50" s="14">
        <f t="shared" si="527"/>
        <v>647.44159999999999</v>
      </c>
      <c r="DSR50" s="14">
        <f t="shared" si="528"/>
        <v>819.18939999999998</v>
      </c>
      <c r="DSS50" s="11" t="s">
        <v>17390</v>
      </c>
      <c r="DST50" s="261" t="str">
        <f>IF(DTA50="SINAPI",VLOOKUP('TEREZINHA HARDY'!DSZ50,SINAPI,2,),VLOOKUP('TEREZINHA HARDY'!DSZ50,SETOP,3,))</f>
        <v>PINTURA COM EMULSÃO ASFÁLTICA, DUAS (2) DEMÃOS</v>
      </c>
      <c r="DSU50" s="261"/>
      <c r="DSV50" s="261"/>
      <c r="DSW50" s="261"/>
      <c r="DSX50" s="261"/>
      <c r="DSY50" s="261"/>
      <c r="DSZ50" s="12" t="s">
        <v>10840</v>
      </c>
      <c r="DTA50" s="12" t="s">
        <v>6222</v>
      </c>
      <c r="DTB50" s="12" t="str">
        <f>IF(DTA50="SINAPI",VLOOKUP('TEREZINHA HARDY'!DSZ50,SINAPI,3,),VLOOKUP('TEREZINHA HARDY'!DSZ50,SETOP,4,))</f>
        <v>M2</v>
      </c>
      <c r="DTC50" s="13">
        <v>36.619999999999997</v>
      </c>
      <c r="DTD50" s="13" t="s">
        <v>41</v>
      </c>
      <c r="DTE50" s="14">
        <f>IF(DTA50="SINAPI",VLOOKUP('TEREZINHA HARDY'!DSZ50,SINAPI,4,),VLOOKUP('TEREZINHA HARDY'!DSZ50,SETOP,5,))</f>
        <v>17.68</v>
      </c>
      <c r="DTF50" s="14">
        <f t="shared" si="529"/>
        <v>22.37</v>
      </c>
      <c r="DTG50" s="14">
        <f t="shared" si="530"/>
        <v>647.44159999999999</v>
      </c>
      <c r="DTH50" s="14">
        <f t="shared" si="531"/>
        <v>819.18939999999998</v>
      </c>
      <c r="DTI50" s="11" t="s">
        <v>17390</v>
      </c>
      <c r="DTJ50" s="261" t="str">
        <f>IF(DTQ50="SINAPI",VLOOKUP('TEREZINHA HARDY'!DTP50,SINAPI,2,),VLOOKUP('TEREZINHA HARDY'!DTP50,SETOP,3,))</f>
        <v>PINTURA COM EMULSÃO ASFÁLTICA, DUAS (2) DEMÃOS</v>
      </c>
      <c r="DTK50" s="261"/>
      <c r="DTL50" s="261"/>
      <c r="DTM50" s="261"/>
      <c r="DTN50" s="261"/>
      <c r="DTO50" s="261"/>
      <c r="DTP50" s="12" t="s">
        <v>10840</v>
      </c>
      <c r="DTQ50" s="12" t="s">
        <v>6222</v>
      </c>
      <c r="DTR50" s="12" t="str">
        <f>IF(DTQ50="SINAPI",VLOOKUP('TEREZINHA HARDY'!DTP50,SINAPI,3,),VLOOKUP('TEREZINHA HARDY'!DTP50,SETOP,4,))</f>
        <v>M2</v>
      </c>
      <c r="DTS50" s="13">
        <v>36.619999999999997</v>
      </c>
      <c r="DTT50" s="13" t="s">
        <v>41</v>
      </c>
      <c r="DTU50" s="14">
        <f>IF(DTQ50="SINAPI",VLOOKUP('TEREZINHA HARDY'!DTP50,SINAPI,4,),VLOOKUP('TEREZINHA HARDY'!DTP50,SETOP,5,))</f>
        <v>17.68</v>
      </c>
      <c r="DTV50" s="14">
        <f t="shared" si="532"/>
        <v>22.37</v>
      </c>
      <c r="DTW50" s="14">
        <f t="shared" si="533"/>
        <v>647.44159999999999</v>
      </c>
      <c r="DTX50" s="14">
        <f t="shared" si="534"/>
        <v>819.18939999999998</v>
      </c>
      <c r="DTY50" s="11" t="s">
        <v>17390</v>
      </c>
      <c r="DTZ50" s="261" t="str">
        <f>IF(DUG50="SINAPI",VLOOKUP('TEREZINHA HARDY'!DUF50,SINAPI,2,),VLOOKUP('TEREZINHA HARDY'!DUF50,SETOP,3,))</f>
        <v>PINTURA COM EMULSÃO ASFÁLTICA, DUAS (2) DEMÃOS</v>
      </c>
      <c r="DUA50" s="261"/>
      <c r="DUB50" s="261"/>
      <c r="DUC50" s="261"/>
      <c r="DUD50" s="261"/>
      <c r="DUE50" s="261"/>
      <c r="DUF50" s="12" t="s">
        <v>10840</v>
      </c>
      <c r="DUG50" s="12" t="s">
        <v>6222</v>
      </c>
      <c r="DUH50" s="12" t="str">
        <f>IF(DUG50="SINAPI",VLOOKUP('TEREZINHA HARDY'!DUF50,SINAPI,3,),VLOOKUP('TEREZINHA HARDY'!DUF50,SETOP,4,))</f>
        <v>M2</v>
      </c>
      <c r="DUI50" s="13">
        <v>36.619999999999997</v>
      </c>
      <c r="DUJ50" s="13" t="s">
        <v>41</v>
      </c>
      <c r="DUK50" s="14">
        <f>IF(DUG50="SINAPI",VLOOKUP('TEREZINHA HARDY'!DUF50,SINAPI,4,),VLOOKUP('TEREZINHA HARDY'!DUF50,SETOP,5,))</f>
        <v>17.68</v>
      </c>
      <c r="DUL50" s="14">
        <f t="shared" si="535"/>
        <v>22.37</v>
      </c>
      <c r="DUM50" s="14">
        <f t="shared" si="536"/>
        <v>647.44159999999999</v>
      </c>
      <c r="DUN50" s="14">
        <f t="shared" si="537"/>
        <v>819.18939999999998</v>
      </c>
      <c r="DUO50" s="11" t="s">
        <v>17390</v>
      </c>
      <c r="DUP50" s="261" t="str">
        <f>IF(DUW50="SINAPI",VLOOKUP('TEREZINHA HARDY'!DUV50,SINAPI,2,),VLOOKUP('TEREZINHA HARDY'!DUV50,SETOP,3,))</f>
        <v>PINTURA COM EMULSÃO ASFÁLTICA, DUAS (2) DEMÃOS</v>
      </c>
      <c r="DUQ50" s="261"/>
      <c r="DUR50" s="261"/>
      <c r="DUS50" s="261"/>
      <c r="DUT50" s="261"/>
      <c r="DUU50" s="261"/>
      <c r="DUV50" s="12" t="s">
        <v>10840</v>
      </c>
      <c r="DUW50" s="12" t="s">
        <v>6222</v>
      </c>
      <c r="DUX50" s="12" t="str">
        <f>IF(DUW50="SINAPI",VLOOKUP('TEREZINHA HARDY'!DUV50,SINAPI,3,),VLOOKUP('TEREZINHA HARDY'!DUV50,SETOP,4,))</f>
        <v>M2</v>
      </c>
      <c r="DUY50" s="13">
        <v>36.619999999999997</v>
      </c>
      <c r="DUZ50" s="13" t="s">
        <v>41</v>
      </c>
      <c r="DVA50" s="14">
        <f>IF(DUW50="SINAPI",VLOOKUP('TEREZINHA HARDY'!DUV50,SINAPI,4,),VLOOKUP('TEREZINHA HARDY'!DUV50,SETOP,5,))</f>
        <v>17.68</v>
      </c>
      <c r="DVB50" s="14">
        <f t="shared" si="538"/>
        <v>22.37</v>
      </c>
      <c r="DVC50" s="14">
        <f t="shared" si="539"/>
        <v>647.44159999999999</v>
      </c>
      <c r="DVD50" s="14">
        <f t="shared" si="540"/>
        <v>819.18939999999998</v>
      </c>
      <c r="DVE50" s="11" t="s">
        <v>17390</v>
      </c>
      <c r="DVF50" s="261" t="str">
        <f>IF(DVM50="SINAPI",VLOOKUP('TEREZINHA HARDY'!DVL50,SINAPI,2,),VLOOKUP('TEREZINHA HARDY'!DVL50,SETOP,3,))</f>
        <v>PINTURA COM EMULSÃO ASFÁLTICA, DUAS (2) DEMÃOS</v>
      </c>
      <c r="DVG50" s="261"/>
      <c r="DVH50" s="261"/>
      <c r="DVI50" s="261"/>
      <c r="DVJ50" s="261"/>
      <c r="DVK50" s="261"/>
      <c r="DVL50" s="12" t="s">
        <v>10840</v>
      </c>
      <c r="DVM50" s="12" t="s">
        <v>6222</v>
      </c>
      <c r="DVN50" s="12" t="str">
        <f>IF(DVM50="SINAPI",VLOOKUP('TEREZINHA HARDY'!DVL50,SINAPI,3,),VLOOKUP('TEREZINHA HARDY'!DVL50,SETOP,4,))</f>
        <v>M2</v>
      </c>
      <c r="DVO50" s="13">
        <v>36.619999999999997</v>
      </c>
      <c r="DVP50" s="13" t="s">
        <v>41</v>
      </c>
      <c r="DVQ50" s="14">
        <f>IF(DVM50="SINAPI",VLOOKUP('TEREZINHA HARDY'!DVL50,SINAPI,4,),VLOOKUP('TEREZINHA HARDY'!DVL50,SETOP,5,))</f>
        <v>17.68</v>
      </c>
      <c r="DVR50" s="14">
        <f t="shared" si="541"/>
        <v>22.37</v>
      </c>
      <c r="DVS50" s="14">
        <f t="shared" si="542"/>
        <v>647.44159999999999</v>
      </c>
      <c r="DVT50" s="14">
        <f t="shared" si="543"/>
        <v>819.18939999999998</v>
      </c>
      <c r="DVU50" s="11" t="s">
        <v>17390</v>
      </c>
      <c r="DVV50" s="261" t="str">
        <f>IF(DWC50="SINAPI",VLOOKUP('TEREZINHA HARDY'!DWB50,SINAPI,2,),VLOOKUP('TEREZINHA HARDY'!DWB50,SETOP,3,))</f>
        <v>PINTURA COM EMULSÃO ASFÁLTICA, DUAS (2) DEMÃOS</v>
      </c>
      <c r="DVW50" s="261"/>
      <c r="DVX50" s="261"/>
      <c r="DVY50" s="261"/>
      <c r="DVZ50" s="261"/>
      <c r="DWA50" s="261"/>
      <c r="DWB50" s="12" t="s">
        <v>10840</v>
      </c>
      <c r="DWC50" s="12" t="s">
        <v>6222</v>
      </c>
      <c r="DWD50" s="12" t="str">
        <f>IF(DWC50="SINAPI",VLOOKUP('TEREZINHA HARDY'!DWB50,SINAPI,3,),VLOOKUP('TEREZINHA HARDY'!DWB50,SETOP,4,))</f>
        <v>M2</v>
      </c>
      <c r="DWE50" s="13">
        <v>36.619999999999997</v>
      </c>
      <c r="DWF50" s="13" t="s">
        <v>41</v>
      </c>
      <c r="DWG50" s="14">
        <f>IF(DWC50="SINAPI",VLOOKUP('TEREZINHA HARDY'!DWB50,SINAPI,4,),VLOOKUP('TEREZINHA HARDY'!DWB50,SETOP,5,))</f>
        <v>17.68</v>
      </c>
      <c r="DWH50" s="14">
        <f t="shared" si="544"/>
        <v>22.37</v>
      </c>
      <c r="DWI50" s="14">
        <f t="shared" si="545"/>
        <v>647.44159999999999</v>
      </c>
      <c r="DWJ50" s="14">
        <f t="shared" si="546"/>
        <v>819.18939999999998</v>
      </c>
      <c r="DWK50" s="11" t="s">
        <v>17390</v>
      </c>
      <c r="DWL50" s="261" t="str">
        <f>IF(DWS50="SINAPI",VLOOKUP('TEREZINHA HARDY'!DWR50,SINAPI,2,),VLOOKUP('TEREZINHA HARDY'!DWR50,SETOP,3,))</f>
        <v>PINTURA COM EMULSÃO ASFÁLTICA, DUAS (2) DEMÃOS</v>
      </c>
      <c r="DWM50" s="261"/>
      <c r="DWN50" s="261"/>
      <c r="DWO50" s="261"/>
      <c r="DWP50" s="261"/>
      <c r="DWQ50" s="261"/>
      <c r="DWR50" s="12" t="s">
        <v>10840</v>
      </c>
      <c r="DWS50" s="12" t="s">
        <v>6222</v>
      </c>
      <c r="DWT50" s="12" t="str">
        <f>IF(DWS50="SINAPI",VLOOKUP('TEREZINHA HARDY'!DWR50,SINAPI,3,),VLOOKUP('TEREZINHA HARDY'!DWR50,SETOP,4,))</f>
        <v>M2</v>
      </c>
      <c r="DWU50" s="13">
        <v>36.619999999999997</v>
      </c>
      <c r="DWV50" s="13" t="s">
        <v>41</v>
      </c>
      <c r="DWW50" s="14">
        <f>IF(DWS50="SINAPI",VLOOKUP('TEREZINHA HARDY'!DWR50,SINAPI,4,),VLOOKUP('TEREZINHA HARDY'!DWR50,SETOP,5,))</f>
        <v>17.68</v>
      </c>
      <c r="DWX50" s="14">
        <f t="shared" si="547"/>
        <v>22.37</v>
      </c>
      <c r="DWY50" s="14">
        <f t="shared" si="548"/>
        <v>647.44159999999999</v>
      </c>
      <c r="DWZ50" s="14">
        <f t="shared" si="549"/>
        <v>819.18939999999998</v>
      </c>
      <c r="DXA50" s="11" t="s">
        <v>17390</v>
      </c>
      <c r="DXB50" s="261" t="str">
        <f>IF(DXI50="SINAPI",VLOOKUP('TEREZINHA HARDY'!DXH50,SINAPI,2,),VLOOKUP('TEREZINHA HARDY'!DXH50,SETOP,3,))</f>
        <v>PINTURA COM EMULSÃO ASFÁLTICA, DUAS (2) DEMÃOS</v>
      </c>
      <c r="DXC50" s="261"/>
      <c r="DXD50" s="261"/>
      <c r="DXE50" s="261"/>
      <c r="DXF50" s="261"/>
      <c r="DXG50" s="261"/>
      <c r="DXH50" s="12" t="s">
        <v>10840</v>
      </c>
      <c r="DXI50" s="12" t="s">
        <v>6222</v>
      </c>
      <c r="DXJ50" s="12" t="str">
        <f>IF(DXI50="SINAPI",VLOOKUP('TEREZINHA HARDY'!DXH50,SINAPI,3,),VLOOKUP('TEREZINHA HARDY'!DXH50,SETOP,4,))</f>
        <v>M2</v>
      </c>
      <c r="DXK50" s="13">
        <v>36.619999999999997</v>
      </c>
      <c r="DXL50" s="13" t="s">
        <v>41</v>
      </c>
      <c r="DXM50" s="14">
        <f>IF(DXI50="SINAPI",VLOOKUP('TEREZINHA HARDY'!DXH50,SINAPI,4,),VLOOKUP('TEREZINHA HARDY'!DXH50,SETOP,5,))</f>
        <v>17.68</v>
      </c>
      <c r="DXN50" s="14">
        <f t="shared" si="550"/>
        <v>22.37</v>
      </c>
      <c r="DXO50" s="14">
        <f t="shared" si="551"/>
        <v>647.44159999999999</v>
      </c>
      <c r="DXP50" s="14">
        <f t="shared" si="552"/>
        <v>819.18939999999998</v>
      </c>
      <c r="DXQ50" s="11" t="s">
        <v>17390</v>
      </c>
      <c r="DXR50" s="261" t="str">
        <f>IF(DXY50="SINAPI",VLOOKUP('TEREZINHA HARDY'!DXX50,SINAPI,2,),VLOOKUP('TEREZINHA HARDY'!DXX50,SETOP,3,))</f>
        <v>PINTURA COM EMULSÃO ASFÁLTICA, DUAS (2) DEMÃOS</v>
      </c>
      <c r="DXS50" s="261"/>
      <c r="DXT50" s="261"/>
      <c r="DXU50" s="261"/>
      <c r="DXV50" s="261"/>
      <c r="DXW50" s="261"/>
      <c r="DXX50" s="12" t="s">
        <v>10840</v>
      </c>
      <c r="DXY50" s="12" t="s">
        <v>6222</v>
      </c>
      <c r="DXZ50" s="12" t="str">
        <f>IF(DXY50="SINAPI",VLOOKUP('TEREZINHA HARDY'!DXX50,SINAPI,3,),VLOOKUP('TEREZINHA HARDY'!DXX50,SETOP,4,))</f>
        <v>M2</v>
      </c>
      <c r="DYA50" s="13">
        <v>36.619999999999997</v>
      </c>
      <c r="DYB50" s="13" t="s">
        <v>41</v>
      </c>
      <c r="DYC50" s="14">
        <f>IF(DXY50="SINAPI",VLOOKUP('TEREZINHA HARDY'!DXX50,SINAPI,4,),VLOOKUP('TEREZINHA HARDY'!DXX50,SETOP,5,))</f>
        <v>17.68</v>
      </c>
      <c r="DYD50" s="14">
        <f t="shared" si="553"/>
        <v>22.37</v>
      </c>
      <c r="DYE50" s="14">
        <f t="shared" si="554"/>
        <v>647.44159999999999</v>
      </c>
      <c r="DYF50" s="14">
        <f t="shared" si="555"/>
        <v>819.18939999999998</v>
      </c>
      <c r="DYG50" s="11" t="s">
        <v>17390</v>
      </c>
      <c r="DYH50" s="261" t="str">
        <f>IF(DYO50="SINAPI",VLOOKUP('TEREZINHA HARDY'!DYN50,SINAPI,2,),VLOOKUP('TEREZINHA HARDY'!DYN50,SETOP,3,))</f>
        <v>PINTURA COM EMULSÃO ASFÁLTICA, DUAS (2) DEMÃOS</v>
      </c>
      <c r="DYI50" s="261"/>
      <c r="DYJ50" s="261"/>
      <c r="DYK50" s="261"/>
      <c r="DYL50" s="261"/>
      <c r="DYM50" s="261"/>
      <c r="DYN50" s="12" t="s">
        <v>10840</v>
      </c>
      <c r="DYO50" s="12" t="s">
        <v>6222</v>
      </c>
      <c r="DYP50" s="12" t="str">
        <f>IF(DYO50="SINAPI",VLOOKUP('TEREZINHA HARDY'!DYN50,SINAPI,3,),VLOOKUP('TEREZINHA HARDY'!DYN50,SETOP,4,))</f>
        <v>M2</v>
      </c>
      <c r="DYQ50" s="13">
        <v>36.619999999999997</v>
      </c>
      <c r="DYR50" s="13" t="s">
        <v>41</v>
      </c>
      <c r="DYS50" s="14">
        <f>IF(DYO50="SINAPI",VLOOKUP('TEREZINHA HARDY'!DYN50,SINAPI,4,),VLOOKUP('TEREZINHA HARDY'!DYN50,SETOP,5,))</f>
        <v>17.68</v>
      </c>
      <c r="DYT50" s="14">
        <f t="shared" si="556"/>
        <v>22.37</v>
      </c>
      <c r="DYU50" s="14">
        <f t="shared" si="557"/>
        <v>647.44159999999999</v>
      </c>
      <c r="DYV50" s="14">
        <f t="shared" si="558"/>
        <v>819.18939999999998</v>
      </c>
      <c r="DYW50" s="11" t="s">
        <v>17390</v>
      </c>
      <c r="DYX50" s="261" t="str">
        <f>IF(DZE50="SINAPI",VLOOKUP('TEREZINHA HARDY'!DZD50,SINAPI,2,),VLOOKUP('TEREZINHA HARDY'!DZD50,SETOP,3,))</f>
        <v>PINTURA COM EMULSÃO ASFÁLTICA, DUAS (2) DEMÃOS</v>
      </c>
      <c r="DYY50" s="261"/>
      <c r="DYZ50" s="261"/>
      <c r="DZA50" s="261"/>
      <c r="DZB50" s="261"/>
      <c r="DZC50" s="261"/>
      <c r="DZD50" s="12" t="s">
        <v>10840</v>
      </c>
      <c r="DZE50" s="12" t="s">
        <v>6222</v>
      </c>
      <c r="DZF50" s="12" t="str">
        <f>IF(DZE50="SINAPI",VLOOKUP('TEREZINHA HARDY'!DZD50,SINAPI,3,),VLOOKUP('TEREZINHA HARDY'!DZD50,SETOP,4,))</f>
        <v>M2</v>
      </c>
      <c r="DZG50" s="13">
        <v>36.619999999999997</v>
      </c>
      <c r="DZH50" s="13" t="s">
        <v>41</v>
      </c>
      <c r="DZI50" s="14">
        <f>IF(DZE50="SINAPI",VLOOKUP('TEREZINHA HARDY'!DZD50,SINAPI,4,),VLOOKUP('TEREZINHA HARDY'!DZD50,SETOP,5,))</f>
        <v>17.68</v>
      </c>
      <c r="DZJ50" s="14">
        <f t="shared" si="559"/>
        <v>22.37</v>
      </c>
      <c r="DZK50" s="14">
        <f t="shared" si="560"/>
        <v>647.44159999999999</v>
      </c>
      <c r="DZL50" s="14">
        <f t="shared" si="561"/>
        <v>819.18939999999998</v>
      </c>
      <c r="DZM50" s="11" t="s">
        <v>17390</v>
      </c>
      <c r="DZN50" s="261" t="str">
        <f>IF(DZU50="SINAPI",VLOOKUP('TEREZINHA HARDY'!DZT50,SINAPI,2,),VLOOKUP('TEREZINHA HARDY'!DZT50,SETOP,3,))</f>
        <v>PINTURA COM EMULSÃO ASFÁLTICA, DUAS (2) DEMÃOS</v>
      </c>
      <c r="DZO50" s="261"/>
      <c r="DZP50" s="261"/>
      <c r="DZQ50" s="261"/>
      <c r="DZR50" s="261"/>
      <c r="DZS50" s="261"/>
      <c r="DZT50" s="12" t="s">
        <v>10840</v>
      </c>
      <c r="DZU50" s="12" t="s">
        <v>6222</v>
      </c>
      <c r="DZV50" s="12" t="str">
        <f>IF(DZU50="SINAPI",VLOOKUP('TEREZINHA HARDY'!DZT50,SINAPI,3,),VLOOKUP('TEREZINHA HARDY'!DZT50,SETOP,4,))</f>
        <v>M2</v>
      </c>
      <c r="DZW50" s="13">
        <v>36.619999999999997</v>
      </c>
      <c r="DZX50" s="13" t="s">
        <v>41</v>
      </c>
      <c r="DZY50" s="14">
        <f>IF(DZU50="SINAPI",VLOOKUP('TEREZINHA HARDY'!DZT50,SINAPI,4,),VLOOKUP('TEREZINHA HARDY'!DZT50,SETOP,5,))</f>
        <v>17.68</v>
      </c>
      <c r="DZZ50" s="14">
        <f t="shared" si="562"/>
        <v>22.37</v>
      </c>
      <c r="EAA50" s="14">
        <f t="shared" si="563"/>
        <v>647.44159999999999</v>
      </c>
      <c r="EAB50" s="14">
        <f t="shared" si="564"/>
        <v>819.18939999999998</v>
      </c>
      <c r="EAC50" s="11" t="s">
        <v>17390</v>
      </c>
      <c r="EAD50" s="261" t="str">
        <f>IF(EAK50="SINAPI",VLOOKUP('TEREZINHA HARDY'!EAJ50,SINAPI,2,),VLOOKUP('TEREZINHA HARDY'!EAJ50,SETOP,3,))</f>
        <v>PINTURA COM EMULSÃO ASFÁLTICA, DUAS (2) DEMÃOS</v>
      </c>
      <c r="EAE50" s="261"/>
      <c r="EAF50" s="261"/>
      <c r="EAG50" s="261"/>
      <c r="EAH50" s="261"/>
      <c r="EAI50" s="261"/>
      <c r="EAJ50" s="12" t="s">
        <v>10840</v>
      </c>
      <c r="EAK50" s="12" t="s">
        <v>6222</v>
      </c>
      <c r="EAL50" s="12" t="str">
        <f>IF(EAK50="SINAPI",VLOOKUP('TEREZINHA HARDY'!EAJ50,SINAPI,3,),VLOOKUP('TEREZINHA HARDY'!EAJ50,SETOP,4,))</f>
        <v>M2</v>
      </c>
      <c r="EAM50" s="13">
        <v>36.619999999999997</v>
      </c>
      <c r="EAN50" s="13" t="s">
        <v>41</v>
      </c>
      <c r="EAO50" s="14">
        <f>IF(EAK50="SINAPI",VLOOKUP('TEREZINHA HARDY'!EAJ50,SINAPI,4,),VLOOKUP('TEREZINHA HARDY'!EAJ50,SETOP,5,))</f>
        <v>17.68</v>
      </c>
      <c r="EAP50" s="14">
        <f t="shared" si="565"/>
        <v>22.37</v>
      </c>
      <c r="EAQ50" s="14">
        <f t="shared" si="566"/>
        <v>647.44159999999999</v>
      </c>
      <c r="EAR50" s="14">
        <f t="shared" si="567"/>
        <v>819.18939999999998</v>
      </c>
      <c r="EAS50" s="11" t="s">
        <v>17390</v>
      </c>
      <c r="EAT50" s="261" t="str">
        <f>IF(EBA50="SINAPI",VLOOKUP('TEREZINHA HARDY'!EAZ50,SINAPI,2,),VLOOKUP('TEREZINHA HARDY'!EAZ50,SETOP,3,))</f>
        <v>PINTURA COM EMULSÃO ASFÁLTICA, DUAS (2) DEMÃOS</v>
      </c>
      <c r="EAU50" s="261"/>
      <c r="EAV50" s="261"/>
      <c r="EAW50" s="261"/>
      <c r="EAX50" s="261"/>
      <c r="EAY50" s="261"/>
      <c r="EAZ50" s="12" t="s">
        <v>10840</v>
      </c>
      <c r="EBA50" s="12" t="s">
        <v>6222</v>
      </c>
      <c r="EBB50" s="12" t="str">
        <f>IF(EBA50="SINAPI",VLOOKUP('TEREZINHA HARDY'!EAZ50,SINAPI,3,),VLOOKUP('TEREZINHA HARDY'!EAZ50,SETOP,4,))</f>
        <v>M2</v>
      </c>
      <c r="EBC50" s="13">
        <v>36.619999999999997</v>
      </c>
      <c r="EBD50" s="13" t="s">
        <v>41</v>
      </c>
      <c r="EBE50" s="14">
        <f>IF(EBA50="SINAPI",VLOOKUP('TEREZINHA HARDY'!EAZ50,SINAPI,4,),VLOOKUP('TEREZINHA HARDY'!EAZ50,SETOP,5,))</f>
        <v>17.68</v>
      </c>
      <c r="EBF50" s="14">
        <f t="shared" si="568"/>
        <v>22.37</v>
      </c>
      <c r="EBG50" s="14">
        <f t="shared" si="569"/>
        <v>647.44159999999999</v>
      </c>
      <c r="EBH50" s="14">
        <f t="shared" si="570"/>
        <v>819.18939999999998</v>
      </c>
      <c r="EBI50" s="11" t="s">
        <v>17390</v>
      </c>
      <c r="EBJ50" s="261" t="str">
        <f>IF(EBQ50="SINAPI",VLOOKUP('TEREZINHA HARDY'!EBP50,SINAPI,2,),VLOOKUP('TEREZINHA HARDY'!EBP50,SETOP,3,))</f>
        <v>PINTURA COM EMULSÃO ASFÁLTICA, DUAS (2) DEMÃOS</v>
      </c>
      <c r="EBK50" s="261"/>
      <c r="EBL50" s="261"/>
      <c r="EBM50" s="261"/>
      <c r="EBN50" s="261"/>
      <c r="EBO50" s="261"/>
      <c r="EBP50" s="12" t="s">
        <v>10840</v>
      </c>
      <c r="EBQ50" s="12" t="s">
        <v>6222</v>
      </c>
      <c r="EBR50" s="12" t="str">
        <f>IF(EBQ50="SINAPI",VLOOKUP('TEREZINHA HARDY'!EBP50,SINAPI,3,),VLOOKUP('TEREZINHA HARDY'!EBP50,SETOP,4,))</f>
        <v>M2</v>
      </c>
      <c r="EBS50" s="13">
        <v>36.619999999999997</v>
      </c>
      <c r="EBT50" s="13" t="s">
        <v>41</v>
      </c>
      <c r="EBU50" s="14">
        <f>IF(EBQ50="SINAPI",VLOOKUP('TEREZINHA HARDY'!EBP50,SINAPI,4,),VLOOKUP('TEREZINHA HARDY'!EBP50,SETOP,5,))</f>
        <v>17.68</v>
      </c>
      <c r="EBV50" s="14">
        <f t="shared" si="571"/>
        <v>22.37</v>
      </c>
      <c r="EBW50" s="14">
        <f t="shared" si="572"/>
        <v>647.44159999999999</v>
      </c>
      <c r="EBX50" s="14">
        <f t="shared" si="573"/>
        <v>819.18939999999998</v>
      </c>
      <c r="EBY50" s="11" t="s">
        <v>17390</v>
      </c>
      <c r="EBZ50" s="261" t="str">
        <f>IF(ECG50="SINAPI",VLOOKUP('TEREZINHA HARDY'!ECF50,SINAPI,2,),VLOOKUP('TEREZINHA HARDY'!ECF50,SETOP,3,))</f>
        <v>PINTURA COM EMULSÃO ASFÁLTICA, DUAS (2) DEMÃOS</v>
      </c>
      <c r="ECA50" s="261"/>
      <c r="ECB50" s="261"/>
      <c r="ECC50" s="261"/>
      <c r="ECD50" s="261"/>
      <c r="ECE50" s="261"/>
      <c r="ECF50" s="12" t="s">
        <v>10840</v>
      </c>
      <c r="ECG50" s="12" t="s">
        <v>6222</v>
      </c>
      <c r="ECH50" s="12" t="str">
        <f>IF(ECG50="SINAPI",VLOOKUP('TEREZINHA HARDY'!ECF50,SINAPI,3,),VLOOKUP('TEREZINHA HARDY'!ECF50,SETOP,4,))</f>
        <v>M2</v>
      </c>
      <c r="ECI50" s="13">
        <v>36.619999999999997</v>
      </c>
      <c r="ECJ50" s="13" t="s">
        <v>41</v>
      </c>
      <c r="ECK50" s="14">
        <f>IF(ECG50="SINAPI",VLOOKUP('TEREZINHA HARDY'!ECF50,SINAPI,4,),VLOOKUP('TEREZINHA HARDY'!ECF50,SETOP,5,))</f>
        <v>17.68</v>
      </c>
      <c r="ECL50" s="14">
        <f t="shared" si="574"/>
        <v>22.37</v>
      </c>
      <c r="ECM50" s="14">
        <f t="shared" si="575"/>
        <v>647.44159999999999</v>
      </c>
      <c r="ECN50" s="14">
        <f t="shared" si="576"/>
        <v>819.18939999999998</v>
      </c>
      <c r="ECO50" s="11" t="s">
        <v>17390</v>
      </c>
      <c r="ECP50" s="261" t="str">
        <f>IF(ECW50="SINAPI",VLOOKUP('TEREZINHA HARDY'!ECV50,SINAPI,2,),VLOOKUP('TEREZINHA HARDY'!ECV50,SETOP,3,))</f>
        <v>PINTURA COM EMULSÃO ASFÁLTICA, DUAS (2) DEMÃOS</v>
      </c>
      <c r="ECQ50" s="261"/>
      <c r="ECR50" s="261"/>
      <c r="ECS50" s="261"/>
      <c r="ECT50" s="261"/>
      <c r="ECU50" s="261"/>
      <c r="ECV50" s="12" t="s">
        <v>10840</v>
      </c>
      <c r="ECW50" s="12" t="s">
        <v>6222</v>
      </c>
      <c r="ECX50" s="12" t="str">
        <f>IF(ECW50="SINAPI",VLOOKUP('TEREZINHA HARDY'!ECV50,SINAPI,3,),VLOOKUP('TEREZINHA HARDY'!ECV50,SETOP,4,))</f>
        <v>M2</v>
      </c>
      <c r="ECY50" s="13">
        <v>36.619999999999997</v>
      </c>
      <c r="ECZ50" s="13" t="s">
        <v>41</v>
      </c>
      <c r="EDA50" s="14">
        <f>IF(ECW50="SINAPI",VLOOKUP('TEREZINHA HARDY'!ECV50,SINAPI,4,),VLOOKUP('TEREZINHA HARDY'!ECV50,SETOP,5,))</f>
        <v>17.68</v>
      </c>
      <c r="EDB50" s="14">
        <f t="shared" si="577"/>
        <v>22.37</v>
      </c>
      <c r="EDC50" s="14">
        <f t="shared" si="578"/>
        <v>647.44159999999999</v>
      </c>
      <c r="EDD50" s="14">
        <f t="shared" si="579"/>
        <v>819.18939999999998</v>
      </c>
      <c r="EDE50" s="11" t="s">
        <v>17390</v>
      </c>
      <c r="EDF50" s="261" t="str">
        <f>IF(EDM50="SINAPI",VLOOKUP('TEREZINHA HARDY'!EDL50,SINAPI,2,),VLOOKUP('TEREZINHA HARDY'!EDL50,SETOP,3,))</f>
        <v>PINTURA COM EMULSÃO ASFÁLTICA, DUAS (2) DEMÃOS</v>
      </c>
      <c r="EDG50" s="261"/>
      <c r="EDH50" s="261"/>
      <c r="EDI50" s="261"/>
      <c r="EDJ50" s="261"/>
      <c r="EDK50" s="261"/>
      <c r="EDL50" s="12" t="s">
        <v>10840</v>
      </c>
      <c r="EDM50" s="12" t="s">
        <v>6222</v>
      </c>
      <c r="EDN50" s="12" t="str">
        <f>IF(EDM50="SINAPI",VLOOKUP('TEREZINHA HARDY'!EDL50,SINAPI,3,),VLOOKUP('TEREZINHA HARDY'!EDL50,SETOP,4,))</f>
        <v>M2</v>
      </c>
      <c r="EDO50" s="13">
        <v>36.619999999999997</v>
      </c>
      <c r="EDP50" s="13" t="s">
        <v>41</v>
      </c>
      <c r="EDQ50" s="14">
        <f>IF(EDM50="SINAPI",VLOOKUP('TEREZINHA HARDY'!EDL50,SINAPI,4,),VLOOKUP('TEREZINHA HARDY'!EDL50,SETOP,5,))</f>
        <v>17.68</v>
      </c>
      <c r="EDR50" s="14">
        <f t="shared" si="580"/>
        <v>22.37</v>
      </c>
      <c r="EDS50" s="14">
        <f t="shared" si="581"/>
        <v>647.44159999999999</v>
      </c>
      <c r="EDT50" s="14">
        <f t="shared" si="582"/>
        <v>819.18939999999998</v>
      </c>
      <c r="EDU50" s="11" t="s">
        <v>17390</v>
      </c>
      <c r="EDV50" s="261" t="str">
        <f>IF(EEC50="SINAPI",VLOOKUP('TEREZINHA HARDY'!EEB50,SINAPI,2,),VLOOKUP('TEREZINHA HARDY'!EEB50,SETOP,3,))</f>
        <v>PINTURA COM EMULSÃO ASFÁLTICA, DUAS (2) DEMÃOS</v>
      </c>
      <c r="EDW50" s="261"/>
      <c r="EDX50" s="261"/>
      <c r="EDY50" s="261"/>
      <c r="EDZ50" s="261"/>
      <c r="EEA50" s="261"/>
      <c r="EEB50" s="12" t="s">
        <v>10840</v>
      </c>
      <c r="EEC50" s="12" t="s">
        <v>6222</v>
      </c>
      <c r="EED50" s="12" t="str">
        <f>IF(EEC50="SINAPI",VLOOKUP('TEREZINHA HARDY'!EEB50,SINAPI,3,),VLOOKUP('TEREZINHA HARDY'!EEB50,SETOP,4,))</f>
        <v>M2</v>
      </c>
      <c r="EEE50" s="13">
        <v>36.619999999999997</v>
      </c>
      <c r="EEF50" s="13" t="s">
        <v>41</v>
      </c>
      <c r="EEG50" s="14">
        <f>IF(EEC50="SINAPI",VLOOKUP('TEREZINHA HARDY'!EEB50,SINAPI,4,),VLOOKUP('TEREZINHA HARDY'!EEB50,SETOP,5,))</f>
        <v>17.68</v>
      </c>
      <c r="EEH50" s="14">
        <f t="shared" si="583"/>
        <v>22.37</v>
      </c>
      <c r="EEI50" s="14">
        <f t="shared" si="584"/>
        <v>647.44159999999999</v>
      </c>
      <c r="EEJ50" s="14">
        <f t="shared" si="585"/>
        <v>819.18939999999998</v>
      </c>
      <c r="EEK50" s="11" t="s">
        <v>17390</v>
      </c>
      <c r="EEL50" s="261" t="str">
        <f>IF(EES50="SINAPI",VLOOKUP('TEREZINHA HARDY'!EER50,SINAPI,2,),VLOOKUP('TEREZINHA HARDY'!EER50,SETOP,3,))</f>
        <v>PINTURA COM EMULSÃO ASFÁLTICA, DUAS (2) DEMÃOS</v>
      </c>
      <c r="EEM50" s="261"/>
      <c r="EEN50" s="261"/>
      <c r="EEO50" s="261"/>
      <c r="EEP50" s="261"/>
      <c r="EEQ50" s="261"/>
      <c r="EER50" s="12" t="s">
        <v>10840</v>
      </c>
      <c r="EES50" s="12" t="s">
        <v>6222</v>
      </c>
      <c r="EET50" s="12" t="str">
        <f>IF(EES50="SINAPI",VLOOKUP('TEREZINHA HARDY'!EER50,SINAPI,3,),VLOOKUP('TEREZINHA HARDY'!EER50,SETOP,4,))</f>
        <v>M2</v>
      </c>
      <c r="EEU50" s="13">
        <v>36.619999999999997</v>
      </c>
      <c r="EEV50" s="13" t="s">
        <v>41</v>
      </c>
      <c r="EEW50" s="14">
        <f>IF(EES50="SINAPI",VLOOKUP('TEREZINHA HARDY'!EER50,SINAPI,4,),VLOOKUP('TEREZINHA HARDY'!EER50,SETOP,5,))</f>
        <v>17.68</v>
      </c>
      <c r="EEX50" s="14">
        <f t="shared" si="586"/>
        <v>22.37</v>
      </c>
      <c r="EEY50" s="14">
        <f t="shared" si="587"/>
        <v>647.44159999999999</v>
      </c>
      <c r="EEZ50" s="14">
        <f t="shared" si="588"/>
        <v>819.18939999999998</v>
      </c>
      <c r="EFA50" s="11" t="s">
        <v>17390</v>
      </c>
      <c r="EFB50" s="261" t="str">
        <f>IF(EFI50="SINAPI",VLOOKUP('TEREZINHA HARDY'!EFH50,SINAPI,2,),VLOOKUP('TEREZINHA HARDY'!EFH50,SETOP,3,))</f>
        <v>PINTURA COM EMULSÃO ASFÁLTICA, DUAS (2) DEMÃOS</v>
      </c>
      <c r="EFC50" s="261"/>
      <c r="EFD50" s="261"/>
      <c r="EFE50" s="261"/>
      <c r="EFF50" s="261"/>
      <c r="EFG50" s="261"/>
      <c r="EFH50" s="12" t="s">
        <v>10840</v>
      </c>
      <c r="EFI50" s="12" t="s">
        <v>6222</v>
      </c>
      <c r="EFJ50" s="12" t="str">
        <f>IF(EFI50="SINAPI",VLOOKUP('TEREZINHA HARDY'!EFH50,SINAPI,3,),VLOOKUP('TEREZINHA HARDY'!EFH50,SETOP,4,))</f>
        <v>M2</v>
      </c>
      <c r="EFK50" s="13">
        <v>36.619999999999997</v>
      </c>
      <c r="EFL50" s="13" t="s">
        <v>41</v>
      </c>
      <c r="EFM50" s="14">
        <f>IF(EFI50="SINAPI",VLOOKUP('TEREZINHA HARDY'!EFH50,SINAPI,4,),VLOOKUP('TEREZINHA HARDY'!EFH50,SETOP,5,))</f>
        <v>17.68</v>
      </c>
      <c r="EFN50" s="14">
        <f t="shared" si="589"/>
        <v>22.37</v>
      </c>
      <c r="EFO50" s="14">
        <f t="shared" si="590"/>
        <v>647.44159999999999</v>
      </c>
      <c r="EFP50" s="14">
        <f t="shared" si="591"/>
        <v>819.18939999999998</v>
      </c>
      <c r="EFQ50" s="11" t="s">
        <v>17390</v>
      </c>
      <c r="EFR50" s="261" t="str">
        <f>IF(EFY50="SINAPI",VLOOKUP('TEREZINHA HARDY'!EFX50,SINAPI,2,),VLOOKUP('TEREZINHA HARDY'!EFX50,SETOP,3,))</f>
        <v>PINTURA COM EMULSÃO ASFÁLTICA, DUAS (2) DEMÃOS</v>
      </c>
      <c r="EFS50" s="261"/>
      <c r="EFT50" s="261"/>
      <c r="EFU50" s="261"/>
      <c r="EFV50" s="261"/>
      <c r="EFW50" s="261"/>
      <c r="EFX50" s="12" t="s">
        <v>10840</v>
      </c>
      <c r="EFY50" s="12" t="s">
        <v>6222</v>
      </c>
      <c r="EFZ50" s="12" t="str">
        <f>IF(EFY50="SINAPI",VLOOKUP('TEREZINHA HARDY'!EFX50,SINAPI,3,),VLOOKUP('TEREZINHA HARDY'!EFX50,SETOP,4,))</f>
        <v>M2</v>
      </c>
      <c r="EGA50" s="13">
        <v>36.619999999999997</v>
      </c>
      <c r="EGB50" s="13" t="s">
        <v>41</v>
      </c>
      <c r="EGC50" s="14">
        <f>IF(EFY50="SINAPI",VLOOKUP('TEREZINHA HARDY'!EFX50,SINAPI,4,),VLOOKUP('TEREZINHA HARDY'!EFX50,SETOP,5,))</f>
        <v>17.68</v>
      </c>
      <c r="EGD50" s="14">
        <f t="shared" si="592"/>
        <v>22.37</v>
      </c>
      <c r="EGE50" s="14">
        <f t="shared" si="593"/>
        <v>647.44159999999999</v>
      </c>
      <c r="EGF50" s="14">
        <f t="shared" si="594"/>
        <v>819.18939999999998</v>
      </c>
      <c r="EGG50" s="11" t="s">
        <v>17390</v>
      </c>
      <c r="EGH50" s="261" t="str">
        <f>IF(EGO50="SINAPI",VLOOKUP('TEREZINHA HARDY'!EGN50,SINAPI,2,),VLOOKUP('TEREZINHA HARDY'!EGN50,SETOP,3,))</f>
        <v>PINTURA COM EMULSÃO ASFÁLTICA, DUAS (2) DEMÃOS</v>
      </c>
      <c r="EGI50" s="261"/>
      <c r="EGJ50" s="261"/>
      <c r="EGK50" s="261"/>
      <c r="EGL50" s="261"/>
      <c r="EGM50" s="261"/>
      <c r="EGN50" s="12" t="s">
        <v>10840</v>
      </c>
      <c r="EGO50" s="12" t="s">
        <v>6222</v>
      </c>
      <c r="EGP50" s="12" t="str">
        <f>IF(EGO50="SINAPI",VLOOKUP('TEREZINHA HARDY'!EGN50,SINAPI,3,),VLOOKUP('TEREZINHA HARDY'!EGN50,SETOP,4,))</f>
        <v>M2</v>
      </c>
      <c r="EGQ50" s="13">
        <v>36.619999999999997</v>
      </c>
      <c r="EGR50" s="13" t="s">
        <v>41</v>
      </c>
      <c r="EGS50" s="14">
        <f>IF(EGO50="SINAPI",VLOOKUP('TEREZINHA HARDY'!EGN50,SINAPI,4,),VLOOKUP('TEREZINHA HARDY'!EGN50,SETOP,5,))</f>
        <v>17.68</v>
      </c>
      <c r="EGT50" s="14">
        <f t="shared" si="595"/>
        <v>22.37</v>
      </c>
      <c r="EGU50" s="14">
        <f t="shared" si="596"/>
        <v>647.44159999999999</v>
      </c>
      <c r="EGV50" s="14">
        <f t="shared" si="597"/>
        <v>819.18939999999998</v>
      </c>
      <c r="EGW50" s="11" t="s">
        <v>17390</v>
      </c>
      <c r="EGX50" s="261" t="str">
        <f>IF(EHE50="SINAPI",VLOOKUP('TEREZINHA HARDY'!EHD50,SINAPI,2,),VLOOKUP('TEREZINHA HARDY'!EHD50,SETOP,3,))</f>
        <v>PINTURA COM EMULSÃO ASFÁLTICA, DUAS (2) DEMÃOS</v>
      </c>
      <c r="EGY50" s="261"/>
      <c r="EGZ50" s="261"/>
      <c r="EHA50" s="261"/>
      <c r="EHB50" s="261"/>
      <c r="EHC50" s="261"/>
      <c r="EHD50" s="12" t="s">
        <v>10840</v>
      </c>
      <c r="EHE50" s="12" t="s">
        <v>6222</v>
      </c>
      <c r="EHF50" s="12" t="str">
        <f>IF(EHE50="SINAPI",VLOOKUP('TEREZINHA HARDY'!EHD50,SINAPI,3,),VLOOKUP('TEREZINHA HARDY'!EHD50,SETOP,4,))</f>
        <v>M2</v>
      </c>
      <c r="EHG50" s="13">
        <v>36.619999999999997</v>
      </c>
      <c r="EHH50" s="13" t="s">
        <v>41</v>
      </c>
      <c r="EHI50" s="14">
        <f>IF(EHE50="SINAPI",VLOOKUP('TEREZINHA HARDY'!EHD50,SINAPI,4,),VLOOKUP('TEREZINHA HARDY'!EHD50,SETOP,5,))</f>
        <v>17.68</v>
      </c>
      <c r="EHJ50" s="14">
        <f t="shared" si="598"/>
        <v>22.37</v>
      </c>
      <c r="EHK50" s="14">
        <f t="shared" si="599"/>
        <v>647.44159999999999</v>
      </c>
      <c r="EHL50" s="14">
        <f t="shared" si="600"/>
        <v>819.18939999999998</v>
      </c>
      <c r="EHM50" s="11" t="s">
        <v>17390</v>
      </c>
      <c r="EHN50" s="261" t="str">
        <f>IF(EHU50="SINAPI",VLOOKUP('TEREZINHA HARDY'!EHT50,SINAPI,2,),VLOOKUP('TEREZINHA HARDY'!EHT50,SETOP,3,))</f>
        <v>PINTURA COM EMULSÃO ASFÁLTICA, DUAS (2) DEMÃOS</v>
      </c>
      <c r="EHO50" s="261"/>
      <c r="EHP50" s="261"/>
      <c r="EHQ50" s="261"/>
      <c r="EHR50" s="261"/>
      <c r="EHS50" s="261"/>
      <c r="EHT50" s="12" t="s">
        <v>10840</v>
      </c>
      <c r="EHU50" s="12" t="s">
        <v>6222</v>
      </c>
      <c r="EHV50" s="12" t="str">
        <f>IF(EHU50="SINAPI",VLOOKUP('TEREZINHA HARDY'!EHT50,SINAPI,3,),VLOOKUP('TEREZINHA HARDY'!EHT50,SETOP,4,))</f>
        <v>M2</v>
      </c>
      <c r="EHW50" s="13">
        <v>36.619999999999997</v>
      </c>
      <c r="EHX50" s="13" t="s">
        <v>41</v>
      </c>
      <c r="EHY50" s="14">
        <f>IF(EHU50="SINAPI",VLOOKUP('TEREZINHA HARDY'!EHT50,SINAPI,4,),VLOOKUP('TEREZINHA HARDY'!EHT50,SETOP,5,))</f>
        <v>17.68</v>
      </c>
      <c r="EHZ50" s="14">
        <f t="shared" si="601"/>
        <v>22.37</v>
      </c>
      <c r="EIA50" s="14">
        <f t="shared" si="602"/>
        <v>647.44159999999999</v>
      </c>
      <c r="EIB50" s="14">
        <f t="shared" si="603"/>
        <v>819.18939999999998</v>
      </c>
      <c r="EIC50" s="11" t="s">
        <v>17390</v>
      </c>
      <c r="EID50" s="261" t="str">
        <f>IF(EIK50="SINAPI",VLOOKUP('TEREZINHA HARDY'!EIJ50,SINAPI,2,),VLOOKUP('TEREZINHA HARDY'!EIJ50,SETOP,3,))</f>
        <v>PINTURA COM EMULSÃO ASFÁLTICA, DUAS (2) DEMÃOS</v>
      </c>
      <c r="EIE50" s="261"/>
      <c r="EIF50" s="261"/>
      <c r="EIG50" s="261"/>
      <c r="EIH50" s="261"/>
      <c r="EII50" s="261"/>
      <c r="EIJ50" s="12" t="s">
        <v>10840</v>
      </c>
      <c r="EIK50" s="12" t="s">
        <v>6222</v>
      </c>
      <c r="EIL50" s="12" t="str">
        <f>IF(EIK50="SINAPI",VLOOKUP('TEREZINHA HARDY'!EIJ50,SINAPI,3,),VLOOKUP('TEREZINHA HARDY'!EIJ50,SETOP,4,))</f>
        <v>M2</v>
      </c>
      <c r="EIM50" s="13">
        <v>36.619999999999997</v>
      </c>
      <c r="EIN50" s="13" t="s">
        <v>41</v>
      </c>
      <c r="EIO50" s="14">
        <f>IF(EIK50="SINAPI",VLOOKUP('TEREZINHA HARDY'!EIJ50,SINAPI,4,),VLOOKUP('TEREZINHA HARDY'!EIJ50,SETOP,5,))</f>
        <v>17.68</v>
      </c>
      <c r="EIP50" s="14">
        <f t="shared" si="604"/>
        <v>22.37</v>
      </c>
      <c r="EIQ50" s="14">
        <f t="shared" si="605"/>
        <v>647.44159999999999</v>
      </c>
      <c r="EIR50" s="14">
        <f t="shared" si="606"/>
        <v>819.18939999999998</v>
      </c>
      <c r="EIS50" s="11" t="s">
        <v>17390</v>
      </c>
      <c r="EIT50" s="261" t="str">
        <f>IF(EJA50="SINAPI",VLOOKUP('TEREZINHA HARDY'!EIZ50,SINAPI,2,),VLOOKUP('TEREZINHA HARDY'!EIZ50,SETOP,3,))</f>
        <v>PINTURA COM EMULSÃO ASFÁLTICA, DUAS (2) DEMÃOS</v>
      </c>
      <c r="EIU50" s="261"/>
      <c r="EIV50" s="261"/>
      <c r="EIW50" s="261"/>
      <c r="EIX50" s="261"/>
      <c r="EIY50" s="261"/>
      <c r="EIZ50" s="12" t="s">
        <v>10840</v>
      </c>
      <c r="EJA50" s="12" t="s">
        <v>6222</v>
      </c>
      <c r="EJB50" s="12" t="str">
        <f>IF(EJA50="SINAPI",VLOOKUP('TEREZINHA HARDY'!EIZ50,SINAPI,3,),VLOOKUP('TEREZINHA HARDY'!EIZ50,SETOP,4,))</f>
        <v>M2</v>
      </c>
      <c r="EJC50" s="13">
        <v>36.619999999999997</v>
      </c>
      <c r="EJD50" s="13" t="s">
        <v>41</v>
      </c>
      <c r="EJE50" s="14">
        <f>IF(EJA50="SINAPI",VLOOKUP('TEREZINHA HARDY'!EIZ50,SINAPI,4,),VLOOKUP('TEREZINHA HARDY'!EIZ50,SETOP,5,))</f>
        <v>17.68</v>
      </c>
      <c r="EJF50" s="14">
        <f t="shared" si="607"/>
        <v>22.37</v>
      </c>
      <c r="EJG50" s="14">
        <f t="shared" si="608"/>
        <v>647.44159999999999</v>
      </c>
      <c r="EJH50" s="14">
        <f t="shared" si="609"/>
        <v>819.18939999999998</v>
      </c>
      <c r="EJI50" s="11" t="s">
        <v>17390</v>
      </c>
      <c r="EJJ50" s="261" t="str">
        <f>IF(EJQ50="SINAPI",VLOOKUP('TEREZINHA HARDY'!EJP50,SINAPI,2,),VLOOKUP('TEREZINHA HARDY'!EJP50,SETOP,3,))</f>
        <v>PINTURA COM EMULSÃO ASFÁLTICA, DUAS (2) DEMÃOS</v>
      </c>
      <c r="EJK50" s="261"/>
      <c r="EJL50" s="261"/>
      <c r="EJM50" s="261"/>
      <c r="EJN50" s="261"/>
      <c r="EJO50" s="261"/>
      <c r="EJP50" s="12" t="s">
        <v>10840</v>
      </c>
      <c r="EJQ50" s="12" t="s">
        <v>6222</v>
      </c>
      <c r="EJR50" s="12" t="str">
        <f>IF(EJQ50="SINAPI",VLOOKUP('TEREZINHA HARDY'!EJP50,SINAPI,3,),VLOOKUP('TEREZINHA HARDY'!EJP50,SETOP,4,))</f>
        <v>M2</v>
      </c>
      <c r="EJS50" s="13">
        <v>36.619999999999997</v>
      </c>
      <c r="EJT50" s="13" t="s">
        <v>41</v>
      </c>
      <c r="EJU50" s="14">
        <f>IF(EJQ50="SINAPI",VLOOKUP('TEREZINHA HARDY'!EJP50,SINAPI,4,),VLOOKUP('TEREZINHA HARDY'!EJP50,SETOP,5,))</f>
        <v>17.68</v>
      </c>
      <c r="EJV50" s="14">
        <f t="shared" si="610"/>
        <v>22.37</v>
      </c>
      <c r="EJW50" s="14">
        <f t="shared" si="611"/>
        <v>647.44159999999999</v>
      </c>
      <c r="EJX50" s="14">
        <f t="shared" si="612"/>
        <v>819.18939999999998</v>
      </c>
      <c r="EJY50" s="11" t="s">
        <v>17390</v>
      </c>
      <c r="EJZ50" s="261" t="str">
        <f>IF(EKG50="SINAPI",VLOOKUP('TEREZINHA HARDY'!EKF50,SINAPI,2,),VLOOKUP('TEREZINHA HARDY'!EKF50,SETOP,3,))</f>
        <v>PINTURA COM EMULSÃO ASFÁLTICA, DUAS (2) DEMÃOS</v>
      </c>
      <c r="EKA50" s="261"/>
      <c r="EKB50" s="261"/>
      <c r="EKC50" s="261"/>
      <c r="EKD50" s="261"/>
      <c r="EKE50" s="261"/>
      <c r="EKF50" s="12" t="s">
        <v>10840</v>
      </c>
      <c r="EKG50" s="12" t="s">
        <v>6222</v>
      </c>
      <c r="EKH50" s="12" t="str">
        <f>IF(EKG50="SINAPI",VLOOKUP('TEREZINHA HARDY'!EKF50,SINAPI,3,),VLOOKUP('TEREZINHA HARDY'!EKF50,SETOP,4,))</f>
        <v>M2</v>
      </c>
      <c r="EKI50" s="13">
        <v>36.619999999999997</v>
      </c>
      <c r="EKJ50" s="13" t="s">
        <v>41</v>
      </c>
      <c r="EKK50" s="14">
        <f>IF(EKG50="SINAPI",VLOOKUP('TEREZINHA HARDY'!EKF50,SINAPI,4,),VLOOKUP('TEREZINHA HARDY'!EKF50,SETOP,5,))</f>
        <v>17.68</v>
      </c>
      <c r="EKL50" s="14">
        <f t="shared" si="613"/>
        <v>22.37</v>
      </c>
      <c r="EKM50" s="14">
        <f t="shared" si="614"/>
        <v>647.44159999999999</v>
      </c>
      <c r="EKN50" s="14">
        <f t="shared" si="615"/>
        <v>819.18939999999998</v>
      </c>
      <c r="EKO50" s="11" t="s">
        <v>17390</v>
      </c>
      <c r="EKP50" s="261" t="str">
        <f>IF(EKW50="SINAPI",VLOOKUP('TEREZINHA HARDY'!EKV50,SINAPI,2,),VLOOKUP('TEREZINHA HARDY'!EKV50,SETOP,3,))</f>
        <v>PINTURA COM EMULSÃO ASFÁLTICA, DUAS (2) DEMÃOS</v>
      </c>
      <c r="EKQ50" s="261"/>
      <c r="EKR50" s="261"/>
      <c r="EKS50" s="261"/>
      <c r="EKT50" s="261"/>
      <c r="EKU50" s="261"/>
      <c r="EKV50" s="12" t="s">
        <v>10840</v>
      </c>
      <c r="EKW50" s="12" t="s">
        <v>6222</v>
      </c>
      <c r="EKX50" s="12" t="str">
        <f>IF(EKW50="SINAPI",VLOOKUP('TEREZINHA HARDY'!EKV50,SINAPI,3,),VLOOKUP('TEREZINHA HARDY'!EKV50,SETOP,4,))</f>
        <v>M2</v>
      </c>
      <c r="EKY50" s="13">
        <v>36.619999999999997</v>
      </c>
      <c r="EKZ50" s="13" t="s">
        <v>41</v>
      </c>
      <c r="ELA50" s="14">
        <f>IF(EKW50="SINAPI",VLOOKUP('TEREZINHA HARDY'!EKV50,SINAPI,4,),VLOOKUP('TEREZINHA HARDY'!EKV50,SETOP,5,))</f>
        <v>17.68</v>
      </c>
      <c r="ELB50" s="14">
        <f t="shared" si="616"/>
        <v>22.37</v>
      </c>
      <c r="ELC50" s="14">
        <f t="shared" si="617"/>
        <v>647.44159999999999</v>
      </c>
      <c r="ELD50" s="14">
        <f t="shared" si="618"/>
        <v>819.18939999999998</v>
      </c>
      <c r="ELE50" s="11" t="s">
        <v>17390</v>
      </c>
      <c r="ELF50" s="261" t="str">
        <f>IF(ELM50="SINAPI",VLOOKUP('TEREZINHA HARDY'!ELL50,SINAPI,2,),VLOOKUP('TEREZINHA HARDY'!ELL50,SETOP,3,))</f>
        <v>PINTURA COM EMULSÃO ASFÁLTICA, DUAS (2) DEMÃOS</v>
      </c>
      <c r="ELG50" s="261"/>
      <c r="ELH50" s="261"/>
      <c r="ELI50" s="261"/>
      <c r="ELJ50" s="261"/>
      <c r="ELK50" s="261"/>
      <c r="ELL50" s="12" t="s">
        <v>10840</v>
      </c>
      <c r="ELM50" s="12" t="s">
        <v>6222</v>
      </c>
      <c r="ELN50" s="12" t="str">
        <f>IF(ELM50="SINAPI",VLOOKUP('TEREZINHA HARDY'!ELL50,SINAPI,3,),VLOOKUP('TEREZINHA HARDY'!ELL50,SETOP,4,))</f>
        <v>M2</v>
      </c>
      <c r="ELO50" s="13">
        <v>36.619999999999997</v>
      </c>
      <c r="ELP50" s="13" t="s">
        <v>41</v>
      </c>
      <c r="ELQ50" s="14">
        <f>IF(ELM50="SINAPI",VLOOKUP('TEREZINHA HARDY'!ELL50,SINAPI,4,),VLOOKUP('TEREZINHA HARDY'!ELL50,SETOP,5,))</f>
        <v>17.68</v>
      </c>
      <c r="ELR50" s="14">
        <f t="shared" si="619"/>
        <v>22.37</v>
      </c>
      <c r="ELS50" s="14">
        <f t="shared" si="620"/>
        <v>647.44159999999999</v>
      </c>
      <c r="ELT50" s="14">
        <f t="shared" si="621"/>
        <v>819.18939999999998</v>
      </c>
      <c r="ELU50" s="11" t="s">
        <v>17390</v>
      </c>
      <c r="ELV50" s="261" t="str">
        <f>IF(EMC50="SINAPI",VLOOKUP('TEREZINHA HARDY'!EMB50,SINAPI,2,),VLOOKUP('TEREZINHA HARDY'!EMB50,SETOP,3,))</f>
        <v>PINTURA COM EMULSÃO ASFÁLTICA, DUAS (2) DEMÃOS</v>
      </c>
      <c r="ELW50" s="261"/>
      <c r="ELX50" s="261"/>
      <c r="ELY50" s="261"/>
      <c r="ELZ50" s="261"/>
      <c r="EMA50" s="261"/>
      <c r="EMB50" s="12" t="s">
        <v>10840</v>
      </c>
      <c r="EMC50" s="12" t="s">
        <v>6222</v>
      </c>
      <c r="EMD50" s="12" t="str">
        <f>IF(EMC50="SINAPI",VLOOKUP('TEREZINHA HARDY'!EMB50,SINAPI,3,),VLOOKUP('TEREZINHA HARDY'!EMB50,SETOP,4,))</f>
        <v>M2</v>
      </c>
      <c r="EME50" s="13">
        <v>36.619999999999997</v>
      </c>
      <c r="EMF50" s="13" t="s">
        <v>41</v>
      </c>
      <c r="EMG50" s="14">
        <f>IF(EMC50="SINAPI",VLOOKUP('TEREZINHA HARDY'!EMB50,SINAPI,4,),VLOOKUP('TEREZINHA HARDY'!EMB50,SETOP,5,))</f>
        <v>17.68</v>
      </c>
      <c r="EMH50" s="14">
        <f t="shared" si="622"/>
        <v>22.37</v>
      </c>
      <c r="EMI50" s="14">
        <f t="shared" si="623"/>
        <v>647.44159999999999</v>
      </c>
      <c r="EMJ50" s="14">
        <f t="shared" si="624"/>
        <v>819.18939999999998</v>
      </c>
      <c r="EMK50" s="11" t="s">
        <v>17390</v>
      </c>
      <c r="EML50" s="261" t="str">
        <f>IF(EMS50="SINAPI",VLOOKUP('TEREZINHA HARDY'!EMR50,SINAPI,2,),VLOOKUP('TEREZINHA HARDY'!EMR50,SETOP,3,))</f>
        <v>PINTURA COM EMULSÃO ASFÁLTICA, DUAS (2) DEMÃOS</v>
      </c>
      <c r="EMM50" s="261"/>
      <c r="EMN50" s="261"/>
      <c r="EMO50" s="261"/>
      <c r="EMP50" s="261"/>
      <c r="EMQ50" s="261"/>
      <c r="EMR50" s="12" t="s">
        <v>10840</v>
      </c>
      <c r="EMS50" s="12" t="s">
        <v>6222</v>
      </c>
      <c r="EMT50" s="12" t="str">
        <f>IF(EMS50="SINAPI",VLOOKUP('TEREZINHA HARDY'!EMR50,SINAPI,3,),VLOOKUP('TEREZINHA HARDY'!EMR50,SETOP,4,))</f>
        <v>M2</v>
      </c>
      <c r="EMU50" s="13">
        <v>36.619999999999997</v>
      </c>
      <c r="EMV50" s="13" t="s">
        <v>41</v>
      </c>
      <c r="EMW50" s="14">
        <f>IF(EMS50="SINAPI",VLOOKUP('TEREZINHA HARDY'!EMR50,SINAPI,4,),VLOOKUP('TEREZINHA HARDY'!EMR50,SETOP,5,))</f>
        <v>17.68</v>
      </c>
      <c r="EMX50" s="14">
        <f t="shared" si="625"/>
        <v>22.37</v>
      </c>
      <c r="EMY50" s="14">
        <f t="shared" si="626"/>
        <v>647.44159999999999</v>
      </c>
      <c r="EMZ50" s="14">
        <f t="shared" si="627"/>
        <v>819.18939999999998</v>
      </c>
      <c r="ENA50" s="11" t="s">
        <v>17390</v>
      </c>
      <c r="ENB50" s="261" t="str">
        <f>IF(ENI50="SINAPI",VLOOKUP('TEREZINHA HARDY'!ENH50,SINAPI,2,),VLOOKUP('TEREZINHA HARDY'!ENH50,SETOP,3,))</f>
        <v>PINTURA COM EMULSÃO ASFÁLTICA, DUAS (2) DEMÃOS</v>
      </c>
      <c r="ENC50" s="261"/>
      <c r="END50" s="261"/>
      <c r="ENE50" s="261"/>
      <c r="ENF50" s="261"/>
      <c r="ENG50" s="261"/>
      <c r="ENH50" s="12" t="s">
        <v>10840</v>
      </c>
      <c r="ENI50" s="12" t="s">
        <v>6222</v>
      </c>
      <c r="ENJ50" s="12" t="str">
        <f>IF(ENI50="SINAPI",VLOOKUP('TEREZINHA HARDY'!ENH50,SINAPI,3,),VLOOKUP('TEREZINHA HARDY'!ENH50,SETOP,4,))</f>
        <v>M2</v>
      </c>
      <c r="ENK50" s="13">
        <v>36.619999999999997</v>
      </c>
      <c r="ENL50" s="13" t="s">
        <v>41</v>
      </c>
      <c r="ENM50" s="14">
        <f>IF(ENI50="SINAPI",VLOOKUP('TEREZINHA HARDY'!ENH50,SINAPI,4,),VLOOKUP('TEREZINHA HARDY'!ENH50,SETOP,5,))</f>
        <v>17.68</v>
      </c>
      <c r="ENN50" s="14">
        <f t="shared" si="628"/>
        <v>22.37</v>
      </c>
      <c r="ENO50" s="14">
        <f t="shared" si="629"/>
        <v>647.44159999999999</v>
      </c>
      <c r="ENP50" s="14">
        <f t="shared" si="630"/>
        <v>819.18939999999998</v>
      </c>
      <c r="ENQ50" s="11" t="s">
        <v>17390</v>
      </c>
      <c r="ENR50" s="261" t="str">
        <f>IF(ENY50="SINAPI",VLOOKUP('TEREZINHA HARDY'!ENX50,SINAPI,2,),VLOOKUP('TEREZINHA HARDY'!ENX50,SETOP,3,))</f>
        <v>PINTURA COM EMULSÃO ASFÁLTICA, DUAS (2) DEMÃOS</v>
      </c>
      <c r="ENS50" s="261"/>
      <c r="ENT50" s="261"/>
      <c r="ENU50" s="261"/>
      <c r="ENV50" s="261"/>
      <c r="ENW50" s="261"/>
      <c r="ENX50" s="12" t="s">
        <v>10840</v>
      </c>
      <c r="ENY50" s="12" t="s">
        <v>6222</v>
      </c>
      <c r="ENZ50" s="12" t="str">
        <f>IF(ENY50="SINAPI",VLOOKUP('TEREZINHA HARDY'!ENX50,SINAPI,3,),VLOOKUP('TEREZINHA HARDY'!ENX50,SETOP,4,))</f>
        <v>M2</v>
      </c>
      <c r="EOA50" s="13">
        <v>36.619999999999997</v>
      </c>
      <c r="EOB50" s="13" t="s">
        <v>41</v>
      </c>
      <c r="EOC50" s="14">
        <f>IF(ENY50="SINAPI",VLOOKUP('TEREZINHA HARDY'!ENX50,SINAPI,4,),VLOOKUP('TEREZINHA HARDY'!ENX50,SETOP,5,))</f>
        <v>17.68</v>
      </c>
      <c r="EOD50" s="14">
        <f t="shared" si="631"/>
        <v>22.37</v>
      </c>
      <c r="EOE50" s="14">
        <f t="shared" si="632"/>
        <v>647.44159999999999</v>
      </c>
      <c r="EOF50" s="14">
        <f t="shared" si="633"/>
        <v>819.18939999999998</v>
      </c>
      <c r="EOG50" s="11" t="s">
        <v>17390</v>
      </c>
      <c r="EOH50" s="261" t="str">
        <f>IF(EOO50="SINAPI",VLOOKUP('TEREZINHA HARDY'!EON50,SINAPI,2,),VLOOKUP('TEREZINHA HARDY'!EON50,SETOP,3,))</f>
        <v>PINTURA COM EMULSÃO ASFÁLTICA, DUAS (2) DEMÃOS</v>
      </c>
      <c r="EOI50" s="261"/>
      <c r="EOJ50" s="261"/>
      <c r="EOK50" s="261"/>
      <c r="EOL50" s="261"/>
      <c r="EOM50" s="261"/>
      <c r="EON50" s="12" t="s">
        <v>10840</v>
      </c>
      <c r="EOO50" s="12" t="s">
        <v>6222</v>
      </c>
      <c r="EOP50" s="12" t="str">
        <f>IF(EOO50="SINAPI",VLOOKUP('TEREZINHA HARDY'!EON50,SINAPI,3,),VLOOKUP('TEREZINHA HARDY'!EON50,SETOP,4,))</f>
        <v>M2</v>
      </c>
      <c r="EOQ50" s="13">
        <v>36.619999999999997</v>
      </c>
      <c r="EOR50" s="13" t="s">
        <v>41</v>
      </c>
      <c r="EOS50" s="14">
        <f>IF(EOO50="SINAPI",VLOOKUP('TEREZINHA HARDY'!EON50,SINAPI,4,),VLOOKUP('TEREZINHA HARDY'!EON50,SETOP,5,))</f>
        <v>17.68</v>
      </c>
      <c r="EOT50" s="14">
        <f t="shared" si="634"/>
        <v>22.37</v>
      </c>
      <c r="EOU50" s="14">
        <f t="shared" si="635"/>
        <v>647.44159999999999</v>
      </c>
      <c r="EOV50" s="14">
        <f t="shared" si="636"/>
        <v>819.18939999999998</v>
      </c>
      <c r="EOW50" s="11" t="s">
        <v>17390</v>
      </c>
      <c r="EOX50" s="261" t="str">
        <f>IF(EPE50="SINAPI",VLOOKUP('TEREZINHA HARDY'!EPD50,SINAPI,2,),VLOOKUP('TEREZINHA HARDY'!EPD50,SETOP,3,))</f>
        <v>PINTURA COM EMULSÃO ASFÁLTICA, DUAS (2) DEMÃOS</v>
      </c>
      <c r="EOY50" s="261"/>
      <c r="EOZ50" s="261"/>
      <c r="EPA50" s="261"/>
      <c r="EPB50" s="261"/>
      <c r="EPC50" s="261"/>
      <c r="EPD50" s="12" t="s">
        <v>10840</v>
      </c>
      <c r="EPE50" s="12" t="s">
        <v>6222</v>
      </c>
      <c r="EPF50" s="12" t="str">
        <f>IF(EPE50="SINAPI",VLOOKUP('TEREZINHA HARDY'!EPD50,SINAPI,3,),VLOOKUP('TEREZINHA HARDY'!EPD50,SETOP,4,))</f>
        <v>M2</v>
      </c>
      <c r="EPG50" s="13">
        <v>36.619999999999997</v>
      </c>
      <c r="EPH50" s="13" t="s">
        <v>41</v>
      </c>
      <c r="EPI50" s="14">
        <f>IF(EPE50="SINAPI",VLOOKUP('TEREZINHA HARDY'!EPD50,SINAPI,4,),VLOOKUP('TEREZINHA HARDY'!EPD50,SETOP,5,))</f>
        <v>17.68</v>
      </c>
      <c r="EPJ50" s="14">
        <f t="shared" si="637"/>
        <v>22.37</v>
      </c>
      <c r="EPK50" s="14">
        <f t="shared" si="638"/>
        <v>647.44159999999999</v>
      </c>
      <c r="EPL50" s="14">
        <f t="shared" si="639"/>
        <v>819.18939999999998</v>
      </c>
      <c r="EPM50" s="11" t="s">
        <v>17390</v>
      </c>
      <c r="EPN50" s="261" t="str">
        <f>IF(EPU50="SINAPI",VLOOKUP('TEREZINHA HARDY'!EPT50,SINAPI,2,),VLOOKUP('TEREZINHA HARDY'!EPT50,SETOP,3,))</f>
        <v>PINTURA COM EMULSÃO ASFÁLTICA, DUAS (2) DEMÃOS</v>
      </c>
      <c r="EPO50" s="261"/>
      <c r="EPP50" s="261"/>
      <c r="EPQ50" s="261"/>
      <c r="EPR50" s="261"/>
      <c r="EPS50" s="261"/>
      <c r="EPT50" s="12" t="s">
        <v>10840</v>
      </c>
      <c r="EPU50" s="12" t="s">
        <v>6222</v>
      </c>
      <c r="EPV50" s="12" t="str">
        <f>IF(EPU50="SINAPI",VLOOKUP('TEREZINHA HARDY'!EPT50,SINAPI,3,),VLOOKUP('TEREZINHA HARDY'!EPT50,SETOP,4,))</f>
        <v>M2</v>
      </c>
      <c r="EPW50" s="13">
        <v>36.619999999999997</v>
      </c>
      <c r="EPX50" s="13" t="s">
        <v>41</v>
      </c>
      <c r="EPY50" s="14">
        <f>IF(EPU50="SINAPI",VLOOKUP('TEREZINHA HARDY'!EPT50,SINAPI,4,),VLOOKUP('TEREZINHA HARDY'!EPT50,SETOP,5,))</f>
        <v>17.68</v>
      </c>
      <c r="EPZ50" s="14">
        <f t="shared" si="640"/>
        <v>22.37</v>
      </c>
      <c r="EQA50" s="14">
        <f t="shared" si="641"/>
        <v>647.44159999999999</v>
      </c>
      <c r="EQB50" s="14">
        <f t="shared" si="642"/>
        <v>819.18939999999998</v>
      </c>
      <c r="EQC50" s="11" t="s">
        <v>17390</v>
      </c>
      <c r="EQD50" s="261" t="str">
        <f>IF(EQK50="SINAPI",VLOOKUP('TEREZINHA HARDY'!EQJ50,SINAPI,2,),VLOOKUP('TEREZINHA HARDY'!EQJ50,SETOP,3,))</f>
        <v>PINTURA COM EMULSÃO ASFÁLTICA, DUAS (2) DEMÃOS</v>
      </c>
      <c r="EQE50" s="261"/>
      <c r="EQF50" s="261"/>
      <c r="EQG50" s="261"/>
      <c r="EQH50" s="261"/>
      <c r="EQI50" s="261"/>
      <c r="EQJ50" s="12" t="s">
        <v>10840</v>
      </c>
      <c r="EQK50" s="12" t="s">
        <v>6222</v>
      </c>
      <c r="EQL50" s="12" t="str">
        <f>IF(EQK50="SINAPI",VLOOKUP('TEREZINHA HARDY'!EQJ50,SINAPI,3,),VLOOKUP('TEREZINHA HARDY'!EQJ50,SETOP,4,))</f>
        <v>M2</v>
      </c>
      <c r="EQM50" s="13">
        <v>36.619999999999997</v>
      </c>
      <c r="EQN50" s="13" t="s">
        <v>41</v>
      </c>
      <c r="EQO50" s="14">
        <f>IF(EQK50="SINAPI",VLOOKUP('TEREZINHA HARDY'!EQJ50,SINAPI,4,),VLOOKUP('TEREZINHA HARDY'!EQJ50,SETOP,5,))</f>
        <v>17.68</v>
      </c>
      <c r="EQP50" s="14">
        <f t="shared" si="643"/>
        <v>22.37</v>
      </c>
      <c r="EQQ50" s="14">
        <f t="shared" si="644"/>
        <v>647.44159999999999</v>
      </c>
      <c r="EQR50" s="14">
        <f t="shared" si="645"/>
        <v>819.18939999999998</v>
      </c>
      <c r="EQS50" s="11" t="s">
        <v>17390</v>
      </c>
      <c r="EQT50" s="261" t="str">
        <f>IF(ERA50="SINAPI",VLOOKUP('TEREZINHA HARDY'!EQZ50,SINAPI,2,),VLOOKUP('TEREZINHA HARDY'!EQZ50,SETOP,3,))</f>
        <v>PINTURA COM EMULSÃO ASFÁLTICA, DUAS (2) DEMÃOS</v>
      </c>
      <c r="EQU50" s="261"/>
      <c r="EQV50" s="261"/>
      <c r="EQW50" s="261"/>
      <c r="EQX50" s="261"/>
      <c r="EQY50" s="261"/>
      <c r="EQZ50" s="12" t="s">
        <v>10840</v>
      </c>
      <c r="ERA50" s="12" t="s">
        <v>6222</v>
      </c>
      <c r="ERB50" s="12" t="str">
        <f>IF(ERA50="SINAPI",VLOOKUP('TEREZINHA HARDY'!EQZ50,SINAPI,3,),VLOOKUP('TEREZINHA HARDY'!EQZ50,SETOP,4,))</f>
        <v>M2</v>
      </c>
      <c r="ERC50" s="13">
        <v>36.619999999999997</v>
      </c>
      <c r="ERD50" s="13" t="s">
        <v>41</v>
      </c>
      <c r="ERE50" s="14">
        <f>IF(ERA50="SINAPI",VLOOKUP('TEREZINHA HARDY'!EQZ50,SINAPI,4,),VLOOKUP('TEREZINHA HARDY'!EQZ50,SETOP,5,))</f>
        <v>17.68</v>
      </c>
      <c r="ERF50" s="14">
        <f t="shared" si="646"/>
        <v>22.37</v>
      </c>
      <c r="ERG50" s="14">
        <f t="shared" si="647"/>
        <v>647.44159999999999</v>
      </c>
      <c r="ERH50" s="14">
        <f t="shared" si="648"/>
        <v>819.18939999999998</v>
      </c>
      <c r="ERI50" s="11" t="s">
        <v>17390</v>
      </c>
      <c r="ERJ50" s="261" t="str">
        <f>IF(ERQ50="SINAPI",VLOOKUP('TEREZINHA HARDY'!ERP50,SINAPI,2,),VLOOKUP('TEREZINHA HARDY'!ERP50,SETOP,3,))</f>
        <v>PINTURA COM EMULSÃO ASFÁLTICA, DUAS (2) DEMÃOS</v>
      </c>
      <c r="ERK50" s="261"/>
      <c r="ERL50" s="261"/>
      <c r="ERM50" s="261"/>
      <c r="ERN50" s="261"/>
      <c r="ERO50" s="261"/>
      <c r="ERP50" s="12" t="s">
        <v>10840</v>
      </c>
      <c r="ERQ50" s="12" t="s">
        <v>6222</v>
      </c>
      <c r="ERR50" s="12" t="str">
        <f>IF(ERQ50="SINAPI",VLOOKUP('TEREZINHA HARDY'!ERP50,SINAPI,3,),VLOOKUP('TEREZINHA HARDY'!ERP50,SETOP,4,))</f>
        <v>M2</v>
      </c>
      <c r="ERS50" s="13">
        <v>36.619999999999997</v>
      </c>
      <c r="ERT50" s="13" t="s">
        <v>41</v>
      </c>
      <c r="ERU50" s="14">
        <f>IF(ERQ50="SINAPI",VLOOKUP('TEREZINHA HARDY'!ERP50,SINAPI,4,),VLOOKUP('TEREZINHA HARDY'!ERP50,SETOP,5,))</f>
        <v>17.68</v>
      </c>
      <c r="ERV50" s="14">
        <f t="shared" si="649"/>
        <v>22.37</v>
      </c>
      <c r="ERW50" s="14">
        <f t="shared" si="650"/>
        <v>647.44159999999999</v>
      </c>
      <c r="ERX50" s="14">
        <f t="shared" si="651"/>
        <v>819.18939999999998</v>
      </c>
      <c r="ERY50" s="11" t="s">
        <v>17390</v>
      </c>
      <c r="ERZ50" s="261" t="str">
        <f>IF(ESG50="SINAPI",VLOOKUP('TEREZINHA HARDY'!ESF50,SINAPI,2,),VLOOKUP('TEREZINHA HARDY'!ESF50,SETOP,3,))</f>
        <v>PINTURA COM EMULSÃO ASFÁLTICA, DUAS (2) DEMÃOS</v>
      </c>
      <c r="ESA50" s="261"/>
      <c r="ESB50" s="261"/>
      <c r="ESC50" s="261"/>
      <c r="ESD50" s="261"/>
      <c r="ESE50" s="261"/>
      <c r="ESF50" s="12" t="s">
        <v>10840</v>
      </c>
      <c r="ESG50" s="12" t="s">
        <v>6222</v>
      </c>
      <c r="ESH50" s="12" t="str">
        <f>IF(ESG50="SINAPI",VLOOKUP('TEREZINHA HARDY'!ESF50,SINAPI,3,),VLOOKUP('TEREZINHA HARDY'!ESF50,SETOP,4,))</f>
        <v>M2</v>
      </c>
      <c r="ESI50" s="13">
        <v>36.619999999999997</v>
      </c>
      <c r="ESJ50" s="13" t="s">
        <v>41</v>
      </c>
      <c r="ESK50" s="14">
        <f>IF(ESG50="SINAPI",VLOOKUP('TEREZINHA HARDY'!ESF50,SINAPI,4,),VLOOKUP('TEREZINHA HARDY'!ESF50,SETOP,5,))</f>
        <v>17.68</v>
      </c>
      <c r="ESL50" s="14">
        <f t="shared" si="652"/>
        <v>22.37</v>
      </c>
      <c r="ESM50" s="14">
        <f t="shared" si="653"/>
        <v>647.44159999999999</v>
      </c>
      <c r="ESN50" s="14">
        <f t="shared" si="654"/>
        <v>819.18939999999998</v>
      </c>
      <c r="ESO50" s="11" t="s">
        <v>17390</v>
      </c>
      <c r="ESP50" s="261" t="str">
        <f>IF(ESW50="SINAPI",VLOOKUP('TEREZINHA HARDY'!ESV50,SINAPI,2,),VLOOKUP('TEREZINHA HARDY'!ESV50,SETOP,3,))</f>
        <v>PINTURA COM EMULSÃO ASFÁLTICA, DUAS (2) DEMÃOS</v>
      </c>
      <c r="ESQ50" s="261"/>
      <c r="ESR50" s="261"/>
      <c r="ESS50" s="261"/>
      <c r="EST50" s="261"/>
      <c r="ESU50" s="261"/>
      <c r="ESV50" s="12" t="s">
        <v>10840</v>
      </c>
      <c r="ESW50" s="12" t="s">
        <v>6222</v>
      </c>
      <c r="ESX50" s="12" t="str">
        <f>IF(ESW50="SINAPI",VLOOKUP('TEREZINHA HARDY'!ESV50,SINAPI,3,),VLOOKUP('TEREZINHA HARDY'!ESV50,SETOP,4,))</f>
        <v>M2</v>
      </c>
      <c r="ESY50" s="13">
        <v>36.619999999999997</v>
      </c>
      <c r="ESZ50" s="13" t="s">
        <v>41</v>
      </c>
      <c r="ETA50" s="14">
        <f>IF(ESW50="SINAPI",VLOOKUP('TEREZINHA HARDY'!ESV50,SINAPI,4,),VLOOKUP('TEREZINHA HARDY'!ESV50,SETOP,5,))</f>
        <v>17.68</v>
      </c>
      <c r="ETB50" s="14">
        <f t="shared" si="655"/>
        <v>22.37</v>
      </c>
      <c r="ETC50" s="14">
        <f t="shared" si="656"/>
        <v>647.44159999999999</v>
      </c>
      <c r="ETD50" s="14">
        <f t="shared" si="657"/>
        <v>819.18939999999998</v>
      </c>
      <c r="ETE50" s="11" t="s">
        <v>17390</v>
      </c>
      <c r="ETF50" s="261" t="str">
        <f>IF(ETM50="SINAPI",VLOOKUP('TEREZINHA HARDY'!ETL50,SINAPI,2,),VLOOKUP('TEREZINHA HARDY'!ETL50,SETOP,3,))</f>
        <v>PINTURA COM EMULSÃO ASFÁLTICA, DUAS (2) DEMÃOS</v>
      </c>
      <c r="ETG50" s="261"/>
      <c r="ETH50" s="261"/>
      <c r="ETI50" s="261"/>
      <c r="ETJ50" s="261"/>
      <c r="ETK50" s="261"/>
      <c r="ETL50" s="12" t="s">
        <v>10840</v>
      </c>
      <c r="ETM50" s="12" t="s">
        <v>6222</v>
      </c>
      <c r="ETN50" s="12" t="str">
        <f>IF(ETM50="SINAPI",VLOOKUP('TEREZINHA HARDY'!ETL50,SINAPI,3,),VLOOKUP('TEREZINHA HARDY'!ETL50,SETOP,4,))</f>
        <v>M2</v>
      </c>
      <c r="ETO50" s="13">
        <v>36.619999999999997</v>
      </c>
      <c r="ETP50" s="13" t="s">
        <v>41</v>
      </c>
      <c r="ETQ50" s="14">
        <f>IF(ETM50="SINAPI",VLOOKUP('TEREZINHA HARDY'!ETL50,SINAPI,4,),VLOOKUP('TEREZINHA HARDY'!ETL50,SETOP,5,))</f>
        <v>17.68</v>
      </c>
      <c r="ETR50" s="14">
        <f t="shared" si="658"/>
        <v>22.37</v>
      </c>
      <c r="ETS50" s="14">
        <f t="shared" si="659"/>
        <v>647.44159999999999</v>
      </c>
      <c r="ETT50" s="14">
        <f t="shared" si="660"/>
        <v>819.18939999999998</v>
      </c>
      <c r="ETU50" s="11" t="s">
        <v>17390</v>
      </c>
      <c r="ETV50" s="261" t="str">
        <f>IF(EUC50="SINAPI",VLOOKUP('TEREZINHA HARDY'!EUB50,SINAPI,2,),VLOOKUP('TEREZINHA HARDY'!EUB50,SETOP,3,))</f>
        <v>PINTURA COM EMULSÃO ASFÁLTICA, DUAS (2) DEMÃOS</v>
      </c>
      <c r="ETW50" s="261"/>
      <c r="ETX50" s="261"/>
      <c r="ETY50" s="261"/>
      <c r="ETZ50" s="261"/>
      <c r="EUA50" s="261"/>
      <c r="EUB50" s="12" t="s">
        <v>10840</v>
      </c>
      <c r="EUC50" s="12" t="s">
        <v>6222</v>
      </c>
      <c r="EUD50" s="12" t="str">
        <f>IF(EUC50="SINAPI",VLOOKUP('TEREZINHA HARDY'!EUB50,SINAPI,3,),VLOOKUP('TEREZINHA HARDY'!EUB50,SETOP,4,))</f>
        <v>M2</v>
      </c>
      <c r="EUE50" s="13">
        <v>36.619999999999997</v>
      </c>
      <c r="EUF50" s="13" t="s">
        <v>41</v>
      </c>
      <c r="EUG50" s="14">
        <f>IF(EUC50="SINAPI",VLOOKUP('TEREZINHA HARDY'!EUB50,SINAPI,4,),VLOOKUP('TEREZINHA HARDY'!EUB50,SETOP,5,))</f>
        <v>17.68</v>
      </c>
      <c r="EUH50" s="14">
        <f t="shared" si="661"/>
        <v>22.37</v>
      </c>
      <c r="EUI50" s="14">
        <f t="shared" si="662"/>
        <v>647.44159999999999</v>
      </c>
      <c r="EUJ50" s="14">
        <f t="shared" si="663"/>
        <v>819.18939999999998</v>
      </c>
      <c r="EUK50" s="11" t="s">
        <v>17390</v>
      </c>
      <c r="EUL50" s="261" t="str">
        <f>IF(EUS50="SINAPI",VLOOKUP('TEREZINHA HARDY'!EUR50,SINAPI,2,),VLOOKUP('TEREZINHA HARDY'!EUR50,SETOP,3,))</f>
        <v>PINTURA COM EMULSÃO ASFÁLTICA, DUAS (2) DEMÃOS</v>
      </c>
      <c r="EUM50" s="261"/>
      <c r="EUN50" s="261"/>
      <c r="EUO50" s="261"/>
      <c r="EUP50" s="261"/>
      <c r="EUQ50" s="261"/>
      <c r="EUR50" s="12" t="s">
        <v>10840</v>
      </c>
      <c r="EUS50" s="12" t="s">
        <v>6222</v>
      </c>
      <c r="EUT50" s="12" t="str">
        <f>IF(EUS50="SINAPI",VLOOKUP('TEREZINHA HARDY'!EUR50,SINAPI,3,),VLOOKUP('TEREZINHA HARDY'!EUR50,SETOP,4,))</f>
        <v>M2</v>
      </c>
      <c r="EUU50" s="13">
        <v>36.619999999999997</v>
      </c>
      <c r="EUV50" s="13" t="s">
        <v>41</v>
      </c>
      <c r="EUW50" s="14">
        <f>IF(EUS50="SINAPI",VLOOKUP('TEREZINHA HARDY'!EUR50,SINAPI,4,),VLOOKUP('TEREZINHA HARDY'!EUR50,SETOP,5,))</f>
        <v>17.68</v>
      </c>
      <c r="EUX50" s="14">
        <f t="shared" si="664"/>
        <v>22.37</v>
      </c>
      <c r="EUY50" s="14">
        <f t="shared" si="665"/>
        <v>647.44159999999999</v>
      </c>
      <c r="EUZ50" s="14">
        <f t="shared" si="666"/>
        <v>819.18939999999998</v>
      </c>
      <c r="EVA50" s="11" t="s">
        <v>17390</v>
      </c>
      <c r="EVB50" s="261" t="str">
        <f>IF(EVI50="SINAPI",VLOOKUP('TEREZINHA HARDY'!EVH50,SINAPI,2,),VLOOKUP('TEREZINHA HARDY'!EVH50,SETOP,3,))</f>
        <v>PINTURA COM EMULSÃO ASFÁLTICA, DUAS (2) DEMÃOS</v>
      </c>
      <c r="EVC50" s="261"/>
      <c r="EVD50" s="261"/>
      <c r="EVE50" s="261"/>
      <c r="EVF50" s="261"/>
      <c r="EVG50" s="261"/>
      <c r="EVH50" s="12" t="s">
        <v>10840</v>
      </c>
      <c r="EVI50" s="12" t="s">
        <v>6222</v>
      </c>
      <c r="EVJ50" s="12" t="str">
        <f>IF(EVI50="SINAPI",VLOOKUP('TEREZINHA HARDY'!EVH50,SINAPI,3,),VLOOKUP('TEREZINHA HARDY'!EVH50,SETOP,4,))</f>
        <v>M2</v>
      </c>
      <c r="EVK50" s="13">
        <v>36.619999999999997</v>
      </c>
      <c r="EVL50" s="13" t="s">
        <v>41</v>
      </c>
      <c r="EVM50" s="14">
        <f>IF(EVI50="SINAPI",VLOOKUP('TEREZINHA HARDY'!EVH50,SINAPI,4,),VLOOKUP('TEREZINHA HARDY'!EVH50,SETOP,5,))</f>
        <v>17.68</v>
      </c>
      <c r="EVN50" s="14">
        <f t="shared" si="667"/>
        <v>22.37</v>
      </c>
      <c r="EVO50" s="14">
        <f t="shared" si="668"/>
        <v>647.44159999999999</v>
      </c>
      <c r="EVP50" s="14">
        <f t="shared" si="669"/>
        <v>819.18939999999998</v>
      </c>
      <c r="EVQ50" s="11" t="s">
        <v>17390</v>
      </c>
      <c r="EVR50" s="261" t="str">
        <f>IF(EVY50="SINAPI",VLOOKUP('TEREZINHA HARDY'!EVX50,SINAPI,2,),VLOOKUP('TEREZINHA HARDY'!EVX50,SETOP,3,))</f>
        <v>PINTURA COM EMULSÃO ASFÁLTICA, DUAS (2) DEMÃOS</v>
      </c>
      <c r="EVS50" s="261"/>
      <c r="EVT50" s="261"/>
      <c r="EVU50" s="261"/>
      <c r="EVV50" s="261"/>
      <c r="EVW50" s="261"/>
      <c r="EVX50" s="12" t="s">
        <v>10840</v>
      </c>
      <c r="EVY50" s="12" t="s">
        <v>6222</v>
      </c>
      <c r="EVZ50" s="12" t="str">
        <f>IF(EVY50="SINAPI",VLOOKUP('TEREZINHA HARDY'!EVX50,SINAPI,3,),VLOOKUP('TEREZINHA HARDY'!EVX50,SETOP,4,))</f>
        <v>M2</v>
      </c>
      <c r="EWA50" s="13">
        <v>36.619999999999997</v>
      </c>
      <c r="EWB50" s="13" t="s">
        <v>41</v>
      </c>
      <c r="EWC50" s="14">
        <f>IF(EVY50="SINAPI",VLOOKUP('TEREZINHA HARDY'!EVX50,SINAPI,4,),VLOOKUP('TEREZINHA HARDY'!EVX50,SETOP,5,))</f>
        <v>17.68</v>
      </c>
      <c r="EWD50" s="14">
        <f t="shared" si="670"/>
        <v>22.37</v>
      </c>
      <c r="EWE50" s="14">
        <f t="shared" si="671"/>
        <v>647.44159999999999</v>
      </c>
      <c r="EWF50" s="14">
        <f t="shared" si="672"/>
        <v>819.18939999999998</v>
      </c>
      <c r="EWG50" s="11" t="s">
        <v>17390</v>
      </c>
      <c r="EWH50" s="261" t="str">
        <f>IF(EWO50="SINAPI",VLOOKUP('TEREZINHA HARDY'!EWN50,SINAPI,2,),VLOOKUP('TEREZINHA HARDY'!EWN50,SETOP,3,))</f>
        <v>PINTURA COM EMULSÃO ASFÁLTICA, DUAS (2) DEMÃOS</v>
      </c>
      <c r="EWI50" s="261"/>
      <c r="EWJ50" s="261"/>
      <c r="EWK50" s="261"/>
      <c r="EWL50" s="261"/>
      <c r="EWM50" s="261"/>
      <c r="EWN50" s="12" t="s">
        <v>10840</v>
      </c>
      <c r="EWO50" s="12" t="s">
        <v>6222</v>
      </c>
      <c r="EWP50" s="12" t="str">
        <f>IF(EWO50="SINAPI",VLOOKUP('TEREZINHA HARDY'!EWN50,SINAPI,3,),VLOOKUP('TEREZINHA HARDY'!EWN50,SETOP,4,))</f>
        <v>M2</v>
      </c>
      <c r="EWQ50" s="13">
        <v>36.619999999999997</v>
      </c>
      <c r="EWR50" s="13" t="s">
        <v>41</v>
      </c>
      <c r="EWS50" s="14">
        <f>IF(EWO50="SINAPI",VLOOKUP('TEREZINHA HARDY'!EWN50,SINAPI,4,),VLOOKUP('TEREZINHA HARDY'!EWN50,SETOP,5,))</f>
        <v>17.68</v>
      </c>
      <c r="EWT50" s="14">
        <f t="shared" si="673"/>
        <v>22.37</v>
      </c>
      <c r="EWU50" s="14">
        <f t="shared" si="674"/>
        <v>647.44159999999999</v>
      </c>
      <c r="EWV50" s="14">
        <f t="shared" si="675"/>
        <v>819.18939999999998</v>
      </c>
      <c r="EWW50" s="11" t="s">
        <v>17390</v>
      </c>
      <c r="EWX50" s="261" t="str">
        <f>IF(EXE50="SINAPI",VLOOKUP('TEREZINHA HARDY'!EXD50,SINAPI,2,),VLOOKUP('TEREZINHA HARDY'!EXD50,SETOP,3,))</f>
        <v>PINTURA COM EMULSÃO ASFÁLTICA, DUAS (2) DEMÃOS</v>
      </c>
      <c r="EWY50" s="261"/>
      <c r="EWZ50" s="261"/>
      <c r="EXA50" s="261"/>
      <c r="EXB50" s="261"/>
      <c r="EXC50" s="261"/>
      <c r="EXD50" s="12" t="s">
        <v>10840</v>
      </c>
      <c r="EXE50" s="12" t="s">
        <v>6222</v>
      </c>
      <c r="EXF50" s="12" t="str">
        <f>IF(EXE50="SINAPI",VLOOKUP('TEREZINHA HARDY'!EXD50,SINAPI,3,),VLOOKUP('TEREZINHA HARDY'!EXD50,SETOP,4,))</f>
        <v>M2</v>
      </c>
      <c r="EXG50" s="13">
        <v>36.619999999999997</v>
      </c>
      <c r="EXH50" s="13" t="s">
        <v>41</v>
      </c>
      <c r="EXI50" s="14">
        <f>IF(EXE50="SINAPI",VLOOKUP('TEREZINHA HARDY'!EXD50,SINAPI,4,),VLOOKUP('TEREZINHA HARDY'!EXD50,SETOP,5,))</f>
        <v>17.68</v>
      </c>
      <c r="EXJ50" s="14">
        <f t="shared" si="676"/>
        <v>22.37</v>
      </c>
      <c r="EXK50" s="14">
        <f t="shared" si="677"/>
        <v>647.44159999999999</v>
      </c>
      <c r="EXL50" s="14">
        <f t="shared" si="678"/>
        <v>819.18939999999998</v>
      </c>
      <c r="EXM50" s="11" t="s">
        <v>17390</v>
      </c>
      <c r="EXN50" s="261" t="str">
        <f>IF(EXU50="SINAPI",VLOOKUP('TEREZINHA HARDY'!EXT50,SINAPI,2,),VLOOKUP('TEREZINHA HARDY'!EXT50,SETOP,3,))</f>
        <v>PINTURA COM EMULSÃO ASFÁLTICA, DUAS (2) DEMÃOS</v>
      </c>
      <c r="EXO50" s="261"/>
      <c r="EXP50" s="261"/>
      <c r="EXQ50" s="261"/>
      <c r="EXR50" s="261"/>
      <c r="EXS50" s="261"/>
      <c r="EXT50" s="12" t="s">
        <v>10840</v>
      </c>
      <c r="EXU50" s="12" t="s">
        <v>6222</v>
      </c>
      <c r="EXV50" s="12" t="str">
        <f>IF(EXU50="SINAPI",VLOOKUP('TEREZINHA HARDY'!EXT50,SINAPI,3,),VLOOKUP('TEREZINHA HARDY'!EXT50,SETOP,4,))</f>
        <v>M2</v>
      </c>
      <c r="EXW50" s="13">
        <v>36.619999999999997</v>
      </c>
      <c r="EXX50" s="13" t="s">
        <v>41</v>
      </c>
      <c r="EXY50" s="14">
        <f>IF(EXU50="SINAPI",VLOOKUP('TEREZINHA HARDY'!EXT50,SINAPI,4,),VLOOKUP('TEREZINHA HARDY'!EXT50,SETOP,5,))</f>
        <v>17.68</v>
      </c>
      <c r="EXZ50" s="14">
        <f t="shared" si="679"/>
        <v>22.37</v>
      </c>
      <c r="EYA50" s="14">
        <f t="shared" si="680"/>
        <v>647.44159999999999</v>
      </c>
      <c r="EYB50" s="14">
        <f t="shared" si="681"/>
        <v>819.18939999999998</v>
      </c>
      <c r="EYC50" s="11" t="s">
        <v>17390</v>
      </c>
      <c r="EYD50" s="261" t="str">
        <f>IF(EYK50="SINAPI",VLOOKUP('TEREZINHA HARDY'!EYJ50,SINAPI,2,),VLOOKUP('TEREZINHA HARDY'!EYJ50,SETOP,3,))</f>
        <v>PINTURA COM EMULSÃO ASFÁLTICA, DUAS (2) DEMÃOS</v>
      </c>
      <c r="EYE50" s="261"/>
      <c r="EYF50" s="261"/>
      <c r="EYG50" s="261"/>
      <c r="EYH50" s="261"/>
      <c r="EYI50" s="261"/>
      <c r="EYJ50" s="12" t="s">
        <v>10840</v>
      </c>
      <c r="EYK50" s="12" t="s">
        <v>6222</v>
      </c>
      <c r="EYL50" s="12" t="str">
        <f>IF(EYK50="SINAPI",VLOOKUP('TEREZINHA HARDY'!EYJ50,SINAPI,3,),VLOOKUP('TEREZINHA HARDY'!EYJ50,SETOP,4,))</f>
        <v>M2</v>
      </c>
      <c r="EYM50" s="13">
        <v>36.619999999999997</v>
      </c>
      <c r="EYN50" s="13" t="s">
        <v>41</v>
      </c>
      <c r="EYO50" s="14">
        <f>IF(EYK50="SINAPI",VLOOKUP('TEREZINHA HARDY'!EYJ50,SINAPI,4,),VLOOKUP('TEREZINHA HARDY'!EYJ50,SETOP,5,))</f>
        <v>17.68</v>
      </c>
      <c r="EYP50" s="14">
        <f t="shared" si="682"/>
        <v>22.37</v>
      </c>
      <c r="EYQ50" s="14">
        <f t="shared" si="683"/>
        <v>647.44159999999999</v>
      </c>
      <c r="EYR50" s="14">
        <f t="shared" si="684"/>
        <v>819.18939999999998</v>
      </c>
      <c r="EYS50" s="11" t="s">
        <v>17390</v>
      </c>
      <c r="EYT50" s="261" t="str">
        <f>IF(EZA50="SINAPI",VLOOKUP('TEREZINHA HARDY'!EYZ50,SINAPI,2,),VLOOKUP('TEREZINHA HARDY'!EYZ50,SETOP,3,))</f>
        <v>PINTURA COM EMULSÃO ASFÁLTICA, DUAS (2) DEMÃOS</v>
      </c>
      <c r="EYU50" s="261"/>
      <c r="EYV50" s="261"/>
      <c r="EYW50" s="261"/>
      <c r="EYX50" s="261"/>
      <c r="EYY50" s="261"/>
      <c r="EYZ50" s="12" t="s">
        <v>10840</v>
      </c>
      <c r="EZA50" s="12" t="s">
        <v>6222</v>
      </c>
      <c r="EZB50" s="12" t="str">
        <f>IF(EZA50="SINAPI",VLOOKUP('TEREZINHA HARDY'!EYZ50,SINAPI,3,),VLOOKUP('TEREZINHA HARDY'!EYZ50,SETOP,4,))</f>
        <v>M2</v>
      </c>
      <c r="EZC50" s="13">
        <v>36.619999999999997</v>
      </c>
      <c r="EZD50" s="13" t="s">
        <v>41</v>
      </c>
      <c r="EZE50" s="14">
        <f>IF(EZA50="SINAPI",VLOOKUP('TEREZINHA HARDY'!EYZ50,SINAPI,4,),VLOOKUP('TEREZINHA HARDY'!EYZ50,SETOP,5,))</f>
        <v>17.68</v>
      </c>
      <c r="EZF50" s="14">
        <f t="shared" si="685"/>
        <v>22.37</v>
      </c>
      <c r="EZG50" s="14">
        <f t="shared" si="686"/>
        <v>647.44159999999999</v>
      </c>
      <c r="EZH50" s="14">
        <f t="shared" si="687"/>
        <v>819.18939999999998</v>
      </c>
      <c r="EZI50" s="11" t="s">
        <v>17390</v>
      </c>
      <c r="EZJ50" s="261" t="str">
        <f>IF(EZQ50="SINAPI",VLOOKUP('TEREZINHA HARDY'!EZP50,SINAPI,2,),VLOOKUP('TEREZINHA HARDY'!EZP50,SETOP,3,))</f>
        <v>PINTURA COM EMULSÃO ASFÁLTICA, DUAS (2) DEMÃOS</v>
      </c>
      <c r="EZK50" s="261"/>
      <c r="EZL50" s="261"/>
      <c r="EZM50" s="261"/>
      <c r="EZN50" s="261"/>
      <c r="EZO50" s="261"/>
      <c r="EZP50" s="12" t="s">
        <v>10840</v>
      </c>
      <c r="EZQ50" s="12" t="s">
        <v>6222</v>
      </c>
      <c r="EZR50" s="12" t="str">
        <f>IF(EZQ50="SINAPI",VLOOKUP('TEREZINHA HARDY'!EZP50,SINAPI,3,),VLOOKUP('TEREZINHA HARDY'!EZP50,SETOP,4,))</f>
        <v>M2</v>
      </c>
      <c r="EZS50" s="13">
        <v>36.619999999999997</v>
      </c>
      <c r="EZT50" s="13" t="s">
        <v>41</v>
      </c>
      <c r="EZU50" s="14">
        <f>IF(EZQ50="SINAPI",VLOOKUP('TEREZINHA HARDY'!EZP50,SINAPI,4,),VLOOKUP('TEREZINHA HARDY'!EZP50,SETOP,5,))</f>
        <v>17.68</v>
      </c>
      <c r="EZV50" s="14">
        <f t="shared" si="688"/>
        <v>22.37</v>
      </c>
      <c r="EZW50" s="14">
        <f t="shared" si="689"/>
        <v>647.44159999999999</v>
      </c>
      <c r="EZX50" s="14">
        <f t="shared" si="690"/>
        <v>819.18939999999998</v>
      </c>
      <c r="EZY50" s="11" t="s">
        <v>17390</v>
      </c>
      <c r="EZZ50" s="261" t="str">
        <f>IF(FAG50="SINAPI",VLOOKUP('TEREZINHA HARDY'!FAF50,SINAPI,2,),VLOOKUP('TEREZINHA HARDY'!FAF50,SETOP,3,))</f>
        <v>PINTURA COM EMULSÃO ASFÁLTICA, DUAS (2) DEMÃOS</v>
      </c>
      <c r="FAA50" s="261"/>
      <c r="FAB50" s="261"/>
      <c r="FAC50" s="261"/>
      <c r="FAD50" s="261"/>
      <c r="FAE50" s="261"/>
      <c r="FAF50" s="12" t="s">
        <v>10840</v>
      </c>
      <c r="FAG50" s="12" t="s">
        <v>6222</v>
      </c>
      <c r="FAH50" s="12" t="str">
        <f>IF(FAG50="SINAPI",VLOOKUP('TEREZINHA HARDY'!FAF50,SINAPI,3,),VLOOKUP('TEREZINHA HARDY'!FAF50,SETOP,4,))</f>
        <v>M2</v>
      </c>
      <c r="FAI50" s="13">
        <v>36.619999999999997</v>
      </c>
      <c r="FAJ50" s="13" t="s">
        <v>41</v>
      </c>
      <c r="FAK50" s="14">
        <f>IF(FAG50="SINAPI",VLOOKUP('TEREZINHA HARDY'!FAF50,SINAPI,4,),VLOOKUP('TEREZINHA HARDY'!FAF50,SETOP,5,))</f>
        <v>17.68</v>
      </c>
      <c r="FAL50" s="14">
        <f t="shared" si="691"/>
        <v>22.37</v>
      </c>
      <c r="FAM50" s="14">
        <f t="shared" si="692"/>
        <v>647.44159999999999</v>
      </c>
      <c r="FAN50" s="14">
        <f t="shared" si="693"/>
        <v>819.18939999999998</v>
      </c>
      <c r="FAO50" s="11" t="s">
        <v>17390</v>
      </c>
      <c r="FAP50" s="261" t="str">
        <f>IF(FAW50="SINAPI",VLOOKUP('TEREZINHA HARDY'!FAV50,SINAPI,2,),VLOOKUP('TEREZINHA HARDY'!FAV50,SETOP,3,))</f>
        <v>PINTURA COM EMULSÃO ASFÁLTICA, DUAS (2) DEMÃOS</v>
      </c>
      <c r="FAQ50" s="261"/>
      <c r="FAR50" s="261"/>
      <c r="FAS50" s="261"/>
      <c r="FAT50" s="261"/>
      <c r="FAU50" s="261"/>
      <c r="FAV50" s="12" t="s">
        <v>10840</v>
      </c>
      <c r="FAW50" s="12" t="s">
        <v>6222</v>
      </c>
      <c r="FAX50" s="12" t="str">
        <f>IF(FAW50="SINAPI",VLOOKUP('TEREZINHA HARDY'!FAV50,SINAPI,3,),VLOOKUP('TEREZINHA HARDY'!FAV50,SETOP,4,))</f>
        <v>M2</v>
      </c>
      <c r="FAY50" s="13">
        <v>36.619999999999997</v>
      </c>
      <c r="FAZ50" s="13" t="s">
        <v>41</v>
      </c>
      <c r="FBA50" s="14">
        <f>IF(FAW50="SINAPI",VLOOKUP('TEREZINHA HARDY'!FAV50,SINAPI,4,),VLOOKUP('TEREZINHA HARDY'!FAV50,SETOP,5,))</f>
        <v>17.68</v>
      </c>
      <c r="FBB50" s="14">
        <f t="shared" si="694"/>
        <v>22.37</v>
      </c>
      <c r="FBC50" s="14">
        <f t="shared" si="695"/>
        <v>647.44159999999999</v>
      </c>
      <c r="FBD50" s="14">
        <f t="shared" si="696"/>
        <v>819.18939999999998</v>
      </c>
      <c r="FBE50" s="11" t="s">
        <v>17390</v>
      </c>
      <c r="FBF50" s="261" t="str">
        <f>IF(FBM50="SINAPI",VLOOKUP('TEREZINHA HARDY'!FBL50,SINAPI,2,),VLOOKUP('TEREZINHA HARDY'!FBL50,SETOP,3,))</f>
        <v>PINTURA COM EMULSÃO ASFÁLTICA, DUAS (2) DEMÃOS</v>
      </c>
      <c r="FBG50" s="261"/>
      <c r="FBH50" s="261"/>
      <c r="FBI50" s="261"/>
      <c r="FBJ50" s="261"/>
      <c r="FBK50" s="261"/>
      <c r="FBL50" s="12" t="s">
        <v>10840</v>
      </c>
      <c r="FBM50" s="12" t="s">
        <v>6222</v>
      </c>
      <c r="FBN50" s="12" t="str">
        <f>IF(FBM50="SINAPI",VLOOKUP('TEREZINHA HARDY'!FBL50,SINAPI,3,),VLOOKUP('TEREZINHA HARDY'!FBL50,SETOP,4,))</f>
        <v>M2</v>
      </c>
      <c r="FBO50" s="13">
        <v>36.619999999999997</v>
      </c>
      <c r="FBP50" s="13" t="s">
        <v>41</v>
      </c>
      <c r="FBQ50" s="14">
        <f>IF(FBM50="SINAPI",VLOOKUP('TEREZINHA HARDY'!FBL50,SINAPI,4,),VLOOKUP('TEREZINHA HARDY'!FBL50,SETOP,5,))</f>
        <v>17.68</v>
      </c>
      <c r="FBR50" s="14">
        <f t="shared" si="697"/>
        <v>22.37</v>
      </c>
      <c r="FBS50" s="14">
        <f t="shared" si="698"/>
        <v>647.44159999999999</v>
      </c>
      <c r="FBT50" s="14">
        <f t="shared" si="699"/>
        <v>819.18939999999998</v>
      </c>
      <c r="FBU50" s="11" t="s">
        <v>17390</v>
      </c>
      <c r="FBV50" s="261" t="str">
        <f>IF(FCC50="SINAPI",VLOOKUP('TEREZINHA HARDY'!FCB50,SINAPI,2,),VLOOKUP('TEREZINHA HARDY'!FCB50,SETOP,3,))</f>
        <v>PINTURA COM EMULSÃO ASFÁLTICA, DUAS (2) DEMÃOS</v>
      </c>
      <c r="FBW50" s="261"/>
      <c r="FBX50" s="261"/>
      <c r="FBY50" s="261"/>
      <c r="FBZ50" s="261"/>
      <c r="FCA50" s="261"/>
      <c r="FCB50" s="12" t="s">
        <v>10840</v>
      </c>
      <c r="FCC50" s="12" t="s">
        <v>6222</v>
      </c>
      <c r="FCD50" s="12" t="str">
        <f>IF(FCC50="SINAPI",VLOOKUP('TEREZINHA HARDY'!FCB50,SINAPI,3,),VLOOKUP('TEREZINHA HARDY'!FCB50,SETOP,4,))</f>
        <v>M2</v>
      </c>
      <c r="FCE50" s="13">
        <v>36.619999999999997</v>
      </c>
      <c r="FCF50" s="13" t="s">
        <v>41</v>
      </c>
      <c r="FCG50" s="14">
        <f>IF(FCC50="SINAPI",VLOOKUP('TEREZINHA HARDY'!FCB50,SINAPI,4,),VLOOKUP('TEREZINHA HARDY'!FCB50,SETOP,5,))</f>
        <v>17.68</v>
      </c>
      <c r="FCH50" s="14">
        <f t="shared" si="700"/>
        <v>22.37</v>
      </c>
      <c r="FCI50" s="14">
        <f t="shared" si="701"/>
        <v>647.44159999999999</v>
      </c>
      <c r="FCJ50" s="14">
        <f t="shared" si="702"/>
        <v>819.18939999999998</v>
      </c>
      <c r="FCK50" s="11" t="s">
        <v>17390</v>
      </c>
      <c r="FCL50" s="261" t="str">
        <f>IF(FCS50="SINAPI",VLOOKUP('TEREZINHA HARDY'!FCR50,SINAPI,2,),VLOOKUP('TEREZINHA HARDY'!FCR50,SETOP,3,))</f>
        <v>PINTURA COM EMULSÃO ASFÁLTICA, DUAS (2) DEMÃOS</v>
      </c>
      <c r="FCM50" s="261"/>
      <c r="FCN50" s="261"/>
      <c r="FCO50" s="261"/>
      <c r="FCP50" s="261"/>
      <c r="FCQ50" s="261"/>
      <c r="FCR50" s="12" t="s">
        <v>10840</v>
      </c>
      <c r="FCS50" s="12" t="s">
        <v>6222</v>
      </c>
      <c r="FCT50" s="12" t="str">
        <f>IF(FCS50="SINAPI",VLOOKUP('TEREZINHA HARDY'!FCR50,SINAPI,3,),VLOOKUP('TEREZINHA HARDY'!FCR50,SETOP,4,))</f>
        <v>M2</v>
      </c>
      <c r="FCU50" s="13">
        <v>36.619999999999997</v>
      </c>
      <c r="FCV50" s="13" t="s">
        <v>41</v>
      </c>
      <c r="FCW50" s="14">
        <f>IF(FCS50="SINAPI",VLOOKUP('TEREZINHA HARDY'!FCR50,SINAPI,4,),VLOOKUP('TEREZINHA HARDY'!FCR50,SETOP,5,))</f>
        <v>17.68</v>
      </c>
      <c r="FCX50" s="14">
        <f t="shared" si="703"/>
        <v>22.37</v>
      </c>
      <c r="FCY50" s="14">
        <f t="shared" si="704"/>
        <v>647.44159999999999</v>
      </c>
      <c r="FCZ50" s="14">
        <f t="shared" si="705"/>
        <v>819.18939999999998</v>
      </c>
      <c r="FDA50" s="11" t="s">
        <v>17390</v>
      </c>
      <c r="FDB50" s="261" t="str">
        <f>IF(FDI50="SINAPI",VLOOKUP('TEREZINHA HARDY'!FDH50,SINAPI,2,),VLOOKUP('TEREZINHA HARDY'!FDH50,SETOP,3,))</f>
        <v>PINTURA COM EMULSÃO ASFÁLTICA, DUAS (2) DEMÃOS</v>
      </c>
      <c r="FDC50" s="261"/>
      <c r="FDD50" s="261"/>
      <c r="FDE50" s="261"/>
      <c r="FDF50" s="261"/>
      <c r="FDG50" s="261"/>
      <c r="FDH50" s="12" t="s">
        <v>10840</v>
      </c>
      <c r="FDI50" s="12" t="s">
        <v>6222</v>
      </c>
      <c r="FDJ50" s="12" t="str">
        <f>IF(FDI50="SINAPI",VLOOKUP('TEREZINHA HARDY'!FDH50,SINAPI,3,),VLOOKUP('TEREZINHA HARDY'!FDH50,SETOP,4,))</f>
        <v>M2</v>
      </c>
      <c r="FDK50" s="13">
        <v>36.619999999999997</v>
      </c>
      <c r="FDL50" s="13" t="s">
        <v>41</v>
      </c>
      <c r="FDM50" s="14">
        <f>IF(FDI50="SINAPI",VLOOKUP('TEREZINHA HARDY'!FDH50,SINAPI,4,),VLOOKUP('TEREZINHA HARDY'!FDH50,SETOP,5,))</f>
        <v>17.68</v>
      </c>
      <c r="FDN50" s="14">
        <f t="shared" si="706"/>
        <v>22.37</v>
      </c>
      <c r="FDO50" s="14">
        <f t="shared" si="707"/>
        <v>647.44159999999999</v>
      </c>
      <c r="FDP50" s="14">
        <f t="shared" si="708"/>
        <v>819.18939999999998</v>
      </c>
      <c r="FDQ50" s="11" t="s">
        <v>17390</v>
      </c>
      <c r="FDR50" s="261" t="str">
        <f>IF(FDY50="SINAPI",VLOOKUP('TEREZINHA HARDY'!FDX50,SINAPI,2,),VLOOKUP('TEREZINHA HARDY'!FDX50,SETOP,3,))</f>
        <v>PINTURA COM EMULSÃO ASFÁLTICA, DUAS (2) DEMÃOS</v>
      </c>
      <c r="FDS50" s="261"/>
      <c r="FDT50" s="261"/>
      <c r="FDU50" s="261"/>
      <c r="FDV50" s="261"/>
      <c r="FDW50" s="261"/>
      <c r="FDX50" s="12" t="s">
        <v>10840</v>
      </c>
      <c r="FDY50" s="12" t="s">
        <v>6222</v>
      </c>
      <c r="FDZ50" s="12" t="str">
        <f>IF(FDY50="SINAPI",VLOOKUP('TEREZINHA HARDY'!FDX50,SINAPI,3,),VLOOKUP('TEREZINHA HARDY'!FDX50,SETOP,4,))</f>
        <v>M2</v>
      </c>
      <c r="FEA50" s="13">
        <v>36.619999999999997</v>
      </c>
      <c r="FEB50" s="13" t="s">
        <v>41</v>
      </c>
      <c r="FEC50" s="14">
        <f>IF(FDY50="SINAPI",VLOOKUP('TEREZINHA HARDY'!FDX50,SINAPI,4,),VLOOKUP('TEREZINHA HARDY'!FDX50,SETOP,5,))</f>
        <v>17.68</v>
      </c>
      <c r="FED50" s="14">
        <f t="shared" si="709"/>
        <v>22.37</v>
      </c>
      <c r="FEE50" s="14">
        <f t="shared" si="710"/>
        <v>647.44159999999999</v>
      </c>
      <c r="FEF50" s="14">
        <f t="shared" si="711"/>
        <v>819.18939999999998</v>
      </c>
      <c r="FEG50" s="11" t="s">
        <v>17390</v>
      </c>
      <c r="FEH50" s="261" t="str">
        <f>IF(FEO50="SINAPI",VLOOKUP('TEREZINHA HARDY'!FEN50,SINAPI,2,),VLOOKUP('TEREZINHA HARDY'!FEN50,SETOP,3,))</f>
        <v>PINTURA COM EMULSÃO ASFÁLTICA, DUAS (2) DEMÃOS</v>
      </c>
      <c r="FEI50" s="261"/>
      <c r="FEJ50" s="261"/>
      <c r="FEK50" s="261"/>
      <c r="FEL50" s="261"/>
      <c r="FEM50" s="261"/>
      <c r="FEN50" s="12" t="s">
        <v>10840</v>
      </c>
      <c r="FEO50" s="12" t="s">
        <v>6222</v>
      </c>
      <c r="FEP50" s="12" t="str">
        <f>IF(FEO50="SINAPI",VLOOKUP('TEREZINHA HARDY'!FEN50,SINAPI,3,),VLOOKUP('TEREZINHA HARDY'!FEN50,SETOP,4,))</f>
        <v>M2</v>
      </c>
      <c r="FEQ50" s="13">
        <v>36.619999999999997</v>
      </c>
      <c r="FER50" s="13" t="s">
        <v>41</v>
      </c>
      <c r="FES50" s="14">
        <f>IF(FEO50="SINAPI",VLOOKUP('TEREZINHA HARDY'!FEN50,SINAPI,4,),VLOOKUP('TEREZINHA HARDY'!FEN50,SETOP,5,))</f>
        <v>17.68</v>
      </c>
      <c r="FET50" s="14">
        <f t="shared" si="712"/>
        <v>22.37</v>
      </c>
      <c r="FEU50" s="14">
        <f t="shared" si="713"/>
        <v>647.44159999999999</v>
      </c>
      <c r="FEV50" s="14">
        <f t="shared" si="714"/>
        <v>819.18939999999998</v>
      </c>
      <c r="FEW50" s="11" t="s">
        <v>17390</v>
      </c>
      <c r="FEX50" s="261" t="str">
        <f>IF(FFE50="SINAPI",VLOOKUP('TEREZINHA HARDY'!FFD50,SINAPI,2,),VLOOKUP('TEREZINHA HARDY'!FFD50,SETOP,3,))</f>
        <v>PINTURA COM EMULSÃO ASFÁLTICA, DUAS (2) DEMÃOS</v>
      </c>
      <c r="FEY50" s="261"/>
      <c r="FEZ50" s="261"/>
      <c r="FFA50" s="261"/>
      <c r="FFB50" s="261"/>
      <c r="FFC50" s="261"/>
      <c r="FFD50" s="12" t="s">
        <v>10840</v>
      </c>
      <c r="FFE50" s="12" t="s">
        <v>6222</v>
      </c>
      <c r="FFF50" s="12" t="str">
        <f>IF(FFE50="SINAPI",VLOOKUP('TEREZINHA HARDY'!FFD50,SINAPI,3,),VLOOKUP('TEREZINHA HARDY'!FFD50,SETOP,4,))</f>
        <v>M2</v>
      </c>
      <c r="FFG50" s="13">
        <v>36.619999999999997</v>
      </c>
      <c r="FFH50" s="13" t="s">
        <v>41</v>
      </c>
      <c r="FFI50" s="14">
        <f>IF(FFE50="SINAPI",VLOOKUP('TEREZINHA HARDY'!FFD50,SINAPI,4,),VLOOKUP('TEREZINHA HARDY'!FFD50,SETOP,5,))</f>
        <v>17.68</v>
      </c>
      <c r="FFJ50" s="14">
        <f t="shared" si="715"/>
        <v>22.37</v>
      </c>
      <c r="FFK50" s="14">
        <f t="shared" si="716"/>
        <v>647.44159999999999</v>
      </c>
      <c r="FFL50" s="14">
        <f t="shared" si="717"/>
        <v>819.18939999999998</v>
      </c>
      <c r="FFM50" s="11" t="s">
        <v>17390</v>
      </c>
      <c r="FFN50" s="261" t="str">
        <f>IF(FFU50="SINAPI",VLOOKUP('TEREZINHA HARDY'!FFT50,SINAPI,2,),VLOOKUP('TEREZINHA HARDY'!FFT50,SETOP,3,))</f>
        <v>PINTURA COM EMULSÃO ASFÁLTICA, DUAS (2) DEMÃOS</v>
      </c>
      <c r="FFO50" s="261"/>
      <c r="FFP50" s="261"/>
      <c r="FFQ50" s="261"/>
      <c r="FFR50" s="261"/>
      <c r="FFS50" s="261"/>
      <c r="FFT50" s="12" t="s">
        <v>10840</v>
      </c>
      <c r="FFU50" s="12" t="s">
        <v>6222</v>
      </c>
      <c r="FFV50" s="12" t="str">
        <f>IF(FFU50="SINAPI",VLOOKUP('TEREZINHA HARDY'!FFT50,SINAPI,3,),VLOOKUP('TEREZINHA HARDY'!FFT50,SETOP,4,))</f>
        <v>M2</v>
      </c>
      <c r="FFW50" s="13">
        <v>36.619999999999997</v>
      </c>
      <c r="FFX50" s="13" t="s">
        <v>41</v>
      </c>
      <c r="FFY50" s="14">
        <f>IF(FFU50="SINAPI",VLOOKUP('TEREZINHA HARDY'!FFT50,SINAPI,4,),VLOOKUP('TEREZINHA HARDY'!FFT50,SETOP,5,))</f>
        <v>17.68</v>
      </c>
      <c r="FFZ50" s="14">
        <f t="shared" si="718"/>
        <v>22.37</v>
      </c>
      <c r="FGA50" s="14">
        <f t="shared" si="719"/>
        <v>647.44159999999999</v>
      </c>
      <c r="FGB50" s="14">
        <f t="shared" si="720"/>
        <v>819.18939999999998</v>
      </c>
      <c r="FGC50" s="11" t="s">
        <v>17390</v>
      </c>
      <c r="FGD50" s="261" t="str">
        <f>IF(FGK50="SINAPI",VLOOKUP('TEREZINHA HARDY'!FGJ50,SINAPI,2,),VLOOKUP('TEREZINHA HARDY'!FGJ50,SETOP,3,))</f>
        <v>PINTURA COM EMULSÃO ASFÁLTICA, DUAS (2) DEMÃOS</v>
      </c>
      <c r="FGE50" s="261"/>
      <c r="FGF50" s="261"/>
      <c r="FGG50" s="261"/>
      <c r="FGH50" s="261"/>
      <c r="FGI50" s="261"/>
      <c r="FGJ50" s="12" t="s">
        <v>10840</v>
      </c>
      <c r="FGK50" s="12" t="s">
        <v>6222</v>
      </c>
      <c r="FGL50" s="12" t="str">
        <f>IF(FGK50="SINAPI",VLOOKUP('TEREZINHA HARDY'!FGJ50,SINAPI,3,),VLOOKUP('TEREZINHA HARDY'!FGJ50,SETOP,4,))</f>
        <v>M2</v>
      </c>
      <c r="FGM50" s="13">
        <v>36.619999999999997</v>
      </c>
      <c r="FGN50" s="13" t="s">
        <v>41</v>
      </c>
      <c r="FGO50" s="14">
        <f>IF(FGK50="SINAPI",VLOOKUP('TEREZINHA HARDY'!FGJ50,SINAPI,4,),VLOOKUP('TEREZINHA HARDY'!FGJ50,SETOP,5,))</f>
        <v>17.68</v>
      </c>
      <c r="FGP50" s="14">
        <f t="shared" si="721"/>
        <v>22.37</v>
      </c>
      <c r="FGQ50" s="14">
        <f t="shared" si="722"/>
        <v>647.44159999999999</v>
      </c>
      <c r="FGR50" s="14">
        <f t="shared" si="723"/>
        <v>819.18939999999998</v>
      </c>
      <c r="FGS50" s="11" t="s">
        <v>17390</v>
      </c>
      <c r="FGT50" s="261" t="str">
        <f>IF(FHA50="SINAPI",VLOOKUP('TEREZINHA HARDY'!FGZ50,SINAPI,2,),VLOOKUP('TEREZINHA HARDY'!FGZ50,SETOP,3,))</f>
        <v>PINTURA COM EMULSÃO ASFÁLTICA, DUAS (2) DEMÃOS</v>
      </c>
      <c r="FGU50" s="261"/>
      <c r="FGV50" s="261"/>
      <c r="FGW50" s="261"/>
      <c r="FGX50" s="261"/>
      <c r="FGY50" s="261"/>
      <c r="FGZ50" s="12" t="s">
        <v>10840</v>
      </c>
      <c r="FHA50" s="12" t="s">
        <v>6222</v>
      </c>
      <c r="FHB50" s="12" t="str">
        <f>IF(FHA50="SINAPI",VLOOKUP('TEREZINHA HARDY'!FGZ50,SINAPI,3,),VLOOKUP('TEREZINHA HARDY'!FGZ50,SETOP,4,))</f>
        <v>M2</v>
      </c>
      <c r="FHC50" s="13">
        <v>36.619999999999997</v>
      </c>
      <c r="FHD50" s="13" t="s">
        <v>41</v>
      </c>
      <c r="FHE50" s="14">
        <f>IF(FHA50="SINAPI",VLOOKUP('TEREZINHA HARDY'!FGZ50,SINAPI,4,),VLOOKUP('TEREZINHA HARDY'!FGZ50,SETOP,5,))</f>
        <v>17.68</v>
      </c>
      <c r="FHF50" s="14">
        <f t="shared" si="724"/>
        <v>22.37</v>
      </c>
      <c r="FHG50" s="14">
        <f t="shared" si="725"/>
        <v>647.44159999999999</v>
      </c>
      <c r="FHH50" s="14">
        <f t="shared" si="726"/>
        <v>819.18939999999998</v>
      </c>
      <c r="FHI50" s="11" t="s">
        <v>17390</v>
      </c>
      <c r="FHJ50" s="261" t="str">
        <f>IF(FHQ50="SINAPI",VLOOKUP('TEREZINHA HARDY'!FHP50,SINAPI,2,),VLOOKUP('TEREZINHA HARDY'!FHP50,SETOP,3,))</f>
        <v>PINTURA COM EMULSÃO ASFÁLTICA, DUAS (2) DEMÃOS</v>
      </c>
      <c r="FHK50" s="261"/>
      <c r="FHL50" s="261"/>
      <c r="FHM50" s="261"/>
      <c r="FHN50" s="261"/>
      <c r="FHO50" s="261"/>
      <c r="FHP50" s="12" t="s">
        <v>10840</v>
      </c>
      <c r="FHQ50" s="12" t="s">
        <v>6222</v>
      </c>
      <c r="FHR50" s="12" t="str">
        <f>IF(FHQ50="SINAPI",VLOOKUP('TEREZINHA HARDY'!FHP50,SINAPI,3,),VLOOKUP('TEREZINHA HARDY'!FHP50,SETOP,4,))</f>
        <v>M2</v>
      </c>
      <c r="FHS50" s="13">
        <v>36.619999999999997</v>
      </c>
      <c r="FHT50" s="13" t="s">
        <v>41</v>
      </c>
      <c r="FHU50" s="14">
        <f>IF(FHQ50="SINAPI",VLOOKUP('TEREZINHA HARDY'!FHP50,SINAPI,4,),VLOOKUP('TEREZINHA HARDY'!FHP50,SETOP,5,))</f>
        <v>17.68</v>
      </c>
      <c r="FHV50" s="14">
        <f t="shared" si="727"/>
        <v>22.37</v>
      </c>
      <c r="FHW50" s="14">
        <f t="shared" si="728"/>
        <v>647.44159999999999</v>
      </c>
      <c r="FHX50" s="14">
        <f t="shared" si="729"/>
        <v>819.18939999999998</v>
      </c>
      <c r="FHY50" s="11" t="s">
        <v>17390</v>
      </c>
      <c r="FHZ50" s="261" t="str">
        <f>IF(FIG50="SINAPI",VLOOKUP('TEREZINHA HARDY'!FIF50,SINAPI,2,),VLOOKUP('TEREZINHA HARDY'!FIF50,SETOP,3,))</f>
        <v>PINTURA COM EMULSÃO ASFÁLTICA, DUAS (2) DEMÃOS</v>
      </c>
      <c r="FIA50" s="261"/>
      <c r="FIB50" s="261"/>
      <c r="FIC50" s="261"/>
      <c r="FID50" s="261"/>
      <c r="FIE50" s="261"/>
      <c r="FIF50" s="12" t="s">
        <v>10840</v>
      </c>
      <c r="FIG50" s="12" t="s">
        <v>6222</v>
      </c>
      <c r="FIH50" s="12" t="str">
        <f>IF(FIG50="SINAPI",VLOOKUP('TEREZINHA HARDY'!FIF50,SINAPI,3,),VLOOKUP('TEREZINHA HARDY'!FIF50,SETOP,4,))</f>
        <v>M2</v>
      </c>
      <c r="FII50" s="13">
        <v>36.619999999999997</v>
      </c>
      <c r="FIJ50" s="13" t="s">
        <v>41</v>
      </c>
      <c r="FIK50" s="14">
        <f>IF(FIG50="SINAPI",VLOOKUP('TEREZINHA HARDY'!FIF50,SINAPI,4,),VLOOKUP('TEREZINHA HARDY'!FIF50,SETOP,5,))</f>
        <v>17.68</v>
      </c>
      <c r="FIL50" s="14">
        <f t="shared" si="730"/>
        <v>22.37</v>
      </c>
      <c r="FIM50" s="14">
        <f t="shared" si="731"/>
        <v>647.44159999999999</v>
      </c>
      <c r="FIN50" s="14">
        <f t="shared" si="732"/>
        <v>819.18939999999998</v>
      </c>
      <c r="FIO50" s="11" t="s">
        <v>17390</v>
      </c>
      <c r="FIP50" s="261" t="str">
        <f>IF(FIW50="SINAPI",VLOOKUP('TEREZINHA HARDY'!FIV50,SINAPI,2,),VLOOKUP('TEREZINHA HARDY'!FIV50,SETOP,3,))</f>
        <v>PINTURA COM EMULSÃO ASFÁLTICA, DUAS (2) DEMÃOS</v>
      </c>
      <c r="FIQ50" s="261"/>
      <c r="FIR50" s="261"/>
      <c r="FIS50" s="261"/>
      <c r="FIT50" s="261"/>
      <c r="FIU50" s="261"/>
      <c r="FIV50" s="12" t="s">
        <v>10840</v>
      </c>
      <c r="FIW50" s="12" t="s">
        <v>6222</v>
      </c>
      <c r="FIX50" s="12" t="str">
        <f>IF(FIW50="SINAPI",VLOOKUP('TEREZINHA HARDY'!FIV50,SINAPI,3,),VLOOKUP('TEREZINHA HARDY'!FIV50,SETOP,4,))</f>
        <v>M2</v>
      </c>
      <c r="FIY50" s="13">
        <v>36.619999999999997</v>
      </c>
      <c r="FIZ50" s="13" t="s">
        <v>41</v>
      </c>
      <c r="FJA50" s="14">
        <f>IF(FIW50="SINAPI",VLOOKUP('TEREZINHA HARDY'!FIV50,SINAPI,4,),VLOOKUP('TEREZINHA HARDY'!FIV50,SETOP,5,))</f>
        <v>17.68</v>
      </c>
      <c r="FJB50" s="14">
        <f t="shared" si="733"/>
        <v>22.37</v>
      </c>
      <c r="FJC50" s="14">
        <f t="shared" si="734"/>
        <v>647.44159999999999</v>
      </c>
      <c r="FJD50" s="14">
        <f t="shared" si="735"/>
        <v>819.18939999999998</v>
      </c>
      <c r="FJE50" s="11" t="s">
        <v>17390</v>
      </c>
      <c r="FJF50" s="261" t="str">
        <f>IF(FJM50="SINAPI",VLOOKUP('TEREZINHA HARDY'!FJL50,SINAPI,2,),VLOOKUP('TEREZINHA HARDY'!FJL50,SETOP,3,))</f>
        <v>PINTURA COM EMULSÃO ASFÁLTICA, DUAS (2) DEMÃOS</v>
      </c>
      <c r="FJG50" s="261"/>
      <c r="FJH50" s="261"/>
      <c r="FJI50" s="261"/>
      <c r="FJJ50" s="261"/>
      <c r="FJK50" s="261"/>
      <c r="FJL50" s="12" t="s">
        <v>10840</v>
      </c>
      <c r="FJM50" s="12" t="s">
        <v>6222</v>
      </c>
      <c r="FJN50" s="12" t="str">
        <f>IF(FJM50="SINAPI",VLOOKUP('TEREZINHA HARDY'!FJL50,SINAPI,3,),VLOOKUP('TEREZINHA HARDY'!FJL50,SETOP,4,))</f>
        <v>M2</v>
      </c>
      <c r="FJO50" s="13">
        <v>36.619999999999997</v>
      </c>
      <c r="FJP50" s="13" t="s">
        <v>41</v>
      </c>
      <c r="FJQ50" s="14">
        <f>IF(FJM50="SINAPI",VLOOKUP('TEREZINHA HARDY'!FJL50,SINAPI,4,),VLOOKUP('TEREZINHA HARDY'!FJL50,SETOP,5,))</f>
        <v>17.68</v>
      </c>
      <c r="FJR50" s="14">
        <f t="shared" si="736"/>
        <v>22.37</v>
      </c>
      <c r="FJS50" s="14">
        <f t="shared" si="737"/>
        <v>647.44159999999999</v>
      </c>
      <c r="FJT50" s="14">
        <f t="shared" si="738"/>
        <v>819.18939999999998</v>
      </c>
      <c r="FJU50" s="11" t="s">
        <v>17390</v>
      </c>
      <c r="FJV50" s="261" t="str">
        <f>IF(FKC50="SINAPI",VLOOKUP('TEREZINHA HARDY'!FKB50,SINAPI,2,),VLOOKUP('TEREZINHA HARDY'!FKB50,SETOP,3,))</f>
        <v>PINTURA COM EMULSÃO ASFÁLTICA, DUAS (2) DEMÃOS</v>
      </c>
      <c r="FJW50" s="261"/>
      <c r="FJX50" s="261"/>
      <c r="FJY50" s="261"/>
      <c r="FJZ50" s="261"/>
      <c r="FKA50" s="261"/>
      <c r="FKB50" s="12" t="s">
        <v>10840</v>
      </c>
      <c r="FKC50" s="12" t="s">
        <v>6222</v>
      </c>
      <c r="FKD50" s="12" t="str">
        <f>IF(FKC50="SINAPI",VLOOKUP('TEREZINHA HARDY'!FKB50,SINAPI,3,),VLOOKUP('TEREZINHA HARDY'!FKB50,SETOP,4,))</f>
        <v>M2</v>
      </c>
      <c r="FKE50" s="13">
        <v>36.619999999999997</v>
      </c>
      <c r="FKF50" s="13" t="s">
        <v>41</v>
      </c>
      <c r="FKG50" s="14">
        <f>IF(FKC50="SINAPI",VLOOKUP('TEREZINHA HARDY'!FKB50,SINAPI,4,),VLOOKUP('TEREZINHA HARDY'!FKB50,SETOP,5,))</f>
        <v>17.68</v>
      </c>
      <c r="FKH50" s="14">
        <f t="shared" si="739"/>
        <v>22.37</v>
      </c>
      <c r="FKI50" s="14">
        <f t="shared" si="740"/>
        <v>647.44159999999999</v>
      </c>
      <c r="FKJ50" s="14">
        <f t="shared" si="741"/>
        <v>819.18939999999998</v>
      </c>
      <c r="FKK50" s="11" t="s">
        <v>17390</v>
      </c>
      <c r="FKL50" s="261" t="str">
        <f>IF(FKS50="SINAPI",VLOOKUP('TEREZINHA HARDY'!FKR50,SINAPI,2,),VLOOKUP('TEREZINHA HARDY'!FKR50,SETOP,3,))</f>
        <v>PINTURA COM EMULSÃO ASFÁLTICA, DUAS (2) DEMÃOS</v>
      </c>
      <c r="FKM50" s="261"/>
      <c r="FKN50" s="261"/>
      <c r="FKO50" s="261"/>
      <c r="FKP50" s="261"/>
      <c r="FKQ50" s="261"/>
      <c r="FKR50" s="12" t="s">
        <v>10840</v>
      </c>
      <c r="FKS50" s="12" t="s">
        <v>6222</v>
      </c>
      <c r="FKT50" s="12" t="str">
        <f>IF(FKS50="SINAPI",VLOOKUP('TEREZINHA HARDY'!FKR50,SINAPI,3,),VLOOKUP('TEREZINHA HARDY'!FKR50,SETOP,4,))</f>
        <v>M2</v>
      </c>
      <c r="FKU50" s="13">
        <v>36.619999999999997</v>
      </c>
      <c r="FKV50" s="13" t="s">
        <v>41</v>
      </c>
      <c r="FKW50" s="14">
        <f>IF(FKS50="SINAPI",VLOOKUP('TEREZINHA HARDY'!FKR50,SINAPI,4,),VLOOKUP('TEREZINHA HARDY'!FKR50,SETOP,5,))</f>
        <v>17.68</v>
      </c>
      <c r="FKX50" s="14">
        <f t="shared" si="742"/>
        <v>22.37</v>
      </c>
      <c r="FKY50" s="14">
        <f t="shared" si="743"/>
        <v>647.44159999999999</v>
      </c>
      <c r="FKZ50" s="14">
        <f t="shared" si="744"/>
        <v>819.18939999999998</v>
      </c>
      <c r="FLA50" s="11" t="s">
        <v>17390</v>
      </c>
      <c r="FLB50" s="261" t="str">
        <f>IF(FLI50="SINAPI",VLOOKUP('TEREZINHA HARDY'!FLH50,SINAPI,2,),VLOOKUP('TEREZINHA HARDY'!FLH50,SETOP,3,))</f>
        <v>PINTURA COM EMULSÃO ASFÁLTICA, DUAS (2) DEMÃOS</v>
      </c>
      <c r="FLC50" s="261"/>
      <c r="FLD50" s="261"/>
      <c r="FLE50" s="261"/>
      <c r="FLF50" s="261"/>
      <c r="FLG50" s="261"/>
      <c r="FLH50" s="12" t="s">
        <v>10840</v>
      </c>
      <c r="FLI50" s="12" t="s">
        <v>6222</v>
      </c>
      <c r="FLJ50" s="12" t="str">
        <f>IF(FLI50="SINAPI",VLOOKUP('TEREZINHA HARDY'!FLH50,SINAPI,3,),VLOOKUP('TEREZINHA HARDY'!FLH50,SETOP,4,))</f>
        <v>M2</v>
      </c>
      <c r="FLK50" s="13">
        <v>36.619999999999997</v>
      </c>
      <c r="FLL50" s="13" t="s">
        <v>41</v>
      </c>
      <c r="FLM50" s="14">
        <f>IF(FLI50="SINAPI",VLOOKUP('TEREZINHA HARDY'!FLH50,SINAPI,4,),VLOOKUP('TEREZINHA HARDY'!FLH50,SETOP,5,))</f>
        <v>17.68</v>
      </c>
      <c r="FLN50" s="14">
        <f t="shared" si="745"/>
        <v>22.37</v>
      </c>
      <c r="FLO50" s="14">
        <f t="shared" si="746"/>
        <v>647.44159999999999</v>
      </c>
      <c r="FLP50" s="14">
        <f t="shared" si="747"/>
        <v>819.18939999999998</v>
      </c>
      <c r="FLQ50" s="11" t="s">
        <v>17390</v>
      </c>
      <c r="FLR50" s="261" t="str">
        <f>IF(FLY50="SINAPI",VLOOKUP('TEREZINHA HARDY'!FLX50,SINAPI,2,),VLOOKUP('TEREZINHA HARDY'!FLX50,SETOP,3,))</f>
        <v>PINTURA COM EMULSÃO ASFÁLTICA, DUAS (2) DEMÃOS</v>
      </c>
      <c r="FLS50" s="261"/>
      <c r="FLT50" s="261"/>
      <c r="FLU50" s="261"/>
      <c r="FLV50" s="261"/>
      <c r="FLW50" s="261"/>
      <c r="FLX50" s="12" t="s">
        <v>10840</v>
      </c>
      <c r="FLY50" s="12" t="s">
        <v>6222</v>
      </c>
      <c r="FLZ50" s="12" t="str">
        <f>IF(FLY50="SINAPI",VLOOKUP('TEREZINHA HARDY'!FLX50,SINAPI,3,),VLOOKUP('TEREZINHA HARDY'!FLX50,SETOP,4,))</f>
        <v>M2</v>
      </c>
      <c r="FMA50" s="13">
        <v>36.619999999999997</v>
      </c>
      <c r="FMB50" s="13" t="s">
        <v>41</v>
      </c>
      <c r="FMC50" s="14">
        <f>IF(FLY50="SINAPI",VLOOKUP('TEREZINHA HARDY'!FLX50,SINAPI,4,),VLOOKUP('TEREZINHA HARDY'!FLX50,SETOP,5,))</f>
        <v>17.68</v>
      </c>
      <c r="FMD50" s="14">
        <f t="shared" si="748"/>
        <v>22.37</v>
      </c>
      <c r="FME50" s="14">
        <f t="shared" si="749"/>
        <v>647.44159999999999</v>
      </c>
      <c r="FMF50" s="14">
        <f t="shared" si="750"/>
        <v>819.18939999999998</v>
      </c>
      <c r="FMG50" s="11" t="s">
        <v>17390</v>
      </c>
      <c r="FMH50" s="261" t="str">
        <f>IF(FMO50="SINAPI",VLOOKUP('TEREZINHA HARDY'!FMN50,SINAPI,2,),VLOOKUP('TEREZINHA HARDY'!FMN50,SETOP,3,))</f>
        <v>PINTURA COM EMULSÃO ASFÁLTICA, DUAS (2) DEMÃOS</v>
      </c>
      <c r="FMI50" s="261"/>
      <c r="FMJ50" s="261"/>
      <c r="FMK50" s="261"/>
      <c r="FML50" s="261"/>
      <c r="FMM50" s="261"/>
      <c r="FMN50" s="12" t="s">
        <v>10840</v>
      </c>
      <c r="FMO50" s="12" t="s">
        <v>6222</v>
      </c>
      <c r="FMP50" s="12" t="str">
        <f>IF(FMO50="SINAPI",VLOOKUP('TEREZINHA HARDY'!FMN50,SINAPI,3,),VLOOKUP('TEREZINHA HARDY'!FMN50,SETOP,4,))</f>
        <v>M2</v>
      </c>
      <c r="FMQ50" s="13">
        <v>36.619999999999997</v>
      </c>
      <c r="FMR50" s="13" t="s">
        <v>41</v>
      </c>
      <c r="FMS50" s="14">
        <f>IF(FMO50="SINAPI",VLOOKUP('TEREZINHA HARDY'!FMN50,SINAPI,4,),VLOOKUP('TEREZINHA HARDY'!FMN50,SETOP,5,))</f>
        <v>17.68</v>
      </c>
      <c r="FMT50" s="14">
        <f t="shared" si="751"/>
        <v>22.37</v>
      </c>
      <c r="FMU50" s="14">
        <f t="shared" si="752"/>
        <v>647.44159999999999</v>
      </c>
      <c r="FMV50" s="14">
        <f t="shared" si="753"/>
        <v>819.18939999999998</v>
      </c>
      <c r="FMW50" s="11" t="s">
        <v>17390</v>
      </c>
      <c r="FMX50" s="261" t="str">
        <f>IF(FNE50="SINAPI",VLOOKUP('TEREZINHA HARDY'!FND50,SINAPI,2,),VLOOKUP('TEREZINHA HARDY'!FND50,SETOP,3,))</f>
        <v>PINTURA COM EMULSÃO ASFÁLTICA, DUAS (2) DEMÃOS</v>
      </c>
      <c r="FMY50" s="261"/>
      <c r="FMZ50" s="261"/>
      <c r="FNA50" s="261"/>
      <c r="FNB50" s="261"/>
      <c r="FNC50" s="261"/>
      <c r="FND50" s="12" t="s">
        <v>10840</v>
      </c>
      <c r="FNE50" s="12" t="s">
        <v>6222</v>
      </c>
      <c r="FNF50" s="12" t="str">
        <f>IF(FNE50="SINAPI",VLOOKUP('TEREZINHA HARDY'!FND50,SINAPI,3,),VLOOKUP('TEREZINHA HARDY'!FND50,SETOP,4,))</f>
        <v>M2</v>
      </c>
      <c r="FNG50" s="13">
        <v>36.619999999999997</v>
      </c>
      <c r="FNH50" s="13" t="s">
        <v>41</v>
      </c>
      <c r="FNI50" s="14">
        <f>IF(FNE50="SINAPI",VLOOKUP('TEREZINHA HARDY'!FND50,SINAPI,4,),VLOOKUP('TEREZINHA HARDY'!FND50,SETOP,5,))</f>
        <v>17.68</v>
      </c>
      <c r="FNJ50" s="14">
        <f t="shared" si="754"/>
        <v>22.37</v>
      </c>
      <c r="FNK50" s="14">
        <f t="shared" si="755"/>
        <v>647.44159999999999</v>
      </c>
      <c r="FNL50" s="14">
        <f t="shared" si="756"/>
        <v>819.18939999999998</v>
      </c>
      <c r="FNM50" s="11" t="s">
        <v>17390</v>
      </c>
      <c r="FNN50" s="261" t="str">
        <f>IF(FNU50="SINAPI",VLOOKUP('TEREZINHA HARDY'!FNT50,SINAPI,2,),VLOOKUP('TEREZINHA HARDY'!FNT50,SETOP,3,))</f>
        <v>PINTURA COM EMULSÃO ASFÁLTICA, DUAS (2) DEMÃOS</v>
      </c>
      <c r="FNO50" s="261"/>
      <c r="FNP50" s="261"/>
      <c r="FNQ50" s="261"/>
      <c r="FNR50" s="261"/>
      <c r="FNS50" s="261"/>
      <c r="FNT50" s="12" t="s">
        <v>10840</v>
      </c>
      <c r="FNU50" s="12" t="s">
        <v>6222</v>
      </c>
      <c r="FNV50" s="12" t="str">
        <f>IF(FNU50="SINAPI",VLOOKUP('TEREZINHA HARDY'!FNT50,SINAPI,3,),VLOOKUP('TEREZINHA HARDY'!FNT50,SETOP,4,))</f>
        <v>M2</v>
      </c>
      <c r="FNW50" s="13">
        <v>36.619999999999997</v>
      </c>
      <c r="FNX50" s="13" t="s">
        <v>41</v>
      </c>
      <c r="FNY50" s="14">
        <f>IF(FNU50="SINAPI",VLOOKUP('TEREZINHA HARDY'!FNT50,SINAPI,4,),VLOOKUP('TEREZINHA HARDY'!FNT50,SETOP,5,))</f>
        <v>17.68</v>
      </c>
      <c r="FNZ50" s="14">
        <f t="shared" si="757"/>
        <v>22.37</v>
      </c>
      <c r="FOA50" s="14">
        <f t="shared" si="758"/>
        <v>647.44159999999999</v>
      </c>
      <c r="FOB50" s="14">
        <f t="shared" si="759"/>
        <v>819.18939999999998</v>
      </c>
      <c r="FOC50" s="11" t="s">
        <v>17390</v>
      </c>
      <c r="FOD50" s="261" t="str">
        <f>IF(FOK50="SINAPI",VLOOKUP('TEREZINHA HARDY'!FOJ50,SINAPI,2,),VLOOKUP('TEREZINHA HARDY'!FOJ50,SETOP,3,))</f>
        <v>PINTURA COM EMULSÃO ASFÁLTICA, DUAS (2) DEMÃOS</v>
      </c>
      <c r="FOE50" s="261"/>
      <c r="FOF50" s="261"/>
      <c r="FOG50" s="261"/>
      <c r="FOH50" s="261"/>
      <c r="FOI50" s="261"/>
      <c r="FOJ50" s="12" t="s">
        <v>10840</v>
      </c>
      <c r="FOK50" s="12" t="s">
        <v>6222</v>
      </c>
      <c r="FOL50" s="12" t="str">
        <f>IF(FOK50="SINAPI",VLOOKUP('TEREZINHA HARDY'!FOJ50,SINAPI,3,),VLOOKUP('TEREZINHA HARDY'!FOJ50,SETOP,4,))</f>
        <v>M2</v>
      </c>
      <c r="FOM50" s="13">
        <v>36.619999999999997</v>
      </c>
      <c r="FON50" s="13" t="s">
        <v>41</v>
      </c>
      <c r="FOO50" s="14">
        <f>IF(FOK50="SINAPI",VLOOKUP('TEREZINHA HARDY'!FOJ50,SINAPI,4,),VLOOKUP('TEREZINHA HARDY'!FOJ50,SETOP,5,))</f>
        <v>17.68</v>
      </c>
      <c r="FOP50" s="14">
        <f t="shared" si="760"/>
        <v>22.37</v>
      </c>
      <c r="FOQ50" s="14">
        <f t="shared" si="761"/>
        <v>647.44159999999999</v>
      </c>
      <c r="FOR50" s="14">
        <f t="shared" si="762"/>
        <v>819.18939999999998</v>
      </c>
      <c r="FOS50" s="11" t="s">
        <v>17390</v>
      </c>
      <c r="FOT50" s="261" t="str">
        <f>IF(FPA50="SINAPI",VLOOKUP('TEREZINHA HARDY'!FOZ50,SINAPI,2,),VLOOKUP('TEREZINHA HARDY'!FOZ50,SETOP,3,))</f>
        <v>PINTURA COM EMULSÃO ASFÁLTICA, DUAS (2) DEMÃOS</v>
      </c>
      <c r="FOU50" s="261"/>
      <c r="FOV50" s="261"/>
      <c r="FOW50" s="261"/>
      <c r="FOX50" s="261"/>
      <c r="FOY50" s="261"/>
      <c r="FOZ50" s="12" t="s">
        <v>10840</v>
      </c>
      <c r="FPA50" s="12" t="s">
        <v>6222</v>
      </c>
      <c r="FPB50" s="12" t="str">
        <f>IF(FPA50="SINAPI",VLOOKUP('TEREZINHA HARDY'!FOZ50,SINAPI,3,),VLOOKUP('TEREZINHA HARDY'!FOZ50,SETOP,4,))</f>
        <v>M2</v>
      </c>
      <c r="FPC50" s="13">
        <v>36.619999999999997</v>
      </c>
      <c r="FPD50" s="13" t="s">
        <v>41</v>
      </c>
      <c r="FPE50" s="14">
        <f>IF(FPA50="SINAPI",VLOOKUP('TEREZINHA HARDY'!FOZ50,SINAPI,4,),VLOOKUP('TEREZINHA HARDY'!FOZ50,SETOP,5,))</f>
        <v>17.68</v>
      </c>
      <c r="FPF50" s="14">
        <f t="shared" si="763"/>
        <v>22.37</v>
      </c>
      <c r="FPG50" s="14">
        <f t="shared" si="764"/>
        <v>647.44159999999999</v>
      </c>
      <c r="FPH50" s="14">
        <f t="shared" si="765"/>
        <v>819.18939999999998</v>
      </c>
      <c r="FPI50" s="11" t="s">
        <v>17390</v>
      </c>
      <c r="FPJ50" s="261" t="str">
        <f>IF(FPQ50="SINAPI",VLOOKUP('TEREZINHA HARDY'!FPP50,SINAPI,2,),VLOOKUP('TEREZINHA HARDY'!FPP50,SETOP,3,))</f>
        <v>PINTURA COM EMULSÃO ASFÁLTICA, DUAS (2) DEMÃOS</v>
      </c>
      <c r="FPK50" s="261"/>
      <c r="FPL50" s="261"/>
      <c r="FPM50" s="261"/>
      <c r="FPN50" s="261"/>
      <c r="FPO50" s="261"/>
      <c r="FPP50" s="12" t="s">
        <v>10840</v>
      </c>
      <c r="FPQ50" s="12" t="s">
        <v>6222</v>
      </c>
      <c r="FPR50" s="12" t="str">
        <f>IF(FPQ50="SINAPI",VLOOKUP('TEREZINHA HARDY'!FPP50,SINAPI,3,),VLOOKUP('TEREZINHA HARDY'!FPP50,SETOP,4,))</f>
        <v>M2</v>
      </c>
      <c r="FPS50" s="13">
        <v>36.619999999999997</v>
      </c>
      <c r="FPT50" s="13" t="s">
        <v>41</v>
      </c>
      <c r="FPU50" s="14">
        <f>IF(FPQ50="SINAPI",VLOOKUP('TEREZINHA HARDY'!FPP50,SINAPI,4,),VLOOKUP('TEREZINHA HARDY'!FPP50,SETOP,5,))</f>
        <v>17.68</v>
      </c>
      <c r="FPV50" s="14">
        <f t="shared" si="766"/>
        <v>22.37</v>
      </c>
      <c r="FPW50" s="14">
        <f t="shared" si="767"/>
        <v>647.44159999999999</v>
      </c>
      <c r="FPX50" s="14">
        <f t="shared" si="768"/>
        <v>819.18939999999998</v>
      </c>
      <c r="FPY50" s="11" t="s">
        <v>17390</v>
      </c>
      <c r="FPZ50" s="261" t="str">
        <f>IF(FQG50="SINAPI",VLOOKUP('TEREZINHA HARDY'!FQF50,SINAPI,2,),VLOOKUP('TEREZINHA HARDY'!FQF50,SETOP,3,))</f>
        <v>PINTURA COM EMULSÃO ASFÁLTICA, DUAS (2) DEMÃOS</v>
      </c>
      <c r="FQA50" s="261"/>
      <c r="FQB50" s="261"/>
      <c r="FQC50" s="261"/>
      <c r="FQD50" s="261"/>
      <c r="FQE50" s="261"/>
      <c r="FQF50" s="12" t="s">
        <v>10840</v>
      </c>
      <c r="FQG50" s="12" t="s">
        <v>6222</v>
      </c>
      <c r="FQH50" s="12" t="str">
        <f>IF(FQG50="SINAPI",VLOOKUP('TEREZINHA HARDY'!FQF50,SINAPI,3,),VLOOKUP('TEREZINHA HARDY'!FQF50,SETOP,4,))</f>
        <v>M2</v>
      </c>
      <c r="FQI50" s="13">
        <v>36.619999999999997</v>
      </c>
      <c r="FQJ50" s="13" t="s">
        <v>41</v>
      </c>
      <c r="FQK50" s="14">
        <f>IF(FQG50="SINAPI",VLOOKUP('TEREZINHA HARDY'!FQF50,SINAPI,4,),VLOOKUP('TEREZINHA HARDY'!FQF50,SETOP,5,))</f>
        <v>17.68</v>
      </c>
      <c r="FQL50" s="14">
        <f t="shared" si="769"/>
        <v>22.37</v>
      </c>
      <c r="FQM50" s="14">
        <f t="shared" si="770"/>
        <v>647.44159999999999</v>
      </c>
      <c r="FQN50" s="14">
        <f t="shared" si="771"/>
        <v>819.18939999999998</v>
      </c>
      <c r="FQO50" s="11" t="s">
        <v>17390</v>
      </c>
      <c r="FQP50" s="261" t="str">
        <f>IF(FQW50="SINAPI",VLOOKUP('TEREZINHA HARDY'!FQV50,SINAPI,2,),VLOOKUP('TEREZINHA HARDY'!FQV50,SETOP,3,))</f>
        <v>PINTURA COM EMULSÃO ASFÁLTICA, DUAS (2) DEMÃOS</v>
      </c>
      <c r="FQQ50" s="261"/>
      <c r="FQR50" s="261"/>
      <c r="FQS50" s="261"/>
      <c r="FQT50" s="261"/>
      <c r="FQU50" s="261"/>
      <c r="FQV50" s="12" t="s">
        <v>10840</v>
      </c>
      <c r="FQW50" s="12" t="s">
        <v>6222</v>
      </c>
      <c r="FQX50" s="12" t="str">
        <f>IF(FQW50="SINAPI",VLOOKUP('TEREZINHA HARDY'!FQV50,SINAPI,3,),VLOOKUP('TEREZINHA HARDY'!FQV50,SETOP,4,))</f>
        <v>M2</v>
      </c>
      <c r="FQY50" s="13">
        <v>36.619999999999997</v>
      </c>
      <c r="FQZ50" s="13" t="s">
        <v>41</v>
      </c>
      <c r="FRA50" s="14">
        <f>IF(FQW50="SINAPI",VLOOKUP('TEREZINHA HARDY'!FQV50,SINAPI,4,),VLOOKUP('TEREZINHA HARDY'!FQV50,SETOP,5,))</f>
        <v>17.68</v>
      </c>
      <c r="FRB50" s="14">
        <f t="shared" si="772"/>
        <v>22.37</v>
      </c>
      <c r="FRC50" s="14">
        <f t="shared" si="773"/>
        <v>647.44159999999999</v>
      </c>
      <c r="FRD50" s="14">
        <f t="shared" si="774"/>
        <v>819.18939999999998</v>
      </c>
      <c r="FRE50" s="11" t="s">
        <v>17390</v>
      </c>
      <c r="FRF50" s="261" t="str">
        <f>IF(FRM50="SINAPI",VLOOKUP('TEREZINHA HARDY'!FRL50,SINAPI,2,),VLOOKUP('TEREZINHA HARDY'!FRL50,SETOP,3,))</f>
        <v>PINTURA COM EMULSÃO ASFÁLTICA, DUAS (2) DEMÃOS</v>
      </c>
      <c r="FRG50" s="261"/>
      <c r="FRH50" s="261"/>
      <c r="FRI50" s="261"/>
      <c r="FRJ50" s="261"/>
      <c r="FRK50" s="261"/>
      <c r="FRL50" s="12" t="s">
        <v>10840</v>
      </c>
      <c r="FRM50" s="12" t="s">
        <v>6222</v>
      </c>
      <c r="FRN50" s="12" t="str">
        <f>IF(FRM50="SINAPI",VLOOKUP('TEREZINHA HARDY'!FRL50,SINAPI,3,),VLOOKUP('TEREZINHA HARDY'!FRL50,SETOP,4,))</f>
        <v>M2</v>
      </c>
      <c r="FRO50" s="13">
        <v>36.619999999999997</v>
      </c>
      <c r="FRP50" s="13" t="s">
        <v>41</v>
      </c>
      <c r="FRQ50" s="14">
        <f>IF(FRM50="SINAPI",VLOOKUP('TEREZINHA HARDY'!FRL50,SINAPI,4,),VLOOKUP('TEREZINHA HARDY'!FRL50,SETOP,5,))</f>
        <v>17.68</v>
      </c>
      <c r="FRR50" s="14">
        <f t="shared" si="775"/>
        <v>22.37</v>
      </c>
      <c r="FRS50" s="14">
        <f t="shared" si="776"/>
        <v>647.44159999999999</v>
      </c>
      <c r="FRT50" s="14">
        <f t="shared" si="777"/>
        <v>819.18939999999998</v>
      </c>
      <c r="FRU50" s="11" t="s">
        <v>17390</v>
      </c>
      <c r="FRV50" s="261" t="str">
        <f>IF(FSC50="SINAPI",VLOOKUP('TEREZINHA HARDY'!FSB50,SINAPI,2,),VLOOKUP('TEREZINHA HARDY'!FSB50,SETOP,3,))</f>
        <v>PINTURA COM EMULSÃO ASFÁLTICA, DUAS (2) DEMÃOS</v>
      </c>
      <c r="FRW50" s="261"/>
      <c r="FRX50" s="261"/>
      <c r="FRY50" s="261"/>
      <c r="FRZ50" s="261"/>
      <c r="FSA50" s="261"/>
      <c r="FSB50" s="12" t="s">
        <v>10840</v>
      </c>
      <c r="FSC50" s="12" t="s">
        <v>6222</v>
      </c>
      <c r="FSD50" s="12" t="str">
        <f>IF(FSC50="SINAPI",VLOOKUP('TEREZINHA HARDY'!FSB50,SINAPI,3,),VLOOKUP('TEREZINHA HARDY'!FSB50,SETOP,4,))</f>
        <v>M2</v>
      </c>
      <c r="FSE50" s="13">
        <v>36.619999999999997</v>
      </c>
      <c r="FSF50" s="13" t="s">
        <v>41</v>
      </c>
      <c r="FSG50" s="14">
        <f>IF(FSC50="SINAPI",VLOOKUP('TEREZINHA HARDY'!FSB50,SINAPI,4,),VLOOKUP('TEREZINHA HARDY'!FSB50,SETOP,5,))</f>
        <v>17.68</v>
      </c>
      <c r="FSH50" s="14">
        <f t="shared" si="778"/>
        <v>22.37</v>
      </c>
      <c r="FSI50" s="14">
        <f t="shared" si="779"/>
        <v>647.44159999999999</v>
      </c>
      <c r="FSJ50" s="14">
        <f t="shared" si="780"/>
        <v>819.18939999999998</v>
      </c>
      <c r="FSK50" s="11" t="s">
        <v>17390</v>
      </c>
      <c r="FSL50" s="261" t="str">
        <f>IF(FSS50="SINAPI",VLOOKUP('TEREZINHA HARDY'!FSR50,SINAPI,2,),VLOOKUP('TEREZINHA HARDY'!FSR50,SETOP,3,))</f>
        <v>PINTURA COM EMULSÃO ASFÁLTICA, DUAS (2) DEMÃOS</v>
      </c>
      <c r="FSM50" s="261"/>
      <c r="FSN50" s="261"/>
      <c r="FSO50" s="261"/>
      <c r="FSP50" s="261"/>
      <c r="FSQ50" s="261"/>
      <c r="FSR50" s="12" t="s">
        <v>10840</v>
      </c>
      <c r="FSS50" s="12" t="s">
        <v>6222</v>
      </c>
      <c r="FST50" s="12" t="str">
        <f>IF(FSS50="SINAPI",VLOOKUP('TEREZINHA HARDY'!FSR50,SINAPI,3,),VLOOKUP('TEREZINHA HARDY'!FSR50,SETOP,4,))</f>
        <v>M2</v>
      </c>
      <c r="FSU50" s="13">
        <v>36.619999999999997</v>
      </c>
      <c r="FSV50" s="13" t="s">
        <v>41</v>
      </c>
      <c r="FSW50" s="14">
        <f>IF(FSS50="SINAPI",VLOOKUP('TEREZINHA HARDY'!FSR50,SINAPI,4,),VLOOKUP('TEREZINHA HARDY'!FSR50,SETOP,5,))</f>
        <v>17.68</v>
      </c>
      <c r="FSX50" s="14">
        <f t="shared" si="781"/>
        <v>22.37</v>
      </c>
      <c r="FSY50" s="14">
        <f t="shared" si="782"/>
        <v>647.44159999999999</v>
      </c>
      <c r="FSZ50" s="14">
        <f t="shared" si="783"/>
        <v>819.18939999999998</v>
      </c>
      <c r="FTA50" s="11" t="s">
        <v>17390</v>
      </c>
      <c r="FTB50" s="261" t="str">
        <f>IF(FTI50="SINAPI",VLOOKUP('TEREZINHA HARDY'!FTH50,SINAPI,2,),VLOOKUP('TEREZINHA HARDY'!FTH50,SETOP,3,))</f>
        <v>PINTURA COM EMULSÃO ASFÁLTICA, DUAS (2) DEMÃOS</v>
      </c>
      <c r="FTC50" s="261"/>
      <c r="FTD50" s="261"/>
      <c r="FTE50" s="261"/>
      <c r="FTF50" s="261"/>
      <c r="FTG50" s="261"/>
      <c r="FTH50" s="12" t="s">
        <v>10840</v>
      </c>
      <c r="FTI50" s="12" t="s">
        <v>6222</v>
      </c>
      <c r="FTJ50" s="12" t="str">
        <f>IF(FTI50="SINAPI",VLOOKUP('TEREZINHA HARDY'!FTH50,SINAPI,3,),VLOOKUP('TEREZINHA HARDY'!FTH50,SETOP,4,))</f>
        <v>M2</v>
      </c>
      <c r="FTK50" s="13">
        <v>36.619999999999997</v>
      </c>
      <c r="FTL50" s="13" t="s">
        <v>41</v>
      </c>
      <c r="FTM50" s="14">
        <f>IF(FTI50="SINAPI",VLOOKUP('TEREZINHA HARDY'!FTH50,SINAPI,4,),VLOOKUP('TEREZINHA HARDY'!FTH50,SETOP,5,))</f>
        <v>17.68</v>
      </c>
      <c r="FTN50" s="14">
        <f t="shared" si="784"/>
        <v>22.37</v>
      </c>
      <c r="FTO50" s="14">
        <f t="shared" si="785"/>
        <v>647.44159999999999</v>
      </c>
      <c r="FTP50" s="14">
        <f t="shared" si="786"/>
        <v>819.18939999999998</v>
      </c>
      <c r="FTQ50" s="11" t="s">
        <v>17390</v>
      </c>
      <c r="FTR50" s="261" t="str">
        <f>IF(FTY50="SINAPI",VLOOKUP('TEREZINHA HARDY'!FTX50,SINAPI,2,),VLOOKUP('TEREZINHA HARDY'!FTX50,SETOP,3,))</f>
        <v>PINTURA COM EMULSÃO ASFÁLTICA, DUAS (2) DEMÃOS</v>
      </c>
      <c r="FTS50" s="261"/>
      <c r="FTT50" s="261"/>
      <c r="FTU50" s="261"/>
      <c r="FTV50" s="261"/>
      <c r="FTW50" s="261"/>
      <c r="FTX50" s="12" t="s">
        <v>10840</v>
      </c>
      <c r="FTY50" s="12" t="s">
        <v>6222</v>
      </c>
      <c r="FTZ50" s="12" t="str">
        <f>IF(FTY50="SINAPI",VLOOKUP('TEREZINHA HARDY'!FTX50,SINAPI,3,),VLOOKUP('TEREZINHA HARDY'!FTX50,SETOP,4,))</f>
        <v>M2</v>
      </c>
      <c r="FUA50" s="13">
        <v>36.619999999999997</v>
      </c>
      <c r="FUB50" s="13" t="s">
        <v>41</v>
      </c>
      <c r="FUC50" s="14">
        <f>IF(FTY50="SINAPI",VLOOKUP('TEREZINHA HARDY'!FTX50,SINAPI,4,),VLOOKUP('TEREZINHA HARDY'!FTX50,SETOP,5,))</f>
        <v>17.68</v>
      </c>
      <c r="FUD50" s="14">
        <f t="shared" si="787"/>
        <v>22.37</v>
      </c>
      <c r="FUE50" s="14">
        <f t="shared" si="788"/>
        <v>647.44159999999999</v>
      </c>
      <c r="FUF50" s="14">
        <f t="shared" si="789"/>
        <v>819.18939999999998</v>
      </c>
      <c r="FUG50" s="11" t="s">
        <v>17390</v>
      </c>
      <c r="FUH50" s="261" t="str">
        <f>IF(FUO50="SINAPI",VLOOKUP('TEREZINHA HARDY'!FUN50,SINAPI,2,),VLOOKUP('TEREZINHA HARDY'!FUN50,SETOP,3,))</f>
        <v>PINTURA COM EMULSÃO ASFÁLTICA, DUAS (2) DEMÃOS</v>
      </c>
      <c r="FUI50" s="261"/>
      <c r="FUJ50" s="261"/>
      <c r="FUK50" s="261"/>
      <c r="FUL50" s="261"/>
      <c r="FUM50" s="261"/>
      <c r="FUN50" s="12" t="s">
        <v>10840</v>
      </c>
      <c r="FUO50" s="12" t="s">
        <v>6222</v>
      </c>
      <c r="FUP50" s="12" t="str">
        <f>IF(FUO50="SINAPI",VLOOKUP('TEREZINHA HARDY'!FUN50,SINAPI,3,),VLOOKUP('TEREZINHA HARDY'!FUN50,SETOP,4,))</f>
        <v>M2</v>
      </c>
      <c r="FUQ50" s="13">
        <v>36.619999999999997</v>
      </c>
      <c r="FUR50" s="13" t="s">
        <v>41</v>
      </c>
      <c r="FUS50" s="14">
        <f>IF(FUO50="SINAPI",VLOOKUP('TEREZINHA HARDY'!FUN50,SINAPI,4,),VLOOKUP('TEREZINHA HARDY'!FUN50,SETOP,5,))</f>
        <v>17.68</v>
      </c>
      <c r="FUT50" s="14">
        <f t="shared" si="790"/>
        <v>22.37</v>
      </c>
      <c r="FUU50" s="14">
        <f t="shared" si="791"/>
        <v>647.44159999999999</v>
      </c>
      <c r="FUV50" s="14">
        <f t="shared" si="792"/>
        <v>819.18939999999998</v>
      </c>
      <c r="FUW50" s="11" t="s">
        <v>17390</v>
      </c>
      <c r="FUX50" s="261" t="str">
        <f>IF(FVE50="SINAPI",VLOOKUP('TEREZINHA HARDY'!FVD50,SINAPI,2,),VLOOKUP('TEREZINHA HARDY'!FVD50,SETOP,3,))</f>
        <v>PINTURA COM EMULSÃO ASFÁLTICA, DUAS (2) DEMÃOS</v>
      </c>
      <c r="FUY50" s="261"/>
      <c r="FUZ50" s="261"/>
      <c r="FVA50" s="261"/>
      <c r="FVB50" s="261"/>
      <c r="FVC50" s="261"/>
      <c r="FVD50" s="12" t="s">
        <v>10840</v>
      </c>
      <c r="FVE50" s="12" t="s">
        <v>6222</v>
      </c>
      <c r="FVF50" s="12" t="str">
        <f>IF(FVE50="SINAPI",VLOOKUP('TEREZINHA HARDY'!FVD50,SINAPI,3,),VLOOKUP('TEREZINHA HARDY'!FVD50,SETOP,4,))</f>
        <v>M2</v>
      </c>
      <c r="FVG50" s="13">
        <v>36.619999999999997</v>
      </c>
      <c r="FVH50" s="13" t="s">
        <v>41</v>
      </c>
      <c r="FVI50" s="14">
        <f>IF(FVE50="SINAPI",VLOOKUP('TEREZINHA HARDY'!FVD50,SINAPI,4,),VLOOKUP('TEREZINHA HARDY'!FVD50,SETOP,5,))</f>
        <v>17.68</v>
      </c>
      <c r="FVJ50" s="14">
        <f t="shared" si="793"/>
        <v>22.37</v>
      </c>
      <c r="FVK50" s="14">
        <f t="shared" si="794"/>
        <v>647.44159999999999</v>
      </c>
      <c r="FVL50" s="14">
        <f t="shared" si="795"/>
        <v>819.18939999999998</v>
      </c>
      <c r="FVM50" s="11" t="s">
        <v>17390</v>
      </c>
      <c r="FVN50" s="261" t="str">
        <f>IF(FVU50="SINAPI",VLOOKUP('TEREZINHA HARDY'!FVT50,SINAPI,2,),VLOOKUP('TEREZINHA HARDY'!FVT50,SETOP,3,))</f>
        <v>PINTURA COM EMULSÃO ASFÁLTICA, DUAS (2) DEMÃOS</v>
      </c>
      <c r="FVO50" s="261"/>
      <c r="FVP50" s="261"/>
      <c r="FVQ50" s="261"/>
      <c r="FVR50" s="261"/>
      <c r="FVS50" s="261"/>
      <c r="FVT50" s="12" t="s">
        <v>10840</v>
      </c>
      <c r="FVU50" s="12" t="s">
        <v>6222</v>
      </c>
      <c r="FVV50" s="12" t="str">
        <f>IF(FVU50="SINAPI",VLOOKUP('TEREZINHA HARDY'!FVT50,SINAPI,3,),VLOOKUP('TEREZINHA HARDY'!FVT50,SETOP,4,))</f>
        <v>M2</v>
      </c>
      <c r="FVW50" s="13">
        <v>36.619999999999997</v>
      </c>
      <c r="FVX50" s="13" t="s">
        <v>41</v>
      </c>
      <c r="FVY50" s="14">
        <f>IF(FVU50="SINAPI",VLOOKUP('TEREZINHA HARDY'!FVT50,SINAPI,4,),VLOOKUP('TEREZINHA HARDY'!FVT50,SETOP,5,))</f>
        <v>17.68</v>
      </c>
      <c r="FVZ50" s="14">
        <f t="shared" si="796"/>
        <v>22.37</v>
      </c>
      <c r="FWA50" s="14">
        <f t="shared" si="797"/>
        <v>647.44159999999999</v>
      </c>
      <c r="FWB50" s="14">
        <f t="shared" si="798"/>
        <v>819.18939999999998</v>
      </c>
      <c r="FWC50" s="11" t="s">
        <v>17390</v>
      </c>
      <c r="FWD50" s="261" t="str">
        <f>IF(FWK50="SINAPI",VLOOKUP('TEREZINHA HARDY'!FWJ50,SINAPI,2,),VLOOKUP('TEREZINHA HARDY'!FWJ50,SETOP,3,))</f>
        <v>PINTURA COM EMULSÃO ASFÁLTICA, DUAS (2) DEMÃOS</v>
      </c>
      <c r="FWE50" s="261"/>
      <c r="FWF50" s="261"/>
      <c r="FWG50" s="261"/>
      <c r="FWH50" s="261"/>
      <c r="FWI50" s="261"/>
      <c r="FWJ50" s="12" t="s">
        <v>10840</v>
      </c>
      <c r="FWK50" s="12" t="s">
        <v>6222</v>
      </c>
      <c r="FWL50" s="12" t="str">
        <f>IF(FWK50="SINAPI",VLOOKUP('TEREZINHA HARDY'!FWJ50,SINAPI,3,),VLOOKUP('TEREZINHA HARDY'!FWJ50,SETOP,4,))</f>
        <v>M2</v>
      </c>
      <c r="FWM50" s="13">
        <v>36.619999999999997</v>
      </c>
      <c r="FWN50" s="13" t="s">
        <v>41</v>
      </c>
      <c r="FWO50" s="14">
        <f>IF(FWK50="SINAPI",VLOOKUP('TEREZINHA HARDY'!FWJ50,SINAPI,4,),VLOOKUP('TEREZINHA HARDY'!FWJ50,SETOP,5,))</f>
        <v>17.68</v>
      </c>
      <c r="FWP50" s="14">
        <f t="shared" si="799"/>
        <v>22.37</v>
      </c>
      <c r="FWQ50" s="14">
        <f t="shared" si="800"/>
        <v>647.44159999999999</v>
      </c>
      <c r="FWR50" s="14">
        <f t="shared" si="801"/>
        <v>819.18939999999998</v>
      </c>
      <c r="FWS50" s="11" t="s">
        <v>17390</v>
      </c>
      <c r="FWT50" s="261" t="str">
        <f>IF(FXA50="SINAPI",VLOOKUP('TEREZINHA HARDY'!FWZ50,SINAPI,2,),VLOOKUP('TEREZINHA HARDY'!FWZ50,SETOP,3,))</f>
        <v>PINTURA COM EMULSÃO ASFÁLTICA, DUAS (2) DEMÃOS</v>
      </c>
      <c r="FWU50" s="261"/>
      <c r="FWV50" s="261"/>
      <c r="FWW50" s="261"/>
      <c r="FWX50" s="261"/>
      <c r="FWY50" s="261"/>
      <c r="FWZ50" s="12" t="s">
        <v>10840</v>
      </c>
      <c r="FXA50" s="12" t="s">
        <v>6222</v>
      </c>
      <c r="FXB50" s="12" t="str">
        <f>IF(FXA50="SINAPI",VLOOKUP('TEREZINHA HARDY'!FWZ50,SINAPI,3,),VLOOKUP('TEREZINHA HARDY'!FWZ50,SETOP,4,))</f>
        <v>M2</v>
      </c>
      <c r="FXC50" s="13">
        <v>36.619999999999997</v>
      </c>
      <c r="FXD50" s="13" t="s">
        <v>41</v>
      </c>
      <c r="FXE50" s="14">
        <f>IF(FXA50="SINAPI",VLOOKUP('TEREZINHA HARDY'!FWZ50,SINAPI,4,),VLOOKUP('TEREZINHA HARDY'!FWZ50,SETOP,5,))</f>
        <v>17.68</v>
      </c>
      <c r="FXF50" s="14">
        <f t="shared" si="802"/>
        <v>22.37</v>
      </c>
      <c r="FXG50" s="14">
        <f t="shared" si="803"/>
        <v>647.44159999999999</v>
      </c>
      <c r="FXH50" s="14">
        <f t="shared" si="804"/>
        <v>819.18939999999998</v>
      </c>
      <c r="FXI50" s="11" t="s">
        <v>17390</v>
      </c>
      <c r="FXJ50" s="261" t="str">
        <f>IF(FXQ50="SINAPI",VLOOKUP('TEREZINHA HARDY'!FXP50,SINAPI,2,),VLOOKUP('TEREZINHA HARDY'!FXP50,SETOP,3,))</f>
        <v>PINTURA COM EMULSÃO ASFÁLTICA, DUAS (2) DEMÃOS</v>
      </c>
      <c r="FXK50" s="261"/>
      <c r="FXL50" s="261"/>
      <c r="FXM50" s="261"/>
      <c r="FXN50" s="261"/>
      <c r="FXO50" s="261"/>
      <c r="FXP50" s="12" t="s">
        <v>10840</v>
      </c>
      <c r="FXQ50" s="12" t="s">
        <v>6222</v>
      </c>
      <c r="FXR50" s="12" t="str">
        <f>IF(FXQ50="SINAPI",VLOOKUP('TEREZINHA HARDY'!FXP50,SINAPI,3,),VLOOKUP('TEREZINHA HARDY'!FXP50,SETOP,4,))</f>
        <v>M2</v>
      </c>
      <c r="FXS50" s="13">
        <v>36.619999999999997</v>
      </c>
      <c r="FXT50" s="13" t="s">
        <v>41</v>
      </c>
      <c r="FXU50" s="14">
        <f>IF(FXQ50="SINAPI",VLOOKUP('TEREZINHA HARDY'!FXP50,SINAPI,4,),VLOOKUP('TEREZINHA HARDY'!FXP50,SETOP,5,))</f>
        <v>17.68</v>
      </c>
      <c r="FXV50" s="14">
        <f t="shared" si="805"/>
        <v>22.37</v>
      </c>
      <c r="FXW50" s="14">
        <f t="shared" si="806"/>
        <v>647.44159999999999</v>
      </c>
      <c r="FXX50" s="14">
        <f t="shared" si="807"/>
        <v>819.18939999999998</v>
      </c>
      <c r="FXY50" s="11" t="s">
        <v>17390</v>
      </c>
      <c r="FXZ50" s="261" t="str">
        <f>IF(FYG50="SINAPI",VLOOKUP('TEREZINHA HARDY'!FYF50,SINAPI,2,),VLOOKUP('TEREZINHA HARDY'!FYF50,SETOP,3,))</f>
        <v>PINTURA COM EMULSÃO ASFÁLTICA, DUAS (2) DEMÃOS</v>
      </c>
      <c r="FYA50" s="261"/>
      <c r="FYB50" s="261"/>
      <c r="FYC50" s="261"/>
      <c r="FYD50" s="261"/>
      <c r="FYE50" s="261"/>
      <c r="FYF50" s="12" t="s">
        <v>10840</v>
      </c>
      <c r="FYG50" s="12" t="s">
        <v>6222</v>
      </c>
      <c r="FYH50" s="12" t="str">
        <f>IF(FYG50="SINAPI",VLOOKUP('TEREZINHA HARDY'!FYF50,SINAPI,3,),VLOOKUP('TEREZINHA HARDY'!FYF50,SETOP,4,))</f>
        <v>M2</v>
      </c>
      <c r="FYI50" s="13">
        <v>36.619999999999997</v>
      </c>
      <c r="FYJ50" s="13" t="s">
        <v>41</v>
      </c>
      <c r="FYK50" s="14">
        <f>IF(FYG50="SINAPI",VLOOKUP('TEREZINHA HARDY'!FYF50,SINAPI,4,),VLOOKUP('TEREZINHA HARDY'!FYF50,SETOP,5,))</f>
        <v>17.68</v>
      </c>
      <c r="FYL50" s="14">
        <f t="shared" si="808"/>
        <v>22.37</v>
      </c>
      <c r="FYM50" s="14">
        <f t="shared" si="809"/>
        <v>647.44159999999999</v>
      </c>
      <c r="FYN50" s="14">
        <f t="shared" si="810"/>
        <v>819.18939999999998</v>
      </c>
      <c r="FYO50" s="11" t="s">
        <v>17390</v>
      </c>
      <c r="FYP50" s="261" t="str">
        <f>IF(FYW50="SINAPI",VLOOKUP('TEREZINHA HARDY'!FYV50,SINAPI,2,),VLOOKUP('TEREZINHA HARDY'!FYV50,SETOP,3,))</f>
        <v>PINTURA COM EMULSÃO ASFÁLTICA, DUAS (2) DEMÃOS</v>
      </c>
      <c r="FYQ50" s="261"/>
      <c r="FYR50" s="261"/>
      <c r="FYS50" s="261"/>
      <c r="FYT50" s="261"/>
      <c r="FYU50" s="261"/>
      <c r="FYV50" s="12" t="s">
        <v>10840</v>
      </c>
      <c r="FYW50" s="12" t="s">
        <v>6222</v>
      </c>
      <c r="FYX50" s="12" t="str">
        <f>IF(FYW50="SINAPI",VLOOKUP('TEREZINHA HARDY'!FYV50,SINAPI,3,),VLOOKUP('TEREZINHA HARDY'!FYV50,SETOP,4,))</f>
        <v>M2</v>
      </c>
      <c r="FYY50" s="13">
        <v>36.619999999999997</v>
      </c>
      <c r="FYZ50" s="13" t="s">
        <v>41</v>
      </c>
      <c r="FZA50" s="14">
        <f>IF(FYW50="SINAPI",VLOOKUP('TEREZINHA HARDY'!FYV50,SINAPI,4,),VLOOKUP('TEREZINHA HARDY'!FYV50,SETOP,5,))</f>
        <v>17.68</v>
      </c>
      <c r="FZB50" s="14">
        <f t="shared" si="811"/>
        <v>22.37</v>
      </c>
      <c r="FZC50" s="14">
        <f t="shared" si="812"/>
        <v>647.44159999999999</v>
      </c>
      <c r="FZD50" s="14">
        <f t="shared" si="813"/>
        <v>819.18939999999998</v>
      </c>
      <c r="FZE50" s="11" t="s">
        <v>17390</v>
      </c>
      <c r="FZF50" s="261" t="str">
        <f>IF(FZM50="SINAPI",VLOOKUP('TEREZINHA HARDY'!FZL50,SINAPI,2,),VLOOKUP('TEREZINHA HARDY'!FZL50,SETOP,3,))</f>
        <v>PINTURA COM EMULSÃO ASFÁLTICA, DUAS (2) DEMÃOS</v>
      </c>
      <c r="FZG50" s="261"/>
      <c r="FZH50" s="261"/>
      <c r="FZI50" s="261"/>
      <c r="FZJ50" s="261"/>
      <c r="FZK50" s="261"/>
      <c r="FZL50" s="12" t="s">
        <v>10840</v>
      </c>
      <c r="FZM50" s="12" t="s">
        <v>6222</v>
      </c>
      <c r="FZN50" s="12" t="str">
        <f>IF(FZM50="SINAPI",VLOOKUP('TEREZINHA HARDY'!FZL50,SINAPI,3,),VLOOKUP('TEREZINHA HARDY'!FZL50,SETOP,4,))</f>
        <v>M2</v>
      </c>
      <c r="FZO50" s="13">
        <v>36.619999999999997</v>
      </c>
      <c r="FZP50" s="13" t="s">
        <v>41</v>
      </c>
      <c r="FZQ50" s="14">
        <f>IF(FZM50="SINAPI",VLOOKUP('TEREZINHA HARDY'!FZL50,SINAPI,4,),VLOOKUP('TEREZINHA HARDY'!FZL50,SETOP,5,))</f>
        <v>17.68</v>
      </c>
      <c r="FZR50" s="14">
        <f t="shared" si="814"/>
        <v>22.37</v>
      </c>
      <c r="FZS50" s="14">
        <f t="shared" si="815"/>
        <v>647.44159999999999</v>
      </c>
      <c r="FZT50" s="14">
        <f t="shared" si="816"/>
        <v>819.18939999999998</v>
      </c>
      <c r="FZU50" s="11" t="s">
        <v>17390</v>
      </c>
      <c r="FZV50" s="261" t="str">
        <f>IF(GAC50="SINAPI",VLOOKUP('TEREZINHA HARDY'!GAB50,SINAPI,2,),VLOOKUP('TEREZINHA HARDY'!GAB50,SETOP,3,))</f>
        <v>PINTURA COM EMULSÃO ASFÁLTICA, DUAS (2) DEMÃOS</v>
      </c>
      <c r="FZW50" s="261"/>
      <c r="FZX50" s="261"/>
      <c r="FZY50" s="261"/>
      <c r="FZZ50" s="261"/>
      <c r="GAA50" s="261"/>
      <c r="GAB50" s="12" t="s">
        <v>10840</v>
      </c>
      <c r="GAC50" s="12" t="s">
        <v>6222</v>
      </c>
      <c r="GAD50" s="12" t="str">
        <f>IF(GAC50="SINAPI",VLOOKUP('TEREZINHA HARDY'!GAB50,SINAPI,3,),VLOOKUP('TEREZINHA HARDY'!GAB50,SETOP,4,))</f>
        <v>M2</v>
      </c>
      <c r="GAE50" s="13">
        <v>36.619999999999997</v>
      </c>
      <c r="GAF50" s="13" t="s">
        <v>41</v>
      </c>
      <c r="GAG50" s="14">
        <f>IF(GAC50="SINAPI",VLOOKUP('TEREZINHA HARDY'!GAB50,SINAPI,4,),VLOOKUP('TEREZINHA HARDY'!GAB50,SETOP,5,))</f>
        <v>17.68</v>
      </c>
      <c r="GAH50" s="14">
        <f t="shared" si="817"/>
        <v>22.37</v>
      </c>
      <c r="GAI50" s="14">
        <f t="shared" si="818"/>
        <v>647.44159999999999</v>
      </c>
      <c r="GAJ50" s="14">
        <f t="shared" si="819"/>
        <v>819.18939999999998</v>
      </c>
      <c r="GAK50" s="11" t="s">
        <v>17390</v>
      </c>
      <c r="GAL50" s="261" t="str">
        <f>IF(GAS50="SINAPI",VLOOKUP('TEREZINHA HARDY'!GAR50,SINAPI,2,),VLOOKUP('TEREZINHA HARDY'!GAR50,SETOP,3,))</f>
        <v>PINTURA COM EMULSÃO ASFÁLTICA, DUAS (2) DEMÃOS</v>
      </c>
      <c r="GAM50" s="261"/>
      <c r="GAN50" s="261"/>
      <c r="GAO50" s="261"/>
      <c r="GAP50" s="261"/>
      <c r="GAQ50" s="261"/>
      <c r="GAR50" s="12" t="s">
        <v>10840</v>
      </c>
      <c r="GAS50" s="12" t="s">
        <v>6222</v>
      </c>
      <c r="GAT50" s="12" t="str">
        <f>IF(GAS50="SINAPI",VLOOKUP('TEREZINHA HARDY'!GAR50,SINAPI,3,),VLOOKUP('TEREZINHA HARDY'!GAR50,SETOP,4,))</f>
        <v>M2</v>
      </c>
      <c r="GAU50" s="13">
        <v>36.619999999999997</v>
      </c>
      <c r="GAV50" s="13" t="s">
        <v>41</v>
      </c>
      <c r="GAW50" s="14">
        <f>IF(GAS50="SINAPI",VLOOKUP('TEREZINHA HARDY'!GAR50,SINAPI,4,),VLOOKUP('TEREZINHA HARDY'!GAR50,SETOP,5,))</f>
        <v>17.68</v>
      </c>
      <c r="GAX50" s="14">
        <f t="shared" si="820"/>
        <v>22.37</v>
      </c>
      <c r="GAY50" s="14">
        <f t="shared" si="821"/>
        <v>647.44159999999999</v>
      </c>
      <c r="GAZ50" s="14">
        <f t="shared" si="822"/>
        <v>819.18939999999998</v>
      </c>
      <c r="GBA50" s="11" t="s">
        <v>17390</v>
      </c>
      <c r="GBB50" s="261" t="str">
        <f>IF(GBI50="SINAPI",VLOOKUP('TEREZINHA HARDY'!GBH50,SINAPI,2,),VLOOKUP('TEREZINHA HARDY'!GBH50,SETOP,3,))</f>
        <v>PINTURA COM EMULSÃO ASFÁLTICA, DUAS (2) DEMÃOS</v>
      </c>
      <c r="GBC50" s="261"/>
      <c r="GBD50" s="261"/>
      <c r="GBE50" s="261"/>
      <c r="GBF50" s="261"/>
      <c r="GBG50" s="261"/>
      <c r="GBH50" s="12" t="s">
        <v>10840</v>
      </c>
      <c r="GBI50" s="12" t="s">
        <v>6222</v>
      </c>
      <c r="GBJ50" s="12" t="str">
        <f>IF(GBI50="SINAPI",VLOOKUP('TEREZINHA HARDY'!GBH50,SINAPI,3,),VLOOKUP('TEREZINHA HARDY'!GBH50,SETOP,4,))</f>
        <v>M2</v>
      </c>
      <c r="GBK50" s="13">
        <v>36.619999999999997</v>
      </c>
      <c r="GBL50" s="13" t="s">
        <v>41</v>
      </c>
      <c r="GBM50" s="14">
        <f>IF(GBI50="SINAPI",VLOOKUP('TEREZINHA HARDY'!GBH50,SINAPI,4,),VLOOKUP('TEREZINHA HARDY'!GBH50,SETOP,5,))</f>
        <v>17.68</v>
      </c>
      <c r="GBN50" s="14">
        <f t="shared" si="823"/>
        <v>22.37</v>
      </c>
      <c r="GBO50" s="14">
        <f t="shared" si="824"/>
        <v>647.44159999999999</v>
      </c>
      <c r="GBP50" s="14">
        <f t="shared" si="825"/>
        <v>819.18939999999998</v>
      </c>
      <c r="GBQ50" s="11" t="s">
        <v>17390</v>
      </c>
      <c r="GBR50" s="261" t="str">
        <f>IF(GBY50="SINAPI",VLOOKUP('TEREZINHA HARDY'!GBX50,SINAPI,2,),VLOOKUP('TEREZINHA HARDY'!GBX50,SETOP,3,))</f>
        <v>PINTURA COM EMULSÃO ASFÁLTICA, DUAS (2) DEMÃOS</v>
      </c>
      <c r="GBS50" s="261"/>
      <c r="GBT50" s="261"/>
      <c r="GBU50" s="261"/>
      <c r="GBV50" s="261"/>
      <c r="GBW50" s="261"/>
      <c r="GBX50" s="12" t="s">
        <v>10840</v>
      </c>
      <c r="GBY50" s="12" t="s">
        <v>6222</v>
      </c>
      <c r="GBZ50" s="12" t="str">
        <f>IF(GBY50="SINAPI",VLOOKUP('TEREZINHA HARDY'!GBX50,SINAPI,3,),VLOOKUP('TEREZINHA HARDY'!GBX50,SETOP,4,))</f>
        <v>M2</v>
      </c>
      <c r="GCA50" s="13">
        <v>36.619999999999997</v>
      </c>
      <c r="GCB50" s="13" t="s">
        <v>41</v>
      </c>
      <c r="GCC50" s="14">
        <f>IF(GBY50="SINAPI",VLOOKUP('TEREZINHA HARDY'!GBX50,SINAPI,4,),VLOOKUP('TEREZINHA HARDY'!GBX50,SETOP,5,))</f>
        <v>17.68</v>
      </c>
      <c r="GCD50" s="14">
        <f t="shared" si="826"/>
        <v>22.37</v>
      </c>
      <c r="GCE50" s="14">
        <f t="shared" si="827"/>
        <v>647.44159999999999</v>
      </c>
      <c r="GCF50" s="14">
        <f t="shared" si="828"/>
        <v>819.18939999999998</v>
      </c>
      <c r="GCG50" s="11" t="s">
        <v>17390</v>
      </c>
      <c r="GCH50" s="261" t="str">
        <f>IF(GCO50="SINAPI",VLOOKUP('TEREZINHA HARDY'!GCN50,SINAPI,2,),VLOOKUP('TEREZINHA HARDY'!GCN50,SETOP,3,))</f>
        <v>PINTURA COM EMULSÃO ASFÁLTICA, DUAS (2) DEMÃOS</v>
      </c>
      <c r="GCI50" s="261"/>
      <c r="GCJ50" s="261"/>
      <c r="GCK50" s="261"/>
      <c r="GCL50" s="261"/>
      <c r="GCM50" s="261"/>
      <c r="GCN50" s="12" t="s">
        <v>10840</v>
      </c>
      <c r="GCO50" s="12" t="s">
        <v>6222</v>
      </c>
      <c r="GCP50" s="12" t="str">
        <f>IF(GCO50="SINAPI",VLOOKUP('TEREZINHA HARDY'!GCN50,SINAPI,3,),VLOOKUP('TEREZINHA HARDY'!GCN50,SETOP,4,))</f>
        <v>M2</v>
      </c>
      <c r="GCQ50" s="13">
        <v>36.619999999999997</v>
      </c>
      <c r="GCR50" s="13" t="s">
        <v>41</v>
      </c>
      <c r="GCS50" s="14">
        <f>IF(GCO50="SINAPI",VLOOKUP('TEREZINHA HARDY'!GCN50,SINAPI,4,),VLOOKUP('TEREZINHA HARDY'!GCN50,SETOP,5,))</f>
        <v>17.68</v>
      </c>
      <c r="GCT50" s="14">
        <f t="shared" si="829"/>
        <v>22.37</v>
      </c>
      <c r="GCU50" s="14">
        <f t="shared" si="830"/>
        <v>647.44159999999999</v>
      </c>
      <c r="GCV50" s="14">
        <f t="shared" si="831"/>
        <v>819.18939999999998</v>
      </c>
      <c r="GCW50" s="11" t="s">
        <v>17390</v>
      </c>
      <c r="GCX50" s="261" t="str">
        <f>IF(GDE50="SINAPI",VLOOKUP('TEREZINHA HARDY'!GDD50,SINAPI,2,),VLOOKUP('TEREZINHA HARDY'!GDD50,SETOP,3,))</f>
        <v>PINTURA COM EMULSÃO ASFÁLTICA, DUAS (2) DEMÃOS</v>
      </c>
      <c r="GCY50" s="261"/>
      <c r="GCZ50" s="261"/>
      <c r="GDA50" s="261"/>
      <c r="GDB50" s="261"/>
      <c r="GDC50" s="261"/>
      <c r="GDD50" s="12" t="s">
        <v>10840</v>
      </c>
      <c r="GDE50" s="12" t="s">
        <v>6222</v>
      </c>
      <c r="GDF50" s="12" t="str">
        <f>IF(GDE50="SINAPI",VLOOKUP('TEREZINHA HARDY'!GDD50,SINAPI,3,),VLOOKUP('TEREZINHA HARDY'!GDD50,SETOP,4,))</f>
        <v>M2</v>
      </c>
      <c r="GDG50" s="13">
        <v>36.619999999999997</v>
      </c>
      <c r="GDH50" s="13" t="s">
        <v>41</v>
      </c>
      <c r="GDI50" s="14">
        <f>IF(GDE50="SINAPI",VLOOKUP('TEREZINHA HARDY'!GDD50,SINAPI,4,),VLOOKUP('TEREZINHA HARDY'!GDD50,SETOP,5,))</f>
        <v>17.68</v>
      </c>
      <c r="GDJ50" s="14">
        <f t="shared" si="832"/>
        <v>22.37</v>
      </c>
      <c r="GDK50" s="14">
        <f t="shared" si="833"/>
        <v>647.44159999999999</v>
      </c>
      <c r="GDL50" s="14">
        <f t="shared" si="834"/>
        <v>819.18939999999998</v>
      </c>
      <c r="GDM50" s="11" t="s">
        <v>17390</v>
      </c>
      <c r="GDN50" s="261" t="str">
        <f>IF(GDU50="SINAPI",VLOOKUP('TEREZINHA HARDY'!GDT50,SINAPI,2,),VLOOKUP('TEREZINHA HARDY'!GDT50,SETOP,3,))</f>
        <v>PINTURA COM EMULSÃO ASFÁLTICA, DUAS (2) DEMÃOS</v>
      </c>
      <c r="GDO50" s="261"/>
      <c r="GDP50" s="261"/>
      <c r="GDQ50" s="261"/>
      <c r="GDR50" s="261"/>
      <c r="GDS50" s="261"/>
      <c r="GDT50" s="12" t="s">
        <v>10840</v>
      </c>
      <c r="GDU50" s="12" t="s">
        <v>6222</v>
      </c>
      <c r="GDV50" s="12" t="str">
        <f>IF(GDU50="SINAPI",VLOOKUP('TEREZINHA HARDY'!GDT50,SINAPI,3,),VLOOKUP('TEREZINHA HARDY'!GDT50,SETOP,4,))</f>
        <v>M2</v>
      </c>
      <c r="GDW50" s="13">
        <v>36.619999999999997</v>
      </c>
      <c r="GDX50" s="13" t="s">
        <v>41</v>
      </c>
      <c r="GDY50" s="14">
        <f>IF(GDU50="SINAPI",VLOOKUP('TEREZINHA HARDY'!GDT50,SINAPI,4,),VLOOKUP('TEREZINHA HARDY'!GDT50,SETOP,5,))</f>
        <v>17.68</v>
      </c>
      <c r="GDZ50" s="14">
        <f t="shared" si="835"/>
        <v>22.37</v>
      </c>
      <c r="GEA50" s="14">
        <f t="shared" si="836"/>
        <v>647.44159999999999</v>
      </c>
      <c r="GEB50" s="14">
        <f t="shared" si="837"/>
        <v>819.18939999999998</v>
      </c>
      <c r="GEC50" s="11" t="s">
        <v>17390</v>
      </c>
      <c r="GED50" s="261" t="str">
        <f>IF(GEK50="SINAPI",VLOOKUP('TEREZINHA HARDY'!GEJ50,SINAPI,2,),VLOOKUP('TEREZINHA HARDY'!GEJ50,SETOP,3,))</f>
        <v>PINTURA COM EMULSÃO ASFÁLTICA, DUAS (2) DEMÃOS</v>
      </c>
      <c r="GEE50" s="261"/>
      <c r="GEF50" s="261"/>
      <c r="GEG50" s="261"/>
      <c r="GEH50" s="261"/>
      <c r="GEI50" s="261"/>
      <c r="GEJ50" s="12" t="s">
        <v>10840</v>
      </c>
      <c r="GEK50" s="12" t="s">
        <v>6222</v>
      </c>
      <c r="GEL50" s="12" t="str">
        <f>IF(GEK50="SINAPI",VLOOKUP('TEREZINHA HARDY'!GEJ50,SINAPI,3,),VLOOKUP('TEREZINHA HARDY'!GEJ50,SETOP,4,))</f>
        <v>M2</v>
      </c>
      <c r="GEM50" s="13">
        <v>36.619999999999997</v>
      </c>
      <c r="GEN50" s="13" t="s">
        <v>41</v>
      </c>
      <c r="GEO50" s="14">
        <f>IF(GEK50="SINAPI",VLOOKUP('TEREZINHA HARDY'!GEJ50,SINAPI,4,),VLOOKUP('TEREZINHA HARDY'!GEJ50,SETOP,5,))</f>
        <v>17.68</v>
      </c>
      <c r="GEP50" s="14">
        <f t="shared" si="838"/>
        <v>22.37</v>
      </c>
      <c r="GEQ50" s="14">
        <f t="shared" si="839"/>
        <v>647.44159999999999</v>
      </c>
      <c r="GER50" s="14">
        <f t="shared" si="840"/>
        <v>819.18939999999998</v>
      </c>
      <c r="GES50" s="11" t="s">
        <v>17390</v>
      </c>
      <c r="GET50" s="261" t="str">
        <f>IF(GFA50="SINAPI",VLOOKUP('TEREZINHA HARDY'!GEZ50,SINAPI,2,),VLOOKUP('TEREZINHA HARDY'!GEZ50,SETOP,3,))</f>
        <v>PINTURA COM EMULSÃO ASFÁLTICA, DUAS (2) DEMÃOS</v>
      </c>
      <c r="GEU50" s="261"/>
      <c r="GEV50" s="261"/>
      <c r="GEW50" s="261"/>
      <c r="GEX50" s="261"/>
      <c r="GEY50" s="261"/>
      <c r="GEZ50" s="12" t="s">
        <v>10840</v>
      </c>
      <c r="GFA50" s="12" t="s">
        <v>6222</v>
      </c>
      <c r="GFB50" s="12" t="str">
        <f>IF(GFA50="SINAPI",VLOOKUP('TEREZINHA HARDY'!GEZ50,SINAPI,3,),VLOOKUP('TEREZINHA HARDY'!GEZ50,SETOP,4,))</f>
        <v>M2</v>
      </c>
      <c r="GFC50" s="13">
        <v>36.619999999999997</v>
      </c>
      <c r="GFD50" s="13" t="s">
        <v>41</v>
      </c>
      <c r="GFE50" s="14">
        <f>IF(GFA50="SINAPI",VLOOKUP('TEREZINHA HARDY'!GEZ50,SINAPI,4,),VLOOKUP('TEREZINHA HARDY'!GEZ50,SETOP,5,))</f>
        <v>17.68</v>
      </c>
      <c r="GFF50" s="14">
        <f t="shared" si="841"/>
        <v>22.37</v>
      </c>
      <c r="GFG50" s="14">
        <f t="shared" si="842"/>
        <v>647.44159999999999</v>
      </c>
      <c r="GFH50" s="14">
        <f t="shared" si="843"/>
        <v>819.18939999999998</v>
      </c>
      <c r="GFI50" s="11" t="s">
        <v>17390</v>
      </c>
      <c r="GFJ50" s="261" t="str">
        <f>IF(GFQ50="SINAPI",VLOOKUP('TEREZINHA HARDY'!GFP50,SINAPI,2,),VLOOKUP('TEREZINHA HARDY'!GFP50,SETOP,3,))</f>
        <v>PINTURA COM EMULSÃO ASFÁLTICA, DUAS (2) DEMÃOS</v>
      </c>
      <c r="GFK50" s="261"/>
      <c r="GFL50" s="261"/>
      <c r="GFM50" s="261"/>
      <c r="GFN50" s="261"/>
      <c r="GFO50" s="261"/>
      <c r="GFP50" s="12" t="s">
        <v>10840</v>
      </c>
      <c r="GFQ50" s="12" t="s">
        <v>6222</v>
      </c>
      <c r="GFR50" s="12" t="str">
        <f>IF(GFQ50="SINAPI",VLOOKUP('TEREZINHA HARDY'!GFP50,SINAPI,3,),VLOOKUP('TEREZINHA HARDY'!GFP50,SETOP,4,))</f>
        <v>M2</v>
      </c>
      <c r="GFS50" s="13">
        <v>36.619999999999997</v>
      </c>
      <c r="GFT50" s="13" t="s">
        <v>41</v>
      </c>
      <c r="GFU50" s="14">
        <f>IF(GFQ50="SINAPI",VLOOKUP('TEREZINHA HARDY'!GFP50,SINAPI,4,),VLOOKUP('TEREZINHA HARDY'!GFP50,SETOP,5,))</f>
        <v>17.68</v>
      </c>
      <c r="GFV50" s="14">
        <f t="shared" si="844"/>
        <v>22.37</v>
      </c>
      <c r="GFW50" s="14">
        <f t="shared" si="845"/>
        <v>647.44159999999999</v>
      </c>
      <c r="GFX50" s="14">
        <f t="shared" si="846"/>
        <v>819.18939999999998</v>
      </c>
      <c r="GFY50" s="11" t="s">
        <v>17390</v>
      </c>
      <c r="GFZ50" s="261" t="str">
        <f>IF(GGG50="SINAPI",VLOOKUP('TEREZINHA HARDY'!GGF50,SINAPI,2,),VLOOKUP('TEREZINHA HARDY'!GGF50,SETOP,3,))</f>
        <v>PINTURA COM EMULSÃO ASFÁLTICA, DUAS (2) DEMÃOS</v>
      </c>
      <c r="GGA50" s="261"/>
      <c r="GGB50" s="261"/>
      <c r="GGC50" s="261"/>
      <c r="GGD50" s="261"/>
      <c r="GGE50" s="261"/>
      <c r="GGF50" s="12" t="s">
        <v>10840</v>
      </c>
      <c r="GGG50" s="12" t="s">
        <v>6222</v>
      </c>
      <c r="GGH50" s="12" t="str">
        <f>IF(GGG50="SINAPI",VLOOKUP('TEREZINHA HARDY'!GGF50,SINAPI,3,),VLOOKUP('TEREZINHA HARDY'!GGF50,SETOP,4,))</f>
        <v>M2</v>
      </c>
      <c r="GGI50" s="13">
        <v>36.619999999999997</v>
      </c>
      <c r="GGJ50" s="13" t="s">
        <v>41</v>
      </c>
      <c r="GGK50" s="14">
        <f>IF(GGG50="SINAPI",VLOOKUP('TEREZINHA HARDY'!GGF50,SINAPI,4,),VLOOKUP('TEREZINHA HARDY'!GGF50,SETOP,5,))</f>
        <v>17.68</v>
      </c>
      <c r="GGL50" s="14">
        <f t="shared" si="847"/>
        <v>22.37</v>
      </c>
      <c r="GGM50" s="14">
        <f t="shared" si="848"/>
        <v>647.44159999999999</v>
      </c>
      <c r="GGN50" s="14">
        <f t="shared" si="849"/>
        <v>819.18939999999998</v>
      </c>
      <c r="GGO50" s="11" t="s">
        <v>17390</v>
      </c>
      <c r="GGP50" s="261" t="str">
        <f>IF(GGW50="SINAPI",VLOOKUP('TEREZINHA HARDY'!GGV50,SINAPI,2,),VLOOKUP('TEREZINHA HARDY'!GGV50,SETOP,3,))</f>
        <v>PINTURA COM EMULSÃO ASFÁLTICA, DUAS (2) DEMÃOS</v>
      </c>
      <c r="GGQ50" s="261"/>
      <c r="GGR50" s="261"/>
      <c r="GGS50" s="261"/>
      <c r="GGT50" s="261"/>
      <c r="GGU50" s="261"/>
      <c r="GGV50" s="12" t="s">
        <v>10840</v>
      </c>
      <c r="GGW50" s="12" t="s">
        <v>6222</v>
      </c>
      <c r="GGX50" s="12" t="str">
        <f>IF(GGW50="SINAPI",VLOOKUP('TEREZINHA HARDY'!GGV50,SINAPI,3,),VLOOKUP('TEREZINHA HARDY'!GGV50,SETOP,4,))</f>
        <v>M2</v>
      </c>
      <c r="GGY50" s="13">
        <v>36.619999999999997</v>
      </c>
      <c r="GGZ50" s="13" t="s">
        <v>41</v>
      </c>
      <c r="GHA50" s="14">
        <f>IF(GGW50="SINAPI",VLOOKUP('TEREZINHA HARDY'!GGV50,SINAPI,4,),VLOOKUP('TEREZINHA HARDY'!GGV50,SETOP,5,))</f>
        <v>17.68</v>
      </c>
      <c r="GHB50" s="14">
        <f t="shared" si="850"/>
        <v>22.37</v>
      </c>
      <c r="GHC50" s="14">
        <f t="shared" si="851"/>
        <v>647.44159999999999</v>
      </c>
      <c r="GHD50" s="14">
        <f t="shared" si="852"/>
        <v>819.18939999999998</v>
      </c>
      <c r="GHE50" s="11" t="s">
        <v>17390</v>
      </c>
      <c r="GHF50" s="261" t="str">
        <f>IF(GHM50="SINAPI",VLOOKUP('TEREZINHA HARDY'!GHL50,SINAPI,2,),VLOOKUP('TEREZINHA HARDY'!GHL50,SETOP,3,))</f>
        <v>PINTURA COM EMULSÃO ASFÁLTICA, DUAS (2) DEMÃOS</v>
      </c>
      <c r="GHG50" s="261"/>
      <c r="GHH50" s="261"/>
      <c r="GHI50" s="261"/>
      <c r="GHJ50" s="261"/>
      <c r="GHK50" s="261"/>
      <c r="GHL50" s="12" t="s">
        <v>10840</v>
      </c>
      <c r="GHM50" s="12" t="s">
        <v>6222</v>
      </c>
      <c r="GHN50" s="12" t="str">
        <f>IF(GHM50="SINAPI",VLOOKUP('TEREZINHA HARDY'!GHL50,SINAPI,3,),VLOOKUP('TEREZINHA HARDY'!GHL50,SETOP,4,))</f>
        <v>M2</v>
      </c>
      <c r="GHO50" s="13">
        <v>36.619999999999997</v>
      </c>
      <c r="GHP50" s="13" t="s">
        <v>41</v>
      </c>
      <c r="GHQ50" s="14">
        <f>IF(GHM50="SINAPI",VLOOKUP('TEREZINHA HARDY'!GHL50,SINAPI,4,),VLOOKUP('TEREZINHA HARDY'!GHL50,SETOP,5,))</f>
        <v>17.68</v>
      </c>
      <c r="GHR50" s="14">
        <f t="shared" si="853"/>
        <v>22.37</v>
      </c>
      <c r="GHS50" s="14">
        <f t="shared" si="854"/>
        <v>647.44159999999999</v>
      </c>
      <c r="GHT50" s="14">
        <f t="shared" si="855"/>
        <v>819.18939999999998</v>
      </c>
      <c r="GHU50" s="11" t="s">
        <v>17390</v>
      </c>
      <c r="GHV50" s="261" t="str">
        <f>IF(GIC50="SINAPI",VLOOKUP('TEREZINHA HARDY'!GIB50,SINAPI,2,),VLOOKUP('TEREZINHA HARDY'!GIB50,SETOP,3,))</f>
        <v>PINTURA COM EMULSÃO ASFÁLTICA, DUAS (2) DEMÃOS</v>
      </c>
      <c r="GHW50" s="261"/>
      <c r="GHX50" s="261"/>
      <c r="GHY50" s="261"/>
      <c r="GHZ50" s="261"/>
      <c r="GIA50" s="261"/>
      <c r="GIB50" s="12" t="s">
        <v>10840</v>
      </c>
      <c r="GIC50" s="12" t="s">
        <v>6222</v>
      </c>
      <c r="GID50" s="12" t="str">
        <f>IF(GIC50="SINAPI",VLOOKUP('TEREZINHA HARDY'!GIB50,SINAPI,3,),VLOOKUP('TEREZINHA HARDY'!GIB50,SETOP,4,))</f>
        <v>M2</v>
      </c>
      <c r="GIE50" s="13">
        <v>36.619999999999997</v>
      </c>
      <c r="GIF50" s="13" t="s">
        <v>41</v>
      </c>
      <c r="GIG50" s="14">
        <f>IF(GIC50="SINAPI",VLOOKUP('TEREZINHA HARDY'!GIB50,SINAPI,4,),VLOOKUP('TEREZINHA HARDY'!GIB50,SETOP,5,))</f>
        <v>17.68</v>
      </c>
      <c r="GIH50" s="14">
        <f t="shared" si="856"/>
        <v>22.37</v>
      </c>
      <c r="GII50" s="14">
        <f t="shared" si="857"/>
        <v>647.44159999999999</v>
      </c>
      <c r="GIJ50" s="14">
        <f t="shared" si="858"/>
        <v>819.18939999999998</v>
      </c>
      <c r="GIK50" s="11" t="s">
        <v>17390</v>
      </c>
      <c r="GIL50" s="261" t="str">
        <f>IF(GIS50="SINAPI",VLOOKUP('TEREZINHA HARDY'!GIR50,SINAPI,2,),VLOOKUP('TEREZINHA HARDY'!GIR50,SETOP,3,))</f>
        <v>PINTURA COM EMULSÃO ASFÁLTICA, DUAS (2) DEMÃOS</v>
      </c>
      <c r="GIM50" s="261"/>
      <c r="GIN50" s="261"/>
      <c r="GIO50" s="261"/>
      <c r="GIP50" s="261"/>
      <c r="GIQ50" s="261"/>
      <c r="GIR50" s="12" t="s">
        <v>10840</v>
      </c>
      <c r="GIS50" s="12" t="s">
        <v>6222</v>
      </c>
      <c r="GIT50" s="12" t="str">
        <f>IF(GIS50="SINAPI",VLOOKUP('TEREZINHA HARDY'!GIR50,SINAPI,3,),VLOOKUP('TEREZINHA HARDY'!GIR50,SETOP,4,))</f>
        <v>M2</v>
      </c>
      <c r="GIU50" s="13">
        <v>36.619999999999997</v>
      </c>
      <c r="GIV50" s="13" t="s">
        <v>41</v>
      </c>
      <c r="GIW50" s="14">
        <f>IF(GIS50="SINAPI",VLOOKUP('TEREZINHA HARDY'!GIR50,SINAPI,4,),VLOOKUP('TEREZINHA HARDY'!GIR50,SETOP,5,))</f>
        <v>17.68</v>
      </c>
      <c r="GIX50" s="14">
        <f t="shared" si="859"/>
        <v>22.37</v>
      </c>
      <c r="GIY50" s="14">
        <f t="shared" si="860"/>
        <v>647.44159999999999</v>
      </c>
      <c r="GIZ50" s="14">
        <f t="shared" si="861"/>
        <v>819.18939999999998</v>
      </c>
      <c r="GJA50" s="11" t="s">
        <v>17390</v>
      </c>
      <c r="GJB50" s="261" t="str">
        <f>IF(GJI50="SINAPI",VLOOKUP('TEREZINHA HARDY'!GJH50,SINAPI,2,),VLOOKUP('TEREZINHA HARDY'!GJH50,SETOP,3,))</f>
        <v>PINTURA COM EMULSÃO ASFÁLTICA, DUAS (2) DEMÃOS</v>
      </c>
      <c r="GJC50" s="261"/>
      <c r="GJD50" s="261"/>
      <c r="GJE50" s="261"/>
      <c r="GJF50" s="261"/>
      <c r="GJG50" s="261"/>
      <c r="GJH50" s="12" t="s">
        <v>10840</v>
      </c>
      <c r="GJI50" s="12" t="s">
        <v>6222</v>
      </c>
      <c r="GJJ50" s="12" t="str">
        <f>IF(GJI50="SINAPI",VLOOKUP('TEREZINHA HARDY'!GJH50,SINAPI,3,),VLOOKUP('TEREZINHA HARDY'!GJH50,SETOP,4,))</f>
        <v>M2</v>
      </c>
      <c r="GJK50" s="13">
        <v>36.619999999999997</v>
      </c>
      <c r="GJL50" s="13" t="s">
        <v>41</v>
      </c>
      <c r="GJM50" s="14">
        <f>IF(GJI50="SINAPI",VLOOKUP('TEREZINHA HARDY'!GJH50,SINAPI,4,),VLOOKUP('TEREZINHA HARDY'!GJH50,SETOP,5,))</f>
        <v>17.68</v>
      </c>
      <c r="GJN50" s="14">
        <f t="shared" si="862"/>
        <v>22.37</v>
      </c>
      <c r="GJO50" s="14">
        <f t="shared" si="863"/>
        <v>647.44159999999999</v>
      </c>
      <c r="GJP50" s="14">
        <f t="shared" si="864"/>
        <v>819.18939999999998</v>
      </c>
      <c r="GJQ50" s="11" t="s">
        <v>17390</v>
      </c>
      <c r="GJR50" s="261" t="str">
        <f>IF(GJY50="SINAPI",VLOOKUP('TEREZINHA HARDY'!GJX50,SINAPI,2,),VLOOKUP('TEREZINHA HARDY'!GJX50,SETOP,3,))</f>
        <v>PINTURA COM EMULSÃO ASFÁLTICA, DUAS (2) DEMÃOS</v>
      </c>
      <c r="GJS50" s="261"/>
      <c r="GJT50" s="261"/>
      <c r="GJU50" s="261"/>
      <c r="GJV50" s="261"/>
      <c r="GJW50" s="261"/>
      <c r="GJX50" s="12" t="s">
        <v>10840</v>
      </c>
      <c r="GJY50" s="12" t="s">
        <v>6222</v>
      </c>
      <c r="GJZ50" s="12" t="str">
        <f>IF(GJY50="SINAPI",VLOOKUP('TEREZINHA HARDY'!GJX50,SINAPI,3,),VLOOKUP('TEREZINHA HARDY'!GJX50,SETOP,4,))</f>
        <v>M2</v>
      </c>
      <c r="GKA50" s="13">
        <v>36.619999999999997</v>
      </c>
      <c r="GKB50" s="13" t="s">
        <v>41</v>
      </c>
      <c r="GKC50" s="14">
        <f>IF(GJY50="SINAPI",VLOOKUP('TEREZINHA HARDY'!GJX50,SINAPI,4,),VLOOKUP('TEREZINHA HARDY'!GJX50,SETOP,5,))</f>
        <v>17.68</v>
      </c>
      <c r="GKD50" s="14">
        <f t="shared" si="865"/>
        <v>22.37</v>
      </c>
      <c r="GKE50" s="14">
        <f t="shared" si="866"/>
        <v>647.44159999999999</v>
      </c>
      <c r="GKF50" s="14">
        <f t="shared" si="867"/>
        <v>819.18939999999998</v>
      </c>
      <c r="GKG50" s="11" t="s">
        <v>17390</v>
      </c>
      <c r="GKH50" s="261" t="str">
        <f>IF(GKO50="SINAPI",VLOOKUP('TEREZINHA HARDY'!GKN50,SINAPI,2,),VLOOKUP('TEREZINHA HARDY'!GKN50,SETOP,3,))</f>
        <v>PINTURA COM EMULSÃO ASFÁLTICA, DUAS (2) DEMÃOS</v>
      </c>
      <c r="GKI50" s="261"/>
      <c r="GKJ50" s="261"/>
      <c r="GKK50" s="261"/>
      <c r="GKL50" s="261"/>
      <c r="GKM50" s="261"/>
      <c r="GKN50" s="12" t="s">
        <v>10840</v>
      </c>
      <c r="GKO50" s="12" t="s">
        <v>6222</v>
      </c>
      <c r="GKP50" s="12" t="str">
        <f>IF(GKO50="SINAPI",VLOOKUP('TEREZINHA HARDY'!GKN50,SINAPI,3,),VLOOKUP('TEREZINHA HARDY'!GKN50,SETOP,4,))</f>
        <v>M2</v>
      </c>
      <c r="GKQ50" s="13">
        <v>36.619999999999997</v>
      </c>
      <c r="GKR50" s="13" t="s">
        <v>41</v>
      </c>
      <c r="GKS50" s="14">
        <f>IF(GKO50="SINAPI",VLOOKUP('TEREZINHA HARDY'!GKN50,SINAPI,4,),VLOOKUP('TEREZINHA HARDY'!GKN50,SETOP,5,))</f>
        <v>17.68</v>
      </c>
      <c r="GKT50" s="14">
        <f t="shared" si="868"/>
        <v>22.37</v>
      </c>
      <c r="GKU50" s="14">
        <f t="shared" si="869"/>
        <v>647.44159999999999</v>
      </c>
      <c r="GKV50" s="14">
        <f t="shared" si="870"/>
        <v>819.18939999999998</v>
      </c>
      <c r="GKW50" s="11" t="s">
        <v>17390</v>
      </c>
      <c r="GKX50" s="261" t="str">
        <f>IF(GLE50="SINAPI",VLOOKUP('TEREZINHA HARDY'!GLD50,SINAPI,2,),VLOOKUP('TEREZINHA HARDY'!GLD50,SETOP,3,))</f>
        <v>PINTURA COM EMULSÃO ASFÁLTICA, DUAS (2) DEMÃOS</v>
      </c>
      <c r="GKY50" s="261"/>
      <c r="GKZ50" s="261"/>
      <c r="GLA50" s="261"/>
      <c r="GLB50" s="261"/>
      <c r="GLC50" s="261"/>
      <c r="GLD50" s="12" t="s">
        <v>10840</v>
      </c>
      <c r="GLE50" s="12" t="s">
        <v>6222</v>
      </c>
      <c r="GLF50" s="12" t="str">
        <f>IF(GLE50="SINAPI",VLOOKUP('TEREZINHA HARDY'!GLD50,SINAPI,3,),VLOOKUP('TEREZINHA HARDY'!GLD50,SETOP,4,))</f>
        <v>M2</v>
      </c>
      <c r="GLG50" s="13">
        <v>36.619999999999997</v>
      </c>
      <c r="GLH50" s="13" t="s">
        <v>41</v>
      </c>
      <c r="GLI50" s="14">
        <f>IF(GLE50="SINAPI",VLOOKUP('TEREZINHA HARDY'!GLD50,SINAPI,4,),VLOOKUP('TEREZINHA HARDY'!GLD50,SETOP,5,))</f>
        <v>17.68</v>
      </c>
      <c r="GLJ50" s="14">
        <f t="shared" si="871"/>
        <v>22.37</v>
      </c>
      <c r="GLK50" s="14">
        <f t="shared" si="872"/>
        <v>647.44159999999999</v>
      </c>
      <c r="GLL50" s="14">
        <f t="shared" si="873"/>
        <v>819.18939999999998</v>
      </c>
      <c r="GLM50" s="11" t="s">
        <v>17390</v>
      </c>
      <c r="GLN50" s="261" t="str">
        <f>IF(GLU50="SINAPI",VLOOKUP('TEREZINHA HARDY'!GLT50,SINAPI,2,),VLOOKUP('TEREZINHA HARDY'!GLT50,SETOP,3,))</f>
        <v>PINTURA COM EMULSÃO ASFÁLTICA, DUAS (2) DEMÃOS</v>
      </c>
      <c r="GLO50" s="261"/>
      <c r="GLP50" s="261"/>
      <c r="GLQ50" s="261"/>
      <c r="GLR50" s="261"/>
      <c r="GLS50" s="261"/>
      <c r="GLT50" s="12" t="s">
        <v>10840</v>
      </c>
      <c r="GLU50" s="12" t="s">
        <v>6222</v>
      </c>
      <c r="GLV50" s="12" t="str">
        <f>IF(GLU50="SINAPI",VLOOKUP('TEREZINHA HARDY'!GLT50,SINAPI,3,),VLOOKUP('TEREZINHA HARDY'!GLT50,SETOP,4,))</f>
        <v>M2</v>
      </c>
      <c r="GLW50" s="13">
        <v>36.619999999999997</v>
      </c>
      <c r="GLX50" s="13" t="s">
        <v>41</v>
      </c>
      <c r="GLY50" s="14">
        <f>IF(GLU50="SINAPI",VLOOKUP('TEREZINHA HARDY'!GLT50,SINAPI,4,),VLOOKUP('TEREZINHA HARDY'!GLT50,SETOP,5,))</f>
        <v>17.68</v>
      </c>
      <c r="GLZ50" s="14">
        <f t="shared" si="874"/>
        <v>22.37</v>
      </c>
      <c r="GMA50" s="14">
        <f t="shared" si="875"/>
        <v>647.44159999999999</v>
      </c>
      <c r="GMB50" s="14">
        <f t="shared" si="876"/>
        <v>819.18939999999998</v>
      </c>
      <c r="GMC50" s="11" t="s">
        <v>17390</v>
      </c>
      <c r="GMD50" s="261" t="str">
        <f>IF(GMK50="SINAPI",VLOOKUP('TEREZINHA HARDY'!GMJ50,SINAPI,2,),VLOOKUP('TEREZINHA HARDY'!GMJ50,SETOP,3,))</f>
        <v>PINTURA COM EMULSÃO ASFÁLTICA, DUAS (2) DEMÃOS</v>
      </c>
      <c r="GME50" s="261"/>
      <c r="GMF50" s="261"/>
      <c r="GMG50" s="261"/>
      <c r="GMH50" s="261"/>
      <c r="GMI50" s="261"/>
      <c r="GMJ50" s="12" t="s">
        <v>10840</v>
      </c>
      <c r="GMK50" s="12" t="s">
        <v>6222</v>
      </c>
      <c r="GML50" s="12" t="str">
        <f>IF(GMK50="SINAPI",VLOOKUP('TEREZINHA HARDY'!GMJ50,SINAPI,3,),VLOOKUP('TEREZINHA HARDY'!GMJ50,SETOP,4,))</f>
        <v>M2</v>
      </c>
      <c r="GMM50" s="13">
        <v>36.619999999999997</v>
      </c>
      <c r="GMN50" s="13" t="s">
        <v>41</v>
      </c>
      <c r="GMO50" s="14">
        <f>IF(GMK50="SINAPI",VLOOKUP('TEREZINHA HARDY'!GMJ50,SINAPI,4,),VLOOKUP('TEREZINHA HARDY'!GMJ50,SETOP,5,))</f>
        <v>17.68</v>
      </c>
      <c r="GMP50" s="14">
        <f t="shared" si="877"/>
        <v>22.37</v>
      </c>
      <c r="GMQ50" s="14">
        <f t="shared" si="878"/>
        <v>647.44159999999999</v>
      </c>
      <c r="GMR50" s="14">
        <f t="shared" si="879"/>
        <v>819.18939999999998</v>
      </c>
      <c r="GMS50" s="11" t="s">
        <v>17390</v>
      </c>
      <c r="GMT50" s="261" t="str">
        <f>IF(GNA50="SINAPI",VLOOKUP('TEREZINHA HARDY'!GMZ50,SINAPI,2,),VLOOKUP('TEREZINHA HARDY'!GMZ50,SETOP,3,))</f>
        <v>PINTURA COM EMULSÃO ASFÁLTICA, DUAS (2) DEMÃOS</v>
      </c>
      <c r="GMU50" s="261"/>
      <c r="GMV50" s="261"/>
      <c r="GMW50" s="261"/>
      <c r="GMX50" s="261"/>
      <c r="GMY50" s="261"/>
      <c r="GMZ50" s="12" t="s">
        <v>10840</v>
      </c>
      <c r="GNA50" s="12" t="s">
        <v>6222</v>
      </c>
      <c r="GNB50" s="12" t="str">
        <f>IF(GNA50="SINAPI",VLOOKUP('TEREZINHA HARDY'!GMZ50,SINAPI,3,),VLOOKUP('TEREZINHA HARDY'!GMZ50,SETOP,4,))</f>
        <v>M2</v>
      </c>
      <c r="GNC50" s="13">
        <v>36.619999999999997</v>
      </c>
      <c r="GND50" s="13" t="s">
        <v>41</v>
      </c>
      <c r="GNE50" s="14">
        <f>IF(GNA50="SINAPI",VLOOKUP('TEREZINHA HARDY'!GMZ50,SINAPI,4,),VLOOKUP('TEREZINHA HARDY'!GMZ50,SETOP,5,))</f>
        <v>17.68</v>
      </c>
      <c r="GNF50" s="14">
        <f t="shared" si="880"/>
        <v>22.37</v>
      </c>
      <c r="GNG50" s="14">
        <f t="shared" si="881"/>
        <v>647.44159999999999</v>
      </c>
      <c r="GNH50" s="14">
        <f t="shared" si="882"/>
        <v>819.18939999999998</v>
      </c>
      <c r="GNI50" s="11" t="s">
        <v>17390</v>
      </c>
      <c r="GNJ50" s="261" t="str">
        <f>IF(GNQ50="SINAPI",VLOOKUP('TEREZINHA HARDY'!GNP50,SINAPI,2,),VLOOKUP('TEREZINHA HARDY'!GNP50,SETOP,3,))</f>
        <v>PINTURA COM EMULSÃO ASFÁLTICA, DUAS (2) DEMÃOS</v>
      </c>
      <c r="GNK50" s="261"/>
      <c r="GNL50" s="261"/>
      <c r="GNM50" s="261"/>
      <c r="GNN50" s="261"/>
      <c r="GNO50" s="261"/>
      <c r="GNP50" s="12" t="s">
        <v>10840</v>
      </c>
      <c r="GNQ50" s="12" t="s">
        <v>6222</v>
      </c>
      <c r="GNR50" s="12" t="str">
        <f>IF(GNQ50="SINAPI",VLOOKUP('TEREZINHA HARDY'!GNP50,SINAPI,3,),VLOOKUP('TEREZINHA HARDY'!GNP50,SETOP,4,))</f>
        <v>M2</v>
      </c>
      <c r="GNS50" s="13">
        <v>36.619999999999997</v>
      </c>
      <c r="GNT50" s="13" t="s">
        <v>41</v>
      </c>
      <c r="GNU50" s="14">
        <f>IF(GNQ50="SINAPI",VLOOKUP('TEREZINHA HARDY'!GNP50,SINAPI,4,),VLOOKUP('TEREZINHA HARDY'!GNP50,SETOP,5,))</f>
        <v>17.68</v>
      </c>
      <c r="GNV50" s="14">
        <f t="shared" si="883"/>
        <v>22.37</v>
      </c>
      <c r="GNW50" s="14">
        <f t="shared" si="884"/>
        <v>647.44159999999999</v>
      </c>
      <c r="GNX50" s="14">
        <f t="shared" si="885"/>
        <v>819.18939999999998</v>
      </c>
      <c r="GNY50" s="11" t="s">
        <v>17390</v>
      </c>
      <c r="GNZ50" s="261" t="str">
        <f>IF(GOG50="SINAPI",VLOOKUP('TEREZINHA HARDY'!GOF50,SINAPI,2,),VLOOKUP('TEREZINHA HARDY'!GOF50,SETOP,3,))</f>
        <v>PINTURA COM EMULSÃO ASFÁLTICA, DUAS (2) DEMÃOS</v>
      </c>
      <c r="GOA50" s="261"/>
      <c r="GOB50" s="261"/>
      <c r="GOC50" s="261"/>
      <c r="GOD50" s="261"/>
      <c r="GOE50" s="261"/>
      <c r="GOF50" s="12" t="s">
        <v>10840</v>
      </c>
      <c r="GOG50" s="12" t="s">
        <v>6222</v>
      </c>
      <c r="GOH50" s="12" t="str">
        <f>IF(GOG50="SINAPI",VLOOKUP('TEREZINHA HARDY'!GOF50,SINAPI,3,),VLOOKUP('TEREZINHA HARDY'!GOF50,SETOP,4,))</f>
        <v>M2</v>
      </c>
      <c r="GOI50" s="13">
        <v>36.619999999999997</v>
      </c>
      <c r="GOJ50" s="13" t="s">
        <v>41</v>
      </c>
      <c r="GOK50" s="14">
        <f>IF(GOG50="SINAPI",VLOOKUP('TEREZINHA HARDY'!GOF50,SINAPI,4,),VLOOKUP('TEREZINHA HARDY'!GOF50,SETOP,5,))</f>
        <v>17.68</v>
      </c>
      <c r="GOL50" s="14">
        <f t="shared" si="886"/>
        <v>22.37</v>
      </c>
      <c r="GOM50" s="14">
        <f t="shared" si="887"/>
        <v>647.44159999999999</v>
      </c>
      <c r="GON50" s="14">
        <f t="shared" si="888"/>
        <v>819.18939999999998</v>
      </c>
      <c r="GOO50" s="11" t="s">
        <v>17390</v>
      </c>
      <c r="GOP50" s="261" t="str">
        <f>IF(GOW50="SINAPI",VLOOKUP('TEREZINHA HARDY'!GOV50,SINAPI,2,),VLOOKUP('TEREZINHA HARDY'!GOV50,SETOP,3,))</f>
        <v>PINTURA COM EMULSÃO ASFÁLTICA, DUAS (2) DEMÃOS</v>
      </c>
      <c r="GOQ50" s="261"/>
      <c r="GOR50" s="261"/>
      <c r="GOS50" s="261"/>
      <c r="GOT50" s="261"/>
      <c r="GOU50" s="261"/>
      <c r="GOV50" s="12" t="s">
        <v>10840</v>
      </c>
      <c r="GOW50" s="12" t="s">
        <v>6222</v>
      </c>
      <c r="GOX50" s="12" t="str">
        <f>IF(GOW50="SINAPI",VLOOKUP('TEREZINHA HARDY'!GOV50,SINAPI,3,),VLOOKUP('TEREZINHA HARDY'!GOV50,SETOP,4,))</f>
        <v>M2</v>
      </c>
      <c r="GOY50" s="13">
        <v>36.619999999999997</v>
      </c>
      <c r="GOZ50" s="13" t="s">
        <v>41</v>
      </c>
      <c r="GPA50" s="14">
        <f>IF(GOW50="SINAPI",VLOOKUP('TEREZINHA HARDY'!GOV50,SINAPI,4,),VLOOKUP('TEREZINHA HARDY'!GOV50,SETOP,5,))</f>
        <v>17.68</v>
      </c>
      <c r="GPB50" s="14">
        <f t="shared" si="889"/>
        <v>22.37</v>
      </c>
      <c r="GPC50" s="14">
        <f t="shared" si="890"/>
        <v>647.44159999999999</v>
      </c>
      <c r="GPD50" s="14">
        <f t="shared" si="891"/>
        <v>819.18939999999998</v>
      </c>
      <c r="GPE50" s="11" t="s">
        <v>17390</v>
      </c>
      <c r="GPF50" s="261" t="str">
        <f>IF(GPM50="SINAPI",VLOOKUP('TEREZINHA HARDY'!GPL50,SINAPI,2,),VLOOKUP('TEREZINHA HARDY'!GPL50,SETOP,3,))</f>
        <v>PINTURA COM EMULSÃO ASFÁLTICA, DUAS (2) DEMÃOS</v>
      </c>
      <c r="GPG50" s="261"/>
      <c r="GPH50" s="261"/>
      <c r="GPI50" s="261"/>
      <c r="GPJ50" s="261"/>
      <c r="GPK50" s="261"/>
      <c r="GPL50" s="12" t="s">
        <v>10840</v>
      </c>
      <c r="GPM50" s="12" t="s">
        <v>6222</v>
      </c>
      <c r="GPN50" s="12" t="str">
        <f>IF(GPM50="SINAPI",VLOOKUP('TEREZINHA HARDY'!GPL50,SINAPI,3,),VLOOKUP('TEREZINHA HARDY'!GPL50,SETOP,4,))</f>
        <v>M2</v>
      </c>
      <c r="GPO50" s="13">
        <v>36.619999999999997</v>
      </c>
      <c r="GPP50" s="13" t="s">
        <v>41</v>
      </c>
      <c r="GPQ50" s="14">
        <f>IF(GPM50="SINAPI",VLOOKUP('TEREZINHA HARDY'!GPL50,SINAPI,4,),VLOOKUP('TEREZINHA HARDY'!GPL50,SETOP,5,))</f>
        <v>17.68</v>
      </c>
      <c r="GPR50" s="14">
        <f t="shared" si="892"/>
        <v>22.37</v>
      </c>
      <c r="GPS50" s="14">
        <f t="shared" si="893"/>
        <v>647.44159999999999</v>
      </c>
      <c r="GPT50" s="14">
        <f t="shared" si="894"/>
        <v>819.18939999999998</v>
      </c>
      <c r="GPU50" s="11" t="s">
        <v>17390</v>
      </c>
      <c r="GPV50" s="261" t="str">
        <f>IF(GQC50="SINAPI",VLOOKUP('TEREZINHA HARDY'!GQB50,SINAPI,2,),VLOOKUP('TEREZINHA HARDY'!GQB50,SETOP,3,))</f>
        <v>PINTURA COM EMULSÃO ASFÁLTICA, DUAS (2) DEMÃOS</v>
      </c>
      <c r="GPW50" s="261"/>
      <c r="GPX50" s="261"/>
      <c r="GPY50" s="261"/>
      <c r="GPZ50" s="261"/>
      <c r="GQA50" s="261"/>
      <c r="GQB50" s="12" t="s">
        <v>10840</v>
      </c>
      <c r="GQC50" s="12" t="s">
        <v>6222</v>
      </c>
      <c r="GQD50" s="12" t="str">
        <f>IF(GQC50="SINAPI",VLOOKUP('TEREZINHA HARDY'!GQB50,SINAPI,3,),VLOOKUP('TEREZINHA HARDY'!GQB50,SETOP,4,))</f>
        <v>M2</v>
      </c>
      <c r="GQE50" s="13">
        <v>36.619999999999997</v>
      </c>
      <c r="GQF50" s="13" t="s">
        <v>41</v>
      </c>
      <c r="GQG50" s="14">
        <f>IF(GQC50="SINAPI",VLOOKUP('TEREZINHA HARDY'!GQB50,SINAPI,4,),VLOOKUP('TEREZINHA HARDY'!GQB50,SETOP,5,))</f>
        <v>17.68</v>
      </c>
      <c r="GQH50" s="14">
        <f t="shared" si="895"/>
        <v>22.37</v>
      </c>
      <c r="GQI50" s="14">
        <f t="shared" si="896"/>
        <v>647.44159999999999</v>
      </c>
      <c r="GQJ50" s="14">
        <f t="shared" si="897"/>
        <v>819.18939999999998</v>
      </c>
      <c r="GQK50" s="11" t="s">
        <v>17390</v>
      </c>
      <c r="GQL50" s="261" t="str">
        <f>IF(GQS50="SINAPI",VLOOKUP('TEREZINHA HARDY'!GQR50,SINAPI,2,),VLOOKUP('TEREZINHA HARDY'!GQR50,SETOP,3,))</f>
        <v>PINTURA COM EMULSÃO ASFÁLTICA, DUAS (2) DEMÃOS</v>
      </c>
      <c r="GQM50" s="261"/>
      <c r="GQN50" s="261"/>
      <c r="GQO50" s="261"/>
      <c r="GQP50" s="261"/>
      <c r="GQQ50" s="261"/>
      <c r="GQR50" s="12" t="s">
        <v>10840</v>
      </c>
      <c r="GQS50" s="12" t="s">
        <v>6222</v>
      </c>
      <c r="GQT50" s="12" t="str">
        <f>IF(GQS50="SINAPI",VLOOKUP('TEREZINHA HARDY'!GQR50,SINAPI,3,),VLOOKUP('TEREZINHA HARDY'!GQR50,SETOP,4,))</f>
        <v>M2</v>
      </c>
      <c r="GQU50" s="13">
        <v>36.619999999999997</v>
      </c>
      <c r="GQV50" s="13" t="s">
        <v>41</v>
      </c>
      <c r="GQW50" s="14">
        <f>IF(GQS50="SINAPI",VLOOKUP('TEREZINHA HARDY'!GQR50,SINAPI,4,),VLOOKUP('TEREZINHA HARDY'!GQR50,SETOP,5,))</f>
        <v>17.68</v>
      </c>
      <c r="GQX50" s="14">
        <f t="shared" si="898"/>
        <v>22.37</v>
      </c>
      <c r="GQY50" s="14">
        <f t="shared" si="899"/>
        <v>647.44159999999999</v>
      </c>
      <c r="GQZ50" s="14">
        <f t="shared" si="900"/>
        <v>819.18939999999998</v>
      </c>
      <c r="GRA50" s="11" t="s">
        <v>17390</v>
      </c>
      <c r="GRB50" s="261" t="str">
        <f>IF(GRI50="SINAPI",VLOOKUP('TEREZINHA HARDY'!GRH50,SINAPI,2,),VLOOKUP('TEREZINHA HARDY'!GRH50,SETOP,3,))</f>
        <v>PINTURA COM EMULSÃO ASFÁLTICA, DUAS (2) DEMÃOS</v>
      </c>
      <c r="GRC50" s="261"/>
      <c r="GRD50" s="261"/>
      <c r="GRE50" s="261"/>
      <c r="GRF50" s="261"/>
      <c r="GRG50" s="261"/>
      <c r="GRH50" s="12" t="s">
        <v>10840</v>
      </c>
      <c r="GRI50" s="12" t="s">
        <v>6222</v>
      </c>
      <c r="GRJ50" s="12" t="str">
        <f>IF(GRI50="SINAPI",VLOOKUP('TEREZINHA HARDY'!GRH50,SINAPI,3,),VLOOKUP('TEREZINHA HARDY'!GRH50,SETOP,4,))</f>
        <v>M2</v>
      </c>
      <c r="GRK50" s="13">
        <v>36.619999999999997</v>
      </c>
      <c r="GRL50" s="13" t="s">
        <v>41</v>
      </c>
      <c r="GRM50" s="14">
        <f>IF(GRI50="SINAPI",VLOOKUP('TEREZINHA HARDY'!GRH50,SINAPI,4,),VLOOKUP('TEREZINHA HARDY'!GRH50,SETOP,5,))</f>
        <v>17.68</v>
      </c>
      <c r="GRN50" s="14">
        <f t="shared" si="901"/>
        <v>22.37</v>
      </c>
      <c r="GRO50" s="14">
        <f t="shared" si="902"/>
        <v>647.44159999999999</v>
      </c>
      <c r="GRP50" s="14">
        <f t="shared" si="903"/>
        <v>819.18939999999998</v>
      </c>
      <c r="GRQ50" s="11" t="s">
        <v>17390</v>
      </c>
      <c r="GRR50" s="261" t="str">
        <f>IF(GRY50="SINAPI",VLOOKUP('TEREZINHA HARDY'!GRX50,SINAPI,2,),VLOOKUP('TEREZINHA HARDY'!GRX50,SETOP,3,))</f>
        <v>PINTURA COM EMULSÃO ASFÁLTICA, DUAS (2) DEMÃOS</v>
      </c>
      <c r="GRS50" s="261"/>
      <c r="GRT50" s="261"/>
      <c r="GRU50" s="261"/>
      <c r="GRV50" s="261"/>
      <c r="GRW50" s="261"/>
      <c r="GRX50" s="12" t="s">
        <v>10840</v>
      </c>
      <c r="GRY50" s="12" t="s">
        <v>6222</v>
      </c>
      <c r="GRZ50" s="12" t="str">
        <f>IF(GRY50="SINAPI",VLOOKUP('TEREZINHA HARDY'!GRX50,SINAPI,3,),VLOOKUP('TEREZINHA HARDY'!GRX50,SETOP,4,))</f>
        <v>M2</v>
      </c>
      <c r="GSA50" s="13">
        <v>36.619999999999997</v>
      </c>
      <c r="GSB50" s="13" t="s">
        <v>41</v>
      </c>
      <c r="GSC50" s="14">
        <f>IF(GRY50="SINAPI",VLOOKUP('TEREZINHA HARDY'!GRX50,SINAPI,4,),VLOOKUP('TEREZINHA HARDY'!GRX50,SETOP,5,))</f>
        <v>17.68</v>
      </c>
      <c r="GSD50" s="14">
        <f t="shared" si="904"/>
        <v>22.37</v>
      </c>
      <c r="GSE50" s="14">
        <f t="shared" si="905"/>
        <v>647.44159999999999</v>
      </c>
      <c r="GSF50" s="14">
        <f t="shared" si="906"/>
        <v>819.18939999999998</v>
      </c>
      <c r="GSG50" s="11" t="s">
        <v>17390</v>
      </c>
      <c r="GSH50" s="261" t="str">
        <f>IF(GSO50="SINAPI",VLOOKUP('TEREZINHA HARDY'!GSN50,SINAPI,2,),VLOOKUP('TEREZINHA HARDY'!GSN50,SETOP,3,))</f>
        <v>PINTURA COM EMULSÃO ASFÁLTICA, DUAS (2) DEMÃOS</v>
      </c>
      <c r="GSI50" s="261"/>
      <c r="GSJ50" s="261"/>
      <c r="GSK50" s="261"/>
      <c r="GSL50" s="261"/>
      <c r="GSM50" s="261"/>
      <c r="GSN50" s="12" t="s">
        <v>10840</v>
      </c>
      <c r="GSO50" s="12" t="s">
        <v>6222</v>
      </c>
      <c r="GSP50" s="12" t="str">
        <f>IF(GSO50="SINAPI",VLOOKUP('TEREZINHA HARDY'!GSN50,SINAPI,3,),VLOOKUP('TEREZINHA HARDY'!GSN50,SETOP,4,))</f>
        <v>M2</v>
      </c>
      <c r="GSQ50" s="13">
        <v>36.619999999999997</v>
      </c>
      <c r="GSR50" s="13" t="s">
        <v>41</v>
      </c>
      <c r="GSS50" s="14">
        <f>IF(GSO50="SINAPI",VLOOKUP('TEREZINHA HARDY'!GSN50,SINAPI,4,),VLOOKUP('TEREZINHA HARDY'!GSN50,SETOP,5,))</f>
        <v>17.68</v>
      </c>
      <c r="GST50" s="14">
        <f t="shared" si="907"/>
        <v>22.37</v>
      </c>
      <c r="GSU50" s="14">
        <f t="shared" si="908"/>
        <v>647.44159999999999</v>
      </c>
      <c r="GSV50" s="14">
        <f t="shared" si="909"/>
        <v>819.18939999999998</v>
      </c>
      <c r="GSW50" s="11" t="s">
        <v>17390</v>
      </c>
      <c r="GSX50" s="261" t="str">
        <f>IF(GTE50="SINAPI",VLOOKUP('TEREZINHA HARDY'!GTD50,SINAPI,2,),VLOOKUP('TEREZINHA HARDY'!GTD50,SETOP,3,))</f>
        <v>PINTURA COM EMULSÃO ASFÁLTICA, DUAS (2) DEMÃOS</v>
      </c>
      <c r="GSY50" s="261"/>
      <c r="GSZ50" s="261"/>
      <c r="GTA50" s="261"/>
      <c r="GTB50" s="261"/>
      <c r="GTC50" s="261"/>
      <c r="GTD50" s="12" t="s">
        <v>10840</v>
      </c>
      <c r="GTE50" s="12" t="s">
        <v>6222</v>
      </c>
      <c r="GTF50" s="12" t="str">
        <f>IF(GTE50="SINAPI",VLOOKUP('TEREZINHA HARDY'!GTD50,SINAPI,3,),VLOOKUP('TEREZINHA HARDY'!GTD50,SETOP,4,))</f>
        <v>M2</v>
      </c>
      <c r="GTG50" s="13">
        <v>36.619999999999997</v>
      </c>
      <c r="GTH50" s="13" t="s">
        <v>41</v>
      </c>
      <c r="GTI50" s="14">
        <f>IF(GTE50="SINAPI",VLOOKUP('TEREZINHA HARDY'!GTD50,SINAPI,4,),VLOOKUP('TEREZINHA HARDY'!GTD50,SETOP,5,))</f>
        <v>17.68</v>
      </c>
      <c r="GTJ50" s="14">
        <f t="shared" si="910"/>
        <v>22.37</v>
      </c>
      <c r="GTK50" s="14">
        <f t="shared" si="911"/>
        <v>647.44159999999999</v>
      </c>
      <c r="GTL50" s="14">
        <f t="shared" si="912"/>
        <v>819.18939999999998</v>
      </c>
      <c r="GTM50" s="11" t="s">
        <v>17390</v>
      </c>
      <c r="GTN50" s="261" t="str">
        <f>IF(GTU50="SINAPI",VLOOKUP('TEREZINHA HARDY'!GTT50,SINAPI,2,),VLOOKUP('TEREZINHA HARDY'!GTT50,SETOP,3,))</f>
        <v>PINTURA COM EMULSÃO ASFÁLTICA, DUAS (2) DEMÃOS</v>
      </c>
      <c r="GTO50" s="261"/>
      <c r="GTP50" s="261"/>
      <c r="GTQ50" s="261"/>
      <c r="GTR50" s="261"/>
      <c r="GTS50" s="261"/>
      <c r="GTT50" s="12" t="s">
        <v>10840</v>
      </c>
      <c r="GTU50" s="12" t="s">
        <v>6222</v>
      </c>
      <c r="GTV50" s="12" t="str">
        <f>IF(GTU50="SINAPI",VLOOKUP('TEREZINHA HARDY'!GTT50,SINAPI,3,),VLOOKUP('TEREZINHA HARDY'!GTT50,SETOP,4,))</f>
        <v>M2</v>
      </c>
      <c r="GTW50" s="13">
        <v>36.619999999999997</v>
      </c>
      <c r="GTX50" s="13" t="s">
        <v>41</v>
      </c>
      <c r="GTY50" s="14">
        <f>IF(GTU50="SINAPI",VLOOKUP('TEREZINHA HARDY'!GTT50,SINAPI,4,),VLOOKUP('TEREZINHA HARDY'!GTT50,SETOP,5,))</f>
        <v>17.68</v>
      </c>
      <c r="GTZ50" s="14">
        <f t="shared" si="913"/>
        <v>22.37</v>
      </c>
      <c r="GUA50" s="14">
        <f t="shared" si="914"/>
        <v>647.44159999999999</v>
      </c>
      <c r="GUB50" s="14">
        <f t="shared" si="915"/>
        <v>819.18939999999998</v>
      </c>
      <c r="GUC50" s="11" t="s">
        <v>17390</v>
      </c>
      <c r="GUD50" s="261" t="str">
        <f>IF(GUK50="SINAPI",VLOOKUP('TEREZINHA HARDY'!GUJ50,SINAPI,2,),VLOOKUP('TEREZINHA HARDY'!GUJ50,SETOP,3,))</f>
        <v>PINTURA COM EMULSÃO ASFÁLTICA, DUAS (2) DEMÃOS</v>
      </c>
      <c r="GUE50" s="261"/>
      <c r="GUF50" s="261"/>
      <c r="GUG50" s="261"/>
      <c r="GUH50" s="261"/>
      <c r="GUI50" s="261"/>
      <c r="GUJ50" s="12" t="s">
        <v>10840</v>
      </c>
      <c r="GUK50" s="12" t="s">
        <v>6222</v>
      </c>
      <c r="GUL50" s="12" t="str">
        <f>IF(GUK50="SINAPI",VLOOKUP('TEREZINHA HARDY'!GUJ50,SINAPI,3,),VLOOKUP('TEREZINHA HARDY'!GUJ50,SETOP,4,))</f>
        <v>M2</v>
      </c>
      <c r="GUM50" s="13">
        <v>36.619999999999997</v>
      </c>
      <c r="GUN50" s="13" t="s">
        <v>41</v>
      </c>
      <c r="GUO50" s="14">
        <f>IF(GUK50="SINAPI",VLOOKUP('TEREZINHA HARDY'!GUJ50,SINAPI,4,),VLOOKUP('TEREZINHA HARDY'!GUJ50,SETOP,5,))</f>
        <v>17.68</v>
      </c>
      <c r="GUP50" s="14">
        <f t="shared" si="916"/>
        <v>22.37</v>
      </c>
      <c r="GUQ50" s="14">
        <f t="shared" si="917"/>
        <v>647.44159999999999</v>
      </c>
      <c r="GUR50" s="14">
        <f t="shared" si="918"/>
        <v>819.18939999999998</v>
      </c>
      <c r="GUS50" s="11" t="s">
        <v>17390</v>
      </c>
      <c r="GUT50" s="261" t="str">
        <f>IF(GVA50="SINAPI",VLOOKUP('TEREZINHA HARDY'!GUZ50,SINAPI,2,),VLOOKUP('TEREZINHA HARDY'!GUZ50,SETOP,3,))</f>
        <v>PINTURA COM EMULSÃO ASFÁLTICA, DUAS (2) DEMÃOS</v>
      </c>
      <c r="GUU50" s="261"/>
      <c r="GUV50" s="261"/>
      <c r="GUW50" s="261"/>
      <c r="GUX50" s="261"/>
      <c r="GUY50" s="261"/>
      <c r="GUZ50" s="12" t="s">
        <v>10840</v>
      </c>
      <c r="GVA50" s="12" t="s">
        <v>6222</v>
      </c>
      <c r="GVB50" s="12" t="str">
        <f>IF(GVA50="SINAPI",VLOOKUP('TEREZINHA HARDY'!GUZ50,SINAPI,3,),VLOOKUP('TEREZINHA HARDY'!GUZ50,SETOP,4,))</f>
        <v>M2</v>
      </c>
      <c r="GVC50" s="13">
        <v>36.619999999999997</v>
      </c>
      <c r="GVD50" s="13" t="s">
        <v>41</v>
      </c>
      <c r="GVE50" s="14">
        <f>IF(GVA50="SINAPI",VLOOKUP('TEREZINHA HARDY'!GUZ50,SINAPI,4,),VLOOKUP('TEREZINHA HARDY'!GUZ50,SETOP,5,))</f>
        <v>17.68</v>
      </c>
      <c r="GVF50" s="14">
        <f t="shared" si="919"/>
        <v>22.37</v>
      </c>
      <c r="GVG50" s="14">
        <f t="shared" si="920"/>
        <v>647.44159999999999</v>
      </c>
      <c r="GVH50" s="14">
        <f t="shared" si="921"/>
        <v>819.18939999999998</v>
      </c>
      <c r="GVI50" s="11" t="s">
        <v>17390</v>
      </c>
      <c r="GVJ50" s="261" t="str">
        <f>IF(GVQ50="SINAPI",VLOOKUP('TEREZINHA HARDY'!GVP50,SINAPI,2,),VLOOKUP('TEREZINHA HARDY'!GVP50,SETOP,3,))</f>
        <v>PINTURA COM EMULSÃO ASFÁLTICA, DUAS (2) DEMÃOS</v>
      </c>
      <c r="GVK50" s="261"/>
      <c r="GVL50" s="261"/>
      <c r="GVM50" s="261"/>
      <c r="GVN50" s="261"/>
      <c r="GVO50" s="261"/>
      <c r="GVP50" s="12" t="s">
        <v>10840</v>
      </c>
      <c r="GVQ50" s="12" t="s">
        <v>6222</v>
      </c>
      <c r="GVR50" s="12" t="str">
        <f>IF(GVQ50="SINAPI",VLOOKUP('TEREZINHA HARDY'!GVP50,SINAPI,3,),VLOOKUP('TEREZINHA HARDY'!GVP50,SETOP,4,))</f>
        <v>M2</v>
      </c>
      <c r="GVS50" s="13">
        <v>36.619999999999997</v>
      </c>
      <c r="GVT50" s="13" t="s">
        <v>41</v>
      </c>
      <c r="GVU50" s="14">
        <f>IF(GVQ50="SINAPI",VLOOKUP('TEREZINHA HARDY'!GVP50,SINAPI,4,),VLOOKUP('TEREZINHA HARDY'!GVP50,SETOP,5,))</f>
        <v>17.68</v>
      </c>
      <c r="GVV50" s="14">
        <f t="shared" si="922"/>
        <v>22.37</v>
      </c>
      <c r="GVW50" s="14">
        <f t="shared" si="923"/>
        <v>647.44159999999999</v>
      </c>
      <c r="GVX50" s="14">
        <f t="shared" si="924"/>
        <v>819.18939999999998</v>
      </c>
      <c r="GVY50" s="11" t="s">
        <v>17390</v>
      </c>
      <c r="GVZ50" s="261" t="str">
        <f>IF(GWG50="SINAPI",VLOOKUP('TEREZINHA HARDY'!GWF50,SINAPI,2,),VLOOKUP('TEREZINHA HARDY'!GWF50,SETOP,3,))</f>
        <v>PINTURA COM EMULSÃO ASFÁLTICA, DUAS (2) DEMÃOS</v>
      </c>
      <c r="GWA50" s="261"/>
      <c r="GWB50" s="261"/>
      <c r="GWC50" s="261"/>
      <c r="GWD50" s="261"/>
      <c r="GWE50" s="261"/>
      <c r="GWF50" s="12" t="s">
        <v>10840</v>
      </c>
      <c r="GWG50" s="12" t="s">
        <v>6222</v>
      </c>
      <c r="GWH50" s="12" t="str">
        <f>IF(GWG50="SINAPI",VLOOKUP('TEREZINHA HARDY'!GWF50,SINAPI,3,),VLOOKUP('TEREZINHA HARDY'!GWF50,SETOP,4,))</f>
        <v>M2</v>
      </c>
      <c r="GWI50" s="13">
        <v>36.619999999999997</v>
      </c>
      <c r="GWJ50" s="13" t="s">
        <v>41</v>
      </c>
      <c r="GWK50" s="14">
        <f>IF(GWG50="SINAPI",VLOOKUP('TEREZINHA HARDY'!GWF50,SINAPI,4,),VLOOKUP('TEREZINHA HARDY'!GWF50,SETOP,5,))</f>
        <v>17.68</v>
      </c>
      <c r="GWL50" s="14">
        <f t="shared" si="925"/>
        <v>22.37</v>
      </c>
      <c r="GWM50" s="14">
        <f t="shared" si="926"/>
        <v>647.44159999999999</v>
      </c>
      <c r="GWN50" s="14">
        <f t="shared" si="927"/>
        <v>819.18939999999998</v>
      </c>
      <c r="GWO50" s="11" t="s">
        <v>17390</v>
      </c>
      <c r="GWP50" s="261" t="str">
        <f>IF(GWW50="SINAPI",VLOOKUP('TEREZINHA HARDY'!GWV50,SINAPI,2,),VLOOKUP('TEREZINHA HARDY'!GWV50,SETOP,3,))</f>
        <v>PINTURA COM EMULSÃO ASFÁLTICA, DUAS (2) DEMÃOS</v>
      </c>
      <c r="GWQ50" s="261"/>
      <c r="GWR50" s="261"/>
      <c r="GWS50" s="261"/>
      <c r="GWT50" s="261"/>
      <c r="GWU50" s="261"/>
      <c r="GWV50" s="12" t="s">
        <v>10840</v>
      </c>
      <c r="GWW50" s="12" t="s">
        <v>6222</v>
      </c>
      <c r="GWX50" s="12" t="str">
        <f>IF(GWW50="SINAPI",VLOOKUP('TEREZINHA HARDY'!GWV50,SINAPI,3,),VLOOKUP('TEREZINHA HARDY'!GWV50,SETOP,4,))</f>
        <v>M2</v>
      </c>
      <c r="GWY50" s="13">
        <v>36.619999999999997</v>
      </c>
      <c r="GWZ50" s="13" t="s">
        <v>41</v>
      </c>
      <c r="GXA50" s="14">
        <f>IF(GWW50="SINAPI",VLOOKUP('TEREZINHA HARDY'!GWV50,SINAPI,4,),VLOOKUP('TEREZINHA HARDY'!GWV50,SETOP,5,))</f>
        <v>17.68</v>
      </c>
      <c r="GXB50" s="14">
        <f t="shared" si="928"/>
        <v>22.37</v>
      </c>
      <c r="GXC50" s="14">
        <f t="shared" si="929"/>
        <v>647.44159999999999</v>
      </c>
      <c r="GXD50" s="14">
        <f t="shared" si="930"/>
        <v>819.18939999999998</v>
      </c>
      <c r="GXE50" s="11" t="s">
        <v>17390</v>
      </c>
      <c r="GXF50" s="261" t="str">
        <f>IF(GXM50="SINAPI",VLOOKUP('TEREZINHA HARDY'!GXL50,SINAPI,2,),VLOOKUP('TEREZINHA HARDY'!GXL50,SETOP,3,))</f>
        <v>PINTURA COM EMULSÃO ASFÁLTICA, DUAS (2) DEMÃOS</v>
      </c>
      <c r="GXG50" s="261"/>
      <c r="GXH50" s="261"/>
      <c r="GXI50" s="261"/>
      <c r="GXJ50" s="261"/>
      <c r="GXK50" s="261"/>
      <c r="GXL50" s="12" t="s">
        <v>10840</v>
      </c>
      <c r="GXM50" s="12" t="s">
        <v>6222</v>
      </c>
      <c r="GXN50" s="12" t="str">
        <f>IF(GXM50="SINAPI",VLOOKUP('TEREZINHA HARDY'!GXL50,SINAPI,3,),VLOOKUP('TEREZINHA HARDY'!GXL50,SETOP,4,))</f>
        <v>M2</v>
      </c>
      <c r="GXO50" s="13">
        <v>36.619999999999997</v>
      </c>
      <c r="GXP50" s="13" t="s">
        <v>41</v>
      </c>
      <c r="GXQ50" s="14">
        <f>IF(GXM50="SINAPI",VLOOKUP('TEREZINHA HARDY'!GXL50,SINAPI,4,),VLOOKUP('TEREZINHA HARDY'!GXL50,SETOP,5,))</f>
        <v>17.68</v>
      </c>
      <c r="GXR50" s="14">
        <f t="shared" si="931"/>
        <v>22.37</v>
      </c>
      <c r="GXS50" s="14">
        <f t="shared" si="932"/>
        <v>647.44159999999999</v>
      </c>
      <c r="GXT50" s="14">
        <f t="shared" si="933"/>
        <v>819.18939999999998</v>
      </c>
      <c r="GXU50" s="11" t="s">
        <v>17390</v>
      </c>
      <c r="GXV50" s="261" t="str">
        <f>IF(GYC50="SINAPI",VLOOKUP('TEREZINHA HARDY'!GYB50,SINAPI,2,),VLOOKUP('TEREZINHA HARDY'!GYB50,SETOP,3,))</f>
        <v>PINTURA COM EMULSÃO ASFÁLTICA, DUAS (2) DEMÃOS</v>
      </c>
      <c r="GXW50" s="261"/>
      <c r="GXX50" s="261"/>
      <c r="GXY50" s="261"/>
      <c r="GXZ50" s="261"/>
      <c r="GYA50" s="261"/>
      <c r="GYB50" s="12" t="s">
        <v>10840</v>
      </c>
      <c r="GYC50" s="12" t="s">
        <v>6222</v>
      </c>
      <c r="GYD50" s="12" t="str">
        <f>IF(GYC50="SINAPI",VLOOKUP('TEREZINHA HARDY'!GYB50,SINAPI,3,),VLOOKUP('TEREZINHA HARDY'!GYB50,SETOP,4,))</f>
        <v>M2</v>
      </c>
      <c r="GYE50" s="13">
        <v>36.619999999999997</v>
      </c>
      <c r="GYF50" s="13" t="s">
        <v>41</v>
      </c>
      <c r="GYG50" s="14">
        <f>IF(GYC50="SINAPI",VLOOKUP('TEREZINHA HARDY'!GYB50,SINAPI,4,),VLOOKUP('TEREZINHA HARDY'!GYB50,SETOP,5,))</f>
        <v>17.68</v>
      </c>
      <c r="GYH50" s="14">
        <f t="shared" si="934"/>
        <v>22.37</v>
      </c>
      <c r="GYI50" s="14">
        <f t="shared" si="935"/>
        <v>647.44159999999999</v>
      </c>
      <c r="GYJ50" s="14">
        <f t="shared" si="936"/>
        <v>819.18939999999998</v>
      </c>
      <c r="GYK50" s="11" t="s">
        <v>17390</v>
      </c>
      <c r="GYL50" s="261" t="str">
        <f>IF(GYS50="SINAPI",VLOOKUP('TEREZINHA HARDY'!GYR50,SINAPI,2,),VLOOKUP('TEREZINHA HARDY'!GYR50,SETOP,3,))</f>
        <v>PINTURA COM EMULSÃO ASFÁLTICA, DUAS (2) DEMÃOS</v>
      </c>
      <c r="GYM50" s="261"/>
      <c r="GYN50" s="261"/>
      <c r="GYO50" s="261"/>
      <c r="GYP50" s="261"/>
      <c r="GYQ50" s="261"/>
      <c r="GYR50" s="12" t="s">
        <v>10840</v>
      </c>
      <c r="GYS50" s="12" t="s">
        <v>6222</v>
      </c>
      <c r="GYT50" s="12" t="str">
        <f>IF(GYS50="SINAPI",VLOOKUP('TEREZINHA HARDY'!GYR50,SINAPI,3,),VLOOKUP('TEREZINHA HARDY'!GYR50,SETOP,4,))</f>
        <v>M2</v>
      </c>
      <c r="GYU50" s="13">
        <v>36.619999999999997</v>
      </c>
      <c r="GYV50" s="13" t="s">
        <v>41</v>
      </c>
      <c r="GYW50" s="14">
        <f>IF(GYS50="SINAPI",VLOOKUP('TEREZINHA HARDY'!GYR50,SINAPI,4,),VLOOKUP('TEREZINHA HARDY'!GYR50,SETOP,5,))</f>
        <v>17.68</v>
      </c>
      <c r="GYX50" s="14">
        <f t="shared" si="937"/>
        <v>22.37</v>
      </c>
      <c r="GYY50" s="14">
        <f t="shared" si="938"/>
        <v>647.44159999999999</v>
      </c>
      <c r="GYZ50" s="14">
        <f t="shared" si="939"/>
        <v>819.18939999999998</v>
      </c>
      <c r="GZA50" s="11" t="s">
        <v>17390</v>
      </c>
      <c r="GZB50" s="261" t="str">
        <f>IF(GZI50="SINAPI",VLOOKUP('TEREZINHA HARDY'!GZH50,SINAPI,2,),VLOOKUP('TEREZINHA HARDY'!GZH50,SETOP,3,))</f>
        <v>PINTURA COM EMULSÃO ASFÁLTICA, DUAS (2) DEMÃOS</v>
      </c>
      <c r="GZC50" s="261"/>
      <c r="GZD50" s="261"/>
      <c r="GZE50" s="261"/>
      <c r="GZF50" s="261"/>
      <c r="GZG50" s="261"/>
      <c r="GZH50" s="12" t="s">
        <v>10840</v>
      </c>
      <c r="GZI50" s="12" t="s">
        <v>6222</v>
      </c>
      <c r="GZJ50" s="12" t="str">
        <f>IF(GZI50="SINAPI",VLOOKUP('TEREZINHA HARDY'!GZH50,SINAPI,3,),VLOOKUP('TEREZINHA HARDY'!GZH50,SETOP,4,))</f>
        <v>M2</v>
      </c>
      <c r="GZK50" s="13">
        <v>36.619999999999997</v>
      </c>
      <c r="GZL50" s="13" t="s">
        <v>41</v>
      </c>
      <c r="GZM50" s="14">
        <f>IF(GZI50="SINAPI",VLOOKUP('TEREZINHA HARDY'!GZH50,SINAPI,4,),VLOOKUP('TEREZINHA HARDY'!GZH50,SETOP,5,))</f>
        <v>17.68</v>
      </c>
      <c r="GZN50" s="14">
        <f t="shared" si="940"/>
        <v>22.37</v>
      </c>
      <c r="GZO50" s="14">
        <f t="shared" si="941"/>
        <v>647.44159999999999</v>
      </c>
      <c r="GZP50" s="14">
        <f t="shared" si="942"/>
        <v>819.18939999999998</v>
      </c>
      <c r="GZQ50" s="11" t="s">
        <v>17390</v>
      </c>
      <c r="GZR50" s="261" t="str">
        <f>IF(GZY50="SINAPI",VLOOKUP('TEREZINHA HARDY'!GZX50,SINAPI,2,),VLOOKUP('TEREZINHA HARDY'!GZX50,SETOP,3,))</f>
        <v>PINTURA COM EMULSÃO ASFÁLTICA, DUAS (2) DEMÃOS</v>
      </c>
      <c r="GZS50" s="261"/>
      <c r="GZT50" s="261"/>
      <c r="GZU50" s="261"/>
      <c r="GZV50" s="261"/>
      <c r="GZW50" s="261"/>
      <c r="GZX50" s="12" t="s">
        <v>10840</v>
      </c>
      <c r="GZY50" s="12" t="s">
        <v>6222</v>
      </c>
      <c r="GZZ50" s="12" t="str">
        <f>IF(GZY50="SINAPI",VLOOKUP('TEREZINHA HARDY'!GZX50,SINAPI,3,),VLOOKUP('TEREZINHA HARDY'!GZX50,SETOP,4,))</f>
        <v>M2</v>
      </c>
      <c r="HAA50" s="13">
        <v>36.619999999999997</v>
      </c>
      <c r="HAB50" s="13" t="s">
        <v>41</v>
      </c>
      <c r="HAC50" s="14">
        <f>IF(GZY50="SINAPI",VLOOKUP('TEREZINHA HARDY'!GZX50,SINAPI,4,),VLOOKUP('TEREZINHA HARDY'!GZX50,SETOP,5,))</f>
        <v>17.68</v>
      </c>
      <c r="HAD50" s="14">
        <f t="shared" si="943"/>
        <v>22.37</v>
      </c>
      <c r="HAE50" s="14">
        <f t="shared" si="944"/>
        <v>647.44159999999999</v>
      </c>
      <c r="HAF50" s="14">
        <f t="shared" si="945"/>
        <v>819.18939999999998</v>
      </c>
      <c r="HAG50" s="11" t="s">
        <v>17390</v>
      </c>
      <c r="HAH50" s="261" t="str">
        <f>IF(HAO50="SINAPI",VLOOKUP('TEREZINHA HARDY'!HAN50,SINAPI,2,),VLOOKUP('TEREZINHA HARDY'!HAN50,SETOP,3,))</f>
        <v>PINTURA COM EMULSÃO ASFÁLTICA, DUAS (2) DEMÃOS</v>
      </c>
      <c r="HAI50" s="261"/>
      <c r="HAJ50" s="261"/>
      <c r="HAK50" s="261"/>
      <c r="HAL50" s="261"/>
      <c r="HAM50" s="261"/>
      <c r="HAN50" s="12" t="s">
        <v>10840</v>
      </c>
      <c r="HAO50" s="12" t="s">
        <v>6222</v>
      </c>
      <c r="HAP50" s="12" t="str">
        <f>IF(HAO50="SINAPI",VLOOKUP('TEREZINHA HARDY'!HAN50,SINAPI,3,),VLOOKUP('TEREZINHA HARDY'!HAN50,SETOP,4,))</f>
        <v>M2</v>
      </c>
      <c r="HAQ50" s="13">
        <v>36.619999999999997</v>
      </c>
      <c r="HAR50" s="13" t="s">
        <v>41</v>
      </c>
      <c r="HAS50" s="14">
        <f>IF(HAO50="SINAPI",VLOOKUP('TEREZINHA HARDY'!HAN50,SINAPI,4,),VLOOKUP('TEREZINHA HARDY'!HAN50,SETOP,5,))</f>
        <v>17.68</v>
      </c>
      <c r="HAT50" s="14">
        <f t="shared" si="946"/>
        <v>22.37</v>
      </c>
      <c r="HAU50" s="14">
        <f t="shared" si="947"/>
        <v>647.44159999999999</v>
      </c>
      <c r="HAV50" s="14">
        <f t="shared" si="948"/>
        <v>819.18939999999998</v>
      </c>
      <c r="HAW50" s="11" t="s">
        <v>17390</v>
      </c>
      <c r="HAX50" s="261" t="str">
        <f>IF(HBE50="SINAPI",VLOOKUP('TEREZINHA HARDY'!HBD50,SINAPI,2,),VLOOKUP('TEREZINHA HARDY'!HBD50,SETOP,3,))</f>
        <v>PINTURA COM EMULSÃO ASFÁLTICA, DUAS (2) DEMÃOS</v>
      </c>
      <c r="HAY50" s="261"/>
      <c r="HAZ50" s="261"/>
      <c r="HBA50" s="261"/>
      <c r="HBB50" s="261"/>
      <c r="HBC50" s="261"/>
      <c r="HBD50" s="12" t="s">
        <v>10840</v>
      </c>
      <c r="HBE50" s="12" t="s">
        <v>6222</v>
      </c>
      <c r="HBF50" s="12" t="str">
        <f>IF(HBE50="SINAPI",VLOOKUP('TEREZINHA HARDY'!HBD50,SINAPI,3,),VLOOKUP('TEREZINHA HARDY'!HBD50,SETOP,4,))</f>
        <v>M2</v>
      </c>
      <c r="HBG50" s="13">
        <v>36.619999999999997</v>
      </c>
      <c r="HBH50" s="13" t="s">
        <v>41</v>
      </c>
      <c r="HBI50" s="14">
        <f>IF(HBE50="SINAPI",VLOOKUP('TEREZINHA HARDY'!HBD50,SINAPI,4,),VLOOKUP('TEREZINHA HARDY'!HBD50,SETOP,5,))</f>
        <v>17.68</v>
      </c>
      <c r="HBJ50" s="14">
        <f t="shared" si="949"/>
        <v>22.37</v>
      </c>
      <c r="HBK50" s="14">
        <f t="shared" si="950"/>
        <v>647.44159999999999</v>
      </c>
      <c r="HBL50" s="14">
        <f t="shared" si="951"/>
        <v>819.18939999999998</v>
      </c>
      <c r="HBM50" s="11" t="s">
        <v>17390</v>
      </c>
      <c r="HBN50" s="261" t="str">
        <f>IF(HBU50="SINAPI",VLOOKUP('TEREZINHA HARDY'!HBT50,SINAPI,2,),VLOOKUP('TEREZINHA HARDY'!HBT50,SETOP,3,))</f>
        <v>PINTURA COM EMULSÃO ASFÁLTICA, DUAS (2) DEMÃOS</v>
      </c>
      <c r="HBO50" s="261"/>
      <c r="HBP50" s="261"/>
      <c r="HBQ50" s="261"/>
      <c r="HBR50" s="261"/>
      <c r="HBS50" s="261"/>
      <c r="HBT50" s="12" t="s">
        <v>10840</v>
      </c>
      <c r="HBU50" s="12" t="s">
        <v>6222</v>
      </c>
      <c r="HBV50" s="12" t="str">
        <f>IF(HBU50="SINAPI",VLOOKUP('TEREZINHA HARDY'!HBT50,SINAPI,3,),VLOOKUP('TEREZINHA HARDY'!HBT50,SETOP,4,))</f>
        <v>M2</v>
      </c>
      <c r="HBW50" s="13">
        <v>36.619999999999997</v>
      </c>
      <c r="HBX50" s="13" t="s">
        <v>41</v>
      </c>
      <c r="HBY50" s="14">
        <f>IF(HBU50="SINAPI",VLOOKUP('TEREZINHA HARDY'!HBT50,SINAPI,4,),VLOOKUP('TEREZINHA HARDY'!HBT50,SETOP,5,))</f>
        <v>17.68</v>
      </c>
      <c r="HBZ50" s="14">
        <f t="shared" si="952"/>
        <v>22.37</v>
      </c>
      <c r="HCA50" s="14">
        <f t="shared" si="953"/>
        <v>647.44159999999999</v>
      </c>
      <c r="HCB50" s="14">
        <f t="shared" si="954"/>
        <v>819.18939999999998</v>
      </c>
      <c r="HCC50" s="11" t="s">
        <v>17390</v>
      </c>
      <c r="HCD50" s="261" t="str">
        <f>IF(HCK50="SINAPI",VLOOKUP('TEREZINHA HARDY'!HCJ50,SINAPI,2,),VLOOKUP('TEREZINHA HARDY'!HCJ50,SETOP,3,))</f>
        <v>PINTURA COM EMULSÃO ASFÁLTICA, DUAS (2) DEMÃOS</v>
      </c>
      <c r="HCE50" s="261"/>
      <c r="HCF50" s="261"/>
      <c r="HCG50" s="261"/>
      <c r="HCH50" s="261"/>
      <c r="HCI50" s="261"/>
      <c r="HCJ50" s="12" t="s">
        <v>10840</v>
      </c>
      <c r="HCK50" s="12" t="s">
        <v>6222</v>
      </c>
      <c r="HCL50" s="12" t="str">
        <f>IF(HCK50="SINAPI",VLOOKUP('TEREZINHA HARDY'!HCJ50,SINAPI,3,),VLOOKUP('TEREZINHA HARDY'!HCJ50,SETOP,4,))</f>
        <v>M2</v>
      </c>
      <c r="HCM50" s="13">
        <v>36.619999999999997</v>
      </c>
      <c r="HCN50" s="13" t="s">
        <v>41</v>
      </c>
      <c r="HCO50" s="14">
        <f>IF(HCK50="SINAPI",VLOOKUP('TEREZINHA HARDY'!HCJ50,SINAPI,4,),VLOOKUP('TEREZINHA HARDY'!HCJ50,SETOP,5,))</f>
        <v>17.68</v>
      </c>
      <c r="HCP50" s="14">
        <f t="shared" si="955"/>
        <v>22.37</v>
      </c>
      <c r="HCQ50" s="14">
        <f t="shared" si="956"/>
        <v>647.44159999999999</v>
      </c>
      <c r="HCR50" s="14">
        <f t="shared" si="957"/>
        <v>819.18939999999998</v>
      </c>
      <c r="HCS50" s="11" t="s">
        <v>17390</v>
      </c>
      <c r="HCT50" s="261" t="str">
        <f>IF(HDA50="SINAPI",VLOOKUP('TEREZINHA HARDY'!HCZ50,SINAPI,2,),VLOOKUP('TEREZINHA HARDY'!HCZ50,SETOP,3,))</f>
        <v>PINTURA COM EMULSÃO ASFÁLTICA, DUAS (2) DEMÃOS</v>
      </c>
      <c r="HCU50" s="261"/>
      <c r="HCV50" s="261"/>
      <c r="HCW50" s="261"/>
      <c r="HCX50" s="261"/>
      <c r="HCY50" s="261"/>
      <c r="HCZ50" s="12" t="s">
        <v>10840</v>
      </c>
      <c r="HDA50" s="12" t="s">
        <v>6222</v>
      </c>
      <c r="HDB50" s="12" t="str">
        <f>IF(HDA50="SINAPI",VLOOKUP('TEREZINHA HARDY'!HCZ50,SINAPI,3,),VLOOKUP('TEREZINHA HARDY'!HCZ50,SETOP,4,))</f>
        <v>M2</v>
      </c>
      <c r="HDC50" s="13">
        <v>36.619999999999997</v>
      </c>
      <c r="HDD50" s="13" t="s">
        <v>41</v>
      </c>
      <c r="HDE50" s="14">
        <f>IF(HDA50="SINAPI",VLOOKUP('TEREZINHA HARDY'!HCZ50,SINAPI,4,),VLOOKUP('TEREZINHA HARDY'!HCZ50,SETOP,5,))</f>
        <v>17.68</v>
      </c>
      <c r="HDF50" s="14">
        <f t="shared" si="958"/>
        <v>22.37</v>
      </c>
      <c r="HDG50" s="14">
        <f t="shared" si="959"/>
        <v>647.44159999999999</v>
      </c>
      <c r="HDH50" s="14">
        <f t="shared" si="960"/>
        <v>819.18939999999998</v>
      </c>
      <c r="HDI50" s="11" t="s">
        <v>17390</v>
      </c>
      <c r="HDJ50" s="261" t="str">
        <f>IF(HDQ50="SINAPI",VLOOKUP('TEREZINHA HARDY'!HDP50,SINAPI,2,),VLOOKUP('TEREZINHA HARDY'!HDP50,SETOP,3,))</f>
        <v>PINTURA COM EMULSÃO ASFÁLTICA, DUAS (2) DEMÃOS</v>
      </c>
      <c r="HDK50" s="261"/>
      <c r="HDL50" s="261"/>
      <c r="HDM50" s="261"/>
      <c r="HDN50" s="261"/>
      <c r="HDO50" s="261"/>
      <c r="HDP50" s="12" t="s">
        <v>10840</v>
      </c>
      <c r="HDQ50" s="12" t="s">
        <v>6222</v>
      </c>
      <c r="HDR50" s="12" t="str">
        <f>IF(HDQ50="SINAPI",VLOOKUP('TEREZINHA HARDY'!HDP50,SINAPI,3,),VLOOKUP('TEREZINHA HARDY'!HDP50,SETOP,4,))</f>
        <v>M2</v>
      </c>
      <c r="HDS50" s="13">
        <v>36.619999999999997</v>
      </c>
      <c r="HDT50" s="13" t="s">
        <v>41</v>
      </c>
      <c r="HDU50" s="14">
        <f>IF(HDQ50="SINAPI",VLOOKUP('TEREZINHA HARDY'!HDP50,SINAPI,4,),VLOOKUP('TEREZINHA HARDY'!HDP50,SETOP,5,))</f>
        <v>17.68</v>
      </c>
      <c r="HDV50" s="14">
        <f t="shared" si="961"/>
        <v>22.37</v>
      </c>
      <c r="HDW50" s="14">
        <f t="shared" si="962"/>
        <v>647.44159999999999</v>
      </c>
      <c r="HDX50" s="14">
        <f t="shared" si="963"/>
        <v>819.18939999999998</v>
      </c>
      <c r="HDY50" s="11" t="s">
        <v>17390</v>
      </c>
      <c r="HDZ50" s="261" t="str">
        <f>IF(HEG50="SINAPI",VLOOKUP('TEREZINHA HARDY'!HEF50,SINAPI,2,),VLOOKUP('TEREZINHA HARDY'!HEF50,SETOP,3,))</f>
        <v>PINTURA COM EMULSÃO ASFÁLTICA, DUAS (2) DEMÃOS</v>
      </c>
      <c r="HEA50" s="261"/>
      <c r="HEB50" s="261"/>
      <c r="HEC50" s="261"/>
      <c r="HED50" s="261"/>
      <c r="HEE50" s="261"/>
      <c r="HEF50" s="12" t="s">
        <v>10840</v>
      </c>
      <c r="HEG50" s="12" t="s">
        <v>6222</v>
      </c>
      <c r="HEH50" s="12" t="str">
        <f>IF(HEG50="SINAPI",VLOOKUP('TEREZINHA HARDY'!HEF50,SINAPI,3,),VLOOKUP('TEREZINHA HARDY'!HEF50,SETOP,4,))</f>
        <v>M2</v>
      </c>
      <c r="HEI50" s="13">
        <v>36.619999999999997</v>
      </c>
      <c r="HEJ50" s="13" t="s">
        <v>41</v>
      </c>
      <c r="HEK50" s="14">
        <f>IF(HEG50="SINAPI",VLOOKUP('TEREZINHA HARDY'!HEF50,SINAPI,4,),VLOOKUP('TEREZINHA HARDY'!HEF50,SETOP,5,))</f>
        <v>17.68</v>
      </c>
      <c r="HEL50" s="14">
        <f t="shared" si="964"/>
        <v>22.37</v>
      </c>
      <c r="HEM50" s="14">
        <f t="shared" si="965"/>
        <v>647.44159999999999</v>
      </c>
      <c r="HEN50" s="14">
        <f t="shared" si="966"/>
        <v>819.18939999999998</v>
      </c>
      <c r="HEO50" s="11" t="s">
        <v>17390</v>
      </c>
      <c r="HEP50" s="261" t="str">
        <f>IF(HEW50="SINAPI",VLOOKUP('TEREZINHA HARDY'!HEV50,SINAPI,2,),VLOOKUP('TEREZINHA HARDY'!HEV50,SETOP,3,))</f>
        <v>PINTURA COM EMULSÃO ASFÁLTICA, DUAS (2) DEMÃOS</v>
      </c>
      <c r="HEQ50" s="261"/>
      <c r="HER50" s="261"/>
      <c r="HES50" s="261"/>
      <c r="HET50" s="261"/>
      <c r="HEU50" s="261"/>
      <c r="HEV50" s="12" t="s">
        <v>10840</v>
      </c>
      <c r="HEW50" s="12" t="s">
        <v>6222</v>
      </c>
      <c r="HEX50" s="12" t="str">
        <f>IF(HEW50="SINAPI",VLOOKUP('TEREZINHA HARDY'!HEV50,SINAPI,3,),VLOOKUP('TEREZINHA HARDY'!HEV50,SETOP,4,))</f>
        <v>M2</v>
      </c>
      <c r="HEY50" s="13">
        <v>36.619999999999997</v>
      </c>
      <c r="HEZ50" s="13" t="s">
        <v>41</v>
      </c>
      <c r="HFA50" s="14">
        <f>IF(HEW50="SINAPI",VLOOKUP('TEREZINHA HARDY'!HEV50,SINAPI,4,),VLOOKUP('TEREZINHA HARDY'!HEV50,SETOP,5,))</f>
        <v>17.68</v>
      </c>
      <c r="HFB50" s="14">
        <f t="shared" si="967"/>
        <v>22.37</v>
      </c>
      <c r="HFC50" s="14">
        <f t="shared" si="968"/>
        <v>647.44159999999999</v>
      </c>
      <c r="HFD50" s="14">
        <f t="shared" si="969"/>
        <v>819.18939999999998</v>
      </c>
      <c r="HFE50" s="11" t="s">
        <v>17390</v>
      </c>
      <c r="HFF50" s="261" t="str">
        <f>IF(HFM50="SINAPI",VLOOKUP('TEREZINHA HARDY'!HFL50,SINAPI,2,),VLOOKUP('TEREZINHA HARDY'!HFL50,SETOP,3,))</f>
        <v>PINTURA COM EMULSÃO ASFÁLTICA, DUAS (2) DEMÃOS</v>
      </c>
      <c r="HFG50" s="261"/>
      <c r="HFH50" s="261"/>
      <c r="HFI50" s="261"/>
      <c r="HFJ50" s="261"/>
      <c r="HFK50" s="261"/>
      <c r="HFL50" s="12" t="s">
        <v>10840</v>
      </c>
      <c r="HFM50" s="12" t="s">
        <v>6222</v>
      </c>
      <c r="HFN50" s="12" t="str">
        <f>IF(HFM50="SINAPI",VLOOKUP('TEREZINHA HARDY'!HFL50,SINAPI,3,),VLOOKUP('TEREZINHA HARDY'!HFL50,SETOP,4,))</f>
        <v>M2</v>
      </c>
      <c r="HFO50" s="13">
        <v>36.619999999999997</v>
      </c>
      <c r="HFP50" s="13" t="s">
        <v>41</v>
      </c>
      <c r="HFQ50" s="14">
        <f>IF(HFM50="SINAPI",VLOOKUP('TEREZINHA HARDY'!HFL50,SINAPI,4,),VLOOKUP('TEREZINHA HARDY'!HFL50,SETOP,5,))</f>
        <v>17.68</v>
      </c>
      <c r="HFR50" s="14">
        <f t="shared" si="970"/>
        <v>22.37</v>
      </c>
      <c r="HFS50" s="14">
        <f t="shared" si="971"/>
        <v>647.44159999999999</v>
      </c>
      <c r="HFT50" s="14">
        <f t="shared" si="972"/>
        <v>819.18939999999998</v>
      </c>
      <c r="HFU50" s="11" t="s">
        <v>17390</v>
      </c>
      <c r="HFV50" s="261" t="str">
        <f>IF(HGC50="SINAPI",VLOOKUP('TEREZINHA HARDY'!HGB50,SINAPI,2,),VLOOKUP('TEREZINHA HARDY'!HGB50,SETOP,3,))</f>
        <v>PINTURA COM EMULSÃO ASFÁLTICA, DUAS (2) DEMÃOS</v>
      </c>
      <c r="HFW50" s="261"/>
      <c r="HFX50" s="261"/>
      <c r="HFY50" s="261"/>
      <c r="HFZ50" s="261"/>
      <c r="HGA50" s="261"/>
      <c r="HGB50" s="12" t="s">
        <v>10840</v>
      </c>
      <c r="HGC50" s="12" t="s">
        <v>6222</v>
      </c>
      <c r="HGD50" s="12" t="str">
        <f>IF(HGC50="SINAPI",VLOOKUP('TEREZINHA HARDY'!HGB50,SINAPI,3,),VLOOKUP('TEREZINHA HARDY'!HGB50,SETOP,4,))</f>
        <v>M2</v>
      </c>
      <c r="HGE50" s="13">
        <v>36.619999999999997</v>
      </c>
      <c r="HGF50" s="13" t="s">
        <v>41</v>
      </c>
      <c r="HGG50" s="14">
        <f>IF(HGC50="SINAPI",VLOOKUP('TEREZINHA HARDY'!HGB50,SINAPI,4,),VLOOKUP('TEREZINHA HARDY'!HGB50,SETOP,5,))</f>
        <v>17.68</v>
      </c>
      <c r="HGH50" s="14">
        <f t="shared" si="973"/>
        <v>22.37</v>
      </c>
      <c r="HGI50" s="14">
        <f t="shared" si="974"/>
        <v>647.44159999999999</v>
      </c>
      <c r="HGJ50" s="14">
        <f t="shared" si="975"/>
        <v>819.18939999999998</v>
      </c>
      <c r="HGK50" s="11" t="s">
        <v>17390</v>
      </c>
      <c r="HGL50" s="261" t="str">
        <f>IF(HGS50="SINAPI",VLOOKUP('TEREZINHA HARDY'!HGR50,SINAPI,2,),VLOOKUP('TEREZINHA HARDY'!HGR50,SETOP,3,))</f>
        <v>PINTURA COM EMULSÃO ASFÁLTICA, DUAS (2) DEMÃOS</v>
      </c>
      <c r="HGM50" s="261"/>
      <c r="HGN50" s="261"/>
      <c r="HGO50" s="261"/>
      <c r="HGP50" s="261"/>
      <c r="HGQ50" s="261"/>
      <c r="HGR50" s="12" t="s">
        <v>10840</v>
      </c>
      <c r="HGS50" s="12" t="s">
        <v>6222</v>
      </c>
      <c r="HGT50" s="12" t="str">
        <f>IF(HGS50="SINAPI",VLOOKUP('TEREZINHA HARDY'!HGR50,SINAPI,3,),VLOOKUP('TEREZINHA HARDY'!HGR50,SETOP,4,))</f>
        <v>M2</v>
      </c>
      <c r="HGU50" s="13">
        <v>36.619999999999997</v>
      </c>
      <c r="HGV50" s="13" t="s">
        <v>41</v>
      </c>
      <c r="HGW50" s="14">
        <f>IF(HGS50="SINAPI",VLOOKUP('TEREZINHA HARDY'!HGR50,SINAPI,4,),VLOOKUP('TEREZINHA HARDY'!HGR50,SETOP,5,))</f>
        <v>17.68</v>
      </c>
      <c r="HGX50" s="14">
        <f t="shared" si="976"/>
        <v>22.37</v>
      </c>
      <c r="HGY50" s="14">
        <f t="shared" si="977"/>
        <v>647.44159999999999</v>
      </c>
      <c r="HGZ50" s="14">
        <f t="shared" si="978"/>
        <v>819.18939999999998</v>
      </c>
      <c r="HHA50" s="11" t="s">
        <v>17390</v>
      </c>
      <c r="HHB50" s="261" t="str">
        <f>IF(HHI50="SINAPI",VLOOKUP('TEREZINHA HARDY'!HHH50,SINAPI,2,),VLOOKUP('TEREZINHA HARDY'!HHH50,SETOP,3,))</f>
        <v>PINTURA COM EMULSÃO ASFÁLTICA, DUAS (2) DEMÃOS</v>
      </c>
      <c r="HHC50" s="261"/>
      <c r="HHD50" s="261"/>
      <c r="HHE50" s="261"/>
      <c r="HHF50" s="261"/>
      <c r="HHG50" s="261"/>
      <c r="HHH50" s="12" t="s">
        <v>10840</v>
      </c>
      <c r="HHI50" s="12" t="s">
        <v>6222</v>
      </c>
      <c r="HHJ50" s="12" t="str">
        <f>IF(HHI50="SINAPI",VLOOKUP('TEREZINHA HARDY'!HHH50,SINAPI,3,),VLOOKUP('TEREZINHA HARDY'!HHH50,SETOP,4,))</f>
        <v>M2</v>
      </c>
      <c r="HHK50" s="13">
        <v>36.619999999999997</v>
      </c>
      <c r="HHL50" s="13" t="s">
        <v>41</v>
      </c>
      <c r="HHM50" s="14">
        <f>IF(HHI50="SINAPI",VLOOKUP('TEREZINHA HARDY'!HHH50,SINAPI,4,),VLOOKUP('TEREZINHA HARDY'!HHH50,SETOP,5,))</f>
        <v>17.68</v>
      </c>
      <c r="HHN50" s="14">
        <f t="shared" si="979"/>
        <v>22.37</v>
      </c>
      <c r="HHO50" s="14">
        <f t="shared" si="980"/>
        <v>647.44159999999999</v>
      </c>
      <c r="HHP50" s="14">
        <f t="shared" si="981"/>
        <v>819.18939999999998</v>
      </c>
      <c r="HHQ50" s="11" t="s">
        <v>17390</v>
      </c>
      <c r="HHR50" s="261" t="str">
        <f>IF(HHY50="SINAPI",VLOOKUP('TEREZINHA HARDY'!HHX50,SINAPI,2,),VLOOKUP('TEREZINHA HARDY'!HHX50,SETOP,3,))</f>
        <v>PINTURA COM EMULSÃO ASFÁLTICA, DUAS (2) DEMÃOS</v>
      </c>
      <c r="HHS50" s="261"/>
      <c r="HHT50" s="261"/>
      <c r="HHU50" s="261"/>
      <c r="HHV50" s="261"/>
      <c r="HHW50" s="261"/>
      <c r="HHX50" s="12" t="s">
        <v>10840</v>
      </c>
      <c r="HHY50" s="12" t="s">
        <v>6222</v>
      </c>
      <c r="HHZ50" s="12" t="str">
        <f>IF(HHY50="SINAPI",VLOOKUP('TEREZINHA HARDY'!HHX50,SINAPI,3,),VLOOKUP('TEREZINHA HARDY'!HHX50,SETOP,4,))</f>
        <v>M2</v>
      </c>
      <c r="HIA50" s="13">
        <v>36.619999999999997</v>
      </c>
      <c r="HIB50" s="13" t="s">
        <v>41</v>
      </c>
      <c r="HIC50" s="14">
        <f>IF(HHY50="SINAPI",VLOOKUP('TEREZINHA HARDY'!HHX50,SINAPI,4,),VLOOKUP('TEREZINHA HARDY'!HHX50,SETOP,5,))</f>
        <v>17.68</v>
      </c>
      <c r="HID50" s="14">
        <f t="shared" si="982"/>
        <v>22.37</v>
      </c>
      <c r="HIE50" s="14">
        <f t="shared" si="983"/>
        <v>647.44159999999999</v>
      </c>
      <c r="HIF50" s="14">
        <f t="shared" si="984"/>
        <v>819.18939999999998</v>
      </c>
      <c r="HIG50" s="11" t="s">
        <v>17390</v>
      </c>
      <c r="HIH50" s="261" t="str">
        <f>IF(HIO50="SINAPI",VLOOKUP('TEREZINHA HARDY'!HIN50,SINAPI,2,),VLOOKUP('TEREZINHA HARDY'!HIN50,SETOP,3,))</f>
        <v>PINTURA COM EMULSÃO ASFÁLTICA, DUAS (2) DEMÃOS</v>
      </c>
      <c r="HII50" s="261"/>
      <c r="HIJ50" s="261"/>
      <c r="HIK50" s="261"/>
      <c r="HIL50" s="261"/>
      <c r="HIM50" s="261"/>
      <c r="HIN50" s="12" t="s">
        <v>10840</v>
      </c>
      <c r="HIO50" s="12" t="s">
        <v>6222</v>
      </c>
      <c r="HIP50" s="12" t="str">
        <f>IF(HIO50="SINAPI",VLOOKUP('TEREZINHA HARDY'!HIN50,SINAPI,3,),VLOOKUP('TEREZINHA HARDY'!HIN50,SETOP,4,))</f>
        <v>M2</v>
      </c>
      <c r="HIQ50" s="13">
        <v>36.619999999999997</v>
      </c>
      <c r="HIR50" s="13" t="s">
        <v>41</v>
      </c>
      <c r="HIS50" s="14">
        <f>IF(HIO50="SINAPI",VLOOKUP('TEREZINHA HARDY'!HIN50,SINAPI,4,),VLOOKUP('TEREZINHA HARDY'!HIN50,SETOP,5,))</f>
        <v>17.68</v>
      </c>
      <c r="HIT50" s="14">
        <f t="shared" si="985"/>
        <v>22.37</v>
      </c>
      <c r="HIU50" s="14">
        <f t="shared" si="986"/>
        <v>647.44159999999999</v>
      </c>
      <c r="HIV50" s="14">
        <f t="shared" si="987"/>
        <v>819.18939999999998</v>
      </c>
      <c r="HIW50" s="11" t="s">
        <v>17390</v>
      </c>
      <c r="HIX50" s="261" t="str">
        <f>IF(HJE50="SINAPI",VLOOKUP('TEREZINHA HARDY'!HJD50,SINAPI,2,),VLOOKUP('TEREZINHA HARDY'!HJD50,SETOP,3,))</f>
        <v>PINTURA COM EMULSÃO ASFÁLTICA, DUAS (2) DEMÃOS</v>
      </c>
      <c r="HIY50" s="261"/>
      <c r="HIZ50" s="261"/>
      <c r="HJA50" s="261"/>
      <c r="HJB50" s="261"/>
      <c r="HJC50" s="261"/>
      <c r="HJD50" s="12" t="s">
        <v>10840</v>
      </c>
      <c r="HJE50" s="12" t="s">
        <v>6222</v>
      </c>
      <c r="HJF50" s="12" t="str">
        <f>IF(HJE50="SINAPI",VLOOKUP('TEREZINHA HARDY'!HJD50,SINAPI,3,),VLOOKUP('TEREZINHA HARDY'!HJD50,SETOP,4,))</f>
        <v>M2</v>
      </c>
      <c r="HJG50" s="13">
        <v>36.619999999999997</v>
      </c>
      <c r="HJH50" s="13" t="s">
        <v>41</v>
      </c>
      <c r="HJI50" s="14">
        <f>IF(HJE50="SINAPI",VLOOKUP('TEREZINHA HARDY'!HJD50,SINAPI,4,),VLOOKUP('TEREZINHA HARDY'!HJD50,SETOP,5,))</f>
        <v>17.68</v>
      </c>
      <c r="HJJ50" s="14">
        <f t="shared" si="988"/>
        <v>22.37</v>
      </c>
      <c r="HJK50" s="14">
        <f t="shared" si="989"/>
        <v>647.44159999999999</v>
      </c>
      <c r="HJL50" s="14">
        <f t="shared" si="990"/>
        <v>819.18939999999998</v>
      </c>
      <c r="HJM50" s="11" t="s">
        <v>17390</v>
      </c>
      <c r="HJN50" s="261" t="str">
        <f>IF(HJU50="SINAPI",VLOOKUP('TEREZINHA HARDY'!HJT50,SINAPI,2,),VLOOKUP('TEREZINHA HARDY'!HJT50,SETOP,3,))</f>
        <v>PINTURA COM EMULSÃO ASFÁLTICA, DUAS (2) DEMÃOS</v>
      </c>
      <c r="HJO50" s="261"/>
      <c r="HJP50" s="261"/>
      <c r="HJQ50" s="261"/>
      <c r="HJR50" s="261"/>
      <c r="HJS50" s="261"/>
      <c r="HJT50" s="12" t="s">
        <v>10840</v>
      </c>
      <c r="HJU50" s="12" t="s">
        <v>6222</v>
      </c>
      <c r="HJV50" s="12" t="str">
        <f>IF(HJU50="SINAPI",VLOOKUP('TEREZINHA HARDY'!HJT50,SINAPI,3,),VLOOKUP('TEREZINHA HARDY'!HJT50,SETOP,4,))</f>
        <v>M2</v>
      </c>
      <c r="HJW50" s="13">
        <v>36.619999999999997</v>
      </c>
      <c r="HJX50" s="13" t="s">
        <v>41</v>
      </c>
      <c r="HJY50" s="14">
        <f>IF(HJU50="SINAPI",VLOOKUP('TEREZINHA HARDY'!HJT50,SINAPI,4,),VLOOKUP('TEREZINHA HARDY'!HJT50,SETOP,5,))</f>
        <v>17.68</v>
      </c>
      <c r="HJZ50" s="14">
        <f t="shared" si="991"/>
        <v>22.37</v>
      </c>
      <c r="HKA50" s="14">
        <f t="shared" si="992"/>
        <v>647.44159999999999</v>
      </c>
      <c r="HKB50" s="14">
        <f t="shared" si="993"/>
        <v>819.18939999999998</v>
      </c>
      <c r="HKC50" s="11" t="s">
        <v>17390</v>
      </c>
      <c r="HKD50" s="261" t="str">
        <f>IF(HKK50="SINAPI",VLOOKUP('TEREZINHA HARDY'!HKJ50,SINAPI,2,),VLOOKUP('TEREZINHA HARDY'!HKJ50,SETOP,3,))</f>
        <v>PINTURA COM EMULSÃO ASFÁLTICA, DUAS (2) DEMÃOS</v>
      </c>
      <c r="HKE50" s="261"/>
      <c r="HKF50" s="261"/>
      <c r="HKG50" s="261"/>
      <c r="HKH50" s="261"/>
      <c r="HKI50" s="261"/>
      <c r="HKJ50" s="12" t="s">
        <v>10840</v>
      </c>
      <c r="HKK50" s="12" t="s">
        <v>6222</v>
      </c>
      <c r="HKL50" s="12" t="str">
        <f>IF(HKK50="SINAPI",VLOOKUP('TEREZINHA HARDY'!HKJ50,SINAPI,3,),VLOOKUP('TEREZINHA HARDY'!HKJ50,SETOP,4,))</f>
        <v>M2</v>
      </c>
      <c r="HKM50" s="13">
        <v>36.619999999999997</v>
      </c>
      <c r="HKN50" s="13" t="s">
        <v>41</v>
      </c>
      <c r="HKO50" s="14">
        <f>IF(HKK50="SINAPI",VLOOKUP('TEREZINHA HARDY'!HKJ50,SINAPI,4,),VLOOKUP('TEREZINHA HARDY'!HKJ50,SETOP,5,))</f>
        <v>17.68</v>
      </c>
      <c r="HKP50" s="14">
        <f t="shared" si="994"/>
        <v>22.37</v>
      </c>
      <c r="HKQ50" s="14">
        <f t="shared" si="995"/>
        <v>647.44159999999999</v>
      </c>
      <c r="HKR50" s="14">
        <f t="shared" si="996"/>
        <v>819.18939999999998</v>
      </c>
      <c r="HKS50" s="11" t="s">
        <v>17390</v>
      </c>
      <c r="HKT50" s="261" t="str">
        <f>IF(HLA50="SINAPI",VLOOKUP('TEREZINHA HARDY'!HKZ50,SINAPI,2,),VLOOKUP('TEREZINHA HARDY'!HKZ50,SETOP,3,))</f>
        <v>PINTURA COM EMULSÃO ASFÁLTICA, DUAS (2) DEMÃOS</v>
      </c>
      <c r="HKU50" s="261"/>
      <c r="HKV50" s="261"/>
      <c r="HKW50" s="261"/>
      <c r="HKX50" s="261"/>
      <c r="HKY50" s="261"/>
      <c r="HKZ50" s="12" t="s">
        <v>10840</v>
      </c>
      <c r="HLA50" s="12" t="s">
        <v>6222</v>
      </c>
      <c r="HLB50" s="12" t="str">
        <f>IF(HLA50="SINAPI",VLOOKUP('TEREZINHA HARDY'!HKZ50,SINAPI,3,),VLOOKUP('TEREZINHA HARDY'!HKZ50,SETOP,4,))</f>
        <v>M2</v>
      </c>
      <c r="HLC50" s="13">
        <v>36.619999999999997</v>
      </c>
      <c r="HLD50" s="13" t="s">
        <v>41</v>
      </c>
      <c r="HLE50" s="14">
        <f>IF(HLA50="SINAPI",VLOOKUP('TEREZINHA HARDY'!HKZ50,SINAPI,4,),VLOOKUP('TEREZINHA HARDY'!HKZ50,SETOP,5,))</f>
        <v>17.68</v>
      </c>
      <c r="HLF50" s="14">
        <f t="shared" si="997"/>
        <v>22.37</v>
      </c>
      <c r="HLG50" s="14">
        <f t="shared" si="998"/>
        <v>647.44159999999999</v>
      </c>
      <c r="HLH50" s="14">
        <f t="shared" si="999"/>
        <v>819.18939999999998</v>
      </c>
      <c r="HLI50" s="11" t="s">
        <v>17390</v>
      </c>
      <c r="HLJ50" s="261" t="str">
        <f>IF(HLQ50="SINAPI",VLOOKUP('TEREZINHA HARDY'!HLP50,SINAPI,2,),VLOOKUP('TEREZINHA HARDY'!HLP50,SETOP,3,))</f>
        <v>PINTURA COM EMULSÃO ASFÁLTICA, DUAS (2) DEMÃOS</v>
      </c>
      <c r="HLK50" s="261"/>
      <c r="HLL50" s="261"/>
      <c r="HLM50" s="261"/>
      <c r="HLN50" s="261"/>
      <c r="HLO50" s="261"/>
      <c r="HLP50" s="12" t="s">
        <v>10840</v>
      </c>
      <c r="HLQ50" s="12" t="s">
        <v>6222</v>
      </c>
      <c r="HLR50" s="12" t="str">
        <f>IF(HLQ50="SINAPI",VLOOKUP('TEREZINHA HARDY'!HLP50,SINAPI,3,),VLOOKUP('TEREZINHA HARDY'!HLP50,SETOP,4,))</f>
        <v>M2</v>
      </c>
      <c r="HLS50" s="13">
        <v>36.619999999999997</v>
      </c>
      <c r="HLT50" s="13" t="s">
        <v>41</v>
      </c>
      <c r="HLU50" s="14">
        <f>IF(HLQ50="SINAPI",VLOOKUP('TEREZINHA HARDY'!HLP50,SINAPI,4,),VLOOKUP('TEREZINHA HARDY'!HLP50,SETOP,5,))</f>
        <v>17.68</v>
      </c>
      <c r="HLV50" s="14">
        <f t="shared" si="1000"/>
        <v>22.37</v>
      </c>
      <c r="HLW50" s="14">
        <f t="shared" si="1001"/>
        <v>647.44159999999999</v>
      </c>
      <c r="HLX50" s="14">
        <f t="shared" si="1002"/>
        <v>819.18939999999998</v>
      </c>
      <c r="HLY50" s="11" t="s">
        <v>17390</v>
      </c>
      <c r="HLZ50" s="261" t="str">
        <f>IF(HMG50="SINAPI",VLOOKUP('TEREZINHA HARDY'!HMF50,SINAPI,2,),VLOOKUP('TEREZINHA HARDY'!HMF50,SETOP,3,))</f>
        <v>PINTURA COM EMULSÃO ASFÁLTICA, DUAS (2) DEMÃOS</v>
      </c>
      <c r="HMA50" s="261"/>
      <c r="HMB50" s="261"/>
      <c r="HMC50" s="261"/>
      <c r="HMD50" s="261"/>
      <c r="HME50" s="261"/>
      <c r="HMF50" s="12" t="s">
        <v>10840</v>
      </c>
      <c r="HMG50" s="12" t="s">
        <v>6222</v>
      </c>
      <c r="HMH50" s="12" t="str">
        <f>IF(HMG50="SINAPI",VLOOKUP('TEREZINHA HARDY'!HMF50,SINAPI,3,),VLOOKUP('TEREZINHA HARDY'!HMF50,SETOP,4,))</f>
        <v>M2</v>
      </c>
      <c r="HMI50" s="13">
        <v>36.619999999999997</v>
      </c>
      <c r="HMJ50" s="13" t="s">
        <v>41</v>
      </c>
      <c r="HMK50" s="14">
        <f>IF(HMG50="SINAPI",VLOOKUP('TEREZINHA HARDY'!HMF50,SINAPI,4,),VLOOKUP('TEREZINHA HARDY'!HMF50,SETOP,5,))</f>
        <v>17.68</v>
      </c>
      <c r="HML50" s="14">
        <f t="shared" si="1003"/>
        <v>22.37</v>
      </c>
      <c r="HMM50" s="14">
        <f t="shared" si="1004"/>
        <v>647.44159999999999</v>
      </c>
      <c r="HMN50" s="14">
        <f t="shared" si="1005"/>
        <v>819.18939999999998</v>
      </c>
      <c r="HMO50" s="11" t="s">
        <v>17390</v>
      </c>
      <c r="HMP50" s="261" t="str">
        <f>IF(HMW50="SINAPI",VLOOKUP('TEREZINHA HARDY'!HMV50,SINAPI,2,),VLOOKUP('TEREZINHA HARDY'!HMV50,SETOP,3,))</f>
        <v>PINTURA COM EMULSÃO ASFÁLTICA, DUAS (2) DEMÃOS</v>
      </c>
      <c r="HMQ50" s="261"/>
      <c r="HMR50" s="261"/>
      <c r="HMS50" s="261"/>
      <c r="HMT50" s="261"/>
      <c r="HMU50" s="261"/>
      <c r="HMV50" s="12" t="s">
        <v>10840</v>
      </c>
      <c r="HMW50" s="12" t="s">
        <v>6222</v>
      </c>
      <c r="HMX50" s="12" t="str">
        <f>IF(HMW50="SINAPI",VLOOKUP('TEREZINHA HARDY'!HMV50,SINAPI,3,),VLOOKUP('TEREZINHA HARDY'!HMV50,SETOP,4,))</f>
        <v>M2</v>
      </c>
      <c r="HMY50" s="13">
        <v>36.619999999999997</v>
      </c>
      <c r="HMZ50" s="13" t="s">
        <v>41</v>
      </c>
      <c r="HNA50" s="14">
        <f>IF(HMW50="SINAPI",VLOOKUP('TEREZINHA HARDY'!HMV50,SINAPI,4,),VLOOKUP('TEREZINHA HARDY'!HMV50,SETOP,5,))</f>
        <v>17.68</v>
      </c>
      <c r="HNB50" s="14">
        <f t="shared" si="1006"/>
        <v>22.37</v>
      </c>
      <c r="HNC50" s="14">
        <f t="shared" si="1007"/>
        <v>647.44159999999999</v>
      </c>
      <c r="HND50" s="14">
        <f t="shared" si="1008"/>
        <v>819.18939999999998</v>
      </c>
      <c r="HNE50" s="11" t="s">
        <v>17390</v>
      </c>
      <c r="HNF50" s="261" t="str">
        <f>IF(HNM50="SINAPI",VLOOKUP('TEREZINHA HARDY'!HNL50,SINAPI,2,),VLOOKUP('TEREZINHA HARDY'!HNL50,SETOP,3,))</f>
        <v>PINTURA COM EMULSÃO ASFÁLTICA, DUAS (2) DEMÃOS</v>
      </c>
      <c r="HNG50" s="261"/>
      <c r="HNH50" s="261"/>
      <c r="HNI50" s="261"/>
      <c r="HNJ50" s="261"/>
      <c r="HNK50" s="261"/>
      <c r="HNL50" s="12" t="s">
        <v>10840</v>
      </c>
      <c r="HNM50" s="12" t="s">
        <v>6222</v>
      </c>
      <c r="HNN50" s="12" t="str">
        <f>IF(HNM50="SINAPI",VLOOKUP('TEREZINHA HARDY'!HNL50,SINAPI,3,),VLOOKUP('TEREZINHA HARDY'!HNL50,SETOP,4,))</f>
        <v>M2</v>
      </c>
      <c r="HNO50" s="13">
        <v>36.619999999999997</v>
      </c>
      <c r="HNP50" s="13" t="s">
        <v>41</v>
      </c>
      <c r="HNQ50" s="14">
        <f>IF(HNM50="SINAPI",VLOOKUP('TEREZINHA HARDY'!HNL50,SINAPI,4,),VLOOKUP('TEREZINHA HARDY'!HNL50,SETOP,5,))</f>
        <v>17.68</v>
      </c>
      <c r="HNR50" s="14">
        <f t="shared" si="1009"/>
        <v>22.37</v>
      </c>
      <c r="HNS50" s="14">
        <f t="shared" si="1010"/>
        <v>647.44159999999999</v>
      </c>
      <c r="HNT50" s="14">
        <f t="shared" si="1011"/>
        <v>819.18939999999998</v>
      </c>
      <c r="HNU50" s="11" t="s">
        <v>17390</v>
      </c>
      <c r="HNV50" s="261" t="str">
        <f>IF(HOC50="SINAPI",VLOOKUP('TEREZINHA HARDY'!HOB50,SINAPI,2,),VLOOKUP('TEREZINHA HARDY'!HOB50,SETOP,3,))</f>
        <v>PINTURA COM EMULSÃO ASFÁLTICA, DUAS (2) DEMÃOS</v>
      </c>
      <c r="HNW50" s="261"/>
      <c r="HNX50" s="261"/>
      <c r="HNY50" s="261"/>
      <c r="HNZ50" s="261"/>
      <c r="HOA50" s="261"/>
      <c r="HOB50" s="12" t="s">
        <v>10840</v>
      </c>
      <c r="HOC50" s="12" t="s">
        <v>6222</v>
      </c>
      <c r="HOD50" s="12" t="str">
        <f>IF(HOC50="SINAPI",VLOOKUP('TEREZINHA HARDY'!HOB50,SINAPI,3,),VLOOKUP('TEREZINHA HARDY'!HOB50,SETOP,4,))</f>
        <v>M2</v>
      </c>
      <c r="HOE50" s="13">
        <v>36.619999999999997</v>
      </c>
      <c r="HOF50" s="13" t="s">
        <v>41</v>
      </c>
      <c r="HOG50" s="14">
        <f>IF(HOC50="SINAPI",VLOOKUP('TEREZINHA HARDY'!HOB50,SINAPI,4,),VLOOKUP('TEREZINHA HARDY'!HOB50,SETOP,5,))</f>
        <v>17.68</v>
      </c>
      <c r="HOH50" s="14">
        <f t="shared" si="1012"/>
        <v>22.37</v>
      </c>
      <c r="HOI50" s="14">
        <f t="shared" si="1013"/>
        <v>647.44159999999999</v>
      </c>
      <c r="HOJ50" s="14">
        <f t="shared" si="1014"/>
        <v>819.18939999999998</v>
      </c>
      <c r="HOK50" s="11" t="s">
        <v>17390</v>
      </c>
      <c r="HOL50" s="261" t="str">
        <f>IF(HOS50="SINAPI",VLOOKUP('TEREZINHA HARDY'!HOR50,SINAPI,2,),VLOOKUP('TEREZINHA HARDY'!HOR50,SETOP,3,))</f>
        <v>PINTURA COM EMULSÃO ASFÁLTICA, DUAS (2) DEMÃOS</v>
      </c>
      <c r="HOM50" s="261"/>
      <c r="HON50" s="261"/>
      <c r="HOO50" s="261"/>
      <c r="HOP50" s="261"/>
      <c r="HOQ50" s="261"/>
      <c r="HOR50" s="12" t="s">
        <v>10840</v>
      </c>
      <c r="HOS50" s="12" t="s">
        <v>6222</v>
      </c>
      <c r="HOT50" s="12" t="str">
        <f>IF(HOS50="SINAPI",VLOOKUP('TEREZINHA HARDY'!HOR50,SINAPI,3,),VLOOKUP('TEREZINHA HARDY'!HOR50,SETOP,4,))</f>
        <v>M2</v>
      </c>
      <c r="HOU50" s="13">
        <v>36.619999999999997</v>
      </c>
      <c r="HOV50" s="13" t="s">
        <v>41</v>
      </c>
      <c r="HOW50" s="14">
        <f>IF(HOS50="SINAPI",VLOOKUP('TEREZINHA HARDY'!HOR50,SINAPI,4,),VLOOKUP('TEREZINHA HARDY'!HOR50,SETOP,5,))</f>
        <v>17.68</v>
      </c>
      <c r="HOX50" s="14">
        <f t="shared" si="1015"/>
        <v>22.37</v>
      </c>
      <c r="HOY50" s="14">
        <f t="shared" si="1016"/>
        <v>647.44159999999999</v>
      </c>
      <c r="HOZ50" s="14">
        <f t="shared" si="1017"/>
        <v>819.18939999999998</v>
      </c>
      <c r="HPA50" s="11" t="s">
        <v>17390</v>
      </c>
      <c r="HPB50" s="261" t="str">
        <f>IF(HPI50="SINAPI",VLOOKUP('TEREZINHA HARDY'!HPH50,SINAPI,2,),VLOOKUP('TEREZINHA HARDY'!HPH50,SETOP,3,))</f>
        <v>PINTURA COM EMULSÃO ASFÁLTICA, DUAS (2) DEMÃOS</v>
      </c>
      <c r="HPC50" s="261"/>
      <c r="HPD50" s="261"/>
      <c r="HPE50" s="261"/>
      <c r="HPF50" s="261"/>
      <c r="HPG50" s="261"/>
      <c r="HPH50" s="12" t="s">
        <v>10840</v>
      </c>
      <c r="HPI50" s="12" t="s">
        <v>6222</v>
      </c>
      <c r="HPJ50" s="12" t="str">
        <f>IF(HPI50="SINAPI",VLOOKUP('TEREZINHA HARDY'!HPH50,SINAPI,3,),VLOOKUP('TEREZINHA HARDY'!HPH50,SETOP,4,))</f>
        <v>M2</v>
      </c>
      <c r="HPK50" s="13">
        <v>36.619999999999997</v>
      </c>
      <c r="HPL50" s="13" t="s">
        <v>41</v>
      </c>
      <c r="HPM50" s="14">
        <f>IF(HPI50="SINAPI",VLOOKUP('TEREZINHA HARDY'!HPH50,SINAPI,4,),VLOOKUP('TEREZINHA HARDY'!HPH50,SETOP,5,))</f>
        <v>17.68</v>
      </c>
      <c r="HPN50" s="14">
        <f t="shared" si="1018"/>
        <v>22.37</v>
      </c>
      <c r="HPO50" s="14">
        <f t="shared" si="1019"/>
        <v>647.44159999999999</v>
      </c>
      <c r="HPP50" s="14">
        <f t="shared" si="1020"/>
        <v>819.18939999999998</v>
      </c>
      <c r="HPQ50" s="11" t="s">
        <v>17390</v>
      </c>
      <c r="HPR50" s="261" t="str">
        <f>IF(HPY50="SINAPI",VLOOKUP('TEREZINHA HARDY'!HPX50,SINAPI,2,),VLOOKUP('TEREZINHA HARDY'!HPX50,SETOP,3,))</f>
        <v>PINTURA COM EMULSÃO ASFÁLTICA, DUAS (2) DEMÃOS</v>
      </c>
      <c r="HPS50" s="261"/>
      <c r="HPT50" s="261"/>
      <c r="HPU50" s="261"/>
      <c r="HPV50" s="261"/>
      <c r="HPW50" s="261"/>
      <c r="HPX50" s="12" t="s">
        <v>10840</v>
      </c>
      <c r="HPY50" s="12" t="s">
        <v>6222</v>
      </c>
      <c r="HPZ50" s="12" t="str">
        <f>IF(HPY50="SINAPI",VLOOKUP('TEREZINHA HARDY'!HPX50,SINAPI,3,),VLOOKUP('TEREZINHA HARDY'!HPX50,SETOP,4,))</f>
        <v>M2</v>
      </c>
      <c r="HQA50" s="13">
        <v>36.619999999999997</v>
      </c>
      <c r="HQB50" s="13" t="s">
        <v>41</v>
      </c>
      <c r="HQC50" s="14">
        <f>IF(HPY50="SINAPI",VLOOKUP('TEREZINHA HARDY'!HPX50,SINAPI,4,),VLOOKUP('TEREZINHA HARDY'!HPX50,SETOP,5,))</f>
        <v>17.68</v>
      </c>
      <c r="HQD50" s="14">
        <f t="shared" si="1021"/>
        <v>22.37</v>
      </c>
      <c r="HQE50" s="14">
        <f t="shared" si="1022"/>
        <v>647.44159999999999</v>
      </c>
      <c r="HQF50" s="14">
        <f t="shared" si="1023"/>
        <v>819.18939999999998</v>
      </c>
      <c r="HQG50" s="11" t="s">
        <v>17390</v>
      </c>
      <c r="HQH50" s="261" t="str">
        <f>IF(HQO50="SINAPI",VLOOKUP('TEREZINHA HARDY'!HQN50,SINAPI,2,),VLOOKUP('TEREZINHA HARDY'!HQN50,SETOP,3,))</f>
        <v>PINTURA COM EMULSÃO ASFÁLTICA, DUAS (2) DEMÃOS</v>
      </c>
      <c r="HQI50" s="261"/>
      <c r="HQJ50" s="261"/>
      <c r="HQK50" s="261"/>
      <c r="HQL50" s="261"/>
      <c r="HQM50" s="261"/>
      <c r="HQN50" s="12" t="s">
        <v>10840</v>
      </c>
      <c r="HQO50" s="12" t="s">
        <v>6222</v>
      </c>
      <c r="HQP50" s="12" t="str">
        <f>IF(HQO50="SINAPI",VLOOKUP('TEREZINHA HARDY'!HQN50,SINAPI,3,),VLOOKUP('TEREZINHA HARDY'!HQN50,SETOP,4,))</f>
        <v>M2</v>
      </c>
      <c r="HQQ50" s="13">
        <v>36.619999999999997</v>
      </c>
      <c r="HQR50" s="13" t="s">
        <v>41</v>
      </c>
      <c r="HQS50" s="14">
        <f>IF(HQO50="SINAPI",VLOOKUP('TEREZINHA HARDY'!HQN50,SINAPI,4,),VLOOKUP('TEREZINHA HARDY'!HQN50,SETOP,5,))</f>
        <v>17.68</v>
      </c>
      <c r="HQT50" s="14">
        <f t="shared" si="1024"/>
        <v>22.37</v>
      </c>
      <c r="HQU50" s="14">
        <f t="shared" si="1025"/>
        <v>647.44159999999999</v>
      </c>
      <c r="HQV50" s="14">
        <f t="shared" si="1026"/>
        <v>819.18939999999998</v>
      </c>
      <c r="HQW50" s="11" t="s">
        <v>17390</v>
      </c>
      <c r="HQX50" s="261" t="str">
        <f>IF(HRE50="SINAPI",VLOOKUP('TEREZINHA HARDY'!HRD50,SINAPI,2,),VLOOKUP('TEREZINHA HARDY'!HRD50,SETOP,3,))</f>
        <v>PINTURA COM EMULSÃO ASFÁLTICA, DUAS (2) DEMÃOS</v>
      </c>
      <c r="HQY50" s="261"/>
      <c r="HQZ50" s="261"/>
      <c r="HRA50" s="261"/>
      <c r="HRB50" s="261"/>
      <c r="HRC50" s="261"/>
      <c r="HRD50" s="12" t="s">
        <v>10840</v>
      </c>
      <c r="HRE50" s="12" t="s">
        <v>6222</v>
      </c>
      <c r="HRF50" s="12" t="str">
        <f>IF(HRE50="SINAPI",VLOOKUP('TEREZINHA HARDY'!HRD50,SINAPI,3,),VLOOKUP('TEREZINHA HARDY'!HRD50,SETOP,4,))</f>
        <v>M2</v>
      </c>
      <c r="HRG50" s="13">
        <v>36.619999999999997</v>
      </c>
      <c r="HRH50" s="13" t="s">
        <v>41</v>
      </c>
      <c r="HRI50" s="14">
        <f>IF(HRE50="SINAPI",VLOOKUP('TEREZINHA HARDY'!HRD50,SINAPI,4,),VLOOKUP('TEREZINHA HARDY'!HRD50,SETOP,5,))</f>
        <v>17.68</v>
      </c>
      <c r="HRJ50" s="14">
        <f t="shared" si="1027"/>
        <v>22.37</v>
      </c>
      <c r="HRK50" s="14">
        <f t="shared" si="1028"/>
        <v>647.44159999999999</v>
      </c>
      <c r="HRL50" s="14">
        <f t="shared" si="1029"/>
        <v>819.18939999999998</v>
      </c>
      <c r="HRM50" s="11" t="s">
        <v>17390</v>
      </c>
      <c r="HRN50" s="261" t="str">
        <f>IF(HRU50="SINAPI",VLOOKUP('TEREZINHA HARDY'!HRT50,SINAPI,2,),VLOOKUP('TEREZINHA HARDY'!HRT50,SETOP,3,))</f>
        <v>PINTURA COM EMULSÃO ASFÁLTICA, DUAS (2) DEMÃOS</v>
      </c>
      <c r="HRO50" s="261"/>
      <c r="HRP50" s="261"/>
      <c r="HRQ50" s="261"/>
      <c r="HRR50" s="261"/>
      <c r="HRS50" s="261"/>
      <c r="HRT50" s="12" t="s">
        <v>10840</v>
      </c>
      <c r="HRU50" s="12" t="s">
        <v>6222</v>
      </c>
      <c r="HRV50" s="12" t="str">
        <f>IF(HRU50="SINAPI",VLOOKUP('TEREZINHA HARDY'!HRT50,SINAPI,3,),VLOOKUP('TEREZINHA HARDY'!HRT50,SETOP,4,))</f>
        <v>M2</v>
      </c>
      <c r="HRW50" s="13">
        <v>36.619999999999997</v>
      </c>
      <c r="HRX50" s="13" t="s">
        <v>41</v>
      </c>
      <c r="HRY50" s="14">
        <f>IF(HRU50="SINAPI",VLOOKUP('TEREZINHA HARDY'!HRT50,SINAPI,4,),VLOOKUP('TEREZINHA HARDY'!HRT50,SETOP,5,))</f>
        <v>17.68</v>
      </c>
      <c r="HRZ50" s="14">
        <f t="shared" si="1030"/>
        <v>22.37</v>
      </c>
      <c r="HSA50" s="14">
        <f t="shared" si="1031"/>
        <v>647.44159999999999</v>
      </c>
      <c r="HSB50" s="14">
        <f t="shared" si="1032"/>
        <v>819.18939999999998</v>
      </c>
      <c r="HSC50" s="11" t="s">
        <v>17390</v>
      </c>
      <c r="HSD50" s="261" t="str">
        <f>IF(HSK50="SINAPI",VLOOKUP('TEREZINHA HARDY'!HSJ50,SINAPI,2,),VLOOKUP('TEREZINHA HARDY'!HSJ50,SETOP,3,))</f>
        <v>PINTURA COM EMULSÃO ASFÁLTICA, DUAS (2) DEMÃOS</v>
      </c>
      <c r="HSE50" s="261"/>
      <c r="HSF50" s="261"/>
      <c r="HSG50" s="261"/>
      <c r="HSH50" s="261"/>
      <c r="HSI50" s="261"/>
      <c r="HSJ50" s="12" t="s">
        <v>10840</v>
      </c>
      <c r="HSK50" s="12" t="s">
        <v>6222</v>
      </c>
      <c r="HSL50" s="12" t="str">
        <f>IF(HSK50="SINAPI",VLOOKUP('TEREZINHA HARDY'!HSJ50,SINAPI,3,),VLOOKUP('TEREZINHA HARDY'!HSJ50,SETOP,4,))</f>
        <v>M2</v>
      </c>
      <c r="HSM50" s="13">
        <v>36.619999999999997</v>
      </c>
      <c r="HSN50" s="13" t="s">
        <v>41</v>
      </c>
      <c r="HSO50" s="14">
        <f>IF(HSK50="SINAPI",VLOOKUP('TEREZINHA HARDY'!HSJ50,SINAPI,4,),VLOOKUP('TEREZINHA HARDY'!HSJ50,SETOP,5,))</f>
        <v>17.68</v>
      </c>
      <c r="HSP50" s="14">
        <f t="shared" si="1033"/>
        <v>22.37</v>
      </c>
      <c r="HSQ50" s="14">
        <f t="shared" si="1034"/>
        <v>647.44159999999999</v>
      </c>
      <c r="HSR50" s="14">
        <f t="shared" si="1035"/>
        <v>819.18939999999998</v>
      </c>
      <c r="HSS50" s="11" t="s">
        <v>17390</v>
      </c>
      <c r="HST50" s="261" t="str">
        <f>IF(HTA50="SINAPI",VLOOKUP('TEREZINHA HARDY'!HSZ50,SINAPI,2,),VLOOKUP('TEREZINHA HARDY'!HSZ50,SETOP,3,))</f>
        <v>PINTURA COM EMULSÃO ASFÁLTICA, DUAS (2) DEMÃOS</v>
      </c>
      <c r="HSU50" s="261"/>
      <c r="HSV50" s="261"/>
      <c r="HSW50" s="261"/>
      <c r="HSX50" s="261"/>
      <c r="HSY50" s="261"/>
      <c r="HSZ50" s="12" t="s">
        <v>10840</v>
      </c>
      <c r="HTA50" s="12" t="s">
        <v>6222</v>
      </c>
      <c r="HTB50" s="12" t="str">
        <f>IF(HTA50="SINAPI",VLOOKUP('TEREZINHA HARDY'!HSZ50,SINAPI,3,),VLOOKUP('TEREZINHA HARDY'!HSZ50,SETOP,4,))</f>
        <v>M2</v>
      </c>
      <c r="HTC50" s="13">
        <v>36.619999999999997</v>
      </c>
      <c r="HTD50" s="13" t="s">
        <v>41</v>
      </c>
      <c r="HTE50" s="14">
        <f>IF(HTA50="SINAPI",VLOOKUP('TEREZINHA HARDY'!HSZ50,SINAPI,4,),VLOOKUP('TEREZINHA HARDY'!HSZ50,SETOP,5,))</f>
        <v>17.68</v>
      </c>
      <c r="HTF50" s="14">
        <f t="shared" si="1036"/>
        <v>22.37</v>
      </c>
      <c r="HTG50" s="14">
        <f t="shared" si="1037"/>
        <v>647.44159999999999</v>
      </c>
      <c r="HTH50" s="14">
        <f t="shared" si="1038"/>
        <v>819.18939999999998</v>
      </c>
      <c r="HTI50" s="11" t="s">
        <v>17390</v>
      </c>
      <c r="HTJ50" s="261" t="str">
        <f>IF(HTQ50="SINAPI",VLOOKUP('TEREZINHA HARDY'!HTP50,SINAPI,2,),VLOOKUP('TEREZINHA HARDY'!HTP50,SETOP,3,))</f>
        <v>PINTURA COM EMULSÃO ASFÁLTICA, DUAS (2) DEMÃOS</v>
      </c>
      <c r="HTK50" s="261"/>
      <c r="HTL50" s="261"/>
      <c r="HTM50" s="261"/>
      <c r="HTN50" s="261"/>
      <c r="HTO50" s="261"/>
      <c r="HTP50" s="12" t="s">
        <v>10840</v>
      </c>
      <c r="HTQ50" s="12" t="s">
        <v>6222</v>
      </c>
      <c r="HTR50" s="12" t="str">
        <f>IF(HTQ50="SINAPI",VLOOKUP('TEREZINHA HARDY'!HTP50,SINAPI,3,),VLOOKUP('TEREZINHA HARDY'!HTP50,SETOP,4,))</f>
        <v>M2</v>
      </c>
      <c r="HTS50" s="13">
        <v>36.619999999999997</v>
      </c>
      <c r="HTT50" s="13" t="s">
        <v>41</v>
      </c>
      <c r="HTU50" s="14">
        <f>IF(HTQ50="SINAPI",VLOOKUP('TEREZINHA HARDY'!HTP50,SINAPI,4,),VLOOKUP('TEREZINHA HARDY'!HTP50,SETOP,5,))</f>
        <v>17.68</v>
      </c>
      <c r="HTV50" s="14">
        <f t="shared" si="1039"/>
        <v>22.37</v>
      </c>
      <c r="HTW50" s="14">
        <f t="shared" si="1040"/>
        <v>647.44159999999999</v>
      </c>
      <c r="HTX50" s="14">
        <f t="shared" si="1041"/>
        <v>819.18939999999998</v>
      </c>
      <c r="HTY50" s="11" t="s">
        <v>17390</v>
      </c>
      <c r="HTZ50" s="261" t="str">
        <f>IF(HUG50="SINAPI",VLOOKUP('TEREZINHA HARDY'!HUF50,SINAPI,2,),VLOOKUP('TEREZINHA HARDY'!HUF50,SETOP,3,))</f>
        <v>PINTURA COM EMULSÃO ASFÁLTICA, DUAS (2) DEMÃOS</v>
      </c>
      <c r="HUA50" s="261"/>
      <c r="HUB50" s="261"/>
      <c r="HUC50" s="261"/>
      <c r="HUD50" s="261"/>
      <c r="HUE50" s="261"/>
      <c r="HUF50" s="12" t="s">
        <v>10840</v>
      </c>
      <c r="HUG50" s="12" t="s">
        <v>6222</v>
      </c>
      <c r="HUH50" s="12" t="str">
        <f>IF(HUG50="SINAPI",VLOOKUP('TEREZINHA HARDY'!HUF50,SINAPI,3,),VLOOKUP('TEREZINHA HARDY'!HUF50,SETOP,4,))</f>
        <v>M2</v>
      </c>
      <c r="HUI50" s="13">
        <v>36.619999999999997</v>
      </c>
      <c r="HUJ50" s="13" t="s">
        <v>41</v>
      </c>
      <c r="HUK50" s="14">
        <f>IF(HUG50="SINAPI",VLOOKUP('TEREZINHA HARDY'!HUF50,SINAPI,4,),VLOOKUP('TEREZINHA HARDY'!HUF50,SETOP,5,))</f>
        <v>17.68</v>
      </c>
      <c r="HUL50" s="14">
        <f t="shared" si="1042"/>
        <v>22.37</v>
      </c>
      <c r="HUM50" s="14">
        <f t="shared" si="1043"/>
        <v>647.44159999999999</v>
      </c>
      <c r="HUN50" s="14">
        <f t="shared" si="1044"/>
        <v>819.18939999999998</v>
      </c>
      <c r="HUO50" s="11" t="s">
        <v>17390</v>
      </c>
      <c r="HUP50" s="261" t="str">
        <f>IF(HUW50="SINAPI",VLOOKUP('TEREZINHA HARDY'!HUV50,SINAPI,2,),VLOOKUP('TEREZINHA HARDY'!HUV50,SETOP,3,))</f>
        <v>PINTURA COM EMULSÃO ASFÁLTICA, DUAS (2) DEMÃOS</v>
      </c>
      <c r="HUQ50" s="261"/>
      <c r="HUR50" s="261"/>
      <c r="HUS50" s="261"/>
      <c r="HUT50" s="261"/>
      <c r="HUU50" s="261"/>
      <c r="HUV50" s="12" t="s">
        <v>10840</v>
      </c>
      <c r="HUW50" s="12" t="s">
        <v>6222</v>
      </c>
      <c r="HUX50" s="12" t="str">
        <f>IF(HUW50="SINAPI",VLOOKUP('TEREZINHA HARDY'!HUV50,SINAPI,3,),VLOOKUP('TEREZINHA HARDY'!HUV50,SETOP,4,))</f>
        <v>M2</v>
      </c>
      <c r="HUY50" s="13">
        <v>36.619999999999997</v>
      </c>
      <c r="HUZ50" s="13" t="s">
        <v>41</v>
      </c>
      <c r="HVA50" s="14">
        <f>IF(HUW50="SINAPI",VLOOKUP('TEREZINHA HARDY'!HUV50,SINAPI,4,),VLOOKUP('TEREZINHA HARDY'!HUV50,SETOP,5,))</f>
        <v>17.68</v>
      </c>
      <c r="HVB50" s="14">
        <f t="shared" si="1045"/>
        <v>22.37</v>
      </c>
      <c r="HVC50" s="14">
        <f t="shared" si="1046"/>
        <v>647.44159999999999</v>
      </c>
      <c r="HVD50" s="14">
        <f t="shared" si="1047"/>
        <v>819.18939999999998</v>
      </c>
      <c r="HVE50" s="11" t="s">
        <v>17390</v>
      </c>
      <c r="HVF50" s="261" t="str">
        <f>IF(HVM50="SINAPI",VLOOKUP('TEREZINHA HARDY'!HVL50,SINAPI,2,),VLOOKUP('TEREZINHA HARDY'!HVL50,SETOP,3,))</f>
        <v>PINTURA COM EMULSÃO ASFÁLTICA, DUAS (2) DEMÃOS</v>
      </c>
      <c r="HVG50" s="261"/>
      <c r="HVH50" s="261"/>
      <c r="HVI50" s="261"/>
      <c r="HVJ50" s="261"/>
      <c r="HVK50" s="261"/>
      <c r="HVL50" s="12" t="s">
        <v>10840</v>
      </c>
      <c r="HVM50" s="12" t="s">
        <v>6222</v>
      </c>
      <c r="HVN50" s="12" t="str">
        <f>IF(HVM50="SINAPI",VLOOKUP('TEREZINHA HARDY'!HVL50,SINAPI,3,),VLOOKUP('TEREZINHA HARDY'!HVL50,SETOP,4,))</f>
        <v>M2</v>
      </c>
      <c r="HVO50" s="13">
        <v>36.619999999999997</v>
      </c>
      <c r="HVP50" s="13" t="s">
        <v>41</v>
      </c>
      <c r="HVQ50" s="14">
        <f>IF(HVM50="SINAPI",VLOOKUP('TEREZINHA HARDY'!HVL50,SINAPI,4,),VLOOKUP('TEREZINHA HARDY'!HVL50,SETOP,5,))</f>
        <v>17.68</v>
      </c>
      <c r="HVR50" s="14">
        <f t="shared" si="1048"/>
        <v>22.37</v>
      </c>
      <c r="HVS50" s="14">
        <f t="shared" si="1049"/>
        <v>647.44159999999999</v>
      </c>
      <c r="HVT50" s="14">
        <f t="shared" si="1050"/>
        <v>819.18939999999998</v>
      </c>
      <c r="HVU50" s="11" t="s">
        <v>17390</v>
      </c>
      <c r="HVV50" s="261" t="str">
        <f>IF(HWC50="SINAPI",VLOOKUP('TEREZINHA HARDY'!HWB50,SINAPI,2,),VLOOKUP('TEREZINHA HARDY'!HWB50,SETOP,3,))</f>
        <v>PINTURA COM EMULSÃO ASFÁLTICA, DUAS (2) DEMÃOS</v>
      </c>
      <c r="HVW50" s="261"/>
      <c r="HVX50" s="261"/>
      <c r="HVY50" s="261"/>
      <c r="HVZ50" s="261"/>
      <c r="HWA50" s="261"/>
      <c r="HWB50" s="12" t="s">
        <v>10840</v>
      </c>
      <c r="HWC50" s="12" t="s">
        <v>6222</v>
      </c>
      <c r="HWD50" s="12" t="str">
        <f>IF(HWC50="SINAPI",VLOOKUP('TEREZINHA HARDY'!HWB50,SINAPI,3,),VLOOKUP('TEREZINHA HARDY'!HWB50,SETOP,4,))</f>
        <v>M2</v>
      </c>
      <c r="HWE50" s="13">
        <v>36.619999999999997</v>
      </c>
      <c r="HWF50" s="13" t="s">
        <v>41</v>
      </c>
      <c r="HWG50" s="14">
        <f>IF(HWC50="SINAPI",VLOOKUP('TEREZINHA HARDY'!HWB50,SINAPI,4,),VLOOKUP('TEREZINHA HARDY'!HWB50,SETOP,5,))</f>
        <v>17.68</v>
      </c>
      <c r="HWH50" s="14">
        <f t="shared" si="1051"/>
        <v>22.37</v>
      </c>
      <c r="HWI50" s="14">
        <f t="shared" si="1052"/>
        <v>647.44159999999999</v>
      </c>
      <c r="HWJ50" s="14">
        <f t="shared" si="1053"/>
        <v>819.18939999999998</v>
      </c>
      <c r="HWK50" s="11" t="s">
        <v>17390</v>
      </c>
      <c r="HWL50" s="261" t="str">
        <f>IF(HWS50="SINAPI",VLOOKUP('TEREZINHA HARDY'!HWR50,SINAPI,2,),VLOOKUP('TEREZINHA HARDY'!HWR50,SETOP,3,))</f>
        <v>PINTURA COM EMULSÃO ASFÁLTICA, DUAS (2) DEMÃOS</v>
      </c>
      <c r="HWM50" s="261"/>
      <c r="HWN50" s="261"/>
      <c r="HWO50" s="261"/>
      <c r="HWP50" s="261"/>
      <c r="HWQ50" s="261"/>
      <c r="HWR50" s="12" t="s">
        <v>10840</v>
      </c>
      <c r="HWS50" s="12" t="s">
        <v>6222</v>
      </c>
      <c r="HWT50" s="12" t="str">
        <f>IF(HWS50="SINAPI",VLOOKUP('TEREZINHA HARDY'!HWR50,SINAPI,3,),VLOOKUP('TEREZINHA HARDY'!HWR50,SETOP,4,))</f>
        <v>M2</v>
      </c>
      <c r="HWU50" s="13">
        <v>36.619999999999997</v>
      </c>
      <c r="HWV50" s="13" t="s">
        <v>41</v>
      </c>
      <c r="HWW50" s="14">
        <f>IF(HWS50="SINAPI",VLOOKUP('TEREZINHA HARDY'!HWR50,SINAPI,4,),VLOOKUP('TEREZINHA HARDY'!HWR50,SETOP,5,))</f>
        <v>17.68</v>
      </c>
      <c r="HWX50" s="14">
        <f t="shared" si="1054"/>
        <v>22.37</v>
      </c>
      <c r="HWY50" s="14">
        <f t="shared" si="1055"/>
        <v>647.44159999999999</v>
      </c>
      <c r="HWZ50" s="14">
        <f t="shared" si="1056"/>
        <v>819.18939999999998</v>
      </c>
      <c r="HXA50" s="11" t="s">
        <v>17390</v>
      </c>
      <c r="HXB50" s="261" t="str">
        <f>IF(HXI50="SINAPI",VLOOKUP('TEREZINHA HARDY'!HXH50,SINAPI,2,),VLOOKUP('TEREZINHA HARDY'!HXH50,SETOP,3,))</f>
        <v>PINTURA COM EMULSÃO ASFÁLTICA, DUAS (2) DEMÃOS</v>
      </c>
      <c r="HXC50" s="261"/>
      <c r="HXD50" s="261"/>
      <c r="HXE50" s="261"/>
      <c r="HXF50" s="261"/>
      <c r="HXG50" s="261"/>
      <c r="HXH50" s="12" t="s">
        <v>10840</v>
      </c>
      <c r="HXI50" s="12" t="s">
        <v>6222</v>
      </c>
      <c r="HXJ50" s="12" t="str">
        <f>IF(HXI50="SINAPI",VLOOKUP('TEREZINHA HARDY'!HXH50,SINAPI,3,),VLOOKUP('TEREZINHA HARDY'!HXH50,SETOP,4,))</f>
        <v>M2</v>
      </c>
      <c r="HXK50" s="13">
        <v>36.619999999999997</v>
      </c>
      <c r="HXL50" s="13" t="s">
        <v>41</v>
      </c>
      <c r="HXM50" s="14">
        <f>IF(HXI50="SINAPI",VLOOKUP('TEREZINHA HARDY'!HXH50,SINAPI,4,),VLOOKUP('TEREZINHA HARDY'!HXH50,SETOP,5,))</f>
        <v>17.68</v>
      </c>
      <c r="HXN50" s="14">
        <f t="shared" si="1057"/>
        <v>22.37</v>
      </c>
      <c r="HXO50" s="14">
        <f t="shared" si="1058"/>
        <v>647.44159999999999</v>
      </c>
      <c r="HXP50" s="14">
        <f t="shared" si="1059"/>
        <v>819.18939999999998</v>
      </c>
      <c r="HXQ50" s="11" t="s">
        <v>17390</v>
      </c>
      <c r="HXR50" s="261" t="str">
        <f>IF(HXY50="SINAPI",VLOOKUP('TEREZINHA HARDY'!HXX50,SINAPI,2,),VLOOKUP('TEREZINHA HARDY'!HXX50,SETOP,3,))</f>
        <v>PINTURA COM EMULSÃO ASFÁLTICA, DUAS (2) DEMÃOS</v>
      </c>
      <c r="HXS50" s="261"/>
      <c r="HXT50" s="261"/>
      <c r="HXU50" s="261"/>
      <c r="HXV50" s="261"/>
      <c r="HXW50" s="261"/>
      <c r="HXX50" s="12" t="s">
        <v>10840</v>
      </c>
      <c r="HXY50" s="12" t="s">
        <v>6222</v>
      </c>
      <c r="HXZ50" s="12" t="str">
        <f>IF(HXY50="SINAPI",VLOOKUP('TEREZINHA HARDY'!HXX50,SINAPI,3,),VLOOKUP('TEREZINHA HARDY'!HXX50,SETOP,4,))</f>
        <v>M2</v>
      </c>
      <c r="HYA50" s="13">
        <v>36.619999999999997</v>
      </c>
      <c r="HYB50" s="13" t="s">
        <v>41</v>
      </c>
      <c r="HYC50" s="14">
        <f>IF(HXY50="SINAPI",VLOOKUP('TEREZINHA HARDY'!HXX50,SINAPI,4,),VLOOKUP('TEREZINHA HARDY'!HXX50,SETOP,5,))</f>
        <v>17.68</v>
      </c>
      <c r="HYD50" s="14">
        <f t="shared" si="1060"/>
        <v>22.37</v>
      </c>
      <c r="HYE50" s="14">
        <f t="shared" si="1061"/>
        <v>647.44159999999999</v>
      </c>
      <c r="HYF50" s="14">
        <f t="shared" si="1062"/>
        <v>819.18939999999998</v>
      </c>
      <c r="HYG50" s="11" t="s">
        <v>17390</v>
      </c>
      <c r="HYH50" s="261" t="str">
        <f>IF(HYO50="SINAPI",VLOOKUP('TEREZINHA HARDY'!HYN50,SINAPI,2,),VLOOKUP('TEREZINHA HARDY'!HYN50,SETOP,3,))</f>
        <v>PINTURA COM EMULSÃO ASFÁLTICA, DUAS (2) DEMÃOS</v>
      </c>
      <c r="HYI50" s="261"/>
      <c r="HYJ50" s="261"/>
      <c r="HYK50" s="261"/>
      <c r="HYL50" s="261"/>
      <c r="HYM50" s="261"/>
      <c r="HYN50" s="12" t="s">
        <v>10840</v>
      </c>
      <c r="HYO50" s="12" t="s">
        <v>6222</v>
      </c>
      <c r="HYP50" s="12" t="str">
        <f>IF(HYO50="SINAPI",VLOOKUP('TEREZINHA HARDY'!HYN50,SINAPI,3,),VLOOKUP('TEREZINHA HARDY'!HYN50,SETOP,4,))</f>
        <v>M2</v>
      </c>
      <c r="HYQ50" s="13">
        <v>36.619999999999997</v>
      </c>
      <c r="HYR50" s="13" t="s">
        <v>41</v>
      </c>
      <c r="HYS50" s="14">
        <f>IF(HYO50="SINAPI",VLOOKUP('TEREZINHA HARDY'!HYN50,SINAPI,4,),VLOOKUP('TEREZINHA HARDY'!HYN50,SETOP,5,))</f>
        <v>17.68</v>
      </c>
      <c r="HYT50" s="14">
        <f t="shared" si="1063"/>
        <v>22.37</v>
      </c>
      <c r="HYU50" s="14">
        <f t="shared" si="1064"/>
        <v>647.44159999999999</v>
      </c>
      <c r="HYV50" s="14">
        <f t="shared" si="1065"/>
        <v>819.18939999999998</v>
      </c>
      <c r="HYW50" s="11" t="s">
        <v>17390</v>
      </c>
      <c r="HYX50" s="261" t="str">
        <f>IF(HZE50="SINAPI",VLOOKUP('TEREZINHA HARDY'!HZD50,SINAPI,2,),VLOOKUP('TEREZINHA HARDY'!HZD50,SETOP,3,))</f>
        <v>PINTURA COM EMULSÃO ASFÁLTICA, DUAS (2) DEMÃOS</v>
      </c>
      <c r="HYY50" s="261"/>
      <c r="HYZ50" s="261"/>
      <c r="HZA50" s="261"/>
      <c r="HZB50" s="261"/>
      <c r="HZC50" s="261"/>
      <c r="HZD50" s="12" t="s">
        <v>10840</v>
      </c>
      <c r="HZE50" s="12" t="s">
        <v>6222</v>
      </c>
      <c r="HZF50" s="12" t="str">
        <f>IF(HZE50="SINAPI",VLOOKUP('TEREZINHA HARDY'!HZD50,SINAPI,3,),VLOOKUP('TEREZINHA HARDY'!HZD50,SETOP,4,))</f>
        <v>M2</v>
      </c>
      <c r="HZG50" s="13">
        <v>36.619999999999997</v>
      </c>
      <c r="HZH50" s="13" t="s">
        <v>41</v>
      </c>
      <c r="HZI50" s="14">
        <f>IF(HZE50="SINAPI",VLOOKUP('TEREZINHA HARDY'!HZD50,SINAPI,4,),VLOOKUP('TEREZINHA HARDY'!HZD50,SETOP,5,))</f>
        <v>17.68</v>
      </c>
      <c r="HZJ50" s="14">
        <f t="shared" si="1066"/>
        <v>22.37</v>
      </c>
      <c r="HZK50" s="14">
        <f t="shared" si="1067"/>
        <v>647.44159999999999</v>
      </c>
      <c r="HZL50" s="14">
        <f t="shared" si="1068"/>
        <v>819.18939999999998</v>
      </c>
      <c r="HZM50" s="11" t="s">
        <v>17390</v>
      </c>
      <c r="HZN50" s="261" t="str">
        <f>IF(HZU50="SINAPI",VLOOKUP('TEREZINHA HARDY'!HZT50,SINAPI,2,),VLOOKUP('TEREZINHA HARDY'!HZT50,SETOP,3,))</f>
        <v>PINTURA COM EMULSÃO ASFÁLTICA, DUAS (2) DEMÃOS</v>
      </c>
      <c r="HZO50" s="261"/>
      <c r="HZP50" s="261"/>
      <c r="HZQ50" s="261"/>
      <c r="HZR50" s="261"/>
      <c r="HZS50" s="261"/>
      <c r="HZT50" s="12" t="s">
        <v>10840</v>
      </c>
      <c r="HZU50" s="12" t="s">
        <v>6222</v>
      </c>
      <c r="HZV50" s="12" t="str">
        <f>IF(HZU50="SINAPI",VLOOKUP('TEREZINHA HARDY'!HZT50,SINAPI,3,),VLOOKUP('TEREZINHA HARDY'!HZT50,SETOP,4,))</f>
        <v>M2</v>
      </c>
      <c r="HZW50" s="13">
        <v>36.619999999999997</v>
      </c>
      <c r="HZX50" s="13" t="s">
        <v>41</v>
      </c>
      <c r="HZY50" s="14">
        <f>IF(HZU50="SINAPI",VLOOKUP('TEREZINHA HARDY'!HZT50,SINAPI,4,),VLOOKUP('TEREZINHA HARDY'!HZT50,SETOP,5,))</f>
        <v>17.68</v>
      </c>
      <c r="HZZ50" s="14">
        <f t="shared" si="1069"/>
        <v>22.37</v>
      </c>
      <c r="IAA50" s="14">
        <f t="shared" si="1070"/>
        <v>647.44159999999999</v>
      </c>
      <c r="IAB50" s="14">
        <f t="shared" si="1071"/>
        <v>819.18939999999998</v>
      </c>
      <c r="IAC50" s="11" t="s">
        <v>17390</v>
      </c>
      <c r="IAD50" s="261" t="str">
        <f>IF(IAK50="SINAPI",VLOOKUP('TEREZINHA HARDY'!IAJ50,SINAPI,2,),VLOOKUP('TEREZINHA HARDY'!IAJ50,SETOP,3,))</f>
        <v>PINTURA COM EMULSÃO ASFÁLTICA, DUAS (2) DEMÃOS</v>
      </c>
      <c r="IAE50" s="261"/>
      <c r="IAF50" s="261"/>
      <c r="IAG50" s="261"/>
      <c r="IAH50" s="261"/>
      <c r="IAI50" s="261"/>
      <c r="IAJ50" s="12" t="s">
        <v>10840</v>
      </c>
      <c r="IAK50" s="12" t="s">
        <v>6222</v>
      </c>
      <c r="IAL50" s="12" t="str">
        <f>IF(IAK50="SINAPI",VLOOKUP('TEREZINHA HARDY'!IAJ50,SINAPI,3,),VLOOKUP('TEREZINHA HARDY'!IAJ50,SETOP,4,))</f>
        <v>M2</v>
      </c>
      <c r="IAM50" s="13">
        <v>36.619999999999997</v>
      </c>
      <c r="IAN50" s="13" t="s">
        <v>41</v>
      </c>
      <c r="IAO50" s="14">
        <f>IF(IAK50="SINAPI",VLOOKUP('TEREZINHA HARDY'!IAJ50,SINAPI,4,),VLOOKUP('TEREZINHA HARDY'!IAJ50,SETOP,5,))</f>
        <v>17.68</v>
      </c>
      <c r="IAP50" s="14">
        <f t="shared" si="1072"/>
        <v>22.37</v>
      </c>
      <c r="IAQ50" s="14">
        <f t="shared" si="1073"/>
        <v>647.44159999999999</v>
      </c>
      <c r="IAR50" s="14">
        <f t="shared" si="1074"/>
        <v>819.18939999999998</v>
      </c>
      <c r="IAS50" s="11" t="s">
        <v>17390</v>
      </c>
      <c r="IAT50" s="261" t="str">
        <f>IF(IBA50="SINAPI",VLOOKUP('TEREZINHA HARDY'!IAZ50,SINAPI,2,),VLOOKUP('TEREZINHA HARDY'!IAZ50,SETOP,3,))</f>
        <v>PINTURA COM EMULSÃO ASFÁLTICA, DUAS (2) DEMÃOS</v>
      </c>
      <c r="IAU50" s="261"/>
      <c r="IAV50" s="261"/>
      <c r="IAW50" s="261"/>
      <c r="IAX50" s="261"/>
      <c r="IAY50" s="261"/>
      <c r="IAZ50" s="12" t="s">
        <v>10840</v>
      </c>
      <c r="IBA50" s="12" t="s">
        <v>6222</v>
      </c>
      <c r="IBB50" s="12" t="str">
        <f>IF(IBA50="SINAPI",VLOOKUP('TEREZINHA HARDY'!IAZ50,SINAPI,3,),VLOOKUP('TEREZINHA HARDY'!IAZ50,SETOP,4,))</f>
        <v>M2</v>
      </c>
      <c r="IBC50" s="13">
        <v>36.619999999999997</v>
      </c>
      <c r="IBD50" s="13" t="s">
        <v>41</v>
      </c>
      <c r="IBE50" s="14">
        <f>IF(IBA50="SINAPI",VLOOKUP('TEREZINHA HARDY'!IAZ50,SINAPI,4,),VLOOKUP('TEREZINHA HARDY'!IAZ50,SETOP,5,))</f>
        <v>17.68</v>
      </c>
      <c r="IBF50" s="14">
        <f t="shared" si="1075"/>
        <v>22.37</v>
      </c>
      <c r="IBG50" s="14">
        <f t="shared" si="1076"/>
        <v>647.44159999999999</v>
      </c>
      <c r="IBH50" s="14">
        <f t="shared" si="1077"/>
        <v>819.18939999999998</v>
      </c>
      <c r="IBI50" s="11" t="s">
        <v>17390</v>
      </c>
      <c r="IBJ50" s="261" t="str">
        <f>IF(IBQ50="SINAPI",VLOOKUP('TEREZINHA HARDY'!IBP50,SINAPI,2,),VLOOKUP('TEREZINHA HARDY'!IBP50,SETOP,3,))</f>
        <v>PINTURA COM EMULSÃO ASFÁLTICA, DUAS (2) DEMÃOS</v>
      </c>
      <c r="IBK50" s="261"/>
      <c r="IBL50" s="261"/>
      <c r="IBM50" s="261"/>
      <c r="IBN50" s="261"/>
      <c r="IBO50" s="261"/>
      <c r="IBP50" s="12" t="s">
        <v>10840</v>
      </c>
      <c r="IBQ50" s="12" t="s">
        <v>6222</v>
      </c>
      <c r="IBR50" s="12" t="str">
        <f>IF(IBQ50="SINAPI",VLOOKUP('TEREZINHA HARDY'!IBP50,SINAPI,3,),VLOOKUP('TEREZINHA HARDY'!IBP50,SETOP,4,))</f>
        <v>M2</v>
      </c>
      <c r="IBS50" s="13">
        <v>36.619999999999997</v>
      </c>
      <c r="IBT50" s="13" t="s">
        <v>41</v>
      </c>
      <c r="IBU50" s="14">
        <f>IF(IBQ50="SINAPI",VLOOKUP('TEREZINHA HARDY'!IBP50,SINAPI,4,),VLOOKUP('TEREZINHA HARDY'!IBP50,SETOP,5,))</f>
        <v>17.68</v>
      </c>
      <c r="IBV50" s="14">
        <f t="shared" si="1078"/>
        <v>22.37</v>
      </c>
      <c r="IBW50" s="14">
        <f t="shared" si="1079"/>
        <v>647.44159999999999</v>
      </c>
      <c r="IBX50" s="14">
        <f t="shared" si="1080"/>
        <v>819.18939999999998</v>
      </c>
      <c r="IBY50" s="11" t="s">
        <v>17390</v>
      </c>
      <c r="IBZ50" s="261" t="str">
        <f>IF(ICG50="SINAPI",VLOOKUP('TEREZINHA HARDY'!ICF50,SINAPI,2,),VLOOKUP('TEREZINHA HARDY'!ICF50,SETOP,3,))</f>
        <v>PINTURA COM EMULSÃO ASFÁLTICA, DUAS (2) DEMÃOS</v>
      </c>
      <c r="ICA50" s="261"/>
      <c r="ICB50" s="261"/>
      <c r="ICC50" s="261"/>
      <c r="ICD50" s="261"/>
      <c r="ICE50" s="261"/>
      <c r="ICF50" s="12" t="s">
        <v>10840</v>
      </c>
      <c r="ICG50" s="12" t="s">
        <v>6222</v>
      </c>
      <c r="ICH50" s="12" t="str">
        <f>IF(ICG50="SINAPI",VLOOKUP('TEREZINHA HARDY'!ICF50,SINAPI,3,),VLOOKUP('TEREZINHA HARDY'!ICF50,SETOP,4,))</f>
        <v>M2</v>
      </c>
      <c r="ICI50" s="13">
        <v>36.619999999999997</v>
      </c>
      <c r="ICJ50" s="13" t="s">
        <v>41</v>
      </c>
      <c r="ICK50" s="14">
        <f>IF(ICG50="SINAPI",VLOOKUP('TEREZINHA HARDY'!ICF50,SINAPI,4,),VLOOKUP('TEREZINHA HARDY'!ICF50,SETOP,5,))</f>
        <v>17.68</v>
      </c>
      <c r="ICL50" s="14">
        <f t="shared" si="1081"/>
        <v>22.37</v>
      </c>
      <c r="ICM50" s="14">
        <f t="shared" si="1082"/>
        <v>647.44159999999999</v>
      </c>
      <c r="ICN50" s="14">
        <f t="shared" si="1083"/>
        <v>819.18939999999998</v>
      </c>
      <c r="ICO50" s="11" t="s">
        <v>17390</v>
      </c>
      <c r="ICP50" s="261" t="str">
        <f>IF(ICW50="SINAPI",VLOOKUP('TEREZINHA HARDY'!ICV50,SINAPI,2,),VLOOKUP('TEREZINHA HARDY'!ICV50,SETOP,3,))</f>
        <v>PINTURA COM EMULSÃO ASFÁLTICA, DUAS (2) DEMÃOS</v>
      </c>
      <c r="ICQ50" s="261"/>
      <c r="ICR50" s="261"/>
      <c r="ICS50" s="261"/>
      <c r="ICT50" s="261"/>
      <c r="ICU50" s="261"/>
      <c r="ICV50" s="12" t="s">
        <v>10840</v>
      </c>
      <c r="ICW50" s="12" t="s">
        <v>6222</v>
      </c>
      <c r="ICX50" s="12" t="str">
        <f>IF(ICW50="SINAPI",VLOOKUP('TEREZINHA HARDY'!ICV50,SINAPI,3,),VLOOKUP('TEREZINHA HARDY'!ICV50,SETOP,4,))</f>
        <v>M2</v>
      </c>
      <c r="ICY50" s="13">
        <v>36.619999999999997</v>
      </c>
      <c r="ICZ50" s="13" t="s">
        <v>41</v>
      </c>
      <c r="IDA50" s="14">
        <f>IF(ICW50="SINAPI",VLOOKUP('TEREZINHA HARDY'!ICV50,SINAPI,4,),VLOOKUP('TEREZINHA HARDY'!ICV50,SETOP,5,))</f>
        <v>17.68</v>
      </c>
      <c r="IDB50" s="14">
        <f t="shared" si="1084"/>
        <v>22.37</v>
      </c>
      <c r="IDC50" s="14">
        <f t="shared" si="1085"/>
        <v>647.44159999999999</v>
      </c>
      <c r="IDD50" s="14">
        <f t="shared" si="1086"/>
        <v>819.18939999999998</v>
      </c>
      <c r="IDE50" s="11" t="s">
        <v>17390</v>
      </c>
      <c r="IDF50" s="261" t="str">
        <f>IF(IDM50="SINAPI",VLOOKUP('TEREZINHA HARDY'!IDL50,SINAPI,2,),VLOOKUP('TEREZINHA HARDY'!IDL50,SETOP,3,))</f>
        <v>PINTURA COM EMULSÃO ASFÁLTICA, DUAS (2) DEMÃOS</v>
      </c>
      <c r="IDG50" s="261"/>
      <c r="IDH50" s="261"/>
      <c r="IDI50" s="261"/>
      <c r="IDJ50" s="261"/>
      <c r="IDK50" s="261"/>
      <c r="IDL50" s="12" t="s">
        <v>10840</v>
      </c>
      <c r="IDM50" s="12" t="s">
        <v>6222</v>
      </c>
      <c r="IDN50" s="12" t="str">
        <f>IF(IDM50="SINAPI",VLOOKUP('TEREZINHA HARDY'!IDL50,SINAPI,3,),VLOOKUP('TEREZINHA HARDY'!IDL50,SETOP,4,))</f>
        <v>M2</v>
      </c>
      <c r="IDO50" s="13">
        <v>36.619999999999997</v>
      </c>
      <c r="IDP50" s="13" t="s">
        <v>41</v>
      </c>
      <c r="IDQ50" s="14">
        <f>IF(IDM50="SINAPI",VLOOKUP('TEREZINHA HARDY'!IDL50,SINAPI,4,),VLOOKUP('TEREZINHA HARDY'!IDL50,SETOP,5,))</f>
        <v>17.68</v>
      </c>
      <c r="IDR50" s="14">
        <f t="shared" si="1087"/>
        <v>22.37</v>
      </c>
      <c r="IDS50" s="14">
        <f t="shared" si="1088"/>
        <v>647.44159999999999</v>
      </c>
      <c r="IDT50" s="14">
        <f t="shared" si="1089"/>
        <v>819.18939999999998</v>
      </c>
      <c r="IDU50" s="11" t="s">
        <v>17390</v>
      </c>
      <c r="IDV50" s="261" t="str">
        <f>IF(IEC50="SINAPI",VLOOKUP('TEREZINHA HARDY'!IEB50,SINAPI,2,),VLOOKUP('TEREZINHA HARDY'!IEB50,SETOP,3,))</f>
        <v>PINTURA COM EMULSÃO ASFÁLTICA, DUAS (2) DEMÃOS</v>
      </c>
      <c r="IDW50" s="261"/>
      <c r="IDX50" s="261"/>
      <c r="IDY50" s="261"/>
      <c r="IDZ50" s="261"/>
      <c r="IEA50" s="261"/>
      <c r="IEB50" s="12" t="s">
        <v>10840</v>
      </c>
      <c r="IEC50" s="12" t="s">
        <v>6222</v>
      </c>
      <c r="IED50" s="12" t="str">
        <f>IF(IEC50="SINAPI",VLOOKUP('TEREZINHA HARDY'!IEB50,SINAPI,3,),VLOOKUP('TEREZINHA HARDY'!IEB50,SETOP,4,))</f>
        <v>M2</v>
      </c>
      <c r="IEE50" s="13">
        <v>36.619999999999997</v>
      </c>
      <c r="IEF50" s="13" t="s">
        <v>41</v>
      </c>
      <c r="IEG50" s="14">
        <f>IF(IEC50="SINAPI",VLOOKUP('TEREZINHA HARDY'!IEB50,SINAPI,4,),VLOOKUP('TEREZINHA HARDY'!IEB50,SETOP,5,))</f>
        <v>17.68</v>
      </c>
      <c r="IEH50" s="14">
        <f t="shared" si="1090"/>
        <v>22.37</v>
      </c>
      <c r="IEI50" s="14">
        <f t="shared" si="1091"/>
        <v>647.44159999999999</v>
      </c>
      <c r="IEJ50" s="14">
        <f t="shared" si="1092"/>
        <v>819.18939999999998</v>
      </c>
      <c r="IEK50" s="11" t="s">
        <v>17390</v>
      </c>
      <c r="IEL50" s="261" t="str">
        <f>IF(IES50="SINAPI",VLOOKUP('TEREZINHA HARDY'!IER50,SINAPI,2,),VLOOKUP('TEREZINHA HARDY'!IER50,SETOP,3,))</f>
        <v>PINTURA COM EMULSÃO ASFÁLTICA, DUAS (2) DEMÃOS</v>
      </c>
      <c r="IEM50" s="261"/>
      <c r="IEN50" s="261"/>
      <c r="IEO50" s="261"/>
      <c r="IEP50" s="261"/>
      <c r="IEQ50" s="261"/>
      <c r="IER50" s="12" t="s">
        <v>10840</v>
      </c>
      <c r="IES50" s="12" t="s">
        <v>6222</v>
      </c>
      <c r="IET50" s="12" t="str">
        <f>IF(IES50="SINAPI",VLOOKUP('TEREZINHA HARDY'!IER50,SINAPI,3,),VLOOKUP('TEREZINHA HARDY'!IER50,SETOP,4,))</f>
        <v>M2</v>
      </c>
      <c r="IEU50" s="13">
        <v>36.619999999999997</v>
      </c>
      <c r="IEV50" s="13" t="s">
        <v>41</v>
      </c>
      <c r="IEW50" s="14">
        <f>IF(IES50="SINAPI",VLOOKUP('TEREZINHA HARDY'!IER50,SINAPI,4,),VLOOKUP('TEREZINHA HARDY'!IER50,SETOP,5,))</f>
        <v>17.68</v>
      </c>
      <c r="IEX50" s="14">
        <f t="shared" si="1093"/>
        <v>22.37</v>
      </c>
      <c r="IEY50" s="14">
        <f t="shared" si="1094"/>
        <v>647.44159999999999</v>
      </c>
      <c r="IEZ50" s="14">
        <f t="shared" si="1095"/>
        <v>819.18939999999998</v>
      </c>
      <c r="IFA50" s="11" t="s">
        <v>17390</v>
      </c>
      <c r="IFB50" s="261" t="str">
        <f>IF(IFI50="SINAPI",VLOOKUP('TEREZINHA HARDY'!IFH50,SINAPI,2,),VLOOKUP('TEREZINHA HARDY'!IFH50,SETOP,3,))</f>
        <v>PINTURA COM EMULSÃO ASFÁLTICA, DUAS (2) DEMÃOS</v>
      </c>
      <c r="IFC50" s="261"/>
      <c r="IFD50" s="261"/>
      <c r="IFE50" s="261"/>
      <c r="IFF50" s="261"/>
      <c r="IFG50" s="261"/>
      <c r="IFH50" s="12" t="s">
        <v>10840</v>
      </c>
      <c r="IFI50" s="12" t="s">
        <v>6222</v>
      </c>
      <c r="IFJ50" s="12" t="str">
        <f>IF(IFI50="SINAPI",VLOOKUP('TEREZINHA HARDY'!IFH50,SINAPI,3,),VLOOKUP('TEREZINHA HARDY'!IFH50,SETOP,4,))</f>
        <v>M2</v>
      </c>
      <c r="IFK50" s="13">
        <v>36.619999999999997</v>
      </c>
      <c r="IFL50" s="13" t="s">
        <v>41</v>
      </c>
      <c r="IFM50" s="14">
        <f>IF(IFI50="SINAPI",VLOOKUP('TEREZINHA HARDY'!IFH50,SINAPI,4,),VLOOKUP('TEREZINHA HARDY'!IFH50,SETOP,5,))</f>
        <v>17.68</v>
      </c>
      <c r="IFN50" s="14">
        <f t="shared" si="1096"/>
        <v>22.37</v>
      </c>
      <c r="IFO50" s="14">
        <f t="shared" si="1097"/>
        <v>647.44159999999999</v>
      </c>
      <c r="IFP50" s="14">
        <f t="shared" si="1098"/>
        <v>819.18939999999998</v>
      </c>
      <c r="IFQ50" s="11" t="s">
        <v>17390</v>
      </c>
      <c r="IFR50" s="261" t="str">
        <f>IF(IFY50="SINAPI",VLOOKUP('TEREZINHA HARDY'!IFX50,SINAPI,2,),VLOOKUP('TEREZINHA HARDY'!IFX50,SETOP,3,))</f>
        <v>PINTURA COM EMULSÃO ASFÁLTICA, DUAS (2) DEMÃOS</v>
      </c>
      <c r="IFS50" s="261"/>
      <c r="IFT50" s="261"/>
      <c r="IFU50" s="261"/>
      <c r="IFV50" s="261"/>
      <c r="IFW50" s="261"/>
      <c r="IFX50" s="12" t="s">
        <v>10840</v>
      </c>
      <c r="IFY50" s="12" t="s">
        <v>6222</v>
      </c>
      <c r="IFZ50" s="12" t="str">
        <f>IF(IFY50="SINAPI",VLOOKUP('TEREZINHA HARDY'!IFX50,SINAPI,3,),VLOOKUP('TEREZINHA HARDY'!IFX50,SETOP,4,))</f>
        <v>M2</v>
      </c>
      <c r="IGA50" s="13">
        <v>36.619999999999997</v>
      </c>
      <c r="IGB50" s="13" t="s">
        <v>41</v>
      </c>
      <c r="IGC50" s="14">
        <f>IF(IFY50="SINAPI",VLOOKUP('TEREZINHA HARDY'!IFX50,SINAPI,4,),VLOOKUP('TEREZINHA HARDY'!IFX50,SETOP,5,))</f>
        <v>17.68</v>
      </c>
      <c r="IGD50" s="14">
        <f t="shared" si="1099"/>
        <v>22.37</v>
      </c>
      <c r="IGE50" s="14">
        <f t="shared" si="1100"/>
        <v>647.44159999999999</v>
      </c>
      <c r="IGF50" s="14">
        <f t="shared" si="1101"/>
        <v>819.18939999999998</v>
      </c>
      <c r="IGG50" s="11" t="s">
        <v>17390</v>
      </c>
      <c r="IGH50" s="261" t="str">
        <f>IF(IGO50="SINAPI",VLOOKUP('TEREZINHA HARDY'!IGN50,SINAPI,2,),VLOOKUP('TEREZINHA HARDY'!IGN50,SETOP,3,))</f>
        <v>PINTURA COM EMULSÃO ASFÁLTICA, DUAS (2) DEMÃOS</v>
      </c>
      <c r="IGI50" s="261"/>
      <c r="IGJ50" s="261"/>
      <c r="IGK50" s="261"/>
      <c r="IGL50" s="261"/>
      <c r="IGM50" s="261"/>
      <c r="IGN50" s="12" t="s">
        <v>10840</v>
      </c>
      <c r="IGO50" s="12" t="s">
        <v>6222</v>
      </c>
      <c r="IGP50" s="12" t="str">
        <f>IF(IGO50="SINAPI",VLOOKUP('TEREZINHA HARDY'!IGN50,SINAPI,3,),VLOOKUP('TEREZINHA HARDY'!IGN50,SETOP,4,))</f>
        <v>M2</v>
      </c>
      <c r="IGQ50" s="13">
        <v>36.619999999999997</v>
      </c>
      <c r="IGR50" s="13" t="s">
        <v>41</v>
      </c>
      <c r="IGS50" s="14">
        <f>IF(IGO50="SINAPI",VLOOKUP('TEREZINHA HARDY'!IGN50,SINAPI,4,),VLOOKUP('TEREZINHA HARDY'!IGN50,SETOP,5,))</f>
        <v>17.68</v>
      </c>
      <c r="IGT50" s="14">
        <f t="shared" si="1102"/>
        <v>22.37</v>
      </c>
      <c r="IGU50" s="14">
        <f t="shared" si="1103"/>
        <v>647.44159999999999</v>
      </c>
      <c r="IGV50" s="14">
        <f t="shared" si="1104"/>
        <v>819.18939999999998</v>
      </c>
      <c r="IGW50" s="11" t="s">
        <v>17390</v>
      </c>
      <c r="IGX50" s="261" t="str">
        <f>IF(IHE50="SINAPI",VLOOKUP('TEREZINHA HARDY'!IHD50,SINAPI,2,),VLOOKUP('TEREZINHA HARDY'!IHD50,SETOP,3,))</f>
        <v>PINTURA COM EMULSÃO ASFÁLTICA, DUAS (2) DEMÃOS</v>
      </c>
      <c r="IGY50" s="261"/>
      <c r="IGZ50" s="261"/>
      <c r="IHA50" s="261"/>
      <c r="IHB50" s="261"/>
      <c r="IHC50" s="261"/>
      <c r="IHD50" s="12" t="s">
        <v>10840</v>
      </c>
      <c r="IHE50" s="12" t="s">
        <v>6222</v>
      </c>
      <c r="IHF50" s="12" t="str">
        <f>IF(IHE50="SINAPI",VLOOKUP('TEREZINHA HARDY'!IHD50,SINAPI,3,),VLOOKUP('TEREZINHA HARDY'!IHD50,SETOP,4,))</f>
        <v>M2</v>
      </c>
      <c r="IHG50" s="13">
        <v>36.619999999999997</v>
      </c>
      <c r="IHH50" s="13" t="s">
        <v>41</v>
      </c>
      <c r="IHI50" s="14">
        <f>IF(IHE50="SINAPI",VLOOKUP('TEREZINHA HARDY'!IHD50,SINAPI,4,),VLOOKUP('TEREZINHA HARDY'!IHD50,SETOP,5,))</f>
        <v>17.68</v>
      </c>
      <c r="IHJ50" s="14">
        <f t="shared" si="1105"/>
        <v>22.37</v>
      </c>
      <c r="IHK50" s="14">
        <f t="shared" si="1106"/>
        <v>647.44159999999999</v>
      </c>
      <c r="IHL50" s="14">
        <f t="shared" si="1107"/>
        <v>819.18939999999998</v>
      </c>
      <c r="IHM50" s="11" t="s">
        <v>17390</v>
      </c>
      <c r="IHN50" s="261" t="str">
        <f>IF(IHU50="SINAPI",VLOOKUP('TEREZINHA HARDY'!IHT50,SINAPI,2,),VLOOKUP('TEREZINHA HARDY'!IHT50,SETOP,3,))</f>
        <v>PINTURA COM EMULSÃO ASFÁLTICA, DUAS (2) DEMÃOS</v>
      </c>
      <c r="IHO50" s="261"/>
      <c r="IHP50" s="261"/>
      <c r="IHQ50" s="261"/>
      <c r="IHR50" s="261"/>
      <c r="IHS50" s="261"/>
      <c r="IHT50" s="12" t="s">
        <v>10840</v>
      </c>
      <c r="IHU50" s="12" t="s">
        <v>6222</v>
      </c>
      <c r="IHV50" s="12" t="str">
        <f>IF(IHU50="SINAPI",VLOOKUP('TEREZINHA HARDY'!IHT50,SINAPI,3,),VLOOKUP('TEREZINHA HARDY'!IHT50,SETOP,4,))</f>
        <v>M2</v>
      </c>
      <c r="IHW50" s="13">
        <v>36.619999999999997</v>
      </c>
      <c r="IHX50" s="13" t="s">
        <v>41</v>
      </c>
      <c r="IHY50" s="14">
        <f>IF(IHU50="SINAPI",VLOOKUP('TEREZINHA HARDY'!IHT50,SINAPI,4,),VLOOKUP('TEREZINHA HARDY'!IHT50,SETOP,5,))</f>
        <v>17.68</v>
      </c>
      <c r="IHZ50" s="14">
        <f t="shared" si="1108"/>
        <v>22.37</v>
      </c>
      <c r="IIA50" s="14">
        <f t="shared" si="1109"/>
        <v>647.44159999999999</v>
      </c>
      <c r="IIB50" s="14">
        <f t="shared" si="1110"/>
        <v>819.18939999999998</v>
      </c>
      <c r="IIC50" s="11" t="s">
        <v>17390</v>
      </c>
      <c r="IID50" s="261" t="str">
        <f>IF(IIK50="SINAPI",VLOOKUP('TEREZINHA HARDY'!IIJ50,SINAPI,2,),VLOOKUP('TEREZINHA HARDY'!IIJ50,SETOP,3,))</f>
        <v>PINTURA COM EMULSÃO ASFÁLTICA, DUAS (2) DEMÃOS</v>
      </c>
      <c r="IIE50" s="261"/>
      <c r="IIF50" s="261"/>
      <c r="IIG50" s="261"/>
      <c r="IIH50" s="261"/>
      <c r="III50" s="261"/>
      <c r="IIJ50" s="12" t="s">
        <v>10840</v>
      </c>
      <c r="IIK50" s="12" t="s">
        <v>6222</v>
      </c>
      <c r="IIL50" s="12" t="str">
        <f>IF(IIK50="SINAPI",VLOOKUP('TEREZINHA HARDY'!IIJ50,SINAPI,3,),VLOOKUP('TEREZINHA HARDY'!IIJ50,SETOP,4,))</f>
        <v>M2</v>
      </c>
      <c r="IIM50" s="13">
        <v>36.619999999999997</v>
      </c>
      <c r="IIN50" s="13" t="s">
        <v>41</v>
      </c>
      <c r="IIO50" s="14">
        <f>IF(IIK50="SINAPI",VLOOKUP('TEREZINHA HARDY'!IIJ50,SINAPI,4,),VLOOKUP('TEREZINHA HARDY'!IIJ50,SETOP,5,))</f>
        <v>17.68</v>
      </c>
      <c r="IIP50" s="14">
        <f t="shared" si="1111"/>
        <v>22.37</v>
      </c>
      <c r="IIQ50" s="14">
        <f t="shared" si="1112"/>
        <v>647.44159999999999</v>
      </c>
      <c r="IIR50" s="14">
        <f t="shared" si="1113"/>
        <v>819.18939999999998</v>
      </c>
      <c r="IIS50" s="11" t="s">
        <v>17390</v>
      </c>
      <c r="IIT50" s="261" t="str">
        <f>IF(IJA50="SINAPI",VLOOKUP('TEREZINHA HARDY'!IIZ50,SINAPI,2,),VLOOKUP('TEREZINHA HARDY'!IIZ50,SETOP,3,))</f>
        <v>PINTURA COM EMULSÃO ASFÁLTICA, DUAS (2) DEMÃOS</v>
      </c>
      <c r="IIU50" s="261"/>
      <c r="IIV50" s="261"/>
      <c r="IIW50" s="261"/>
      <c r="IIX50" s="261"/>
      <c r="IIY50" s="261"/>
      <c r="IIZ50" s="12" t="s">
        <v>10840</v>
      </c>
      <c r="IJA50" s="12" t="s">
        <v>6222</v>
      </c>
      <c r="IJB50" s="12" t="str">
        <f>IF(IJA50="SINAPI",VLOOKUP('TEREZINHA HARDY'!IIZ50,SINAPI,3,),VLOOKUP('TEREZINHA HARDY'!IIZ50,SETOP,4,))</f>
        <v>M2</v>
      </c>
      <c r="IJC50" s="13">
        <v>36.619999999999997</v>
      </c>
      <c r="IJD50" s="13" t="s">
        <v>41</v>
      </c>
      <c r="IJE50" s="14">
        <f>IF(IJA50="SINAPI",VLOOKUP('TEREZINHA HARDY'!IIZ50,SINAPI,4,),VLOOKUP('TEREZINHA HARDY'!IIZ50,SETOP,5,))</f>
        <v>17.68</v>
      </c>
      <c r="IJF50" s="14">
        <f t="shared" si="1114"/>
        <v>22.37</v>
      </c>
      <c r="IJG50" s="14">
        <f t="shared" si="1115"/>
        <v>647.44159999999999</v>
      </c>
      <c r="IJH50" s="14">
        <f t="shared" si="1116"/>
        <v>819.18939999999998</v>
      </c>
      <c r="IJI50" s="11" t="s">
        <v>17390</v>
      </c>
      <c r="IJJ50" s="261" t="str">
        <f>IF(IJQ50="SINAPI",VLOOKUP('TEREZINHA HARDY'!IJP50,SINAPI,2,),VLOOKUP('TEREZINHA HARDY'!IJP50,SETOP,3,))</f>
        <v>PINTURA COM EMULSÃO ASFÁLTICA, DUAS (2) DEMÃOS</v>
      </c>
      <c r="IJK50" s="261"/>
      <c r="IJL50" s="261"/>
      <c r="IJM50" s="261"/>
      <c r="IJN50" s="261"/>
      <c r="IJO50" s="261"/>
      <c r="IJP50" s="12" t="s">
        <v>10840</v>
      </c>
      <c r="IJQ50" s="12" t="s">
        <v>6222</v>
      </c>
      <c r="IJR50" s="12" t="str">
        <f>IF(IJQ50="SINAPI",VLOOKUP('TEREZINHA HARDY'!IJP50,SINAPI,3,),VLOOKUP('TEREZINHA HARDY'!IJP50,SETOP,4,))</f>
        <v>M2</v>
      </c>
      <c r="IJS50" s="13">
        <v>36.619999999999997</v>
      </c>
      <c r="IJT50" s="13" t="s">
        <v>41</v>
      </c>
      <c r="IJU50" s="14">
        <f>IF(IJQ50="SINAPI",VLOOKUP('TEREZINHA HARDY'!IJP50,SINAPI,4,),VLOOKUP('TEREZINHA HARDY'!IJP50,SETOP,5,))</f>
        <v>17.68</v>
      </c>
      <c r="IJV50" s="14">
        <f t="shared" si="1117"/>
        <v>22.37</v>
      </c>
      <c r="IJW50" s="14">
        <f t="shared" si="1118"/>
        <v>647.44159999999999</v>
      </c>
      <c r="IJX50" s="14">
        <f t="shared" si="1119"/>
        <v>819.18939999999998</v>
      </c>
      <c r="IJY50" s="11" t="s">
        <v>17390</v>
      </c>
      <c r="IJZ50" s="261" t="str">
        <f>IF(IKG50="SINAPI",VLOOKUP('TEREZINHA HARDY'!IKF50,SINAPI,2,),VLOOKUP('TEREZINHA HARDY'!IKF50,SETOP,3,))</f>
        <v>PINTURA COM EMULSÃO ASFÁLTICA, DUAS (2) DEMÃOS</v>
      </c>
      <c r="IKA50" s="261"/>
      <c r="IKB50" s="261"/>
      <c r="IKC50" s="261"/>
      <c r="IKD50" s="261"/>
      <c r="IKE50" s="261"/>
      <c r="IKF50" s="12" t="s">
        <v>10840</v>
      </c>
      <c r="IKG50" s="12" t="s">
        <v>6222</v>
      </c>
      <c r="IKH50" s="12" t="str">
        <f>IF(IKG50="SINAPI",VLOOKUP('TEREZINHA HARDY'!IKF50,SINAPI,3,),VLOOKUP('TEREZINHA HARDY'!IKF50,SETOP,4,))</f>
        <v>M2</v>
      </c>
      <c r="IKI50" s="13">
        <v>36.619999999999997</v>
      </c>
      <c r="IKJ50" s="13" t="s">
        <v>41</v>
      </c>
      <c r="IKK50" s="14">
        <f>IF(IKG50="SINAPI",VLOOKUP('TEREZINHA HARDY'!IKF50,SINAPI,4,),VLOOKUP('TEREZINHA HARDY'!IKF50,SETOP,5,))</f>
        <v>17.68</v>
      </c>
      <c r="IKL50" s="14">
        <f t="shared" si="1120"/>
        <v>22.37</v>
      </c>
      <c r="IKM50" s="14">
        <f t="shared" si="1121"/>
        <v>647.44159999999999</v>
      </c>
      <c r="IKN50" s="14">
        <f t="shared" si="1122"/>
        <v>819.18939999999998</v>
      </c>
      <c r="IKO50" s="11" t="s">
        <v>17390</v>
      </c>
      <c r="IKP50" s="261" t="str">
        <f>IF(IKW50="SINAPI",VLOOKUP('TEREZINHA HARDY'!IKV50,SINAPI,2,),VLOOKUP('TEREZINHA HARDY'!IKV50,SETOP,3,))</f>
        <v>PINTURA COM EMULSÃO ASFÁLTICA, DUAS (2) DEMÃOS</v>
      </c>
      <c r="IKQ50" s="261"/>
      <c r="IKR50" s="261"/>
      <c r="IKS50" s="261"/>
      <c r="IKT50" s="261"/>
      <c r="IKU50" s="261"/>
      <c r="IKV50" s="12" t="s">
        <v>10840</v>
      </c>
      <c r="IKW50" s="12" t="s">
        <v>6222</v>
      </c>
      <c r="IKX50" s="12" t="str">
        <f>IF(IKW50="SINAPI",VLOOKUP('TEREZINHA HARDY'!IKV50,SINAPI,3,),VLOOKUP('TEREZINHA HARDY'!IKV50,SETOP,4,))</f>
        <v>M2</v>
      </c>
      <c r="IKY50" s="13">
        <v>36.619999999999997</v>
      </c>
      <c r="IKZ50" s="13" t="s">
        <v>41</v>
      </c>
      <c r="ILA50" s="14">
        <f>IF(IKW50="SINAPI",VLOOKUP('TEREZINHA HARDY'!IKV50,SINAPI,4,),VLOOKUP('TEREZINHA HARDY'!IKV50,SETOP,5,))</f>
        <v>17.68</v>
      </c>
      <c r="ILB50" s="14">
        <f t="shared" si="1123"/>
        <v>22.37</v>
      </c>
      <c r="ILC50" s="14">
        <f t="shared" si="1124"/>
        <v>647.44159999999999</v>
      </c>
      <c r="ILD50" s="14">
        <f t="shared" si="1125"/>
        <v>819.18939999999998</v>
      </c>
      <c r="ILE50" s="11" t="s">
        <v>17390</v>
      </c>
      <c r="ILF50" s="261" t="str">
        <f>IF(ILM50="SINAPI",VLOOKUP('TEREZINHA HARDY'!ILL50,SINAPI,2,),VLOOKUP('TEREZINHA HARDY'!ILL50,SETOP,3,))</f>
        <v>PINTURA COM EMULSÃO ASFÁLTICA, DUAS (2) DEMÃOS</v>
      </c>
      <c r="ILG50" s="261"/>
      <c r="ILH50" s="261"/>
      <c r="ILI50" s="261"/>
      <c r="ILJ50" s="261"/>
      <c r="ILK50" s="261"/>
      <c r="ILL50" s="12" t="s">
        <v>10840</v>
      </c>
      <c r="ILM50" s="12" t="s">
        <v>6222</v>
      </c>
      <c r="ILN50" s="12" t="str">
        <f>IF(ILM50="SINAPI",VLOOKUP('TEREZINHA HARDY'!ILL50,SINAPI,3,),VLOOKUP('TEREZINHA HARDY'!ILL50,SETOP,4,))</f>
        <v>M2</v>
      </c>
      <c r="ILO50" s="13">
        <v>36.619999999999997</v>
      </c>
      <c r="ILP50" s="13" t="s">
        <v>41</v>
      </c>
      <c r="ILQ50" s="14">
        <f>IF(ILM50="SINAPI",VLOOKUP('TEREZINHA HARDY'!ILL50,SINAPI,4,),VLOOKUP('TEREZINHA HARDY'!ILL50,SETOP,5,))</f>
        <v>17.68</v>
      </c>
      <c r="ILR50" s="14">
        <f t="shared" si="1126"/>
        <v>22.37</v>
      </c>
      <c r="ILS50" s="14">
        <f t="shared" si="1127"/>
        <v>647.44159999999999</v>
      </c>
      <c r="ILT50" s="14">
        <f t="shared" si="1128"/>
        <v>819.18939999999998</v>
      </c>
      <c r="ILU50" s="11" t="s">
        <v>17390</v>
      </c>
      <c r="ILV50" s="261" t="str">
        <f>IF(IMC50="SINAPI",VLOOKUP('TEREZINHA HARDY'!IMB50,SINAPI,2,),VLOOKUP('TEREZINHA HARDY'!IMB50,SETOP,3,))</f>
        <v>PINTURA COM EMULSÃO ASFÁLTICA, DUAS (2) DEMÃOS</v>
      </c>
      <c r="ILW50" s="261"/>
      <c r="ILX50" s="261"/>
      <c r="ILY50" s="261"/>
      <c r="ILZ50" s="261"/>
      <c r="IMA50" s="261"/>
      <c r="IMB50" s="12" t="s">
        <v>10840</v>
      </c>
      <c r="IMC50" s="12" t="s">
        <v>6222</v>
      </c>
      <c r="IMD50" s="12" t="str">
        <f>IF(IMC50="SINAPI",VLOOKUP('TEREZINHA HARDY'!IMB50,SINAPI,3,),VLOOKUP('TEREZINHA HARDY'!IMB50,SETOP,4,))</f>
        <v>M2</v>
      </c>
      <c r="IME50" s="13">
        <v>36.619999999999997</v>
      </c>
      <c r="IMF50" s="13" t="s">
        <v>41</v>
      </c>
      <c r="IMG50" s="14">
        <f>IF(IMC50="SINAPI",VLOOKUP('TEREZINHA HARDY'!IMB50,SINAPI,4,),VLOOKUP('TEREZINHA HARDY'!IMB50,SETOP,5,))</f>
        <v>17.68</v>
      </c>
      <c r="IMH50" s="14">
        <f t="shared" si="1129"/>
        <v>22.37</v>
      </c>
      <c r="IMI50" s="14">
        <f t="shared" si="1130"/>
        <v>647.44159999999999</v>
      </c>
      <c r="IMJ50" s="14">
        <f t="shared" si="1131"/>
        <v>819.18939999999998</v>
      </c>
      <c r="IMK50" s="11" t="s">
        <v>17390</v>
      </c>
      <c r="IML50" s="261" t="str">
        <f>IF(IMS50="SINAPI",VLOOKUP('TEREZINHA HARDY'!IMR50,SINAPI,2,),VLOOKUP('TEREZINHA HARDY'!IMR50,SETOP,3,))</f>
        <v>PINTURA COM EMULSÃO ASFÁLTICA, DUAS (2) DEMÃOS</v>
      </c>
      <c r="IMM50" s="261"/>
      <c r="IMN50" s="261"/>
      <c r="IMO50" s="261"/>
      <c r="IMP50" s="261"/>
      <c r="IMQ50" s="261"/>
      <c r="IMR50" s="12" t="s">
        <v>10840</v>
      </c>
      <c r="IMS50" s="12" t="s">
        <v>6222</v>
      </c>
      <c r="IMT50" s="12" t="str">
        <f>IF(IMS50="SINAPI",VLOOKUP('TEREZINHA HARDY'!IMR50,SINAPI,3,),VLOOKUP('TEREZINHA HARDY'!IMR50,SETOP,4,))</f>
        <v>M2</v>
      </c>
      <c r="IMU50" s="13">
        <v>36.619999999999997</v>
      </c>
      <c r="IMV50" s="13" t="s">
        <v>41</v>
      </c>
      <c r="IMW50" s="14">
        <f>IF(IMS50="SINAPI",VLOOKUP('TEREZINHA HARDY'!IMR50,SINAPI,4,),VLOOKUP('TEREZINHA HARDY'!IMR50,SETOP,5,))</f>
        <v>17.68</v>
      </c>
      <c r="IMX50" s="14">
        <f t="shared" si="1132"/>
        <v>22.37</v>
      </c>
      <c r="IMY50" s="14">
        <f t="shared" si="1133"/>
        <v>647.44159999999999</v>
      </c>
      <c r="IMZ50" s="14">
        <f t="shared" si="1134"/>
        <v>819.18939999999998</v>
      </c>
      <c r="INA50" s="11" t="s">
        <v>17390</v>
      </c>
      <c r="INB50" s="261" t="str">
        <f>IF(INI50="SINAPI",VLOOKUP('TEREZINHA HARDY'!INH50,SINAPI,2,),VLOOKUP('TEREZINHA HARDY'!INH50,SETOP,3,))</f>
        <v>PINTURA COM EMULSÃO ASFÁLTICA, DUAS (2) DEMÃOS</v>
      </c>
      <c r="INC50" s="261"/>
      <c r="IND50" s="261"/>
      <c r="INE50" s="261"/>
      <c r="INF50" s="261"/>
      <c r="ING50" s="261"/>
      <c r="INH50" s="12" t="s">
        <v>10840</v>
      </c>
      <c r="INI50" s="12" t="s">
        <v>6222</v>
      </c>
      <c r="INJ50" s="12" t="str">
        <f>IF(INI50="SINAPI",VLOOKUP('TEREZINHA HARDY'!INH50,SINAPI,3,),VLOOKUP('TEREZINHA HARDY'!INH50,SETOP,4,))</f>
        <v>M2</v>
      </c>
      <c r="INK50" s="13">
        <v>36.619999999999997</v>
      </c>
      <c r="INL50" s="13" t="s">
        <v>41</v>
      </c>
      <c r="INM50" s="14">
        <f>IF(INI50="SINAPI",VLOOKUP('TEREZINHA HARDY'!INH50,SINAPI,4,),VLOOKUP('TEREZINHA HARDY'!INH50,SETOP,5,))</f>
        <v>17.68</v>
      </c>
      <c r="INN50" s="14">
        <f t="shared" si="1135"/>
        <v>22.37</v>
      </c>
      <c r="INO50" s="14">
        <f t="shared" si="1136"/>
        <v>647.44159999999999</v>
      </c>
      <c r="INP50" s="14">
        <f t="shared" si="1137"/>
        <v>819.18939999999998</v>
      </c>
      <c r="INQ50" s="11" t="s">
        <v>17390</v>
      </c>
      <c r="INR50" s="261" t="str">
        <f>IF(INY50="SINAPI",VLOOKUP('TEREZINHA HARDY'!INX50,SINAPI,2,),VLOOKUP('TEREZINHA HARDY'!INX50,SETOP,3,))</f>
        <v>PINTURA COM EMULSÃO ASFÁLTICA, DUAS (2) DEMÃOS</v>
      </c>
      <c r="INS50" s="261"/>
      <c r="INT50" s="261"/>
      <c r="INU50" s="261"/>
      <c r="INV50" s="261"/>
      <c r="INW50" s="261"/>
      <c r="INX50" s="12" t="s">
        <v>10840</v>
      </c>
      <c r="INY50" s="12" t="s">
        <v>6222</v>
      </c>
      <c r="INZ50" s="12" t="str">
        <f>IF(INY50="SINAPI",VLOOKUP('TEREZINHA HARDY'!INX50,SINAPI,3,),VLOOKUP('TEREZINHA HARDY'!INX50,SETOP,4,))</f>
        <v>M2</v>
      </c>
      <c r="IOA50" s="13">
        <v>36.619999999999997</v>
      </c>
      <c r="IOB50" s="13" t="s">
        <v>41</v>
      </c>
      <c r="IOC50" s="14">
        <f>IF(INY50="SINAPI",VLOOKUP('TEREZINHA HARDY'!INX50,SINAPI,4,),VLOOKUP('TEREZINHA HARDY'!INX50,SETOP,5,))</f>
        <v>17.68</v>
      </c>
      <c r="IOD50" s="14">
        <f t="shared" si="1138"/>
        <v>22.37</v>
      </c>
      <c r="IOE50" s="14">
        <f t="shared" si="1139"/>
        <v>647.44159999999999</v>
      </c>
      <c r="IOF50" s="14">
        <f t="shared" si="1140"/>
        <v>819.18939999999998</v>
      </c>
      <c r="IOG50" s="11" t="s">
        <v>17390</v>
      </c>
      <c r="IOH50" s="261" t="str">
        <f>IF(IOO50="SINAPI",VLOOKUP('TEREZINHA HARDY'!ION50,SINAPI,2,),VLOOKUP('TEREZINHA HARDY'!ION50,SETOP,3,))</f>
        <v>PINTURA COM EMULSÃO ASFÁLTICA, DUAS (2) DEMÃOS</v>
      </c>
      <c r="IOI50" s="261"/>
      <c r="IOJ50" s="261"/>
      <c r="IOK50" s="261"/>
      <c r="IOL50" s="261"/>
      <c r="IOM50" s="261"/>
      <c r="ION50" s="12" t="s">
        <v>10840</v>
      </c>
      <c r="IOO50" s="12" t="s">
        <v>6222</v>
      </c>
      <c r="IOP50" s="12" t="str">
        <f>IF(IOO50="SINAPI",VLOOKUP('TEREZINHA HARDY'!ION50,SINAPI,3,),VLOOKUP('TEREZINHA HARDY'!ION50,SETOP,4,))</f>
        <v>M2</v>
      </c>
      <c r="IOQ50" s="13">
        <v>36.619999999999997</v>
      </c>
      <c r="IOR50" s="13" t="s">
        <v>41</v>
      </c>
      <c r="IOS50" s="14">
        <f>IF(IOO50="SINAPI",VLOOKUP('TEREZINHA HARDY'!ION50,SINAPI,4,),VLOOKUP('TEREZINHA HARDY'!ION50,SETOP,5,))</f>
        <v>17.68</v>
      </c>
      <c r="IOT50" s="14">
        <f t="shared" si="1141"/>
        <v>22.37</v>
      </c>
      <c r="IOU50" s="14">
        <f t="shared" si="1142"/>
        <v>647.44159999999999</v>
      </c>
      <c r="IOV50" s="14">
        <f t="shared" si="1143"/>
        <v>819.18939999999998</v>
      </c>
      <c r="IOW50" s="11" t="s">
        <v>17390</v>
      </c>
      <c r="IOX50" s="261" t="str">
        <f>IF(IPE50="SINAPI",VLOOKUP('TEREZINHA HARDY'!IPD50,SINAPI,2,),VLOOKUP('TEREZINHA HARDY'!IPD50,SETOP,3,))</f>
        <v>PINTURA COM EMULSÃO ASFÁLTICA, DUAS (2) DEMÃOS</v>
      </c>
      <c r="IOY50" s="261"/>
      <c r="IOZ50" s="261"/>
      <c r="IPA50" s="261"/>
      <c r="IPB50" s="261"/>
      <c r="IPC50" s="261"/>
      <c r="IPD50" s="12" t="s">
        <v>10840</v>
      </c>
      <c r="IPE50" s="12" t="s">
        <v>6222</v>
      </c>
      <c r="IPF50" s="12" t="str">
        <f>IF(IPE50="SINAPI",VLOOKUP('TEREZINHA HARDY'!IPD50,SINAPI,3,),VLOOKUP('TEREZINHA HARDY'!IPD50,SETOP,4,))</f>
        <v>M2</v>
      </c>
      <c r="IPG50" s="13">
        <v>36.619999999999997</v>
      </c>
      <c r="IPH50" s="13" t="s">
        <v>41</v>
      </c>
      <c r="IPI50" s="14">
        <f>IF(IPE50="SINAPI",VLOOKUP('TEREZINHA HARDY'!IPD50,SINAPI,4,),VLOOKUP('TEREZINHA HARDY'!IPD50,SETOP,5,))</f>
        <v>17.68</v>
      </c>
      <c r="IPJ50" s="14">
        <f t="shared" si="1144"/>
        <v>22.37</v>
      </c>
      <c r="IPK50" s="14">
        <f t="shared" si="1145"/>
        <v>647.44159999999999</v>
      </c>
      <c r="IPL50" s="14">
        <f t="shared" si="1146"/>
        <v>819.18939999999998</v>
      </c>
      <c r="IPM50" s="11" t="s">
        <v>17390</v>
      </c>
      <c r="IPN50" s="261" t="str">
        <f>IF(IPU50="SINAPI",VLOOKUP('TEREZINHA HARDY'!IPT50,SINAPI,2,),VLOOKUP('TEREZINHA HARDY'!IPT50,SETOP,3,))</f>
        <v>PINTURA COM EMULSÃO ASFÁLTICA, DUAS (2) DEMÃOS</v>
      </c>
      <c r="IPO50" s="261"/>
      <c r="IPP50" s="261"/>
      <c r="IPQ50" s="261"/>
      <c r="IPR50" s="261"/>
      <c r="IPS50" s="261"/>
      <c r="IPT50" s="12" t="s">
        <v>10840</v>
      </c>
      <c r="IPU50" s="12" t="s">
        <v>6222</v>
      </c>
      <c r="IPV50" s="12" t="str">
        <f>IF(IPU50="SINAPI",VLOOKUP('TEREZINHA HARDY'!IPT50,SINAPI,3,),VLOOKUP('TEREZINHA HARDY'!IPT50,SETOP,4,))</f>
        <v>M2</v>
      </c>
      <c r="IPW50" s="13">
        <v>36.619999999999997</v>
      </c>
      <c r="IPX50" s="13" t="s">
        <v>41</v>
      </c>
      <c r="IPY50" s="14">
        <f>IF(IPU50="SINAPI",VLOOKUP('TEREZINHA HARDY'!IPT50,SINAPI,4,),VLOOKUP('TEREZINHA HARDY'!IPT50,SETOP,5,))</f>
        <v>17.68</v>
      </c>
      <c r="IPZ50" s="14">
        <f t="shared" si="1147"/>
        <v>22.37</v>
      </c>
      <c r="IQA50" s="14">
        <f t="shared" si="1148"/>
        <v>647.44159999999999</v>
      </c>
      <c r="IQB50" s="14">
        <f t="shared" si="1149"/>
        <v>819.18939999999998</v>
      </c>
      <c r="IQC50" s="11" t="s">
        <v>17390</v>
      </c>
      <c r="IQD50" s="261" t="str">
        <f>IF(IQK50="SINAPI",VLOOKUP('TEREZINHA HARDY'!IQJ50,SINAPI,2,),VLOOKUP('TEREZINHA HARDY'!IQJ50,SETOP,3,))</f>
        <v>PINTURA COM EMULSÃO ASFÁLTICA, DUAS (2) DEMÃOS</v>
      </c>
      <c r="IQE50" s="261"/>
      <c r="IQF50" s="261"/>
      <c r="IQG50" s="261"/>
      <c r="IQH50" s="261"/>
      <c r="IQI50" s="261"/>
      <c r="IQJ50" s="12" t="s">
        <v>10840</v>
      </c>
      <c r="IQK50" s="12" t="s">
        <v>6222</v>
      </c>
      <c r="IQL50" s="12" t="str">
        <f>IF(IQK50="SINAPI",VLOOKUP('TEREZINHA HARDY'!IQJ50,SINAPI,3,),VLOOKUP('TEREZINHA HARDY'!IQJ50,SETOP,4,))</f>
        <v>M2</v>
      </c>
      <c r="IQM50" s="13">
        <v>36.619999999999997</v>
      </c>
      <c r="IQN50" s="13" t="s">
        <v>41</v>
      </c>
      <c r="IQO50" s="14">
        <f>IF(IQK50="SINAPI",VLOOKUP('TEREZINHA HARDY'!IQJ50,SINAPI,4,),VLOOKUP('TEREZINHA HARDY'!IQJ50,SETOP,5,))</f>
        <v>17.68</v>
      </c>
      <c r="IQP50" s="14">
        <f t="shared" si="1150"/>
        <v>22.37</v>
      </c>
      <c r="IQQ50" s="14">
        <f t="shared" si="1151"/>
        <v>647.44159999999999</v>
      </c>
      <c r="IQR50" s="14">
        <f t="shared" si="1152"/>
        <v>819.18939999999998</v>
      </c>
      <c r="IQS50" s="11" t="s">
        <v>17390</v>
      </c>
      <c r="IQT50" s="261" t="str">
        <f>IF(IRA50="SINAPI",VLOOKUP('TEREZINHA HARDY'!IQZ50,SINAPI,2,),VLOOKUP('TEREZINHA HARDY'!IQZ50,SETOP,3,))</f>
        <v>PINTURA COM EMULSÃO ASFÁLTICA, DUAS (2) DEMÃOS</v>
      </c>
      <c r="IQU50" s="261"/>
      <c r="IQV50" s="261"/>
      <c r="IQW50" s="261"/>
      <c r="IQX50" s="261"/>
      <c r="IQY50" s="261"/>
      <c r="IQZ50" s="12" t="s">
        <v>10840</v>
      </c>
      <c r="IRA50" s="12" t="s">
        <v>6222</v>
      </c>
      <c r="IRB50" s="12" t="str">
        <f>IF(IRA50="SINAPI",VLOOKUP('TEREZINHA HARDY'!IQZ50,SINAPI,3,),VLOOKUP('TEREZINHA HARDY'!IQZ50,SETOP,4,))</f>
        <v>M2</v>
      </c>
      <c r="IRC50" s="13">
        <v>36.619999999999997</v>
      </c>
      <c r="IRD50" s="13" t="s">
        <v>41</v>
      </c>
      <c r="IRE50" s="14">
        <f>IF(IRA50="SINAPI",VLOOKUP('TEREZINHA HARDY'!IQZ50,SINAPI,4,),VLOOKUP('TEREZINHA HARDY'!IQZ50,SETOP,5,))</f>
        <v>17.68</v>
      </c>
      <c r="IRF50" s="14">
        <f t="shared" si="1153"/>
        <v>22.37</v>
      </c>
      <c r="IRG50" s="14">
        <f t="shared" si="1154"/>
        <v>647.44159999999999</v>
      </c>
      <c r="IRH50" s="14">
        <f t="shared" si="1155"/>
        <v>819.18939999999998</v>
      </c>
      <c r="IRI50" s="11" t="s">
        <v>17390</v>
      </c>
      <c r="IRJ50" s="261" t="str">
        <f>IF(IRQ50="SINAPI",VLOOKUP('TEREZINHA HARDY'!IRP50,SINAPI,2,),VLOOKUP('TEREZINHA HARDY'!IRP50,SETOP,3,))</f>
        <v>PINTURA COM EMULSÃO ASFÁLTICA, DUAS (2) DEMÃOS</v>
      </c>
      <c r="IRK50" s="261"/>
      <c r="IRL50" s="261"/>
      <c r="IRM50" s="261"/>
      <c r="IRN50" s="261"/>
      <c r="IRO50" s="261"/>
      <c r="IRP50" s="12" t="s">
        <v>10840</v>
      </c>
      <c r="IRQ50" s="12" t="s">
        <v>6222</v>
      </c>
      <c r="IRR50" s="12" t="str">
        <f>IF(IRQ50="SINAPI",VLOOKUP('TEREZINHA HARDY'!IRP50,SINAPI,3,),VLOOKUP('TEREZINHA HARDY'!IRP50,SETOP,4,))</f>
        <v>M2</v>
      </c>
      <c r="IRS50" s="13">
        <v>36.619999999999997</v>
      </c>
      <c r="IRT50" s="13" t="s">
        <v>41</v>
      </c>
      <c r="IRU50" s="14">
        <f>IF(IRQ50="SINAPI",VLOOKUP('TEREZINHA HARDY'!IRP50,SINAPI,4,),VLOOKUP('TEREZINHA HARDY'!IRP50,SETOP,5,))</f>
        <v>17.68</v>
      </c>
      <c r="IRV50" s="14">
        <f t="shared" si="1156"/>
        <v>22.37</v>
      </c>
      <c r="IRW50" s="14">
        <f t="shared" si="1157"/>
        <v>647.44159999999999</v>
      </c>
      <c r="IRX50" s="14">
        <f t="shared" si="1158"/>
        <v>819.18939999999998</v>
      </c>
      <c r="IRY50" s="11" t="s">
        <v>17390</v>
      </c>
      <c r="IRZ50" s="261" t="str">
        <f>IF(ISG50="SINAPI",VLOOKUP('TEREZINHA HARDY'!ISF50,SINAPI,2,),VLOOKUP('TEREZINHA HARDY'!ISF50,SETOP,3,))</f>
        <v>PINTURA COM EMULSÃO ASFÁLTICA, DUAS (2) DEMÃOS</v>
      </c>
      <c r="ISA50" s="261"/>
      <c r="ISB50" s="261"/>
      <c r="ISC50" s="261"/>
      <c r="ISD50" s="261"/>
      <c r="ISE50" s="261"/>
      <c r="ISF50" s="12" t="s">
        <v>10840</v>
      </c>
      <c r="ISG50" s="12" t="s">
        <v>6222</v>
      </c>
      <c r="ISH50" s="12" t="str">
        <f>IF(ISG50="SINAPI",VLOOKUP('TEREZINHA HARDY'!ISF50,SINAPI,3,),VLOOKUP('TEREZINHA HARDY'!ISF50,SETOP,4,))</f>
        <v>M2</v>
      </c>
      <c r="ISI50" s="13">
        <v>36.619999999999997</v>
      </c>
      <c r="ISJ50" s="13" t="s">
        <v>41</v>
      </c>
      <c r="ISK50" s="14">
        <f>IF(ISG50="SINAPI",VLOOKUP('TEREZINHA HARDY'!ISF50,SINAPI,4,),VLOOKUP('TEREZINHA HARDY'!ISF50,SETOP,5,))</f>
        <v>17.68</v>
      </c>
      <c r="ISL50" s="14">
        <f t="shared" si="1159"/>
        <v>22.37</v>
      </c>
      <c r="ISM50" s="14">
        <f t="shared" si="1160"/>
        <v>647.44159999999999</v>
      </c>
      <c r="ISN50" s="14">
        <f t="shared" si="1161"/>
        <v>819.18939999999998</v>
      </c>
      <c r="ISO50" s="11" t="s">
        <v>17390</v>
      </c>
      <c r="ISP50" s="261" t="str">
        <f>IF(ISW50="SINAPI",VLOOKUP('TEREZINHA HARDY'!ISV50,SINAPI,2,),VLOOKUP('TEREZINHA HARDY'!ISV50,SETOP,3,))</f>
        <v>PINTURA COM EMULSÃO ASFÁLTICA, DUAS (2) DEMÃOS</v>
      </c>
      <c r="ISQ50" s="261"/>
      <c r="ISR50" s="261"/>
      <c r="ISS50" s="261"/>
      <c r="IST50" s="261"/>
      <c r="ISU50" s="261"/>
      <c r="ISV50" s="12" t="s">
        <v>10840</v>
      </c>
      <c r="ISW50" s="12" t="s">
        <v>6222</v>
      </c>
      <c r="ISX50" s="12" t="str">
        <f>IF(ISW50="SINAPI",VLOOKUP('TEREZINHA HARDY'!ISV50,SINAPI,3,),VLOOKUP('TEREZINHA HARDY'!ISV50,SETOP,4,))</f>
        <v>M2</v>
      </c>
      <c r="ISY50" s="13">
        <v>36.619999999999997</v>
      </c>
      <c r="ISZ50" s="13" t="s">
        <v>41</v>
      </c>
      <c r="ITA50" s="14">
        <f>IF(ISW50="SINAPI",VLOOKUP('TEREZINHA HARDY'!ISV50,SINAPI,4,),VLOOKUP('TEREZINHA HARDY'!ISV50,SETOP,5,))</f>
        <v>17.68</v>
      </c>
      <c r="ITB50" s="14">
        <f t="shared" si="1162"/>
        <v>22.37</v>
      </c>
      <c r="ITC50" s="14">
        <f t="shared" si="1163"/>
        <v>647.44159999999999</v>
      </c>
      <c r="ITD50" s="14">
        <f t="shared" si="1164"/>
        <v>819.18939999999998</v>
      </c>
      <c r="ITE50" s="11" t="s">
        <v>17390</v>
      </c>
      <c r="ITF50" s="261" t="str">
        <f>IF(ITM50="SINAPI",VLOOKUP('TEREZINHA HARDY'!ITL50,SINAPI,2,),VLOOKUP('TEREZINHA HARDY'!ITL50,SETOP,3,))</f>
        <v>PINTURA COM EMULSÃO ASFÁLTICA, DUAS (2) DEMÃOS</v>
      </c>
      <c r="ITG50" s="261"/>
      <c r="ITH50" s="261"/>
      <c r="ITI50" s="261"/>
      <c r="ITJ50" s="261"/>
      <c r="ITK50" s="261"/>
      <c r="ITL50" s="12" t="s">
        <v>10840</v>
      </c>
      <c r="ITM50" s="12" t="s">
        <v>6222</v>
      </c>
      <c r="ITN50" s="12" t="str">
        <f>IF(ITM50="SINAPI",VLOOKUP('TEREZINHA HARDY'!ITL50,SINAPI,3,),VLOOKUP('TEREZINHA HARDY'!ITL50,SETOP,4,))</f>
        <v>M2</v>
      </c>
      <c r="ITO50" s="13">
        <v>36.619999999999997</v>
      </c>
      <c r="ITP50" s="13" t="s">
        <v>41</v>
      </c>
      <c r="ITQ50" s="14">
        <f>IF(ITM50="SINAPI",VLOOKUP('TEREZINHA HARDY'!ITL50,SINAPI,4,),VLOOKUP('TEREZINHA HARDY'!ITL50,SETOP,5,))</f>
        <v>17.68</v>
      </c>
      <c r="ITR50" s="14">
        <f t="shared" si="1165"/>
        <v>22.37</v>
      </c>
      <c r="ITS50" s="14">
        <f t="shared" si="1166"/>
        <v>647.44159999999999</v>
      </c>
      <c r="ITT50" s="14">
        <f t="shared" si="1167"/>
        <v>819.18939999999998</v>
      </c>
      <c r="ITU50" s="11" t="s">
        <v>17390</v>
      </c>
      <c r="ITV50" s="261" t="str">
        <f>IF(IUC50="SINAPI",VLOOKUP('TEREZINHA HARDY'!IUB50,SINAPI,2,),VLOOKUP('TEREZINHA HARDY'!IUB50,SETOP,3,))</f>
        <v>PINTURA COM EMULSÃO ASFÁLTICA, DUAS (2) DEMÃOS</v>
      </c>
      <c r="ITW50" s="261"/>
      <c r="ITX50" s="261"/>
      <c r="ITY50" s="261"/>
      <c r="ITZ50" s="261"/>
      <c r="IUA50" s="261"/>
      <c r="IUB50" s="12" t="s">
        <v>10840</v>
      </c>
      <c r="IUC50" s="12" t="s">
        <v>6222</v>
      </c>
      <c r="IUD50" s="12" t="str">
        <f>IF(IUC50="SINAPI",VLOOKUP('TEREZINHA HARDY'!IUB50,SINAPI,3,),VLOOKUP('TEREZINHA HARDY'!IUB50,SETOP,4,))</f>
        <v>M2</v>
      </c>
      <c r="IUE50" s="13">
        <v>36.619999999999997</v>
      </c>
      <c r="IUF50" s="13" t="s">
        <v>41</v>
      </c>
      <c r="IUG50" s="14">
        <f>IF(IUC50="SINAPI",VLOOKUP('TEREZINHA HARDY'!IUB50,SINAPI,4,),VLOOKUP('TEREZINHA HARDY'!IUB50,SETOP,5,))</f>
        <v>17.68</v>
      </c>
      <c r="IUH50" s="14">
        <f t="shared" si="1168"/>
        <v>22.37</v>
      </c>
      <c r="IUI50" s="14">
        <f t="shared" si="1169"/>
        <v>647.44159999999999</v>
      </c>
      <c r="IUJ50" s="14">
        <f t="shared" si="1170"/>
        <v>819.18939999999998</v>
      </c>
      <c r="IUK50" s="11" t="s">
        <v>17390</v>
      </c>
      <c r="IUL50" s="261" t="str">
        <f>IF(IUS50="SINAPI",VLOOKUP('TEREZINHA HARDY'!IUR50,SINAPI,2,),VLOOKUP('TEREZINHA HARDY'!IUR50,SETOP,3,))</f>
        <v>PINTURA COM EMULSÃO ASFÁLTICA, DUAS (2) DEMÃOS</v>
      </c>
      <c r="IUM50" s="261"/>
      <c r="IUN50" s="261"/>
      <c r="IUO50" s="261"/>
      <c r="IUP50" s="261"/>
      <c r="IUQ50" s="261"/>
      <c r="IUR50" s="12" t="s">
        <v>10840</v>
      </c>
      <c r="IUS50" s="12" t="s">
        <v>6222</v>
      </c>
      <c r="IUT50" s="12" t="str">
        <f>IF(IUS50="SINAPI",VLOOKUP('TEREZINHA HARDY'!IUR50,SINAPI,3,),VLOOKUP('TEREZINHA HARDY'!IUR50,SETOP,4,))</f>
        <v>M2</v>
      </c>
      <c r="IUU50" s="13">
        <v>36.619999999999997</v>
      </c>
      <c r="IUV50" s="13" t="s">
        <v>41</v>
      </c>
      <c r="IUW50" s="14">
        <f>IF(IUS50="SINAPI",VLOOKUP('TEREZINHA HARDY'!IUR50,SINAPI,4,),VLOOKUP('TEREZINHA HARDY'!IUR50,SETOP,5,))</f>
        <v>17.68</v>
      </c>
      <c r="IUX50" s="14">
        <f t="shared" si="1171"/>
        <v>22.37</v>
      </c>
      <c r="IUY50" s="14">
        <f t="shared" si="1172"/>
        <v>647.44159999999999</v>
      </c>
      <c r="IUZ50" s="14">
        <f t="shared" si="1173"/>
        <v>819.18939999999998</v>
      </c>
      <c r="IVA50" s="11" t="s">
        <v>17390</v>
      </c>
      <c r="IVB50" s="261" t="str">
        <f>IF(IVI50="SINAPI",VLOOKUP('TEREZINHA HARDY'!IVH50,SINAPI,2,),VLOOKUP('TEREZINHA HARDY'!IVH50,SETOP,3,))</f>
        <v>PINTURA COM EMULSÃO ASFÁLTICA, DUAS (2) DEMÃOS</v>
      </c>
      <c r="IVC50" s="261"/>
      <c r="IVD50" s="261"/>
      <c r="IVE50" s="261"/>
      <c r="IVF50" s="261"/>
      <c r="IVG50" s="261"/>
      <c r="IVH50" s="12" t="s">
        <v>10840</v>
      </c>
      <c r="IVI50" s="12" t="s">
        <v>6222</v>
      </c>
      <c r="IVJ50" s="12" t="str">
        <f>IF(IVI50="SINAPI",VLOOKUP('TEREZINHA HARDY'!IVH50,SINAPI,3,),VLOOKUP('TEREZINHA HARDY'!IVH50,SETOP,4,))</f>
        <v>M2</v>
      </c>
      <c r="IVK50" s="13">
        <v>36.619999999999997</v>
      </c>
      <c r="IVL50" s="13" t="s">
        <v>41</v>
      </c>
      <c r="IVM50" s="14">
        <f>IF(IVI50="SINAPI",VLOOKUP('TEREZINHA HARDY'!IVH50,SINAPI,4,),VLOOKUP('TEREZINHA HARDY'!IVH50,SETOP,5,))</f>
        <v>17.68</v>
      </c>
      <c r="IVN50" s="14">
        <f t="shared" si="1174"/>
        <v>22.37</v>
      </c>
      <c r="IVO50" s="14">
        <f t="shared" si="1175"/>
        <v>647.44159999999999</v>
      </c>
      <c r="IVP50" s="14">
        <f t="shared" si="1176"/>
        <v>819.18939999999998</v>
      </c>
      <c r="IVQ50" s="11" t="s">
        <v>17390</v>
      </c>
      <c r="IVR50" s="261" t="str">
        <f>IF(IVY50="SINAPI",VLOOKUP('TEREZINHA HARDY'!IVX50,SINAPI,2,),VLOOKUP('TEREZINHA HARDY'!IVX50,SETOP,3,))</f>
        <v>PINTURA COM EMULSÃO ASFÁLTICA, DUAS (2) DEMÃOS</v>
      </c>
      <c r="IVS50" s="261"/>
      <c r="IVT50" s="261"/>
      <c r="IVU50" s="261"/>
      <c r="IVV50" s="261"/>
      <c r="IVW50" s="261"/>
      <c r="IVX50" s="12" t="s">
        <v>10840</v>
      </c>
      <c r="IVY50" s="12" t="s">
        <v>6222</v>
      </c>
      <c r="IVZ50" s="12" t="str">
        <f>IF(IVY50="SINAPI",VLOOKUP('TEREZINHA HARDY'!IVX50,SINAPI,3,),VLOOKUP('TEREZINHA HARDY'!IVX50,SETOP,4,))</f>
        <v>M2</v>
      </c>
      <c r="IWA50" s="13">
        <v>36.619999999999997</v>
      </c>
      <c r="IWB50" s="13" t="s">
        <v>41</v>
      </c>
      <c r="IWC50" s="14">
        <f>IF(IVY50="SINAPI",VLOOKUP('TEREZINHA HARDY'!IVX50,SINAPI,4,),VLOOKUP('TEREZINHA HARDY'!IVX50,SETOP,5,))</f>
        <v>17.68</v>
      </c>
      <c r="IWD50" s="14">
        <f t="shared" si="1177"/>
        <v>22.37</v>
      </c>
      <c r="IWE50" s="14">
        <f t="shared" si="1178"/>
        <v>647.44159999999999</v>
      </c>
      <c r="IWF50" s="14">
        <f t="shared" si="1179"/>
        <v>819.18939999999998</v>
      </c>
      <c r="IWG50" s="11" t="s">
        <v>17390</v>
      </c>
      <c r="IWH50" s="261" t="str">
        <f>IF(IWO50="SINAPI",VLOOKUP('TEREZINHA HARDY'!IWN50,SINAPI,2,),VLOOKUP('TEREZINHA HARDY'!IWN50,SETOP,3,))</f>
        <v>PINTURA COM EMULSÃO ASFÁLTICA, DUAS (2) DEMÃOS</v>
      </c>
      <c r="IWI50" s="261"/>
      <c r="IWJ50" s="261"/>
      <c r="IWK50" s="261"/>
      <c r="IWL50" s="261"/>
      <c r="IWM50" s="261"/>
      <c r="IWN50" s="12" t="s">
        <v>10840</v>
      </c>
      <c r="IWO50" s="12" t="s">
        <v>6222</v>
      </c>
      <c r="IWP50" s="12" t="str">
        <f>IF(IWO50="SINAPI",VLOOKUP('TEREZINHA HARDY'!IWN50,SINAPI,3,),VLOOKUP('TEREZINHA HARDY'!IWN50,SETOP,4,))</f>
        <v>M2</v>
      </c>
      <c r="IWQ50" s="13">
        <v>36.619999999999997</v>
      </c>
      <c r="IWR50" s="13" t="s">
        <v>41</v>
      </c>
      <c r="IWS50" s="14">
        <f>IF(IWO50="SINAPI",VLOOKUP('TEREZINHA HARDY'!IWN50,SINAPI,4,),VLOOKUP('TEREZINHA HARDY'!IWN50,SETOP,5,))</f>
        <v>17.68</v>
      </c>
      <c r="IWT50" s="14">
        <f t="shared" si="1180"/>
        <v>22.37</v>
      </c>
      <c r="IWU50" s="14">
        <f t="shared" si="1181"/>
        <v>647.44159999999999</v>
      </c>
      <c r="IWV50" s="14">
        <f t="shared" si="1182"/>
        <v>819.18939999999998</v>
      </c>
      <c r="IWW50" s="11" t="s">
        <v>17390</v>
      </c>
      <c r="IWX50" s="261" t="str">
        <f>IF(IXE50="SINAPI",VLOOKUP('TEREZINHA HARDY'!IXD50,SINAPI,2,),VLOOKUP('TEREZINHA HARDY'!IXD50,SETOP,3,))</f>
        <v>PINTURA COM EMULSÃO ASFÁLTICA, DUAS (2) DEMÃOS</v>
      </c>
      <c r="IWY50" s="261"/>
      <c r="IWZ50" s="261"/>
      <c r="IXA50" s="261"/>
      <c r="IXB50" s="261"/>
      <c r="IXC50" s="261"/>
      <c r="IXD50" s="12" t="s">
        <v>10840</v>
      </c>
      <c r="IXE50" s="12" t="s">
        <v>6222</v>
      </c>
      <c r="IXF50" s="12" t="str">
        <f>IF(IXE50="SINAPI",VLOOKUP('TEREZINHA HARDY'!IXD50,SINAPI,3,),VLOOKUP('TEREZINHA HARDY'!IXD50,SETOP,4,))</f>
        <v>M2</v>
      </c>
      <c r="IXG50" s="13">
        <v>36.619999999999997</v>
      </c>
      <c r="IXH50" s="13" t="s">
        <v>41</v>
      </c>
      <c r="IXI50" s="14">
        <f>IF(IXE50="SINAPI",VLOOKUP('TEREZINHA HARDY'!IXD50,SINAPI,4,),VLOOKUP('TEREZINHA HARDY'!IXD50,SETOP,5,))</f>
        <v>17.68</v>
      </c>
      <c r="IXJ50" s="14">
        <f t="shared" si="1183"/>
        <v>22.37</v>
      </c>
      <c r="IXK50" s="14">
        <f t="shared" si="1184"/>
        <v>647.44159999999999</v>
      </c>
      <c r="IXL50" s="14">
        <f t="shared" si="1185"/>
        <v>819.18939999999998</v>
      </c>
      <c r="IXM50" s="11" t="s">
        <v>17390</v>
      </c>
      <c r="IXN50" s="261" t="str">
        <f>IF(IXU50="SINAPI",VLOOKUP('TEREZINHA HARDY'!IXT50,SINAPI,2,),VLOOKUP('TEREZINHA HARDY'!IXT50,SETOP,3,))</f>
        <v>PINTURA COM EMULSÃO ASFÁLTICA, DUAS (2) DEMÃOS</v>
      </c>
      <c r="IXO50" s="261"/>
      <c r="IXP50" s="261"/>
      <c r="IXQ50" s="261"/>
      <c r="IXR50" s="261"/>
      <c r="IXS50" s="261"/>
      <c r="IXT50" s="12" t="s">
        <v>10840</v>
      </c>
      <c r="IXU50" s="12" t="s">
        <v>6222</v>
      </c>
      <c r="IXV50" s="12" t="str">
        <f>IF(IXU50="SINAPI",VLOOKUP('TEREZINHA HARDY'!IXT50,SINAPI,3,),VLOOKUP('TEREZINHA HARDY'!IXT50,SETOP,4,))</f>
        <v>M2</v>
      </c>
      <c r="IXW50" s="13">
        <v>36.619999999999997</v>
      </c>
      <c r="IXX50" s="13" t="s">
        <v>41</v>
      </c>
      <c r="IXY50" s="14">
        <f>IF(IXU50="SINAPI",VLOOKUP('TEREZINHA HARDY'!IXT50,SINAPI,4,),VLOOKUP('TEREZINHA HARDY'!IXT50,SETOP,5,))</f>
        <v>17.68</v>
      </c>
      <c r="IXZ50" s="14">
        <f t="shared" si="1186"/>
        <v>22.37</v>
      </c>
      <c r="IYA50" s="14">
        <f t="shared" si="1187"/>
        <v>647.44159999999999</v>
      </c>
      <c r="IYB50" s="14">
        <f t="shared" si="1188"/>
        <v>819.18939999999998</v>
      </c>
      <c r="IYC50" s="11" t="s">
        <v>17390</v>
      </c>
      <c r="IYD50" s="261" t="str">
        <f>IF(IYK50="SINAPI",VLOOKUP('TEREZINHA HARDY'!IYJ50,SINAPI,2,),VLOOKUP('TEREZINHA HARDY'!IYJ50,SETOP,3,))</f>
        <v>PINTURA COM EMULSÃO ASFÁLTICA, DUAS (2) DEMÃOS</v>
      </c>
      <c r="IYE50" s="261"/>
      <c r="IYF50" s="261"/>
      <c r="IYG50" s="261"/>
      <c r="IYH50" s="261"/>
      <c r="IYI50" s="261"/>
      <c r="IYJ50" s="12" t="s">
        <v>10840</v>
      </c>
      <c r="IYK50" s="12" t="s">
        <v>6222</v>
      </c>
      <c r="IYL50" s="12" t="str">
        <f>IF(IYK50="SINAPI",VLOOKUP('TEREZINHA HARDY'!IYJ50,SINAPI,3,),VLOOKUP('TEREZINHA HARDY'!IYJ50,SETOP,4,))</f>
        <v>M2</v>
      </c>
      <c r="IYM50" s="13">
        <v>36.619999999999997</v>
      </c>
      <c r="IYN50" s="13" t="s">
        <v>41</v>
      </c>
      <c r="IYO50" s="14">
        <f>IF(IYK50="SINAPI",VLOOKUP('TEREZINHA HARDY'!IYJ50,SINAPI,4,),VLOOKUP('TEREZINHA HARDY'!IYJ50,SETOP,5,))</f>
        <v>17.68</v>
      </c>
      <c r="IYP50" s="14">
        <f t="shared" si="1189"/>
        <v>22.37</v>
      </c>
      <c r="IYQ50" s="14">
        <f t="shared" si="1190"/>
        <v>647.44159999999999</v>
      </c>
      <c r="IYR50" s="14">
        <f t="shared" si="1191"/>
        <v>819.18939999999998</v>
      </c>
      <c r="IYS50" s="11" t="s">
        <v>17390</v>
      </c>
      <c r="IYT50" s="261" t="str">
        <f>IF(IZA50="SINAPI",VLOOKUP('TEREZINHA HARDY'!IYZ50,SINAPI,2,),VLOOKUP('TEREZINHA HARDY'!IYZ50,SETOP,3,))</f>
        <v>PINTURA COM EMULSÃO ASFÁLTICA, DUAS (2) DEMÃOS</v>
      </c>
      <c r="IYU50" s="261"/>
      <c r="IYV50" s="261"/>
      <c r="IYW50" s="261"/>
      <c r="IYX50" s="261"/>
      <c r="IYY50" s="261"/>
      <c r="IYZ50" s="12" t="s">
        <v>10840</v>
      </c>
      <c r="IZA50" s="12" t="s">
        <v>6222</v>
      </c>
      <c r="IZB50" s="12" t="str">
        <f>IF(IZA50="SINAPI",VLOOKUP('TEREZINHA HARDY'!IYZ50,SINAPI,3,),VLOOKUP('TEREZINHA HARDY'!IYZ50,SETOP,4,))</f>
        <v>M2</v>
      </c>
      <c r="IZC50" s="13">
        <v>36.619999999999997</v>
      </c>
      <c r="IZD50" s="13" t="s">
        <v>41</v>
      </c>
      <c r="IZE50" s="14">
        <f>IF(IZA50="SINAPI",VLOOKUP('TEREZINHA HARDY'!IYZ50,SINAPI,4,),VLOOKUP('TEREZINHA HARDY'!IYZ50,SETOP,5,))</f>
        <v>17.68</v>
      </c>
      <c r="IZF50" s="14">
        <f t="shared" si="1192"/>
        <v>22.37</v>
      </c>
      <c r="IZG50" s="14">
        <f t="shared" si="1193"/>
        <v>647.44159999999999</v>
      </c>
      <c r="IZH50" s="14">
        <f t="shared" si="1194"/>
        <v>819.18939999999998</v>
      </c>
      <c r="IZI50" s="11" t="s">
        <v>17390</v>
      </c>
      <c r="IZJ50" s="261" t="str">
        <f>IF(IZQ50="SINAPI",VLOOKUP('TEREZINHA HARDY'!IZP50,SINAPI,2,),VLOOKUP('TEREZINHA HARDY'!IZP50,SETOP,3,))</f>
        <v>PINTURA COM EMULSÃO ASFÁLTICA, DUAS (2) DEMÃOS</v>
      </c>
      <c r="IZK50" s="261"/>
      <c r="IZL50" s="261"/>
      <c r="IZM50" s="261"/>
      <c r="IZN50" s="261"/>
      <c r="IZO50" s="261"/>
      <c r="IZP50" s="12" t="s">
        <v>10840</v>
      </c>
      <c r="IZQ50" s="12" t="s">
        <v>6222</v>
      </c>
      <c r="IZR50" s="12" t="str">
        <f>IF(IZQ50="SINAPI",VLOOKUP('TEREZINHA HARDY'!IZP50,SINAPI,3,),VLOOKUP('TEREZINHA HARDY'!IZP50,SETOP,4,))</f>
        <v>M2</v>
      </c>
      <c r="IZS50" s="13">
        <v>36.619999999999997</v>
      </c>
      <c r="IZT50" s="13" t="s">
        <v>41</v>
      </c>
      <c r="IZU50" s="14">
        <f>IF(IZQ50="SINAPI",VLOOKUP('TEREZINHA HARDY'!IZP50,SINAPI,4,),VLOOKUP('TEREZINHA HARDY'!IZP50,SETOP,5,))</f>
        <v>17.68</v>
      </c>
      <c r="IZV50" s="14">
        <f t="shared" si="1195"/>
        <v>22.37</v>
      </c>
      <c r="IZW50" s="14">
        <f t="shared" si="1196"/>
        <v>647.44159999999999</v>
      </c>
      <c r="IZX50" s="14">
        <f t="shared" si="1197"/>
        <v>819.18939999999998</v>
      </c>
      <c r="IZY50" s="11" t="s">
        <v>17390</v>
      </c>
      <c r="IZZ50" s="261" t="str">
        <f>IF(JAG50="SINAPI",VLOOKUP('TEREZINHA HARDY'!JAF50,SINAPI,2,),VLOOKUP('TEREZINHA HARDY'!JAF50,SETOP,3,))</f>
        <v>PINTURA COM EMULSÃO ASFÁLTICA, DUAS (2) DEMÃOS</v>
      </c>
      <c r="JAA50" s="261"/>
      <c r="JAB50" s="261"/>
      <c r="JAC50" s="261"/>
      <c r="JAD50" s="261"/>
      <c r="JAE50" s="261"/>
      <c r="JAF50" s="12" t="s">
        <v>10840</v>
      </c>
      <c r="JAG50" s="12" t="s">
        <v>6222</v>
      </c>
      <c r="JAH50" s="12" t="str">
        <f>IF(JAG50="SINAPI",VLOOKUP('TEREZINHA HARDY'!JAF50,SINAPI,3,),VLOOKUP('TEREZINHA HARDY'!JAF50,SETOP,4,))</f>
        <v>M2</v>
      </c>
      <c r="JAI50" s="13">
        <v>36.619999999999997</v>
      </c>
      <c r="JAJ50" s="13" t="s">
        <v>41</v>
      </c>
      <c r="JAK50" s="14">
        <f>IF(JAG50="SINAPI",VLOOKUP('TEREZINHA HARDY'!JAF50,SINAPI,4,),VLOOKUP('TEREZINHA HARDY'!JAF50,SETOP,5,))</f>
        <v>17.68</v>
      </c>
      <c r="JAL50" s="14">
        <f t="shared" si="1198"/>
        <v>22.37</v>
      </c>
      <c r="JAM50" s="14">
        <f t="shared" si="1199"/>
        <v>647.44159999999999</v>
      </c>
      <c r="JAN50" s="14">
        <f t="shared" si="1200"/>
        <v>819.18939999999998</v>
      </c>
      <c r="JAO50" s="11" t="s">
        <v>17390</v>
      </c>
      <c r="JAP50" s="261" t="str">
        <f>IF(JAW50="SINAPI",VLOOKUP('TEREZINHA HARDY'!JAV50,SINAPI,2,),VLOOKUP('TEREZINHA HARDY'!JAV50,SETOP,3,))</f>
        <v>PINTURA COM EMULSÃO ASFÁLTICA, DUAS (2) DEMÃOS</v>
      </c>
      <c r="JAQ50" s="261"/>
      <c r="JAR50" s="261"/>
      <c r="JAS50" s="261"/>
      <c r="JAT50" s="261"/>
      <c r="JAU50" s="261"/>
      <c r="JAV50" s="12" t="s">
        <v>10840</v>
      </c>
      <c r="JAW50" s="12" t="s">
        <v>6222</v>
      </c>
      <c r="JAX50" s="12" t="str">
        <f>IF(JAW50="SINAPI",VLOOKUP('TEREZINHA HARDY'!JAV50,SINAPI,3,),VLOOKUP('TEREZINHA HARDY'!JAV50,SETOP,4,))</f>
        <v>M2</v>
      </c>
      <c r="JAY50" s="13">
        <v>36.619999999999997</v>
      </c>
      <c r="JAZ50" s="13" t="s">
        <v>41</v>
      </c>
      <c r="JBA50" s="14">
        <f>IF(JAW50="SINAPI",VLOOKUP('TEREZINHA HARDY'!JAV50,SINAPI,4,),VLOOKUP('TEREZINHA HARDY'!JAV50,SETOP,5,))</f>
        <v>17.68</v>
      </c>
      <c r="JBB50" s="14">
        <f t="shared" si="1201"/>
        <v>22.37</v>
      </c>
      <c r="JBC50" s="14">
        <f t="shared" si="1202"/>
        <v>647.44159999999999</v>
      </c>
      <c r="JBD50" s="14">
        <f t="shared" si="1203"/>
        <v>819.18939999999998</v>
      </c>
      <c r="JBE50" s="11" t="s">
        <v>17390</v>
      </c>
      <c r="JBF50" s="261" t="str">
        <f>IF(JBM50="SINAPI",VLOOKUP('TEREZINHA HARDY'!JBL50,SINAPI,2,),VLOOKUP('TEREZINHA HARDY'!JBL50,SETOP,3,))</f>
        <v>PINTURA COM EMULSÃO ASFÁLTICA, DUAS (2) DEMÃOS</v>
      </c>
      <c r="JBG50" s="261"/>
      <c r="JBH50" s="261"/>
      <c r="JBI50" s="261"/>
      <c r="JBJ50" s="261"/>
      <c r="JBK50" s="261"/>
      <c r="JBL50" s="12" t="s">
        <v>10840</v>
      </c>
      <c r="JBM50" s="12" t="s">
        <v>6222</v>
      </c>
      <c r="JBN50" s="12" t="str">
        <f>IF(JBM50="SINAPI",VLOOKUP('TEREZINHA HARDY'!JBL50,SINAPI,3,),VLOOKUP('TEREZINHA HARDY'!JBL50,SETOP,4,))</f>
        <v>M2</v>
      </c>
      <c r="JBO50" s="13">
        <v>36.619999999999997</v>
      </c>
      <c r="JBP50" s="13" t="s">
        <v>41</v>
      </c>
      <c r="JBQ50" s="14">
        <f>IF(JBM50="SINAPI",VLOOKUP('TEREZINHA HARDY'!JBL50,SINAPI,4,),VLOOKUP('TEREZINHA HARDY'!JBL50,SETOP,5,))</f>
        <v>17.68</v>
      </c>
      <c r="JBR50" s="14">
        <f t="shared" si="1204"/>
        <v>22.37</v>
      </c>
      <c r="JBS50" s="14">
        <f t="shared" si="1205"/>
        <v>647.44159999999999</v>
      </c>
      <c r="JBT50" s="14">
        <f t="shared" si="1206"/>
        <v>819.18939999999998</v>
      </c>
      <c r="JBU50" s="11" t="s">
        <v>17390</v>
      </c>
      <c r="JBV50" s="261" t="str">
        <f>IF(JCC50="SINAPI",VLOOKUP('TEREZINHA HARDY'!JCB50,SINAPI,2,),VLOOKUP('TEREZINHA HARDY'!JCB50,SETOP,3,))</f>
        <v>PINTURA COM EMULSÃO ASFÁLTICA, DUAS (2) DEMÃOS</v>
      </c>
      <c r="JBW50" s="261"/>
      <c r="JBX50" s="261"/>
      <c r="JBY50" s="261"/>
      <c r="JBZ50" s="261"/>
      <c r="JCA50" s="261"/>
      <c r="JCB50" s="12" t="s">
        <v>10840</v>
      </c>
      <c r="JCC50" s="12" t="s">
        <v>6222</v>
      </c>
      <c r="JCD50" s="12" t="str">
        <f>IF(JCC50="SINAPI",VLOOKUP('TEREZINHA HARDY'!JCB50,SINAPI,3,),VLOOKUP('TEREZINHA HARDY'!JCB50,SETOP,4,))</f>
        <v>M2</v>
      </c>
      <c r="JCE50" s="13">
        <v>36.619999999999997</v>
      </c>
      <c r="JCF50" s="13" t="s">
        <v>41</v>
      </c>
      <c r="JCG50" s="14">
        <f>IF(JCC50="SINAPI",VLOOKUP('TEREZINHA HARDY'!JCB50,SINAPI,4,),VLOOKUP('TEREZINHA HARDY'!JCB50,SETOP,5,))</f>
        <v>17.68</v>
      </c>
      <c r="JCH50" s="14">
        <f t="shared" si="1207"/>
        <v>22.37</v>
      </c>
      <c r="JCI50" s="14">
        <f t="shared" si="1208"/>
        <v>647.44159999999999</v>
      </c>
      <c r="JCJ50" s="14">
        <f t="shared" si="1209"/>
        <v>819.18939999999998</v>
      </c>
      <c r="JCK50" s="11" t="s">
        <v>17390</v>
      </c>
      <c r="JCL50" s="261" t="str">
        <f>IF(JCS50="SINAPI",VLOOKUP('TEREZINHA HARDY'!JCR50,SINAPI,2,),VLOOKUP('TEREZINHA HARDY'!JCR50,SETOP,3,))</f>
        <v>PINTURA COM EMULSÃO ASFÁLTICA, DUAS (2) DEMÃOS</v>
      </c>
      <c r="JCM50" s="261"/>
      <c r="JCN50" s="261"/>
      <c r="JCO50" s="261"/>
      <c r="JCP50" s="261"/>
      <c r="JCQ50" s="261"/>
      <c r="JCR50" s="12" t="s">
        <v>10840</v>
      </c>
      <c r="JCS50" s="12" t="s">
        <v>6222</v>
      </c>
      <c r="JCT50" s="12" t="str">
        <f>IF(JCS50="SINAPI",VLOOKUP('TEREZINHA HARDY'!JCR50,SINAPI,3,),VLOOKUP('TEREZINHA HARDY'!JCR50,SETOP,4,))</f>
        <v>M2</v>
      </c>
      <c r="JCU50" s="13">
        <v>36.619999999999997</v>
      </c>
      <c r="JCV50" s="13" t="s">
        <v>41</v>
      </c>
      <c r="JCW50" s="14">
        <f>IF(JCS50="SINAPI",VLOOKUP('TEREZINHA HARDY'!JCR50,SINAPI,4,),VLOOKUP('TEREZINHA HARDY'!JCR50,SETOP,5,))</f>
        <v>17.68</v>
      </c>
      <c r="JCX50" s="14">
        <f t="shared" si="1210"/>
        <v>22.37</v>
      </c>
      <c r="JCY50" s="14">
        <f t="shared" si="1211"/>
        <v>647.44159999999999</v>
      </c>
      <c r="JCZ50" s="14">
        <f t="shared" si="1212"/>
        <v>819.18939999999998</v>
      </c>
      <c r="JDA50" s="11" t="s">
        <v>17390</v>
      </c>
      <c r="JDB50" s="261" t="str">
        <f>IF(JDI50="SINAPI",VLOOKUP('TEREZINHA HARDY'!JDH50,SINAPI,2,),VLOOKUP('TEREZINHA HARDY'!JDH50,SETOP,3,))</f>
        <v>PINTURA COM EMULSÃO ASFÁLTICA, DUAS (2) DEMÃOS</v>
      </c>
      <c r="JDC50" s="261"/>
      <c r="JDD50" s="261"/>
      <c r="JDE50" s="261"/>
      <c r="JDF50" s="261"/>
      <c r="JDG50" s="261"/>
      <c r="JDH50" s="12" t="s">
        <v>10840</v>
      </c>
      <c r="JDI50" s="12" t="s">
        <v>6222</v>
      </c>
      <c r="JDJ50" s="12" t="str">
        <f>IF(JDI50="SINAPI",VLOOKUP('TEREZINHA HARDY'!JDH50,SINAPI,3,),VLOOKUP('TEREZINHA HARDY'!JDH50,SETOP,4,))</f>
        <v>M2</v>
      </c>
      <c r="JDK50" s="13">
        <v>36.619999999999997</v>
      </c>
      <c r="JDL50" s="13" t="s">
        <v>41</v>
      </c>
      <c r="JDM50" s="14">
        <f>IF(JDI50="SINAPI",VLOOKUP('TEREZINHA HARDY'!JDH50,SINAPI,4,),VLOOKUP('TEREZINHA HARDY'!JDH50,SETOP,5,))</f>
        <v>17.68</v>
      </c>
      <c r="JDN50" s="14">
        <f t="shared" si="1213"/>
        <v>22.37</v>
      </c>
      <c r="JDO50" s="14">
        <f t="shared" si="1214"/>
        <v>647.44159999999999</v>
      </c>
      <c r="JDP50" s="14">
        <f t="shared" si="1215"/>
        <v>819.18939999999998</v>
      </c>
      <c r="JDQ50" s="11" t="s">
        <v>17390</v>
      </c>
      <c r="JDR50" s="261" t="str">
        <f>IF(JDY50="SINAPI",VLOOKUP('TEREZINHA HARDY'!JDX50,SINAPI,2,),VLOOKUP('TEREZINHA HARDY'!JDX50,SETOP,3,))</f>
        <v>PINTURA COM EMULSÃO ASFÁLTICA, DUAS (2) DEMÃOS</v>
      </c>
      <c r="JDS50" s="261"/>
      <c r="JDT50" s="261"/>
      <c r="JDU50" s="261"/>
      <c r="JDV50" s="261"/>
      <c r="JDW50" s="261"/>
      <c r="JDX50" s="12" t="s">
        <v>10840</v>
      </c>
      <c r="JDY50" s="12" t="s">
        <v>6222</v>
      </c>
      <c r="JDZ50" s="12" t="str">
        <f>IF(JDY50="SINAPI",VLOOKUP('TEREZINHA HARDY'!JDX50,SINAPI,3,),VLOOKUP('TEREZINHA HARDY'!JDX50,SETOP,4,))</f>
        <v>M2</v>
      </c>
      <c r="JEA50" s="13">
        <v>36.619999999999997</v>
      </c>
      <c r="JEB50" s="13" t="s">
        <v>41</v>
      </c>
      <c r="JEC50" s="14">
        <f>IF(JDY50="SINAPI",VLOOKUP('TEREZINHA HARDY'!JDX50,SINAPI,4,),VLOOKUP('TEREZINHA HARDY'!JDX50,SETOP,5,))</f>
        <v>17.68</v>
      </c>
      <c r="JED50" s="14">
        <f t="shared" si="1216"/>
        <v>22.37</v>
      </c>
      <c r="JEE50" s="14">
        <f t="shared" si="1217"/>
        <v>647.44159999999999</v>
      </c>
      <c r="JEF50" s="14">
        <f t="shared" si="1218"/>
        <v>819.18939999999998</v>
      </c>
      <c r="JEG50" s="11" t="s">
        <v>17390</v>
      </c>
      <c r="JEH50" s="261" t="str">
        <f>IF(JEO50="SINAPI",VLOOKUP('TEREZINHA HARDY'!JEN50,SINAPI,2,),VLOOKUP('TEREZINHA HARDY'!JEN50,SETOP,3,))</f>
        <v>PINTURA COM EMULSÃO ASFÁLTICA, DUAS (2) DEMÃOS</v>
      </c>
      <c r="JEI50" s="261"/>
      <c r="JEJ50" s="261"/>
      <c r="JEK50" s="261"/>
      <c r="JEL50" s="261"/>
      <c r="JEM50" s="261"/>
      <c r="JEN50" s="12" t="s">
        <v>10840</v>
      </c>
      <c r="JEO50" s="12" t="s">
        <v>6222</v>
      </c>
      <c r="JEP50" s="12" t="str">
        <f>IF(JEO50="SINAPI",VLOOKUP('TEREZINHA HARDY'!JEN50,SINAPI,3,),VLOOKUP('TEREZINHA HARDY'!JEN50,SETOP,4,))</f>
        <v>M2</v>
      </c>
      <c r="JEQ50" s="13">
        <v>36.619999999999997</v>
      </c>
      <c r="JER50" s="13" t="s">
        <v>41</v>
      </c>
      <c r="JES50" s="14">
        <f>IF(JEO50="SINAPI",VLOOKUP('TEREZINHA HARDY'!JEN50,SINAPI,4,),VLOOKUP('TEREZINHA HARDY'!JEN50,SETOP,5,))</f>
        <v>17.68</v>
      </c>
      <c r="JET50" s="14">
        <f t="shared" si="1219"/>
        <v>22.37</v>
      </c>
      <c r="JEU50" s="14">
        <f t="shared" si="1220"/>
        <v>647.44159999999999</v>
      </c>
      <c r="JEV50" s="14">
        <f t="shared" si="1221"/>
        <v>819.18939999999998</v>
      </c>
      <c r="JEW50" s="11" t="s">
        <v>17390</v>
      </c>
      <c r="JEX50" s="261" t="str">
        <f>IF(JFE50="SINAPI",VLOOKUP('TEREZINHA HARDY'!JFD50,SINAPI,2,),VLOOKUP('TEREZINHA HARDY'!JFD50,SETOP,3,))</f>
        <v>PINTURA COM EMULSÃO ASFÁLTICA, DUAS (2) DEMÃOS</v>
      </c>
      <c r="JEY50" s="261"/>
      <c r="JEZ50" s="261"/>
      <c r="JFA50" s="261"/>
      <c r="JFB50" s="261"/>
      <c r="JFC50" s="261"/>
      <c r="JFD50" s="12" t="s">
        <v>10840</v>
      </c>
      <c r="JFE50" s="12" t="s">
        <v>6222</v>
      </c>
      <c r="JFF50" s="12" t="str">
        <f>IF(JFE50="SINAPI",VLOOKUP('TEREZINHA HARDY'!JFD50,SINAPI,3,),VLOOKUP('TEREZINHA HARDY'!JFD50,SETOP,4,))</f>
        <v>M2</v>
      </c>
      <c r="JFG50" s="13">
        <v>36.619999999999997</v>
      </c>
      <c r="JFH50" s="13" t="s">
        <v>41</v>
      </c>
      <c r="JFI50" s="14">
        <f>IF(JFE50="SINAPI",VLOOKUP('TEREZINHA HARDY'!JFD50,SINAPI,4,),VLOOKUP('TEREZINHA HARDY'!JFD50,SETOP,5,))</f>
        <v>17.68</v>
      </c>
      <c r="JFJ50" s="14">
        <f t="shared" si="1222"/>
        <v>22.37</v>
      </c>
      <c r="JFK50" s="14">
        <f t="shared" si="1223"/>
        <v>647.44159999999999</v>
      </c>
      <c r="JFL50" s="14">
        <f t="shared" si="1224"/>
        <v>819.18939999999998</v>
      </c>
      <c r="JFM50" s="11" t="s">
        <v>17390</v>
      </c>
      <c r="JFN50" s="261" t="str">
        <f>IF(JFU50="SINAPI",VLOOKUP('TEREZINHA HARDY'!JFT50,SINAPI,2,),VLOOKUP('TEREZINHA HARDY'!JFT50,SETOP,3,))</f>
        <v>PINTURA COM EMULSÃO ASFÁLTICA, DUAS (2) DEMÃOS</v>
      </c>
      <c r="JFO50" s="261"/>
      <c r="JFP50" s="261"/>
      <c r="JFQ50" s="261"/>
      <c r="JFR50" s="261"/>
      <c r="JFS50" s="261"/>
      <c r="JFT50" s="12" t="s">
        <v>10840</v>
      </c>
      <c r="JFU50" s="12" t="s">
        <v>6222</v>
      </c>
      <c r="JFV50" s="12" t="str">
        <f>IF(JFU50="SINAPI",VLOOKUP('TEREZINHA HARDY'!JFT50,SINAPI,3,),VLOOKUP('TEREZINHA HARDY'!JFT50,SETOP,4,))</f>
        <v>M2</v>
      </c>
      <c r="JFW50" s="13">
        <v>36.619999999999997</v>
      </c>
      <c r="JFX50" s="13" t="s">
        <v>41</v>
      </c>
      <c r="JFY50" s="14">
        <f>IF(JFU50="SINAPI",VLOOKUP('TEREZINHA HARDY'!JFT50,SINAPI,4,),VLOOKUP('TEREZINHA HARDY'!JFT50,SETOP,5,))</f>
        <v>17.68</v>
      </c>
      <c r="JFZ50" s="14">
        <f t="shared" si="1225"/>
        <v>22.37</v>
      </c>
      <c r="JGA50" s="14">
        <f t="shared" si="1226"/>
        <v>647.44159999999999</v>
      </c>
      <c r="JGB50" s="14">
        <f t="shared" si="1227"/>
        <v>819.18939999999998</v>
      </c>
      <c r="JGC50" s="11" t="s">
        <v>17390</v>
      </c>
      <c r="JGD50" s="261" t="str">
        <f>IF(JGK50="SINAPI",VLOOKUP('TEREZINHA HARDY'!JGJ50,SINAPI,2,),VLOOKUP('TEREZINHA HARDY'!JGJ50,SETOP,3,))</f>
        <v>PINTURA COM EMULSÃO ASFÁLTICA, DUAS (2) DEMÃOS</v>
      </c>
      <c r="JGE50" s="261"/>
      <c r="JGF50" s="261"/>
      <c r="JGG50" s="261"/>
      <c r="JGH50" s="261"/>
      <c r="JGI50" s="261"/>
      <c r="JGJ50" s="12" t="s">
        <v>10840</v>
      </c>
      <c r="JGK50" s="12" t="s">
        <v>6222</v>
      </c>
      <c r="JGL50" s="12" t="str">
        <f>IF(JGK50="SINAPI",VLOOKUP('TEREZINHA HARDY'!JGJ50,SINAPI,3,),VLOOKUP('TEREZINHA HARDY'!JGJ50,SETOP,4,))</f>
        <v>M2</v>
      </c>
      <c r="JGM50" s="13">
        <v>36.619999999999997</v>
      </c>
      <c r="JGN50" s="13" t="s">
        <v>41</v>
      </c>
      <c r="JGO50" s="14">
        <f>IF(JGK50="SINAPI",VLOOKUP('TEREZINHA HARDY'!JGJ50,SINAPI,4,),VLOOKUP('TEREZINHA HARDY'!JGJ50,SETOP,5,))</f>
        <v>17.68</v>
      </c>
      <c r="JGP50" s="14">
        <f t="shared" si="1228"/>
        <v>22.37</v>
      </c>
      <c r="JGQ50" s="14">
        <f t="shared" si="1229"/>
        <v>647.44159999999999</v>
      </c>
      <c r="JGR50" s="14">
        <f t="shared" si="1230"/>
        <v>819.18939999999998</v>
      </c>
      <c r="JGS50" s="11" t="s">
        <v>17390</v>
      </c>
      <c r="JGT50" s="261" t="str">
        <f>IF(JHA50="SINAPI",VLOOKUP('TEREZINHA HARDY'!JGZ50,SINAPI,2,),VLOOKUP('TEREZINHA HARDY'!JGZ50,SETOP,3,))</f>
        <v>PINTURA COM EMULSÃO ASFÁLTICA, DUAS (2) DEMÃOS</v>
      </c>
      <c r="JGU50" s="261"/>
      <c r="JGV50" s="261"/>
      <c r="JGW50" s="261"/>
      <c r="JGX50" s="261"/>
      <c r="JGY50" s="261"/>
      <c r="JGZ50" s="12" t="s">
        <v>10840</v>
      </c>
      <c r="JHA50" s="12" t="s">
        <v>6222</v>
      </c>
      <c r="JHB50" s="12" t="str">
        <f>IF(JHA50="SINAPI",VLOOKUP('TEREZINHA HARDY'!JGZ50,SINAPI,3,),VLOOKUP('TEREZINHA HARDY'!JGZ50,SETOP,4,))</f>
        <v>M2</v>
      </c>
      <c r="JHC50" s="13">
        <v>36.619999999999997</v>
      </c>
      <c r="JHD50" s="13" t="s">
        <v>41</v>
      </c>
      <c r="JHE50" s="14">
        <f>IF(JHA50="SINAPI",VLOOKUP('TEREZINHA HARDY'!JGZ50,SINAPI,4,),VLOOKUP('TEREZINHA HARDY'!JGZ50,SETOP,5,))</f>
        <v>17.68</v>
      </c>
      <c r="JHF50" s="14">
        <f t="shared" si="1231"/>
        <v>22.37</v>
      </c>
      <c r="JHG50" s="14">
        <f t="shared" si="1232"/>
        <v>647.44159999999999</v>
      </c>
      <c r="JHH50" s="14">
        <f t="shared" si="1233"/>
        <v>819.18939999999998</v>
      </c>
      <c r="JHI50" s="11" t="s">
        <v>17390</v>
      </c>
      <c r="JHJ50" s="261" t="str">
        <f>IF(JHQ50="SINAPI",VLOOKUP('TEREZINHA HARDY'!JHP50,SINAPI,2,),VLOOKUP('TEREZINHA HARDY'!JHP50,SETOP,3,))</f>
        <v>PINTURA COM EMULSÃO ASFÁLTICA, DUAS (2) DEMÃOS</v>
      </c>
      <c r="JHK50" s="261"/>
      <c r="JHL50" s="261"/>
      <c r="JHM50" s="261"/>
      <c r="JHN50" s="261"/>
      <c r="JHO50" s="261"/>
      <c r="JHP50" s="12" t="s">
        <v>10840</v>
      </c>
      <c r="JHQ50" s="12" t="s">
        <v>6222</v>
      </c>
      <c r="JHR50" s="12" t="str">
        <f>IF(JHQ50="SINAPI",VLOOKUP('TEREZINHA HARDY'!JHP50,SINAPI,3,),VLOOKUP('TEREZINHA HARDY'!JHP50,SETOP,4,))</f>
        <v>M2</v>
      </c>
      <c r="JHS50" s="13">
        <v>36.619999999999997</v>
      </c>
      <c r="JHT50" s="13" t="s">
        <v>41</v>
      </c>
      <c r="JHU50" s="14">
        <f>IF(JHQ50="SINAPI",VLOOKUP('TEREZINHA HARDY'!JHP50,SINAPI,4,),VLOOKUP('TEREZINHA HARDY'!JHP50,SETOP,5,))</f>
        <v>17.68</v>
      </c>
      <c r="JHV50" s="14">
        <f t="shared" si="1234"/>
        <v>22.37</v>
      </c>
      <c r="JHW50" s="14">
        <f t="shared" si="1235"/>
        <v>647.44159999999999</v>
      </c>
      <c r="JHX50" s="14">
        <f t="shared" si="1236"/>
        <v>819.18939999999998</v>
      </c>
      <c r="JHY50" s="11" t="s">
        <v>17390</v>
      </c>
      <c r="JHZ50" s="261" t="str">
        <f>IF(JIG50="SINAPI",VLOOKUP('TEREZINHA HARDY'!JIF50,SINAPI,2,),VLOOKUP('TEREZINHA HARDY'!JIF50,SETOP,3,))</f>
        <v>PINTURA COM EMULSÃO ASFÁLTICA, DUAS (2) DEMÃOS</v>
      </c>
      <c r="JIA50" s="261"/>
      <c r="JIB50" s="261"/>
      <c r="JIC50" s="261"/>
      <c r="JID50" s="261"/>
      <c r="JIE50" s="261"/>
      <c r="JIF50" s="12" t="s">
        <v>10840</v>
      </c>
      <c r="JIG50" s="12" t="s">
        <v>6222</v>
      </c>
      <c r="JIH50" s="12" t="str">
        <f>IF(JIG50="SINAPI",VLOOKUP('TEREZINHA HARDY'!JIF50,SINAPI,3,),VLOOKUP('TEREZINHA HARDY'!JIF50,SETOP,4,))</f>
        <v>M2</v>
      </c>
      <c r="JII50" s="13">
        <v>36.619999999999997</v>
      </c>
      <c r="JIJ50" s="13" t="s">
        <v>41</v>
      </c>
      <c r="JIK50" s="14">
        <f>IF(JIG50="SINAPI",VLOOKUP('TEREZINHA HARDY'!JIF50,SINAPI,4,),VLOOKUP('TEREZINHA HARDY'!JIF50,SETOP,5,))</f>
        <v>17.68</v>
      </c>
      <c r="JIL50" s="14">
        <f t="shared" si="1237"/>
        <v>22.37</v>
      </c>
      <c r="JIM50" s="14">
        <f t="shared" si="1238"/>
        <v>647.44159999999999</v>
      </c>
      <c r="JIN50" s="14">
        <f t="shared" si="1239"/>
        <v>819.18939999999998</v>
      </c>
      <c r="JIO50" s="11" t="s">
        <v>17390</v>
      </c>
      <c r="JIP50" s="261" t="str">
        <f>IF(JIW50="SINAPI",VLOOKUP('TEREZINHA HARDY'!JIV50,SINAPI,2,),VLOOKUP('TEREZINHA HARDY'!JIV50,SETOP,3,))</f>
        <v>PINTURA COM EMULSÃO ASFÁLTICA, DUAS (2) DEMÃOS</v>
      </c>
      <c r="JIQ50" s="261"/>
      <c r="JIR50" s="261"/>
      <c r="JIS50" s="261"/>
      <c r="JIT50" s="261"/>
      <c r="JIU50" s="261"/>
      <c r="JIV50" s="12" t="s">
        <v>10840</v>
      </c>
      <c r="JIW50" s="12" t="s">
        <v>6222</v>
      </c>
      <c r="JIX50" s="12" t="str">
        <f>IF(JIW50="SINAPI",VLOOKUP('TEREZINHA HARDY'!JIV50,SINAPI,3,),VLOOKUP('TEREZINHA HARDY'!JIV50,SETOP,4,))</f>
        <v>M2</v>
      </c>
      <c r="JIY50" s="13">
        <v>36.619999999999997</v>
      </c>
      <c r="JIZ50" s="13" t="s">
        <v>41</v>
      </c>
      <c r="JJA50" s="14">
        <f>IF(JIW50="SINAPI",VLOOKUP('TEREZINHA HARDY'!JIV50,SINAPI,4,),VLOOKUP('TEREZINHA HARDY'!JIV50,SETOP,5,))</f>
        <v>17.68</v>
      </c>
      <c r="JJB50" s="14">
        <f t="shared" si="1240"/>
        <v>22.37</v>
      </c>
      <c r="JJC50" s="14">
        <f t="shared" si="1241"/>
        <v>647.44159999999999</v>
      </c>
      <c r="JJD50" s="14">
        <f t="shared" si="1242"/>
        <v>819.18939999999998</v>
      </c>
      <c r="JJE50" s="11" t="s">
        <v>17390</v>
      </c>
      <c r="JJF50" s="261" t="str">
        <f>IF(JJM50="SINAPI",VLOOKUP('TEREZINHA HARDY'!JJL50,SINAPI,2,),VLOOKUP('TEREZINHA HARDY'!JJL50,SETOP,3,))</f>
        <v>PINTURA COM EMULSÃO ASFÁLTICA, DUAS (2) DEMÃOS</v>
      </c>
      <c r="JJG50" s="261"/>
      <c r="JJH50" s="261"/>
      <c r="JJI50" s="261"/>
      <c r="JJJ50" s="261"/>
      <c r="JJK50" s="261"/>
      <c r="JJL50" s="12" t="s">
        <v>10840</v>
      </c>
      <c r="JJM50" s="12" t="s">
        <v>6222</v>
      </c>
      <c r="JJN50" s="12" t="str">
        <f>IF(JJM50="SINAPI",VLOOKUP('TEREZINHA HARDY'!JJL50,SINAPI,3,),VLOOKUP('TEREZINHA HARDY'!JJL50,SETOP,4,))</f>
        <v>M2</v>
      </c>
      <c r="JJO50" s="13">
        <v>36.619999999999997</v>
      </c>
      <c r="JJP50" s="13" t="s">
        <v>41</v>
      </c>
      <c r="JJQ50" s="14">
        <f>IF(JJM50="SINAPI",VLOOKUP('TEREZINHA HARDY'!JJL50,SINAPI,4,),VLOOKUP('TEREZINHA HARDY'!JJL50,SETOP,5,))</f>
        <v>17.68</v>
      </c>
      <c r="JJR50" s="14">
        <f t="shared" si="1243"/>
        <v>22.37</v>
      </c>
      <c r="JJS50" s="14">
        <f t="shared" si="1244"/>
        <v>647.44159999999999</v>
      </c>
      <c r="JJT50" s="14">
        <f t="shared" si="1245"/>
        <v>819.18939999999998</v>
      </c>
      <c r="JJU50" s="11" t="s">
        <v>17390</v>
      </c>
      <c r="JJV50" s="261" t="str">
        <f>IF(JKC50="SINAPI",VLOOKUP('TEREZINHA HARDY'!JKB50,SINAPI,2,),VLOOKUP('TEREZINHA HARDY'!JKB50,SETOP,3,))</f>
        <v>PINTURA COM EMULSÃO ASFÁLTICA, DUAS (2) DEMÃOS</v>
      </c>
      <c r="JJW50" s="261"/>
      <c r="JJX50" s="261"/>
      <c r="JJY50" s="261"/>
      <c r="JJZ50" s="261"/>
      <c r="JKA50" s="261"/>
      <c r="JKB50" s="12" t="s">
        <v>10840</v>
      </c>
      <c r="JKC50" s="12" t="s">
        <v>6222</v>
      </c>
      <c r="JKD50" s="12" t="str">
        <f>IF(JKC50="SINAPI",VLOOKUP('TEREZINHA HARDY'!JKB50,SINAPI,3,),VLOOKUP('TEREZINHA HARDY'!JKB50,SETOP,4,))</f>
        <v>M2</v>
      </c>
      <c r="JKE50" s="13">
        <v>36.619999999999997</v>
      </c>
      <c r="JKF50" s="13" t="s">
        <v>41</v>
      </c>
      <c r="JKG50" s="14">
        <f>IF(JKC50="SINAPI",VLOOKUP('TEREZINHA HARDY'!JKB50,SINAPI,4,),VLOOKUP('TEREZINHA HARDY'!JKB50,SETOP,5,))</f>
        <v>17.68</v>
      </c>
      <c r="JKH50" s="14">
        <f t="shared" si="1246"/>
        <v>22.37</v>
      </c>
      <c r="JKI50" s="14">
        <f t="shared" si="1247"/>
        <v>647.44159999999999</v>
      </c>
      <c r="JKJ50" s="14">
        <f t="shared" si="1248"/>
        <v>819.18939999999998</v>
      </c>
      <c r="JKK50" s="11" t="s">
        <v>17390</v>
      </c>
      <c r="JKL50" s="261" t="str">
        <f>IF(JKS50="SINAPI",VLOOKUP('TEREZINHA HARDY'!JKR50,SINAPI,2,),VLOOKUP('TEREZINHA HARDY'!JKR50,SETOP,3,))</f>
        <v>PINTURA COM EMULSÃO ASFÁLTICA, DUAS (2) DEMÃOS</v>
      </c>
      <c r="JKM50" s="261"/>
      <c r="JKN50" s="261"/>
      <c r="JKO50" s="261"/>
      <c r="JKP50" s="261"/>
      <c r="JKQ50" s="261"/>
      <c r="JKR50" s="12" t="s">
        <v>10840</v>
      </c>
      <c r="JKS50" s="12" t="s">
        <v>6222</v>
      </c>
      <c r="JKT50" s="12" t="str">
        <f>IF(JKS50="SINAPI",VLOOKUP('TEREZINHA HARDY'!JKR50,SINAPI,3,),VLOOKUP('TEREZINHA HARDY'!JKR50,SETOP,4,))</f>
        <v>M2</v>
      </c>
      <c r="JKU50" s="13">
        <v>36.619999999999997</v>
      </c>
      <c r="JKV50" s="13" t="s">
        <v>41</v>
      </c>
      <c r="JKW50" s="14">
        <f>IF(JKS50="SINAPI",VLOOKUP('TEREZINHA HARDY'!JKR50,SINAPI,4,),VLOOKUP('TEREZINHA HARDY'!JKR50,SETOP,5,))</f>
        <v>17.68</v>
      </c>
      <c r="JKX50" s="14">
        <f t="shared" si="1249"/>
        <v>22.37</v>
      </c>
      <c r="JKY50" s="14">
        <f t="shared" si="1250"/>
        <v>647.44159999999999</v>
      </c>
      <c r="JKZ50" s="14">
        <f t="shared" si="1251"/>
        <v>819.18939999999998</v>
      </c>
      <c r="JLA50" s="11" t="s">
        <v>17390</v>
      </c>
      <c r="JLB50" s="261" t="str">
        <f>IF(JLI50="SINAPI",VLOOKUP('TEREZINHA HARDY'!JLH50,SINAPI,2,),VLOOKUP('TEREZINHA HARDY'!JLH50,SETOP,3,))</f>
        <v>PINTURA COM EMULSÃO ASFÁLTICA, DUAS (2) DEMÃOS</v>
      </c>
      <c r="JLC50" s="261"/>
      <c r="JLD50" s="261"/>
      <c r="JLE50" s="261"/>
      <c r="JLF50" s="261"/>
      <c r="JLG50" s="261"/>
      <c r="JLH50" s="12" t="s">
        <v>10840</v>
      </c>
      <c r="JLI50" s="12" t="s">
        <v>6222</v>
      </c>
      <c r="JLJ50" s="12" t="str">
        <f>IF(JLI50="SINAPI",VLOOKUP('TEREZINHA HARDY'!JLH50,SINAPI,3,),VLOOKUP('TEREZINHA HARDY'!JLH50,SETOP,4,))</f>
        <v>M2</v>
      </c>
      <c r="JLK50" s="13">
        <v>36.619999999999997</v>
      </c>
      <c r="JLL50" s="13" t="s">
        <v>41</v>
      </c>
      <c r="JLM50" s="14">
        <f>IF(JLI50="SINAPI",VLOOKUP('TEREZINHA HARDY'!JLH50,SINAPI,4,),VLOOKUP('TEREZINHA HARDY'!JLH50,SETOP,5,))</f>
        <v>17.68</v>
      </c>
      <c r="JLN50" s="14">
        <f t="shared" si="1252"/>
        <v>22.37</v>
      </c>
      <c r="JLO50" s="14">
        <f t="shared" si="1253"/>
        <v>647.44159999999999</v>
      </c>
      <c r="JLP50" s="14">
        <f t="shared" si="1254"/>
        <v>819.18939999999998</v>
      </c>
      <c r="JLQ50" s="11" t="s">
        <v>17390</v>
      </c>
      <c r="JLR50" s="261" t="str">
        <f>IF(JLY50="SINAPI",VLOOKUP('TEREZINHA HARDY'!JLX50,SINAPI,2,),VLOOKUP('TEREZINHA HARDY'!JLX50,SETOP,3,))</f>
        <v>PINTURA COM EMULSÃO ASFÁLTICA, DUAS (2) DEMÃOS</v>
      </c>
      <c r="JLS50" s="261"/>
      <c r="JLT50" s="261"/>
      <c r="JLU50" s="261"/>
      <c r="JLV50" s="261"/>
      <c r="JLW50" s="261"/>
      <c r="JLX50" s="12" t="s">
        <v>10840</v>
      </c>
      <c r="JLY50" s="12" t="s">
        <v>6222</v>
      </c>
      <c r="JLZ50" s="12" t="str">
        <f>IF(JLY50="SINAPI",VLOOKUP('TEREZINHA HARDY'!JLX50,SINAPI,3,),VLOOKUP('TEREZINHA HARDY'!JLX50,SETOP,4,))</f>
        <v>M2</v>
      </c>
      <c r="JMA50" s="13">
        <v>36.619999999999997</v>
      </c>
      <c r="JMB50" s="13" t="s">
        <v>41</v>
      </c>
      <c r="JMC50" s="14">
        <f>IF(JLY50="SINAPI",VLOOKUP('TEREZINHA HARDY'!JLX50,SINAPI,4,),VLOOKUP('TEREZINHA HARDY'!JLX50,SETOP,5,))</f>
        <v>17.68</v>
      </c>
      <c r="JMD50" s="14">
        <f t="shared" si="1255"/>
        <v>22.37</v>
      </c>
      <c r="JME50" s="14">
        <f t="shared" si="1256"/>
        <v>647.44159999999999</v>
      </c>
      <c r="JMF50" s="14">
        <f t="shared" si="1257"/>
        <v>819.18939999999998</v>
      </c>
      <c r="JMG50" s="11" t="s">
        <v>17390</v>
      </c>
      <c r="JMH50" s="261" t="str">
        <f>IF(JMO50="SINAPI",VLOOKUP('TEREZINHA HARDY'!JMN50,SINAPI,2,),VLOOKUP('TEREZINHA HARDY'!JMN50,SETOP,3,))</f>
        <v>PINTURA COM EMULSÃO ASFÁLTICA, DUAS (2) DEMÃOS</v>
      </c>
      <c r="JMI50" s="261"/>
      <c r="JMJ50" s="261"/>
      <c r="JMK50" s="261"/>
      <c r="JML50" s="261"/>
      <c r="JMM50" s="261"/>
      <c r="JMN50" s="12" t="s">
        <v>10840</v>
      </c>
      <c r="JMO50" s="12" t="s">
        <v>6222</v>
      </c>
      <c r="JMP50" s="12" t="str">
        <f>IF(JMO50="SINAPI",VLOOKUP('TEREZINHA HARDY'!JMN50,SINAPI,3,),VLOOKUP('TEREZINHA HARDY'!JMN50,SETOP,4,))</f>
        <v>M2</v>
      </c>
      <c r="JMQ50" s="13">
        <v>36.619999999999997</v>
      </c>
      <c r="JMR50" s="13" t="s">
        <v>41</v>
      </c>
      <c r="JMS50" s="14">
        <f>IF(JMO50="SINAPI",VLOOKUP('TEREZINHA HARDY'!JMN50,SINAPI,4,),VLOOKUP('TEREZINHA HARDY'!JMN50,SETOP,5,))</f>
        <v>17.68</v>
      </c>
      <c r="JMT50" s="14">
        <f t="shared" si="1258"/>
        <v>22.37</v>
      </c>
      <c r="JMU50" s="14">
        <f t="shared" si="1259"/>
        <v>647.44159999999999</v>
      </c>
      <c r="JMV50" s="14">
        <f t="shared" si="1260"/>
        <v>819.18939999999998</v>
      </c>
      <c r="JMW50" s="11" t="s">
        <v>17390</v>
      </c>
      <c r="JMX50" s="261" t="str">
        <f>IF(JNE50="SINAPI",VLOOKUP('TEREZINHA HARDY'!JND50,SINAPI,2,),VLOOKUP('TEREZINHA HARDY'!JND50,SETOP,3,))</f>
        <v>PINTURA COM EMULSÃO ASFÁLTICA, DUAS (2) DEMÃOS</v>
      </c>
      <c r="JMY50" s="261"/>
      <c r="JMZ50" s="261"/>
      <c r="JNA50" s="261"/>
      <c r="JNB50" s="261"/>
      <c r="JNC50" s="261"/>
      <c r="JND50" s="12" t="s">
        <v>10840</v>
      </c>
      <c r="JNE50" s="12" t="s">
        <v>6222</v>
      </c>
      <c r="JNF50" s="12" t="str">
        <f>IF(JNE50="SINAPI",VLOOKUP('TEREZINHA HARDY'!JND50,SINAPI,3,),VLOOKUP('TEREZINHA HARDY'!JND50,SETOP,4,))</f>
        <v>M2</v>
      </c>
      <c r="JNG50" s="13">
        <v>36.619999999999997</v>
      </c>
      <c r="JNH50" s="13" t="s">
        <v>41</v>
      </c>
      <c r="JNI50" s="14">
        <f>IF(JNE50="SINAPI",VLOOKUP('TEREZINHA HARDY'!JND50,SINAPI,4,),VLOOKUP('TEREZINHA HARDY'!JND50,SETOP,5,))</f>
        <v>17.68</v>
      </c>
      <c r="JNJ50" s="14">
        <f t="shared" si="1261"/>
        <v>22.37</v>
      </c>
      <c r="JNK50" s="14">
        <f t="shared" si="1262"/>
        <v>647.44159999999999</v>
      </c>
      <c r="JNL50" s="14">
        <f t="shared" si="1263"/>
        <v>819.18939999999998</v>
      </c>
      <c r="JNM50" s="11" t="s">
        <v>17390</v>
      </c>
      <c r="JNN50" s="261" t="str">
        <f>IF(JNU50="SINAPI",VLOOKUP('TEREZINHA HARDY'!JNT50,SINAPI,2,),VLOOKUP('TEREZINHA HARDY'!JNT50,SETOP,3,))</f>
        <v>PINTURA COM EMULSÃO ASFÁLTICA, DUAS (2) DEMÃOS</v>
      </c>
      <c r="JNO50" s="261"/>
      <c r="JNP50" s="261"/>
      <c r="JNQ50" s="261"/>
      <c r="JNR50" s="261"/>
      <c r="JNS50" s="261"/>
      <c r="JNT50" s="12" t="s">
        <v>10840</v>
      </c>
      <c r="JNU50" s="12" t="s">
        <v>6222</v>
      </c>
      <c r="JNV50" s="12" t="str">
        <f>IF(JNU50="SINAPI",VLOOKUP('TEREZINHA HARDY'!JNT50,SINAPI,3,),VLOOKUP('TEREZINHA HARDY'!JNT50,SETOP,4,))</f>
        <v>M2</v>
      </c>
      <c r="JNW50" s="13">
        <v>36.619999999999997</v>
      </c>
      <c r="JNX50" s="13" t="s">
        <v>41</v>
      </c>
      <c r="JNY50" s="14">
        <f>IF(JNU50="SINAPI",VLOOKUP('TEREZINHA HARDY'!JNT50,SINAPI,4,),VLOOKUP('TEREZINHA HARDY'!JNT50,SETOP,5,))</f>
        <v>17.68</v>
      </c>
      <c r="JNZ50" s="14">
        <f t="shared" si="1264"/>
        <v>22.37</v>
      </c>
      <c r="JOA50" s="14">
        <f t="shared" si="1265"/>
        <v>647.44159999999999</v>
      </c>
      <c r="JOB50" s="14">
        <f t="shared" si="1266"/>
        <v>819.18939999999998</v>
      </c>
      <c r="JOC50" s="11" t="s">
        <v>17390</v>
      </c>
      <c r="JOD50" s="261" t="str">
        <f>IF(JOK50="SINAPI",VLOOKUP('TEREZINHA HARDY'!JOJ50,SINAPI,2,),VLOOKUP('TEREZINHA HARDY'!JOJ50,SETOP,3,))</f>
        <v>PINTURA COM EMULSÃO ASFÁLTICA, DUAS (2) DEMÃOS</v>
      </c>
      <c r="JOE50" s="261"/>
      <c r="JOF50" s="261"/>
      <c r="JOG50" s="261"/>
      <c r="JOH50" s="261"/>
      <c r="JOI50" s="261"/>
      <c r="JOJ50" s="12" t="s">
        <v>10840</v>
      </c>
      <c r="JOK50" s="12" t="s">
        <v>6222</v>
      </c>
      <c r="JOL50" s="12" t="str">
        <f>IF(JOK50="SINAPI",VLOOKUP('TEREZINHA HARDY'!JOJ50,SINAPI,3,),VLOOKUP('TEREZINHA HARDY'!JOJ50,SETOP,4,))</f>
        <v>M2</v>
      </c>
      <c r="JOM50" s="13">
        <v>36.619999999999997</v>
      </c>
      <c r="JON50" s="13" t="s">
        <v>41</v>
      </c>
      <c r="JOO50" s="14">
        <f>IF(JOK50="SINAPI",VLOOKUP('TEREZINHA HARDY'!JOJ50,SINAPI,4,),VLOOKUP('TEREZINHA HARDY'!JOJ50,SETOP,5,))</f>
        <v>17.68</v>
      </c>
      <c r="JOP50" s="14">
        <f t="shared" si="1267"/>
        <v>22.37</v>
      </c>
      <c r="JOQ50" s="14">
        <f t="shared" si="1268"/>
        <v>647.44159999999999</v>
      </c>
      <c r="JOR50" s="14">
        <f t="shared" si="1269"/>
        <v>819.18939999999998</v>
      </c>
      <c r="JOS50" s="11" t="s">
        <v>17390</v>
      </c>
      <c r="JOT50" s="261" t="str">
        <f>IF(JPA50="SINAPI",VLOOKUP('TEREZINHA HARDY'!JOZ50,SINAPI,2,),VLOOKUP('TEREZINHA HARDY'!JOZ50,SETOP,3,))</f>
        <v>PINTURA COM EMULSÃO ASFÁLTICA, DUAS (2) DEMÃOS</v>
      </c>
      <c r="JOU50" s="261"/>
      <c r="JOV50" s="261"/>
      <c r="JOW50" s="261"/>
      <c r="JOX50" s="261"/>
      <c r="JOY50" s="261"/>
      <c r="JOZ50" s="12" t="s">
        <v>10840</v>
      </c>
      <c r="JPA50" s="12" t="s">
        <v>6222</v>
      </c>
      <c r="JPB50" s="12" t="str">
        <f>IF(JPA50="SINAPI",VLOOKUP('TEREZINHA HARDY'!JOZ50,SINAPI,3,),VLOOKUP('TEREZINHA HARDY'!JOZ50,SETOP,4,))</f>
        <v>M2</v>
      </c>
      <c r="JPC50" s="13">
        <v>36.619999999999997</v>
      </c>
      <c r="JPD50" s="13" t="s">
        <v>41</v>
      </c>
      <c r="JPE50" s="14">
        <f>IF(JPA50="SINAPI",VLOOKUP('TEREZINHA HARDY'!JOZ50,SINAPI,4,),VLOOKUP('TEREZINHA HARDY'!JOZ50,SETOP,5,))</f>
        <v>17.68</v>
      </c>
      <c r="JPF50" s="14">
        <f t="shared" si="1270"/>
        <v>22.37</v>
      </c>
      <c r="JPG50" s="14">
        <f t="shared" si="1271"/>
        <v>647.44159999999999</v>
      </c>
      <c r="JPH50" s="14">
        <f t="shared" si="1272"/>
        <v>819.18939999999998</v>
      </c>
      <c r="JPI50" s="11" t="s">
        <v>17390</v>
      </c>
      <c r="JPJ50" s="261" t="str">
        <f>IF(JPQ50="SINAPI",VLOOKUP('TEREZINHA HARDY'!JPP50,SINAPI,2,),VLOOKUP('TEREZINHA HARDY'!JPP50,SETOP,3,))</f>
        <v>PINTURA COM EMULSÃO ASFÁLTICA, DUAS (2) DEMÃOS</v>
      </c>
      <c r="JPK50" s="261"/>
      <c r="JPL50" s="261"/>
      <c r="JPM50" s="261"/>
      <c r="JPN50" s="261"/>
      <c r="JPO50" s="261"/>
      <c r="JPP50" s="12" t="s">
        <v>10840</v>
      </c>
      <c r="JPQ50" s="12" t="s">
        <v>6222</v>
      </c>
      <c r="JPR50" s="12" t="str">
        <f>IF(JPQ50="SINAPI",VLOOKUP('TEREZINHA HARDY'!JPP50,SINAPI,3,),VLOOKUP('TEREZINHA HARDY'!JPP50,SETOP,4,))</f>
        <v>M2</v>
      </c>
      <c r="JPS50" s="13">
        <v>36.619999999999997</v>
      </c>
      <c r="JPT50" s="13" t="s">
        <v>41</v>
      </c>
      <c r="JPU50" s="14">
        <f>IF(JPQ50="SINAPI",VLOOKUP('TEREZINHA HARDY'!JPP50,SINAPI,4,),VLOOKUP('TEREZINHA HARDY'!JPP50,SETOP,5,))</f>
        <v>17.68</v>
      </c>
      <c r="JPV50" s="14">
        <f t="shared" si="1273"/>
        <v>22.37</v>
      </c>
      <c r="JPW50" s="14">
        <f t="shared" si="1274"/>
        <v>647.44159999999999</v>
      </c>
      <c r="JPX50" s="14">
        <f t="shared" si="1275"/>
        <v>819.18939999999998</v>
      </c>
      <c r="JPY50" s="11" t="s">
        <v>17390</v>
      </c>
      <c r="JPZ50" s="261" t="str">
        <f>IF(JQG50="SINAPI",VLOOKUP('TEREZINHA HARDY'!JQF50,SINAPI,2,),VLOOKUP('TEREZINHA HARDY'!JQF50,SETOP,3,))</f>
        <v>PINTURA COM EMULSÃO ASFÁLTICA, DUAS (2) DEMÃOS</v>
      </c>
      <c r="JQA50" s="261"/>
      <c r="JQB50" s="261"/>
      <c r="JQC50" s="261"/>
      <c r="JQD50" s="261"/>
      <c r="JQE50" s="261"/>
      <c r="JQF50" s="12" t="s">
        <v>10840</v>
      </c>
      <c r="JQG50" s="12" t="s">
        <v>6222</v>
      </c>
      <c r="JQH50" s="12" t="str">
        <f>IF(JQG50="SINAPI",VLOOKUP('TEREZINHA HARDY'!JQF50,SINAPI,3,),VLOOKUP('TEREZINHA HARDY'!JQF50,SETOP,4,))</f>
        <v>M2</v>
      </c>
      <c r="JQI50" s="13">
        <v>36.619999999999997</v>
      </c>
      <c r="JQJ50" s="13" t="s">
        <v>41</v>
      </c>
      <c r="JQK50" s="14">
        <f>IF(JQG50="SINAPI",VLOOKUP('TEREZINHA HARDY'!JQF50,SINAPI,4,),VLOOKUP('TEREZINHA HARDY'!JQF50,SETOP,5,))</f>
        <v>17.68</v>
      </c>
      <c r="JQL50" s="14">
        <f t="shared" si="1276"/>
        <v>22.37</v>
      </c>
      <c r="JQM50" s="14">
        <f t="shared" si="1277"/>
        <v>647.44159999999999</v>
      </c>
      <c r="JQN50" s="14">
        <f t="shared" si="1278"/>
        <v>819.18939999999998</v>
      </c>
      <c r="JQO50" s="11" t="s">
        <v>17390</v>
      </c>
      <c r="JQP50" s="261" t="str">
        <f>IF(JQW50="SINAPI",VLOOKUP('TEREZINHA HARDY'!JQV50,SINAPI,2,),VLOOKUP('TEREZINHA HARDY'!JQV50,SETOP,3,))</f>
        <v>PINTURA COM EMULSÃO ASFÁLTICA, DUAS (2) DEMÃOS</v>
      </c>
      <c r="JQQ50" s="261"/>
      <c r="JQR50" s="261"/>
      <c r="JQS50" s="261"/>
      <c r="JQT50" s="261"/>
      <c r="JQU50" s="261"/>
      <c r="JQV50" s="12" t="s">
        <v>10840</v>
      </c>
      <c r="JQW50" s="12" t="s">
        <v>6222</v>
      </c>
      <c r="JQX50" s="12" t="str">
        <f>IF(JQW50="SINAPI",VLOOKUP('TEREZINHA HARDY'!JQV50,SINAPI,3,),VLOOKUP('TEREZINHA HARDY'!JQV50,SETOP,4,))</f>
        <v>M2</v>
      </c>
      <c r="JQY50" s="13">
        <v>36.619999999999997</v>
      </c>
      <c r="JQZ50" s="13" t="s">
        <v>41</v>
      </c>
      <c r="JRA50" s="14">
        <f>IF(JQW50="SINAPI",VLOOKUP('TEREZINHA HARDY'!JQV50,SINAPI,4,),VLOOKUP('TEREZINHA HARDY'!JQV50,SETOP,5,))</f>
        <v>17.68</v>
      </c>
      <c r="JRB50" s="14">
        <f t="shared" si="1279"/>
        <v>22.37</v>
      </c>
      <c r="JRC50" s="14">
        <f t="shared" si="1280"/>
        <v>647.44159999999999</v>
      </c>
      <c r="JRD50" s="14">
        <f t="shared" si="1281"/>
        <v>819.18939999999998</v>
      </c>
      <c r="JRE50" s="11" t="s">
        <v>17390</v>
      </c>
      <c r="JRF50" s="261" t="str">
        <f>IF(JRM50="SINAPI",VLOOKUP('TEREZINHA HARDY'!JRL50,SINAPI,2,),VLOOKUP('TEREZINHA HARDY'!JRL50,SETOP,3,))</f>
        <v>PINTURA COM EMULSÃO ASFÁLTICA, DUAS (2) DEMÃOS</v>
      </c>
      <c r="JRG50" s="261"/>
      <c r="JRH50" s="261"/>
      <c r="JRI50" s="261"/>
      <c r="JRJ50" s="261"/>
      <c r="JRK50" s="261"/>
      <c r="JRL50" s="12" t="s">
        <v>10840</v>
      </c>
      <c r="JRM50" s="12" t="s">
        <v>6222</v>
      </c>
      <c r="JRN50" s="12" t="str">
        <f>IF(JRM50="SINAPI",VLOOKUP('TEREZINHA HARDY'!JRL50,SINAPI,3,),VLOOKUP('TEREZINHA HARDY'!JRL50,SETOP,4,))</f>
        <v>M2</v>
      </c>
      <c r="JRO50" s="13">
        <v>36.619999999999997</v>
      </c>
      <c r="JRP50" s="13" t="s">
        <v>41</v>
      </c>
      <c r="JRQ50" s="14">
        <f>IF(JRM50="SINAPI",VLOOKUP('TEREZINHA HARDY'!JRL50,SINAPI,4,),VLOOKUP('TEREZINHA HARDY'!JRL50,SETOP,5,))</f>
        <v>17.68</v>
      </c>
      <c r="JRR50" s="14">
        <f t="shared" si="1282"/>
        <v>22.37</v>
      </c>
      <c r="JRS50" s="14">
        <f t="shared" si="1283"/>
        <v>647.44159999999999</v>
      </c>
      <c r="JRT50" s="14">
        <f t="shared" si="1284"/>
        <v>819.18939999999998</v>
      </c>
      <c r="JRU50" s="11" t="s">
        <v>17390</v>
      </c>
      <c r="JRV50" s="261" t="str">
        <f>IF(JSC50="SINAPI",VLOOKUP('TEREZINHA HARDY'!JSB50,SINAPI,2,),VLOOKUP('TEREZINHA HARDY'!JSB50,SETOP,3,))</f>
        <v>PINTURA COM EMULSÃO ASFÁLTICA, DUAS (2) DEMÃOS</v>
      </c>
      <c r="JRW50" s="261"/>
      <c r="JRX50" s="261"/>
      <c r="JRY50" s="261"/>
      <c r="JRZ50" s="261"/>
      <c r="JSA50" s="261"/>
      <c r="JSB50" s="12" t="s">
        <v>10840</v>
      </c>
      <c r="JSC50" s="12" t="s">
        <v>6222</v>
      </c>
      <c r="JSD50" s="12" t="str">
        <f>IF(JSC50="SINAPI",VLOOKUP('TEREZINHA HARDY'!JSB50,SINAPI,3,),VLOOKUP('TEREZINHA HARDY'!JSB50,SETOP,4,))</f>
        <v>M2</v>
      </c>
      <c r="JSE50" s="13">
        <v>36.619999999999997</v>
      </c>
      <c r="JSF50" s="13" t="s">
        <v>41</v>
      </c>
      <c r="JSG50" s="14">
        <f>IF(JSC50="SINAPI",VLOOKUP('TEREZINHA HARDY'!JSB50,SINAPI,4,),VLOOKUP('TEREZINHA HARDY'!JSB50,SETOP,5,))</f>
        <v>17.68</v>
      </c>
      <c r="JSH50" s="14">
        <f t="shared" si="1285"/>
        <v>22.37</v>
      </c>
      <c r="JSI50" s="14">
        <f t="shared" si="1286"/>
        <v>647.44159999999999</v>
      </c>
      <c r="JSJ50" s="14">
        <f t="shared" si="1287"/>
        <v>819.18939999999998</v>
      </c>
      <c r="JSK50" s="11" t="s">
        <v>17390</v>
      </c>
      <c r="JSL50" s="261" t="str">
        <f>IF(JSS50="SINAPI",VLOOKUP('TEREZINHA HARDY'!JSR50,SINAPI,2,),VLOOKUP('TEREZINHA HARDY'!JSR50,SETOP,3,))</f>
        <v>PINTURA COM EMULSÃO ASFÁLTICA, DUAS (2) DEMÃOS</v>
      </c>
      <c r="JSM50" s="261"/>
      <c r="JSN50" s="261"/>
      <c r="JSO50" s="261"/>
      <c r="JSP50" s="261"/>
      <c r="JSQ50" s="261"/>
      <c r="JSR50" s="12" t="s">
        <v>10840</v>
      </c>
      <c r="JSS50" s="12" t="s">
        <v>6222</v>
      </c>
      <c r="JST50" s="12" t="str">
        <f>IF(JSS50="SINAPI",VLOOKUP('TEREZINHA HARDY'!JSR50,SINAPI,3,),VLOOKUP('TEREZINHA HARDY'!JSR50,SETOP,4,))</f>
        <v>M2</v>
      </c>
      <c r="JSU50" s="13">
        <v>36.619999999999997</v>
      </c>
      <c r="JSV50" s="13" t="s">
        <v>41</v>
      </c>
      <c r="JSW50" s="14">
        <f>IF(JSS50="SINAPI",VLOOKUP('TEREZINHA HARDY'!JSR50,SINAPI,4,),VLOOKUP('TEREZINHA HARDY'!JSR50,SETOP,5,))</f>
        <v>17.68</v>
      </c>
      <c r="JSX50" s="14">
        <f t="shared" si="1288"/>
        <v>22.37</v>
      </c>
      <c r="JSY50" s="14">
        <f t="shared" si="1289"/>
        <v>647.44159999999999</v>
      </c>
      <c r="JSZ50" s="14">
        <f t="shared" si="1290"/>
        <v>819.18939999999998</v>
      </c>
      <c r="JTA50" s="11" t="s">
        <v>17390</v>
      </c>
      <c r="JTB50" s="261" t="str">
        <f>IF(JTI50="SINAPI",VLOOKUP('TEREZINHA HARDY'!JTH50,SINAPI,2,),VLOOKUP('TEREZINHA HARDY'!JTH50,SETOP,3,))</f>
        <v>PINTURA COM EMULSÃO ASFÁLTICA, DUAS (2) DEMÃOS</v>
      </c>
      <c r="JTC50" s="261"/>
      <c r="JTD50" s="261"/>
      <c r="JTE50" s="261"/>
      <c r="JTF50" s="261"/>
      <c r="JTG50" s="261"/>
      <c r="JTH50" s="12" t="s">
        <v>10840</v>
      </c>
      <c r="JTI50" s="12" t="s">
        <v>6222</v>
      </c>
      <c r="JTJ50" s="12" t="str">
        <f>IF(JTI50="SINAPI",VLOOKUP('TEREZINHA HARDY'!JTH50,SINAPI,3,),VLOOKUP('TEREZINHA HARDY'!JTH50,SETOP,4,))</f>
        <v>M2</v>
      </c>
      <c r="JTK50" s="13">
        <v>36.619999999999997</v>
      </c>
      <c r="JTL50" s="13" t="s">
        <v>41</v>
      </c>
      <c r="JTM50" s="14">
        <f>IF(JTI50="SINAPI",VLOOKUP('TEREZINHA HARDY'!JTH50,SINAPI,4,),VLOOKUP('TEREZINHA HARDY'!JTH50,SETOP,5,))</f>
        <v>17.68</v>
      </c>
      <c r="JTN50" s="14">
        <f t="shared" si="1291"/>
        <v>22.37</v>
      </c>
      <c r="JTO50" s="14">
        <f t="shared" si="1292"/>
        <v>647.44159999999999</v>
      </c>
      <c r="JTP50" s="14">
        <f t="shared" si="1293"/>
        <v>819.18939999999998</v>
      </c>
      <c r="JTQ50" s="11" t="s">
        <v>17390</v>
      </c>
      <c r="JTR50" s="261" t="str">
        <f>IF(JTY50="SINAPI",VLOOKUP('TEREZINHA HARDY'!JTX50,SINAPI,2,),VLOOKUP('TEREZINHA HARDY'!JTX50,SETOP,3,))</f>
        <v>PINTURA COM EMULSÃO ASFÁLTICA, DUAS (2) DEMÃOS</v>
      </c>
      <c r="JTS50" s="261"/>
      <c r="JTT50" s="261"/>
      <c r="JTU50" s="261"/>
      <c r="JTV50" s="261"/>
      <c r="JTW50" s="261"/>
      <c r="JTX50" s="12" t="s">
        <v>10840</v>
      </c>
      <c r="JTY50" s="12" t="s">
        <v>6222</v>
      </c>
      <c r="JTZ50" s="12" t="str">
        <f>IF(JTY50="SINAPI",VLOOKUP('TEREZINHA HARDY'!JTX50,SINAPI,3,),VLOOKUP('TEREZINHA HARDY'!JTX50,SETOP,4,))</f>
        <v>M2</v>
      </c>
      <c r="JUA50" s="13">
        <v>36.619999999999997</v>
      </c>
      <c r="JUB50" s="13" t="s">
        <v>41</v>
      </c>
      <c r="JUC50" s="14">
        <f>IF(JTY50="SINAPI",VLOOKUP('TEREZINHA HARDY'!JTX50,SINAPI,4,),VLOOKUP('TEREZINHA HARDY'!JTX50,SETOP,5,))</f>
        <v>17.68</v>
      </c>
      <c r="JUD50" s="14">
        <f t="shared" si="1294"/>
        <v>22.37</v>
      </c>
      <c r="JUE50" s="14">
        <f t="shared" si="1295"/>
        <v>647.44159999999999</v>
      </c>
      <c r="JUF50" s="14">
        <f t="shared" si="1296"/>
        <v>819.18939999999998</v>
      </c>
      <c r="JUG50" s="11" t="s">
        <v>17390</v>
      </c>
      <c r="JUH50" s="261" t="str">
        <f>IF(JUO50="SINAPI",VLOOKUP('TEREZINHA HARDY'!JUN50,SINAPI,2,),VLOOKUP('TEREZINHA HARDY'!JUN50,SETOP,3,))</f>
        <v>PINTURA COM EMULSÃO ASFÁLTICA, DUAS (2) DEMÃOS</v>
      </c>
      <c r="JUI50" s="261"/>
      <c r="JUJ50" s="261"/>
      <c r="JUK50" s="261"/>
      <c r="JUL50" s="261"/>
      <c r="JUM50" s="261"/>
      <c r="JUN50" s="12" t="s">
        <v>10840</v>
      </c>
      <c r="JUO50" s="12" t="s">
        <v>6222</v>
      </c>
      <c r="JUP50" s="12" t="str">
        <f>IF(JUO50="SINAPI",VLOOKUP('TEREZINHA HARDY'!JUN50,SINAPI,3,),VLOOKUP('TEREZINHA HARDY'!JUN50,SETOP,4,))</f>
        <v>M2</v>
      </c>
      <c r="JUQ50" s="13">
        <v>36.619999999999997</v>
      </c>
      <c r="JUR50" s="13" t="s">
        <v>41</v>
      </c>
      <c r="JUS50" s="14">
        <f>IF(JUO50="SINAPI",VLOOKUP('TEREZINHA HARDY'!JUN50,SINAPI,4,),VLOOKUP('TEREZINHA HARDY'!JUN50,SETOP,5,))</f>
        <v>17.68</v>
      </c>
      <c r="JUT50" s="14">
        <f t="shared" si="1297"/>
        <v>22.37</v>
      </c>
      <c r="JUU50" s="14">
        <f t="shared" si="1298"/>
        <v>647.44159999999999</v>
      </c>
      <c r="JUV50" s="14">
        <f t="shared" si="1299"/>
        <v>819.18939999999998</v>
      </c>
      <c r="JUW50" s="11" t="s">
        <v>17390</v>
      </c>
      <c r="JUX50" s="261" t="str">
        <f>IF(JVE50="SINAPI",VLOOKUP('TEREZINHA HARDY'!JVD50,SINAPI,2,),VLOOKUP('TEREZINHA HARDY'!JVD50,SETOP,3,))</f>
        <v>PINTURA COM EMULSÃO ASFÁLTICA, DUAS (2) DEMÃOS</v>
      </c>
      <c r="JUY50" s="261"/>
      <c r="JUZ50" s="261"/>
      <c r="JVA50" s="261"/>
      <c r="JVB50" s="261"/>
      <c r="JVC50" s="261"/>
      <c r="JVD50" s="12" t="s">
        <v>10840</v>
      </c>
      <c r="JVE50" s="12" t="s">
        <v>6222</v>
      </c>
      <c r="JVF50" s="12" t="str">
        <f>IF(JVE50="SINAPI",VLOOKUP('TEREZINHA HARDY'!JVD50,SINAPI,3,),VLOOKUP('TEREZINHA HARDY'!JVD50,SETOP,4,))</f>
        <v>M2</v>
      </c>
      <c r="JVG50" s="13">
        <v>36.619999999999997</v>
      </c>
      <c r="JVH50" s="13" t="s">
        <v>41</v>
      </c>
      <c r="JVI50" s="14">
        <f>IF(JVE50="SINAPI",VLOOKUP('TEREZINHA HARDY'!JVD50,SINAPI,4,),VLOOKUP('TEREZINHA HARDY'!JVD50,SETOP,5,))</f>
        <v>17.68</v>
      </c>
      <c r="JVJ50" s="14">
        <f t="shared" si="1300"/>
        <v>22.37</v>
      </c>
      <c r="JVK50" s="14">
        <f t="shared" si="1301"/>
        <v>647.44159999999999</v>
      </c>
      <c r="JVL50" s="14">
        <f t="shared" si="1302"/>
        <v>819.18939999999998</v>
      </c>
      <c r="JVM50" s="11" t="s">
        <v>17390</v>
      </c>
      <c r="JVN50" s="261" t="str">
        <f>IF(JVU50="SINAPI",VLOOKUP('TEREZINHA HARDY'!JVT50,SINAPI,2,),VLOOKUP('TEREZINHA HARDY'!JVT50,SETOP,3,))</f>
        <v>PINTURA COM EMULSÃO ASFÁLTICA, DUAS (2) DEMÃOS</v>
      </c>
      <c r="JVO50" s="261"/>
      <c r="JVP50" s="261"/>
      <c r="JVQ50" s="261"/>
      <c r="JVR50" s="261"/>
      <c r="JVS50" s="261"/>
      <c r="JVT50" s="12" t="s">
        <v>10840</v>
      </c>
      <c r="JVU50" s="12" t="s">
        <v>6222</v>
      </c>
      <c r="JVV50" s="12" t="str">
        <f>IF(JVU50="SINAPI",VLOOKUP('TEREZINHA HARDY'!JVT50,SINAPI,3,),VLOOKUP('TEREZINHA HARDY'!JVT50,SETOP,4,))</f>
        <v>M2</v>
      </c>
      <c r="JVW50" s="13">
        <v>36.619999999999997</v>
      </c>
      <c r="JVX50" s="13" t="s">
        <v>41</v>
      </c>
      <c r="JVY50" s="14">
        <f>IF(JVU50="SINAPI",VLOOKUP('TEREZINHA HARDY'!JVT50,SINAPI,4,),VLOOKUP('TEREZINHA HARDY'!JVT50,SETOP,5,))</f>
        <v>17.68</v>
      </c>
      <c r="JVZ50" s="14">
        <f t="shared" si="1303"/>
        <v>22.37</v>
      </c>
      <c r="JWA50" s="14">
        <f t="shared" si="1304"/>
        <v>647.44159999999999</v>
      </c>
      <c r="JWB50" s="14">
        <f t="shared" si="1305"/>
        <v>819.18939999999998</v>
      </c>
      <c r="JWC50" s="11" t="s">
        <v>17390</v>
      </c>
      <c r="JWD50" s="261" t="str">
        <f>IF(JWK50="SINAPI",VLOOKUP('TEREZINHA HARDY'!JWJ50,SINAPI,2,),VLOOKUP('TEREZINHA HARDY'!JWJ50,SETOP,3,))</f>
        <v>PINTURA COM EMULSÃO ASFÁLTICA, DUAS (2) DEMÃOS</v>
      </c>
      <c r="JWE50" s="261"/>
      <c r="JWF50" s="261"/>
      <c r="JWG50" s="261"/>
      <c r="JWH50" s="261"/>
      <c r="JWI50" s="261"/>
      <c r="JWJ50" s="12" t="s">
        <v>10840</v>
      </c>
      <c r="JWK50" s="12" t="s">
        <v>6222</v>
      </c>
      <c r="JWL50" s="12" t="str">
        <f>IF(JWK50="SINAPI",VLOOKUP('TEREZINHA HARDY'!JWJ50,SINAPI,3,),VLOOKUP('TEREZINHA HARDY'!JWJ50,SETOP,4,))</f>
        <v>M2</v>
      </c>
      <c r="JWM50" s="13">
        <v>36.619999999999997</v>
      </c>
      <c r="JWN50" s="13" t="s">
        <v>41</v>
      </c>
      <c r="JWO50" s="14">
        <f>IF(JWK50="SINAPI",VLOOKUP('TEREZINHA HARDY'!JWJ50,SINAPI,4,),VLOOKUP('TEREZINHA HARDY'!JWJ50,SETOP,5,))</f>
        <v>17.68</v>
      </c>
      <c r="JWP50" s="14">
        <f t="shared" si="1306"/>
        <v>22.37</v>
      </c>
      <c r="JWQ50" s="14">
        <f t="shared" si="1307"/>
        <v>647.44159999999999</v>
      </c>
      <c r="JWR50" s="14">
        <f t="shared" si="1308"/>
        <v>819.18939999999998</v>
      </c>
      <c r="JWS50" s="11" t="s">
        <v>17390</v>
      </c>
      <c r="JWT50" s="261" t="str">
        <f>IF(JXA50="SINAPI",VLOOKUP('TEREZINHA HARDY'!JWZ50,SINAPI,2,),VLOOKUP('TEREZINHA HARDY'!JWZ50,SETOP,3,))</f>
        <v>PINTURA COM EMULSÃO ASFÁLTICA, DUAS (2) DEMÃOS</v>
      </c>
      <c r="JWU50" s="261"/>
      <c r="JWV50" s="261"/>
      <c r="JWW50" s="261"/>
      <c r="JWX50" s="261"/>
      <c r="JWY50" s="261"/>
      <c r="JWZ50" s="12" t="s">
        <v>10840</v>
      </c>
      <c r="JXA50" s="12" t="s">
        <v>6222</v>
      </c>
      <c r="JXB50" s="12" t="str">
        <f>IF(JXA50="SINAPI",VLOOKUP('TEREZINHA HARDY'!JWZ50,SINAPI,3,),VLOOKUP('TEREZINHA HARDY'!JWZ50,SETOP,4,))</f>
        <v>M2</v>
      </c>
      <c r="JXC50" s="13">
        <v>36.619999999999997</v>
      </c>
      <c r="JXD50" s="13" t="s">
        <v>41</v>
      </c>
      <c r="JXE50" s="14">
        <f>IF(JXA50="SINAPI",VLOOKUP('TEREZINHA HARDY'!JWZ50,SINAPI,4,),VLOOKUP('TEREZINHA HARDY'!JWZ50,SETOP,5,))</f>
        <v>17.68</v>
      </c>
      <c r="JXF50" s="14">
        <f t="shared" si="1309"/>
        <v>22.37</v>
      </c>
      <c r="JXG50" s="14">
        <f t="shared" si="1310"/>
        <v>647.44159999999999</v>
      </c>
      <c r="JXH50" s="14">
        <f t="shared" si="1311"/>
        <v>819.18939999999998</v>
      </c>
      <c r="JXI50" s="11" t="s">
        <v>17390</v>
      </c>
      <c r="JXJ50" s="261" t="str">
        <f>IF(JXQ50="SINAPI",VLOOKUP('TEREZINHA HARDY'!JXP50,SINAPI,2,),VLOOKUP('TEREZINHA HARDY'!JXP50,SETOP,3,))</f>
        <v>PINTURA COM EMULSÃO ASFÁLTICA, DUAS (2) DEMÃOS</v>
      </c>
      <c r="JXK50" s="261"/>
      <c r="JXL50" s="261"/>
      <c r="JXM50" s="261"/>
      <c r="JXN50" s="261"/>
      <c r="JXO50" s="261"/>
      <c r="JXP50" s="12" t="s">
        <v>10840</v>
      </c>
      <c r="JXQ50" s="12" t="s">
        <v>6222</v>
      </c>
      <c r="JXR50" s="12" t="str">
        <f>IF(JXQ50="SINAPI",VLOOKUP('TEREZINHA HARDY'!JXP50,SINAPI,3,),VLOOKUP('TEREZINHA HARDY'!JXP50,SETOP,4,))</f>
        <v>M2</v>
      </c>
      <c r="JXS50" s="13">
        <v>36.619999999999997</v>
      </c>
      <c r="JXT50" s="13" t="s">
        <v>41</v>
      </c>
      <c r="JXU50" s="14">
        <f>IF(JXQ50="SINAPI",VLOOKUP('TEREZINHA HARDY'!JXP50,SINAPI,4,),VLOOKUP('TEREZINHA HARDY'!JXP50,SETOP,5,))</f>
        <v>17.68</v>
      </c>
      <c r="JXV50" s="14">
        <f t="shared" si="1312"/>
        <v>22.37</v>
      </c>
      <c r="JXW50" s="14">
        <f t="shared" si="1313"/>
        <v>647.44159999999999</v>
      </c>
      <c r="JXX50" s="14">
        <f t="shared" si="1314"/>
        <v>819.18939999999998</v>
      </c>
      <c r="JXY50" s="11" t="s">
        <v>17390</v>
      </c>
      <c r="JXZ50" s="261" t="str">
        <f>IF(JYG50="SINAPI",VLOOKUP('TEREZINHA HARDY'!JYF50,SINAPI,2,),VLOOKUP('TEREZINHA HARDY'!JYF50,SETOP,3,))</f>
        <v>PINTURA COM EMULSÃO ASFÁLTICA, DUAS (2) DEMÃOS</v>
      </c>
      <c r="JYA50" s="261"/>
      <c r="JYB50" s="261"/>
      <c r="JYC50" s="261"/>
      <c r="JYD50" s="261"/>
      <c r="JYE50" s="261"/>
      <c r="JYF50" s="12" t="s">
        <v>10840</v>
      </c>
      <c r="JYG50" s="12" t="s">
        <v>6222</v>
      </c>
      <c r="JYH50" s="12" t="str">
        <f>IF(JYG50="SINAPI",VLOOKUP('TEREZINHA HARDY'!JYF50,SINAPI,3,),VLOOKUP('TEREZINHA HARDY'!JYF50,SETOP,4,))</f>
        <v>M2</v>
      </c>
      <c r="JYI50" s="13">
        <v>36.619999999999997</v>
      </c>
      <c r="JYJ50" s="13" t="s">
        <v>41</v>
      </c>
      <c r="JYK50" s="14">
        <f>IF(JYG50="SINAPI",VLOOKUP('TEREZINHA HARDY'!JYF50,SINAPI,4,),VLOOKUP('TEREZINHA HARDY'!JYF50,SETOP,5,))</f>
        <v>17.68</v>
      </c>
      <c r="JYL50" s="14">
        <f t="shared" si="1315"/>
        <v>22.37</v>
      </c>
      <c r="JYM50" s="14">
        <f t="shared" si="1316"/>
        <v>647.44159999999999</v>
      </c>
      <c r="JYN50" s="14">
        <f t="shared" si="1317"/>
        <v>819.18939999999998</v>
      </c>
      <c r="JYO50" s="11" t="s">
        <v>17390</v>
      </c>
      <c r="JYP50" s="261" t="str">
        <f>IF(JYW50="SINAPI",VLOOKUP('TEREZINHA HARDY'!JYV50,SINAPI,2,),VLOOKUP('TEREZINHA HARDY'!JYV50,SETOP,3,))</f>
        <v>PINTURA COM EMULSÃO ASFÁLTICA, DUAS (2) DEMÃOS</v>
      </c>
      <c r="JYQ50" s="261"/>
      <c r="JYR50" s="261"/>
      <c r="JYS50" s="261"/>
      <c r="JYT50" s="261"/>
      <c r="JYU50" s="261"/>
      <c r="JYV50" s="12" t="s">
        <v>10840</v>
      </c>
      <c r="JYW50" s="12" t="s">
        <v>6222</v>
      </c>
      <c r="JYX50" s="12" t="str">
        <f>IF(JYW50="SINAPI",VLOOKUP('TEREZINHA HARDY'!JYV50,SINAPI,3,),VLOOKUP('TEREZINHA HARDY'!JYV50,SETOP,4,))</f>
        <v>M2</v>
      </c>
      <c r="JYY50" s="13">
        <v>36.619999999999997</v>
      </c>
      <c r="JYZ50" s="13" t="s">
        <v>41</v>
      </c>
      <c r="JZA50" s="14">
        <f>IF(JYW50="SINAPI",VLOOKUP('TEREZINHA HARDY'!JYV50,SINAPI,4,),VLOOKUP('TEREZINHA HARDY'!JYV50,SETOP,5,))</f>
        <v>17.68</v>
      </c>
      <c r="JZB50" s="14">
        <f t="shared" si="1318"/>
        <v>22.37</v>
      </c>
      <c r="JZC50" s="14">
        <f t="shared" si="1319"/>
        <v>647.44159999999999</v>
      </c>
      <c r="JZD50" s="14">
        <f t="shared" si="1320"/>
        <v>819.18939999999998</v>
      </c>
      <c r="JZE50" s="11" t="s">
        <v>17390</v>
      </c>
      <c r="JZF50" s="261" t="str">
        <f>IF(JZM50="SINAPI",VLOOKUP('TEREZINHA HARDY'!JZL50,SINAPI,2,),VLOOKUP('TEREZINHA HARDY'!JZL50,SETOP,3,))</f>
        <v>PINTURA COM EMULSÃO ASFÁLTICA, DUAS (2) DEMÃOS</v>
      </c>
      <c r="JZG50" s="261"/>
      <c r="JZH50" s="261"/>
      <c r="JZI50" s="261"/>
      <c r="JZJ50" s="261"/>
      <c r="JZK50" s="261"/>
      <c r="JZL50" s="12" t="s">
        <v>10840</v>
      </c>
      <c r="JZM50" s="12" t="s">
        <v>6222</v>
      </c>
      <c r="JZN50" s="12" t="str">
        <f>IF(JZM50="SINAPI",VLOOKUP('TEREZINHA HARDY'!JZL50,SINAPI,3,),VLOOKUP('TEREZINHA HARDY'!JZL50,SETOP,4,))</f>
        <v>M2</v>
      </c>
      <c r="JZO50" s="13">
        <v>36.619999999999997</v>
      </c>
      <c r="JZP50" s="13" t="s">
        <v>41</v>
      </c>
      <c r="JZQ50" s="14">
        <f>IF(JZM50="SINAPI",VLOOKUP('TEREZINHA HARDY'!JZL50,SINAPI,4,),VLOOKUP('TEREZINHA HARDY'!JZL50,SETOP,5,))</f>
        <v>17.68</v>
      </c>
      <c r="JZR50" s="14">
        <f t="shared" si="1321"/>
        <v>22.37</v>
      </c>
      <c r="JZS50" s="14">
        <f t="shared" si="1322"/>
        <v>647.44159999999999</v>
      </c>
      <c r="JZT50" s="14">
        <f t="shared" si="1323"/>
        <v>819.18939999999998</v>
      </c>
      <c r="JZU50" s="11" t="s">
        <v>17390</v>
      </c>
      <c r="JZV50" s="261" t="str">
        <f>IF(KAC50="SINAPI",VLOOKUP('TEREZINHA HARDY'!KAB50,SINAPI,2,),VLOOKUP('TEREZINHA HARDY'!KAB50,SETOP,3,))</f>
        <v>PINTURA COM EMULSÃO ASFÁLTICA, DUAS (2) DEMÃOS</v>
      </c>
      <c r="JZW50" s="261"/>
      <c r="JZX50" s="261"/>
      <c r="JZY50" s="261"/>
      <c r="JZZ50" s="261"/>
      <c r="KAA50" s="261"/>
      <c r="KAB50" s="12" t="s">
        <v>10840</v>
      </c>
      <c r="KAC50" s="12" t="s">
        <v>6222</v>
      </c>
      <c r="KAD50" s="12" t="str">
        <f>IF(KAC50="SINAPI",VLOOKUP('TEREZINHA HARDY'!KAB50,SINAPI,3,),VLOOKUP('TEREZINHA HARDY'!KAB50,SETOP,4,))</f>
        <v>M2</v>
      </c>
      <c r="KAE50" s="13">
        <v>36.619999999999997</v>
      </c>
      <c r="KAF50" s="13" t="s">
        <v>41</v>
      </c>
      <c r="KAG50" s="14">
        <f>IF(KAC50="SINAPI",VLOOKUP('TEREZINHA HARDY'!KAB50,SINAPI,4,),VLOOKUP('TEREZINHA HARDY'!KAB50,SETOP,5,))</f>
        <v>17.68</v>
      </c>
      <c r="KAH50" s="14">
        <f t="shared" si="1324"/>
        <v>22.37</v>
      </c>
      <c r="KAI50" s="14">
        <f t="shared" si="1325"/>
        <v>647.44159999999999</v>
      </c>
      <c r="KAJ50" s="14">
        <f t="shared" si="1326"/>
        <v>819.18939999999998</v>
      </c>
      <c r="KAK50" s="11" t="s">
        <v>17390</v>
      </c>
      <c r="KAL50" s="261" t="str">
        <f>IF(KAS50="SINAPI",VLOOKUP('TEREZINHA HARDY'!KAR50,SINAPI,2,),VLOOKUP('TEREZINHA HARDY'!KAR50,SETOP,3,))</f>
        <v>PINTURA COM EMULSÃO ASFÁLTICA, DUAS (2) DEMÃOS</v>
      </c>
      <c r="KAM50" s="261"/>
      <c r="KAN50" s="261"/>
      <c r="KAO50" s="261"/>
      <c r="KAP50" s="261"/>
      <c r="KAQ50" s="261"/>
      <c r="KAR50" s="12" t="s">
        <v>10840</v>
      </c>
      <c r="KAS50" s="12" t="s">
        <v>6222</v>
      </c>
      <c r="KAT50" s="12" t="str">
        <f>IF(KAS50="SINAPI",VLOOKUP('TEREZINHA HARDY'!KAR50,SINAPI,3,),VLOOKUP('TEREZINHA HARDY'!KAR50,SETOP,4,))</f>
        <v>M2</v>
      </c>
      <c r="KAU50" s="13">
        <v>36.619999999999997</v>
      </c>
      <c r="KAV50" s="13" t="s">
        <v>41</v>
      </c>
      <c r="KAW50" s="14">
        <f>IF(KAS50="SINAPI",VLOOKUP('TEREZINHA HARDY'!KAR50,SINAPI,4,),VLOOKUP('TEREZINHA HARDY'!KAR50,SETOP,5,))</f>
        <v>17.68</v>
      </c>
      <c r="KAX50" s="14">
        <f t="shared" si="1327"/>
        <v>22.37</v>
      </c>
      <c r="KAY50" s="14">
        <f t="shared" si="1328"/>
        <v>647.44159999999999</v>
      </c>
      <c r="KAZ50" s="14">
        <f t="shared" si="1329"/>
        <v>819.18939999999998</v>
      </c>
      <c r="KBA50" s="11" t="s">
        <v>17390</v>
      </c>
      <c r="KBB50" s="261" t="str">
        <f>IF(KBI50="SINAPI",VLOOKUP('TEREZINHA HARDY'!KBH50,SINAPI,2,),VLOOKUP('TEREZINHA HARDY'!KBH50,SETOP,3,))</f>
        <v>PINTURA COM EMULSÃO ASFÁLTICA, DUAS (2) DEMÃOS</v>
      </c>
      <c r="KBC50" s="261"/>
      <c r="KBD50" s="261"/>
      <c r="KBE50" s="261"/>
      <c r="KBF50" s="261"/>
      <c r="KBG50" s="261"/>
      <c r="KBH50" s="12" t="s">
        <v>10840</v>
      </c>
      <c r="KBI50" s="12" t="s">
        <v>6222</v>
      </c>
      <c r="KBJ50" s="12" t="str">
        <f>IF(KBI50="SINAPI",VLOOKUP('TEREZINHA HARDY'!KBH50,SINAPI,3,),VLOOKUP('TEREZINHA HARDY'!KBH50,SETOP,4,))</f>
        <v>M2</v>
      </c>
      <c r="KBK50" s="13">
        <v>36.619999999999997</v>
      </c>
      <c r="KBL50" s="13" t="s">
        <v>41</v>
      </c>
      <c r="KBM50" s="14">
        <f>IF(KBI50="SINAPI",VLOOKUP('TEREZINHA HARDY'!KBH50,SINAPI,4,),VLOOKUP('TEREZINHA HARDY'!KBH50,SETOP,5,))</f>
        <v>17.68</v>
      </c>
      <c r="KBN50" s="14">
        <f t="shared" si="1330"/>
        <v>22.37</v>
      </c>
      <c r="KBO50" s="14">
        <f t="shared" si="1331"/>
        <v>647.44159999999999</v>
      </c>
      <c r="KBP50" s="14">
        <f t="shared" si="1332"/>
        <v>819.18939999999998</v>
      </c>
      <c r="KBQ50" s="11" t="s">
        <v>17390</v>
      </c>
      <c r="KBR50" s="261" t="str">
        <f>IF(KBY50="SINAPI",VLOOKUP('TEREZINHA HARDY'!KBX50,SINAPI,2,),VLOOKUP('TEREZINHA HARDY'!KBX50,SETOP,3,))</f>
        <v>PINTURA COM EMULSÃO ASFÁLTICA, DUAS (2) DEMÃOS</v>
      </c>
      <c r="KBS50" s="261"/>
      <c r="KBT50" s="261"/>
      <c r="KBU50" s="261"/>
      <c r="KBV50" s="261"/>
      <c r="KBW50" s="261"/>
      <c r="KBX50" s="12" t="s">
        <v>10840</v>
      </c>
      <c r="KBY50" s="12" t="s">
        <v>6222</v>
      </c>
      <c r="KBZ50" s="12" t="str">
        <f>IF(KBY50="SINAPI",VLOOKUP('TEREZINHA HARDY'!KBX50,SINAPI,3,),VLOOKUP('TEREZINHA HARDY'!KBX50,SETOP,4,))</f>
        <v>M2</v>
      </c>
      <c r="KCA50" s="13">
        <v>36.619999999999997</v>
      </c>
      <c r="KCB50" s="13" t="s">
        <v>41</v>
      </c>
      <c r="KCC50" s="14">
        <f>IF(KBY50="SINAPI",VLOOKUP('TEREZINHA HARDY'!KBX50,SINAPI,4,),VLOOKUP('TEREZINHA HARDY'!KBX50,SETOP,5,))</f>
        <v>17.68</v>
      </c>
      <c r="KCD50" s="14">
        <f t="shared" si="1333"/>
        <v>22.37</v>
      </c>
      <c r="KCE50" s="14">
        <f t="shared" si="1334"/>
        <v>647.44159999999999</v>
      </c>
      <c r="KCF50" s="14">
        <f t="shared" si="1335"/>
        <v>819.18939999999998</v>
      </c>
      <c r="KCG50" s="11" t="s">
        <v>17390</v>
      </c>
      <c r="KCH50" s="261" t="str">
        <f>IF(KCO50="SINAPI",VLOOKUP('TEREZINHA HARDY'!KCN50,SINAPI,2,),VLOOKUP('TEREZINHA HARDY'!KCN50,SETOP,3,))</f>
        <v>PINTURA COM EMULSÃO ASFÁLTICA, DUAS (2) DEMÃOS</v>
      </c>
      <c r="KCI50" s="261"/>
      <c r="KCJ50" s="261"/>
      <c r="KCK50" s="261"/>
      <c r="KCL50" s="261"/>
      <c r="KCM50" s="261"/>
      <c r="KCN50" s="12" t="s">
        <v>10840</v>
      </c>
      <c r="KCO50" s="12" t="s">
        <v>6222</v>
      </c>
      <c r="KCP50" s="12" t="str">
        <f>IF(KCO50="SINAPI",VLOOKUP('TEREZINHA HARDY'!KCN50,SINAPI,3,),VLOOKUP('TEREZINHA HARDY'!KCN50,SETOP,4,))</f>
        <v>M2</v>
      </c>
      <c r="KCQ50" s="13">
        <v>36.619999999999997</v>
      </c>
      <c r="KCR50" s="13" t="s">
        <v>41</v>
      </c>
      <c r="KCS50" s="14">
        <f>IF(KCO50="SINAPI",VLOOKUP('TEREZINHA HARDY'!KCN50,SINAPI,4,),VLOOKUP('TEREZINHA HARDY'!KCN50,SETOP,5,))</f>
        <v>17.68</v>
      </c>
      <c r="KCT50" s="14">
        <f t="shared" si="1336"/>
        <v>22.37</v>
      </c>
      <c r="KCU50" s="14">
        <f t="shared" si="1337"/>
        <v>647.44159999999999</v>
      </c>
      <c r="KCV50" s="14">
        <f t="shared" si="1338"/>
        <v>819.18939999999998</v>
      </c>
      <c r="KCW50" s="11" t="s">
        <v>17390</v>
      </c>
      <c r="KCX50" s="261" t="str">
        <f>IF(KDE50="SINAPI",VLOOKUP('TEREZINHA HARDY'!KDD50,SINAPI,2,),VLOOKUP('TEREZINHA HARDY'!KDD50,SETOP,3,))</f>
        <v>PINTURA COM EMULSÃO ASFÁLTICA, DUAS (2) DEMÃOS</v>
      </c>
      <c r="KCY50" s="261"/>
      <c r="KCZ50" s="261"/>
      <c r="KDA50" s="261"/>
      <c r="KDB50" s="261"/>
      <c r="KDC50" s="261"/>
      <c r="KDD50" s="12" t="s">
        <v>10840</v>
      </c>
      <c r="KDE50" s="12" t="s">
        <v>6222</v>
      </c>
      <c r="KDF50" s="12" t="str">
        <f>IF(KDE50="SINAPI",VLOOKUP('TEREZINHA HARDY'!KDD50,SINAPI,3,),VLOOKUP('TEREZINHA HARDY'!KDD50,SETOP,4,))</f>
        <v>M2</v>
      </c>
      <c r="KDG50" s="13">
        <v>36.619999999999997</v>
      </c>
      <c r="KDH50" s="13" t="s">
        <v>41</v>
      </c>
      <c r="KDI50" s="14">
        <f>IF(KDE50="SINAPI",VLOOKUP('TEREZINHA HARDY'!KDD50,SINAPI,4,),VLOOKUP('TEREZINHA HARDY'!KDD50,SETOP,5,))</f>
        <v>17.68</v>
      </c>
      <c r="KDJ50" s="14">
        <f t="shared" si="1339"/>
        <v>22.37</v>
      </c>
      <c r="KDK50" s="14">
        <f t="shared" si="1340"/>
        <v>647.44159999999999</v>
      </c>
      <c r="KDL50" s="14">
        <f t="shared" si="1341"/>
        <v>819.18939999999998</v>
      </c>
      <c r="KDM50" s="11" t="s">
        <v>17390</v>
      </c>
      <c r="KDN50" s="261" t="str">
        <f>IF(KDU50="SINAPI",VLOOKUP('TEREZINHA HARDY'!KDT50,SINAPI,2,),VLOOKUP('TEREZINHA HARDY'!KDT50,SETOP,3,))</f>
        <v>PINTURA COM EMULSÃO ASFÁLTICA, DUAS (2) DEMÃOS</v>
      </c>
      <c r="KDO50" s="261"/>
      <c r="KDP50" s="261"/>
      <c r="KDQ50" s="261"/>
      <c r="KDR50" s="261"/>
      <c r="KDS50" s="261"/>
      <c r="KDT50" s="12" t="s">
        <v>10840</v>
      </c>
      <c r="KDU50" s="12" t="s">
        <v>6222</v>
      </c>
      <c r="KDV50" s="12" t="str">
        <f>IF(KDU50="SINAPI",VLOOKUP('TEREZINHA HARDY'!KDT50,SINAPI,3,),VLOOKUP('TEREZINHA HARDY'!KDT50,SETOP,4,))</f>
        <v>M2</v>
      </c>
      <c r="KDW50" s="13">
        <v>36.619999999999997</v>
      </c>
      <c r="KDX50" s="13" t="s">
        <v>41</v>
      </c>
      <c r="KDY50" s="14">
        <f>IF(KDU50="SINAPI",VLOOKUP('TEREZINHA HARDY'!KDT50,SINAPI,4,),VLOOKUP('TEREZINHA HARDY'!KDT50,SETOP,5,))</f>
        <v>17.68</v>
      </c>
      <c r="KDZ50" s="14">
        <f t="shared" si="1342"/>
        <v>22.37</v>
      </c>
      <c r="KEA50" s="14">
        <f t="shared" si="1343"/>
        <v>647.44159999999999</v>
      </c>
      <c r="KEB50" s="14">
        <f t="shared" si="1344"/>
        <v>819.18939999999998</v>
      </c>
      <c r="KEC50" s="11" t="s">
        <v>17390</v>
      </c>
      <c r="KED50" s="261" t="str">
        <f>IF(KEK50="SINAPI",VLOOKUP('TEREZINHA HARDY'!KEJ50,SINAPI,2,),VLOOKUP('TEREZINHA HARDY'!KEJ50,SETOP,3,))</f>
        <v>PINTURA COM EMULSÃO ASFÁLTICA, DUAS (2) DEMÃOS</v>
      </c>
      <c r="KEE50" s="261"/>
      <c r="KEF50" s="261"/>
      <c r="KEG50" s="261"/>
      <c r="KEH50" s="261"/>
      <c r="KEI50" s="261"/>
      <c r="KEJ50" s="12" t="s">
        <v>10840</v>
      </c>
      <c r="KEK50" s="12" t="s">
        <v>6222</v>
      </c>
      <c r="KEL50" s="12" t="str">
        <f>IF(KEK50="SINAPI",VLOOKUP('TEREZINHA HARDY'!KEJ50,SINAPI,3,),VLOOKUP('TEREZINHA HARDY'!KEJ50,SETOP,4,))</f>
        <v>M2</v>
      </c>
      <c r="KEM50" s="13">
        <v>36.619999999999997</v>
      </c>
      <c r="KEN50" s="13" t="s">
        <v>41</v>
      </c>
      <c r="KEO50" s="14">
        <f>IF(KEK50="SINAPI",VLOOKUP('TEREZINHA HARDY'!KEJ50,SINAPI,4,),VLOOKUP('TEREZINHA HARDY'!KEJ50,SETOP,5,))</f>
        <v>17.68</v>
      </c>
      <c r="KEP50" s="14">
        <f t="shared" si="1345"/>
        <v>22.37</v>
      </c>
      <c r="KEQ50" s="14">
        <f t="shared" si="1346"/>
        <v>647.44159999999999</v>
      </c>
      <c r="KER50" s="14">
        <f t="shared" si="1347"/>
        <v>819.18939999999998</v>
      </c>
      <c r="KES50" s="11" t="s">
        <v>17390</v>
      </c>
      <c r="KET50" s="261" t="str">
        <f>IF(KFA50="SINAPI",VLOOKUP('TEREZINHA HARDY'!KEZ50,SINAPI,2,),VLOOKUP('TEREZINHA HARDY'!KEZ50,SETOP,3,))</f>
        <v>PINTURA COM EMULSÃO ASFÁLTICA, DUAS (2) DEMÃOS</v>
      </c>
      <c r="KEU50" s="261"/>
      <c r="KEV50" s="261"/>
      <c r="KEW50" s="261"/>
      <c r="KEX50" s="261"/>
      <c r="KEY50" s="261"/>
      <c r="KEZ50" s="12" t="s">
        <v>10840</v>
      </c>
      <c r="KFA50" s="12" t="s">
        <v>6222</v>
      </c>
      <c r="KFB50" s="12" t="str">
        <f>IF(KFA50="SINAPI",VLOOKUP('TEREZINHA HARDY'!KEZ50,SINAPI,3,),VLOOKUP('TEREZINHA HARDY'!KEZ50,SETOP,4,))</f>
        <v>M2</v>
      </c>
      <c r="KFC50" s="13">
        <v>36.619999999999997</v>
      </c>
      <c r="KFD50" s="13" t="s">
        <v>41</v>
      </c>
      <c r="KFE50" s="14">
        <f>IF(KFA50="SINAPI",VLOOKUP('TEREZINHA HARDY'!KEZ50,SINAPI,4,),VLOOKUP('TEREZINHA HARDY'!KEZ50,SETOP,5,))</f>
        <v>17.68</v>
      </c>
      <c r="KFF50" s="14">
        <f t="shared" si="1348"/>
        <v>22.37</v>
      </c>
      <c r="KFG50" s="14">
        <f t="shared" si="1349"/>
        <v>647.44159999999999</v>
      </c>
      <c r="KFH50" s="14">
        <f t="shared" si="1350"/>
        <v>819.18939999999998</v>
      </c>
      <c r="KFI50" s="11" t="s">
        <v>17390</v>
      </c>
      <c r="KFJ50" s="261" t="str">
        <f>IF(KFQ50="SINAPI",VLOOKUP('TEREZINHA HARDY'!KFP50,SINAPI,2,),VLOOKUP('TEREZINHA HARDY'!KFP50,SETOP,3,))</f>
        <v>PINTURA COM EMULSÃO ASFÁLTICA, DUAS (2) DEMÃOS</v>
      </c>
      <c r="KFK50" s="261"/>
      <c r="KFL50" s="261"/>
      <c r="KFM50" s="261"/>
      <c r="KFN50" s="261"/>
      <c r="KFO50" s="261"/>
      <c r="KFP50" s="12" t="s">
        <v>10840</v>
      </c>
      <c r="KFQ50" s="12" t="s">
        <v>6222</v>
      </c>
      <c r="KFR50" s="12" t="str">
        <f>IF(KFQ50="SINAPI",VLOOKUP('TEREZINHA HARDY'!KFP50,SINAPI,3,),VLOOKUP('TEREZINHA HARDY'!KFP50,SETOP,4,))</f>
        <v>M2</v>
      </c>
      <c r="KFS50" s="13">
        <v>36.619999999999997</v>
      </c>
      <c r="KFT50" s="13" t="s">
        <v>41</v>
      </c>
      <c r="KFU50" s="14">
        <f>IF(KFQ50="SINAPI",VLOOKUP('TEREZINHA HARDY'!KFP50,SINAPI,4,),VLOOKUP('TEREZINHA HARDY'!KFP50,SETOP,5,))</f>
        <v>17.68</v>
      </c>
      <c r="KFV50" s="14">
        <f t="shared" si="1351"/>
        <v>22.37</v>
      </c>
      <c r="KFW50" s="14">
        <f t="shared" si="1352"/>
        <v>647.44159999999999</v>
      </c>
      <c r="KFX50" s="14">
        <f t="shared" si="1353"/>
        <v>819.18939999999998</v>
      </c>
      <c r="KFY50" s="11" t="s">
        <v>17390</v>
      </c>
      <c r="KFZ50" s="261" t="str">
        <f>IF(KGG50="SINAPI",VLOOKUP('TEREZINHA HARDY'!KGF50,SINAPI,2,),VLOOKUP('TEREZINHA HARDY'!KGF50,SETOP,3,))</f>
        <v>PINTURA COM EMULSÃO ASFÁLTICA, DUAS (2) DEMÃOS</v>
      </c>
      <c r="KGA50" s="261"/>
      <c r="KGB50" s="261"/>
      <c r="KGC50" s="261"/>
      <c r="KGD50" s="261"/>
      <c r="KGE50" s="261"/>
      <c r="KGF50" s="12" t="s">
        <v>10840</v>
      </c>
      <c r="KGG50" s="12" t="s">
        <v>6222</v>
      </c>
      <c r="KGH50" s="12" t="str">
        <f>IF(KGG50="SINAPI",VLOOKUP('TEREZINHA HARDY'!KGF50,SINAPI,3,),VLOOKUP('TEREZINHA HARDY'!KGF50,SETOP,4,))</f>
        <v>M2</v>
      </c>
      <c r="KGI50" s="13">
        <v>36.619999999999997</v>
      </c>
      <c r="KGJ50" s="13" t="s">
        <v>41</v>
      </c>
      <c r="KGK50" s="14">
        <f>IF(KGG50="SINAPI",VLOOKUP('TEREZINHA HARDY'!KGF50,SINAPI,4,),VLOOKUP('TEREZINHA HARDY'!KGF50,SETOP,5,))</f>
        <v>17.68</v>
      </c>
      <c r="KGL50" s="14">
        <f t="shared" si="1354"/>
        <v>22.37</v>
      </c>
      <c r="KGM50" s="14">
        <f t="shared" si="1355"/>
        <v>647.44159999999999</v>
      </c>
      <c r="KGN50" s="14">
        <f t="shared" si="1356"/>
        <v>819.18939999999998</v>
      </c>
      <c r="KGO50" s="11" t="s">
        <v>17390</v>
      </c>
      <c r="KGP50" s="261" t="str">
        <f>IF(KGW50="SINAPI",VLOOKUP('TEREZINHA HARDY'!KGV50,SINAPI,2,),VLOOKUP('TEREZINHA HARDY'!KGV50,SETOP,3,))</f>
        <v>PINTURA COM EMULSÃO ASFÁLTICA, DUAS (2) DEMÃOS</v>
      </c>
      <c r="KGQ50" s="261"/>
      <c r="KGR50" s="261"/>
      <c r="KGS50" s="261"/>
      <c r="KGT50" s="261"/>
      <c r="KGU50" s="261"/>
      <c r="KGV50" s="12" t="s">
        <v>10840</v>
      </c>
      <c r="KGW50" s="12" t="s">
        <v>6222</v>
      </c>
      <c r="KGX50" s="12" t="str">
        <f>IF(KGW50="SINAPI",VLOOKUP('TEREZINHA HARDY'!KGV50,SINAPI,3,),VLOOKUP('TEREZINHA HARDY'!KGV50,SETOP,4,))</f>
        <v>M2</v>
      </c>
      <c r="KGY50" s="13">
        <v>36.619999999999997</v>
      </c>
      <c r="KGZ50" s="13" t="s">
        <v>41</v>
      </c>
      <c r="KHA50" s="14">
        <f>IF(KGW50="SINAPI",VLOOKUP('TEREZINHA HARDY'!KGV50,SINAPI,4,),VLOOKUP('TEREZINHA HARDY'!KGV50,SETOP,5,))</f>
        <v>17.68</v>
      </c>
      <c r="KHB50" s="14">
        <f t="shared" si="1357"/>
        <v>22.37</v>
      </c>
      <c r="KHC50" s="14">
        <f t="shared" si="1358"/>
        <v>647.44159999999999</v>
      </c>
      <c r="KHD50" s="14">
        <f t="shared" si="1359"/>
        <v>819.18939999999998</v>
      </c>
      <c r="KHE50" s="11" t="s">
        <v>17390</v>
      </c>
      <c r="KHF50" s="261" t="str">
        <f>IF(KHM50="SINAPI",VLOOKUP('TEREZINHA HARDY'!KHL50,SINAPI,2,),VLOOKUP('TEREZINHA HARDY'!KHL50,SETOP,3,))</f>
        <v>PINTURA COM EMULSÃO ASFÁLTICA, DUAS (2) DEMÃOS</v>
      </c>
      <c r="KHG50" s="261"/>
      <c r="KHH50" s="261"/>
      <c r="KHI50" s="261"/>
      <c r="KHJ50" s="261"/>
      <c r="KHK50" s="261"/>
      <c r="KHL50" s="12" t="s">
        <v>10840</v>
      </c>
      <c r="KHM50" s="12" t="s">
        <v>6222</v>
      </c>
      <c r="KHN50" s="12" t="str">
        <f>IF(KHM50="SINAPI",VLOOKUP('TEREZINHA HARDY'!KHL50,SINAPI,3,),VLOOKUP('TEREZINHA HARDY'!KHL50,SETOP,4,))</f>
        <v>M2</v>
      </c>
      <c r="KHO50" s="13">
        <v>36.619999999999997</v>
      </c>
      <c r="KHP50" s="13" t="s">
        <v>41</v>
      </c>
      <c r="KHQ50" s="14">
        <f>IF(KHM50="SINAPI",VLOOKUP('TEREZINHA HARDY'!KHL50,SINAPI,4,),VLOOKUP('TEREZINHA HARDY'!KHL50,SETOP,5,))</f>
        <v>17.68</v>
      </c>
      <c r="KHR50" s="14">
        <f t="shared" si="1360"/>
        <v>22.37</v>
      </c>
      <c r="KHS50" s="14">
        <f t="shared" si="1361"/>
        <v>647.44159999999999</v>
      </c>
      <c r="KHT50" s="14">
        <f t="shared" si="1362"/>
        <v>819.18939999999998</v>
      </c>
      <c r="KHU50" s="11" t="s">
        <v>17390</v>
      </c>
      <c r="KHV50" s="261" t="str">
        <f>IF(KIC50="SINAPI",VLOOKUP('TEREZINHA HARDY'!KIB50,SINAPI,2,),VLOOKUP('TEREZINHA HARDY'!KIB50,SETOP,3,))</f>
        <v>PINTURA COM EMULSÃO ASFÁLTICA, DUAS (2) DEMÃOS</v>
      </c>
      <c r="KHW50" s="261"/>
      <c r="KHX50" s="261"/>
      <c r="KHY50" s="261"/>
      <c r="KHZ50" s="261"/>
      <c r="KIA50" s="261"/>
      <c r="KIB50" s="12" t="s">
        <v>10840</v>
      </c>
      <c r="KIC50" s="12" t="s">
        <v>6222</v>
      </c>
      <c r="KID50" s="12" t="str">
        <f>IF(KIC50="SINAPI",VLOOKUP('TEREZINHA HARDY'!KIB50,SINAPI,3,),VLOOKUP('TEREZINHA HARDY'!KIB50,SETOP,4,))</f>
        <v>M2</v>
      </c>
      <c r="KIE50" s="13">
        <v>36.619999999999997</v>
      </c>
      <c r="KIF50" s="13" t="s">
        <v>41</v>
      </c>
      <c r="KIG50" s="14">
        <f>IF(KIC50="SINAPI",VLOOKUP('TEREZINHA HARDY'!KIB50,SINAPI,4,),VLOOKUP('TEREZINHA HARDY'!KIB50,SETOP,5,))</f>
        <v>17.68</v>
      </c>
      <c r="KIH50" s="14">
        <f t="shared" si="1363"/>
        <v>22.37</v>
      </c>
      <c r="KII50" s="14">
        <f t="shared" si="1364"/>
        <v>647.44159999999999</v>
      </c>
      <c r="KIJ50" s="14">
        <f t="shared" si="1365"/>
        <v>819.18939999999998</v>
      </c>
      <c r="KIK50" s="11" t="s">
        <v>17390</v>
      </c>
      <c r="KIL50" s="261" t="str">
        <f>IF(KIS50="SINAPI",VLOOKUP('TEREZINHA HARDY'!KIR50,SINAPI,2,),VLOOKUP('TEREZINHA HARDY'!KIR50,SETOP,3,))</f>
        <v>PINTURA COM EMULSÃO ASFÁLTICA, DUAS (2) DEMÃOS</v>
      </c>
      <c r="KIM50" s="261"/>
      <c r="KIN50" s="261"/>
      <c r="KIO50" s="261"/>
      <c r="KIP50" s="261"/>
      <c r="KIQ50" s="261"/>
      <c r="KIR50" s="12" t="s">
        <v>10840</v>
      </c>
      <c r="KIS50" s="12" t="s">
        <v>6222</v>
      </c>
      <c r="KIT50" s="12" t="str">
        <f>IF(KIS50="SINAPI",VLOOKUP('TEREZINHA HARDY'!KIR50,SINAPI,3,),VLOOKUP('TEREZINHA HARDY'!KIR50,SETOP,4,))</f>
        <v>M2</v>
      </c>
      <c r="KIU50" s="13">
        <v>36.619999999999997</v>
      </c>
      <c r="KIV50" s="13" t="s">
        <v>41</v>
      </c>
      <c r="KIW50" s="14">
        <f>IF(KIS50="SINAPI",VLOOKUP('TEREZINHA HARDY'!KIR50,SINAPI,4,),VLOOKUP('TEREZINHA HARDY'!KIR50,SETOP,5,))</f>
        <v>17.68</v>
      </c>
      <c r="KIX50" s="14">
        <f t="shared" si="1366"/>
        <v>22.37</v>
      </c>
      <c r="KIY50" s="14">
        <f t="shared" si="1367"/>
        <v>647.44159999999999</v>
      </c>
      <c r="KIZ50" s="14">
        <f t="shared" si="1368"/>
        <v>819.18939999999998</v>
      </c>
      <c r="KJA50" s="11" t="s">
        <v>17390</v>
      </c>
      <c r="KJB50" s="261" t="str">
        <f>IF(KJI50="SINAPI",VLOOKUP('TEREZINHA HARDY'!KJH50,SINAPI,2,),VLOOKUP('TEREZINHA HARDY'!KJH50,SETOP,3,))</f>
        <v>PINTURA COM EMULSÃO ASFÁLTICA, DUAS (2) DEMÃOS</v>
      </c>
      <c r="KJC50" s="261"/>
      <c r="KJD50" s="261"/>
      <c r="KJE50" s="261"/>
      <c r="KJF50" s="261"/>
      <c r="KJG50" s="261"/>
      <c r="KJH50" s="12" t="s">
        <v>10840</v>
      </c>
      <c r="KJI50" s="12" t="s">
        <v>6222</v>
      </c>
      <c r="KJJ50" s="12" t="str">
        <f>IF(KJI50="SINAPI",VLOOKUP('TEREZINHA HARDY'!KJH50,SINAPI,3,),VLOOKUP('TEREZINHA HARDY'!KJH50,SETOP,4,))</f>
        <v>M2</v>
      </c>
      <c r="KJK50" s="13">
        <v>36.619999999999997</v>
      </c>
      <c r="KJL50" s="13" t="s">
        <v>41</v>
      </c>
      <c r="KJM50" s="14">
        <f>IF(KJI50="SINAPI",VLOOKUP('TEREZINHA HARDY'!KJH50,SINAPI,4,),VLOOKUP('TEREZINHA HARDY'!KJH50,SETOP,5,))</f>
        <v>17.68</v>
      </c>
      <c r="KJN50" s="14">
        <f t="shared" si="1369"/>
        <v>22.37</v>
      </c>
      <c r="KJO50" s="14">
        <f t="shared" si="1370"/>
        <v>647.44159999999999</v>
      </c>
      <c r="KJP50" s="14">
        <f t="shared" si="1371"/>
        <v>819.18939999999998</v>
      </c>
      <c r="KJQ50" s="11" t="s">
        <v>17390</v>
      </c>
      <c r="KJR50" s="261" t="str">
        <f>IF(KJY50="SINAPI",VLOOKUP('TEREZINHA HARDY'!KJX50,SINAPI,2,),VLOOKUP('TEREZINHA HARDY'!KJX50,SETOP,3,))</f>
        <v>PINTURA COM EMULSÃO ASFÁLTICA, DUAS (2) DEMÃOS</v>
      </c>
      <c r="KJS50" s="261"/>
      <c r="KJT50" s="261"/>
      <c r="KJU50" s="261"/>
      <c r="KJV50" s="261"/>
      <c r="KJW50" s="261"/>
      <c r="KJX50" s="12" t="s">
        <v>10840</v>
      </c>
      <c r="KJY50" s="12" t="s">
        <v>6222</v>
      </c>
      <c r="KJZ50" s="12" t="str">
        <f>IF(KJY50="SINAPI",VLOOKUP('TEREZINHA HARDY'!KJX50,SINAPI,3,),VLOOKUP('TEREZINHA HARDY'!KJX50,SETOP,4,))</f>
        <v>M2</v>
      </c>
      <c r="KKA50" s="13">
        <v>36.619999999999997</v>
      </c>
      <c r="KKB50" s="13" t="s">
        <v>41</v>
      </c>
      <c r="KKC50" s="14">
        <f>IF(KJY50="SINAPI",VLOOKUP('TEREZINHA HARDY'!KJX50,SINAPI,4,),VLOOKUP('TEREZINHA HARDY'!KJX50,SETOP,5,))</f>
        <v>17.68</v>
      </c>
      <c r="KKD50" s="14">
        <f t="shared" si="1372"/>
        <v>22.37</v>
      </c>
      <c r="KKE50" s="14">
        <f t="shared" si="1373"/>
        <v>647.44159999999999</v>
      </c>
      <c r="KKF50" s="14">
        <f t="shared" si="1374"/>
        <v>819.18939999999998</v>
      </c>
      <c r="KKG50" s="11" t="s">
        <v>17390</v>
      </c>
      <c r="KKH50" s="261" t="str">
        <f>IF(KKO50="SINAPI",VLOOKUP('TEREZINHA HARDY'!KKN50,SINAPI,2,),VLOOKUP('TEREZINHA HARDY'!KKN50,SETOP,3,))</f>
        <v>PINTURA COM EMULSÃO ASFÁLTICA, DUAS (2) DEMÃOS</v>
      </c>
      <c r="KKI50" s="261"/>
      <c r="KKJ50" s="261"/>
      <c r="KKK50" s="261"/>
      <c r="KKL50" s="261"/>
      <c r="KKM50" s="261"/>
      <c r="KKN50" s="12" t="s">
        <v>10840</v>
      </c>
      <c r="KKO50" s="12" t="s">
        <v>6222</v>
      </c>
      <c r="KKP50" s="12" t="str">
        <f>IF(KKO50="SINAPI",VLOOKUP('TEREZINHA HARDY'!KKN50,SINAPI,3,),VLOOKUP('TEREZINHA HARDY'!KKN50,SETOP,4,))</f>
        <v>M2</v>
      </c>
      <c r="KKQ50" s="13">
        <v>36.619999999999997</v>
      </c>
      <c r="KKR50" s="13" t="s">
        <v>41</v>
      </c>
      <c r="KKS50" s="14">
        <f>IF(KKO50="SINAPI",VLOOKUP('TEREZINHA HARDY'!KKN50,SINAPI,4,),VLOOKUP('TEREZINHA HARDY'!KKN50,SETOP,5,))</f>
        <v>17.68</v>
      </c>
      <c r="KKT50" s="14">
        <f t="shared" si="1375"/>
        <v>22.37</v>
      </c>
      <c r="KKU50" s="14">
        <f t="shared" si="1376"/>
        <v>647.44159999999999</v>
      </c>
      <c r="KKV50" s="14">
        <f t="shared" si="1377"/>
        <v>819.18939999999998</v>
      </c>
      <c r="KKW50" s="11" t="s">
        <v>17390</v>
      </c>
      <c r="KKX50" s="261" t="str">
        <f>IF(KLE50="SINAPI",VLOOKUP('TEREZINHA HARDY'!KLD50,SINAPI,2,),VLOOKUP('TEREZINHA HARDY'!KLD50,SETOP,3,))</f>
        <v>PINTURA COM EMULSÃO ASFÁLTICA, DUAS (2) DEMÃOS</v>
      </c>
      <c r="KKY50" s="261"/>
      <c r="KKZ50" s="261"/>
      <c r="KLA50" s="261"/>
      <c r="KLB50" s="261"/>
      <c r="KLC50" s="261"/>
      <c r="KLD50" s="12" t="s">
        <v>10840</v>
      </c>
      <c r="KLE50" s="12" t="s">
        <v>6222</v>
      </c>
      <c r="KLF50" s="12" t="str">
        <f>IF(KLE50="SINAPI",VLOOKUP('TEREZINHA HARDY'!KLD50,SINAPI,3,),VLOOKUP('TEREZINHA HARDY'!KLD50,SETOP,4,))</f>
        <v>M2</v>
      </c>
      <c r="KLG50" s="13">
        <v>36.619999999999997</v>
      </c>
      <c r="KLH50" s="13" t="s">
        <v>41</v>
      </c>
      <c r="KLI50" s="14">
        <f>IF(KLE50="SINAPI",VLOOKUP('TEREZINHA HARDY'!KLD50,SINAPI,4,),VLOOKUP('TEREZINHA HARDY'!KLD50,SETOP,5,))</f>
        <v>17.68</v>
      </c>
      <c r="KLJ50" s="14">
        <f t="shared" si="1378"/>
        <v>22.37</v>
      </c>
      <c r="KLK50" s="14">
        <f t="shared" si="1379"/>
        <v>647.44159999999999</v>
      </c>
      <c r="KLL50" s="14">
        <f t="shared" si="1380"/>
        <v>819.18939999999998</v>
      </c>
      <c r="KLM50" s="11" t="s">
        <v>17390</v>
      </c>
      <c r="KLN50" s="261" t="str">
        <f>IF(KLU50="SINAPI",VLOOKUP('TEREZINHA HARDY'!KLT50,SINAPI,2,),VLOOKUP('TEREZINHA HARDY'!KLT50,SETOP,3,))</f>
        <v>PINTURA COM EMULSÃO ASFÁLTICA, DUAS (2) DEMÃOS</v>
      </c>
      <c r="KLO50" s="261"/>
      <c r="KLP50" s="261"/>
      <c r="KLQ50" s="261"/>
      <c r="KLR50" s="261"/>
      <c r="KLS50" s="261"/>
      <c r="KLT50" s="12" t="s">
        <v>10840</v>
      </c>
      <c r="KLU50" s="12" t="s">
        <v>6222</v>
      </c>
      <c r="KLV50" s="12" t="str">
        <f>IF(KLU50="SINAPI",VLOOKUP('TEREZINHA HARDY'!KLT50,SINAPI,3,),VLOOKUP('TEREZINHA HARDY'!KLT50,SETOP,4,))</f>
        <v>M2</v>
      </c>
      <c r="KLW50" s="13">
        <v>36.619999999999997</v>
      </c>
      <c r="KLX50" s="13" t="s">
        <v>41</v>
      </c>
      <c r="KLY50" s="14">
        <f>IF(KLU50="SINAPI",VLOOKUP('TEREZINHA HARDY'!KLT50,SINAPI,4,),VLOOKUP('TEREZINHA HARDY'!KLT50,SETOP,5,))</f>
        <v>17.68</v>
      </c>
      <c r="KLZ50" s="14">
        <f t="shared" si="1381"/>
        <v>22.37</v>
      </c>
      <c r="KMA50" s="14">
        <f t="shared" si="1382"/>
        <v>647.44159999999999</v>
      </c>
      <c r="KMB50" s="14">
        <f t="shared" si="1383"/>
        <v>819.18939999999998</v>
      </c>
      <c r="KMC50" s="11" t="s">
        <v>17390</v>
      </c>
      <c r="KMD50" s="261" t="str">
        <f>IF(KMK50="SINAPI",VLOOKUP('TEREZINHA HARDY'!KMJ50,SINAPI,2,),VLOOKUP('TEREZINHA HARDY'!KMJ50,SETOP,3,))</f>
        <v>PINTURA COM EMULSÃO ASFÁLTICA, DUAS (2) DEMÃOS</v>
      </c>
      <c r="KME50" s="261"/>
      <c r="KMF50" s="261"/>
      <c r="KMG50" s="261"/>
      <c r="KMH50" s="261"/>
      <c r="KMI50" s="261"/>
      <c r="KMJ50" s="12" t="s">
        <v>10840</v>
      </c>
      <c r="KMK50" s="12" t="s">
        <v>6222</v>
      </c>
      <c r="KML50" s="12" t="str">
        <f>IF(KMK50="SINAPI",VLOOKUP('TEREZINHA HARDY'!KMJ50,SINAPI,3,),VLOOKUP('TEREZINHA HARDY'!KMJ50,SETOP,4,))</f>
        <v>M2</v>
      </c>
      <c r="KMM50" s="13">
        <v>36.619999999999997</v>
      </c>
      <c r="KMN50" s="13" t="s">
        <v>41</v>
      </c>
      <c r="KMO50" s="14">
        <f>IF(KMK50="SINAPI",VLOOKUP('TEREZINHA HARDY'!KMJ50,SINAPI,4,),VLOOKUP('TEREZINHA HARDY'!KMJ50,SETOP,5,))</f>
        <v>17.68</v>
      </c>
      <c r="KMP50" s="14">
        <f t="shared" si="1384"/>
        <v>22.37</v>
      </c>
      <c r="KMQ50" s="14">
        <f t="shared" si="1385"/>
        <v>647.44159999999999</v>
      </c>
      <c r="KMR50" s="14">
        <f t="shared" si="1386"/>
        <v>819.18939999999998</v>
      </c>
      <c r="KMS50" s="11" t="s">
        <v>17390</v>
      </c>
      <c r="KMT50" s="261" t="str">
        <f>IF(KNA50="SINAPI",VLOOKUP('TEREZINHA HARDY'!KMZ50,SINAPI,2,),VLOOKUP('TEREZINHA HARDY'!KMZ50,SETOP,3,))</f>
        <v>PINTURA COM EMULSÃO ASFÁLTICA, DUAS (2) DEMÃOS</v>
      </c>
      <c r="KMU50" s="261"/>
      <c r="KMV50" s="261"/>
      <c r="KMW50" s="261"/>
      <c r="KMX50" s="261"/>
      <c r="KMY50" s="261"/>
      <c r="KMZ50" s="12" t="s">
        <v>10840</v>
      </c>
      <c r="KNA50" s="12" t="s">
        <v>6222</v>
      </c>
      <c r="KNB50" s="12" t="str">
        <f>IF(KNA50="SINAPI",VLOOKUP('TEREZINHA HARDY'!KMZ50,SINAPI,3,),VLOOKUP('TEREZINHA HARDY'!KMZ50,SETOP,4,))</f>
        <v>M2</v>
      </c>
      <c r="KNC50" s="13">
        <v>36.619999999999997</v>
      </c>
      <c r="KND50" s="13" t="s">
        <v>41</v>
      </c>
      <c r="KNE50" s="14">
        <f>IF(KNA50="SINAPI",VLOOKUP('TEREZINHA HARDY'!KMZ50,SINAPI,4,),VLOOKUP('TEREZINHA HARDY'!KMZ50,SETOP,5,))</f>
        <v>17.68</v>
      </c>
      <c r="KNF50" s="14">
        <f t="shared" si="1387"/>
        <v>22.37</v>
      </c>
      <c r="KNG50" s="14">
        <f t="shared" si="1388"/>
        <v>647.44159999999999</v>
      </c>
      <c r="KNH50" s="14">
        <f t="shared" si="1389"/>
        <v>819.18939999999998</v>
      </c>
      <c r="KNI50" s="11" t="s">
        <v>17390</v>
      </c>
      <c r="KNJ50" s="261" t="str">
        <f>IF(KNQ50="SINAPI",VLOOKUP('TEREZINHA HARDY'!KNP50,SINAPI,2,),VLOOKUP('TEREZINHA HARDY'!KNP50,SETOP,3,))</f>
        <v>PINTURA COM EMULSÃO ASFÁLTICA, DUAS (2) DEMÃOS</v>
      </c>
      <c r="KNK50" s="261"/>
      <c r="KNL50" s="261"/>
      <c r="KNM50" s="261"/>
      <c r="KNN50" s="261"/>
      <c r="KNO50" s="261"/>
      <c r="KNP50" s="12" t="s">
        <v>10840</v>
      </c>
      <c r="KNQ50" s="12" t="s">
        <v>6222</v>
      </c>
      <c r="KNR50" s="12" t="str">
        <f>IF(KNQ50="SINAPI",VLOOKUP('TEREZINHA HARDY'!KNP50,SINAPI,3,),VLOOKUP('TEREZINHA HARDY'!KNP50,SETOP,4,))</f>
        <v>M2</v>
      </c>
      <c r="KNS50" s="13">
        <v>36.619999999999997</v>
      </c>
      <c r="KNT50" s="13" t="s">
        <v>41</v>
      </c>
      <c r="KNU50" s="14">
        <f>IF(KNQ50="SINAPI",VLOOKUP('TEREZINHA HARDY'!KNP50,SINAPI,4,),VLOOKUP('TEREZINHA HARDY'!KNP50,SETOP,5,))</f>
        <v>17.68</v>
      </c>
      <c r="KNV50" s="14">
        <f t="shared" si="1390"/>
        <v>22.37</v>
      </c>
      <c r="KNW50" s="14">
        <f t="shared" si="1391"/>
        <v>647.44159999999999</v>
      </c>
      <c r="KNX50" s="14">
        <f t="shared" si="1392"/>
        <v>819.18939999999998</v>
      </c>
      <c r="KNY50" s="11" t="s">
        <v>17390</v>
      </c>
      <c r="KNZ50" s="261" t="str">
        <f>IF(KOG50="SINAPI",VLOOKUP('TEREZINHA HARDY'!KOF50,SINAPI,2,),VLOOKUP('TEREZINHA HARDY'!KOF50,SETOP,3,))</f>
        <v>PINTURA COM EMULSÃO ASFÁLTICA, DUAS (2) DEMÃOS</v>
      </c>
      <c r="KOA50" s="261"/>
      <c r="KOB50" s="261"/>
      <c r="KOC50" s="261"/>
      <c r="KOD50" s="261"/>
      <c r="KOE50" s="261"/>
      <c r="KOF50" s="12" t="s">
        <v>10840</v>
      </c>
      <c r="KOG50" s="12" t="s">
        <v>6222</v>
      </c>
      <c r="KOH50" s="12" t="str">
        <f>IF(KOG50="SINAPI",VLOOKUP('TEREZINHA HARDY'!KOF50,SINAPI,3,),VLOOKUP('TEREZINHA HARDY'!KOF50,SETOP,4,))</f>
        <v>M2</v>
      </c>
      <c r="KOI50" s="13">
        <v>36.619999999999997</v>
      </c>
      <c r="KOJ50" s="13" t="s">
        <v>41</v>
      </c>
      <c r="KOK50" s="14">
        <f>IF(KOG50="SINAPI",VLOOKUP('TEREZINHA HARDY'!KOF50,SINAPI,4,),VLOOKUP('TEREZINHA HARDY'!KOF50,SETOP,5,))</f>
        <v>17.68</v>
      </c>
      <c r="KOL50" s="14">
        <f t="shared" si="1393"/>
        <v>22.37</v>
      </c>
      <c r="KOM50" s="14">
        <f t="shared" si="1394"/>
        <v>647.44159999999999</v>
      </c>
      <c r="KON50" s="14">
        <f t="shared" si="1395"/>
        <v>819.18939999999998</v>
      </c>
      <c r="KOO50" s="11" t="s">
        <v>17390</v>
      </c>
      <c r="KOP50" s="261" t="str">
        <f>IF(KOW50="SINAPI",VLOOKUP('TEREZINHA HARDY'!KOV50,SINAPI,2,),VLOOKUP('TEREZINHA HARDY'!KOV50,SETOP,3,))</f>
        <v>PINTURA COM EMULSÃO ASFÁLTICA, DUAS (2) DEMÃOS</v>
      </c>
      <c r="KOQ50" s="261"/>
      <c r="KOR50" s="261"/>
      <c r="KOS50" s="261"/>
      <c r="KOT50" s="261"/>
      <c r="KOU50" s="261"/>
      <c r="KOV50" s="12" t="s">
        <v>10840</v>
      </c>
      <c r="KOW50" s="12" t="s">
        <v>6222</v>
      </c>
      <c r="KOX50" s="12" t="str">
        <f>IF(KOW50="SINAPI",VLOOKUP('TEREZINHA HARDY'!KOV50,SINAPI,3,),VLOOKUP('TEREZINHA HARDY'!KOV50,SETOP,4,))</f>
        <v>M2</v>
      </c>
      <c r="KOY50" s="13">
        <v>36.619999999999997</v>
      </c>
      <c r="KOZ50" s="13" t="s">
        <v>41</v>
      </c>
      <c r="KPA50" s="14">
        <f>IF(KOW50="SINAPI",VLOOKUP('TEREZINHA HARDY'!KOV50,SINAPI,4,),VLOOKUP('TEREZINHA HARDY'!KOV50,SETOP,5,))</f>
        <v>17.68</v>
      </c>
      <c r="KPB50" s="14">
        <f t="shared" si="1396"/>
        <v>22.37</v>
      </c>
      <c r="KPC50" s="14">
        <f t="shared" si="1397"/>
        <v>647.44159999999999</v>
      </c>
      <c r="KPD50" s="14">
        <f t="shared" si="1398"/>
        <v>819.18939999999998</v>
      </c>
      <c r="KPE50" s="11" t="s">
        <v>17390</v>
      </c>
      <c r="KPF50" s="261" t="str">
        <f>IF(KPM50="SINAPI",VLOOKUP('TEREZINHA HARDY'!KPL50,SINAPI,2,),VLOOKUP('TEREZINHA HARDY'!KPL50,SETOP,3,))</f>
        <v>PINTURA COM EMULSÃO ASFÁLTICA, DUAS (2) DEMÃOS</v>
      </c>
      <c r="KPG50" s="261"/>
      <c r="KPH50" s="261"/>
      <c r="KPI50" s="261"/>
      <c r="KPJ50" s="261"/>
      <c r="KPK50" s="261"/>
      <c r="KPL50" s="12" t="s">
        <v>10840</v>
      </c>
      <c r="KPM50" s="12" t="s">
        <v>6222</v>
      </c>
      <c r="KPN50" s="12" t="str">
        <f>IF(KPM50="SINAPI",VLOOKUP('TEREZINHA HARDY'!KPL50,SINAPI,3,),VLOOKUP('TEREZINHA HARDY'!KPL50,SETOP,4,))</f>
        <v>M2</v>
      </c>
      <c r="KPO50" s="13">
        <v>36.619999999999997</v>
      </c>
      <c r="KPP50" s="13" t="s">
        <v>41</v>
      </c>
      <c r="KPQ50" s="14">
        <f>IF(KPM50="SINAPI",VLOOKUP('TEREZINHA HARDY'!KPL50,SINAPI,4,),VLOOKUP('TEREZINHA HARDY'!KPL50,SETOP,5,))</f>
        <v>17.68</v>
      </c>
      <c r="KPR50" s="14">
        <f t="shared" si="1399"/>
        <v>22.37</v>
      </c>
      <c r="KPS50" s="14">
        <f t="shared" si="1400"/>
        <v>647.44159999999999</v>
      </c>
      <c r="KPT50" s="14">
        <f t="shared" si="1401"/>
        <v>819.18939999999998</v>
      </c>
      <c r="KPU50" s="11" t="s">
        <v>17390</v>
      </c>
      <c r="KPV50" s="261" t="str">
        <f>IF(KQC50="SINAPI",VLOOKUP('TEREZINHA HARDY'!KQB50,SINAPI,2,),VLOOKUP('TEREZINHA HARDY'!KQB50,SETOP,3,))</f>
        <v>PINTURA COM EMULSÃO ASFÁLTICA, DUAS (2) DEMÃOS</v>
      </c>
      <c r="KPW50" s="261"/>
      <c r="KPX50" s="261"/>
      <c r="KPY50" s="261"/>
      <c r="KPZ50" s="261"/>
      <c r="KQA50" s="261"/>
      <c r="KQB50" s="12" t="s">
        <v>10840</v>
      </c>
      <c r="KQC50" s="12" t="s">
        <v>6222</v>
      </c>
      <c r="KQD50" s="12" t="str">
        <f>IF(KQC50="SINAPI",VLOOKUP('TEREZINHA HARDY'!KQB50,SINAPI,3,),VLOOKUP('TEREZINHA HARDY'!KQB50,SETOP,4,))</f>
        <v>M2</v>
      </c>
      <c r="KQE50" s="13">
        <v>36.619999999999997</v>
      </c>
      <c r="KQF50" s="13" t="s">
        <v>41</v>
      </c>
      <c r="KQG50" s="14">
        <f>IF(KQC50="SINAPI",VLOOKUP('TEREZINHA HARDY'!KQB50,SINAPI,4,),VLOOKUP('TEREZINHA HARDY'!KQB50,SETOP,5,))</f>
        <v>17.68</v>
      </c>
      <c r="KQH50" s="14">
        <f t="shared" si="1402"/>
        <v>22.37</v>
      </c>
      <c r="KQI50" s="14">
        <f t="shared" si="1403"/>
        <v>647.44159999999999</v>
      </c>
      <c r="KQJ50" s="14">
        <f t="shared" si="1404"/>
        <v>819.18939999999998</v>
      </c>
      <c r="KQK50" s="11" t="s">
        <v>17390</v>
      </c>
      <c r="KQL50" s="261" t="str">
        <f>IF(KQS50="SINAPI",VLOOKUP('TEREZINHA HARDY'!KQR50,SINAPI,2,),VLOOKUP('TEREZINHA HARDY'!KQR50,SETOP,3,))</f>
        <v>PINTURA COM EMULSÃO ASFÁLTICA, DUAS (2) DEMÃOS</v>
      </c>
      <c r="KQM50" s="261"/>
      <c r="KQN50" s="261"/>
      <c r="KQO50" s="261"/>
      <c r="KQP50" s="261"/>
      <c r="KQQ50" s="261"/>
      <c r="KQR50" s="12" t="s">
        <v>10840</v>
      </c>
      <c r="KQS50" s="12" t="s">
        <v>6222</v>
      </c>
      <c r="KQT50" s="12" t="str">
        <f>IF(KQS50="SINAPI",VLOOKUP('TEREZINHA HARDY'!KQR50,SINAPI,3,),VLOOKUP('TEREZINHA HARDY'!KQR50,SETOP,4,))</f>
        <v>M2</v>
      </c>
      <c r="KQU50" s="13">
        <v>36.619999999999997</v>
      </c>
      <c r="KQV50" s="13" t="s">
        <v>41</v>
      </c>
      <c r="KQW50" s="14">
        <f>IF(KQS50="SINAPI",VLOOKUP('TEREZINHA HARDY'!KQR50,SINAPI,4,),VLOOKUP('TEREZINHA HARDY'!KQR50,SETOP,5,))</f>
        <v>17.68</v>
      </c>
      <c r="KQX50" s="14">
        <f t="shared" si="1405"/>
        <v>22.37</v>
      </c>
      <c r="KQY50" s="14">
        <f t="shared" si="1406"/>
        <v>647.44159999999999</v>
      </c>
      <c r="KQZ50" s="14">
        <f t="shared" si="1407"/>
        <v>819.18939999999998</v>
      </c>
      <c r="KRA50" s="11" t="s">
        <v>17390</v>
      </c>
      <c r="KRB50" s="261" t="str">
        <f>IF(KRI50="SINAPI",VLOOKUP('TEREZINHA HARDY'!KRH50,SINAPI,2,),VLOOKUP('TEREZINHA HARDY'!KRH50,SETOP,3,))</f>
        <v>PINTURA COM EMULSÃO ASFÁLTICA, DUAS (2) DEMÃOS</v>
      </c>
      <c r="KRC50" s="261"/>
      <c r="KRD50" s="261"/>
      <c r="KRE50" s="261"/>
      <c r="KRF50" s="261"/>
      <c r="KRG50" s="261"/>
      <c r="KRH50" s="12" t="s">
        <v>10840</v>
      </c>
      <c r="KRI50" s="12" t="s">
        <v>6222</v>
      </c>
      <c r="KRJ50" s="12" t="str">
        <f>IF(KRI50="SINAPI",VLOOKUP('TEREZINHA HARDY'!KRH50,SINAPI,3,),VLOOKUP('TEREZINHA HARDY'!KRH50,SETOP,4,))</f>
        <v>M2</v>
      </c>
      <c r="KRK50" s="13">
        <v>36.619999999999997</v>
      </c>
      <c r="KRL50" s="13" t="s">
        <v>41</v>
      </c>
      <c r="KRM50" s="14">
        <f>IF(KRI50="SINAPI",VLOOKUP('TEREZINHA HARDY'!KRH50,SINAPI,4,),VLOOKUP('TEREZINHA HARDY'!KRH50,SETOP,5,))</f>
        <v>17.68</v>
      </c>
      <c r="KRN50" s="14">
        <f t="shared" si="1408"/>
        <v>22.37</v>
      </c>
      <c r="KRO50" s="14">
        <f t="shared" si="1409"/>
        <v>647.44159999999999</v>
      </c>
      <c r="KRP50" s="14">
        <f t="shared" si="1410"/>
        <v>819.18939999999998</v>
      </c>
      <c r="KRQ50" s="11" t="s">
        <v>17390</v>
      </c>
      <c r="KRR50" s="261" t="str">
        <f>IF(KRY50="SINAPI",VLOOKUP('TEREZINHA HARDY'!KRX50,SINAPI,2,),VLOOKUP('TEREZINHA HARDY'!KRX50,SETOP,3,))</f>
        <v>PINTURA COM EMULSÃO ASFÁLTICA, DUAS (2) DEMÃOS</v>
      </c>
      <c r="KRS50" s="261"/>
      <c r="KRT50" s="261"/>
      <c r="KRU50" s="261"/>
      <c r="KRV50" s="261"/>
      <c r="KRW50" s="261"/>
      <c r="KRX50" s="12" t="s">
        <v>10840</v>
      </c>
      <c r="KRY50" s="12" t="s">
        <v>6222</v>
      </c>
      <c r="KRZ50" s="12" t="str">
        <f>IF(KRY50="SINAPI",VLOOKUP('TEREZINHA HARDY'!KRX50,SINAPI,3,),VLOOKUP('TEREZINHA HARDY'!KRX50,SETOP,4,))</f>
        <v>M2</v>
      </c>
      <c r="KSA50" s="13">
        <v>36.619999999999997</v>
      </c>
      <c r="KSB50" s="13" t="s">
        <v>41</v>
      </c>
      <c r="KSC50" s="14">
        <f>IF(KRY50="SINAPI",VLOOKUP('TEREZINHA HARDY'!KRX50,SINAPI,4,),VLOOKUP('TEREZINHA HARDY'!KRX50,SETOP,5,))</f>
        <v>17.68</v>
      </c>
      <c r="KSD50" s="14">
        <f t="shared" si="1411"/>
        <v>22.37</v>
      </c>
      <c r="KSE50" s="14">
        <f t="shared" si="1412"/>
        <v>647.44159999999999</v>
      </c>
      <c r="KSF50" s="14">
        <f t="shared" si="1413"/>
        <v>819.18939999999998</v>
      </c>
      <c r="KSG50" s="11" t="s">
        <v>17390</v>
      </c>
      <c r="KSH50" s="261" t="str">
        <f>IF(KSO50="SINAPI",VLOOKUP('TEREZINHA HARDY'!KSN50,SINAPI,2,),VLOOKUP('TEREZINHA HARDY'!KSN50,SETOP,3,))</f>
        <v>PINTURA COM EMULSÃO ASFÁLTICA, DUAS (2) DEMÃOS</v>
      </c>
      <c r="KSI50" s="261"/>
      <c r="KSJ50" s="261"/>
      <c r="KSK50" s="261"/>
      <c r="KSL50" s="261"/>
      <c r="KSM50" s="261"/>
      <c r="KSN50" s="12" t="s">
        <v>10840</v>
      </c>
      <c r="KSO50" s="12" t="s">
        <v>6222</v>
      </c>
      <c r="KSP50" s="12" t="str">
        <f>IF(KSO50="SINAPI",VLOOKUP('TEREZINHA HARDY'!KSN50,SINAPI,3,),VLOOKUP('TEREZINHA HARDY'!KSN50,SETOP,4,))</f>
        <v>M2</v>
      </c>
      <c r="KSQ50" s="13">
        <v>36.619999999999997</v>
      </c>
      <c r="KSR50" s="13" t="s">
        <v>41</v>
      </c>
      <c r="KSS50" s="14">
        <f>IF(KSO50="SINAPI",VLOOKUP('TEREZINHA HARDY'!KSN50,SINAPI,4,),VLOOKUP('TEREZINHA HARDY'!KSN50,SETOP,5,))</f>
        <v>17.68</v>
      </c>
      <c r="KST50" s="14">
        <f t="shared" si="1414"/>
        <v>22.37</v>
      </c>
      <c r="KSU50" s="14">
        <f t="shared" si="1415"/>
        <v>647.44159999999999</v>
      </c>
      <c r="KSV50" s="14">
        <f t="shared" si="1416"/>
        <v>819.18939999999998</v>
      </c>
      <c r="KSW50" s="11" t="s">
        <v>17390</v>
      </c>
      <c r="KSX50" s="261" t="str">
        <f>IF(KTE50="SINAPI",VLOOKUP('TEREZINHA HARDY'!KTD50,SINAPI,2,),VLOOKUP('TEREZINHA HARDY'!KTD50,SETOP,3,))</f>
        <v>PINTURA COM EMULSÃO ASFÁLTICA, DUAS (2) DEMÃOS</v>
      </c>
      <c r="KSY50" s="261"/>
      <c r="KSZ50" s="261"/>
      <c r="KTA50" s="261"/>
      <c r="KTB50" s="261"/>
      <c r="KTC50" s="261"/>
      <c r="KTD50" s="12" t="s">
        <v>10840</v>
      </c>
      <c r="KTE50" s="12" t="s">
        <v>6222</v>
      </c>
      <c r="KTF50" s="12" t="str">
        <f>IF(KTE50="SINAPI",VLOOKUP('TEREZINHA HARDY'!KTD50,SINAPI,3,),VLOOKUP('TEREZINHA HARDY'!KTD50,SETOP,4,))</f>
        <v>M2</v>
      </c>
      <c r="KTG50" s="13">
        <v>36.619999999999997</v>
      </c>
      <c r="KTH50" s="13" t="s">
        <v>41</v>
      </c>
      <c r="KTI50" s="14">
        <f>IF(KTE50="SINAPI",VLOOKUP('TEREZINHA HARDY'!KTD50,SINAPI,4,),VLOOKUP('TEREZINHA HARDY'!KTD50,SETOP,5,))</f>
        <v>17.68</v>
      </c>
      <c r="KTJ50" s="14">
        <f t="shared" si="1417"/>
        <v>22.37</v>
      </c>
      <c r="KTK50" s="14">
        <f t="shared" si="1418"/>
        <v>647.44159999999999</v>
      </c>
      <c r="KTL50" s="14">
        <f t="shared" si="1419"/>
        <v>819.18939999999998</v>
      </c>
      <c r="KTM50" s="11" t="s">
        <v>17390</v>
      </c>
      <c r="KTN50" s="261" t="str">
        <f>IF(KTU50="SINAPI",VLOOKUP('TEREZINHA HARDY'!KTT50,SINAPI,2,),VLOOKUP('TEREZINHA HARDY'!KTT50,SETOP,3,))</f>
        <v>PINTURA COM EMULSÃO ASFÁLTICA, DUAS (2) DEMÃOS</v>
      </c>
      <c r="KTO50" s="261"/>
      <c r="KTP50" s="261"/>
      <c r="KTQ50" s="261"/>
      <c r="KTR50" s="261"/>
      <c r="KTS50" s="261"/>
      <c r="KTT50" s="12" t="s">
        <v>10840</v>
      </c>
      <c r="KTU50" s="12" t="s">
        <v>6222</v>
      </c>
      <c r="KTV50" s="12" t="str">
        <f>IF(KTU50="SINAPI",VLOOKUP('TEREZINHA HARDY'!KTT50,SINAPI,3,),VLOOKUP('TEREZINHA HARDY'!KTT50,SETOP,4,))</f>
        <v>M2</v>
      </c>
      <c r="KTW50" s="13">
        <v>36.619999999999997</v>
      </c>
      <c r="KTX50" s="13" t="s">
        <v>41</v>
      </c>
      <c r="KTY50" s="14">
        <f>IF(KTU50="SINAPI",VLOOKUP('TEREZINHA HARDY'!KTT50,SINAPI,4,),VLOOKUP('TEREZINHA HARDY'!KTT50,SETOP,5,))</f>
        <v>17.68</v>
      </c>
      <c r="KTZ50" s="14">
        <f t="shared" si="1420"/>
        <v>22.37</v>
      </c>
      <c r="KUA50" s="14">
        <f t="shared" si="1421"/>
        <v>647.44159999999999</v>
      </c>
      <c r="KUB50" s="14">
        <f t="shared" si="1422"/>
        <v>819.18939999999998</v>
      </c>
      <c r="KUC50" s="11" t="s">
        <v>17390</v>
      </c>
      <c r="KUD50" s="261" t="str">
        <f>IF(KUK50="SINAPI",VLOOKUP('TEREZINHA HARDY'!KUJ50,SINAPI,2,),VLOOKUP('TEREZINHA HARDY'!KUJ50,SETOP,3,))</f>
        <v>PINTURA COM EMULSÃO ASFÁLTICA, DUAS (2) DEMÃOS</v>
      </c>
      <c r="KUE50" s="261"/>
      <c r="KUF50" s="261"/>
      <c r="KUG50" s="261"/>
      <c r="KUH50" s="261"/>
      <c r="KUI50" s="261"/>
      <c r="KUJ50" s="12" t="s">
        <v>10840</v>
      </c>
      <c r="KUK50" s="12" t="s">
        <v>6222</v>
      </c>
      <c r="KUL50" s="12" t="str">
        <f>IF(KUK50="SINAPI",VLOOKUP('TEREZINHA HARDY'!KUJ50,SINAPI,3,),VLOOKUP('TEREZINHA HARDY'!KUJ50,SETOP,4,))</f>
        <v>M2</v>
      </c>
      <c r="KUM50" s="13">
        <v>36.619999999999997</v>
      </c>
      <c r="KUN50" s="13" t="s">
        <v>41</v>
      </c>
      <c r="KUO50" s="14">
        <f>IF(KUK50="SINAPI",VLOOKUP('TEREZINHA HARDY'!KUJ50,SINAPI,4,),VLOOKUP('TEREZINHA HARDY'!KUJ50,SETOP,5,))</f>
        <v>17.68</v>
      </c>
      <c r="KUP50" s="14">
        <f t="shared" si="1423"/>
        <v>22.37</v>
      </c>
      <c r="KUQ50" s="14">
        <f t="shared" si="1424"/>
        <v>647.44159999999999</v>
      </c>
      <c r="KUR50" s="14">
        <f t="shared" si="1425"/>
        <v>819.18939999999998</v>
      </c>
      <c r="KUS50" s="11" t="s">
        <v>17390</v>
      </c>
      <c r="KUT50" s="261" t="str">
        <f>IF(KVA50="SINAPI",VLOOKUP('TEREZINHA HARDY'!KUZ50,SINAPI,2,),VLOOKUP('TEREZINHA HARDY'!KUZ50,SETOP,3,))</f>
        <v>PINTURA COM EMULSÃO ASFÁLTICA, DUAS (2) DEMÃOS</v>
      </c>
      <c r="KUU50" s="261"/>
      <c r="KUV50" s="261"/>
      <c r="KUW50" s="261"/>
      <c r="KUX50" s="261"/>
      <c r="KUY50" s="261"/>
      <c r="KUZ50" s="12" t="s">
        <v>10840</v>
      </c>
      <c r="KVA50" s="12" t="s">
        <v>6222</v>
      </c>
      <c r="KVB50" s="12" t="str">
        <f>IF(KVA50="SINAPI",VLOOKUP('TEREZINHA HARDY'!KUZ50,SINAPI,3,),VLOOKUP('TEREZINHA HARDY'!KUZ50,SETOP,4,))</f>
        <v>M2</v>
      </c>
      <c r="KVC50" s="13">
        <v>36.619999999999997</v>
      </c>
      <c r="KVD50" s="13" t="s">
        <v>41</v>
      </c>
      <c r="KVE50" s="14">
        <f>IF(KVA50="SINAPI",VLOOKUP('TEREZINHA HARDY'!KUZ50,SINAPI,4,),VLOOKUP('TEREZINHA HARDY'!KUZ50,SETOP,5,))</f>
        <v>17.68</v>
      </c>
      <c r="KVF50" s="14">
        <f t="shared" si="1426"/>
        <v>22.37</v>
      </c>
      <c r="KVG50" s="14">
        <f t="shared" si="1427"/>
        <v>647.44159999999999</v>
      </c>
      <c r="KVH50" s="14">
        <f t="shared" si="1428"/>
        <v>819.18939999999998</v>
      </c>
      <c r="KVI50" s="11" t="s">
        <v>17390</v>
      </c>
      <c r="KVJ50" s="261" t="str">
        <f>IF(KVQ50="SINAPI",VLOOKUP('TEREZINHA HARDY'!KVP50,SINAPI,2,),VLOOKUP('TEREZINHA HARDY'!KVP50,SETOP,3,))</f>
        <v>PINTURA COM EMULSÃO ASFÁLTICA, DUAS (2) DEMÃOS</v>
      </c>
      <c r="KVK50" s="261"/>
      <c r="KVL50" s="261"/>
      <c r="KVM50" s="261"/>
      <c r="KVN50" s="261"/>
      <c r="KVO50" s="261"/>
      <c r="KVP50" s="12" t="s">
        <v>10840</v>
      </c>
      <c r="KVQ50" s="12" t="s">
        <v>6222</v>
      </c>
      <c r="KVR50" s="12" t="str">
        <f>IF(KVQ50="SINAPI",VLOOKUP('TEREZINHA HARDY'!KVP50,SINAPI,3,),VLOOKUP('TEREZINHA HARDY'!KVP50,SETOP,4,))</f>
        <v>M2</v>
      </c>
      <c r="KVS50" s="13">
        <v>36.619999999999997</v>
      </c>
      <c r="KVT50" s="13" t="s">
        <v>41</v>
      </c>
      <c r="KVU50" s="14">
        <f>IF(KVQ50="SINAPI",VLOOKUP('TEREZINHA HARDY'!KVP50,SINAPI,4,),VLOOKUP('TEREZINHA HARDY'!KVP50,SETOP,5,))</f>
        <v>17.68</v>
      </c>
      <c r="KVV50" s="14">
        <f t="shared" si="1429"/>
        <v>22.37</v>
      </c>
      <c r="KVW50" s="14">
        <f t="shared" si="1430"/>
        <v>647.44159999999999</v>
      </c>
      <c r="KVX50" s="14">
        <f t="shared" si="1431"/>
        <v>819.18939999999998</v>
      </c>
      <c r="KVY50" s="11" t="s">
        <v>17390</v>
      </c>
      <c r="KVZ50" s="261" t="str">
        <f>IF(KWG50="SINAPI",VLOOKUP('TEREZINHA HARDY'!KWF50,SINAPI,2,),VLOOKUP('TEREZINHA HARDY'!KWF50,SETOP,3,))</f>
        <v>PINTURA COM EMULSÃO ASFÁLTICA, DUAS (2) DEMÃOS</v>
      </c>
      <c r="KWA50" s="261"/>
      <c r="KWB50" s="261"/>
      <c r="KWC50" s="261"/>
      <c r="KWD50" s="261"/>
      <c r="KWE50" s="261"/>
      <c r="KWF50" s="12" t="s">
        <v>10840</v>
      </c>
      <c r="KWG50" s="12" t="s">
        <v>6222</v>
      </c>
      <c r="KWH50" s="12" t="str">
        <f>IF(KWG50="SINAPI",VLOOKUP('TEREZINHA HARDY'!KWF50,SINAPI,3,),VLOOKUP('TEREZINHA HARDY'!KWF50,SETOP,4,))</f>
        <v>M2</v>
      </c>
      <c r="KWI50" s="13">
        <v>36.619999999999997</v>
      </c>
      <c r="KWJ50" s="13" t="s">
        <v>41</v>
      </c>
      <c r="KWK50" s="14">
        <f>IF(KWG50="SINAPI",VLOOKUP('TEREZINHA HARDY'!KWF50,SINAPI,4,),VLOOKUP('TEREZINHA HARDY'!KWF50,SETOP,5,))</f>
        <v>17.68</v>
      </c>
      <c r="KWL50" s="14">
        <f t="shared" si="1432"/>
        <v>22.37</v>
      </c>
      <c r="KWM50" s="14">
        <f t="shared" si="1433"/>
        <v>647.44159999999999</v>
      </c>
      <c r="KWN50" s="14">
        <f t="shared" si="1434"/>
        <v>819.18939999999998</v>
      </c>
      <c r="KWO50" s="11" t="s">
        <v>17390</v>
      </c>
      <c r="KWP50" s="261" t="str">
        <f>IF(KWW50="SINAPI",VLOOKUP('TEREZINHA HARDY'!KWV50,SINAPI,2,),VLOOKUP('TEREZINHA HARDY'!KWV50,SETOP,3,))</f>
        <v>PINTURA COM EMULSÃO ASFÁLTICA, DUAS (2) DEMÃOS</v>
      </c>
      <c r="KWQ50" s="261"/>
      <c r="KWR50" s="261"/>
      <c r="KWS50" s="261"/>
      <c r="KWT50" s="261"/>
      <c r="KWU50" s="261"/>
      <c r="KWV50" s="12" t="s">
        <v>10840</v>
      </c>
      <c r="KWW50" s="12" t="s">
        <v>6222</v>
      </c>
      <c r="KWX50" s="12" t="str">
        <f>IF(KWW50="SINAPI",VLOOKUP('TEREZINHA HARDY'!KWV50,SINAPI,3,),VLOOKUP('TEREZINHA HARDY'!KWV50,SETOP,4,))</f>
        <v>M2</v>
      </c>
      <c r="KWY50" s="13">
        <v>36.619999999999997</v>
      </c>
      <c r="KWZ50" s="13" t="s">
        <v>41</v>
      </c>
      <c r="KXA50" s="14">
        <f>IF(KWW50="SINAPI",VLOOKUP('TEREZINHA HARDY'!KWV50,SINAPI,4,),VLOOKUP('TEREZINHA HARDY'!KWV50,SETOP,5,))</f>
        <v>17.68</v>
      </c>
      <c r="KXB50" s="14">
        <f t="shared" si="1435"/>
        <v>22.37</v>
      </c>
      <c r="KXC50" s="14">
        <f t="shared" si="1436"/>
        <v>647.44159999999999</v>
      </c>
      <c r="KXD50" s="14">
        <f t="shared" si="1437"/>
        <v>819.18939999999998</v>
      </c>
      <c r="KXE50" s="11" t="s">
        <v>17390</v>
      </c>
      <c r="KXF50" s="261" t="str">
        <f>IF(KXM50="SINAPI",VLOOKUP('TEREZINHA HARDY'!KXL50,SINAPI,2,),VLOOKUP('TEREZINHA HARDY'!KXL50,SETOP,3,))</f>
        <v>PINTURA COM EMULSÃO ASFÁLTICA, DUAS (2) DEMÃOS</v>
      </c>
      <c r="KXG50" s="261"/>
      <c r="KXH50" s="261"/>
      <c r="KXI50" s="261"/>
      <c r="KXJ50" s="261"/>
      <c r="KXK50" s="261"/>
      <c r="KXL50" s="12" t="s">
        <v>10840</v>
      </c>
      <c r="KXM50" s="12" t="s">
        <v>6222</v>
      </c>
      <c r="KXN50" s="12" t="str">
        <f>IF(KXM50="SINAPI",VLOOKUP('TEREZINHA HARDY'!KXL50,SINAPI,3,),VLOOKUP('TEREZINHA HARDY'!KXL50,SETOP,4,))</f>
        <v>M2</v>
      </c>
      <c r="KXO50" s="13">
        <v>36.619999999999997</v>
      </c>
      <c r="KXP50" s="13" t="s">
        <v>41</v>
      </c>
      <c r="KXQ50" s="14">
        <f>IF(KXM50="SINAPI",VLOOKUP('TEREZINHA HARDY'!KXL50,SINAPI,4,),VLOOKUP('TEREZINHA HARDY'!KXL50,SETOP,5,))</f>
        <v>17.68</v>
      </c>
      <c r="KXR50" s="14">
        <f t="shared" si="1438"/>
        <v>22.37</v>
      </c>
      <c r="KXS50" s="14">
        <f t="shared" si="1439"/>
        <v>647.44159999999999</v>
      </c>
      <c r="KXT50" s="14">
        <f t="shared" si="1440"/>
        <v>819.18939999999998</v>
      </c>
      <c r="KXU50" s="11" t="s">
        <v>17390</v>
      </c>
      <c r="KXV50" s="261" t="str">
        <f>IF(KYC50="SINAPI",VLOOKUP('TEREZINHA HARDY'!KYB50,SINAPI,2,),VLOOKUP('TEREZINHA HARDY'!KYB50,SETOP,3,))</f>
        <v>PINTURA COM EMULSÃO ASFÁLTICA, DUAS (2) DEMÃOS</v>
      </c>
      <c r="KXW50" s="261"/>
      <c r="KXX50" s="261"/>
      <c r="KXY50" s="261"/>
      <c r="KXZ50" s="261"/>
      <c r="KYA50" s="261"/>
      <c r="KYB50" s="12" t="s">
        <v>10840</v>
      </c>
      <c r="KYC50" s="12" t="s">
        <v>6222</v>
      </c>
      <c r="KYD50" s="12" t="str">
        <f>IF(KYC50="SINAPI",VLOOKUP('TEREZINHA HARDY'!KYB50,SINAPI,3,),VLOOKUP('TEREZINHA HARDY'!KYB50,SETOP,4,))</f>
        <v>M2</v>
      </c>
      <c r="KYE50" s="13">
        <v>36.619999999999997</v>
      </c>
      <c r="KYF50" s="13" t="s">
        <v>41</v>
      </c>
      <c r="KYG50" s="14">
        <f>IF(KYC50="SINAPI",VLOOKUP('TEREZINHA HARDY'!KYB50,SINAPI,4,),VLOOKUP('TEREZINHA HARDY'!KYB50,SETOP,5,))</f>
        <v>17.68</v>
      </c>
      <c r="KYH50" s="14">
        <f t="shared" si="1441"/>
        <v>22.37</v>
      </c>
      <c r="KYI50" s="14">
        <f t="shared" si="1442"/>
        <v>647.44159999999999</v>
      </c>
      <c r="KYJ50" s="14">
        <f t="shared" si="1443"/>
        <v>819.18939999999998</v>
      </c>
      <c r="KYK50" s="11" t="s">
        <v>17390</v>
      </c>
      <c r="KYL50" s="261" t="str">
        <f>IF(KYS50="SINAPI",VLOOKUP('TEREZINHA HARDY'!KYR50,SINAPI,2,),VLOOKUP('TEREZINHA HARDY'!KYR50,SETOP,3,))</f>
        <v>PINTURA COM EMULSÃO ASFÁLTICA, DUAS (2) DEMÃOS</v>
      </c>
      <c r="KYM50" s="261"/>
      <c r="KYN50" s="261"/>
      <c r="KYO50" s="261"/>
      <c r="KYP50" s="261"/>
      <c r="KYQ50" s="261"/>
      <c r="KYR50" s="12" t="s">
        <v>10840</v>
      </c>
      <c r="KYS50" s="12" t="s">
        <v>6222</v>
      </c>
      <c r="KYT50" s="12" t="str">
        <f>IF(KYS50="SINAPI",VLOOKUP('TEREZINHA HARDY'!KYR50,SINAPI,3,),VLOOKUP('TEREZINHA HARDY'!KYR50,SETOP,4,))</f>
        <v>M2</v>
      </c>
      <c r="KYU50" s="13">
        <v>36.619999999999997</v>
      </c>
      <c r="KYV50" s="13" t="s">
        <v>41</v>
      </c>
      <c r="KYW50" s="14">
        <f>IF(KYS50="SINAPI",VLOOKUP('TEREZINHA HARDY'!KYR50,SINAPI,4,),VLOOKUP('TEREZINHA HARDY'!KYR50,SETOP,5,))</f>
        <v>17.68</v>
      </c>
      <c r="KYX50" s="14">
        <f t="shared" si="1444"/>
        <v>22.37</v>
      </c>
      <c r="KYY50" s="14">
        <f t="shared" si="1445"/>
        <v>647.44159999999999</v>
      </c>
      <c r="KYZ50" s="14">
        <f t="shared" si="1446"/>
        <v>819.18939999999998</v>
      </c>
      <c r="KZA50" s="11" t="s">
        <v>17390</v>
      </c>
      <c r="KZB50" s="261" t="str">
        <f>IF(KZI50="SINAPI",VLOOKUP('TEREZINHA HARDY'!KZH50,SINAPI,2,),VLOOKUP('TEREZINHA HARDY'!KZH50,SETOP,3,))</f>
        <v>PINTURA COM EMULSÃO ASFÁLTICA, DUAS (2) DEMÃOS</v>
      </c>
      <c r="KZC50" s="261"/>
      <c r="KZD50" s="261"/>
      <c r="KZE50" s="261"/>
      <c r="KZF50" s="261"/>
      <c r="KZG50" s="261"/>
      <c r="KZH50" s="12" t="s">
        <v>10840</v>
      </c>
      <c r="KZI50" s="12" t="s">
        <v>6222</v>
      </c>
      <c r="KZJ50" s="12" t="str">
        <f>IF(KZI50="SINAPI",VLOOKUP('TEREZINHA HARDY'!KZH50,SINAPI,3,),VLOOKUP('TEREZINHA HARDY'!KZH50,SETOP,4,))</f>
        <v>M2</v>
      </c>
      <c r="KZK50" s="13">
        <v>36.619999999999997</v>
      </c>
      <c r="KZL50" s="13" t="s">
        <v>41</v>
      </c>
      <c r="KZM50" s="14">
        <f>IF(KZI50="SINAPI",VLOOKUP('TEREZINHA HARDY'!KZH50,SINAPI,4,),VLOOKUP('TEREZINHA HARDY'!KZH50,SETOP,5,))</f>
        <v>17.68</v>
      </c>
      <c r="KZN50" s="14">
        <f t="shared" si="1447"/>
        <v>22.37</v>
      </c>
      <c r="KZO50" s="14">
        <f t="shared" si="1448"/>
        <v>647.44159999999999</v>
      </c>
      <c r="KZP50" s="14">
        <f t="shared" si="1449"/>
        <v>819.18939999999998</v>
      </c>
      <c r="KZQ50" s="11" t="s">
        <v>17390</v>
      </c>
      <c r="KZR50" s="261" t="str">
        <f>IF(KZY50="SINAPI",VLOOKUP('TEREZINHA HARDY'!KZX50,SINAPI,2,),VLOOKUP('TEREZINHA HARDY'!KZX50,SETOP,3,))</f>
        <v>PINTURA COM EMULSÃO ASFÁLTICA, DUAS (2) DEMÃOS</v>
      </c>
      <c r="KZS50" s="261"/>
      <c r="KZT50" s="261"/>
      <c r="KZU50" s="261"/>
      <c r="KZV50" s="261"/>
      <c r="KZW50" s="261"/>
      <c r="KZX50" s="12" t="s">
        <v>10840</v>
      </c>
      <c r="KZY50" s="12" t="s">
        <v>6222</v>
      </c>
      <c r="KZZ50" s="12" t="str">
        <f>IF(KZY50="SINAPI",VLOOKUP('TEREZINHA HARDY'!KZX50,SINAPI,3,),VLOOKUP('TEREZINHA HARDY'!KZX50,SETOP,4,))</f>
        <v>M2</v>
      </c>
      <c r="LAA50" s="13">
        <v>36.619999999999997</v>
      </c>
      <c r="LAB50" s="13" t="s">
        <v>41</v>
      </c>
      <c r="LAC50" s="14">
        <f>IF(KZY50="SINAPI",VLOOKUP('TEREZINHA HARDY'!KZX50,SINAPI,4,),VLOOKUP('TEREZINHA HARDY'!KZX50,SETOP,5,))</f>
        <v>17.68</v>
      </c>
      <c r="LAD50" s="14">
        <f t="shared" si="1450"/>
        <v>22.37</v>
      </c>
      <c r="LAE50" s="14">
        <f t="shared" si="1451"/>
        <v>647.44159999999999</v>
      </c>
      <c r="LAF50" s="14">
        <f t="shared" si="1452"/>
        <v>819.18939999999998</v>
      </c>
      <c r="LAG50" s="11" t="s">
        <v>17390</v>
      </c>
      <c r="LAH50" s="261" t="str">
        <f>IF(LAO50="SINAPI",VLOOKUP('TEREZINHA HARDY'!LAN50,SINAPI,2,),VLOOKUP('TEREZINHA HARDY'!LAN50,SETOP,3,))</f>
        <v>PINTURA COM EMULSÃO ASFÁLTICA, DUAS (2) DEMÃOS</v>
      </c>
      <c r="LAI50" s="261"/>
      <c r="LAJ50" s="261"/>
      <c r="LAK50" s="261"/>
      <c r="LAL50" s="261"/>
      <c r="LAM50" s="261"/>
      <c r="LAN50" s="12" t="s">
        <v>10840</v>
      </c>
      <c r="LAO50" s="12" t="s">
        <v>6222</v>
      </c>
      <c r="LAP50" s="12" t="str">
        <f>IF(LAO50="SINAPI",VLOOKUP('TEREZINHA HARDY'!LAN50,SINAPI,3,),VLOOKUP('TEREZINHA HARDY'!LAN50,SETOP,4,))</f>
        <v>M2</v>
      </c>
      <c r="LAQ50" s="13">
        <v>36.619999999999997</v>
      </c>
      <c r="LAR50" s="13" t="s">
        <v>41</v>
      </c>
      <c r="LAS50" s="14">
        <f>IF(LAO50="SINAPI",VLOOKUP('TEREZINHA HARDY'!LAN50,SINAPI,4,),VLOOKUP('TEREZINHA HARDY'!LAN50,SETOP,5,))</f>
        <v>17.68</v>
      </c>
      <c r="LAT50" s="14">
        <f t="shared" si="1453"/>
        <v>22.37</v>
      </c>
      <c r="LAU50" s="14">
        <f t="shared" si="1454"/>
        <v>647.44159999999999</v>
      </c>
      <c r="LAV50" s="14">
        <f t="shared" si="1455"/>
        <v>819.18939999999998</v>
      </c>
      <c r="LAW50" s="11" t="s">
        <v>17390</v>
      </c>
      <c r="LAX50" s="261" t="str">
        <f>IF(LBE50="SINAPI",VLOOKUP('TEREZINHA HARDY'!LBD50,SINAPI,2,),VLOOKUP('TEREZINHA HARDY'!LBD50,SETOP,3,))</f>
        <v>PINTURA COM EMULSÃO ASFÁLTICA, DUAS (2) DEMÃOS</v>
      </c>
      <c r="LAY50" s="261"/>
      <c r="LAZ50" s="261"/>
      <c r="LBA50" s="261"/>
      <c r="LBB50" s="261"/>
      <c r="LBC50" s="261"/>
      <c r="LBD50" s="12" t="s">
        <v>10840</v>
      </c>
      <c r="LBE50" s="12" t="s">
        <v>6222</v>
      </c>
      <c r="LBF50" s="12" t="str">
        <f>IF(LBE50="SINAPI",VLOOKUP('TEREZINHA HARDY'!LBD50,SINAPI,3,),VLOOKUP('TEREZINHA HARDY'!LBD50,SETOP,4,))</f>
        <v>M2</v>
      </c>
      <c r="LBG50" s="13">
        <v>36.619999999999997</v>
      </c>
      <c r="LBH50" s="13" t="s">
        <v>41</v>
      </c>
      <c r="LBI50" s="14">
        <f>IF(LBE50="SINAPI",VLOOKUP('TEREZINHA HARDY'!LBD50,SINAPI,4,),VLOOKUP('TEREZINHA HARDY'!LBD50,SETOP,5,))</f>
        <v>17.68</v>
      </c>
      <c r="LBJ50" s="14">
        <f t="shared" si="1456"/>
        <v>22.37</v>
      </c>
      <c r="LBK50" s="14">
        <f t="shared" si="1457"/>
        <v>647.44159999999999</v>
      </c>
      <c r="LBL50" s="14">
        <f t="shared" si="1458"/>
        <v>819.18939999999998</v>
      </c>
      <c r="LBM50" s="11" t="s">
        <v>17390</v>
      </c>
      <c r="LBN50" s="261" t="str">
        <f>IF(LBU50="SINAPI",VLOOKUP('TEREZINHA HARDY'!LBT50,SINAPI,2,),VLOOKUP('TEREZINHA HARDY'!LBT50,SETOP,3,))</f>
        <v>PINTURA COM EMULSÃO ASFÁLTICA, DUAS (2) DEMÃOS</v>
      </c>
      <c r="LBO50" s="261"/>
      <c r="LBP50" s="261"/>
      <c r="LBQ50" s="261"/>
      <c r="LBR50" s="261"/>
      <c r="LBS50" s="261"/>
      <c r="LBT50" s="12" t="s">
        <v>10840</v>
      </c>
      <c r="LBU50" s="12" t="s">
        <v>6222</v>
      </c>
      <c r="LBV50" s="12" t="str">
        <f>IF(LBU50="SINAPI",VLOOKUP('TEREZINHA HARDY'!LBT50,SINAPI,3,),VLOOKUP('TEREZINHA HARDY'!LBT50,SETOP,4,))</f>
        <v>M2</v>
      </c>
      <c r="LBW50" s="13">
        <v>36.619999999999997</v>
      </c>
      <c r="LBX50" s="13" t="s">
        <v>41</v>
      </c>
      <c r="LBY50" s="14">
        <f>IF(LBU50="SINAPI",VLOOKUP('TEREZINHA HARDY'!LBT50,SINAPI,4,),VLOOKUP('TEREZINHA HARDY'!LBT50,SETOP,5,))</f>
        <v>17.68</v>
      </c>
      <c r="LBZ50" s="14">
        <f t="shared" si="1459"/>
        <v>22.37</v>
      </c>
      <c r="LCA50" s="14">
        <f t="shared" si="1460"/>
        <v>647.44159999999999</v>
      </c>
      <c r="LCB50" s="14">
        <f t="shared" si="1461"/>
        <v>819.18939999999998</v>
      </c>
      <c r="LCC50" s="11" t="s">
        <v>17390</v>
      </c>
      <c r="LCD50" s="261" t="str">
        <f>IF(LCK50="SINAPI",VLOOKUP('TEREZINHA HARDY'!LCJ50,SINAPI,2,),VLOOKUP('TEREZINHA HARDY'!LCJ50,SETOP,3,))</f>
        <v>PINTURA COM EMULSÃO ASFÁLTICA, DUAS (2) DEMÃOS</v>
      </c>
      <c r="LCE50" s="261"/>
      <c r="LCF50" s="261"/>
      <c r="LCG50" s="261"/>
      <c r="LCH50" s="261"/>
      <c r="LCI50" s="261"/>
      <c r="LCJ50" s="12" t="s">
        <v>10840</v>
      </c>
      <c r="LCK50" s="12" t="s">
        <v>6222</v>
      </c>
      <c r="LCL50" s="12" t="str">
        <f>IF(LCK50="SINAPI",VLOOKUP('TEREZINHA HARDY'!LCJ50,SINAPI,3,),VLOOKUP('TEREZINHA HARDY'!LCJ50,SETOP,4,))</f>
        <v>M2</v>
      </c>
      <c r="LCM50" s="13">
        <v>36.619999999999997</v>
      </c>
      <c r="LCN50" s="13" t="s">
        <v>41</v>
      </c>
      <c r="LCO50" s="14">
        <f>IF(LCK50="SINAPI",VLOOKUP('TEREZINHA HARDY'!LCJ50,SINAPI,4,),VLOOKUP('TEREZINHA HARDY'!LCJ50,SETOP,5,))</f>
        <v>17.68</v>
      </c>
      <c r="LCP50" s="14">
        <f t="shared" si="1462"/>
        <v>22.37</v>
      </c>
      <c r="LCQ50" s="14">
        <f t="shared" si="1463"/>
        <v>647.44159999999999</v>
      </c>
      <c r="LCR50" s="14">
        <f t="shared" si="1464"/>
        <v>819.18939999999998</v>
      </c>
      <c r="LCS50" s="11" t="s">
        <v>17390</v>
      </c>
      <c r="LCT50" s="261" t="str">
        <f>IF(LDA50="SINAPI",VLOOKUP('TEREZINHA HARDY'!LCZ50,SINAPI,2,),VLOOKUP('TEREZINHA HARDY'!LCZ50,SETOP,3,))</f>
        <v>PINTURA COM EMULSÃO ASFÁLTICA, DUAS (2) DEMÃOS</v>
      </c>
      <c r="LCU50" s="261"/>
      <c r="LCV50" s="261"/>
      <c r="LCW50" s="261"/>
      <c r="LCX50" s="261"/>
      <c r="LCY50" s="261"/>
      <c r="LCZ50" s="12" t="s">
        <v>10840</v>
      </c>
      <c r="LDA50" s="12" t="s">
        <v>6222</v>
      </c>
      <c r="LDB50" s="12" t="str">
        <f>IF(LDA50="SINAPI",VLOOKUP('TEREZINHA HARDY'!LCZ50,SINAPI,3,),VLOOKUP('TEREZINHA HARDY'!LCZ50,SETOP,4,))</f>
        <v>M2</v>
      </c>
      <c r="LDC50" s="13">
        <v>36.619999999999997</v>
      </c>
      <c r="LDD50" s="13" t="s">
        <v>41</v>
      </c>
      <c r="LDE50" s="14">
        <f>IF(LDA50="SINAPI",VLOOKUP('TEREZINHA HARDY'!LCZ50,SINAPI,4,),VLOOKUP('TEREZINHA HARDY'!LCZ50,SETOP,5,))</f>
        <v>17.68</v>
      </c>
      <c r="LDF50" s="14">
        <f t="shared" si="1465"/>
        <v>22.37</v>
      </c>
      <c r="LDG50" s="14">
        <f t="shared" si="1466"/>
        <v>647.44159999999999</v>
      </c>
      <c r="LDH50" s="14">
        <f t="shared" si="1467"/>
        <v>819.18939999999998</v>
      </c>
      <c r="LDI50" s="11" t="s">
        <v>17390</v>
      </c>
      <c r="LDJ50" s="261" t="str">
        <f>IF(LDQ50="SINAPI",VLOOKUP('TEREZINHA HARDY'!LDP50,SINAPI,2,),VLOOKUP('TEREZINHA HARDY'!LDP50,SETOP,3,))</f>
        <v>PINTURA COM EMULSÃO ASFÁLTICA, DUAS (2) DEMÃOS</v>
      </c>
      <c r="LDK50" s="261"/>
      <c r="LDL50" s="261"/>
      <c r="LDM50" s="261"/>
      <c r="LDN50" s="261"/>
      <c r="LDO50" s="261"/>
      <c r="LDP50" s="12" t="s">
        <v>10840</v>
      </c>
      <c r="LDQ50" s="12" t="s">
        <v>6222</v>
      </c>
      <c r="LDR50" s="12" t="str">
        <f>IF(LDQ50="SINAPI",VLOOKUP('TEREZINHA HARDY'!LDP50,SINAPI,3,),VLOOKUP('TEREZINHA HARDY'!LDP50,SETOP,4,))</f>
        <v>M2</v>
      </c>
      <c r="LDS50" s="13">
        <v>36.619999999999997</v>
      </c>
      <c r="LDT50" s="13" t="s">
        <v>41</v>
      </c>
      <c r="LDU50" s="14">
        <f>IF(LDQ50="SINAPI",VLOOKUP('TEREZINHA HARDY'!LDP50,SINAPI,4,),VLOOKUP('TEREZINHA HARDY'!LDP50,SETOP,5,))</f>
        <v>17.68</v>
      </c>
      <c r="LDV50" s="14">
        <f t="shared" si="1468"/>
        <v>22.37</v>
      </c>
      <c r="LDW50" s="14">
        <f t="shared" si="1469"/>
        <v>647.44159999999999</v>
      </c>
      <c r="LDX50" s="14">
        <f t="shared" si="1470"/>
        <v>819.18939999999998</v>
      </c>
      <c r="LDY50" s="11" t="s">
        <v>17390</v>
      </c>
      <c r="LDZ50" s="261" t="str">
        <f>IF(LEG50="SINAPI",VLOOKUP('TEREZINHA HARDY'!LEF50,SINAPI,2,),VLOOKUP('TEREZINHA HARDY'!LEF50,SETOP,3,))</f>
        <v>PINTURA COM EMULSÃO ASFÁLTICA, DUAS (2) DEMÃOS</v>
      </c>
      <c r="LEA50" s="261"/>
      <c r="LEB50" s="261"/>
      <c r="LEC50" s="261"/>
      <c r="LED50" s="261"/>
      <c r="LEE50" s="261"/>
      <c r="LEF50" s="12" t="s">
        <v>10840</v>
      </c>
      <c r="LEG50" s="12" t="s">
        <v>6222</v>
      </c>
      <c r="LEH50" s="12" t="str">
        <f>IF(LEG50="SINAPI",VLOOKUP('TEREZINHA HARDY'!LEF50,SINAPI,3,),VLOOKUP('TEREZINHA HARDY'!LEF50,SETOP,4,))</f>
        <v>M2</v>
      </c>
      <c r="LEI50" s="13">
        <v>36.619999999999997</v>
      </c>
      <c r="LEJ50" s="13" t="s">
        <v>41</v>
      </c>
      <c r="LEK50" s="14">
        <f>IF(LEG50="SINAPI",VLOOKUP('TEREZINHA HARDY'!LEF50,SINAPI,4,),VLOOKUP('TEREZINHA HARDY'!LEF50,SETOP,5,))</f>
        <v>17.68</v>
      </c>
      <c r="LEL50" s="14">
        <f t="shared" si="1471"/>
        <v>22.37</v>
      </c>
      <c r="LEM50" s="14">
        <f t="shared" si="1472"/>
        <v>647.44159999999999</v>
      </c>
      <c r="LEN50" s="14">
        <f t="shared" si="1473"/>
        <v>819.18939999999998</v>
      </c>
      <c r="LEO50" s="11" t="s">
        <v>17390</v>
      </c>
      <c r="LEP50" s="261" t="str">
        <f>IF(LEW50="SINAPI",VLOOKUP('TEREZINHA HARDY'!LEV50,SINAPI,2,),VLOOKUP('TEREZINHA HARDY'!LEV50,SETOP,3,))</f>
        <v>PINTURA COM EMULSÃO ASFÁLTICA, DUAS (2) DEMÃOS</v>
      </c>
      <c r="LEQ50" s="261"/>
      <c r="LER50" s="261"/>
      <c r="LES50" s="261"/>
      <c r="LET50" s="261"/>
      <c r="LEU50" s="261"/>
      <c r="LEV50" s="12" t="s">
        <v>10840</v>
      </c>
      <c r="LEW50" s="12" t="s">
        <v>6222</v>
      </c>
      <c r="LEX50" s="12" t="str">
        <f>IF(LEW50="SINAPI",VLOOKUP('TEREZINHA HARDY'!LEV50,SINAPI,3,),VLOOKUP('TEREZINHA HARDY'!LEV50,SETOP,4,))</f>
        <v>M2</v>
      </c>
      <c r="LEY50" s="13">
        <v>36.619999999999997</v>
      </c>
      <c r="LEZ50" s="13" t="s">
        <v>41</v>
      </c>
      <c r="LFA50" s="14">
        <f>IF(LEW50="SINAPI",VLOOKUP('TEREZINHA HARDY'!LEV50,SINAPI,4,),VLOOKUP('TEREZINHA HARDY'!LEV50,SETOP,5,))</f>
        <v>17.68</v>
      </c>
      <c r="LFB50" s="14">
        <f t="shared" si="1474"/>
        <v>22.37</v>
      </c>
      <c r="LFC50" s="14">
        <f t="shared" si="1475"/>
        <v>647.44159999999999</v>
      </c>
      <c r="LFD50" s="14">
        <f t="shared" si="1476"/>
        <v>819.18939999999998</v>
      </c>
      <c r="LFE50" s="11" t="s">
        <v>17390</v>
      </c>
      <c r="LFF50" s="261" t="str">
        <f>IF(LFM50="SINAPI",VLOOKUP('TEREZINHA HARDY'!LFL50,SINAPI,2,),VLOOKUP('TEREZINHA HARDY'!LFL50,SETOP,3,))</f>
        <v>PINTURA COM EMULSÃO ASFÁLTICA, DUAS (2) DEMÃOS</v>
      </c>
      <c r="LFG50" s="261"/>
      <c r="LFH50" s="261"/>
      <c r="LFI50" s="261"/>
      <c r="LFJ50" s="261"/>
      <c r="LFK50" s="261"/>
      <c r="LFL50" s="12" t="s">
        <v>10840</v>
      </c>
      <c r="LFM50" s="12" t="s">
        <v>6222</v>
      </c>
      <c r="LFN50" s="12" t="str">
        <f>IF(LFM50="SINAPI",VLOOKUP('TEREZINHA HARDY'!LFL50,SINAPI,3,),VLOOKUP('TEREZINHA HARDY'!LFL50,SETOP,4,))</f>
        <v>M2</v>
      </c>
      <c r="LFO50" s="13">
        <v>36.619999999999997</v>
      </c>
      <c r="LFP50" s="13" t="s">
        <v>41</v>
      </c>
      <c r="LFQ50" s="14">
        <f>IF(LFM50="SINAPI",VLOOKUP('TEREZINHA HARDY'!LFL50,SINAPI,4,),VLOOKUP('TEREZINHA HARDY'!LFL50,SETOP,5,))</f>
        <v>17.68</v>
      </c>
      <c r="LFR50" s="14">
        <f t="shared" si="1477"/>
        <v>22.37</v>
      </c>
      <c r="LFS50" s="14">
        <f t="shared" si="1478"/>
        <v>647.44159999999999</v>
      </c>
      <c r="LFT50" s="14">
        <f t="shared" si="1479"/>
        <v>819.18939999999998</v>
      </c>
      <c r="LFU50" s="11" t="s">
        <v>17390</v>
      </c>
      <c r="LFV50" s="261" t="str">
        <f>IF(LGC50="SINAPI",VLOOKUP('TEREZINHA HARDY'!LGB50,SINAPI,2,),VLOOKUP('TEREZINHA HARDY'!LGB50,SETOP,3,))</f>
        <v>PINTURA COM EMULSÃO ASFÁLTICA, DUAS (2) DEMÃOS</v>
      </c>
      <c r="LFW50" s="261"/>
      <c r="LFX50" s="261"/>
      <c r="LFY50" s="261"/>
      <c r="LFZ50" s="261"/>
      <c r="LGA50" s="261"/>
      <c r="LGB50" s="12" t="s">
        <v>10840</v>
      </c>
      <c r="LGC50" s="12" t="s">
        <v>6222</v>
      </c>
      <c r="LGD50" s="12" t="str">
        <f>IF(LGC50="SINAPI",VLOOKUP('TEREZINHA HARDY'!LGB50,SINAPI,3,),VLOOKUP('TEREZINHA HARDY'!LGB50,SETOP,4,))</f>
        <v>M2</v>
      </c>
      <c r="LGE50" s="13">
        <v>36.619999999999997</v>
      </c>
      <c r="LGF50" s="13" t="s">
        <v>41</v>
      </c>
      <c r="LGG50" s="14">
        <f>IF(LGC50="SINAPI",VLOOKUP('TEREZINHA HARDY'!LGB50,SINAPI,4,),VLOOKUP('TEREZINHA HARDY'!LGB50,SETOP,5,))</f>
        <v>17.68</v>
      </c>
      <c r="LGH50" s="14">
        <f t="shared" si="1480"/>
        <v>22.37</v>
      </c>
      <c r="LGI50" s="14">
        <f t="shared" si="1481"/>
        <v>647.44159999999999</v>
      </c>
      <c r="LGJ50" s="14">
        <f t="shared" si="1482"/>
        <v>819.18939999999998</v>
      </c>
      <c r="LGK50" s="11" t="s">
        <v>17390</v>
      </c>
      <c r="LGL50" s="261" t="str">
        <f>IF(LGS50="SINAPI",VLOOKUP('TEREZINHA HARDY'!LGR50,SINAPI,2,),VLOOKUP('TEREZINHA HARDY'!LGR50,SETOP,3,))</f>
        <v>PINTURA COM EMULSÃO ASFÁLTICA, DUAS (2) DEMÃOS</v>
      </c>
      <c r="LGM50" s="261"/>
      <c r="LGN50" s="261"/>
      <c r="LGO50" s="261"/>
      <c r="LGP50" s="261"/>
      <c r="LGQ50" s="261"/>
      <c r="LGR50" s="12" t="s">
        <v>10840</v>
      </c>
      <c r="LGS50" s="12" t="s">
        <v>6222</v>
      </c>
      <c r="LGT50" s="12" t="str">
        <f>IF(LGS50="SINAPI",VLOOKUP('TEREZINHA HARDY'!LGR50,SINAPI,3,),VLOOKUP('TEREZINHA HARDY'!LGR50,SETOP,4,))</f>
        <v>M2</v>
      </c>
      <c r="LGU50" s="13">
        <v>36.619999999999997</v>
      </c>
      <c r="LGV50" s="13" t="s">
        <v>41</v>
      </c>
      <c r="LGW50" s="14">
        <f>IF(LGS50="SINAPI",VLOOKUP('TEREZINHA HARDY'!LGR50,SINAPI,4,),VLOOKUP('TEREZINHA HARDY'!LGR50,SETOP,5,))</f>
        <v>17.68</v>
      </c>
      <c r="LGX50" s="14">
        <f t="shared" si="1483"/>
        <v>22.37</v>
      </c>
      <c r="LGY50" s="14">
        <f t="shared" si="1484"/>
        <v>647.44159999999999</v>
      </c>
      <c r="LGZ50" s="14">
        <f t="shared" si="1485"/>
        <v>819.18939999999998</v>
      </c>
      <c r="LHA50" s="11" t="s">
        <v>17390</v>
      </c>
      <c r="LHB50" s="261" t="str">
        <f>IF(LHI50="SINAPI",VLOOKUP('TEREZINHA HARDY'!LHH50,SINAPI,2,),VLOOKUP('TEREZINHA HARDY'!LHH50,SETOP,3,))</f>
        <v>PINTURA COM EMULSÃO ASFÁLTICA, DUAS (2) DEMÃOS</v>
      </c>
      <c r="LHC50" s="261"/>
      <c r="LHD50" s="261"/>
      <c r="LHE50" s="261"/>
      <c r="LHF50" s="261"/>
      <c r="LHG50" s="261"/>
      <c r="LHH50" s="12" t="s">
        <v>10840</v>
      </c>
      <c r="LHI50" s="12" t="s">
        <v>6222</v>
      </c>
      <c r="LHJ50" s="12" t="str">
        <f>IF(LHI50="SINAPI",VLOOKUP('TEREZINHA HARDY'!LHH50,SINAPI,3,),VLOOKUP('TEREZINHA HARDY'!LHH50,SETOP,4,))</f>
        <v>M2</v>
      </c>
      <c r="LHK50" s="13">
        <v>36.619999999999997</v>
      </c>
      <c r="LHL50" s="13" t="s">
        <v>41</v>
      </c>
      <c r="LHM50" s="14">
        <f>IF(LHI50="SINAPI",VLOOKUP('TEREZINHA HARDY'!LHH50,SINAPI,4,),VLOOKUP('TEREZINHA HARDY'!LHH50,SETOP,5,))</f>
        <v>17.68</v>
      </c>
      <c r="LHN50" s="14">
        <f t="shared" si="1486"/>
        <v>22.37</v>
      </c>
      <c r="LHO50" s="14">
        <f t="shared" si="1487"/>
        <v>647.44159999999999</v>
      </c>
      <c r="LHP50" s="14">
        <f t="shared" si="1488"/>
        <v>819.18939999999998</v>
      </c>
      <c r="LHQ50" s="11" t="s">
        <v>17390</v>
      </c>
      <c r="LHR50" s="261" t="str">
        <f>IF(LHY50="SINAPI",VLOOKUP('TEREZINHA HARDY'!LHX50,SINAPI,2,),VLOOKUP('TEREZINHA HARDY'!LHX50,SETOP,3,))</f>
        <v>PINTURA COM EMULSÃO ASFÁLTICA, DUAS (2) DEMÃOS</v>
      </c>
      <c r="LHS50" s="261"/>
      <c r="LHT50" s="261"/>
      <c r="LHU50" s="261"/>
      <c r="LHV50" s="261"/>
      <c r="LHW50" s="261"/>
      <c r="LHX50" s="12" t="s">
        <v>10840</v>
      </c>
      <c r="LHY50" s="12" t="s">
        <v>6222</v>
      </c>
      <c r="LHZ50" s="12" t="str">
        <f>IF(LHY50="SINAPI",VLOOKUP('TEREZINHA HARDY'!LHX50,SINAPI,3,),VLOOKUP('TEREZINHA HARDY'!LHX50,SETOP,4,))</f>
        <v>M2</v>
      </c>
      <c r="LIA50" s="13">
        <v>36.619999999999997</v>
      </c>
      <c r="LIB50" s="13" t="s">
        <v>41</v>
      </c>
      <c r="LIC50" s="14">
        <f>IF(LHY50="SINAPI",VLOOKUP('TEREZINHA HARDY'!LHX50,SINAPI,4,),VLOOKUP('TEREZINHA HARDY'!LHX50,SETOP,5,))</f>
        <v>17.68</v>
      </c>
      <c r="LID50" s="14">
        <f t="shared" si="1489"/>
        <v>22.37</v>
      </c>
      <c r="LIE50" s="14">
        <f t="shared" si="1490"/>
        <v>647.44159999999999</v>
      </c>
      <c r="LIF50" s="14">
        <f t="shared" si="1491"/>
        <v>819.18939999999998</v>
      </c>
      <c r="LIG50" s="11" t="s">
        <v>17390</v>
      </c>
      <c r="LIH50" s="261" t="str">
        <f>IF(LIO50="SINAPI",VLOOKUP('TEREZINHA HARDY'!LIN50,SINAPI,2,),VLOOKUP('TEREZINHA HARDY'!LIN50,SETOP,3,))</f>
        <v>PINTURA COM EMULSÃO ASFÁLTICA, DUAS (2) DEMÃOS</v>
      </c>
      <c r="LII50" s="261"/>
      <c r="LIJ50" s="261"/>
      <c r="LIK50" s="261"/>
      <c r="LIL50" s="261"/>
      <c r="LIM50" s="261"/>
      <c r="LIN50" s="12" t="s">
        <v>10840</v>
      </c>
      <c r="LIO50" s="12" t="s">
        <v>6222</v>
      </c>
      <c r="LIP50" s="12" t="str">
        <f>IF(LIO50="SINAPI",VLOOKUP('TEREZINHA HARDY'!LIN50,SINAPI,3,),VLOOKUP('TEREZINHA HARDY'!LIN50,SETOP,4,))</f>
        <v>M2</v>
      </c>
      <c r="LIQ50" s="13">
        <v>36.619999999999997</v>
      </c>
      <c r="LIR50" s="13" t="s">
        <v>41</v>
      </c>
      <c r="LIS50" s="14">
        <f>IF(LIO50="SINAPI",VLOOKUP('TEREZINHA HARDY'!LIN50,SINAPI,4,),VLOOKUP('TEREZINHA HARDY'!LIN50,SETOP,5,))</f>
        <v>17.68</v>
      </c>
      <c r="LIT50" s="14">
        <f t="shared" si="1492"/>
        <v>22.37</v>
      </c>
      <c r="LIU50" s="14">
        <f t="shared" si="1493"/>
        <v>647.44159999999999</v>
      </c>
      <c r="LIV50" s="14">
        <f t="shared" si="1494"/>
        <v>819.18939999999998</v>
      </c>
      <c r="LIW50" s="11" t="s">
        <v>17390</v>
      </c>
      <c r="LIX50" s="261" t="str">
        <f>IF(LJE50="SINAPI",VLOOKUP('TEREZINHA HARDY'!LJD50,SINAPI,2,),VLOOKUP('TEREZINHA HARDY'!LJD50,SETOP,3,))</f>
        <v>PINTURA COM EMULSÃO ASFÁLTICA, DUAS (2) DEMÃOS</v>
      </c>
      <c r="LIY50" s="261"/>
      <c r="LIZ50" s="261"/>
      <c r="LJA50" s="261"/>
      <c r="LJB50" s="261"/>
      <c r="LJC50" s="261"/>
      <c r="LJD50" s="12" t="s">
        <v>10840</v>
      </c>
      <c r="LJE50" s="12" t="s">
        <v>6222</v>
      </c>
      <c r="LJF50" s="12" t="str">
        <f>IF(LJE50="SINAPI",VLOOKUP('TEREZINHA HARDY'!LJD50,SINAPI,3,),VLOOKUP('TEREZINHA HARDY'!LJD50,SETOP,4,))</f>
        <v>M2</v>
      </c>
      <c r="LJG50" s="13">
        <v>36.619999999999997</v>
      </c>
      <c r="LJH50" s="13" t="s">
        <v>41</v>
      </c>
      <c r="LJI50" s="14">
        <f>IF(LJE50="SINAPI",VLOOKUP('TEREZINHA HARDY'!LJD50,SINAPI,4,),VLOOKUP('TEREZINHA HARDY'!LJD50,SETOP,5,))</f>
        <v>17.68</v>
      </c>
      <c r="LJJ50" s="14">
        <f t="shared" si="1495"/>
        <v>22.37</v>
      </c>
      <c r="LJK50" s="14">
        <f t="shared" si="1496"/>
        <v>647.44159999999999</v>
      </c>
      <c r="LJL50" s="14">
        <f t="shared" si="1497"/>
        <v>819.18939999999998</v>
      </c>
      <c r="LJM50" s="11" t="s">
        <v>17390</v>
      </c>
      <c r="LJN50" s="261" t="str">
        <f>IF(LJU50="SINAPI",VLOOKUP('TEREZINHA HARDY'!LJT50,SINAPI,2,),VLOOKUP('TEREZINHA HARDY'!LJT50,SETOP,3,))</f>
        <v>PINTURA COM EMULSÃO ASFÁLTICA, DUAS (2) DEMÃOS</v>
      </c>
      <c r="LJO50" s="261"/>
      <c r="LJP50" s="261"/>
      <c r="LJQ50" s="261"/>
      <c r="LJR50" s="261"/>
      <c r="LJS50" s="261"/>
      <c r="LJT50" s="12" t="s">
        <v>10840</v>
      </c>
      <c r="LJU50" s="12" t="s">
        <v>6222</v>
      </c>
      <c r="LJV50" s="12" t="str">
        <f>IF(LJU50="SINAPI",VLOOKUP('TEREZINHA HARDY'!LJT50,SINAPI,3,),VLOOKUP('TEREZINHA HARDY'!LJT50,SETOP,4,))</f>
        <v>M2</v>
      </c>
      <c r="LJW50" s="13">
        <v>36.619999999999997</v>
      </c>
      <c r="LJX50" s="13" t="s">
        <v>41</v>
      </c>
      <c r="LJY50" s="14">
        <f>IF(LJU50="SINAPI",VLOOKUP('TEREZINHA HARDY'!LJT50,SINAPI,4,),VLOOKUP('TEREZINHA HARDY'!LJT50,SETOP,5,))</f>
        <v>17.68</v>
      </c>
      <c r="LJZ50" s="14">
        <f t="shared" si="1498"/>
        <v>22.37</v>
      </c>
      <c r="LKA50" s="14">
        <f t="shared" si="1499"/>
        <v>647.44159999999999</v>
      </c>
      <c r="LKB50" s="14">
        <f t="shared" si="1500"/>
        <v>819.18939999999998</v>
      </c>
      <c r="LKC50" s="11" t="s">
        <v>17390</v>
      </c>
      <c r="LKD50" s="261" t="str">
        <f>IF(LKK50="SINAPI",VLOOKUP('TEREZINHA HARDY'!LKJ50,SINAPI,2,),VLOOKUP('TEREZINHA HARDY'!LKJ50,SETOP,3,))</f>
        <v>PINTURA COM EMULSÃO ASFÁLTICA, DUAS (2) DEMÃOS</v>
      </c>
      <c r="LKE50" s="261"/>
      <c r="LKF50" s="261"/>
      <c r="LKG50" s="261"/>
      <c r="LKH50" s="261"/>
      <c r="LKI50" s="261"/>
      <c r="LKJ50" s="12" t="s">
        <v>10840</v>
      </c>
      <c r="LKK50" s="12" t="s">
        <v>6222</v>
      </c>
      <c r="LKL50" s="12" t="str">
        <f>IF(LKK50="SINAPI",VLOOKUP('TEREZINHA HARDY'!LKJ50,SINAPI,3,),VLOOKUP('TEREZINHA HARDY'!LKJ50,SETOP,4,))</f>
        <v>M2</v>
      </c>
      <c r="LKM50" s="13">
        <v>36.619999999999997</v>
      </c>
      <c r="LKN50" s="13" t="s">
        <v>41</v>
      </c>
      <c r="LKO50" s="14">
        <f>IF(LKK50="SINAPI",VLOOKUP('TEREZINHA HARDY'!LKJ50,SINAPI,4,),VLOOKUP('TEREZINHA HARDY'!LKJ50,SETOP,5,))</f>
        <v>17.68</v>
      </c>
      <c r="LKP50" s="14">
        <f t="shared" si="1501"/>
        <v>22.37</v>
      </c>
      <c r="LKQ50" s="14">
        <f t="shared" si="1502"/>
        <v>647.44159999999999</v>
      </c>
      <c r="LKR50" s="14">
        <f t="shared" si="1503"/>
        <v>819.18939999999998</v>
      </c>
      <c r="LKS50" s="11" t="s">
        <v>17390</v>
      </c>
      <c r="LKT50" s="261" t="str">
        <f>IF(LLA50="SINAPI",VLOOKUP('TEREZINHA HARDY'!LKZ50,SINAPI,2,),VLOOKUP('TEREZINHA HARDY'!LKZ50,SETOP,3,))</f>
        <v>PINTURA COM EMULSÃO ASFÁLTICA, DUAS (2) DEMÃOS</v>
      </c>
      <c r="LKU50" s="261"/>
      <c r="LKV50" s="261"/>
      <c r="LKW50" s="261"/>
      <c r="LKX50" s="261"/>
      <c r="LKY50" s="261"/>
      <c r="LKZ50" s="12" t="s">
        <v>10840</v>
      </c>
      <c r="LLA50" s="12" t="s">
        <v>6222</v>
      </c>
      <c r="LLB50" s="12" t="str">
        <f>IF(LLA50="SINAPI",VLOOKUP('TEREZINHA HARDY'!LKZ50,SINAPI,3,),VLOOKUP('TEREZINHA HARDY'!LKZ50,SETOP,4,))</f>
        <v>M2</v>
      </c>
      <c r="LLC50" s="13">
        <v>36.619999999999997</v>
      </c>
      <c r="LLD50" s="13" t="s">
        <v>41</v>
      </c>
      <c r="LLE50" s="14">
        <f>IF(LLA50="SINAPI",VLOOKUP('TEREZINHA HARDY'!LKZ50,SINAPI,4,),VLOOKUP('TEREZINHA HARDY'!LKZ50,SETOP,5,))</f>
        <v>17.68</v>
      </c>
      <c r="LLF50" s="14">
        <f t="shared" si="1504"/>
        <v>22.37</v>
      </c>
      <c r="LLG50" s="14">
        <f t="shared" si="1505"/>
        <v>647.44159999999999</v>
      </c>
      <c r="LLH50" s="14">
        <f t="shared" si="1506"/>
        <v>819.18939999999998</v>
      </c>
      <c r="LLI50" s="11" t="s">
        <v>17390</v>
      </c>
      <c r="LLJ50" s="261" t="str">
        <f>IF(LLQ50="SINAPI",VLOOKUP('TEREZINHA HARDY'!LLP50,SINAPI,2,),VLOOKUP('TEREZINHA HARDY'!LLP50,SETOP,3,))</f>
        <v>PINTURA COM EMULSÃO ASFÁLTICA, DUAS (2) DEMÃOS</v>
      </c>
      <c r="LLK50" s="261"/>
      <c r="LLL50" s="261"/>
      <c r="LLM50" s="261"/>
      <c r="LLN50" s="261"/>
      <c r="LLO50" s="261"/>
      <c r="LLP50" s="12" t="s">
        <v>10840</v>
      </c>
      <c r="LLQ50" s="12" t="s">
        <v>6222</v>
      </c>
      <c r="LLR50" s="12" t="str">
        <f>IF(LLQ50="SINAPI",VLOOKUP('TEREZINHA HARDY'!LLP50,SINAPI,3,),VLOOKUP('TEREZINHA HARDY'!LLP50,SETOP,4,))</f>
        <v>M2</v>
      </c>
      <c r="LLS50" s="13">
        <v>36.619999999999997</v>
      </c>
      <c r="LLT50" s="13" t="s">
        <v>41</v>
      </c>
      <c r="LLU50" s="14">
        <f>IF(LLQ50="SINAPI",VLOOKUP('TEREZINHA HARDY'!LLP50,SINAPI,4,),VLOOKUP('TEREZINHA HARDY'!LLP50,SETOP,5,))</f>
        <v>17.68</v>
      </c>
      <c r="LLV50" s="14">
        <f t="shared" si="1507"/>
        <v>22.37</v>
      </c>
      <c r="LLW50" s="14">
        <f t="shared" si="1508"/>
        <v>647.44159999999999</v>
      </c>
      <c r="LLX50" s="14">
        <f t="shared" si="1509"/>
        <v>819.18939999999998</v>
      </c>
      <c r="LLY50" s="11" t="s">
        <v>17390</v>
      </c>
      <c r="LLZ50" s="261" t="str">
        <f>IF(LMG50="SINAPI",VLOOKUP('TEREZINHA HARDY'!LMF50,SINAPI,2,),VLOOKUP('TEREZINHA HARDY'!LMF50,SETOP,3,))</f>
        <v>PINTURA COM EMULSÃO ASFÁLTICA, DUAS (2) DEMÃOS</v>
      </c>
      <c r="LMA50" s="261"/>
      <c r="LMB50" s="261"/>
      <c r="LMC50" s="261"/>
      <c r="LMD50" s="261"/>
      <c r="LME50" s="261"/>
      <c r="LMF50" s="12" t="s">
        <v>10840</v>
      </c>
      <c r="LMG50" s="12" t="s">
        <v>6222</v>
      </c>
      <c r="LMH50" s="12" t="str">
        <f>IF(LMG50="SINAPI",VLOOKUP('TEREZINHA HARDY'!LMF50,SINAPI,3,),VLOOKUP('TEREZINHA HARDY'!LMF50,SETOP,4,))</f>
        <v>M2</v>
      </c>
      <c r="LMI50" s="13">
        <v>36.619999999999997</v>
      </c>
      <c r="LMJ50" s="13" t="s">
        <v>41</v>
      </c>
      <c r="LMK50" s="14">
        <f>IF(LMG50="SINAPI",VLOOKUP('TEREZINHA HARDY'!LMF50,SINAPI,4,),VLOOKUP('TEREZINHA HARDY'!LMF50,SETOP,5,))</f>
        <v>17.68</v>
      </c>
      <c r="LML50" s="14">
        <f t="shared" si="1510"/>
        <v>22.37</v>
      </c>
      <c r="LMM50" s="14">
        <f t="shared" si="1511"/>
        <v>647.44159999999999</v>
      </c>
      <c r="LMN50" s="14">
        <f t="shared" si="1512"/>
        <v>819.18939999999998</v>
      </c>
      <c r="LMO50" s="11" t="s">
        <v>17390</v>
      </c>
      <c r="LMP50" s="261" t="str">
        <f>IF(LMW50="SINAPI",VLOOKUP('TEREZINHA HARDY'!LMV50,SINAPI,2,),VLOOKUP('TEREZINHA HARDY'!LMV50,SETOP,3,))</f>
        <v>PINTURA COM EMULSÃO ASFÁLTICA, DUAS (2) DEMÃOS</v>
      </c>
      <c r="LMQ50" s="261"/>
      <c r="LMR50" s="261"/>
      <c r="LMS50" s="261"/>
      <c r="LMT50" s="261"/>
      <c r="LMU50" s="261"/>
      <c r="LMV50" s="12" t="s">
        <v>10840</v>
      </c>
      <c r="LMW50" s="12" t="s">
        <v>6222</v>
      </c>
      <c r="LMX50" s="12" t="str">
        <f>IF(LMW50="SINAPI",VLOOKUP('TEREZINHA HARDY'!LMV50,SINAPI,3,),VLOOKUP('TEREZINHA HARDY'!LMV50,SETOP,4,))</f>
        <v>M2</v>
      </c>
      <c r="LMY50" s="13">
        <v>36.619999999999997</v>
      </c>
      <c r="LMZ50" s="13" t="s">
        <v>41</v>
      </c>
      <c r="LNA50" s="14">
        <f>IF(LMW50="SINAPI",VLOOKUP('TEREZINHA HARDY'!LMV50,SINAPI,4,),VLOOKUP('TEREZINHA HARDY'!LMV50,SETOP,5,))</f>
        <v>17.68</v>
      </c>
      <c r="LNB50" s="14">
        <f t="shared" si="1513"/>
        <v>22.37</v>
      </c>
      <c r="LNC50" s="14">
        <f t="shared" si="1514"/>
        <v>647.44159999999999</v>
      </c>
      <c r="LND50" s="14">
        <f t="shared" si="1515"/>
        <v>819.18939999999998</v>
      </c>
      <c r="LNE50" s="11" t="s">
        <v>17390</v>
      </c>
      <c r="LNF50" s="261" t="str">
        <f>IF(LNM50="SINAPI",VLOOKUP('TEREZINHA HARDY'!LNL50,SINAPI,2,),VLOOKUP('TEREZINHA HARDY'!LNL50,SETOP,3,))</f>
        <v>PINTURA COM EMULSÃO ASFÁLTICA, DUAS (2) DEMÃOS</v>
      </c>
      <c r="LNG50" s="261"/>
      <c r="LNH50" s="261"/>
      <c r="LNI50" s="261"/>
      <c r="LNJ50" s="261"/>
      <c r="LNK50" s="261"/>
      <c r="LNL50" s="12" t="s">
        <v>10840</v>
      </c>
      <c r="LNM50" s="12" t="s">
        <v>6222</v>
      </c>
      <c r="LNN50" s="12" t="str">
        <f>IF(LNM50="SINAPI",VLOOKUP('TEREZINHA HARDY'!LNL50,SINAPI,3,),VLOOKUP('TEREZINHA HARDY'!LNL50,SETOP,4,))</f>
        <v>M2</v>
      </c>
      <c r="LNO50" s="13">
        <v>36.619999999999997</v>
      </c>
      <c r="LNP50" s="13" t="s">
        <v>41</v>
      </c>
      <c r="LNQ50" s="14">
        <f>IF(LNM50="SINAPI",VLOOKUP('TEREZINHA HARDY'!LNL50,SINAPI,4,),VLOOKUP('TEREZINHA HARDY'!LNL50,SETOP,5,))</f>
        <v>17.68</v>
      </c>
      <c r="LNR50" s="14">
        <f t="shared" si="1516"/>
        <v>22.37</v>
      </c>
      <c r="LNS50" s="14">
        <f t="shared" si="1517"/>
        <v>647.44159999999999</v>
      </c>
      <c r="LNT50" s="14">
        <f t="shared" si="1518"/>
        <v>819.18939999999998</v>
      </c>
      <c r="LNU50" s="11" t="s">
        <v>17390</v>
      </c>
      <c r="LNV50" s="261" t="str">
        <f>IF(LOC50="SINAPI",VLOOKUP('TEREZINHA HARDY'!LOB50,SINAPI,2,),VLOOKUP('TEREZINHA HARDY'!LOB50,SETOP,3,))</f>
        <v>PINTURA COM EMULSÃO ASFÁLTICA, DUAS (2) DEMÃOS</v>
      </c>
      <c r="LNW50" s="261"/>
      <c r="LNX50" s="261"/>
      <c r="LNY50" s="261"/>
      <c r="LNZ50" s="261"/>
      <c r="LOA50" s="261"/>
      <c r="LOB50" s="12" t="s">
        <v>10840</v>
      </c>
      <c r="LOC50" s="12" t="s">
        <v>6222</v>
      </c>
      <c r="LOD50" s="12" t="str">
        <f>IF(LOC50="SINAPI",VLOOKUP('TEREZINHA HARDY'!LOB50,SINAPI,3,),VLOOKUP('TEREZINHA HARDY'!LOB50,SETOP,4,))</f>
        <v>M2</v>
      </c>
      <c r="LOE50" s="13">
        <v>36.619999999999997</v>
      </c>
      <c r="LOF50" s="13" t="s">
        <v>41</v>
      </c>
      <c r="LOG50" s="14">
        <f>IF(LOC50="SINAPI",VLOOKUP('TEREZINHA HARDY'!LOB50,SINAPI,4,),VLOOKUP('TEREZINHA HARDY'!LOB50,SETOP,5,))</f>
        <v>17.68</v>
      </c>
      <c r="LOH50" s="14">
        <f t="shared" si="1519"/>
        <v>22.37</v>
      </c>
      <c r="LOI50" s="14">
        <f t="shared" si="1520"/>
        <v>647.44159999999999</v>
      </c>
      <c r="LOJ50" s="14">
        <f t="shared" si="1521"/>
        <v>819.18939999999998</v>
      </c>
      <c r="LOK50" s="11" t="s">
        <v>17390</v>
      </c>
      <c r="LOL50" s="261" t="str">
        <f>IF(LOS50="SINAPI",VLOOKUP('TEREZINHA HARDY'!LOR50,SINAPI,2,),VLOOKUP('TEREZINHA HARDY'!LOR50,SETOP,3,))</f>
        <v>PINTURA COM EMULSÃO ASFÁLTICA, DUAS (2) DEMÃOS</v>
      </c>
      <c r="LOM50" s="261"/>
      <c r="LON50" s="261"/>
      <c r="LOO50" s="261"/>
      <c r="LOP50" s="261"/>
      <c r="LOQ50" s="261"/>
      <c r="LOR50" s="12" t="s">
        <v>10840</v>
      </c>
      <c r="LOS50" s="12" t="s">
        <v>6222</v>
      </c>
      <c r="LOT50" s="12" t="str">
        <f>IF(LOS50="SINAPI",VLOOKUP('TEREZINHA HARDY'!LOR50,SINAPI,3,),VLOOKUP('TEREZINHA HARDY'!LOR50,SETOP,4,))</f>
        <v>M2</v>
      </c>
      <c r="LOU50" s="13">
        <v>36.619999999999997</v>
      </c>
      <c r="LOV50" s="13" t="s">
        <v>41</v>
      </c>
      <c r="LOW50" s="14">
        <f>IF(LOS50="SINAPI",VLOOKUP('TEREZINHA HARDY'!LOR50,SINAPI,4,),VLOOKUP('TEREZINHA HARDY'!LOR50,SETOP,5,))</f>
        <v>17.68</v>
      </c>
      <c r="LOX50" s="14">
        <f t="shared" si="1522"/>
        <v>22.37</v>
      </c>
      <c r="LOY50" s="14">
        <f t="shared" si="1523"/>
        <v>647.44159999999999</v>
      </c>
      <c r="LOZ50" s="14">
        <f t="shared" si="1524"/>
        <v>819.18939999999998</v>
      </c>
      <c r="LPA50" s="11" t="s">
        <v>17390</v>
      </c>
      <c r="LPB50" s="261" t="str">
        <f>IF(LPI50="SINAPI",VLOOKUP('TEREZINHA HARDY'!LPH50,SINAPI,2,),VLOOKUP('TEREZINHA HARDY'!LPH50,SETOP,3,))</f>
        <v>PINTURA COM EMULSÃO ASFÁLTICA, DUAS (2) DEMÃOS</v>
      </c>
      <c r="LPC50" s="261"/>
      <c r="LPD50" s="261"/>
      <c r="LPE50" s="261"/>
      <c r="LPF50" s="261"/>
      <c r="LPG50" s="261"/>
      <c r="LPH50" s="12" t="s">
        <v>10840</v>
      </c>
      <c r="LPI50" s="12" t="s">
        <v>6222</v>
      </c>
      <c r="LPJ50" s="12" t="str">
        <f>IF(LPI50="SINAPI",VLOOKUP('TEREZINHA HARDY'!LPH50,SINAPI,3,),VLOOKUP('TEREZINHA HARDY'!LPH50,SETOP,4,))</f>
        <v>M2</v>
      </c>
      <c r="LPK50" s="13">
        <v>36.619999999999997</v>
      </c>
      <c r="LPL50" s="13" t="s">
        <v>41</v>
      </c>
      <c r="LPM50" s="14">
        <f>IF(LPI50="SINAPI",VLOOKUP('TEREZINHA HARDY'!LPH50,SINAPI,4,),VLOOKUP('TEREZINHA HARDY'!LPH50,SETOP,5,))</f>
        <v>17.68</v>
      </c>
      <c r="LPN50" s="14">
        <f t="shared" si="1525"/>
        <v>22.37</v>
      </c>
      <c r="LPO50" s="14">
        <f t="shared" si="1526"/>
        <v>647.44159999999999</v>
      </c>
      <c r="LPP50" s="14">
        <f t="shared" si="1527"/>
        <v>819.18939999999998</v>
      </c>
      <c r="LPQ50" s="11" t="s">
        <v>17390</v>
      </c>
      <c r="LPR50" s="261" t="str">
        <f>IF(LPY50="SINAPI",VLOOKUP('TEREZINHA HARDY'!LPX50,SINAPI,2,),VLOOKUP('TEREZINHA HARDY'!LPX50,SETOP,3,))</f>
        <v>PINTURA COM EMULSÃO ASFÁLTICA, DUAS (2) DEMÃOS</v>
      </c>
      <c r="LPS50" s="261"/>
      <c r="LPT50" s="261"/>
      <c r="LPU50" s="261"/>
      <c r="LPV50" s="261"/>
      <c r="LPW50" s="261"/>
      <c r="LPX50" s="12" t="s">
        <v>10840</v>
      </c>
      <c r="LPY50" s="12" t="s">
        <v>6222</v>
      </c>
      <c r="LPZ50" s="12" t="str">
        <f>IF(LPY50="SINAPI",VLOOKUP('TEREZINHA HARDY'!LPX50,SINAPI,3,),VLOOKUP('TEREZINHA HARDY'!LPX50,SETOP,4,))</f>
        <v>M2</v>
      </c>
      <c r="LQA50" s="13">
        <v>36.619999999999997</v>
      </c>
      <c r="LQB50" s="13" t="s">
        <v>41</v>
      </c>
      <c r="LQC50" s="14">
        <f>IF(LPY50="SINAPI",VLOOKUP('TEREZINHA HARDY'!LPX50,SINAPI,4,),VLOOKUP('TEREZINHA HARDY'!LPX50,SETOP,5,))</f>
        <v>17.68</v>
      </c>
      <c r="LQD50" s="14">
        <f t="shared" si="1528"/>
        <v>22.37</v>
      </c>
      <c r="LQE50" s="14">
        <f t="shared" si="1529"/>
        <v>647.44159999999999</v>
      </c>
      <c r="LQF50" s="14">
        <f t="shared" si="1530"/>
        <v>819.18939999999998</v>
      </c>
      <c r="LQG50" s="11" t="s">
        <v>17390</v>
      </c>
      <c r="LQH50" s="261" t="str">
        <f>IF(LQO50="SINAPI",VLOOKUP('TEREZINHA HARDY'!LQN50,SINAPI,2,),VLOOKUP('TEREZINHA HARDY'!LQN50,SETOP,3,))</f>
        <v>PINTURA COM EMULSÃO ASFÁLTICA, DUAS (2) DEMÃOS</v>
      </c>
      <c r="LQI50" s="261"/>
      <c r="LQJ50" s="261"/>
      <c r="LQK50" s="261"/>
      <c r="LQL50" s="261"/>
      <c r="LQM50" s="261"/>
      <c r="LQN50" s="12" t="s">
        <v>10840</v>
      </c>
      <c r="LQO50" s="12" t="s">
        <v>6222</v>
      </c>
      <c r="LQP50" s="12" t="str">
        <f>IF(LQO50="SINAPI",VLOOKUP('TEREZINHA HARDY'!LQN50,SINAPI,3,),VLOOKUP('TEREZINHA HARDY'!LQN50,SETOP,4,))</f>
        <v>M2</v>
      </c>
      <c r="LQQ50" s="13">
        <v>36.619999999999997</v>
      </c>
      <c r="LQR50" s="13" t="s">
        <v>41</v>
      </c>
      <c r="LQS50" s="14">
        <f>IF(LQO50="SINAPI",VLOOKUP('TEREZINHA HARDY'!LQN50,SINAPI,4,),VLOOKUP('TEREZINHA HARDY'!LQN50,SETOP,5,))</f>
        <v>17.68</v>
      </c>
      <c r="LQT50" s="14">
        <f t="shared" si="1531"/>
        <v>22.37</v>
      </c>
      <c r="LQU50" s="14">
        <f t="shared" si="1532"/>
        <v>647.44159999999999</v>
      </c>
      <c r="LQV50" s="14">
        <f t="shared" si="1533"/>
        <v>819.18939999999998</v>
      </c>
      <c r="LQW50" s="11" t="s">
        <v>17390</v>
      </c>
      <c r="LQX50" s="261" t="str">
        <f>IF(LRE50="SINAPI",VLOOKUP('TEREZINHA HARDY'!LRD50,SINAPI,2,),VLOOKUP('TEREZINHA HARDY'!LRD50,SETOP,3,))</f>
        <v>PINTURA COM EMULSÃO ASFÁLTICA, DUAS (2) DEMÃOS</v>
      </c>
      <c r="LQY50" s="261"/>
      <c r="LQZ50" s="261"/>
      <c r="LRA50" s="261"/>
      <c r="LRB50" s="261"/>
      <c r="LRC50" s="261"/>
      <c r="LRD50" s="12" t="s">
        <v>10840</v>
      </c>
      <c r="LRE50" s="12" t="s">
        <v>6222</v>
      </c>
      <c r="LRF50" s="12" t="str">
        <f>IF(LRE50="SINAPI",VLOOKUP('TEREZINHA HARDY'!LRD50,SINAPI,3,),VLOOKUP('TEREZINHA HARDY'!LRD50,SETOP,4,))</f>
        <v>M2</v>
      </c>
      <c r="LRG50" s="13">
        <v>36.619999999999997</v>
      </c>
      <c r="LRH50" s="13" t="s">
        <v>41</v>
      </c>
      <c r="LRI50" s="14">
        <f>IF(LRE50="SINAPI",VLOOKUP('TEREZINHA HARDY'!LRD50,SINAPI,4,),VLOOKUP('TEREZINHA HARDY'!LRD50,SETOP,5,))</f>
        <v>17.68</v>
      </c>
      <c r="LRJ50" s="14">
        <f t="shared" si="1534"/>
        <v>22.37</v>
      </c>
      <c r="LRK50" s="14">
        <f t="shared" si="1535"/>
        <v>647.44159999999999</v>
      </c>
      <c r="LRL50" s="14">
        <f t="shared" si="1536"/>
        <v>819.18939999999998</v>
      </c>
      <c r="LRM50" s="11" t="s">
        <v>17390</v>
      </c>
      <c r="LRN50" s="261" t="str">
        <f>IF(LRU50="SINAPI",VLOOKUP('TEREZINHA HARDY'!LRT50,SINAPI,2,),VLOOKUP('TEREZINHA HARDY'!LRT50,SETOP,3,))</f>
        <v>PINTURA COM EMULSÃO ASFÁLTICA, DUAS (2) DEMÃOS</v>
      </c>
      <c r="LRO50" s="261"/>
      <c r="LRP50" s="261"/>
      <c r="LRQ50" s="261"/>
      <c r="LRR50" s="261"/>
      <c r="LRS50" s="261"/>
      <c r="LRT50" s="12" t="s">
        <v>10840</v>
      </c>
      <c r="LRU50" s="12" t="s">
        <v>6222</v>
      </c>
      <c r="LRV50" s="12" t="str">
        <f>IF(LRU50="SINAPI",VLOOKUP('TEREZINHA HARDY'!LRT50,SINAPI,3,),VLOOKUP('TEREZINHA HARDY'!LRT50,SETOP,4,))</f>
        <v>M2</v>
      </c>
      <c r="LRW50" s="13">
        <v>36.619999999999997</v>
      </c>
      <c r="LRX50" s="13" t="s">
        <v>41</v>
      </c>
      <c r="LRY50" s="14">
        <f>IF(LRU50="SINAPI",VLOOKUP('TEREZINHA HARDY'!LRT50,SINAPI,4,),VLOOKUP('TEREZINHA HARDY'!LRT50,SETOP,5,))</f>
        <v>17.68</v>
      </c>
      <c r="LRZ50" s="14">
        <f t="shared" si="1537"/>
        <v>22.37</v>
      </c>
      <c r="LSA50" s="14">
        <f t="shared" si="1538"/>
        <v>647.44159999999999</v>
      </c>
      <c r="LSB50" s="14">
        <f t="shared" si="1539"/>
        <v>819.18939999999998</v>
      </c>
      <c r="LSC50" s="11" t="s">
        <v>17390</v>
      </c>
      <c r="LSD50" s="261" t="str">
        <f>IF(LSK50="SINAPI",VLOOKUP('TEREZINHA HARDY'!LSJ50,SINAPI,2,),VLOOKUP('TEREZINHA HARDY'!LSJ50,SETOP,3,))</f>
        <v>PINTURA COM EMULSÃO ASFÁLTICA, DUAS (2) DEMÃOS</v>
      </c>
      <c r="LSE50" s="261"/>
      <c r="LSF50" s="261"/>
      <c r="LSG50" s="261"/>
      <c r="LSH50" s="261"/>
      <c r="LSI50" s="261"/>
      <c r="LSJ50" s="12" t="s">
        <v>10840</v>
      </c>
      <c r="LSK50" s="12" t="s">
        <v>6222</v>
      </c>
      <c r="LSL50" s="12" t="str">
        <f>IF(LSK50="SINAPI",VLOOKUP('TEREZINHA HARDY'!LSJ50,SINAPI,3,),VLOOKUP('TEREZINHA HARDY'!LSJ50,SETOP,4,))</f>
        <v>M2</v>
      </c>
      <c r="LSM50" s="13">
        <v>36.619999999999997</v>
      </c>
      <c r="LSN50" s="13" t="s">
        <v>41</v>
      </c>
      <c r="LSO50" s="14">
        <f>IF(LSK50="SINAPI",VLOOKUP('TEREZINHA HARDY'!LSJ50,SINAPI,4,),VLOOKUP('TEREZINHA HARDY'!LSJ50,SETOP,5,))</f>
        <v>17.68</v>
      </c>
      <c r="LSP50" s="14">
        <f t="shared" si="1540"/>
        <v>22.37</v>
      </c>
      <c r="LSQ50" s="14">
        <f t="shared" si="1541"/>
        <v>647.44159999999999</v>
      </c>
      <c r="LSR50" s="14">
        <f t="shared" si="1542"/>
        <v>819.18939999999998</v>
      </c>
      <c r="LSS50" s="11" t="s">
        <v>17390</v>
      </c>
      <c r="LST50" s="261" t="str">
        <f>IF(LTA50="SINAPI",VLOOKUP('TEREZINHA HARDY'!LSZ50,SINAPI,2,),VLOOKUP('TEREZINHA HARDY'!LSZ50,SETOP,3,))</f>
        <v>PINTURA COM EMULSÃO ASFÁLTICA, DUAS (2) DEMÃOS</v>
      </c>
      <c r="LSU50" s="261"/>
      <c r="LSV50" s="261"/>
      <c r="LSW50" s="261"/>
      <c r="LSX50" s="261"/>
      <c r="LSY50" s="261"/>
      <c r="LSZ50" s="12" t="s">
        <v>10840</v>
      </c>
      <c r="LTA50" s="12" t="s">
        <v>6222</v>
      </c>
      <c r="LTB50" s="12" t="str">
        <f>IF(LTA50="SINAPI",VLOOKUP('TEREZINHA HARDY'!LSZ50,SINAPI,3,),VLOOKUP('TEREZINHA HARDY'!LSZ50,SETOP,4,))</f>
        <v>M2</v>
      </c>
      <c r="LTC50" s="13">
        <v>36.619999999999997</v>
      </c>
      <c r="LTD50" s="13" t="s">
        <v>41</v>
      </c>
      <c r="LTE50" s="14">
        <f>IF(LTA50="SINAPI",VLOOKUP('TEREZINHA HARDY'!LSZ50,SINAPI,4,),VLOOKUP('TEREZINHA HARDY'!LSZ50,SETOP,5,))</f>
        <v>17.68</v>
      </c>
      <c r="LTF50" s="14">
        <f t="shared" si="1543"/>
        <v>22.37</v>
      </c>
      <c r="LTG50" s="14">
        <f t="shared" si="1544"/>
        <v>647.44159999999999</v>
      </c>
      <c r="LTH50" s="14">
        <f t="shared" si="1545"/>
        <v>819.18939999999998</v>
      </c>
      <c r="LTI50" s="11" t="s">
        <v>17390</v>
      </c>
      <c r="LTJ50" s="261" t="str">
        <f>IF(LTQ50="SINAPI",VLOOKUP('TEREZINHA HARDY'!LTP50,SINAPI,2,),VLOOKUP('TEREZINHA HARDY'!LTP50,SETOP,3,))</f>
        <v>PINTURA COM EMULSÃO ASFÁLTICA, DUAS (2) DEMÃOS</v>
      </c>
      <c r="LTK50" s="261"/>
      <c r="LTL50" s="261"/>
      <c r="LTM50" s="261"/>
      <c r="LTN50" s="261"/>
      <c r="LTO50" s="261"/>
      <c r="LTP50" s="12" t="s">
        <v>10840</v>
      </c>
      <c r="LTQ50" s="12" t="s">
        <v>6222</v>
      </c>
      <c r="LTR50" s="12" t="str">
        <f>IF(LTQ50="SINAPI",VLOOKUP('TEREZINHA HARDY'!LTP50,SINAPI,3,),VLOOKUP('TEREZINHA HARDY'!LTP50,SETOP,4,))</f>
        <v>M2</v>
      </c>
      <c r="LTS50" s="13">
        <v>36.619999999999997</v>
      </c>
      <c r="LTT50" s="13" t="s">
        <v>41</v>
      </c>
      <c r="LTU50" s="14">
        <f>IF(LTQ50="SINAPI",VLOOKUP('TEREZINHA HARDY'!LTP50,SINAPI,4,),VLOOKUP('TEREZINHA HARDY'!LTP50,SETOP,5,))</f>
        <v>17.68</v>
      </c>
      <c r="LTV50" s="14">
        <f t="shared" si="1546"/>
        <v>22.37</v>
      </c>
      <c r="LTW50" s="14">
        <f t="shared" si="1547"/>
        <v>647.44159999999999</v>
      </c>
      <c r="LTX50" s="14">
        <f t="shared" si="1548"/>
        <v>819.18939999999998</v>
      </c>
      <c r="LTY50" s="11" t="s">
        <v>17390</v>
      </c>
      <c r="LTZ50" s="261" t="str">
        <f>IF(LUG50="SINAPI",VLOOKUP('TEREZINHA HARDY'!LUF50,SINAPI,2,),VLOOKUP('TEREZINHA HARDY'!LUF50,SETOP,3,))</f>
        <v>PINTURA COM EMULSÃO ASFÁLTICA, DUAS (2) DEMÃOS</v>
      </c>
      <c r="LUA50" s="261"/>
      <c r="LUB50" s="261"/>
      <c r="LUC50" s="261"/>
      <c r="LUD50" s="261"/>
      <c r="LUE50" s="261"/>
      <c r="LUF50" s="12" t="s">
        <v>10840</v>
      </c>
      <c r="LUG50" s="12" t="s">
        <v>6222</v>
      </c>
      <c r="LUH50" s="12" t="str">
        <f>IF(LUG50="SINAPI",VLOOKUP('TEREZINHA HARDY'!LUF50,SINAPI,3,),VLOOKUP('TEREZINHA HARDY'!LUF50,SETOP,4,))</f>
        <v>M2</v>
      </c>
      <c r="LUI50" s="13">
        <v>36.619999999999997</v>
      </c>
      <c r="LUJ50" s="13" t="s">
        <v>41</v>
      </c>
      <c r="LUK50" s="14">
        <f>IF(LUG50="SINAPI",VLOOKUP('TEREZINHA HARDY'!LUF50,SINAPI,4,),VLOOKUP('TEREZINHA HARDY'!LUF50,SETOP,5,))</f>
        <v>17.68</v>
      </c>
      <c r="LUL50" s="14">
        <f t="shared" si="1549"/>
        <v>22.37</v>
      </c>
      <c r="LUM50" s="14">
        <f t="shared" si="1550"/>
        <v>647.44159999999999</v>
      </c>
      <c r="LUN50" s="14">
        <f t="shared" si="1551"/>
        <v>819.18939999999998</v>
      </c>
      <c r="LUO50" s="11" t="s">
        <v>17390</v>
      </c>
      <c r="LUP50" s="261" t="str">
        <f>IF(LUW50="SINAPI",VLOOKUP('TEREZINHA HARDY'!LUV50,SINAPI,2,),VLOOKUP('TEREZINHA HARDY'!LUV50,SETOP,3,))</f>
        <v>PINTURA COM EMULSÃO ASFÁLTICA, DUAS (2) DEMÃOS</v>
      </c>
      <c r="LUQ50" s="261"/>
      <c r="LUR50" s="261"/>
      <c r="LUS50" s="261"/>
      <c r="LUT50" s="261"/>
      <c r="LUU50" s="261"/>
      <c r="LUV50" s="12" t="s">
        <v>10840</v>
      </c>
      <c r="LUW50" s="12" t="s">
        <v>6222</v>
      </c>
      <c r="LUX50" s="12" t="str">
        <f>IF(LUW50="SINAPI",VLOOKUP('TEREZINHA HARDY'!LUV50,SINAPI,3,),VLOOKUP('TEREZINHA HARDY'!LUV50,SETOP,4,))</f>
        <v>M2</v>
      </c>
      <c r="LUY50" s="13">
        <v>36.619999999999997</v>
      </c>
      <c r="LUZ50" s="13" t="s">
        <v>41</v>
      </c>
      <c r="LVA50" s="14">
        <f>IF(LUW50="SINAPI",VLOOKUP('TEREZINHA HARDY'!LUV50,SINAPI,4,),VLOOKUP('TEREZINHA HARDY'!LUV50,SETOP,5,))</f>
        <v>17.68</v>
      </c>
      <c r="LVB50" s="14">
        <f t="shared" si="1552"/>
        <v>22.37</v>
      </c>
      <c r="LVC50" s="14">
        <f t="shared" si="1553"/>
        <v>647.44159999999999</v>
      </c>
      <c r="LVD50" s="14">
        <f t="shared" si="1554"/>
        <v>819.18939999999998</v>
      </c>
      <c r="LVE50" s="11" t="s">
        <v>17390</v>
      </c>
      <c r="LVF50" s="261" t="str">
        <f>IF(LVM50="SINAPI",VLOOKUP('TEREZINHA HARDY'!LVL50,SINAPI,2,),VLOOKUP('TEREZINHA HARDY'!LVL50,SETOP,3,))</f>
        <v>PINTURA COM EMULSÃO ASFÁLTICA, DUAS (2) DEMÃOS</v>
      </c>
      <c r="LVG50" s="261"/>
      <c r="LVH50" s="261"/>
      <c r="LVI50" s="261"/>
      <c r="LVJ50" s="261"/>
      <c r="LVK50" s="261"/>
      <c r="LVL50" s="12" t="s">
        <v>10840</v>
      </c>
      <c r="LVM50" s="12" t="s">
        <v>6222</v>
      </c>
      <c r="LVN50" s="12" t="str">
        <f>IF(LVM50="SINAPI",VLOOKUP('TEREZINHA HARDY'!LVL50,SINAPI,3,),VLOOKUP('TEREZINHA HARDY'!LVL50,SETOP,4,))</f>
        <v>M2</v>
      </c>
      <c r="LVO50" s="13">
        <v>36.619999999999997</v>
      </c>
      <c r="LVP50" s="13" t="s">
        <v>41</v>
      </c>
      <c r="LVQ50" s="14">
        <f>IF(LVM50="SINAPI",VLOOKUP('TEREZINHA HARDY'!LVL50,SINAPI,4,),VLOOKUP('TEREZINHA HARDY'!LVL50,SETOP,5,))</f>
        <v>17.68</v>
      </c>
      <c r="LVR50" s="14">
        <f t="shared" si="1555"/>
        <v>22.37</v>
      </c>
      <c r="LVS50" s="14">
        <f t="shared" si="1556"/>
        <v>647.44159999999999</v>
      </c>
      <c r="LVT50" s="14">
        <f t="shared" si="1557"/>
        <v>819.18939999999998</v>
      </c>
      <c r="LVU50" s="11" t="s">
        <v>17390</v>
      </c>
      <c r="LVV50" s="261" t="str">
        <f>IF(LWC50="SINAPI",VLOOKUP('TEREZINHA HARDY'!LWB50,SINAPI,2,),VLOOKUP('TEREZINHA HARDY'!LWB50,SETOP,3,))</f>
        <v>PINTURA COM EMULSÃO ASFÁLTICA, DUAS (2) DEMÃOS</v>
      </c>
      <c r="LVW50" s="261"/>
      <c r="LVX50" s="261"/>
      <c r="LVY50" s="261"/>
      <c r="LVZ50" s="261"/>
      <c r="LWA50" s="261"/>
      <c r="LWB50" s="12" t="s">
        <v>10840</v>
      </c>
      <c r="LWC50" s="12" t="s">
        <v>6222</v>
      </c>
      <c r="LWD50" s="12" t="str">
        <f>IF(LWC50="SINAPI",VLOOKUP('TEREZINHA HARDY'!LWB50,SINAPI,3,),VLOOKUP('TEREZINHA HARDY'!LWB50,SETOP,4,))</f>
        <v>M2</v>
      </c>
      <c r="LWE50" s="13">
        <v>36.619999999999997</v>
      </c>
      <c r="LWF50" s="13" t="s">
        <v>41</v>
      </c>
      <c r="LWG50" s="14">
        <f>IF(LWC50="SINAPI",VLOOKUP('TEREZINHA HARDY'!LWB50,SINAPI,4,),VLOOKUP('TEREZINHA HARDY'!LWB50,SETOP,5,))</f>
        <v>17.68</v>
      </c>
      <c r="LWH50" s="14">
        <f t="shared" si="1558"/>
        <v>22.37</v>
      </c>
      <c r="LWI50" s="14">
        <f t="shared" si="1559"/>
        <v>647.44159999999999</v>
      </c>
      <c r="LWJ50" s="14">
        <f t="shared" si="1560"/>
        <v>819.18939999999998</v>
      </c>
      <c r="LWK50" s="11" t="s">
        <v>17390</v>
      </c>
      <c r="LWL50" s="261" t="str">
        <f>IF(LWS50="SINAPI",VLOOKUP('TEREZINHA HARDY'!LWR50,SINAPI,2,),VLOOKUP('TEREZINHA HARDY'!LWR50,SETOP,3,))</f>
        <v>PINTURA COM EMULSÃO ASFÁLTICA, DUAS (2) DEMÃOS</v>
      </c>
      <c r="LWM50" s="261"/>
      <c r="LWN50" s="261"/>
      <c r="LWO50" s="261"/>
      <c r="LWP50" s="261"/>
      <c r="LWQ50" s="261"/>
      <c r="LWR50" s="12" t="s">
        <v>10840</v>
      </c>
      <c r="LWS50" s="12" t="s">
        <v>6222</v>
      </c>
      <c r="LWT50" s="12" t="str">
        <f>IF(LWS50="SINAPI",VLOOKUP('TEREZINHA HARDY'!LWR50,SINAPI,3,),VLOOKUP('TEREZINHA HARDY'!LWR50,SETOP,4,))</f>
        <v>M2</v>
      </c>
      <c r="LWU50" s="13">
        <v>36.619999999999997</v>
      </c>
      <c r="LWV50" s="13" t="s">
        <v>41</v>
      </c>
      <c r="LWW50" s="14">
        <f>IF(LWS50="SINAPI",VLOOKUP('TEREZINHA HARDY'!LWR50,SINAPI,4,),VLOOKUP('TEREZINHA HARDY'!LWR50,SETOP,5,))</f>
        <v>17.68</v>
      </c>
      <c r="LWX50" s="14">
        <f t="shared" si="1561"/>
        <v>22.37</v>
      </c>
      <c r="LWY50" s="14">
        <f t="shared" si="1562"/>
        <v>647.44159999999999</v>
      </c>
      <c r="LWZ50" s="14">
        <f t="shared" si="1563"/>
        <v>819.18939999999998</v>
      </c>
      <c r="LXA50" s="11" t="s">
        <v>17390</v>
      </c>
      <c r="LXB50" s="261" t="str">
        <f>IF(LXI50="SINAPI",VLOOKUP('TEREZINHA HARDY'!LXH50,SINAPI,2,),VLOOKUP('TEREZINHA HARDY'!LXH50,SETOP,3,))</f>
        <v>PINTURA COM EMULSÃO ASFÁLTICA, DUAS (2) DEMÃOS</v>
      </c>
      <c r="LXC50" s="261"/>
      <c r="LXD50" s="261"/>
      <c r="LXE50" s="261"/>
      <c r="LXF50" s="261"/>
      <c r="LXG50" s="261"/>
      <c r="LXH50" s="12" t="s">
        <v>10840</v>
      </c>
      <c r="LXI50" s="12" t="s">
        <v>6222</v>
      </c>
      <c r="LXJ50" s="12" t="str">
        <f>IF(LXI50="SINAPI",VLOOKUP('TEREZINHA HARDY'!LXH50,SINAPI,3,),VLOOKUP('TEREZINHA HARDY'!LXH50,SETOP,4,))</f>
        <v>M2</v>
      </c>
      <c r="LXK50" s="13">
        <v>36.619999999999997</v>
      </c>
      <c r="LXL50" s="13" t="s">
        <v>41</v>
      </c>
      <c r="LXM50" s="14">
        <f>IF(LXI50="SINAPI",VLOOKUP('TEREZINHA HARDY'!LXH50,SINAPI,4,),VLOOKUP('TEREZINHA HARDY'!LXH50,SETOP,5,))</f>
        <v>17.68</v>
      </c>
      <c r="LXN50" s="14">
        <f t="shared" si="1564"/>
        <v>22.37</v>
      </c>
      <c r="LXO50" s="14">
        <f t="shared" si="1565"/>
        <v>647.44159999999999</v>
      </c>
      <c r="LXP50" s="14">
        <f t="shared" si="1566"/>
        <v>819.18939999999998</v>
      </c>
      <c r="LXQ50" s="11" t="s">
        <v>17390</v>
      </c>
      <c r="LXR50" s="261" t="str">
        <f>IF(LXY50="SINAPI",VLOOKUP('TEREZINHA HARDY'!LXX50,SINAPI,2,),VLOOKUP('TEREZINHA HARDY'!LXX50,SETOP,3,))</f>
        <v>PINTURA COM EMULSÃO ASFÁLTICA, DUAS (2) DEMÃOS</v>
      </c>
      <c r="LXS50" s="261"/>
      <c r="LXT50" s="261"/>
      <c r="LXU50" s="261"/>
      <c r="LXV50" s="261"/>
      <c r="LXW50" s="261"/>
      <c r="LXX50" s="12" t="s">
        <v>10840</v>
      </c>
      <c r="LXY50" s="12" t="s">
        <v>6222</v>
      </c>
      <c r="LXZ50" s="12" t="str">
        <f>IF(LXY50="SINAPI",VLOOKUP('TEREZINHA HARDY'!LXX50,SINAPI,3,),VLOOKUP('TEREZINHA HARDY'!LXX50,SETOP,4,))</f>
        <v>M2</v>
      </c>
      <c r="LYA50" s="13">
        <v>36.619999999999997</v>
      </c>
      <c r="LYB50" s="13" t="s">
        <v>41</v>
      </c>
      <c r="LYC50" s="14">
        <f>IF(LXY50="SINAPI",VLOOKUP('TEREZINHA HARDY'!LXX50,SINAPI,4,),VLOOKUP('TEREZINHA HARDY'!LXX50,SETOP,5,))</f>
        <v>17.68</v>
      </c>
      <c r="LYD50" s="14">
        <f t="shared" si="1567"/>
        <v>22.37</v>
      </c>
      <c r="LYE50" s="14">
        <f t="shared" si="1568"/>
        <v>647.44159999999999</v>
      </c>
      <c r="LYF50" s="14">
        <f t="shared" si="1569"/>
        <v>819.18939999999998</v>
      </c>
      <c r="LYG50" s="11" t="s">
        <v>17390</v>
      </c>
      <c r="LYH50" s="261" t="str">
        <f>IF(LYO50="SINAPI",VLOOKUP('TEREZINHA HARDY'!LYN50,SINAPI,2,),VLOOKUP('TEREZINHA HARDY'!LYN50,SETOP,3,))</f>
        <v>PINTURA COM EMULSÃO ASFÁLTICA, DUAS (2) DEMÃOS</v>
      </c>
      <c r="LYI50" s="261"/>
      <c r="LYJ50" s="261"/>
      <c r="LYK50" s="261"/>
      <c r="LYL50" s="261"/>
      <c r="LYM50" s="261"/>
      <c r="LYN50" s="12" t="s">
        <v>10840</v>
      </c>
      <c r="LYO50" s="12" t="s">
        <v>6222</v>
      </c>
      <c r="LYP50" s="12" t="str">
        <f>IF(LYO50="SINAPI",VLOOKUP('TEREZINHA HARDY'!LYN50,SINAPI,3,),VLOOKUP('TEREZINHA HARDY'!LYN50,SETOP,4,))</f>
        <v>M2</v>
      </c>
      <c r="LYQ50" s="13">
        <v>36.619999999999997</v>
      </c>
      <c r="LYR50" s="13" t="s">
        <v>41</v>
      </c>
      <c r="LYS50" s="14">
        <f>IF(LYO50="SINAPI",VLOOKUP('TEREZINHA HARDY'!LYN50,SINAPI,4,),VLOOKUP('TEREZINHA HARDY'!LYN50,SETOP,5,))</f>
        <v>17.68</v>
      </c>
      <c r="LYT50" s="14">
        <f t="shared" si="1570"/>
        <v>22.37</v>
      </c>
      <c r="LYU50" s="14">
        <f t="shared" si="1571"/>
        <v>647.44159999999999</v>
      </c>
      <c r="LYV50" s="14">
        <f t="shared" si="1572"/>
        <v>819.18939999999998</v>
      </c>
      <c r="LYW50" s="11" t="s">
        <v>17390</v>
      </c>
      <c r="LYX50" s="261" t="str">
        <f>IF(LZE50="SINAPI",VLOOKUP('TEREZINHA HARDY'!LZD50,SINAPI,2,),VLOOKUP('TEREZINHA HARDY'!LZD50,SETOP,3,))</f>
        <v>PINTURA COM EMULSÃO ASFÁLTICA, DUAS (2) DEMÃOS</v>
      </c>
      <c r="LYY50" s="261"/>
      <c r="LYZ50" s="261"/>
      <c r="LZA50" s="261"/>
      <c r="LZB50" s="261"/>
      <c r="LZC50" s="261"/>
      <c r="LZD50" s="12" t="s">
        <v>10840</v>
      </c>
      <c r="LZE50" s="12" t="s">
        <v>6222</v>
      </c>
      <c r="LZF50" s="12" t="str">
        <f>IF(LZE50="SINAPI",VLOOKUP('TEREZINHA HARDY'!LZD50,SINAPI,3,),VLOOKUP('TEREZINHA HARDY'!LZD50,SETOP,4,))</f>
        <v>M2</v>
      </c>
      <c r="LZG50" s="13">
        <v>36.619999999999997</v>
      </c>
      <c r="LZH50" s="13" t="s">
        <v>41</v>
      </c>
      <c r="LZI50" s="14">
        <f>IF(LZE50="SINAPI",VLOOKUP('TEREZINHA HARDY'!LZD50,SINAPI,4,),VLOOKUP('TEREZINHA HARDY'!LZD50,SETOP,5,))</f>
        <v>17.68</v>
      </c>
      <c r="LZJ50" s="14">
        <f t="shared" si="1573"/>
        <v>22.37</v>
      </c>
      <c r="LZK50" s="14">
        <f t="shared" si="1574"/>
        <v>647.44159999999999</v>
      </c>
      <c r="LZL50" s="14">
        <f t="shared" si="1575"/>
        <v>819.18939999999998</v>
      </c>
      <c r="LZM50" s="11" t="s">
        <v>17390</v>
      </c>
      <c r="LZN50" s="261" t="str">
        <f>IF(LZU50="SINAPI",VLOOKUP('TEREZINHA HARDY'!LZT50,SINAPI,2,),VLOOKUP('TEREZINHA HARDY'!LZT50,SETOP,3,))</f>
        <v>PINTURA COM EMULSÃO ASFÁLTICA, DUAS (2) DEMÃOS</v>
      </c>
      <c r="LZO50" s="261"/>
      <c r="LZP50" s="261"/>
      <c r="LZQ50" s="261"/>
      <c r="LZR50" s="261"/>
      <c r="LZS50" s="261"/>
      <c r="LZT50" s="12" t="s">
        <v>10840</v>
      </c>
      <c r="LZU50" s="12" t="s">
        <v>6222</v>
      </c>
      <c r="LZV50" s="12" t="str">
        <f>IF(LZU50="SINAPI",VLOOKUP('TEREZINHA HARDY'!LZT50,SINAPI,3,),VLOOKUP('TEREZINHA HARDY'!LZT50,SETOP,4,))</f>
        <v>M2</v>
      </c>
      <c r="LZW50" s="13">
        <v>36.619999999999997</v>
      </c>
      <c r="LZX50" s="13" t="s">
        <v>41</v>
      </c>
      <c r="LZY50" s="14">
        <f>IF(LZU50="SINAPI",VLOOKUP('TEREZINHA HARDY'!LZT50,SINAPI,4,),VLOOKUP('TEREZINHA HARDY'!LZT50,SETOP,5,))</f>
        <v>17.68</v>
      </c>
      <c r="LZZ50" s="14">
        <f t="shared" si="1576"/>
        <v>22.37</v>
      </c>
      <c r="MAA50" s="14">
        <f t="shared" si="1577"/>
        <v>647.44159999999999</v>
      </c>
      <c r="MAB50" s="14">
        <f t="shared" si="1578"/>
        <v>819.18939999999998</v>
      </c>
      <c r="MAC50" s="11" t="s">
        <v>17390</v>
      </c>
      <c r="MAD50" s="261" t="str">
        <f>IF(MAK50="SINAPI",VLOOKUP('TEREZINHA HARDY'!MAJ50,SINAPI,2,),VLOOKUP('TEREZINHA HARDY'!MAJ50,SETOP,3,))</f>
        <v>PINTURA COM EMULSÃO ASFÁLTICA, DUAS (2) DEMÃOS</v>
      </c>
      <c r="MAE50" s="261"/>
      <c r="MAF50" s="261"/>
      <c r="MAG50" s="261"/>
      <c r="MAH50" s="261"/>
      <c r="MAI50" s="261"/>
      <c r="MAJ50" s="12" t="s">
        <v>10840</v>
      </c>
      <c r="MAK50" s="12" t="s">
        <v>6222</v>
      </c>
      <c r="MAL50" s="12" t="str">
        <f>IF(MAK50="SINAPI",VLOOKUP('TEREZINHA HARDY'!MAJ50,SINAPI,3,),VLOOKUP('TEREZINHA HARDY'!MAJ50,SETOP,4,))</f>
        <v>M2</v>
      </c>
      <c r="MAM50" s="13">
        <v>36.619999999999997</v>
      </c>
      <c r="MAN50" s="13" t="s">
        <v>41</v>
      </c>
      <c r="MAO50" s="14">
        <f>IF(MAK50="SINAPI",VLOOKUP('TEREZINHA HARDY'!MAJ50,SINAPI,4,),VLOOKUP('TEREZINHA HARDY'!MAJ50,SETOP,5,))</f>
        <v>17.68</v>
      </c>
      <c r="MAP50" s="14">
        <f t="shared" si="1579"/>
        <v>22.37</v>
      </c>
      <c r="MAQ50" s="14">
        <f t="shared" si="1580"/>
        <v>647.44159999999999</v>
      </c>
      <c r="MAR50" s="14">
        <f t="shared" si="1581"/>
        <v>819.18939999999998</v>
      </c>
      <c r="MAS50" s="11" t="s">
        <v>17390</v>
      </c>
      <c r="MAT50" s="261" t="str">
        <f>IF(MBA50="SINAPI",VLOOKUP('TEREZINHA HARDY'!MAZ50,SINAPI,2,),VLOOKUP('TEREZINHA HARDY'!MAZ50,SETOP,3,))</f>
        <v>PINTURA COM EMULSÃO ASFÁLTICA, DUAS (2) DEMÃOS</v>
      </c>
      <c r="MAU50" s="261"/>
      <c r="MAV50" s="261"/>
      <c r="MAW50" s="261"/>
      <c r="MAX50" s="261"/>
      <c r="MAY50" s="261"/>
      <c r="MAZ50" s="12" t="s">
        <v>10840</v>
      </c>
      <c r="MBA50" s="12" t="s">
        <v>6222</v>
      </c>
      <c r="MBB50" s="12" t="str">
        <f>IF(MBA50="SINAPI",VLOOKUP('TEREZINHA HARDY'!MAZ50,SINAPI,3,),VLOOKUP('TEREZINHA HARDY'!MAZ50,SETOP,4,))</f>
        <v>M2</v>
      </c>
      <c r="MBC50" s="13">
        <v>36.619999999999997</v>
      </c>
      <c r="MBD50" s="13" t="s">
        <v>41</v>
      </c>
      <c r="MBE50" s="14">
        <f>IF(MBA50="SINAPI",VLOOKUP('TEREZINHA HARDY'!MAZ50,SINAPI,4,),VLOOKUP('TEREZINHA HARDY'!MAZ50,SETOP,5,))</f>
        <v>17.68</v>
      </c>
      <c r="MBF50" s="14">
        <f t="shared" si="1582"/>
        <v>22.37</v>
      </c>
      <c r="MBG50" s="14">
        <f t="shared" si="1583"/>
        <v>647.44159999999999</v>
      </c>
      <c r="MBH50" s="14">
        <f t="shared" si="1584"/>
        <v>819.18939999999998</v>
      </c>
      <c r="MBI50" s="11" t="s">
        <v>17390</v>
      </c>
      <c r="MBJ50" s="261" t="str">
        <f>IF(MBQ50="SINAPI",VLOOKUP('TEREZINHA HARDY'!MBP50,SINAPI,2,),VLOOKUP('TEREZINHA HARDY'!MBP50,SETOP,3,))</f>
        <v>PINTURA COM EMULSÃO ASFÁLTICA, DUAS (2) DEMÃOS</v>
      </c>
      <c r="MBK50" s="261"/>
      <c r="MBL50" s="261"/>
      <c r="MBM50" s="261"/>
      <c r="MBN50" s="261"/>
      <c r="MBO50" s="261"/>
      <c r="MBP50" s="12" t="s">
        <v>10840</v>
      </c>
      <c r="MBQ50" s="12" t="s">
        <v>6222</v>
      </c>
      <c r="MBR50" s="12" t="str">
        <f>IF(MBQ50="SINAPI",VLOOKUP('TEREZINHA HARDY'!MBP50,SINAPI,3,),VLOOKUP('TEREZINHA HARDY'!MBP50,SETOP,4,))</f>
        <v>M2</v>
      </c>
      <c r="MBS50" s="13">
        <v>36.619999999999997</v>
      </c>
      <c r="MBT50" s="13" t="s">
        <v>41</v>
      </c>
      <c r="MBU50" s="14">
        <f>IF(MBQ50="SINAPI",VLOOKUP('TEREZINHA HARDY'!MBP50,SINAPI,4,),VLOOKUP('TEREZINHA HARDY'!MBP50,SETOP,5,))</f>
        <v>17.68</v>
      </c>
      <c r="MBV50" s="14">
        <f t="shared" si="1585"/>
        <v>22.37</v>
      </c>
      <c r="MBW50" s="14">
        <f t="shared" si="1586"/>
        <v>647.44159999999999</v>
      </c>
      <c r="MBX50" s="14">
        <f t="shared" si="1587"/>
        <v>819.18939999999998</v>
      </c>
      <c r="MBY50" s="11" t="s">
        <v>17390</v>
      </c>
      <c r="MBZ50" s="261" t="str">
        <f>IF(MCG50="SINAPI",VLOOKUP('TEREZINHA HARDY'!MCF50,SINAPI,2,),VLOOKUP('TEREZINHA HARDY'!MCF50,SETOP,3,))</f>
        <v>PINTURA COM EMULSÃO ASFÁLTICA, DUAS (2) DEMÃOS</v>
      </c>
      <c r="MCA50" s="261"/>
      <c r="MCB50" s="261"/>
      <c r="MCC50" s="261"/>
      <c r="MCD50" s="261"/>
      <c r="MCE50" s="261"/>
      <c r="MCF50" s="12" t="s">
        <v>10840</v>
      </c>
      <c r="MCG50" s="12" t="s">
        <v>6222</v>
      </c>
      <c r="MCH50" s="12" t="str">
        <f>IF(MCG50="SINAPI",VLOOKUP('TEREZINHA HARDY'!MCF50,SINAPI,3,),VLOOKUP('TEREZINHA HARDY'!MCF50,SETOP,4,))</f>
        <v>M2</v>
      </c>
      <c r="MCI50" s="13">
        <v>36.619999999999997</v>
      </c>
      <c r="MCJ50" s="13" t="s">
        <v>41</v>
      </c>
      <c r="MCK50" s="14">
        <f>IF(MCG50="SINAPI",VLOOKUP('TEREZINHA HARDY'!MCF50,SINAPI,4,),VLOOKUP('TEREZINHA HARDY'!MCF50,SETOP,5,))</f>
        <v>17.68</v>
      </c>
      <c r="MCL50" s="14">
        <f t="shared" si="1588"/>
        <v>22.37</v>
      </c>
      <c r="MCM50" s="14">
        <f t="shared" si="1589"/>
        <v>647.44159999999999</v>
      </c>
      <c r="MCN50" s="14">
        <f t="shared" si="1590"/>
        <v>819.18939999999998</v>
      </c>
      <c r="MCO50" s="11" t="s">
        <v>17390</v>
      </c>
      <c r="MCP50" s="261" t="str">
        <f>IF(MCW50="SINAPI",VLOOKUP('TEREZINHA HARDY'!MCV50,SINAPI,2,),VLOOKUP('TEREZINHA HARDY'!MCV50,SETOP,3,))</f>
        <v>PINTURA COM EMULSÃO ASFÁLTICA, DUAS (2) DEMÃOS</v>
      </c>
      <c r="MCQ50" s="261"/>
      <c r="MCR50" s="261"/>
      <c r="MCS50" s="261"/>
      <c r="MCT50" s="261"/>
      <c r="MCU50" s="261"/>
      <c r="MCV50" s="12" t="s">
        <v>10840</v>
      </c>
      <c r="MCW50" s="12" t="s">
        <v>6222</v>
      </c>
      <c r="MCX50" s="12" t="str">
        <f>IF(MCW50="SINAPI",VLOOKUP('TEREZINHA HARDY'!MCV50,SINAPI,3,),VLOOKUP('TEREZINHA HARDY'!MCV50,SETOP,4,))</f>
        <v>M2</v>
      </c>
      <c r="MCY50" s="13">
        <v>36.619999999999997</v>
      </c>
      <c r="MCZ50" s="13" t="s">
        <v>41</v>
      </c>
      <c r="MDA50" s="14">
        <f>IF(MCW50="SINAPI",VLOOKUP('TEREZINHA HARDY'!MCV50,SINAPI,4,),VLOOKUP('TEREZINHA HARDY'!MCV50,SETOP,5,))</f>
        <v>17.68</v>
      </c>
      <c r="MDB50" s="14">
        <f t="shared" si="1591"/>
        <v>22.37</v>
      </c>
      <c r="MDC50" s="14">
        <f t="shared" si="1592"/>
        <v>647.44159999999999</v>
      </c>
      <c r="MDD50" s="14">
        <f t="shared" si="1593"/>
        <v>819.18939999999998</v>
      </c>
      <c r="MDE50" s="11" t="s">
        <v>17390</v>
      </c>
      <c r="MDF50" s="261" t="str">
        <f>IF(MDM50="SINAPI",VLOOKUP('TEREZINHA HARDY'!MDL50,SINAPI,2,),VLOOKUP('TEREZINHA HARDY'!MDL50,SETOP,3,))</f>
        <v>PINTURA COM EMULSÃO ASFÁLTICA, DUAS (2) DEMÃOS</v>
      </c>
      <c r="MDG50" s="261"/>
      <c r="MDH50" s="261"/>
      <c r="MDI50" s="261"/>
      <c r="MDJ50" s="261"/>
      <c r="MDK50" s="261"/>
      <c r="MDL50" s="12" t="s">
        <v>10840</v>
      </c>
      <c r="MDM50" s="12" t="s">
        <v>6222</v>
      </c>
      <c r="MDN50" s="12" t="str">
        <f>IF(MDM50="SINAPI",VLOOKUP('TEREZINHA HARDY'!MDL50,SINAPI,3,),VLOOKUP('TEREZINHA HARDY'!MDL50,SETOP,4,))</f>
        <v>M2</v>
      </c>
      <c r="MDO50" s="13">
        <v>36.619999999999997</v>
      </c>
      <c r="MDP50" s="13" t="s">
        <v>41</v>
      </c>
      <c r="MDQ50" s="14">
        <f>IF(MDM50="SINAPI",VLOOKUP('TEREZINHA HARDY'!MDL50,SINAPI,4,),VLOOKUP('TEREZINHA HARDY'!MDL50,SETOP,5,))</f>
        <v>17.68</v>
      </c>
      <c r="MDR50" s="14">
        <f t="shared" si="1594"/>
        <v>22.37</v>
      </c>
      <c r="MDS50" s="14">
        <f t="shared" si="1595"/>
        <v>647.44159999999999</v>
      </c>
      <c r="MDT50" s="14">
        <f t="shared" si="1596"/>
        <v>819.18939999999998</v>
      </c>
      <c r="MDU50" s="11" t="s">
        <v>17390</v>
      </c>
      <c r="MDV50" s="261" t="str">
        <f>IF(MEC50="SINAPI",VLOOKUP('TEREZINHA HARDY'!MEB50,SINAPI,2,),VLOOKUP('TEREZINHA HARDY'!MEB50,SETOP,3,))</f>
        <v>PINTURA COM EMULSÃO ASFÁLTICA, DUAS (2) DEMÃOS</v>
      </c>
      <c r="MDW50" s="261"/>
      <c r="MDX50" s="261"/>
      <c r="MDY50" s="261"/>
      <c r="MDZ50" s="261"/>
      <c r="MEA50" s="261"/>
      <c r="MEB50" s="12" t="s">
        <v>10840</v>
      </c>
      <c r="MEC50" s="12" t="s">
        <v>6222</v>
      </c>
      <c r="MED50" s="12" t="str">
        <f>IF(MEC50="SINAPI",VLOOKUP('TEREZINHA HARDY'!MEB50,SINAPI,3,),VLOOKUP('TEREZINHA HARDY'!MEB50,SETOP,4,))</f>
        <v>M2</v>
      </c>
      <c r="MEE50" s="13">
        <v>36.619999999999997</v>
      </c>
      <c r="MEF50" s="13" t="s">
        <v>41</v>
      </c>
      <c r="MEG50" s="14">
        <f>IF(MEC50="SINAPI",VLOOKUP('TEREZINHA HARDY'!MEB50,SINAPI,4,),VLOOKUP('TEREZINHA HARDY'!MEB50,SETOP,5,))</f>
        <v>17.68</v>
      </c>
      <c r="MEH50" s="14">
        <f t="shared" si="1597"/>
        <v>22.37</v>
      </c>
      <c r="MEI50" s="14">
        <f t="shared" si="1598"/>
        <v>647.44159999999999</v>
      </c>
      <c r="MEJ50" s="14">
        <f t="shared" si="1599"/>
        <v>819.18939999999998</v>
      </c>
      <c r="MEK50" s="11" t="s">
        <v>17390</v>
      </c>
      <c r="MEL50" s="261" t="str">
        <f>IF(MES50="SINAPI",VLOOKUP('TEREZINHA HARDY'!MER50,SINAPI,2,),VLOOKUP('TEREZINHA HARDY'!MER50,SETOP,3,))</f>
        <v>PINTURA COM EMULSÃO ASFÁLTICA, DUAS (2) DEMÃOS</v>
      </c>
      <c r="MEM50" s="261"/>
      <c r="MEN50" s="261"/>
      <c r="MEO50" s="261"/>
      <c r="MEP50" s="261"/>
      <c r="MEQ50" s="261"/>
      <c r="MER50" s="12" t="s">
        <v>10840</v>
      </c>
      <c r="MES50" s="12" t="s">
        <v>6222</v>
      </c>
      <c r="MET50" s="12" t="str">
        <f>IF(MES50="SINAPI",VLOOKUP('TEREZINHA HARDY'!MER50,SINAPI,3,),VLOOKUP('TEREZINHA HARDY'!MER50,SETOP,4,))</f>
        <v>M2</v>
      </c>
      <c r="MEU50" s="13">
        <v>36.619999999999997</v>
      </c>
      <c r="MEV50" s="13" t="s">
        <v>41</v>
      </c>
      <c r="MEW50" s="14">
        <f>IF(MES50="SINAPI",VLOOKUP('TEREZINHA HARDY'!MER50,SINAPI,4,),VLOOKUP('TEREZINHA HARDY'!MER50,SETOP,5,))</f>
        <v>17.68</v>
      </c>
      <c r="MEX50" s="14">
        <f t="shared" si="1600"/>
        <v>22.37</v>
      </c>
      <c r="MEY50" s="14">
        <f t="shared" si="1601"/>
        <v>647.44159999999999</v>
      </c>
      <c r="MEZ50" s="14">
        <f t="shared" si="1602"/>
        <v>819.18939999999998</v>
      </c>
      <c r="MFA50" s="11" t="s">
        <v>17390</v>
      </c>
      <c r="MFB50" s="261" t="str">
        <f>IF(MFI50="SINAPI",VLOOKUP('TEREZINHA HARDY'!MFH50,SINAPI,2,),VLOOKUP('TEREZINHA HARDY'!MFH50,SETOP,3,))</f>
        <v>PINTURA COM EMULSÃO ASFÁLTICA, DUAS (2) DEMÃOS</v>
      </c>
      <c r="MFC50" s="261"/>
      <c r="MFD50" s="261"/>
      <c r="MFE50" s="261"/>
      <c r="MFF50" s="261"/>
      <c r="MFG50" s="261"/>
      <c r="MFH50" s="12" t="s">
        <v>10840</v>
      </c>
      <c r="MFI50" s="12" t="s">
        <v>6222</v>
      </c>
      <c r="MFJ50" s="12" t="str">
        <f>IF(MFI50="SINAPI",VLOOKUP('TEREZINHA HARDY'!MFH50,SINAPI,3,),VLOOKUP('TEREZINHA HARDY'!MFH50,SETOP,4,))</f>
        <v>M2</v>
      </c>
      <c r="MFK50" s="13">
        <v>36.619999999999997</v>
      </c>
      <c r="MFL50" s="13" t="s">
        <v>41</v>
      </c>
      <c r="MFM50" s="14">
        <f>IF(MFI50="SINAPI",VLOOKUP('TEREZINHA HARDY'!MFH50,SINAPI,4,),VLOOKUP('TEREZINHA HARDY'!MFH50,SETOP,5,))</f>
        <v>17.68</v>
      </c>
      <c r="MFN50" s="14">
        <f t="shared" si="1603"/>
        <v>22.37</v>
      </c>
      <c r="MFO50" s="14">
        <f t="shared" si="1604"/>
        <v>647.44159999999999</v>
      </c>
      <c r="MFP50" s="14">
        <f t="shared" si="1605"/>
        <v>819.18939999999998</v>
      </c>
      <c r="MFQ50" s="11" t="s">
        <v>17390</v>
      </c>
      <c r="MFR50" s="261" t="str">
        <f>IF(MFY50="SINAPI",VLOOKUP('TEREZINHA HARDY'!MFX50,SINAPI,2,),VLOOKUP('TEREZINHA HARDY'!MFX50,SETOP,3,))</f>
        <v>PINTURA COM EMULSÃO ASFÁLTICA, DUAS (2) DEMÃOS</v>
      </c>
      <c r="MFS50" s="261"/>
      <c r="MFT50" s="261"/>
      <c r="MFU50" s="261"/>
      <c r="MFV50" s="261"/>
      <c r="MFW50" s="261"/>
      <c r="MFX50" s="12" t="s">
        <v>10840</v>
      </c>
      <c r="MFY50" s="12" t="s">
        <v>6222</v>
      </c>
      <c r="MFZ50" s="12" t="str">
        <f>IF(MFY50="SINAPI",VLOOKUP('TEREZINHA HARDY'!MFX50,SINAPI,3,),VLOOKUP('TEREZINHA HARDY'!MFX50,SETOP,4,))</f>
        <v>M2</v>
      </c>
      <c r="MGA50" s="13">
        <v>36.619999999999997</v>
      </c>
      <c r="MGB50" s="13" t="s">
        <v>41</v>
      </c>
      <c r="MGC50" s="14">
        <f>IF(MFY50="SINAPI",VLOOKUP('TEREZINHA HARDY'!MFX50,SINAPI,4,),VLOOKUP('TEREZINHA HARDY'!MFX50,SETOP,5,))</f>
        <v>17.68</v>
      </c>
      <c r="MGD50" s="14">
        <f t="shared" si="1606"/>
        <v>22.37</v>
      </c>
      <c r="MGE50" s="14">
        <f t="shared" si="1607"/>
        <v>647.44159999999999</v>
      </c>
      <c r="MGF50" s="14">
        <f t="shared" si="1608"/>
        <v>819.18939999999998</v>
      </c>
      <c r="MGG50" s="11" t="s">
        <v>17390</v>
      </c>
      <c r="MGH50" s="261" t="str">
        <f>IF(MGO50="SINAPI",VLOOKUP('TEREZINHA HARDY'!MGN50,SINAPI,2,),VLOOKUP('TEREZINHA HARDY'!MGN50,SETOP,3,))</f>
        <v>PINTURA COM EMULSÃO ASFÁLTICA, DUAS (2) DEMÃOS</v>
      </c>
      <c r="MGI50" s="261"/>
      <c r="MGJ50" s="261"/>
      <c r="MGK50" s="261"/>
      <c r="MGL50" s="261"/>
      <c r="MGM50" s="261"/>
      <c r="MGN50" s="12" t="s">
        <v>10840</v>
      </c>
      <c r="MGO50" s="12" t="s">
        <v>6222</v>
      </c>
      <c r="MGP50" s="12" t="str">
        <f>IF(MGO50="SINAPI",VLOOKUP('TEREZINHA HARDY'!MGN50,SINAPI,3,),VLOOKUP('TEREZINHA HARDY'!MGN50,SETOP,4,))</f>
        <v>M2</v>
      </c>
      <c r="MGQ50" s="13">
        <v>36.619999999999997</v>
      </c>
      <c r="MGR50" s="13" t="s">
        <v>41</v>
      </c>
      <c r="MGS50" s="14">
        <f>IF(MGO50="SINAPI",VLOOKUP('TEREZINHA HARDY'!MGN50,SINAPI,4,),VLOOKUP('TEREZINHA HARDY'!MGN50,SETOP,5,))</f>
        <v>17.68</v>
      </c>
      <c r="MGT50" s="14">
        <f t="shared" si="1609"/>
        <v>22.37</v>
      </c>
      <c r="MGU50" s="14">
        <f t="shared" si="1610"/>
        <v>647.44159999999999</v>
      </c>
      <c r="MGV50" s="14">
        <f t="shared" si="1611"/>
        <v>819.18939999999998</v>
      </c>
      <c r="MGW50" s="11" t="s">
        <v>17390</v>
      </c>
      <c r="MGX50" s="261" t="str">
        <f>IF(MHE50="SINAPI",VLOOKUP('TEREZINHA HARDY'!MHD50,SINAPI,2,),VLOOKUP('TEREZINHA HARDY'!MHD50,SETOP,3,))</f>
        <v>PINTURA COM EMULSÃO ASFÁLTICA, DUAS (2) DEMÃOS</v>
      </c>
      <c r="MGY50" s="261"/>
      <c r="MGZ50" s="261"/>
      <c r="MHA50" s="261"/>
      <c r="MHB50" s="261"/>
      <c r="MHC50" s="261"/>
      <c r="MHD50" s="12" t="s">
        <v>10840</v>
      </c>
      <c r="MHE50" s="12" t="s">
        <v>6222</v>
      </c>
      <c r="MHF50" s="12" t="str">
        <f>IF(MHE50="SINAPI",VLOOKUP('TEREZINHA HARDY'!MHD50,SINAPI,3,),VLOOKUP('TEREZINHA HARDY'!MHD50,SETOP,4,))</f>
        <v>M2</v>
      </c>
      <c r="MHG50" s="13">
        <v>36.619999999999997</v>
      </c>
      <c r="MHH50" s="13" t="s">
        <v>41</v>
      </c>
      <c r="MHI50" s="14">
        <f>IF(MHE50="SINAPI",VLOOKUP('TEREZINHA HARDY'!MHD50,SINAPI,4,),VLOOKUP('TEREZINHA HARDY'!MHD50,SETOP,5,))</f>
        <v>17.68</v>
      </c>
      <c r="MHJ50" s="14">
        <f t="shared" si="1612"/>
        <v>22.37</v>
      </c>
      <c r="MHK50" s="14">
        <f t="shared" si="1613"/>
        <v>647.44159999999999</v>
      </c>
      <c r="MHL50" s="14">
        <f t="shared" si="1614"/>
        <v>819.18939999999998</v>
      </c>
      <c r="MHM50" s="11" t="s">
        <v>17390</v>
      </c>
      <c r="MHN50" s="261" t="str">
        <f>IF(MHU50="SINAPI",VLOOKUP('TEREZINHA HARDY'!MHT50,SINAPI,2,),VLOOKUP('TEREZINHA HARDY'!MHT50,SETOP,3,))</f>
        <v>PINTURA COM EMULSÃO ASFÁLTICA, DUAS (2) DEMÃOS</v>
      </c>
      <c r="MHO50" s="261"/>
      <c r="MHP50" s="261"/>
      <c r="MHQ50" s="261"/>
      <c r="MHR50" s="261"/>
      <c r="MHS50" s="261"/>
      <c r="MHT50" s="12" t="s">
        <v>10840</v>
      </c>
      <c r="MHU50" s="12" t="s">
        <v>6222</v>
      </c>
      <c r="MHV50" s="12" t="str">
        <f>IF(MHU50="SINAPI",VLOOKUP('TEREZINHA HARDY'!MHT50,SINAPI,3,),VLOOKUP('TEREZINHA HARDY'!MHT50,SETOP,4,))</f>
        <v>M2</v>
      </c>
      <c r="MHW50" s="13">
        <v>36.619999999999997</v>
      </c>
      <c r="MHX50" s="13" t="s">
        <v>41</v>
      </c>
      <c r="MHY50" s="14">
        <f>IF(MHU50="SINAPI",VLOOKUP('TEREZINHA HARDY'!MHT50,SINAPI,4,),VLOOKUP('TEREZINHA HARDY'!MHT50,SETOP,5,))</f>
        <v>17.68</v>
      </c>
      <c r="MHZ50" s="14">
        <f t="shared" si="1615"/>
        <v>22.37</v>
      </c>
      <c r="MIA50" s="14">
        <f t="shared" si="1616"/>
        <v>647.44159999999999</v>
      </c>
      <c r="MIB50" s="14">
        <f t="shared" si="1617"/>
        <v>819.18939999999998</v>
      </c>
      <c r="MIC50" s="11" t="s">
        <v>17390</v>
      </c>
      <c r="MID50" s="261" t="str">
        <f>IF(MIK50="SINAPI",VLOOKUP('TEREZINHA HARDY'!MIJ50,SINAPI,2,),VLOOKUP('TEREZINHA HARDY'!MIJ50,SETOP,3,))</f>
        <v>PINTURA COM EMULSÃO ASFÁLTICA, DUAS (2) DEMÃOS</v>
      </c>
      <c r="MIE50" s="261"/>
      <c r="MIF50" s="261"/>
      <c r="MIG50" s="261"/>
      <c r="MIH50" s="261"/>
      <c r="MII50" s="261"/>
      <c r="MIJ50" s="12" t="s">
        <v>10840</v>
      </c>
      <c r="MIK50" s="12" t="s">
        <v>6222</v>
      </c>
      <c r="MIL50" s="12" t="str">
        <f>IF(MIK50="SINAPI",VLOOKUP('TEREZINHA HARDY'!MIJ50,SINAPI,3,),VLOOKUP('TEREZINHA HARDY'!MIJ50,SETOP,4,))</f>
        <v>M2</v>
      </c>
      <c r="MIM50" s="13">
        <v>36.619999999999997</v>
      </c>
      <c r="MIN50" s="13" t="s">
        <v>41</v>
      </c>
      <c r="MIO50" s="14">
        <f>IF(MIK50="SINAPI",VLOOKUP('TEREZINHA HARDY'!MIJ50,SINAPI,4,),VLOOKUP('TEREZINHA HARDY'!MIJ50,SETOP,5,))</f>
        <v>17.68</v>
      </c>
      <c r="MIP50" s="14">
        <f t="shared" si="1618"/>
        <v>22.37</v>
      </c>
      <c r="MIQ50" s="14">
        <f t="shared" si="1619"/>
        <v>647.44159999999999</v>
      </c>
      <c r="MIR50" s="14">
        <f t="shared" si="1620"/>
        <v>819.18939999999998</v>
      </c>
      <c r="MIS50" s="11" t="s">
        <v>17390</v>
      </c>
      <c r="MIT50" s="261" t="str">
        <f>IF(MJA50="SINAPI",VLOOKUP('TEREZINHA HARDY'!MIZ50,SINAPI,2,),VLOOKUP('TEREZINHA HARDY'!MIZ50,SETOP,3,))</f>
        <v>PINTURA COM EMULSÃO ASFÁLTICA, DUAS (2) DEMÃOS</v>
      </c>
      <c r="MIU50" s="261"/>
      <c r="MIV50" s="261"/>
      <c r="MIW50" s="261"/>
      <c r="MIX50" s="261"/>
      <c r="MIY50" s="261"/>
      <c r="MIZ50" s="12" t="s">
        <v>10840</v>
      </c>
      <c r="MJA50" s="12" t="s">
        <v>6222</v>
      </c>
      <c r="MJB50" s="12" t="str">
        <f>IF(MJA50="SINAPI",VLOOKUP('TEREZINHA HARDY'!MIZ50,SINAPI,3,),VLOOKUP('TEREZINHA HARDY'!MIZ50,SETOP,4,))</f>
        <v>M2</v>
      </c>
      <c r="MJC50" s="13">
        <v>36.619999999999997</v>
      </c>
      <c r="MJD50" s="13" t="s">
        <v>41</v>
      </c>
      <c r="MJE50" s="14">
        <f>IF(MJA50="SINAPI",VLOOKUP('TEREZINHA HARDY'!MIZ50,SINAPI,4,),VLOOKUP('TEREZINHA HARDY'!MIZ50,SETOP,5,))</f>
        <v>17.68</v>
      </c>
      <c r="MJF50" s="14">
        <f t="shared" si="1621"/>
        <v>22.37</v>
      </c>
      <c r="MJG50" s="14">
        <f t="shared" si="1622"/>
        <v>647.44159999999999</v>
      </c>
      <c r="MJH50" s="14">
        <f t="shared" si="1623"/>
        <v>819.18939999999998</v>
      </c>
      <c r="MJI50" s="11" t="s">
        <v>17390</v>
      </c>
      <c r="MJJ50" s="261" t="str">
        <f>IF(MJQ50="SINAPI",VLOOKUP('TEREZINHA HARDY'!MJP50,SINAPI,2,),VLOOKUP('TEREZINHA HARDY'!MJP50,SETOP,3,))</f>
        <v>PINTURA COM EMULSÃO ASFÁLTICA, DUAS (2) DEMÃOS</v>
      </c>
      <c r="MJK50" s="261"/>
      <c r="MJL50" s="261"/>
      <c r="MJM50" s="261"/>
      <c r="MJN50" s="261"/>
      <c r="MJO50" s="261"/>
      <c r="MJP50" s="12" t="s">
        <v>10840</v>
      </c>
      <c r="MJQ50" s="12" t="s">
        <v>6222</v>
      </c>
      <c r="MJR50" s="12" t="str">
        <f>IF(MJQ50="SINAPI",VLOOKUP('TEREZINHA HARDY'!MJP50,SINAPI,3,),VLOOKUP('TEREZINHA HARDY'!MJP50,SETOP,4,))</f>
        <v>M2</v>
      </c>
      <c r="MJS50" s="13">
        <v>36.619999999999997</v>
      </c>
      <c r="MJT50" s="13" t="s">
        <v>41</v>
      </c>
      <c r="MJU50" s="14">
        <f>IF(MJQ50="SINAPI",VLOOKUP('TEREZINHA HARDY'!MJP50,SINAPI,4,),VLOOKUP('TEREZINHA HARDY'!MJP50,SETOP,5,))</f>
        <v>17.68</v>
      </c>
      <c r="MJV50" s="14">
        <f t="shared" si="1624"/>
        <v>22.37</v>
      </c>
      <c r="MJW50" s="14">
        <f t="shared" si="1625"/>
        <v>647.44159999999999</v>
      </c>
      <c r="MJX50" s="14">
        <f t="shared" si="1626"/>
        <v>819.18939999999998</v>
      </c>
      <c r="MJY50" s="11" t="s">
        <v>17390</v>
      </c>
      <c r="MJZ50" s="261" t="str">
        <f>IF(MKG50="SINAPI",VLOOKUP('TEREZINHA HARDY'!MKF50,SINAPI,2,),VLOOKUP('TEREZINHA HARDY'!MKF50,SETOP,3,))</f>
        <v>PINTURA COM EMULSÃO ASFÁLTICA, DUAS (2) DEMÃOS</v>
      </c>
      <c r="MKA50" s="261"/>
      <c r="MKB50" s="261"/>
      <c r="MKC50" s="261"/>
      <c r="MKD50" s="261"/>
      <c r="MKE50" s="261"/>
      <c r="MKF50" s="12" t="s">
        <v>10840</v>
      </c>
      <c r="MKG50" s="12" t="s">
        <v>6222</v>
      </c>
      <c r="MKH50" s="12" t="str">
        <f>IF(MKG50="SINAPI",VLOOKUP('TEREZINHA HARDY'!MKF50,SINAPI,3,),VLOOKUP('TEREZINHA HARDY'!MKF50,SETOP,4,))</f>
        <v>M2</v>
      </c>
      <c r="MKI50" s="13">
        <v>36.619999999999997</v>
      </c>
      <c r="MKJ50" s="13" t="s">
        <v>41</v>
      </c>
      <c r="MKK50" s="14">
        <f>IF(MKG50="SINAPI",VLOOKUP('TEREZINHA HARDY'!MKF50,SINAPI,4,),VLOOKUP('TEREZINHA HARDY'!MKF50,SETOP,5,))</f>
        <v>17.68</v>
      </c>
      <c r="MKL50" s="14">
        <f t="shared" si="1627"/>
        <v>22.37</v>
      </c>
      <c r="MKM50" s="14">
        <f t="shared" si="1628"/>
        <v>647.44159999999999</v>
      </c>
      <c r="MKN50" s="14">
        <f t="shared" si="1629"/>
        <v>819.18939999999998</v>
      </c>
      <c r="MKO50" s="11" t="s">
        <v>17390</v>
      </c>
      <c r="MKP50" s="261" t="str">
        <f>IF(MKW50="SINAPI",VLOOKUP('TEREZINHA HARDY'!MKV50,SINAPI,2,),VLOOKUP('TEREZINHA HARDY'!MKV50,SETOP,3,))</f>
        <v>PINTURA COM EMULSÃO ASFÁLTICA, DUAS (2) DEMÃOS</v>
      </c>
      <c r="MKQ50" s="261"/>
      <c r="MKR50" s="261"/>
      <c r="MKS50" s="261"/>
      <c r="MKT50" s="261"/>
      <c r="MKU50" s="261"/>
      <c r="MKV50" s="12" t="s">
        <v>10840</v>
      </c>
      <c r="MKW50" s="12" t="s">
        <v>6222</v>
      </c>
      <c r="MKX50" s="12" t="str">
        <f>IF(MKW50="SINAPI",VLOOKUP('TEREZINHA HARDY'!MKV50,SINAPI,3,),VLOOKUP('TEREZINHA HARDY'!MKV50,SETOP,4,))</f>
        <v>M2</v>
      </c>
      <c r="MKY50" s="13">
        <v>36.619999999999997</v>
      </c>
      <c r="MKZ50" s="13" t="s">
        <v>41</v>
      </c>
      <c r="MLA50" s="14">
        <f>IF(MKW50="SINAPI",VLOOKUP('TEREZINHA HARDY'!MKV50,SINAPI,4,),VLOOKUP('TEREZINHA HARDY'!MKV50,SETOP,5,))</f>
        <v>17.68</v>
      </c>
      <c r="MLB50" s="14">
        <f t="shared" si="1630"/>
        <v>22.37</v>
      </c>
      <c r="MLC50" s="14">
        <f t="shared" si="1631"/>
        <v>647.44159999999999</v>
      </c>
      <c r="MLD50" s="14">
        <f t="shared" si="1632"/>
        <v>819.18939999999998</v>
      </c>
      <c r="MLE50" s="11" t="s">
        <v>17390</v>
      </c>
      <c r="MLF50" s="261" t="str">
        <f>IF(MLM50="SINAPI",VLOOKUP('TEREZINHA HARDY'!MLL50,SINAPI,2,),VLOOKUP('TEREZINHA HARDY'!MLL50,SETOP,3,))</f>
        <v>PINTURA COM EMULSÃO ASFÁLTICA, DUAS (2) DEMÃOS</v>
      </c>
      <c r="MLG50" s="261"/>
      <c r="MLH50" s="261"/>
      <c r="MLI50" s="261"/>
      <c r="MLJ50" s="261"/>
      <c r="MLK50" s="261"/>
      <c r="MLL50" s="12" t="s">
        <v>10840</v>
      </c>
      <c r="MLM50" s="12" t="s">
        <v>6222</v>
      </c>
      <c r="MLN50" s="12" t="str">
        <f>IF(MLM50="SINAPI",VLOOKUP('TEREZINHA HARDY'!MLL50,SINAPI,3,),VLOOKUP('TEREZINHA HARDY'!MLL50,SETOP,4,))</f>
        <v>M2</v>
      </c>
      <c r="MLO50" s="13">
        <v>36.619999999999997</v>
      </c>
      <c r="MLP50" s="13" t="s">
        <v>41</v>
      </c>
      <c r="MLQ50" s="14">
        <f>IF(MLM50="SINAPI",VLOOKUP('TEREZINHA HARDY'!MLL50,SINAPI,4,),VLOOKUP('TEREZINHA HARDY'!MLL50,SETOP,5,))</f>
        <v>17.68</v>
      </c>
      <c r="MLR50" s="14">
        <f t="shared" si="1633"/>
        <v>22.37</v>
      </c>
      <c r="MLS50" s="14">
        <f t="shared" si="1634"/>
        <v>647.44159999999999</v>
      </c>
      <c r="MLT50" s="14">
        <f t="shared" si="1635"/>
        <v>819.18939999999998</v>
      </c>
      <c r="MLU50" s="11" t="s">
        <v>17390</v>
      </c>
      <c r="MLV50" s="261" t="str">
        <f>IF(MMC50="SINAPI",VLOOKUP('TEREZINHA HARDY'!MMB50,SINAPI,2,),VLOOKUP('TEREZINHA HARDY'!MMB50,SETOP,3,))</f>
        <v>PINTURA COM EMULSÃO ASFÁLTICA, DUAS (2) DEMÃOS</v>
      </c>
      <c r="MLW50" s="261"/>
      <c r="MLX50" s="261"/>
      <c r="MLY50" s="261"/>
      <c r="MLZ50" s="261"/>
      <c r="MMA50" s="261"/>
      <c r="MMB50" s="12" t="s">
        <v>10840</v>
      </c>
      <c r="MMC50" s="12" t="s">
        <v>6222</v>
      </c>
      <c r="MMD50" s="12" t="str">
        <f>IF(MMC50="SINAPI",VLOOKUP('TEREZINHA HARDY'!MMB50,SINAPI,3,),VLOOKUP('TEREZINHA HARDY'!MMB50,SETOP,4,))</f>
        <v>M2</v>
      </c>
      <c r="MME50" s="13">
        <v>36.619999999999997</v>
      </c>
      <c r="MMF50" s="13" t="s">
        <v>41</v>
      </c>
      <c r="MMG50" s="14">
        <f>IF(MMC50="SINAPI",VLOOKUP('TEREZINHA HARDY'!MMB50,SINAPI,4,),VLOOKUP('TEREZINHA HARDY'!MMB50,SETOP,5,))</f>
        <v>17.68</v>
      </c>
      <c r="MMH50" s="14">
        <f t="shared" si="1636"/>
        <v>22.37</v>
      </c>
      <c r="MMI50" s="14">
        <f t="shared" si="1637"/>
        <v>647.44159999999999</v>
      </c>
      <c r="MMJ50" s="14">
        <f t="shared" si="1638"/>
        <v>819.18939999999998</v>
      </c>
      <c r="MMK50" s="11" t="s">
        <v>17390</v>
      </c>
      <c r="MML50" s="261" t="str">
        <f>IF(MMS50="SINAPI",VLOOKUP('TEREZINHA HARDY'!MMR50,SINAPI,2,),VLOOKUP('TEREZINHA HARDY'!MMR50,SETOP,3,))</f>
        <v>PINTURA COM EMULSÃO ASFÁLTICA, DUAS (2) DEMÃOS</v>
      </c>
      <c r="MMM50" s="261"/>
      <c r="MMN50" s="261"/>
      <c r="MMO50" s="261"/>
      <c r="MMP50" s="261"/>
      <c r="MMQ50" s="261"/>
      <c r="MMR50" s="12" t="s">
        <v>10840</v>
      </c>
      <c r="MMS50" s="12" t="s">
        <v>6222</v>
      </c>
      <c r="MMT50" s="12" t="str">
        <f>IF(MMS50="SINAPI",VLOOKUP('TEREZINHA HARDY'!MMR50,SINAPI,3,),VLOOKUP('TEREZINHA HARDY'!MMR50,SETOP,4,))</f>
        <v>M2</v>
      </c>
      <c r="MMU50" s="13">
        <v>36.619999999999997</v>
      </c>
      <c r="MMV50" s="13" t="s">
        <v>41</v>
      </c>
      <c r="MMW50" s="14">
        <f>IF(MMS50="SINAPI",VLOOKUP('TEREZINHA HARDY'!MMR50,SINAPI,4,),VLOOKUP('TEREZINHA HARDY'!MMR50,SETOP,5,))</f>
        <v>17.68</v>
      </c>
      <c r="MMX50" s="14">
        <f t="shared" si="1639"/>
        <v>22.37</v>
      </c>
      <c r="MMY50" s="14">
        <f t="shared" si="1640"/>
        <v>647.44159999999999</v>
      </c>
      <c r="MMZ50" s="14">
        <f t="shared" si="1641"/>
        <v>819.18939999999998</v>
      </c>
      <c r="MNA50" s="11" t="s">
        <v>17390</v>
      </c>
      <c r="MNB50" s="261" t="str">
        <f>IF(MNI50="SINAPI",VLOOKUP('TEREZINHA HARDY'!MNH50,SINAPI,2,),VLOOKUP('TEREZINHA HARDY'!MNH50,SETOP,3,))</f>
        <v>PINTURA COM EMULSÃO ASFÁLTICA, DUAS (2) DEMÃOS</v>
      </c>
      <c r="MNC50" s="261"/>
      <c r="MND50" s="261"/>
      <c r="MNE50" s="261"/>
      <c r="MNF50" s="261"/>
      <c r="MNG50" s="261"/>
      <c r="MNH50" s="12" t="s">
        <v>10840</v>
      </c>
      <c r="MNI50" s="12" t="s">
        <v>6222</v>
      </c>
      <c r="MNJ50" s="12" t="str">
        <f>IF(MNI50="SINAPI",VLOOKUP('TEREZINHA HARDY'!MNH50,SINAPI,3,),VLOOKUP('TEREZINHA HARDY'!MNH50,SETOP,4,))</f>
        <v>M2</v>
      </c>
      <c r="MNK50" s="13">
        <v>36.619999999999997</v>
      </c>
      <c r="MNL50" s="13" t="s">
        <v>41</v>
      </c>
      <c r="MNM50" s="14">
        <f>IF(MNI50="SINAPI",VLOOKUP('TEREZINHA HARDY'!MNH50,SINAPI,4,),VLOOKUP('TEREZINHA HARDY'!MNH50,SETOP,5,))</f>
        <v>17.68</v>
      </c>
      <c r="MNN50" s="14">
        <f t="shared" si="1642"/>
        <v>22.37</v>
      </c>
      <c r="MNO50" s="14">
        <f t="shared" si="1643"/>
        <v>647.44159999999999</v>
      </c>
      <c r="MNP50" s="14">
        <f t="shared" si="1644"/>
        <v>819.18939999999998</v>
      </c>
      <c r="MNQ50" s="11" t="s">
        <v>17390</v>
      </c>
      <c r="MNR50" s="261" t="str">
        <f>IF(MNY50="SINAPI",VLOOKUP('TEREZINHA HARDY'!MNX50,SINAPI,2,),VLOOKUP('TEREZINHA HARDY'!MNX50,SETOP,3,))</f>
        <v>PINTURA COM EMULSÃO ASFÁLTICA, DUAS (2) DEMÃOS</v>
      </c>
      <c r="MNS50" s="261"/>
      <c r="MNT50" s="261"/>
      <c r="MNU50" s="261"/>
      <c r="MNV50" s="261"/>
      <c r="MNW50" s="261"/>
      <c r="MNX50" s="12" t="s">
        <v>10840</v>
      </c>
      <c r="MNY50" s="12" t="s">
        <v>6222</v>
      </c>
      <c r="MNZ50" s="12" t="str">
        <f>IF(MNY50="SINAPI",VLOOKUP('TEREZINHA HARDY'!MNX50,SINAPI,3,),VLOOKUP('TEREZINHA HARDY'!MNX50,SETOP,4,))</f>
        <v>M2</v>
      </c>
      <c r="MOA50" s="13">
        <v>36.619999999999997</v>
      </c>
      <c r="MOB50" s="13" t="s">
        <v>41</v>
      </c>
      <c r="MOC50" s="14">
        <f>IF(MNY50="SINAPI",VLOOKUP('TEREZINHA HARDY'!MNX50,SINAPI,4,),VLOOKUP('TEREZINHA HARDY'!MNX50,SETOP,5,))</f>
        <v>17.68</v>
      </c>
      <c r="MOD50" s="14">
        <f t="shared" si="1645"/>
        <v>22.37</v>
      </c>
      <c r="MOE50" s="14">
        <f t="shared" si="1646"/>
        <v>647.44159999999999</v>
      </c>
      <c r="MOF50" s="14">
        <f t="shared" si="1647"/>
        <v>819.18939999999998</v>
      </c>
      <c r="MOG50" s="11" t="s">
        <v>17390</v>
      </c>
      <c r="MOH50" s="261" t="str">
        <f>IF(MOO50="SINAPI",VLOOKUP('TEREZINHA HARDY'!MON50,SINAPI,2,),VLOOKUP('TEREZINHA HARDY'!MON50,SETOP,3,))</f>
        <v>PINTURA COM EMULSÃO ASFÁLTICA, DUAS (2) DEMÃOS</v>
      </c>
      <c r="MOI50" s="261"/>
      <c r="MOJ50" s="261"/>
      <c r="MOK50" s="261"/>
      <c r="MOL50" s="261"/>
      <c r="MOM50" s="261"/>
      <c r="MON50" s="12" t="s">
        <v>10840</v>
      </c>
      <c r="MOO50" s="12" t="s">
        <v>6222</v>
      </c>
      <c r="MOP50" s="12" t="str">
        <f>IF(MOO50="SINAPI",VLOOKUP('TEREZINHA HARDY'!MON50,SINAPI,3,),VLOOKUP('TEREZINHA HARDY'!MON50,SETOP,4,))</f>
        <v>M2</v>
      </c>
      <c r="MOQ50" s="13">
        <v>36.619999999999997</v>
      </c>
      <c r="MOR50" s="13" t="s">
        <v>41</v>
      </c>
      <c r="MOS50" s="14">
        <f>IF(MOO50="SINAPI",VLOOKUP('TEREZINHA HARDY'!MON50,SINAPI,4,),VLOOKUP('TEREZINHA HARDY'!MON50,SETOP,5,))</f>
        <v>17.68</v>
      </c>
      <c r="MOT50" s="14">
        <f t="shared" si="1648"/>
        <v>22.37</v>
      </c>
      <c r="MOU50" s="14">
        <f t="shared" si="1649"/>
        <v>647.44159999999999</v>
      </c>
      <c r="MOV50" s="14">
        <f t="shared" si="1650"/>
        <v>819.18939999999998</v>
      </c>
      <c r="MOW50" s="11" t="s">
        <v>17390</v>
      </c>
      <c r="MOX50" s="261" t="str">
        <f>IF(MPE50="SINAPI",VLOOKUP('TEREZINHA HARDY'!MPD50,SINAPI,2,),VLOOKUP('TEREZINHA HARDY'!MPD50,SETOP,3,))</f>
        <v>PINTURA COM EMULSÃO ASFÁLTICA, DUAS (2) DEMÃOS</v>
      </c>
      <c r="MOY50" s="261"/>
      <c r="MOZ50" s="261"/>
      <c r="MPA50" s="261"/>
      <c r="MPB50" s="261"/>
      <c r="MPC50" s="261"/>
      <c r="MPD50" s="12" t="s">
        <v>10840</v>
      </c>
      <c r="MPE50" s="12" t="s">
        <v>6222</v>
      </c>
      <c r="MPF50" s="12" t="str">
        <f>IF(MPE50="SINAPI",VLOOKUP('TEREZINHA HARDY'!MPD50,SINAPI,3,),VLOOKUP('TEREZINHA HARDY'!MPD50,SETOP,4,))</f>
        <v>M2</v>
      </c>
      <c r="MPG50" s="13">
        <v>36.619999999999997</v>
      </c>
      <c r="MPH50" s="13" t="s">
        <v>41</v>
      </c>
      <c r="MPI50" s="14">
        <f>IF(MPE50="SINAPI",VLOOKUP('TEREZINHA HARDY'!MPD50,SINAPI,4,),VLOOKUP('TEREZINHA HARDY'!MPD50,SETOP,5,))</f>
        <v>17.68</v>
      </c>
      <c r="MPJ50" s="14">
        <f t="shared" si="1651"/>
        <v>22.37</v>
      </c>
      <c r="MPK50" s="14">
        <f t="shared" si="1652"/>
        <v>647.44159999999999</v>
      </c>
      <c r="MPL50" s="14">
        <f t="shared" si="1653"/>
        <v>819.18939999999998</v>
      </c>
      <c r="MPM50" s="11" t="s">
        <v>17390</v>
      </c>
      <c r="MPN50" s="261" t="str">
        <f>IF(MPU50="SINAPI",VLOOKUP('TEREZINHA HARDY'!MPT50,SINAPI,2,),VLOOKUP('TEREZINHA HARDY'!MPT50,SETOP,3,))</f>
        <v>PINTURA COM EMULSÃO ASFÁLTICA, DUAS (2) DEMÃOS</v>
      </c>
      <c r="MPO50" s="261"/>
      <c r="MPP50" s="261"/>
      <c r="MPQ50" s="261"/>
      <c r="MPR50" s="261"/>
      <c r="MPS50" s="261"/>
      <c r="MPT50" s="12" t="s">
        <v>10840</v>
      </c>
      <c r="MPU50" s="12" t="s">
        <v>6222</v>
      </c>
      <c r="MPV50" s="12" t="str">
        <f>IF(MPU50="SINAPI",VLOOKUP('TEREZINHA HARDY'!MPT50,SINAPI,3,),VLOOKUP('TEREZINHA HARDY'!MPT50,SETOP,4,))</f>
        <v>M2</v>
      </c>
      <c r="MPW50" s="13">
        <v>36.619999999999997</v>
      </c>
      <c r="MPX50" s="13" t="s">
        <v>41</v>
      </c>
      <c r="MPY50" s="14">
        <f>IF(MPU50="SINAPI",VLOOKUP('TEREZINHA HARDY'!MPT50,SINAPI,4,),VLOOKUP('TEREZINHA HARDY'!MPT50,SETOP,5,))</f>
        <v>17.68</v>
      </c>
      <c r="MPZ50" s="14">
        <f t="shared" si="1654"/>
        <v>22.37</v>
      </c>
      <c r="MQA50" s="14">
        <f t="shared" si="1655"/>
        <v>647.44159999999999</v>
      </c>
      <c r="MQB50" s="14">
        <f t="shared" si="1656"/>
        <v>819.18939999999998</v>
      </c>
      <c r="MQC50" s="11" t="s">
        <v>17390</v>
      </c>
      <c r="MQD50" s="261" t="str">
        <f>IF(MQK50="SINAPI",VLOOKUP('TEREZINHA HARDY'!MQJ50,SINAPI,2,),VLOOKUP('TEREZINHA HARDY'!MQJ50,SETOP,3,))</f>
        <v>PINTURA COM EMULSÃO ASFÁLTICA, DUAS (2) DEMÃOS</v>
      </c>
      <c r="MQE50" s="261"/>
      <c r="MQF50" s="261"/>
      <c r="MQG50" s="261"/>
      <c r="MQH50" s="261"/>
      <c r="MQI50" s="261"/>
      <c r="MQJ50" s="12" t="s">
        <v>10840</v>
      </c>
      <c r="MQK50" s="12" t="s">
        <v>6222</v>
      </c>
      <c r="MQL50" s="12" t="str">
        <f>IF(MQK50="SINAPI",VLOOKUP('TEREZINHA HARDY'!MQJ50,SINAPI,3,),VLOOKUP('TEREZINHA HARDY'!MQJ50,SETOP,4,))</f>
        <v>M2</v>
      </c>
      <c r="MQM50" s="13">
        <v>36.619999999999997</v>
      </c>
      <c r="MQN50" s="13" t="s">
        <v>41</v>
      </c>
      <c r="MQO50" s="14">
        <f>IF(MQK50="SINAPI",VLOOKUP('TEREZINHA HARDY'!MQJ50,SINAPI,4,),VLOOKUP('TEREZINHA HARDY'!MQJ50,SETOP,5,))</f>
        <v>17.68</v>
      </c>
      <c r="MQP50" s="14">
        <f t="shared" si="1657"/>
        <v>22.37</v>
      </c>
      <c r="MQQ50" s="14">
        <f t="shared" si="1658"/>
        <v>647.44159999999999</v>
      </c>
      <c r="MQR50" s="14">
        <f t="shared" si="1659"/>
        <v>819.18939999999998</v>
      </c>
      <c r="MQS50" s="11" t="s">
        <v>17390</v>
      </c>
      <c r="MQT50" s="261" t="str">
        <f>IF(MRA50="SINAPI",VLOOKUP('TEREZINHA HARDY'!MQZ50,SINAPI,2,),VLOOKUP('TEREZINHA HARDY'!MQZ50,SETOP,3,))</f>
        <v>PINTURA COM EMULSÃO ASFÁLTICA, DUAS (2) DEMÃOS</v>
      </c>
      <c r="MQU50" s="261"/>
      <c r="MQV50" s="261"/>
      <c r="MQW50" s="261"/>
      <c r="MQX50" s="261"/>
      <c r="MQY50" s="261"/>
      <c r="MQZ50" s="12" t="s">
        <v>10840</v>
      </c>
      <c r="MRA50" s="12" t="s">
        <v>6222</v>
      </c>
      <c r="MRB50" s="12" t="str">
        <f>IF(MRA50="SINAPI",VLOOKUP('TEREZINHA HARDY'!MQZ50,SINAPI,3,),VLOOKUP('TEREZINHA HARDY'!MQZ50,SETOP,4,))</f>
        <v>M2</v>
      </c>
      <c r="MRC50" s="13">
        <v>36.619999999999997</v>
      </c>
      <c r="MRD50" s="13" t="s">
        <v>41</v>
      </c>
      <c r="MRE50" s="14">
        <f>IF(MRA50="SINAPI",VLOOKUP('TEREZINHA HARDY'!MQZ50,SINAPI,4,),VLOOKUP('TEREZINHA HARDY'!MQZ50,SETOP,5,))</f>
        <v>17.68</v>
      </c>
      <c r="MRF50" s="14">
        <f t="shared" si="1660"/>
        <v>22.37</v>
      </c>
      <c r="MRG50" s="14">
        <f t="shared" si="1661"/>
        <v>647.44159999999999</v>
      </c>
      <c r="MRH50" s="14">
        <f t="shared" si="1662"/>
        <v>819.18939999999998</v>
      </c>
      <c r="MRI50" s="11" t="s">
        <v>17390</v>
      </c>
      <c r="MRJ50" s="261" t="str">
        <f>IF(MRQ50="SINAPI",VLOOKUP('TEREZINHA HARDY'!MRP50,SINAPI,2,),VLOOKUP('TEREZINHA HARDY'!MRP50,SETOP,3,))</f>
        <v>PINTURA COM EMULSÃO ASFÁLTICA, DUAS (2) DEMÃOS</v>
      </c>
      <c r="MRK50" s="261"/>
      <c r="MRL50" s="261"/>
      <c r="MRM50" s="261"/>
      <c r="MRN50" s="261"/>
      <c r="MRO50" s="261"/>
      <c r="MRP50" s="12" t="s">
        <v>10840</v>
      </c>
      <c r="MRQ50" s="12" t="s">
        <v>6222</v>
      </c>
      <c r="MRR50" s="12" t="str">
        <f>IF(MRQ50="SINAPI",VLOOKUP('TEREZINHA HARDY'!MRP50,SINAPI,3,),VLOOKUP('TEREZINHA HARDY'!MRP50,SETOP,4,))</f>
        <v>M2</v>
      </c>
      <c r="MRS50" s="13">
        <v>36.619999999999997</v>
      </c>
      <c r="MRT50" s="13" t="s">
        <v>41</v>
      </c>
      <c r="MRU50" s="14">
        <f>IF(MRQ50="SINAPI",VLOOKUP('TEREZINHA HARDY'!MRP50,SINAPI,4,),VLOOKUP('TEREZINHA HARDY'!MRP50,SETOP,5,))</f>
        <v>17.68</v>
      </c>
      <c r="MRV50" s="14">
        <f t="shared" si="1663"/>
        <v>22.37</v>
      </c>
      <c r="MRW50" s="14">
        <f t="shared" si="1664"/>
        <v>647.44159999999999</v>
      </c>
      <c r="MRX50" s="14">
        <f t="shared" si="1665"/>
        <v>819.18939999999998</v>
      </c>
      <c r="MRY50" s="11" t="s">
        <v>17390</v>
      </c>
      <c r="MRZ50" s="261" t="str">
        <f>IF(MSG50="SINAPI",VLOOKUP('TEREZINHA HARDY'!MSF50,SINAPI,2,),VLOOKUP('TEREZINHA HARDY'!MSF50,SETOP,3,))</f>
        <v>PINTURA COM EMULSÃO ASFÁLTICA, DUAS (2) DEMÃOS</v>
      </c>
      <c r="MSA50" s="261"/>
      <c r="MSB50" s="261"/>
      <c r="MSC50" s="261"/>
      <c r="MSD50" s="261"/>
      <c r="MSE50" s="261"/>
      <c r="MSF50" s="12" t="s">
        <v>10840</v>
      </c>
      <c r="MSG50" s="12" t="s">
        <v>6222</v>
      </c>
      <c r="MSH50" s="12" t="str">
        <f>IF(MSG50="SINAPI",VLOOKUP('TEREZINHA HARDY'!MSF50,SINAPI,3,),VLOOKUP('TEREZINHA HARDY'!MSF50,SETOP,4,))</f>
        <v>M2</v>
      </c>
      <c r="MSI50" s="13">
        <v>36.619999999999997</v>
      </c>
      <c r="MSJ50" s="13" t="s">
        <v>41</v>
      </c>
      <c r="MSK50" s="14">
        <f>IF(MSG50="SINAPI",VLOOKUP('TEREZINHA HARDY'!MSF50,SINAPI,4,),VLOOKUP('TEREZINHA HARDY'!MSF50,SETOP,5,))</f>
        <v>17.68</v>
      </c>
      <c r="MSL50" s="14">
        <f t="shared" si="1666"/>
        <v>22.37</v>
      </c>
      <c r="MSM50" s="14">
        <f t="shared" si="1667"/>
        <v>647.44159999999999</v>
      </c>
      <c r="MSN50" s="14">
        <f t="shared" si="1668"/>
        <v>819.18939999999998</v>
      </c>
      <c r="MSO50" s="11" t="s">
        <v>17390</v>
      </c>
      <c r="MSP50" s="261" t="str">
        <f>IF(MSW50="SINAPI",VLOOKUP('TEREZINHA HARDY'!MSV50,SINAPI,2,),VLOOKUP('TEREZINHA HARDY'!MSV50,SETOP,3,))</f>
        <v>PINTURA COM EMULSÃO ASFÁLTICA, DUAS (2) DEMÃOS</v>
      </c>
      <c r="MSQ50" s="261"/>
      <c r="MSR50" s="261"/>
      <c r="MSS50" s="261"/>
      <c r="MST50" s="261"/>
      <c r="MSU50" s="261"/>
      <c r="MSV50" s="12" t="s">
        <v>10840</v>
      </c>
      <c r="MSW50" s="12" t="s">
        <v>6222</v>
      </c>
      <c r="MSX50" s="12" t="str">
        <f>IF(MSW50="SINAPI",VLOOKUP('TEREZINHA HARDY'!MSV50,SINAPI,3,),VLOOKUP('TEREZINHA HARDY'!MSV50,SETOP,4,))</f>
        <v>M2</v>
      </c>
      <c r="MSY50" s="13">
        <v>36.619999999999997</v>
      </c>
      <c r="MSZ50" s="13" t="s">
        <v>41</v>
      </c>
      <c r="MTA50" s="14">
        <f>IF(MSW50="SINAPI",VLOOKUP('TEREZINHA HARDY'!MSV50,SINAPI,4,),VLOOKUP('TEREZINHA HARDY'!MSV50,SETOP,5,))</f>
        <v>17.68</v>
      </c>
      <c r="MTB50" s="14">
        <f t="shared" si="1669"/>
        <v>22.37</v>
      </c>
      <c r="MTC50" s="14">
        <f t="shared" si="1670"/>
        <v>647.44159999999999</v>
      </c>
      <c r="MTD50" s="14">
        <f t="shared" si="1671"/>
        <v>819.18939999999998</v>
      </c>
      <c r="MTE50" s="11" t="s">
        <v>17390</v>
      </c>
      <c r="MTF50" s="261" t="str">
        <f>IF(MTM50="SINAPI",VLOOKUP('TEREZINHA HARDY'!MTL50,SINAPI,2,),VLOOKUP('TEREZINHA HARDY'!MTL50,SETOP,3,))</f>
        <v>PINTURA COM EMULSÃO ASFÁLTICA, DUAS (2) DEMÃOS</v>
      </c>
      <c r="MTG50" s="261"/>
      <c r="MTH50" s="261"/>
      <c r="MTI50" s="261"/>
      <c r="MTJ50" s="261"/>
      <c r="MTK50" s="261"/>
      <c r="MTL50" s="12" t="s">
        <v>10840</v>
      </c>
      <c r="MTM50" s="12" t="s">
        <v>6222</v>
      </c>
      <c r="MTN50" s="12" t="str">
        <f>IF(MTM50="SINAPI",VLOOKUP('TEREZINHA HARDY'!MTL50,SINAPI,3,),VLOOKUP('TEREZINHA HARDY'!MTL50,SETOP,4,))</f>
        <v>M2</v>
      </c>
      <c r="MTO50" s="13">
        <v>36.619999999999997</v>
      </c>
      <c r="MTP50" s="13" t="s">
        <v>41</v>
      </c>
      <c r="MTQ50" s="14">
        <f>IF(MTM50="SINAPI",VLOOKUP('TEREZINHA HARDY'!MTL50,SINAPI,4,),VLOOKUP('TEREZINHA HARDY'!MTL50,SETOP,5,))</f>
        <v>17.68</v>
      </c>
      <c r="MTR50" s="14">
        <f t="shared" si="1672"/>
        <v>22.37</v>
      </c>
      <c r="MTS50" s="14">
        <f t="shared" si="1673"/>
        <v>647.44159999999999</v>
      </c>
      <c r="MTT50" s="14">
        <f t="shared" si="1674"/>
        <v>819.18939999999998</v>
      </c>
      <c r="MTU50" s="11" t="s">
        <v>17390</v>
      </c>
      <c r="MTV50" s="261" t="str">
        <f>IF(MUC50="SINAPI",VLOOKUP('TEREZINHA HARDY'!MUB50,SINAPI,2,),VLOOKUP('TEREZINHA HARDY'!MUB50,SETOP,3,))</f>
        <v>PINTURA COM EMULSÃO ASFÁLTICA, DUAS (2) DEMÃOS</v>
      </c>
      <c r="MTW50" s="261"/>
      <c r="MTX50" s="261"/>
      <c r="MTY50" s="261"/>
      <c r="MTZ50" s="261"/>
      <c r="MUA50" s="261"/>
      <c r="MUB50" s="12" t="s">
        <v>10840</v>
      </c>
      <c r="MUC50" s="12" t="s">
        <v>6222</v>
      </c>
      <c r="MUD50" s="12" t="str">
        <f>IF(MUC50="SINAPI",VLOOKUP('TEREZINHA HARDY'!MUB50,SINAPI,3,),VLOOKUP('TEREZINHA HARDY'!MUB50,SETOP,4,))</f>
        <v>M2</v>
      </c>
      <c r="MUE50" s="13">
        <v>36.619999999999997</v>
      </c>
      <c r="MUF50" s="13" t="s">
        <v>41</v>
      </c>
      <c r="MUG50" s="14">
        <f>IF(MUC50="SINAPI",VLOOKUP('TEREZINHA HARDY'!MUB50,SINAPI,4,),VLOOKUP('TEREZINHA HARDY'!MUB50,SETOP,5,))</f>
        <v>17.68</v>
      </c>
      <c r="MUH50" s="14">
        <f t="shared" si="1675"/>
        <v>22.37</v>
      </c>
      <c r="MUI50" s="14">
        <f t="shared" si="1676"/>
        <v>647.44159999999999</v>
      </c>
      <c r="MUJ50" s="14">
        <f t="shared" si="1677"/>
        <v>819.18939999999998</v>
      </c>
      <c r="MUK50" s="11" t="s">
        <v>17390</v>
      </c>
      <c r="MUL50" s="261" t="str">
        <f>IF(MUS50="SINAPI",VLOOKUP('TEREZINHA HARDY'!MUR50,SINAPI,2,),VLOOKUP('TEREZINHA HARDY'!MUR50,SETOP,3,))</f>
        <v>PINTURA COM EMULSÃO ASFÁLTICA, DUAS (2) DEMÃOS</v>
      </c>
      <c r="MUM50" s="261"/>
      <c r="MUN50" s="261"/>
      <c r="MUO50" s="261"/>
      <c r="MUP50" s="261"/>
      <c r="MUQ50" s="261"/>
      <c r="MUR50" s="12" t="s">
        <v>10840</v>
      </c>
      <c r="MUS50" s="12" t="s">
        <v>6222</v>
      </c>
      <c r="MUT50" s="12" t="str">
        <f>IF(MUS50="SINAPI",VLOOKUP('TEREZINHA HARDY'!MUR50,SINAPI,3,),VLOOKUP('TEREZINHA HARDY'!MUR50,SETOP,4,))</f>
        <v>M2</v>
      </c>
      <c r="MUU50" s="13">
        <v>36.619999999999997</v>
      </c>
      <c r="MUV50" s="13" t="s">
        <v>41</v>
      </c>
      <c r="MUW50" s="14">
        <f>IF(MUS50="SINAPI",VLOOKUP('TEREZINHA HARDY'!MUR50,SINAPI,4,),VLOOKUP('TEREZINHA HARDY'!MUR50,SETOP,5,))</f>
        <v>17.68</v>
      </c>
      <c r="MUX50" s="14">
        <f t="shared" si="1678"/>
        <v>22.37</v>
      </c>
      <c r="MUY50" s="14">
        <f t="shared" si="1679"/>
        <v>647.44159999999999</v>
      </c>
      <c r="MUZ50" s="14">
        <f t="shared" si="1680"/>
        <v>819.18939999999998</v>
      </c>
      <c r="MVA50" s="11" t="s">
        <v>17390</v>
      </c>
      <c r="MVB50" s="261" t="str">
        <f>IF(MVI50="SINAPI",VLOOKUP('TEREZINHA HARDY'!MVH50,SINAPI,2,),VLOOKUP('TEREZINHA HARDY'!MVH50,SETOP,3,))</f>
        <v>PINTURA COM EMULSÃO ASFÁLTICA, DUAS (2) DEMÃOS</v>
      </c>
      <c r="MVC50" s="261"/>
      <c r="MVD50" s="261"/>
      <c r="MVE50" s="261"/>
      <c r="MVF50" s="261"/>
      <c r="MVG50" s="261"/>
      <c r="MVH50" s="12" t="s">
        <v>10840</v>
      </c>
      <c r="MVI50" s="12" t="s">
        <v>6222</v>
      </c>
      <c r="MVJ50" s="12" t="str">
        <f>IF(MVI50="SINAPI",VLOOKUP('TEREZINHA HARDY'!MVH50,SINAPI,3,),VLOOKUP('TEREZINHA HARDY'!MVH50,SETOP,4,))</f>
        <v>M2</v>
      </c>
      <c r="MVK50" s="13">
        <v>36.619999999999997</v>
      </c>
      <c r="MVL50" s="13" t="s">
        <v>41</v>
      </c>
      <c r="MVM50" s="14">
        <f>IF(MVI50="SINAPI",VLOOKUP('TEREZINHA HARDY'!MVH50,SINAPI,4,),VLOOKUP('TEREZINHA HARDY'!MVH50,SETOP,5,))</f>
        <v>17.68</v>
      </c>
      <c r="MVN50" s="14">
        <f t="shared" si="1681"/>
        <v>22.37</v>
      </c>
      <c r="MVO50" s="14">
        <f t="shared" si="1682"/>
        <v>647.44159999999999</v>
      </c>
      <c r="MVP50" s="14">
        <f t="shared" si="1683"/>
        <v>819.18939999999998</v>
      </c>
      <c r="MVQ50" s="11" t="s">
        <v>17390</v>
      </c>
      <c r="MVR50" s="261" t="str">
        <f>IF(MVY50="SINAPI",VLOOKUP('TEREZINHA HARDY'!MVX50,SINAPI,2,),VLOOKUP('TEREZINHA HARDY'!MVX50,SETOP,3,))</f>
        <v>PINTURA COM EMULSÃO ASFÁLTICA, DUAS (2) DEMÃOS</v>
      </c>
      <c r="MVS50" s="261"/>
      <c r="MVT50" s="261"/>
      <c r="MVU50" s="261"/>
      <c r="MVV50" s="261"/>
      <c r="MVW50" s="261"/>
      <c r="MVX50" s="12" t="s">
        <v>10840</v>
      </c>
      <c r="MVY50" s="12" t="s">
        <v>6222</v>
      </c>
      <c r="MVZ50" s="12" t="str">
        <f>IF(MVY50="SINAPI",VLOOKUP('TEREZINHA HARDY'!MVX50,SINAPI,3,),VLOOKUP('TEREZINHA HARDY'!MVX50,SETOP,4,))</f>
        <v>M2</v>
      </c>
      <c r="MWA50" s="13">
        <v>36.619999999999997</v>
      </c>
      <c r="MWB50" s="13" t="s">
        <v>41</v>
      </c>
      <c r="MWC50" s="14">
        <f>IF(MVY50="SINAPI",VLOOKUP('TEREZINHA HARDY'!MVX50,SINAPI,4,),VLOOKUP('TEREZINHA HARDY'!MVX50,SETOP,5,))</f>
        <v>17.68</v>
      </c>
      <c r="MWD50" s="14">
        <f t="shared" si="1684"/>
        <v>22.37</v>
      </c>
      <c r="MWE50" s="14">
        <f t="shared" si="1685"/>
        <v>647.44159999999999</v>
      </c>
      <c r="MWF50" s="14">
        <f t="shared" si="1686"/>
        <v>819.18939999999998</v>
      </c>
      <c r="MWG50" s="11" t="s">
        <v>17390</v>
      </c>
      <c r="MWH50" s="261" t="str">
        <f>IF(MWO50="SINAPI",VLOOKUP('TEREZINHA HARDY'!MWN50,SINAPI,2,),VLOOKUP('TEREZINHA HARDY'!MWN50,SETOP,3,))</f>
        <v>PINTURA COM EMULSÃO ASFÁLTICA, DUAS (2) DEMÃOS</v>
      </c>
      <c r="MWI50" s="261"/>
      <c r="MWJ50" s="261"/>
      <c r="MWK50" s="261"/>
      <c r="MWL50" s="261"/>
      <c r="MWM50" s="261"/>
      <c r="MWN50" s="12" t="s">
        <v>10840</v>
      </c>
      <c r="MWO50" s="12" t="s">
        <v>6222</v>
      </c>
      <c r="MWP50" s="12" t="str">
        <f>IF(MWO50="SINAPI",VLOOKUP('TEREZINHA HARDY'!MWN50,SINAPI,3,),VLOOKUP('TEREZINHA HARDY'!MWN50,SETOP,4,))</f>
        <v>M2</v>
      </c>
      <c r="MWQ50" s="13">
        <v>36.619999999999997</v>
      </c>
      <c r="MWR50" s="13" t="s">
        <v>41</v>
      </c>
      <c r="MWS50" s="14">
        <f>IF(MWO50="SINAPI",VLOOKUP('TEREZINHA HARDY'!MWN50,SINAPI,4,),VLOOKUP('TEREZINHA HARDY'!MWN50,SETOP,5,))</f>
        <v>17.68</v>
      </c>
      <c r="MWT50" s="14">
        <f t="shared" si="1687"/>
        <v>22.37</v>
      </c>
      <c r="MWU50" s="14">
        <f t="shared" si="1688"/>
        <v>647.44159999999999</v>
      </c>
      <c r="MWV50" s="14">
        <f t="shared" si="1689"/>
        <v>819.18939999999998</v>
      </c>
      <c r="MWW50" s="11" t="s">
        <v>17390</v>
      </c>
      <c r="MWX50" s="261" t="str">
        <f>IF(MXE50="SINAPI",VLOOKUP('TEREZINHA HARDY'!MXD50,SINAPI,2,),VLOOKUP('TEREZINHA HARDY'!MXD50,SETOP,3,))</f>
        <v>PINTURA COM EMULSÃO ASFÁLTICA, DUAS (2) DEMÃOS</v>
      </c>
      <c r="MWY50" s="261"/>
      <c r="MWZ50" s="261"/>
      <c r="MXA50" s="261"/>
      <c r="MXB50" s="261"/>
      <c r="MXC50" s="261"/>
      <c r="MXD50" s="12" t="s">
        <v>10840</v>
      </c>
      <c r="MXE50" s="12" t="s">
        <v>6222</v>
      </c>
      <c r="MXF50" s="12" t="str">
        <f>IF(MXE50="SINAPI",VLOOKUP('TEREZINHA HARDY'!MXD50,SINAPI,3,),VLOOKUP('TEREZINHA HARDY'!MXD50,SETOP,4,))</f>
        <v>M2</v>
      </c>
      <c r="MXG50" s="13">
        <v>36.619999999999997</v>
      </c>
      <c r="MXH50" s="13" t="s">
        <v>41</v>
      </c>
      <c r="MXI50" s="14">
        <f>IF(MXE50="SINAPI",VLOOKUP('TEREZINHA HARDY'!MXD50,SINAPI,4,),VLOOKUP('TEREZINHA HARDY'!MXD50,SETOP,5,))</f>
        <v>17.68</v>
      </c>
      <c r="MXJ50" s="14">
        <f t="shared" si="1690"/>
        <v>22.37</v>
      </c>
      <c r="MXK50" s="14">
        <f t="shared" si="1691"/>
        <v>647.44159999999999</v>
      </c>
      <c r="MXL50" s="14">
        <f t="shared" si="1692"/>
        <v>819.18939999999998</v>
      </c>
      <c r="MXM50" s="11" t="s">
        <v>17390</v>
      </c>
      <c r="MXN50" s="261" t="str">
        <f>IF(MXU50="SINAPI",VLOOKUP('TEREZINHA HARDY'!MXT50,SINAPI,2,),VLOOKUP('TEREZINHA HARDY'!MXT50,SETOP,3,))</f>
        <v>PINTURA COM EMULSÃO ASFÁLTICA, DUAS (2) DEMÃOS</v>
      </c>
      <c r="MXO50" s="261"/>
      <c r="MXP50" s="261"/>
      <c r="MXQ50" s="261"/>
      <c r="MXR50" s="261"/>
      <c r="MXS50" s="261"/>
      <c r="MXT50" s="12" t="s">
        <v>10840</v>
      </c>
      <c r="MXU50" s="12" t="s">
        <v>6222</v>
      </c>
      <c r="MXV50" s="12" t="str">
        <f>IF(MXU50="SINAPI",VLOOKUP('TEREZINHA HARDY'!MXT50,SINAPI,3,),VLOOKUP('TEREZINHA HARDY'!MXT50,SETOP,4,))</f>
        <v>M2</v>
      </c>
      <c r="MXW50" s="13">
        <v>36.619999999999997</v>
      </c>
      <c r="MXX50" s="13" t="s">
        <v>41</v>
      </c>
      <c r="MXY50" s="14">
        <f>IF(MXU50="SINAPI",VLOOKUP('TEREZINHA HARDY'!MXT50,SINAPI,4,),VLOOKUP('TEREZINHA HARDY'!MXT50,SETOP,5,))</f>
        <v>17.68</v>
      </c>
      <c r="MXZ50" s="14">
        <f t="shared" si="1693"/>
        <v>22.37</v>
      </c>
      <c r="MYA50" s="14">
        <f t="shared" si="1694"/>
        <v>647.44159999999999</v>
      </c>
      <c r="MYB50" s="14">
        <f t="shared" si="1695"/>
        <v>819.18939999999998</v>
      </c>
      <c r="MYC50" s="11" t="s">
        <v>17390</v>
      </c>
      <c r="MYD50" s="261" t="str">
        <f>IF(MYK50="SINAPI",VLOOKUP('TEREZINHA HARDY'!MYJ50,SINAPI,2,),VLOOKUP('TEREZINHA HARDY'!MYJ50,SETOP,3,))</f>
        <v>PINTURA COM EMULSÃO ASFÁLTICA, DUAS (2) DEMÃOS</v>
      </c>
      <c r="MYE50" s="261"/>
      <c r="MYF50" s="261"/>
      <c r="MYG50" s="261"/>
      <c r="MYH50" s="261"/>
      <c r="MYI50" s="261"/>
      <c r="MYJ50" s="12" t="s">
        <v>10840</v>
      </c>
      <c r="MYK50" s="12" t="s">
        <v>6222</v>
      </c>
      <c r="MYL50" s="12" t="str">
        <f>IF(MYK50="SINAPI",VLOOKUP('TEREZINHA HARDY'!MYJ50,SINAPI,3,),VLOOKUP('TEREZINHA HARDY'!MYJ50,SETOP,4,))</f>
        <v>M2</v>
      </c>
      <c r="MYM50" s="13">
        <v>36.619999999999997</v>
      </c>
      <c r="MYN50" s="13" t="s">
        <v>41</v>
      </c>
      <c r="MYO50" s="14">
        <f>IF(MYK50="SINAPI",VLOOKUP('TEREZINHA HARDY'!MYJ50,SINAPI,4,),VLOOKUP('TEREZINHA HARDY'!MYJ50,SETOP,5,))</f>
        <v>17.68</v>
      </c>
      <c r="MYP50" s="14">
        <f t="shared" si="1696"/>
        <v>22.37</v>
      </c>
      <c r="MYQ50" s="14">
        <f t="shared" si="1697"/>
        <v>647.44159999999999</v>
      </c>
      <c r="MYR50" s="14">
        <f t="shared" si="1698"/>
        <v>819.18939999999998</v>
      </c>
      <c r="MYS50" s="11" t="s">
        <v>17390</v>
      </c>
      <c r="MYT50" s="261" t="str">
        <f>IF(MZA50="SINAPI",VLOOKUP('TEREZINHA HARDY'!MYZ50,SINAPI,2,),VLOOKUP('TEREZINHA HARDY'!MYZ50,SETOP,3,))</f>
        <v>PINTURA COM EMULSÃO ASFÁLTICA, DUAS (2) DEMÃOS</v>
      </c>
      <c r="MYU50" s="261"/>
      <c r="MYV50" s="261"/>
      <c r="MYW50" s="261"/>
      <c r="MYX50" s="261"/>
      <c r="MYY50" s="261"/>
      <c r="MYZ50" s="12" t="s">
        <v>10840</v>
      </c>
      <c r="MZA50" s="12" t="s">
        <v>6222</v>
      </c>
      <c r="MZB50" s="12" t="str">
        <f>IF(MZA50="SINAPI",VLOOKUP('TEREZINHA HARDY'!MYZ50,SINAPI,3,),VLOOKUP('TEREZINHA HARDY'!MYZ50,SETOP,4,))</f>
        <v>M2</v>
      </c>
      <c r="MZC50" s="13">
        <v>36.619999999999997</v>
      </c>
      <c r="MZD50" s="13" t="s">
        <v>41</v>
      </c>
      <c r="MZE50" s="14">
        <f>IF(MZA50="SINAPI",VLOOKUP('TEREZINHA HARDY'!MYZ50,SINAPI,4,),VLOOKUP('TEREZINHA HARDY'!MYZ50,SETOP,5,))</f>
        <v>17.68</v>
      </c>
      <c r="MZF50" s="14">
        <f t="shared" si="1699"/>
        <v>22.37</v>
      </c>
      <c r="MZG50" s="14">
        <f t="shared" si="1700"/>
        <v>647.44159999999999</v>
      </c>
      <c r="MZH50" s="14">
        <f t="shared" si="1701"/>
        <v>819.18939999999998</v>
      </c>
      <c r="MZI50" s="11" t="s">
        <v>17390</v>
      </c>
      <c r="MZJ50" s="261" t="str">
        <f>IF(MZQ50="SINAPI",VLOOKUP('TEREZINHA HARDY'!MZP50,SINAPI,2,),VLOOKUP('TEREZINHA HARDY'!MZP50,SETOP,3,))</f>
        <v>PINTURA COM EMULSÃO ASFÁLTICA, DUAS (2) DEMÃOS</v>
      </c>
      <c r="MZK50" s="261"/>
      <c r="MZL50" s="261"/>
      <c r="MZM50" s="261"/>
      <c r="MZN50" s="261"/>
      <c r="MZO50" s="261"/>
      <c r="MZP50" s="12" t="s">
        <v>10840</v>
      </c>
      <c r="MZQ50" s="12" t="s">
        <v>6222</v>
      </c>
      <c r="MZR50" s="12" t="str">
        <f>IF(MZQ50="SINAPI",VLOOKUP('TEREZINHA HARDY'!MZP50,SINAPI,3,),VLOOKUP('TEREZINHA HARDY'!MZP50,SETOP,4,))</f>
        <v>M2</v>
      </c>
      <c r="MZS50" s="13">
        <v>36.619999999999997</v>
      </c>
      <c r="MZT50" s="13" t="s">
        <v>41</v>
      </c>
      <c r="MZU50" s="14">
        <f>IF(MZQ50="SINAPI",VLOOKUP('TEREZINHA HARDY'!MZP50,SINAPI,4,),VLOOKUP('TEREZINHA HARDY'!MZP50,SETOP,5,))</f>
        <v>17.68</v>
      </c>
      <c r="MZV50" s="14">
        <f t="shared" si="1702"/>
        <v>22.37</v>
      </c>
      <c r="MZW50" s="14">
        <f t="shared" si="1703"/>
        <v>647.44159999999999</v>
      </c>
      <c r="MZX50" s="14">
        <f t="shared" si="1704"/>
        <v>819.18939999999998</v>
      </c>
      <c r="MZY50" s="11" t="s">
        <v>17390</v>
      </c>
      <c r="MZZ50" s="261" t="str">
        <f>IF(NAG50="SINAPI",VLOOKUP('TEREZINHA HARDY'!NAF50,SINAPI,2,),VLOOKUP('TEREZINHA HARDY'!NAF50,SETOP,3,))</f>
        <v>PINTURA COM EMULSÃO ASFÁLTICA, DUAS (2) DEMÃOS</v>
      </c>
      <c r="NAA50" s="261"/>
      <c r="NAB50" s="261"/>
      <c r="NAC50" s="261"/>
      <c r="NAD50" s="261"/>
      <c r="NAE50" s="261"/>
      <c r="NAF50" s="12" t="s">
        <v>10840</v>
      </c>
      <c r="NAG50" s="12" t="s">
        <v>6222</v>
      </c>
      <c r="NAH50" s="12" t="str">
        <f>IF(NAG50="SINAPI",VLOOKUP('TEREZINHA HARDY'!NAF50,SINAPI,3,),VLOOKUP('TEREZINHA HARDY'!NAF50,SETOP,4,))</f>
        <v>M2</v>
      </c>
      <c r="NAI50" s="13">
        <v>36.619999999999997</v>
      </c>
      <c r="NAJ50" s="13" t="s">
        <v>41</v>
      </c>
      <c r="NAK50" s="14">
        <f>IF(NAG50="SINAPI",VLOOKUP('TEREZINHA HARDY'!NAF50,SINAPI,4,),VLOOKUP('TEREZINHA HARDY'!NAF50,SETOP,5,))</f>
        <v>17.68</v>
      </c>
      <c r="NAL50" s="14">
        <f t="shared" si="1705"/>
        <v>22.37</v>
      </c>
      <c r="NAM50" s="14">
        <f t="shared" si="1706"/>
        <v>647.44159999999999</v>
      </c>
      <c r="NAN50" s="14">
        <f t="shared" si="1707"/>
        <v>819.18939999999998</v>
      </c>
      <c r="NAO50" s="11" t="s">
        <v>17390</v>
      </c>
      <c r="NAP50" s="261" t="str">
        <f>IF(NAW50="SINAPI",VLOOKUP('TEREZINHA HARDY'!NAV50,SINAPI,2,),VLOOKUP('TEREZINHA HARDY'!NAV50,SETOP,3,))</f>
        <v>PINTURA COM EMULSÃO ASFÁLTICA, DUAS (2) DEMÃOS</v>
      </c>
      <c r="NAQ50" s="261"/>
      <c r="NAR50" s="261"/>
      <c r="NAS50" s="261"/>
      <c r="NAT50" s="261"/>
      <c r="NAU50" s="261"/>
      <c r="NAV50" s="12" t="s">
        <v>10840</v>
      </c>
      <c r="NAW50" s="12" t="s">
        <v>6222</v>
      </c>
      <c r="NAX50" s="12" t="str">
        <f>IF(NAW50="SINAPI",VLOOKUP('TEREZINHA HARDY'!NAV50,SINAPI,3,),VLOOKUP('TEREZINHA HARDY'!NAV50,SETOP,4,))</f>
        <v>M2</v>
      </c>
      <c r="NAY50" s="13">
        <v>36.619999999999997</v>
      </c>
      <c r="NAZ50" s="13" t="s">
        <v>41</v>
      </c>
      <c r="NBA50" s="14">
        <f>IF(NAW50="SINAPI",VLOOKUP('TEREZINHA HARDY'!NAV50,SINAPI,4,),VLOOKUP('TEREZINHA HARDY'!NAV50,SETOP,5,))</f>
        <v>17.68</v>
      </c>
      <c r="NBB50" s="14">
        <f t="shared" si="1708"/>
        <v>22.37</v>
      </c>
      <c r="NBC50" s="14">
        <f t="shared" si="1709"/>
        <v>647.44159999999999</v>
      </c>
      <c r="NBD50" s="14">
        <f t="shared" si="1710"/>
        <v>819.18939999999998</v>
      </c>
      <c r="NBE50" s="11" t="s">
        <v>17390</v>
      </c>
      <c r="NBF50" s="261" t="str">
        <f>IF(NBM50="SINAPI",VLOOKUP('TEREZINHA HARDY'!NBL50,SINAPI,2,),VLOOKUP('TEREZINHA HARDY'!NBL50,SETOP,3,))</f>
        <v>PINTURA COM EMULSÃO ASFÁLTICA, DUAS (2) DEMÃOS</v>
      </c>
      <c r="NBG50" s="261"/>
      <c r="NBH50" s="261"/>
      <c r="NBI50" s="261"/>
      <c r="NBJ50" s="261"/>
      <c r="NBK50" s="261"/>
      <c r="NBL50" s="12" t="s">
        <v>10840</v>
      </c>
      <c r="NBM50" s="12" t="s">
        <v>6222</v>
      </c>
      <c r="NBN50" s="12" t="str">
        <f>IF(NBM50="SINAPI",VLOOKUP('TEREZINHA HARDY'!NBL50,SINAPI,3,),VLOOKUP('TEREZINHA HARDY'!NBL50,SETOP,4,))</f>
        <v>M2</v>
      </c>
      <c r="NBO50" s="13">
        <v>36.619999999999997</v>
      </c>
      <c r="NBP50" s="13" t="s">
        <v>41</v>
      </c>
      <c r="NBQ50" s="14">
        <f>IF(NBM50="SINAPI",VLOOKUP('TEREZINHA HARDY'!NBL50,SINAPI,4,),VLOOKUP('TEREZINHA HARDY'!NBL50,SETOP,5,))</f>
        <v>17.68</v>
      </c>
      <c r="NBR50" s="14">
        <f t="shared" si="1711"/>
        <v>22.37</v>
      </c>
      <c r="NBS50" s="14">
        <f t="shared" si="1712"/>
        <v>647.44159999999999</v>
      </c>
      <c r="NBT50" s="14">
        <f t="shared" si="1713"/>
        <v>819.18939999999998</v>
      </c>
      <c r="NBU50" s="11" t="s">
        <v>17390</v>
      </c>
      <c r="NBV50" s="261" t="str">
        <f>IF(NCC50="SINAPI",VLOOKUP('TEREZINHA HARDY'!NCB50,SINAPI,2,),VLOOKUP('TEREZINHA HARDY'!NCB50,SETOP,3,))</f>
        <v>PINTURA COM EMULSÃO ASFÁLTICA, DUAS (2) DEMÃOS</v>
      </c>
      <c r="NBW50" s="261"/>
      <c r="NBX50" s="261"/>
      <c r="NBY50" s="261"/>
      <c r="NBZ50" s="261"/>
      <c r="NCA50" s="261"/>
      <c r="NCB50" s="12" t="s">
        <v>10840</v>
      </c>
      <c r="NCC50" s="12" t="s">
        <v>6222</v>
      </c>
      <c r="NCD50" s="12" t="str">
        <f>IF(NCC50="SINAPI",VLOOKUP('TEREZINHA HARDY'!NCB50,SINAPI,3,),VLOOKUP('TEREZINHA HARDY'!NCB50,SETOP,4,))</f>
        <v>M2</v>
      </c>
      <c r="NCE50" s="13">
        <v>36.619999999999997</v>
      </c>
      <c r="NCF50" s="13" t="s">
        <v>41</v>
      </c>
      <c r="NCG50" s="14">
        <f>IF(NCC50="SINAPI",VLOOKUP('TEREZINHA HARDY'!NCB50,SINAPI,4,),VLOOKUP('TEREZINHA HARDY'!NCB50,SETOP,5,))</f>
        <v>17.68</v>
      </c>
      <c r="NCH50" s="14">
        <f t="shared" si="1714"/>
        <v>22.37</v>
      </c>
      <c r="NCI50" s="14">
        <f t="shared" si="1715"/>
        <v>647.44159999999999</v>
      </c>
      <c r="NCJ50" s="14">
        <f t="shared" si="1716"/>
        <v>819.18939999999998</v>
      </c>
      <c r="NCK50" s="11" t="s">
        <v>17390</v>
      </c>
      <c r="NCL50" s="261" t="str">
        <f>IF(NCS50="SINAPI",VLOOKUP('TEREZINHA HARDY'!NCR50,SINAPI,2,),VLOOKUP('TEREZINHA HARDY'!NCR50,SETOP,3,))</f>
        <v>PINTURA COM EMULSÃO ASFÁLTICA, DUAS (2) DEMÃOS</v>
      </c>
      <c r="NCM50" s="261"/>
      <c r="NCN50" s="261"/>
      <c r="NCO50" s="261"/>
      <c r="NCP50" s="261"/>
      <c r="NCQ50" s="261"/>
      <c r="NCR50" s="12" t="s">
        <v>10840</v>
      </c>
      <c r="NCS50" s="12" t="s">
        <v>6222</v>
      </c>
      <c r="NCT50" s="12" t="str">
        <f>IF(NCS50="SINAPI",VLOOKUP('TEREZINHA HARDY'!NCR50,SINAPI,3,),VLOOKUP('TEREZINHA HARDY'!NCR50,SETOP,4,))</f>
        <v>M2</v>
      </c>
      <c r="NCU50" s="13">
        <v>36.619999999999997</v>
      </c>
      <c r="NCV50" s="13" t="s">
        <v>41</v>
      </c>
      <c r="NCW50" s="14">
        <f>IF(NCS50="SINAPI",VLOOKUP('TEREZINHA HARDY'!NCR50,SINAPI,4,),VLOOKUP('TEREZINHA HARDY'!NCR50,SETOP,5,))</f>
        <v>17.68</v>
      </c>
      <c r="NCX50" s="14">
        <f t="shared" si="1717"/>
        <v>22.37</v>
      </c>
      <c r="NCY50" s="14">
        <f t="shared" si="1718"/>
        <v>647.44159999999999</v>
      </c>
      <c r="NCZ50" s="14">
        <f t="shared" si="1719"/>
        <v>819.18939999999998</v>
      </c>
      <c r="NDA50" s="11" t="s">
        <v>17390</v>
      </c>
      <c r="NDB50" s="261" t="str">
        <f>IF(NDI50="SINAPI",VLOOKUP('TEREZINHA HARDY'!NDH50,SINAPI,2,),VLOOKUP('TEREZINHA HARDY'!NDH50,SETOP,3,))</f>
        <v>PINTURA COM EMULSÃO ASFÁLTICA, DUAS (2) DEMÃOS</v>
      </c>
      <c r="NDC50" s="261"/>
      <c r="NDD50" s="261"/>
      <c r="NDE50" s="261"/>
      <c r="NDF50" s="261"/>
      <c r="NDG50" s="261"/>
      <c r="NDH50" s="12" t="s">
        <v>10840</v>
      </c>
      <c r="NDI50" s="12" t="s">
        <v>6222</v>
      </c>
      <c r="NDJ50" s="12" t="str">
        <f>IF(NDI50="SINAPI",VLOOKUP('TEREZINHA HARDY'!NDH50,SINAPI,3,),VLOOKUP('TEREZINHA HARDY'!NDH50,SETOP,4,))</f>
        <v>M2</v>
      </c>
      <c r="NDK50" s="13">
        <v>36.619999999999997</v>
      </c>
      <c r="NDL50" s="13" t="s">
        <v>41</v>
      </c>
      <c r="NDM50" s="14">
        <f>IF(NDI50="SINAPI",VLOOKUP('TEREZINHA HARDY'!NDH50,SINAPI,4,),VLOOKUP('TEREZINHA HARDY'!NDH50,SETOP,5,))</f>
        <v>17.68</v>
      </c>
      <c r="NDN50" s="14">
        <f t="shared" si="1720"/>
        <v>22.37</v>
      </c>
      <c r="NDO50" s="14">
        <f t="shared" si="1721"/>
        <v>647.44159999999999</v>
      </c>
      <c r="NDP50" s="14">
        <f t="shared" si="1722"/>
        <v>819.18939999999998</v>
      </c>
      <c r="NDQ50" s="11" t="s">
        <v>17390</v>
      </c>
      <c r="NDR50" s="261" t="str">
        <f>IF(NDY50="SINAPI",VLOOKUP('TEREZINHA HARDY'!NDX50,SINAPI,2,),VLOOKUP('TEREZINHA HARDY'!NDX50,SETOP,3,))</f>
        <v>PINTURA COM EMULSÃO ASFÁLTICA, DUAS (2) DEMÃOS</v>
      </c>
      <c r="NDS50" s="261"/>
      <c r="NDT50" s="261"/>
      <c r="NDU50" s="261"/>
      <c r="NDV50" s="261"/>
      <c r="NDW50" s="261"/>
      <c r="NDX50" s="12" t="s">
        <v>10840</v>
      </c>
      <c r="NDY50" s="12" t="s">
        <v>6222</v>
      </c>
      <c r="NDZ50" s="12" t="str">
        <f>IF(NDY50="SINAPI",VLOOKUP('TEREZINHA HARDY'!NDX50,SINAPI,3,),VLOOKUP('TEREZINHA HARDY'!NDX50,SETOP,4,))</f>
        <v>M2</v>
      </c>
      <c r="NEA50" s="13">
        <v>36.619999999999997</v>
      </c>
      <c r="NEB50" s="13" t="s">
        <v>41</v>
      </c>
      <c r="NEC50" s="14">
        <f>IF(NDY50="SINAPI",VLOOKUP('TEREZINHA HARDY'!NDX50,SINAPI,4,),VLOOKUP('TEREZINHA HARDY'!NDX50,SETOP,5,))</f>
        <v>17.68</v>
      </c>
      <c r="NED50" s="14">
        <f t="shared" si="1723"/>
        <v>22.37</v>
      </c>
      <c r="NEE50" s="14">
        <f t="shared" si="1724"/>
        <v>647.44159999999999</v>
      </c>
      <c r="NEF50" s="14">
        <f t="shared" si="1725"/>
        <v>819.18939999999998</v>
      </c>
      <c r="NEG50" s="11" t="s">
        <v>17390</v>
      </c>
      <c r="NEH50" s="261" t="str">
        <f>IF(NEO50="SINAPI",VLOOKUP('TEREZINHA HARDY'!NEN50,SINAPI,2,),VLOOKUP('TEREZINHA HARDY'!NEN50,SETOP,3,))</f>
        <v>PINTURA COM EMULSÃO ASFÁLTICA, DUAS (2) DEMÃOS</v>
      </c>
      <c r="NEI50" s="261"/>
      <c r="NEJ50" s="261"/>
      <c r="NEK50" s="261"/>
      <c r="NEL50" s="261"/>
      <c r="NEM50" s="261"/>
      <c r="NEN50" s="12" t="s">
        <v>10840</v>
      </c>
      <c r="NEO50" s="12" t="s">
        <v>6222</v>
      </c>
      <c r="NEP50" s="12" t="str">
        <f>IF(NEO50="SINAPI",VLOOKUP('TEREZINHA HARDY'!NEN50,SINAPI,3,),VLOOKUP('TEREZINHA HARDY'!NEN50,SETOP,4,))</f>
        <v>M2</v>
      </c>
      <c r="NEQ50" s="13">
        <v>36.619999999999997</v>
      </c>
      <c r="NER50" s="13" t="s">
        <v>41</v>
      </c>
      <c r="NES50" s="14">
        <f>IF(NEO50="SINAPI",VLOOKUP('TEREZINHA HARDY'!NEN50,SINAPI,4,),VLOOKUP('TEREZINHA HARDY'!NEN50,SETOP,5,))</f>
        <v>17.68</v>
      </c>
      <c r="NET50" s="14">
        <f t="shared" si="1726"/>
        <v>22.37</v>
      </c>
      <c r="NEU50" s="14">
        <f t="shared" si="1727"/>
        <v>647.44159999999999</v>
      </c>
      <c r="NEV50" s="14">
        <f t="shared" si="1728"/>
        <v>819.18939999999998</v>
      </c>
      <c r="NEW50" s="11" t="s">
        <v>17390</v>
      </c>
      <c r="NEX50" s="261" t="str">
        <f>IF(NFE50="SINAPI",VLOOKUP('TEREZINHA HARDY'!NFD50,SINAPI,2,),VLOOKUP('TEREZINHA HARDY'!NFD50,SETOP,3,))</f>
        <v>PINTURA COM EMULSÃO ASFÁLTICA, DUAS (2) DEMÃOS</v>
      </c>
      <c r="NEY50" s="261"/>
      <c r="NEZ50" s="261"/>
      <c r="NFA50" s="261"/>
      <c r="NFB50" s="261"/>
      <c r="NFC50" s="261"/>
      <c r="NFD50" s="12" t="s">
        <v>10840</v>
      </c>
      <c r="NFE50" s="12" t="s">
        <v>6222</v>
      </c>
      <c r="NFF50" s="12" t="str">
        <f>IF(NFE50="SINAPI",VLOOKUP('TEREZINHA HARDY'!NFD50,SINAPI,3,),VLOOKUP('TEREZINHA HARDY'!NFD50,SETOP,4,))</f>
        <v>M2</v>
      </c>
      <c r="NFG50" s="13">
        <v>36.619999999999997</v>
      </c>
      <c r="NFH50" s="13" t="s">
        <v>41</v>
      </c>
      <c r="NFI50" s="14">
        <f>IF(NFE50="SINAPI",VLOOKUP('TEREZINHA HARDY'!NFD50,SINAPI,4,),VLOOKUP('TEREZINHA HARDY'!NFD50,SETOP,5,))</f>
        <v>17.68</v>
      </c>
      <c r="NFJ50" s="14">
        <f t="shared" si="1729"/>
        <v>22.37</v>
      </c>
      <c r="NFK50" s="14">
        <f t="shared" si="1730"/>
        <v>647.44159999999999</v>
      </c>
      <c r="NFL50" s="14">
        <f t="shared" si="1731"/>
        <v>819.18939999999998</v>
      </c>
      <c r="NFM50" s="11" t="s">
        <v>17390</v>
      </c>
      <c r="NFN50" s="261" t="str">
        <f>IF(NFU50="SINAPI",VLOOKUP('TEREZINHA HARDY'!NFT50,SINAPI,2,),VLOOKUP('TEREZINHA HARDY'!NFT50,SETOP,3,))</f>
        <v>PINTURA COM EMULSÃO ASFÁLTICA, DUAS (2) DEMÃOS</v>
      </c>
      <c r="NFO50" s="261"/>
      <c r="NFP50" s="261"/>
      <c r="NFQ50" s="261"/>
      <c r="NFR50" s="261"/>
      <c r="NFS50" s="261"/>
      <c r="NFT50" s="12" t="s">
        <v>10840</v>
      </c>
      <c r="NFU50" s="12" t="s">
        <v>6222</v>
      </c>
      <c r="NFV50" s="12" t="str">
        <f>IF(NFU50="SINAPI",VLOOKUP('TEREZINHA HARDY'!NFT50,SINAPI,3,),VLOOKUP('TEREZINHA HARDY'!NFT50,SETOP,4,))</f>
        <v>M2</v>
      </c>
      <c r="NFW50" s="13">
        <v>36.619999999999997</v>
      </c>
      <c r="NFX50" s="13" t="s">
        <v>41</v>
      </c>
      <c r="NFY50" s="14">
        <f>IF(NFU50="SINAPI",VLOOKUP('TEREZINHA HARDY'!NFT50,SINAPI,4,),VLOOKUP('TEREZINHA HARDY'!NFT50,SETOP,5,))</f>
        <v>17.68</v>
      </c>
      <c r="NFZ50" s="14">
        <f t="shared" si="1732"/>
        <v>22.37</v>
      </c>
      <c r="NGA50" s="14">
        <f t="shared" si="1733"/>
        <v>647.44159999999999</v>
      </c>
      <c r="NGB50" s="14">
        <f t="shared" si="1734"/>
        <v>819.18939999999998</v>
      </c>
      <c r="NGC50" s="11" t="s">
        <v>17390</v>
      </c>
      <c r="NGD50" s="261" t="str">
        <f>IF(NGK50="SINAPI",VLOOKUP('TEREZINHA HARDY'!NGJ50,SINAPI,2,),VLOOKUP('TEREZINHA HARDY'!NGJ50,SETOP,3,))</f>
        <v>PINTURA COM EMULSÃO ASFÁLTICA, DUAS (2) DEMÃOS</v>
      </c>
      <c r="NGE50" s="261"/>
      <c r="NGF50" s="261"/>
      <c r="NGG50" s="261"/>
      <c r="NGH50" s="261"/>
      <c r="NGI50" s="261"/>
      <c r="NGJ50" s="12" t="s">
        <v>10840</v>
      </c>
      <c r="NGK50" s="12" t="s">
        <v>6222</v>
      </c>
      <c r="NGL50" s="12" t="str">
        <f>IF(NGK50="SINAPI",VLOOKUP('TEREZINHA HARDY'!NGJ50,SINAPI,3,),VLOOKUP('TEREZINHA HARDY'!NGJ50,SETOP,4,))</f>
        <v>M2</v>
      </c>
      <c r="NGM50" s="13">
        <v>36.619999999999997</v>
      </c>
      <c r="NGN50" s="13" t="s">
        <v>41</v>
      </c>
      <c r="NGO50" s="14">
        <f>IF(NGK50="SINAPI",VLOOKUP('TEREZINHA HARDY'!NGJ50,SINAPI,4,),VLOOKUP('TEREZINHA HARDY'!NGJ50,SETOP,5,))</f>
        <v>17.68</v>
      </c>
      <c r="NGP50" s="14">
        <f t="shared" si="1735"/>
        <v>22.37</v>
      </c>
      <c r="NGQ50" s="14">
        <f t="shared" si="1736"/>
        <v>647.44159999999999</v>
      </c>
      <c r="NGR50" s="14">
        <f t="shared" si="1737"/>
        <v>819.18939999999998</v>
      </c>
      <c r="NGS50" s="11" t="s">
        <v>17390</v>
      </c>
      <c r="NGT50" s="261" t="str">
        <f>IF(NHA50="SINAPI",VLOOKUP('TEREZINHA HARDY'!NGZ50,SINAPI,2,),VLOOKUP('TEREZINHA HARDY'!NGZ50,SETOP,3,))</f>
        <v>PINTURA COM EMULSÃO ASFÁLTICA, DUAS (2) DEMÃOS</v>
      </c>
      <c r="NGU50" s="261"/>
      <c r="NGV50" s="261"/>
      <c r="NGW50" s="261"/>
      <c r="NGX50" s="261"/>
      <c r="NGY50" s="261"/>
      <c r="NGZ50" s="12" t="s">
        <v>10840</v>
      </c>
      <c r="NHA50" s="12" t="s">
        <v>6222</v>
      </c>
      <c r="NHB50" s="12" t="str">
        <f>IF(NHA50="SINAPI",VLOOKUP('TEREZINHA HARDY'!NGZ50,SINAPI,3,),VLOOKUP('TEREZINHA HARDY'!NGZ50,SETOP,4,))</f>
        <v>M2</v>
      </c>
      <c r="NHC50" s="13">
        <v>36.619999999999997</v>
      </c>
      <c r="NHD50" s="13" t="s">
        <v>41</v>
      </c>
      <c r="NHE50" s="14">
        <f>IF(NHA50="SINAPI",VLOOKUP('TEREZINHA HARDY'!NGZ50,SINAPI,4,),VLOOKUP('TEREZINHA HARDY'!NGZ50,SETOP,5,))</f>
        <v>17.68</v>
      </c>
      <c r="NHF50" s="14">
        <f t="shared" si="1738"/>
        <v>22.37</v>
      </c>
      <c r="NHG50" s="14">
        <f t="shared" si="1739"/>
        <v>647.44159999999999</v>
      </c>
      <c r="NHH50" s="14">
        <f t="shared" si="1740"/>
        <v>819.18939999999998</v>
      </c>
      <c r="NHI50" s="11" t="s">
        <v>17390</v>
      </c>
      <c r="NHJ50" s="261" t="str">
        <f>IF(NHQ50="SINAPI",VLOOKUP('TEREZINHA HARDY'!NHP50,SINAPI,2,),VLOOKUP('TEREZINHA HARDY'!NHP50,SETOP,3,))</f>
        <v>PINTURA COM EMULSÃO ASFÁLTICA, DUAS (2) DEMÃOS</v>
      </c>
      <c r="NHK50" s="261"/>
      <c r="NHL50" s="261"/>
      <c r="NHM50" s="261"/>
      <c r="NHN50" s="261"/>
      <c r="NHO50" s="261"/>
      <c r="NHP50" s="12" t="s">
        <v>10840</v>
      </c>
      <c r="NHQ50" s="12" t="s">
        <v>6222</v>
      </c>
      <c r="NHR50" s="12" t="str">
        <f>IF(NHQ50="SINAPI",VLOOKUP('TEREZINHA HARDY'!NHP50,SINAPI,3,),VLOOKUP('TEREZINHA HARDY'!NHP50,SETOP,4,))</f>
        <v>M2</v>
      </c>
      <c r="NHS50" s="13">
        <v>36.619999999999997</v>
      </c>
      <c r="NHT50" s="13" t="s">
        <v>41</v>
      </c>
      <c r="NHU50" s="14">
        <f>IF(NHQ50="SINAPI",VLOOKUP('TEREZINHA HARDY'!NHP50,SINAPI,4,),VLOOKUP('TEREZINHA HARDY'!NHP50,SETOP,5,))</f>
        <v>17.68</v>
      </c>
      <c r="NHV50" s="14">
        <f t="shared" si="1741"/>
        <v>22.37</v>
      </c>
      <c r="NHW50" s="14">
        <f t="shared" si="1742"/>
        <v>647.44159999999999</v>
      </c>
      <c r="NHX50" s="14">
        <f t="shared" si="1743"/>
        <v>819.18939999999998</v>
      </c>
      <c r="NHY50" s="11" t="s">
        <v>17390</v>
      </c>
      <c r="NHZ50" s="261" t="str">
        <f>IF(NIG50="SINAPI",VLOOKUP('TEREZINHA HARDY'!NIF50,SINAPI,2,),VLOOKUP('TEREZINHA HARDY'!NIF50,SETOP,3,))</f>
        <v>PINTURA COM EMULSÃO ASFÁLTICA, DUAS (2) DEMÃOS</v>
      </c>
      <c r="NIA50" s="261"/>
      <c r="NIB50" s="261"/>
      <c r="NIC50" s="261"/>
      <c r="NID50" s="261"/>
      <c r="NIE50" s="261"/>
      <c r="NIF50" s="12" t="s">
        <v>10840</v>
      </c>
      <c r="NIG50" s="12" t="s">
        <v>6222</v>
      </c>
      <c r="NIH50" s="12" t="str">
        <f>IF(NIG50="SINAPI",VLOOKUP('TEREZINHA HARDY'!NIF50,SINAPI,3,),VLOOKUP('TEREZINHA HARDY'!NIF50,SETOP,4,))</f>
        <v>M2</v>
      </c>
      <c r="NII50" s="13">
        <v>36.619999999999997</v>
      </c>
      <c r="NIJ50" s="13" t="s">
        <v>41</v>
      </c>
      <c r="NIK50" s="14">
        <f>IF(NIG50="SINAPI",VLOOKUP('TEREZINHA HARDY'!NIF50,SINAPI,4,),VLOOKUP('TEREZINHA HARDY'!NIF50,SETOP,5,))</f>
        <v>17.68</v>
      </c>
      <c r="NIL50" s="14">
        <f t="shared" si="1744"/>
        <v>22.37</v>
      </c>
      <c r="NIM50" s="14">
        <f t="shared" si="1745"/>
        <v>647.44159999999999</v>
      </c>
      <c r="NIN50" s="14">
        <f t="shared" si="1746"/>
        <v>819.18939999999998</v>
      </c>
      <c r="NIO50" s="11" t="s">
        <v>17390</v>
      </c>
      <c r="NIP50" s="261" t="str">
        <f>IF(NIW50="SINAPI",VLOOKUP('TEREZINHA HARDY'!NIV50,SINAPI,2,),VLOOKUP('TEREZINHA HARDY'!NIV50,SETOP,3,))</f>
        <v>PINTURA COM EMULSÃO ASFÁLTICA, DUAS (2) DEMÃOS</v>
      </c>
      <c r="NIQ50" s="261"/>
      <c r="NIR50" s="261"/>
      <c r="NIS50" s="261"/>
      <c r="NIT50" s="261"/>
      <c r="NIU50" s="261"/>
      <c r="NIV50" s="12" t="s">
        <v>10840</v>
      </c>
      <c r="NIW50" s="12" t="s">
        <v>6222</v>
      </c>
      <c r="NIX50" s="12" t="str">
        <f>IF(NIW50="SINAPI",VLOOKUP('TEREZINHA HARDY'!NIV50,SINAPI,3,),VLOOKUP('TEREZINHA HARDY'!NIV50,SETOP,4,))</f>
        <v>M2</v>
      </c>
      <c r="NIY50" s="13">
        <v>36.619999999999997</v>
      </c>
      <c r="NIZ50" s="13" t="s">
        <v>41</v>
      </c>
      <c r="NJA50" s="14">
        <f>IF(NIW50="SINAPI",VLOOKUP('TEREZINHA HARDY'!NIV50,SINAPI,4,),VLOOKUP('TEREZINHA HARDY'!NIV50,SETOP,5,))</f>
        <v>17.68</v>
      </c>
      <c r="NJB50" s="14">
        <f t="shared" si="1747"/>
        <v>22.37</v>
      </c>
      <c r="NJC50" s="14">
        <f t="shared" si="1748"/>
        <v>647.44159999999999</v>
      </c>
      <c r="NJD50" s="14">
        <f t="shared" si="1749"/>
        <v>819.18939999999998</v>
      </c>
      <c r="NJE50" s="11" t="s">
        <v>17390</v>
      </c>
      <c r="NJF50" s="261" t="str">
        <f>IF(NJM50="SINAPI",VLOOKUP('TEREZINHA HARDY'!NJL50,SINAPI,2,),VLOOKUP('TEREZINHA HARDY'!NJL50,SETOP,3,))</f>
        <v>PINTURA COM EMULSÃO ASFÁLTICA, DUAS (2) DEMÃOS</v>
      </c>
      <c r="NJG50" s="261"/>
      <c r="NJH50" s="261"/>
      <c r="NJI50" s="261"/>
      <c r="NJJ50" s="261"/>
      <c r="NJK50" s="261"/>
      <c r="NJL50" s="12" t="s">
        <v>10840</v>
      </c>
      <c r="NJM50" s="12" t="s">
        <v>6222</v>
      </c>
      <c r="NJN50" s="12" t="str">
        <f>IF(NJM50="SINAPI",VLOOKUP('TEREZINHA HARDY'!NJL50,SINAPI,3,),VLOOKUP('TEREZINHA HARDY'!NJL50,SETOP,4,))</f>
        <v>M2</v>
      </c>
      <c r="NJO50" s="13">
        <v>36.619999999999997</v>
      </c>
      <c r="NJP50" s="13" t="s">
        <v>41</v>
      </c>
      <c r="NJQ50" s="14">
        <f>IF(NJM50="SINAPI",VLOOKUP('TEREZINHA HARDY'!NJL50,SINAPI,4,),VLOOKUP('TEREZINHA HARDY'!NJL50,SETOP,5,))</f>
        <v>17.68</v>
      </c>
      <c r="NJR50" s="14">
        <f t="shared" si="1750"/>
        <v>22.37</v>
      </c>
      <c r="NJS50" s="14">
        <f t="shared" si="1751"/>
        <v>647.44159999999999</v>
      </c>
      <c r="NJT50" s="14">
        <f t="shared" si="1752"/>
        <v>819.18939999999998</v>
      </c>
      <c r="NJU50" s="11" t="s">
        <v>17390</v>
      </c>
      <c r="NJV50" s="261" t="str">
        <f>IF(NKC50="SINAPI",VLOOKUP('TEREZINHA HARDY'!NKB50,SINAPI,2,),VLOOKUP('TEREZINHA HARDY'!NKB50,SETOP,3,))</f>
        <v>PINTURA COM EMULSÃO ASFÁLTICA, DUAS (2) DEMÃOS</v>
      </c>
      <c r="NJW50" s="261"/>
      <c r="NJX50" s="261"/>
      <c r="NJY50" s="261"/>
      <c r="NJZ50" s="261"/>
      <c r="NKA50" s="261"/>
      <c r="NKB50" s="12" t="s">
        <v>10840</v>
      </c>
      <c r="NKC50" s="12" t="s">
        <v>6222</v>
      </c>
      <c r="NKD50" s="12" t="str">
        <f>IF(NKC50="SINAPI",VLOOKUP('TEREZINHA HARDY'!NKB50,SINAPI,3,),VLOOKUP('TEREZINHA HARDY'!NKB50,SETOP,4,))</f>
        <v>M2</v>
      </c>
      <c r="NKE50" s="13">
        <v>36.619999999999997</v>
      </c>
      <c r="NKF50" s="13" t="s">
        <v>41</v>
      </c>
      <c r="NKG50" s="14">
        <f>IF(NKC50="SINAPI",VLOOKUP('TEREZINHA HARDY'!NKB50,SINAPI,4,),VLOOKUP('TEREZINHA HARDY'!NKB50,SETOP,5,))</f>
        <v>17.68</v>
      </c>
      <c r="NKH50" s="14">
        <f t="shared" si="1753"/>
        <v>22.37</v>
      </c>
      <c r="NKI50" s="14">
        <f t="shared" si="1754"/>
        <v>647.44159999999999</v>
      </c>
      <c r="NKJ50" s="14">
        <f t="shared" si="1755"/>
        <v>819.18939999999998</v>
      </c>
      <c r="NKK50" s="11" t="s">
        <v>17390</v>
      </c>
      <c r="NKL50" s="261" t="str">
        <f>IF(NKS50="SINAPI",VLOOKUP('TEREZINHA HARDY'!NKR50,SINAPI,2,),VLOOKUP('TEREZINHA HARDY'!NKR50,SETOP,3,))</f>
        <v>PINTURA COM EMULSÃO ASFÁLTICA, DUAS (2) DEMÃOS</v>
      </c>
      <c r="NKM50" s="261"/>
      <c r="NKN50" s="261"/>
      <c r="NKO50" s="261"/>
      <c r="NKP50" s="261"/>
      <c r="NKQ50" s="261"/>
      <c r="NKR50" s="12" t="s">
        <v>10840</v>
      </c>
      <c r="NKS50" s="12" t="s">
        <v>6222</v>
      </c>
      <c r="NKT50" s="12" t="str">
        <f>IF(NKS50="SINAPI",VLOOKUP('TEREZINHA HARDY'!NKR50,SINAPI,3,),VLOOKUP('TEREZINHA HARDY'!NKR50,SETOP,4,))</f>
        <v>M2</v>
      </c>
      <c r="NKU50" s="13">
        <v>36.619999999999997</v>
      </c>
      <c r="NKV50" s="13" t="s">
        <v>41</v>
      </c>
      <c r="NKW50" s="14">
        <f>IF(NKS50="SINAPI",VLOOKUP('TEREZINHA HARDY'!NKR50,SINAPI,4,),VLOOKUP('TEREZINHA HARDY'!NKR50,SETOP,5,))</f>
        <v>17.68</v>
      </c>
      <c r="NKX50" s="14">
        <f t="shared" si="1756"/>
        <v>22.37</v>
      </c>
      <c r="NKY50" s="14">
        <f t="shared" si="1757"/>
        <v>647.44159999999999</v>
      </c>
      <c r="NKZ50" s="14">
        <f t="shared" si="1758"/>
        <v>819.18939999999998</v>
      </c>
      <c r="NLA50" s="11" t="s">
        <v>17390</v>
      </c>
      <c r="NLB50" s="261" t="str">
        <f>IF(NLI50="SINAPI",VLOOKUP('TEREZINHA HARDY'!NLH50,SINAPI,2,),VLOOKUP('TEREZINHA HARDY'!NLH50,SETOP,3,))</f>
        <v>PINTURA COM EMULSÃO ASFÁLTICA, DUAS (2) DEMÃOS</v>
      </c>
      <c r="NLC50" s="261"/>
      <c r="NLD50" s="261"/>
      <c r="NLE50" s="261"/>
      <c r="NLF50" s="261"/>
      <c r="NLG50" s="261"/>
      <c r="NLH50" s="12" t="s">
        <v>10840</v>
      </c>
      <c r="NLI50" s="12" t="s">
        <v>6222</v>
      </c>
      <c r="NLJ50" s="12" t="str">
        <f>IF(NLI50="SINAPI",VLOOKUP('TEREZINHA HARDY'!NLH50,SINAPI,3,),VLOOKUP('TEREZINHA HARDY'!NLH50,SETOP,4,))</f>
        <v>M2</v>
      </c>
      <c r="NLK50" s="13">
        <v>36.619999999999997</v>
      </c>
      <c r="NLL50" s="13" t="s">
        <v>41</v>
      </c>
      <c r="NLM50" s="14">
        <f>IF(NLI50="SINAPI",VLOOKUP('TEREZINHA HARDY'!NLH50,SINAPI,4,),VLOOKUP('TEREZINHA HARDY'!NLH50,SETOP,5,))</f>
        <v>17.68</v>
      </c>
      <c r="NLN50" s="14">
        <f t="shared" si="1759"/>
        <v>22.37</v>
      </c>
      <c r="NLO50" s="14">
        <f t="shared" si="1760"/>
        <v>647.44159999999999</v>
      </c>
      <c r="NLP50" s="14">
        <f t="shared" si="1761"/>
        <v>819.18939999999998</v>
      </c>
      <c r="NLQ50" s="11" t="s">
        <v>17390</v>
      </c>
      <c r="NLR50" s="261" t="str">
        <f>IF(NLY50="SINAPI",VLOOKUP('TEREZINHA HARDY'!NLX50,SINAPI,2,),VLOOKUP('TEREZINHA HARDY'!NLX50,SETOP,3,))</f>
        <v>PINTURA COM EMULSÃO ASFÁLTICA, DUAS (2) DEMÃOS</v>
      </c>
      <c r="NLS50" s="261"/>
      <c r="NLT50" s="261"/>
      <c r="NLU50" s="261"/>
      <c r="NLV50" s="261"/>
      <c r="NLW50" s="261"/>
      <c r="NLX50" s="12" t="s">
        <v>10840</v>
      </c>
      <c r="NLY50" s="12" t="s">
        <v>6222</v>
      </c>
      <c r="NLZ50" s="12" t="str">
        <f>IF(NLY50="SINAPI",VLOOKUP('TEREZINHA HARDY'!NLX50,SINAPI,3,),VLOOKUP('TEREZINHA HARDY'!NLX50,SETOP,4,))</f>
        <v>M2</v>
      </c>
      <c r="NMA50" s="13">
        <v>36.619999999999997</v>
      </c>
      <c r="NMB50" s="13" t="s">
        <v>41</v>
      </c>
      <c r="NMC50" s="14">
        <f>IF(NLY50="SINAPI",VLOOKUP('TEREZINHA HARDY'!NLX50,SINAPI,4,),VLOOKUP('TEREZINHA HARDY'!NLX50,SETOP,5,))</f>
        <v>17.68</v>
      </c>
      <c r="NMD50" s="14">
        <f t="shared" si="1762"/>
        <v>22.37</v>
      </c>
      <c r="NME50" s="14">
        <f t="shared" si="1763"/>
        <v>647.44159999999999</v>
      </c>
      <c r="NMF50" s="14">
        <f t="shared" si="1764"/>
        <v>819.18939999999998</v>
      </c>
      <c r="NMG50" s="11" t="s">
        <v>17390</v>
      </c>
      <c r="NMH50" s="261" t="str">
        <f>IF(NMO50="SINAPI",VLOOKUP('TEREZINHA HARDY'!NMN50,SINAPI,2,),VLOOKUP('TEREZINHA HARDY'!NMN50,SETOP,3,))</f>
        <v>PINTURA COM EMULSÃO ASFÁLTICA, DUAS (2) DEMÃOS</v>
      </c>
      <c r="NMI50" s="261"/>
      <c r="NMJ50" s="261"/>
      <c r="NMK50" s="261"/>
      <c r="NML50" s="261"/>
      <c r="NMM50" s="261"/>
      <c r="NMN50" s="12" t="s">
        <v>10840</v>
      </c>
      <c r="NMO50" s="12" t="s">
        <v>6222</v>
      </c>
      <c r="NMP50" s="12" t="str">
        <f>IF(NMO50="SINAPI",VLOOKUP('TEREZINHA HARDY'!NMN50,SINAPI,3,),VLOOKUP('TEREZINHA HARDY'!NMN50,SETOP,4,))</f>
        <v>M2</v>
      </c>
      <c r="NMQ50" s="13">
        <v>36.619999999999997</v>
      </c>
      <c r="NMR50" s="13" t="s">
        <v>41</v>
      </c>
      <c r="NMS50" s="14">
        <f>IF(NMO50="SINAPI",VLOOKUP('TEREZINHA HARDY'!NMN50,SINAPI,4,),VLOOKUP('TEREZINHA HARDY'!NMN50,SETOP,5,))</f>
        <v>17.68</v>
      </c>
      <c r="NMT50" s="14">
        <f t="shared" si="1765"/>
        <v>22.37</v>
      </c>
      <c r="NMU50" s="14">
        <f t="shared" si="1766"/>
        <v>647.44159999999999</v>
      </c>
      <c r="NMV50" s="14">
        <f t="shared" si="1767"/>
        <v>819.18939999999998</v>
      </c>
      <c r="NMW50" s="11" t="s">
        <v>17390</v>
      </c>
      <c r="NMX50" s="261" t="str">
        <f>IF(NNE50="SINAPI",VLOOKUP('TEREZINHA HARDY'!NND50,SINAPI,2,),VLOOKUP('TEREZINHA HARDY'!NND50,SETOP,3,))</f>
        <v>PINTURA COM EMULSÃO ASFÁLTICA, DUAS (2) DEMÃOS</v>
      </c>
      <c r="NMY50" s="261"/>
      <c r="NMZ50" s="261"/>
      <c r="NNA50" s="261"/>
      <c r="NNB50" s="261"/>
      <c r="NNC50" s="261"/>
      <c r="NND50" s="12" t="s">
        <v>10840</v>
      </c>
      <c r="NNE50" s="12" t="s">
        <v>6222</v>
      </c>
      <c r="NNF50" s="12" t="str">
        <f>IF(NNE50="SINAPI",VLOOKUP('TEREZINHA HARDY'!NND50,SINAPI,3,),VLOOKUP('TEREZINHA HARDY'!NND50,SETOP,4,))</f>
        <v>M2</v>
      </c>
      <c r="NNG50" s="13">
        <v>36.619999999999997</v>
      </c>
      <c r="NNH50" s="13" t="s">
        <v>41</v>
      </c>
      <c r="NNI50" s="14">
        <f>IF(NNE50="SINAPI",VLOOKUP('TEREZINHA HARDY'!NND50,SINAPI,4,),VLOOKUP('TEREZINHA HARDY'!NND50,SETOP,5,))</f>
        <v>17.68</v>
      </c>
      <c r="NNJ50" s="14">
        <f t="shared" si="1768"/>
        <v>22.37</v>
      </c>
      <c r="NNK50" s="14">
        <f t="shared" si="1769"/>
        <v>647.44159999999999</v>
      </c>
      <c r="NNL50" s="14">
        <f t="shared" si="1770"/>
        <v>819.18939999999998</v>
      </c>
      <c r="NNM50" s="11" t="s">
        <v>17390</v>
      </c>
      <c r="NNN50" s="261" t="str">
        <f>IF(NNU50="SINAPI",VLOOKUP('TEREZINHA HARDY'!NNT50,SINAPI,2,),VLOOKUP('TEREZINHA HARDY'!NNT50,SETOP,3,))</f>
        <v>PINTURA COM EMULSÃO ASFÁLTICA, DUAS (2) DEMÃOS</v>
      </c>
      <c r="NNO50" s="261"/>
      <c r="NNP50" s="261"/>
      <c r="NNQ50" s="261"/>
      <c r="NNR50" s="261"/>
      <c r="NNS50" s="261"/>
      <c r="NNT50" s="12" t="s">
        <v>10840</v>
      </c>
      <c r="NNU50" s="12" t="s">
        <v>6222</v>
      </c>
      <c r="NNV50" s="12" t="str">
        <f>IF(NNU50="SINAPI",VLOOKUP('TEREZINHA HARDY'!NNT50,SINAPI,3,),VLOOKUP('TEREZINHA HARDY'!NNT50,SETOP,4,))</f>
        <v>M2</v>
      </c>
      <c r="NNW50" s="13">
        <v>36.619999999999997</v>
      </c>
      <c r="NNX50" s="13" t="s">
        <v>41</v>
      </c>
      <c r="NNY50" s="14">
        <f>IF(NNU50="SINAPI",VLOOKUP('TEREZINHA HARDY'!NNT50,SINAPI,4,),VLOOKUP('TEREZINHA HARDY'!NNT50,SETOP,5,))</f>
        <v>17.68</v>
      </c>
      <c r="NNZ50" s="14">
        <f t="shared" si="1771"/>
        <v>22.37</v>
      </c>
      <c r="NOA50" s="14">
        <f t="shared" si="1772"/>
        <v>647.44159999999999</v>
      </c>
      <c r="NOB50" s="14">
        <f t="shared" si="1773"/>
        <v>819.18939999999998</v>
      </c>
      <c r="NOC50" s="11" t="s">
        <v>17390</v>
      </c>
      <c r="NOD50" s="261" t="str">
        <f>IF(NOK50="SINAPI",VLOOKUP('TEREZINHA HARDY'!NOJ50,SINAPI,2,),VLOOKUP('TEREZINHA HARDY'!NOJ50,SETOP,3,))</f>
        <v>PINTURA COM EMULSÃO ASFÁLTICA, DUAS (2) DEMÃOS</v>
      </c>
      <c r="NOE50" s="261"/>
      <c r="NOF50" s="261"/>
      <c r="NOG50" s="261"/>
      <c r="NOH50" s="261"/>
      <c r="NOI50" s="261"/>
      <c r="NOJ50" s="12" t="s">
        <v>10840</v>
      </c>
      <c r="NOK50" s="12" t="s">
        <v>6222</v>
      </c>
      <c r="NOL50" s="12" t="str">
        <f>IF(NOK50="SINAPI",VLOOKUP('TEREZINHA HARDY'!NOJ50,SINAPI,3,),VLOOKUP('TEREZINHA HARDY'!NOJ50,SETOP,4,))</f>
        <v>M2</v>
      </c>
      <c r="NOM50" s="13">
        <v>36.619999999999997</v>
      </c>
      <c r="NON50" s="13" t="s">
        <v>41</v>
      </c>
      <c r="NOO50" s="14">
        <f>IF(NOK50="SINAPI",VLOOKUP('TEREZINHA HARDY'!NOJ50,SINAPI,4,),VLOOKUP('TEREZINHA HARDY'!NOJ50,SETOP,5,))</f>
        <v>17.68</v>
      </c>
      <c r="NOP50" s="14">
        <f t="shared" si="1774"/>
        <v>22.37</v>
      </c>
      <c r="NOQ50" s="14">
        <f t="shared" si="1775"/>
        <v>647.44159999999999</v>
      </c>
      <c r="NOR50" s="14">
        <f t="shared" si="1776"/>
        <v>819.18939999999998</v>
      </c>
      <c r="NOS50" s="11" t="s">
        <v>17390</v>
      </c>
      <c r="NOT50" s="261" t="str">
        <f>IF(NPA50="SINAPI",VLOOKUP('TEREZINHA HARDY'!NOZ50,SINAPI,2,),VLOOKUP('TEREZINHA HARDY'!NOZ50,SETOP,3,))</f>
        <v>PINTURA COM EMULSÃO ASFÁLTICA, DUAS (2) DEMÃOS</v>
      </c>
      <c r="NOU50" s="261"/>
      <c r="NOV50" s="261"/>
      <c r="NOW50" s="261"/>
      <c r="NOX50" s="261"/>
      <c r="NOY50" s="261"/>
      <c r="NOZ50" s="12" t="s">
        <v>10840</v>
      </c>
      <c r="NPA50" s="12" t="s">
        <v>6222</v>
      </c>
      <c r="NPB50" s="12" t="str">
        <f>IF(NPA50="SINAPI",VLOOKUP('TEREZINHA HARDY'!NOZ50,SINAPI,3,),VLOOKUP('TEREZINHA HARDY'!NOZ50,SETOP,4,))</f>
        <v>M2</v>
      </c>
      <c r="NPC50" s="13">
        <v>36.619999999999997</v>
      </c>
      <c r="NPD50" s="13" t="s">
        <v>41</v>
      </c>
      <c r="NPE50" s="14">
        <f>IF(NPA50="SINAPI",VLOOKUP('TEREZINHA HARDY'!NOZ50,SINAPI,4,),VLOOKUP('TEREZINHA HARDY'!NOZ50,SETOP,5,))</f>
        <v>17.68</v>
      </c>
      <c r="NPF50" s="14">
        <f t="shared" si="1777"/>
        <v>22.37</v>
      </c>
      <c r="NPG50" s="14">
        <f t="shared" si="1778"/>
        <v>647.44159999999999</v>
      </c>
      <c r="NPH50" s="14">
        <f t="shared" si="1779"/>
        <v>819.18939999999998</v>
      </c>
      <c r="NPI50" s="11" t="s">
        <v>17390</v>
      </c>
      <c r="NPJ50" s="261" t="str">
        <f>IF(NPQ50="SINAPI",VLOOKUP('TEREZINHA HARDY'!NPP50,SINAPI,2,),VLOOKUP('TEREZINHA HARDY'!NPP50,SETOP,3,))</f>
        <v>PINTURA COM EMULSÃO ASFÁLTICA, DUAS (2) DEMÃOS</v>
      </c>
      <c r="NPK50" s="261"/>
      <c r="NPL50" s="261"/>
      <c r="NPM50" s="261"/>
      <c r="NPN50" s="261"/>
      <c r="NPO50" s="261"/>
      <c r="NPP50" s="12" t="s">
        <v>10840</v>
      </c>
      <c r="NPQ50" s="12" t="s">
        <v>6222</v>
      </c>
      <c r="NPR50" s="12" t="str">
        <f>IF(NPQ50="SINAPI",VLOOKUP('TEREZINHA HARDY'!NPP50,SINAPI,3,),VLOOKUP('TEREZINHA HARDY'!NPP50,SETOP,4,))</f>
        <v>M2</v>
      </c>
      <c r="NPS50" s="13">
        <v>36.619999999999997</v>
      </c>
      <c r="NPT50" s="13" t="s">
        <v>41</v>
      </c>
      <c r="NPU50" s="14">
        <f>IF(NPQ50="SINAPI",VLOOKUP('TEREZINHA HARDY'!NPP50,SINAPI,4,),VLOOKUP('TEREZINHA HARDY'!NPP50,SETOP,5,))</f>
        <v>17.68</v>
      </c>
      <c r="NPV50" s="14">
        <f t="shared" si="1780"/>
        <v>22.37</v>
      </c>
      <c r="NPW50" s="14">
        <f t="shared" si="1781"/>
        <v>647.44159999999999</v>
      </c>
      <c r="NPX50" s="14">
        <f t="shared" si="1782"/>
        <v>819.18939999999998</v>
      </c>
      <c r="NPY50" s="11" t="s">
        <v>17390</v>
      </c>
      <c r="NPZ50" s="261" t="str">
        <f>IF(NQG50="SINAPI",VLOOKUP('TEREZINHA HARDY'!NQF50,SINAPI,2,),VLOOKUP('TEREZINHA HARDY'!NQF50,SETOP,3,))</f>
        <v>PINTURA COM EMULSÃO ASFÁLTICA, DUAS (2) DEMÃOS</v>
      </c>
      <c r="NQA50" s="261"/>
      <c r="NQB50" s="261"/>
      <c r="NQC50" s="261"/>
      <c r="NQD50" s="261"/>
      <c r="NQE50" s="261"/>
      <c r="NQF50" s="12" t="s">
        <v>10840</v>
      </c>
      <c r="NQG50" s="12" t="s">
        <v>6222</v>
      </c>
      <c r="NQH50" s="12" t="str">
        <f>IF(NQG50="SINAPI",VLOOKUP('TEREZINHA HARDY'!NQF50,SINAPI,3,),VLOOKUP('TEREZINHA HARDY'!NQF50,SETOP,4,))</f>
        <v>M2</v>
      </c>
      <c r="NQI50" s="13">
        <v>36.619999999999997</v>
      </c>
      <c r="NQJ50" s="13" t="s">
        <v>41</v>
      </c>
      <c r="NQK50" s="14">
        <f>IF(NQG50="SINAPI",VLOOKUP('TEREZINHA HARDY'!NQF50,SINAPI,4,),VLOOKUP('TEREZINHA HARDY'!NQF50,SETOP,5,))</f>
        <v>17.68</v>
      </c>
      <c r="NQL50" s="14">
        <f t="shared" si="1783"/>
        <v>22.37</v>
      </c>
      <c r="NQM50" s="14">
        <f t="shared" si="1784"/>
        <v>647.44159999999999</v>
      </c>
      <c r="NQN50" s="14">
        <f t="shared" si="1785"/>
        <v>819.18939999999998</v>
      </c>
      <c r="NQO50" s="11" t="s">
        <v>17390</v>
      </c>
      <c r="NQP50" s="261" t="str">
        <f>IF(NQW50="SINAPI",VLOOKUP('TEREZINHA HARDY'!NQV50,SINAPI,2,),VLOOKUP('TEREZINHA HARDY'!NQV50,SETOP,3,))</f>
        <v>PINTURA COM EMULSÃO ASFÁLTICA, DUAS (2) DEMÃOS</v>
      </c>
      <c r="NQQ50" s="261"/>
      <c r="NQR50" s="261"/>
      <c r="NQS50" s="261"/>
      <c r="NQT50" s="261"/>
      <c r="NQU50" s="261"/>
      <c r="NQV50" s="12" t="s">
        <v>10840</v>
      </c>
      <c r="NQW50" s="12" t="s">
        <v>6222</v>
      </c>
      <c r="NQX50" s="12" t="str">
        <f>IF(NQW50="SINAPI",VLOOKUP('TEREZINHA HARDY'!NQV50,SINAPI,3,),VLOOKUP('TEREZINHA HARDY'!NQV50,SETOP,4,))</f>
        <v>M2</v>
      </c>
      <c r="NQY50" s="13">
        <v>36.619999999999997</v>
      </c>
      <c r="NQZ50" s="13" t="s">
        <v>41</v>
      </c>
      <c r="NRA50" s="14">
        <f>IF(NQW50="SINAPI",VLOOKUP('TEREZINHA HARDY'!NQV50,SINAPI,4,),VLOOKUP('TEREZINHA HARDY'!NQV50,SETOP,5,))</f>
        <v>17.68</v>
      </c>
      <c r="NRB50" s="14">
        <f t="shared" si="1786"/>
        <v>22.37</v>
      </c>
      <c r="NRC50" s="14">
        <f t="shared" si="1787"/>
        <v>647.44159999999999</v>
      </c>
      <c r="NRD50" s="14">
        <f t="shared" si="1788"/>
        <v>819.18939999999998</v>
      </c>
      <c r="NRE50" s="11" t="s">
        <v>17390</v>
      </c>
      <c r="NRF50" s="261" t="str">
        <f>IF(NRM50="SINAPI",VLOOKUP('TEREZINHA HARDY'!NRL50,SINAPI,2,),VLOOKUP('TEREZINHA HARDY'!NRL50,SETOP,3,))</f>
        <v>PINTURA COM EMULSÃO ASFÁLTICA, DUAS (2) DEMÃOS</v>
      </c>
      <c r="NRG50" s="261"/>
      <c r="NRH50" s="261"/>
      <c r="NRI50" s="261"/>
      <c r="NRJ50" s="261"/>
      <c r="NRK50" s="261"/>
      <c r="NRL50" s="12" t="s">
        <v>10840</v>
      </c>
      <c r="NRM50" s="12" t="s">
        <v>6222</v>
      </c>
      <c r="NRN50" s="12" t="str">
        <f>IF(NRM50="SINAPI",VLOOKUP('TEREZINHA HARDY'!NRL50,SINAPI,3,),VLOOKUP('TEREZINHA HARDY'!NRL50,SETOP,4,))</f>
        <v>M2</v>
      </c>
      <c r="NRO50" s="13">
        <v>36.619999999999997</v>
      </c>
      <c r="NRP50" s="13" t="s">
        <v>41</v>
      </c>
      <c r="NRQ50" s="14">
        <f>IF(NRM50="SINAPI",VLOOKUP('TEREZINHA HARDY'!NRL50,SINAPI,4,),VLOOKUP('TEREZINHA HARDY'!NRL50,SETOP,5,))</f>
        <v>17.68</v>
      </c>
      <c r="NRR50" s="14">
        <f t="shared" si="1789"/>
        <v>22.37</v>
      </c>
      <c r="NRS50" s="14">
        <f t="shared" si="1790"/>
        <v>647.44159999999999</v>
      </c>
      <c r="NRT50" s="14">
        <f t="shared" si="1791"/>
        <v>819.18939999999998</v>
      </c>
      <c r="NRU50" s="11" t="s">
        <v>17390</v>
      </c>
      <c r="NRV50" s="261" t="str">
        <f>IF(NSC50="SINAPI",VLOOKUP('TEREZINHA HARDY'!NSB50,SINAPI,2,),VLOOKUP('TEREZINHA HARDY'!NSB50,SETOP,3,))</f>
        <v>PINTURA COM EMULSÃO ASFÁLTICA, DUAS (2) DEMÃOS</v>
      </c>
      <c r="NRW50" s="261"/>
      <c r="NRX50" s="261"/>
      <c r="NRY50" s="261"/>
      <c r="NRZ50" s="261"/>
      <c r="NSA50" s="261"/>
      <c r="NSB50" s="12" t="s">
        <v>10840</v>
      </c>
      <c r="NSC50" s="12" t="s">
        <v>6222</v>
      </c>
      <c r="NSD50" s="12" t="str">
        <f>IF(NSC50="SINAPI",VLOOKUP('TEREZINHA HARDY'!NSB50,SINAPI,3,),VLOOKUP('TEREZINHA HARDY'!NSB50,SETOP,4,))</f>
        <v>M2</v>
      </c>
      <c r="NSE50" s="13">
        <v>36.619999999999997</v>
      </c>
      <c r="NSF50" s="13" t="s">
        <v>41</v>
      </c>
      <c r="NSG50" s="14">
        <f>IF(NSC50="SINAPI",VLOOKUP('TEREZINHA HARDY'!NSB50,SINAPI,4,),VLOOKUP('TEREZINHA HARDY'!NSB50,SETOP,5,))</f>
        <v>17.68</v>
      </c>
      <c r="NSH50" s="14">
        <f t="shared" si="1792"/>
        <v>22.37</v>
      </c>
      <c r="NSI50" s="14">
        <f t="shared" si="1793"/>
        <v>647.44159999999999</v>
      </c>
      <c r="NSJ50" s="14">
        <f t="shared" si="1794"/>
        <v>819.18939999999998</v>
      </c>
      <c r="NSK50" s="11" t="s">
        <v>17390</v>
      </c>
      <c r="NSL50" s="261" t="str">
        <f>IF(NSS50="SINAPI",VLOOKUP('TEREZINHA HARDY'!NSR50,SINAPI,2,),VLOOKUP('TEREZINHA HARDY'!NSR50,SETOP,3,))</f>
        <v>PINTURA COM EMULSÃO ASFÁLTICA, DUAS (2) DEMÃOS</v>
      </c>
      <c r="NSM50" s="261"/>
      <c r="NSN50" s="261"/>
      <c r="NSO50" s="261"/>
      <c r="NSP50" s="261"/>
      <c r="NSQ50" s="261"/>
      <c r="NSR50" s="12" t="s">
        <v>10840</v>
      </c>
      <c r="NSS50" s="12" t="s">
        <v>6222</v>
      </c>
      <c r="NST50" s="12" t="str">
        <f>IF(NSS50="SINAPI",VLOOKUP('TEREZINHA HARDY'!NSR50,SINAPI,3,),VLOOKUP('TEREZINHA HARDY'!NSR50,SETOP,4,))</f>
        <v>M2</v>
      </c>
      <c r="NSU50" s="13">
        <v>36.619999999999997</v>
      </c>
      <c r="NSV50" s="13" t="s">
        <v>41</v>
      </c>
      <c r="NSW50" s="14">
        <f>IF(NSS50="SINAPI",VLOOKUP('TEREZINHA HARDY'!NSR50,SINAPI,4,),VLOOKUP('TEREZINHA HARDY'!NSR50,SETOP,5,))</f>
        <v>17.68</v>
      </c>
      <c r="NSX50" s="14">
        <f t="shared" si="1795"/>
        <v>22.37</v>
      </c>
      <c r="NSY50" s="14">
        <f t="shared" si="1796"/>
        <v>647.44159999999999</v>
      </c>
      <c r="NSZ50" s="14">
        <f t="shared" si="1797"/>
        <v>819.18939999999998</v>
      </c>
      <c r="NTA50" s="11" t="s">
        <v>17390</v>
      </c>
      <c r="NTB50" s="261" t="str">
        <f>IF(NTI50="SINAPI",VLOOKUP('TEREZINHA HARDY'!NTH50,SINAPI,2,),VLOOKUP('TEREZINHA HARDY'!NTH50,SETOP,3,))</f>
        <v>PINTURA COM EMULSÃO ASFÁLTICA, DUAS (2) DEMÃOS</v>
      </c>
      <c r="NTC50" s="261"/>
      <c r="NTD50" s="261"/>
      <c r="NTE50" s="261"/>
      <c r="NTF50" s="261"/>
      <c r="NTG50" s="261"/>
      <c r="NTH50" s="12" t="s">
        <v>10840</v>
      </c>
      <c r="NTI50" s="12" t="s">
        <v>6222</v>
      </c>
      <c r="NTJ50" s="12" t="str">
        <f>IF(NTI50="SINAPI",VLOOKUP('TEREZINHA HARDY'!NTH50,SINAPI,3,),VLOOKUP('TEREZINHA HARDY'!NTH50,SETOP,4,))</f>
        <v>M2</v>
      </c>
      <c r="NTK50" s="13">
        <v>36.619999999999997</v>
      </c>
      <c r="NTL50" s="13" t="s">
        <v>41</v>
      </c>
      <c r="NTM50" s="14">
        <f>IF(NTI50="SINAPI",VLOOKUP('TEREZINHA HARDY'!NTH50,SINAPI,4,),VLOOKUP('TEREZINHA HARDY'!NTH50,SETOP,5,))</f>
        <v>17.68</v>
      </c>
      <c r="NTN50" s="14">
        <f t="shared" si="1798"/>
        <v>22.37</v>
      </c>
      <c r="NTO50" s="14">
        <f t="shared" si="1799"/>
        <v>647.44159999999999</v>
      </c>
      <c r="NTP50" s="14">
        <f t="shared" si="1800"/>
        <v>819.18939999999998</v>
      </c>
      <c r="NTQ50" s="11" t="s">
        <v>17390</v>
      </c>
      <c r="NTR50" s="261" t="str">
        <f>IF(NTY50="SINAPI",VLOOKUP('TEREZINHA HARDY'!NTX50,SINAPI,2,),VLOOKUP('TEREZINHA HARDY'!NTX50,SETOP,3,))</f>
        <v>PINTURA COM EMULSÃO ASFÁLTICA, DUAS (2) DEMÃOS</v>
      </c>
      <c r="NTS50" s="261"/>
      <c r="NTT50" s="261"/>
      <c r="NTU50" s="261"/>
      <c r="NTV50" s="261"/>
      <c r="NTW50" s="261"/>
      <c r="NTX50" s="12" t="s">
        <v>10840</v>
      </c>
      <c r="NTY50" s="12" t="s">
        <v>6222</v>
      </c>
      <c r="NTZ50" s="12" t="str">
        <f>IF(NTY50="SINAPI",VLOOKUP('TEREZINHA HARDY'!NTX50,SINAPI,3,),VLOOKUP('TEREZINHA HARDY'!NTX50,SETOP,4,))</f>
        <v>M2</v>
      </c>
      <c r="NUA50" s="13">
        <v>36.619999999999997</v>
      </c>
      <c r="NUB50" s="13" t="s">
        <v>41</v>
      </c>
      <c r="NUC50" s="14">
        <f>IF(NTY50="SINAPI",VLOOKUP('TEREZINHA HARDY'!NTX50,SINAPI,4,),VLOOKUP('TEREZINHA HARDY'!NTX50,SETOP,5,))</f>
        <v>17.68</v>
      </c>
      <c r="NUD50" s="14">
        <f t="shared" si="1801"/>
        <v>22.37</v>
      </c>
      <c r="NUE50" s="14">
        <f t="shared" si="1802"/>
        <v>647.44159999999999</v>
      </c>
      <c r="NUF50" s="14">
        <f t="shared" si="1803"/>
        <v>819.18939999999998</v>
      </c>
      <c r="NUG50" s="11" t="s">
        <v>17390</v>
      </c>
      <c r="NUH50" s="261" t="str">
        <f>IF(NUO50="SINAPI",VLOOKUP('TEREZINHA HARDY'!NUN50,SINAPI,2,),VLOOKUP('TEREZINHA HARDY'!NUN50,SETOP,3,))</f>
        <v>PINTURA COM EMULSÃO ASFÁLTICA, DUAS (2) DEMÃOS</v>
      </c>
      <c r="NUI50" s="261"/>
      <c r="NUJ50" s="261"/>
      <c r="NUK50" s="261"/>
      <c r="NUL50" s="261"/>
      <c r="NUM50" s="261"/>
      <c r="NUN50" s="12" t="s">
        <v>10840</v>
      </c>
      <c r="NUO50" s="12" t="s">
        <v>6222</v>
      </c>
      <c r="NUP50" s="12" t="str">
        <f>IF(NUO50="SINAPI",VLOOKUP('TEREZINHA HARDY'!NUN50,SINAPI,3,),VLOOKUP('TEREZINHA HARDY'!NUN50,SETOP,4,))</f>
        <v>M2</v>
      </c>
      <c r="NUQ50" s="13">
        <v>36.619999999999997</v>
      </c>
      <c r="NUR50" s="13" t="s">
        <v>41</v>
      </c>
      <c r="NUS50" s="14">
        <f>IF(NUO50="SINAPI",VLOOKUP('TEREZINHA HARDY'!NUN50,SINAPI,4,),VLOOKUP('TEREZINHA HARDY'!NUN50,SETOP,5,))</f>
        <v>17.68</v>
      </c>
      <c r="NUT50" s="14">
        <f t="shared" si="1804"/>
        <v>22.37</v>
      </c>
      <c r="NUU50" s="14">
        <f t="shared" si="1805"/>
        <v>647.44159999999999</v>
      </c>
      <c r="NUV50" s="14">
        <f t="shared" si="1806"/>
        <v>819.18939999999998</v>
      </c>
      <c r="NUW50" s="11" t="s">
        <v>17390</v>
      </c>
      <c r="NUX50" s="261" t="str">
        <f>IF(NVE50="SINAPI",VLOOKUP('TEREZINHA HARDY'!NVD50,SINAPI,2,),VLOOKUP('TEREZINHA HARDY'!NVD50,SETOP,3,))</f>
        <v>PINTURA COM EMULSÃO ASFÁLTICA, DUAS (2) DEMÃOS</v>
      </c>
      <c r="NUY50" s="261"/>
      <c r="NUZ50" s="261"/>
      <c r="NVA50" s="261"/>
      <c r="NVB50" s="261"/>
      <c r="NVC50" s="261"/>
      <c r="NVD50" s="12" t="s">
        <v>10840</v>
      </c>
      <c r="NVE50" s="12" t="s">
        <v>6222</v>
      </c>
      <c r="NVF50" s="12" t="str">
        <f>IF(NVE50="SINAPI",VLOOKUP('TEREZINHA HARDY'!NVD50,SINAPI,3,),VLOOKUP('TEREZINHA HARDY'!NVD50,SETOP,4,))</f>
        <v>M2</v>
      </c>
      <c r="NVG50" s="13">
        <v>36.619999999999997</v>
      </c>
      <c r="NVH50" s="13" t="s">
        <v>41</v>
      </c>
      <c r="NVI50" s="14">
        <f>IF(NVE50="SINAPI",VLOOKUP('TEREZINHA HARDY'!NVD50,SINAPI,4,),VLOOKUP('TEREZINHA HARDY'!NVD50,SETOP,5,))</f>
        <v>17.68</v>
      </c>
      <c r="NVJ50" s="14">
        <f t="shared" si="1807"/>
        <v>22.37</v>
      </c>
      <c r="NVK50" s="14">
        <f t="shared" si="1808"/>
        <v>647.44159999999999</v>
      </c>
      <c r="NVL50" s="14">
        <f t="shared" si="1809"/>
        <v>819.18939999999998</v>
      </c>
      <c r="NVM50" s="11" t="s">
        <v>17390</v>
      </c>
      <c r="NVN50" s="261" t="str">
        <f>IF(NVU50="SINAPI",VLOOKUP('TEREZINHA HARDY'!NVT50,SINAPI,2,),VLOOKUP('TEREZINHA HARDY'!NVT50,SETOP,3,))</f>
        <v>PINTURA COM EMULSÃO ASFÁLTICA, DUAS (2) DEMÃOS</v>
      </c>
      <c r="NVO50" s="261"/>
      <c r="NVP50" s="261"/>
      <c r="NVQ50" s="261"/>
      <c r="NVR50" s="261"/>
      <c r="NVS50" s="261"/>
      <c r="NVT50" s="12" t="s">
        <v>10840</v>
      </c>
      <c r="NVU50" s="12" t="s">
        <v>6222</v>
      </c>
      <c r="NVV50" s="12" t="str">
        <f>IF(NVU50="SINAPI",VLOOKUP('TEREZINHA HARDY'!NVT50,SINAPI,3,),VLOOKUP('TEREZINHA HARDY'!NVT50,SETOP,4,))</f>
        <v>M2</v>
      </c>
      <c r="NVW50" s="13">
        <v>36.619999999999997</v>
      </c>
      <c r="NVX50" s="13" t="s">
        <v>41</v>
      </c>
      <c r="NVY50" s="14">
        <f>IF(NVU50="SINAPI",VLOOKUP('TEREZINHA HARDY'!NVT50,SINAPI,4,),VLOOKUP('TEREZINHA HARDY'!NVT50,SETOP,5,))</f>
        <v>17.68</v>
      </c>
      <c r="NVZ50" s="14">
        <f t="shared" si="1810"/>
        <v>22.37</v>
      </c>
      <c r="NWA50" s="14">
        <f t="shared" si="1811"/>
        <v>647.44159999999999</v>
      </c>
      <c r="NWB50" s="14">
        <f t="shared" si="1812"/>
        <v>819.18939999999998</v>
      </c>
      <c r="NWC50" s="11" t="s">
        <v>17390</v>
      </c>
      <c r="NWD50" s="261" t="str">
        <f>IF(NWK50="SINAPI",VLOOKUP('TEREZINHA HARDY'!NWJ50,SINAPI,2,),VLOOKUP('TEREZINHA HARDY'!NWJ50,SETOP,3,))</f>
        <v>PINTURA COM EMULSÃO ASFÁLTICA, DUAS (2) DEMÃOS</v>
      </c>
      <c r="NWE50" s="261"/>
      <c r="NWF50" s="261"/>
      <c r="NWG50" s="261"/>
      <c r="NWH50" s="261"/>
      <c r="NWI50" s="261"/>
      <c r="NWJ50" s="12" t="s">
        <v>10840</v>
      </c>
      <c r="NWK50" s="12" t="s">
        <v>6222</v>
      </c>
      <c r="NWL50" s="12" t="str">
        <f>IF(NWK50="SINAPI",VLOOKUP('TEREZINHA HARDY'!NWJ50,SINAPI,3,),VLOOKUP('TEREZINHA HARDY'!NWJ50,SETOP,4,))</f>
        <v>M2</v>
      </c>
      <c r="NWM50" s="13">
        <v>36.619999999999997</v>
      </c>
      <c r="NWN50" s="13" t="s">
        <v>41</v>
      </c>
      <c r="NWO50" s="14">
        <f>IF(NWK50="SINAPI",VLOOKUP('TEREZINHA HARDY'!NWJ50,SINAPI,4,),VLOOKUP('TEREZINHA HARDY'!NWJ50,SETOP,5,))</f>
        <v>17.68</v>
      </c>
      <c r="NWP50" s="14">
        <f t="shared" si="1813"/>
        <v>22.37</v>
      </c>
      <c r="NWQ50" s="14">
        <f t="shared" si="1814"/>
        <v>647.44159999999999</v>
      </c>
      <c r="NWR50" s="14">
        <f t="shared" si="1815"/>
        <v>819.18939999999998</v>
      </c>
      <c r="NWS50" s="11" t="s">
        <v>17390</v>
      </c>
      <c r="NWT50" s="261" t="str">
        <f>IF(NXA50="SINAPI",VLOOKUP('TEREZINHA HARDY'!NWZ50,SINAPI,2,),VLOOKUP('TEREZINHA HARDY'!NWZ50,SETOP,3,))</f>
        <v>PINTURA COM EMULSÃO ASFÁLTICA, DUAS (2) DEMÃOS</v>
      </c>
      <c r="NWU50" s="261"/>
      <c r="NWV50" s="261"/>
      <c r="NWW50" s="261"/>
      <c r="NWX50" s="261"/>
      <c r="NWY50" s="261"/>
      <c r="NWZ50" s="12" t="s">
        <v>10840</v>
      </c>
      <c r="NXA50" s="12" t="s">
        <v>6222</v>
      </c>
      <c r="NXB50" s="12" t="str">
        <f>IF(NXA50="SINAPI",VLOOKUP('TEREZINHA HARDY'!NWZ50,SINAPI,3,),VLOOKUP('TEREZINHA HARDY'!NWZ50,SETOP,4,))</f>
        <v>M2</v>
      </c>
      <c r="NXC50" s="13">
        <v>36.619999999999997</v>
      </c>
      <c r="NXD50" s="13" t="s">
        <v>41</v>
      </c>
      <c r="NXE50" s="14">
        <f>IF(NXA50="SINAPI",VLOOKUP('TEREZINHA HARDY'!NWZ50,SINAPI,4,),VLOOKUP('TEREZINHA HARDY'!NWZ50,SETOP,5,))</f>
        <v>17.68</v>
      </c>
      <c r="NXF50" s="14">
        <f t="shared" si="1816"/>
        <v>22.37</v>
      </c>
      <c r="NXG50" s="14">
        <f t="shared" si="1817"/>
        <v>647.44159999999999</v>
      </c>
      <c r="NXH50" s="14">
        <f t="shared" si="1818"/>
        <v>819.18939999999998</v>
      </c>
      <c r="NXI50" s="11" t="s">
        <v>17390</v>
      </c>
      <c r="NXJ50" s="261" t="str">
        <f>IF(NXQ50="SINAPI",VLOOKUP('TEREZINHA HARDY'!NXP50,SINAPI,2,),VLOOKUP('TEREZINHA HARDY'!NXP50,SETOP,3,))</f>
        <v>PINTURA COM EMULSÃO ASFÁLTICA, DUAS (2) DEMÃOS</v>
      </c>
      <c r="NXK50" s="261"/>
      <c r="NXL50" s="261"/>
      <c r="NXM50" s="261"/>
      <c r="NXN50" s="261"/>
      <c r="NXO50" s="261"/>
      <c r="NXP50" s="12" t="s">
        <v>10840</v>
      </c>
      <c r="NXQ50" s="12" t="s">
        <v>6222</v>
      </c>
      <c r="NXR50" s="12" t="str">
        <f>IF(NXQ50="SINAPI",VLOOKUP('TEREZINHA HARDY'!NXP50,SINAPI,3,),VLOOKUP('TEREZINHA HARDY'!NXP50,SETOP,4,))</f>
        <v>M2</v>
      </c>
      <c r="NXS50" s="13">
        <v>36.619999999999997</v>
      </c>
      <c r="NXT50" s="13" t="s">
        <v>41</v>
      </c>
      <c r="NXU50" s="14">
        <f>IF(NXQ50="SINAPI",VLOOKUP('TEREZINHA HARDY'!NXP50,SINAPI,4,),VLOOKUP('TEREZINHA HARDY'!NXP50,SETOP,5,))</f>
        <v>17.68</v>
      </c>
      <c r="NXV50" s="14">
        <f t="shared" si="1819"/>
        <v>22.37</v>
      </c>
      <c r="NXW50" s="14">
        <f t="shared" si="1820"/>
        <v>647.44159999999999</v>
      </c>
      <c r="NXX50" s="14">
        <f t="shared" si="1821"/>
        <v>819.18939999999998</v>
      </c>
      <c r="NXY50" s="11" t="s">
        <v>17390</v>
      </c>
      <c r="NXZ50" s="261" t="str">
        <f>IF(NYG50="SINAPI",VLOOKUP('TEREZINHA HARDY'!NYF50,SINAPI,2,),VLOOKUP('TEREZINHA HARDY'!NYF50,SETOP,3,))</f>
        <v>PINTURA COM EMULSÃO ASFÁLTICA, DUAS (2) DEMÃOS</v>
      </c>
      <c r="NYA50" s="261"/>
      <c r="NYB50" s="261"/>
      <c r="NYC50" s="261"/>
      <c r="NYD50" s="261"/>
      <c r="NYE50" s="261"/>
      <c r="NYF50" s="12" t="s">
        <v>10840</v>
      </c>
      <c r="NYG50" s="12" t="s">
        <v>6222</v>
      </c>
      <c r="NYH50" s="12" t="str">
        <f>IF(NYG50="SINAPI",VLOOKUP('TEREZINHA HARDY'!NYF50,SINAPI,3,),VLOOKUP('TEREZINHA HARDY'!NYF50,SETOP,4,))</f>
        <v>M2</v>
      </c>
      <c r="NYI50" s="13">
        <v>36.619999999999997</v>
      </c>
      <c r="NYJ50" s="13" t="s">
        <v>41</v>
      </c>
      <c r="NYK50" s="14">
        <f>IF(NYG50="SINAPI",VLOOKUP('TEREZINHA HARDY'!NYF50,SINAPI,4,),VLOOKUP('TEREZINHA HARDY'!NYF50,SETOP,5,))</f>
        <v>17.68</v>
      </c>
      <c r="NYL50" s="14">
        <f t="shared" si="1822"/>
        <v>22.37</v>
      </c>
      <c r="NYM50" s="14">
        <f t="shared" si="1823"/>
        <v>647.44159999999999</v>
      </c>
      <c r="NYN50" s="14">
        <f t="shared" si="1824"/>
        <v>819.18939999999998</v>
      </c>
      <c r="NYO50" s="11" t="s">
        <v>17390</v>
      </c>
      <c r="NYP50" s="261" t="str">
        <f>IF(NYW50="SINAPI",VLOOKUP('TEREZINHA HARDY'!NYV50,SINAPI,2,),VLOOKUP('TEREZINHA HARDY'!NYV50,SETOP,3,))</f>
        <v>PINTURA COM EMULSÃO ASFÁLTICA, DUAS (2) DEMÃOS</v>
      </c>
      <c r="NYQ50" s="261"/>
      <c r="NYR50" s="261"/>
      <c r="NYS50" s="261"/>
      <c r="NYT50" s="261"/>
      <c r="NYU50" s="261"/>
      <c r="NYV50" s="12" t="s">
        <v>10840</v>
      </c>
      <c r="NYW50" s="12" t="s">
        <v>6222</v>
      </c>
      <c r="NYX50" s="12" t="str">
        <f>IF(NYW50="SINAPI",VLOOKUP('TEREZINHA HARDY'!NYV50,SINAPI,3,),VLOOKUP('TEREZINHA HARDY'!NYV50,SETOP,4,))</f>
        <v>M2</v>
      </c>
      <c r="NYY50" s="13">
        <v>36.619999999999997</v>
      </c>
      <c r="NYZ50" s="13" t="s">
        <v>41</v>
      </c>
      <c r="NZA50" s="14">
        <f>IF(NYW50="SINAPI",VLOOKUP('TEREZINHA HARDY'!NYV50,SINAPI,4,),VLOOKUP('TEREZINHA HARDY'!NYV50,SETOP,5,))</f>
        <v>17.68</v>
      </c>
      <c r="NZB50" s="14">
        <f t="shared" si="1825"/>
        <v>22.37</v>
      </c>
      <c r="NZC50" s="14">
        <f t="shared" si="1826"/>
        <v>647.44159999999999</v>
      </c>
      <c r="NZD50" s="14">
        <f t="shared" si="1827"/>
        <v>819.18939999999998</v>
      </c>
      <c r="NZE50" s="11" t="s">
        <v>17390</v>
      </c>
      <c r="NZF50" s="261" t="str">
        <f>IF(NZM50="SINAPI",VLOOKUP('TEREZINHA HARDY'!NZL50,SINAPI,2,),VLOOKUP('TEREZINHA HARDY'!NZL50,SETOP,3,))</f>
        <v>PINTURA COM EMULSÃO ASFÁLTICA, DUAS (2) DEMÃOS</v>
      </c>
      <c r="NZG50" s="261"/>
      <c r="NZH50" s="261"/>
      <c r="NZI50" s="261"/>
      <c r="NZJ50" s="261"/>
      <c r="NZK50" s="261"/>
      <c r="NZL50" s="12" t="s">
        <v>10840</v>
      </c>
      <c r="NZM50" s="12" t="s">
        <v>6222</v>
      </c>
      <c r="NZN50" s="12" t="str">
        <f>IF(NZM50="SINAPI",VLOOKUP('TEREZINHA HARDY'!NZL50,SINAPI,3,),VLOOKUP('TEREZINHA HARDY'!NZL50,SETOP,4,))</f>
        <v>M2</v>
      </c>
      <c r="NZO50" s="13">
        <v>36.619999999999997</v>
      </c>
      <c r="NZP50" s="13" t="s">
        <v>41</v>
      </c>
      <c r="NZQ50" s="14">
        <f>IF(NZM50="SINAPI",VLOOKUP('TEREZINHA HARDY'!NZL50,SINAPI,4,),VLOOKUP('TEREZINHA HARDY'!NZL50,SETOP,5,))</f>
        <v>17.68</v>
      </c>
      <c r="NZR50" s="14">
        <f t="shared" si="1828"/>
        <v>22.37</v>
      </c>
      <c r="NZS50" s="14">
        <f t="shared" si="1829"/>
        <v>647.44159999999999</v>
      </c>
      <c r="NZT50" s="14">
        <f t="shared" si="1830"/>
        <v>819.18939999999998</v>
      </c>
      <c r="NZU50" s="11" t="s">
        <v>17390</v>
      </c>
      <c r="NZV50" s="261" t="str">
        <f>IF(OAC50="SINAPI",VLOOKUP('TEREZINHA HARDY'!OAB50,SINAPI,2,),VLOOKUP('TEREZINHA HARDY'!OAB50,SETOP,3,))</f>
        <v>PINTURA COM EMULSÃO ASFÁLTICA, DUAS (2) DEMÃOS</v>
      </c>
      <c r="NZW50" s="261"/>
      <c r="NZX50" s="261"/>
      <c r="NZY50" s="261"/>
      <c r="NZZ50" s="261"/>
      <c r="OAA50" s="261"/>
      <c r="OAB50" s="12" t="s">
        <v>10840</v>
      </c>
      <c r="OAC50" s="12" t="s">
        <v>6222</v>
      </c>
      <c r="OAD50" s="12" t="str">
        <f>IF(OAC50="SINAPI",VLOOKUP('TEREZINHA HARDY'!OAB50,SINAPI,3,),VLOOKUP('TEREZINHA HARDY'!OAB50,SETOP,4,))</f>
        <v>M2</v>
      </c>
      <c r="OAE50" s="13">
        <v>36.619999999999997</v>
      </c>
      <c r="OAF50" s="13" t="s">
        <v>41</v>
      </c>
      <c r="OAG50" s="14">
        <f>IF(OAC50="SINAPI",VLOOKUP('TEREZINHA HARDY'!OAB50,SINAPI,4,),VLOOKUP('TEREZINHA HARDY'!OAB50,SETOP,5,))</f>
        <v>17.68</v>
      </c>
      <c r="OAH50" s="14">
        <f t="shared" si="1831"/>
        <v>22.37</v>
      </c>
      <c r="OAI50" s="14">
        <f t="shared" si="1832"/>
        <v>647.44159999999999</v>
      </c>
      <c r="OAJ50" s="14">
        <f t="shared" si="1833"/>
        <v>819.18939999999998</v>
      </c>
      <c r="OAK50" s="11" t="s">
        <v>17390</v>
      </c>
      <c r="OAL50" s="261" t="str">
        <f>IF(OAS50="SINAPI",VLOOKUP('TEREZINHA HARDY'!OAR50,SINAPI,2,),VLOOKUP('TEREZINHA HARDY'!OAR50,SETOP,3,))</f>
        <v>PINTURA COM EMULSÃO ASFÁLTICA, DUAS (2) DEMÃOS</v>
      </c>
      <c r="OAM50" s="261"/>
      <c r="OAN50" s="261"/>
      <c r="OAO50" s="261"/>
      <c r="OAP50" s="261"/>
      <c r="OAQ50" s="261"/>
      <c r="OAR50" s="12" t="s">
        <v>10840</v>
      </c>
      <c r="OAS50" s="12" t="s">
        <v>6222</v>
      </c>
      <c r="OAT50" s="12" t="str">
        <f>IF(OAS50="SINAPI",VLOOKUP('TEREZINHA HARDY'!OAR50,SINAPI,3,),VLOOKUP('TEREZINHA HARDY'!OAR50,SETOP,4,))</f>
        <v>M2</v>
      </c>
      <c r="OAU50" s="13">
        <v>36.619999999999997</v>
      </c>
      <c r="OAV50" s="13" t="s">
        <v>41</v>
      </c>
      <c r="OAW50" s="14">
        <f>IF(OAS50="SINAPI",VLOOKUP('TEREZINHA HARDY'!OAR50,SINAPI,4,),VLOOKUP('TEREZINHA HARDY'!OAR50,SETOP,5,))</f>
        <v>17.68</v>
      </c>
      <c r="OAX50" s="14">
        <f t="shared" si="1834"/>
        <v>22.37</v>
      </c>
      <c r="OAY50" s="14">
        <f t="shared" si="1835"/>
        <v>647.44159999999999</v>
      </c>
      <c r="OAZ50" s="14">
        <f t="shared" si="1836"/>
        <v>819.18939999999998</v>
      </c>
      <c r="OBA50" s="11" t="s">
        <v>17390</v>
      </c>
      <c r="OBB50" s="261" t="str">
        <f>IF(OBI50="SINAPI",VLOOKUP('TEREZINHA HARDY'!OBH50,SINAPI,2,),VLOOKUP('TEREZINHA HARDY'!OBH50,SETOP,3,))</f>
        <v>PINTURA COM EMULSÃO ASFÁLTICA, DUAS (2) DEMÃOS</v>
      </c>
      <c r="OBC50" s="261"/>
      <c r="OBD50" s="261"/>
      <c r="OBE50" s="261"/>
      <c r="OBF50" s="261"/>
      <c r="OBG50" s="261"/>
      <c r="OBH50" s="12" t="s">
        <v>10840</v>
      </c>
      <c r="OBI50" s="12" t="s">
        <v>6222</v>
      </c>
      <c r="OBJ50" s="12" t="str">
        <f>IF(OBI50="SINAPI",VLOOKUP('TEREZINHA HARDY'!OBH50,SINAPI,3,),VLOOKUP('TEREZINHA HARDY'!OBH50,SETOP,4,))</f>
        <v>M2</v>
      </c>
      <c r="OBK50" s="13">
        <v>36.619999999999997</v>
      </c>
      <c r="OBL50" s="13" t="s">
        <v>41</v>
      </c>
      <c r="OBM50" s="14">
        <f>IF(OBI50="SINAPI",VLOOKUP('TEREZINHA HARDY'!OBH50,SINAPI,4,),VLOOKUP('TEREZINHA HARDY'!OBH50,SETOP,5,))</f>
        <v>17.68</v>
      </c>
      <c r="OBN50" s="14">
        <f t="shared" si="1837"/>
        <v>22.37</v>
      </c>
      <c r="OBO50" s="14">
        <f t="shared" si="1838"/>
        <v>647.44159999999999</v>
      </c>
      <c r="OBP50" s="14">
        <f t="shared" si="1839"/>
        <v>819.18939999999998</v>
      </c>
      <c r="OBQ50" s="11" t="s">
        <v>17390</v>
      </c>
      <c r="OBR50" s="261" t="str">
        <f>IF(OBY50="SINAPI",VLOOKUP('TEREZINHA HARDY'!OBX50,SINAPI,2,),VLOOKUP('TEREZINHA HARDY'!OBX50,SETOP,3,))</f>
        <v>PINTURA COM EMULSÃO ASFÁLTICA, DUAS (2) DEMÃOS</v>
      </c>
      <c r="OBS50" s="261"/>
      <c r="OBT50" s="261"/>
      <c r="OBU50" s="261"/>
      <c r="OBV50" s="261"/>
      <c r="OBW50" s="261"/>
      <c r="OBX50" s="12" t="s">
        <v>10840</v>
      </c>
      <c r="OBY50" s="12" t="s">
        <v>6222</v>
      </c>
      <c r="OBZ50" s="12" t="str">
        <f>IF(OBY50="SINAPI",VLOOKUP('TEREZINHA HARDY'!OBX50,SINAPI,3,),VLOOKUP('TEREZINHA HARDY'!OBX50,SETOP,4,))</f>
        <v>M2</v>
      </c>
      <c r="OCA50" s="13">
        <v>36.619999999999997</v>
      </c>
      <c r="OCB50" s="13" t="s">
        <v>41</v>
      </c>
      <c r="OCC50" s="14">
        <f>IF(OBY50="SINAPI",VLOOKUP('TEREZINHA HARDY'!OBX50,SINAPI,4,),VLOOKUP('TEREZINHA HARDY'!OBX50,SETOP,5,))</f>
        <v>17.68</v>
      </c>
      <c r="OCD50" s="14">
        <f t="shared" si="1840"/>
        <v>22.37</v>
      </c>
      <c r="OCE50" s="14">
        <f t="shared" si="1841"/>
        <v>647.44159999999999</v>
      </c>
      <c r="OCF50" s="14">
        <f t="shared" si="1842"/>
        <v>819.18939999999998</v>
      </c>
      <c r="OCG50" s="11" t="s">
        <v>17390</v>
      </c>
      <c r="OCH50" s="261" t="str">
        <f>IF(OCO50="SINAPI",VLOOKUP('TEREZINHA HARDY'!OCN50,SINAPI,2,),VLOOKUP('TEREZINHA HARDY'!OCN50,SETOP,3,))</f>
        <v>PINTURA COM EMULSÃO ASFÁLTICA, DUAS (2) DEMÃOS</v>
      </c>
      <c r="OCI50" s="261"/>
      <c r="OCJ50" s="261"/>
      <c r="OCK50" s="261"/>
      <c r="OCL50" s="261"/>
      <c r="OCM50" s="261"/>
      <c r="OCN50" s="12" t="s">
        <v>10840</v>
      </c>
      <c r="OCO50" s="12" t="s">
        <v>6222</v>
      </c>
      <c r="OCP50" s="12" t="str">
        <f>IF(OCO50="SINAPI",VLOOKUP('TEREZINHA HARDY'!OCN50,SINAPI,3,),VLOOKUP('TEREZINHA HARDY'!OCN50,SETOP,4,))</f>
        <v>M2</v>
      </c>
      <c r="OCQ50" s="13">
        <v>36.619999999999997</v>
      </c>
      <c r="OCR50" s="13" t="s">
        <v>41</v>
      </c>
      <c r="OCS50" s="14">
        <f>IF(OCO50="SINAPI",VLOOKUP('TEREZINHA HARDY'!OCN50,SINAPI,4,),VLOOKUP('TEREZINHA HARDY'!OCN50,SETOP,5,))</f>
        <v>17.68</v>
      </c>
      <c r="OCT50" s="14">
        <f t="shared" si="1843"/>
        <v>22.37</v>
      </c>
      <c r="OCU50" s="14">
        <f t="shared" si="1844"/>
        <v>647.44159999999999</v>
      </c>
      <c r="OCV50" s="14">
        <f t="shared" si="1845"/>
        <v>819.18939999999998</v>
      </c>
      <c r="OCW50" s="11" t="s">
        <v>17390</v>
      </c>
      <c r="OCX50" s="261" t="str">
        <f>IF(ODE50="SINAPI",VLOOKUP('TEREZINHA HARDY'!ODD50,SINAPI,2,),VLOOKUP('TEREZINHA HARDY'!ODD50,SETOP,3,))</f>
        <v>PINTURA COM EMULSÃO ASFÁLTICA, DUAS (2) DEMÃOS</v>
      </c>
      <c r="OCY50" s="261"/>
      <c r="OCZ50" s="261"/>
      <c r="ODA50" s="261"/>
      <c r="ODB50" s="261"/>
      <c r="ODC50" s="261"/>
      <c r="ODD50" s="12" t="s">
        <v>10840</v>
      </c>
      <c r="ODE50" s="12" t="s">
        <v>6222</v>
      </c>
      <c r="ODF50" s="12" t="str">
        <f>IF(ODE50="SINAPI",VLOOKUP('TEREZINHA HARDY'!ODD50,SINAPI,3,),VLOOKUP('TEREZINHA HARDY'!ODD50,SETOP,4,))</f>
        <v>M2</v>
      </c>
      <c r="ODG50" s="13">
        <v>36.619999999999997</v>
      </c>
      <c r="ODH50" s="13" t="s">
        <v>41</v>
      </c>
      <c r="ODI50" s="14">
        <f>IF(ODE50="SINAPI",VLOOKUP('TEREZINHA HARDY'!ODD50,SINAPI,4,),VLOOKUP('TEREZINHA HARDY'!ODD50,SETOP,5,))</f>
        <v>17.68</v>
      </c>
      <c r="ODJ50" s="14">
        <f t="shared" si="1846"/>
        <v>22.37</v>
      </c>
      <c r="ODK50" s="14">
        <f t="shared" si="1847"/>
        <v>647.44159999999999</v>
      </c>
      <c r="ODL50" s="14">
        <f t="shared" si="1848"/>
        <v>819.18939999999998</v>
      </c>
      <c r="ODM50" s="11" t="s">
        <v>17390</v>
      </c>
      <c r="ODN50" s="261" t="str">
        <f>IF(ODU50="SINAPI",VLOOKUP('TEREZINHA HARDY'!ODT50,SINAPI,2,),VLOOKUP('TEREZINHA HARDY'!ODT50,SETOP,3,))</f>
        <v>PINTURA COM EMULSÃO ASFÁLTICA, DUAS (2) DEMÃOS</v>
      </c>
      <c r="ODO50" s="261"/>
      <c r="ODP50" s="261"/>
      <c r="ODQ50" s="261"/>
      <c r="ODR50" s="261"/>
      <c r="ODS50" s="261"/>
      <c r="ODT50" s="12" t="s">
        <v>10840</v>
      </c>
      <c r="ODU50" s="12" t="s">
        <v>6222</v>
      </c>
      <c r="ODV50" s="12" t="str">
        <f>IF(ODU50="SINAPI",VLOOKUP('TEREZINHA HARDY'!ODT50,SINAPI,3,),VLOOKUP('TEREZINHA HARDY'!ODT50,SETOP,4,))</f>
        <v>M2</v>
      </c>
      <c r="ODW50" s="13">
        <v>36.619999999999997</v>
      </c>
      <c r="ODX50" s="13" t="s">
        <v>41</v>
      </c>
      <c r="ODY50" s="14">
        <f>IF(ODU50="SINAPI",VLOOKUP('TEREZINHA HARDY'!ODT50,SINAPI,4,),VLOOKUP('TEREZINHA HARDY'!ODT50,SETOP,5,))</f>
        <v>17.68</v>
      </c>
      <c r="ODZ50" s="14">
        <f t="shared" si="1849"/>
        <v>22.37</v>
      </c>
      <c r="OEA50" s="14">
        <f t="shared" si="1850"/>
        <v>647.44159999999999</v>
      </c>
      <c r="OEB50" s="14">
        <f t="shared" si="1851"/>
        <v>819.18939999999998</v>
      </c>
      <c r="OEC50" s="11" t="s">
        <v>17390</v>
      </c>
      <c r="OED50" s="261" t="str">
        <f>IF(OEK50="SINAPI",VLOOKUP('TEREZINHA HARDY'!OEJ50,SINAPI,2,),VLOOKUP('TEREZINHA HARDY'!OEJ50,SETOP,3,))</f>
        <v>PINTURA COM EMULSÃO ASFÁLTICA, DUAS (2) DEMÃOS</v>
      </c>
      <c r="OEE50" s="261"/>
      <c r="OEF50" s="261"/>
      <c r="OEG50" s="261"/>
      <c r="OEH50" s="261"/>
      <c r="OEI50" s="261"/>
      <c r="OEJ50" s="12" t="s">
        <v>10840</v>
      </c>
      <c r="OEK50" s="12" t="s">
        <v>6222</v>
      </c>
      <c r="OEL50" s="12" t="str">
        <f>IF(OEK50="SINAPI",VLOOKUP('TEREZINHA HARDY'!OEJ50,SINAPI,3,),VLOOKUP('TEREZINHA HARDY'!OEJ50,SETOP,4,))</f>
        <v>M2</v>
      </c>
      <c r="OEM50" s="13">
        <v>36.619999999999997</v>
      </c>
      <c r="OEN50" s="13" t="s">
        <v>41</v>
      </c>
      <c r="OEO50" s="14">
        <f>IF(OEK50="SINAPI",VLOOKUP('TEREZINHA HARDY'!OEJ50,SINAPI,4,),VLOOKUP('TEREZINHA HARDY'!OEJ50,SETOP,5,))</f>
        <v>17.68</v>
      </c>
      <c r="OEP50" s="14">
        <f t="shared" si="1852"/>
        <v>22.37</v>
      </c>
      <c r="OEQ50" s="14">
        <f t="shared" si="1853"/>
        <v>647.44159999999999</v>
      </c>
      <c r="OER50" s="14">
        <f t="shared" si="1854"/>
        <v>819.18939999999998</v>
      </c>
      <c r="OES50" s="11" t="s">
        <v>17390</v>
      </c>
      <c r="OET50" s="261" t="str">
        <f>IF(OFA50="SINAPI",VLOOKUP('TEREZINHA HARDY'!OEZ50,SINAPI,2,),VLOOKUP('TEREZINHA HARDY'!OEZ50,SETOP,3,))</f>
        <v>PINTURA COM EMULSÃO ASFÁLTICA, DUAS (2) DEMÃOS</v>
      </c>
      <c r="OEU50" s="261"/>
      <c r="OEV50" s="261"/>
      <c r="OEW50" s="261"/>
      <c r="OEX50" s="261"/>
      <c r="OEY50" s="261"/>
      <c r="OEZ50" s="12" t="s">
        <v>10840</v>
      </c>
      <c r="OFA50" s="12" t="s">
        <v>6222</v>
      </c>
      <c r="OFB50" s="12" t="str">
        <f>IF(OFA50="SINAPI",VLOOKUP('TEREZINHA HARDY'!OEZ50,SINAPI,3,),VLOOKUP('TEREZINHA HARDY'!OEZ50,SETOP,4,))</f>
        <v>M2</v>
      </c>
      <c r="OFC50" s="13">
        <v>36.619999999999997</v>
      </c>
      <c r="OFD50" s="13" t="s">
        <v>41</v>
      </c>
      <c r="OFE50" s="14">
        <f>IF(OFA50="SINAPI",VLOOKUP('TEREZINHA HARDY'!OEZ50,SINAPI,4,),VLOOKUP('TEREZINHA HARDY'!OEZ50,SETOP,5,))</f>
        <v>17.68</v>
      </c>
      <c r="OFF50" s="14">
        <f t="shared" si="1855"/>
        <v>22.37</v>
      </c>
      <c r="OFG50" s="14">
        <f t="shared" si="1856"/>
        <v>647.44159999999999</v>
      </c>
      <c r="OFH50" s="14">
        <f t="shared" si="1857"/>
        <v>819.18939999999998</v>
      </c>
      <c r="OFI50" s="11" t="s">
        <v>17390</v>
      </c>
      <c r="OFJ50" s="261" t="str">
        <f>IF(OFQ50="SINAPI",VLOOKUP('TEREZINHA HARDY'!OFP50,SINAPI,2,),VLOOKUP('TEREZINHA HARDY'!OFP50,SETOP,3,))</f>
        <v>PINTURA COM EMULSÃO ASFÁLTICA, DUAS (2) DEMÃOS</v>
      </c>
      <c r="OFK50" s="261"/>
      <c r="OFL50" s="261"/>
      <c r="OFM50" s="261"/>
      <c r="OFN50" s="261"/>
      <c r="OFO50" s="261"/>
      <c r="OFP50" s="12" t="s">
        <v>10840</v>
      </c>
      <c r="OFQ50" s="12" t="s">
        <v>6222</v>
      </c>
      <c r="OFR50" s="12" t="str">
        <f>IF(OFQ50="SINAPI",VLOOKUP('TEREZINHA HARDY'!OFP50,SINAPI,3,),VLOOKUP('TEREZINHA HARDY'!OFP50,SETOP,4,))</f>
        <v>M2</v>
      </c>
      <c r="OFS50" s="13">
        <v>36.619999999999997</v>
      </c>
      <c r="OFT50" s="13" t="s">
        <v>41</v>
      </c>
      <c r="OFU50" s="14">
        <f>IF(OFQ50="SINAPI",VLOOKUP('TEREZINHA HARDY'!OFP50,SINAPI,4,),VLOOKUP('TEREZINHA HARDY'!OFP50,SETOP,5,))</f>
        <v>17.68</v>
      </c>
      <c r="OFV50" s="14">
        <f t="shared" si="1858"/>
        <v>22.37</v>
      </c>
      <c r="OFW50" s="14">
        <f t="shared" si="1859"/>
        <v>647.44159999999999</v>
      </c>
      <c r="OFX50" s="14">
        <f t="shared" si="1860"/>
        <v>819.18939999999998</v>
      </c>
      <c r="OFY50" s="11" t="s">
        <v>17390</v>
      </c>
      <c r="OFZ50" s="261" t="str">
        <f>IF(OGG50="SINAPI",VLOOKUP('TEREZINHA HARDY'!OGF50,SINAPI,2,),VLOOKUP('TEREZINHA HARDY'!OGF50,SETOP,3,))</f>
        <v>PINTURA COM EMULSÃO ASFÁLTICA, DUAS (2) DEMÃOS</v>
      </c>
      <c r="OGA50" s="261"/>
      <c r="OGB50" s="261"/>
      <c r="OGC50" s="261"/>
      <c r="OGD50" s="261"/>
      <c r="OGE50" s="261"/>
      <c r="OGF50" s="12" t="s">
        <v>10840</v>
      </c>
      <c r="OGG50" s="12" t="s">
        <v>6222</v>
      </c>
      <c r="OGH50" s="12" t="str">
        <f>IF(OGG50="SINAPI",VLOOKUP('TEREZINHA HARDY'!OGF50,SINAPI,3,),VLOOKUP('TEREZINHA HARDY'!OGF50,SETOP,4,))</f>
        <v>M2</v>
      </c>
      <c r="OGI50" s="13">
        <v>36.619999999999997</v>
      </c>
      <c r="OGJ50" s="13" t="s">
        <v>41</v>
      </c>
      <c r="OGK50" s="14">
        <f>IF(OGG50="SINAPI",VLOOKUP('TEREZINHA HARDY'!OGF50,SINAPI,4,),VLOOKUP('TEREZINHA HARDY'!OGF50,SETOP,5,))</f>
        <v>17.68</v>
      </c>
      <c r="OGL50" s="14">
        <f t="shared" si="1861"/>
        <v>22.37</v>
      </c>
      <c r="OGM50" s="14">
        <f t="shared" si="1862"/>
        <v>647.44159999999999</v>
      </c>
      <c r="OGN50" s="14">
        <f t="shared" si="1863"/>
        <v>819.18939999999998</v>
      </c>
      <c r="OGO50" s="11" t="s">
        <v>17390</v>
      </c>
      <c r="OGP50" s="261" t="str">
        <f>IF(OGW50="SINAPI",VLOOKUP('TEREZINHA HARDY'!OGV50,SINAPI,2,),VLOOKUP('TEREZINHA HARDY'!OGV50,SETOP,3,))</f>
        <v>PINTURA COM EMULSÃO ASFÁLTICA, DUAS (2) DEMÃOS</v>
      </c>
      <c r="OGQ50" s="261"/>
      <c r="OGR50" s="261"/>
      <c r="OGS50" s="261"/>
      <c r="OGT50" s="261"/>
      <c r="OGU50" s="261"/>
      <c r="OGV50" s="12" t="s">
        <v>10840</v>
      </c>
      <c r="OGW50" s="12" t="s">
        <v>6222</v>
      </c>
      <c r="OGX50" s="12" t="str">
        <f>IF(OGW50="SINAPI",VLOOKUP('TEREZINHA HARDY'!OGV50,SINAPI,3,),VLOOKUP('TEREZINHA HARDY'!OGV50,SETOP,4,))</f>
        <v>M2</v>
      </c>
      <c r="OGY50" s="13">
        <v>36.619999999999997</v>
      </c>
      <c r="OGZ50" s="13" t="s">
        <v>41</v>
      </c>
      <c r="OHA50" s="14">
        <f>IF(OGW50="SINAPI",VLOOKUP('TEREZINHA HARDY'!OGV50,SINAPI,4,),VLOOKUP('TEREZINHA HARDY'!OGV50,SETOP,5,))</f>
        <v>17.68</v>
      </c>
      <c r="OHB50" s="14">
        <f t="shared" si="1864"/>
        <v>22.37</v>
      </c>
      <c r="OHC50" s="14">
        <f t="shared" si="1865"/>
        <v>647.44159999999999</v>
      </c>
      <c r="OHD50" s="14">
        <f t="shared" si="1866"/>
        <v>819.18939999999998</v>
      </c>
      <c r="OHE50" s="11" t="s">
        <v>17390</v>
      </c>
      <c r="OHF50" s="261" t="str">
        <f>IF(OHM50="SINAPI",VLOOKUP('TEREZINHA HARDY'!OHL50,SINAPI,2,),VLOOKUP('TEREZINHA HARDY'!OHL50,SETOP,3,))</f>
        <v>PINTURA COM EMULSÃO ASFÁLTICA, DUAS (2) DEMÃOS</v>
      </c>
      <c r="OHG50" s="261"/>
      <c r="OHH50" s="261"/>
      <c r="OHI50" s="261"/>
      <c r="OHJ50" s="261"/>
      <c r="OHK50" s="261"/>
      <c r="OHL50" s="12" t="s">
        <v>10840</v>
      </c>
      <c r="OHM50" s="12" t="s">
        <v>6222</v>
      </c>
      <c r="OHN50" s="12" t="str">
        <f>IF(OHM50="SINAPI",VLOOKUP('TEREZINHA HARDY'!OHL50,SINAPI,3,),VLOOKUP('TEREZINHA HARDY'!OHL50,SETOP,4,))</f>
        <v>M2</v>
      </c>
      <c r="OHO50" s="13">
        <v>36.619999999999997</v>
      </c>
      <c r="OHP50" s="13" t="s">
        <v>41</v>
      </c>
      <c r="OHQ50" s="14">
        <f>IF(OHM50="SINAPI",VLOOKUP('TEREZINHA HARDY'!OHL50,SINAPI,4,),VLOOKUP('TEREZINHA HARDY'!OHL50,SETOP,5,))</f>
        <v>17.68</v>
      </c>
      <c r="OHR50" s="14">
        <f t="shared" si="1867"/>
        <v>22.37</v>
      </c>
      <c r="OHS50" s="14">
        <f t="shared" si="1868"/>
        <v>647.44159999999999</v>
      </c>
      <c r="OHT50" s="14">
        <f t="shared" si="1869"/>
        <v>819.18939999999998</v>
      </c>
      <c r="OHU50" s="11" t="s">
        <v>17390</v>
      </c>
      <c r="OHV50" s="261" t="str">
        <f>IF(OIC50="SINAPI",VLOOKUP('TEREZINHA HARDY'!OIB50,SINAPI,2,),VLOOKUP('TEREZINHA HARDY'!OIB50,SETOP,3,))</f>
        <v>PINTURA COM EMULSÃO ASFÁLTICA, DUAS (2) DEMÃOS</v>
      </c>
      <c r="OHW50" s="261"/>
      <c r="OHX50" s="261"/>
      <c r="OHY50" s="261"/>
      <c r="OHZ50" s="261"/>
      <c r="OIA50" s="261"/>
      <c r="OIB50" s="12" t="s">
        <v>10840</v>
      </c>
      <c r="OIC50" s="12" t="s">
        <v>6222</v>
      </c>
      <c r="OID50" s="12" t="str">
        <f>IF(OIC50="SINAPI",VLOOKUP('TEREZINHA HARDY'!OIB50,SINAPI,3,),VLOOKUP('TEREZINHA HARDY'!OIB50,SETOP,4,))</f>
        <v>M2</v>
      </c>
      <c r="OIE50" s="13">
        <v>36.619999999999997</v>
      </c>
      <c r="OIF50" s="13" t="s">
        <v>41</v>
      </c>
      <c r="OIG50" s="14">
        <f>IF(OIC50="SINAPI",VLOOKUP('TEREZINHA HARDY'!OIB50,SINAPI,4,),VLOOKUP('TEREZINHA HARDY'!OIB50,SETOP,5,))</f>
        <v>17.68</v>
      </c>
      <c r="OIH50" s="14">
        <f t="shared" si="1870"/>
        <v>22.37</v>
      </c>
      <c r="OII50" s="14">
        <f t="shared" si="1871"/>
        <v>647.44159999999999</v>
      </c>
      <c r="OIJ50" s="14">
        <f t="shared" si="1872"/>
        <v>819.18939999999998</v>
      </c>
      <c r="OIK50" s="11" t="s">
        <v>17390</v>
      </c>
      <c r="OIL50" s="261" t="str">
        <f>IF(OIS50="SINAPI",VLOOKUP('TEREZINHA HARDY'!OIR50,SINAPI,2,),VLOOKUP('TEREZINHA HARDY'!OIR50,SETOP,3,))</f>
        <v>PINTURA COM EMULSÃO ASFÁLTICA, DUAS (2) DEMÃOS</v>
      </c>
      <c r="OIM50" s="261"/>
      <c r="OIN50" s="261"/>
      <c r="OIO50" s="261"/>
      <c r="OIP50" s="261"/>
      <c r="OIQ50" s="261"/>
      <c r="OIR50" s="12" t="s">
        <v>10840</v>
      </c>
      <c r="OIS50" s="12" t="s">
        <v>6222</v>
      </c>
      <c r="OIT50" s="12" t="str">
        <f>IF(OIS50="SINAPI",VLOOKUP('TEREZINHA HARDY'!OIR50,SINAPI,3,),VLOOKUP('TEREZINHA HARDY'!OIR50,SETOP,4,))</f>
        <v>M2</v>
      </c>
      <c r="OIU50" s="13">
        <v>36.619999999999997</v>
      </c>
      <c r="OIV50" s="13" t="s">
        <v>41</v>
      </c>
      <c r="OIW50" s="14">
        <f>IF(OIS50="SINAPI",VLOOKUP('TEREZINHA HARDY'!OIR50,SINAPI,4,),VLOOKUP('TEREZINHA HARDY'!OIR50,SETOP,5,))</f>
        <v>17.68</v>
      </c>
      <c r="OIX50" s="14">
        <f t="shared" si="1873"/>
        <v>22.37</v>
      </c>
      <c r="OIY50" s="14">
        <f t="shared" si="1874"/>
        <v>647.44159999999999</v>
      </c>
      <c r="OIZ50" s="14">
        <f t="shared" si="1875"/>
        <v>819.18939999999998</v>
      </c>
      <c r="OJA50" s="11" t="s">
        <v>17390</v>
      </c>
      <c r="OJB50" s="261" t="str">
        <f>IF(OJI50="SINAPI",VLOOKUP('TEREZINHA HARDY'!OJH50,SINAPI,2,),VLOOKUP('TEREZINHA HARDY'!OJH50,SETOP,3,))</f>
        <v>PINTURA COM EMULSÃO ASFÁLTICA, DUAS (2) DEMÃOS</v>
      </c>
      <c r="OJC50" s="261"/>
      <c r="OJD50" s="261"/>
      <c r="OJE50" s="261"/>
      <c r="OJF50" s="261"/>
      <c r="OJG50" s="261"/>
      <c r="OJH50" s="12" t="s">
        <v>10840</v>
      </c>
      <c r="OJI50" s="12" t="s">
        <v>6222</v>
      </c>
      <c r="OJJ50" s="12" t="str">
        <f>IF(OJI50="SINAPI",VLOOKUP('TEREZINHA HARDY'!OJH50,SINAPI,3,),VLOOKUP('TEREZINHA HARDY'!OJH50,SETOP,4,))</f>
        <v>M2</v>
      </c>
      <c r="OJK50" s="13">
        <v>36.619999999999997</v>
      </c>
      <c r="OJL50" s="13" t="s">
        <v>41</v>
      </c>
      <c r="OJM50" s="14">
        <f>IF(OJI50="SINAPI",VLOOKUP('TEREZINHA HARDY'!OJH50,SINAPI,4,),VLOOKUP('TEREZINHA HARDY'!OJH50,SETOP,5,))</f>
        <v>17.68</v>
      </c>
      <c r="OJN50" s="14">
        <f t="shared" si="1876"/>
        <v>22.37</v>
      </c>
      <c r="OJO50" s="14">
        <f t="shared" si="1877"/>
        <v>647.44159999999999</v>
      </c>
      <c r="OJP50" s="14">
        <f t="shared" si="1878"/>
        <v>819.18939999999998</v>
      </c>
      <c r="OJQ50" s="11" t="s">
        <v>17390</v>
      </c>
      <c r="OJR50" s="261" t="str">
        <f>IF(OJY50="SINAPI",VLOOKUP('TEREZINHA HARDY'!OJX50,SINAPI,2,),VLOOKUP('TEREZINHA HARDY'!OJX50,SETOP,3,))</f>
        <v>PINTURA COM EMULSÃO ASFÁLTICA, DUAS (2) DEMÃOS</v>
      </c>
      <c r="OJS50" s="261"/>
      <c r="OJT50" s="261"/>
      <c r="OJU50" s="261"/>
      <c r="OJV50" s="261"/>
      <c r="OJW50" s="261"/>
      <c r="OJX50" s="12" t="s">
        <v>10840</v>
      </c>
      <c r="OJY50" s="12" t="s">
        <v>6222</v>
      </c>
      <c r="OJZ50" s="12" t="str">
        <f>IF(OJY50="SINAPI",VLOOKUP('TEREZINHA HARDY'!OJX50,SINAPI,3,),VLOOKUP('TEREZINHA HARDY'!OJX50,SETOP,4,))</f>
        <v>M2</v>
      </c>
      <c r="OKA50" s="13">
        <v>36.619999999999997</v>
      </c>
      <c r="OKB50" s="13" t="s">
        <v>41</v>
      </c>
      <c r="OKC50" s="14">
        <f>IF(OJY50="SINAPI",VLOOKUP('TEREZINHA HARDY'!OJX50,SINAPI,4,),VLOOKUP('TEREZINHA HARDY'!OJX50,SETOP,5,))</f>
        <v>17.68</v>
      </c>
      <c r="OKD50" s="14">
        <f t="shared" si="1879"/>
        <v>22.37</v>
      </c>
      <c r="OKE50" s="14">
        <f t="shared" si="1880"/>
        <v>647.44159999999999</v>
      </c>
      <c r="OKF50" s="14">
        <f t="shared" si="1881"/>
        <v>819.18939999999998</v>
      </c>
      <c r="OKG50" s="11" t="s">
        <v>17390</v>
      </c>
      <c r="OKH50" s="261" t="str">
        <f>IF(OKO50="SINAPI",VLOOKUP('TEREZINHA HARDY'!OKN50,SINAPI,2,),VLOOKUP('TEREZINHA HARDY'!OKN50,SETOP,3,))</f>
        <v>PINTURA COM EMULSÃO ASFÁLTICA, DUAS (2) DEMÃOS</v>
      </c>
      <c r="OKI50" s="261"/>
      <c r="OKJ50" s="261"/>
      <c r="OKK50" s="261"/>
      <c r="OKL50" s="261"/>
      <c r="OKM50" s="261"/>
      <c r="OKN50" s="12" t="s">
        <v>10840</v>
      </c>
      <c r="OKO50" s="12" t="s">
        <v>6222</v>
      </c>
      <c r="OKP50" s="12" t="str">
        <f>IF(OKO50="SINAPI",VLOOKUP('TEREZINHA HARDY'!OKN50,SINAPI,3,),VLOOKUP('TEREZINHA HARDY'!OKN50,SETOP,4,))</f>
        <v>M2</v>
      </c>
      <c r="OKQ50" s="13">
        <v>36.619999999999997</v>
      </c>
      <c r="OKR50" s="13" t="s">
        <v>41</v>
      </c>
      <c r="OKS50" s="14">
        <f>IF(OKO50="SINAPI",VLOOKUP('TEREZINHA HARDY'!OKN50,SINAPI,4,),VLOOKUP('TEREZINHA HARDY'!OKN50,SETOP,5,))</f>
        <v>17.68</v>
      </c>
      <c r="OKT50" s="14">
        <f t="shared" si="1882"/>
        <v>22.37</v>
      </c>
      <c r="OKU50" s="14">
        <f t="shared" si="1883"/>
        <v>647.44159999999999</v>
      </c>
      <c r="OKV50" s="14">
        <f t="shared" si="1884"/>
        <v>819.18939999999998</v>
      </c>
      <c r="OKW50" s="11" t="s">
        <v>17390</v>
      </c>
      <c r="OKX50" s="261" t="str">
        <f>IF(OLE50="SINAPI",VLOOKUP('TEREZINHA HARDY'!OLD50,SINAPI,2,),VLOOKUP('TEREZINHA HARDY'!OLD50,SETOP,3,))</f>
        <v>PINTURA COM EMULSÃO ASFÁLTICA, DUAS (2) DEMÃOS</v>
      </c>
      <c r="OKY50" s="261"/>
      <c r="OKZ50" s="261"/>
      <c r="OLA50" s="261"/>
      <c r="OLB50" s="261"/>
      <c r="OLC50" s="261"/>
      <c r="OLD50" s="12" t="s">
        <v>10840</v>
      </c>
      <c r="OLE50" s="12" t="s">
        <v>6222</v>
      </c>
      <c r="OLF50" s="12" t="str">
        <f>IF(OLE50="SINAPI",VLOOKUP('TEREZINHA HARDY'!OLD50,SINAPI,3,),VLOOKUP('TEREZINHA HARDY'!OLD50,SETOP,4,))</f>
        <v>M2</v>
      </c>
      <c r="OLG50" s="13">
        <v>36.619999999999997</v>
      </c>
      <c r="OLH50" s="13" t="s">
        <v>41</v>
      </c>
      <c r="OLI50" s="14">
        <f>IF(OLE50="SINAPI",VLOOKUP('TEREZINHA HARDY'!OLD50,SINAPI,4,),VLOOKUP('TEREZINHA HARDY'!OLD50,SETOP,5,))</f>
        <v>17.68</v>
      </c>
      <c r="OLJ50" s="14">
        <f t="shared" si="1885"/>
        <v>22.37</v>
      </c>
      <c r="OLK50" s="14">
        <f t="shared" si="1886"/>
        <v>647.44159999999999</v>
      </c>
      <c r="OLL50" s="14">
        <f t="shared" si="1887"/>
        <v>819.18939999999998</v>
      </c>
      <c r="OLM50" s="11" t="s">
        <v>17390</v>
      </c>
      <c r="OLN50" s="261" t="str">
        <f>IF(OLU50="SINAPI",VLOOKUP('TEREZINHA HARDY'!OLT50,SINAPI,2,),VLOOKUP('TEREZINHA HARDY'!OLT50,SETOP,3,))</f>
        <v>PINTURA COM EMULSÃO ASFÁLTICA, DUAS (2) DEMÃOS</v>
      </c>
      <c r="OLO50" s="261"/>
      <c r="OLP50" s="261"/>
      <c r="OLQ50" s="261"/>
      <c r="OLR50" s="261"/>
      <c r="OLS50" s="261"/>
      <c r="OLT50" s="12" t="s">
        <v>10840</v>
      </c>
      <c r="OLU50" s="12" t="s">
        <v>6222</v>
      </c>
      <c r="OLV50" s="12" t="str">
        <f>IF(OLU50="SINAPI",VLOOKUP('TEREZINHA HARDY'!OLT50,SINAPI,3,),VLOOKUP('TEREZINHA HARDY'!OLT50,SETOP,4,))</f>
        <v>M2</v>
      </c>
      <c r="OLW50" s="13">
        <v>36.619999999999997</v>
      </c>
      <c r="OLX50" s="13" t="s">
        <v>41</v>
      </c>
      <c r="OLY50" s="14">
        <f>IF(OLU50="SINAPI",VLOOKUP('TEREZINHA HARDY'!OLT50,SINAPI,4,),VLOOKUP('TEREZINHA HARDY'!OLT50,SETOP,5,))</f>
        <v>17.68</v>
      </c>
      <c r="OLZ50" s="14">
        <f t="shared" si="1888"/>
        <v>22.37</v>
      </c>
      <c r="OMA50" s="14">
        <f t="shared" si="1889"/>
        <v>647.44159999999999</v>
      </c>
      <c r="OMB50" s="14">
        <f t="shared" si="1890"/>
        <v>819.18939999999998</v>
      </c>
      <c r="OMC50" s="11" t="s">
        <v>17390</v>
      </c>
      <c r="OMD50" s="261" t="str">
        <f>IF(OMK50="SINAPI",VLOOKUP('TEREZINHA HARDY'!OMJ50,SINAPI,2,),VLOOKUP('TEREZINHA HARDY'!OMJ50,SETOP,3,))</f>
        <v>PINTURA COM EMULSÃO ASFÁLTICA, DUAS (2) DEMÃOS</v>
      </c>
      <c r="OME50" s="261"/>
      <c r="OMF50" s="261"/>
      <c r="OMG50" s="261"/>
      <c r="OMH50" s="261"/>
      <c r="OMI50" s="261"/>
      <c r="OMJ50" s="12" t="s">
        <v>10840</v>
      </c>
      <c r="OMK50" s="12" t="s">
        <v>6222</v>
      </c>
      <c r="OML50" s="12" t="str">
        <f>IF(OMK50="SINAPI",VLOOKUP('TEREZINHA HARDY'!OMJ50,SINAPI,3,),VLOOKUP('TEREZINHA HARDY'!OMJ50,SETOP,4,))</f>
        <v>M2</v>
      </c>
      <c r="OMM50" s="13">
        <v>36.619999999999997</v>
      </c>
      <c r="OMN50" s="13" t="s">
        <v>41</v>
      </c>
      <c r="OMO50" s="14">
        <f>IF(OMK50="SINAPI",VLOOKUP('TEREZINHA HARDY'!OMJ50,SINAPI,4,),VLOOKUP('TEREZINHA HARDY'!OMJ50,SETOP,5,))</f>
        <v>17.68</v>
      </c>
      <c r="OMP50" s="14">
        <f t="shared" si="1891"/>
        <v>22.37</v>
      </c>
      <c r="OMQ50" s="14">
        <f t="shared" si="1892"/>
        <v>647.44159999999999</v>
      </c>
      <c r="OMR50" s="14">
        <f t="shared" si="1893"/>
        <v>819.18939999999998</v>
      </c>
      <c r="OMS50" s="11" t="s">
        <v>17390</v>
      </c>
      <c r="OMT50" s="261" t="str">
        <f>IF(ONA50="SINAPI",VLOOKUP('TEREZINHA HARDY'!OMZ50,SINAPI,2,),VLOOKUP('TEREZINHA HARDY'!OMZ50,SETOP,3,))</f>
        <v>PINTURA COM EMULSÃO ASFÁLTICA, DUAS (2) DEMÃOS</v>
      </c>
      <c r="OMU50" s="261"/>
      <c r="OMV50" s="261"/>
      <c r="OMW50" s="261"/>
      <c r="OMX50" s="261"/>
      <c r="OMY50" s="261"/>
      <c r="OMZ50" s="12" t="s">
        <v>10840</v>
      </c>
      <c r="ONA50" s="12" t="s">
        <v>6222</v>
      </c>
      <c r="ONB50" s="12" t="str">
        <f>IF(ONA50="SINAPI",VLOOKUP('TEREZINHA HARDY'!OMZ50,SINAPI,3,),VLOOKUP('TEREZINHA HARDY'!OMZ50,SETOP,4,))</f>
        <v>M2</v>
      </c>
      <c r="ONC50" s="13">
        <v>36.619999999999997</v>
      </c>
      <c r="OND50" s="13" t="s">
        <v>41</v>
      </c>
      <c r="ONE50" s="14">
        <f>IF(ONA50="SINAPI",VLOOKUP('TEREZINHA HARDY'!OMZ50,SINAPI,4,),VLOOKUP('TEREZINHA HARDY'!OMZ50,SETOP,5,))</f>
        <v>17.68</v>
      </c>
      <c r="ONF50" s="14">
        <f t="shared" si="1894"/>
        <v>22.37</v>
      </c>
      <c r="ONG50" s="14">
        <f t="shared" si="1895"/>
        <v>647.44159999999999</v>
      </c>
      <c r="ONH50" s="14">
        <f t="shared" si="1896"/>
        <v>819.18939999999998</v>
      </c>
      <c r="ONI50" s="11" t="s">
        <v>17390</v>
      </c>
      <c r="ONJ50" s="261" t="str">
        <f>IF(ONQ50="SINAPI",VLOOKUP('TEREZINHA HARDY'!ONP50,SINAPI,2,),VLOOKUP('TEREZINHA HARDY'!ONP50,SETOP,3,))</f>
        <v>PINTURA COM EMULSÃO ASFÁLTICA, DUAS (2) DEMÃOS</v>
      </c>
      <c r="ONK50" s="261"/>
      <c r="ONL50" s="261"/>
      <c r="ONM50" s="261"/>
      <c r="ONN50" s="261"/>
      <c r="ONO50" s="261"/>
      <c r="ONP50" s="12" t="s">
        <v>10840</v>
      </c>
      <c r="ONQ50" s="12" t="s">
        <v>6222</v>
      </c>
      <c r="ONR50" s="12" t="str">
        <f>IF(ONQ50="SINAPI",VLOOKUP('TEREZINHA HARDY'!ONP50,SINAPI,3,),VLOOKUP('TEREZINHA HARDY'!ONP50,SETOP,4,))</f>
        <v>M2</v>
      </c>
      <c r="ONS50" s="13">
        <v>36.619999999999997</v>
      </c>
      <c r="ONT50" s="13" t="s">
        <v>41</v>
      </c>
      <c r="ONU50" s="14">
        <f>IF(ONQ50="SINAPI",VLOOKUP('TEREZINHA HARDY'!ONP50,SINAPI,4,),VLOOKUP('TEREZINHA HARDY'!ONP50,SETOP,5,))</f>
        <v>17.68</v>
      </c>
      <c r="ONV50" s="14">
        <f t="shared" si="1897"/>
        <v>22.37</v>
      </c>
      <c r="ONW50" s="14">
        <f t="shared" si="1898"/>
        <v>647.44159999999999</v>
      </c>
      <c r="ONX50" s="14">
        <f t="shared" si="1899"/>
        <v>819.18939999999998</v>
      </c>
      <c r="ONY50" s="11" t="s">
        <v>17390</v>
      </c>
      <c r="ONZ50" s="261" t="str">
        <f>IF(OOG50="SINAPI",VLOOKUP('TEREZINHA HARDY'!OOF50,SINAPI,2,),VLOOKUP('TEREZINHA HARDY'!OOF50,SETOP,3,))</f>
        <v>PINTURA COM EMULSÃO ASFÁLTICA, DUAS (2) DEMÃOS</v>
      </c>
      <c r="OOA50" s="261"/>
      <c r="OOB50" s="261"/>
      <c r="OOC50" s="261"/>
      <c r="OOD50" s="261"/>
      <c r="OOE50" s="261"/>
      <c r="OOF50" s="12" t="s">
        <v>10840</v>
      </c>
      <c r="OOG50" s="12" t="s">
        <v>6222</v>
      </c>
      <c r="OOH50" s="12" t="str">
        <f>IF(OOG50="SINAPI",VLOOKUP('TEREZINHA HARDY'!OOF50,SINAPI,3,),VLOOKUP('TEREZINHA HARDY'!OOF50,SETOP,4,))</f>
        <v>M2</v>
      </c>
      <c r="OOI50" s="13">
        <v>36.619999999999997</v>
      </c>
      <c r="OOJ50" s="13" t="s">
        <v>41</v>
      </c>
      <c r="OOK50" s="14">
        <f>IF(OOG50="SINAPI",VLOOKUP('TEREZINHA HARDY'!OOF50,SINAPI,4,),VLOOKUP('TEREZINHA HARDY'!OOF50,SETOP,5,))</f>
        <v>17.68</v>
      </c>
      <c r="OOL50" s="14">
        <f t="shared" si="1900"/>
        <v>22.37</v>
      </c>
      <c r="OOM50" s="14">
        <f t="shared" si="1901"/>
        <v>647.44159999999999</v>
      </c>
      <c r="OON50" s="14">
        <f t="shared" si="1902"/>
        <v>819.18939999999998</v>
      </c>
      <c r="OOO50" s="11" t="s">
        <v>17390</v>
      </c>
      <c r="OOP50" s="261" t="str">
        <f>IF(OOW50="SINAPI",VLOOKUP('TEREZINHA HARDY'!OOV50,SINAPI,2,),VLOOKUP('TEREZINHA HARDY'!OOV50,SETOP,3,))</f>
        <v>PINTURA COM EMULSÃO ASFÁLTICA, DUAS (2) DEMÃOS</v>
      </c>
      <c r="OOQ50" s="261"/>
      <c r="OOR50" s="261"/>
      <c r="OOS50" s="261"/>
      <c r="OOT50" s="261"/>
      <c r="OOU50" s="261"/>
      <c r="OOV50" s="12" t="s">
        <v>10840</v>
      </c>
      <c r="OOW50" s="12" t="s">
        <v>6222</v>
      </c>
      <c r="OOX50" s="12" t="str">
        <f>IF(OOW50="SINAPI",VLOOKUP('TEREZINHA HARDY'!OOV50,SINAPI,3,),VLOOKUP('TEREZINHA HARDY'!OOV50,SETOP,4,))</f>
        <v>M2</v>
      </c>
      <c r="OOY50" s="13">
        <v>36.619999999999997</v>
      </c>
      <c r="OOZ50" s="13" t="s">
        <v>41</v>
      </c>
      <c r="OPA50" s="14">
        <f>IF(OOW50="SINAPI",VLOOKUP('TEREZINHA HARDY'!OOV50,SINAPI,4,),VLOOKUP('TEREZINHA HARDY'!OOV50,SETOP,5,))</f>
        <v>17.68</v>
      </c>
      <c r="OPB50" s="14">
        <f t="shared" si="1903"/>
        <v>22.37</v>
      </c>
      <c r="OPC50" s="14">
        <f t="shared" si="1904"/>
        <v>647.44159999999999</v>
      </c>
      <c r="OPD50" s="14">
        <f t="shared" si="1905"/>
        <v>819.18939999999998</v>
      </c>
      <c r="OPE50" s="11" t="s">
        <v>17390</v>
      </c>
      <c r="OPF50" s="261" t="str">
        <f>IF(OPM50="SINAPI",VLOOKUP('TEREZINHA HARDY'!OPL50,SINAPI,2,),VLOOKUP('TEREZINHA HARDY'!OPL50,SETOP,3,))</f>
        <v>PINTURA COM EMULSÃO ASFÁLTICA, DUAS (2) DEMÃOS</v>
      </c>
      <c r="OPG50" s="261"/>
      <c r="OPH50" s="261"/>
      <c r="OPI50" s="261"/>
      <c r="OPJ50" s="261"/>
      <c r="OPK50" s="261"/>
      <c r="OPL50" s="12" t="s">
        <v>10840</v>
      </c>
      <c r="OPM50" s="12" t="s">
        <v>6222</v>
      </c>
      <c r="OPN50" s="12" t="str">
        <f>IF(OPM50="SINAPI",VLOOKUP('TEREZINHA HARDY'!OPL50,SINAPI,3,),VLOOKUP('TEREZINHA HARDY'!OPL50,SETOP,4,))</f>
        <v>M2</v>
      </c>
      <c r="OPO50" s="13">
        <v>36.619999999999997</v>
      </c>
      <c r="OPP50" s="13" t="s">
        <v>41</v>
      </c>
      <c r="OPQ50" s="14">
        <f>IF(OPM50="SINAPI",VLOOKUP('TEREZINHA HARDY'!OPL50,SINAPI,4,),VLOOKUP('TEREZINHA HARDY'!OPL50,SETOP,5,))</f>
        <v>17.68</v>
      </c>
      <c r="OPR50" s="14">
        <f t="shared" si="1906"/>
        <v>22.37</v>
      </c>
      <c r="OPS50" s="14">
        <f t="shared" si="1907"/>
        <v>647.44159999999999</v>
      </c>
      <c r="OPT50" s="14">
        <f t="shared" si="1908"/>
        <v>819.18939999999998</v>
      </c>
      <c r="OPU50" s="11" t="s">
        <v>17390</v>
      </c>
      <c r="OPV50" s="261" t="str">
        <f>IF(OQC50="SINAPI",VLOOKUP('TEREZINHA HARDY'!OQB50,SINAPI,2,),VLOOKUP('TEREZINHA HARDY'!OQB50,SETOP,3,))</f>
        <v>PINTURA COM EMULSÃO ASFÁLTICA, DUAS (2) DEMÃOS</v>
      </c>
      <c r="OPW50" s="261"/>
      <c r="OPX50" s="261"/>
      <c r="OPY50" s="261"/>
      <c r="OPZ50" s="261"/>
      <c r="OQA50" s="261"/>
      <c r="OQB50" s="12" t="s">
        <v>10840</v>
      </c>
      <c r="OQC50" s="12" t="s">
        <v>6222</v>
      </c>
      <c r="OQD50" s="12" t="str">
        <f>IF(OQC50="SINAPI",VLOOKUP('TEREZINHA HARDY'!OQB50,SINAPI,3,),VLOOKUP('TEREZINHA HARDY'!OQB50,SETOP,4,))</f>
        <v>M2</v>
      </c>
      <c r="OQE50" s="13">
        <v>36.619999999999997</v>
      </c>
      <c r="OQF50" s="13" t="s">
        <v>41</v>
      </c>
      <c r="OQG50" s="14">
        <f>IF(OQC50="SINAPI",VLOOKUP('TEREZINHA HARDY'!OQB50,SINAPI,4,),VLOOKUP('TEREZINHA HARDY'!OQB50,SETOP,5,))</f>
        <v>17.68</v>
      </c>
      <c r="OQH50" s="14">
        <f t="shared" si="1909"/>
        <v>22.37</v>
      </c>
      <c r="OQI50" s="14">
        <f t="shared" si="1910"/>
        <v>647.44159999999999</v>
      </c>
      <c r="OQJ50" s="14">
        <f t="shared" si="1911"/>
        <v>819.18939999999998</v>
      </c>
      <c r="OQK50" s="11" t="s">
        <v>17390</v>
      </c>
      <c r="OQL50" s="261" t="str">
        <f>IF(OQS50="SINAPI",VLOOKUP('TEREZINHA HARDY'!OQR50,SINAPI,2,),VLOOKUP('TEREZINHA HARDY'!OQR50,SETOP,3,))</f>
        <v>PINTURA COM EMULSÃO ASFÁLTICA, DUAS (2) DEMÃOS</v>
      </c>
      <c r="OQM50" s="261"/>
      <c r="OQN50" s="261"/>
      <c r="OQO50" s="261"/>
      <c r="OQP50" s="261"/>
      <c r="OQQ50" s="261"/>
      <c r="OQR50" s="12" t="s">
        <v>10840</v>
      </c>
      <c r="OQS50" s="12" t="s">
        <v>6222</v>
      </c>
      <c r="OQT50" s="12" t="str">
        <f>IF(OQS50="SINAPI",VLOOKUP('TEREZINHA HARDY'!OQR50,SINAPI,3,),VLOOKUP('TEREZINHA HARDY'!OQR50,SETOP,4,))</f>
        <v>M2</v>
      </c>
      <c r="OQU50" s="13">
        <v>36.619999999999997</v>
      </c>
      <c r="OQV50" s="13" t="s">
        <v>41</v>
      </c>
      <c r="OQW50" s="14">
        <f>IF(OQS50="SINAPI",VLOOKUP('TEREZINHA HARDY'!OQR50,SINAPI,4,),VLOOKUP('TEREZINHA HARDY'!OQR50,SETOP,5,))</f>
        <v>17.68</v>
      </c>
      <c r="OQX50" s="14">
        <f t="shared" si="1912"/>
        <v>22.37</v>
      </c>
      <c r="OQY50" s="14">
        <f t="shared" si="1913"/>
        <v>647.44159999999999</v>
      </c>
      <c r="OQZ50" s="14">
        <f t="shared" si="1914"/>
        <v>819.18939999999998</v>
      </c>
      <c r="ORA50" s="11" t="s">
        <v>17390</v>
      </c>
      <c r="ORB50" s="261" t="str">
        <f>IF(ORI50="SINAPI",VLOOKUP('TEREZINHA HARDY'!ORH50,SINAPI,2,),VLOOKUP('TEREZINHA HARDY'!ORH50,SETOP,3,))</f>
        <v>PINTURA COM EMULSÃO ASFÁLTICA, DUAS (2) DEMÃOS</v>
      </c>
      <c r="ORC50" s="261"/>
      <c r="ORD50" s="261"/>
      <c r="ORE50" s="261"/>
      <c r="ORF50" s="261"/>
      <c r="ORG50" s="261"/>
      <c r="ORH50" s="12" t="s">
        <v>10840</v>
      </c>
      <c r="ORI50" s="12" t="s">
        <v>6222</v>
      </c>
      <c r="ORJ50" s="12" t="str">
        <f>IF(ORI50="SINAPI",VLOOKUP('TEREZINHA HARDY'!ORH50,SINAPI,3,),VLOOKUP('TEREZINHA HARDY'!ORH50,SETOP,4,))</f>
        <v>M2</v>
      </c>
      <c r="ORK50" s="13">
        <v>36.619999999999997</v>
      </c>
      <c r="ORL50" s="13" t="s">
        <v>41</v>
      </c>
      <c r="ORM50" s="14">
        <f>IF(ORI50="SINAPI",VLOOKUP('TEREZINHA HARDY'!ORH50,SINAPI,4,),VLOOKUP('TEREZINHA HARDY'!ORH50,SETOP,5,))</f>
        <v>17.68</v>
      </c>
      <c r="ORN50" s="14">
        <f t="shared" si="1915"/>
        <v>22.37</v>
      </c>
      <c r="ORO50" s="14">
        <f t="shared" si="1916"/>
        <v>647.44159999999999</v>
      </c>
      <c r="ORP50" s="14">
        <f t="shared" si="1917"/>
        <v>819.18939999999998</v>
      </c>
      <c r="ORQ50" s="11" t="s">
        <v>17390</v>
      </c>
      <c r="ORR50" s="261" t="str">
        <f>IF(ORY50="SINAPI",VLOOKUP('TEREZINHA HARDY'!ORX50,SINAPI,2,),VLOOKUP('TEREZINHA HARDY'!ORX50,SETOP,3,))</f>
        <v>PINTURA COM EMULSÃO ASFÁLTICA, DUAS (2) DEMÃOS</v>
      </c>
      <c r="ORS50" s="261"/>
      <c r="ORT50" s="261"/>
      <c r="ORU50" s="261"/>
      <c r="ORV50" s="261"/>
      <c r="ORW50" s="261"/>
      <c r="ORX50" s="12" t="s">
        <v>10840</v>
      </c>
      <c r="ORY50" s="12" t="s">
        <v>6222</v>
      </c>
      <c r="ORZ50" s="12" t="str">
        <f>IF(ORY50="SINAPI",VLOOKUP('TEREZINHA HARDY'!ORX50,SINAPI,3,),VLOOKUP('TEREZINHA HARDY'!ORX50,SETOP,4,))</f>
        <v>M2</v>
      </c>
      <c r="OSA50" s="13">
        <v>36.619999999999997</v>
      </c>
      <c r="OSB50" s="13" t="s">
        <v>41</v>
      </c>
      <c r="OSC50" s="14">
        <f>IF(ORY50="SINAPI",VLOOKUP('TEREZINHA HARDY'!ORX50,SINAPI,4,),VLOOKUP('TEREZINHA HARDY'!ORX50,SETOP,5,))</f>
        <v>17.68</v>
      </c>
      <c r="OSD50" s="14">
        <f t="shared" si="1918"/>
        <v>22.37</v>
      </c>
      <c r="OSE50" s="14">
        <f t="shared" si="1919"/>
        <v>647.44159999999999</v>
      </c>
      <c r="OSF50" s="14">
        <f t="shared" si="1920"/>
        <v>819.18939999999998</v>
      </c>
      <c r="OSG50" s="11" t="s">
        <v>17390</v>
      </c>
      <c r="OSH50" s="261" t="str">
        <f>IF(OSO50="SINAPI",VLOOKUP('TEREZINHA HARDY'!OSN50,SINAPI,2,),VLOOKUP('TEREZINHA HARDY'!OSN50,SETOP,3,))</f>
        <v>PINTURA COM EMULSÃO ASFÁLTICA, DUAS (2) DEMÃOS</v>
      </c>
      <c r="OSI50" s="261"/>
      <c r="OSJ50" s="261"/>
      <c r="OSK50" s="261"/>
      <c r="OSL50" s="261"/>
      <c r="OSM50" s="261"/>
      <c r="OSN50" s="12" t="s">
        <v>10840</v>
      </c>
      <c r="OSO50" s="12" t="s">
        <v>6222</v>
      </c>
      <c r="OSP50" s="12" t="str">
        <f>IF(OSO50="SINAPI",VLOOKUP('TEREZINHA HARDY'!OSN50,SINAPI,3,),VLOOKUP('TEREZINHA HARDY'!OSN50,SETOP,4,))</f>
        <v>M2</v>
      </c>
      <c r="OSQ50" s="13">
        <v>36.619999999999997</v>
      </c>
      <c r="OSR50" s="13" t="s">
        <v>41</v>
      </c>
      <c r="OSS50" s="14">
        <f>IF(OSO50="SINAPI",VLOOKUP('TEREZINHA HARDY'!OSN50,SINAPI,4,),VLOOKUP('TEREZINHA HARDY'!OSN50,SETOP,5,))</f>
        <v>17.68</v>
      </c>
      <c r="OST50" s="14">
        <f t="shared" si="1921"/>
        <v>22.37</v>
      </c>
      <c r="OSU50" s="14">
        <f t="shared" si="1922"/>
        <v>647.44159999999999</v>
      </c>
      <c r="OSV50" s="14">
        <f t="shared" si="1923"/>
        <v>819.18939999999998</v>
      </c>
      <c r="OSW50" s="11" t="s">
        <v>17390</v>
      </c>
      <c r="OSX50" s="261" t="str">
        <f>IF(OTE50="SINAPI",VLOOKUP('TEREZINHA HARDY'!OTD50,SINAPI,2,),VLOOKUP('TEREZINHA HARDY'!OTD50,SETOP,3,))</f>
        <v>PINTURA COM EMULSÃO ASFÁLTICA, DUAS (2) DEMÃOS</v>
      </c>
      <c r="OSY50" s="261"/>
      <c r="OSZ50" s="261"/>
      <c r="OTA50" s="261"/>
      <c r="OTB50" s="261"/>
      <c r="OTC50" s="261"/>
      <c r="OTD50" s="12" t="s">
        <v>10840</v>
      </c>
      <c r="OTE50" s="12" t="s">
        <v>6222</v>
      </c>
      <c r="OTF50" s="12" t="str">
        <f>IF(OTE50="SINAPI",VLOOKUP('TEREZINHA HARDY'!OTD50,SINAPI,3,),VLOOKUP('TEREZINHA HARDY'!OTD50,SETOP,4,))</f>
        <v>M2</v>
      </c>
      <c r="OTG50" s="13">
        <v>36.619999999999997</v>
      </c>
      <c r="OTH50" s="13" t="s">
        <v>41</v>
      </c>
      <c r="OTI50" s="14">
        <f>IF(OTE50="SINAPI",VLOOKUP('TEREZINHA HARDY'!OTD50,SINAPI,4,),VLOOKUP('TEREZINHA HARDY'!OTD50,SETOP,5,))</f>
        <v>17.68</v>
      </c>
      <c r="OTJ50" s="14">
        <f t="shared" si="1924"/>
        <v>22.37</v>
      </c>
      <c r="OTK50" s="14">
        <f t="shared" si="1925"/>
        <v>647.44159999999999</v>
      </c>
      <c r="OTL50" s="14">
        <f t="shared" si="1926"/>
        <v>819.18939999999998</v>
      </c>
      <c r="OTM50" s="11" t="s">
        <v>17390</v>
      </c>
      <c r="OTN50" s="261" t="str">
        <f>IF(OTU50="SINAPI",VLOOKUP('TEREZINHA HARDY'!OTT50,SINAPI,2,),VLOOKUP('TEREZINHA HARDY'!OTT50,SETOP,3,))</f>
        <v>PINTURA COM EMULSÃO ASFÁLTICA, DUAS (2) DEMÃOS</v>
      </c>
      <c r="OTO50" s="261"/>
      <c r="OTP50" s="261"/>
      <c r="OTQ50" s="261"/>
      <c r="OTR50" s="261"/>
      <c r="OTS50" s="261"/>
      <c r="OTT50" s="12" t="s">
        <v>10840</v>
      </c>
      <c r="OTU50" s="12" t="s">
        <v>6222</v>
      </c>
      <c r="OTV50" s="12" t="str">
        <f>IF(OTU50="SINAPI",VLOOKUP('TEREZINHA HARDY'!OTT50,SINAPI,3,),VLOOKUP('TEREZINHA HARDY'!OTT50,SETOP,4,))</f>
        <v>M2</v>
      </c>
      <c r="OTW50" s="13">
        <v>36.619999999999997</v>
      </c>
      <c r="OTX50" s="13" t="s">
        <v>41</v>
      </c>
      <c r="OTY50" s="14">
        <f>IF(OTU50="SINAPI",VLOOKUP('TEREZINHA HARDY'!OTT50,SINAPI,4,),VLOOKUP('TEREZINHA HARDY'!OTT50,SETOP,5,))</f>
        <v>17.68</v>
      </c>
      <c r="OTZ50" s="14">
        <f t="shared" si="1927"/>
        <v>22.37</v>
      </c>
      <c r="OUA50" s="14">
        <f t="shared" si="1928"/>
        <v>647.44159999999999</v>
      </c>
      <c r="OUB50" s="14">
        <f t="shared" si="1929"/>
        <v>819.18939999999998</v>
      </c>
      <c r="OUC50" s="11" t="s">
        <v>17390</v>
      </c>
      <c r="OUD50" s="261" t="str">
        <f>IF(OUK50="SINAPI",VLOOKUP('TEREZINHA HARDY'!OUJ50,SINAPI,2,),VLOOKUP('TEREZINHA HARDY'!OUJ50,SETOP,3,))</f>
        <v>PINTURA COM EMULSÃO ASFÁLTICA, DUAS (2) DEMÃOS</v>
      </c>
      <c r="OUE50" s="261"/>
      <c r="OUF50" s="261"/>
      <c r="OUG50" s="261"/>
      <c r="OUH50" s="261"/>
      <c r="OUI50" s="261"/>
      <c r="OUJ50" s="12" t="s">
        <v>10840</v>
      </c>
      <c r="OUK50" s="12" t="s">
        <v>6222</v>
      </c>
      <c r="OUL50" s="12" t="str">
        <f>IF(OUK50="SINAPI",VLOOKUP('TEREZINHA HARDY'!OUJ50,SINAPI,3,),VLOOKUP('TEREZINHA HARDY'!OUJ50,SETOP,4,))</f>
        <v>M2</v>
      </c>
      <c r="OUM50" s="13">
        <v>36.619999999999997</v>
      </c>
      <c r="OUN50" s="13" t="s">
        <v>41</v>
      </c>
      <c r="OUO50" s="14">
        <f>IF(OUK50="SINAPI",VLOOKUP('TEREZINHA HARDY'!OUJ50,SINAPI,4,),VLOOKUP('TEREZINHA HARDY'!OUJ50,SETOP,5,))</f>
        <v>17.68</v>
      </c>
      <c r="OUP50" s="14">
        <f t="shared" si="1930"/>
        <v>22.37</v>
      </c>
      <c r="OUQ50" s="14">
        <f t="shared" si="1931"/>
        <v>647.44159999999999</v>
      </c>
      <c r="OUR50" s="14">
        <f t="shared" si="1932"/>
        <v>819.18939999999998</v>
      </c>
      <c r="OUS50" s="11" t="s">
        <v>17390</v>
      </c>
      <c r="OUT50" s="261" t="str">
        <f>IF(OVA50="SINAPI",VLOOKUP('TEREZINHA HARDY'!OUZ50,SINAPI,2,),VLOOKUP('TEREZINHA HARDY'!OUZ50,SETOP,3,))</f>
        <v>PINTURA COM EMULSÃO ASFÁLTICA, DUAS (2) DEMÃOS</v>
      </c>
      <c r="OUU50" s="261"/>
      <c r="OUV50" s="261"/>
      <c r="OUW50" s="261"/>
      <c r="OUX50" s="261"/>
      <c r="OUY50" s="261"/>
      <c r="OUZ50" s="12" t="s">
        <v>10840</v>
      </c>
      <c r="OVA50" s="12" t="s">
        <v>6222</v>
      </c>
      <c r="OVB50" s="12" t="str">
        <f>IF(OVA50="SINAPI",VLOOKUP('TEREZINHA HARDY'!OUZ50,SINAPI,3,),VLOOKUP('TEREZINHA HARDY'!OUZ50,SETOP,4,))</f>
        <v>M2</v>
      </c>
      <c r="OVC50" s="13">
        <v>36.619999999999997</v>
      </c>
      <c r="OVD50" s="13" t="s">
        <v>41</v>
      </c>
      <c r="OVE50" s="14">
        <f>IF(OVA50="SINAPI",VLOOKUP('TEREZINHA HARDY'!OUZ50,SINAPI,4,),VLOOKUP('TEREZINHA HARDY'!OUZ50,SETOP,5,))</f>
        <v>17.68</v>
      </c>
      <c r="OVF50" s="14">
        <f t="shared" si="1933"/>
        <v>22.37</v>
      </c>
      <c r="OVG50" s="14">
        <f t="shared" si="1934"/>
        <v>647.44159999999999</v>
      </c>
      <c r="OVH50" s="14">
        <f t="shared" si="1935"/>
        <v>819.18939999999998</v>
      </c>
      <c r="OVI50" s="11" t="s">
        <v>17390</v>
      </c>
      <c r="OVJ50" s="261" t="str">
        <f>IF(OVQ50="SINAPI",VLOOKUP('TEREZINHA HARDY'!OVP50,SINAPI,2,),VLOOKUP('TEREZINHA HARDY'!OVP50,SETOP,3,))</f>
        <v>PINTURA COM EMULSÃO ASFÁLTICA, DUAS (2) DEMÃOS</v>
      </c>
      <c r="OVK50" s="261"/>
      <c r="OVL50" s="261"/>
      <c r="OVM50" s="261"/>
      <c r="OVN50" s="261"/>
      <c r="OVO50" s="261"/>
      <c r="OVP50" s="12" t="s">
        <v>10840</v>
      </c>
      <c r="OVQ50" s="12" t="s">
        <v>6222</v>
      </c>
      <c r="OVR50" s="12" t="str">
        <f>IF(OVQ50="SINAPI",VLOOKUP('TEREZINHA HARDY'!OVP50,SINAPI,3,),VLOOKUP('TEREZINHA HARDY'!OVP50,SETOP,4,))</f>
        <v>M2</v>
      </c>
      <c r="OVS50" s="13">
        <v>36.619999999999997</v>
      </c>
      <c r="OVT50" s="13" t="s">
        <v>41</v>
      </c>
      <c r="OVU50" s="14">
        <f>IF(OVQ50="SINAPI",VLOOKUP('TEREZINHA HARDY'!OVP50,SINAPI,4,),VLOOKUP('TEREZINHA HARDY'!OVP50,SETOP,5,))</f>
        <v>17.68</v>
      </c>
      <c r="OVV50" s="14">
        <f t="shared" si="1936"/>
        <v>22.37</v>
      </c>
      <c r="OVW50" s="14">
        <f t="shared" si="1937"/>
        <v>647.44159999999999</v>
      </c>
      <c r="OVX50" s="14">
        <f t="shared" si="1938"/>
        <v>819.18939999999998</v>
      </c>
      <c r="OVY50" s="11" t="s">
        <v>17390</v>
      </c>
      <c r="OVZ50" s="261" t="str">
        <f>IF(OWG50="SINAPI",VLOOKUP('TEREZINHA HARDY'!OWF50,SINAPI,2,),VLOOKUP('TEREZINHA HARDY'!OWF50,SETOP,3,))</f>
        <v>PINTURA COM EMULSÃO ASFÁLTICA, DUAS (2) DEMÃOS</v>
      </c>
      <c r="OWA50" s="261"/>
      <c r="OWB50" s="261"/>
      <c r="OWC50" s="261"/>
      <c r="OWD50" s="261"/>
      <c r="OWE50" s="261"/>
      <c r="OWF50" s="12" t="s">
        <v>10840</v>
      </c>
      <c r="OWG50" s="12" t="s">
        <v>6222</v>
      </c>
      <c r="OWH50" s="12" t="str">
        <f>IF(OWG50="SINAPI",VLOOKUP('TEREZINHA HARDY'!OWF50,SINAPI,3,),VLOOKUP('TEREZINHA HARDY'!OWF50,SETOP,4,))</f>
        <v>M2</v>
      </c>
      <c r="OWI50" s="13">
        <v>36.619999999999997</v>
      </c>
      <c r="OWJ50" s="13" t="s">
        <v>41</v>
      </c>
      <c r="OWK50" s="14">
        <f>IF(OWG50="SINAPI",VLOOKUP('TEREZINHA HARDY'!OWF50,SINAPI,4,),VLOOKUP('TEREZINHA HARDY'!OWF50,SETOP,5,))</f>
        <v>17.68</v>
      </c>
      <c r="OWL50" s="14">
        <f t="shared" si="1939"/>
        <v>22.37</v>
      </c>
      <c r="OWM50" s="14">
        <f t="shared" si="1940"/>
        <v>647.44159999999999</v>
      </c>
      <c r="OWN50" s="14">
        <f t="shared" si="1941"/>
        <v>819.18939999999998</v>
      </c>
      <c r="OWO50" s="11" t="s">
        <v>17390</v>
      </c>
      <c r="OWP50" s="261" t="str">
        <f>IF(OWW50="SINAPI",VLOOKUP('TEREZINHA HARDY'!OWV50,SINAPI,2,),VLOOKUP('TEREZINHA HARDY'!OWV50,SETOP,3,))</f>
        <v>PINTURA COM EMULSÃO ASFÁLTICA, DUAS (2) DEMÃOS</v>
      </c>
      <c r="OWQ50" s="261"/>
      <c r="OWR50" s="261"/>
      <c r="OWS50" s="261"/>
      <c r="OWT50" s="261"/>
      <c r="OWU50" s="261"/>
      <c r="OWV50" s="12" t="s">
        <v>10840</v>
      </c>
      <c r="OWW50" s="12" t="s">
        <v>6222</v>
      </c>
      <c r="OWX50" s="12" t="str">
        <f>IF(OWW50="SINAPI",VLOOKUP('TEREZINHA HARDY'!OWV50,SINAPI,3,),VLOOKUP('TEREZINHA HARDY'!OWV50,SETOP,4,))</f>
        <v>M2</v>
      </c>
      <c r="OWY50" s="13">
        <v>36.619999999999997</v>
      </c>
      <c r="OWZ50" s="13" t="s">
        <v>41</v>
      </c>
      <c r="OXA50" s="14">
        <f>IF(OWW50="SINAPI",VLOOKUP('TEREZINHA HARDY'!OWV50,SINAPI,4,),VLOOKUP('TEREZINHA HARDY'!OWV50,SETOP,5,))</f>
        <v>17.68</v>
      </c>
      <c r="OXB50" s="14">
        <f t="shared" si="1942"/>
        <v>22.37</v>
      </c>
      <c r="OXC50" s="14">
        <f t="shared" si="1943"/>
        <v>647.44159999999999</v>
      </c>
      <c r="OXD50" s="14">
        <f t="shared" si="1944"/>
        <v>819.18939999999998</v>
      </c>
      <c r="OXE50" s="11" t="s">
        <v>17390</v>
      </c>
      <c r="OXF50" s="261" t="str">
        <f>IF(OXM50="SINAPI",VLOOKUP('TEREZINHA HARDY'!OXL50,SINAPI,2,),VLOOKUP('TEREZINHA HARDY'!OXL50,SETOP,3,))</f>
        <v>PINTURA COM EMULSÃO ASFÁLTICA, DUAS (2) DEMÃOS</v>
      </c>
      <c r="OXG50" s="261"/>
      <c r="OXH50" s="261"/>
      <c r="OXI50" s="261"/>
      <c r="OXJ50" s="261"/>
      <c r="OXK50" s="261"/>
      <c r="OXL50" s="12" t="s">
        <v>10840</v>
      </c>
      <c r="OXM50" s="12" t="s">
        <v>6222</v>
      </c>
      <c r="OXN50" s="12" t="str">
        <f>IF(OXM50="SINAPI",VLOOKUP('TEREZINHA HARDY'!OXL50,SINAPI,3,),VLOOKUP('TEREZINHA HARDY'!OXL50,SETOP,4,))</f>
        <v>M2</v>
      </c>
      <c r="OXO50" s="13">
        <v>36.619999999999997</v>
      </c>
      <c r="OXP50" s="13" t="s">
        <v>41</v>
      </c>
      <c r="OXQ50" s="14">
        <f>IF(OXM50="SINAPI",VLOOKUP('TEREZINHA HARDY'!OXL50,SINAPI,4,),VLOOKUP('TEREZINHA HARDY'!OXL50,SETOP,5,))</f>
        <v>17.68</v>
      </c>
      <c r="OXR50" s="14">
        <f t="shared" si="1945"/>
        <v>22.37</v>
      </c>
      <c r="OXS50" s="14">
        <f t="shared" si="1946"/>
        <v>647.44159999999999</v>
      </c>
      <c r="OXT50" s="14">
        <f t="shared" si="1947"/>
        <v>819.18939999999998</v>
      </c>
      <c r="OXU50" s="11" t="s">
        <v>17390</v>
      </c>
      <c r="OXV50" s="261" t="str">
        <f>IF(OYC50="SINAPI",VLOOKUP('TEREZINHA HARDY'!OYB50,SINAPI,2,),VLOOKUP('TEREZINHA HARDY'!OYB50,SETOP,3,))</f>
        <v>PINTURA COM EMULSÃO ASFÁLTICA, DUAS (2) DEMÃOS</v>
      </c>
      <c r="OXW50" s="261"/>
      <c r="OXX50" s="261"/>
      <c r="OXY50" s="261"/>
      <c r="OXZ50" s="261"/>
      <c r="OYA50" s="261"/>
      <c r="OYB50" s="12" t="s">
        <v>10840</v>
      </c>
      <c r="OYC50" s="12" t="s">
        <v>6222</v>
      </c>
      <c r="OYD50" s="12" t="str">
        <f>IF(OYC50="SINAPI",VLOOKUP('TEREZINHA HARDY'!OYB50,SINAPI,3,),VLOOKUP('TEREZINHA HARDY'!OYB50,SETOP,4,))</f>
        <v>M2</v>
      </c>
      <c r="OYE50" s="13">
        <v>36.619999999999997</v>
      </c>
      <c r="OYF50" s="13" t="s">
        <v>41</v>
      </c>
      <c r="OYG50" s="14">
        <f>IF(OYC50="SINAPI",VLOOKUP('TEREZINHA HARDY'!OYB50,SINAPI,4,),VLOOKUP('TEREZINHA HARDY'!OYB50,SETOP,5,))</f>
        <v>17.68</v>
      </c>
      <c r="OYH50" s="14">
        <f t="shared" si="1948"/>
        <v>22.37</v>
      </c>
      <c r="OYI50" s="14">
        <f t="shared" si="1949"/>
        <v>647.44159999999999</v>
      </c>
      <c r="OYJ50" s="14">
        <f t="shared" si="1950"/>
        <v>819.18939999999998</v>
      </c>
      <c r="OYK50" s="11" t="s">
        <v>17390</v>
      </c>
      <c r="OYL50" s="261" t="str">
        <f>IF(OYS50="SINAPI",VLOOKUP('TEREZINHA HARDY'!OYR50,SINAPI,2,),VLOOKUP('TEREZINHA HARDY'!OYR50,SETOP,3,))</f>
        <v>PINTURA COM EMULSÃO ASFÁLTICA, DUAS (2) DEMÃOS</v>
      </c>
      <c r="OYM50" s="261"/>
      <c r="OYN50" s="261"/>
      <c r="OYO50" s="261"/>
      <c r="OYP50" s="261"/>
      <c r="OYQ50" s="261"/>
      <c r="OYR50" s="12" t="s">
        <v>10840</v>
      </c>
      <c r="OYS50" s="12" t="s">
        <v>6222</v>
      </c>
      <c r="OYT50" s="12" t="str">
        <f>IF(OYS50="SINAPI",VLOOKUP('TEREZINHA HARDY'!OYR50,SINAPI,3,),VLOOKUP('TEREZINHA HARDY'!OYR50,SETOP,4,))</f>
        <v>M2</v>
      </c>
      <c r="OYU50" s="13">
        <v>36.619999999999997</v>
      </c>
      <c r="OYV50" s="13" t="s">
        <v>41</v>
      </c>
      <c r="OYW50" s="14">
        <f>IF(OYS50="SINAPI",VLOOKUP('TEREZINHA HARDY'!OYR50,SINAPI,4,),VLOOKUP('TEREZINHA HARDY'!OYR50,SETOP,5,))</f>
        <v>17.68</v>
      </c>
      <c r="OYX50" s="14">
        <f t="shared" si="1951"/>
        <v>22.37</v>
      </c>
      <c r="OYY50" s="14">
        <f t="shared" si="1952"/>
        <v>647.44159999999999</v>
      </c>
      <c r="OYZ50" s="14">
        <f t="shared" si="1953"/>
        <v>819.18939999999998</v>
      </c>
      <c r="OZA50" s="11" t="s">
        <v>17390</v>
      </c>
      <c r="OZB50" s="261" t="str">
        <f>IF(OZI50="SINAPI",VLOOKUP('TEREZINHA HARDY'!OZH50,SINAPI,2,),VLOOKUP('TEREZINHA HARDY'!OZH50,SETOP,3,))</f>
        <v>PINTURA COM EMULSÃO ASFÁLTICA, DUAS (2) DEMÃOS</v>
      </c>
      <c r="OZC50" s="261"/>
      <c r="OZD50" s="261"/>
      <c r="OZE50" s="261"/>
      <c r="OZF50" s="261"/>
      <c r="OZG50" s="261"/>
      <c r="OZH50" s="12" t="s">
        <v>10840</v>
      </c>
      <c r="OZI50" s="12" t="s">
        <v>6222</v>
      </c>
      <c r="OZJ50" s="12" t="str">
        <f>IF(OZI50="SINAPI",VLOOKUP('TEREZINHA HARDY'!OZH50,SINAPI,3,),VLOOKUP('TEREZINHA HARDY'!OZH50,SETOP,4,))</f>
        <v>M2</v>
      </c>
      <c r="OZK50" s="13">
        <v>36.619999999999997</v>
      </c>
      <c r="OZL50" s="13" t="s">
        <v>41</v>
      </c>
      <c r="OZM50" s="14">
        <f>IF(OZI50="SINAPI",VLOOKUP('TEREZINHA HARDY'!OZH50,SINAPI,4,),VLOOKUP('TEREZINHA HARDY'!OZH50,SETOP,5,))</f>
        <v>17.68</v>
      </c>
      <c r="OZN50" s="14">
        <f t="shared" si="1954"/>
        <v>22.37</v>
      </c>
      <c r="OZO50" s="14">
        <f t="shared" si="1955"/>
        <v>647.44159999999999</v>
      </c>
      <c r="OZP50" s="14">
        <f t="shared" si="1956"/>
        <v>819.18939999999998</v>
      </c>
      <c r="OZQ50" s="11" t="s">
        <v>17390</v>
      </c>
      <c r="OZR50" s="261" t="str">
        <f>IF(OZY50="SINAPI",VLOOKUP('TEREZINHA HARDY'!OZX50,SINAPI,2,),VLOOKUP('TEREZINHA HARDY'!OZX50,SETOP,3,))</f>
        <v>PINTURA COM EMULSÃO ASFÁLTICA, DUAS (2) DEMÃOS</v>
      </c>
      <c r="OZS50" s="261"/>
      <c r="OZT50" s="261"/>
      <c r="OZU50" s="261"/>
      <c r="OZV50" s="261"/>
      <c r="OZW50" s="261"/>
      <c r="OZX50" s="12" t="s">
        <v>10840</v>
      </c>
      <c r="OZY50" s="12" t="s">
        <v>6222</v>
      </c>
      <c r="OZZ50" s="12" t="str">
        <f>IF(OZY50="SINAPI",VLOOKUP('TEREZINHA HARDY'!OZX50,SINAPI,3,),VLOOKUP('TEREZINHA HARDY'!OZX50,SETOP,4,))</f>
        <v>M2</v>
      </c>
      <c r="PAA50" s="13">
        <v>36.619999999999997</v>
      </c>
      <c r="PAB50" s="13" t="s">
        <v>41</v>
      </c>
      <c r="PAC50" s="14">
        <f>IF(OZY50="SINAPI",VLOOKUP('TEREZINHA HARDY'!OZX50,SINAPI,4,),VLOOKUP('TEREZINHA HARDY'!OZX50,SETOP,5,))</f>
        <v>17.68</v>
      </c>
      <c r="PAD50" s="14">
        <f t="shared" si="1957"/>
        <v>22.37</v>
      </c>
      <c r="PAE50" s="14">
        <f t="shared" si="1958"/>
        <v>647.44159999999999</v>
      </c>
      <c r="PAF50" s="14">
        <f t="shared" si="1959"/>
        <v>819.18939999999998</v>
      </c>
      <c r="PAG50" s="11" t="s">
        <v>17390</v>
      </c>
      <c r="PAH50" s="261" t="str">
        <f>IF(PAO50="SINAPI",VLOOKUP('TEREZINHA HARDY'!PAN50,SINAPI,2,),VLOOKUP('TEREZINHA HARDY'!PAN50,SETOP,3,))</f>
        <v>PINTURA COM EMULSÃO ASFÁLTICA, DUAS (2) DEMÃOS</v>
      </c>
      <c r="PAI50" s="261"/>
      <c r="PAJ50" s="261"/>
      <c r="PAK50" s="261"/>
      <c r="PAL50" s="261"/>
      <c r="PAM50" s="261"/>
      <c r="PAN50" s="12" t="s">
        <v>10840</v>
      </c>
      <c r="PAO50" s="12" t="s">
        <v>6222</v>
      </c>
      <c r="PAP50" s="12" t="str">
        <f>IF(PAO50="SINAPI",VLOOKUP('TEREZINHA HARDY'!PAN50,SINAPI,3,),VLOOKUP('TEREZINHA HARDY'!PAN50,SETOP,4,))</f>
        <v>M2</v>
      </c>
      <c r="PAQ50" s="13">
        <v>36.619999999999997</v>
      </c>
      <c r="PAR50" s="13" t="s">
        <v>41</v>
      </c>
      <c r="PAS50" s="14">
        <f>IF(PAO50="SINAPI",VLOOKUP('TEREZINHA HARDY'!PAN50,SINAPI,4,),VLOOKUP('TEREZINHA HARDY'!PAN50,SETOP,5,))</f>
        <v>17.68</v>
      </c>
      <c r="PAT50" s="14">
        <f t="shared" si="1960"/>
        <v>22.37</v>
      </c>
      <c r="PAU50" s="14">
        <f t="shared" si="1961"/>
        <v>647.44159999999999</v>
      </c>
      <c r="PAV50" s="14">
        <f t="shared" si="1962"/>
        <v>819.18939999999998</v>
      </c>
      <c r="PAW50" s="11" t="s">
        <v>17390</v>
      </c>
      <c r="PAX50" s="261" t="str">
        <f>IF(PBE50="SINAPI",VLOOKUP('TEREZINHA HARDY'!PBD50,SINAPI,2,),VLOOKUP('TEREZINHA HARDY'!PBD50,SETOP,3,))</f>
        <v>PINTURA COM EMULSÃO ASFÁLTICA, DUAS (2) DEMÃOS</v>
      </c>
      <c r="PAY50" s="261"/>
      <c r="PAZ50" s="261"/>
      <c r="PBA50" s="261"/>
      <c r="PBB50" s="261"/>
      <c r="PBC50" s="261"/>
      <c r="PBD50" s="12" t="s">
        <v>10840</v>
      </c>
      <c r="PBE50" s="12" t="s">
        <v>6222</v>
      </c>
      <c r="PBF50" s="12" t="str">
        <f>IF(PBE50="SINAPI",VLOOKUP('TEREZINHA HARDY'!PBD50,SINAPI,3,),VLOOKUP('TEREZINHA HARDY'!PBD50,SETOP,4,))</f>
        <v>M2</v>
      </c>
      <c r="PBG50" s="13">
        <v>36.619999999999997</v>
      </c>
      <c r="PBH50" s="13" t="s">
        <v>41</v>
      </c>
      <c r="PBI50" s="14">
        <f>IF(PBE50="SINAPI",VLOOKUP('TEREZINHA HARDY'!PBD50,SINAPI,4,),VLOOKUP('TEREZINHA HARDY'!PBD50,SETOP,5,))</f>
        <v>17.68</v>
      </c>
      <c r="PBJ50" s="14">
        <f t="shared" si="1963"/>
        <v>22.37</v>
      </c>
      <c r="PBK50" s="14">
        <f t="shared" si="1964"/>
        <v>647.44159999999999</v>
      </c>
      <c r="PBL50" s="14">
        <f t="shared" si="1965"/>
        <v>819.18939999999998</v>
      </c>
      <c r="PBM50" s="11" t="s">
        <v>17390</v>
      </c>
      <c r="PBN50" s="261" t="str">
        <f>IF(PBU50="SINAPI",VLOOKUP('TEREZINHA HARDY'!PBT50,SINAPI,2,),VLOOKUP('TEREZINHA HARDY'!PBT50,SETOP,3,))</f>
        <v>PINTURA COM EMULSÃO ASFÁLTICA, DUAS (2) DEMÃOS</v>
      </c>
      <c r="PBO50" s="261"/>
      <c r="PBP50" s="261"/>
      <c r="PBQ50" s="261"/>
      <c r="PBR50" s="261"/>
      <c r="PBS50" s="261"/>
      <c r="PBT50" s="12" t="s">
        <v>10840</v>
      </c>
      <c r="PBU50" s="12" t="s">
        <v>6222</v>
      </c>
      <c r="PBV50" s="12" t="str">
        <f>IF(PBU50="SINAPI",VLOOKUP('TEREZINHA HARDY'!PBT50,SINAPI,3,),VLOOKUP('TEREZINHA HARDY'!PBT50,SETOP,4,))</f>
        <v>M2</v>
      </c>
      <c r="PBW50" s="13">
        <v>36.619999999999997</v>
      </c>
      <c r="PBX50" s="13" t="s">
        <v>41</v>
      </c>
      <c r="PBY50" s="14">
        <f>IF(PBU50="SINAPI",VLOOKUP('TEREZINHA HARDY'!PBT50,SINAPI,4,),VLOOKUP('TEREZINHA HARDY'!PBT50,SETOP,5,))</f>
        <v>17.68</v>
      </c>
      <c r="PBZ50" s="14">
        <f t="shared" si="1966"/>
        <v>22.37</v>
      </c>
      <c r="PCA50" s="14">
        <f t="shared" si="1967"/>
        <v>647.44159999999999</v>
      </c>
      <c r="PCB50" s="14">
        <f t="shared" si="1968"/>
        <v>819.18939999999998</v>
      </c>
      <c r="PCC50" s="11" t="s">
        <v>17390</v>
      </c>
      <c r="PCD50" s="261" t="str">
        <f>IF(PCK50="SINAPI",VLOOKUP('TEREZINHA HARDY'!PCJ50,SINAPI,2,),VLOOKUP('TEREZINHA HARDY'!PCJ50,SETOP,3,))</f>
        <v>PINTURA COM EMULSÃO ASFÁLTICA, DUAS (2) DEMÃOS</v>
      </c>
      <c r="PCE50" s="261"/>
      <c r="PCF50" s="261"/>
      <c r="PCG50" s="261"/>
      <c r="PCH50" s="261"/>
      <c r="PCI50" s="261"/>
      <c r="PCJ50" s="12" t="s">
        <v>10840</v>
      </c>
      <c r="PCK50" s="12" t="s">
        <v>6222</v>
      </c>
      <c r="PCL50" s="12" t="str">
        <f>IF(PCK50="SINAPI",VLOOKUP('TEREZINHA HARDY'!PCJ50,SINAPI,3,),VLOOKUP('TEREZINHA HARDY'!PCJ50,SETOP,4,))</f>
        <v>M2</v>
      </c>
      <c r="PCM50" s="13">
        <v>36.619999999999997</v>
      </c>
      <c r="PCN50" s="13" t="s">
        <v>41</v>
      </c>
      <c r="PCO50" s="14">
        <f>IF(PCK50="SINAPI",VLOOKUP('TEREZINHA HARDY'!PCJ50,SINAPI,4,),VLOOKUP('TEREZINHA HARDY'!PCJ50,SETOP,5,))</f>
        <v>17.68</v>
      </c>
      <c r="PCP50" s="14">
        <f t="shared" si="1969"/>
        <v>22.37</v>
      </c>
      <c r="PCQ50" s="14">
        <f t="shared" si="1970"/>
        <v>647.44159999999999</v>
      </c>
      <c r="PCR50" s="14">
        <f t="shared" si="1971"/>
        <v>819.18939999999998</v>
      </c>
      <c r="PCS50" s="11" t="s">
        <v>17390</v>
      </c>
      <c r="PCT50" s="261" t="str">
        <f>IF(PDA50="SINAPI",VLOOKUP('TEREZINHA HARDY'!PCZ50,SINAPI,2,),VLOOKUP('TEREZINHA HARDY'!PCZ50,SETOP,3,))</f>
        <v>PINTURA COM EMULSÃO ASFÁLTICA, DUAS (2) DEMÃOS</v>
      </c>
      <c r="PCU50" s="261"/>
      <c r="PCV50" s="261"/>
      <c r="PCW50" s="261"/>
      <c r="PCX50" s="261"/>
      <c r="PCY50" s="261"/>
      <c r="PCZ50" s="12" t="s">
        <v>10840</v>
      </c>
      <c r="PDA50" s="12" t="s">
        <v>6222</v>
      </c>
      <c r="PDB50" s="12" t="str">
        <f>IF(PDA50="SINAPI",VLOOKUP('TEREZINHA HARDY'!PCZ50,SINAPI,3,),VLOOKUP('TEREZINHA HARDY'!PCZ50,SETOP,4,))</f>
        <v>M2</v>
      </c>
      <c r="PDC50" s="13">
        <v>36.619999999999997</v>
      </c>
      <c r="PDD50" s="13" t="s">
        <v>41</v>
      </c>
      <c r="PDE50" s="14">
        <f>IF(PDA50="SINAPI",VLOOKUP('TEREZINHA HARDY'!PCZ50,SINAPI,4,),VLOOKUP('TEREZINHA HARDY'!PCZ50,SETOP,5,))</f>
        <v>17.68</v>
      </c>
      <c r="PDF50" s="14">
        <f t="shared" si="1972"/>
        <v>22.37</v>
      </c>
      <c r="PDG50" s="14">
        <f t="shared" si="1973"/>
        <v>647.44159999999999</v>
      </c>
      <c r="PDH50" s="14">
        <f t="shared" si="1974"/>
        <v>819.18939999999998</v>
      </c>
      <c r="PDI50" s="11" t="s">
        <v>17390</v>
      </c>
      <c r="PDJ50" s="261" t="str">
        <f>IF(PDQ50="SINAPI",VLOOKUP('TEREZINHA HARDY'!PDP50,SINAPI,2,),VLOOKUP('TEREZINHA HARDY'!PDP50,SETOP,3,))</f>
        <v>PINTURA COM EMULSÃO ASFÁLTICA, DUAS (2) DEMÃOS</v>
      </c>
      <c r="PDK50" s="261"/>
      <c r="PDL50" s="261"/>
      <c r="PDM50" s="261"/>
      <c r="PDN50" s="261"/>
      <c r="PDO50" s="261"/>
      <c r="PDP50" s="12" t="s">
        <v>10840</v>
      </c>
      <c r="PDQ50" s="12" t="s">
        <v>6222</v>
      </c>
      <c r="PDR50" s="12" t="str">
        <f>IF(PDQ50="SINAPI",VLOOKUP('TEREZINHA HARDY'!PDP50,SINAPI,3,),VLOOKUP('TEREZINHA HARDY'!PDP50,SETOP,4,))</f>
        <v>M2</v>
      </c>
      <c r="PDS50" s="13">
        <v>36.619999999999997</v>
      </c>
      <c r="PDT50" s="13" t="s">
        <v>41</v>
      </c>
      <c r="PDU50" s="14">
        <f>IF(PDQ50="SINAPI",VLOOKUP('TEREZINHA HARDY'!PDP50,SINAPI,4,),VLOOKUP('TEREZINHA HARDY'!PDP50,SETOP,5,))</f>
        <v>17.68</v>
      </c>
      <c r="PDV50" s="14">
        <f t="shared" si="1975"/>
        <v>22.37</v>
      </c>
      <c r="PDW50" s="14">
        <f t="shared" si="1976"/>
        <v>647.44159999999999</v>
      </c>
      <c r="PDX50" s="14">
        <f t="shared" si="1977"/>
        <v>819.18939999999998</v>
      </c>
      <c r="PDY50" s="11" t="s">
        <v>17390</v>
      </c>
      <c r="PDZ50" s="261" t="str">
        <f>IF(PEG50="SINAPI",VLOOKUP('TEREZINHA HARDY'!PEF50,SINAPI,2,),VLOOKUP('TEREZINHA HARDY'!PEF50,SETOP,3,))</f>
        <v>PINTURA COM EMULSÃO ASFÁLTICA, DUAS (2) DEMÃOS</v>
      </c>
      <c r="PEA50" s="261"/>
      <c r="PEB50" s="261"/>
      <c r="PEC50" s="261"/>
      <c r="PED50" s="261"/>
      <c r="PEE50" s="261"/>
      <c r="PEF50" s="12" t="s">
        <v>10840</v>
      </c>
      <c r="PEG50" s="12" t="s">
        <v>6222</v>
      </c>
      <c r="PEH50" s="12" t="str">
        <f>IF(PEG50="SINAPI",VLOOKUP('TEREZINHA HARDY'!PEF50,SINAPI,3,),VLOOKUP('TEREZINHA HARDY'!PEF50,SETOP,4,))</f>
        <v>M2</v>
      </c>
      <c r="PEI50" s="13">
        <v>36.619999999999997</v>
      </c>
      <c r="PEJ50" s="13" t="s">
        <v>41</v>
      </c>
      <c r="PEK50" s="14">
        <f>IF(PEG50="SINAPI",VLOOKUP('TEREZINHA HARDY'!PEF50,SINAPI,4,),VLOOKUP('TEREZINHA HARDY'!PEF50,SETOP,5,))</f>
        <v>17.68</v>
      </c>
      <c r="PEL50" s="14">
        <f t="shared" si="1978"/>
        <v>22.37</v>
      </c>
      <c r="PEM50" s="14">
        <f t="shared" si="1979"/>
        <v>647.44159999999999</v>
      </c>
      <c r="PEN50" s="14">
        <f t="shared" si="1980"/>
        <v>819.18939999999998</v>
      </c>
      <c r="PEO50" s="11" t="s">
        <v>17390</v>
      </c>
      <c r="PEP50" s="261" t="str">
        <f>IF(PEW50="SINAPI",VLOOKUP('TEREZINHA HARDY'!PEV50,SINAPI,2,),VLOOKUP('TEREZINHA HARDY'!PEV50,SETOP,3,))</f>
        <v>PINTURA COM EMULSÃO ASFÁLTICA, DUAS (2) DEMÃOS</v>
      </c>
      <c r="PEQ50" s="261"/>
      <c r="PER50" s="261"/>
      <c r="PES50" s="261"/>
      <c r="PET50" s="261"/>
      <c r="PEU50" s="261"/>
      <c r="PEV50" s="12" t="s">
        <v>10840</v>
      </c>
      <c r="PEW50" s="12" t="s">
        <v>6222</v>
      </c>
      <c r="PEX50" s="12" t="str">
        <f>IF(PEW50="SINAPI",VLOOKUP('TEREZINHA HARDY'!PEV50,SINAPI,3,),VLOOKUP('TEREZINHA HARDY'!PEV50,SETOP,4,))</f>
        <v>M2</v>
      </c>
      <c r="PEY50" s="13">
        <v>36.619999999999997</v>
      </c>
      <c r="PEZ50" s="13" t="s">
        <v>41</v>
      </c>
      <c r="PFA50" s="14">
        <f>IF(PEW50="SINAPI",VLOOKUP('TEREZINHA HARDY'!PEV50,SINAPI,4,),VLOOKUP('TEREZINHA HARDY'!PEV50,SETOP,5,))</f>
        <v>17.68</v>
      </c>
      <c r="PFB50" s="14">
        <f t="shared" si="1981"/>
        <v>22.37</v>
      </c>
      <c r="PFC50" s="14">
        <f t="shared" si="1982"/>
        <v>647.44159999999999</v>
      </c>
      <c r="PFD50" s="14">
        <f t="shared" si="1983"/>
        <v>819.18939999999998</v>
      </c>
      <c r="PFE50" s="11" t="s">
        <v>17390</v>
      </c>
      <c r="PFF50" s="261" t="str">
        <f>IF(PFM50="SINAPI",VLOOKUP('TEREZINHA HARDY'!PFL50,SINAPI,2,),VLOOKUP('TEREZINHA HARDY'!PFL50,SETOP,3,))</f>
        <v>PINTURA COM EMULSÃO ASFÁLTICA, DUAS (2) DEMÃOS</v>
      </c>
      <c r="PFG50" s="261"/>
      <c r="PFH50" s="261"/>
      <c r="PFI50" s="261"/>
      <c r="PFJ50" s="261"/>
      <c r="PFK50" s="261"/>
      <c r="PFL50" s="12" t="s">
        <v>10840</v>
      </c>
      <c r="PFM50" s="12" t="s">
        <v>6222</v>
      </c>
      <c r="PFN50" s="12" t="str">
        <f>IF(PFM50="SINAPI",VLOOKUP('TEREZINHA HARDY'!PFL50,SINAPI,3,),VLOOKUP('TEREZINHA HARDY'!PFL50,SETOP,4,))</f>
        <v>M2</v>
      </c>
      <c r="PFO50" s="13">
        <v>36.619999999999997</v>
      </c>
      <c r="PFP50" s="13" t="s">
        <v>41</v>
      </c>
      <c r="PFQ50" s="14">
        <f>IF(PFM50="SINAPI",VLOOKUP('TEREZINHA HARDY'!PFL50,SINAPI,4,),VLOOKUP('TEREZINHA HARDY'!PFL50,SETOP,5,))</f>
        <v>17.68</v>
      </c>
      <c r="PFR50" s="14">
        <f t="shared" si="1984"/>
        <v>22.37</v>
      </c>
      <c r="PFS50" s="14">
        <f t="shared" si="1985"/>
        <v>647.44159999999999</v>
      </c>
      <c r="PFT50" s="14">
        <f t="shared" si="1986"/>
        <v>819.18939999999998</v>
      </c>
      <c r="PFU50" s="11" t="s">
        <v>17390</v>
      </c>
      <c r="PFV50" s="261" t="str">
        <f>IF(PGC50="SINAPI",VLOOKUP('TEREZINHA HARDY'!PGB50,SINAPI,2,),VLOOKUP('TEREZINHA HARDY'!PGB50,SETOP,3,))</f>
        <v>PINTURA COM EMULSÃO ASFÁLTICA, DUAS (2) DEMÃOS</v>
      </c>
      <c r="PFW50" s="261"/>
      <c r="PFX50" s="261"/>
      <c r="PFY50" s="261"/>
      <c r="PFZ50" s="261"/>
      <c r="PGA50" s="261"/>
      <c r="PGB50" s="12" t="s">
        <v>10840</v>
      </c>
      <c r="PGC50" s="12" t="s">
        <v>6222</v>
      </c>
      <c r="PGD50" s="12" t="str">
        <f>IF(PGC50="SINAPI",VLOOKUP('TEREZINHA HARDY'!PGB50,SINAPI,3,),VLOOKUP('TEREZINHA HARDY'!PGB50,SETOP,4,))</f>
        <v>M2</v>
      </c>
      <c r="PGE50" s="13">
        <v>36.619999999999997</v>
      </c>
      <c r="PGF50" s="13" t="s">
        <v>41</v>
      </c>
      <c r="PGG50" s="14">
        <f>IF(PGC50="SINAPI",VLOOKUP('TEREZINHA HARDY'!PGB50,SINAPI,4,),VLOOKUP('TEREZINHA HARDY'!PGB50,SETOP,5,))</f>
        <v>17.68</v>
      </c>
      <c r="PGH50" s="14">
        <f t="shared" si="1987"/>
        <v>22.37</v>
      </c>
      <c r="PGI50" s="14">
        <f t="shared" si="1988"/>
        <v>647.44159999999999</v>
      </c>
      <c r="PGJ50" s="14">
        <f t="shared" si="1989"/>
        <v>819.18939999999998</v>
      </c>
      <c r="PGK50" s="11" t="s">
        <v>17390</v>
      </c>
      <c r="PGL50" s="261" t="str">
        <f>IF(PGS50="SINAPI",VLOOKUP('TEREZINHA HARDY'!PGR50,SINAPI,2,),VLOOKUP('TEREZINHA HARDY'!PGR50,SETOP,3,))</f>
        <v>PINTURA COM EMULSÃO ASFÁLTICA, DUAS (2) DEMÃOS</v>
      </c>
      <c r="PGM50" s="261"/>
      <c r="PGN50" s="261"/>
      <c r="PGO50" s="261"/>
      <c r="PGP50" s="261"/>
      <c r="PGQ50" s="261"/>
      <c r="PGR50" s="12" t="s">
        <v>10840</v>
      </c>
      <c r="PGS50" s="12" t="s">
        <v>6222</v>
      </c>
      <c r="PGT50" s="12" t="str">
        <f>IF(PGS50="SINAPI",VLOOKUP('TEREZINHA HARDY'!PGR50,SINAPI,3,),VLOOKUP('TEREZINHA HARDY'!PGR50,SETOP,4,))</f>
        <v>M2</v>
      </c>
      <c r="PGU50" s="13">
        <v>36.619999999999997</v>
      </c>
      <c r="PGV50" s="13" t="s">
        <v>41</v>
      </c>
      <c r="PGW50" s="14">
        <f>IF(PGS50="SINAPI",VLOOKUP('TEREZINHA HARDY'!PGR50,SINAPI,4,),VLOOKUP('TEREZINHA HARDY'!PGR50,SETOP,5,))</f>
        <v>17.68</v>
      </c>
      <c r="PGX50" s="14">
        <f t="shared" si="1990"/>
        <v>22.37</v>
      </c>
      <c r="PGY50" s="14">
        <f t="shared" si="1991"/>
        <v>647.44159999999999</v>
      </c>
      <c r="PGZ50" s="14">
        <f t="shared" si="1992"/>
        <v>819.18939999999998</v>
      </c>
      <c r="PHA50" s="11" t="s">
        <v>17390</v>
      </c>
      <c r="PHB50" s="261" t="str">
        <f>IF(PHI50="SINAPI",VLOOKUP('TEREZINHA HARDY'!PHH50,SINAPI,2,),VLOOKUP('TEREZINHA HARDY'!PHH50,SETOP,3,))</f>
        <v>PINTURA COM EMULSÃO ASFÁLTICA, DUAS (2) DEMÃOS</v>
      </c>
      <c r="PHC50" s="261"/>
      <c r="PHD50" s="261"/>
      <c r="PHE50" s="261"/>
      <c r="PHF50" s="261"/>
      <c r="PHG50" s="261"/>
      <c r="PHH50" s="12" t="s">
        <v>10840</v>
      </c>
      <c r="PHI50" s="12" t="s">
        <v>6222</v>
      </c>
      <c r="PHJ50" s="12" t="str">
        <f>IF(PHI50="SINAPI",VLOOKUP('TEREZINHA HARDY'!PHH50,SINAPI,3,),VLOOKUP('TEREZINHA HARDY'!PHH50,SETOP,4,))</f>
        <v>M2</v>
      </c>
      <c r="PHK50" s="13">
        <v>36.619999999999997</v>
      </c>
      <c r="PHL50" s="13" t="s">
        <v>41</v>
      </c>
      <c r="PHM50" s="14">
        <f>IF(PHI50="SINAPI",VLOOKUP('TEREZINHA HARDY'!PHH50,SINAPI,4,),VLOOKUP('TEREZINHA HARDY'!PHH50,SETOP,5,))</f>
        <v>17.68</v>
      </c>
      <c r="PHN50" s="14">
        <f t="shared" si="1993"/>
        <v>22.37</v>
      </c>
      <c r="PHO50" s="14">
        <f t="shared" si="1994"/>
        <v>647.44159999999999</v>
      </c>
      <c r="PHP50" s="14">
        <f t="shared" si="1995"/>
        <v>819.18939999999998</v>
      </c>
      <c r="PHQ50" s="11" t="s">
        <v>17390</v>
      </c>
      <c r="PHR50" s="261" t="str">
        <f>IF(PHY50="SINAPI",VLOOKUP('TEREZINHA HARDY'!PHX50,SINAPI,2,),VLOOKUP('TEREZINHA HARDY'!PHX50,SETOP,3,))</f>
        <v>PINTURA COM EMULSÃO ASFÁLTICA, DUAS (2) DEMÃOS</v>
      </c>
      <c r="PHS50" s="261"/>
      <c r="PHT50" s="261"/>
      <c r="PHU50" s="261"/>
      <c r="PHV50" s="261"/>
      <c r="PHW50" s="261"/>
      <c r="PHX50" s="12" t="s">
        <v>10840</v>
      </c>
      <c r="PHY50" s="12" t="s">
        <v>6222</v>
      </c>
      <c r="PHZ50" s="12" t="str">
        <f>IF(PHY50="SINAPI",VLOOKUP('TEREZINHA HARDY'!PHX50,SINAPI,3,),VLOOKUP('TEREZINHA HARDY'!PHX50,SETOP,4,))</f>
        <v>M2</v>
      </c>
      <c r="PIA50" s="13">
        <v>36.619999999999997</v>
      </c>
      <c r="PIB50" s="13" t="s">
        <v>41</v>
      </c>
      <c r="PIC50" s="14">
        <f>IF(PHY50="SINAPI",VLOOKUP('TEREZINHA HARDY'!PHX50,SINAPI,4,),VLOOKUP('TEREZINHA HARDY'!PHX50,SETOP,5,))</f>
        <v>17.68</v>
      </c>
      <c r="PID50" s="14">
        <f t="shared" si="1996"/>
        <v>22.37</v>
      </c>
      <c r="PIE50" s="14">
        <f t="shared" si="1997"/>
        <v>647.44159999999999</v>
      </c>
      <c r="PIF50" s="14">
        <f t="shared" si="1998"/>
        <v>819.18939999999998</v>
      </c>
      <c r="PIG50" s="11" t="s">
        <v>17390</v>
      </c>
      <c r="PIH50" s="261" t="str">
        <f>IF(PIO50="SINAPI",VLOOKUP('TEREZINHA HARDY'!PIN50,SINAPI,2,),VLOOKUP('TEREZINHA HARDY'!PIN50,SETOP,3,))</f>
        <v>PINTURA COM EMULSÃO ASFÁLTICA, DUAS (2) DEMÃOS</v>
      </c>
      <c r="PII50" s="261"/>
      <c r="PIJ50" s="261"/>
      <c r="PIK50" s="261"/>
      <c r="PIL50" s="261"/>
      <c r="PIM50" s="261"/>
      <c r="PIN50" s="12" t="s">
        <v>10840</v>
      </c>
      <c r="PIO50" s="12" t="s">
        <v>6222</v>
      </c>
      <c r="PIP50" s="12" t="str">
        <f>IF(PIO50="SINAPI",VLOOKUP('TEREZINHA HARDY'!PIN50,SINAPI,3,),VLOOKUP('TEREZINHA HARDY'!PIN50,SETOP,4,))</f>
        <v>M2</v>
      </c>
      <c r="PIQ50" s="13">
        <v>36.619999999999997</v>
      </c>
      <c r="PIR50" s="13" t="s">
        <v>41</v>
      </c>
      <c r="PIS50" s="14">
        <f>IF(PIO50="SINAPI",VLOOKUP('TEREZINHA HARDY'!PIN50,SINAPI,4,),VLOOKUP('TEREZINHA HARDY'!PIN50,SETOP,5,))</f>
        <v>17.68</v>
      </c>
      <c r="PIT50" s="14">
        <f t="shared" si="1999"/>
        <v>22.37</v>
      </c>
      <c r="PIU50" s="14">
        <f t="shared" si="2000"/>
        <v>647.44159999999999</v>
      </c>
      <c r="PIV50" s="14">
        <f t="shared" si="2001"/>
        <v>819.18939999999998</v>
      </c>
      <c r="PIW50" s="11" t="s">
        <v>17390</v>
      </c>
      <c r="PIX50" s="261" t="str">
        <f>IF(PJE50="SINAPI",VLOOKUP('TEREZINHA HARDY'!PJD50,SINAPI,2,),VLOOKUP('TEREZINHA HARDY'!PJD50,SETOP,3,))</f>
        <v>PINTURA COM EMULSÃO ASFÁLTICA, DUAS (2) DEMÃOS</v>
      </c>
      <c r="PIY50" s="261"/>
      <c r="PIZ50" s="261"/>
      <c r="PJA50" s="261"/>
      <c r="PJB50" s="261"/>
      <c r="PJC50" s="261"/>
      <c r="PJD50" s="12" t="s">
        <v>10840</v>
      </c>
      <c r="PJE50" s="12" t="s">
        <v>6222</v>
      </c>
      <c r="PJF50" s="12" t="str">
        <f>IF(PJE50="SINAPI",VLOOKUP('TEREZINHA HARDY'!PJD50,SINAPI,3,),VLOOKUP('TEREZINHA HARDY'!PJD50,SETOP,4,))</f>
        <v>M2</v>
      </c>
      <c r="PJG50" s="13">
        <v>36.619999999999997</v>
      </c>
      <c r="PJH50" s="13" t="s">
        <v>41</v>
      </c>
      <c r="PJI50" s="14">
        <f>IF(PJE50="SINAPI",VLOOKUP('TEREZINHA HARDY'!PJD50,SINAPI,4,),VLOOKUP('TEREZINHA HARDY'!PJD50,SETOP,5,))</f>
        <v>17.68</v>
      </c>
      <c r="PJJ50" s="14">
        <f t="shared" si="2002"/>
        <v>22.37</v>
      </c>
      <c r="PJK50" s="14">
        <f t="shared" si="2003"/>
        <v>647.44159999999999</v>
      </c>
      <c r="PJL50" s="14">
        <f t="shared" si="2004"/>
        <v>819.18939999999998</v>
      </c>
      <c r="PJM50" s="11" t="s">
        <v>17390</v>
      </c>
      <c r="PJN50" s="261" t="str">
        <f>IF(PJU50="SINAPI",VLOOKUP('TEREZINHA HARDY'!PJT50,SINAPI,2,),VLOOKUP('TEREZINHA HARDY'!PJT50,SETOP,3,))</f>
        <v>PINTURA COM EMULSÃO ASFÁLTICA, DUAS (2) DEMÃOS</v>
      </c>
      <c r="PJO50" s="261"/>
      <c r="PJP50" s="261"/>
      <c r="PJQ50" s="261"/>
      <c r="PJR50" s="261"/>
      <c r="PJS50" s="261"/>
      <c r="PJT50" s="12" t="s">
        <v>10840</v>
      </c>
      <c r="PJU50" s="12" t="s">
        <v>6222</v>
      </c>
      <c r="PJV50" s="12" t="str">
        <f>IF(PJU50="SINAPI",VLOOKUP('TEREZINHA HARDY'!PJT50,SINAPI,3,),VLOOKUP('TEREZINHA HARDY'!PJT50,SETOP,4,))</f>
        <v>M2</v>
      </c>
      <c r="PJW50" s="13">
        <v>36.619999999999997</v>
      </c>
      <c r="PJX50" s="13" t="s">
        <v>41</v>
      </c>
      <c r="PJY50" s="14">
        <f>IF(PJU50="SINAPI",VLOOKUP('TEREZINHA HARDY'!PJT50,SINAPI,4,),VLOOKUP('TEREZINHA HARDY'!PJT50,SETOP,5,))</f>
        <v>17.68</v>
      </c>
      <c r="PJZ50" s="14">
        <f t="shared" si="2005"/>
        <v>22.37</v>
      </c>
      <c r="PKA50" s="14">
        <f t="shared" si="2006"/>
        <v>647.44159999999999</v>
      </c>
      <c r="PKB50" s="14">
        <f t="shared" si="2007"/>
        <v>819.18939999999998</v>
      </c>
      <c r="PKC50" s="11" t="s">
        <v>17390</v>
      </c>
      <c r="PKD50" s="261" t="str">
        <f>IF(PKK50="SINAPI",VLOOKUP('TEREZINHA HARDY'!PKJ50,SINAPI,2,),VLOOKUP('TEREZINHA HARDY'!PKJ50,SETOP,3,))</f>
        <v>PINTURA COM EMULSÃO ASFÁLTICA, DUAS (2) DEMÃOS</v>
      </c>
      <c r="PKE50" s="261"/>
      <c r="PKF50" s="261"/>
      <c r="PKG50" s="261"/>
      <c r="PKH50" s="261"/>
      <c r="PKI50" s="261"/>
      <c r="PKJ50" s="12" t="s">
        <v>10840</v>
      </c>
      <c r="PKK50" s="12" t="s">
        <v>6222</v>
      </c>
      <c r="PKL50" s="12" t="str">
        <f>IF(PKK50="SINAPI",VLOOKUP('TEREZINHA HARDY'!PKJ50,SINAPI,3,),VLOOKUP('TEREZINHA HARDY'!PKJ50,SETOP,4,))</f>
        <v>M2</v>
      </c>
      <c r="PKM50" s="13">
        <v>36.619999999999997</v>
      </c>
      <c r="PKN50" s="13" t="s">
        <v>41</v>
      </c>
      <c r="PKO50" s="14">
        <f>IF(PKK50="SINAPI",VLOOKUP('TEREZINHA HARDY'!PKJ50,SINAPI,4,),VLOOKUP('TEREZINHA HARDY'!PKJ50,SETOP,5,))</f>
        <v>17.68</v>
      </c>
      <c r="PKP50" s="14">
        <f t="shared" si="2008"/>
        <v>22.37</v>
      </c>
      <c r="PKQ50" s="14">
        <f t="shared" si="2009"/>
        <v>647.44159999999999</v>
      </c>
      <c r="PKR50" s="14">
        <f t="shared" si="2010"/>
        <v>819.18939999999998</v>
      </c>
      <c r="PKS50" s="11" t="s">
        <v>17390</v>
      </c>
      <c r="PKT50" s="261" t="str">
        <f>IF(PLA50="SINAPI",VLOOKUP('TEREZINHA HARDY'!PKZ50,SINAPI,2,),VLOOKUP('TEREZINHA HARDY'!PKZ50,SETOP,3,))</f>
        <v>PINTURA COM EMULSÃO ASFÁLTICA, DUAS (2) DEMÃOS</v>
      </c>
      <c r="PKU50" s="261"/>
      <c r="PKV50" s="261"/>
      <c r="PKW50" s="261"/>
      <c r="PKX50" s="261"/>
      <c r="PKY50" s="261"/>
      <c r="PKZ50" s="12" t="s">
        <v>10840</v>
      </c>
      <c r="PLA50" s="12" t="s">
        <v>6222</v>
      </c>
      <c r="PLB50" s="12" t="str">
        <f>IF(PLA50="SINAPI",VLOOKUP('TEREZINHA HARDY'!PKZ50,SINAPI,3,),VLOOKUP('TEREZINHA HARDY'!PKZ50,SETOP,4,))</f>
        <v>M2</v>
      </c>
      <c r="PLC50" s="13">
        <v>36.619999999999997</v>
      </c>
      <c r="PLD50" s="13" t="s">
        <v>41</v>
      </c>
      <c r="PLE50" s="14">
        <f>IF(PLA50="SINAPI",VLOOKUP('TEREZINHA HARDY'!PKZ50,SINAPI,4,),VLOOKUP('TEREZINHA HARDY'!PKZ50,SETOP,5,))</f>
        <v>17.68</v>
      </c>
      <c r="PLF50" s="14">
        <f t="shared" si="2011"/>
        <v>22.37</v>
      </c>
      <c r="PLG50" s="14">
        <f t="shared" si="2012"/>
        <v>647.44159999999999</v>
      </c>
      <c r="PLH50" s="14">
        <f t="shared" si="2013"/>
        <v>819.18939999999998</v>
      </c>
      <c r="PLI50" s="11" t="s">
        <v>17390</v>
      </c>
      <c r="PLJ50" s="261" t="str">
        <f>IF(PLQ50="SINAPI",VLOOKUP('TEREZINHA HARDY'!PLP50,SINAPI,2,),VLOOKUP('TEREZINHA HARDY'!PLP50,SETOP,3,))</f>
        <v>PINTURA COM EMULSÃO ASFÁLTICA, DUAS (2) DEMÃOS</v>
      </c>
      <c r="PLK50" s="261"/>
      <c r="PLL50" s="261"/>
      <c r="PLM50" s="261"/>
      <c r="PLN50" s="261"/>
      <c r="PLO50" s="261"/>
      <c r="PLP50" s="12" t="s">
        <v>10840</v>
      </c>
      <c r="PLQ50" s="12" t="s">
        <v>6222</v>
      </c>
      <c r="PLR50" s="12" t="str">
        <f>IF(PLQ50="SINAPI",VLOOKUP('TEREZINHA HARDY'!PLP50,SINAPI,3,),VLOOKUP('TEREZINHA HARDY'!PLP50,SETOP,4,))</f>
        <v>M2</v>
      </c>
      <c r="PLS50" s="13">
        <v>36.619999999999997</v>
      </c>
      <c r="PLT50" s="13" t="s">
        <v>41</v>
      </c>
      <c r="PLU50" s="14">
        <f>IF(PLQ50="SINAPI",VLOOKUP('TEREZINHA HARDY'!PLP50,SINAPI,4,),VLOOKUP('TEREZINHA HARDY'!PLP50,SETOP,5,))</f>
        <v>17.68</v>
      </c>
      <c r="PLV50" s="14">
        <f t="shared" si="2014"/>
        <v>22.37</v>
      </c>
      <c r="PLW50" s="14">
        <f t="shared" si="2015"/>
        <v>647.44159999999999</v>
      </c>
      <c r="PLX50" s="14">
        <f t="shared" si="2016"/>
        <v>819.18939999999998</v>
      </c>
      <c r="PLY50" s="11" t="s">
        <v>17390</v>
      </c>
      <c r="PLZ50" s="261" t="str">
        <f>IF(PMG50="SINAPI",VLOOKUP('TEREZINHA HARDY'!PMF50,SINAPI,2,),VLOOKUP('TEREZINHA HARDY'!PMF50,SETOP,3,))</f>
        <v>PINTURA COM EMULSÃO ASFÁLTICA, DUAS (2) DEMÃOS</v>
      </c>
      <c r="PMA50" s="261"/>
      <c r="PMB50" s="261"/>
      <c r="PMC50" s="261"/>
      <c r="PMD50" s="261"/>
      <c r="PME50" s="261"/>
      <c r="PMF50" s="12" t="s">
        <v>10840</v>
      </c>
      <c r="PMG50" s="12" t="s">
        <v>6222</v>
      </c>
      <c r="PMH50" s="12" t="str">
        <f>IF(PMG50="SINAPI",VLOOKUP('TEREZINHA HARDY'!PMF50,SINAPI,3,),VLOOKUP('TEREZINHA HARDY'!PMF50,SETOP,4,))</f>
        <v>M2</v>
      </c>
      <c r="PMI50" s="13">
        <v>36.619999999999997</v>
      </c>
      <c r="PMJ50" s="13" t="s">
        <v>41</v>
      </c>
      <c r="PMK50" s="14">
        <f>IF(PMG50="SINAPI",VLOOKUP('TEREZINHA HARDY'!PMF50,SINAPI,4,),VLOOKUP('TEREZINHA HARDY'!PMF50,SETOP,5,))</f>
        <v>17.68</v>
      </c>
      <c r="PML50" s="14">
        <f t="shared" si="2017"/>
        <v>22.37</v>
      </c>
      <c r="PMM50" s="14">
        <f t="shared" si="2018"/>
        <v>647.44159999999999</v>
      </c>
      <c r="PMN50" s="14">
        <f t="shared" si="2019"/>
        <v>819.18939999999998</v>
      </c>
      <c r="PMO50" s="11" t="s">
        <v>17390</v>
      </c>
      <c r="PMP50" s="261" t="str">
        <f>IF(PMW50="SINAPI",VLOOKUP('TEREZINHA HARDY'!PMV50,SINAPI,2,),VLOOKUP('TEREZINHA HARDY'!PMV50,SETOP,3,))</f>
        <v>PINTURA COM EMULSÃO ASFÁLTICA, DUAS (2) DEMÃOS</v>
      </c>
      <c r="PMQ50" s="261"/>
      <c r="PMR50" s="261"/>
      <c r="PMS50" s="261"/>
      <c r="PMT50" s="261"/>
      <c r="PMU50" s="261"/>
      <c r="PMV50" s="12" t="s">
        <v>10840</v>
      </c>
      <c r="PMW50" s="12" t="s">
        <v>6222</v>
      </c>
      <c r="PMX50" s="12" t="str">
        <f>IF(PMW50="SINAPI",VLOOKUP('TEREZINHA HARDY'!PMV50,SINAPI,3,),VLOOKUP('TEREZINHA HARDY'!PMV50,SETOP,4,))</f>
        <v>M2</v>
      </c>
      <c r="PMY50" s="13">
        <v>36.619999999999997</v>
      </c>
      <c r="PMZ50" s="13" t="s">
        <v>41</v>
      </c>
      <c r="PNA50" s="14">
        <f>IF(PMW50="SINAPI",VLOOKUP('TEREZINHA HARDY'!PMV50,SINAPI,4,),VLOOKUP('TEREZINHA HARDY'!PMV50,SETOP,5,))</f>
        <v>17.68</v>
      </c>
      <c r="PNB50" s="14">
        <f t="shared" si="2020"/>
        <v>22.37</v>
      </c>
      <c r="PNC50" s="14">
        <f t="shared" si="2021"/>
        <v>647.44159999999999</v>
      </c>
      <c r="PND50" s="14">
        <f t="shared" si="2022"/>
        <v>819.18939999999998</v>
      </c>
      <c r="PNE50" s="11" t="s">
        <v>17390</v>
      </c>
      <c r="PNF50" s="261" t="str">
        <f>IF(PNM50="SINAPI",VLOOKUP('TEREZINHA HARDY'!PNL50,SINAPI,2,),VLOOKUP('TEREZINHA HARDY'!PNL50,SETOP,3,))</f>
        <v>PINTURA COM EMULSÃO ASFÁLTICA, DUAS (2) DEMÃOS</v>
      </c>
      <c r="PNG50" s="261"/>
      <c r="PNH50" s="261"/>
      <c r="PNI50" s="261"/>
      <c r="PNJ50" s="261"/>
      <c r="PNK50" s="261"/>
      <c r="PNL50" s="12" t="s">
        <v>10840</v>
      </c>
      <c r="PNM50" s="12" t="s">
        <v>6222</v>
      </c>
      <c r="PNN50" s="12" t="str">
        <f>IF(PNM50="SINAPI",VLOOKUP('TEREZINHA HARDY'!PNL50,SINAPI,3,),VLOOKUP('TEREZINHA HARDY'!PNL50,SETOP,4,))</f>
        <v>M2</v>
      </c>
      <c r="PNO50" s="13">
        <v>36.619999999999997</v>
      </c>
      <c r="PNP50" s="13" t="s">
        <v>41</v>
      </c>
      <c r="PNQ50" s="14">
        <f>IF(PNM50="SINAPI",VLOOKUP('TEREZINHA HARDY'!PNL50,SINAPI,4,),VLOOKUP('TEREZINHA HARDY'!PNL50,SETOP,5,))</f>
        <v>17.68</v>
      </c>
      <c r="PNR50" s="14">
        <f t="shared" si="2023"/>
        <v>22.37</v>
      </c>
      <c r="PNS50" s="14">
        <f t="shared" si="2024"/>
        <v>647.44159999999999</v>
      </c>
      <c r="PNT50" s="14">
        <f t="shared" si="2025"/>
        <v>819.18939999999998</v>
      </c>
      <c r="PNU50" s="11" t="s">
        <v>17390</v>
      </c>
      <c r="PNV50" s="261" t="str">
        <f>IF(POC50="SINAPI",VLOOKUP('TEREZINHA HARDY'!POB50,SINAPI,2,),VLOOKUP('TEREZINHA HARDY'!POB50,SETOP,3,))</f>
        <v>PINTURA COM EMULSÃO ASFÁLTICA, DUAS (2) DEMÃOS</v>
      </c>
      <c r="PNW50" s="261"/>
      <c r="PNX50" s="261"/>
      <c r="PNY50" s="261"/>
      <c r="PNZ50" s="261"/>
      <c r="POA50" s="261"/>
      <c r="POB50" s="12" t="s">
        <v>10840</v>
      </c>
      <c r="POC50" s="12" t="s">
        <v>6222</v>
      </c>
      <c r="POD50" s="12" t="str">
        <f>IF(POC50="SINAPI",VLOOKUP('TEREZINHA HARDY'!POB50,SINAPI,3,),VLOOKUP('TEREZINHA HARDY'!POB50,SETOP,4,))</f>
        <v>M2</v>
      </c>
      <c r="POE50" s="13">
        <v>36.619999999999997</v>
      </c>
      <c r="POF50" s="13" t="s">
        <v>41</v>
      </c>
      <c r="POG50" s="14">
        <f>IF(POC50="SINAPI",VLOOKUP('TEREZINHA HARDY'!POB50,SINAPI,4,),VLOOKUP('TEREZINHA HARDY'!POB50,SETOP,5,))</f>
        <v>17.68</v>
      </c>
      <c r="POH50" s="14">
        <f t="shared" si="2026"/>
        <v>22.37</v>
      </c>
      <c r="POI50" s="14">
        <f t="shared" si="2027"/>
        <v>647.44159999999999</v>
      </c>
      <c r="POJ50" s="14">
        <f t="shared" si="2028"/>
        <v>819.18939999999998</v>
      </c>
      <c r="POK50" s="11" t="s">
        <v>17390</v>
      </c>
      <c r="POL50" s="261" t="str">
        <f>IF(POS50="SINAPI",VLOOKUP('TEREZINHA HARDY'!POR50,SINAPI,2,),VLOOKUP('TEREZINHA HARDY'!POR50,SETOP,3,))</f>
        <v>PINTURA COM EMULSÃO ASFÁLTICA, DUAS (2) DEMÃOS</v>
      </c>
      <c r="POM50" s="261"/>
      <c r="PON50" s="261"/>
      <c r="POO50" s="261"/>
      <c r="POP50" s="261"/>
      <c r="POQ50" s="261"/>
      <c r="POR50" s="12" t="s">
        <v>10840</v>
      </c>
      <c r="POS50" s="12" t="s">
        <v>6222</v>
      </c>
      <c r="POT50" s="12" t="str">
        <f>IF(POS50="SINAPI",VLOOKUP('TEREZINHA HARDY'!POR50,SINAPI,3,),VLOOKUP('TEREZINHA HARDY'!POR50,SETOP,4,))</f>
        <v>M2</v>
      </c>
      <c r="POU50" s="13">
        <v>36.619999999999997</v>
      </c>
      <c r="POV50" s="13" t="s">
        <v>41</v>
      </c>
      <c r="POW50" s="14">
        <f>IF(POS50="SINAPI",VLOOKUP('TEREZINHA HARDY'!POR50,SINAPI,4,),VLOOKUP('TEREZINHA HARDY'!POR50,SETOP,5,))</f>
        <v>17.68</v>
      </c>
      <c r="POX50" s="14">
        <f t="shared" si="2029"/>
        <v>22.37</v>
      </c>
      <c r="POY50" s="14">
        <f t="shared" si="2030"/>
        <v>647.44159999999999</v>
      </c>
      <c r="POZ50" s="14">
        <f t="shared" si="2031"/>
        <v>819.18939999999998</v>
      </c>
      <c r="PPA50" s="11" t="s">
        <v>17390</v>
      </c>
      <c r="PPB50" s="261" t="str">
        <f>IF(PPI50="SINAPI",VLOOKUP('TEREZINHA HARDY'!PPH50,SINAPI,2,),VLOOKUP('TEREZINHA HARDY'!PPH50,SETOP,3,))</f>
        <v>PINTURA COM EMULSÃO ASFÁLTICA, DUAS (2) DEMÃOS</v>
      </c>
      <c r="PPC50" s="261"/>
      <c r="PPD50" s="261"/>
      <c r="PPE50" s="261"/>
      <c r="PPF50" s="261"/>
      <c r="PPG50" s="261"/>
      <c r="PPH50" s="12" t="s">
        <v>10840</v>
      </c>
      <c r="PPI50" s="12" t="s">
        <v>6222</v>
      </c>
      <c r="PPJ50" s="12" t="str">
        <f>IF(PPI50="SINAPI",VLOOKUP('TEREZINHA HARDY'!PPH50,SINAPI,3,),VLOOKUP('TEREZINHA HARDY'!PPH50,SETOP,4,))</f>
        <v>M2</v>
      </c>
      <c r="PPK50" s="13">
        <v>36.619999999999997</v>
      </c>
      <c r="PPL50" s="13" t="s">
        <v>41</v>
      </c>
      <c r="PPM50" s="14">
        <f>IF(PPI50="SINAPI",VLOOKUP('TEREZINHA HARDY'!PPH50,SINAPI,4,),VLOOKUP('TEREZINHA HARDY'!PPH50,SETOP,5,))</f>
        <v>17.68</v>
      </c>
      <c r="PPN50" s="14">
        <f t="shared" si="2032"/>
        <v>22.37</v>
      </c>
      <c r="PPO50" s="14">
        <f t="shared" si="2033"/>
        <v>647.44159999999999</v>
      </c>
      <c r="PPP50" s="14">
        <f t="shared" si="2034"/>
        <v>819.18939999999998</v>
      </c>
      <c r="PPQ50" s="11" t="s">
        <v>17390</v>
      </c>
      <c r="PPR50" s="261" t="str">
        <f>IF(PPY50="SINAPI",VLOOKUP('TEREZINHA HARDY'!PPX50,SINAPI,2,),VLOOKUP('TEREZINHA HARDY'!PPX50,SETOP,3,))</f>
        <v>PINTURA COM EMULSÃO ASFÁLTICA, DUAS (2) DEMÃOS</v>
      </c>
      <c r="PPS50" s="261"/>
      <c r="PPT50" s="261"/>
      <c r="PPU50" s="261"/>
      <c r="PPV50" s="261"/>
      <c r="PPW50" s="261"/>
      <c r="PPX50" s="12" t="s">
        <v>10840</v>
      </c>
      <c r="PPY50" s="12" t="s">
        <v>6222</v>
      </c>
      <c r="PPZ50" s="12" t="str">
        <f>IF(PPY50="SINAPI",VLOOKUP('TEREZINHA HARDY'!PPX50,SINAPI,3,),VLOOKUP('TEREZINHA HARDY'!PPX50,SETOP,4,))</f>
        <v>M2</v>
      </c>
      <c r="PQA50" s="13">
        <v>36.619999999999997</v>
      </c>
      <c r="PQB50" s="13" t="s">
        <v>41</v>
      </c>
      <c r="PQC50" s="14">
        <f>IF(PPY50="SINAPI",VLOOKUP('TEREZINHA HARDY'!PPX50,SINAPI,4,),VLOOKUP('TEREZINHA HARDY'!PPX50,SETOP,5,))</f>
        <v>17.68</v>
      </c>
      <c r="PQD50" s="14">
        <f t="shared" si="2035"/>
        <v>22.37</v>
      </c>
      <c r="PQE50" s="14">
        <f t="shared" si="2036"/>
        <v>647.44159999999999</v>
      </c>
      <c r="PQF50" s="14">
        <f t="shared" si="2037"/>
        <v>819.18939999999998</v>
      </c>
      <c r="PQG50" s="11" t="s">
        <v>17390</v>
      </c>
      <c r="PQH50" s="261" t="str">
        <f>IF(PQO50="SINAPI",VLOOKUP('TEREZINHA HARDY'!PQN50,SINAPI,2,),VLOOKUP('TEREZINHA HARDY'!PQN50,SETOP,3,))</f>
        <v>PINTURA COM EMULSÃO ASFÁLTICA, DUAS (2) DEMÃOS</v>
      </c>
      <c r="PQI50" s="261"/>
      <c r="PQJ50" s="261"/>
      <c r="PQK50" s="261"/>
      <c r="PQL50" s="261"/>
      <c r="PQM50" s="261"/>
      <c r="PQN50" s="12" t="s">
        <v>10840</v>
      </c>
      <c r="PQO50" s="12" t="s">
        <v>6222</v>
      </c>
      <c r="PQP50" s="12" t="str">
        <f>IF(PQO50="SINAPI",VLOOKUP('TEREZINHA HARDY'!PQN50,SINAPI,3,),VLOOKUP('TEREZINHA HARDY'!PQN50,SETOP,4,))</f>
        <v>M2</v>
      </c>
      <c r="PQQ50" s="13">
        <v>36.619999999999997</v>
      </c>
      <c r="PQR50" s="13" t="s">
        <v>41</v>
      </c>
      <c r="PQS50" s="14">
        <f>IF(PQO50="SINAPI",VLOOKUP('TEREZINHA HARDY'!PQN50,SINAPI,4,),VLOOKUP('TEREZINHA HARDY'!PQN50,SETOP,5,))</f>
        <v>17.68</v>
      </c>
      <c r="PQT50" s="14">
        <f t="shared" si="2038"/>
        <v>22.37</v>
      </c>
      <c r="PQU50" s="14">
        <f t="shared" si="2039"/>
        <v>647.44159999999999</v>
      </c>
      <c r="PQV50" s="14">
        <f t="shared" si="2040"/>
        <v>819.18939999999998</v>
      </c>
      <c r="PQW50" s="11" t="s">
        <v>17390</v>
      </c>
      <c r="PQX50" s="261" t="str">
        <f>IF(PRE50="SINAPI",VLOOKUP('TEREZINHA HARDY'!PRD50,SINAPI,2,),VLOOKUP('TEREZINHA HARDY'!PRD50,SETOP,3,))</f>
        <v>PINTURA COM EMULSÃO ASFÁLTICA, DUAS (2) DEMÃOS</v>
      </c>
      <c r="PQY50" s="261"/>
      <c r="PQZ50" s="261"/>
      <c r="PRA50" s="261"/>
      <c r="PRB50" s="261"/>
      <c r="PRC50" s="261"/>
      <c r="PRD50" s="12" t="s">
        <v>10840</v>
      </c>
      <c r="PRE50" s="12" t="s">
        <v>6222</v>
      </c>
      <c r="PRF50" s="12" t="str">
        <f>IF(PRE50="SINAPI",VLOOKUP('TEREZINHA HARDY'!PRD50,SINAPI,3,),VLOOKUP('TEREZINHA HARDY'!PRD50,SETOP,4,))</f>
        <v>M2</v>
      </c>
      <c r="PRG50" s="13">
        <v>36.619999999999997</v>
      </c>
      <c r="PRH50" s="13" t="s">
        <v>41</v>
      </c>
      <c r="PRI50" s="14">
        <f>IF(PRE50="SINAPI",VLOOKUP('TEREZINHA HARDY'!PRD50,SINAPI,4,),VLOOKUP('TEREZINHA HARDY'!PRD50,SETOP,5,))</f>
        <v>17.68</v>
      </c>
      <c r="PRJ50" s="14">
        <f t="shared" si="2041"/>
        <v>22.37</v>
      </c>
      <c r="PRK50" s="14">
        <f t="shared" si="2042"/>
        <v>647.44159999999999</v>
      </c>
      <c r="PRL50" s="14">
        <f t="shared" si="2043"/>
        <v>819.18939999999998</v>
      </c>
      <c r="PRM50" s="11" t="s">
        <v>17390</v>
      </c>
      <c r="PRN50" s="261" t="str">
        <f>IF(PRU50="SINAPI",VLOOKUP('TEREZINHA HARDY'!PRT50,SINAPI,2,),VLOOKUP('TEREZINHA HARDY'!PRT50,SETOP,3,))</f>
        <v>PINTURA COM EMULSÃO ASFÁLTICA, DUAS (2) DEMÃOS</v>
      </c>
      <c r="PRO50" s="261"/>
      <c r="PRP50" s="261"/>
      <c r="PRQ50" s="261"/>
      <c r="PRR50" s="261"/>
      <c r="PRS50" s="261"/>
      <c r="PRT50" s="12" t="s">
        <v>10840</v>
      </c>
      <c r="PRU50" s="12" t="s">
        <v>6222</v>
      </c>
      <c r="PRV50" s="12" t="str">
        <f>IF(PRU50="SINAPI",VLOOKUP('TEREZINHA HARDY'!PRT50,SINAPI,3,),VLOOKUP('TEREZINHA HARDY'!PRT50,SETOP,4,))</f>
        <v>M2</v>
      </c>
      <c r="PRW50" s="13">
        <v>36.619999999999997</v>
      </c>
      <c r="PRX50" s="13" t="s">
        <v>41</v>
      </c>
      <c r="PRY50" s="14">
        <f>IF(PRU50="SINAPI",VLOOKUP('TEREZINHA HARDY'!PRT50,SINAPI,4,),VLOOKUP('TEREZINHA HARDY'!PRT50,SETOP,5,))</f>
        <v>17.68</v>
      </c>
      <c r="PRZ50" s="14">
        <f t="shared" si="2044"/>
        <v>22.37</v>
      </c>
      <c r="PSA50" s="14">
        <f t="shared" si="2045"/>
        <v>647.44159999999999</v>
      </c>
      <c r="PSB50" s="14">
        <f t="shared" si="2046"/>
        <v>819.18939999999998</v>
      </c>
      <c r="PSC50" s="11" t="s">
        <v>17390</v>
      </c>
      <c r="PSD50" s="261" t="str">
        <f>IF(PSK50="SINAPI",VLOOKUP('TEREZINHA HARDY'!PSJ50,SINAPI,2,),VLOOKUP('TEREZINHA HARDY'!PSJ50,SETOP,3,))</f>
        <v>PINTURA COM EMULSÃO ASFÁLTICA, DUAS (2) DEMÃOS</v>
      </c>
      <c r="PSE50" s="261"/>
      <c r="PSF50" s="261"/>
      <c r="PSG50" s="261"/>
      <c r="PSH50" s="261"/>
      <c r="PSI50" s="261"/>
      <c r="PSJ50" s="12" t="s">
        <v>10840</v>
      </c>
      <c r="PSK50" s="12" t="s">
        <v>6222</v>
      </c>
      <c r="PSL50" s="12" t="str">
        <f>IF(PSK50="SINAPI",VLOOKUP('TEREZINHA HARDY'!PSJ50,SINAPI,3,),VLOOKUP('TEREZINHA HARDY'!PSJ50,SETOP,4,))</f>
        <v>M2</v>
      </c>
      <c r="PSM50" s="13">
        <v>36.619999999999997</v>
      </c>
      <c r="PSN50" s="13" t="s">
        <v>41</v>
      </c>
      <c r="PSO50" s="14">
        <f>IF(PSK50="SINAPI",VLOOKUP('TEREZINHA HARDY'!PSJ50,SINAPI,4,),VLOOKUP('TEREZINHA HARDY'!PSJ50,SETOP,5,))</f>
        <v>17.68</v>
      </c>
      <c r="PSP50" s="14">
        <f t="shared" si="2047"/>
        <v>22.37</v>
      </c>
      <c r="PSQ50" s="14">
        <f t="shared" si="2048"/>
        <v>647.44159999999999</v>
      </c>
      <c r="PSR50" s="14">
        <f t="shared" si="2049"/>
        <v>819.18939999999998</v>
      </c>
      <c r="PSS50" s="11" t="s">
        <v>17390</v>
      </c>
      <c r="PST50" s="261" t="str">
        <f>IF(PTA50="SINAPI",VLOOKUP('TEREZINHA HARDY'!PSZ50,SINAPI,2,),VLOOKUP('TEREZINHA HARDY'!PSZ50,SETOP,3,))</f>
        <v>PINTURA COM EMULSÃO ASFÁLTICA, DUAS (2) DEMÃOS</v>
      </c>
      <c r="PSU50" s="261"/>
      <c r="PSV50" s="261"/>
      <c r="PSW50" s="261"/>
      <c r="PSX50" s="261"/>
      <c r="PSY50" s="261"/>
      <c r="PSZ50" s="12" t="s">
        <v>10840</v>
      </c>
      <c r="PTA50" s="12" t="s">
        <v>6222</v>
      </c>
      <c r="PTB50" s="12" t="str">
        <f>IF(PTA50="SINAPI",VLOOKUP('TEREZINHA HARDY'!PSZ50,SINAPI,3,),VLOOKUP('TEREZINHA HARDY'!PSZ50,SETOP,4,))</f>
        <v>M2</v>
      </c>
      <c r="PTC50" s="13">
        <v>36.619999999999997</v>
      </c>
      <c r="PTD50" s="13" t="s">
        <v>41</v>
      </c>
      <c r="PTE50" s="14">
        <f>IF(PTA50="SINAPI",VLOOKUP('TEREZINHA HARDY'!PSZ50,SINAPI,4,),VLOOKUP('TEREZINHA HARDY'!PSZ50,SETOP,5,))</f>
        <v>17.68</v>
      </c>
      <c r="PTF50" s="14">
        <f t="shared" si="2050"/>
        <v>22.37</v>
      </c>
      <c r="PTG50" s="14">
        <f t="shared" si="2051"/>
        <v>647.44159999999999</v>
      </c>
      <c r="PTH50" s="14">
        <f t="shared" si="2052"/>
        <v>819.18939999999998</v>
      </c>
      <c r="PTI50" s="11" t="s">
        <v>17390</v>
      </c>
      <c r="PTJ50" s="261" t="str">
        <f>IF(PTQ50="SINAPI",VLOOKUP('TEREZINHA HARDY'!PTP50,SINAPI,2,),VLOOKUP('TEREZINHA HARDY'!PTP50,SETOP,3,))</f>
        <v>PINTURA COM EMULSÃO ASFÁLTICA, DUAS (2) DEMÃOS</v>
      </c>
      <c r="PTK50" s="261"/>
      <c r="PTL50" s="261"/>
      <c r="PTM50" s="261"/>
      <c r="PTN50" s="261"/>
      <c r="PTO50" s="261"/>
      <c r="PTP50" s="12" t="s">
        <v>10840</v>
      </c>
      <c r="PTQ50" s="12" t="s">
        <v>6222</v>
      </c>
      <c r="PTR50" s="12" t="str">
        <f>IF(PTQ50="SINAPI",VLOOKUP('TEREZINHA HARDY'!PTP50,SINAPI,3,),VLOOKUP('TEREZINHA HARDY'!PTP50,SETOP,4,))</f>
        <v>M2</v>
      </c>
      <c r="PTS50" s="13">
        <v>36.619999999999997</v>
      </c>
      <c r="PTT50" s="13" t="s">
        <v>41</v>
      </c>
      <c r="PTU50" s="14">
        <f>IF(PTQ50="SINAPI",VLOOKUP('TEREZINHA HARDY'!PTP50,SINAPI,4,),VLOOKUP('TEREZINHA HARDY'!PTP50,SETOP,5,))</f>
        <v>17.68</v>
      </c>
      <c r="PTV50" s="14">
        <f t="shared" si="2053"/>
        <v>22.37</v>
      </c>
      <c r="PTW50" s="14">
        <f t="shared" si="2054"/>
        <v>647.44159999999999</v>
      </c>
      <c r="PTX50" s="14">
        <f t="shared" si="2055"/>
        <v>819.18939999999998</v>
      </c>
      <c r="PTY50" s="11" t="s">
        <v>17390</v>
      </c>
      <c r="PTZ50" s="261" t="str">
        <f>IF(PUG50="SINAPI",VLOOKUP('TEREZINHA HARDY'!PUF50,SINAPI,2,),VLOOKUP('TEREZINHA HARDY'!PUF50,SETOP,3,))</f>
        <v>PINTURA COM EMULSÃO ASFÁLTICA, DUAS (2) DEMÃOS</v>
      </c>
      <c r="PUA50" s="261"/>
      <c r="PUB50" s="261"/>
      <c r="PUC50" s="261"/>
      <c r="PUD50" s="261"/>
      <c r="PUE50" s="261"/>
      <c r="PUF50" s="12" t="s">
        <v>10840</v>
      </c>
      <c r="PUG50" s="12" t="s">
        <v>6222</v>
      </c>
      <c r="PUH50" s="12" t="str">
        <f>IF(PUG50="SINAPI",VLOOKUP('TEREZINHA HARDY'!PUF50,SINAPI,3,),VLOOKUP('TEREZINHA HARDY'!PUF50,SETOP,4,))</f>
        <v>M2</v>
      </c>
      <c r="PUI50" s="13">
        <v>36.619999999999997</v>
      </c>
      <c r="PUJ50" s="13" t="s">
        <v>41</v>
      </c>
      <c r="PUK50" s="14">
        <f>IF(PUG50="SINAPI",VLOOKUP('TEREZINHA HARDY'!PUF50,SINAPI,4,),VLOOKUP('TEREZINHA HARDY'!PUF50,SETOP,5,))</f>
        <v>17.68</v>
      </c>
      <c r="PUL50" s="14">
        <f t="shared" si="2056"/>
        <v>22.37</v>
      </c>
      <c r="PUM50" s="14">
        <f t="shared" si="2057"/>
        <v>647.44159999999999</v>
      </c>
      <c r="PUN50" s="14">
        <f t="shared" si="2058"/>
        <v>819.18939999999998</v>
      </c>
      <c r="PUO50" s="11" t="s">
        <v>17390</v>
      </c>
      <c r="PUP50" s="261" t="str">
        <f>IF(PUW50="SINAPI",VLOOKUP('TEREZINHA HARDY'!PUV50,SINAPI,2,),VLOOKUP('TEREZINHA HARDY'!PUV50,SETOP,3,))</f>
        <v>PINTURA COM EMULSÃO ASFÁLTICA, DUAS (2) DEMÃOS</v>
      </c>
      <c r="PUQ50" s="261"/>
      <c r="PUR50" s="261"/>
      <c r="PUS50" s="261"/>
      <c r="PUT50" s="261"/>
      <c r="PUU50" s="261"/>
      <c r="PUV50" s="12" t="s">
        <v>10840</v>
      </c>
      <c r="PUW50" s="12" t="s">
        <v>6222</v>
      </c>
      <c r="PUX50" s="12" t="str">
        <f>IF(PUW50="SINAPI",VLOOKUP('TEREZINHA HARDY'!PUV50,SINAPI,3,),VLOOKUP('TEREZINHA HARDY'!PUV50,SETOP,4,))</f>
        <v>M2</v>
      </c>
      <c r="PUY50" s="13">
        <v>36.619999999999997</v>
      </c>
      <c r="PUZ50" s="13" t="s">
        <v>41</v>
      </c>
      <c r="PVA50" s="14">
        <f>IF(PUW50="SINAPI",VLOOKUP('TEREZINHA HARDY'!PUV50,SINAPI,4,),VLOOKUP('TEREZINHA HARDY'!PUV50,SETOP,5,))</f>
        <v>17.68</v>
      </c>
      <c r="PVB50" s="14">
        <f t="shared" si="2059"/>
        <v>22.37</v>
      </c>
      <c r="PVC50" s="14">
        <f t="shared" si="2060"/>
        <v>647.44159999999999</v>
      </c>
      <c r="PVD50" s="14">
        <f t="shared" si="2061"/>
        <v>819.18939999999998</v>
      </c>
      <c r="PVE50" s="11" t="s">
        <v>17390</v>
      </c>
      <c r="PVF50" s="261" t="str">
        <f>IF(PVM50="SINAPI",VLOOKUP('TEREZINHA HARDY'!PVL50,SINAPI,2,),VLOOKUP('TEREZINHA HARDY'!PVL50,SETOP,3,))</f>
        <v>PINTURA COM EMULSÃO ASFÁLTICA, DUAS (2) DEMÃOS</v>
      </c>
      <c r="PVG50" s="261"/>
      <c r="PVH50" s="261"/>
      <c r="PVI50" s="261"/>
      <c r="PVJ50" s="261"/>
      <c r="PVK50" s="261"/>
      <c r="PVL50" s="12" t="s">
        <v>10840</v>
      </c>
      <c r="PVM50" s="12" t="s">
        <v>6222</v>
      </c>
      <c r="PVN50" s="12" t="str">
        <f>IF(PVM50="SINAPI",VLOOKUP('TEREZINHA HARDY'!PVL50,SINAPI,3,),VLOOKUP('TEREZINHA HARDY'!PVL50,SETOP,4,))</f>
        <v>M2</v>
      </c>
      <c r="PVO50" s="13">
        <v>36.619999999999997</v>
      </c>
      <c r="PVP50" s="13" t="s">
        <v>41</v>
      </c>
      <c r="PVQ50" s="14">
        <f>IF(PVM50="SINAPI",VLOOKUP('TEREZINHA HARDY'!PVL50,SINAPI,4,),VLOOKUP('TEREZINHA HARDY'!PVL50,SETOP,5,))</f>
        <v>17.68</v>
      </c>
      <c r="PVR50" s="14">
        <f t="shared" si="2062"/>
        <v>22.37</v>
      </c>
      <c r="PVS50" s="14">
        <f t="shared" si="2063"/>
        <v>647.44159999999999</v>
      </c>
      <c r="PVT50" s="14">
        <f t="shared" si="2064"/>
        <v>819.18939999999998</v>
      </c>
      <c r="PVU50" s="11" t="s">
        <v>17390</v>
      </c>
      <c r="PVV50" s="261" t="str">
        <f>IF(PWC50="SINAPI",VLOOKUP('TEREZINHA HARDY'!PWB50,SINAPI,2,),VLOOKUP('TEREZINHA HARDY'!PWB50,SETOP,3,))</f>
        <v>PINTURA COM EMULSÃO ASFÁLTICA, DUAS (2) DEMÃOS</v>
      </c>
      <c r="PVW50" s="261"/>
      <c r="PVX50" s="261"/>
      <c r="PVY50" s="261"/>
      <c r="PVZ50" s="261"/>
      <c r="PWA50" s="261"/>
      <c r="PWB50" s="12" t="s">
        <v>10840</v>
      </c>
      <c r="PWC50" s="12" t="s">
        <v>6222</v>
      </c>
      <c r="PWD50" s="12" t="str">
        <f>IF(PWC50="SINAPI",VLOOKUP('TEREZINHA HARDY'!PWB50,SINAPI,3,),VLOOKUP('TEREZINHA HARDY'!PWB50,SETOP,4,))</f>
        <v>M2</v>
      </c>
      <c r="PWE50" s="13">
        <v>36.619999999999997</v>
      </c>
      <c r="PWF50" s="13" t="s">
        <v>41</v>
      </c>
      <c r="PWG50" s="14">
        <f>IF(PWC50="SINAPI",VLOOKUP('TEREZINHA HARDY'!PWB50,SINAPI,4,),VLOOKUP('TEREZINHA HARDY'!PWB50,SETOP,5,))</f>
        <v>17.68</v>
      </c>
      <c r="PWH50" s="14">
        <f t="shared" si="2065"/>
        <v>22.37</v>
      </c>
      <c r="PWI50" s="14">
        <f t="shared" si="2066"/>
        <v>647.44159999999999</v>
      </c>
      <c r="PWJ50" s="14">
        <f t="shared" si="2067"/>
        <v>819.18939999999998</v>
      </c>
      <c r="PWK50" s="11" t="s">
        <v>17390</v>
      </c>
      <c r="PWL50" s="261" t="str">
        <f>IF(PWS50="SINAPI",VLOOKUP('TEREZINHA HARDY'!PWR50,SINAPI,2,),VLOOKUP('TEREZINHA HARDY'!PWR50,SETOP,3,))</f>
        <v>PINTURA COM EMULSÃO ASFÁLTICA, DUAS (2) DEMÃOS</v>
      </c>
      <c r="PWM50" s="261"/>
      <c r="PWN50" s="261"/>
      <c r="PWO50" s="261"/>
      <c r="PWP50" s="261"/>
      <c r="PWQ50" s="261"/>
      <c r="PWR50" s="12" t="s">
        <v>10840</v>
      </c>
      <c r="PWS50" s="12" t="s">
        <v>6222</v>
      </c>
      <c r="PWT50" s="12" t="str">
        <f>IF(PWS50="SINAPI",VLOOKUP('TEREZINHA HARDY'!PWR50,SINAPI,3,),VLOOKUP('TEREZINHA HARDY'!PWR50,SETOP,4,))</f>
        <v>M2</v>
      </c>
      <c r="PWU50" s="13">
        <v>36.619999999999997</v>
      </c>
      <c r="PWV50" s="13" t="s">
        <v>41</v>
      </c>
      <c r="PWW50" s="14">
        <f>IF(PWS50="SINAPI",VLOOKUP('TEREZINHA HARDY'!PWR50,SINAPI,4,),VLOOKUP('TEREZINHA HARDY'!PWR50,SETOP,5,))</f>
        <v>17.68</v>
      </c>
      <c r="PWX50" s="14">
        <f t="shared" si="2068"/>
        <v>22.37</v>
      </c>
      <c r="PWY50" s="14">
        <f t="shared" si="2069"/>
        <v>647.44159999999999</v>
      </c>
      <c r="PWZ50" s="14">
        <f t="shared" si="2070"/>
        <v>819.18939999999998</v>
      </c>
      <c r="PXA50" s="11" t="s">
        <v>17390</v>
      </c>
      <c r="PXB50" s="261" t="str">
        <f>IF(PXI50="SINAPI",VLOOKUP('TEREZINHA HARDY'!PXH50,SINAPI,2,),VLOOKUP('TEREZINHA HARDY'!PXH50,SETOP,3,))</f>
        <v>PINTURA COM EMULSÃO ASFÁLTICA, DUAS (2) DEMÃOS</v>
      </c>
      <c r="PXC50" s="261"/>
      <c r="PXD50" s="261"/>
      <c r="PXE50" s="261"/>
      <c r="PXF50" s="261"/>
      <c r="PXG50" s="261"/>
      <c r="PXH50" s="12" t="s">
        <v>10840</v>
      </c>
      <c r="PXI50" s="12" t="s">
        <v>6222</v>
      </c>
      <c r="PXJ50" s="12" t="str">
        <f>IF(PXI50="SINAPI",VLOOKUP('TEREZINHA HARDY'!PXH50,SINAPI,3,),VLOOKUP('TEREZINHA HARDY'!PXH50,SETOP,4,))</f>
        <v>M2</v>
      </c>
      <c r="PXK50" s="13">
        <v>36.619999999999997</v>
      </c>
      <c r="PXL50" s="13" t="s">
        <v>41</v>
      </c>
      <c r="PXM50" s="14">
        <f>IF(PXI50="SINAPI",VLOOKUP('TEREZINHA HARDY'!PXH50,SINAPI,4,),VLOOKUP('TEREZINHA HARDY'!PXH50,SETOP,5,))</f>
        <v>17.68</v>
      </c>
      <c r="PXN50" s="14">
        <f t="shared" si="2071"/>
        <v>22.37</v>
      </c>
      <c r="PXO50" s="14">
        <f t="shared" si="2072"/>
        <v>647.44159999999999</v>
      </c>
      <c r="PXP50" s="14">
        <f t="shared" si="2073"/>
        <v>819.18939999999998</v>
      </c>
      <c r="PXQ50" s="11" t="s">
        <v>17390</v>
      </c>
      <c r="PXR50" s="261" t="str">
        <f>IF(PXY50="SINAPI",VLOOKUP('TEREZINHA HARDY'!PXX50,SINAPI,2,),VLOOKUP('TEREZINHA HARDY'!PXX50,SETOP,3,))</f>
        <v>PINTURA COM EMULSÃO ASFÁLTICA, DUAS (2) DEMÃOS</v>
      </c>
      <c r="PXS50" s="261"/>
      <c r="PXT50" s="261"/>
      <c r="PXU50" s="261"/>
      <c r="PXV50" s="261"/>
      <c r="PXW50" s="261"/>
      <c r="PXX50" s="12" t="s">
        <v>10840</v>
      </c>
      <c r="PXY50" s="12" t="s">
        <v>6222</v>
      </c>
      <c r="PXZ50" s="12" t="str">
        <f>IF(PXY50="SINAPI",VLOOKUP('TEREZINHA HARDY'!PXX50,SINAPI,3,),VLOOKUP('TEREZINHA HARDY'!PXX50,SETOP,4,))</f>
        <v>M2</v>
      </c>
      <c r="PYA50" s="13">
        <v>36.619999999999997</v>
      </c>
      <c r="PYB50" s="13" t="s">
        <v>41</v>
      </c>
      <c r="PYC50" s="14">
        <f>IF(PXY50="SINAPI",VLOOKUP('TEREZINHA HARDY'!PXX50,SINAPI,4,),VLOOKUP('TEREZINHA HARDY'!PXX50,SETOP,5,))</f>
        <v>17.68</v>
      </c>
      <c r="PYD50" s="14">
        <f t="shared" si="2074"/>
        <v>22.37</v>
      </c>
      <c r="PYE50" s="14">
        <f t="shared" si="2075"/>
        <v>647.44159999999999</v>
      </c>
      <c r="PYF50" s="14">
        <f t="shared" si="2076"/>
        <v>819.18939999999998</v>
      </c>
      <c r="PYG50" s="11" t="s">
        <v>17390</v>
      </c>
      <c r="PYH50" s="261" t="str">
        <f>IF(PYO50="SINAPI",VLOOKUP('TEREZINHA HARDY'!PYN50,SINAPI,2,),VLOOKUP('TEREZINHA HARDY'!PYN50,SETOP,3,))</f>
        <v>PINTURA COM EMULSÃO ASFÁLTICA, DUAS (2) DEMÃOS</v>
      </c>
      <c r="PYI50" s="261"/>
      <c r="PYJ50" s="261"/>
      <c r="PYK50" s="261"/>
      <c r="PYL50" s="261"/>
      <c r="PYM50" s="261"/>
      <c r="PYN50" s="12" t="s">
        <v>10840</v>
      </c>
      <c r="PYO50" s="12" t="s">
        <v>6222</v>
      </c>
      <c r="PYP50" s="12" t="str">
        <f>IF(PYO50="SINAPI",VLOOKUP('TEREZINHA HARDY'!PYN50,SINAPI,3,),VLOOKUP('TEREZINHA HARDY'!PYN50,SETOP,4,))</f>
        <v>M2</v>
      </c>
      <c r="PYQ50" s="13">
        <v>36.619999999999997</v>
      </c>
      <c r="PYR50" s="13" t="s">
        <v>41</v>
      </c>
      <c r="PYS50" s="14">
        <f>IF(PYO50="SINAPI",VLOOKUP('TEREZINHA HARDY'!PYN50,SINAPI,4,),VLOOKUP('TEREZINHA HARDY'!PYN50,SETOP,5,))</f>
        <v>17.68</v>
      </c>
      <c r="PYT50" s="14">
        <f t="shared" si="2077"/>
        <v>22.37</v>
      </c>
      <c r="PYU50" s="14">
        <f t="shared" si="2078"/>
        <v>647.44159999999999</v>
      </c>
      <c r="PYV50" s="14">
        <f t="shared" si="2079"/>
        <v>819.18939999999998</v>
      </c>
      <c r="PYW50" s="11" t="s">
        <v>17390</v>
      </c>
      <c r="PYX50" s="261" t="str">
        <f>IF(PZE50="SINAPI",VLOOKUP('TEREZINHA HARDY'!PZD50,SINAPI,2,),VLOOKUP('TEREZINHA HARDY'!PZD50,SETOP,3,))</f>
        <v>PINTURA COM EMULSÃO ASFÁLTICA, DUAS (2) DEMÃOS</v>
      </c>
      <c r="PYY50" s="261"/>
      <c r="PYZ50" s="261"/>
      <c r="PZA50" s="261"/>
      <c r="PZB50" s="261"/>
      <c r="PZC50" s="261"/>
      <c r="PZD50" s="12" t="s">
        <v>10840</v>
      </c>
      <c r="PZE50" s="12" t="s">
        <v>6222</v>
      </c>
      <c r="PZF50" s="12" t="str">
        <f>IF(PZE50="SINAPI",VLOOKUP('TEREZINHA HARDY'!PZD50,SINAPI,3,),VLOOKUP('TEREZINHA HARDY'!PZD50,SETOP,4,))</f>
        <v>M2</v>
      </c>
      <c r="PZG50" s="13">
        <v>36.619999999999997</v>
      </c>
      <c r="PZH50" s="13" t="s">
        <v>41</v>
      </c>
      <c r="PZI50" s="14">
        <f>IF(PZE50="SINAPI",VLOOKUP('TEREZINHA HARDY'!PZD50,SINAPI,4,),VLOOKUP('TEREZINHA HARDY'!PZD50,SETOP,5,))</f>
        <v>17.68</v>
      </c>
      <c r="PZJ50" s="14">
        <f t="shared" si="2080"/>
        <v>22.37</v>
      </c>
      <c r="PZK50" s="14">
        <f t="shared" si="2081"/>
        <v>647.44159999999999</v>
      </c>
      <c r="PZL50" s="14">
        <f t="shared" si="2082"/>
        <v>819.18939999999998</v>
      </c>
      <c r="PZM50" s="11" t="s">
        <v>17390</v>
      </c>
      <c r="PZN50" s="261" t="str">
        <f>IF(PZU50="SINAPI",VLOOKUP('TEREZINHA HARDY'!PZT50,SINAPI,2,),VLOOKUP('TEREZINHA HARDY'!PZT50,SETOP,3,))</f>
        <v>PINTURA COM EMULSÃO ASFÁLTICA, DUAS (2) DEMÃOS</v>
      </c>
      <c r="PZO50" s="261"/>
      <c r="PZP50" s="261"/>
      <c r="PZQ50" s="261"/>
      <c r="PZR50" s="261"/>
      <c r="PZS50" s="261"/>
      <c r="PZT50" s="12" t="s">
        <v>10840</v>
      </c>
      <c r="PZU50" s="12" t="s">
        <v>6222</v>
      </c>
      <c r="PZV50" s="12" t="str">
        <f>IF(PZU50="SINAPI",VLOOKUP('TEREZINHA HARDY'!PZT50,SINAPI,3,),VLOOKUP('TEREZINHA HARDY'!PZT50,SETOP,4,))</f>
        <v>M2</v>
      </c>
      <c r="PZW50" s="13">
        <v>36.619999999999997</v>
      </c>
      <c r="PZX50" s="13" t="s">
        <v>41</v>
      </c>
      <c r="PZY50" s="14">
        <f>IF(PZU50="SINAPI",VLOOKUP('TEREZINHA HARDY'!PZT50,SINAPI,4,),VLOOKUP('TEREZINHA HARDY'!PZT50,SETOP,5,))</f>
        <v>17.68</v>
      </c>
      <c r="PZZ50" s="14">
        <f t="shared" si="2083"/>
        <v>22.37</v>
      </c>
      <c r="QAA50" s="14">
        <f t="shared" si="2084"/>
        <v>647.44159999999999</v>
      </c>
      <c r="QAB50" s="14">
        <f t="shared" si="2085"/>
        <v>819.18939999999998</v>
      </c>
      <c r="QAC50" s="11" t="s">
        <v>17390</v>
      </c>
      <c r="QAD50" s="261" t="str">
        <f>IF(QAK50="SINAPI",VLOOKUP('TEREZINHA HARDY'!QAJ50,SINAPI,2,),VLOOKUP('TEREZINHA HARDY'!QAJ50,SETOP,3,))</f>
        <v>PINTURA COM EMULSÃO ASFÁLTICA, DUAS (2) DEMÃOS</v>
      </c>
      <c r="QAE50" s="261"/>
      <c r="QAF50" s="261"/>
      <c r="QAG50" s="261"/>
      <c r="QAH50" s="261"/>
      <c r="QAI50" s="261"/>
      <c r="QAJ50" s="12" t="s">
        <v>10840</v>
      </c>
      <c r="QAK50" s="12" t="s">
        <v>6222</v>
      </c>
      <c r="QAL50" s="12" t="str">
        <f>IF(QAK50="SINAPI",VLOOKUP('TEREZINHA HARDY'!QAJ50,SINAPI,3,),VLOOKUP('TEREZINHA HARDY'!QAJ50,SETOP,4,))</f>
        <v>M2</v>
      </c>
      <c r="QAM50" s="13">
        <v>36.619999999999997</v>
      </c>
      <c r="QAN50" s="13" t="s">
        <v>41</v>
      </c>
      <c r="QAO50" s="14">
        <f>IF(QAK50="SINAPI",VLOOKUP('TEREZINHA HARDY'!QAJ50,SINAPI,4,),VLOOKUP('TEREZINHA HARDY'!QAJ50,SETOP,5,))</f>
        <v>17.68</v>
      </c>
      <c r="QAP50" s="14">
        <f t="shared" si="2086"/>
        <v>22.37</v>
      </c>
      <c r="QAQ50" s="14">
        <f t="shared" si="2087"/>
        <v>647.44159999999999</v>
      </c>
      <c r="QAR50" s="14">
        <f t="shared" si="2088"/>
        <v>819.18939999999998</v>
      </c>
      <c r="QAS50" s="11" t="s">
        <v>17390</v>
      </c>
      <c r="QAT50" s="261" t="str">
        <f>IF(QBA50="SINAPI",VLOOKUP('TEREZINHA HARDY'!QAZ50,SINAPI,2,),VLOOKUP('TEREZINHA HARDY'!QAZ50,SETOP,3,))</f>
        <v>PINTURA COM EMULSÃO ASFÁLTICA, DUAS (2) DEMÃOS</v>
      </c>
      <c r="QAU50" s="261"/>
      <c r="QAV50" s="261"/>
      <c r="QAW50" s="261"/>
      <c r="QAX50" s="261"/>
      <c r="QAY50" s="261"/>
      <c r="QAZ50" s="12" t="s">
        <v>10840</v>
      </c>
      <c r="QBA50" s="12" t="s">
        <v>6222</v>
      </c>
      <c r="QBB50" s="12" t="str">
        <f>IF(QBA50="SINAPI",VLOOKUP('TEREZINHA HARDY'!QAZ50,SINAPI,3,),VLOOKUP('TEREZINHA HARDY'!QAZ50,SETOP,4,))</f>
        <v>M2</v>
      </c>
      <c r="QBC50" s="13">
        <v>36.619999999999997</v>
      </c>
      <c r="QBD50" s="13" t="s">
        <v>41</v>
      </c>
      <c r="QBE50" s="14">
        <f>IF(QBA50="SINAPI",VLOOKUP('TEREZINHA HARDY'!QAZ50,SINAPI,4,),VLOOKUP('TEREZINHA HARDY'!QAZ50,SETOP,5,))</f>
        <v>17.68</v>
      </c>
      <c r="QBF50" s="14">
        <f t="shared" si="2089"/>
        <v>22.37</v>
      </c>
      <c r="QBG50" s="14">
        <f t="shared" si="2090"/>
        <v>647.44159999999999</v>
      </c>
      <c r="QBH50" s="14">
        <f t="shared" si="2091"/>
        <v>819.18939999999998</v>
      </c>
      <c r="QBI50" s="11" t="s">
        <v>17390</v>
      </c>
      <c r="QBJ50" s="261" t="str">
        <f>IF(QBQ50="SINAPI",VLOOKUP('TEREZINHA HARDY'!QBP50,SINAPI,2,),VLOOKUP('TEREZINHA HARDY'!QBP50,SETOP,3,))</f>
        <v>PINTURA COM EMULSÃO ASFÁLTICA, DUAS (2) DEMÃOS</v>
      </c>
      <c r="QBK50" s="261"/>
      <c r="QBL50" s="261"/>
      <c r="QBM50" s="261"/>
      <c r="QBN50" s="261"/>
      <c r="QBO50" s="261"/>
      <c r="QBP50" s="12" t="s">
        <v>10840</v>
      </c>
      <c r="QBQ50" s="12" t="s">
        <v>6222</v>
      </c>
      <c r="QBR50" s="12" t="str">
        <f>IF(QBQ50="SINAPI",VLOOKUP('TEREZINHA HARDY'!QBP50,SINAPI,3,),VLOOKUP('TEREZINHA HARDY'!QBP50,SETOP,4,))</f>
        <v>M2</v>
      </c>
      <c r="QBS50" s="13">
        <v>36.619999999999997</v>
      </c>
      <c r="QBT50" s="13" t="s">
        <v>41</v>
      </c>
      <c r="QBU50" s="14">
        <f>IF(QBQ50="SINAPI",VLOOKUP('TEREZINHA HARDY'!QBP50,SINAPI,4,),VLOOKUP('TEREZINHA HARDY'!QBP50,SETOP,5,))</f>
        <v>17.68</v>
      </c>
      <c r="QBV50" s="14">
        <f t="shared" si="2092"/>
        <v>22.37</v>
      </c>
      <c r="QBW50" s="14">
        <f t="shared" si="2093"/>
        <v>647.44159999999999</v>
      </c>
      <c r="QBX50" s="14">
        <f t="shared" si="2094"/>
        <v>819.18939999999998</v>
      </c>
      <c r="QBY50" s="11" t="s">
        <v>17390</v>
      </c>
      <c r="QBZ50" s="261" t="str">
        <f>IF(QCG50="SINAPI",VLOOKUP('TEREZINHA HARDY'!QCF50,SINAPI,2,),VLOOKUP('TEREZINHA HARDY'!QCF50,SETOP,3,))</f>
        <v>PINTURA COM EMULSÃO ASFÁLTICA, DUAS (2) DEMÃOS</v>
      </c>
      <c r="QCA50" s="261"/>
      <c r="QCB50" s="261"/>
      <c r="QCC50" s="261"/>
      <c r="QCD50" s="261"/>
      <c r="QCE50" s="261"/>
      <c r="QCF50" s="12" t="s">
        <v>10840</v>
      </c>
      <c r="QCG50" s="12" t="s">
        <v>6222</v>
      </c>
      <c r="QCH50" s="12" t="str">
        <f>IF(QCG50="SINAPI",VLOOKUP('TEREZINHA HARDY'!QCF50,SINAPI,3,),VLOOKUP('TEREZINHA HARDY'!QCF50,SETOP,4,))</f>
        <v>M2</v>
      </c>
      <c r="QCI50" s="13">
        <v>36.619999999999997</v>
      </c>
      <c r="QCJ50" s="13" t="s">
        <v>41</v>
      </c>
      <c r="QCK50" s="14">
        <f>IF(QCG50="SINAPI",VLOOKUP('TEREZINHA HARDY'!QCF50,SINAPI,4,),VLOOKUP('TEREZINHA HARDY'!QCF50,SETOP,5,))</f>
        <v>17.68</v>
      </c>
      <c r="QCL50" s="14">
        <f t="shared" si="2095"/>
        <v>22.37</v>
      </c>
      <c r="QCM50" s="14">
        <f t="shared" si="2096"/>
        <v>647.44159999999999</v>
      </c>
      <c r="QCN50" s="14">
        <f t="shared" si="2097"/>
        <v>819.18939999999998</v>
      </c>
      <c r="QCO50" s="11" t="s">
        <v>17390</v>
      </c>
      <c r="QCP50" s="261" t="str">
        <f>IF(QCW50="SINAPI",VLOOKUP('TEREZINHA HARDY'!QCV50,SINAPI,2,),VLOOKUP('TEREZINHA HARDY'!QCV50,SETOP,3,))</f>
        <v>PINTURA COM EMULSÃO ASFÁLTICA, DUAS (2) DEMÃOS</v>
      </c>
      <c r="QCQ50" s="261"/>
      <c r="QCR50" s="261"/>
      <c r="QCS50" s="261"/>
      <c r="QCT50" s="261"/>
      <c r="QCU50" s="261"/>
      <c r="QCV50" s="12" t="s">
        <v>10840</v>
      </c>
      <c r="QCW50" s="12" t="s">
        <v>6222</v>
      </c>
      <c r="QCX50" s="12" t="str">
        <f>IF(QCW50="SINAPI",VLOOKUP('TEREZINHA HARDY'!QCV50,SINAPI,3,),VLOOKUP('TEREZINHA HARDY'!QCV50,SETOP,4,))</f>
        <v>M2</v>
      </c>
      <c r="QCY50" s="13">
        <v>36.619999999999997</v>
      </c>
      <c r="QCZ50" s="13" t="s">
        <v>41</v>
      </c>
      <c r="QDA50" s="14">
        <f>IF(QCW50="SINAPI",VLOOKUP('TEREZINHA HARDY'!QCV50,SINAPI,4,),VLOOKUP('TEREZINHA HARDY'!QCV50,SETOP,5,))</f>
        <v>17.68</v>
      </c>
      <c r="QDB50" s="14">
        <f t="shared" si="2098"/>
        <v>22.37</v>
      </c>
      <c r="QDC50" s="14">
        <f t="shared" si="2099"/>
        <v>647.44159999999999</v>
      </c>
      <c r="QDD50" s="14">
        <f t="shared" si="2100"/>
        <v>819.18939999999998</v>
      </c>
      <c r="QDE50" s="11" t="s">
        <v>17390</v>
      </c>
      <c r="QDF50" s="261" t="str">
        <f>IF(QDM50="SINAPI",VLOOKUP('TEREZINHA HARDY'!QDL50,SINAPI,2,),VLOOKUP('TEREZINHA HARDY'!QDL50,SETOP,3,))</f>
        <v>PINTURA COM EMULSÃO ASFÁLTICA, DUAS (2) DEMÃOS</v>
      </c>
      <c r="QDG50" s="261"/>
      <c r="QDH50" s="261"/>
      <c r="QDI50" s="261"/>
      <c r="QDJ50" s="261"/>
      <c r="QDK50" s="261"/>
      <c r="QDL50" s="12" t="s">
        <v>10840</v>
      </c>
      <c r="QDM50" s="12" t="s">
        <v>6222</v>
      </c>
      <c r="QDN50" s="12" t="str">
        <f>IF(QDM50="SINAPI",VLOOKUP('TEREZINHA HARDY'!QDL50,SINAPI,3,),VLOOKUP('TEREZINHA HARDY'!QDL50,SETOP,4,))</f>
        <v>M2</v>
      </c>
      <c r="QDO50" s="13">
        <v>36.619999999999997</v>
      </c>
      <c r="QDP50" s="13" t="s">
        <v>41</v>
      </c>
      <c r="QDQ50" s="14">
        <f>IF(QDM50="SINAPI",VLOOKUP('TEREZINHA HARDY'!QDL50,SINAPI,4,),VLOOKUP('TEREZINHA HARDY'!QDL50,SETOP,5,))</f>
        <v>17.68</v>
      </c>
      <c r="QDR50" s="14">
        <f t="shared" si="2101"/>
        <v>22.37</v>
      </c>
      <c r="QDS50" s="14">
        <f t="shared" si="2102"/>
        <v>647.44159999999999</v>
      </c>
      <c r="QDT50" s="14">
        <f t="shared" si="2103"/>
        <v>819.18939999999998</v>
      </c>
      <c r="QDU50" s="11" t="s">
        <v>17390</v>
      </c>
      <c r="QDV50" s="261" t="str">
        <f>IF(QEC50="SINAPI",VLOOKUP('TEREZINHA HARDY'!QEB50,SINAPI,2,),VLOOKUP('TEREZINHA HARDY'!QEB50,SETOP,3,))</f>
        <v>PINTURA COM EMULSÃO ASFÁLTICA, DUAS (2) DEMÃOS</v>
      </c>
      <c r="QDW50" s="261"/>
      <c r="QDX50" s="261"/>
      <c r="QDY50" s="261"/>
      <c r="QDZ50" s="261"/>
      <c r="QEA50" s="261"/>
      <c r="QEB50" s="12" t="s">
        <v>10840</v>
      </c>
      <c r="QEC50" s="12" t="s">
        <v>6222</v>
      </c>
      <c r="QED50" s="12" t="str">
        <f>IF(QEC50="SINAPI",VLOOKUP('TEREZINHA HARDY'!QEB50,SINAPI,3,),VLOOKUP('TEREZINHA HARDY'!QEB50,SETOP,4,))</f>
        <v>M2</v>
      </c>
      <c r="QEE50" s="13">
        <v>36.619999999999997</v>
      </c>
      <c r="QEF50" s="13" t="s">
        <v>41</v>
      </c>
      <c r="QEG50" s="14">
        <f>IF(QEC50="SINAPI",VLOOKUP('TEREZINHA HARDY'!QEB50,SINAPI,4,),VLOOKUP('TEREZINHA HARDY'!QEB50,SETOP,5,))</f>
        <v>17.68</v>
      </c>
      <c r="QEH50" s="14">
        <f t="shared" si="2104"/>
        <v>22.37</v>
      </c>
      <c r="QEI50" s="14">
        <f t="shared" si="2105"/>
        <v>647.44159999999999</v>
      </c>
      <c r="QEJ50" s="14">
        <f t="shared" si="2106"/>
        <v>819.18939999999998</v>
      </c>
      <c r="QEK50" s="11" t="s">
        <v>17390</v>
      </c>
      <c r="QEL50" s="261" t="str">
        <f>IF(QES50="SINAPI",VLOOKUP('TEREZINHA HARDY'!QER50,SINAPI,2,),VLOOKUP('TEREZINHA HARDY'!QER50,SETOP,3,))</f>
        <v>PINTURA COM EMULSÃO ASFÁLTICA, DUAS (2) DEMÃOS</v>
      </c>
      <c r="QEM50" s="261"/>
      <c r="QEN50" s="261"/>
      <c r="QEO50" s="261"/>
      <c r="QEP50" s="261"/>
      <c r="QEQ50" s="261"/>
      <c r="QER50" s="12" t="s">
        <v>10840</v>
      </c>
      <c r="QES50" s="12" t="s">
        <v>6222</v>
      </c>
      <c r="QET50" s="12" t="str">
        <f>IF(QES50="SINAPI",VLOOKUP('TEREZINHA HARDY'!QER50,SINAPI,3,),VLOOKUP('TEREZINHA HARDY'!QER50,SETOP,4,))</f>
        <v>M2</v>
      </c>
      <c r="QEU50" s="13">
        <v>36.619999999999997</v>
      </c>
      <c r="QEV50" s="13" t="s">
        <v>41</v>
      </c>
      <c r="QEW50" s="14">
        <f>IF(QES50="SINAPI",VLOOKUP('TEREZINHA HARDY'!QER50,SINAPI,4,),VLOOKUP('TEREZINHA HARDY'!QER50,SETOP,5,))</f>
        <v>17.68</v>
      </c>
      <c r="QEX50" s="14">
        <f t="shared" si="2107"/>
        <v>22.37</v>
      </c>
      <c r="QEY50" s="14">
        <f t="shared" si="2108"/>
        <v>647.44159999999999</v>
      </c>
      <c r="QEZ50" s="14">
        <f t="shared" si="2109"/>
        <v>819.18939999999998</v>
      </c>
      <c r="QFA50" s="11" t="s">
        <v>17390</v>
      </c>
      <c r="QFB50" s="261" t="str">
        <f>IF(QFI50="SINAPI",VLOOKUP('TEREZINHA HARDY'!QFH50,SINAPI,2,),VLOOKUP('TEREZINHA HARDY'!QFH50,SETOP,3,))</f>
        <v>PINTURA COM EMULSÃO ASFÁLTICA, DUAS (2) DEMÃOS</v>
      </c>
      <c r="QFC50" s="261"/>
      <c r="QFD50" s="261"/>
      <c r="QFE50" s="261"/>
      <c r="QFF50" s="261"/>
      <c r="QFG50" s="261"/>
      <c r="QFH50" s="12" t="s">
        <v>10840</v>
      </c>
      <c r="QFI50" s="12" t="s">
        <v>6222</v>
      </c>
      <c r="QFJ50" s="12" t="str">
        <f>IF(QFI50="SINAPI",VLOOKUP('TEREZINHA HARDY'!QFH50,SINAPI,3,),VLOOKUP('TEREZINHA HARDY'!QFH50,SETOP,4,))</f>
        <v>M2</v>
      </c>
      <c r="QFK50" s="13">
        <v>36.619999999999997</v>
      </c>
      <c r="QFL50" s="13" t="s">
        <v>41</v>
      </c>
      <c r="QFM50" s="14">
        <f>IF(QFI50="SINAPI",VLOOKUP('TEREZINHA HARDY'!QFH50,SINAPI,4,),VLOOKUP('TEREZINHA HARDY'!QFH50,SETOP,5,))</f>
        <v>17.68</v>
      </c>
      <c r="QFN50" s="14">
        <f t="shared" si="2110"/>
        <v>22.37</v>
      </c>
      <c r="QFO50" s="14">
        <f t="shared" si="2111"/>
        <v>647.44159999999999</v>
      </c>
      <c r="QFP50" s="14">
        <f t="shared" si="2112"/>
        <v>819.18939999999998</v>
      </c>
      <c r="QFQ50" s="11" t="s">
        <v>17390</v>
      </c>
      <c r="QFR50" s="261" t="str">
        <f>IF(QFY50="SINAPI",VLOOKUP('TEREZINHA HARDY'!QFX50,SINAPI,2,),VLOOKUP('TEREZINHA HARDY'!QFX50,SETOP,3,))</f>
        <v>PINTURA COM EMULSÃO ASFÁLTICA, DUAS (2) DEMÃOS</v>
      </c>
      <c r="QFS50" s="261"/>
      <c r="QFT50" s="261"/>
      <c r="QFU50" s="261"/>
      <c r="QFV50" s="261"/>
      <c r="QFW50" s="261"/>
      <c r="QFX50" s="12" t="s">
        <v>10840</v>
      </c>
      <c r="QFY50" s="12" t="s">
        <v>6222</v>
      </c>
      <c r="QFZ50" s="12" t="str">
        <f>IF(QFY50="SINAPI",VLOOKUP('TEREZINHA HARDY'!QFX50,SINAPI,3,),VLOOKUP('TEREZINHA HARDY'!QFX50,SETOP,4,))</f>
        <v>M2</v>
      </c>
      <c r="QGA50" s="13">
        <v>36.619999999999997</v>
      </c>
      <c r="QGB50" s="13" t="s">
        <v>41</v>
      </c>
      <c r="QGC50" s="14">
        <f>IF(QFY50="SINAPI",VLOOKUP('TEREZINHA HARDY'!QFX50,SINAPI,4,),VLOOKUP('TEREZINHA HARDY'!QFX50,SETOP,5,))</f>
        <v>17.68</v>
      </c>
      <c r="QGD50" s="14">
        <f t="shared" si="2113"/>
        <v>22.37</v>
      </c>
      <c r="QGE50" s="14">
        <f t="shared" si="2114"/>
        <v>647.44159999999999</v>
      </c>
      <c r="QGF50" s="14">
        <f t="shared" si="2115"/>
        <v>819.18939999999998</v>
      </c>
      <c r="QGG50" s="11" t="s">
        <v>17390</v>
      </c>
      <c r="QGH50" s="261" t="str">
        <f>IF(QGO50="SINAPI",VLOOKUP('TEREZINHA HARDY'!QGN50,SINAPI,2,),VLOOKUP('TEREZINHA HARDY'!QGN50,SETOP,3,))</f>
        <v>PINTURA COM EMULSÃO ASFÁLTICA, DUAS (2) DEMÃOS</v>
      </c>
      <c r="QGI50" s="261"/>
      <c r="QGJ50" s="261"/>
      <c r="QGK50" s="261"/>
      <c r="QGL50" s="261"/>
      <c r="QGM50" s="261"/>
      <c r="QGN50" s="12" t="s">
        <v>10840</v>
      </c>
      <c r="QGO50" s="12" t="s">
        <v>6222</v>
      </c>
      <c r="QGP50" s="12" t="str">
        <f>IF(QGO50="SINAPI",VLOOKUP('TEREZINHA HARDY'!QGN50,SINAPI,3,),VLOOKUP('TEREZINHA HARDY'!QGN50,SETOP,4,))</f>
        <v>M2</v>
      </c>
      <c r="QGQ50" s="13">
        <v>36.619999999999997</v>
      </c>
      <c r="QGR50" s="13" t="s">
        <v>41</v>
      </c>
      <c r="QGS50" s="14">
        <f>IF(QGO50="SINAPI",VLOOKUP('TEREZINHA HARDY'!QGN50,SINAPI,4,),VLOOKUP('TEREZINHA HARDY'!QGN50,SETOP,5,))</f>
        <v>17.68</v>
      </c>
      <c r="QGT50" s="14">
        <f t="shared" si="2116"/>
        <v>22.37</v>
      </c>
      <c r="QGU50" s="14">
        <f t="shared" si="2117"/>
        <v>647.44159999999999</v>
      </c>
      <c r="QGV50" s="14">
        <f t="shared" si="2118"/>
        <v>819.18939999999998</v>
      </c>
      <c r="QGW50" s="11" t="s">
        <v>17390</v>
      </c>
      <c r="QGX50" s="261" t="str">
        <f>IF(QHE50="SINAPI",VLOOKUP('TEREZINHA HARDY'!QHD50,SINAPI,2,),VLOOKUP('TEREZINHA HARDY'!QHD50,SETOP,3,))</f>
        <v>PINTURA COM EMULSÃO ASFÁLTICA, DUAS (2) DEMÃOS</v>
      </c>
      <c r="QGY50" s="261"/>
      <c r="QGZ50" s="261"/>
      <c r="QHA50" s="261"/>
      <c r="QHB50" s="261"/>
      <c r="QHC50" s="261"/>
      <c r="QHD50" s="12" t="s">
        <v>10840</v>
      </c>
      <c r="QHE50" s="12" t="s">
        <v>6222</v>
      </c>
      <c r="QHF50" s="12" t="str">
        <f>IF(QHE50="SINAPI",VLOOKUP('TEREZINHA HARDY'!QHD50,SINAPI,3,),VLOOKUP('TEREZINHA HARDY'!QHD50,SETOP,4,))</f>
        <v>M2</v>
      </c>
      <c r="QHG50" s="13">
        <v>36.619999999999997</v>
      </c>
      <c r="QHH50" s="13" t="s">
        <v>41</v>
      </c>
      <c r="QHI50" s="14">
        <f>IF(QHE50="SINAPI",VLOOKUP('TEREZINHA HARDY'!QHD50,SINAPI,4,),VLOOKUP('TEREZINHA HARDY'!QHD50,SETOP,5,))</f>
        <v>17.68</v>
      </c>
      <c r="QHJ50" s="14">
        <f t="shared" si="2119"/>
        <v>22.37</v>
      </c>
      <c r="QHK50" s="14">
        <f t="shared" si="2120"/>
        <v>647.44159999999999</v>
      </c>
      <c r="QHL50" s="14">
        <f t="shared" si="2121"/>
        <v>819.18939999999998</v>
      </c>
      <c r="QHM50" s="11" t="s">
        <v>17390</v>
      </c>
      <c r="QHN50" s="261" t="str">
        <f>IF(QHU50="SINAPI",VLOOKUP('TEREZINHA HARDY'!QHT50,SINAPI,2,),VLOOKUP('TEREZINHA HARDY'!QHT50,SETOP,3,))</f>
        <v>PINTURA COM EMULSÃO ASFÁLTICA, DUAS (2) DEMÃOS</v>
      </c>
      <c r="QHO50" s="261"/>
      <c r="QHP50" s="261"/>
      <c r="QHQ50" s="261"/>
      <c r="QHR50" s="261"/>
      <c r="QHS50" s="261"/>
      <c r="QHT50" s="12" t="s">
        <v>10840</v>
      </c>
      <c r="QHU50" s="12" t="s">
        <v>6222</v>
      </c>
      <c r="QHV50" s="12" t="str">
        <f>IF(QHU50="SINAPI",VLOOKUP('TEREZINHA HARDY'!QHT50,SINAPI,3,),VLOOKUP('TEREZINHA HARDY'!QHT50,SETOP,4,))</f>
        <v>M2</v>
      </c>
      <c r="QHW50" s="13">
        <v>36.619999999999997</v>
      </c>
      <c r="QHX50" s="13" t="s">
        <v>41</v>
      </c>
      <c r="QHY50" s="14">
        <f>IF(QHU50="SINAPI",VLOOKUP('TEREZINHA HARDY'!QHT50,SINAPI,4,),VLOOKUP('TEREZINHA HARDY'!QHT50,SETOP,5,))</f>
        <v>17.68</v>
      </c>
      <c r="QHZ50" s="14">
        <f t="shared" si="2122"/>
        <v>22.37</v>
      </c>
      <c r="QIA50" s="14">
        <f t="shared" si="2123"/>
        <v>647.44159999999999</v>
      </c>
      <c r="QIB50" s="14">
        <f t="shared" si="2124"/>
        <v>819.18939999999998</v>
      </c>
      <c r="QIC50" s="11" t="s">
        <v>17390</v>
      </c>
      <c r="QID50" s="261" t="str">
        <f>IF(QIK50="SINAPI",VLOOKUP('TEREZINHA HARDY'!QIJ50,SINAPI,2,),VLOOKUP('TEREZINHA HARDY'!QIJ50,SETOP,3,))</f>
        <v>PINTURA COM EMULSÃO ASFÁLTICA, DUAS (2) DEMÃOS</v>
      </c>
      <c r="QIE50" s="261"/>
      <c r="QIF50" s="261"/>
      <c r="QIG50" s="261"/>
      <c r="QIH50" s="261"/>
      <c r="QII50" s="261"/>
      <c r="QIJ50" s="12" t="s">
        <v>10840</v>
      </c>
      <c r="QIK50" s="12" t="s">
        <v>6222</v>
      </c>
      <c r="QIL50" s="12" t="str">
        <f>IF(QIK50="SINAPI",VLOOKUP('TEREZINHA HARDY'!QIJ50,SINAPI,3,),VLOOKUP('TEREZINHA HARDY'!QIJ50,SETOP,4,))</f>
        <v>M2</v>
      </c>
      <c r="QIM50" s="13">
        <v>36.619999999999997</v>
      </c>
      <c r="QIN50" s="13" t="s">
        <v>41</v>
      </c>
      <c r="QIO50" s="14">
        <f>IF(QIK50="SINAPI",VLOOKUP('TEREZINHA HARDY'!QIJ50,SINAPI,4,),VLOOKUP('TEREZINHA HARDY'!QIJ50,SETOP,5,))</f>
        <v>17.68</v>
      </c>
      <c r="QIP50" s="14">
        <f t="shared" si="2125"/>
        <v>22.37</v>
      </c>
      <c r="QIQ50" s="14">
        <f t="shared" si="2126"/>
        <v>647.44159999999999</v>
      </c>
      <c r="QIR50" s="14">
        <f t="shared" si="2127"/>
        <v>819.18939999999998</v>
      </c>
      <c r="QIS50" s="11" t="s">
        <v>17390</v>
      </c>
      <c r="QIT50" s="261" t="str">
        <f>IF(QJA50="SINAPI",VLOOKUP('TEREZINHA HARDY'!QIZ50,SINAPI,2,),VLOOKUP('TEREZINHA HARDY'!QIZ50,SETOP,3,))</f>
        <v>PINTURA COM EMULSÃO ASFÁLTICA, DUAS (2) DEMÃOS</v>
      </c>
      <c r="QIU50" s="261"/>
      <c r="QIV50" s="261"/>
      <c r="QIW50" s="261"/>
      <c r="QIX50" s="261"/>
      <c r="QIY50" s="261"/>
      <c r="QIZ50" s="12" t="s">
        <v>10840</v>
      </c>
      <c r="QJA50" s="12" t="s">
        <v>6222</v>
      </c>
      <c r="QJB50" s="12" t="str">
        <f>IF(QJA50="SINAPI",VLOOKUP('TEREZINHA HARDY'!QIZ50,SINAPI,3,),VLOOKUP('TEREZINHA HARDY'!QIZ50,SETOP,4,))</f>
        <v>M2</v>
      </c>
      <c r="QJC50" s="13">
        <v>36.619999999999997</v>
      </c>
      <c r="QJD50" s="13" t="s">
        <v>41</v>
      </c>
      <c r="QJE50" s="14">
        <f>IF(QJA50="SINAPI",VLOOKUP('TEREZINHA HARDY'!QIZ50,SINAPI,4,),VLOOKUP('TEREZINHA HARDY'!QIZ50,SETOP,5,))</f>
        <v>17.68</v>
      </c>
      <c r="QJF50" s="14">
        <f t="shared" si="2128"/>
        <v>22.37</v>
      </c>
      <c r="QJG50" s="14">
        <f t="shared" si="2129"/>
        <v>647.44159999999999</v>
      </c>
      <c r="QJH50" s="14">
        <f t="shared" si="2130"/>
        <v>819.18939999999998</v>
      </c>
      <c r="QJI50" s="11" t="s">
        <v>17390</v>
      </c>
      <c r="QJJ50" s="261" t="str">
        <f>IF(QJQ50="SINAPI",VLOOKUP('TEREZINHA HARDY'!QJP50,SINAPI,2,),VLOOKUP('TEREZINHA HARDY'!QJP50,SETOP,3,))</f>
        <v>PINTURA COM EMULSÃO ASFÁLTICA, DUAS (2) DEMÃOS</v>
      </c>
      <c r="QJK50" s="261"/>
      <c r="QJL50" s="261"/>
      <c r="QJM50" s="261"/>
      <c r="QJN50" s="261"/>
      <c r="QJO50" s="261"/>
      <c r="QJP50" s="12" t="s">
        <v>10840</v>
      </c>
      <c r="QJQ50" s="12" t="s">
        <v>6222</v>
      </c>
      <c r="QJR50" s="12" t="str">
        <f>IF(QJQ50="SINAPI",VLOOKUP('TEREZINHA HARDY'!QJP50,SINAPI,3,),VLOOKUP('TEREZINHA HARDY'!QJP50,SETOP,4,))</f>
        <v>M2</v>
      </c>
      <c r="QJS50" s="13">
        <v>36.619999999999997</v>
      </c>
      <c r="QJT50" s="13" t="s">
        <v>41</v>
      </c>
      <c r="QJU50" s="14">
        <f>IF(QJQ50="SINAPI",VLOOKUP('TEREZINHA HARDY'!QJP50,SINAPI,4,),VLOOKUP('TEREZINHA HARDY'!QJP50,SETOP,5,))</f>
        <v>17.68</v>
      </c>
      <c r="QJV50" s="14">
        <f t="shared" si="2131"/>
        <v>22.37</v>
      </c>
      <c r="QJW50" s="14">
        <f t="shared" si="2132"/>
        <v>647.44159999999999</v>
      </c>
      <c r="QJX50" s="14">
        <f t="shared" si="2133"/>
        <v>819.18939999999998</v>
      </c>
      <c r="QJY50" s="11" t="s">
        <v>17390</v>
      </c>
      <c r="QJZ50" s="261" t="str">
        <f>IF(QKG50="SINAPI",VLOOKUP('TEREZINHA HARDY'!QKF50,SINAPI,2,),VLOOKUP('TEREZINHA HARDY'!QKF50,SETOP,3,))</f>
        <v>PINTURA COM EMULSÃO ASFÁLTICA, DUAS (2) DEMÃOS</v>
      </c>
      <c r="QKA50" s="261"/>
      <c r="QKB50" s="261"/>
      <c r="QKC50" s="261"/>
      <c r="QKD50" s="261"/>
      <c r="QKE50" s="261"/>
      <c r="QKF50" s="12" t="s">
        <v>10840</v>
      </c>
      <c r="QKG50" s="12" t="s">
        <v>6222</v>
      </c>
      <c r="QKH50" s="12" t="str">
        <f>IF(QKG50="SINAPI",VLOOKUP('TEREZINHA HARDY'!QKF50,SINAPI,3,),VLOOKUP('TEREZINHA HARDY'!QKF50,SETOP,4,))</f>
        <v>M2</v>
      </c>
      <c r="QKI50" s="13">
        <v>36.619999999999997</v>
      </c>
      <c r="QKJ50" s="13" t="s">
        <v>41</v>
      </c>
      <c r="QKK50" s="14">
        <f>IF(QKG50="SINAPI",VLOOKUP('TEREZINHA HARDY'!QKF50,SINAPI,4,),VLOOKUP('TEREZINHA HARDY'!QKF50,SETOP,5,))</f>
        <v>17.68</v>
      </c>
      <c r="QKL50" s="14">
        <f t="shared" si="2134"/>
        <v>22.37</v>
      </c>
      <c r="QKM50" s="14">
        <f t="shared" si="2135"/>
        <v>647.44159999999999</v>
      </c>
      <c r="QKN50" s="14">
        <f t="shared" si="2136"/>
        <v>819.18939999999998</v>
      </c>
      <c r="QKO50" s="11" t="s">
        <v>17390</v>
      </c>
      <c r="QKP50" s="261" t="str">
        <f>IF(QKW50="SINAPI",VLOOKUP('TEREZINHA HARDY'!QKV50,SINAPI,2,),VLOOKUP('TEREZINHA HARDY'!QKV50,SETOP,3,))</f>
        <v>PINTURA COM EMULSÃO ASFÁLTICA, DUAS (2) DEMÃOS</v>
      </c>
      <c r="QKQ50" s="261"/>
      <c r="QKR50" s="261"/>
      <c r="QKS50" s="261"/>
      <c r="QKT50" s="261"/>
      <c r="QKU50" s="261"/>
      <c r="QKV50" s="12" t="s">
        <v>10840</v>
      </c>
      <c r="QKW50" s="12" t="s">
        <v>6222</v>
      </c>
      <c r="QKX50" s="12" t="str">
        <f>IF(QKW50="SINAPI",VLOOKUP('TEREZINHA HARDY'!QKV50,SINAPI,3,),VLOOKUP('TEREZINHA HARDY'!QKV50,SETOP,4,))</f>
        <v>M2</v>
      </c>
      <c r="QKY50" s="13">
        <v>36.619999999999997</v>
      </c>
      <c r="QKZ50" s="13" t="s">
        <v>41</v>
      </c>
      <c r="QLA50" s="14">
        <f>IF(QKW50="SINAPI",VLOOKUP('TEREZINHA HARDY'!QKV50,SINAPI,4,),VLOOKUP('TEREZINHA HARDY'!QKV50,SETOP,5,))</f>
        <v>17.68</v>
      </c>
      <c r="QLB50" s="14">
        <f t="shared" si="2137"/>
        <v>22.37</v>
      </c>
      <c r="QLC50" s="14">
        <f t="shared" si="2138"/>
        <v>647.44159999999999</v>
      </c>
      <c r="QLD50" s="14">
        <f t="shared" si="2139"/>
        <v>819.18939999999998</v>
      </c>
      <c r="QLE50" s="11" t="s">
        <v>17390</v>
      </c>
      <c r="QLF50" s="261" t="str">
        <f>IF(QLM50="SINAPI",VLOOKUP('TEREZINHA HARDY'!QLL50,SINAPI,2,),VLOOKUP('TEREZINHA HARDY'!QLL50,SETOP,3,))</f>
        <v>PINTURA COM EMULSÃO ASFÁLTICA, DUAS (2) DEMÃOS</v>
      </c>
      <c r="QLG50" s="261"/>
      <c r="QLH50" s="261"/>
      <c r="QLI50" s="261"/>
      <c r="QLJ50" s="261"/>
      <c r="QLK50" s="261"/>
      <c r="QLL50" s="12" t="s">
        <v>10840</v>
      </c>
      <c r="QLM50" s="12" t="s">
        <v>6222</v>
      </c>
      <c r="QLN50" s="12" t="str">
        <f>IF(QLM50="SINAPI",VLOOKUP('TEREZINHA HARDY'!QLL50,SINAPI,3,),VLOOKUP('TEREZINHA HARDY'!QLL50,SETOP,4,))</f>
        <v>M2</v>
      </c>
      <c r="QLO50" s="13">
        <v>36.619999999999997</v>
      </c>
      <c r="QLP50" s="13" t="s">
        <v>41</v>
      </c>
      <c r="QLQ50" s="14">
        <f>IF(QLM50="SINAPI",VLOOKUP('TEREZINHA HARDY'!QLL50,SINAPI,4,),VLOOKUP('TEREZINHA HARDY'!QLL50,SETOP,5,))</f>
        <v>17.68</v>
      </c>
      <c r="QLR50" s="14">
        <f t="shared" si="2140"/>
        <v>22.37</v>
      </c>
      <c r="QLS50" s="14">
        <f t="shared" si="2141"/>
        <v>647.44159999999999</v>
      </c>
      <c r="QLT50" s="14">
        <f t="shared" si="2142"/>
        <v>819.18939999999998</v>
      </c>
      <c r="QLU50" s="11" t="s">
        <v>17390</v>
      </c>
      <c r="QLV50" s="261" t="str">
        <f>IF(QMC50="SINAPI",VLOOKUP('TEREZINHA HARDY'!QMB50,SINAPI,2,),VLOOKUP('TEREZINHA HARDY'!QMB50,SETOP,3,))</f>
        <v>PINTURA COM EMULSÃO ASFÁLTICA, DUAS (2) DEMÃOS</v>
      </c>
      <c r="QLW50" s="261"/>
      <c r="QLX50" s="261"/>
      <c r="QLY50" s="261"/>
      <c r="QLZ50" s="261"/>
      <c r="QMA50" s="261"/>
      <c r="QMB50" s="12" t="s">
        <v>10840</v>
      </c>
      <c r="QMC50" s="12" t="s">
        <v>6222</v>
      </c>
      <c r="QMD50" s="12" t="str">
        <f>IF(QMC50="SINAPI",VLOOKUP('TEREZINHA HARDY'!QMB50,SINAPI,3,),VLOOKUP('TEREZINHA HARDY'!QMB50,SETOP,4,))</f>
        <v>M2</v>
      </c>
      <c r="QME50" s="13">
        <v>36.619999999999997</v>
      </c>
      <c r="QMF50" s="13" t="s">
        <v>41</v>
      </c>
      <c r="QMG50" s="14">
        <f>IF(QMC50="SINAPI",VLOOKUP('TEREZINHA HARDY'!QMB50,SINAPI,4,),VLOOKUP('TEREZINHA HARDY'!QMB50,SETOP,5,))</f>
        <v>17.68</v>
      </c>
      <c r="QMH50" s="14">
        <f t="shared" si="2143"/>
        <v>22.37</v>
      </c>
      <c r="QMI50" s="14">
        <f t="shared" si="2144"/>
        <v>647.44159999999999</v>
      </c>
      <c r="QMJ50" s="14">
        <f t="shared" si="2145"/>
        <v>819.18939999999998</v>
      </c>
      <c r="QMK50" s="11" t="s">
        <v>17390</v>
      </c>
      <c r="QML50" s="261" t="str">
        <f>IF(QMS50="SINAPI",VLOOKUP('TEREZINHA HARDY'!QMR50,SINAPI,2,),VLOOKUP('TEREZINHA HARDY'!QMR50,SETOP,3,))</f>
        <v>PINTURA COM EMULSÃO ASFÁLTICA, DUAS (2) DEMÃOS</v>
      </c>
      <c r="QMM50" s="261"/>
      <c r="QMN50" s="261"/>
      <c r="QMO50" s="261"/>
      <c r="QMP50" s="261"/>
      <c r="QMQ50" s="261"/>
      <c r="QMR50" s="12" t="s">
        <v>10840</v>
      </c>
      <c r="QMS50" s="12" t="s">
        <v>6222</v>
      </c>
      <c r="QMT50" s="12" t="str">
        <f>IF(QMS50="SINAPI",VLOOKUP('TEREZINHA HARDY'!QMR50,SINAPI,3,),VLOOKUP('TEREZINHA HARDY'!QMR50,SETOP,4,))</f>
        <v>M2</v>
      </c>
      <c r="QMU50" s="13">
        <v>36.619999999999997</v>
      </c>
      <c r="QMV50" s="13" t="s">
        <v>41</v>
      </c>
      <c r="QMW50" s="14">
        <f>IF(QMS50="SINAPI",VLOOKUP('TEREZINHA HARDY'!QMR50,SINAPI,4,),VLOOKUP('TEREZINHA HARDY'!QMR50,SETOP,5,))</f>
        <v>17.68</v>
      </c>
      <c r="QMX50" s="14">
        <f t="shared" si="2146"/>
        <v>22.37</v>
      </c>
      <c r="QMY50" s="14">
        <f t="shared" si="2147"/>
        <v>647.44159999999999</v>
      </c>
      <c r="QMZ50" s="14">
        <f t="shared" si="2148"/>
        <v>819.18939999999998</v>
      </c>
      <c r="QNA50" s="11" t="s">
        <v>17390</v>
      </c>
      <c r="QNB50" s="261" t="str">
        <f>IF(QNI50="SINAPI",VLOOKUP('TEREZINHA HARDY'!QNH50,SINAPI,2,),VLOOKUP('TEREZINHA HARDY'!QNH50,SETOP,3,))</f>
        <v>PINTURA COM EMULSÃO ASFÁLTICA, DUAS (2) DEMÃOS</v>
      </c>
      <c r="QNC50" s="261"/>
      <c r="QND50" s="261"/>
      <c r="QNE50" s="261"/>
      <c r="QNF50" s="261"/>
      <c r="QNG50" s="261"/>
      <c r="QNH50" s="12" t="s">
        <v>10840</v>
      </c>
      <c r="QNI50" s="12" t="s">
        <v>6222</v>
      </c>
      <c r="QNJ50" s="12" t="str">
        <f>IF(QNI50="SINAPI",VLOOKUP('TEREZINHA HARDY'!QNH50,SINAPI,3,),VLOOKUP('TEREZINHA HARDY'!QNH50,SETOP,4,))</f>
        <v>M2</v>
      </c>
      <c r="QNK50" s="13">
        <v>36.619999999999997</v>
      </c>
      <c r="QNL50" s="13" t="s">
        <v>41</v>
      </c>
      <c r="QNM50" s="14">
        <f>IF(QNI50="SINAPI",VLOOKUP('TEREZINHA HARDY'!QNH50,SINAPI,4,),VLOOKUP('TEREZINHA HARDY'!QNH50,SETOP,5,))</f>
        <v>17.68</v>
      </c>
      <c r="QNN50" s="14">
        <f t="shared" si="2149"/>
        <v>22.37</v>
      </c>
      <c r="QNO50" s="14">
        <f t="shared" si="2150"/>
        <v>647.44159999999999</v>
      </c>
      <c r="QNP50" s="14">
        <f t="shared" si="2151"/>
        <v>819.18939999999998</v>
      </c>
      <c r="QNQ50" s="11" t="s">
        <v>17390</v>
      </c>
      <c r="QNR50" s="261" t="str">
        <f>IF(QNY50="SINAPI",VLOOKUP('TEREZINHA HARDY'!QNX50,SINAPI,2,),VLOOKUP('TEREZINHA HARDY'!QNX50,SETOP,3,))</f>
        <v>PINTURA COM EMULSÃO ASFÁLTICA, DUAS (2) DEMÃOS</v>
      </c>
      <c r="QNS50" s="261"/>
      <c r="QNT50" s="261"/>
      <c r="QNU50" s="261"/>
      <c r="QNV50" s="261"/>
      <c r="QNW50" s="261"/>
      <c r="QNX50" s="12" t="s">
        <v>10840</v>
      </c>
      <c r="QNY50" s="12" t="s">
        <v>6222</v>
      </c>
      <c r="QNZ50" s="12" t="str">
        <f>IF(QNY50="SINAPI",VLOOKUP('TEREZINHA HARDY'!QNX50,SINAPI,3,),VLOOKUP('TEREZINHA HARDY'!QNX50,SETOP,4,))</f>
        <v>M2</v>
      </c>
      <c r="QOA50" s="13">
        <v>36.619999999999997</v>
      </c>
      <c r="QOB50" s="13" t="s">
        <v>41</v>
      </c>
      <c r="QOC50" s="14">
        <f>IF(QNY50="SINAPI",VLOOKUP('TEREZINHA HARDY'!QNX50,SINAPI,4,),VLOOKUP('TEREZINHA HARDY'!QNX50,SETOP,5,))</f>
        <v>17.68</v>
      </c>
      <c r="QOD50" s="14">
        <f t="shared" si="2152"/>
        <v>22.37</v>
      </c>
      <c r="QOE50" s="14">
        <f t="shared" si="2153"/>
        <v>647.44159999999999</v>
      </c>
      <c r="QOF50" s="14">
        <f t="shared" si="2154"/>
        <v>819.18939999999998</v>
      </c>
      <c r="QOG50" s="11" t="s">
        <v>17390</v>
      </c>
      <c r="QOH50" s="261" t="str">
        <f>IF(QOO50="SINAPI",VLOOKUP('TEREZINHA HARDY'!QON50,SINAPI,2,),VLOOKUP('TEREZINHA HARDY'!QON50,SETOP,3,))</f>
        <v>PINTURA COM EMULSÃO ASFÁLTICA, DUAS (2) DEMÃOS</v>
      </c>
      <c r="QOI50" s="261"/>
      <c r="QOJ50" s="261"/>
      <c r="QOK50" s="261"/>
      <c r="QOL50" s="261"/>
      <c r="QOM50" s="261"/>
      <c r="QON50" s="12" t="s">
        <v>10840</v>
      </c>
      <c r="QOO50" s="12" t="s">
        <v>6222</v>
      </c>
      <c r="QOP50" s="12" t="str">
        <f>IF(QOO50="SINAPI",VLOOKUP('TEREZINHA HARDY'!QON50,SINAPI,3,),VLOOKUP('TEREZINHA HARDY'!QON50,SETOP,4,))</f>
        <v>M2</v>
      </c>
      <c r="QOQ50" s="13">
        <v>36.619999999999997</v>
      </c>
      <c r="QOR50" s="13" t="s">
        <v>41</v>
      </c>
      <c r="QOS50" s="14">
        <f>IF(QOO50="SINAPI",VLOOKUP('TEREZINHA HARDY'!QON50,SINAPI,4,),VLOOKUP('TEREZINHA HARDY'!QON50,SETOP,5,))</f>
        <v>17.68</v>
      </c>
      <c r="QOT50" s="14">
        <f t="shared" si="2155"/>
        <v>22.37</v>
      </c>
      <c r="QOU50" s="14">
        <f t="shared" si="2156"/>
        <v>647.44159999999999</v>
      </c>
      <c r="QOV50" s="14">
        <f t="shared" si="2157"/>
        <v>819.18939999999998</v>
      </c>
      <c r="QOW50" s="11" t="s">
        <v>17390</v>
      </c>
      <c r="QOX50" s="261" t="str">
        <f>IF(QPE50="SINAPI",VLOOKUP('TEREZINHA HARDY'!QPD50,SINAPI,2,),VLOOKUP('TEREZINHA HARDY'!QPD50,SETOP,3,))</f>
        <v>PINTURA COM EMULSÃO ASFÁLTICA, DUAS (2) DEMÃOS</v>
      </c>
      <c r="QOY50" s="261"/>
      <c r="QOZ50" s="261"/>
      <c r="QPA50" s="261"/>
      <c r="QPB50" s="261"/>
      <c r="QPC50" s="261"/>
      <c r="QPD50" s="12" t="s">
        <v>10840</v>
      </c>
      <c r="QPE50" s="12" t="s">
        <v>6222</v>
      </c>
      <c r="QPF50" s="12" t="str">
        <f>IF(QPE50="SINAPI",VLOOKUP('TEREZINHA HARDY'!QPD50,SINAPI,3,),VLOOKUP('TEREZINHA HARDY'!QPD50,SETOP,4,))</f>
        <v>M2</v>
      </c>
      <c r="QPG50" s="13">
        <v>36.619999999999997</v>
      </c>
      <c r="QPH50" s="13" t="s">
        <v>41</v>
      </c>
      <c r="QPI50" s="14">
        <f>IF(QPE50="SINAPI",VLOOKUP('TEREZINHA HARDY'!QPD50,SINAPI,4,),VLOOKUP('TEREZINHA HARDY'!QPD50,SETOP,5,))</f>
        <v>17.68</v>
      </c>
      <c r="QPJ50" s="14">
        <f t="shared" si="2158"/>
        <v>22.37</v>
      </c>
      <c r="QPK50" s="14">
        <f t="shared" si="2159"/>
        <v>647.44159999999999</v>
      </c>
      <c r="QPL50" s="14">
        <f t="shared" si="2160"/>
        <v>819.18939999999998</v>
      </c>
      <c r="QPM50" s="11" t="s">
        <v>17390</v>
      </c>
      <c r="QPN50" s="261" t="str">
        <f>IF(QPU50="SINAPI",VLOOKUP('TEREZINHA HARDY'!QPT50,SINAPI,2,),VLOOKUP('TEREZINHA HARDY'!QPT50,SETOP,3,))</f>
        <v>PINTURA COM EMULSÃO ASFÁLTICA, DUAS (2) DEMÃOS</v>
      </c>
      <c r="QPO50" s="261"/>
      <c r="QPP50" s="261"/>
      <c r="QPQ50" s="261"/>
      <c r="QPR50" s="261"/>
      <c r="QPS50" s="261"/>
      <c r="QPT50" s="12" t="s">
        <v>10840</v>
      </c>
      <c r="QPU50" s="12" t="s">
        <v>6222</v>
      </c>
      <c r="QPV50" s="12" t="str">
        <f>IF(QPU50="SINAPI",VLOOKUP('TEREZINHA HARDY'!QPT50,SINAPI,3,),VLOOKUP('TEREZINHA HARDY'!QPT50,SETOP,4,))</f>
        <v>M2</v>
      </c>
      <c r="QPW50" s="13">
        <v>36.619999999999997</v>
      </c>
      <c r="QPX50" s="13" t="s">
        <v>41</v>
      </c>
      <c r="QPY50" s="14">
        <f>IF(QPU50="SINAPI",VLOOKUP('TEREZINHA HARDY'!QPT50,SINAPI,4,),VLOOKUP('TEREZINHA HARDY'!QPT50,SETOP,5,))</f>
        <v>17.68</v>
      </c>
      <c r="QPZ50" s="14">
        <f t="shared" si="2161"/>
        <v>22.37</v>
      </c>
      <c r="QQA50" s="14">
        <f t="shared" si="2162"/>
        <v>647.44159999999999</v>
      </c>
      <c r="QQB50" s="14">
        <f t="shared" si="2163"/>
        <v>819.18939999999998</v>
      </c>
      <c r="QQC50" s="11" t="s">
        <v>17390</v>
      </c>
      <c r="QQD50" s="261" t="str">
        <f>IF(QQK50="SINAPI",VLOOKUP('TEREZINHA HARDY'!QQJ50,SINAPI,2,),VLOOKUP('TEREZINHA HARDY'!QQJ50,SETOP,3,))</f>
        <v>PINTURA COM EMULSÃO ASFÁLTICA, DUAS (2) DEMÃOS</v>
      </c>
      <c r="QQE50" s="261"/>
      <c r="QQF50" s="261"/>
      <c r="QQG50" s="261"/>
      <c r="QQH50" s="261"/>
      <c r="QQI50" s="261"/>
      <c r="QQJ50" s="12" t="s">
        <v>10840</v>
      </c>
      <c r="QQK50" s="12" t="s">
        <v>6222</v>
      </c>
      <c r="QQL50" s="12" t="str">
        <f>IF(QQK50="SINAPI",VLOOKUP('TEREZINHA HARDY'!QQJ50,SINAPI,3,),VLOOKUP('TEREZINHA HARDY'!QQJ50,SETOP,4,))</f>
        <v>M2</v>
      </c>
      <c r="QQM50" s="13">
        <v>36.619999999999997</v>
      </c>
      <c r="QQN50" s="13" t="s">
        <v>41</v>
      </c>
      <c r="QQO50" s="14">
        <f>IF(QQK50="SINAPI",VLOOKUP('TEREZINHA HARDY'!QQJ50,SINAPI,4,),VLOOKUP('TEREZINHA HARDY'!QQJ50,SETOP,5,))</f>
        <v>17.68</v>
      </c>
      <c r="QQP50" s="14">
        <f t="shared" si="2164"/>
        <v>22.37</v>
      </c>
      <c r="QQQ50" s="14">
        <f t="shared" si="2165"/>
        <v>647.44159999999999</v>
      </c>
      <c r="QQR50" s="14">
        <f t="shared" si="2166"/>
        <v>819.18939999999998</v>
      </c>
      <c r="QQS50" s="11" t="s">
        <v>17390</v>
      </c>
      <c r="QQT50" s="261" t="str">
        <f>IF(QRA50="SINAPI",VLOOKUP('TEREZINHA HARDY'!QQZ50,SINAPI,2,),VLOOKUP('TEREZINHA HARDY'!QQZ50,SETOP,3,))</f>
        <v>PINTURA COM EMULSÃO ASFÁLTICA, DUAS (2) DEMÃOS</v>
      </c>
      <c r="QQU50" s="261"/>
      <c r="QQV50" s="261"/>
      <c r="QQW50" s="261"/>
      <c r="QQX50" s="261"/>
      <c r="QQY50" s="261"/>
      <c r="QQZ50" s="12" t="s">
        <v>10840</v>
      </c>
      <c r="QRA50" s="12" t="s">
        <v>6222</v>
      </c>
      <c r="QRB50" s="12" t="str">
        <f>IF(QRA50="SINAPI",VLOOKUP('TEREZINHA HARDY'!QQZ50,SINAPI,3,),VLOOKUP('TEREZINHA HARDY'!QQZ50,SETOP,4,))</f>
        <v>M2</v>
      </c>
      <c r="QRC50" s="13">
        <v>36.619999999999997</v>
      </c>
      <c r="QRD50" s="13" t="s">
        <v>41</v>
      </c>
      <c r="QRE50" s="14">
        <f>IF(QRA50="SINAPI",VLOOKUP('TEREZINHA HARDY'!QQZ50,SINAPI,4,),VLOOKUP('TEREZINHA HARDY'!QQZ50,SETOP,5,))</f>
        <v>17.68</v>
      </c>
      <c r="QRF50" s="14">
        <f t="shared" si="2167"/>
        <v>22.37</v>
      </c>
      <c r="QRG50" s="14">
        <f t="shared" si="2168"/>
        <v>647.44159999999999</v>
      </c>
      <c r="QRH50" s="14">
        <f t="shared" si="2169"/>
        <v>819.18939999999998</v>
      </c>
      <c r="QRI50" s="11" t="s">
        <v>17390</v>
      </c>
      <c r="QRJ50" s="261" t="str">
        <f>IF(QRQ50="SINAPI",VLOOKUP('TEREZINHA HARDY'!QRP50,SINAPI,2,),VLOOKUP('TEREZINHA HARDY'!QRP50,SETOP,3,))</f>
        <v>PINTURA COM EMULSÃO ASFÁLTICA, DUAS (2) DEMÃOS</v>
      </c>
      <c r="QRK50" s="261"/>
      <c r="QRL50" s="261"/>
      <c r="QRM50" s="261"/>
      <c r="QRN50" s="261"/>
      <c r="QRO50" s="261"/>
      <c r="QRP50" s="12" t="s">
        <v>10840</v>
      </c>
      <c r="QRQ50" s="12" t="s">
        <v>6222</v>
      </c>
      <c r="QRR50" s="12" t="str">
        <f>IF(QRQ50="SINAPI",VLOOKUP('TEREZINHA HARDY'!QRP50,SINAPI,3,),VLOOKUP('TEREZINHA HARDY'!QRP50,SETOP,4,))</f>
        <v>M2</v>
      </c>
      <c r="QRS50" s="13">
        <v>36.619999999999997</v>
      </c>
      <c r="QRT50" s="13" t="s">
        <v>41</v>
      </c>
      <c r="QRU50" s="14">
        <f>IF(QRQ50="SINAPI",VLOOKUP('TEREZINHA HARDY'!QRP50,SINAPI,4,),VLOOKUP('TEREZINHA HARDY'!QRP50,SETOP,5,))</f>
        <v>17.68</v>
      </c>
      <c r="QRV50" s="14">
        <f t="shared" si="2170"/>
        <v>22.37</v>
      </c>
      <c r="QRW50" s="14">
        <f t="shared" si="2171"/>
        <v>647.44159999999999</v>
      </c>
      <c r="QRX50" s="14">
        <f t="shared" si="2172"/>
        <v>819.18939999999998</v>
      </c>
      <c r="QRY50" s="11" t="s">
        <v>17390</v>
      </c>
      <c r="QRZ50" s="261" t="str">
        <f>IF(QSG50="SINAPI",VLOOKUP('TEREZINHA HARDY'!QSF50,SINAPI,2,),VLOOKUP('TEREZINHA HARDY'!QSF50,SETOP,3,))</f>
        <v>PINTURA COM EMULSÃO ASFÁLTICA, DUAS (2) DEMÃOS</v>
      </c>
      <c r="QSA50" s="261"/>
      <c r="QSB50" s="261"/>
      <c r="QSC50" s="261"/>
      <c r="QSD50" s="261"/>
      <c r="QSE50" s="261"/>
      <c r="QSF50" s="12" t="s">
        <v>10840</v>
      </c>
      <c r="QSG50" s="12" t="s">
        <v>6222</v>
      </c>
      <c r="QSH50" s="12" t="str">
        <f>IF(QSG50="SINAPI",VLOOKUP('TEREZINHA HARDY'!QSF50,SINAPI,3,),VLOOKUP('TEREZINHA HARDY'!QSF50,SETOP,4,))</f>
        <v>M2</v>
      </c>
      <c r="QSI50" s="13">
        <v>36.619999999999997</v>
      </c>
      <c r="QSJ50" s="13" t="s">
        <v>41</v>
      </c>
      <c r="QSK50" s="14">
        <f>IF(QSG50="SINAPI",VLOOKUP('TEREZINHA HARDY'!QSF50,SINAPI,4,),VLOOKUP('TEREZINHA HARDY'!QSF50,SETOP,5,))</f>
        <v>17.68</v>
      </c>
      <c r="QSL50" s="14">
        <f t="shared" si="2173"/>
        <v>22.37</v>
      </c>
      <c r="QSM50" s="14">
        <f t="shared" si="2174"/>
        <v>647.44159999999999</v>
      </c>
      <c r="QSN50" s="14">
        <f t="shared" si="2175"/>
        <v>819.18939999999998</v>
      </c>
      <c r="QSO50" s="11" t="s">
        <v>17390</v>
      </c>
      <c r="QSP50" s="261" t="str">
        <f>IF(QSW50="SINAPI",VLOOKUP('TEREZINHA HARDY'!QSV50,SINAPI,2,),VLOOKUP('TEREZINHA HARDY'!QSV50,SETOP,3,))</f>
        <v>PINTURA COM EMULSÃO ASFÁLTICA, DUAS (2) DEMÃOS</v>
      </c>
      <c r="QSQ50" s="261"/>
      <c r="QSR50" s="261"/>
      <c r="QSS50" s="261"/>
      <c r="QST50" s="261"/>
      <c r="QSU50" s="261"/>
      <c r="QSV50" s="12" t="s">
        <v>10840</v>
      </c>
      <c r="QSW50" s="12" t="s">
        <v>6222</v>
      </c>
      <c r="QSX50" s="12" t="str">
        <f>IF(QSW50="SINAPI",VLOOKUP('TEREZINHA HARDY'!QSV50,SINAPI,3,),VLOOKUP('TEREZINHA HARDY'!QSV50,SETOP,4,))</f>
        <v>M2</v>
      </c>
      <c r="QSY50" s="13">
        <v>36.619999999999997</v>
      </c>
      <c r="QSZ50" s="13" t="s">
        <v>41</v>
      </c>
      <c r="QTA50" s="14">
        <f>IF(QSW50="SINAPI",VLOOKUP('TEREZINHA HARDY'!QSV50,SINAPI,4,),VLOOKUP('TEREZINHA HARDY'!QSV50,SETOP,5,))</f>
        <v>17.68</v>
      </c>
      <c r="QTB50" s="14">
        <f t="shared" si="2176"/>
        <v>22.37</v>
      </c>
      <c r="QTC50" s="14">
        <f t="shared" si="2177"/>
        <v>647.44159999999999</v>
      </c>
      <c r="QTD50" s="14">
        <f t="shared" si="2178"/>
        <v>819.18939999999998</v>
      </c>
      <c r="QTE50" s="11" t="s">
        <v>17390</v>
      </c>
      <c r="QTF50" s="261" t="str">
        <f>IF(QTM50="SINAPI",VLOOKUP('TEREZINHA HARDY'!QTL50,SINAPI,2,),VLOOKUP('TEREZINHA HARDY'!QTL50,SETOP,3,))</f>
        <v>PINTURA COM EMULSÃO ASFÁLTICA, DUAS (2) DEMÃOS</v>
      </c>
      <c r="QTG50" s="261"/>
      <c r="QTH50" s="261"/>
      <c r="QTI50" s="261"/>
      <c r="QTJ50" s="261"/>
      <c r="QTK50" s="261"/>
      <c r="QTL50" s="12" t="s">
        <v>10840</v>
      </c>
      <c r="QTM50" s="12" t="s">
        <v>6222</v>
      </c>
      <c r="QTN50" s="12" t="str">
        <f>IF(QTM50="SINAPI",VLOOKUP('TEREZINHA HARDY'!QTL50,SINAPI,3,),VLOOKUP('TEREZINHA HARDY'!QTL50,SETOP,4,))</f>
        <v>M2</v>
      </c>
      <c r="QTO50" s="13">
        <v>36.619999999999997</v>
      </c>
      <c r="QTP50" s="13" t="s">
        <v>41</v>
      </c>
      <c r="QTQ50" s="14">
        <f>IF(QTM50="SINAPI",VLOOKUP('TEREZINHA HARDY'!QTL50,SINAPI,4,),VLOOKUP('TEREZINHA HARDY'!QTL50,SETOP,5,))</f>
        <v>17.68</v>
      </c>
      <c r="QTR50" s="14">
        <f t="shared" si="2179"/>
        <v>22.37</v>
      </c>
      <c r="QTS50" s="14">
        <f t="shared" si="2180"/>
        <v>647.44159999999999</v>
      </c>
      <c r="QTT50" s="14">
        <f t="shared" si="2181"/>
        <v>819.18939999999998</v>
      </c>
      <c r="QTU50" s="11" t="s">
        <v>17390</v>
      </c>
      <c r="QTV50" s="261" t="str">
        <f>IF(QUC50="SINAPI",VLOOKUP('TEREZINHA HARDY'!QUB50,SINAPI,2,),VLOOKUP('TEREZINHA HARDY'!QUB50,SETOP,3,))</f>
        <v>PINTURA COM EMULSÃO ASFÁLTICA, DUAS (2) DEMÃOS</v>
      </c>
      <c r="QTW50" s="261"/>
      <c r="QTX50" s="261"/>
      <c r="QTY50" s="261"/>
      <c r="QTZ50" s="261"/>
      <c r="QUA50" s="261"/>
      <c r="QUB50" s="12" t="s">
        <v>10840</v>
      </c>
      <c r="QUC50" s="12" t="s">
        <v>6222</v>
      </c>
      <c r="QUD50" s="12" t="str">
        <f>IF(QUC50="SINAPI",VLOOKUP('TEREZINHA HARDY'!QUB50,SINAPI,3,),VLOOKUP('TEREZINHA HARDY'!QUB50,SETOP,4,))</f>
        <v>M2</v>
      </c>
      <c r="QUE50" s="13">
        <v>36.619999999999997</v>
      </c>
      <c r="QUF50" s="13" t="s">
        <v>41</v>
      </c>
      <c r="QUG50" s="14">
        <f>IF(QUC50="SINAPI",VLOOKUP('TEREZINHA HARDY'!QUB50,SINAPI,4,),VLOOKUP('TEREZINHA HARDY'!QUB50,SETOP,5,))</f>
        <v>17.68</v>
      </c>
      <c r="QUH50" s="14">
        <f t="shared" si="2182"/>
        <v>22.37</v>
      </c>
      <c r="QUI50" s="14">
        <f t="shared" si="2183"/>
        <v>647.44159999999999</v>
      </c>
      <c r="QUJ50" s="14">
        <f t="shared" si="2184"/>
        <v>819.18939999999998</v>
      </c>
      <c r="QUK50" s="11" t="s">
        <v>17390</v>
      </c>
      <c r="QUL50" s="261" t="str">
        <f>IF(QUS50="SINAPI",VLOOKUP('TEREZINHA HARDY'!QUR50,SINAPI,2,),VLOOKUP('TEREZINHA HARDY'!QUR50,SETOP,3,))</f>
        <v>PINTURA COM EMULSÃO ASFÁLTICA, DUAS (2) DEMÃOS</v>
      </c>
      <c r="QUM50" s="261"/>
      <c r="QUN50" s="261"/>
      <c r="QUO50" s="261"/>
      <c r="QUP50" s="261"/>
      <c r="QUQ50" s="261"/>
      <c r="QUR50" s="12" t="s">
        <v>10840</v>
      </c>
      <c r="QUS50" s="12" t="s">
        <v>6222</v>
      </c>
      <c r="QUT50" s="12" t="str">
        <f>IF(QUS50="SINAPI",VLOOKUP('TEREZINHA HARDY'!QUR50,SINAPI,3,),VLOOKUP('TEREZINHA HARDY'!QUR50,SETOP,4,))</f>
        <v>M2</v>
      </c>
      <c r="QUU50" s="13">
        <v>36.619999999999997</v>
      </c>
      <c r="QUV50" s="13" t="s">
        <v>41</v>
      </c>
      <c r="QUW50" s="14">
        <f>IF(QUS50="SINAPI",VLOOKUP('TEREZINHA HARDY'!QUR50,SINAPI,4,),VLOOKUP('TEREZINHA HARDY'!QUR50,SETOP,5,))</f>
        <v>17.68</v>
      </c>
      <c r="QUX50" s="14">
        <f t="shared" si="2185"/>
        <v>22.37</v>
      </c>
      <c r="QUY50" s="14">
        <f t="shared" si="2186"/>
        <v>647.44159999999999</v>
      </c>
      <c r="QUZ50" s="14">
        <f t="shared" si="2187"/>
        <v>819.18939999999998</v>
      </c>
      <c r="QVA50" s="11" t="s">
        <v>17390</v>
      </c>
      <c r="QVB50" s="261" t="str">
        <f>IF(QVI50="SINAPI",VLOOKUP('TEREZINHA HARDY'!QVH50,SINAPI,2,),VLOOKUP('TEREZINHA HARDY'!QVH50,SETOP,3,))</f>
        <v>PINTURA COM EMULSÃO ASFÁLTICA, DUAS (2) DEMÃOS</v>
      </c>
      <c r="QVC50" s="261"/>
      <c r="QVD50" s="261"/>
      <c r="QVE50" s="261"/>
      <c r="QVF50" s="261"/>
      <c r="QVG50" s="261"/>
      <c r="QVH50" s="12" t="s">
        <v>10840</v>
      </c>
      <c r="QVI50" s="12" t="s">
        <v>6222</v>
      </c>
      <c r="QVJ50" s="12" t="str">
        <f>IF(QVI50="SINAPI",VLOOKUP('TEREZINHA HARDY'!QVH50,SINAPI,3,),VLOOKUP('TEREZINHA HARDY'!QVH50,SETOP,4,))</f>
        <v>M2</v>
      </c>
      <c r="QVK50" s="13">
        <v>36.619999999999997</v>
      </c>
      <c r="QVL50" s="13" t="s">
        <v>41</v>
      </c>
      <c r="QVM50" s="14">
        <f>IF(QVI50="SINAPI",VLOOKUP('TEREZINHA HARDY'!QVH50,SINAPI,4,),VLOOKUP('TEREZINHA HARDY'!QVH50,SETOP,5,))</f>
        <v>17.68</v>
      </c>
      <c r="QVN50" s="14">
        <f t="shared" si="2188"/>
        <v>22.37</v>
      </c>
      <c r="QVO50" s="14">
        <f t="shared" si="2189"/>
        <v>647.44159999999999</v>
      </c>
      <c r="QVP50" s="14">
        <f t="shared" si="2190"/>
        <v>819.18939999999998</v>
      </c>
      <c r="QVQ50" s="11" t="s">
        <v>17390</v>
      </c>
      <c r="QVR50" s="261" t="str">
        <f>IF(QVY50="SINAPI",VLOOKUP('TEREZINHA HARDY'!QVX50,SINAPI,2,),VLOOKUP('TEREZINHA HARDY'!QVX50,SETOP,3,))</f>
        <v>PINTURA COM EMULSÃO ASFÁLTICA, DUAS (2) DEMÃOS</v>
      </c>
      <c r="QVS50" s="261"/>
      <c r="QVT50" s="261"/>
      <c r="QVU50" s="261"/>
      <c r="QVV50" s="261"/>
      <c r="QVW50" s="261"/>
      <c r="QVX50" s="12" t="s">
        <v>10840</v>
      </c>
      <c r="QVY50" s="12" t="s">
        <v>6222</v>
      </c>
      <c r="QVZ50" s="12" t="str">
        <f>IF(QVY50="SINAPI",VLOOKUP('TEREZINHA HARDY'!QVX50,SINAPI,3,),VLOOKUP('TEREZINHA HARDY'!QVX50,SETOP,4,))</f>
        <v>M2</v>
      </c>
      <c r="QWA50" s="13">
        <v>36.619999999999997</v>
      </c>
      <c r="QWB50" s="13" t="s">
        <v>41</v>
      </c>
      <c r="QWC50" s="14">
        <f>IF(QVY50="SINAPI",VLOOKUP('TEREZINHA HARDY'!QVX50,SINAPI,4,),VLOOKUP('TEREZINHA HARDY'!QVX50,SETOP,5,))</f>
        <v>17.68</v>
      </c>
      <c r="QWD50" s="14">
        <f t="shared" si="2191"/>
        <v>22.37</v>
      </c>
      <c r="QWE50" s="14">
        <f t="shared" si="2192"/>
        <v>647.44159999999999</v>
      </c>
      <c r="QWF50" s="14">
        <f t="shared" si="2193"/>
        <v>819.18939999999998</v>
      </c>
      <c r="QWG50" s="11" t="s">
        <v>17390</v>
      </c>
      <c r="QWH50" s="261" t="str">
        <f>IF(QWO50="SINAPI",VLOOKUP('TEREZINHA HARDY'!QWN50,SINAPI,2,),VLOOKUP('TEREZINHA HARDY'!QWN50,SETOP,3,))</f>
        <v>PINTURA COM EMULSÃO ASFÁLTICA, DUAS (2) DEMÃOS</v>
      </c>
      <c r="QWI50" s="261"/>
      <c r="QWJ50" s="261"/>
      <c r="QWK50" s="261"/>
      <c r="QWL50" s="261"/>
      <c r="QWM50" s="261"/>
      <c r="QWN50" s="12" t="s">
        <v>10840</v>
      </c>
      <c r="QWO50" s="12" t="s">
        <v>6222</v>
      </c>
      <c r="QWP50" s="12" t="str">
        <f>IF(QWO50="SINAPI",VLOOKUP('TEREZINHA HARDY'!QWN50,SINAPI,3,),VLOOKUP('TEREZINHA HARDY'!QWN50,SETOP,4,))</f>
        <v>M2</v>
      </c>
      <c r="QWQ50" s="13">
        <v>36.619999999999997</v>
      </c>
      <c r="QWR50" s="13" t="s">
        <v>41</v>
      </c>
      <c r="QWS50" s="14">
        <f>IF(QWO50="SINAPI",VLOOKUP('TEREZINHA HARDY'!QWN50,SINAPI,4,),VLOOKUP('TEREZINHA HARDY'!QWN50,SETOP,5,))</f>
        <v>17.68</v>
      </c>
      <c r="QWT50" s="14">
        <f t="shared" si="2194"/>
        <v>22.37</v>
      </c>
      <c r="QWU50" s="14">
        <f t="shared" si="2195"/>
        <v>647.44159999999999</v>
      </c>
      <c r="QWV50" s="14">
        <f t="shared" si="2196"/>
        <v>819.18939999999998</v>
      </c>
      <c r="QWW50" s="11" t="s">
        <v>17390</v>
      </c>
      <c r="QWX50" s="261" t="str">
        <f>IF(QXE50="SINAPI",VLOOKUP('TEREZINHA HARDY'!QXD50,SINAPI,2,),VLOOKUP('TEREZINHA HARDY'!QXD50,SETOP,3,))</f>
        <v>PINTURA COM EMULSÃO ASFÁLTICA, DUAS (2) DEMÃOS</v>
      </c>
      <c r="QWY50" s="261"/>
      <c r="QWZ50" s="261"/>
      <c r="QXA50" s="261"/>
      <c r="QXB50" s="261"/>
      <c r="QXC50" s="261"/>
      <c r="QXD50" s="12" t="s">
        <v>10840</v>
      </c>
      <c r="QXE50" s="12" t="s">
        <v>6222</v>
      </c>
      <c r="QXF50" s="12" t="str">
        <f>IF(QXE50="SINAPI",VLOOKUP('TEREZINHA HARDY'!QXD50,SINAPI,3,),VLOOKUP('TEREZINHA HARDY'!QXD50,SETOP,4,))</f>
        <v>M2</v>
      </c>
      <c r="QXG50" s="13">
        <v>36.619999999999997</v>
      </c>
      <c r="QXH50" s="13" t="s">
        <v>41</v>
      </c>
      <c r="QXI50" s="14">
        <f>IF(QXE50="SINAPI",VLOOKUP('TEREZINHA HARDY'!QXD50,SINAPI,4,),VLOOKUP('TEREZINHA HARDY'!QXD50,SETOP,5,))</f>
        <v>17.68</v>
      </c>
      <c r="QXJ50" s="14">
        <f t="shared" si="2197"/>
        <v>22.37</v>
      </c>
      <c r="QXK50" s="14">
        <f t="shared" si="2198"/>
        <v>647.44159999999999</v>
      </c>
      <c r="QXL50" s="14">
        <f t="shared" si="2199"/>
        <v>819.18939999999998</v>
      </c>
      <c r="QXM50" s="11" t="s">
        <v>17390</v>
      </c>
      <c r="QXN50" s="261" t="str">
        <f>IF(QXU50="SINAPI",VLOOKUP('TEREZINHA HARDY'!QXT50,SINAPI,2,),VLOOKUP('TEREZINHA HARDY'!QXT50,SETOP,3,))</f>
        <v>PINTURA COM EMULSÃO ASFÁLTICA, DUAS (2) DEMÃOS</v>
      </c>
      <c r="QXO50" s="261"/>
      <c r="QXP50" s="261"/>
      <c r="QXQ50" s="261"/>
      <c r="QXR50" s="261"/>
      <c r="QXS50" s="261"/>
      <c r="QXT50" s="12" t="s">
        <v>10840</v>
      </c>
      <c r="QXU50" s="12" t="s">
        <v>6222</v>
      </c>
      <c r="QXV50" s="12" t="str">
        <f>IF(QXU50="SINAPI",VLOOKUP('TEREZINHA HARDY'!QXT50,SINAPI,3,),VLOOKUP('TEREZINHA HARDY'!QXT50,SETOP,4,))</f>
        <v>M2</v>
      </c>
      <c r="QXW50" s="13">
        <v>36.619999999999997</v>
      </c>
      <c r="QXX50" s="13" t="s">
        <v>41</v>
      </c>
      <c r="QXY50" s="14">
        <f>IF(QXU50="SINAPI",VLOOKUP('TEREZINHA HARDY'!QXT50,SINAPI,4,),VLOOKUP('TEREZINHA HARDY'!QXT50,SETOP,5,))</f>
        <v>17.68</v>
      </c>
      <c r="QXZ50" s="14">
        <f t="shared" si="2200"/>
        <v>22.37</v>
      </c>
      <c r="QYA50" s="14">
        <f t="shared" si="2201"/>
        <v>647.44159999999999</v>
      </c>
      <c r="QYB50" s="14">
        <f t="shared" si="2202"/>
        <v>819.18939999999998</v>
      </c>
      <c r="QYC50" s="11" t="s">
        <v>17390</v>
      </c>
      <c r="QYD50" s="261" t="str">
        <f>IF(QYK50="SINAPI",VLOOKUP('TEREZINHA HARDY'!QYJ50,SINAPI,2,),VLOOKUP('TEREZINHA HARDY'!QYJ50,SETOP,3,))</f>
        <v>PINTURA COM EMULSÃO ASFÁLTICA, DUAS (2) DEMÃOS</v>
      </c>
      <c r="QYE50" s="261"/>
      <c r="QYF50" s="261"/>
      <c r="QYG50" s="261"/>
      <c r="QYH50" s="261"/>
      <c r="QYI50" s="261"/>
      <c r="QYJ50" s="12" t="s">
        <v>10840</v>
      </c>
      <c r="QYK50" s="12" t="s">
        <v>6222</v>
      </c>
      <c r="QYL50" s="12" t="str">
        <f>IF(QYK50="SINAPI",VLOOKUP('TEREZINHA HARDY'!QYJ50,SINAPI,3,),VLOOKUP('TEREZINHA HARDY'!QYJ50,SETOP,4,))</f>
        <v>M2</v>
      </c>
      <c r="QYM50" s="13">
        <v>36.619999999999997</v>
      </c>
      <c r="QYN50" s="13" t="s">
        <v>41</v>
      </c>
      <c r="QYO50" s="14">
        <f>IF(QYK50="SINAPI",VLOOKUP('TEREZINHA HARDY'!QYJ50,SINAPI,4,),VLOOKUP('TEREZINHA HARDY'!QYJ50,SETOP,5,))</f>
        <v>17.68</v>
      </c>
      <c r="QYP50" s="14">
        <f t="shared" si="2203"/>
        <v>22.37</v>
      </c>
      <c r="QYQ50" s="14">
        <f t="shared" si="2204"/>
        <v>647.44159999999999</v>
      </c>
      <c r="QYR50" s="14">
        <f t="shared" si="2205"/>
        <v>819.18939999999998</v>
      </c>
      <c r="QYS50" s="11" t="s">
        <v>17390</v>
      </c>
      <c r="QYT50" s="261" t="str">
        <f>IF(QZA50="SINAPI",VLOOKUP('TEREZINHA HARDY'!QYZ50,SINAPI,2,),VLOOKUP('TEREZINHA HARDY'!QYZ50,SETOP,3,))</f>
        <v>PINTURA COM EMULSÃO ASFÁLTICA, DUAS (2) DEMÃOS</v>
      </c>
      <c r="QYU50" s="261"/>
      <c r="QYV50" s="261"/>
      <c r="QYW50" s="261"/>
      <c r="QYX50" s="261"/>
      <c r="QYY50" s="261"/>
      <c r="QYZ50" s="12" t="s">
        <v>10840</v>
      </c>
      <c r="QZA50" s="12" t="s">
        <v>6222</v>
      </c>
      <c r="QZB50" s="12" t="str">
        <f>IF(QZA50="SINAPI",VLOOKUP('TEREZINHA HARDY'!QYZ50,SINAPI,3,),VLOOKUP('TEREZINHA HARDY'!QYZ50,SETOP,4,))</f>
        <v>M2</v>
      </c>
      <c r="QZC50" s="13">
        <v>36.619999999999997</v>
      </c>
      <c r="QZD50" s="13" t="s">
        <v>41</v>
      </c>
      <c r="QZE50" s="14">
        <f>IF(QZA50="SINAPI",VLOOKUP('TEREZINHA HARDY'!QYZ50,SINAPI,4,),VLOOKUP('TEREZINHA HARDY'!QYZ50,SETOP,5,))</f>
        <v>17.68</v>
      </c>
      <c r="QZF50" s="14">
        <f t="shared" si="2206"/>
        <v>22.37</v>
      </c>
      <c r="QZG50" s="14">
        <f t="shared" si="2207"/>
        <v>647.44159999999999</v>
      </c>
      <c r="QZH50" s="14">
        <f t="shared" si="2208"/>
        <v>819.18939999999998</v>
      </c>
      <c r="QZI50" s="11" t="s">
        <v>17390</v>
      </c>
      <c r="QZJ50" s="261" t="str">
        <f>IF(QZQ50="SINAPI",VLOOKUP('TEREZINHA HARDY'!QZP50,SINAPI,2,),VLOOKUP('TEREZINHA HARDY'!QZP50,SETOP,3,))</f>
        <v>PINTURA COM EMULSÃO ASFÁLTICA, DUAS (2) DEMÃOS</v>
      </c>
      <c r="QZK50" s="261"/>
      <c r="QZL50" s="261"/>
      <c r="QZM50" s="261"/>
      <c r="QZN50" s="261"/>
      <c r="QZO50" s="261"/>
      <c r="QZP50" s="12" t="s">
        <v>10840</v>
      </c>
      <c r="QZQ50" s="12" t="s">
        <v>6222</v>
      </c>
      <c r="QZR50" s="12" t="str">
        <f>IF(QZQ50="SINAPI",VLOOKUP('TEREZINHA HARDY'!QZP50,SINAPI,3,),VLOOKUP('TEREZINHA HARDY'!QZP50,SETOP,4,))</f>
        <v>M2</v>
      </c>
      <c r="QZS50" s="13">
        <v>36.619999999999997</v>
      </c>
      <c r="QZT50" s="13" t="s">
        <v>41</v>
      </c>
      <c r="QZU50" s="14">
        <f>IF(QZQ50="SINAPI",VLOOKUP('TEREZINHA HARDY'!QZP50,SINAPI,4,),VLOOKUP('TEREZINHA HARDY'!QZP50,SETOP,5,))</f>
        <v>17.68</v>
      </c>
      <c r="QZV50" s="14">
        <f t="shared" si="2209"/>
        <v>22.37</v>
      </c>
      <c r="QZW50" s="14">
        <f t="shared" si="2210"/>
        <v>647.44159999999999</v>
      </c>
      <c r="QZX50" s="14">
        <f t="shared" si="2211"/>
        <v>819.18939999999998</v>
      </c>
      <c r="QZY50" s="11" t="s">
        <v>17390</v>
      </c>
      <c r="QZZ50" s="261" t="str">
        <f>IF(RAG50="SINAPI",VLOOKUP('TEREZINHA HARDY'!RAF50,SINAPI,2,),VLOOKUP('TEREZINHA HARDY'!RAF50,SETOP,3,))</f>
        <v>PINTURA COM EMULSÃO ASFÁLTICA, DUAS (2) DEMÃOS</v>
      </c>
      <c r="RAA50" s="261"/>
      <c r="RAB50" s="261"/>
      <c r="RAC50" s="261"/>
      <c r="RAD50" s="261"/>
      <c r="RAE50" s="261"/>
      <c r="RAF50" s="12" t="s">
        <v>10840</v>
      </c>
      <c r="RAG50" s="12" t="s">
        <v>6222</v>
      </c>
      <c r="RAH50" s="12" t="str">
        <f>IF(RAG50="SINAPI",VLOOKUP('TEREZINHA HARDY'!RAF50,SINAPI,3,),VLOOKUP('TEREZINHA HARDY'!RAF50,SETOP,4,))</f>
        <v>M2</v>
      </c>
      <c r="RAI50" s="13">
        <v>36.619999999999997</v>
      </c>
      <c r="RAJ50" s="13" t="s">
        <v>41</v>
      </c>
      <c r="RAK50" s="14">
        <f>IF(RAG50="SINAPI",VLOOKUP('TEREZINHA HARDY'!RAF50,SINAPI,4,),VLOOKUP('TEREZINHA HARDY'!RAF50,SETOP,5,))</f>
        <v>17.68</v>
      </c>
      <c r="RAL50" s="14">
        <f t="shared" si="2212"/>
        <v>22.37</v>
      </c>
      <c r="RAM50" s="14">
        <f t="shared" si="2213"/>
        <v>647.44159999999999</v>
      </c>
      <c r="RAN50" s="14">
        <f t="shared" si="2214"/>
        <v>819.18939999999998</v>
      </c>
      <c r="RAO50" s="11" t="s">
        <v>17390</v>
      </c>
      <c r="RAP50" s="261" t="str">
        <f>IF(RAW50="SINAPI",VLOOKUP('TEREZINHA HARDY'!RAV50,SINAPI,2,),VLOOKUP('TEREZINHA HARDY'!RAV50,SETOP,3,))</f>
        <v>PINTURA COM EMULSÃO ASFÁLTICA, DUAS (2) DEMÃOS</v>
      </c>
      <c r="RAQ50" s="261"/>
      <c r="RAR50" s="261"/>
      <c r="RAS50" s="261"/>
      <c r="RAT50" s="261"/>
      <c r="RAU50" s="261"/>
      <c r="RAV50" s="12" t="s">
        <v>10840</v>
      </c>
      <c r="RAW50" s="12" t="s">
        <v>6222</v>
      </c>
      <c r="RAX50" s="12" t="str">
        <f>IF(RAW50="SINAPI",VLOOKUP('TEREZINHA HARDY'!RAV50,SINAPI,3,),VLOOKUP('TEREZINHA HARDY'!RAV50,SETOP,4,))</f>
        <v>M2</v>
      </c>
      <c r="RAY50" s="13">
        <v>36.619999999999997</v>
      </c>
      <c r="RAZ50" s="13" t="s">
        <v>41</v>
      </c>
      <c r="RBA50" s="14">
        <f>IF(RAW50="SINAPI",VLOOKUP('TEREZINHA HARDY'!RAV50,SINAPI,4,),VLOOKUP('TEREZINHA HARDY'!RAV50,SETOP,5,))</f>
        <v>17.68</v>
      </c>
      <c r="RBB50" s="14">
        <f t="shared" si="2215"/>
        <v>22.37</v>
      </c>
      <c r="RBC50" s="14">
        <f t="shared" si="2216"/>
        <v>647.44159999999999</v>
      </c>
      <c r="RBD50" s="14">
        <f t="shared" si="2217"/>
        <v>819.18939999999998</v>
      </c>
      <c r="RBE50" s="11" t="s">
        <v>17390</v>
      </c>
      <c r="RBF50" s="261" t="str">
        <f>IF(RBM50="SINAPI",VLOOKUP('TEREZINHA HARDY'!RBL50,SINAPI,2,),VLOOKUP('TEREZINHA HARDY'!RBL50,SETOP,3,))</f>
        <v>PINTURA COM EMULSÃO ASFÁLTICA, DUAS (2) DEMÃOS</v>
      </c>
      <c r="RBG50" s="261"/>
      <c r="RBH50" s="261"/>
      <c r="RBI50" s="261"/>
      <c r="RBJ50" s="261"/>
      <c r="RBK50" s="261"/>
      <c r="RBL50" s="12" t="s">
        <v>10840</v>
      </c>
      <c r="RBM50" s="12" t="s">
        <v>6222</v>
      </c>
      <c r="RBN50" s="12" t="str">
        <f>IF(RBM50="SINAPI",VLOOKUP('TEREZINHA HARDY'!RBL50,SINAPI,3,),VLOOKUP('TEREZINHA HARDY'!RBL50,SETOP,4,))</f>
        <v>M2</v>
      </c>
      <c r="RBO50" s="13">
        <v>36.619999999999997</v>
      </c>
      <c r="RBP50" s="13" t="s">
        <v>41</v>
      </c>
      <c r="RBQ50" s="14">
        <f>IF(RBM50="SINAPI",VLOOKUP('TEREZINHA HARDY'!RBL50,SINAPI,4,),VLOOKUP('TEREZINHA HARDY'!RBL50,SETOP,5,))</f>
        <v>17.68</v>
      </c>
      <c r="RBR50" s="14">
        <f t="shared" si="2218"/>
        <v>22.37</v>
      </c>
      <c r="RBS50" s="14">
        <f t="shared" si="2219"/>
        <v>647.44159999999999</v>
      </c>
      <c r="RBT50" s="14">
        <f t="shared" si="2220"/>
        <v>819.18939999999998</v>
      </c>
      <c r="RBU50" s="11" t="s">
        <v>17390</v>
      </c>
      <c r="RBV50" s="261" t="str">
        <f>IF(RCC50="SINAPI",VLOOKUP('TEREZINHA HARDY'!RCB50,SINAPI,2,),VLOOKUP('TEREZINHA HARDY'!RCB50,SETOP,3,))</f>
        <v>PINTURA COM EMULSÃO ASFÁLTICA, DUAS (2) DEMÃOS</v>
      </c>
      <c r="RBW50" s="261"/>
      <c r="RBX50" s="261"/>
      <c r="RBY50" s="261"/>
      <c r="RBZ50" s="261"/>
      <c r="RCA50" s="261"/>
      <c r="RCB50" s="12" t="s">
        <v>10840</v>
      </c>
      <c r="RCC50" s="12" t="s">
        <v>6222</v>
      </c>
      <c r="RCD50" s="12" t="str">
        <f>IF(RCC50="SINAPI",VLOOKUP('TEREZINHA HARDY'!RCB50,SINAPI,3,),VLOOKUP('TEREZINHA HARDY'!RCB50,SETOP,4,))</f>
        <v>M2</v>
      </c>
      <c r="RCE50" s="13">
        <v>36.619999999999997</v>
      </c>
      <c r="RCF50" s="13" t="s">
        <v>41</v>
      </c>
      <c r="RCG50" s="14">
        <f>IF(RCC50="SINAPI",VLOOKUP('TEREZINHA HARDY'!RCB50,SINAPI,4,),VLOOKUP('TEREZINHA HARDY'!RCB50,SETOP,5,))</f>
        <v>17.68</v>
      </c>
      <c r="RCH50" s="14">
        <f t="shared" si="2221"/>
        <v>22.37</v>
      </c>
      <c r="RCI50" s="14">
        <f t="shared" si="2222"/>
        <v>647.44159999999999</v>
      </c>
      <c r="RCJ50" s="14">
        <f t="shared" si="2223"/>
        <v>819.18939999999998</v>
      </c>
      <c r="RCK50" s="11" t="s">
        <v>17390</v>
      </c>
      <c r="RCL50" s="261" t="str">
        <f>IF(RCS50="SINAPI",VLOOKUP('TEREZINHA HARDY'!RCR50,SINAPI,2,),VLOOKUP('TEREZINHA HARDY'!RCR50,SETOP,3,))</f>
        <v>PINTURA COM EMULSÃO ASFÁLTICA, DUAS (2) DEMÃOS</v>
      </c>
      <c r="RCM50" s="261"/>
      <c r="RCN50" s="261"/>
      <c r="RCO50" s="261"/>
      <c r="RCP50" s="261"/>
      <c r="RCQ50" s="261"/>
      <c r="RCR50" s="12" t="s">
        <v>10840</v>
      </c>
      <c r="RCS50" s="12" t="s">
        <v>6222</v>
      </c>
      <c r="RCT50" s="12" t="str">
        <f>IF(RCS50="SINAPI",VLOOKUP('TEREZINHA HARDY'!RCR50,SINAPI,3,),VLOOKUP('TEREZINHA HARDY'!RCR50,SETOP,4,))</f>
        <v>M2</v>
      </c>
      <c r="RCU50" s="13">
        <v>36.619999999999997</v>
      </c>
      <c r="RCV50" s="13" t="s">
        <v>41</v>
      </c>
      <c r="RCW50" s="14">
        <f>IF(RCS50="SINAPI",VLOOKUP('TEREZINHA HARDY'!RCR50,SINAPI,4,),VLOOKUP('TEREZINHA HARDY'!RCR50,SETOP,5,))</f>
        <v>17.68</v>
      </c>
      <c r="RCX50" s="14">
        <f t="shared" si="2224"/>
        <v>22.37</v>
      </c>
      <c r="RCY50" s="14">
        <f t="shared" si="2225"/>
        <v>647.44159999999999</v>
      </c>
      <c r="RCZ50" s="14">
        <f t="shared" si="2226"/>
        <v>819.18939999999998</v>
      </c>
      <c r="RDA50" s="11" t="s">
        <v>17390</v>
      </c>
      <c r="RDB50" s="261" t="str">
        <f>IF(RDI50="SINAPI",VLOOKUP('TEREZINHA HARDY'!RDH50,SINAPI,2,),VLOOKUP('TEREZINHA HARDY'!RDH50,SETOP,3,))</f>
        <v>PINTURA COM EMULSÃO ASFÁLTICA, DUAS (2) DEMÃOS</v>
      </c>
      <c r="RDC50" s="261"/>
      <c r="RDD50" s="261"/>
      <c r="RDE50" s="261"/>
      <c r="RDF50" s="261"/>
      <c r="RDG50" s="261"/>
      <c r="RDH50" s="12" t="s">
        <v>10840</v>
      </c>
      <c r="RDI50" s="12" t="s">
        <v>6222</v>
      </c>
      <c r="RDJ50" s="12" t="str">
        <f>IF(RDI50="SINAPI",VLOOKUP('TEREZINHA HARDY'!RDH50,SINAPI,3,),VLOOKUP('TEREZINHA HARDY'!RDH50,SETOP,4,))</f>
        <v>M2</v>
      </c>
      <c r="RDK50" s="13">
        <v>36.619999999999997</v>
      </c>
      <c r="RDL50" s="13" t="s">
        <v>41</v>
      </c>
      <c r="RDM50" s="14">
        <f>IF(RDI50="SINAPI",VLOOKUP('TEREZINHA HARDY'!RDH50,SINAPI,4,),VLOOKUP('TEREZINHA HARDY'!RDH50,SETOP,5,))</f>
        <v>17.68</v>
      </c>
      <c r="RDN50" s="14">
        <f t="shared" si="2227"/>
        <v>22.37</v>
      </c>
      <c r="RDO50" s="14">
        <f t="shared" si="2228"/>
        <v>647.44159999999999</v>
      </c>
      <c r="RDP50" s="14">
        <f t="shared" si="2229"/>
        <v>819.18939999999998</v>
      </c>
      <c r="RDQ50" s="11" t="s">
        <v>17390</v>
      </c>
      <c r="RDR50" s="261" t="str">
        <f>IF(RDY50="SINAPI",VLOOKUP('TEREZINHA HARDY'!RDX50,SINAPI,2,),VLOOKUP('TEREZINHA HARDY'!RDX50,SETOP,3,))</f>
        <v>PINTURA COM EMULSÃO ASFÁLTICA, DUAS (2) DEMÃOS</v>
      </c>
      <c r="RDS50" s="261"/>
      <c r="RDT50" s="261"/>
      <c r="RDU50" s="261"/>
      <c r="RDV50" s="261"/>
      <c r="RDW50" s="261"/>
      <c r="RDX50" s="12" t="s">
        <v>10840</v>
      </c>
      <c r="RDY50" s="12" t="s">
        <v>6222</v>
      </c>
      <c r="RDZ50" s="12" t="str">
        <f>IF(RDY50="SINAPI",VLOOKUP('TEREZINHA HARDY'!RDX50,SINAPI,3,),VLOOKUP('TEREZINHA HARDY'!RDX50,SETOP,4,))</f>
        <v>M2</v>
      </c>
      <c r="REA50" s="13">
        <v>36.619999999999997</v>
      </c>
      <c r="REB50" s="13" t="s">
        <v>41</v>
      </c>
      <c r="REC50" s="14">
        <f>IF(RDY50="SINAPI",VLOOKUP('TEREZINHA HARDY'!RDX50,SINAPI,4,),VLOOKUP('TEREZINHA HARDY'!RDX50,SETOP,5,))</f>
        <v>17.68</v>
      </c>
      <c r="RED50" s="14">
        <f t="shared" si="2230"/>
        <v>22.37</v>
      </c>
      <c r="REE50" s="14">
        <f t="shared" si="2231"/>
        <v>647.44159999999999</v>
      </c>
      <c r="REF50" s="14">
        <f t="shared" si="2232"/>
        <v>819.18939999999998</v>
      </c>
      <c r="REG50" s="11" t="s">
        <v>17390</v>
      </c>
      <c r="REH50" s="261" t="str">
        <f>IF(REO50="SINAPI",VLOOKUP('TEREZINHA HARDY'!REN50,SINAPI,2,),VLOOKUP('TEREZINHA HARDY'!REN50,SETOP,3,))</f>
        <v>PINTURA COM EMULSÃO ASFÁLTICA, DUAS (2) DEMÃOS</v>
      </c>
      <c r="REI50" s="261"/>
      <c r="REJ50" s="261"/>
      <c r="REK50" s="261"/>
      <c r="REL50" s="261"/>
      <c r="REM50" s="261"/>
      <c r="REN50" s="12" t="s">
        <v>10840</v>
      </c>
      <c r="REO50" s="12" t="s">
        <v>6222</v>
      </c>
      <c r="REP50" s="12" t="str">
        <f>IF(REO50="SINAPI",VLOOKUP('TEREZINHA HARDY'!REN50,SINAPI,3,),VLOOKUP('TEREZINHA HARDY'!REN50,SETOP,4,))</f>
        <v>M2</v>
      </c>
      <c r="REQ50" s="13">
        <v>36.619999999999997</v>
      </c>
      <c r="RER50" s="13" t="s">
        <v>41</v>
      </c>
      <c r="RES50" s="14">
        <f>IF(REO50="SINAPI",VLOOKUP('TEREZINHA HARDY'!REN50,SINAPI,4,),VLOOKUP('TEREZINHA HARDY'!REN50,SETOP,5,))</f>
        <v>17.68</v>
      </c>
      <c r="RET50" s="14">
        <f t="shared" si="2233"/>
        <v>22.37</v>
      </c>
      <c r="REU50" s="14">
        <f t="shared" si="2234"/>
        <v>647.44159999999999</v>
      </c>
      <c r="REV50" s="14">
        <f t="shared" si="2235"/>
        <v>819.18939999999998</v>
      </c>
      <c r="REW50" s="11" t="s">
        <v>17390</v>
      </c>
      <c r="REX50" s="261" t="str">
        <f>IF(RFE50="SINAPI",VLOOKUP('TEREZINHA HARDY'!RFD50,SINAPI,2,),VLOOKUP('TEREZINHA HARDY'!RFD50,SETOP,3,))</f>
        <v>PINTURA COM EMULSÃO ASFÁLTICA, DUAS (2) DEMÃOS</v>
      </c>
      <c r="REY50" s="261"/>
      <c r="REZ50" s="261"/>
      <c r="RFA50" s="261"/>
      <c r="RFB50" s="261"/>
      <c r="RFC50" s="261"/>
      <c r="RFD50" s="12" t="s">
        <v>10840</v>
      </c>
      <c r="RFE50" s="12" t="s">
        <v>6222</v>
      </c>
      <c r="RFF50" s="12" t="str">
        <f>IF(RFE50="SINAPI",VLOOKUP('TEREZINHA HARDY'!RFD50,SINAPI,3,),VLOOKUP('TEREZINHA HARDY'!RFD50,SETOP,4,))</f>
        <v>M2</v>
      </c>
      <c r="RFG50" s="13">
        <v>36.619999999999997</v>
      </c>
      <c r="RFH50" s="13" t="s">
        <v>41</v>
      </c>
      <c r="RFI50" s="14">
        <f>IF(RFE50="SINAPI",VLOOKUP('TEREZINHA HARDY'!RFD50,SINAPI,4,),VLOOKUP('TEREZINHA HARDY'!RFD50,SETOP,5,))</f>
        <v>17.68</v>
      </c>
      <c r="RFJ50" s="14">
        <f t="shared" si="2236"/>
        <v>22.37</v>
      </c>
      <c r="RFK50" s="14">
        <f t="shared" si="2237"/>
        <v>647.44159999999999</v>
      </c>
      <c r="RFL50" s="14">
        <f t="shared" si="2238"/>
        <v>819.18939999999998</v>
      </c>
      <c r="RFM50" s="11" t="s">
        <v>17390</v>
      </c>
      <c r="RFN50" s="261" t="str">
        <f>IF(RFU50="SINAPI",VLOOKUP('TEREZINHA HARDY'!RFT50,SINAPI,2,),VLOOKUP('TEREZINHA HARDY'!RFT50,SETOP,3,))</f>
        <v>PINTURA COM EMULSÃO ASFÁLTICA, DUAS (2) DEMÃOS</v>
      </c>
      <c r="RFO50" s="261"/>
      <c r="RFP50" s="261"/>
      <c r="RFQ50" s="261"/>
      <c r="RFR50" s="261"/>
      <c r="RFS50" s="261"/>
      <c r="RFT50" s="12" t="s">
        <v>10840</v>
      </c>
      <c r="RFU50" s="12" t="s">
        <v>6222</v>
      </c>
      <c r="RFV50" s="12" t="str">
        <f>IF(RFU50="SINAPI",VLOOKUP('TEREZINHA HARDY'!RFT50,SINAPI,3,),VLOOKUP('TEREZINHA HARDY'!RFT50,SETOP,4,))</f>
        <v>M2</v>
      </c>
      <c r="RFW50" s="13">
        <v>36.619999999999997</v>
      </c>
      <c r="RFX50" s="13" t="s">
        <v>41</v>
      </c>
      <c r="RFY50" s="14">
        <f>IF(RFU50="SINAPI",VLOOKUP('TEREZINHA HARDY'!RFT50,SINAPI,4,),VLOOKUP('TEREZINHA HARDY'!RFT50,SETOP,5,))</f>
        <v>17.68</v>
      </c>
      <c r="RFZ50" s="14">
        <f t="shared" si="2239"/>
        <v>22.37</v>
      </c>
      <c r="RGA50" s="14">
        <f t="shared" si="2240"/>
        <v>647.44159999999999</v>
      </c>
      <c r="RGB50" s="14">
        <f t="shared" si="2241"/>
        <v>819.18939999999998</v>
      </c>
      <c r="RGC50" s="11" t="s">
        <v>17390</v>
      </c>
      <c r="RGD50" s="261" t="str">
        <f>IF(RGK50="SINAPI",VLOOKUP('TEREZINHA HARDY'!RGJ50,SINAPI,2,),VLOOKUP('TEREZINHA HARDY'!RGJ50,SETOP,3,))</f>
        <v>PINTURA COM EMULSÃO ASFÁLTICA, DUAS (2) DEMÃOS</v>
      </c>
      <c r="RGE50" s="261"/>
      <c r="RGF50" s="261"/>
      <c r="RGG50" s="261"/>
      <c r="RGH50" s="261"/>
      <c r="RGI50" s="261"/>
      <c r="RGJ50" s="12" t="s">
        <v>10840</v>
      </c>
      <c r="RGK50" s="12" t="s">
        <v>6222</v>
      </c>
      <c r="RGL50" s="12" t="str">
        <f>IF(RGK50="SINAPI",VLOOKUP('TEREZINHA HARDY'!RGJ50,SINAPI,3,),VLOOKUP('TEREZINHA HARDY'!RGJ50,SETOP,4,))</f>
        <v>M2</v>
      </c>
      <c r="RGM50" s="13">
        <v>36.619999999999997</v>
      </c>
      <c r="RGN50" s="13" t="s">
        <v>41</v>
      </c>
      <c r="RGO50" s="14">
        <f>IF(RGK50="SINAPI",VLOOKUP('TEREZINHA HARDY'!RGJ50,SINAPI,4,),VLOOKUP('TEREZINHA HARDY'!RGJ50,SETOP,5,))</f>
        <v>17.68</v>
      </c>
      <c r="RGP50" s="14">
        <f t="shared" si="2242"/>
        <v>22.37</v>
      </c>
      <c r="RGQ50" s="14">
        <f t="shared" si="2243"/>
        <v>647.44159999999999</v>
      </c>
      <c r="RGR50" s="14">
        <f t="shared" si="2244"/>
        <v>819.18939999999998</v>
      </c>
      <c r="RGS50" s="11" t="s">
        <v>17390</v>
      </c>
      <c r="RGT50" s="261" t="str">
        <f>IF(RHA50="SINAPI",VLOOKUP('TEREZINHA HARDY'!RGZ50,SINAPI,2,),VLOOKUP('TEREZINHA HARDY'!RGZ50,SETOP,3,))</f>
        <v>PINTURA COM EMULSÃO ASFÁLTICA, DUAS (2) DEMÃOS</v>
      </c>
      <c r="RGU50" s="261"/>
      <c r="RGV50" s="261"/>
      <c r="RGW50" s="261"/>
      <c r="RGX50" s="261"/>
      <c r="RGY50" s="261"/>
      <c r="RGZ50" s="12" t="s">
        <v>10840</v>
      </c>
      <c r="RHA50" s="12" t="s">
        <v>6222</v>
      </c>
      <c r="RHB50" s="12" t="str">
        <f>IF(RHA50="SINAPI",VLOOKUP('TEREZINHA HARDY'!RGZ50,SINAPI,3,),VLOOKUP('TEREZINHA HARDY'!RGZ50,SETOP,4,))</f>
        <v>M2</v>
      </c>
      <c r="RHC50" s="13">
        <v>36.619999999999997</v>
      </c>
      <c r="RHD50" s="13" t="s">
        <v>41</v>
      </c>
      <c r="RHE50" s="14">
        <f>IF(RHA50="SINAPI",VLOOKUP('TEREZINHA HARDY'!RGZ50,SINAPI,4,),VLOOKUP('TEREZINHA HARDY'!RGZ50,SETOP,5,))</f>
        <v>17.68</v>
      </c>
      <c r="RHF50" s="14">
        <f t="shared" si="2245"/>
        <v>22.37</v>
      </c>
      <c r="RHG50" s="14">
        <f t="shared" si="2246"/>
        <v>647.44159999999999</v>
      </c>
      <c r="RHH50" s="14">
        <f t="shared" si="2247"/>
        <v>819.18939999999998</v>
      </c>
      <c r="RHI50" s="11" t="s">
        <v>17390</v>
      </c>
      <c r="RHJ50" s="261" t="str">
        <f>IF(RHQ50="SINAPI",VLOOKUP('TEREZINHA HARDY'!RHP50,SINAPI,2,),VLOOKUP('TEREZINHA HARDY'!RHP50,SETOP,3,))</f>
        <v>PINTURA COM EMULSÃO ASFÁLTICA, DUAS (2) DEMÃOS</v>
      </c>
      <c r="RHK50" s="261"/>
      <c r="RHL50" s="261"/>
      <c r="RHM50" s="261"/>
      <c r="RHN50" s="261"/>
      <c r="RHO50" s="261"/>
      <c r="RHP50" s="12" t="s">
        <v>10840</v>
      </c>
      <c r="RHQ50" s="12" t="s">
        <v>6222</v>
      </c>
      <c r="RHR50" s="12" t="str">
        <f>IF(RHQ50="SINAPI",VLOOKUP('TEREZINHA HARDY'!RHP50,SINAPI,3,),VLOOKUP('TEREZINHA HARDY'!RHP50,SETOP,4,))</f>
        <v>M2</v>
      </c>
      <c r="RHS50" s="13">
        <v>36.619999999999997</v>
      </c>
      <c r="RHT50" s="13" t="s">
        <v>41</v>
      </c>
      <c r="RHU50" s="14">
        <f>IF(RHQ50="SINAPI",VLOOKUP('TEREZINHA HARDY'!RHP50,SINAPI,4,),VLOOKUP('TEREZINHA HARDY'!RHP50,SETOP,5,))</f>
        <v>17.68</v>
      </c>
      <c r="RHV50" s="14">
        <f t="shared" si="2248"/>
        <v>22.37</v>
      </c>
      <c r="RHW50" s="14">
        <f t="shared" si="2249"/>
        <v>647.44159999999999</v>
      </c>
      <c r="RHX50" s="14">
        <f t="shared" si="2250"/>
        <v>819.18939999999998</v>
      </c>
      <c r="RHY50" s="11" t="s">
        <v>17390</v>
      </c>
      <c r="RHZ50" s="261" t="str">
        <f>IF(RIG50="SINAPI",VLOOKUP('TEREZINHA HARDY'!RIF50,SINAPI,2,),VLOOKUP('TEREZINHA HARDY'!RIF50,SETOP,3,))</f>
        <v>PINTURA COM EMULSÃO ASFÁLTICA, DUAS (2) DEMÃOS</v>
      </c>
      <c r="RIA50" s="261"/>
      <c r="RIB50" s="261"/>
      <c r="RIC50" s="261"/>
      <c r="RID50" s="261"/>
      <c r="RIE50" s="261"/>
      <c r="RIF50" s="12" t="s">
        <v>10840</v>
      </c>
      <c r="RIG50" s="12" t="s">
        <v>6222</v>
      </c>
      <c r="RIH50" s="12" t="str">
        <f>IF(RIG50="SINAPI",VLOOKUP('TEREZINHA HARDY'!RIF50,SINAPI,3,),VLOOKUP('TEREZINHA HARDY'!RIF50,SETOP,4,))</f>
        <v>M2</v>
      </c>
      <c r="RII50" s="13">
        <v>36.619999999999997</v>
      </c>
      <c r="RIJ50" s="13" t="s">
        <v>41</v>
      </c>
      <c r="RIK50" s="14">
        <f>IF(RIG50="SINAPI",VLOOKUP('TEREZINHA HARDY'!RIF50,SINAPI,4,),VLOOKUP('TEREZINHA HARDY'!RIF50,SETOP,5,))</f>
        <v>17.68</v>
      </c>
      <c r="RIL50" s="14">
        <f t="shared" si="2251"/>
        <v>22.37</v>
      </c>
      <c r="RIM50" s="14">
        <f t="shared" si="2252"/>
        <v>647.44159999999999</v>
      </c>
      <c r="RIN50" s="14">
        <f t="shared" si="2253"/>
        <v>819.18939999999998</v>
      </c>
      <c r="RIO50" s="11" t="s">
        <v>17390</v>
      </c>
      <c r="RIP50" s="261" t="str">
        <f>IF(RIW50="SINAPI",VLOOKUP('TEREZINHA HARDY'!RIV50,SINAPI,2,),VLOOKUP('TEREZINHA HARDY'!RIV50,SETOP,3,))</f>
        <v>PINTURA COM EMULSÃO ASFÁLTICA, DUAS (2) DEMÃOS</v>
      </c>
      <c r="RIQ50" s="261"/>
      <c r="RIR50" s="261"/>
      <c r="RIS50" s="261"/>
      <c r="RIT50" s="261"/>
      <c r="RIU50" s="261"/>
      <c r="RIV50" s="12" t="s">
        <v>10840</v>
      </c>
      <c r="RIW50" s="12" t="s">
        <v>6222</v>
      </c>
      <c r="RIX50" s="12" t="str">
        <f>IF(RIW50="SINAPI",VLOOKUP('TEREZINHA HARDY'!RIV50,SINAPI,3,),VLOOKUP('TEREZINHA HARDY'!RIV50,SETOP,4,))</f>
        <v>M2</v>
      </c>
      <c r="RIY50" s="13">
        <v>36.619999999999997</v>
      </c>
      <c r="RIZ50" s="13" t="s">
        <v>41</v>
      </c>
      <c r="RJA50" s="14">
        <f>IF(RIW50="SINAPI",VLOOKUP('TEREZINHA HARDY'!RIV50,SINAPI,4,),VLOOKUP('TEREZINHA HARDY'!RIV50,SETOP,5,))</f>
        <v>17.68</v>
      </c>
      <c r="RJB50" s="14">
        <f t="shared" si="2254"/>
        <v>22.37</v>
      </c>
      <c r="RJC50" s="14">
        <f t="shared" si="2255"/>
        <v>647.44159999999999</v>
      </c>
      <c r="RJD50" s="14">
        <f t="shared" si="2256"/>
        <v>819.18939999999998</v>
      </c>
      <c r="RJE50" s="11" t="s">
        <v>17390</v>
      </c>
      <c r="RJF50" s="261" t="str">
        <f>IF(RJM50="SINAPI",VLOOKUP('TEREZINHA HARDY'!RJL50,SINAPI,2,),VLOOKUP('TEREZINHA HARDY'!RJL50,SETOP,3,))</f>
        <v>PINTURA COM EMULSÃO ASFÁLTICA, DUAS (2) DEMÃOS</v>
      </c>
      <c r="RJG50" s="261"/>
      <c r="RJH50" s="261"/>
      <c r="RJI50" s="261"/>
      <c r="RJJ50" s="261"/>
      <c r="RJK50" s="261"/>
      <c r="RJL50" s="12" t="s">
        <v>10840</v>
      </c>
      <c r="RJM50" s="12" t="s">
        <v>6222</v>
      </c>
      <c r="RJN50" s="12" t="str">
        <f>IF(RJM50="SINAPI",VLOOKUP('TEREZINHA HARDY'!RJL50,SINAPI,3,),VLOOKUP('TEREZINHA HARDY'!RJL50,SETOP,4,))</f>
        <v>M2</v>
      </c>
      <c r="RJO50" s="13">
        <v>36.619999999999997</v>
      </c>
      <c r="RJP50" s="13" t="s">
        <v>41</v>
      </c>
      <c r="RJQ50" s="14">
        <f>IF(RJM50="SINAPI",VLOOKUP('TEREZINHA HARDY'!RJL50,SINAPI,4,),VLOOKUP('TEREZINHA HARDY'!RJL50,SETOP,5,))</f>
        <v>17.68</v>
      </c>
      <c r="RJR50" s="14">
        <f t="shared" si="2257"/>
        <v>22.37</v>
      </c>
      <c r="RJS50" s="14">
        <f t="shared" si="2258"/>
        <v>647.44159999999999</v>
      </c>
      <c r="RJT50" s="14">
        <f t="shared" si="2259"/>
        <v>819.18939999999998</v>
      </c>
      <c r="RJU50" s="11" t="s">
        <v>17390</v>
      </c>
      <c r="RJV50" s="261" t="str">
        <f>IF(RKC50="SINAPI",VLOOKUP('TEREZINHA HARDY'!RKB50,SINAPI,2,),VLOOKUP('TEREZINHA HARDY'!RKB50,SETOP,3,))</f>
        <v>PINTURA COM EMULSÃO ASFÁLTICA, DUAS (2) DEMÃOS</v>
      </c>
      <c r="RJW50" s="261"/>
      <c r="RJX50" s="261"/>
      <c r="RJY50" s="261"/>
      <c r="RJZ50" s="261"/>
      <c r="RKA50" s="261"/>
      <c r="RKB50" s="12" t="s">
        <v>10840</v>
      </c>
      <c r="RKC50" s="12" t="s">
        <v>6222</v>
      </c>
      <c r="RKD50" s="12" t="str">
        <f>IF(RKC50="SINAPI",VLOOKUP('TEREZINHA HARDY'!RKB50,SINAPI,3,),VLOOKUP('TEREZINHA HARDY'!RKB50,SETOP,4,))</f>
        <v>M2</v>
      </c>
      <c r="RKE50" s="13">
        <v>36.619999999999997</v>
      </c>
      <c r="RKF50" s="13" t="s">
        <v>41</v>
      </c>
      <c r="RKG50" s="14">
        <f>IF(RKC50="SINAPI",VLOOKUP('TEREZINHA HARDY'!RKB50,SINAPI,4,),VLOOKUP('TEREZINHA HARDY'!RKB50,SETOP,5,))</f>
        <v>17.68</v>
      </c>
      <c r="RKH50" s="14">
        <f t="shared" si="2260"/>
        <v>22.37</v>
      </c>
      <c r="RKI50" s="14">
        <f t="shared" si="2261"/>
        <v>647.44159999999999</v>
      </c>
      <c r="RKJ50" s="14">
        <f t="shared" si="2262"/>
        <v>819.18939999999998</v>
      </c>
      <c r="RKK50" s="11" t="s">
        <v>17390</v>
      </c>
      <c r="RKL50" s="261" t="str">
        <f>IF(RKS50="SINAPI",VLOOKUP('TEREZINHA HARDY'!RKR50,SINAPI,2,),VLOOKUP('TEREZINHA HARDY'!RKR50,SETOP,3,))</f>
        <v>PINTURA COM EMULSÃO ASFÁLTICA, DUAS (2) DEMÃOS</v>
      </c>
      <c r="RKM50" s="261"/>
      <c r="RKN50" s="261"/>
      <c r="RKO50" s="261"/>
      <c r="RKP50" s="261"/>
      <c r="RKQ50" s="261"/>
      <c r="RKR50" s="12" t="s">
        <v>10840</v>
      </c>
      <c r="RKS50" s="12" t="s">
        <v>6222</v>
      </c>
      <c r="RKT50" s="12" t="str">
        <f>IF(RKS50="SINAPI",VLOOKUP('TEREZINHA HARDY'!RKR50,SINAPI,3,),VLOOKUP('TEREZINHA HARDY'!RKR50,SETOP,4,))</f>
        <v>M2</v>
      </c>
      <c r="RKU50" s="13">
        <v>36.619999999999997</v>
      </c>
      <c r="RKV50" s="13" t="s">
        <v>41</v>
      </c>
      <c r="RKW50" s="14">
        <f>IF(RKS50="SINAPI",VLOOKUP('TEREZINHA HARDY'!RKR50,SINAPI,4,),VLOOKUP('TEREZINHA HARDY'!RKR50,SETOP,5,))</f>
        <v>17.68</v>
      </c>
      <c r="RKX50" s="14">
        <f t="shared" si="2263"/>
        <v>22.37</v>
      </c>
      <c r="RKY50" s="14">
        <f t="shared" si="2264"/>
        <v>647.44159999999999</v>
      </c>
      <c r="RKZ50" s="14">
        <f t="shared" si="2265"/>
        <v>819.18939999999998</v>
      </c>
      <c r="RLA50" s="11" t="s">
        <v>17390</v>
      </c>
      <c r="RLB50" s="261" t="str">
        <f>IF(RLI50="SINAPI",VLOOKUP('TEREZINHA HARDY'!RLH50,SINAPI,2,),VLOOKUP('TEREZINHA HARDY'!RLH50,SETOP,3,))</f>
        <v>PINTURA COM EMULSÃO ASFÁLTICA, DUAS (2) DEMÃOS</v>
      </c>
      <c r="RLC50" s="261"/>
      <c r="RLD50" s="261"/>
      <c r="RLE50" s="261"/>
      <c r="RLF50" s="261"/>
      <c r="RLG50" s="261"/>
      <c r="RLH50" s="12" t="s">
        <v>10840</v>
      </c>
      <c r="RLI50" s="12" t="s">
        <v>6222</v>
      </c>
      <c r="RLJ50" s="12" t="str">
        <f>IF(RLI50="SINAPI",VLOOKUP('TEREZINHA HARDY'!RLH50,SINAPI,3,),VLOOKUP('TEREZINHA HARDY'!RLH50,SETOP,4,))</f>
        <v>M2</v>
      </c>
      <c r="RLK50" s="13">
        <v>36.619999999999997</v>
      </c>
      <c r="RLL50" s="13" t="s">
        <v>41</v>
      </c>
      <c r="RLM50" s="14">
        <f>IF(RLI50="SINAPI",VLOOKUP('TEREZINHA HARDY'!RLH50,SINAPI,4,),VLOOKUP('TEREZINHA HARDY'!RLH50,SETOP,5,))</f>
        <v>17.68</v>
      </c>
      <c r="RLN50" s="14">
        <f t="shared" si="2266"/>
        <v>22.37</v>
      </c>
      <c r="RLO50" s="14">
        <f t="shared" si="2267"/>
        <v>647.44159999999999</v>
      </c>
      <c r="RLP50" s="14">
        <f t="shared" si="2268"/>
        <v>819.18939999999998</v>
      </c>
      <c r="RLQ50" s="11" t="s">
        <v>17390</v>
      </c>
      <c r="RLR50" s="261" t="str">
        <f>IF(RLY50="SINAPI",VLOOKUP('TEREZINHA HARDY'!RLX50,SINAPI,2,),VLOOKUP('TEREZINHA HARDY'!RLX50,SETOP,3,))</f>
        <v>PINTURA COM EMULSÃO ASFÁLTICA, DUAS (2) DEMÃOS</v>
      </c>
      <c r="RLS50" s="261"/>
      <c r="RLT50" s="261"/>
      <c r="RLU50" s="261"/>
      <c r="RLV50" s="261"/>
      <c r="RLW50" s="261"/>
      <c r="RLX50" s="12" t="s">
        <v>10840</v>
      </c>
      <c r="RLY50" s="12" t="s">
        <v>6222</v>
      </c>
      <c r="RLZ50" s="12" t="str">
        <f>IF(RLY50="SINAPI",VLOOKUP('TEREZINHA HARDY'!RLX50,SINAPI,3,),VLOOKUP('TEREZINHA HARDY'!RLX50,SETOP,4,))</f>
        <v>M2</v>
      </c>
      <c r="RMA50" s="13">
        <v>36.619999999999997</v>
      </c>
      <c r="RMB50" s="13" t="s">
        <v>41</v>
      </c>
      <c r="RMC50" s="14">
        <f>IF(RLY50="SINAPI",VLOOKUP('TEREZINHA HARDY'!RLX50,SINAPI,4,),VLOOKUP('TEREZINHA HARDY'!RLX50,SETOP,5,))</f>
        <v>17.68</v>
      </c>
      <c r="RMD50" s="14">
        <f t="shared" si="2269"/>
        <v>22.37</v>
      </c>
      <c r="RME50" s="14">
        <f t="shared" si="2270"/>
        <v>647.44159999999999</v>
      </c>
      <c r="RMF50" s="14">
        <f t="shared" si="2271"/>
        <v>819.18939999999998</v>
      </c>
      <c r="RMG50" s="11" t="s">
        <v>17390</v>
      </c>
      <c r="RMH50" s="261" t="str">
        <f>IF(RMO50="SINAPI",VLOOKUP('TEREZINHA HARDY'!RMN50,SINAPI,2,),VLOOKUP('TEREZINHA HARDY'!RMN50,SETOP,3,))</f>
        <v>PINTURA COM EMULSÃO ASFÁLTICA, DUAS (2) DEMÃOS</v>
      </c>
      <c r="RMI50" s="261"/>
      <c r="RMJ50" s="261"/>
      <c r="RMK50" s="261"/>
      <c r="RML50" s="261"/>
      <c r="RMM50" s="261"/>
      <c r="RMN50" s="12" t="s">
        <v>10840</v>
      </c>
      <c r="RMO50" s="12" t="s">
        <v>6222</v>
      </c>
      <c r="RMP50" s="12" t="str">
        <f>IF(RMO50="SINAPI",VLOOKUP('TEREZINHA HARDY'!RMN50,SINAPI,3,),VLOOKUP('TEREZINHA HARDY'!RMN50,SETOP,4,))</f>
        <v>M2</v>
      </c>
      <c r="RMQ50" s="13">
        <v>36.619999999999997</v>
      </c>
      <c r="RMR50" s="13" t="s">
        <v>41</v>
      </c>
      <c r="RMS50" s="14">
        <f>IF(RMO50="SINAPI",VLOOKUP('TEREZINHA HARDY'!RMN50,SINAPI,4,),VLOOKUP('TEREZINHA HARDY'!RMN50,SETOP,5,))</f>
        <v>17.68</v>
      </c>
      <c r="RMT50" s="14">
        <f t="shared" si="2272"/>
        <v>22.37</v>
      </c>
      <c r="RMU50" s="14">
        <f t="shared" si="2273"/>
        <v>647.44159999999999</v>
      </c>
      <c r="RMV50" s="14">
        <f t="shared" si="2274"/>
        <v>819.18939999999998</v>
      </c>
      <c r="RMW50" s="11" t="s">
        <v>17390</v>
      </c>
      <c r="RMX50" s="261" t="str">
        <f>IF(RNE50="SINAPI",VLOOKUP('TEREZINHA HARDY'!RND50,SINAPI,2,),VLOOKUP('TEREZINHA HARDY'!RND50,SETOP,3,))</f>
        <v>PINTURA COM EMULSÃO ASFÁLTICA, DUAS (2) DEMÃOS</v>
      </c>
      <c r="RMY50" s="261"/>
      <c r="RMZ50" s="261"/>
      <c r="RNA50" s="261"/>
      <c r="RNB50" s="261"/>
      <c r="RNC50" s="261"/>
      <c r="RND50" s="12" t="s">
        <v>10840</v>
      </c>
      <c r="RNE50" s="12" t="s">
        <v>6222</v>
      </c>
      <c r="RNF50" s="12" t="str">
        <f>IF(RNE50="SINAPI",VLOOKUP('TEREZINHA HARDY'!RND50,SINAPI,3,),VLOOKUP('TEREZINHA HARDY'!RND50,SETOP,4,))</f>
        <v>M2</v>
      </c>
      <c r="RNG50" s="13">
        <v>36.619999999999997</v>
      </c>
      <c r="RNH50" s="13" t="s">
        <v>41</v>
      </c>
      <c r="RNI50" s="14">
        <f>IF(RNE50="SINAPI",VLOOKUP('TEREZINHA HARDY'!RND50,SINAPI,4,),VLOOKUP('TEREZINHA HARDY'!RND50,SETOP,5,))</f>
        <v>17.68</v>
      </c>
      <c r="RNJ50" s="14">
        <f t="shared" si="2275"/>
        <v>22.37</v>
      </c>
      <c r="RNK50" s="14">
        <f t="shared" si="2276"/>
        <v>647.44159999999999</v>
      </c>
      <c r="RNL50" s="14">
        <f t="shared" si="2277"/>
        <v>819.18939999999998</v>
      </c>
      <c r="RNM50" s="11" t="s">
        <v>17390</v>
      </c>
      <c r="RNN50" s="261" t="str">
        <f>IF(RNU50="SINAPI",VLOOKUP('TEREZINHA HARDY'!RNT50,SINAPI,2,),VLOOKUP('TEREZINHA HARDY'!RNT50,SETOP,3,))</f>
        <v>PINTURA COM EMULSÃO ASFÁLTICA, DUAS (2) DEMÃOS</v>
      </c>
      <c r="RNO50" s="261"/>
      <c r="RNP50" s="261"/>
      <c r="RNQ50" s="261"/>
      <c r="RNR50" s="261"/>
      <c r="RNS50" s="261"/>
      <c r="RNT50" s="12" t="s">
        <v>10840</v>
      </c>
      <c r="RNU50" s="12" t="s">
        <v>6222</v>
      </c>
      <c r="RNV50" s="12" t="str">
        <f>IF(RNU50="SINAPI",VLOOKUP('TEREZINHA HARDY'!RNT50,SINAPI,3,),VLOOKUP('TEREZINHA HARDY'!RNT50,SETOP,4,))</f>
        <v>M2</v>
      </c>
      <c r="RNW50" s="13">
        <v>36.619999999999997</v>
      </c>
      <c r="RNX50" s="13" t="s">
        <v>41</v>
      </c>
      <c r="RNY50" s="14">
        <f>IF(RNU50="SINAPI",VLOOKUP('TEREZINHA HARDY'!RNT50,SINAPI,4,),VLOOKUP('TEREZINHA HARDY'!RNT50,SETOP,5,))</f>
        <v>17.68</v>
      </c>
      <c r="RNZ50" s="14">
        <f t="shared" si="2278"/>
        <v>22.37</v>
      </c>
      <c r="ROA50" s="14">
        <f t="shared" si="2279"/>
        <v>647.44159999999999</v>
      </c>
      <c r="ROB50" s="14">
        <f t="shared" si="2280"/>
        <v>819.18939999999998</v>
      </c>
      <c r="ROC50" s="11" t="s">
        <v>17390</v>
      </c>
      <c r="ROD50" s="261" t="str">
        <f>IF(ROK50="SINAPI",VLOOKUP('TEREZINHA HARDY'!ROJ50,SINAPI,2,),VLOOKUP('TEREZINHA HARDY'!ROJ50,SETOP,3,))</f>
        <v>PINTURA COM EMULSÃO ASFÁLTICA, DUAS (2) DEMÃOS</v>
      </c>
      <c r="ROE50" s="261"/>
      <c r="ROF50" s="261"/>
      <c r="ROG50" s="261"/>
      <c r="ROH50" s="261"/>
      <c r="ROI50" s="261"/>
      <c r="ROJ50" s="12" t="s">
        <v>10840</v>
      </c>
      <c r="ROK50" s="12" t="s">
        <v>6222</v>
      </c>
      <c r="ROL50" s="12" t="str">
        <f>IF(ROK50="SINAPI",VLOOKUP('TEREZINHA HARDY'!ROJ50,SINAPI,3,),VLOOKUP('TEREZINHA HARDY'!ROJ50,SETOP,4,))</f>
        <v>M2</v>
      </c>
      <c r="ROM50" s="13">
        <v>36.619999999999997</v>
      </c>
      <c r="RON50" s="13" t="s">
        <v>41</v>
      </c>
      <c r="ROO50" s="14">
        <f>IF(ROK50="SINAPI",VLOOKUP('TEREZINHA HARDY'!ROJ50,SINAPI,4,),VLOOKUP('TEREZINHA HARDY'!ROJ50,SETOP,5,))</f>
        <v>17.68</v>
      </c>
      <c r="ROP50" s="14">
        <f t="shared" si="2281"/>
        <v>22.37</v>
      </c>
      <c r="ROQ50" s="14">
        <f t="shared" si="2282"/>
        <v>647.44159999999999</v>
      </c>
      <c r="ROR50" s="14">
        <f t="shared" si="2283"/>
        <v>819.18939999999998</v>
      </c>
      <c r="ROS50" s="11" t="s">
        <v>17390</v>
      </c>
      <c r="ROT50" s="261" t="str">
        <f>IF(RPA50="SINAPI",VLOOKUP('TEREZINHA HARDY'!ROZ50,SINAPI,2,),VLOOKUP('TEREZINHA HARDY'!ROZ50,SETOP,3,))</f>
        <v>PINTURA COM EMULSÃO ASFÁLTICA, DUAS (2) DEMÃOS</v>
      </c>
      <c r="ROU50" s="261"/>
      <c r="ROV50" s="261"/>
      <c r="ROW50" s="261"/>
      <c r="ROX50" s="261"/>
      <c r="ROY50" s="261"/>
      <c r="ROZ50" s="12" t="s">
        <v>10840</v>
      </c>
      <c r="RPA50" s="12" t="s">
        <v>6222</v>
      </c>
      <c r="RPB50" s="12" t="str">
        <f>IF(RPA50="SINAPI",VLOOKUP('TEREZINHA HARDY'!ROZ50,SINAPI,3,),VLOOKUP('TEREZINHA HARDY'!ROZ50,SETOP,4,))</f>
        <v>M2</v>
      </c>
      <c r="RPC50" s="13">
        <v>36.619999999999997</v>
      </c>
      <c r="RPD50" s="13" t="s">
        <v>41</v>
      </c>
      <c r="RPE50" s="14">
        <f>IF(RPA50="SINAPI",VLOOKUP('TEREZINHA HARDY'!ROZ50,SINAPI,4,),VLOOKUP('TEREZINHA HARDY'!ROZ50,SETOP,5,))</f>
        <v>17.68</v>
      </c>
      <c r="RPF50" s="14">
        <f t="shared" si="2284"/>
        <v>22.37</v>
      </c>
      <c r="RPG50" s="14">
        <f t="shared" si="2285"/>
        <v>647.44159999999999</v>
      </c>
      <c r="RPH50" s="14">
        <f t="shared" si="2286"/>
        <v>819.18939999999998</v>
      </c>
      <c r="RPI50" s="11" t="s">
        <v>17390</v>
      </c>
      <c r="RPJ50" s="261" t="str">
        <f>IF(RPQ50="SINAPI",VLOOKUP('TEREZINHA HARDY'!RPP50,SINAPI,2,),VLOOKUP('TEREZINHA HARDY'!RPP50,SETOP,3,))</f>
        <v>PINTURA COM EMULSÃO ASFÁLTICA, DUAS (2) DEMÃOS</v>
      </c>
      <c r="RPK50" s="261"/>
      <c r="RPL50" s="261"/>
      <c r="RPM50" s="261"/>
      <c r="RPN50" s="261"/>
      <c r="RPO50" s="261"/>
      <c r="RPP50" s="12" t="s">
        <v>10840</v>
      </c>
      <c r="RPQ50" s="12" t="s">
        <v>6222</v>
      </c>
      <c r="RPR50" s="12" t="str">
        <f>IF(RPQ50="SINAPI",VLOOKUP('TEREZINHA HARDY'!RPP50,SINAPI,3,),VLOOKUP('TEREZINHA HARDY'!RPP50,SETOP,4,))</f>
        <v>M2</v>
      </c>
      <c r="RPS50" s="13">
        <v>36.619999999999997</v>
      </c>
      <c r="RPT50" s="13" t="s">
        <v>41</v>
      </c>
      <c r="RPU50" s="14">
        <f>IF(RPQ50="SINAPI",VLOOKUP('TEREZINHA HARDY'!RPP50,SINAPI,4,),VLOOKUP('TEREZINHA HARDY'!RPP50,SETOP,5,))</f>
        <v>17.68</v>
      </c>
      <c r="RPV50" s="14">
        <f t="shared" si="2287"/>
        <v>22.37</v>
      </c>
      <c r="RPW50" s="14">
        <f t="shared" si="2288"/>
        <v>647.44159999999999</v>
      </c>
      <c r="RPX50" s="14">
        <f t="shared" si="2289"/>
        <v>819.18939999999998</v>
      </c>
      <c r="RPY50" s="11" t="s">
        <v>17390</v>
      </c>
      <c r="RPZ50" s="261" t="str">
        <f>IF(RQG50="SINAPI",VLOOKUP('TEREZINHA HARDY'!RQF50,SINAPI,2,),VLOOKUP('TEREZINHA HARDY'!RQF50,SETOP,3,))</f>
        <v>PINTURA COM EMULSÃO ASFÁLTICA, DUAS (2) DEMÃOS</v>
      </c>
      <c r="RQA50" s="261"/>
      <c r="RQB50" s="261"/>
      <c r="RQC50" s="261"/>
      <c r="RQD50" s="261"/>
      <c r="RQE50" s="261"/>
      <c r="RQF50" s="12" t="s">
        <v>10840</v>
      </c>
      <c r="RQG50" s="12" t="s">
        <v>6222</v>
      </c>
      <c r="RQH50" s="12" t="str">
        <f>IF(RQG50="SINAPI",VLOOKUP('TEREZINHA HARDY'!RQF50,SINAPI,3,),VLOOKUP('TEREZINHA HARDY'!RQF50,SETOP,4,))</f>
        <v>M2</v>
      </c>
      <c r="RQI50" s="13">
        <v>36.619999999999997</v>
      </c>
      <c r="RQJ50" s="13" t="s">
        <v>41</v>
      </c>
      <c r="RQK50" s="14">
        <f>IF(RQG50="SINAPI",VLOOKUP('TEREZINHA HARDY'!RQF50,SINAPI,4,),VLOOKUP('TEREZINHA HARDY'!RQF50,SETOP,5,))</f>
        <v>17.68</v>
      </c>
      <c r="RQL50" s="14">
        <f t="shared" si="2290"/>
        <v>22.37</v>
      </c>
      <c r="RQM50" s="14">
        <f t="shared" si="2291"/>
        <v>647.44159999999999</v>
      </c>
      <c r="RQN50" s="14">
        <f t="shared" si="2292"/>
        <v>819.18939999999998</v>
      </c>
      <c r="RQO50" s="11" t="s">
        <v>17390</v>
      </c>
      <c r="RQP50" s="261" t="str">
        <f>IF(RQW50="SINAPI",VLOOKUP('TEREZINHA HARDY'!RQV50,SINAPI,2,),VLOOKUP('TEREZINHA HARDY'!RQV50,SETOP,3,))</f>
        <v>PINTURA COM EMULSÃO ASFÁLTICA, DUAS (2) DEMÃOS</v>
      </c>
      <c r="RQQ50" s="261"/>
      <c r="RQR50" s="261"/>
      <c r="RQS50" s="261"/>
      <c r="RQT50" s="261"/>
      <c r="RQU50" s="261"/>
      <c r="RQV50" s="12" t="s">
        <v>10840</v>
      </c>
      <c r="RQW50" s="12" t="s">
        <v>6222</v>
      </c>
      <c r="RQX50" s="12" t="str">
        <f>IF(RQW50="SINAPI",VLOOKUP('TEREZINHA HARDY'!RQV50,SINAPI,3,),VLOOKUP('TEREZINHA HARDY'!RQV50,SETOP,4,))</f>
        <v>M2</v>
      </c>
      <c r="RQY50" s="13">
        <v>36.619999999999997</v>
      </c>
      <c r="RQZ50" s="13" t="s">
        <v>41</v>
      </c>
      <c r="RRA50" s="14">
        <f>IF(RQW50="SINAPI",VLOOKUP('TEREZINHA HARDY'!RQV50,SINAPI,4,),VLOOKUP('TEREZINHA HARDY'!RQV50,SETOP,5,))</f>
        <v>17.68</v>
      </c>
      <c r="RRB50" s="14">
        <f t="shared" si="2293"/>
        <v>22.37</v>
      </c>
      <c r="RRC50" s="14">
        <f t="shared" si="2294"/>
        <v>647.44159999999999</v>
      </c>
      <c r="RRD50" s="14">
        <f t="shared" si="2295"/>
        <v>819.18939999999998</v>
      </c>
      <c r="RRE50" s="11" t="s">
        <v>17390</v>
      </c>
      <c r="RRF50" s="261" t="str">
        <f>IF(RRM50="SINAPI",VLOOKUP('TEREZINHA HARDY'!RRL50,SINAPI,2,),VLOOKUP('TEREZINHA HARDY'!RRL50,SETOP,3,))</f>
        <v>PINTURA COM EMULSÃO ASFÁLTICA, DUAS (2) DEMÃOS</v>
      </c>
      <c r="RRG50" s="261"/>
      <c r="RRH50" s="261"/>
      <c r="RRI50" s="261"/>
      <c r="RRJ50" s="261"/>
      <c r="RRK50" s="261"/>
      <c r="RRL50" s="12" t="s">
        <v>10840</v>
      </c>
      <c r="RRM50" s="12" t="s">
        <v>6222</v>
      </c>
      <c r="RRN50" s="12" t="str">
        <f>IF(RRM50="SINAPI",VLOOKUP('TEREZINHA HARDY'!RRL50,SINAPI,3,),VLOOKUP('TEREZINHA HARDY'!RRL50,SETOP,4,))</f>
        <v>M2</v>
      </c>
      <c r="RRO50" s="13">
        <v>36.619999999999997</v>
      </c>
      <c r="RRP50" s="13" t="s">
        <v>41</v>
      </c>
      <c r="RRQ50" s="14">
        <f>IF(RRM50="SINAPI",VLOOKUP('TEREZINHA HARDY'!RRL50,SINAPI,4,),VLOOKUP('TEREZINHA HARDY'!RRL50,SETOP,5,))</f>
        <v>17.68</v>
      </c>
      <c r="RRR50" s="14">
        <f t="shared" si="2296"/>
        <v>22.37</v>
      </c>
      <c r="RRS50" s="14">
        <f t="shared" si="2297"/>
        <v>647.44159999999999</v>
      </c>
      <c r="RRT50" s="14">
        <f t="shared" si="2298"/>
        <v>819.18939999999998</v>
      </c>
      <c r="RRU50" s="11" t="s">
        <v>17390</v>
      </c>
      <c r="RRV50" s="261" t="str">
        <f>IF(RSC50="SINAPI",VLOOKUP('TEREZINHA HARDY'!RSB50,SINAPI,2,),VLOOKUP('TEREZINHA HARDY'!RSB50,SETOP,3,))</f>
        <v>PINTURA COM EMULSÃO ASFÁLTICA, DUAS (2) DEMÃOS</v>
      </c>
      <c r="RRW50" s="261"/>
      <c r="RRX50" s="261"/>
      <c r="RRY50" s="261"/>
      <c r="RRZ50" s="261"/>
      <c r="RSA50" s="261"/>
      <c r="RSB50" s="12" t="s">
        <v>10840</v>
      </c>
      <c r="RSC50" s="12" t="s">
        <v>6222</v>
      </c>
      <c r="RSD50" s="12" t="str">
        <f>IF(RSC50="SINAPI",VLOOKUP('TEREZINHA HARDY'!RSB50,SINAPI,3,),VLOOKUP('TEREZINHA HARDY'!RSB50,SETOP,4,))</f>
        <v>M2</v>
      </c>
      <c r="RSE50" s="13">
        <v>36.619999999999997</v>
      </c>
      <c r="RSF50" s="13" t="s">
        <v>41</v>
      </c>
      <c r="RSG50" s="14">
        <f>IF(RSC50="SINAPI",VLOOKUP('TEREZINHA HARDY'!RSB50,SINAPI,4,),VLOOKUP('TEREZINHA HARDY'!RSB50,SETOP,5,))</f>
        <v>17.68</v>
      </c>
      <c r="RSH50" s="14">
        <f t="shared" si="2299"/>
        <v>22.37</v>
      </c>
      <c r="RSI50" s="14">
        <f t="shared" si="2300"/>
        <v>647.44159999999999</v>
      </c>
      <c r="RSJ50" s="14">
        <f t="shared" si="2301"/>
        <v>819.18939999999998</v>
      </c>
      <c r="RSK50" s="11" t="s">
        <v>17390</v>
      </c>
      <c r="RSL50" s="261" t="str">
        <f>IF(RSS50="SINAPI",VLOOKUP('TEREZINHA HARDY'!RSR50,SINAPI,2,),VLOOKUP('TEREZINHA HARDY'!RSR50,SETOP,3,))</f>
        <v>PINTURA COM EMULSÃO ASFÁLTICA, DUAS (2) DEMÃOS</v>
      </c>
      <c r="RSM50" s="261"/>
      <c r="RSN50" s="261"/>
      <c r="RSO50" s="261"/>
      <c r="RSP50" s="261"/>
      <c r="RSQ50" s="261"/>
      <c r="RSR50" s="12" t="s">
        <v>10840</v>
      </c>
      <c r="RSS50" s="12" t="s">
        <v>6222</v>
      </c>
      <c r="RST50" s="12" t="str">
        <f>IF(RSS50="SINAPI",VLOOKUP('TEREZINHA HARDY'!RSR50,SINAPI,3,),VLOOKUP('TEREZINHA HARDY'!RSR50,SETOP,4,))</f>
        <v>M2</v>
      </c>
      <c r="RSU50" s="13">
        <v>36.619999999999997</v>
      </c>
      <c r="RSV50" s="13" t="s">
        <v>41</v>
      </c>
      <c r="RSW50" s="14">
        <f>IF(RSS50="SINAPI",VLOOKUP('TEREZINHA HARDY'!RSR50,SINAPI,4,),VLOOKUP('TEREZINHA HARDY'!RSR50,SETOP,5,))</f>
        <v>17.68</v>
      </c>
      <c r="RSX50" s="14">
        <f t="shared" si="2302"/>
        <v>22.37</v>
      </c>
      <c r="RSY50" s="14">
        <f t="shared" si="2303"/>
        <v>647.44159999999999</v>
      </c>
      <c r="RSZ50" s="14">
        <f t="shared" si="2304"/>
        <v>819.18939999999998</v>
      </c>
      <c r="RTA50" s="11" t="s">
        <v>17390</v>
      </c>
      <c r="RTB50" s="261" t="str">
        <f>IF(RTI50="SINAPI",VLOOKUP('TEREZINHA HARDY'!RTH50,SINAPI,2,),VLOOKUP('TEREZINHA HARDY'!RTH50,SETOP,3,))</f>
        <v>PINTURA COM EMULSÃO ASFÁLTICA, DUAS (2) DEMÃOS</v>
      </c>
      <c r="RTC50" s="261"/>
      <c r="RTD50" s="261"/>
      <c r="RTE50" s="261"/>
      <c r="RTF50" s="261"/>
      <c r="RTG50" s="261"/>
      <c r="RTH50" s="12" t="s">
        <v>10840</v>
      </c>
      <c r="RTI50" s="12" t="s">
        <v>6222</v>
      </c>
      <c r="RTJ50" s="12" t="str">
        <f>IF(RTI50="SINAPI",VLOOKUP('TEREZINHA HARDY'!RTH50,SINAPI,3,),VLOOKUP('TEREZINHA HARDY'!RTH50,SETOP,4,))</f>
        <v>M2</v>
      </c>
      <c r="RTK50" s="13">
        <v>36.619999999999997</v>
      </c>
      <c r="RTL50" s="13" t="s">
        <v>41</v>
      </c>
      <c r="RTM50" s="14">
        <f>IF(RTI50="SINAPI",VLOOKUP('TEREZINHA HARDY'!RTH50,SINAPI,4,),VLOOKUP('TEREZINHA HARDY'!RTH50,SETOP,5,))</f>
        <v>17.68</v>
      </c>
      <c r="RTN50" s="14">
        <f t="shared" si="2305"/>
        <v>22.37</v>
      </c>
      <c r="RTO50" s="14">
        <f t="shared" si="2306"/>
        <v>647.44159999999999</v>
      </c>
      <c r="RTP50" s="14">
        <f t="shared" si="2307"/>
        <v>819.18939999999998</v>
      </c>
      <c r="RTQ50" s="11" t="s">
        <v>17390</v>
      </c>
      <c r="RTR50" s="261" t="str">
        <f>IF(RTY50="SINAPI",VLOOKUP('TEREZINHA HARDY'!RTX50,SINAPI,2,),VLOOKUP('TEREZINHA HARDY'!RTX50,SETOP,3,))</f>
        <v>PINTURA COM EMULSÃO ASFÁLTICA, DUAS (2) DEMÃOS</v>
      </c>
      <c r="RTS50" s="261"/>
      <c r="RTT50" s="261"/>
      <c r="RTU50" s="261"/>
      <c r="RTV50" s="261"/>
      <c r="RTW50" s="261"/>
      <c r="RTX50" s="12" t="s">
        <v>10840</v>
      </c>
      <c r="RTY50" s="12" t="s">
        <v>6222</v>
      </c>
      <c r="RTZ50" s="12" t="str">
        <f>IF(RTY50="SINAPI",VLOOKUP('TEREZINHA HARDY'!RTX50,SINAPI,3,),VLOOKUP('TEREZINHA HARDY'!RTX50,SETOP,4,))</f>
        <v>M2</v>
      </c>
      <c r="RUA50" s="13">
        <v>36.619999999999997</v>
      </c>
      <c r="RUB50" s="13" t="s">
        <v>41</v>
      </c>
      <c r="RUC50" s="14">
        <f>IF(RTY50="SINAPI",VLOOKUP('TEREZINHA HARDY'!RTX50,SINAPI,4,),VLOOKUP('TEREZINHA HARDY'!RTX50,SETOP,5,))</f>
        <v>17.68</v>
      </c>
      <c r="RUD50" s="14">
        <f t="shared" si="2308"/>
        <v>22.37</v>
      </c>
      <c r="RUE50" s="14">
        <f t="shared" si="2309"/>
        <v>647.44159999999999</v>
      </c>
      <c r="RUF50" s="14">
        <f t="shared" si="2310"/>
        <v>819.18939999999998</v>
      </c>
      <c r="RUG50" s="11" t="s">
        <v>17390</v>
      </c>
      <c r="RUH50" s="261" t="str">
        <f>IF(RUO50="SINAPI",VLOOKUP('TEREZINHA HARDY'!RUN50,SINAPI,2,),VLOOKUP('TEREZINHA HARDY'!RUN50,SETOP,3,))</f>
        <v>PINTURA COM EMULSÃO ASFÁLTICA, DUAS (2) DEMÃOS</v>
      </c>
      <c r="RUI50" s="261"/>
      <c r="RUJ50" s="261"/>
      <c r="RUK50" s="261"/>
      <c r="RUL50" s="261"/>
      <c r="RUM50" s="261"/>
      <c r="RUN50" s="12" t="s">
        <v>10840</v>
      </c>
      <c r="RUO50" s="12" t="s">
        <v>6222</v>
      </c>
      <c r="RUP50" s="12" t="str">
        <f>IF(RUO50="SINAPI",VLOOKUP('TEREZINHA HARDY'!RUN50,SINAPI,3,),VLOOKUP('TEREZINHA HARDY'!RUN50,SETOP,4,))</f>
        <v>M2</v>
      </c>
      <c r="RUQ50" s="13">
        <v>36.619999999999997</v>
      </c>
      <c r="RUR50" s="13" t="s">
        <v>41</v>
      </c>
      <c r="RUS50" s="14">
        <f>IF(RUO50="SINAPI",VLOOKUP('TEREZINHA HARDY'!RUN50,SINAPI,4,),VLOOKUP('TEREZINHA HARDY'!RUN50,SETOP,5,))</f>
        <v>17.68</v>
      </c>
      <c r="RUT50" s="14">
        <f t="shared" si="2311"/>
        <v>22.37</v>
      </c>
      <c r="RUU50" s="14">
        <f t="shared" si="2312"/>
        <v>647.44159999999999</v>
      </c>
      <c r="RUV50" s="14">
        <f t="shared" si="2313"/>
        <v>819.18939999999998</v>
      </c>
      <c r="RUW50" s="11" t="s">
        <v>17390</v>
      </c>
      <c r="RUX50" s="261" t="str">
        <f>IF(RVE50="SINAPI",VLOOKUP('TEREZINHA HARDY'!RVD50,SINAPI,2,),VLOOKUP('TEREZINHA HARDY'!RVD50,SETOP,3,))</f>
        <v>PINTURA COM EMULSÃO ASFÁLTICA, DUAS (2) DEMÃOS</v>
      </c>
      <c r="RUY50" s="261"/>
      <c r="RUZ50" s="261"/>
      <c r="RVA50" s="261"/>
      <c r="RVB50" s="261"/>
      <c r="RVC50" s="261"/>
      <c r="RVD50" s="12" t="s">
        <v>10840</v>
      </c>
      <c r="RVE50" s="12" t="s">
        <v>6222</v>
      </c>
      <c r="RVF50" s="12" t="str">
        <f>IF(RVE50="SINAPI",VLOOKUP('TEREZINHA HARDY'!RVD50,SINAPI,3,),VLOOKUP('TEREZINHA HARDY'!RVD50,SETOP,4,))</f>
        <v>M2</v>
      </c>
      <c r="RVG50" s="13">
        <v>36.619999999999997</v>
      </c>
      <c r="RVH50" s="13" t="s">
        <v>41</v>
      </c>
      <c r="RVI50" s="14">
        <f>IF(RVE50="SINAPI",VLOOKUP('TEREZINHA HARDY'!RVD50,SINAPI,4,),VLOOKUP('TEREZINHA HARDY'!RVD50,SETOP,5,))</f>
        <v>17.68</v>
      </c>
      <c r="RVJ50" s="14">
        <f t="shared" si="2314"/>
        <v>22.37</v>
      </c>
      <c r="RVK50" s="14">
        <f t="shared" si="2315"/>
        <v>647.44159999999999</v>
      </c>
      <c r="RVL50" s="14">
        <f t="shared" si="2316"/>
        <v>819.18939999999998</v>
      </c>
      <c r="RVM50" s="11" t="s">
        <v>17390</v>
      </c>
      <c r="RVN50" s="261" t="str">
        <f>IF(RVU50="SINAPI",VLOOKUP('TEREZINHA HARDY'!RVT50,SINAPI,2,),VLOOKUP('TEREZINHA HARDY'!RVT50,SETOP,3,))</f>
        <v>PINTURA COM EMULSÃO ASFÁLTICA, DUAS (2) DEMÃOS</v>
      </c>
      <c r="RVO50" s="261"/>
      <c r="RVP50" s="261"/>
      <c r="RVQ50" s="261"/>
      <c r="RVR50" s="261"/>
      <c r="RVS50" s="261"/>
      <c r="RVT50" s="12" t="s">
        <v>10840</v>
      </c>
      <c r="RVU50" s="12" t="s">
        <v>6222</v>
      </c>
      <c r="RVV50" s="12" t="str">
        <f>IF(RVU50="SINAPI",VLOOKUP('TEREZINHA HARDY'!RVT50,SINAPI,3,),VLOOKUP('TEREZINHA HARDY'!RVT50,SETOP,4,))</f>
        <v>M2</v>
      </c>
      <c r="RVW50" s="13">
        <v>36.619999999999997</v>
      </c>
      <c r="RVX50" s="13" t="s">
        <v>41</v>
      </c>
      <c r="RVY50" s="14">
        <f>IF(RVU50="SINAPI",VLOOKUP('TEREZINHA HARDY'!RVT50,SINAPI,4,),VLOOKUP('TEREZINHA HARDY'!RVT50,SETOP,5,))</f>
        <v>17.68</v>
      </c>
      <c r="RVZ50" s="14">
        <f t="shared" si="2317"/>
        <v>22.37</v>
      </c>
      <c r="RWA50" s="14">
        <f t="shared" si="2318"/>
        <v>647.44159999999999</v>
      </c>
      <c r="RWB50" s="14">
        <f t="shared" si="2319"/>
        <v>819.18939999999998</v>
      </c>
      <c r="RWC50" s="11" t="s">
        <v>17390</v>
      </c>
      <c r="RWD50" s="261" t="str">
        <f>IF(RWK50="SINAPI",VLOOKUP('TEREZINHA HARDY'!RWJ50,SINAPI,2,),VLOOKUP('TEREZINHA HARDY'!RWJ50,SETOP,3,))</f>
        <v>PINTURA COM EMULSÃO ASFÁLTICA, DUAS (2) DEMÃOS</v>
      </c>
      <c r="RWE50" s="261"/>
      <c r="RWF50" s="261"/>
      <c r="RWG50" s="261"/>
      <c r="RWH50" s="261"/>
      <c r="RWI50" s="261"/>
      <c r="RWJ50" s="12" t="s">
        <v>10840</v>
      </c>
      <c r="RWK50" s="12" t="s">
        <v>6222</v>
      </c>
      <c r="RWL50" s="12" t="str">
        <f>IF(RWK50="SINAPI",VLOOKUP('TEREZINHA HARDY'!RWJ50,SINAPI,3,),VLOOKUP('TEREZINHA HARDY'!RWJ50,SETOP,4,))</f>
        <v>M2</v>
      </c>
      <c r="RWM50" s="13">
        <v>36.619999999999997</v>
      </c>
      <c r="RWN50" s="13" t="s">
        <v>41</v>
      </c>
      <c r="RWO50" s="14">
        <f>IF(RWK50="SINAPI",VLOOKUP('TEREZINHA HARDY'!RWJ50,SINAPI,4,),VLOOKUP('TEREZINHA HARDY'!RWJ50,SETOP,5,))</f>
        <v>17.68</v>
      </c>
      <c r="RWP50" s="14">
        <f t="shared" si="2320"/>
        <v>22.37</v>
      </c>
      <c r="RWQ50" s="14">
        <f t="shared" si="2321"/>
        <v>647.44159999999999</v>
      </c>
      <c r="RWR50" s="14">
        <f t="shared" si="2322"/>
        <v>819.18939999999998</v>
      </c>
      <c r="RWS50" s="11" t="s">
        <v>17390</v>
      </c>
      <c r="RWT50" s="261" t="str">
        <f>IF(RXA50="SINAPI",VLOOKUP('TEREZINHA HARDY'!RWZ50,SINAPI,2,),VLOOKUP('TEREZINHA HARDY'!RWZ50,SETOP,3,))</f>
        <v>PINTURA COM EMULSÃO ASFÁLTICA, DUAS (2) DEMÃOS</v>
      </c>
      <c r="RWU50" s="261"/>
      <c r="RWV50" s="261"/>
      <c r="RWW50" s="261"/>
      <c r="RWX50" s="261"/>
      <c r="RWY50" s="261"/>
      <c r="RWZ50" s="12" t="s">
        <v>10840</v>
      </c>
      <c r="RXA50" s="12" t="s">
        <v>6222</v>
      </c>
      <c r="RXB50" s="12" t="str">
        <f>IF(RXA50="SINAPI",VLOOKUP('TEREZINHA HARDY'!RWZ50,SINAPI,3,),VLOOKUP('TEREZINHA HARDY'!RWZ50,SETOP,4,))</f>
        <v>M2</v>
      </c>
      <c r="RXC50" s="13">
        <v>36.619999999999997</v>
      </c>
      <c r="RXD50" s="13" t="s">
        <v>41</v>
      </c>
      <c r="RXE50" s="14">
        <f>IF(RXA50="SINAPI",VLOOKUP('TEREZINHA HARDY'!RWZ50,SINAPI,4,),VLOOKUP('TEREZINHA HARDY'!RWZ50,SETOP,5,))</f>
        <v>17.68</v>
      </c>
      <c r="RXF50" s="14">
        <f t="shared" si="2323"/>
        <v>22.37</v>
      </c>
      <c r="RXG50" s="14">
        <f t="shared" si="2324"/>
        <v>647.44159999999999</v>
      </c>
      <c r="RXH50" s="14">
        <f t="shared" si="2325"/>
        <v>819.18939999999998</v>
      </c>
      <c r="RXI50" s="11" t="s">
        <v>17390</v>
      </c>
      <c r="RXJ50" s="261" t="str">
        <f>IF(RXQ50="SINAPI",VLOOKUP('TEREZINHA HARDY'!RXP50,SINAPI,2,),VLOOKUP('TEREZINHA HARDY'!RXP50,SETOP,3,))</f>
        <v>PINTURA COM EMULSÃO ASFÁLTICA, DUAS (2) DEMÃOS</v>
      </c>
      <c r="RXK50" s="261"/>
      <c r="RXL50" s="261"/>
      <c r="RXM50" s="261"/>
      <c r="RXN50" s="261"/>
      <c r="RXO50" s="261"/>
      <c r="RXP50" s="12" t="s">
        <v>10840</v>
      </c>
      <c r="RXQ50" s="12" t="s">
        <v>6222</v>
      </c>
      <c r="RXR50" s="12" t="str">
        <f>IF(RXQ50="SINAPI",VLOOKUP('TEREZINHA HARDY'!RXP50,SINAPI,3,),VLOOKUP('TEREZINHA HARDY'!RXP50,SETOP,4,))</f>
        <v>M2</v>
      </c>
      <c r="RXS50" s="13">
        <v>36.619999999999997</v>
      </c>
      <c r="RXT50" s="13" t="s">
        <v>41</v>
      </c>
      <c r="RXU50" s="14">
        <f>IF(RXQ50="SINAPI",VLOOKUP('TEREZINHA HARDY'!RXP50,SINAPI,4,),VLOOKUP('TEREZINHA HARDY'!RXP50,SETOP,5,))</f>
        <v>17.68</v>
      </c>
      <c r="RXV50" s="14">
        <f t="shared" si="2326"/>
        <v>22.37</v>
      </c>
      <c r="RXW50" s="14">
        <f t="shared" si="2327"/>
        <v>647.44159999999999</v>
      </c>
      <c r="RXX50" s="14">
        <f t="shared" si="2328"/>
        <v>819.18939999999998</v>
      </c>
      <c r="RXY50" s="11" t="s">
        <v>17390</v>
      </c>
      <c r="RXZ50" s="261" t="str">
        <f>IF(RYG50="SINAPI",VLOOKUP('TEREZINHA HARDY'!RYF50,SINAPI,2,),VLOOKUP('TEREZINHA HARDY'!RYF50,SETOP,3,))</f>
        <v>PINTURA COM EMULSÃO ASFÁLTICA, DUAS (2) DEMÃOS</v>
      </c>
      <c r="RYA50" s="261"/>
      <c r="RYB50" s="261"/>
      <c r="RYC50" s="261"/>
      <c r="RYD50" s="261"/>
      <c r="RYE50" s="261"/>
      <c r="RYF50" s="12" t="s">
        <v>10840</v>
      </c>
      <c r="RYG50" s="12" t="s">
        <v>6222</v>
      </c>
      <c r="RYH50" s="12" t="str">
        <f>IF(RYG50="SINAPI",VLOOKUP('TEREZINHA HARDY'!RYF50,SINAPI,3,),VLOOKUP('TEREZINHA HARDY'!RYF50,SETOP,4,))</f>
        <v>M2</v>
      </c>
      <c r="RYI50" s="13">
        <v>36.619999999999997</v>
      </c>
      <c r="RYJ50" s="13" t="s">
        <v>41</v>
      </c>
      <c r="RYK50" s="14">
        <f>IF(RYG50="SINAPI",VLOOKUP('TEREZINHA HARDY'!RYF50,SINAPI,4,),VLOOKUP('TEREZINHA HARDY'!RYF50,SETOP,5,))</f>
        <v>17.68</v>
      </c>
      <c r="RYL50" s="14">
        <f t="shared" si="2329"/>
        <v>22.37</v>
      </c>
      <c r="RYM50" s="14">
        <f t="shared" si="2330"/>
        <v>647.44159999999999</v>
      </c>
      <c r="RYN50" s="14">
        <f t="shared" si="2331"/>
        <v>819.18939999999998</v>
      </c>
      <c r="RYO50" s="11" t="s">
        <v>17390</v>
      </c>
      <c r="RYP50" s="261" t="str">
        <f>IF(RYW50="SINAPI",VLOOKUP('TEREZINHA HARDY'!RYV50,SINAPI,2,),VLOOKUP('TEREZINHA HARDY'!RYV50,SETOP,3,))</f>
        <v>PINTURA COM EMULSÃO ASFÁLTICA, DUAS (2) DEMÃOS</v>
      </c>
      <c r="RYQ50" s="261"/>
      <c r="RYR50" s="261"/>
      <c r="RYS50" s="261"/>
      <c r="RYT50" s="261"/>
      <c r="RYU50" s="261"/>
      <c r="RYV50" s="12" t="s">
        <v>10840</v>
      </c>
      <c r="RYW50" s="12" t="s">
        <v>6222</v>
      </c>
      <c r="RYX50" s="12" t="str">
        <f>IF(RYW50="SINAPI",VLOOKUP('TEREZINHA HARDY'!RYV50,SINAPI,3,),VLOOKUP('TEREZINHA HARDY'!RYV50,SETOP,4,))</f>
        <v>M2</v>
      </c>
      <c r="RYY50" s="13">
        <v>36.619999999999997</v>
      </c>
      <c r="RYZ50" s="13" t="s">
        <v>41</v>
      </c>
      <c r="RZA50" s="14">
        <f>IF(RYW50="SINAPI",VLOOKUP('TEREZINHA HARDY'!RYV50,SINAPI,4,),VLOOKUP('TEREZINHA HARDY'!RYV50,SETOP,5,))</f>
        <v>17.68</v>
      </c>
      <c r="RZB50" s="14">
        <f t="shared" si="2332"/>
        <v>22.37</v>
      </c>
      <c r="RZC50" s="14">
        <f t="shared" si="2333"/>
        <v>647.44159999999999</v>
      </c>
      <c r="RZD50" s="14">
        <f t="shared" si="2334"/>
        <v>819.18939999999998</v>
      </c>
      <c r="RZE50" s="11" t="s">
        <v>17390</v>
      </c>
      <c r="RZF50" s="261" t="str">
        <f>IF(RZM50="SINAPI",VLOOKUP('TEREZINHA HARDY'!RZL50,SINAPI,2,),VLOOKUP('TEREZINHA HARDY'!RZL50,SETOP,3,))</f>
        <v>PINTURA COM EMULSÃO ASFÁLTICA, DUAS (2) DEMÃOS</v>
      </c>
      <c r="RZG50" s="261"/>
      <c r="RZH50" s="261"/>
      <c r="RZI50" s="261"/>
      <c r="RZJ50" s="261"/>
      <c r="RZK50" s="261"/>
      <c r="RZL50" s="12" t="s">
        <v>10840</v>
      </c>
      <c r="RZM50" s="12" t="s">
        <v>6222</v>
      </c>
      <c r="RZN50" s="12" t="str">
        <f>IF(RZM50="SINAPI",VLOOKUP('TEREZINHA HARDY'!RZL50,SINAPI,3,),VLOOKUP('TEREZINHA HARDY'!RZL50,SETOP,4,))</f>
        <v>M2</v>
      </c>
      <c r="RZO50" s="13">
        <v>36.619999999999997</v>
      </c>
      <c r="RZP50" s="13" t="s">
        <v>41</v>
      </c>
      <c r="RZQ50" s="14">
        <f>IF(RZM50="SINAPI",VLOOKUP('TEREZINHA HARDY'!RZL50,SINAPI,4,),VLOOKUP('TEREZINHA HARDY'!RZL50,SETOP,5,))</f>
        <v>17.68</v>
      </c>
      <c r="RZR50" s="14">
        <f t="shared" si="2335"/>
        <v>22.37</v>
      </c>
      <c r="RZS50" s="14">
        <f t="shared" si="2336"/>
        <v>647.44159999999999</v>
      </c>
      <c r="RZT50" s="14">
        <f t="shared" si="2337"/>
        <v>819.18939999999998</v>
      </c>
      <c r="RZU50" s="11" t="s">
        <v>17390</v>
      </c>
      <c r="RZV50" s="261" t="str">
        <f>IF(SAC50="SINAPI",VLOOKUP('TEREZINHA HARDY'!SAB50,SINAPI,2,),VLOOKUP('TEREZINHA HARDY'!SAB50,SETOP,3,))</f>
        <v>PINTURA COM EMULSÃO ASFÁLTICA, DUAS (2) DEMÃOS</v>
      </c>
      <c r="RZW50" s="261"/>
      <c r="RZX50" s="261"/>
      <c r="RZY50" s="261"/>
      <c r="RZZ50" s="261"/>
      <c r="SAA50" s="261"/>
      <c r="SAB50" s="12" t="s">
        <v>10840</v>
      </c>
      <c r="SAC50" s="12" t="s">
        <v>6222</v>
      </c>
      <c r="SAD50" s="12" t="str">
        <f>IF(SAC50="SINAPI",VLOOKUP('TEREZINHA HARDY'!SAB50,SINAPI,3,),VLOOKUP('TEREZINHA HARDY'!SAB50,SETOP,4,))</f>
        <v>M2</v>
      </c>
      <c r="SAE50" s="13">
        <v>36.619999999999997</v>
      </c>
      <c r="SAF50" s="13" t="s">
        <v>41</v>
      </c>
      <c r="SAG50" s="14">
        <f>IF(SAC50="SINAPI",VLOOKUP('TEREZINHA HARDY'!SAB50,SINAPI,4,),VLOOKUP('TEREZINHA HARDY'!SAB50,SETOP,5,))</f>
        <v>17.68</v>
      </c>
      <c r="SAH50" s="14">
        <f t="shared" si="2338"/>
        <v>22.37</v>
      </c>
      <c r="SAI50" s="14">
        <f t="shared" si="2339"/>
        <v>647.44159999999999</v>
      </c>
      <c r="SAJ50" s="14">
        <f t="shared" si="2340"/>
        <v>819.18939999999998</v>
      </c>
      <c r="SAK50" s="11" t="s">
        <v>17390</v>
      </c>
      <c r="SAL50" s="261" t="str">
        <f>IF(SAS50="SINAPI",VLOOKUP('TEREZINHA HARDY'!SAR50,SINAPI,2,),VLOOKUP('TEREZINHA HARDY'!SAR50,SETOP,3,))</f>
        <v>PINTURA COM EMULSÃO ASFÁLTICA, DUAS (2) DEMÃOS</v>
      </c>
      <c r="SAM50" s="261"/>
      <c r="SAN50" s="261"/>
      <c r="SAO50" s="261"/>
      <c r="SAP50" s="261"/>
      <c r="SAQ50" s="261"/>
      <c r="SAR50" s="12" t="s">
        <v>10840</v>
      </c>
      <c r="SAS50" s="12" t="s">
        <v>6222</v>
      </c>
      <c r="SAT50" s="12" t="str">
        <f>IF(SAS50="SINAPI",VLOOKUP('TEREZINHA HARDY'!SAR50,SINAPI,3,),VLOOKUP('TEREZINHA HARDY'!SAR50,SETOP,4,))</f>
        <v>M2</v>
      </c>
      <c r="SAU50" s="13">
        <v>36.619999999999997</v>
      </c>
      <c r="SAV50" s="13" t="s">
        <v>41</v>
      </c>
      <c r="SAW50" s="14">
        <f>IF(SAS50="SINAPI",VLOOKUP('TEREZINHA HARDY'!SAR50,SINAPI,4,),VLOOKUP('TEREZINHA HARDY'!SAR50,SETOP,5,))</f>
        <v>17.68</v>
      </c>
      <c r="SAX50" s="14">
        <f t="shared" si="2341"/>
        <v>22.37</v>
      </c>
      <c r="SAY50" s="14">
        <f t="shared" si="2342"/>
        <v>647.44159999999999</v>
      </c>
      <c r="SAZ50" s="14">
        <f t="shared" si="2343"/>
        <v>819.18939999999998</v>
      </c>
      <c r="SBA50" s="11" t="s">
        <v>17390</v>
      </c>
      <c r="SBB50" s="261" t="str">
        <f>IF(SBI50="SINAPI",VLOOKUP('TEREZINHA HARDY'!SBH50,SINAPI,2,),VLOOKUP('TEREZINHA HARDY'!SBH50,SETOP,3,))</f>
        <v>PINTURA COM EMULSÃO ASFÁLTICA, DUAS (2) DEMÃOS</v>
      </c>
      <c r="SBC50" s="261"/>
      <c r="SBD50" s="261"/>
      <c r="SBE50" s="261"/>
      <c r="SBF50" s="261"/>
      <c r="SBG50" s="261"/>
      <c r="SBH50" s="12" t="s">
        <v>10840</v>
      </c>
      <c r="SBI50" s="12" t="s">
        <v>6222</v>
      </c>
      <c r="SBJ50" s="12" t="str">
        <f>IF(SBI50="SINAPI",VLOOKUP('TEREZINHA HARDY'!SBH50,SINAPI,3,),VLOOKUP('TEREZINHA HARDY'!SBH50,SETOP,4,))</f>
        <v>M2</v>
      </c>
      <c r="SBK50" s="13">
        <v>36.619999999999997</v>
      </c>
      <c r="SBL50" s="13" t="s">
        <v>41</v>
      </c>
      <c r="SBM50" s="14">
        <f>IF(SBI50="SINAPI",VLOOKUP('TEREZINHA HARDY'!SBH50,SINAPI,4,),VLOOKUP('TEREZINHA HARDY'!SBH50,SETOP,5,))</f>
        <v>17.68</v>
      </c>
      <c r="SBN50" s="14">
        <f t="shared" si="2344"/>
        <v>22.37</v>
      </c>
      <c r="SBO50" s="14">
        <f t="shared" si="2345"/>
        <v>647.44159999999999</v>
      </c>
      <c r="SBP50" s="14">
        <f t="shared" si="2346"/>
        <v>819.18939999999998</v>
      </c>
      <c r="SBQ50" s="11" t="s">
        <v>17390</v>
      </c>
      <c r="SBR50" s="261" t="str">
        <f>IF(SBY50="SINAPI",VLOOKUP('TEREZINHA HARDY'!SBX50,SINAPI,2,),VLOOKUP('TEREZINHA HARDY'!SBX50,SETOP,3,))</f>
        <v>PINTURA COM EMULSÃO ASFÁLTICA, DUAS (2) DEMÃOS</v>
      </c>
      <c r="SBS50" s="261"/>
      <c r="SBT50" s="261"/>
      <c r="SBU50" s="261"/>
      <c r="SBV50" s="261"/>
      <c r="SBW50" s="261"/>
      <c r="SBX50" s="12" t="s">
        <v>10840</v>
      </c>
      <c r="SBY50" s="12" t="s">
        <v>6222</v>
      </c>
      <c r="SBZ50" s="12" t="str">
        <f>IF(SBY50="SINAPI",VLOOKUP('TEREZINHA HARDY'!SBX50,SINAPI,3,),VLOOKUP('TEREZINHA HARDY'!SBX50,SETOP,4,))</f>
        <v>M2</v>
      </c>
      <c r="SCA50" s="13">
        <v>36.619999999999997</v>
      </c>
      <c r="SCB50" s="13" t="s">
        <v>41</v>
      </c>
      <c r="SCC50" s="14">
        <f>IF(SBY50="SINAPI",VLOOKUP('TEREZINHA HARDY'!SBX50,SINAPI,4,),VLOOKUP('TEREZINHA HARDY'!SBX50,SETOP,5,))</f>
        <v>17.68</v>
      </c>
      <c r="SCD50" s="14">
        <f t="shared" si="2347"/>
        <v>22.37</v>
      </c>
      <c r="SCE50" s="14">
        <f t="shared" si="2348"/>
        <v>647.44159999999999</v>
      </c>
      <c r="SCF50" s="14">
        <f t="shared" si="2349"/>
        <v>819.18939999999998</v>
      </c>
      <c r="SCG50" s="11" t="s">
        <v>17390</v>
      </c>
      <c r="SCH50" s="261" t="str">
        <f>IF(SCO50="SINAPI",VLOOKUP('TEREZINHA HARDY'!SCN50,SINAPI,2,),VLOOKUP('TEREZINHA HARDY'!SCN50,SETOP,3,))</f>
        <v>PINTURA COM EMULSÃO ASFÁLTICA, DUAS (2) DEMÃOS</v>
      </c>
      <c r="SCI50" s="261"/>
      <c r="SCJ50" s="261"/>
      <c r="SCK50" s="261"/>
      <c r="SCL50" s="261"/>
      <c r="SCM50" s="261"/>
      <c r="SCN50" s="12" t="s">
        <v>10840</v>
      </c>
      <c r="SCO50" s="12" t="s">
        <v>6222</v>
      </c>
      <c r="SCP50" s="12" t="str">
        <f>IF(SCO50="SINAPI",VLOOKUP('TEREZINHA HARDY'!SCN50,SINAPI,3,),VLOOKUP('TEREZINHA HARDY'!SCN50,SETOP,4,))</f>
        <v>M2</v>
      </c>
      <c r="SCQ50" s="13">
        <v>36.619999999999997</v>
      </c>
      <c r="SCR50" s="13" t="s">
        <v>41</v>
      </c>
      <c r="SCS50" s="14">
        <f>IF(SCO50="SINAPI",VLOOKUP('TEREZINHA HARDY'!SCN50,SINAPI,4,),VLOOKUP('TEREZINHA HARDY'!SCN50,SETOP,5,))</f>
        <v>17.68</v>
      </c>
      <c r="SCT50" s="14">
        <f t="shared" si="2350"/>
        <v>22.37</v>
      </c>
      <c r="SCU50" s="14">
        <f t="shared" si="2351"/>
        <v>647.44159999999999</v>
      </c>
      <c r="SCV50" s="14">
        <f t="shared" si="2352"/>
        <v>819.18939999999998</v>
      </c>
      <c r="SCW50" s="11" t="s">
        <v>17390</v>
      </c>
      <c r="SCX50" s="261" t="str">
        <f>IF(SDE50="SINAPI",VLOOKUP('TEREZINHA HARDY'!SDD50,SINAPI,2,),VLOOKUP('TEREZINHA HARDY'!SDD50,SETOP,3,))</f>
        <v>PINTURA COM EMULSÃO ASFÁLTICA, DUAS (2) DEMÃOS</v>
      </c>
      <c r="SCY50" s="261"/>
      <c r="SCZ50" s="261"/>
      <c r="SDA50" s="261"/>
      <c r="SDB50" s="261"/>
      <c r="SDC50" s="261"/>
      <c r="SDD50" s="12" t="s">
        <v>10840</v>
      </c>
      <c r="SDE50" s="12" t="s">
        <v>6222</v>
      </c>
      <c r="SDF50" s="12" t="str">
        <f>IF(SDE50="SINAPI",VLOOKUP('TEREZINHA HARDY'!SDD50,SINAPI,3,),VLOOKUP('TEREZINHA HARDY'!SDD50,SETOP,4,))</f>
        <v>M2</v>
      </c>
      <c r="SDG50" s="13">
        <v>36.619999999999997</v>
      </c>
      <c r="SDH50" s="13" t="s">
        <v>41</v>
      </c>
      <c r="SDI50" s="14">
        <f>IF(SDE50="SINAPI",VLOOKUP('TEREZINHA HARDY'!SDD50,SINAPI,4,),VLOOKUP('TEREZINHA HARDY'!SDD50,SETOP,5,))</f>
        <v>17.68</v>
      </c>
      <c r="SDJ50" s="14">
        <f t="shared" si="2353"/>
        <v>22.37</v>
      </c>
      <c r="SDK50" s="14">
        <f t="shared" si="2354"/>
        <v>647.44159999999999</v>
      </c>
      <c r="SDL50" s="14">
        <f t="shared" si="2355"/>
        <v>819.18939999999998</v>
      </c>
      <c r="SDM50" s="11" t="s">
        <v>17390</v>
      </c>
      <c r="SDN50" s="261" t="str">
        <f>IF(SDU50="SINAPI",VLOOKUP('TEREZINHA HARDY'!SDT50,SINAPI,2,),VLOOKUP('TEREZINHA HARDY'!SDT50,SETOP,3,))</f>
        <v>PINTURA COM EMULSÃO ASFÁLTICA, DUAS (2) DEMÃOS</v>
      </c>
      <c r="SDO50" s="261"/>
      <c r="SDP50" s="261"/>
      <c r="SDQ50" s="261"/>
      <c r="SDR50" s="261"/>
      <c r="SDS50" s="261"/>
      <c r="SDT50" s="12" t="s">
        <v>10840</v>
      </c>
      <c r="SDU50" s="12" t="s">
        <v>6222</v>
      </c>
      <c r="SDV50" s="12" t="str">
        <f>IF(SDU50="SINAPI",VLOOKUP('TEREZINHA HARDY'!SDT50,SINAPI,3,),VLOOKUP('TEREZINHA HARDY'!SDT50,SETOP,4,))</f>
        <v>M2</v>
      </c>
      <c r="SDW50" s="13">
        <v>36.619999999999997</v>
      </c>
      <c r="SDX50" s="13" t="s">
        <v>41</v>
      </c>
      <c r="SDY50" s="14">
        <f>IF(SDU50="SINAPI",VLOOKUP('TEREZINHA HARDY'!SDT50,SINAPI,4,),VLOOKUP('TEREZINHA HARDY'!SDT50,SETOP,5,))</f>
        <v>17.68</v>
      </c>
      <c r="SDZ50" s="14">
        <f t="shared" si="2356"/>
        <v>22.37</v>
      </c>
      <c r="SEA50" s="14">
        <f t="shared" si="2357"/>
        <v>647.44159999999999</v>
      </c>
      <c r="SEB50" s="14">
        <f t="shared" si="2358"/>
        <v>819.18939999999998</v>
      </c>
      <c r="SEC50" s="11" t="s">
        <v>17390</v>
      </c>
      <c r="SED50" s="261" t="str">
        <f>IF(SEK50="SINAPI",VLOOKUP('TEREZINHA HARDY'!SEJ50,SINAPI,2,),VLOOKUP('TEREZINHA HARDY'!SEJ50,SETOP,3,))</f>
        <v>PINTURA COM EMULSÃO ASFÁLTICA, DUAS (2) DEMÃOS</v>
      </c>
      <c r="SEE50" s="261"/>
      <c r="SEF50" s="261"/>
      <c r="SEG50" s="261"/>
      <c r="SEH50" s="261"/>
      <c r="SEI50" s="261"/>
      <c r="SEJ50" s="12" t="s">
        <v>10840</v>
      </c>
      <c r="SEK50" s="12" t="s">
        <v>6222</v>
      </c>
      <c r="SEL50" s="12" t="str">
        <f>IF(SEK50="SINAPI",VLOOKUP('TEREZINHA HARDY'!SEJ50,SINAPI,3,),VLOOKUP('TEREZINHA HARDY'!SEJ50,SETOP,4,))</f>
        <v>M2</v>
      </c>
      <c r="SEM50" s="13">
        <v>36.619999999999997</v>
      </c>
      <c r="SEN50" s="13" t="s">
        <v>41</v>
      </c>
      <c r="SEO50" s="14">
        <f>IF(SEK50="SINAPI",VLOOKUP('TEREZINHA HARDY'!SEJ50,SINAPI,4,),VLOOKUP('TEREZINHA HARDY'!SEJ50,SETOP,5,))</f>
        <v>17.68</v>
      </c>
      <c r="SEP50" s="14">
        <f t="shared" si="2359"/>
        <v>22.37</v>
      </c>
      <c r="SEQ50" s="14">
        <f t="shared" si="2360"/>
        <v>647.44159999999999</v>
      </c>
      <c r="SER50" s="14">
        <f t="shared" si="2361"/>
        <v>819.18939999999998</v>
      </c>
      <c r="SES50" s="11" t="s">
        <v>17390</v>
      </c>
      <c r="SET50" s="261" t="str">
        <f>IF(SFA50="SINAPI",VLOOKUP('TEREZINHA HARDY'!SEZ50,SINAPI,2,),VLOOKUP('TEREZINHA HARDY'!SEZ50,SETOP,3,))</f>
        <v>PINTURA COM EMULSÃO ASFÁLTICA, DUAS (2) DEMÃOS</v>
      </c>
      <c r="SEU50" s="261"/>
      <c r="SEV50" s="261"/>
      <c r="SEW50" s="261"/>
      <c r="SEX50" s="261"/>
      <c r="SEY50" s="261"/>
      <c r="SEZ50" s="12" t="s">
        <v>10840</v>
      </c>
      <c r="SFA50" s="12" t="s">
        <v>6222</v>
      </c>
      <c r="SFB50" s="12" t="str">
        <f>IF(SFA50="SINAPI",VLOOKUP('TEREZINHA HARDY'!SEZ50,SINAPI,3,),VLOOKUP('TEREZINHA HARDY'!SEZ50,SETOP,4,))</f>
        <v>M2</v>
      </c>
      <c r="SFC50" s="13">
        <v>36.619999999999997</v>
      </c>
      <c r="SFD50" s="13" t="s">
        <v>41</v>
      </c>
      <c r="SFE50" s="14">
        <f>IF(SFA50="SINAPI",VLOOKUP('TEREZINHA HARDY'!SEZ50,SINAPI,4,),VLOOKUP('TEREZINHA HARDY'!SEZ50,SETOP,5,))</f>
        <v>17.68</v>
      </c>
      <c r="SFF50" s="14">
        <f t="shared" si="2362"/>
        <v>22.37</v>
      </c>
      <c r="SFG50" s="14">
        <f t="shared" si="2363"/>
        <v>647.44159999999999</v>
      </c>
      <c r="SFH50" s="14">
        <f t="shared" si="2364"/>
        <v>819.18939999999998</v>
      </c>
      <c r="SFI50" s="11" t="s">
        <v>17390</v>
      </c>
      <c r="SFJ50" s="261" t="str">
        <f>IF(SFQ50="SINAPI",VLOOKUP('TEREZINHA HARDY'!SFP50,SINAPI,2,),VLOOKUP('TEREZINHA HARDY'!SFP50,SETOP,3,))</f>
        <v>PINTURA COM EMULSÃO ASFÁLTICA, DUAS (2) DEMÃOS</v>
      </c>
      <c r="SFK50" s="261"/>
      <c r="SFL50" s="261"/>
      <c r="SFM50" s="261"/>
      <c r="SFN50" s="261"/>
      <c r="SFO50" s="261"/>
      <c r="SFP50" s="12" t="s">
        <v>10840</v>
      </c>
      <c r="SFQ50" s="12" t="s">
        <v>6222</v>
      </c>
      <c r="SFR50" s="12" t="str">
        <f>IF(SFQ50="SINAPI",VLOOKUP('TEREZINHA HARDY'!SFP50,SINAPI,3,),VLOOKUP('TEREZINHA HARDY'!SFP50,SETOP,4,))</f>
        <v>M2</v>
      </c>
      <c r="SFS50" s="13">
        <v>36.619999999999997</v>
      </c>
      <c r="SFT50" s="13" t="s">
        <v>41</v>
      </c>
      <c r="SFU50" s="14">
        <f>IF(SFQ50="SINAPI",VLOOKUP('TEREZINHA HARDY'!SFP50,SINAPI,4,),VLOOKUP('TEREZINHA HARDY'!SFP50,SETOP,5,))</f>
        <v>17.68</v>
      </c>
      <c r="SFV50" s="14">
        <f t="shared" si="2365"/>
        <v>22.37</v>
      </c>
      <c r="SFW50" s="14">
        <f t="shared" si="2366"/>
        <v>647.44159999999999</v>
      </c>
      <c r="SFX50" s="14">
        <f t="shared" si="2367"/>
        <v>819.18939999999998</v>
      </c>
      <c r="SFY50" s="11" t="s">
        <v>17390</v>
      </c>
      <c r="SFZ50" s="261" t="str">
        <f>IF(SGG50="SINAPI",VLOOKUP('TEREZINHA HARDY'!SGF50,SINAPI,2,),VLOOKUP('TEREZINHA HARDY'!SGF50,SETOP,3,))</f>
        <v>PINTURA COM EMULSÃO ASFÁLTICA, DUAS (2) DEMÃOS</v>
      </c>
      <c r="SGA50" s="261"/>
      <c r="SGB50" s="261"/>
      <c r="SGC50" s="261"/>
      <c r="SGD50" s="261"/>
      <c r="SGE50" s="261"/>
      <c r="SGF50" s="12" t="s">
        <v>10840</v>
      </c>
      <c r="SGG50" s="12" t="s">
        <v>6222</v>
      </c>
      <c r="SGH50" s="12" t="str">
        <f>IF(SGG50="SINAPI",VLOOKUP('TEREZINHA HARDY'!SGF50,SINAPI,3,),VLOOKUP('TEREZINHA HARDY'!SGF50,SETOP,4,))</f>
        <v>M2</v>
      </c>
      <c r="SGI50" s="13">
        <v>36.619999999999997</v>
      </c>
      <c r="SGJ50" s="13" t="s">
        <v>41</v>
      </c>
      <c r="SGK50" s="14">
        <f>IF(SGG50="SINAPI",VLOOKUP('TEREZINHA HARDY'!SGF50,SINAPI,4,),VLOOKUP('TEREZINHA HARDY'!SGF50,SETOP,5,))</f>
        <v>17.68</v>
      </c>
      <c r="SGL50" s="14">
        <f t="shared" si="2368"/>
        <v>22.37</v>
      </c>
      <c r="SGM50" s="14">
        <f t="shared" si="2369"/>
        <v>647.44159999999999</v>
      </c>
      <c r="SGN50" s="14">
        <f t="shared" si="2370"/>
        <v>819.18939999999998</v>
      </c>
      <c r="SGO50" s="11" t="s">
        <v>17390</v>
      </c>
      <c r="SGP50" s="261" t="str">
        <f>IF(SGW50="SINAPI",VLOOKUP('TEREZINHA HARDY'!SGV50,SINAPI,2,),VLOOKUP('TEREZINHA HARDY'!SGV50,SETOP,3,))</f>
        <v>PINTURA COM EMULSÃO ASFÁLTICA, DUAS (2) DEMÃOS</v>
      </c>
      <c r="SGQ50" s="261"/>
      <c r="SGR50" s="261"/>
      <c r="SGS50" s="261"/>
      <c r="SGT50" s="261"/>
      <c r="SGU50" s="261"/>
      <c r="SGV50" s="12" t="s">
        <v>10840</v>
      </c>
      <c r="SGW50" s="12" t="s">
        <v>6222</v>
      </c>
      <c r="SGX50" s="12" t="str">
        <f>IF(SGW50="SINAPI",VLOOKUP('TEREZINHA HARDY'!SGV50,SINAPI,3,),VLOOKUP('TEREZINHA HARDY'!SGV50,SETOP,4,))</f>
        <v>M2</v>
      </c>
      <c r="SGY50" s="13">
        <v>36.619999999999997</v>
      </c>
      <c r="SGZ50" s="13" t="s">
        <v>41</v>
      </c>
      <c r="SHA50" s="14">
        <f>IF(SGW50="SINAPI",VLOOKUP('TEREZINHA HARDY'!SGV50,SINAPI,4,),VLOOKUP('TEREZINHA HARDY'!SGV50,SETOP,5,))</f>
        <v>17.68</v>
      </c>
      <c r="SHB50" s="14">
        <f t="shared" si="2371"/>
        <v>22.37</v>
      </c>
      <c r="SHC50" s="14">
        <f t="shared" si="2372"/>
        <v>647.44159999999999</v>
      </c>
      <c r="SHD50" s="14">
        <f t="shared" si="2373"/>
        <v>819.18939999999998</v>
      </c>
      <c r="SHE50" s="11" t="s">
        <v>17390</v>
      </c>
      <c r="SHF50" s="261" t="str">
        <f>IF(SHM50="SINAPI",VLOOKUP('TEREZINHA HARDY'!SHL50,SINAPI,2,),VLOOKUP('TEREZINHA HARDY'!SHL50,SETOP,3,))</f>
        <v>PINTURA COM EMULSÃO ASFÁLTICA, DUAS (2) DEMÃOS</v>
      </c>
      <c r="SHG50" s="261"/>
      <c r="SHH50" s="261"/>
      <c r="SHI50" s="261"/>
      <c r="SHJ50" s="261"/>
      <c r="SHK50" s="261"/>
      <c r="SHL50" s="12" t="s">
        <v>10840</v>
      </c>
      <c r="SHM50" s="12" t="s">
        <v>6222</v>
      </c>
      <c r="SHN50" s="12" t="str">
        <f>IF(SHM50="SINAPI",VLOOKUP('TEREZINHA HARDY'!SHL50,SINAPI,3,),VLOOKUP('TEREZINHA HARDY'!SHL50,SETOP,4,))</f>
        <v>M2</v>
      </c>
      <c r="SHO50" s="13">
        <v>36.619999999999997</v>
      </c>
      <c r="SHP50" s="13" t="s">
        <v>41</v>
      </c>
      <c r="SHQ50" s="14">
        <f>IF(SHM50="SINAPI",VLOOKUP('TEREZINHA HARDY'!SHL50,SINAPI,4,),VLOOKUP('TEREZINHA HARDY'!SHL50,SETOP,5,))</f>
        <v>17.68</v>
      </c>
      <c r="SHR50" s="14">
        <f t="shared" si="2374"/>
        <v>22.37</v>
      </c>
      <c r="SHS50" s="14">
        <f t="shared" si="2375"/>
        <v>647.44159999999999</v>
      </c>
      <c r="SHT50" s="14">
        <f t="shared" si="2376"/>
        <v>819.18939999999998</v>
      </c>
      <c r="SHU50" s="11" t="s">
        <v>17390</v>
      </c>
      <c r="SHV50" s="261" t="str">
        <f>IF(SIC50="SINAPI",VLOOKUP('TEREZINHA HARDY'!SIB50,SINAPI,2,),VLOOKUP('TEREZINHA HARDY'!SIB50,SETOP,3,))</f>
        <v>PINTURA COM EMULSÃO ASFÁLTICA, DUAS (2) DEMÃOS</v>
      </c>
      <c r="SHW50" s="261"/>
      <c r="SHX50" s="261"/>
      <c r="SHY50" s="261"/>
      <c r="SHZ50" s="261"/>
      <c r="SIA50" s="261"/>
      <c r="SIB50" s="12" t="s">
        <v>10840</v>
      </c>
      <c r="SIC50" s="12" t="s">
        <v>6222</v>
      </c>
      <c r="SID50" s="12" t="str">
        <f>IF(SIC50="SINAPI",VLOOKUP('TEREZINHA HARDY'!SIB50,SINAPI,3,),VLOOKUP('TEREZINHA HARDY'!SIB50,SETOP,4,))</f>
        <v>M2</v>
      </c>
      <c r="SIE50" s="13">
        <v>36.619999999999997</v>
      </c>
      <c r="SIF50" s="13" t="s">
        <v>41</v>
      </c>
      <c r="SIG50" s="14">
        <f>IF(SIC50="SINAPI",VLOOKUP('TEREZINHA HARDY'!SIB50,SINAPI,4,),VLOOKUP('TEREZINHA HARDY'!SIB50,SETOP,5,))</f>
        <v>17.68</v>
      </c>
      <c r="SIH50" s="14">
        <f t="shared" si="2377"/>
        <v>22.37</v>
      </c>
      <c r="SII50" s="14">
        <f t="shared" si="2378"/>
        <v>647.44159999999999</v>
      </c>
      <c r="SIJ50" s="14">
        <f t="shared" si="2379"/>
        <v>819.18939999999998</v>
      </c>
      <c r="SIK50" s="11" t="s">
        <v>17390</v>
      </c>
      <c r="SIL50" s="261" t="str">
        <f>IF(SIS50="SINAPI",VLOOKUP('TEREZINHA HARDY'!SIR50,SINAPI,2,),VLOOKUP('TEREZINHA HARDY'!SIR50,SETOP,3,))</f>
        <v>PINTURA COM EMULSÃO ASFÁLTICA, DUAS (2) DEMÃOS</v>
      </c>
      <c r="SIM50" s="261"/>
      <c r="SIN50" s="261"/>
      <c r="SIO50" s="261"/>
      <c r="SIP50" s="261"/>
      <c r="SIQ50" s="261"/>
      <c r="SIR50" s="12" t="s">
        <v>10840</v>
      </c>
      <c r="SIS50" s="12" t="s">
        <v>6222</v>
      </c>
      <c r="SIT50" s="12" t="str">
        <f>IF(SIS50="SINAPI",VLOOKUP('TEREZINHA HARDY'!SIR50,SINAPI,3,),VLOOKUP('TEREZINHA HARDY'!SIR50,SETOP,4,))</f>
        <v>M2</v>
      </c>
      <c r="SIU50" s="13">
        <v>36.619999999999997</v>
      </c>
      <c r="SIV50" s="13" t="s">
        <v>41</v>
      </c>
      <c r="SIW50" s="14">
        <f>IF(SIS50="SINAPI",VLOOKUP('TEREZINHA HARDY'!SIR50,SINAPI,4,),VLOOKUP('TEREZINHA HARDY'!SIR50,SETOP,5,))</f>
        <v>17.68</v>
      </c>
      <c r="SIX50" s="14">
        <f t="shared" si="2380"/>
        <v>22.37</v>
      </c>
      <c r="SIY50" s="14">
        <f t="shared" si="2381"/>
        <v>647.44159999999999</v>
      </c>
      <c r="SIZ50" s="14">
        <f t="shared" si="2382"/>
        <v>819.18939999999998</v>
      </c>
      <c r="SJA50" s="11" t="s">
        <v>17390</v>
      </c>
      <c r="SJB50" s="261" t="str">
        <f>IF(SJI50="SINAPI",VLOOKUP('TEREZINHA HARDY'!SJH50,SINAPI,2,),VLOOKUP('TEREZINHA HARDY'!SJH50,SETOP,3,))</f>
        <v>PINTURA COM EMULSÃO ASFÁLTICA, DUAS (2) DEMÃOS</v>
      </c>
      <c r="SJC50" s="261"/>
      <c r="SJD50" s="261"/>
      <c r="SJE50" s="261"/>
      <c r="SJF50" s="261"/>
      <c r="SJG50" s="261"/>
      <c r="SJH50" s="12" t="s">
        <v>10840</v>
      </c>
      <c r="SJI50" s="12" t="s">
        <v>6222</v>
      </c>
      <c r="SJJ50" s="12" t="str">
        <f>IF(SJI50="SINAPI",VLOOKUP('TEREZINHA HARDY'!SJH50,SINAPI,3,),VLOOKUP('TEREZINHA HARDY'!SJH50,SETOP,4,))</f>
        <v>M2</v>
      </c>
      <c r="SJK50" s="13">
        <v>36.619999999999997</v>
      </c>
      <c r="SJL50" s="13" t="s">
        <v>41</v>
      </c>
      <c r="SJM50" s="14">
        <f>IF(SJI50="SINAPI",VLOOKUP('TEREZINHA HARDY'!SJH50,SINAPI,4,),VLOOKUP('TEREZINHA HARDY'!SJH50,SETOP,5,))</f>
        <v>17.68</v>
      </c>
      <c r="SJN50" s="14">
        <f t="shared" si="2383"/>
        <v>22.37</v>
      </c>
      <c r="SJO50" s="14">
        <f t="shared" si="2384"/>
        <v>647.44159999999999</v>
      </c>
      <c r="SJP50" s="14">
        <f t="shared" si="2385"/>
        <v>819.18939999999998</v>
      </c>
      <c r="SJQ50" s="11" t="s">
        <v>17390</v>
      </c>
      <c r="SJR50" s="261" t="str">
        <f>IF(SJY50="SINAPI",VLOOKUP('TEREZINHA HARDY'!SJX50,SINAPI,2,),VLOOKUP('TEREZINHA HARDY'!SJX50,SETOP,3,))</f>
        <v>PINTURA COM EMULSÃO ASFÁLTICA, DUAS (2) DEMÃOS</v>
      </c>
      <c r="SJS50" s="261"/>
      <c r="SJT50" s="261"/>
      <c r="SJU50" s="261"/>
      <c r="SJV50" s="261"/>
      <c r="SJW50" s="261"/>
      <c r="SJX50" s="12" t="s">
        <v>10840</v>
      </c>
      <c r="SJY50" s="12" t="s">
        <v>6222</v>
      </c>
      <c r="SJZ50" s="12" t="str">
        <f>IF(SJY50="SINAPI",VLOOKUP('TEREZINHA HARDY'!SJX50,SINAPI,3,),VLOOKUP('TEREZINHA HARDY'!SJX50,SETOP,4,))</f>
        <v>M2</v>
      </c>
      <c r="SKA50" s="13">
        <v>36.619999999999997</v>
      </c>
      <c r="SKB50" s="13" t="s">
        <v>41</v>
      </c>
      <c r="SKC50" s="14">
        <f>IF(SJY50="SINAPI",VLOOKUP('TEREZINHA HARDY'!SJX50,SINAPI,4,),VLOOKUP('TEREZINHA HARDY'!SJX50,SETOP,5,))</f>
        <v>17.68</v>
      </c>
      <c r="SKD50" s="14">
        <f t="shared" si="2386"/>
        <v>22.37</v>
      </c>
      <c r="SKE50" s="14">
        <f t="shared" si="2387"/>
        <v>647.44159999999999</v>
      </c>
      <c r="SKF50" s="14">
        <f t="shared" si="2388"/>
        <v>819.18939999999998</v>
      </c>
      <c r="SKG50" s="11" t="s">
        <v>17390</v>
      </c>
      <c r="SKH50" s="261" t="str">
        <f>IF(SKO50="SINAPI",VLOOKUP('TEREZINHA HARDY'!SKN50,SINAPI,2,),VLOOKUP('TEREZINHA HARDY'!SKN50,SETOP,3,))</f>
        <v>PINTURA COM EMULSÃO ASFÁLTICA, DUAS (2) DEMÃOS</v>
      </c>
      <c r="SKI50" s="261"/>
      <c r="SKJ50" s="261"/>
      <c r="SKK50" s="261"/>
      <c r="SKL50" s="261"/>
      <c r="SKM50" s="261"/>
      <c r="SKN50" s="12" t="s">
        <v>10840</v>
      </c>
      <c r="SKO50" s="12" t="s">
        <v>6222</v>
      </c>
      <c r="SKP50" s="12" t="str">
        <f>IF(SKO50="SINAPI",VLOOKUP('TEREZINHA HARDY'!SKN50,SINAPI,3,),VLOOKUP('TEREZINHA HARDY'!SKN50,SETOP,4,))</f>
        <v>M2</v>
      </c>
      <c r="SKQ50" s="13">
        <v>36.619999999999997</v>
      </c>
      <c r="SKR50" s="13" t="s">
        <v>41</v>
      </c>
      <c r="SKS50" s="14">
        <f>IF(SKO50="SINAPI",VLOOKUP('TEREZINHA HARDY'!SKN50,SINAPI,4,),VLOOKUP('TEREZINHA HARDY'!SKN50,SETOP,5,))</f>
        <v>17.68</v>
      </c>
      <c r="SKT50" s="14">
        <f t="shared" si="2389"/>
        <v>22.37</v>
      </c>
      <c r="SKU50" s="14">
        <f t="shared" si="2390"/>
        <v>647.44159999999999</v>
      </c>
      <c r="SKV50" s="14">
        <f t="shared" si="2391"/>
        <v>819.18939999999998</v>
      </c>
      <c r="SKW50" s="11" t="s">
        <v>17390</v>
      </c>
      <c r="SKX50" s="261" t="str">
        <f>IF(SLE50="SINAPI",VLOOKUP('TEREZINHA HARDY'!SLD50,SINAPI,2,),VLOOKUP('TEREZINHA HARDY'!SLD50,SETOP,3,))</f>
        <v>PINTURA COM EMULSÃO ASFÁLTICA, DUAS (2) DEMÃOS</v>
      </c>
      <c r="SKY50" s="261"/>
      <c r="SKZ50" s="261"/>
      <c r="SLA50" s="261"/>
      <c r="SLB50" s="261"/>
      <c r="SLC50" s="261"/>
      <c r="SLD50" s="12" t="s">
        <v>10840</v>
      </c>
      <c r="SLE50" s="12" t="s">
        <v>6222</v>
      </c>
      <c r="SLF50" s="12" t="str">
        <f>IF(SLE50="SINAPI",VLOOKUP('TEREZINHA HARDY'!SLD50,SINAPI,3,),VLOOKUP('TEREZINHA HARDY'!SLD50,SETOP,4,))</f>
        <v>M2</v>
      </c>
      <c r="SLG50" s="13">
        <v>36.619999999999997</v>
      </c>
      <c r="SLH50" s="13" t="s">
        <v>41</v>
      </c>
      <c r="SLI50" s="14">
        <f>IF(SLE50="SINAPI",VLOOKUP('TEREZINHA HARDY'!SLD50,SINAPI,4,),VLOOKUP('TEREZINHA HARDY'!SLD50,SETOP,5,))</f>
        <v>17.68</v>
      </c>
      <c r="SLJ50" s="14">
        <f t="shared" si="2392"/>
        <v>22.37</v>
      </c>
      <c r="SLK50" s="14">
        <f t="shared" si="2393"/>
        <v>647.44159999999999</v>
      </c>
      <c r="SLL50" s="14">
        <f t="shared" si="2394"/>
        <v>819.18939999999998</v>
      </c>
      <c r="SLM50" s="11" t="s">
        <v>17390</v>
      </c>
      <c r="SLN50" s="261" t="str">
        <f>IF(SLU50="SINAPI",VLOOKUP('TEREZINHA HARDY'!SLT50,SINAPI,2,),VLOOKUP('TEREZINHA HARDY'!SLT50,SETOP,3,))</f>
        <v>PINTURA COM EMULSÃO ASFÁLTICA, DUAS (2) DEMÃOS</v>
      </c>
      <c r="SLO50" s="261"/>
      <c r="SLP50" s="261"/>
      <c r="SLQ50" s="261"/>
      <c r="SLR50" s="261"/>
      <c r="SLS50" s="261"/>
      <c r="SLT50" s="12" t="s">
        <v>10840</v>
      </c>
      <c r="SLU50" s="12" t="s">
        <v>6222</v>
      </c>
      <c r="SLV50" s="12" t="str">
        <f>IF(SLU50="SINAPI",VLOOKUP('TEREZINHA HARDY'!SLT50,SINAPI,3,),VLOOKUP('TEREZINHA HARDY'!SLT50,SETOP,4,))</f>
        <v>M2</v>
      </c>
      <c r="SLW50" s="13">
        <v>36.619999999999997</v>
      </c>
      <c r="SLX50" s="13" t="s">
        <v>41</v>
      </c>
      <c r="SLY50" s="14">
        <f>IF(SLU50="SINAPI",VLOOKUP('TEREZINHA HARDY'!SLT50,SINAPI,4,),VLOOKUP('TEREZINHA HARDY'!SLT50,SETOP,5,))</f>
        <v>17.68</v>
      </c>
      <c r="SLZ50" s="14">
        <f t="shared" si="2395"/>
        <v>22.37</v>
      </c>
      <c r="SMA50" s="14">
        <f t="shared" si="2396"/>
        <v>647.44159999999999</v>
      </c>
      <c r="SMB50" s="14">
        <f t="shared" si="2397"/>
        <v>819.18939999999998</v>
      </c>
      <c r="SMC50" s="11" t="s">
        <v>17390</v>
      </c>
      <c r="SMD50" s="261" t="str">
        <f>IF(SMK50="SINAPI",VLOOKUP('TEREZINHA HARDY'!SMJ50,SINAPI,2,),VLOOKUP('TEREZINHA HARDY'!SMJ50,SETOP,3,))</f>
        <v>PINTURA COM EMULSÃO ASFÁLTICA, DUAS (2) DEMÃOS</v>
      </c>
      <c r="SME50" s="261"/>
      <c r="SMF50" s="261"/>
      <c r="SMG50" s="261"/>
      <c r="SMH50" s="261"/>
      <c r="SMI50" s="261"/>
      <c r="SMJ50" s="12" t="s">
        <v>10840</v>
      </c>
      <c r="SMK50" s="12" t="s">
        <v>6222</v>
      </c>
      <c r="SML50" s="12" t="str">
        <f>IF(SMK50="SINAPI",VLOOKUP('TEREZINHA HARDY'!SMJ50,SINAPI,3,),VLOOKUP('TEREZINHA HARDY'!SMJ50,SETOP,4,))</f>
        <v>M2</v>
      </c>
      <c r="SMM50" s="13">
        <v>36.619999999999997</v>
      </c>
      <c r="SMN50" s="13" t="s">
        <v>41</v>
      </c>
      <c r="SMO50" s="14">
        <f>IF(SMK50="SINAPI",VLOOKUP('TEREZINHA HARDY'!SMJ50,SINAPI,4,),VLOOKUP('TEREZINHA HARDY'!SMJ50,SETOP,5,))</f>
        <v>17.68</v>
      </c>
      <c r="SMP50" s="14">
        <f t="shared" si="2398"/>
        <v>22.37</v>
      </c>
      <c r="SMQ50" s="14">
        <f t="shared" si="2399"/>
        <v>647.44159999999999</v>
      </c>
      <c r="SMR50" s="14">
        <f t="shared" si="2400"/>
        <v>819.18939999999998</v>
      </c>
      <c r="SMS50" s="11" t="s">
        <v>17390</v>
      </c>
      <c r="SMT50" s="261" t="str">
        <f>IF(SNA50="SINAPI",VLOOKUP('TEREZINHA HARDY'!SMZ50,SINAPI,2,),VLOOKUP('TEREZINHA HARDY'!SMZ50,SETOP,3,))</f>
        <v>PINTURA COM EMULSÃO ASFÁLTICA, DUAS (2) DEMÃOS</v>
      </c>
      <c r="SMU50" s="261"/>
      <c r="SMV50" s="261"/>
      <c r="SMW50" s="261"/>
      <c r="SMX50" s="261"/>
      <c r="SMY50" s="261"/>
      <c r="SMZ50" s="12" t="s">
        <v>10840</v>
      </c>
      <c r="SNA50" s="12" t="s">
        <v>6222</v>
      </c>
      <c r="SNB50" s="12" t="str">
        <f>IF(SNA50="SINAPI",VLOOKUP('TEREZINHA HARDY'!SMZ50,SINAPI,3,),VLOOKUP('TEREZINHA HARDY'!SMZ50,SETOP,4,))</f>
        <v>M2</v>
      </c>
      <c r="SNC50" s="13">
        <v>36.619999999999997</v>
      </c>
      <c r="SND50" s="13" t="s">
        <v>41</v>
      </c>
      <c r="SNE50" s="14">
        <f>IF(SNA50="SINAPI",VLOOKUP('TEREZINHA HARDY'!SMZ50,SINAPI,4,),VLOOKUP('TEREZINHA HARDY'!SMZ50,SETOP,5,))</f>
        <v>17.68</v>
      </c>
      <c r="SNF50" s="14">
        <f t="shared" si="2401"/>
        <v>22.37</v>
      </c>
      <c r="SNG50" s="14">
        <f t="shared" si="2402"/>
        <v>647.44159999999999</v>
      </c>
      <c r="SNH50" s="14">
        <f t="shared" si="2403"/>
        <v>819.18939999999998</v>
      </c>
      <c r="SNI50" s="11" t="s">
        <v>17390</v>
      </c>
      <c r="SNJ50" s="261" t="str">
        <f>IF(SNQ50="SINAPI",VLOOKUP('TEREZINHA HARDY'!SNP50,SINAPI,2,),VLOOKUP('TEREZINHA HARDY'!SNP50,SETOP,3,))</f>
        <v>PINTURA COM EMULSÃO ASFÁLTICA, DUAS (2) DEMÃOS</v>
      </c>
      <c r="SNK50" s="261"/>
      <c r="SNL50" s="261"/>
      <c r="SNM50" s="261"/>
      <c r="SNN50" s="261"/>
      <c r="SNO50" s="261"/>
      <c r="SNP50" s="12" t="s">
        <v>10840</v>
      </c>
      <c r="SNQ50" s="12" t="s">
        <v>6222</v>
      </c>
      <c r="SNR50" s="12" t="str">
        <f>IF(SNQ50="SINAPI",VLOOKUP('TEREZINHA HARDY'!SNP50,SINAPI,3,),VLOOKUP('TEREZINHA HARDY'!SNP50,SETOP,4,))</f>
        <v>M2</v>
      </c>
      <c r="SNS50" s="13">
        <v>36.619999999999997</v>
      </c>
      <c r="SNT50" s="13" t="s">
        <v>41</v>
      </c>
      <c r="SNU50" s="14">
        <f>IF(SNQ50="SINAPI",VLOOKUP('TEREZINHA HARDY'!SNP50,SINAPI,4,),VLOOKUP('TEREZINHA HARDY'!SNP50,SETOP,5,))</f>
        <v>17.68</v>
      </c>
      <c r="SNV50" s="14">
        <f t="shared" si="2404"/>
        <v>22.37</v>
      </c>
      <c r="SNW50" s="14">
        <f t="shared" si="2405"/>
        <v>647.44159999999999</v>
      </c>
      <c r="SNX50" s="14">
        <f t="shared" si="2406"/>
        <v>819.18939999999998</v>
      </c>
      <c r="SNY50" s="11" t="s">
        <v>17390</v>
      </c>
      <c r="SNZ50" s="261" t="str">
        <f>IF(SOG50="SINAPI",VLOOKUP('TEREZINHA HARDY'!SOF50,SINAPI,2,),VLOOKUP('TEREZINHA HARDY'!SOF50,SETOP,3,))</f>
        <v>PINTURA COM EMULSÃO ASFÁLTICA, DUAS (2) DEMÃOS</v>
      </c>
      <c r="SOA50" s="261"/>
      <c r="SOB50" s="261"/>
      <c r="SOC50" s="261"/>
      <c r="SOD50" s="261"/>
      <c r="SOE50" s="261"/>
      <c r="SOF50" s="12" t="s">
        <v>10840</v>
      </c>
      <c r="SOG50" s="12" t="s">
        <v>6222</v>
      </c>
      <c r="SOH50" s="12" t="str">
        <f>IF(SOG50="SINAPI",VLOOKUP('TEREZINHA HARDY'!SOF50,SINAPI,3,),VLOOKUP('TEREZINHA HARDY'!SOF50,SETOP,4,))</f>
        <v>M2</v>
      </c>
      <c r="SOI50" s="13">
        <v>36.619999999999997</v>
      </c>
      <c r="SOJ50" s="13" t="s">
        <v>41</v>
      </c>
      <c r="SOK50" s="14">
        <f>IF(SOG50="SINAPI",VLOOKUP('TEREZINHA HARDY'!SOF50,SINAPI,4,),VLOOKUP('TEREZINHA HARDY'!SOF50,SETOP,5,))</f>
        <v>17.68</v>
      </c>
      <c r="SOL50" s="14">
        <f t="shared" si="2407"/>
        <v>22.37</v>
      </c>
      <c r="SOM50" s="14">
        <f t="shared" si="2408"/>
        <v>647.44159999999999</v>
      </c>
      <c r="SON50" s="14">
        <f t="shared" si="2409"/>
        <v>819.18939999999998</v>
      </c>
      <c r="SOO50" s="11" t="s">
        <v>17390</v>
      </c>
      <c r="SOP50" s="261" t="str">
        <f>IF(SOW50="SINAPI",VLOOKUP('TEREZINHA HARDY'!SOV50,SINAPI,2,),VLOOKUP('TEREZINHA HARDY'!SOV50,SETOP,3,))</f>
        <v>PINTURA COM EMULSÃO ASFÁLTICA, DUAS (2) DEMÃOS</v>
      </c>
      <c r="SOQ50" s="261"/>
      <c r="SOR50" s="261"/>
      <c r="SOS50" s="261"/>
      <c r="SOT50" s="261"/>
      <c r="SOU50" s="261"/>
      <c r="SOV50" s="12" t="s">
        <v>10840</v>
      </c>
      <c r="SOW50" s="12" t="s">
        <v>6222</v>
      </c>
      <c r="SOX50" s="12" t="str">
        <f>IF(SOW50="SINAPI",VLOOKUP('TEREZINHA HARDY'!SOV50,SINAPI,3,),VLOOKUP('TEREZINHA HARDY'!SOV50,SETOP,4,))</f>
        <v>M2</v>
      </c>
      <c r="SOY50" s="13">
        <v>36.619999999999997</v>
      </c>
      <c r="SOZ50" s="13" t="s">
        <v>41</v>
      </c>
      <c r="SPA50" s="14">
        <f>IF(SOW50="SINAPI",VLOOKUP('TEREZINHA HARDY'!SOV50,SINAPI,4,),VLOOKUP('TEREZINHA HARDY'!SOV50,SETOP,5,))</f>
        <v>17.68</v>
      </c>
      <c r="SPB50" s="14">
        <f t="shared" si="2410"/>
        <v>22.37</v>
      </c>
      <c r="SPC50" s="14">
        <f t="shared" si="2411"/>
        <v>647.44159999999999</v>
      </c>
      <c r="SPD50" s="14">
        <f t="shared" si="2412"/>
        <v>819.18939999999998</v>
      </c>
      <c r="SPE50" s="11" t="s">
        <v>17390</v>
      </c>
      <c r="SPF50" s="261" t="str">
        <f>IF(SPM50="SINAPI",VLOOKUP('TEREZINHA HARDY'!SPL50,SINAPI,2,),VLOOKUP('TEREZINHA HARDY'!SPL50,SETOP,3,))</f>
        <v>PINTURA COM EMULSÃO ASFÁLTICA, DUAS (2) DEMÃOS</v>
      </c>
      <c r="SPG50" s="261"/>
      <c r="SPH50" s="261"/>
      <c r="SPI50" s="261"/>
      <c r="SPJ50" s="261"/>
      <c r="SPK50" s="261"/>
      <c r="SPL50" s="12" t="s">
        <v>10840</v>
      </c>
      <c r="SPM50" s="12" t="s">
        <v>6222</v>
      </c>
      <c r="SPN50" s="12" t="str">
        <f>IF(SPM50="SINAPI",VLOOKUP('TEREZINHA HARDY'!SPL50,SINAPI,3,),VLOOKUP('TEREZINHA HARDY'!SPL50,SETOP,4,))</f>
        <v>M2</v>
      </c>
      <c r="SPO50" s="13">
        <v>36.619999999999997</v>
      </c>
      <c r="SPP50" s="13" t="s">
        <v>41</v>
      </c>
      <c r="SPQ50" s="14">
        <f>IF(SPM50="SINAPI",VLOOKUP('TEREZINHA HARDY'!SPL50,SINAPI,4,),VLOOKUP('TEREZINHA HARDY'!SPL50,SETOP,5,))</f>
        <v>17.68</v>
      </c>
      <c r="SPR50" s="14">
        <f t="shared" si="2413"/>
        <v>22.37</v>
      </c>
      <c r="SPS50" s="14">
        <f t="shared" si="2414"/>
        <v>647.44159999999999</v>
      </c>
      <c r="SPT50" s="14">
        <f t="shared" si="2415"/>
        <v>819.18939999999998</v>
      </c>
      <c r="SPU50" s="11" t="s">
        <v>17390</v>
      </c>
      <c r="SPV50" s="261" t="str">
        <f>IF(SQC50="SINAPI",VLOOKUP('TEREZINHA HARDY'!SQB50,SINAPI,2,),VLOOKUP('TEREZINHA HARDY'!SQB50,SETOP,3,))</f>
        <v>PINTURA COM EMULSÃO ASFÁLTICA, DUAS (2) DEMÃOS</v>
      </c>
      <c r="SPW50" s="261"/>
      <c r="SPX50" s="261"/>
      <c r="SPY50" s="261"/>
      <c r="SPZ50" s="261"/>
      <c r="SQA50" s="261"/>
      <c r="SQB50" s="12" t="s">
        <v>10840</v>
      </c>
      <c r="SQC50" s="12" t="s">
        <v>6222</v>
      </c>
      <c r="SQD50" s="12" t="str">
        <f>IF(SQC50="SINAPI",VLOOKUP('TEREZINHA HARDY'!SQB50,SINAPI,3,),VLOOKUP('TEREZINHA HARDY'!SQB50,SETOP,4,))</f>
        <v>M2</v>
      </c>
      <c r="SQE50" s="13">
        <v>36.619999999999997</v>
      </c>
      <c r="SQF50" s="13" t="s">
        <v>41</v>
      </c>
      <c r="SQG50" s="14">
        <f>IF(SQC50="SINAPI",VLOOKUP('TEREZINHA HARDY'!SQB50,SINAPI,4,),VLOOKUP('TEREZINHA HARDY'!SQB50,SETOP,5,))</f>
        <v>17.68</v>
      </c>
      <c r="SQH50" s="14">
        <f t="shared" si="2416"/>
        <v>22.37</v>
      </c>
      <c r="SQI50" s="14">
        <f t="shared" si="2417"/>
        <v>647.44159999999999</v>
      </c>
      <c r="SQJ50" s="14">
        <f t="shared" si="2418"/>
        <v>819.18939999999998</v>
      </c>
      <c r="SQK50" s="11" t="s">
        <v>17390</v>
      </c>
      <c r="SQL50" s="261" t="str">
        <f>IF(SQS50="SINAPI",VLOOKUP('TEREZINHA HARDY'!SQR50,SINAPI,2,),VLOOKUP('TEREZINHA HARDY'!SQR50,SETOP,3,))</f>
        <v>PINTURA COM EMULSÃO ASFÁLTICA, DUAS (2) DEMÃOS</v>
      </c>
      <c r="SQM50" s="261"/>
      <c r="SQN50" s="261"/>
      <c r="SQO50" s="261"/>
      <c r="SQP50" s="261"/>
      <c r="SQQ50" s="261"/>
      <c r="SQR50" s="12" t="s">
        <v>10840</v>
      </c>
      <c r="SQS50" s="12" t="s">
        <v>6222</v>
      </c>
      <c r="SQT50" s="12" t="str">
        <f>IF(SQS50="SINAPI",VLOOKUP('TEREZINHA HARDY'!SQR50,SINAPI,3,),VLOOKUP('TEREZINHA HARDY'!SQR50,SETOP,4,))</f>
        <v>M2</v>
      </c>
      <c r="SQU50" s="13">
        <v>36.619999999999997</v>
      </c>
      <c r="SQV50" s="13" t="s">
        <v>41</v>
      </c>
      <c r="SQW50" s="14">
        <f>IF(SQS50="SINAPI",VLOOKUP('TEREZINHA HARDY'!SQR50,SINAPI,4,),VLOOKUP('TEREZINHA HARDY'!SQR50,SETOP,5,))</f>
        <v>17.68</v>
      </c>
      <c r="SQX50" s="14">
        <f t="shared" si="2419"/>
        <v>22.37</v>
      </c>
      <c r="SQY50" s="14">
        <f t="shared" si="2420"/>
        <v>647.44159999999999</v>
      </c>
      <c r="SQZ50" s="14">
        <f t="shared" si="2421"/>
        <v>819.18939999999998</v>
      </c>
      <c r="SRA50" s="11" t="s">
        <v>17390</v>
      </c>
      <c r="SRB50" s="261" t="str">
        <f>IF(SRI50="SINAPI",VLOOKUP('TEREZINHA HARDY'!SRH50,SINAPI,2,),VLOOKUP('TEREZINHA HARDY'!SRH50,SETOP,3,))</f>
        <v>PINTURA COM EMULSÃO ASFÁLTICA, DUAS (2) DEMÃOS</v>
      </c>
      <c r="SRC50" s="261"/>
      <c r="SRD50" s="261"/>
      <c r="SRE50" s="261"/>
      <c r="SRF50" s="261"/>
      <c r="SRG50" s="261"/>
      <c r="SRH50" s="12" t="s">
        <v>10840</v>
      </c>
      <c r="SRI50" s="12" t="s">
        <v>6222</v>
      </c>
      <c r="SRJ50" s="12" t="str">
        <f>IF(SRI50="SINAPI",VLOOKUP('TEREZINHA HARDY'!SRH50,SINAPI,3,),VLOOKUP('TEREZINHA HARDY'!SRH50,SETOP,4,))</f>
        <v>M2</v>
      </c>
      <c r="SRK50" s="13">
        <v>36.619999999999997</v>
      </c>
      <c r="SRL50" s="13" t="s">
        <v>41</v>
      </c>
      <c r="SRM50" s="14">
        <f>IF(SRI50="SINAPI",VLOOKUP('TEREZINHA HARDY'!SRH50,SINAPI,4,),VLOOKUP('TEREZINHA HARDY'!SRH50,SETOP,5,))</f>
        <v>17.68</v>
      </c>
      <c r="SRN50" s="14">
        <f t="shared" si="2422"/>
        <v>22.37</v>
      </c>
      <c r="SRO50" s="14">
        <f t="shared" si="2423"/>
        <v>647.44159999999999</v>
      </c>
      <c r="SRP50" s="14">
        <f t="shared" si="2424"/>
        <v>819.18939999999998</v>
      </c>
      <c r="SRQ50" s="11" t="s">
        <v>17390</v>
      </c>
      <c r="SRR50" s="261" t="str">
        <f>IF(SRY50="SINAPI",VLOOKUP('TEREZINHA HARDY'!SRX50,SINAPI,2,),VLOOKUP('TEREZINHA HARDY'!SRX50,SETOP,3,))</f>
        <v>PINTURA COM EMULSÃO ASFÁLTICA, DUAS (2) DEMÃOS</v>
      </c>
      <c r="SRS50" s="261"/>
      <c r="SRT50" s="261"/>
      <c r="SRU50" s="261"/>
      <c r="SRV50" s="261"/>
      <c r="SRW50" s="261"/>
      <c r="SRX50" s="12" t="s">
        <v>10840</v>
      </c>
      <c r="SRY50" s="12" t="s">
        <v>6222</v>
      </c>
      <c r="SRZ50" s="12" t="str">
        <f>IF(SRY50="SINAPI",VLOOKUP('TEREZINHA HARDY'!SRX50,SINAPI,3,),VLOOKUP('TEREZINHA HARDY'!SRX50,SETOP,4,))</f>
        <v>M2</v>
      </c>
      <c r="SSA50" s="13">
        <v>36.619999999999997</v>
      </c>
      <c r="SSB50" s="13" t="s">
        <v>41</v>
      </c>
      <c r="SSC50" s="14">
        <f>IF(SRY50="SINAPI",VLOOKUP('TEREZINHA HARDY'!SRX50,SINAPI,4,),VLOOKUP('TEREZINHA HARDY'!SRX50,SETOP,5,))</f>
        <v>17.68</v>
      </c>
      <c r="SSD50" s="14">
        <f t="shared" si="2425"/>
        <v>22.37</v>
      </c>
      <c r="SSE50" s="14">
        <f t="shared" si="2426"/>
        <v>647.44159999999999</v>
      </c>
      <c r="SSF50" s="14">
        <f t="shared" si="2427"/>
        <v>819.18939999999998</v>
      </c>
      <c r="SSG50" s="11" t="s">
        <v>17390</v>
      </c>
      <c r="SSH50" s="261" t="str">
        <f>IF(SSO50="SINAPI",VLOOKUP('TEREZINHA HARDY'!SSN50,SINAPI,2,),VLOOKUP('TEREZINHA HARDY'!SSN50,SETOP,3,))</f>
        <v>PINTURA COM EMULSÃO ASFÁLTICA, DUAS (2) DEMÃOS</v>
      </c>
      <c r="SSI50" s="261"/>
      <c r="SSJ50" s="261"/>
      <c r="SSK50" s="261"/>
      <c r="SSL50" s="261"/>
      <c r="SSM50" s="261"/>
      <c r="SSN50" s="12" t="s">
        <v>10840</v>
      </c>
      <c r="SSO50" s="12" t="s">
        <v>6222</v>
      </c>
      <c r="SSP50" s="12" t="str">
        <f>IF(SSO50="SINAPI",VLOOKUP('TEREZINHA HARDY'!SSN50,SINAPI,3,),VLOOKUP('TEREZINHA HARDY'!SSN50,SETOP,4,))</f>
        <v>M2</v>
      </c>
      <c r="SSQ50" s="13">
        <v>36.619999999999997</v>
      </c>
      <c r="SSR50" s="13" t="s">
        <v>41</v>
      </c>
      <c r="SSS50" s="14">
        <f>IF(SSO50="SINAPI",VLOOKUP('TEREZINHA HARDY'!SSN50,SINAPI,4,),VLOOKUP('TEREZINHA HARDY'!SSN50,SETOP,5,))</f>
        <v>17.68</v>
      </c>
      <c r="SST50" s="14">
        <f t="shared" si="2428"/>
        <v>22.37</v>
      </c>
      <c r="SSU50" s="14">
        <f t="shared" si="2429"/>
        <v>647.44159999999999</v>
      </c>
      <c r="SSV50" s="14">
        <f t="shared" si="2430"/>
        <v>819.18939999999998</v>
      </c>
      <c r="SSW50" s="11" t="s">
        <v>17390</v>
      </c>
      <c r="SSX50" s="261" t="str">
        <f>IF(STE50="SINAPI",VLOOKUP('TEREZINHA HARDY'!STD50,SINAPI,2,),VLOOKUP('TEREZINHA HARDY'!STD50,SETOP,3,))</f>
        <v>PINTURA COM EMULSÃO ASFÁLTICA, DUAS (2) DEMÃOS</v>
      </c>
      <c r="SSY50" s="261"/>
      <c r="SSZ50" s="261"/>
      <c r="STA50" s="261"/>
      <c r="STB50" s="261"/>
      <c r="STC50" s="261"/>
      <c r="STD50" s="12" t="s">
        <v>10840</v>
      </c>
      <c r="STE50" s="12" t="s">
        <v>6222</v>
      </c>
      <c r="STF50" s="12" t="str">
        <f>IF(STE50="SINAPI",VLOOKUP('TEREZINHA HARDY'!STD50,SINAPI,3,),VLOOKUP('TEREZINHA HARDY'!STD50,SETOP,4,))</f>
        <v>M2</v>
      </c>
      <c r="STG50" s="13">
        <v>36.619999999999997</v>
      </c>
      <c r="STH50" s="13" t="s">
        <v>41</v>
      </c>
      <c r="STI50" s="14">
        <f>IF(STE50="SINAPI",VLOOKUP('TEREZINHA HARDY'!STD50,SINAPI,4,),VLOOKUP('TEREZINHA HARDY'!STD50,SETOP,5,))</f>
        <v>17.68</v>
      </c>
      <c r="STJ50" s="14">
        <f t="shared" si="2431"/>
        <v>22.37</v>
      </c>
      <c r="STK50" s="14">
        <f t="shared" si="2432"/>
        <v>647.44159999999999</v>
      </c>
      <c r="STL50" s="14">
        <f t="shared" si="2433"/>
        <v>819.18939999999998</v>
      </c>
      <c r="STM50" s="11" t="s">
        <v>17390</v>
      </c>
      <c r="STN50" s="261" t="str">
        <f>IF(STU50="SINAPI",VLOOKUP('TEREZINHA HARDY'!STT50,SINAPI,2,),VLOOKUP('TEREZINHA HARDY'!STT50,SETOP,3,))</f>
        <v>PINTURA COM EMULSÃO ASFÁLTICA, DUAS (2) DEMÃOS</v>
      </c>
      <c r="STO50" s="261"/>
      <c r="STP50" s="261"/>
      <c r="STQ50" s="261"/>
      <c r="STR50" s="261"/>
      <c r="STS50" s="261"/>
      <c r="STT50" s="12" t="s">
        <v>10840</v>
      </c>
      <c r="STU50" s="12" t="s">
        <v>6222</v>
      </c>
      <c r="STV50" s="12" t="str">
        <f>IF(STU50="SINAPI",VLOOKUP('TEREZINHA HARDY'!STT50,SINAPI,3,),VLOOKUP('TEREZINHA HARDY'!STT50,SETOP,4,))</f>
        <v>M2</v>
      </c>
      <c r="STW50" s="13">
        <v>36.619999999999997</v>
      </c>
      <c r="STX50" s="13" t="s">
        <v>41</v>
      </c>
      <c r="STY50" s="14">
        <f>IF(STU50="SINAPI",VLOOKUP('TEREZINHA HARDY'!STT50,SINAPI,4,),VLOOKUP('TEREZINHA HARDY'!STT50,SETOP,5,))</f>
        <v>17.68</v>
      </c>
      <c r="STZ50" s="14">
        <f t="shared" si="2434"/>
        <v>22.37</v>
      </c>
      <c r="SUA50" s="14">
        <f t="shared" si="2435"/>
        <v>647.44159999999999</v>
      </c>
      <c r="SUB50" s="14">
        <f t="shared" si="2436"/>
        <v>819.18939999999998</v>
      </c>
      <c r="SUC50" s="11" t="s">
        <v>17390</v>
      </c>
      <c r="SUD50" s="261" t="str">
        <f>IF(SUK50="SINAPI",VLOOKUP('TEREZINHA HARDY'!SUJ50,SINAPI,2,),VLOOKUP('TEREZINHA HARDY'!SUJ50,SETOP,3,))</f>
        <v>PINTURA COM EMULSÃO ASFÁLTICA, DUAS (2) DEMÃOS</v>
      </c>
      <c r="SUE50" s="261"/>
      <c r="SUF50" s="261"/>
      <c r="SUG50" s="261"/>
      <c r="SUH50" s="261"/>
      <c r="SUI50" s="261"/>
      <c r="SUJ50" s="12" t="s">
        <v>10840</v>
      </c>
      <c r="SUK50" s="12" t="s">
        <v>6222</v>
      </c>
      <c r="SUL50" s="12" t="str">
        <f>IF(SUK50="SINAPI",VLOOKUP('TEREZINHA HARDY'!SUJ50,SINAPI,3,),VLOOKUP('TEREZINHA HARDY'!SUJ50,SETOP,4,))</f>
        <v>M2</v>
      </c>
      <c r="SUM50" s="13">
        <v>36.619999999999997</v>
      </c>
      <c r="SUN50" s="13" t="s">
        <v>41</v>
      </c>
      <c r="SUO50" s="14">
        <f>IF(SUK50="SINAPI",VLOOKUP('TEREZINHA HARDY'!SUJ50,SINAPI,4,),VLOOKUP('TEREZINHA HARDY'!SUJ50,SETOP,5,))</f>
        <v>17.68</v>
      </c>
      <c r="SUP50" s="14">
        <f t="shared" si="2437"/>
        <v>22.37</v>
      </c>
      <c r="SUQ50" s="14">
        <f t="shared" si="2438"/>
        <v>647.44159999999999</v>
      </c>
      <c r="SUR50" s="14">
        <f t="shared" si="2439"/>
        <v>819.18939999999998</v>
      </c>
      <c r="SUS50" s="11" t="s">
        <v>17390</v>
      </c>
      <c r="SUT50" s="261" t="str">
        <f>IF(SVA50="SINAPI",VLOOKUP('TEREZINHA HARDY'!SUZ50,SINAPI,2,),VLOOKUP('TEREZINHA HARDY'!SUZ50,SETOP,3,))</f>
        <v>PINTURA COM EMULSÃO ASFÁLTICA, DUAS (2) DEMÃOS</v>
      </c>
      <c r="SUU50" s="261"/>
      <c r="SUV50" s="261"/>
      <c r="SUW50" s="261"/>
      <c r="SUX50" s="261"/>
      <c r="SUY50" s="261"/>
      <c r="SUZ50" s="12" t="s">
        <v>10840</v>
      </c>
      <c r="SVA50" s="12" t="s">
        <v>6222</v>
      </c>
      <c r="SVB50" s="12" t="str">
        <f>IF(SVA50="SINAPI",VLOOKUP('TEREZINHA HARDY'!SUZ50,SINAPI,3,),VLOOKUP('TEREZINHA HARDY'!SUZ50,SETOP,4,))</f>
        <v>M2</v>
      </c>
      <c r="SVC50" s="13">
        <v>36.619999999999997</v>
      </c>
      <c r="SVD50" s="13" t="s">
        <v>41</v>
      </c>
      <c r="SVE50" s="14">
        <f>IF(SVA50="SINAPI",VLOOKUP('TEREZINHA HARDY'!SUZ50,SINAPI,4,),VLOOKUP('TEREZINHA HARDY'!SUZ50,SETOP,5,))</f>
        <v>17.68</v>
      </c>
      <c r="SVF50" s="14">
        <f t="shared" si="2440"/>
        <v>22.37</v>
      </c>
      <c r="SVG50" s="14">
        <f t="shared" si="2441"/>
        <v>647.44159999999999</v>
      </c>
      <c r="SVH50" s="14">
        <f t="shared" si="2442"/>
        <v>819.18939999999998</v>
      </c>
      <c r="SVI50" s="11" t="s">
        <v>17390</v>
      </c>
      <c r="SVJ50" s="261" t="str">
        <f>IF(SVQ50="SINAPI",VLOOKUP('TEREZINHA HARDY'!SVP50,SINAPI,2,),VLOOKUP('TEREZINHA HARDY'!SVP50,SETOP,3,))</f>
        <v>PINTURA COM EMULSÃO ASFÁLTICA, DUAS (2) DEMÃOS</v>
      </c>
      <c r="SVK50" s="261"/>
      <c r="SVL50" s="261"/>
      <c r="SVM50" s="261"/>
      <c r="SVN50" s="261"/>
      <c r="SVO50" s="261"/>
      <c r="SVP50" s="12" t="s">
        <v>10840</v>
      </c>
      <c r="SVQ50" s="12" t="s">
        <v>6222</v>
      </c>
      <c r="SVR50" s="12" t="str">
        <f>IF(SVQ50="SINAPI",VLOOKUP('TEREZINHA HARDY'!SVP50,SINAPI,3,),VLOOKUP('TEREZINHA HARDY'!SVP50,SETOP,4,))</f>
        <v>M2</v>
      </c>
      <c r="SVS50" s="13">
        <v>36.619999999999997</v>
      </c>
      <c r="SVT50" s="13" t="s">
        <v>41</v>
      </c>
      <c r="SVU50" s="14">
        <f>IF(SVQ50="SINAPI",VLOOKUP('TEREZINHA HARDY'!SVP50,SINAPI,4,),VLOOKUP('TEREZINHA HARDY'!SVP50,SETOP,5,))</f>
        <v>17.68</v>
      </c>
      <c r="SVV50" s="14">
        <f t="shared" si="2443"/>
        <v>22.37</v>
      </c>
      <c r="SVW50" s="14">
        <f t="shared" si="2444"/>
        <v>647.44159999999999</v>
      </c>
      <c r="SVX50" s="14">
        <f t="shared" si="2445"/>
        <v>819.18939999999998</v>
      </c>
      <c r="SVY50" s="11" t="s">
        <v>17390</v>
      </c>
      <c r="SVZ50" s="261" t="str">
        <f>IF(SWG50="SINAPI",VLOOKUP('TEREZINHA HARDY'!SWF50,SINAPI,2,),VLOOKUP('TEREZINHA HARDY'!SWF50,SETOP,3,))</f>
        <v>PINTURA COM EMULSÃO ASFÁLTICA, DUAS (2) DEMÃOS</v>
      </c>
      <c r="SWA50" s="261"/>
      <c r="SWB50" s="261"/>
      <c r="SWC50" s="261"/>
      <c r="SWD50" s="261"/>
      <c r="SWE50" s="261"/>
      <c r="SWF50" s="12" t="s">
        <v>10840</v>
      </c>
      <c r="SWG50" s="12" t="s">
        <v>6222</v>
      </c>
      <c r="SWH50" s="12" t="str">
        <f>IF(SWG50="SINAPI",VLOOKUP('TEREZINHA HARDY'!SWF50,SINAPI,3,),VLOOKUP('TEREZINHA HARDY'!SWF50,SETOP,4,))</f>
        <v>M2</v>
      </c>
      <c r="SWI50" s="13">
        <v>36.619999999999997</v>
      </c>
      <c r="SWJ50" s="13" t="s">
        <v>41</v>
      </c>
      <c r="SWK50" s="14">
        <f>IF(SWG50="SINAPI",VLOOKUP('TEREZINHA HARDY'!SWF50,SINAPI,4,),VLOOKUP('TEREZINHA HARDY'!SWF50,SETOP,5,))</f>
        <v>17.68</v>
      </c>
      <c r="SWL50" s="14">
        <f t="shared" si="2446"/>
        <v>22.37</v>
      </c>
      <c r="SWM50" s="14">
        <f t="shared" si="2447"/>
        <v>647.44159999999999</v>
      </c>
      <c r="SWN50" s="14">
        <f t="shared" si="2448"/>
        <v>819.18939999999998</v>
      </c>
      <c r="SWO50" s="11" t="s">
        <v>17390</v>
      </c>
      <c r="SWP50" s="261" t="str">
        <f>IF(SWW50="SINAPI",VLOOKUP('TEREZINHA HARDY'!SWV50,SINAPI,2,),VLOOKUP('TEREZINHA HARDY'!SWV50,SETOP,3,))</f>
        <v>PINTURA COM EMULSÃO ASFÁLTICA, DUAS (2) DEMÃOS</v>
      </c>
      <c r="SWQ50" s="261"/>
      <c r="SWR50" s="261"/>
      <c r="SWS50" s="261"/>
      <c r="SWT50" s="261"/>
      <c r="SWU50" s="261"/>
      <c r="SWV50" s="12" t="s">
        <v>10840</v>
      </c>
      <c r="SWW50" s="12" t="s">
        <v>6222</v>
      </c>
      <c r="SWX50" s="12" t="str">
        <f>IF(SWW50="SINAPI",VLOOKUP('TEREZINHA HARDY'!SWV50,SINAPI,3,),VLOOKUP('TEREZINHA HARDY'!SWV50,SETOP,4,))</f>
        <v>M2</v>
      </c>
      <c r="SWY50" s="13">
        <v>36.619999999999997</v>
      </c>
      <c r="SWZ50" s="13" t="s">
        <v>41</v>
      </c>
      <c r="SXA50" s="14">
        <f>IF(SWW50="SINAPI",VLOOKUP('TEREZINHA HARDY'!SWV50,SINAPI,4,),VLOOKUP('TEREZINHA HARDY'!SWV50,SETOP,5,))</f>
        <v>17.68</v>
      </c>
      <c r="SXB50" s="14">
        <f t="shared" si="2449"/>
        <v>22.37</v>
      </c>
      <c r="SXC50" s="14">
        <f t="shared" si="2450"/>
        <v>647.44159999999999</v>
      </c>
      <c r="SXD50" s="14">
        <f t="shared" si="2451"/>
        <v>819.18939999999998</v>
      </c>
      <c r="SXE50" s="11" t="s">
        <v>17390</v>
      </c>
      <c r="SXF50" s="261" t="str">
        <f>IF(SXM50="SINAPI",VLOOKUP('TEREZINHA HARDY'!SXL50,SINAPI,2,),VLOOKUP('TEREZINHA HARDY'!SXL50,SETOP,3,))</f>
        <v>PINTURA COM EMULSÃO ASFÁLTICA, DUAS (2) DEMÃOS</v>
      </c>
      <c r="SXG50" s="261"/>
      <c r="SXH50" s="261"/>
      <c r="SXI50" s="261"/>
      <c r="SXJ50" s="261"/>
      <c r="SXK50" s="261"/>
      <c r="SXL50" s="12" t="s">
        <v>10840</v>
      </c>
      <c r="SXM50" s="12" t="s">
        <v>6222</v>
      </c>
      <c r="SXN50" s="12" t="str">
        <f>IF(SXM50="SINAPI",VLOOKUP('TEREZINHA HARDY'!SXL50,SINAPI,3,),VLOOKUP('TEREZINHA HARDY'!SXL50,SETOP,4,))</f>
        <v>M2</v>
      </c>
      <c r="SXO50" s="13">
        <v>36.619999999999997</v>
      </c>
      <c r="SXP50" s="13" t="s">
        <v>41</v>
      </c>
      <c r="SXQ50" s="14">
        <f>IF(SXM50="SINAPI",VLOOKUP('TEREZINHA HARDY'!SXL50,SINAPI,4,),VLOOKUP('TEREZINHA HARDY'!SXL50,SETOP,5,))</f>
        <v>17.68</v>
      </c>
      <c r="SXR50" s="14">
        <f t="shared" si="2452"/>
        <v>22.37</v>
      </c>
      <c r="SXS50" s="14">
        <f t="shared" si="2453"/>
        <v>647.44159999999999</v>
      </c>
      <c r="SXT50" s="14">
        <f t="shared" si="2454"/>
        <v>819.18939999999998</v>
      </c>
      <c r="SXU50" s="11" t="s">
        <v>17390</v>
      </c>
      <c r="SXV50" s="261" t="str">
        <f>IF(SYC50="SINAPI",VLOOKUP('TEREZINHA HARDY'!SYB50,SINAPI,2,),VLOOKUP('TEREZINHA HARDY'!SYB50,SETOP,3,))</f>
        <v>PINTURA COM EMULSÃO ASFÁLTICA, DUAS (2) DEMÃOS</v>
      </c>
      <c r="SXW50" s="261"/>
      <c r="SXX50" s="261"/>
      <c r="SXY50" s="261"/>
      <c r="SXZ50" s="261"/>
      <c r="SYA50" s="261"/>
      <c r="SYB50" s="12" t="s">
        <v>10840</v>
      </c>
      <c r="SYC50" s="12" t="s">
        <v>6222</v>
      </c>
      <c r="SYD50" s="12" t="str">
        <f>IF(SYC50="SINAPI",VLOOKUP('TEREZINHA HARDY'!SYB50,SINAPI,3,),VLOOKUP('TEREZINHA HARDY'!SYB50,SETOP,4,))</f>
        <v>M2</v>
      </c>
      <c r="SYE50" s="13">
        <v>36.619999999999997</v>
      </c>
      <c r="SYF50" s="13" t="s">
        <v>41</v>
      </c>
      <c r="SYG50" s="14">
        <f>IF(SYC50="SINAPI",VLOOKUP('TEREZINHA HARDY'!SYB50,SINAPI,4,),VLOOKUP('TEREZINHA HARDY'!SYB50,SETOP,5,))</f>
        <v>17.68</v>
      </c>
      <c r="SYH50" s="14">
        <f t="shared" si="2455"/>
        <v>22.37</v>
      </c>
      <c r="SYI50" s="14">
        <f t="shared" si="2456"/>
        <v>647.44159999999999</v>
      </c>
      <c r="SYJ50" s="14">
        <f t="shared" si="2457"/>
        <v>819.18939999999998</v>
      </c>
      <c r="SYK50" s="11" t="s">
        <v>17390</v>
      </c>
      <c r="SYL50" s="261" t="str">
        <f>IF(SYS50="SINAPI",VLOOKUP('TEREZINHA HARDY'!SYR50,SINAPI,2,),VLOOKUP('TEREZINHA HARDY'!SYR50,SETOP,3,))</f>
        <v>PINTURA COM EMULSÃO ASFÁLTICA, DUAS (2) DEMÃOS</v>
      </c>
      <c r="SYM50" s="261"/>
      <c r="SYN50" s="261"/>
      <c r="SYO50" s="261"/>
      <c r="SYP50" s="261"/>
      <c r="SYQ50" s="261"/>
      <c r="SYR50" s="12" t="s">
        <v>10840</v>
      </c>
      <c r="SYS50" s="12" t="s">
        <v>6222</v>
      </c>
      <c r="SYT50" s="12" t="str">
        <f>IF(SYS50="SINAPI",VLOOKUP('TEREZINHA HARDY'!SYR50,SINAPI,3,),VLOOKUP('TEREZINHA HARDY'!SYR50,SETOP,4,))</f>
        <v>M2</v>
      </c>
      <c r="SYU50" s="13">
        <v>36.619999999999997</v>
      </c>
      <c r="SYV50" s="13" t="s">
        <v>41</v>
      </c>
      <c r="SYW50" s="14">
        <f>IF(SYS50="SINAPI",VLOOKUP('TEREZINHA HARDY'!SYR50,SINAPI,4,),VLOOKUP('TEREZINHA HARDY'!SYR50,SETOP,5,))</f>
        <v>17.68</v>
      </c>
      <c r="SYX50" s="14">
        <f t="shared" si="2458"/>
        <v>22.37</v>
      </c>
      <c r="SYY50" s="14">
        <f t="shared" si="2459"/>
        <v>647.44159999999999</v>
      </c>
      <c r="SYZ50" s="14">
        <f t="shared" si="2460"/>
        <v>819.18939999999998</v>
      </c>
      <c r="SZA50" s="11" t="s">
        <v>17390</v>
      </c>
      <c r="SZB50" s="261" t="str">
        <f>IF(SZI50="SINAPI",VLOOKUP('TEREZINHA HARDY'!SZH50,SINAPI,2,),VLOOKUP('TEREZINHA HARDY'!SZH50,SETOP,3,))</f>
        <v>PINTURA COM EMULSÃO ASFÁLTICA, DUAS (2) DEMÃOS</v>
      </c>
      <c r="SZC50" s="261"/>
      <c r="SZD50" s="261"/>
      <c r="SZE50" s="261"/>
      <c r="SZF50" s="261"/>
      <c r="SZG50" s="261"/>
      <c r="SZH50" s="12" t="s">
        <v>10840</v>
      </c>
      <c r="SZI50" s="12" t="s">
        <v>6222</v>
      </c>
      <c r="SZJ50" s="12" t="str">
        <f>IF(SZI50="SINAPI",VLOOKUP('TEREZINHA HARDY'!SZH50,SINAPI,3,),VLOOKUP('TEREZINHA HARDY'!SZH50,SETOP,4,))</f>
        <v>M2</v>
      </c>
      <c r="SZK50" s="13">
        <v>36.619999999999997</v>
      </c>
      <c r="SZL50" s="13" t="s">
        <v>41</v>
      </c>
      <c r="SZM50" s="14">
        <f>IF(SZI50="SINAPI",VLOOKUP('TEREZINHA HARDY'!SZH50,SINAPI,4,),VLOOKUP('TEREZINHA HARDY'!SZH50,SETOP,5,))</f>
        <v>17.68</v>
      </c>
      <c r="SZN50" s="14">
        <f t="shared" si="2461"/>
        <v>22.37</v>
      </c>
      <c r="SZO50" s="14">
        <f t="shared" si="2462"/>
        <v>647.44159999999999</v>
      </c>
      <c r="SZP50" s="14">
        <f t="shared" si="2463"/>
        <v>819.18939999999998</v>
      </c>
      <c r="SZQ50" s="11" t="s">
        <v>17390</v>
      </c>
      <c r="SZR50" s="261" t="str">
        <f>IF(SZY50="SINAPI",VLOOKUP('TEREZINHA HARDY'!SZX50,SINAPI,2,),VLOOKUP('TEREZINHA HARDY'!SZX50,SETOP,3,))</f>
        <v>PINTURA COM EMULSÃO ASFÁLTICA, DUAS (2) DEMÃOS</v>
      </c>
      <c r="SZS50" s="261"/>
      <c r="SZT50" s="261"/>
      <c r="SZU50" s="261"/>
      <c r="SZV50" s="261"/>
      <c r="SZW50" s="261"/>
      <c r="SZX50" s="12" t="s">
        <v>10840</v>
      </c>
      <c r="SZY50" s="12" t="s">
        <v>6222</v>
      </c>
      <c r="SZZ50" s="12" t="str">
        <f>IF(SZY50="SINAPI",VLOOKUP('TEREZINHA HARDY'!SZX50,SINAPI,3,),VLOOKUP('TEREZINHA HARDY'!SZX50,SETOP,4,))</f>
        <v>M2</v>
      </c>
      <c r="TAA50" s="13">
        <v>36.619999999999997</v>
      </c>
      <c r="TAB50" s="13" t="s">
        <v>41</v>
      </c>
      <c r="TAC50" s="14">
        <f>IF(SZY50="SINAPI",VLOOKUP('TEREZINHA HARDY'!SZX50,SINAPI,4,),VLOOKUP('TEREZINHA HARDY'!SZX50,SETOP,5,))</f>
        <v>17.68</v>
      </c>
      <c r="TAD50" s="14">
        <f t="shared" si="2464"/>
        <v>22.37</v>
      </c>
      <c r="TAE50" s="14">
        <f t="shared" si="2465"/>
        <v>647.44159999999999</v>
      </c>
      <c r="TAF50" s="14">
        <f t="shared" si="2466"/>
        <v>819.18939999999998</v>
      </c>
      <c r="TAG50" s="11" t="s">
        <v>17390</v>
      </c>
      <c r="TAH50" s="261" t="str">
        <f>IF(TAO50="SINAPI",VLOOKUP('TEREZINHA HARDY'!TAN50,SINAPI,2,),VLOOKUP('TEREZINHA HARDY'!TAN50,SETOP,3,))</f>
        <v>PINTURA COM EMULSÃO ASFÁLTICA, DUAS (2) DEMÃOS</v>
      </c>
      <c r="TAI50" s="261"/>
      <c r="TAJ50" s="261"/>
      <c r="TAK50" s="261"/>
      <c r="TAL50" s="261"/>
      <c r="TAM50" s="261"/>
      <c r="TAN50" s="12" t="s">
        <v>10840</v>
      </c>
      <c r="TAO50" s="12" t="s">
        <v>6222</v>
      </c>
      <c r="TAP50" s="12" t="str">
        <f>IF(TAO50="SINAPI",VLOOKUP('TEREZINHA HARDY'!TAN50,SINAPI,3,),VLOOKUP('TEREZINHA HARDY'!TAN50,SETOP,4,))</f>
        <v>M2</v>
      </c>
      <c r="TAQ50" s="13">
        <v>36.619999999999997</v>
      </c>
      <c r="TAR50" s="13" t="s">
        <v>41</v>
      </c>
      <c r="TAS50" s="14">
        <f>IF(TAO50="SINAPI",VLOOKUP('TEREZINHA HARDY'!TAN50,SINAPI,4,),VLOOKUP('TEREZINHA HARDY'!TAN50,SETOP,5,))</f>
        <v>17.68</v>
      </c>
      <c r="TAT50" s="14">
        <f t="shared" si="2467"/>
        <v>22.37</v>
      </c>
      <c r="TAU50" s="14">
        <f t="shared" si="2468"/>
        <v>647.44159999999999</v>
      </c>
      <c r="TAV50" s="14">
        <f t="shared" si="2469"/>
        <v>819.18939999999998</v>
      </c>
      <c r="TAW50" s="11" t="s">
        <v>17390</v>
      </c>
      <c r="TAX50" s="261" t="str">
        <f>IF(TBE50="SINAPI",VLOOKUP('TEREZINHA HARDY'!TBD50,SINAPI,2,),VLOOKUP('TEREZINHA HARDY'!TBD50,SETOP,3,))</f>
        <v>PINTURA COM EMULSÃO ASFÁLTICA, DUAS (2) DEMÃOS</v>
      </c>
      <c r="TAY50" s="261"/>
      <c r="TAZ50" s="261"/>
      <c r="TBA50" s="261"/>
      <c r="TBB50" s="261"/>
      <c r="TBC50" s="261"/>
      <c r="TBD50" s="12" t="s">
        <v>10840</v>
      </c>
      <c r="TBE50" s="12" t="s">
        <v>6222</v>
      </c>
      <c r="TBF50" s="12" t="str">
        <f>IF(TBE50="SINAPI",VLOOKUP('TEREZINHA HARDY'!TBD50,SINAPI,3,),VLOOKUP('TEREZINHA HARDY'!TBD50,SETOP,4,))</f>
        <v>M2</v>
      </c>
      <c r="TBG50" s="13">
        <v>36.619999999999997</v>
      </c>
      <c r="TBH50" s="13" t="s">
        <v>41</v>
      </c>
      <c r="TBI50" s="14">
        <f>IF(TBE50="SINAPI",VLOOKUP('TEREZINHA HARDY'!TBD50,SINAPI,4,),VLOOKUP('TEREZINHA HARDY'!TBD50,SETOP,5,))</f>
        <v>17.68</v>
      </c>
      <c r="TBJ50" s="14">
        <f t="shared" si="2470"/>
        <v>22.37</v>
      </c>
      <c r="TBK50" s="14">
        <f t="shared" si="2471"/>
        <v>647.44159999999999</v>
      </c>
      <c r="TBL50" s="14">
        <f t="shared" si="2472"/>
        <v>819.18939999999998</v>
      </c>
      <c r="TBM50" s="11" t="s">
        <v>17390</v>
      </c>
      <c r="TBN50" s="261" t="str">
        <f>IF(TBU50="SINAPI",VLOOKUP('TEREZINHA HARDY'!TBT50,SINAPI,2,),VLOOKUP('TEREZINHA HARDY'!TBT50,SETOP,3,))</f>
        <v>PINTURA COM EMULSÃO ASFÁLTICA, DUAS (2) DEMÃOS</v>
      </c>
      <c r="TBO50" s="261"/>
      <c r="TBP50" s="261"/>
      <c r="TBQ50" s="261"/>
      <c r="TBR50" s="261"/>
      <c r="TBS50" s="261"/>
      <c r="TBT50" s="12" t="s">
        <v>10840</v>
      </c>
      <c r="TBU50" s="12" t="s">
        <v>6222</v>
      </c>
      <c r="TBV50" s="12" t="str">
        <f>IF(TBU50="SINAPI",VLOOKUP('TEREZINHA HARDY'!TBT50,SINAPI,3,),VLOOKUP('TEREZINHA HARDY'!TBT50,SETOP,4,))</f>
        <v>M2</v>
      </c>
      <c r="TBW50" s="13">
        <v>36.619999999999997</v>
      </c>
      <c r="TBX50" s="13" t="s">
        <v>41</v>
      </c>
      <c r="TBY50" s="14">
        <f>IF(TBU50="SINAPI",VLOOKUP('TEREZINHA HARDY'!TBT50,SINAPI,4,),VLOOKUP('TEREZINHA HARDY'!TBT50,SETOP,5,))</f>
        <v>17.68</v>
      </c>
      <c r="TBZ50" s="14">
        <f t="shared" si="2473"/>
        <v>22.37</v>
      </c>
      <c r="TCA50" s="14">
        <f t="shared" si="2474"/>
        <v>647.44159999999999</v>
      </c>
      <c r="TCB50" s="14">
        <f t="shared" si="2475"/>
        <v>819.18939999999998</v>
      </c>
      <c r="TCC50" s="11" t="s">
        <v>17390</v>
      </c>
      <c r="TCD50" s="261" t="str">
        <f>IF(TCK50="SINAPI",VLOOKUP('TEREZINHA HARDY'!TCJ50,SINAPI,2,),VLOOKUP('TEREZINHA HARDY'!TCJ50,SETOP,3,))</f>
        <v>PINTURA COM EMULSÃO ASFÁLTICA, DUAS (2) DEMÃOS</v>
      </c>
      <c r="TCE50" s="261"/>
      <c r="TCF50" s="261"/>
      <c r="TCG50" s="261"/>
      <c r="TCH50" s="261"/>
      <c r="TCI50" s="261"/>
      <c r="TCJ50" s="12" t="s">
        <v>10840</v>
      </c>
      <c r="TCK50" s="12" t="s">
        <v>6222</v>
      </c>
      <c r="TCL50" s="12" t="str">
        <f>IF(TCK50="SINAPI",VLOOKUP('TEREZINHA HARDY'!TCJ50,SINAPI,3,),VLOOKUP('TEREZINHA HARDY'!TCJ50,SETOP,4,))</f>
        <v>M2</v>
      </c>
      <c r="TCM50" s="13">
        <v>36.619999999999997</v>
      </c>
      <c r="TCN50" s="13" t="s">
        <v>41</v>
      </c>
      <c r="TCO50" s="14">
        <f>IF(TCK50="SINAPI",VLOOKUP('TEREZINHA HARDY'!TCJ50,SINAPI,4,),VLOOKUP('TEREZINHA HARDY'!TCJ50,SETOP,5,))</f>
        <v>17.68</v>
      </c>
      <c r="TCP50" s="14">
        <f t="shared" si="2476"/>
        <v>22.37</v>
      </c>
      <c r="TCQ50" s="14">
        <f t="shared" si="2477"/>
        <v>647.44159999999999</v>
      </c>
      <c r="TCR50" s="14">
        <f t="shared" si="2478"/>
        <v>819.18939999999998</v>
      </c>
      <c r="TCS50" s="11" t="s">
        <v>17390</v>
      </c>
      <c r="TCT50" s="261" t="str">
        <f>IF(TDA50="SINAPI",VLOOKUP('TEREZINHA HARDY'!TCZ50,SINAPI,2,),VLOOKUP('TEREZINHA HARDY'!TCZ50,SETOP,3,))</f>
        <v>PINTURA COM EMULSÃO ASFÁLTICA, DUAS (2) DEMÃOS</v>
      </c>
      <c r="TCU50" s="261"/>
      <c r="TCV50" s="261"/>
      <c r="TCW50" s="261"/>
      <c r="TCX50" s="261"/>
      <c r="TCY50" s="261"/>
      <c r="TCZ50" s="12" t="s">
        <v>10840</v>
      </c>
      <c r="TDA50" s="12" t="s">
        <v>6222</v>
      </c>
      <c r="TDB50" s="12" t="str">
        <f>IF(TDA50="SINAPI",VLOOKUP('TEREZINHA HARDY'!TCZ50,SINAPI,3,),VLOOKUP('TEREZINHA HARDY'!TCZ50,SETOP,4,))</f>
        <v>M2</v>
      </c>
      <c r="TDC50" s="13">
        <v>36.619999999999997</v>
      </c>
      <c r="TDD50" s="13" t="s">
        <v>41</v>
      </c>
      <c r="TDE50" s="14">
        <f>IF(TDA50="SINAPI",VLOOKUP('TEREZINHA HARDY'!TCZ50,SINAPI,4,),VLOOKUP('TEREZINHA HARDY'!TCZ50,SETOP,5,))</f>
        <v>17.68</v>
      </c>
      <c r="TDF50" s="14">
        <f t="shared" si="2479"/>
        <v>22.37</v>
      </c>
      <c r="TDG50" s="14">
        <f t="shared" si="2480"/>
        <v>647.44159999999999</v>
      </c>
      <c r="TDH50" s="14">
        <f t="shared" si="2481"/>
        <v>819.18939999999998</v>
      </c>
      <c r="TDI50" s="11" t="s">
        <v>17390</v>
      </c>
      <c r="TDJ50" s="261" t="str">
        <f>IF(TDQ50="SINAPI",VLOOKUP('TEREZINHA HARDY'!TDP50,SINAPI,2,),VLOOKUP('TEREZINHA HARDY'!TDP50,SETOP,3,))</f>
        <v>PINTURA COM EMULSÃO ASFÁLTICA, DUAS (2) DEMÃOS</v>
      </c>
      <c r="TDK50" s="261"/>
      <c r="TDL50" s="261"/>
      <c r="TDM50" s="261"/>
      <c r="TDN50" s="261"/>
      <c r="TDO50" s="261"/>
      <c r="TDP50" s="12" t="s">
        <v>10840</v>
      </c>
      <c r="TDQ50" s="12" t="s">
        <v>6222</v>
      </c>
      <c r="TDR50" s="12" t="str">
        <f>IF(TDQ50="SINAPI",VLOOKUP('TEREZINHA HARDY'!TDP50,SINAPI,3,),VLOOKUP('TEREZINHA HARDY'!TDP50,SETOP,4,))</f>
        <v>M2</v>
      </c>
      <c r="TDS50" s="13">
        <v>36.619999999999997</v>
      </c>
      <c r="TDT50" s="13" t="s">
        <v>41</v>
      </c>
      <c r="TDU50" s="14">
        <f>IF(TDQ50="SINAPI",VLOOKUP('TEREZINHA HARDY'!TDP50,SINAPI,4,),VLOOKUP('TEREZINHA HARDY'!TDP50,SETOP,5,))</f>
        <v>17.68</v>
      </c>
      <c r="TDV50" s="14">
        <f t="shared" si="2482"/>
        <v>22.37</v>
      </c>
      <c r="TDW50" s="14">
        <f t="shared" si="2483"/>
        <v>647.44159999999999</v>
      </c>
      <c r="TDX50" s="14">
        <f t="shared" si="2484"/>
        <v>819.18939999999998</v>
      </c>
      <c r="TDY50" s="11" t="s">
        <v>17390</v>
      </c>
      <c r="TDZ50" s="261" t="str">
        <f>IF(TEG50="SINAPI",VLOOKUP('TEREZINHA HARDY'!TEF50,SINAPI,2,),VLOOKUP('TEREZINHA HARDY'!TEF50,SETOP,3,))</f>
        <v>PINTURA COM EMULSÃO ASFÁLTICA, DUAS (2) DEMÃOS</v>
      </c>
      <c r="TEA50" s="261"/>
      <c r="TEB50" s="261"/>
      <c r="TEC50" s="261"/>
      <c r="TED50" s="261"/>
      <c r="TEE50" s="261"/>
      <c r="TEF50" s="12" t="s">
        <v>10840</v>
      </c>
      <c r="TEG50" s="12" t="s">
        <v>6222</v>
      </c>
      <c r="TEH50" s="12" t="str">
        <f>IF(TEG50="SINAPI",VLOOKUP('TEREZINHA HARDY'!TEF50,SINAPI,3,),VLOOKUP('TEREZINHA HARDY'!TEF50,SETOP,4,))</f>
        <v>M2</v>
      </c>
      <c r="TEI50" s="13">
        <v>36.619999999999997</v>
      </c>
      <c r="TEJ50" s="13" t="s">
        <v>41</v>
      </c>
      <c r="TEK50" s="14">
        <f>IF(TEG50="SINAPI",VLOOKUP('TEREZINHA HARDY'!TEF50,SINAPI,4,),VLOOKUP('TEREZINHA HARDY'!TEF50,SETOP,5,))</f>
        <v>17.68</v>
      </c>
      <c r="TEL50" s="14">
        <f t="shared" si="2485"/>
        <v>22.37</v>
      </c>
      <c r="TEM50" s="14">
        <f t="shared" si="2486"/>
        <v>647.44159999999999</v>
      </c>
      <c r="TEN50" s="14">
        <f t="shared" si="2487"/>
        <v>819.18939999999998</v>
      </c>
      <c r="TEO50" s="11" t="s">
        <v>17390</v>
      </c>
      <c r="TEP50" s="261" t="str">
        <f>IF(TEW50="SINAPI",VLOOKUP('TEREZINHA HARDY'!TEV50,SINAPI,2,),VLOOKUP('TEREZINHA HARDY'!TEV50,SETOP,3,))</f>
        <v>PINTURA COM EMULSÃO ASFÁLTICA, DUAS (2) DEMÃOS</v>
      </c>
      <c r="TEQ50" s="261"/>
      <c r="TER50" s="261"/>
      <c r="TES50" s="261"/>
      <c r="TET50" s="261"/>
      <c r="TEU50" s="261"/>
      <c r="TEV50" s="12" t="s">
        <v>10840</v>
      </c>
      <c r="TEW50" s="12" t="s">
        <v>6222</v>
      </c>
      <c r="TEX50" s="12" t="str">
        <f>IF(TEW50="SINAPI",VLOOKUP('TEREZINHA HARDY'!TEV50,SINAPI,3,),VLOOKUP('TEREZINHA HARDY'!TEV50,SETOP,4,))</f>
        <v>M2</v>
      </c>
      <c r="TEY50" s="13">
        <v>36.619999999999997</v>
      </c>
      <c r="TEZ50" s="13" t="s">
        <v>41</v>
      </c>
      <c r="TFA50" s="14">
        <f>IF(TEW50="SINAPI",VLOOKUP('TEREZINHA HARDY'!TEV50,SINAPI,4,),VLOOKUP('TEREZINHA HARDY'!TEV50,SETOP,5,))</f>
        <v>17.68</v>
      </c>
      <c r="TFB50" s="14">
        <f t="shared" si="2488"/>
        <v>22.37</v>
      </c>
      <c r="TFC50" s="14">
        <f t="shared" si="2489"/>
        <v>647.44159999999999</v>
      </c>
      <c r="TFD50" s="14">
        <f t="shared" si="2490"/>
        <v>819.18939999999998</v>
      </c>
      <c r="TFE50" s="11" t="s">
        <v>17390</v>
      </c>
      <c r="TFF50" s="261" t="str">
        <f>IF(TFM50="SINAPI",VLOOKUP('TEREZINHA HARDY'!TFL50,SINAPI,2,),VLOOKUP('TEREZINHA HARDY'!TFL50,SETOP,3,))</f>
        <v>PINTURA COM EMULSÃO ASFÁLTICA, DUAS (2) DEMÃOS</v>
      </c>
      <c r="TFG50" s="261"/>
      <c r="TFH50" s="261"/>
      <c r="TFI50" s="261"/>
      <c r="TFJ50" s="261"/>
      <c r="TFK50" s="261"/>
      <c r="TFL50" s="12" t="s">
        <v>10840</v>
      </c>
      <c r="TFM50" s="12" t="s">
        <v>6222</v>
      </c>
      <c r="TFN50" s="12" t="str">
        <f>IF(TFM50="SINAPI",VLOOKUP('TEREZINHA HARDY'!TFL50,SINAPI,3,),VLOOKUP('TEREZINHA HARDY'!TFL50,SETOP,4,))</f>
        <v>M2</v>
      </c>
      <c r="TFO50" s="13">
        <v>36.619999999999997</v>
      </c>
      <c r="TFP50" s="13" t="s">
        <v>41</v>
      </c>
      <c r="TFQ50" s="14">
        <f>IF(TFM50="SINAPI",VLOOKUP('TEREZINHA HARDY'!TFL50,SINAPI,4,),VLOOKUP('TEREZINHA HARDY'!TFL50,SETOP,5,))</f>
        <v>17.68</v>
      </c>
      <c r="TFR50" s="14">
        <f t="shared" si="2491"/>
        <v>22.37</v>
      </c>
      <c r="TFS50" s="14">
        <f t="shared" si="2492"/>
        <v>647.44159999999999</v>
      </c>
      <c r="TFT50" s="14">
        <f t="shared" si="2493"/>
        <v>819.18939999999998</v>
      </c>
      <c r="TFU50" s="11" t="s">
        <v>17390</v>
      </c>
      <c r="TFV50" s="261" t="str">
        <f>IF(TGC50="SINAPI",VLOOKUP('TEREZINHA HARDY'!TGB50,SINAPI,2,),VLOOKUP('TEREZINHA HARDY'!TGB50,SETOP,3,))</f>
        <v>PINTURA COM EMULSÃO ASFÁLTICA, DUAS (2) DEMÃOS</v>
      </c>
      <c r="TFW50" s="261"/>
      <c r="TFX50" s="261"/>
      <c r="TFY50" s="261"/>
      <c r="TFZ50" s="261"/>
      <c r="TGA50" s="261"/>
      <c r="TGB50" s="12" t="s">
        <v>10840</v>
      </c>
      <c r="TGC50" s="12" t="s">
        <v>6222</v>
      </c>
      <c r="TGD50" s="12" t="str">
        <f>IF(TGC50="SINAPI",VLOOKUP('TEREZINHA HARDY'!TGB50,SINAPI,3,),VLOOKUP('TEREZINHA HARDY'!TGB50,SETOP,4,))</f>
        <v>M2</v>
      </c>
      <c r="TGE50" s="13">
        <v>36.619999999999997</v>
      </c>
      <c r="TGF50" s="13" t="s">
        <v>41</v>
      </c>
      <c r="TGG50" s="14">
        <f>IF(TGC50="SINAPI",VLOOKUP('TEREZINHA HARDY'!TGB50,SINAPI,4,),VLOOKUP('TEREZINHA HARDY'!TGB50,SETOP,5,))</f>
        <v>17.68</v>
      </c>
      <c r="TGH50" s="14">
        <f t="shared" si="2494"/>
        <v>22.37</v>
      </c>
      <c r="TGI50" s="14">
        <f t="shared" si="2495"/>
        <v>647.44159999999999</v>
      </c>
      <c r="TGJ50" s="14">
        <f t="shared" si="2496"/>
        <v>819.18939999999998</v>
      </c>
      <c r="TGK50" s="11" t="s">
        <v>17390</v>
      </c>
      <c r="TGL50" s="261" t="str">
        <f>IF(TGS50="SINAPI",VLOOKUP('TEREZINHA HARDY'!TGR50,SINAPI,2,),VLOOKUP('TEREZINHA HARDY'!TGR50,SETOP,3,))</f>
        <v>PINTURA COM EMULSÃO ASFÁLTICA, DUAS (2) DEMÃOS</v>
      </c>
      <c r="TGM50" s="261"/>
      <c r="TGN50" s="261"/>
      <c r="TGO50" s="261"/>
      <c r="TGP50" s="261"/>
      <c r="TGQ50" s="261"/>
      <c r="TGR50" s="12" t="s">
        <v>10840</v>
      </c>
      <c r="TGS50" s="12" t="s">
        <v>6222</v>
      </c>
      <c r="TGT50" s="12" t="str">
        <f>IF(TGS50="SINAPI",VLOOKUP('TEREZINHA HARDY'!TGR50,SINAPI,3,),VLOOKUP('TEREZINHA HARDY'!TGR50,SETOP,4,))</f>
        <v>M2</v>
      </c>
      <c r="TGU50" s="13">
        <v>36.619999999999997</v>
      </c>
      <c r="TGV50" s="13" t="s">
        <v>41</v>
      </c>
      <c r="TGW50" s="14">
        <f>IF(TGS50="SINAPI",VLOOKUP('TEREZINHA HARDY'!TGR50,SINAPI,4,),VLOOKUP('TEREZINHA HARDY'!TGR50,SETOP,5,))</f>
        <v>17.68</v>
      </c>
      <c r="TGX50" s="14">
        <f t="shared" si="2497"/>
        <v>22.37</v>
      </c>
      <c r="TGY50" s="14">
        <f t="shared" si="2498"/>
        <v>647.44159999999999</v>
      </c>
      <c r="TGZ50" s="14">
        <f t="shared" si="2499"/>
        <v>819.18939999999998</v>
      </c>
      <c r="THA50" s="11" t="s">
        <v>17390</v>
      </c>
      <c r="THB50" s="261" t="str">
        <f>IF(THI50="SINAPI",VLOOKUP('TEREZINHA HARDY'!THH50,SINAPI,2,),VLOOKUP('TEREZINHA HARDY'!THH50,SETOP,3,))</f>
        <v>PINTURA COM EMULSÃO ASFÁLTICA, DUAS (2) DEMÃOS</v>
      </c>
      <c r="THC50" s="261"/>
      <c r="THD50" s="261"/>
      <c r="THE50" s="261"/>
      <c r="THF50" s="261"/>
      <c r="THG50" s="261"/>
      <c r="THH50" s="12" t="s">
        <v>10840</v>
      </c>
      <c r="THI50" s="12" t="s">
        <v>6222</v>
      </c>
      <c r="THJ50" s="12" t="str">
        <f>IF(THI50="SINAPI",VLOOKUP('TEREZINHA HARDY'!THH50,SINAPI,3,),VLOOKUP('TEREZINHA HARDY'!THH50,SETOP,4,))</f>
        <v>M2</v>
      </c>
      <c r="THK50" s="13">
        <v>36.619999999999997</v>
      </c>
      <c r="THL50" s="13" t="s">
        <v>41</v>
      </c>
      <c r="THM50" s="14">
        <f>IF(THI50="SINAPI",VLOOKUP('TEREZINHA HARDY'!THH50,SINAPI,4,),VLOOKUP('TEREZINHA HARDY'!THH50,SETOP,5,))</f>
        <v>17.68</v>
      </c>
      <c r="THN50" s="14">
        <f t="shared" si="2500"/>
        <v>22.37</v>
      </c>
      <c r="THO50" s="14">
        <f t="shared" si="2501"/>
        <v>647.44159999999999</v>
      </c>
      <c r="THP50" s="14">
        <f t="shared" si="2502"/>
        <v>819.18939999999998</v>
      </c>
      <c r="THQ50" s="11" t="s">
        <v>17390</v>
      </c>
      <c r="THR50" s="261" t="str">
        <f>IF(THY50="SINAPI",VLOOKUP('TEREZINHA HARDY'!THX50,SINAPI,2,),VLOOKUP('TEREZINHA HARDY'!THX50,SETOP,3,))</f>
        <v>PINTURA COM EMULSÃO ASFÁLTICA, DUAS (2) DEMÃOS</v>
      </c>
      <c r="THS50" s="261"/>
      <c r="THT50" s="261"/>
      <c r="THU50" s="261"/>
      <c r="THV50" s="261"/>
      <c r="THW50" s="261"/>
      <c r="THX50" s="12" t="s">
        <v>10840</v>
      </c>
      <c r="THY50" s="12" t="s">
        <v>6222</v>
      </c>
      <c r="THZ50" s="12" t="str">
        <f>IF(THY50="SINAPI",VLOOKUP('TEREZINHA HARDY'!THX50,SINAPI,3,),VLOOKUP('TEREZINHA HARDY'!THX50,SETOP,4,))</f>
        <v>M2</v>
      </c>
      <c r="TIA50" s="13">
        <v>36.619999999999997</v>
      </c>
      <c r="TIB50" s="13" t="s">
        <v>41</v>
      </c>
      <c r="TIC50" s="14">
        <f>IF(THY50="SINAPI",VLOOKUP('TEREZINHA HARDY'!THX50,SINAPI,4,),VLOOKUP('TEREZINHA HARDY'!THX50,SETOP,5,))</f>
        <v>17.68</v>
      </c>
      <c r="TID50" s="14">
        <f t="shared" si="2503"/>
        <v>22.37</v>
      </c>
      <c r="TIE50" s="14">
        <f t="shared" si="2504"/>
        <v>647.44159999999999</v>
      </c>
      <c r="TIF50" s="14">
        <f t="shared" si="2505"/>
        <v>819.18939999999998</v>
      </c>
      <c r="TIG50" s="11" t="s">
        <v>17390</v>
      </c>
      <c r="TIH50" s="261" t="str">
        <f>IF(TIO50="SINAPI",VLOOKUP('TEREZINHA HARDY'!TIN50,SINAPI,2,),VLOOKUP('TEREZINHA HARDY'!TIN50,SETOP,3,))</f>
        <v>PINTURA COM EMULSÃO ASFÁLTICA, DUAS (2) DEMÃOS</v>
      </c>
      <c r="TII50" s="261"/>
      <c r="TIJ50" s="261"/>
      <c r="TIK50" s="261"/>
      <c r="TIL50" s="261"/>
      <c r="TIM50" s="261"/>
      <c r="TIN50" s="12" t="s">
        <v>10840</v>
      </c>
      <c r="TIO50" s="12" t="s">
        <v>6222</v>
      </c>
      <c r="TIP50" s="12" t="str">
        <f>IF(TIO50="SINAPI",VLOOKUP('TEREZINHA HARDY'!TIN50,SINAPI,3,),VLOOKUP('TEREZINHA HARDY'!TIN50,SETOP,4,))</f>
        <v>M2</v>
      </c>
      <c r="TIQ50" s="13">
        <v>36.619999999999997</v>
      </c>
      <c r="TIR50" s="13" t="s">
        <v>41</v>
      </c>
      <c r="TIS50" s="14">
        <f>IF(TIO50="SINAPI",VLOOKUP('TEREZINHA HARDY'!TIN50,SINAPI,4,),VLOOKUP('TEREZINHA HARDY'!TIN50,SETOP,5,))</f>
        <v>17.68</v>
      </c>
      <c r="TIT50" s="14">
        <f t="shared" si="2506"/>
        <v>22.37</v>
      </c>
      <c r="TIU50" s="14">
        <f t="shared" si="2507"/>
        <v>647.44159999999999</v>
      </c>
      <c r="TIV50" s="14">
        <f t="shared" si="2508"/>
        <v>819.18939999999998</v>
      </c>
      <c r="TIW50" s="11" t="s">
        <v>17390</v>
      </c>
      <c r="TIX50" s="261" t="str">
        <f>IF(TJE50="SINAPI",VLOOKUP('TEREZINHA HARDY'!TJD50,SINAPI,2,),VLOOKUP('TEREZINHA HARDY'!TJD50,SETOP,3,))</f>
        <v>PINTURA COM EMULSÃO ASFÁLTICA, DUAS (2) DEMÃOS</v>
      </c>
      <c r="TIY50" s="261"/>
      <c r="TIZ50" s="261"/>
      <c r="TJA50" s="261"/>
      <c r="TJB50" s="261"/>
      <c r="TJC50" s="261"/>
      <c r="TJD50" s="12" t="s">
        <v>10840</v>
      </c>
      <c r="TJE50" s="12" t="s">
        <v>6222</v>
      </c>
      <c r="TJF50" s="12" t="str">
        <f>IF(TJE50="SINAPI",VLOOKUP('TEREZINHA HARDY'!TJD50,SINAPI,3,),VLOOKUP('TEREZINHA HARDY'!TJD50,SETOP,4,))</f>
        <v>M2</v>
      </c>
      <c r="TJG50" s="13">
        <v>36.619999999999997</v>
      </c>
      <c r="TJH50" s="13" t="s">
        <v>41</v>
      </c>
      <c r="TJI50" s="14">
        <f>IF(TJE50="SINAPI",VLOOKUP('TEREZINHA HARDY'!TJD50,SINAPI,4,),VLOOKUP('TEREZINHA HARDY'!TJD50,SETOP,5,))</f>
        <v>17.68</v>
      </c>
      <c r="TJJ50" s="14">
        <f t="shared" si="2509"/>
        <v>22.37</v>
      </c>
      <c r="TJK50" s="14">
        <f t="shared" si="2510"/>
        <v>647.44159999999999</v>
      </c>
      <c r="TJL50" s="14">
        <f t="shared" si="2511"/>
        <v>819.18939999999998</v>
      </c>
      <c r="TJM50" s="11" t="s">
        <v>17390</v>
      </c>
      <c r="TJN50" s="261" t="str">
        <f>IF(TJU50="SINAPI",VLOOKUP('TEREZINHA HARDY'!TJT50,SINAPI,2,),VLOOKUP('TEREZINHA HARDY'!TJT50,SETOP,3,))</f>
        <v>PINTURA COM EMULSÃO ASFÁLTICA, DUAS (2) DEMÃOS</v>
      </c>
      <c r="TJO50" s="261"/>
      <c r="TJP50" s="261"/>
      <c r="TJQ50" s="261"/>
      <c r="TJR50" s="261"/>
      <c r="TJS50" s="261"/>
      <c r="TJT50" s="12" t="s">
        <v>10840</v>
      </c>
      <c r="TJU50" s="12" t="s">
        <v>6222</v>
      </c>
      <c r="TJV50" s="12" t="str">
        <f>IF(TJU50="SINAPI",VLOOKUP('TEREZINHA HARDY'!TJT50,SINAPI,3,),VLOOKUP('TEREZINHA HARDY'!TJT50,SETOP,4,))</f>
        <v>M2</v>
      </c>
      <c r="TJW50" s="13">
        <v>36.619999999999997</v>
      </c>
      <c r="TJX50" s="13" t="s">
        <v>41</v>
      </c>
      <c r="TJY50" s="14">
        <f>IF(TJU50="SINAPI",VLOOKUP('TEREZINHA HARDY'!TJT50,SINAPI,4,),VLOOKUP('TEREZINHA HARDY'!TJT50,SETOP,5,))</f>
        <v>17.68</v>
      </c>
      <c r="TJZ50" s="14">
        <f t="shared" si="2512"/>
        <v>22.37</v>
      </c>
      <c r="TKA50" s="14">
        <f t="shared" si="2513"/>
        <v>647.44159999999999</v>
      </c>
      <c r="TKB50" s="14">
        <f t="shared" si="2514"/>
        <v>819.18939999999998</v>
      </c>
      <c r="TKC50" s="11" t="s">
        <v>17390</v>
      </c>
      <c r="TKD50" s="261" t="str">
        <f>IF(TKK50="SINAPI",VLOOKUP('TEREZINHA HARDY'!TKJ50,SINAPI,2,),VLOOKUP('TEREZINHA HARDY'!TKJ50,SETOP,3,))</f>
        <v>PINTURA COM EMULSÃO ASFÁLTICA, DUAS (2) DEMÃOS</v>
      </c>
      <c r="TKE50" s="261"/>
      <c r="TKF50" s="261"/>
      <c r="TKG50" s="261"/>
      <c r="TKH50" s="261"/>
      <c r="TKI50" s="261"/>
      <c r="TKJ50" s="12" t="s">
        <v>10840</v>
      </c>
      <c r="TKK50" s="12" t="s">
        <v>6222</v>
      </c>
      <c r="TKL50" s="12" t="str">
        <f>IF(TKK50="SINAPI",VLOOKUP('TEREZINHA HARDY'!TKJ50,SINAPI,3,),VLOOKUP('TEREZINHA HARDY'!TKJ50,SETOP,4,))</f>
        <v>M2</v>
      </c>
      <c r="TKM50" s="13">
        <v>36.619999999999997</v>
      </c>
      <c r="TKN50" s="13" t="s">
        <v>41</v>
      </c>
      <c r="TKO50" s="14">
        <f>IF(TKK50="SINAPI",VLOOKUP('TEREZINHA HARDY'!TKJ50,SINAPI,4,),VLOOKUP('TEREZINHA HARDY'!TKJ50,SETOP,5,))</f>
        <v>17.68</v>
      </c>
      <c r="TKP50" s="14">
        <f t="shared" si="2515"/>
        <v>22.37</v>
      </c>
      <c r="TKQ50" s="14">
        <f t="shared" si="2516"/>
        <v>647.44159999999999</v>
      </c>
      <c r="TKR50" s="14">
        <f t="shared" si="2517"/>
        <v>819.18939999999998</v>
      </c>
      <c r="TKS50" s="11" t="s">
        <v>17390</v>
      </c>
      <c r="TKT50" s="261" t="str">
        <f>IF(TLA50="SINAPI",VLOOKUP('TEREZINHA HARDY'!TKZ50,SINAPI,2,),VLOOKUP('TEREZINHA HARDY'!TKZ50,SETOP,3,))</f>
        <v>PINTURA COM EMULSÃO ASFÁLTICA, DUAS (2) DEMÃOS</v>
      </c>
      <c r="TKU50" s="261"/>
      <c r="TKV50" s="261"/>
      <c r="TKW50" s="261"/>
      <c r="TKX50" s="261"/>
      <c r="TKY50" s="261"/>
      <c r="TKZ50" s="12" t="s">
        <v>10840</v>
      </c>
      <c r="TLA50" s="12" t="s">
        <v>6222</v>
      </c>
      <c r="TLB50" s="12" t="str">
        <f>IF(TLA50="SINAPI",VLOOKUP('TEREZINHA HARDY'!TKZ50,SINAPI,3,),VLOOKUP('TEREZINHA HARDY'!TKZ50,SETOP,4,))</f>
        <v>M2</v>
      </c>
      <c r="TLC50" s="13">
        <v>36.619999999999997</v>
      </c>
      <c r="TLD50" s="13" t="s">
        <v>41</v>
      </c>
      <c r="TLE50" s="14">
        <f>IF(TLA50="SINAPI",VLOOKUP('TEREZINHA HARDY'!TKZ50,SINAPI,4,),VLOOKUP('TEREZINHA HARDY'!TKZ50,SETOP,5,))</f>
        <v>17.68</v>
      </c>
      <c r="TLF50" s="14">
        <f t="shared" si="2518"/>
        <v>22.37</v>
      </c>
      <c r="TLG50" s="14">
        <f t="shared" si="2519"/>
        <v>647.44159999999999</v>
      </c>
      <c r="TLH50" s="14">
        <f t="shared" si="2520"/>
        <v>819.18939999999998</v>
      </c>
      <c r="TLI50" s="11" t="s">
        <v>17390</v>
      </c>
      <c r="TLJ50" s="261" t="str">
        <f>IF(TLQ50="SINAPI",VLOOKUP('TEREZINHA HARDY'!TLP50,SINAPI,2,),VLOOKUP('TEREZINHA HARDY'!TLP50,SETOP,3,))</f>
        <v>PINTURA COM EMULSÃO ASFÁLTICA, DUAS (2) DEMÃOS</v>
      </c>
      <c r="TLK50" s="261"/>
      <c r="TLL50" s="261"/>
      <c r="TLM50" s="261"/>
      <c r="TLN50" s="261"/>
      <c r="TLO50" s="261"/>
      <c r="TLP50" s="12" t="s">
        <v>10840</v>
      </c>
      <c r="TLQ50" s="12" t="s">
        <v>6222</v>
      </c>
      <c r="TLR50" s="12" t="str">
        <f>IF(TLQ50="SINAPI",VLOOKUP('TEREZINHA HARDY'!TLP50,SINAPI,3,),VLOOKUP('TEREZINHA HARDY'!TLP50,SETOP,4,))</f>
        <v>M2</v>
      </c>
      <c r="TLS50" s="13">
        <v>36.619999999999997</v>
      </c>
      <c r="TLT50" s="13" t="s">
        <v>41</v>
      </c>
      <c r="TLU50" s="14">
        <f>IF(TLQ50="SINAPI",VLOOKUP('TEREZINHA HARDY'!TLP50,SINAPI,4,),VLOOKUP('TEREZINHA HARDY'!TLP50,SETOP,5,))</f>
        <v>17.68</v>
      </c>
      <c r="TLV50" s="14">
        <f t="shared" si="2521"/>
        <v>22.37</v>
      </c>
      <c r="TLW50" s="14">
        <f t="shared" si="2522"/>
        <v>647.44159999999999</v>
      </c>
      <c r="TLX50" s="14">
        <f t="shared" si="2523"/>
        <v>819.18939999999998</v>
      </c>
      <c r="TLY50" s="11" t="s">
        <v>17390</v>
      </c>
      <c r="TLZ50" s="261" t="str">
        <f>IF(TMG50="SINAPI",VLOOKUP('TEREZINHA HARDY'!TMF50,SINAPI,2,),VLOOKUP('TEREZINHA HARDY'!TMF50,SETOP,3,))</f>
        <v>PINTURA COM EMULSÃO ASFÁLTICA, DUAS (2) DEMÃOS</v>
      </c>
      <c r="TMA50" s="261"/>
      <c r="TMB50" s="261"/>
      <c r="TMC50" s="261"/>
      <c r="TMD50" s="261"/>
      <c r="TME50" s="261"/>
      <c r="TMF50" s="12" t="s">
        <v>10840</v>
      </c>
      <c r="TMG50" s="12" t="s">
        <v>6222</v>
      </c>
      <c r="TMH50" s="12" t="str">
        <f>IF(TMG50="SINAPI",VLOOKUP('TEREZINHA HARDY'!TMF50,SINAPI,3,),VLOOKUP('TEREZINHA HARDY'!TMF50,SETOP,4,))</f>
        <v>M2</v>
      </c>
      <c r="TMI50" s="13">
        <v>36.619999999999997</v>
      </c>
      <c r="TMJ50" s="13" t="s">
        <v>41</v>
      </c>
      <c r="TMK50" s="14">
        <f>IF(TMG50="SINAPI",VLOOKUP('TEREZINHA HARDY'!TMF50,SINAPI,4,),VLOOKUP('TEREZINHA HARDY'!TMF50,SETOP,5,))</f>
        <v>17.68</v>
      </c>
      <c r="TML50" s="14">
        <f t="shared" si="2524"/>
        <v>22.37</v>
      </c>
      <c r="TMM50" s="14">
        <f t="shared" si="2525"/>
        <v>647.44159999999999</v>
      </c>
      <c r="TMN50" s="14">
        <f t="shared" si="2526"/>
        <v>819.18939999999998</v>
      </c>
      <c r="TMO50" s="11" t="s">
        <v>17390</v>
      </c>
      <c r="TMP50" s="261" t="str">
        <f>IF(TMW50="SINAPI",VLOOKUP('TEREZINHA HARDY'!TMV50,SINAPI,2,),VLOOKUP('TEREZINHA HARDY'!TMV50,SETOP,3,))</f>
        <v>PINTURA COM EMULSÃO ASFÁLTICA, DUAS (2) DEMÃOS</v>
      </c>
      <c r="TMQ50" s="261"/>
      <c r="TMR50" s="261"/>
      <c r="TMS50" s="261"/>
      <c r="TMT50" s="261"/>
      <c r="TMU50" s="261"/>
      <c r="TMV50" s="12" t="s">
        <v>10840</v>
      </c>
      <c r="TMW50" s="12" t="s">
        <v>6222</v>
      </c>
      <c r="TMX50" s="12" t="str">
        <f>IF(TMW50="SINAPI",VLOOKUP('TEREZINHA HARDY'!TMV50,SINAPI,3,),VLOOKUP('TEREZINHA HARDY'!TMV50,SETOP,4,))</f>
        <v>M2</v>
      </c>
      <c r="TMY50" s="13">
        <v>36.619999999999997</v>
      </c>
      <c r="TMZ50" s="13" t="s">
        <v>41</v>
      </c>
      <c r="TNA50" s="14">
        <f>IF(TMW50="SINAPI",VLOOKUP('TEREZINHA HARDY'!TMV50,SINAPI,4,),VLOOKUP('TEREZINHA HARDY'!TMV50,SETOP,5,))</f>
        <v>17.68</v>
      </c>
      <c r="TNB50" s="14">
        <f t="shared" si="2527"/>
        <v>22.37</v>
      </c>
      <c r="TNC50" s="14">
        <f t="shared" si="2528"/>
        <v>647.44159999999999</v>
      </c>
      <c r="TND50" s="14">
        <f t="shared" si="2529"/>
        <v>819.18939999999998</v>
      </c>
      <c r="TNE50" s="11" t="s">
        <v>17390</v>
      </c>
      <c r="TNF50" s="261" t="str">
        <f>IF(TNM50="SINAPI",VLOOKUP('TEREZINHA HARDY'!TNL50,SINAPI,2,),VLOOKUP('TEREZINHA HARDY'!TNL50,SETOP,3,))</f>
        <v>PINTURA COM EMULSÃO ASFÁLTICA, DUAS (2) DEMÃOS</v>
      </c>
      <c r="TNG50" s="261"/>
      <c r="TNH50" s="261"/>
      <c r="TNI50" s="261"/>
      <c r="TNJ50" s="261"/>
      <c r="TNK50" s="261"/>
      <c r="TNL50" s="12" t="s">
        <v>10840</v>
      </c>
      <c r="TNM50" s="12" t="s">
        <v>6222</v>
      </c>
      <c r="TNN50" s="12" t="str">
        <f>IF(TNM50="SINAPI",VLOOKUP('TEREZINHA HARDY'!TNL50,SINAPI,3,),VLOOKUP('TEREZINHA HARDY'!TNL50,SETOP,4,))</f>
        <v>M2</v>
      </c>
      <c r="TNO50" s="13">
        <v>36.619999999999997</v>
      </c>
      <c r="TNP50" s="13" t="s">
        <v>41</v>
      </c>
      <c r="TNQ50" s="14">
        <f>IF(TNM50="SINAPI",VLOOKUP('TEREZINHA HARDY'!TNL50,SINAPI,4,),VLOOKUP('TEREZINHA HARDY'!TNL50,SETOP,5,))</f>
        <v>17.68</v>
      </c>
      <c r="TNR50" s="14">
        <f t="shared" si="2530"/>
        <v>22.37</v>
      </c>
      <c r="TNS50" s="14">
        <f t="shared" si="2531"/>
        <v>647.44159999999999</v>
      </c>
      <c r="TNT50" s="14">
        <f t="shared" si="2532"/>
        <v>819.18939999999998</v>
      </c>
      <c r="TNU50" s="11" t="s">
        <v>17390</v>
      </c>
      <c r="TNV50" s="261" t="str">
        <f>IF(TOC50="SINAPI",VLOOKUP('TEREZINHA HARDY'!TOB50,SINAPI,2,),VLOOKUP('TEREZINHA HARDY'!TOB50,SETOP,3,))</f>
        <v>PINTURA COM EMULSÃO ASFÁLTICA, DUAS (2) DEMÃOS</v>
      </c>
      <c r="TNW50" s="261"/>
      <c r="TNX50" s="261"/>
      <c r="TNY50" s="261"/>
      <c r="TNZ50" s="261"/>
      <c r="TOA50" s="261"/>
      <c r="TOB50" s="12" t="s">
        <v>10840</v>
      </c>
      <c r="TOC50" s="12" t="s">
        <v>6222</v>
      </c>
      <c r="TOD50" s="12" t="str">
        <f>IF(TOC50="SINAPI",VLOOKUP('TEREZINHA HARDY'!TOB50,SINAPI,3,),VLOOKUP('TEREZINHA HARDY'!TOB50,SETOP,4,))</f>
        <v>M2</v>
      </c>
      <c r="TOE50" s="13">
        <v>36.619999999999997</v>
      </c>
      <c r="TOF50" s="13" t="s">
        <v>41</v>
      </c>
      <c r="TOG50" s="14">
        <f>IF(TOC50="SINAPI",VLOOKUP('TEREZINHA HARDY'!TOB50,SINAPI,4,),VLOOKUP('TEREZINHA HARDY'!TOB50,SETOP,5,))</f>
        <v>17.68</v>
      </c>
      <c r="TOH50" s="14">
        <f t="shared" si="2533"/>
        <v>22.37</v>
      </c>
      <c r="TOI50" s="14">
        <f t="shared" si="2534"/>
        <v>647.44159999999999</v>
      </c>
      <c r="TOJ50" s="14">
        <f t="shared" si="2535"/>
        <v>819.18939999999998</v>
      </c>
      <c r="TOK50" s="11" t="s">
        <v>17390</v>
      </c>
      <c r="TOL50" s="261" t="str">
        <f>IF(TOS50="SINAPI",VLOOKUP('TEREZINHA HARDY'!TOR50,SINAPI,2,),VLOOKUP('TEREZINHA HARDY'!TOR50,SETOP,3,))</f>
        <v>PINTURA COM EMULSÃO ASFÁLTICA, DUAS (2) DEMÃOS</v>
      </c>
      <c r="TOM50" s="261"/>
      <c r="TON50" s="261"/>
      <c r="TOO50" s="261"/>
      <c r="TOP50" s="261"/>
      <c r="TOQ50" s="261"/>
      <c r="TOR50" s="12" t="s">
        <v>10840</v>
      </c>
      <c r="TOS50" s="12" t="s">
        <v>6222</v>
      </c>
      <c r="TOT50" s="12" t="str">
        <f>IF(TOS50="SINAPI",VLOOKUP('TEREZINHA HARDY'!TOR50,SINAPI,3,),VLOOKUP('TEREZINHA HARDY'!TOR50,SETOP,4,))</f>
        <v>M2</v>
      </c>
      <c r="TOU50" s="13">
        <v>36.619999999999997</v>
      </c>
      <c r="TOV50" s="13" t="s">
        <v>41</v>
      </c>
      <c r="TOW50" s="14">
        <f>IF(TOS50="SINAPI",VLOOKUP('TEREZINHA HARDY'!TOR50,SINAPI,4,),VLOOKUP('TEREZINHA HARDY'!TOR50,SETOP,5,))</f>
        <v>17.68</v>
      </c>
      <c r="TOX50" s="14">
        <f t="shared" si="2536"/>
        <v>22.37</v>
      </c>
      <c r="TOY50" s="14">
        <f t="shared" si="2537"/>
        <v>647.44159999999999</v>
      </c>
      <c r="TOZ50" s="14">
        <f t="shared" si="2538"/>
        <v>819.18939999999998</v>
      </c>
      <c r="TPA50" s="11" t="s">
        <v>17390</v>
      </c>
      <c r="TPB50" s="261" t="str">
        <f>IF(TPI50="SINAPI",VLOOKUP('TEREZINHA HARDY'!TPH50,SINAPI,2,),VLOOKUP('TEREZINHA HARDY'!TPH50,SETOP,3,))</f>
        <v>PINTURA COM EMULSÃO ASFÁLTICA, DUAS (2) DEMÃOS</v>
      </c>
      <c r="TPC50" s="261"/>
      <c r="TPD50" s="261"/>
      <c r="TPE50" s="261"/>
      <c r="TPF50" s="261"/>
      <c r="TPG50" s="261"/>
      <c r="TPH50" s="12" t="s">
        <v>10840</v>
      </c>
      <c r="TPI50" s="12" t="s">
        <v>6222</v>
      </c>
      <c r="TPJ50" s="12" t="str">
        <f>IF(TPI50="SINAPI",VLOOKUP('TEREZINHA HARDY'!TPH50,SINAPI,3,),VLOOKUP('TEREZINHA HARDY'!TPH50,SETOP,4,))</f>
        <v>M2</v>
      </c>
      <c r="TPK50" s="13">
        <v>36.619999999999997</v>
      </c>
      <c r="TPL50" s="13" t="s">
        <v>41</v>
      </c>
      <c r="TPM50" s="14">
        <f>IF(TPI50="SINAPI",VLOOKUP('TEREZINHA HARDY'!TPH50,SINAPI,4,),VLOOKUP('TEREZINHA HARDY'!TPH50,SETOP,5,))</f>
        <v>17.68</v>
      </c>
      <c r="TPN50" s="14">
        <f t="shared" si="2539"/>
        <v>22.37</v>
      </c>
      <c r="TPO50" s="14">
        <f t="shared" si="2540"/>
        <v>647.44159999999999</v>
      </c>
      <c r="TPP50" s="14">
        <f t="shared" si="2541"/>
        <v>819.18939999999998</v>
      </c>
      <c r="TPQ50" s="11" t="s">
        <v>17390</v>
      </c>
      <c r="TPR50" s="261" t="str">
        <f>IF(TPY50="SINAPI",VLOOKUP('TEREZINHA HARDY'!TPX50,SINAPI,2,),VLOOKUP('TEREZINHA HARDY'!TPX50,SETOP,3,))</f>
        <v>PINTURA COM EMULSÃO ASFÁLTICA, DUAS (2) DEMÃOS</v>
      </c>
      <c r="TPS50" s="261"/>
      <c r="TPT50" s="261"/>
      <c r="TPU50" s="261"/>
      <c r="TPV50" s="261"/>
      <c r="TPW50" s="261"/>
      <c r="TPX50" s="12" t="s">
        <v>10840</v>
      </c>
      <c r="TPY50" s="12" t="s">
        <v>6222</v>
      </c>
      <c r="TPZ50" s="12" t="str">
        <f>IF(TPY50="SINAPI",VLOOKUP('TEREZINHA HARDY'!TPX50,SINAPI,3,),VLOOKUP('TEREZINHA HARDY'!TPX50,SETOP,4,))</f>
        <v>M2</v>
      </c>
      <c r="TQA50" s="13">
        <v>36.619999999999997</v>
      </c>
      <c r="TQB50" s="13" t="s">
        <v>41</v>
      </c>
      <c r="TQC50" s="14">
        <f>IF(TPY50="SINAPI",VLOOKUP('TEREZINHA HARDY'!TPX50,SINAPI,4,),VLOOKUP('TEREZINHA HARDY'!TPX50,SETOP,5,))</f>
        <v>17.68</v>
      </c>
      <c r="TQD50" s="14">
        <f t="shared" si="2542"/>
        <v>22.37</v>
      </c>
      <c r="TQE50" s="14">
        <f t="shared" si="2543"/>
        <v>647.44159999999999</v>
      </c>
      <c r="TQF50" s="14">
        <f t="shared" si="2544"/>
        <v>819.18939999999998</v>
      </c>
      <c r="TQG50" s="11" t="s">
        <v>17390</v>
      </c>
      <c r="TQH50" s="261" t="str">
        <f>IF(TQO50="SINAPI",VLOOKUP('TEREZINHA HARDY'!TQN50,SINAPI,2,),VLOOKUP('TEREZINHA HARDY'!TQN50,SETOP,3,))</f>
        <v>PINTURA COM EMULSÃO ASFÁLTICA, DUAS (2) DEMÃOS</v>
      </c>
      <c r="TQI50" s="261"/>
      <c r="TQJ50" s="261"/>
      <c r="TQK50" s="261"/>
      <c r="TQL50" s="261"/>
      <c r="TQM50" s="261"/>
      <c r="TQN50" s="12" t="s">
        <v>10840</v>
      </c>
      <c r="TQO50" s="12" t="s">
        <v>6222</v>
      </c>
      <c r="TQP50" s="12" t="str">
        <f>IF(TQO50="SINAPI",VLOOKUP('TEREZINHA HARDY'!TQN50,SINAPI,3,),VLOOKUP('TEREZINHA HARDY'!TQN50,SETOP,4,))</f>
        <v>M2</v>
      </c>
      <c r="TQQ50" s="13">
        <v>36.619999999999997</v>
      </c>
      <c r="TQR50" s="13" t="s">
        <v>41</v>
      </c>
      <c r="TQS50" s="14">
        <f>IF(TQO50="SINAPI",VLOOKUP('TEREZINHA HARDY'!TQN50,SINAPI,4,),VLOOKUP('TEREZINHA HARDY'!TQN50,SETOP,5,))</f>
        <v>17.68</v>
      </c>
      <c r="TQT50" s="14">
        <f t="shared" si="2545"/>
        <v>22.37</v>
      </c>
      <c r="TQU50" s="14">
        <f t="shared" si="2546"/>
        <v>647.44159999999999</v>
      </c>
      <c r="TQV50" s="14">
        <f t="shared" si="2547"/>
        <v>819.18939999999998</v>
      </c>
      <c r="TQW50" s="11" t="s">
        <v>17390</v>
      </c>
      <c r="TQX50" s="261" t="str">
        <f>IF(TRE50="SINAPI",VLOOKUP('TEREZINHA HARDY'!TRD50,SINAPI,2,),VLOOKUP('TEREZINHA HARDY'!TRD50,SETOP,3,))</f>
        <v>PINTURA COM EMULSÃO ASFÁLTICA, DUAS (2) DEMÃOS</v>
      </c>
      <c r="TQY50" s="261"/>
      <c r="TQZ50" s="261"/>
      <c r="TRA50" s="261"/>
      <c r="TRB50" s="261"/>
      <c r="TRC50" s="261"/>
      <c r="TRD50" s="12" t="s">
        <v>10840</v>
      </c>
      <c r="TRE50" s="12" t="s">
        <v>6222</v>
      </c>
      <c r="TRF50" s="12" t="str">
        <f>IF(TRE50="SINAPI",VLOOKUP('TEREZINHA HARDY'!TRD50,SINAPI,3,),VLOOKUP('TEREZINHA HARDY'!TRD50,SETOP,4,))</f>
        <v>M2</v>
      </c>
      <c r="TRG50" s="13">
        <v>36.619999999999997</v>
      </c>
      <c r="TRH50" s="13" t="s">
        <v>41</v>
      </c>
      <c r="TRI50" s="14">
        <f>IF(TRE50="SINAPI",VLOOKUP('TEREZINHA HARDY'!TRD50,SINAPI,4,),VLOOKUP('TEREZINHA HARDY'!TRD50,SETOP,5,))</f>
        <v>17.68</v>
      </c>
      <c r="TRJ50" s="14">
        <f t="shared" si="2548"/>
        <v>22.37</v>
      </c>
      <c r="TRK50" s="14">
        <f t="shared" si="2549"/>
        <v>647.44159999999999</v>
      </c>
      <c r="TRL50" s="14">
        <f t="shared" si="2550"/>
        <v>819.18939999999998</v>
      </c>
      <c r="TRM50" s="11" t="s">
        <v>17390</v>
      </c>
      <c r="TRN50" s="261" t="str">
        <f>IF(TRU50="SINAPI",VLOOKUP('TEREZINHA HARDY'!TRT50,SINAPI,2,),VLOOKUP('TEREZINHA HARDY'!TRT50,SETOP,3,))</f>
        <v>PINTURA COM EMULSÃO ASFÁLTICA, DUAS (2) DEMÃOS</v>
      </c>
      <c r="TRO50" s="261"/>
      <c r="TRP50" s="261"/>
      <c r="TRQ50" s="261"/>
      <c r="TRR50" s="261"/>
      <c r="TRS50" s="261"/>
      <c r="TRT50" s="12" t="s">
        <v>10840</v>
      </c>
      <c r="TRU50" s="12" t="s">
        <v>6222</v>
      </c>
      <c r="TRV50" s="12" t="str">
        <f>IF(TRU50="SINAPI",VLOOKUP('TEREZINHA HARDY'!TRT50,SINAPI,3,),VLOOKUP('TEREZINHA HARDY'!TRT50,SETOP,4,))</f>
        <v>M2</v>
      </c>
      <c r="TRW50" s="13">
        <v>36.619999999999997</v>
      </c>
      <c r="TRX50" s="13" t="s">
        <v>41</v>
      </c>
      <c r="TRY50" s="14">
        <f>IF(TRU50="SINAPI",VLOOKUP('TEREZINHA HARDY'!TRT50,SINAPI,4,),VLOOKUP('TEREZINHA HARDY'!TRT50,SETOP,5,))</f>
        <v>17.68</v>
      </c>
      <c r="TRZ50" s="14">
        <f t="shared" si="2551"/>
        <v>22.37</v>
      </c>
      <c r="TSA50" s="14">
        <f t="shared" si="2552"/>
        <v>647.44159999999999</v>
      </c>
      <c r="TSB50" s="14">
        <f t="shared" si="2553"/>
        <v>819.18939999999998</v>
      </c>
      <c r="TSC50" s="11" t="s">
        <v>17390</v>
      </c>
      <c r="TSD50" s="261" t="str">
        <f>IF(TSK50="SINAPI",VLOOKUP('TEREZINHA HARDY'!TSJ50,SINAPI,2,),VLOOKUP('TEREZINHA HARDY'!TSJ50,SETOP,3,))</f>
        <v>PINTURA COM EMULSÃO ASFÁLTICA, DUAS (2) DEMÃOS</v>
      </c>
      <c r="TSE50" s="261"/>
      <c r="TSF50" s="261"/>
      <c r="TSG50" s="261"/>
      <c r="TSH50" s="261"/>
      <c r="TSI50" s="261"/>
      <c r="TSJ50" s="12" t="s">
        <v>10840</v>
      </c>
      <c r="TSK50" s="12" t="s">
        <v>6222</v>
      </c>
      <c r="TSL50" s="12" t="str">
        <f>IF(TSK50="SINAPI",VLOOKUP('TEREZINHA HARDY'!TSJ50,SINAPI,3,),VLOOKUP('TEREZINHA HARDY'!TSJ50,SETOP,4,))</f>
        <v>M2</v>
      </c>
      <c r="TSM50" s="13">
        <v>36.619999999999997</v>
      </c>
      <c r="TSN50" s="13" t="s">
        <v>41</v>
      </c>
      <c r="TSO50" s="14">
        <f>IF(TSK50="SINAPI",VLOOKUP('TEREZINHA HARDY'!TSJ50,SINAPI,4,),VLOOKUP('TEREZINHA HARDY'!TSJ50,SETOP,5,))</f>
        <v>17.68</v>
      </c>
      <c r="TSP50" s="14">
        <f t="shared" si="2554"/>
        <v>22.37</v>
      </c>
      <c r="TSQ50" s="14">
        <f t="shared" si="2555"/>
        <v>647.44159999999999</v>
      </c>
      <c r="TSR50" s="14">
        <f t="shared" si="2556"/>
        <v>819.18939999999998</v>
      </c>
      <c r="TSS50" s="11" t="s">
        <v>17390</v>
      </c>
      <c r="TST50" s="261" t="str">
        <f>IF(TTA50="SINAPI",VLOOKUP('TEREZINHA HARDY'!TSZ50,SINAPI,2,),VLOOKUP('TEREZINHA HARDY'!TSZ50,SETOP,3,))</f>
        <v>PINTURA COM EMULSÃO ASFÁLTICA, DUAS (2) DEMÃOS</v>
      </c>
      <c r="TSU50" s="261"/>
      <c r="TSV50" s="261"/>
      <c r="TSW50" s="261"/>
      <c r="TSX50" s="261"/>
      <c r="TSY50" s="261"/>
      <c r="TSZ50" s="12" t="s">
        <v>10840</v>
      </c>
      <c r="TTA50" s="12" t="s">
        <v>6222</v>
      </c>
      <c r="TTB50" s="12" t="str">
        <f>IF(TTA50="SINAPI",VLOOKUP('TEREZINHA HARDY'!TSZ50,SINAPI,3,),VLOOKUP('TEREZINHA HARDY'!TSZ50,SETOP,4,))</f>
        <v>M2</v>
      </c>
      <c r="TTC50" s="13">
        <v>36.619999999999997</v>
      </c>
      <c r="TTD50" s="13" t="s">
        <v>41</v>
      </c>
      <c r="TTE50" s="14">
        <f>IF(TTA50="SINAPI",VLOOKUP('TEREZINHA HARDY'!TSZ50,SINAPI,4,),VLOOKUP('TEREZINHA HARDY'!TSZ50,SETOP,5,))</f>
        <v>17.68</v>
      </c>
      <c r="TTF50" s="14">
        <f t="shared" si="2557"/>
        <v>22.37</v>
      </c>
      <c r="TTG50" s="14">
        <f t="shared" si="2558"/>
        <v>647.44159999999999</v>
      </c>
      <c r="TTH50" s="14">
        <f t="shared" si="2559"/>
        <v>819.18939999999998</v>
      </c>
      <c r="TTI50" s="11" t="s">
        <v>17390</v>
      </c>
      <c r="TTJ50" s="261" t="str">
        <f>IF(TTQ50="SINAPI",VLOOKUP('TEREZINHA HARDY'!TTP50,SINAPI,2,),VLOOKUP('TEREZINHA HARDY'!TTP50,SETOP,3,))</f>
        <v>PINTURA COM EMULSÃO ASFÁLTICA, DUAS (2) DEMÃOS</v>
      </c>
      <c r="TTK50" s="261"/>
      <c r="TTL50" s="261"/>
      <c r="TTM50" s="261"/>
      <c r="TTN50" s="261"/>
      <c r="TTO50" s="261"/>
      <c r="TTP50" s="12" t="s">
        <v>10840</v>
      </c>
      <c r="TTQ50" s="12" t="s">
        <v>6222</v>
      </c>
      <c r="TTR50" s="12" t="str">
        <f>IF(TTQ50="SINAPI",VLOOKUP('TEREZINHA HARDY'!TTP50,SINAPI,3,),VLOOKUP('TEREZINHA HARDY'!TTP50,SETOP,4,))</f>
        <v>M2</v>
      </c>
      <c r="TTS50" s="13">
        <v>36.619999999999997</v>
      </c>
      <c r="TTT50" s="13" t="s">
        <v>41</v>
      </c>
      <c r="TTU50" s="14">
        <f>IF(TTQ50="SINAPI",VLOOKUP('TEREZINHA HARDY'!TTP50,SINAPI,4,),VLOOKUP('TEREZINHA HARDY'!TTP50,SETOP,5,))</f>
        <v>17.68</v>
      </c>
      <c r="TTV50" s="14">
        <f t="shared" si="2560"/>
        <v>22.37</v>
      </c>
      <c r="TTW50" s="14">
        <f t="shared" si="2561"/>
        <v>647.44159999999999</v>
      </c>
      <c r="TTX50" s="14">
        <f t="shared" si="2562"/>
        <v>819.18939999999998</v>
      </c>
      <c r="TTY50" s="11" t="s">
        <v>17390</v>
      </c>
      <c r="TTZ50" s="261" t="str">
        <f>IF(TUG50="SINAPI",VLOOKUP('TEREZINHA HARDY'!TUF50,SINAPI,2,),VLOOKUP('TEREZINHA HARDY'!TUF50,SETOP,3,))</f>
        <v>PINTURA COM EMULSÃO ASFÁLTICA, DUAS (2) DEMÃOS</v>
      </c>
      <c r="TUA50" s="261"/>
      <c r="TUB50" s="261"/>
      <c r="TUC50" s="261"/>
      <c r="TUD50" s="261"/>
      <c r="TUE50" s="261"/>
      <c r="TUF50" s="12" t="s">
        <v>10840</v>
      </c>
      <c r="TUG50" s="12" t="s">
        <v>6222</v>
      </c>
      <c r="TUH50" s="12" t="str">
        <f>IF(TUG50="SINAPI",VLOOKUP('TEREZINHA HARDY'!TUF50,SINAPI,3,),VLOOKUP('TEREZINHA HARDY'!TUF50,SETOP,4,))</f>
        <v>M2</v>
      </c>
      <c r="TUI50" s="13">
        <v>36.619999999999997</v>
      </c>
      <c r="TUJ50" s="13" t="s">
        <v>41</v>
      </c>
      <c r="TUK50" s="14">
        <f>IF(TUG50="SINAPI",VLOOKUP('TEREZINHA HARDY'!TUF50,SINAPI,4,),VLOOKUP('TEREZINHA HARDY'!TUF50,SETOP,5,))</f>
        <v>17.68</v>
      </c>
      <c r="TUL50" s="14">
        <f t="shared" si="2563"/>
        <v>22.37</v>
      </c>
      <c r="TUM50" s="14">
        <f t="shared" si="2564"/>
        <v>647.44159999999999</v>
      </c>
      <c r="TUN50" s="14">
        <f t="shared" si="2565"/>
        <v>819.18939999999998</v>
      </c>
      <c r="TUO50" s="11" t="s">
        <v>17390</v>
      </c>
      <c r="TUP50" s="261" t="str">
        <f>IF(TUW50="SINAPI",VLOOKUP('TEREZINHA HARDY'!TUV50,SINAPI,2,),VLOOKUP('TEREZINHA HARDY'!TUV50,SETOP,3,))</f>
        <v>PINTURA COM EMULSÃO ASFÁLTICA, DUAS (2) DEMÃOS</v>
      </c>
      <c r="TUQ50" s="261"/>
      <c r="TUR50" s="261"/>
      <c r="TUS50" s="261"/>
      <c r="TUT50" s="261"/>
      <c r="TUU50" s="261"/>
      <c r="TUV50" s="12" t="s">
        <v>10840</v>
      </c>
      <c r="TUW50" s="12" t="s">
        <v>6222</v>
      </c>
      <c r="TUX50" s="12" t="str">
        <f>IF(TUW50="SINAPI",VLOOKUP('TEREZINHA HARDY'!TUV50,SINAPI,3,),VLOOKUP('TEREZINHA HARDY'!TUV50,SETOP,4,))</f>
        <v>M2</v>
      </c>
      <c r="TUY50" s="13">
        <v>36.619999999999997</v>
      </c>
      <c r="TUZ50" s="13" t="s">
        <v>41</v>
      </c>
      <c r="TVA50" s="14">
        <f>IF(TUW50="SINAPI",VLOOKUP('TEREZINHA HARDY'!TUV50,SINAPI,4,),VLOOKUP('TEREZINHA HARDY'!TUV50,SETOP,5,))</f>
        <v>17.68</v>
      </c>
      <c r="TVB50" s="14">
        <f t="shared" si="2566"/>
        <v>22.37</v>
      </c>
      <c r="TVC50" s="14">
        <f t="shared" si="2567"/>
        <v>647.44159999999999</v>
      </c>
      <c r="TVD50" s="14">
        <f t="shared" si="2568"/>
        <v>819.18939999999998</v>
      </c>
      <c r="TVE50" s="11" t="s">
        <v>17390</v>
      </c>
      <c r="TVF50" s="261" t="str">
        <f>IF(TVM50="SINAPI",VLOOKUP('TEREZINHA HARDY'!TVL50,SINAPI,2,),VLOOKUP('TEREZINHA HARDY'!TVL50,SETOP,3,))</f>
        <v>PINTURA COM EMULSÃO ASFÁLTICA, DUAS (2) DEMÃOS</v>
      </c>
      <c r="TVG50" s="261"/>
      <c r="TVH50" s="261"/>
      <c r="TVI50" s="261"/>
      <c r="TVJ50" s="261"/>
      <c r="TVK50" s="261"/>
      <c r="TVL50" s="12" t="s">
        <v>10840</v>
      </c>
      <c r="TVM50" s="12" t="s">
        <v>6222</v>
      </c>
      <c r="TVN50" s="12" t="str">
        <f>IF(TVM50="SINAPI",VLOOKUP('TEREZINHA HARDY'!TVL50,SINAPI,3,),VLOOKUP('TEREZINHA HARDY'!TVL50,SETOP,4,))</f>
        <v>M2</v>
      </c>
      <c r="TVO50" s="13">
        <v>36.619999999999997</v>
      </c>
      <c r="TVP50" s="13" t="s">
        <v>41</v>
      </c>
      <c r="TVQ50" s="14">
        <f>IF(TVM50="SINAPI",VLOOKUP('TEREZINHA HARDY'!TVL50,SINAPI,4,),VLOOKUP('TEREZINHA HARDY'!TVL50,SETOP,5,))</f>
        <v>17.68</v>
      </c>
      <c r="TVR50" s="14">
        <f t="shared" si="2569"/>
        <v>22.37</v>
      </c>
      <c r="TVS50" s="14">
        <f t="shared" si="2570"/>
        <v>647.44159999999999</v>
      </c>
      <c r="TVT50" s="14">
        <f t="shared" si="2571"/>
        <v>819.18939999999998</v>
      </c>
      <c r="TVU50" s="11" t="s">
        <v>17390</v>
      </c>
      <c r="TVV50" s="261" t="str">
        <f>IF(TWC50="SINAPI",VLOOKUP('TEREZINHA HARDY'!TWB50,SINAPI,2,),VLOOKUP('TEREZINHA HARDY'!TWB50,SETOP,3,))</f>
        <v>PINTURA COM EMULSÃO ASFÁLTICA, DUAS (2) DEMÃOS</v>
      </c>
      <c r="TVW50" s="261"/>
      <c r="TVX50" s="261"/>
      <c r="TVY50" s="261"/>
      <c r="TVZ50" s="261"/>
      <c r="TWA50" s="261"/>
      <c r="TWB50" s="12" t="s">
        <v>10840</v>
      </c>
      <c r="TWC50" s="12" t="s">
        <v>6222</v>
      </c>
      <c r="TWD50" s="12" t="str">
        <f>IF(TWC50="SINAPI",VLOOKUP('TEREZINHA HARDY'!TWB50,SINAPI,3,),VLOOKUP('TEREZINHA HARDY'!TWB50,SETOP,4,))</f>
        <v>M2</v>
      </c>
      <c r="TWE50" s="13">
        <v>36.619999999999997</v>
      </c>
      <c r="TWF50" s="13" t="s">
        <v>41</v>
      </c>
      <c r="TWG50" s="14">
        <f>IF(TWC50="SINAPI",VLOOKUP('TEREZINHA HARDY'!TWB50,SINAPI,4,),VLOOKUP('TEREZINHA HARDY'!TWB50,SETOP,5,))</f>
        <v>17.68</v>
      </c>
      <c r="TWH50" s="14">
        <f t="shared" si="2572"/>
        <v>22.37</v>
      </c>
      <c r="TWI50" s="14">
        <f t="shared" si="2573"/>
        <v>647.44159999999999</v>
      </c>
      <c r="TWJ50" s="14">
        <f t="shared" si="2574"/>
        <v>819.18939999999998</v>
      </c>
      <c r="TWK50" s="11" t="s">
        <v>17390</v>
      </c>
      <c r="TWL50" s="261" t="str">
        <f>IF(TWS50="SINAPI",VLOOKUP('TEREZINHA HARDY'!TWR50,SINAPI,2,),VLOOKUP('TEREZINHA HARDY'!TWR50,SETOP,3,))</f>
        <v>PINTURA COM EMULSÃO ASFÁLTICA, DUAS (2) DEMÃOS</v>
      </c>
      <c r="TWM50" s="261"/>
      <c r="TWN50" s="261"/>
      <c r="TWO50" s="261"/>
      <c r="TWP50" s="261"/>
      <c r="TWQ50" s="261"/>
      <c r="TWR50" s="12" t="s">
        <v>10840</v>
      </c>
      <c r="TWS50" s="12" t="s">
        <v>6222</v>
      </c>
      <c r="TWT50" s="12" t="str">
        <f>IF(TWS50="SINAPI",VLOOKUP('TEREZINHA HARDY'!TWR50,SINAPI,3,),VLOOKUP('TEREZINHA HARDY'!TWR50,SETOP,4,))</f>
        <v>M2</v>
      </c>
      <c r="TWU50" s="13">
        <v>36.619999999999997</v>
      </c>
      <c r="TWV50" s="13" t="s">
        <v>41</v>
      </c>
      <c r="TWW50" s="14">
        <f>IF(TWS50="SINAPI",VLOOKUP('TEREZINHA HARDY'!TWR50,SINAPI,4,),VLOOKUP('TEREZINHA HARDY'!TWR50,SETOP,5,))</f>
        <v>17.68</v>
      </c>
      <c r="TWX50" s="14">
        <f t="shared" si="2575"/>
        <v>22.37</v>
      </c>
      <c r="TWY50" s="14">
        <f t="shared" si="2576"/>
        <v>647.44159999999999</v>
      </c>
      <c r="TWZ50" s="14">
        <f t="shared" si="2577"/>
        <v>819.18939999999998</v>
      </c>
      <c r="TXA50" s="11" t="s">
        <v>17390</v>
      </c>
      <c r="TXB50" s="261" t="str">
        <f>IF(TXI50="SINAPI",VLOOKUP('TEREZINHA HARDY'!TXH50,SINAPI,2,),VLOOKUP('TEREZINHA HARDY'!TXH50,SETOP,3,))</f>
        <v>PINTURA COM EMULSÃO ASFÁLTICA, DUAS (2) DEMÃOS</v>
      </c>
      <c r="TXC50" s="261"/>
      <c r="TXD50" s="261"/>
      <c r="TXE50" s="261"/>
      <c r="TXF50" s="261"/>
      <c r="TXG50" s="261"/>
      <c r="TXH50" s="12" t="s">
        <v>10840</v>
      </c>
      <c r="TXI50" s="12" t="s">
        <v>6222</v>
      </c>
      <c r="TXJ50" s="12" t="str">
        <f>IF(TXI50="SINAPI",VLOOKUP('TEREZINHA HARDY'!TXH50,SINAPI,3,),VLOOKUP('TEREZINHA HARDY'!TXH50,SETOP,4,))</f>
        <v>M2</v>
      </c>
      <c r="TXK50" s="13">
        <v>36.619999999999997</v>
      </c>
      <c r="TXL50" s="13" t="s">
        <v>41</v>
      </c>
      <c r="TXM50" s="14">
        <f>IF(TXI50="SINAPI",VLOOKUP('TEREZINHA HARDY'!TXH50,SINAPI,4,),VLOOKUP('TEREZINHA HARDY'!TXH50,SETOP,5,))</f>
        <v>17.68</v>
      </c>
      <c r="TXN50" s="14">
        <f t="shared" si="2578"/>
        <v>22.37</v>
      </c>
      <c r="TXO50" s="14">
        <f t="shared" si="2579"/>
        <v>647.44159999999999</v>
      </c>
      <c r="TXP50" s="14">
        <f t="shared" si="2580"/>
        <v>819.18939999999998</v>
      </c>
      <c r="TXQ50" s="11" t="s">
        <v>17390</v>
      </c>
      <c r="TXR50" s="261" t="str">
        <f>IF(TXY50="SINAPI",VLOOKUP('TEREZINHA HARDY'!TXX50,SINAPI,2,),VLOOKUP('TEREZINHA HARDY'!TXX50,SETOP,3,))</f>
        <v>PINTURA COM EMULSÃO ASFÁLTICA, DUAS (2) DEMÃOS</v>
      </c>
      <c r="TXS50" s="261"/>
      <c r="TXT50" s="261"/>
      <c r="TXU50" s="261"/>
      <c r="TXV50" s="261"/>
      <c r="TXW50" s="261"/>
      <c r="TXX50" s="12" t="s">
        <v>10840</v>
      </c>
      <c r="TXY50" s="12" t="s">
        <v>6222</v>
      </c>
      <c r="TXZ50" s="12" t="str">
        <f>IF(TXY50="SINAPI",VLOOKUP('TEREZINHA HARDY'!TXX50,SINAPI,3,),VLOOKUP('TEREZINHA HARDY'!TXX50,SETOP,4,))</f>
        <v>M2</v>
      </c>
      <c r="TYA50" s="13">
        <v>36.619999999999997</v>
      </c>
      <c r="TYB50" s="13" t="s">
        <v>41</v>
      </c>
      <c r="TYC50" s="14">
        <f>IF(TXY50="SINAPI",VLOOKUP('TEREZINHA HARDY'!TXX50,SINAPI,4,),VLOOKUP('TEREZINHA HARDY'!TXX50,SETOP,5,))</f>
        <v>17.68</v>
      </c>
      <c r="TYD50" s="14">
        <f t="shared" si="2581"/>
        <v>22.37</v>
      </c>
      <c r="TYE50" s="14">
        <f t="shared" si="2582"/>
        <v>647.44159999999999</v>
      </c>
      <c r="TYF50" s="14">
        <f t="shared" si="2583"/>
        <v>819.18939999999998</v>
      </c>
      <c r="TYG50" s="11" t="s">
        <v>17390</v>
      </c>
      <c r="TYH50" s="261" t="str">
        <f>IF(TYO50="SINAPI",VLOOKUP('TEREZINHA HARDY'!TYN50,SINAPI,2,),VLOOKUP('TEREZINHA HARDY'!TYN50,SETOP,3,))</f>
        <v>PINTURA COM EMULSÃO ASFÁLTICA, DUAS (2) DEMÃOS</v>
      </c>
      <c r="TYI50" s="261"/>
      <c r="TYJ50" s="261"/>
      <c r="TYK50" s="261"/>
      <c r="TYL50" s="261"/>
      <c r="TYM50" s="261"/>
      <c r="TYN50" s="12" t="s">
        <v>10840</v>
      </c>
      <c r="TYO50" s="12" t="s">
        <v>6222</v>
      </c>
      <c r="TYP50" s="12" t="str">
        <f>IF(TYO50="SINAPI",VLOOKUP('TEREZINHA HARDY'!TYN50,SINAPI,3,),VLOOKUP('TEREZINHA HARDY'!TYN50,SETOP,4,))</f>
        <v>M2</v>
      </c>
      <c r="TYQ50" s="13">
        <v>36.619999999999997</v>
      </c>
      <c r="TYR50" s="13" t="s">
        <v>41</v>
      </c>
      <c r="TYS50" s="14">
        <f>IF(TYO50="SINAPI",VLOOKUP('TEREZINHA HARDY'!TYN50,SINAPI,4,),VLOOKUP('TEREZINHA HARDY'!TYN50,SETOP,5,))</f>
        <v>17.68</v>
      </c>
      <c r="TYT50" s="14">
        <f t="shared" si="2584"/>
        <v>22.37</v>
      </c>
      <c r="TYU50" s="14">
        <f t="shared" si="2585"/>
        <v>647.44159999999999</v>
      </c>
      <c r="TYV50" s="14">
        <f t="shared" si="2586"/>
        <v>819.18939999999998</v>
      </c>
      <c r="TYW50" s="11" t="s">
        <v>17390</v>
      </c>
      <c r="TYX50" s="261" t="str">
        <f>IF(TZE50="SINAPI",VLOOKUP('TEREZINHA HARDY'!TZD50,SINAPI,2,),VLOOKUP('TEREZINHA HARDY'!TZD50,SETOP,3,))</f>
        <v>PINTURA COM EMULSÃO ASFÁLTICA, DUAS (2) DEMÃOS</v>
      </c>
      <c r="TYY50" s="261"/>
      <c r="TYZ50" s="261"/>
      <c r="TZA50" s="261"/>
      <c r="TZB50" s="261"/>
      <c r="TZC50" s="261"/>
      <c r="TZD50" s="12" t="s">
        <v>10840</v>
      </c>
      <c r="TZE50" s="12" t="s">
        <v>6222</v>
      </c>
      <c r="TZF50" s="12" t="str">
        <f>IF(TZE50="SINAPI",VLOOKUP('TEREZINHA HARDY'!TZD50,SINAPI,3,),VLOOKUP('TEREZINHA HARDY'!TZD50,SETOP,4,))</f>
        <v>M2</v>
      </c>
      <c r="TZG50" s="13">
        <v>36.619999999999997</v>
      </c>
      <c r="TZH50" s="13" t="s">
        <v>41</v>
      </c>
      <c r="TZI50" s="14">
        <f>IF(TZE50="SINAPI",VLOOKUP('TEREZINHA HARDY'!TZD50,SINAPI,4,),VLOOKUP('TEREZINHA HARDY'!TZD50,SETOP,5,))</f>
        <v>17.68</v>
      </c>
      <c r="TZJ50" s="14">
        <f t="shared" si="2587"/>
        <v>22.37</v>
      </c>
      <c r="TZK50" s="14">
        <f t="shared" si="2588"/>
        <v>647.44159999999999</v>
      </c>
      <c r="TZL50" s="14">
        <f t="shared" si="2589"/>
        <v>819.18939999999998</v>
      </c>
      <c r="TZM50" s="11" t="s">
        <v>17390</v>
      </c>
      <c r="TZN50" s="261" t="str">
        <f>IF(TZU50="SINAPI",VLOOKUP('TEREZINHA HARDY'!TZT50,SINAPI,2,),VLOOKUP('TEREZINHA HARDY'!TZT50,SETOP,3,))</f>
        <v>PINTURA COM EMULSÃO ASFÁLTICA, DUAS (2) DEMÃOS</v>
      </c>
      <c r="TZO50" s="261"/>
      <c r="TZP50" s="261"/>
      <c r="TZQ50" s="261"/>
      <c r="TZR50" s="261"/>
      <c r="TZS50" s="261"/>
      <c r="TZT50" s="12" t="s">
        <v>10840</v>
      </c>
      <c r="TZU50" s="12" t="s">
        <v>6222</v>
      </c>
      <c r="TZV50" s="12" t="str">
        <f>IF(TZU50="SINAPI",VLOOKUP('TEREZINHA HARDY'!TZT50,SINAPI,3,),VLOOKUP('TEREZINHA HARDY'!TZT50,SETOP,4,))</f>
        <v>M2</v>
      </c>
      <c r="TZW50" s="13">
        <v>36.619999999999997</v>
      </c>
      <c r="TZX50" s="13" t="s">
        <v>41</v>
      </c>
      <c r="TZY50" s="14">
        <f>IF(TZU50="SINAPI",VLOOKUP('TEREZINHA HARDY'!TZT50,SINAPI,4,),VLOOKUP('TEREZINHA HARDY'!TZT50,SETOP,5,))</f>
        <v>17.68</v>
      </c>
      <c r="TZZ50" s="14">
        <f t="shared" si="2590"/>
        <v>22.37</v>
      </c>
      <c r="UAA50" s="14">
        <f t="shared" si="2591"/>
        <v>647.44159999999999</v>
      </c>
      <c r="UAB50" s="14">
        <f t="shared" si="2592"/>
        <v>819.18939999999998</v>
      </c>
      <c r="UAC50" s="11" t="s">
        <v>17390</v>
      </c>
      <c r="UAD50" s="261" t="str">
        <f>IF(UAK50="SINAPI",VLOOKUP('TEREZINHA HARDY'!UAJ50,SINAPI,2,),VLOOKUP('TEREZINHA HARDY'!UAJ50,SETOP,3,))</f>
        <v>PINTURA COM EMULSÃO ASFÁLTICA, DUAS (2) DEMÃOS</v>
      </c>
      <c r="UAE50" s="261"/>
      <c r="UAF50" s="261"/>
      <c r="UAG50" s="261"/>
      <c r="UAH50" s="261"/>
      <c r="UAI50" s="261"/>
      <c r="UAJ50" s="12" t="s">
        <v>10840</v>
      </c>
      <c r="UAK50" s="12" t="s">
        <v>6222</v>
      </c>
      <c r="UAL50" s="12" t="str">
        <f>IF(UAK50="SINAPI",VLOOKUP('TEREZINHA HARDY'!UAJ50,SINAPI,3,),VLOOKUP('TEREZINHA HARDY'!UAJ50,SETOP,4,))</f>
        <v>M2</v>
      </c>
      <c r="UAM50" s="13">
        <v>36.619999999999997</v>
      </c>
      <c r="UAN50" s="13" t="s">
        <v>41</v>
      </c>
      <c r="UAO50" s="14">
        <f>IF(UAK50="SINAPI",VLOOKUP('TEREZINHA HARDY'!UAJ50,SINAPI,4,),VLOOKUP('TEREZINHA HARDY'!UAJ50,SETOP,5,))</f>
        <v>17.68</v>
      </c>
      <c r="UAP50" s="14">
        <f t="shared" si="2593"/>
        <v>22.37</v>
      </c>
      <c r="UAQ50" s="14">
        <f t="shared" si="2594"/>
        <v>647.44159999999999</v>
      </c>
      <c r="UAR50" s="14">
        <f t="shared" si="2595"/>
        <v>819.18939999999998</v>
      </c>
      <c r="UAS50" s="11" t="s">
        <v>17390</v>
      </c>
      <c r="UAT50" s="261" t="str">
        <f>IF(UBA50="SINAPI",VLOOKUP('TEREZINHA HARDY'!UAZ50,SINAPI,2,),VLOOKUP('TEREZINHA HARDY'!UAZ50,SETOP,3,))</f>
        <v>PINTURA COM EMULSÃO ASFÁLTICA, DUAS (2) DEMÃOS</v>
      </c>
      <c r="UAU50" s="261"/>
      <c r="UAV50" s="261"/>
      <c r="UAW50" s="261"/>
      <c r="UAX50" s="261"/>
      <c r="UAY50" s="261"/>
      <c r="UAZ50" s="12" t="s">
        <v>10840</v>
      </c>
      <c r="UBA50" s="12" t="s">
        <v>6222</v>
      </c>
      <c r="UBB50" s="12" t="str">
        <f>IF(UBA50="SINAPI",VLOOKUP('TEREZINHA HARDY'!UAZ50,SINAPI,3,),VLOOKUP('TEREZINHA HARDY'!UAZ50,SETOP,4,))</f>
        <v>M2</v>
      </c>
      <c r="UBC50" s="13">
        <v>36.619999999999997</v>
      </c>
      <c r="UBD50" s="13" t="s">
        <v>41</v>
      </c>
      <c r="UBE50" s="14">
        <f>IF(UBA50="SINAPI",VLOOKUP('TEREZINHA HARDY'!UAZ50,SINAPI,4,),VLOOKUP('TEREZINHA HARDY'!UAZ50,SETOP,5,))</f>
        <v>17.68</v>
      </c>
      <c r="UBF50" s="14">
        <f t="shared" si="2596"/>
        <v>22.37</v>
      </c>
      <c r="UBG50" s="14">
        <f t="shared" si="2597"/>
        <v>647.44159999999999</v>
      </c>
      <c r="UBH50" s="14">
        <f t="shared" si="2598"/>
        <v>819.18939999999998</v>
      </c>
      <c r="UBI50" s="11" t="s">
        <v>17390</v>
      </c>
      <c r="UBJ50" s="261" t="str">
        <f>IF(UBQ50="SINAPI",VLOOKUP('TEREZINHA HARDY'!UBP50,SINAPI,2,),VLOOKUP('TEREZINHA HARDY'!UBP50,SETOP,3,))</f>
        <v>PINTURA COM EMULSÃO ASFÁLTICA, DUAS (2) DEMÃOS</v>
      </c>
      <c r="UBK50" s="261"/>
      <c r="UBL50" s="261"/>
      <c r="UBM50" s="261"/>
      <c r="UBN50" s="261"/>
      <c r="UBO50" s="261"/>
      <c r="UBP50" s="12" t="s">
        <v>10840</v>
      </c>
      <c r="UBQ50" s="12" t="s">
        <v>6222</v>
      </c>
      <c r="UBR50" s="12" t="str">
        <f>IF(UBQ50="SINAPI",VLOOKUP('TEREZINHA HARDY'!UBP50,SINAPI,3,),VLOOKUP('TEREZINHA HARDY'!UBP50,SETOP,4,))</f>
        <v>M2</v>
      </c>
      <c r="UBS50" s="13">
        <v>36.619999999999997</v>
      </c>
      <c r="UBT50" s="13" t="s">
        <v>41</v>
      </c>
      <c r="UBU50" s="14">
        <f>IF(UBQ50="SINAPI",VLOOKUP('TEREZINHA HARDY'!UBP50,SINAPI,4,),VLOOKUP('TEREZINHA HARDY'!UBP50,SETOP,5,))</f>
        <v>17.68</v>
      </c>
      <c r="UBV50" s="14">
        <f t="shared" si="2599"/>
        <v>22.37</v>
      </c>
      <c r="UBW50" s="14">
        <f t="shared" si="2600"/>
        <v>647.44159999999999</v>
      </c>
      <c r="UBX50" s="14">
        <f t="shared" si="2601"/>
        <v>819.18939999999998</v>
      </c>
      <c r="UBY50" s="11" t="s">
        <v>17390</v>
      </c>
      <c r="UBZ50" s="261" t="str">
        <f>IF(UCG50="SINAPI",VLOOKUP('TEREZINHA HARDY'!UCF50,SINAPI,2,),VLOOKUP('TEREZINHA HARDY'!UCF50,SETOP,3,))</f>
        <v>PINTURA COM EMULSÃO ASFÁLTICA, DUAS (2) DEMÃOS</v>
      </c>
      <c r="UCA50" s="261"/>
      <c r="UCB50" s="261"/>
      <c r="UCC50" s="261"/>
      <c r="UCD50" s="261"/>
      <c r="UCE50" s="261"/>
      <c r="UCF50" s="12" t="s">
        <v>10840</v>
      </c>
      <c r="UCG50" s="12" t="s">
        <v>6222</v>
      </c>
      <c r="UCH50" s="12" t="str">
        <f>IF(UCG50="SINAPI",VLOOKUP('TEREZINHA HARDY'!UCF50,SINAPI,3,),VLOOKUP('TEREZINHA HARDY'!UCF50,SETOP,4,))</f>
        <v>M2</v>
      </c>
      <c r="UCI50" s="13">
        <v>36.619999999999997</v>
      </c>
      <c r="UCJ50" s="13" t="s">
        <v>41</v>
      </c>
      <c r="UCK50" s="14">
        <f>IF(UCG50="SINAPI",VLOOKUP('TEREZINHA HARDY'!UCF50,SINAPI,4,),VLOOKUP('TEREZINHA HARDY'!UCF50,SETOP,5,))</f>
        <v>17.68</v>
      </c>
      <c r="UCL50" s="14">
        <f t="shared" si="2602"/>
        <v>22.37</v>
      </c>
      <c r="UCM50" s="14">
        <f t="shared" si="2603"/>
        <v>647.44159999999999</v>
      </c>
      <c r="UCN50" s="14">
        <f t="shared" si="2604"/>
        <v>819.18939999999998</v>
      </c>
      <c r="UCO50" s="11" t="s">
        <v>17390</v>
      </c>
      <c r="UCP50" s="261" t="str">
        <f>IF(UCW50="SINAPI",VLOOKUP('TEREZINHA HARDY'!UCV50,SINAPI,2,),VLOOKUP('TEREZINHA HARDY'!UCV50,SETOP,3,))</f>
        <v>PINTURA COM EMULSÃO ASFÁLTICA, DUAS (2) DEMÃOS</v>
      </c>
      <c r="UCQ50" s="261"/>
      <c r="UCR50" s="261"/>
      <c r="UCS50" s="261"/>
      <c r="UCT50" s="261"/>
      <c r="UCU50" s="261"/>
      <c r="UCV50" s="12" t="s">
        <v>10840</v>
      </c>
      <c r="UCW50" s="12" t="s">
        <v>6222</v>
      </c>
      <c r="UCX50" s="12" t="str">
        <f>IF(UCW50="SINAPI",VLOOKUP('TEREZINHA HARDY'!UCV50,SINAPI,3,),VLOOKUP('TEREZINHA HARDY'!UCV50,SETOP,4,))</f>
        <v>M2</v>
      </c>
      <c r="UCY50" s="13">
        <v>36.619999999999997</v>
      </c>
      <c r="UCZ50" s="13" t="s">
        <v>41</v>
      </c>
      <c r="UDA50" s="14">
        <f>IF(UCW50="SINAPI",VLOOKUP('TEREZINHA HARDY'!UCV50,SINAPI,4,),VLOOKUP('TEREZINHA HARDY'!UCV50,SETOP,5,))</f>
        <v>17.68</v>
      </c>
      <c r="UDB50" s="14">
        <f t="shared" si="2605"/>
        <v>22.37</v>
      </c>
      <c r="UDC50" s="14">
        <f t="shared" si="2606"/>
        <v>647.44159999999999</v>
      </c>
      <c r="UDD50" s="14">
        <f t="shared" si="2607"/>
        <v>819.18939999999998</v>
      </c>
      <c r="UDE50" s="11" t="s">
        <v>17390</v>
      </c>
      <c r="UDF50" s="261" t="str">
        <f>IF(UDM50="SINAPI",VLOOKUP('TEREZINHA HARDY'!UDL50,SINAPI,2,),VLOOKUP('TEREZINHA HARDY'!UDL50,SETOP,3,))</f>
        <v>PINTURA COM EMULSÃO ASFÁLTICA, DUAS (2) DEMÃOS</v>
      </c>
      <c r="UDG50" s="261"/>
      <c r="UDH50" s="261"/>
      <c r="UDI50" s="261"/>
      <c r="UDJ50" s="261"/>
      <c r="UDK50" s="261"/>
      <c r="UDL50" s="12" t="s">
        <v>10840</v>
      </c>
      <c r="UDM50" s="12" t="s">
        <v>6222</v>
      </c>
      <c r="UDN50" s="12" t="str">
        <f>IF(UDM50="SINAPI",VLOOKUP('TEREZINHA HARDY'!UDL50,SINAPI,3,),VLOOKUP('TEREZINHA HARDY'!UDL50,SETOP,4,))</f>
        <v>M2</v>
      </c>
      <c r="UDO50" s="13">
        <v>36.619999999999997</v>
      </c>
      <c r="UDP50" s="13" t="s">
        <v>41</v>
      </c>
      <c r="UDQ50" s="14">
        <f>IF(UDM50="SINAPI",VLOOKUP('TEREZINHA HARDY'!UDL50,SINAPI,4,),VLOOKUP('TEREZINHA HARDY'!UDL50,SETOP,5,))</f>
        <v>17.68</v>
      </c>
      <c r="UDR50" s="14">
        <f t="shared" si="2608"/>
        <v>22.37</v>
      </c>
      <c r="UDS50" s="14">
        <f t="shared" si="2609"/>
        <v>647.44159999999999</v>
      </c>
      <c r="UDT50" s="14">
        <f t="shared" si="2610"/>
        <v>819.18939999999998</v>
      </c>
      <c r="UDU50" s="11" t="s">
        <v>17390</v>
      </c>
      <c r="UDV50" s="261" t="str">
        <f>IF(UEC50="SINAPI",VLOOKUP('TEREZINHA HARDY'!UEB50,SINAPI,2,),VLOOKUP('TEREZINHA HARDY'!UEB50,SETOP,3,))</f>
        <v>PINTURA COM EMULSÃO ASFÁLTICA, DUAS (2) DEMÃOS</v>
      </c>
      <c r="UDW50" s="261"/>
      <c r="UDX50" s="261"/>
      <c r="UDY50" s="261"/>
      <c r="UDZ50" s="261"/>
      <c r="UEA50" s="261"/>
      <c r="UEB50" s="12" t="s">
        <v>10840</v>
      </c>
      <c r="UEC50" s="12" t="s">
        <v>6222</v>
      </c>
      <c r="UED50" s="12" t="str">
        <f>IF(UEC50="SINAPI",VLOOKUP('TEREZINHA HARDY'!UEB50,SINAPI,3,),VLOOKUP('TEREZINHA HARDY'!UEB50,SETOP,4,))</f>
        <v>M2</v>
      </c>
      <c r="UEE50" s="13">
        <v>36.619999999999997</v>
      </c>
      <c r="UEF50" s="13" t="s">
        <v>41</v>
      </c>
      <c r="UEG50" s="14">
        <f>IF(UEC50="SINAPI",VLOOKUP('TEREZINHA HARDY'!UEB50,SINAPI,4,),VLOOKUP('TEREZINHA HARDY'!UEB50,SETOP,5,))</f>
        <v>17.68</v>
      </c>
      <c r="UEH50" s="14">
        <f t="shared" si="2611"/>
        <v>22.37</v>
      </c>
      <c r="UEI50" s="14">
        <f t="shared" si="2612"/>
        <v>647.44159999999999</v>
      </c>
      <c r="UEJ50" s="14">
        <f t="shared" si="2613"/>
        <v>819.18939999999998</v>
      </c>
      <c r="UEK50" s="11" t="s">
        <v>17390</v>
      </c>
      <c r="UEL50" s="261" t="str">
        <f>IF(UES50="SINAPI",VLOOKUP('TEREZINHA HARDY'!UER50,SINAPI,2,),VLOOKUP('TEREZINHA HARDY'!UER50,SETOP,3,))</f>
        <v>PINTURA COM EMULSÃO ASFÁLTICA, DUAS (2) DEMÃOS</v>
      </c>
      <c r="UEM50" s="261"/>
      <c r="UEN50" s="261"/>
      <c r="UEO50" s="261"/>
      <c r="UEP50" s="261"/>
      <c r="UEQ50" s="261"/>
      <c r="UER50" s="12" t="s">
        <v>10840</v>
      </c>
      <c r="UES50" s="12" t="s">
        <v>6222</v>
      </c>
      <c r="UET50" s="12" t="str">
        <f>IF(UES50="SINAPI",VLOOKUP('TEREZINHA HARDY'!UER50,SINAPI,3,),VLOOKUP('TEREZINHA HARDY'!UER50,SETOP,4,))</f>
        <v>M2</v>
      </c>
      <c r="UEU50" s="13">
        <v>36.619999999999997</v>
      </c>
      <c r="UEV50" s="13" t="s">
        <v>41</v>
      </c>
      <c r="UEW50" s="14">
        <f>IF(UES50="SINAPI",VLOOKUP('TEREZINHA HARDY'!UER50,SINAPI,4,),VLOOKUP('TEREZINHA HARDY'!UER50,SETOP,5,))</f>
        <v>17.68</v>
      </c>
      <c r="UEX50" s="14">
        <f t="shared" si="2614"/>
        <v>22.37</v>
      </c>
      <c r="UEY50" s="14">
        <f t="shared" si="2615"/>
        <v>647.44159999999999</v>
      </c>
      <c r="UEZ50" s="14">
        <f t="shared" si="2616"/>
        <v>819.18939999999998</v>
      </c>
      <c r="UFA50" s="11" t="s">
        <v>17390</v>
      </c>
      <c r="UFB50" s="261" t="str">
        <f>IF(UFI50="SINAPI",VLOOKUP('TEREZINHA HARDY'!UFH50,SINAPI,2,),VLOOKUP('TEREZINHA HARDY'!UFH50,SETOP,3,))</f>
        <v>PINTURA COM EMULSÃO ASFÁLTICA, DUAS (2) DEMÃOS</v>
      </c>
      <c r="UFC50" s="261"/>
      <c r="UFD50" s="261"/>
      <c r="UFE50" s="261"/>
      <c r="UFF50" s="261"/>
      <c r="UFG50" s="261"/>
      <c r="UFH50" s="12" t="s">
        <v>10840</v>
      </c>
      <c r="UFI50" s="12" t="s">
        <v>6222</v>
      </c>
      <c r="UFJ50" s="12" t="str">
        <f>IF(UFI50="SINAPI",VLOOKUP('TEREZINHA HARDY'!UFH50,SINAPI,3,),VLOOKUP('TEREZINHA HARDY'!UFH50,SETOP,4,))</f>
        <v>M2</v>
      </c>
      <c r="UFK50" s="13">
        <v>36.619999999999997</v>
      </c>
      <c r="UFL50" s="13" t="s">
        <v>41</v>
      </c>
      <c r="UFM50" s="14">
        <f>IF(UFI50="SINAPI",VLOOKUP('TEREZINHA HARDY'!UFH50,SINAPI,4,),VLOOKUP('TEREZINHA HARDY'!UFH50,SETOP,5,))</f>
        <v>17.68</v>
      </c>
      <c r="UFN50" s="14">
        <f t="shared" si="2617"/>
        <v>22.37</v>
      </c>
      <c r="UFO50" s="14">
        <f t="shared" si="2618"/>
        <v>647.44159999999999</v>
      </c>
      <c r="UFP50" s="14">
        <f t="shared" si="2619"/>
        <v>819.18939999999998</v>
      </c>
      <c r="UFQ50" s="11" t="s">
        <v>17390</v>
      </c>
      <c r="UFR50" s="261" t="str">
        <f>IF(UFY50="SINAPI",VLOOKUP('TEREZINHA HARDY'!UFX50,SINAPI,2,),VLOOKUP('TEREZINHA HARDY'!UFX50,SETOP,3,))</f>
        <v>PINTURA COM EMULSÃO ASFÁLTICA, DUAS (2) DEMÃOS</v>
      </c>
      <c r="UFS50" s="261"/>
      <c r="UFT50" s="261"/>
      <c r="UFU50" s="261"/>
      <c r="UFV50" s="261"/>
      <c r="UFW50" s="261"/>
      <c r="UFX50" s="12" t="s">
        <v>10840</v>
      </c>
      <c r="UFY50" s="12" t="s">
        <v>6222</v>
      </c>
      <c r="UFZ50" s="12" t="str">
        <f>IF(UFY50="SINAPI",VLOOKUP('TEREZINHA HARDY'!UFX50,SINAPI,3,),VLOOKUP('TEREZINHA HARDY'!UFX50,SETOP,4,))</f>
        <v>M2</v>
      </c>
      <c r="UGA50" s="13">
        <v>36.619999999999997</v>
      </c>
      <c r="UGB50" s="13" t="s">
        <v>41</v>
      </c>
      <c r="UGC50" s="14">
        <f>IF(UFY50="SINAPI",VLOOKUP('TEREZINHA HARDY'!UFX50,SINAPI,4,),VLOOKUP('TEREZINHA HARDY'!UFX50,SETOP,5,))</f>
        <v>17.68</v>
      </c>
      <c r="UGD50" s="14">
        <f t="shared" si="2620"/>
        <v>22.37</v>
      </c>
      <c r="UGE50" s="14">
        <f t="shared" si="2621"/>
        <v>647.44159999999999</v>
      </c>
      <c r="UGF50" s="14">
        <f t="shared" si="2622"/>
        <v>819.18939999999998</v>
      </c>
      <c r="UGG50" s="11" t="s">
        <v>17390</v>
      </c>
      <c r="UGH50" s="261" t="str">
        <f>IF(UGO50="SINAPI",VLOOKUP('TEREZINHA HARDY'!UGN50,SINAPI,2,),VLOOKUP('TEREZINHA HARDY'!UGN50,SETOP,3,))</f>
        <v>PINTURA COM EMULSÃO ASFÁLTICA, DUAS (2) DEMÃOS</v>
      </c>
      <c r="UGI50" s="261"/>
      <c r="UGJ50" s="261"/>
      <c r="UGK50" s="261"/>
      <c r="UGL50" s="261"/>
      <c r="UGM50" s="261"/>
      <c r="UGN50" s="12" t="s">
        <v>10840</v>
      </c>
      <c r="UGO50" s="12" t="s">
        <v>6222</v>
      </c>
      <c r="UGP50" s="12" t="str">
        <f>IF(UGO50="SINAPI",VLOOKUP('TEREZINHA HARDY'!UGN50,SINAPI,3,),VLOOKUP('TEREZINHA HARDY'!UGN50,SETOP,4,))</f>
        <v>M2</v>
      </c>
      <c r="UGQ50" s="13">
        <v>36.619999999999997</v>
      </c>
      <c r="UGR50" s="13" t="s">
        <v>41</v>
      </c>
      <c r="UGS50" s="14">
        <f>IF(UGO50="SINAPI",VLOOKUP('TEREZINHA HARDY'!UGN50,SINAPI,4,),VLOOKUP('TEREZINHA HARDY'!UGN50,SETOP,5,))</f>
        <v>17.68</v>
      </c>
      <c r="UGT50" s="14">
        <f t="shared" si="2623"/>
        <v>22.37</v>
      </c>
      <c r="UGU50" s="14">
        <f t="shared" si="2624"/>
        <v>647.44159999999999</v>
      </c>
      <c r="UGV50" s="14">
        <f t="shared" si="2625"/>
        <v>819.18939999999998</v>
      </c>
      <c r="UGW50" s="11" t="s">
        <v>17390</v>
      </c>
      <c r="UGX50" s="261" t="str">
        <f>IF(UHE50="SINAPI",VLOOKUP('TEREZINHA HARDY'!UHD50,SINAPI,2,),VLOOKUP('TEREZINHA HARDY'!UHD50,SETOP,3,))</f>
        <v>PINTURA COM EMULSÃO ASFÁLTICA, DUAS (2) DEMÃOS</v>
      </c>
      <c r="UGY50" s="261"/>
      <c r="UGZ50" s="261"/>
      <c r="UHA50" s="261"/>
      <c r="UHB50" s="261"/>
      <c r="UHC50" s="261"/>
      <c r="UHD50" s="12" t="s">
        <v>10840</v>
      </c>
      <c r="UHE50" s="12" t="s">
        <v>6222</v>
      </c>
      <c r="UHF50" s="12" t="str">
        <f>IF(UHE50="SINAPI",VLOOKUP('TEREZINHA HARDY'!UHD50,SINAPI,3,),VLOOKUP('TEREZINHA HARDY'!UHD50,SETOP,4,))</f>
        <v>M2</v>
      </c>
      <c r="UHG50" s="13">
        <v>36.619999999999997</v>
      </c>
      <c r="UHH50" s="13" t="s">
        <v>41</v>
      </c>
      <c r="UHI50" s="14">
        <f>IF(UHE50="SINAPI",VLOOKUP('TEREZINHA HARDY'!UHD50,SINAPI,4,),VLOOKUP('TEREZINHA HARDY'!UHD50,SETOP,5,))</f>
        <v>17.68</v>
      </c>
      <c r="UHJ50" s="14">
        <f t="shared" si="2626"/>
        <v>22.37</v>
      </c>
      <c r="UHK50" s="14">
        <f t="shared" si="2627"/>
        <v>647.44159999999999</v>
      </c>
      <c r="UHL50" s="14">
        <f t="shared" si="2628"/>
        <v>819.18939999999998</v>
      </c>
      <c r="UHM50" s="11" t="s">
        <v>17390</v>
      </c>
      <c r="UHN50" s="261" t="str">
        <f>IF(UHU50="SINAPI",VLOOKUP('TEREZINHA HARDY'!UHT50,SINAPI,2,),VLOOKUP('TEREZINHA HARDY'!UHT50,SETOP,3,))</f>
        <v>PINTURA COM EMULSÃO ASFÁLTICA, DUAS (2) DEMÃOS</v>
      </c>
      <c r="UHO50" s="261"/>
      <c r="UHP50" s="261"/>
      <c r="UHQ50" s="261"/>
      <c r="UHR50" s="261"/>
      <c r="UHS50" s="261"/>
      <c r="UHT50" s="12" t="s">
        <v>10840</v>
      </c>
      <c r="UHU50" s="12" t="s">
        <v>6222</v>
      </c>
      <c r="UHV50" s="12" t="str">
        <f>IF(UHU50="SINAPI",VLOOKUP('TEREZINHA HARDY'!UHT50,SINAPI,3,),VLOOKUP('TEREZINHA HARDY'!UHT50,SETOP,4,))</f>
        <v>M2</v>
      </c>
      <c r="UHW50" s="13">
        <v>36.619999999999997</v>
      </c>
      <c r="UHX50" s="13" t="s">
        <v>41</v>
      </c>
      <c r="UHY50" s="14">
        <f>IF(UHU50="SINAPI",VLOOKUP('TEREZINHA HARDY'!UHT50,SINAPI,4,),VLOOKUP('TEREZINHA HARDY'!UHT50,SETOP,5,))</f>
        <v>17.68</v>
      </c>
      <c r="UHZ50" s="14">
        <f t="shared" si="2629"/>
        <v>22.37</v>
      </c>
      <c r="UIA50" s="14">
        <f t="shared" si="2630"/>
        <v>647.44159999999999</v>
      </c>
      <c r="UIB50" s="14">
        <f t="shared" si="2631"/>
        <v>819.18939999999998</v>
      </c>
      <c r="UIC50" s="11" t="s">
        <v>17390</v>
      </c>
      <c r="UID50" s="261" t="str">
        <f>IF(UIK50="SINAPI",VLOOKUP('TEREZINHA HARDY'!UIJ50,SINAPI,2,),VLOOKUP('TEREZINHA HARDY'!UIJ50,SETOP,3,))</f>
        <v>PINTURA COM EMULSÃO ASFÁLTICA, DUAS (2) DEMÃOS</v>
      </c>
      <c r="UIE50" s="261"/>
      <c r="UIF50" s="261"/>
      <c r="UIG50" s="261"/>
      <c r="UIH50" s="261"/>
      <c r="UII50" s="261"/>
      <c r="UIJ50" s="12" t="s">
        <v>10840</v>
      </c>
      <c r="UIK50" s="12" t="s">
        <v>6222</v>
      </c>
      <c r="UIL50" s="12" t="str">
        <f>IF(UIK50="SINAPI",VLOOKUP('TEREZINHA HARDY'!UIJ50,SINAPI,3,),VLOOKUP('TEREZINHA HARDY'!UIJ50,SETOP,4,))</f>
        <v>M2</v>
      </c>
      <c r="UIM50" s="13">
        <v>36.619999999999997</v>
      </c>
      <c r="UIN50" s="13" t="s">
        <v>41</v>
      </c>
      <c r="UIO50" s="14">
        <f>IF(UIK50="SINAPI",VLOOKUP('TEREZINHA HARDY'!UIJ50,SINAPI,4,),VLOOKUP('TEREZINHA HARDY'!UIJ50,SETOP,5,))</f>
        <v>17.68</v>
      </c>
      <c r="UIP50" s="14">
        <f t="shared" si="2632"/>
        <v>22.37</v>
      </c>
      <c r="UIQ50" s="14">
        <f t="shared" si="2633"/>
        <v>647.44159999999999</v>
      </c>
      <c r="UIR50" s="14">
        <f t="shared" si="2634"/>
        <v>819.18939999999998</v>
      </c>
      <c r="UIS50" s="11" t="s">
        <v>17390</v>
      </c>
      <c r="UIT50" s="261" t="str">
        <f>IF(UJA50="SINAPI",VLOOKUP('TEREZINHA HARDY'!UIZ50,SINAPI,2,),VLOOKUP('TEREZINHA HARDY'!UIZ50,SETOP,3,))</f>
        <v>PINTURA COM EMULSÃO ASFÁLTICA, DUAS (2) DEMÃOS</v>
      </c>
      <c r="UIU50" s="261"/>
      <c r="UIV50" s="261"/>
      <c r="UIW50" s="261"/>
      <c r="UIX50" s="261"/>
      <c r="UIY50" s="261"/>
      <c r="UIZ50" s="12" t="s">
        <v>10840</v>
      </c>
      <c r="UJA50" s="12" t="s">
        <v>6222</v>
      </c>
      <c r="UJB50" s="12" t="str">
        <f>IF(UJA50="SINAPI",VLOOKUP('TEREZINHA HARDY'!UIZ50,SINAPI,3,),VLOOKUP('TEREZINHA HARDY'!UIZ50,SETOP,4,))</f>
        <v>M2</v>
      </c>
      <c r="UJC50" s="13">
        <v>36.619999999999997</v>
      </c>
      <c r="UJD50" s="13" t="s">
        <v>41</v>
      </c>
      <c r="UJE50" s="14">
        <f>IF(UJA50="SINAPI",VLOOKUP('TEREZINHA HARDY'!UIZ50,SINAPI,4,),VLOOKUP('TEREZINHA HARDY'!UIZ50,SETOP,5,))</f>
        <v>17.68</v>
      </c>
      <c r="UJF50" s="14">
        <f t="shared" si="2635"/>
        <v>22.37</v>
      </c>
      <c r="UJG50" s="14">
        <f t="shared" si="2636"/>
        <v>647.44159999999999</v>
      </c>
      <c r="UJH50" s="14">
        <f t="shared" si="2637"/>
        <v>819.18939999999998</v>
      </c>
      <c r="UJI50" s="11" t="s">
        <v>17390</v>
      </c>
      <c r="UJJ50" s="261" t="str">
        <f>IF(UJQ50="SINAPI",VLOOKUP('TEREZINHA HARDY'!UJP50,SINAPI,2,),VLOOKUP('TEREZINHA HARDY'!UJP50,SETOP,3,))</f>
        <v>PINTURA COM EMULSÃO ASFÁLTICA, DUAS (2) DEMÃOS</v>
      </c>
      <c r="UJK50" s="261"/>
      <c r="UJL50" s="261"/>
      <c r="UJM50" s="261"/>
      <c r="UJN50" s="261"/>
      <c r="UJO50" s="261"/>
      <c r="UJP50" s="12" t="s">
        <v>10840</v>
      </c>
      <c r="UJQ50" s="12" t="s">
        <v>6222</v>
      </c>
      <c r="UJR50" s="12" t="str">
        <f>IF(UJQ50="SINAPI",VLOOKUP('TEREZINHA HARDY'!UJP50,SINAPI,3,),VLOOKUP('TEREZINHA HARDY'!UJP50,SETOP,4,))</f>
        <v>M2</v>
      </c>
      <c r="UJS50" s="13">
        <v>36.619999999999997</v>
      </c>
      <c r="UJT50" s="13" t="s">
        <v>41</v>
      </c>
      <c r="UJU50" s="14">
        <f>IF(UJQ50="SINAPI",VLOOKUP('TEREZINHA HARDY'!UJP50,SINAPI,4,),VLOOKUP('TEREZINHA HARDY'!UJP50,SETOP,5,))</f>
        <v>17.68</v>
      </c>
      <c r="UJV50" s="14">
        <f t="shared" si="2638"/>
        <v>22.37</v>
      </c>
      <c r="UJW50" s="14">
        <f t="shared" si="2639"/>
        <v>647.44159999999999</v>
      </c>
      <c r="UJX50" s="14">
        <f t="shared" si="2640"/>
        <v>819.18939999999998</v>
      </c>
      <c r="UJY50" s="11" t="s">
        <v>17390</v>
      </c>
      <c r="UJZ50" s="261" t="str">
        <f>IF(UKG50="SINAPI",VLOOKUP('TEREZINHA HARDY'!UKF50,SINAPI,2,),VLOOKUP('TEREZINHA HARDY'!UKF50,SETOP,3,))</f>
        <v>PINTURA COM EMULSÃO ASFÁLTICA, DUAS (2) DEMÃOS</v>
      </c>
      <c r="UKA50" s="261"/>
      <c r="UKB50" s="261"/>
      <c r="UKC50" s="261"/>
      <c r="UKD50" s="261"/>
      <c r="UKE50" s="261"/>
      <c r="UKF50" s="12" t="s">
        <v>10840</v>
      </c>
      <c r="UKG50" s="12" t="s">
        <v>6222</v>
      </c>
      <c r="UKH50" s="12" t="str">
        <f>IF(UKG50="SINAPI",VLOOKUP('TEREZINHA HARDY'!UKF50,SINAPI,3,),VLOOKUP('TEREZINHA HARDY'!UKF50,SETOP,4,))</f>
        <v>M2</v>
      </c>
      <c r="UKI50" s="13">
        <v>36.619999999999997</v>
      </c>
      <c r="UKJ50" s="13" t="s">
        <v>41</v>
      </c>
      <c r="UKK50" s="14">
        <f>IF(UKG50="SINAPI",VLOOKUP('TEREZINHA HARDY'!UKF50,SINAPI,4,),VLOOKUP('TEREZINHA HARDY'!UKF50,SETOP,5,))</f>
        <v>17.68</v>
      </c>
      <c r="UKL50" s="14">
        <f t="shared" si="2641"/>
        <v>22.37</v>
      </c>
      <c r="UKM50" s="14">
        <f t="shared" si="2642"/>
        <v>647.44159999999999</v>
      </c>
      <c r="UKN50" s="14">
        <f t="shared" si="2643"/>
        <v>819.18939999999998</v>
      </c>
      <c r="UKO50" s="11" t="s">
        <v>17390</v>
      </c>
      <c r="UKP50" s="261" t="str">
        <f>IF(UKW50="SINAPI",VLOOKUP('TEREZINHA HARDY'!UKV50,SINAPI,2,),VLOOKUP('TEREZINHA HARDY'!UKV50,SETOP,3,))</f>
        <v>PINTURA COM EMULSÃO ASFÁLTICA, DUAS (2) DEMÃOS</v>
      </c>
      <c r="UKQ50" s="261"/>
      <c r="UKR50" s="261"/>
      <c r="UKS50" s="261"/>
      <c r="UKT50" s="261"/>
      <c r="UKU50" s="261"/>
      <c r="UKV50" s="12" t="s">
        <v>10840</v>
      </c>
      <c r="UKW50" s="12" t="s">
        <v>6222</v>
      </c>
      <c r="UKX50" s="12" t="str">
        <f>IF(UKW50="SINAPI",VLOOKUP('TEREZINHA HARDY'!UKV50,SINAPI,3,),VLOOKUP('TEREZINHA HARDY'!UKV50,SETOP,4,))</f>
        <v>M2</v>
      </c>
      <c r="UKY50" s="13">
        <v>36.619999999999997</v>
      </c>
      <c r="UKZ50" s="13" t="s">
        <v>41</v>
      </c>
      <c r="ULA50" s="14">
        <f>IF(UKW50="SINAPI",VLOOKUP('TEREZINHA HARDY'!UKV50,SINAPI,4,),VLOOKUP('TEREZINHA HARDY'!UKV50,SETOP,5,))</f>
        <v>17.68</v>
      </c>
      <c r="ULB50" s="14">
        <f t="shared" si="2644"/>
        <v>22.37</v>
      </c>
      <c r="ULC50" s="14">
        <f t="shared" si="2645"/>
        <v>647.44159999999999</v>
      </c>
      <c r="ULD50" s="14">
        <f t="shared" si="2646"/>
        <v>819.18939999999998</v>
      </c>
      <c r="ULE50" s="11" t="s">
        <v>17390</v>
      </c>
      <c r="ULF50" s="261" t="str">
        <f>IF(ULM50="SINAPI",VLOOKUP('TEREZINHA HARDY'!ULL50,SINAPI,2,),VLOOKUP('TEREZINHA HARDY'!ULL50,SETOP,3,))</f>
        <v>PINTURA COM EMULSÃO ASFÁLTICA, DUAS (2) DEMÃOS</v>
      </c>
      <c r="ULG50" s="261"/>
      <c r="ULH50" s="261"/>
      <c r="ULI50" s="261"/>
      <c r="ULJ50" s="261"/>
      <c r="ULK50" s="261"/>
      <c r="ULL50" s="12" t="s">
        <v>10840</v>
      </c>
      <c r="ULM50" s="12" t="s">
        <v>6222</v>
      </c>
      <c r="ULN50" s="12" t="str">
        <f>IF(ULM50="SINAPI",VLOOKUP('TEREZINHA HARDY'!ULL50,SINAPI,3,),VLOOKUP('TEREZINHA HARDY'!ULL50,SETOP,4,))</f>
        <v>M2</v>
      </c>
      <c r="ULO50" s="13">
        <v>36.619999999999997</v>
      </c>
      <c r="ULP50" s="13" t="s">
        <v>41</v>
      </c>
      <c r="ULQ50" s="14">
        <f>IF(ULM50="SINAPI",VLOOKUP('TEREZINHA HARDY'!ULL50,SINAPI,4,),VLOOKUP('TEREZINHA HARDY'!ULL50,SETOP,5,))</f>
        <v>17.68</v>
      </c>
      <c r="ULR50" s="14">
        <f t="shared" si="2647"/>
        <v>22.37</v>
      </c>
      <c r="ULS50" s="14">
        <f t="shared" si="2648"/>
        <v>647.44159999999999</v>
      </c>
      <c r="ULT50" s="14">
        <f t="shared" si="2649"/>
        <v>819.18939999999998</v>
      </c>
      <c r="ULU50" s="11" t="s">
        <v>17390</v>
      </c>
      <c r="ULV50" s="261" t="str">
        <f>IF(UMC50="SINAPI",VLOOKUP('TEREZINHA HARDY'!UMB50,SINAPI,2,),VLOOKUP('TEREZINHA HARDY'!UMB50,SETOP,3,))</f>
        <v>PINTURA COM EMULSÃO ASFÁLTICA, DUAS (2) DEMÃOS</v>
      </c>
      <c r="ULW50" s="261"/>
      <c r="ULX50" s="261"/>
      <c r="ULY50" s="261"/>
      <c r="ULZ50" s="261"/>
      <c r="UMA50" s="261"/>
      <c r="UMB50" s="12" t="s">
        <v>10840</v>
      </c>
      <c r="UMC50" s="12" t="s">
        <v>6222</v>
      </c>
      <c r="UMD50" s="12" t="str">
        <f>IF(UMC50="SINAPI",VLOOKUP('TEREZINHA HARDY'!UMB50,SINAPI,3,),VLOOKUP('TEREZINHA HARDY'!UMB50,SETOP,4,))</f>
        <v>M2</v>
      </c>
      <c r="UME50" s="13">
        <v>36.619999999999997</v>
      </c>
      <c r="UMF50" s="13" t="s">
        <v>41</v>
      </c>
      <c r="UMG50" s="14">
        <f>IF(UMC50="SINAPI",VLOOKUP('TEREZINHA HARDY'!UMB50,SINAPI,4,),VLOOKUP('TEREZINHA HARDY'!UMB50,SETOP,5,))</f>
        <v>17.68</v>
      </c>
      <c r="UMH50" s="14">
        <f t="shared" si="2650"/>
        <v>22.37</v>
      </c>
      <c r="UMI50" s="14">
        <f t="shared" si="2651"/>
        <v>647.44159999999999</v>
      </c>
      <c r="UMJ50" s="14">
        <f t="shared" si="2652"/>
        <v>819.18939999999998</v>
      </c>
      <c r="UMK50" s="11" t="s">
        <v>17390</v>
      </c>
      <c r="UML50" s="261" t="str">
        <f>IF(UMS50="SINAPI",VLOOKUP('TEREZINHA HARDY'!UMR50,SINAPI,2,),VLOOKUP('TEREZINHA HARDY'!UMR50,SETOP,3,))</f>
        <v>PINTURA COM EMULSÃO ASFÁLTICA, DUAS (2) DEMÃOS</v>
      </c>
      <c r="UMM50" s="261"/>
      <c r="UMN50" s="261"/>
      <c r="UMO50" s="261"/>
      <c r="UMP50" s="261"/>
      <c r="UMQ50" s="261"/>
      <c r="UMR50" s="12" t="s">
        <v>10840</v>
      </c>
      <c r="UMS50" s="12" t="s">
        <v>6222</v>
      </c>
      <c r="UMT50" s="12" t="str">
        <f>IF(UMS50="SINAPI",VLOOKUP('TEREZINHA HARDY'!UMR50,SINAPI,3,),VLOOKUP('TEREZINHA HARDY'!UMR50,SETOP,4,))</f>
        <v>M2</v>
      </c>
      <c r="UMU50" s="13">
        <v>36.619999999999997</v>
      </c>
      <c r="UMV50" s="13" t="s">
        <v>41</v>
      </c>
      <c r="UMW50" s="14">
        <f>IF(UMS50="SINAPI",VLOOKUP('TEREZINHA HARDY'!UMR50,SINAPI,4,),VLOOKUP('TEREZINHA HARDY'!UMR50,SETOP,5,))</f>
        <v>17.68</v>
      </c>
      <c r="UMX50" s="14">
        <f t="shared" si="2653"/>
        <v>22.37</v>
      </c>
      <c r="UMY50" s="14">
        <f t="shared" si="2654"/>
        <v>647.44159999999999</v>
      </c>
      <c r="UMZ50" s="14">
        <f t="shared" si="2655"/>
        <v>819.18939999999998</v>
      </c>
      <c r="UNA50" s="11" t="s">
        <v>17390</v>
      </c>
      <c r="UNB50" s="261" t="str">
        <f>IF(UNI50="SINAPI",VLOOKUP('TEREZINHA HARDY'!UNH50,SINAPI,2,),VLOOKUP('TEREZINHA HARDY'!UNH50,SETOP,3,))</f>
        <v>PINTURA COM EMULSÃO ASFÁLTICA, DUAS (2) DEMÃOS</v>
      </c>
      <c r="UNC50" s="261"/>
      <c r="UND50" s="261"/>
      <c r="UNE50" s="261"/>
      <c r="UNF50" s="261"/>
      <c r="UNG50" s="261"/>
      <c r="UNH50" s="12" t="s">
        <v>10840</v>
      </c>
      <c r="UNI50" s="12" t="s">
        <v>6222</v>
      </c>
      <c r="UNJ50" s="12" t="str">
        <f>IF(UNI50="SINAPI",VLOOKUP('TEREZINHA HARDY'!UNH50,SINAPI,3,),VLOOKUP('TEREZINHA HARDY'!UNH50,SETOP,4,))</f>
        <v>M2</v>
      </c>
      <c r="UNK50" s="13">
        <v>36.619999999999997</v>
      </c>
      <c r="UNL50" s="13" t="s">
        <v>41</v>
      </c>
      <c r="UNM50" s="14">
        <f>IF(UNI50="SINAPI",VLOOKUP('TEREZINHA HARDY'!UNH50,SINAPI,4,),VLOOKUP('TEREZINHA HARDY'!UNH50,SETOP,5,))</f>
        <v>17.68</v>
      </c>
      <c r="UNN50" s="14">
        <f t="shared" si="2656"/>
        <v>22.37</v>
      </c>
      <c r="UNO50" s="14">
        <f t="shared" si="2657"/>
        <v>647.44159999999999</v>
      </c>
      <c r="UNP50" s="14">
        <f t="shared" si="2658"/>
        <v>819.18939999999998</v>
      </c>
      <c r="UNQ50" s="11" t="s">
        <v>17390</v>
      </c>
      <c r="UNR50" s="261" t="str">
        <f>IF(UNY50="SINAPI",VLOOKUP('TEREZINHA HARDY'!UNX50,SINAPI,2,),VLOOKUP('TEREZINHA HARDY'!UNX50,SETOP,3,))</f>
        <v>PINTURA COM EMULSÃO ASFÁLTICA, DUAS (2) DEMÃOS</v>
      </c>
      <c r="UNS50" s="261"/>
      <c r="UNT50" s="261"/>
      <c r="UNU50" s="261"/>
      <c r="UNV50" s="261"/>
      <c r="UNW50" s="261"/>
      <c r="UNX50" s="12" t="s">
        <v>10840</v>
      </c>
      <c r="UNY50" s="12" t="s">
        <v>6222</v>
      </c>
      <c r="UNZ50" s="12" t="str">
        <f>IF(UNY50="SINAPI",VLOOKUP('TEREZINHA HARDY'!UNX50,SINAPI,3,),VLOOKUP('TEREZINHA HARDY'!UNX50,SETOP,4,))</f>
        <v>M2</v>
      </c>
      <c r="UOA50" s="13">
        <v>36.619999999999997</v>
      </c>
      <c r="UOB50" s="13" t="s">
        <v>41</v>
      </c>
      <c r="UOC50" s="14">
        <f>IF(UNY50="SINAPI",VLOOKUP('TEREZINHA HARDY'!UNX50,SINAPI,4,),VLOOKUP('TEREZINHA HARDY'!UNX50,SETOP,5,))</f>
        <v>17.68</v>
      </c>
      <c r="UOD50" s="14">
        <f t="shared" si="2659"/>
        <v>22.37</v>
      </c>
      <c r="UOE50" s="14">
        <f t="shared" si="2660"/>
        <v>647.44159999999999</v>
      </c>
      <c r="UOF50" s="14">
        <f t="shared" si="2661"/>
        <v>819.18939999999998</v>
      </c>
      <c r="UOG50" s="11" t="s">
        <v>17390</v>
      </c>
      <c r="UOH50" s="261" t="str">
        <f>IF(UOO50="SINAPI",VLOOKUP('TEREZINHA HARDY'!UON50,SINAPI,2,),VLOOKUP('TEREZINHA HARDY'!UON50,SETOP,3,))</f>
        <v>PINTURA COM EMULSÃO ASFÁLTICA, DUAS (2) DEMÃOS</v>
      </c>
      <c r="UOI50" s="261"/>
      <c r="UOJ50" s="261"/>
      <c r="UOK50" s="261"/>
      <c r="UOL50" s="261"/>
      <c r="UOM50" s="261"/>
      <c r="UON50" s="12" t="s">
        <v>10840</v>
      </c>
      <c r="UOO50" s="12" t="s">
        <v>6222</v>
      </c>
      <c r="UOP50" s="12" t="str">
        <f>IF(UOO50="SINAPI",VLOOKUP('TEREZINHA HARDY'!UON50,SINAPI,3,),VLOOKUP('TEREZINHA HARDY'!UON50,SETOP,4,))</f>
        <v>M2</v>
      </c>
      <c r="UOQ50" s="13">
        <v>36.619999999999997</v>
      </c>
      <c r="UOR50" s="13" t="s">
        <v>41</v>
      </c>
      <c r="UOS50" s="14">
        <f>IF(UOO50="SINAPI",VLOOKUP('TEREZINHA HARDY'!UON50,SINAPI,4,),VLOOKUP('TEREZINHA HARDY'!UON50,SETOP,5,))</f>
        <v>17.68</v>
      </c>
      <c r="UOT50" s="14">
        <f t="shared" si="2662"/>
        <v>22.37</v>
      </c>
      <c r="UOU50" s="14">
        <f t="shared" si="2663"/>
        <v>647.44159999999999</v>
      </c>
      <c r="UOV50" s="14">
        <f t="shared" si="2664"/>
        <v>819.18939999999998</v>
      </c>
      <c r="UOW50" s="11" t="s">
        <v>17390</v>
      </c>
      <c r="UOX50" s="261" t="str">
        <f>IF(UPE50="SINAPI",VLOOKUP('TEREZINHA HARDY'!UPD50,SINAPI,2,),VLOOKUP('TEREZINHA HARDY'!UPD50,SETOP,3,))</f>
        <v>PINTURA COM EMULSÃO ASFÁLTICA, DUAS (2) DEMÃOS</v>
      </c>
      <c r="UOY50" s="261"/>
      <c r="UOZ50" s="261"/>
      <c r="UPA50" s="261"/>
      <c r="UPB50" s="261"/>
      <c r="UPC50" s="261"/>
      <c r="UPD50" s="12" t="s">
        <v>10840</v>
      </c>
      <c r="UPE50" s="12" t="s">
        <v>6222</v>
      </c>
      <c r="UPF50" s="12" t="str">
        <f>IF(UPE50="SINAPI",VLOOKUP('TEREZINHA HARDY'!UPD50,SINAPI,3,),VLOOKUP('TEREZINHA HARDY'!UPD50,SETOP,4,))</f>
        <v>M2</v>
      </c>
      <c r="UPG50" s="13">
        <v>36.619999999999997</v>
      </c>
      <c r="UPH50" s="13" t="s">
        <v>41</v>
      </c>
      <c r="UPI50" s="14">
        <f>IF(UPE50="SINAPI",VLOOKUP('TEREZINHA HARDY'!UPD50,SINAPI,4,),VLOOKUP('TEREZINHA HARDY'!UPD50,SETOP,5,))</f>
        <v>17.68</v>
      </c>
      <c r="UPJ50" s="14">
        <f t="shared" si="2665"/>
        <v>22.37</v>
      </c>
      <c r="UPK50" s="14">
        <f t="shared" si="2666"/>
        <v>647.44159999999999</v>
      </c>
      <c r="UPL50" s="14">
        <f t="shared" si="2667"/>
        <v>819.18939999999998</v>
      </c>
      <c r="UPM50" s="11" t="s">
        <v>17390</v>
      </c>
      <c r="UPN50" s="261" t="str">
        <f>IF(UPU50="SINAPI",VLOOKUP('TEREZINHA HARDY'!UPT50,SINAPI,2,),VLOOKUP('TEREZINHA HARDY'!UPT50,SETOP,3,))</f>
        <v>PINTURA COM EMULSÃO ASFÁLTICA, DUAS (2) DEMÃOS</v>
      </c>
      <c r="UPO50" s="261"/>
      <c r="UPP50" s="261"/>
      <c r="UPQ50" s="261"/>
      <c r="UPR50" s="261"/>
      <c r="UPS50" s="261"/>
      <c r="UPT50" s="12" t="s">
        <v>10840</v>
      </c>
      <c r="UPU50" s="12" t="s">
        <v>6222</v>
      </c>
      <c r="UPV50" s="12" t="str">
        <f>IF(UPU50="SINAPI",VLOOKUP('TEREZINHA HARDY'!UPT50,SINAPI,3,),VLOOKUP('TEREZINHA HARDY'!UPT50,SETOP,4,))</f>
        <v>M2</v>
      </c>
      <c r="UPW50" s="13">
        <v>36.619999999999997</v>
      </c>
      <c r="UPX50" s="13" t="s">
        <v>41</v>
      </c>
      <c r="UPY50" s="14">
        <f>IF(UPU50="SINAPI",VLOOKUP('TEREZINHA HARDY'!UPT50,SINAPI,4,),VLOOKUP('TEREZINHA HARDY'!UPT50,SETOP,5,))</f>
        <v>17.68</v>
      </c>
      <c r="UPZ50" s="14">
        <f t="shared" si="2668"/>
        <v>22.37</v>
      </c>
      <c r="UQA50" s="14">
        <f t="shared" si="2669"/>
        <v>647.44159999999999</v>
      </c>
      <c r="UQB50" s="14">
        <f t="shared" si="2670"/>
        <v>819.18939999999998</v>
      </c>
      <c r="UQC50" s="11" t="s">
        <v>17390</v>
      </c>
      <c r="UQD50" s="261" t="str">
        <f>IF(UQK50="SINAPI",VLOOKUP('TEREZINHA HARDY'!UQJ50,SINAPI,2,),VLOOKUP('TEREZINHA HARDY'!UQJ50,SETOP,3,))</f>
        <v>PINTURA COM EMULSÃO ASFÁLTICA, DUAS (2) DEMÃOS</v>
      </c>
      <c r="UQE50" s="261"/>
      <c r="UQF50" s="261"/>
      <c r="UQG50" s="261"/>
      <c r="UQH50" s="261"/>
      <c r="UQI50" s="261"/>
      <c r="UQJ50" s="12" t="s">
        <v>10840</v>
      </c>
      <c r="UQK50" s="12" t="s">
        <v>6222</v>
      </c>
      <c r="UQL50" s="12" t="str">
        <f>IF(UQK50="SINAPI",VLOOKUP('TEREZINHA HARDY'!UQJ50,SINAPI,3,),VLOOKUP('TEREZINHA HARDY'!UQJ50,SETOP,4,))</f>
        <v>M2</v>
      </c>
      <c r="UQM50" s="13">
        <v>36.619999999999997</v>
      </c>
      <c r="UQN50" s="13" t="s">
        <v>41</v>
      </c>
      <c r="UQO50" s="14">
        <f>IF(UQK50="SINAPI",VLOOKUP('TEREZINHA HARDY'!UQJ50,SINAPI,4,),VLOOKUP('TEREZINHA HARDY'!UQJ50,SETOP,5,))</f>
        <v>17.68</v>
      </c>
      <c r="UQP50" s="14">
        <f t="shared" si="2671"/>
        <v>22.37</v>
      </c>
      <c r="UQQ50" s="14">
        <f t="shared" si="2672"/>
        <v>647.44159999999999</v>
      </c>
      <c r="UQR50" s="14">
        <f t="shared" si="2673"/>
        <v>819.18939999999998</v>
      </c>
      <c r="UQS50" s="11" t="s">
        <v>17390</v>
      </c>
      <c r="UQT50" s="261" t="str">
        <f>IF(URA50="SINAPI",VLOOKUP('TEREZINHA HARDY'!UQZ50,SINAPI,2,),VLOOKUP('TEREZINHA HARDY'!UQZ50,SETOP,3,))</f>
        <v>PINTURA COM EMULSÃO ASFÁLTICA, DUAS (2) DEMÃOS</v>
      </c>
      <c r="UQU50" s="261"/>
      <c r="UQV50" s="261"/>
      <c r="UQW50" s="261"/>
      <c r="UQX50" s="261"/>
      <c r="UQY50" s="261"/>
      <c r="UQZ50" s="12" t="s">
        <v>10840</v>
      </c>
      <c r="URA50" s="12" t="s">
        <v>6222</v>
      </c>
      <c r="URB50" s="12" t="str">
        <f>IF(URA50="SINAPI",VLOOKUP('TEREZINHA HARDY'!UQZ50,SINAPI,3,),VLOOKUP('TEREZINHA HARDY'!UQZ50,SETOP,4,))</f>
        <v>M2</v>
      </c>
      <c r="URC50" s="13">
        <v>36.619999999999997</v>
      </c>
      <c r="URD50" s="13" t="s">
        <v>41</v>
      </c>
      <c r="URE50" s="14">
        <f>IF(URA50="SINAPI",VLOOKUP('TEREZINHA HARDY'!UQZ50,SINAPI,4,),VLOOKUP('TEREZINHA HARDY'!UQZ50,SETOP,5,))</f>
        <v>17.68</v>
      </c>
      <c r="URF50" s="14">
        <f t="shared" si="2674"/>
        <v>22.37</v>
      </c>
      <c r="URG50" s="14">
        <f t="shared" si="2675"/>
        <v>647.44159999999999</v>
      </c>
      <c r="URH50" s="14">
        <f t="shared" si="2676"/>
        <v>819.18939999999998</v>
      </c>
      <c r="URI50" s="11" t="s">
        <v>17390</v>
      </c>
      <c r="URJ50" s="261" t="str">
        <f>IF(URQ50="SINAPI",VLOOKUP('TEREZINHA HARDY'!URP50,SINAPI,2,),VLOOKUP('TEREZINHA HARDY'!URP50,SETOP,3,))</f>
        <v>PINTURA COM EMULSÃO ASFÁLTICA, DUAS (2) DEMÃOS</v>
      </c>
      <c r="URK50" s="261"/>
      <c r="URL50" s="261"/>
      <c r="URM50" s="261"/>
      <c r="URN50" s="261"/>
      <c r="URO50" s="261"/>
      <c r="URP50" s="12" t="s">
        <v>10840</v>
      </c>
      <c r="URQ50" s="12" t="s">
        <v>6222</v>
      </c>
      <c r="URR50" s="12" t="str">
        <f>IF(URQ50="SINAPI",VLOOKUP('TEREZINHA HARDY'!URP50,SINAPI,3,),VLOOKUP('TEREZINHA HARDY'!URP50,SETOP,4,))</f>
        <v>M2</v>
      </c>
      <c r="URS50" s="13">
        <v>36.619999999999997</v>
      </c>
      <c r="URT50" s="13" t="s">
        <v>41</v>
      </c>
      <c r="URU50" s="14">
        <f>IF(URQ50="SINAPI",VLOOKUP('TEREZINHA HARDY'!URP50,SINAPI,4,),VLOOKUP('TEREZINHA HARDY'!URP50,SETOP,5,))</f>
        <v>17.68</v>
      </c>
      <c r="URV50" s="14">
        <f t="shared" si="2677"/>
        <v>22.37</v>
      </c>
      <c r="URW50" s="14">
        <f t="shared" si="2678"/>
        <v>647.44159999999999</v>
      </c>
      <c r="URX50" s="14">
        <f t="shared" si="2679"/>
        <v>819.18939999999998</v>
      </c>
      <c r="URY50" s="11" t="s">
        <v>17390</v>
      </c>
      <c r="URZ50" s="261" t="str">
        <f>IF(USG50="SINAPI",VLOOKUP('TEREZINHA HARDY'!USF50,SINAPI,2,),VLOOKUP('TEREZINHA HARDY'!USF50,SETOP,3,))</f>
        <v>PINTURA COM EMULSÃO ASFÁLTICA, DUAS (2) DEMÃOS</v>
      </c>
      <c r="USA50" s="261"/>
      <c r="USB50" s="261"/>
      <c r="USC50" s="261"/>
      <c r="USD50" s="261"/>
      <c r="USE50" s="261"/>
      <c r="USF50" s="12" t="s">
        <v>10840</v>
      </c>
      <c r="USG50" s="12" t="s">
        <v>6222</v>
      </c>
      <c r="USH50" s="12" t="str">
        <f>IF(USG50="SINAPI",VLOOKUP('TEREZINHA HARDY'!USF50,SINAPI,3,),VLOOKUP('TEREZINHA HARDY'!USF50,SETOP,4,))</f>
        <v>M2</v>
      </c>
      <c r="USI50" s="13">
        <v>36.619999999999997</v>
      </c>
      <c r="USJ50" s="13" t="s">
        <v>41</v>
      </c>
      <c r="USK50" s="14">
        <f>IF(USG50="SINAPI",VLOOKUP('TEREZINHA HARDY'!USF50,SINAPI,4,),VLOOKUP('TEREZINHA HARDY'!USF50,SETOP,5,))</f>
        <v>17.68</v>
      </c>
      <c r="USL50" s="14">
        <f t="shared" si="2680"/>
        <v>22.37</v>
      </c>
      <c r="USM50" s="14">
        <f t="shared" si="2681"/>
        <v>647.44159999999999</v>
      </c>
      <c r="USN50" s="14">
        <f t="shared" si="2682"/>
        <v>819.18939999999998</v>
      </c>
      <c r="USO50" s="11" t="s">
        <v>17390</v>
      </c>
      <c r="USP50" s="261" t="str">
        <f>IF(USW50="SINAPI",VLOOKUP('TEREZINHA HARDY'!USV50,SINAPI,2,),VLOOKUP('TEREZINHA HARDY'!USV50,SETOP,3,))</f>
        <v>PINTURA COM EMULSÃO ASFÁLTICA, DUAS (2) DEMÃOS</v>
      </c>
      <c r="USQ50" s="261"/>
      <c r="USR50" s="261"/>
      <c r="USS50" s="261"/>
      <c r="UST50" s="261"/>
      <c r="USU50" s="261"/>
      <c r="USV50" s="12" t="s">
        <v>10840</v>
      </c>
      <c r="USW50" s="12" t="s">
        <v>6222</v>
      </c>
      <c r="USX50" s="12" t="str">
        <f>IF(USW50="SINAPI",VLOOKUP('TEREZINHA HARDY'!USV50,SINAPI,3,),VLOOKUP('TEREZINHA HARDY'!USV50,SETOP,4,))</f>
        <v>M2</v>
      </c>
      <c r="USY50" s="13">
        <v>36.619999999999997</v>
      </c>
      <c r="USZ50" s="13" t="s">
        <v>41</v>
      </c>
      <c r="UTA50" s="14">
        <f>IF(USW50="SINAPI",VLOOKUP('TEREZINHA HARDY'!USV50,SINAPI,4,),VLOOKUP('TEREZINHA HARDY'!USV50,SETOP,5,))</f>
        <v>17.68</v>
      </c>
      <c r="UTB50" s="14">
        <f t="shared" si="2683"/>
        <v>22.37</v>
      </c>
      <c r="UTC50" s="14">
        <f t="shared" si="2684"/>
        <v>647.44159999999999</v>
      </c>
      <c r="UTD50" s="14">
        <f t="shared" si="2685"/>
        <v>819.18939999999998</v>
      </c>
      <c r="UTE50" s="11" t="s">
        <v>17390</v>
      </c>
      <c r="UTF50" s="261" t="str">
        <f>IF(UTM50="SINAPI",VLOOKUP('TEREZINHA HARDY'!UTL50,SINAPI,2,),VLOOKUP('TEREZINHA HARDY'!UTL50,SETOP,3,))</f>
        <v>PINTURA COM EMULSÃO ASFÁLTICA, DUAS (2) DEMÃOS</v>
      </c>
      <c r="UTG50" s="261"/>
      <c r="UTH50" s="261"/>
      <c r="UTI50" s="261"/>
      <c r="UTJ50" s="261"/>
      <c r="UTK50" s="261"/>
      <c r="UTL50" s="12" t="s">
        <v>10840</v>
      </c>
      <c r="UTM50" s="12" t="s">
        <v>6222</v>
      </c>
      <c r="UTN50" s="12" t="str">
        <f>IF(UTM50="SINAPI",VLOOKUP('TEREZINHA HARDY'!UTL50,SINAPI,3,),VLOOKUP('TEREZINHA HARDY'!UTL50,SETOP,4,))</f>
        <v>M2</v>
      </c>
      <c r="UTO50" s="13">
        <v>36.619999999999997</v>
      </c>
      <c r="UTP50" s="13" t="s">
        <v>41</v>
      </c>
      <c r="UTQ50" s="14">
        <f>IF(UTM50="SINAPI",VLOOKUP('TEREZINHA HARDY'!UTL50,SINAPI,4,),VLOOKUP('TEREZINHA HARDY'!UTL50,SETOP,5,))</f>
        <v>17.68</v>
      </c>
      <c r="UTR50" s="14">
        <f t="shared" si="2686"/>
        <v>22.37</v>
      </c>
      <c r="UTS50" s="14">
        <f t="shared" si="2687"/>
        <v>647.44159999999999</v>
      </c>
      <c r="UTT50" s="14">
        <f t="shared" si="2688"/>
        <v>819.18939999999998</v>
      </c>
      <c r="UTU50" s="11" t="s">
        <v>17390</v>
      </c>
      <c r="UTV50" s="261" t="str">
        <f>IF(UUC50="SINAPI",VLOOKUP('TEREZINHA HARDY'!UUB50,SINAPI,2,),VLOOKUP('TEREZINHA HARDY'!UUB50,SETOP,3,))</f>
        <v>PINTURA COM EMULSÃO ASFÁLTICA, DUAS (2) DEMÃOS</v>
      </c>
      <c r="UTW50" s="261"/>
      <c r="UTX50" s="261"/>
      <c r="UTY50" s="261"/>
      <c r="UTZ50" s="261"/>
      <c r="UUA50" s="261"/>
      <c r="UUB50" s="12" t="s">
        <v>10840</v>
      </c>
      <c r="UUC50" s="12" t="s">
        <v>6222</v>
      </c>
      <c r="UUD50" s="12" t="str">
        <f>IF(UUC50="SINAPI",VLOOKUP('TEREZINHA HARDY'!UUB50,SINAPI,3,),VLOOKUP('TEREZINHA HARDY'!UUB50,SETOP,4,))</f>
        <v>M2</v>
      </c>
      <c r="UUE50" s="13">
        <v>36.619999999999997</v>
      </c>
      <c r="UUF50" s="13" t="s">
        <v>41</v>
      </c>
      <c r="UUG50" s="14">
        <f>IF(UUC50="SINAPI",VLOOKUP('TEREZINHA HARDY'!UUB50,SINAPI,4,),VLOOKUP('TEREZINHA HARDY'!UUB50,SETOP,5,))</f>
        <v>17.68</v>
      </c>
      <c r="UUH50" s="14">
        <f t="shared" si="2689"/>
        <v>22.37</v>
      </c>
      <c r="UUI50" s="14">
        <f t="shared" si="2690"/>
        <v>647.44159999999999</v>
      </c>
      <c r="UUJ50" s="14">
        <f t="shared" si="2691"/>
        <v>819.18939999999998</v>
      </c>
      <c r="UUK50" s="11" t="s">
        <v>17390</v>
      </c>
      <c r="UUL50" s="261" t="str">
        <f>IF(UUS50="SINAPI",VLOOKUP('TEREZINHA HARDY'!UUR50,SINAPI,2,),VLOOKUP('TEREZINHA HARDY'!UUR50,SETOP,3,))</f>
        <v>PINTURA COM EMULSÃO ASFÁLTICA, DUAS (2) DEMÃOS</v>
      </c>
      <c r="UUM50" s="261"/>
      <c r="UUN50" s="261"/>
      <c r="UUO50" s="261"/>
      <c r="UUP50" s="261"/>
      <c r="UUQ50" s="261"/>
      <c r="UUR50" s="12" t="s">
        <v>10840</v>
      </c>
      <c r="UUS50" s="12" t="s">
        <v>6222</v>
      </c>
      <c r="UUT50" s="12" t="str">
        <f>IF(UUS50="SINAPI",VLOOKUP('TEREZINHA HARDY'!UUR50,SINAPI,3,),VLOOKUP('TEREZINHA HARDY'!UUR50,SETOP,4,))</f>
        <v>M2</v>
      </c>
      <c r="UUU50" s="13">
        <v>36.619999999999997</v>
      </c>
      <c r="UUV50" s="13" t="s">
        <v>41</v>
      </c>
      <c r="UUW50" s="14">
        <f>IF(UUS50="SINAPI",VLOOKUP('TEREZINHA HARDY'!UUR50,SINAPI,4,),VLOOKUP('TEREZINHA HARDY'!UUR50,SETOP,5,))</f>
        <v>17.68</v>
      </c>
      <c r="UUX50" s="14">
        <f t="shared" si="2692"/>
        <v>22.37</v>
      </c>
      <c r="UUY50" s="14">
        <f t="shared" si="2693"/>
        <v>647.44159999999999</v>
      </c>
      <c r="UUZ50" s="14">
        <f t="shared" si="2694"/>
        <v>819.18939999999998</v>
      </c>
      <c r="UVA50" s="11" t="s">
        <v>17390</v>
      </c>
      <c r="UVB50" s="261" t="str">
        <f>IF(UVI50="SINAPI",VLOOKUP('TEREZINHA HARDY'!UVH50,SINAPI,2,),VLOOKUP('TEREZINHA HARDY'!UVH50,SETOP,3,))</f>
        <v>PINTURA COM EMULSÃO ASFÁLTICA, DUAS (2) DEMÃOS</v>
      </c>
      <c r="UVC50" s="261"/>
      <c r="UVD50" s="261"/>
      <c r="UVE50" s="261"/>
      <c r="UVF50" s="261"/>
      <c r="UVG50" s="261"/>
      <c r="UVH50" s="12" t="s">
        <v>10840</v>
      </c>
      <c r="UVI50" s="12" t="s">
        <v>6222</v>
      </c>
      <c r="UVJ50" s="12" t="str">
        <f>IF(UVI50="SINAPI",VLOOKUP('TEREZINHA HARDY'!UVH50,SINAPI,3,),VLOOKUP('TEREZINHA HARDY'!UVH50,SETOP,4,))</f>
        <v>M2</v>
      </c>
      <c r="UVK50" s="13">
        <v>36.619999999999997</v>
      </c>
      <c r="UVL50" s="13" t="s">
        <v>41</v>
      </c>
      <c r="UVM50" s="14">
        <f>IF(UVI50="SINAPI",VLOOKUP('TEREZINHA HARDY'!UVH50,SINAPI,4,),VLOOKUP('TEREZINHA HARDY'!UVH50,SETOP,5,))</f>
        <v>17.68</v>
      </c>
      <c r="UVN50" s="14">
        <f t="shared" si="2695"/>
        <v>22.37</v>
      </c>
      <c r="UVO50" s="14">
        <f t="shared" si="2696"/>
        <v>647.44159999999999</v>
      </c>
      <c r="UVP50" s="14">
        <f t="shared" si="2697"/>
        <v>819.18939999999998</v>
      </c>
      <c r="UVQ50" s="11" t="s">
        <v>17390</v>
      </c>
      <c r="UVR50" s="261" t="str">
        <f>IF(UVY50="SINAPI",VLOOKUP('TEREZINHA HARDY'!UVX50,SINAPI,2,),VLOOKUP('TEREZINHA HARDY'!UVX50,SETOP,3,))</f>
        <v>PINTURA COM EMULSÃO ASFÁLTICA, DUAS (2) DEMÃOS</v>
      </c>
      <c r="UVS50" s="261"/>
      <c r="UVT50" s="261"/>
      <c r="UVU50" s="261"/>
      <c r="UVV50" s="261"/>
      <c r="UVW50" s="261"/>
      <c r="UVX50" s="12" t="s">
        <v>10840</v>
      </c>
      <c r="UVY50" s="12" t="s">
        <v>6222</v>
      </c>
      <c r="UVZ50" s="12" t="str">
        <f>IF(UVY50="SINAPI",VLOOKUP('TEREZINHA HARDY'!UVX50,SINAPI,3,),VLOOKUP('TEREZINHA HARDY'!UVX50,SETOP,4,))</f>
        <v>M2</v>
      </c>
      <c r="UWA50" s="13">
        <v>36.619999999999997</v>
      </c>
      <c r="UWB50" s="13" t="s">
        <v>41</v>
      </c>
      <c r="UWC50" s="14">
        <f>IF(UVY50="SINAPI",VLOOKUP('TEREZINHA HARDY'!UVX50,SINAPI,4,),VLOOKUP('TEREZINHA HARDY'!UVX50,SETOP,5,))</f>
        <v>17.68</v>
      </c>
      <c r="UWD50" s="14">
        <f t="shared" si="2698"/>
        <v>22.37</v>
      </c>
      <c r="UWE50" s="14">
        <f t="shared" si="2699"/>
        <v>647.44159999999999</v>
      </c>
      <c r="UWF50" s="14">
        <f t="shared" si="2700"/>
        <v>819.18939999999998</v>
      </c>
      <c r="UWG50" s="11" t="s">
        <v>17390</v>
      </c>
      <c r="UWH50" s="261" t="str">
        <f>IF(UWO50="SINAPI",VLOOKUP('TEREZINHA HARDY'!UWN50,SINAPI,2,),VLOOKUP('TEREZINHA HARDY'!UWN50,SETOP,3,))</f>
        <v>PINTURA COM EMULSÃO ASFÁLTICA, DUAS (2) DEMÃOS</v>
      </c>
      <c r="UWI50" s="261"/>
      <c r="UWJ50" s="261"/>
      <c r="UWK50" s="261"/>
      <c r="UWL50" s="261"/>
      <c r="UWM50" s="261"/>
      <c r="UWN50" s="12" t="s">
        <v>10840</v>
      </c>
      <c r="UWO50" s="12" t="s">
        <v>6222</v>
      </c>
      <c r="UWP50" s="12" t="str">
        <f>IF(UWO50="SINAPI",VLOOKUP('TEREZINHA HARDY'!UWN50,SINAPI,3,),VLOOKUP('TEREZINHA HARDY'!UWN50,SETOP,4,))</f>
        <v>M2</v>
      </c>
      <c r="UWQ50" s="13">
        <v>36.619999999999997</v>
      </c>
      <c r="UWR50" s="13" t="s">
        <v>41</v>
      </c>
      <c r="UWS50" s="14">
        <f>IF(UWO50="SINAPI",VLOOKUP('TEREZINHA HARDY'!UWN50,SINAPI,4,),VLOOKUP('TEREZINHA HARDY'!UWN50,SETOP,5,))</f>
        <v>17.68</v>
      </c>
      <c r="UWT50" s="14">
        <f t="shared" si="2701"/>
        <v>22.37</v>
      </c>
      <c r="UWU50" s="14">
        <f t="shared" si="2702"/>
        <v>647.44159999999999</v>
      </c>
      <c r="UWV50" s="14">
        <f t="shared" si="2703"/>
        <v>819.18939999999998</v>
      </c>
      <c r="UWW50" s="11" t="s">
        <v>17390</v>
      </c>
      <c r="UWX50" s="261" t="str">
        <f>IF(UXE50="SINAPI",VLOOKUP('TEREZINHA HARDY'!UXD50,SINAPI,2,),VLOOKUP('TEREZINHA HARDY'!UXD50,SETOP,3,))</f>
        <v>PINTURA COM EMULSÃO ASFÁLTICA, DUAS (2) DEMÃOS</v>
      </c>
      <c r="UWY50" s="261"/>
      <c r="UWZ50" s="261"/>
      <c r="UXA50" s="261"/>
      <c r="UXB50" s="261"/>
      <c r="UXC50" s="261"/>
      <c r="UXD50" s="12" t="s">
        <v>10840</v>
      </c>
      <c r="UXE50" s="12" t="s">
        <v>6222</v>
      </c>
      <c r="UXF50" s="12" t="str">
        <f>IF(UXE50="SINAPI",VLOOKUP('TEREZINHA HARDY'!UXD50,SINAPI,3,),VLOOKUP('TEREZINHA HARDY'!UXD50,SETOP,4,))</f>
        <v>M2</v>
      </c>
      <c r="UXG50" s="13">
        <v>36.619999999999997</v>
      </c>
      <c r="UXH50" s="13" t="s">
        <v>41</v>
      </c>
      <c r="UXI50" s="14">
        <f>IF(UXE50="SINAPI",VLOOKUP('TEREZINHA HARDY'!UXD50,SINAPI,4,),VLOOKUP('TEREZINHA HARDY'!UXD50,SETOP,5,))</f>
        <v>17.68</v>
      </c>
      <c r="UXJ50" s="14">
        <f t="shared" si="2704"/>
        <v>22.37</v>
      </c>
      <c r="UXK50" s="14">
        <f t="shared" si="2705"/>
        <v>647.44159999999999</v>
      </c>
      <c r="UXL50" s="14">
        <f t="shared" si="2706"/>
        <v>819.18939999999998</v>
      </c>
      <c r="UXM50" s="11" t="s">
        <v>17390</v>
      </c>
      <c r="UXN50" s="261" t="str">
        <f>IF(UXU50="SINAPI",VLOOKUP('TEREZINHA HARDY'!UXT50,SINAPI,2,),VLOOKUP('TEREZINHA HARDY'!UXT50,SETOP,3,))</f>
        <v>PINTURA COM EMULSÃO ASFÁLTICA, DUAS (2) DEMÃOS</v>
      </c>
      <c r="UXO50" s="261"/>
      <c r="UXP50" s="261"/>
      <c r="UXQ50" s="261"/>
      <c r="UXR50" s="261"/>
      <c r="UXS50" s="261"/>
      <c r="UXT50" s="12" t="s">
        <v>10840</v>
      </c>
      <c r="UXU50" s="12" t="s">
        <v>6222</v>
      </c>
      <c r="UXV50" s="12" t="str">
        <f>IF(UXU50="SINAPI",VLOOKUP('TEREZINHA HARDY'!UXT50,SINAPI,3,),VLOOKUP('TEREZINHA HARDY'!UXT50,SETOP,4,))</f>
        <v>M2</v>
      </c>
      <c r="UXW50" s="13">
        <v>36.619999999999997</v>
      </c>
      <c r="UXX50" s="13" t="s">
        <v>41</v>
      </c>
      <c r="UXY50" s="14">
        <f>IF(UXU50="SINAPI",VLOOKUP('TEREZINHA HARDY'!UXT50,SINAPI,4,),VLOOKUP('TEREZINHA HARDY'!UXT50,SETOP,5,))</f>
        <v>17.68</v>
      </c>
      <c r="UXZ50" s="14">
        <f t="shared" si="2707"/>
        <v>22.37</v>
      </c>
      <c r="UYA50" s="14">
        <f t="shared" si="2708"/>
        <v>647.44159999999999</v>
      </c>
      <c r="UYB50" s="14">
        <f t="shared" si="2709"/>
        <v>819.18939999999998</v>
      </c>
      <c r="UYC50" s="11" t="s">
        <v>17390</v>
      </c>
      <c r="UYD50" s="261" t="str">
        <f>IF(UYK50="SINAPI",VLOOKUP('TEREZINHA HARDY'!UYJ50,SINAPI,2,),VLOOKUP('TEREZINHA HARDY'!UYJ50,SETOP,3,))</f>
        <v>PINTURA COM EMULSÃO ASFÁLTICA, DUAS (2) DEMÃOS</v>
      </c>
      <c r="UYE50" s="261"/>
      <c r="UYF50" s="261"/>
      <c r="UYG50" s="261"/>
      <c r="UYH50" s="261"/>
      <c r="UYI50" s="261"/>
      <c r="UYJ50" s="12" t="s">
        <v>10840</v>
      </c>
      <c r="UYK50" s="12" t="s">
        <v>6222</v>
      </c>
      <c r="UYL50" s="12" t="str">
        <f>IF(UYK50="SINAPI",VLOOKUP('TEREZINHA HARDY'!UYJ50,SINAPI,3,),VLOOKUP('TEREZINHA HARDY'!UYJ50,SETOP,4,))</f>
        <v>M2</v>
      </c>
      <c r="UYM50" s="13">
        <v>36.619999999999997</v>
      </c>
      <c r="UYN50" s="13" t="s">
        <v>41</v>
      </c>
      <c r="UYO50" s="14">
        <f>IF(UYK50="SINAPI",VLOOKUP('TEREZINHA HARDY'!UYJ50,SINAPI,4,),VLOOKUP('TEREZINHA HARDY'!UYJ50,SETOP,5,))</f>
        <v>17.68</v>
      </c>
      <c r="UYP50" s="14">
        <f t="shared" si="2710"/>
        <v>22.37</v>
      </c>
      <c r="UYQ50" s="14">
        <f t="shared" si="2711"/>
        <v>647.44159999999999</v>
      </c>
      <c r="UYR50" s="14">
        <f t="shared" si="2712"/>
        <v>819.18939999999998</v>
      </c>
      <c r="UYS50" s="11" t="s">
        <v>17390</v>
      </c>
      <c r="UYT50" s="261" t="str">
        <f>IF(UZA50="SINAPI",VLOOKUP('TEREZINHA HARDY'!UYZ50,SINAPI,2,),VLOOKUP('TEREZINHA HARDY'!UYZ50,SETOP,3,))</f>
        <v>PINTURA COM EMULSÃO ASFÁLTICA, DUAS (2) DEMÃOS</v>
      </c>
      <c r="UYU50" s="261"/>
      <c r="UYV50" s="261"/>
      <c r="UYW50" s="261"/>
      <c r="UYX50" s="261"/>
      <c r="UYY50" s="261"/>
      <c r="UYZ50" s="12" t="s">
        <v>10840</v>
      </c>
      <c r="UZA50" s="12" t="s">
        <v>6222</v>
      </c>
      <c r="UZB50" s="12" t="str">
        <f>IF(UZA50="SINAPI",VLOOKUP('TEREZINHA HARDY'!UYZ50,SINAPI,3,),VLOOKUP('TEREZINHA HARDY'!UYZ50,SETOP,4,))</f>
        <v>M2</v>
      </c>
      <c r="UZC50" s="13">
        <v>36.619999999999997</v>
      </c>
      <c r="UZD50" s="13" t="s">
        <v>41</v>
      </c>
      <c r="UZE50" s="14">
        <f>IF(UZA50="SINAPI",VLOOKUP('TEREZINHA HARDY'!UYZ50,SINAPI,4,),VLOOKUP('TEREZINHA HARDY'!UYZ50,SETOP,5,))</f>
        <v>17.68</v>
      </c>
      <c r="UZF50" s="14">
        <f t="shared" si="2713"/>
        <v>22.37</v>
      </c>
      <c r="UZG50" s="14">
        <f t="shared" si="2714"/>
        <v>647.44159999999999</v>
      </c>
      <c r="UZH50" s="14">
        <f t="shared" si="2715"/>
        <v>819.18939999999998</v>
      </c>
      <c r="UZI50" s="11" t="s">
        <v>17390</v>
      </c>
      <c r="UZJ50" s="261" t="str">
        <f>IF(UZQ50="SINAPI",VLOOKUP('TEREZINHA HARDY'!UZP50,SINAPI,2,),VLOOKUP('TEREZINHA HARDY'!UZP50,SETOP,3,))</f>
        <v>PINTURA COM EMULSÃO ASFÁLTICA, DUAS (2) DEMÃOS</v>
      </c>
      <c r="UZK50" s="261"/>
      <c r="UZL50" s="261"/>
      <c r="UZM50" s="261"/>
      <c r="UZN50" s="261"/>
      <c r="UZO50" s="261"/>
      <c r="UZP50" s="12" t="s">
        <v>10840</v>
      </c>
      <c r="UZQ50" s="12" t="s">
        <v>6222</v>
      </c>
      <c r="UZR50" s="12" t="str">
        <f>IF(UZQ50="SINAPI",VLOOKUP('TEREZINHA HARDY'!UZP50,SINAPI,3,),VLOOKUP('TEREZINHA HARDY'!UZP50,SETOP,4,))</f>
        <v>M2</v>
      </c>
      <c r="UZS50" s="13">
        <v>36.619999999999997</v>
      </c>
      <c r="UZT50" s="13" t="s">
        <v>41</v>
      </c>
      <c r="UZU50" s="14">
        <f>IF(UZQ50="SINAPI",VLOOKUP('TEREZINHA HARDY'!UZP50,SINAPI,4,),VLOOKUP('TEREZINHA HARDY'!UZP50,SETOP,5,))</f>
        <v>17.68</v>
      </c>
      <c r="UZV50" s="14">
        <f t="shared" si="2716"/>
        <v>22.37</v>
      </c>
      <c r="UZW50" s="14">
        <f t="shared" si="2717"/>
        <v>647.44159999999999</v>
      </c>
      <c r="UZX50" s="14">
        <f t="shared" si="2718"/>
        <v>819.18939999999998</v>
      </c>
      <c r="UZY50" s="11" t="s">
        <v>17390</v>
      </c>
      <c r="UZZ50" s="261" t="str">
        <f>IF(VAG50="SINAPI",VLOOKUP('TEREZINHA HARDY'!VAF50,SINAPI,2,),VLOOKUP('TEREZINHA HARDY'!VAF50,SETOP,3,))</f>
        <v>PINTURA COM EMULSÃO ASFÁLTICA, DUAS (2) DEMÃOS</v>
      </c>
      <c r="VAA50" s="261"/>
      <c r="VAB50" s="261"/>
      <c r="VAC50" s="261"/>
      <c r="VAD50" s="261"/>
      <c r="VAE50" s="261"/>
      <c r="VAF50" s="12" t="s">
        <v>10840</v>
      </c>
      <c r="VAG50" s="12" t="s">
        <v>6222</v>
      </c>
      <c r="VAH50" s="12" t="str">
        <f>IF(VAG50="SINAPI",VLOOKUP('TEREZINHA HARDY'!VAF50,SINAPI,3,),VLOOKUP('TEREZINHA HARDY'!VAF50,SETOP,4,))</f>
        <v>M2</v>
      </c>
      <c r="VAI50" s="13">
        <v>36.619999999999997</v>
      </c>
      <c r="VAJ50" s="13" t="s">
        <v>41</v>
      </c>
      <c r="VAK50" s="14">
        <f>IF(VAG50="SINAPI",VLOOKUP('TEREZINHA HARDY'!VAF50,SINAPI,4,),VLOOKUP('TEREZINHA HARDY'!VAF50,SETOP,5,))</f>
        <v>17.68</v>
      </c>
      <c r="VAL50" s="14">
        <f t="shared" si="2719"/>
        <v>22.37</v>
      </c>
      <c r="VAM50" s="14">
        <f t="shared" si="2720"/>
        <v>647.44159999999999</v>
      </c>
      <c r="VAN50" s="14">
        <f t="shared" si="2721"/>
        <v>819.18939999999998</v>
      </c>
      <c r="VAO50" s="11" t="s">
        <v>17390</v>
      </c>
      <c r="VAP50" s="261" t="str">
        <f>IF(VAW50="SINAPI",VLOOKUP('TEREZINHA HARDY'!VAV50,SINAPI,2,),VLOOKUP('TEREZINHA HARDY'!VAV50,SETOP,3,))</f>
        <v>PINTURA COM EMULSÃO ASFÁLTICA, DUAS (2) DEMÃOS</v>
      </c>
      <c r="VAQ50" s="261"/>
      <c r="VAR50" s="261"/>
      <c r="VAS50" s="261"/>
      <c r="VAT50" s="261"/>
      <c r="VAU50" s="261"/>
      <c r="VAV50" s="12" t="s">
        <v>10840</v>
      </c>
      <c r="VAW50" s="12" t="s">
        <v>6222</v>
      </c>
      <c r="VAX50" s="12" t="str">
        <f>IF(VAW50="SINAPI",VLOOKUP('TEREZINHA HARDY'!VAV50,SINAPI,3,),VLOOKUP('TEREZINHA HARDY'!VAV50,SETOP,4,))</f>
        <v>M2</v>
      </c>
      <c r="VAY50" s="13">
        <v>36.619999999999997</v>
      </c>
      <c r="VAZ50" s="13" t="s">
        <v>41</v>
      </c>
      <c r="VBA50" s="14">
        <f>IF(VAW50="SINAPI",VLOOKUP('TEREZINHA HARDY'!VAV50,SINAPI,4,),VLOOKUP('TEREZINHA HARDY'!VAV50,SETOP,5,))</f>
        <v>17.68</v>
      </c>
      <c r="VBB50" s="14">
        <f t="shared" si="2722"/>
        <v>22.37</v>
      </c>
      <c r="VBC50" s="14">
        <f t="shared" si="2723"/>
        <v>647.44159999999999</v>
      </c>
      <c r="VBD50" s="14">
        <f t="shared" si="2724"/>
        <v>819.18939999999998</v>
      </c>
      <c r="VBE50" s="11" t="s">
        <v>17390</v>
      </c>
      <c r="VBF50" s="261" t="str">
        <f>IF(VBM50="SINAPI",VLOOKUP('TEREZINHA HARDY'!VBL50,SINAPI,2,),VLOOKUP('TEREZINHA HARDY'!VBL50,SETOP,3,))</f>
        <v>PINTURA COM EMULSÃO ASFÁLTICA, DUAS (2) DEMÃOS</v>
      </c>
      <c r="VBG50" s="261"/>
      <c r="VBH50" s="261"/>
      <c r="VBI50" s="261"/>
      <c r="VBJ50" s="261"/>
      <c r="VBK50" s="261"/>
      <c r="VBL50" s="12" t="s">
        <v>10840</v>
      </c>
      <c r="VBM50" s="12" t="s">
        <v>6222</v>
      </c>
      <c r="VBN50" s="12" t="str">
        <f>IF(VBM50="SINAPI",VLOOKUP('TEREZINHA HARDY'!VBL50,SINAPI,3,),VLOOKUP('TEREZINHA HARDY'!VBL50,SETOP,4,))</f>
        <v>M2</v>
      </c>
      <c r="VBO50" s="13">
        <v>36.619999999999997</v>
      </c>
      <c r="VBP50" s="13" t="s">
        <v>41</v>
      </c>
      <c r="VBQ50" s="14">
        <f>IF(VBM50="SINAPI",VLOOKUP('TEREZINHA HARDY'!VBL50,SINAPI,4,),VLOOKUP('TEREZINHA HARDY'!VBL50,SETOP,5,))</f>
        <v>17.68</v>
      </c>
      <c r="VBR50" s="14">
        <f t="shared" si="2725"/>
        <v>22.37</v>
      </c>
      <c r="VBS50" s="14">
        <f t="shared" si="2726"/>
        <v>647.44159999999999</v>
      </c>
      <c r="VBT50" s="14">
        <f t="shared" si="2727"/>
        <v>819.18939999999998</v>
      </c>
      <c r="VBU50" s="11" t="s">
        <v>17390</v>
      </c>
      <c r="VBV50" s="261" t="str">
        <f>IF(VCC50="SINAPI",VLOOKUP('TEREZINHA HARDY'!VCB50,SINAPI,2,),VLOOKUP('TEREZINHA HARDY'!VCB50,SETOP,3,))</f>
        <v>PINTURA COM EMULSÃO ASFÁLTICA, DUAS (2) DEMÃOS</v>
      </c>
      <c r="VBW50" s="261"/>
      <c r="VBX50" s="261"/>
      <c r="VBY50" s="261"/>
      <c r="VBZ50" s="261"/>
      <c r="VCA50" s="261"/>
      <c r="VCB50" s="12" t="s">
        <v>10840</v>
      </c>
      <c r="VCC50" s="12" t="s">
        <v>6222</v>
      </c>
      <c r="VCD50" s="12" t="str">
        <f>IF(VCC50="SINAPI",VLOOKUP('TEREZINHA HARDY'!VCB50,SINAPI,3,),VLOOKUP('TEREZINHA HARDY'!VCB50,SETOP,4,))</f>
        <v>M2</v>
      </c>
      <c r="VCE50" s="13">
        <v>36.619999999999997</v>
      </c>
      <c r="VCF50" s="13" t="s">
        <v>41</v>
      </c>
      <c r="VCG50" s="14">
        <f>IF(VCC50="SINAPI",VLOOKUP('TEREZINHA HARDY'!VCB50,SINAPI,4,),VLOOKUP('TEREZINHA HARDY'!VCB50,SETOP,5,))</f>
        <v>17.68</v>
      </c>
      <c r="VCH50" s="14">
        <f t="shared" si="2728"/>
        <v>22.37</v>
      </c>
      <c r="VCI50" s="14">
        <f t="shared" si="2729"/>
        <v>647.44159999999999</v>
      </c>
      <c r="VCJ50" s="14">
        <f t="shared" si="2730"/>
        <v>819.18939999999998</v>
      </c>
      <c r="VCK50" s="11" t="s">
        <v>17390</v>
      </c>
      <c r="VCL50" s="261" t="str">
        <f>IF(VCS50="SINAPI",VLOOKUP('TEREZINHA HARDY'!VCR50,SINAPI,2,),VLOOKUP('TEREZINHA HARDY'!VCR50,SETOP,3,))</f>
        <v>PINTURA COM EMULSÃO ASFÁLTICA, DUAS (2) DEMÃOS</v>
      </c>
      <c r="VCM50" s="261"/>
      <c r="VCN50" s="261"/>
      <c r="VCO50" s="261"/>
      <c r="VCP50" s="261"/>
      <c r="VCQ50" s="261"/>
      <c r="VCR50" s="12" t="s">
        <v>10840</v>
      </c>
      <c r="VCS50" s="12" t="s">
        <v>6222</v>
      </c>
      <c r="VCT50" s="12" t="str">
        <f>IF(VCS50="SINAPI",VLOOKUP('TEREZINHA HARDY'!VCR50,SINAPI,3,),VLOOKUP('TEREZINHA HARDY'!VCR50,SETOP,4,))</f>
        <v>M2</v>
      </c>
      <c r="VCU50" s="13">
        <v>36.619999999999997</v>
      </c>
      <c r="VCV50" s="13" t="s">
        <v>41</v>
      </c>
      <c r="VCW50" s="14">
        <f>IF(VCS50="SINAPI",VLOOKUP('TEREZINHA HARDY'!VCR50,SINAPI,4,),VLOOKUP('TEREZINHA HARDY'!VCR50,SETOP,5,))</f>
        <v>17.68</v>
      </c>
      <c r="VCX50" s="14">
        <f t="shared" si="2731"/>
        <v>22.37</v>
      </c>
      <c r="VCY50" s="14">
        <f t="shared" si="2732"/>
        <v>647.44159999999999</v>
      </c>
      <c r="VCZ50" s="14">
        <f t="shared" si="2733"/>
        <v>819.18939999999998</v>
      </c>
      <c r="VDA50" s="11" t="s">
        <v>17390</v>
      </c>
      <c r="VDB50" s="261" t="str">
        <f>IF(VDI50="SINAPI",VLOOKUP('TEREZINHA HARDY'!VDH50,SINAPI,2,),VLOOKUP('TEREZINHA HARDY'!VDH50,SETOP,3,))</f>
        <v>PINTURA COM EMULSÃO ASFÁLTICA, DUAS (2) DEMÃOS</v>
      </c>
      <c r="VDC50" s="261"/>
      <c r="VDD50" s="261"/>
      <c r="VDE50" s="261"/>
      <c r="VDF50" s="261"/>
      <c r="VDG50" s="261"/>
      <c r="VDH50" s="12" t="s">
        <v>10840</v>
      </c>
      <c r="VDI50" s="12" t="s">
        <v>6222</v>
      </c>
      <c r="VDJ50" s="12" t="str">
        <f>IF(VDI50="SINAPI",VLOOKUP('TEREZINHA HARDY'!VDH50,SINAPI,3,),VLOOKUP('TEREZINHA HARDY'!VDH50,SETOP,4,))</f>
        <v>M2</v>
      </c>
      <c r="VDK50" s="13">
        <v>36.619999999999997</v>
      </c>
      <c r="VDL50" s="13" t="s">
        <v>41</v>
      </c>
      <c r="VDM50" s="14">
        <f>IF(VDI50="SINAPI",VLOOKUP('TEREZINHA HARDY'!VDH50,SINAPI,4,),VLOOKUP('TEREZINHA HARDY'!VDH50,SETOP,5,))</f>
        <v>17.68</v>
      </c>
      <c r="VDN50" s="14">
        <f t="shared" si="2734"/>
        <v>22.37</v>
      </c>
      <c r="VDO50" s="14">
        <f t="shared" si="2735"/>
        <v>647.44159999999999</v>
      </c>
      <c r="VDP50" s="14">
        <f t="shared" si="2736"/>
        <v>819.18939999999998</v>
      </c>
      <c r="VDQ50" s="11" t="s">
        <v>17390</v>
      </c>
      <c r="VDR50" s="261" t="str">
        <f>IF(VDY50="SINAPI",VLOOKUP('TEREZINHA HARDY'!VDX50,SINAPI,2,),VLOOKUP('TEREZINHA HARDY'!VDX50,SETOP,3,))</f>
        <v>PINTURA COM EMULSÃO ASFÁLTICA, DUAS (2) DEMÃOS</v>
      </c>
      <c r="VDS50" s="261"/>
      <c r="VDT50" s="261"/>
      <c r="VDU50" s="261"/>
      <c r="VDV50" s="261"/>
      <c r="VDW50" s="261"/>
      <c r="VDX50" s="12" t="s">
        <v>10840</v>
      </c>
      <c r="VDY50" s="12" t="s">
        <v>6222</v>
      </c>
      <c r="VDZ50" s="12" t="str">
        <f>IF(VDY50="SINAPI",VLOOKUP('TEREZINHA HARDY'!VDX50,SINAPI,3,),VLOOKUP('TEREZINHA HARDY'!VDX50,SETOP,4,))</f>
        <v>M2</v>
      </c>
      <c r="VEA50" s="13">
        <v>36.619999999999997</v>
      </c>
      <c r="VEB50" s="13" t="s">
        <v>41</v>
      </c>
      <c r="VEC50" s="14">
        <f>IF(VDY50="SINAPI",VLOOKUP('TEREZINHA HARDY'!VDX50,SINAPI,4,),VLOOKUP('TEREZINHA HARDY'!VDX50,SETOP,5,))</f>
        <v>17.68</v>
      </c>
      <c r="VED50" s="14">
        <f t="shared" si="2737"/>
        <v>22.37</v>
      </c>
      <c r="VEE50" s="14">
        <f t="shared" si="2738"/>
        <v>647.44159999999999</v>
      </c>
      <c r="VEF50" s="14">
        <f t="shared" si="2739"/>
        <v>819.18939999999998</v>
      </c>
      <c r="VEG50" s="11" t="s">
        <v>17390</v>
      </c>
      <c r="VEH50" s="261" t="str">
        <f>IF(VEO50="SINAPI",VLOOKUP('TEREZINHA HARDY'!VEN50,SINAPI,2,),VLOOKUP('TEREZINHA HARDY'!VEN50,SETOP,3,))</f>
        <v>PINTURA COM EMULSÃO ASFÁLTICA, DUAS (2) DEMÃOS</v>
      </c>
      <c r="VEI50" s="261"/>
      <c r="VEJ50" s="261"/>
      <c r="VEK50" s="261"/>
      <c r="VEL50" s="261"/>
      <c r="VEM50" s="261"/>
      <c r="VEN50" s="12" t="s">
        <v>10840</v>
      </c>
      <c r="VEO50" s="12" t="s">
        <v>6222</v>
      </c>
      <c r="VEP50" s="12" t="str">
        <f>IF(VEO50="SINAPI",VLOOKUP('TEREZINHA HARDY'!VEN50,SINAPI,3,),VLOOKUP('TEREZINHA HARDY'!VEN50,SETOP,4,))</f>
        <v>M2</v>
      </c>
      <c r="VEQ50" s="13">
        <v>36.619999999999997</v>
      </c>
      <c r="VER50" s="13" t="s">
        <v>41</v>
      </c>
      <c r="VES50" s="14">
        <f>IF(VEO50="SINAPI",VLOOKUP('TEREZINHA HARDY'!VEN50,SINAPI,4,),VLOOKUP('TEREZINHA HARDY'!VEN50,SETOP,5,))</f>
        <v>17.68</v>
      </c>
      <c r="VET50" s="14">
        <f t="shared" si="2740"/>
        <v>22.37</v>
      </c>
      <c r="VEU50" s="14">
        <f t="shared" si="2741"/>
        <v>647.44159999999999</v>
      </c>
      <c r="VEV50" s="14">
        <f t="shared" si="2742"/>
        <v>819.18939999999998</v>
      </c>
      <c r="VEW50" s="11" t="s">
        <v>17390</v>
      </c>
      <c r="VEX50" s="261" t="str">
        <f>IF(VFE50="SINAPI",VLOOKUP('TEREZINHA HARDY'!VFD50,SINAPI,2,),VLOOKUP('TEREZINHA HARDY'!VFD50,SETOP,3,))</f>
        <v>PINTURA COM EMULSÃO ASFÁLTICA, DUAS (2) DEMÃOS</v>
      </c>
      <c r="VEY50" s="261"/>
      <c r="VEZ50" s="261"/>
      <c r="VFA50" s="261"/>
      <c r="VFB50" s="261"/>
      <c r="VFC50" s="261"/>
      <c r="VFD50" s="12" t="s">
        <v>10840</v>
      </c>
      <c r="VFE50" s="12" t="s">
        <v>6222</v>
      </c>
      <c r="VFF50" s="12" t="str">
        <f>IF(VFE50="SINAPI",VLOOKUP('TEREZINHA HARDY'!VFD50,SINAPI,3,),VLOOKUP('TEREZINHA HARDY'!VFD50,SETOP,4,))</f>
        <v>M2</v>
      </c>
      <c r="VFG50" s="13">
        <v>36.619999999999997</v>
      </c>
      <c r="VFH50" s="13" t="s">
        <v>41</v>
      </c>
      <c r="VFI50" s="14">
        <f>IF(VFE50="SINAPI",VLOOKUP('TEREZINHA HARDY'!VFD50,SINAPI,4,),VLOOKUP('TEREZINHA HARDY'!VFD50,SETOP,5,))</f>
        <v>17.68</v>
      </c>
      <c r="VFJ50" s="14">
        <f t="shared" si="2743"/>
        <v>22.37</v>
      </c>
      <c r="VFK50" s="14">
        <f t="shared" si="2744"/>
        <v>647.44159999999999</v>
      </c>
      <c r="VFL50" s="14">
        <f t="shared" si="2745"/>
        <v>819.18939999999998</v>
      </c>
      <c r="VFM50" s="11" t="s">
        <v>17390</v>
      </c>
      <c r="VFN50" s="261" t="str">
        <f>IF(VFU50="SINAPI",VLOOKUP('TEREZINHA HARDY'!VFT50,SINAPI,2,),VLOOKUP('TEREZINHA HARDY'!VFT50,SETOP,3,))</f>
        <v>PINTURA COM EMULSÃO ASFÁLTICA, DUAS (2) DEMÃOS</v>
      </c>
      <c r="VFO50" s="261"/>
      <c r="VFP50" s="261"/>
      <c r="VFQ50" s="261"/>
      <c r="VFR50" s="261"/>
      <c r="VFS50" s="261"/>
      <c r="VFT50" s="12" t="s">
        <v>10840</v>
      </c>
      <c r="VFU50" s="12" t="s">
        <v>6222</v>
      </c>
      <c r="VFV50" s="12" t="str">
        <f>IF(VFU50="SINAPI",VLOOKUP('TEREZINHA HARDY'!VFT50,SINAPI,3,),VLOOKUP('TEREZINHA HARDY'!VFT50,SETOP,4,))</f>
        <v>M2</v>
      </c>
      <c r="VFW50" s="13">
        <v>36.619999999999997</v>
      </c>
      <c r="VFX50" s="13" t="s">
        <v>41</v>
      </c>
      <c r="VFY50" s="14">
        <f>IF(VFU50="SINAPI",VLOOKUP('TEREZINHA HARDY'!VFT50,SINAPI,4,),VLOOKUP('TEREZINHA HARDY'!VFT50,SETOP,5,))</f>
        <v>17.68</v>
      </c>
      <c r="VFZ50" s="14">
        <f t="shared" si="2746"/>
        <v>22.37</v>
      </c>
      <c r="VGA50" s="14">
        <f t="shared" si="2747"/>
        <v>647.44159999999999</v>
      </c>
      <c r="VGB50" s="14">
        <f t="shared" si="2748"/>
        <v>819.18939999999998</v>
      </c>
      <c r="VGC50" s="11" t="s">
        <v>17390</v>
      </c>
      <c r="VGD50" s="261" t="str">
        <f>IF(VGK50="SINAPI",VLOOKUP('TEREZINHA HARDY'!VGJ50,SINAPI,2,),VLOOKUP('TEREZINHA HARDY'!VGJ50,SETOP,3,))</f>
        <v>PINTURA COM EMULSÃO ASFÁLTICA, DUAS (2) DEMÃOS</v>
      </c>
      <c r="VGE50" s="261"/>
      <c r="VGF50" s="261"/>
      <c r="VGG50" s="261"/>
      <c r="VGH50" s="261"/>
      <c r="VGI50" s="261"/>
      <c r="VGJ50" s="12" t="s">
        <v>10840</v>
      </c>
      <c r="VGK50" s="12" t="s">
        <v>6222</v>
      </c>
      <c r="VGL50" s="12" t="str">
        <f>IF(VGK50="SINAPI",VLOOKUP('TEREZINHA HARDY'!VGJ50,SINAPI,3,),VLOOKUP('TEREZINHA HARDY'!VGJ50,SETOP,4,))</f>
        <v>M2</v>
      </c>
      <c r="VGM50" s="13">
        <v>36.619999999999997</v>
      </c>
      <c r="VGN50" s="13" t="s">
        <v>41</v>
      </c>
      <c r="VGO50" s="14">
        <f>IF(VGK50="SINAPI",VLOOKUP('TEREZINHA HARDY'!VGJ50,SINAPI,4,),VLOOKUP('TEREZINHA HARDY'!VGJ50,SETOP,5,))</f>
        <v>17.68</v>
      </c>
      <c r="VGP50" s="14">
        <f t="shared" si="2749"/>
        <v>22.37</v>
      </c>
      <c r="VGQ50" s="14">
        <f t="shared" si="2750"/>
        <v>647.44159999999999</v>
      </c>
      <c r="VGR50" s="14">
        <f t="shared" si="2751"/>
        <v>819.18939999999998</v>
      </c>
      <c r="VGS50" s="11" t="s">
        <v>17390</v>
      </c>
      <c r="VGT50" s="261" t="str">
        <f>IF(VHA50="SINAPI",VLOOKUP('TEREZINHA HARDY'!VGZ50,SINAPI,2,),VLOOKUP('TEREZINHA HARDY'!VGZ50,SETOP,3,))</f>
        <v>PINTURA COM EMULSÃO ASFÁLTICA, DUAS (2) DEMÃOS</v>
      </c>
      <c r="VGU50" s="261"/>
      <c r="VGV50" s="261"/>
      <c r="VGW50" s="261"/>
      <c r="VGX50" s="261"/>
      <c r="VGY50" s="261"/>
      <c r="VGZ50" s="12" t="s">
        <v>10840</v>
      </c>
      <c r="VHA50" s="12" t="s">
        <v>6222</v>
      </c>
      <c r="VHB50" s="12" t="str">
        <f>IF(VHA50="SINAPI",VLOOKUP('TEREZINHA HARDY'!VGZ50,SINAPI,3,),VLOOKUP('TEREZINHA HARDY'!VGZ50,SETOP,4,))</f>
        <v>M2</v>
      </c>
      <c r="VHC50" s="13">
        <v>36.619999999999997</v>
      </c>
      <c r="VHD50" s="13" t="s">
        <v>41</v>
      </c>
      <c r="VHE50" s="14">
        <f>IF(VHA50="SINAPI",VLOOKUP('TEREZINHA HARDY'!VGZ50,SINAPI,4,),VLOOKUP('TEREZINHA HARDY'!VGZ50,SETOP,5,))</f>
        <v>17.68</v>
      </c>
      <c r="VHF50" s="14">
        <f t="shared" si="2752"/>
        <v>22.37</v>
      </c>
      <c r="VHG50" s="14">
        <f t="shared" si="2753"/>
        <v>647.44159999999999</v>
      </c>
      <c r="VHH50" s="14">
        <f t="shared" si="2754"/>
        <v>819.18939999999998</v>
      </c>
      <c r="VHI50" s="11" t="s">
        <v>17390</v>
      </c>
      <c r="VHJ50" s="261" t="str">
        <f>IF(VHQ50="SINAPI",VLOOKUP('TEREZINHA HARDY'!VHP50,SINAPI,2,),VLOOKUP('TEREZINHA HARDY'!VHP50,SETOP,3,))</f>
        <v>PINTURA COM EMULSÃO ASFÁLTICA, DUAS (2) DEMÃOS</v>
      </c>
      <c r="VHK50" s="261"/>
      <c r="VHL50" s="261"/>
      <c r="VHM50" s="261"/>
      <c r="VHN50" s="261"/>
      <c r="VHO50" s="261"/>
      <c r="VHP50" s="12" t="s">
        <v>10840</v>
      </c>
      <c r="VHQ50" s="12" t="s">
        <v>6222</v>
      </c>
      <c r="VHR50" s="12" t="str">
        <f>IF(VHQ50="SINAPI",VLOOKUP('TEREZINHA HARDY'!VHP50,SINAPI,3,),VLOOKUP('TEREZINHA HARDY'!VHP50,SETOP,4,))</f>
        <v>M2</v>
      </c>
      <c r="VHS50" s="13">
        <v>36.619999999999997</v>
      </c>
      <c r="VHT50" s="13" t="s">
        <v>41</v>
      </c>
      <c r="VHU50" s="14">
        <f>IF(VHQ50="SINAPI",VLOOKUP('TEREZINHA HARDY'!VHP50,SINAPI,4,),VLOOKUP('TEREZINHA HARDY'!VHP50,SETOP,5,))</f>
        <v>17.68</v>
      </c>
      <c r="VHV50" s="14">
        <f t="shared" si="2755"/>
        <v>22.37</v>
      </c>
      <c r="VHW50" s="14">
        <f t="shared" si="2756"/>
        <v>647.44159999999999</v>
      </c>
      <c r="VHX50" s="14">
        <f t="shared" si="2757"/>
        <v>819.18939999999998</v>
      </c>
      <c r="VHY50" s="11" t="s">
        <v>17390</v>
      </c>
      <c r="VHZ50" s="261" t="str">
        <f>IF(VIG50="SINAPI",VLOOKUP('TEREZINHA HARDY'!VIF50,SINAPI,2,),VLOOKUP('TEREZINHA HARDY'!VIF50,SETOP,3,))</f>
        <v>PINTURA COM EMULSÃO ASFÁLTICA, DUAS (2) DEMÃOS</v>
      </c>
      <c r="VIA50" s="261"/>
      <c r="VIB50" s="261"/>
      <c r="VIC50" s="261"/>
      <c r="VID50" s="261"/>
      <c r="VIE50" s="261"/>
      <c r="VIF50" s="12" t="s">
        <v>10840</v>
      </c>
      <c r="VIG50" s="12" t="s">
        <v>6222</v>
      </c>
      <c r="VIH50" s="12" t="str">
        <f>IF(VIG50="SINAPI",VLOOKUP('TEREZINHA HARDY'!VIF50,SINAPI,3,),VLOOKUP('TEREZINHA HARDY'!VIF50,SETOP,4,))</f>
        <v>M2</v>
      </c>
      <c r="VII50" s="13">
        <v>36.619999999999997</v>
      </c>
      <c r="VIJ50" s="13" t="s">
        <v>41</v>
      </c>
      <c r="VIK50" s="14">
        <f>IF(VIG50="SINAPI",VLOOKUP('TEREZINHA HARDY'!VIF50,SINAPI,4,),VLOOKUP('TEREZINHA HARDY'!VIF50,SETOP,5,))</f>
        <v>17.68</v>
      </c>
      <c r="VIL50" s="14">
        <f t="shared" si="2758"/>
        <v>22.37</v>
      </c>
      <c r="VIM50" s="14">
        <f t="shared" si="2759"/>
        <v>647.44159999999999</v>
      </c>
      <c r="VIN50" s="14">
        <f t="shared" si="2760"/>
        <v>819.18939999999998</v>
      </c>
      <c r="VIO50" s="11" t="s">
        <v>17390</v>
      </c>
      <c r="VIP50" s="261" t="str">
        <f>IF(VIW50="SINAPI",VLOOKUP('TEREZINHA HARDY'!VIV50,SINAPI,2,),VLOOKUP('TEREZINHA HARDY'!VIV50,SETOP,3,))</f>
        <v>PINTURA COM EMULSÃO ASFÁLTICA, DUAS (2) DEMÃOS</v>
      </c>
      <c r="VIQ50" s="261"/>
      <c r="VIR50" s="261"/>
      <c r="VIS50" s="261"/>
      <c r="VIT50" s="261"/>
      <c r="VIU50" s="261"/>
      <c r="VIV50" s="12" t="s">
        <v>10840</v>
      </c>
      <c r="VIW50" s="12" t="s">
        <v>6222</v>
      </c>
      <c r="VIX50" s="12" t="str">
        <f>IF(VIW50="SINAPI",VLOOKUP('TEREZINHA HARDY'!VIV50,SINAPI,3,),VLOOKUP('TEREZINHA HARDY'!VIV50,SETOP,4,))</f>
        <v>M2</v>
      </c>
      <c r="VIY50" s="13">
        <v>36.619999999999997</v>
      </c>
      <c r="VIZ50" s="13" t="s">
        <v>41</v>
      </c>
      <c r="VJA50" s="14">
        <f>IF(VIW50="SINAPI",VLOOKUP('TEREZINHA HARDY'!VIV50,SINAPI,4,),VLOOKUP('TEREZINHA HARDY'!VIV50,SETOP,5,))</f>
        <v>17.68</v>
      </c>
      <c r="VJB50" s="14">
        <f t="shared" si="2761"/>
        <v>22.37</v>
      </c>
      <c r="VJC50" s="14">
        <f t="shared" si="2762"/>
        <v>647.44159999999999</v>
      </c>
      <c r="VJD50" s="14">
        <f t="shared" si="2763"/>
        <v>819.18939999999998</v>
      </c>
      <c r="VJE50" s="11" t="s">
        <v>17390</v>
      </c>
      <c r="VJF50" s="261" t="str">
        <f>IF(VJM50="SINAPI",VLOOKUP('TEREZINHA HARDY'!VJL50,SINAPI,2,),VLOOKUP('TEREZINHA HARDY'!VJL50,SETOP,3,))</f>
        <v>PINTURA COM EMULSÃO ASFÁLTICA, DUAS (2) DEMÃOS</v>
      </c>
      <c r="VJG50" s="261"/>
      <c r="VJH50" s="261"/>
      <c r="VJI50" s="261"/>
      <c r="VJJ50" s="261"/>
      <c r="VJK50" s="261"/>
      <c r="VJL50" s="12" t="s">
        <v>10840</v>
      </c>
      <c r="VJM50" s="12" t="s">
        <v>6222</v>
      </c>
      <c r="VJN50" s="12" t="str">
        <f>IF(VJM50="SINAPI",VLOOKUP('TEREZINHA HARDY'!VJL50,SINAPI,3,),VLOOKUP('TEREZINHA HARDY'!VJL50,SETOP,4,))</f>
        <v>M2</v>
      </c>
      <c r="VJO50" s="13">
        <v>36.619999999999997</v>
      </c>
      <c r="VJP50" s="13" t="s">
        <v>41</v>
      </c>
      <c r="VJQ50" s="14">
        <f>IF(VJM50="SINAPI",VLOOKUP('TEREZINHA HARDY'!VJL50,SINAPI,4,),VLOOKUP('TEREZINHA HARDY'!VJL50,SETOP,5,))</f>
        <v>17.68</v>
      </c>
      <c r="VJR50" s="14">
        <f t="shared" si="2764"/>
        <v>22.37</v>
      </c>
      <c r="VJS50" s="14">
        <f t="shared" si="2765"/>
        <v>647.44159999999999</v>
      </c>
      <c r="VJT50" s="14">
        <f t="shared" si="2766"/>
        <v>819.18939999999998</v>
      </c>
      <c r="VJU50" s="11" t="s">
        <v>17390</v>
      </c>
      <c r="VJV50" s="261" t="str">
        <f>IF(VKC50="SINAPI",VLOOKUP('TEREZINHA HARDY'!VKB50,SINAPI,2,),VLOOKUP('TEREZINHA HARDY'!VKB50,SETOP,3,))</f>
        <v>PINTURA COM EMULSÃO ASFÁLTICA, DUAS (2) DEMÃOS</v>
      </c>
      <c r="VJW50" s="261"/>
      <c r="VJX50" s="261"/>
      <c r="VJY50" s="261"/>
      <c r="VJZ50" s="261"/>
      <c r="VKA50" s="261"/>
      <c r="VKB50" s="12" t="s">
        <v>10840</v>
      </c>
      <c r="VKC50" s="12" t="s">
        <v>6222</v>
      </c>
      <c r="VKD50" s="12" t="str">
        <f>IF(VKC50="SINAPI",VLOOKUP('TEREZINHA HARDY'!VKB50,SINAPI,3,),VLOOKUP('TEREZINHA HARDY'!VKB50,SETOP,4,))</f>
        <v>M2</v>
      </c>
      <c r="VKE50" s="13">
        <v>36.619999999999997</v>
      </c>
      <c r="VKF50" s="13" t="s">
        <v>41</v>
      </c>
      <c r="VKG50" s="14">
        <f>IF(VKC50="SINAPI",VLOOKUP('TEREZINHA HARDY'!VKB50,SINAPI,4,),VLOOKUP('TEREZINHA HARDY'!VKB50,SETOP,5,))</f>
        <v>17.68</v>
      </c>
      <c r="VKH50" s="14">
        <f t="shared" si="2767"/>
        <v>22.37</v>
      </c>
      <c r="VKI50" s="14">
        <f t="shared" si="2768"/>
        <v>647.44159999999999</v>
      </c>
      <c r="VKJ50" s="14">
        <f t="shared" si="2769"/>
        <v>819.18939999999998</v>
      </c>
      <c r="VKK50" s="11" t="s">
        <v>17390</v>
      </c>
      <c r="VKL50" s="261" t="str">
        <f>IF(VKS50="SINAPI",VLOOKUP('TEREZINHA HARDY'!VKR50,SINAPI,2,),VLOOKUP('TEREZINHA HARDY'!VKR50,SETOP,3,))</f>
        <v>PINTURA COM EMULSÃO ASFÁLTICA, DUAS (2) DEMÃOS</v>
      </c>
      <c r="VKM50" s="261"/>
      <c r="VKN50" s="261"/>
      <c r="VKO50" s="261"/>
      <c r="VKP50" s="261"/>
      <c r="VKQ50" s="261"/>
      <c r="VKR50" s="12" t="s">
        <v>10840</v>
      </c>
      <c r="VKS50" s="12" t="s">
        <v>6222</v>
      </c>
      <c r="VKT50" s="12" t="str">
        <f>IF(VKS50="SINAPI",VLOOKUP('TEREZINHA HARDY'!VKR50,SINAPI,3,),VLOOKUP('TEREZINHA HARDY'!VKR50,SETOP,4,))</f>
        <v>M2</v>
      </c>
      <c r="VKU50" s="13">
        <v>36.619999999999997</v>
      </c>
      <c r="VKV50" s="13" t="s">
        <v>41</v>
      </c>
      <c r="VKW50" s="14">
        <f>IF(VKS50="SINAPI",VLOOKUP('TEREZINHA HARDY'!VKR50,SINAPI,4,),VLOOKUP('TEREZINHA HARDY'!VKR50,SETOP,5,))</f>
        <v>17.68</v>
      </c>
      <c r="VKX50" s="14">
        <f t="shared" si="2770"/>
        <v>22.37</v>
      </c>
      <c r="VKY50" s="14">
        <f t="shared" si="2771"/>
        <v>647.44159999999999</v>
      </c>
      <c r="VKZ50" s="14">
        <f t="shared" si="2772"/>
        <v>819.18939999999998</v>
      </c>
      <c r="VLA50" s="11" t="s">
        <v>17390</v>
      </c>
      <c r="VLB50" s="261" t="str">
        <f>IF(VLI50="SINAPI",VLOOKUP('TEREZINHA HARDY'!VLH50,SINAPI,2,),VLOOKUP('TEREZINHA HARDY'!VLH50,SETOP,3,))</f>
        <v>PINTURA COM EMULSÃO ASFÁLTICA, DUAS (2) DEMÃOS</v>
      </c>
      <c r="VLC50" s="261"/>
      <c r="VLD50" s="261"/>
      <c r="VLE50" s="261"/>
      <c r="VLF50" s="261"/>
      <c r="VLG50" s="261"/>
      <c r="VLH50" s="12" t="s">
        <v>10840</v>
      </c>
      <c r="VLI50" s="12" t="s">
        <v>6222</v>
      </c>
      <c r="VLJ50" s="12" t="str">
        <f>IF(VLI50="SINAPI",VLOOKUP('TEREZINHA HARDY'!VLH50,SINAPI,3,),VLOOKUP('TEREZINHA HARDY'!VLH50,SETOP,4,))</f>
        <v>M2</v>
      </c>
      <c r="VLK50" s="13">
        <v>36.619999999999997</v>
      </c>
      <c r="VLL50" s="13" t="s">
        <v>41</v>
      </c>
      <c r="VLM50" s="14">
        <f>IF(VLI50="SINAPI",VLOOKUP('TEREZINHA HARDY'!VLH50,SINAPI,4,),VLOOKUP('TEREZINHA HARDY'!VLH50,SETOP,5,))</f>
        <v>17.68</v>
      </c>
      <c r="VLN50" s="14">
        <f t="shared" si="2773"/>
        <v>22.37</v>
      </c>
      <c r="VLO50" s="14">
        <f t="shared" si="2774"/>
        <v>647.44159999999999</v>
      </c>
      <c r="VLP50" s="14">
        <f t="shared" si="2775"/>
        <v>819.18939999999998</v>
      </c>
      <c r="VLQ50" s="11" t="s">
        <v>17390</v>
      </c>
      <c r="VLR50" s="261" t="str">
        <f>IF(VLY50="SINAPI",VLOOKUP('TEREZINHA HARDY'!VLX50,SINAPI,2,),VLOOKUP('TEREZINHA HARDY'!VLX50,SETOP,3,))</f>
        <v>PINTURA COM EMULSÃO ASFÁLTICA, DUAS (2) DEMÃOS</v>
      </c>
      <c r="VLS50" s="261"/>
      <c r="VLT50" s="261"/>
      <c r="VLU50" s="261"/>
      <c r="VLV50" s="261"/>
      <c r="VLW50" s="261"/>
      <c r="VLX50" s="12" t="s">
        <v>10840</v>
      </c>
      <c r="VLY50" s="12" t="s">
        <v>6222</v>
      </c>
      <c r="VLZ50" s="12" t="str">
        <f>IF(VLY50="SINAPI",VLOOKUP('TEREZINHA HARDY'!VLX50,SINAPI,3,),VLOOKUP('TEREZINHA HARDY'!VLX50,SETOP,4,))</f>
        <v>M2</v>
      </c>
      <c r="VMA50" s="13">
        <v>36.619999999999997</v>
      </c>
      <c r="VMB50" s="13" t="s">
        <v>41</v>
      </c>
      <c r="VMC50" s="14">
        <f>IF(VLY50="SINAPI",VLOOKUP('TEREZINHA HARDY'!VLX50,SINAPI,4,),VLOOKUP('TEREZINHA HARDY'!VLX50,SETOP,5,))</f>
        <v>17.68</v>
      </c>
      <c r="VMD50" s="14">
        <f t="shared" si="2776"/>
        <v>22.37</v>
      </c>
      <c r="VME50" s="14">
        <f t="shared" si="2777"/>
        <v>647.44159999999999</v>
      </c>
      <c r="VMF50" s="14">
        <f t="shared" si="2778"/>
        <v>819.18939999999998</v>
      </c>
      <c r="VMG50" s="11" t="s">
        <v>17390</v>
      </c>
      <c r="VMH50" s="261" t="str">
        <f>IF(VMO50="SINAPI",VLOOKUP('TEREZINHA HARDY'!VMN50,SINAPI,2,),VLOOKUP('TEREZINHA HARDY'!VMN50,SETOP,3,))</f>
        <v>PINTURA COM EMULSÃO ASFÁLTICA, DUAS (2) DEMÃOS</v>
      </c>
      <c r="VMI50" s="261"/>
      <c r="VMJ50" s="261"/>
      <c r="VMK50" s="261"/>
      <c r="VML50" s="261"/>
      <c r="VMM50" s="261"/>
      <c r="VMN50" s="12" t="s">
        <v>10840</v>
      </c>
      <c r="VMO50" s="12" t="s">
        <v>6222</v>
      </c>
      <c r="VMP50" s="12" t="str">
        <f>IF(VMO50="SINAPI",VLOOKUP('TEREZINHA HARDY'!VMN50,SINAPI,3,),VLOOKUP('TEREZINHA HARDY'!VMN50,SETOP,4,))</f>
        <v>M2</v>
      </c>
      <c r="VMQ50" s="13">
        <v>36.619999999999997</v>
      </c>
      <c r="VMR50" s="13" t="s">
        <v>41</v>
      </c>
      <c r="VMS50" s="14">
        <f>IF(VMO50="SINAPI",VLOOKUP('TEREZINHA HARDY'!VMN50,SINAPI,4,),VLOOKUP('TEREZINHA HARDY'!VMN50,SETOP,5,))</f>
        <v>17.68</v>
      </c>
      <c r="VMT50" s="14">
        <f t="shared" si="2779"/>
        <v>22.37</v>
      </c>
      <c r="VMU50" s="14">
        <f t="shared" si="2780"/>
        <v>647.44159999999999</v>
      </c>
      <c r="VMV50" s="14">
        <f t="shared" si="2781"/>
        <v>819.18939999999998</v>
      </c>
      <c r="VMW50" s="11" t="s">
        <v>17390</v>
      </c>
      <c r="VMX50" s="261" t="str">
        <f>IF(VNE50="SINAPI",VLOOKUP('TEREZINHA HARDY'!VND50,SINAPI,2,),VLOOKUP('TEREZINHA HARDY'!VND50,SETOP,3,))</f>
        <v>PINTURA COM EMULSÃO ASFÁLTICA, DUAS (2) DEMÃOS</v>
      </c>
      <c r="VMY50" s="261"/>
      <c r="VMZ50" s="261"/>
      <c r="VNA50" s="261"/>
      <c r="VNB50" s="261"/>
      <c r="VNC50" s="261"/>
      <c r="VND50" s="12" t="s">
        <v>10840</v>
      </c>
      <c r="VNE50" s="12" t="s">
        <v>6222</v>
      </c>
      <c r="VNF50" s="12" t="str">
        <f>IF(VNE50="SINAPI",VLOOKUP('TEREZINHA HARDY'!VND50,SINAPI,3,),VLOOKUP('TEREZINHA HARDY'!VND50,SETOP,4,))</f>
        <v>M2</v>
      </c>
      <c r="VNG50" s="13">
        <v>36.619999999999997</v>
      </c>
      <c r="VNH50" s="13" t="s">
        <v>41</v>
      </c>
      <c r="VNI50" s="14">
        <f>IF(VNE50="SINAPI",VLOOKUP('TEREZINHA HARDY'!VND50,SINAPI,4,),VLOOKUP('TEREZINHA HARDY'!VND50,SETOP,5,))</f>
        <v>17.68</v>
      </c>
      <c r="VNJ50" s="14">
        <f t="shared" si="2782"/>
        <v>22.37</v>
      </c>
      <c r="VNK50" s="14">
        <f t="shared" si="2783"/>
        <v>647.44159999999999</v>
      </c>
      <c r="VNL50" s="14">
        <f t="shared" si="2784"/>
        <v>819.18939999999998</v>
      </c>
      <c r="VNM50" s="11" t="s">
        <v>17390</v>
      </c>
      <c r="VNN50" s="261" t="str">
        <f>IF(VNU50="SINAPI",VLOOKUP('TEREZINHA HARDY'!VNT50,SINAPI,2,),VLOOKUP('TEREZINHA HARDY'!VNT50,SETOP,3,))</f>
        <v>PINTURA COM EMULSÃO ASFÁLTICA, DUAS (2) DEMÃOS</v>
      </c>
      <c r="VNO50" s="261"/>
      <c r="VNP50" s="261"/>
      <c r="VNQ50" s="261"/>
      <c r="VNR50" s="261"/>
      <c r="VNS50" s="261"/>
      <c r="VNT50" s="12" t="s">
        <v>10840</v>
      </c>
      <c r="VNU50" s="12" t="s">
        <v>6222</v>
      </c>
      <c r="VNV50" s="12" t="str">
        <f>IF(VNU50="SINAPI",VLOOKUP('TEREZINHA HARDY'!VNT50,SINAPI,3,),VLOOKUP('TEREZINHA HARDY'!VNT50,SETOP,4,))</f>
        <v>M2</v>
      </c>
      <c r="VNW50" s="13">
        <v>36.619999999999997</v>
      </c>
      <c r="VNX50" s="13" t="s">
        <v>41</v>
      </c>
      <c r="VNY50" s="14">
        <f>IF(VNU50="SINAPI",VLOOKUP('TEREZINHA HARDY'!VNT50,SINAPI,4,),VLOOKUP('TEREZINHA HARDY'!VNT50,SETOP,5,))</f>
        <v>17.68</v>
      </c>
      <c r="VNZ50" s="14">
        <f t="shared" si="2785"/>
        <v>22.37</v>
      </c>
      <c r="VOA50" s="14">
        <f t="shared" si="2786"/>
        <v>647.44159999999999</v>
      </c>
      <c r="VOB50" s="14">
        <f t="shared" si="2787"/>
        <v>819.18939999999998</v>
      </c>
      <c r="VOC50" s="11" t="s">
        <v>17390</v>
      </c>
      <c r="VOD50" s="261" t="str">
        <f>IF(VOK50="SINAPI",VLOOKUP('TEREZINHA HARDY'!VOJ50,SINAPI,2,),VLOOKUP('TEREZINHA HARDY'!VOJ50,SETOP,3,))</f>
        <v>PINTURA COM EMULSÃO ASFÁLTICA, DUAS (2) DEMÃOS</v>
      </c>
      <c r="VOE50" s="261"/>
      <c r="VOF50" s="261"/>
      <c r="VOG50" s="261"/>
      <c r="VOH50" s="261"/>
      <c r="VOI50" s="261"/>
      <c r="VOJ50" s="12" t="s">
        <v>10840</v>
      </c>
      <c r="VOK50" s="12" t="s">
        <v>6222</v>
      </c>
      <c r="VOL50" s="12" t="str">
        <f>IF(VOK50="SINAPI",VLOOKUP('TEREZINHA HARDY'!VOJ50,SINAPI,3,),VLOOKUP('TEREZINHA HARDY'!VOJ50,SETOP,4,))</f>
        <v>M2</v>
      </c>
      <c r="VOM50" s="13">
        <v>36.619999999999997</v>
      </c>
      <c r="VON50" s="13" t="s">
        <v>41</v>
      </c>
      <c r="VOO50" s="14">
        <f>IF(VOK50="SINAPI",VLOOKUP('TEREZINHA HARDY'!VOJ50,SINAPI,4,),VLOOKUP('TEREZINHA HARDY'!VOJ50,SETOP,5,))</f>
        <v>17.68</v>
      </c>
      <c r="VOP50" s="14">
        <f t="shared" si="2788"/>
        <v>22.37</v>
      </c>
      <c r="VOQ50" s="14">
        <f t="shared" si="2789"/>
        <v>647.44159999999999</v>
      </c>
      <c r="VOR50" s="14">
        <f t="shared" si="2790"/>
        <v>819.18939999999998</v>
      </c>
      <c r="VOS50" s="11" t="s">
        <v>17390</v>
      </c>
      <c r="VOT50" s="261" t="str">
        <f>IF(VPA50="SINAPI",VLOOKUP('TEREZINHA HARDY'!VOZ50,SINAPI,2,),VLOOKUP('TEREZINHA HARDY'!VOZ50,SETOP,3,))</f>
        <v>PINTURA COM EMULSÃO ASFÁLTICA, DUAS (2) DEMÃOS</v>
      </c>
      <c r="VOU50" s="261"/>
      <c r="VOV50" s="261"/>
      <c r="VOW50" s="261"/>
      <c r="VOX50" s="261"/>
      <c r="VOY50" s="261"/>
      <c r="VOZ50" s="12" t="s">
        <v>10840</v>
      </c>
      <c r="VPA50" s="12" t="s">
        <v>6222</v>
      </c>
      <c r="VPB50" s="12" t="str">
        <f>IF(VPA50="SINAPI",VLOOKUP('TEREZINHA HARDY'!VOZ50,SINAPI,3,),VLOOKUP('TEREZINHA HARDY'!VOZ50,SETOP,4,))</f>
        <v>M2</v>
      </c>
      <c r="VPC50" s="13">
        <v>36.619999999999997</v>
      </c>
      <c r="VPD50" s="13" t="s">
        <v>41</v>
      </c>
      <c r="VPE50" s="14">
        <f>IF(VPA50="SINAPI",VLOOKUP('TEREZINHA HARDY'!VOZ50,SINAPI,4,),VLOOKUP('TEREZINHA HARDY'!VOZ50,SETOP,5,))</f>
        <v>17.68</v>
      </c>
      <c r="VPF50" s="14">
        <f t="shared" si="2791"/>
        <v>22.37</v>
      </c>
      <c r="VPG50" s="14">
        <f t="shared" si="2792"/>
        <v>647.44159999999999</v>
      </c>
      <c r="VPH50" s="14">
        <f t="shared" si="2793"/>
        <v>819.18939999999998</v>
      </c>
      <c r="VPI50" s="11" t="s">
        <v>17390</v>
      </c>
      <c r="VPJ50" s="261" t="str">
        <f>IF(VPQ50="SINAPI",VLOOKUP('TEREZINHA HARDY'!VPP50,SINAPI,2,),VLOOKUP('TEREZINHA HARDY'!VPP50,SETOP,3,))</f>
        <v>PINTURA COM EMULSÃO ASFÁLTICA, DUAS (2) DEMÃOS</v>
      </c>
      <c r="VPK50" s="261"/>
      <c r="VPL50" s="261"/>
      <c r="VPM50" s="261"/>
      <c r="VPN50" s="261"/>
      <c r="VPO50" s="261"/>
      <c r="VPP50" s="12" t="s">
        <v>10840</v>
      </c>
      <c r="VPQ50" s="12" t="s">
        <v>6222</v>
      </c>
      <c r="VPR50" s="12" t="str">
        <f>IF(VPQ50="SINAPI",VLOOKUP('TEREZINHA HARDY'!VPP50,SINAPI,3,),VLOOKUP('TEREZINHA HARDY'!VPP50,SETOP,4,))</f>
        <v>M2</v>
      </c>
      <c r="VPS50" s="13">
        <v>36.619999999999997</v>
      </c>
      <c r="VPT50" s="13" t="s">
        <v>41</v>
      </c>
      <c r="VPU50" s="14">
        <f>IF(VPQ50="SINAPI",VLOOKUP('TEREZINHA HARDY'!VPP50,SINAPI,4,),VLOOKUP('TEREZINHA HARDY'!VPP50,SETOP,5,))</f>
        <v>17.68</v>
      </c>
      <c r="VPV50" s="14">
        <f t="shared" si="2794"/>
        <v>22.37</v>
      </c>
      <c r="VPW50" s="14">
        <f t="shared" si="2795"/>
        <v>647.44159999999999</v>
      </c>
      <c r="VPX50" s="14">
        <f t="shared" si="2796"/>
        <v>819.18939999999998</v>
      </c>
      <c r="VPY50" s="11" t="s">
        <v>17390</v>
      </c>
      <c r="VPZ50" s="261" t="str">
        <f>IF(VQG50="SINAPI",VLOOKUP('TEREZINHA HARDY'!VQF50,SINAPI,2,),VLOOKUP('TEREZINHA HARDY'!VQF50,SETOP,3,))</f>
        <v>PINTURA COM EMULSÃO ASFÁLTICA, DUAS (2) DEMÃOS</v>
      </c>
      <c r="VQA50" s="261"/>
      <c r="VQB50" s="261"/>
      <c r="VQC50" s="261"/>
      <c r="VQD50" s="261"/>
      <c r="VQE50" s="261"/>
      <c r="VQF50" s="12" t="s">
        <v>10840</v>
      </c>
      <c r="VQG50" s="12" t="s">
        <v>6222</v>
      </c>
      <c r="VQH50" s="12" t="str">
        <f>IF(VQG50="SINAPI",VLOOKUP('TEREZINHA HARDY'!VQF50,SINAPI,3,),VLOOKUP('TEREZINHA HARDY'!VQF50,SETOP,4,))</f>
        <v>M2</v>
      </c>
      <c r="VQI50" s="13">
        <v>36.619999999999997</v>
      </c>
      <c r="VQJ50" s="13" t="s">
        <v>41</v>
      </c>
      <c r="VQK50" s="14">
        <f>IF(VQG50="SINAPI",VLOOKUP('TEREZINHA HARDY'!VQF50,SINAPI,4,),VLOOKUP('TEREZINHA HARDY'!VQF50,SETOP,5,))</f>
        <v>17.68</v>
      </c>
      <c r="VQL50" s="14">
        <f t="shared" si="2797"/>
        <v>22.37</v>
      </c>
      <c r="VQM50" s="14">
        <f t="shared" si="2798"/>
        <v>647.44159999999999</v>
      </c>
      <c r="VQN50" s="14">
        <f t="shared" si="2799"/>
        <v>819.18939999999998</v>
      </c>
      <c r="VQO50" s="11" t="s">
        <v>17390</v>
      </c>
      <c r="VQP50" s="261" t="str">
        <f>IF(VQW50="SINAPI",VLOOKUP('TEREZINHA HARDY'!VQV50,SINAPI,2,),VLOOKUP('TEREZINHA HARDY'!VQV50,SETOP,3,))</f>
        <v>PINTURA COM EMULSÃO ASFÁLTICA, DUAS (2) DEMÃOS</v>
      </c>
      <c r="VQQ50" s="261"/>
      <c r="VQR50" s="261"/>
      <c r="VQS50" s="261"/>
      <c r="VQT50" s="261"/>
      <c r="VQU50" s="261"/>
      <c r="VQV50" s="12" t="s">
        <v>10840</v>
      </c>
      <c r="VQW50" s="12" t="s">
        <v>6222</v>
      </c>
      <c r="VQX50" s="12" t="str">
        <f>IF(VQW50="SINAPI",VLOOKUP('TEREZINHA HARDY'!VQV50,SINAPI,3,),VLOOKUP('TEREZINHA HARDY'!VQV50,SETOP,4,))</f>
        <v>M2</v>
      </c>
      <c r="VQY50" s="13">
        <v>36.619999999999997</v>
      </c>
      <c r="VQZ50" s="13" t="s">
        <v>41</v>
      </c>
      <c r="VRA50" s="14">
        <f>IF(VQW50="SINAPI",VLOOKUP('TEREZINHA HARDY'!VQV50,SINAPI,4,),VLOOKUP('TEREZINHA HARDY'!VQV50,SETOP,5,))</f>
        <v>17.68</v>
      </c>
      <c r="VRB50" s="14">
        <f t="shared" si="2800"/>
        <v>22.37</v>
      </c>
      <c r="VRC50" s="14">
        <f t="shared" si="2801"/>
        <v>647.44159999999999</v>
      </c>
      <c r="VRD50" s="14">
        <f t="shared" si="2802"/>
        <v>819.18939999999998</v>
      </c>
      <c r="VRE50" s="11" t="s">
        <v>17390</v>
      </c>
      <c r="VRF50" s="261" t="str">
        <f>IF(VRM50="SINAPI",VLOOKUP('TEREZINHA HARDY'!VRL50,SINAPI,2,),VLOOKUP('TEREZINHA HARDY'!VRL50,SETOP,3,))</f>
        <v>PINTURA COM EMULSÃO ASFÁLTICA, DUAS (2) DEMÃOS</v>
      </c>
      <c r="VRG50" s="261"/>
      <c r="VRH50" s="261"/>
      <c r="VRI50" s="261"/>
      <c r="VRJ50" s="261"/>
      <c r="VRK50" s="261"/>
      <c r="VRL50" s="12" t="s">
        <v>10840</v>
      </c>
      <c r="VRM50" s="12" t="s">
        <v>6222</v>
      </c>
      <c r="VRN50" s="12" t="str">
        <f>IF(VRM50="SINAPI",VLOOKUP('TEREZINHA HARDY'!VRL50,SINAPI,3,),VLOOKUP('TEREZINHA HARDY'!VRL50,SETOP,4,))</f>
        <v>M2</v>
      </c>
      <c r="VRO50" s="13">
        <v>36.619999999999997</v>
      </c>
      <c r="VRP50" s="13" t="s">
        <v>41</v>
      </c>
      <c r="VRQ50" s="14">
        <f>IF(VRM50="SINAPI",VLOOKUP('TEREZINHA HARDY'!VRL50,SINAPI,4,),VLOOKUP('TEREZINHA HARDY'!VRL50,SETOP,5,))</f>
        <v>17.68</v>
      </c>
      <c r="VRR50" s="14">
        <f t="shared" si="2803"/>
        <v>22.37</v>
      </c>
      <c r="VRS50" s="14">
        <f t="shared" si="2804"/>
        <v>647.44159999999999</v>
      </c>
      <c r="VRT50" s="14">
        <f t="shared" si="2805"/>
        <v>819.18939999999998</v>
      </c>
      <c r="VRU50" s="11" t="s">
        <v>17390</v>
      </c>
      <c r="VRV50" s="261" t="str">
        <f>IF(VSC50="SINAPI",VLOOKUP('TEREZINHA HARDY'!VSB50,SINAPI,2,),VLOOKUP('TEREZINHA HARDY'!VSB50,SETOP,3,))</f>
        <v>PINTURA COM EMULSÃO ASFÁLTICA, DUAS (2) DEMÃOS</v>
      </c>
      <c r="VRW50" s="261"/>
      <c r="VRX50" s="261"/>
      <c r="VRY50" s="261"/>
      <c r="VRZ50" s="261"/>
      <c r="VSA50" s="261"/>
      <c r="VSB50" s="12" t="s">
        <v>10840</v>
      </c>
      <c r="VSC50" s="12" t="s">
        <v>6222</v>
      </c>
      <c r="VSD50" s="12" t="str">
        <f>IF(VSC50="SINAPI",VLOOKUP('TEREZINHA HARDY'!VSB50,SINAPI,3,),VLOOKUP('TEREZINHA HARDY'!VSB50,SETOP,4,))</f>
        <v>M2</v>
      </c>
      <c r="VSE50" s="13">
        <v>36.619999999999997</v>
      </c>
      <c r="VSF50" s="13" t="s">
        <v>41</v>
      </c>
      <c r="VSG50" s="14">
        <f>IF(VSC50="SINAPI",VLOOKUP('TEREZINHA HARDY'!VSB50,SINAPI,4,),VLOOKUP('TEREZINHA HARDY'!VSB50,SETOP,5,))</f>
        <v>17.68</v>
      </c>
      <c r="VSH50" s="14">
        <f t="shared" si="2806"/>
        <v>22.37</v>
      </c>
      <c r="VSI50" s="14">
        <f t="shared" si="2807"/>
        <v>647.44159999999999</v>
      </c>
      <c r="VSJ50" s="14">
        <f t="shared" si="2808"/>
        <v>819.18939999999998</v>
      </c>
      <c r="VSK50" s="11" t="s">
        <v>17390</v>
      </c>
      <c r="VSL50" s="261" t="str">
        <f>IF(VSS50="SINAPI",VLOOKUP('TEREZINHA HARDY'!VSR50,SINAPI,2,),VLOOKUP('TEREZINHA HARDY'!VSR50,SETOP,3,))</f>
        <v>PINTURA COM EMULSÃO ASFÁLTICA, DUAS (2) DEMÃOS</v>
      </c>
      <c r="VSM50" s="261"/>
      <c r="VSN50" s="261"/>
      <c r="VSO50" s="261"/>
      <c r="VSP50" s="261"/>
      <c r="VSQ50" s="261"/>
      <c r="VSR50" s="12" t="s">
        <v>10840</v>
      </c>
      <c r="VSS50" s="12" t="s">
        <v>6222</v>
      </c>
      <c r="VST50" s="12" t="str">
        <f>IF(VSS50="SINAPI",VLOOKUP('TEREZINHA HARDY'!VSR50,SINAPI,3,),VLOOKUP('TEREZINHA HARDY'!VSR50,SETOP,4,))</f>
        <v>M2</v>
      </c>
      <c r="VSU50" s="13">
        <v>36.619999999999997</v>
      </c>
      <c r="VSV50" s="13" t="s">
        <v>41</v>
      </c>
      <c r="VSW50" s="14">
        <f>IF(VSS50="SINAPI",VLOOKUP('TEREZINHA HARDY'!VSR50,SINAPI,4,),VLOOKUP('TEREZINHA HARDY'!VSR50,SETOP,5,))</f>
        <v>17.68</v>
      </c>
      <c r="VSX50" s="14">
        <f t="shared" si="2809"/>
        <v>22.37</v>
      </c>
      <c r="VSY50" s="14">
        <f t="shared" si="2810"/>
        <v>647.44159999999999</v>
      </c>
      <c r="VSZ50" s="14">
        <f t="shared" si="2811"/>
        <v>819.18939999999998</v>
      </c>
      <c r="VTA50" s="11" t="s">
        <v>17390</v>
      </c>
      <c r="VTB50" s="261" t="str">
        <f>IF(VTI50="SINAPI",VLOOKUP('TEREZINHA HARDY'!VTH50,SINAPI,2,),VLOOKUP('TEREZINHA HARDY'!VTH50,SETOP,3,))</f>
        <v>PINTURA COM EMULSÃO ASFÁLTICA, DUAS (2) DEMÃOS</v>
      </c>
      <c r="VTC50" s="261"/>
      <c r="VTD50" s="261"/>
      <c r="VTE50" s="261"/>
      <c r="VTF50" s="261"/>
      <c r="VTG50" s="261"/>
      <c r="VTH50" s="12" t="s">
        <v>10840</v>
      </c>
      <c r="VTI50" s="12" t="s">
        <v>6222</v>
      </c>
      <c r="VTJ50" s="12" t="str">
        <f>IF(VTI50="SINAPI",VLOOKUP('TEREZINHA HARDY'!VTH50,SINAPI,3,),VLOOKUP('TEREZINHA HARDY'!VTH50,SETOP,4,))</f>
        <v>M2</v>
      </c>
      <c r="VTK50" s="13">
        <v>36.619999999999997</v>
      </c>
      <c r="VTL50" s="13" t="s">
        <v>41</v>
      </c>
      <c r="VTM50" s="14">
        <f>IF(VTI50="SINAPI",VLOOKUP('TEREZINHA HARDY'!VTH50,SINAPI,4,),VLOOKUP('TEREZINHA HARDY'!VTH50,SETOP,5,))</f>
        <v>17.68</v>
      </c>
      <c r="VTN50" s="14">
        <f t="shared" si="2812"/>
        <v>22.37</v>
      </c>
      <c r="VTO50" s="14">
        <f t="shared" si="2813"/>
        <v>647.44159999999999</v>
      </c>
      <c r="VTP50" s="14">
        <f t="shared" si="2814"/>
        <v>819.18939999999998</v>
      </c>
      <c r="VTQ50" s="11" t="s">
        <v>17390</v>
      </c>
      <c r="VTR50" s="261" t="str">
        <f>IF(VTY50="SINAPI",VLOOKUP('TEREZINHA HARDY'!VTX50,SINAPI,2,),VLOOKUP('TEREZINHA HARDY'!VTX50,SETOP,3,))</f>
        <v>PINTURA COM EMULSÃO ASFÁLTICA, DUAS (2) DEMÃOS</v>
      </c>
      <c r="VTS50" s="261"/>
      <c r="VTT50" s="261"/>
      <c r="VTU50" s="261"/>
      <c r="VTV50" s="261"/>
      <c r="VTW50" s="261"/>
      <c r="VTX50" s="12" t="s">
        <v>10840</v>
      </c>
      <c r="VTY50" s="12" t="s">
        <v>6222</v>
      </c>
      <c r="VTZ50" s="12" t="str">
        <f>IF(VTY50="SINAPI",VLOOKUP('TEREZINHA HARDY'!VTX50,SINAPI,3,),VLOOKUP('TEREZINHA HARDY'!VTX50,SETOP,4,))</f>
        <v>M2</v>
      </c>
      <c r="VUA50" s="13">
        <v>36.619999999999997</v>
      </c>
      <c r="VUB50" s="13" t="s">
        <v>41</v>
      </c>
      <c r="VUC50" s="14">
        <f>IF(VTY50="SINAPI",VLOOKUP('TEREZINHA HARDY'!VTX50,SINAPI,4,),VLOOKUP('TEREZINHA HARDY'!VTX50,SETOP,5,))</f>
        <v>17.68</v>
      </c>
      <c r="VUD50" s="14">
        <f t="shared" si="2815"/>
        <v>22.37</v>
      </c>
      <c r="VUE50" s="14">
        <f t="shared" si="2816"/>
        <v>647.44159999999999</v>
      </c>
      <c r="VUF50" s="14">
        <f t="shared" si="2817"/>
        <v>819.18939999999998</v>
      </c>
      <c r="VUG50" s="11" t="s">
        <v>17390</v>
      </c>
      <c r="VUH50" s="261" t="str">
        <f>IF(VUO50="SINAPI",VLOOKUP('TEREZINHA HARDY'!VUN50,SINAPI,2,),VLOOKUP('TEREZINHA HARDY'!VUN50,SETOP,3,))</f>
        <v>PINTURA COM EMULSÃO ASFÁLTICA, DUAS (2) DEMÃOS</v>
      </c>
      <c r="VUI50" s="261"/>
      <c r="VUJ50" s="261"/>
      <c r="VUK50" s="261"/>
      <c r="VUL50" s="261"/>
      <c r="VUM50" s="261"/>
      <c r="VUN50" s="12" t="s">
        <v>10840</v>
      </c>
      <c r="VUO50" s="12" t="s">
        <v>6222</v>
      </c>
      <c r="VUP50" s="12" t="str">
        <f>IF(VUO50="SINAPI",VLOOKUP('TEREZINHA HARDY'!VUN50,SINAPI,3,),VLOOKUP('TEREZINHA HARDY'!VUN50,SETOP,4,))</f>
        <v>M2</v>
      </c>
      <c r="VUQ50" s="13">
        <v>36.619999999999997</v>
      </c>
      <c r="VUR50" s="13" t="s">
        <v>41</v>
      </c>
      <c r="VUS50" s="14">
        <f>IF(VUO50="SINAPI",VLOOKUP('TEREZINHA HARDY'!VUN50,SINAPI,4,),VLOOKUP('TEREZINHA HARDY'!VUN50,SETOP,5,))</f>
        <v>17.68</v>
      </c>
      <c r="VUT50" s="14">
        <f t="shared" si="2818"/>
        <v>22.37</v>
      </c>
      <c r="VUU50" s="14">
        <f t="shared" si="2819"/>
        <v>647.44159999999999</v>
      </c>
      <c r="VUV50" s="14">
        <f t="shared" si="2820"/>
        <v>819.18939999999998</v>
      </c>
      <c r="VUW50" s="11" t="s">
        <v>17390</v>
      </c>
      <c r="VUX50" s="261" t="str">
        <f>IF(VVE50="SINAPI",VLOOKUP('TEREZINHA HARDY'!VVD50,SINAPI,2,),VLOOKUP('TEREZINHA HARDY'!VVD50,SETOP,3,))</f>
        <v>PINTURA COM EMULSÃO ASFÁLTICA, DUAS (2) DEMÃOS</v>
      </c>
      <c r="VUY50" s="261"/>
      <c r="VUZ50" s="261"/>
      <c r="VVA50" s="261"/>
      <c r="VVB50" s="261"/>
      <c r="VVC50" s="261"/>
      <c r="VVD50" s="12" t="s">
        <v>10840</v>
      </c>
      <c r="VVE50" s="12" t="s">
        <v>6222</v>
      </c>
      <c r="VVF50" s="12" t="str">
        <f>IF(VVE50="SINAPI",VLOOKUP('TEREZINHA HARDY'!VVD50,SINAPI,3,),VLOOKUP('TEREZINHA HARDY'!VVD50,SETOP,4,))</f>
        <v>M2</v>
      </c>
      <c r="VVG50" s="13">
        <v>36.619999999999997</v>
      </c>
      <c r="VVH50" s="13" t="s">
        <v>41</v>
      </c>
      <c r="VVI50" s="14">
        <f>IF(VVE50="SINAPI",VLOOKUP('TEREZINHA HARDY'!VVD50,SINAPI,4,),VLOOKUP('TEREZINHA HARDY'!VVD50,SETOP,5,))</f>
        <v>17.68</v>
      </c>
      <c r="VVJ50" s="14">
        <f t="shared" si="2821"/>
        <v>22.37</v>
      </c>
      <c r="VVK50" s="14">
        <f t="shared" si="2822"/>
        <v>647.44159999999999</v>
      </c>
      <c r="VVL50" s="14">
        <f t="shared" si="2823"/>
        <v>819.18939999999998</v>
      </c>
      <c r="VVM50" s="11" t="s">
        <v>17390</v>
      </c>
      <c r="VVN50" s="261" t="str">
        <f>IF(VVU50="SINAPI",VLOOKUP('TEREZINHA HARDY'!VVT50,SINAPI,2,),VLOOKUP('TEREZINHA HARDY'!VVT50,SETOP,3,))</f>
        <v>PINTURA COM EMULSÃO ASFÁLTICA, DUAS (2) DEMÃOS</v>
      </c>
      <c r="VVO50" s="261"/>
      <c r="VVP50" s="261"/>
      <c r="VVQ50" s="261"/>
      <c r="VVR50" s="261"/>
      <c r="VVS50" s="261"/>
      <c r="VVT50" s="12" t="s">
        <v>10840</v>
      </c>
      <c r="VVU50" s="12" t="s">
        <v>6222</v>
      </c>
      <c r="VVV50" s="12" t="str">
        <f>IF(VVU50="SINAPI",VLOOKUP('TEREZINHA HARDY'!VVT50,SINAPI,3,),VLOOKUP('TEREZINHA HARDY'!VVT50,SETOP,4,))</f>
        <v>M2</v>
      </c>
      <c r="VVW50" s="13">
        <v>36.619999999999997</v>
      </c>
      <c r="VVX50" s="13" t="s">
        <v>41</v>
      </c>
      <c r="VVY50" s="14">
        <f>IF(VVU50="SINAPI",VLOOKUP('TEREZINHA HARDY'!VVT50,SINAPI,4,),VLOOKUP('TEREZINHA HARDY'!VVT50,SETOP,5,))</f>
        <v>17.68</v>
      </c>
      <c r="VVZ50" s="14">
        <f t="shared" si="2824"/>
        <v>22.37</v>
      </c>
      <c r="VWA50" s="14">
        <f t="shared" si="2825"/>
        <v>647.44159999999999</v>
      </c>
      <c r="VWB50" s="14">
        <f t="shared" si="2826"/>
        <v>819.18939999999998</v>
      </c>
      <c r="VWC50" s="11" t="s">
        <v>17390</v>
      </c>
      <c r="VWD50" s="261" t="str">
        <f>IF(VWK50="SINAPI",VLOOKUP('TEREZINHA HARDY'!VWJ50,SINAPI,2,),VLOOKUP('TEREZINHA HARDY'!VWJ50,SETOP,3,))</f>
        <v>PINTURA COM EMULSÃO ASFÁLTICA, DUAS (2) DEMÃOS</v>
      </c>
      <c r="VWE50" s="261"/>
      <c r="VWF50" s="261"/>
      <c r="VWG50" s="261"/>
      <c r="VWH50" s="261"/>
      <c r="VWI50" s="261"/>
      <c r="VWJ50" s="12" t="s">
        <v>10840</v>
      </c>
      <c r="VWK50" s="12" t="s">
        <v>6222</v>
      </c>
      <c r="VWL50" s="12" t="str">
        <f>IF(VWK50="SINAPI",VLOOKUP('TEREZINHA HARDY'!VWJ50,SINAPI,3,),VLOOKUP('TEREZINHA HARDY'!VWJ50,SETOP,4,))</f>
        <v>M2</v>
      </c>
      <c r="VWM50" s="13">
        <v>36.619999999999997</v>
      </c>
      <c r="VWN50" s="13" t="s">
        <v>41</v>
      </c>
      <c r="VWO50" s="14">
        <f>IF(VWK50="SINAPI",VLOOKUP('TEREZINHA HARDY'!VWJ50,SINAPI,4,),VLOOKUP('TEREZINHA HARDY'!VWJ50,SETOP,5,))</f>
        <v>17.68</v>
      </c>
      <c r="VWP50" s="14">
        <f t="shared" si="2827"/>
        <v>22.37</v>
      </c>
      <c r="VWQ50" s="14">
        <f t="shared" si="2828"/>
        <v>647.44159999999999</v>
      </c>
      <c r="VWR50" s="14">
        <f t="shared" si="2829"/>
        <v>819.18939999999998</v>
      </c>
      <c r="VWS50" s="11" t="s">
        <v>17390</v>
      </c>
      <c r="VWT50" s="261" t="str">
        <f>IF(VXA50="SINAPI",VLOOKUP('TEREZINHA HARDY'!VWZ50,SINAPI,2,),VLOOKUP('TEREZINHA HARDY'!VWZ50,SETOP,3,))</f>
        <v>PINTURA COM EMULSÃO ASFÁLTICA, DUAS (2) DEMÃOS</v>
      </c>
      <c r="VWU50" s="261"/>
      <c r="VWV50" s="261"/>
      <c r="VWW50" s="261"/>
      <c r="VWX50" s="261"/>
      <c r="VWY50" s="261"/>
      <c r="VWZ50" s="12" t="s">
        <v>10840</v>
      </c>
      <c r="VXA50" s="12" t="s">
        <v>6222</v>
      </c>
      <c r="VXB50" s="12" t="str">
        <f>IF(VXA50="SINAPI",VLOOKUP('TEREZINHA HARDY'!VWZ50,SINAPI,3,),VLOOKUP('TEREZINHA HARDY'!VWZ50,SETOP,4,))</f>
        <v>M2</v>
      </c>
      <c r="VXC50" s="13">
        <v>36.619999999999997</v>
      </c>
      <c r="VXD50" s="13" t="s">
        <v>41</v>
      </c>
      <c r="VXE50" s="14">
        <f>IF(VXA50="SINAPI",VLOOKUP('TEREZINHA HARDY'!VWZ50,SINAPI,4,),VLOOKUP('TEREZINHA HARDY'!VWZ50,SETOP,5,))</f>
        <v>17.68</v>
      </c>
      <c r="VXF50" s="14">
        <f t="shared" si="2830"/>
        <v>22.37</v>
      </c>
      <c r="VXG50" s="14">
        <f t="shared" si="2831"/>
        <v>647.44159999999999</v>
      </c>
      <c r="VXH50" s="14">
        <f t="shared" si="2832"/>
        <v>819.18939999999998</v>
      </c>
      <c r="VXI50" s="11" t="s">
        <v>17390</v>
      </c>
      <c r="VXJ50" s="261" t="str">
        <f>IF(VXQ50="SINAPI",VLOOKUP('TEREZINHA HARDY'!VXP50,SINAPI,2,),VLOOKUP('TEREZINHA HARDY'!VXP50,SETOP,3,))</f>
        <v>PINTURA COM EMULSÃO ASFÁLTICA, DUAS (2) DEMÃOS</v>
      </c>
      <c r="VXK50" s="261"/>
      <c r="VXL50" s="261"/>
      <c r="VXM50" s="261"/>
      <c r="VXN50" s="261"/>
      <c r="VXO50" s="261"/>
      <c r="VXP50" s="12" t="s">
        <v>10840</v>
      </c>
      <c r="VXQ50" s="12" t="s">
        <v>6222</v>
      </c>
      <c r="VXR50" s="12" t="str">
        <f>IF(VXQ50="SINAPI",VLOOKUP('TEREZINHA HARDY'!VXP50,SINAPI,3,),VLOOKUP('TEREZINHA HARDY'!VXP50,SETOP,4,))</f>
        <v>M2</v>
      </c>
      <c r="VXS50" s="13">
        <v>36.619999999999997</v>
      </c>
      <c r="VXT50" s="13" t="s">
        <v>41</v>
      </c>
      <c r="VXU50" s="14">
        <f>IF(VXQ50="SINAPI",VLOOKUP('TEREZINHA HARDY'!VXP50,SINAPI,4,),VLOOKUP('TEREZINHA HARDY'!VXP50,SETOP,5,))</f>
        <v>17.68</v>
      </c>
      <c r="VXV50" s="14">
        <f t="shared" si="2833"/>
        <v>22.37</v>
      </c>
      <c r="VXW50" s="14">
        <f t="shared" si="2834"/>
        <v>647.44159999999999</v>
      </c>
      <c r="VXX50" s="14">
        <f t="shared" si="2835"/>
        <v>819.18939999999998</v>
      </c>
      <c r="VXY50" s="11" t="s">
        <v>17390</v>
      </c>
      <c r="VXZ50" s="261" t="str">
        <f>IF(VYG50="SINAPI",VLOOKUP('TEREZINHA HARDY'!VYF50,SINAPI,2,),VLOOKUP('TEREZINHA HARDY'!VYF50,SETOP,3,))</f>
        <v>PINTURA COM EMULSÃO ASFÁLTICA, DUAS (2) DEMÃOS</v>
      </c>
      <c r="VYA50" s="261"/>
      <c r="VYB50" s="261"/>
      <c r="VYC50" s="261"/>
      <c r="VYD50" s="261"/>
      <c r="VYE50" s="261"/>
      <c r="VYF50" s="12" t="s">
        <v>10840</v>
      </c>
      <c r="VYG50" s="12" t="s">
        <v>6222</v>
      </c>
      <c r="VYH50" s="12" t="str">
        <f>IF(VYG50="SINAPI",VLOOKUP('TEREZINHA HARDY'!VYF50,SINAPI,3,),VLOOKUP('TEREZINHA HARDY'!VYF50,SETOP,4,))</f>
        <v>M2</v>
      </c>
      <c r="VYI50" s="13">
        <v>36.619999999999997</v>
      </c>
      <c r="VYJ50" s="13" t="s">
        <v>41</v>
      </c>
      <c r="VYK50" s="14">
        <f>IF(VYG50="SINAPI",VLOOKUP('TEREZINHA HARDY'!VYF50,SINAPI,4,),VLOOKUP('TEREZINHA HARDY'!VYF50,SETOP,5,))</f>
        <v>17.68</v>
      </c>
      <c r="VYL50" s="14">
        <f t="shared" si="2836"/>
        <v>22.37</v>
      </c>
      <c r="VYM50" s="14">
        <f t="shared" si="2837"/>
        <v>647.44159999999999</v>
      </c>
      <c r="VYN50" s="14">
        <f t="shared" si="2838"/>
        <v>819.18939999999998</v>
      </c>
      <c r="VYO50" s="11" t="s">
        <v>17390</v>
      </c>
      <c r="VYP50" s="261" t="str">
        <f>IF(VYW50="SINAPI",VLOOKUP('TEREZINHA HARDY'!VYV50,SINAPI,2,),VLOOKUP('TEREZINHA HARDY'!VYV50,SETOP,3,))</f>
        <v>PINTURA COM EMULSÃO ASFÁLTICA, DUAS (2) DEMÃOS</v>
      </c>
      <c r="VYQ50" s="261"/>
      <c r="VYR50" s="261"/>
      <c r="VYS50" s="261"/>
      <c r="VYT50" s="261"/>
      <c r="VYU50" s="261"/>
      <c r="VYV50" s="12" t="s">
        <v>10840</v>
      </c>
      <c r="VYW50" s="12" t="s">
        <v>6222</v>
      </c>
      <c r="VYX50" s="12" t="str">
        <f>IF(VYW50="SINAPI",VLOOKUP('TEREZINHA HARDY'!VYV50,SINAPI,3,),VLOOKUP('TEREZINHA HARDY'!VYV50,SETOP,4,))</f>
        <v>M2</v>
      </c>
      <c r="VYY50" s="13">
        <v>36.619999999999997</v>
      </c>
      <c r="VYZ50" s="13" t="s">
        <v>41</v>
      </c>
      <c r="VZA50" s="14">
        <f>IF(VYW50="SINAPI",VLOOKUP('TEREZINHA HARDY'!VYV50,SINAPI,4,),VLOOKUP('TEREZINHA HARDY'!VYV50,SETOP,5,))</f>
        <v>17.68</v>
      </c>
      <c r="VZB50" s="14">
        <f t="shared" si="2839"/>
        <v>22.37</v>
      </c>
      <c r="VZC50" s="14">
        <f t="shared" si="2840"/>
        <v>647.44159999999999</v>
      </c>
      <c r="VZD50" s="14">
        <f t="shared" si="2841"/>
        <v>819.18939999999998</v>
      </c>
      <c r="VZE50" s="11" t="s">
        <v>17390</v>
      </c>
      <c r="VZF50" s="261" t="str">
        <f>IF(VZM50="SINAPI",VLOOKUP('TEREZINHA HARDY'!VZL50,SINAPI,2,),VLOOKUP('TEREZINHA HARDY'!VZL50,SETOP,3,))</f>
        <v>PINTURA COM EMULSÃO ASFÁLTICA, DUAS (2) DEMÃOS</v>
      </c>
      <c r="VZG50" s="261"/>
      <c r="VZH50" s="261"/>
      <c r="VZI50" s="261"/>
      <c r="VZJ50" s="261"/>
      <c r="VZK50" s="261"/>
      <c r="VZL50" s="12" t="s">
        <v>10840</v>
      </c>
      <c r="VZM50" s="12" t="s">
        <v>6222</v>
      </c>
      <c r="VZN50" s="12" t="str">
        <f>IF(VZM50="SINAPI",VLOOKUP('TEREZINHA HARDY'!VZL50,SINAPI,3,),VLOOKUP('TEREZINHA HARDY'!VZL50,SETOP,4,))</f>
        <v>M2</v>
      </c>
      <c r="VZO50" s="13">
        <v>36.619999999999997</v>
      </c>
      <c r="VZP50" s="13" t="s">
        <v>41</v>
      </c>
      <c r="VZQ50" s="14">
        <f>IF(VZM50="SINAPI",VLOOKUP('TEREZINHA HARDY'!VZL50,SINAPI,4,),VLOOKUP('TEREZINHA HARDY'!VZL50,SETOP,5,))</f>
        <v>17.68</v>
      </c>
      <c r="VZR50" s="14">
        <f t="shared" si="2842"/>
        <v>22.37</v>
      </c>
      <c r="VZS50" s="14">
        <f t="shared" si="2843"/>
        <v>647.44159999999999</v>
      </c>
      <c r="VZT50" s="14">
        <f t="shared" si="2844"/>
        <v>819.18939999999998</v>
      </c>
      <c r="VZU50" s="11" t="s">
        <v>17390</v>
      </c>
      <c r="VZV50" s="261" t="str">
        <f>IF(WAC50="SINAPI",VLOOKUP('TEREZINHA HARDY'!WAB50,SINAPI,2,),VLOOKUP('TEREZINHA HARDY'!WAB50,SETOP,3,))</f>
        <v>PINTURA COM EMULSÃO ASFÁLTICA, DUAS (2) DEMÃOS</v>
      </c>
      <c r="VZW50" s="261"/>
      <c r="VZX50" s="261"/>
      <c r="VZY50" s="261"/>
      <c r="VZZ50" s="261"/>
      <c r="WAA50" s="261"/>
      <c r="WAB50" s="12" t="s">
        <v>10840</v>
      </c>
      <c r="WAC50" s="12" t="s">
        <v>6222</v>
      </c>
      <c r="WAD50" s="12" t="str">
        <f>IF(WAC50="SINAPI",VLOOKUP('TEREZINHA HARDY'!WAB50,SINAPI,3,),VLOOKUP('TEREZINHA HARDY'!WAB50,SETOP,4,))</f>
        <v>M2</v>
      </c>
      <c r="WAE50" s="13">
        <v>36.619999999999997</v>
      </c>
      <c r="WAF50" s="13" t="s">
        <v>41</v>
      </c>
      <c r="WAG50" s="14">
        <f>IF(WAC50="SINAPI",VLOOKUP('TEREZINHA HARDY'!WAB50,SINAPI,4,),VLOOKUP('TEREZINHA HARDY'!WAB50,SETOP,5,))</f>
        <v>17.68</v>
      </c>
      <c r="WAH50" s="14">
        <f t="shared" si="2845"/>
        <v>22.37</v>
      </c>
      <c r="WAI50" s="14">
        <f t="shared" si="2846"/>
        <v>647.44159999999999</v>
      </c>
      <c r="WAJ50" s="14">
        <f t="shared" si="2847"/>
        <v>819.18939999999998</v>
      </c>
      <c r="WAK50" s="11" t="s">
        <v>17390</v>
      </c>
      <c r="WAL50" s="261" t="str">
        <f>IF(WAS50="SINAPI",VLOOKUP('TEREZINHA HARDY'!WAR50,SINAPI,2,),VLOOKUP('TEREZINHA HARDY'!WAR50,SETOP,3,))</f>
        <v>PINTURA COM EMULSÃO ASFÁLTICA, DUAS (2) DEMÃOS</v>
      </c>
      <c r="WAM50" s="261"/>
      <c r="WAN50" s="261"/>
      <c r="WAO50" s="261"/>
      <c r="WAP50" s="261"/>
      <c r="WAQ50" s="261"/>
      <c r="WAR50" s="12" t="s">
        <v>10840</v>
      </c>
      <c r="WAS50" s="12" t="s">
        <v>6222</v>
      </c>
      <c r="WAT50" s="12" t="str">
        <f>IF(WAS50="SINAPI",VLOOKUP('TEREZINHA HARDY'!WAR50,SINAPI,3,),VLOOKUP('TEREZINHA HARDY'!WAR50,SETOP,4,))</f>
        <v>M2</v>
      </c>
      <c r="WAU50" s="13">
        <v>36.619999999999997</v>
      </c>
      <c r="WAV50" s="13" t="s">
        <v>41</v>
      </c>
      <c r="WAW50" s="14">
        <f>IF(WAS50="SINAPI",VLOOKUP('TEREZINHA HARDY'!WAR50,SINAPI,4,),VLOOKUP('TEREZINHA HARDY'!WAR50,SETOP,5,))</f>
        <v>17.68</v>
      </c>
      <c r="WAX50" s="14">
        <f t="shared" si="2848"/>
        <v>22.37</v>
      </c>
      <c r="WAY50" s="14">
        <f t="shared" si="2849"/>
        <v>647.44159999999999</v>
      </c>
      <c r="WAZ50" s="14">
        <f t="shared" si="2850"/>
        <v>819.18939999999998</v>
      </c>
      <c r="WBA50" s="11" t="s">
        <v>17390</v>
      </c>
      <c r="WBB50" s="261" t="str">
        <f>IF(WBI50="SINAPI",VLOOKUP('TEREZINHA HARDY'!WBH50,SINAPI,2,),VLOOKUP('TEREZINHA HARDY'!WBH50,SETOP,3,))</f>
        <v>PINTURA COM EMULSÃO ASFÁLTICA, DUAS (2) DEMÃOS</v>
      </c>
      <c r="WBC50" s="261"/>
      <c r="WBD50" s="261"/>
      <c r="WBE50" s="261"/>
      <c r="WBF50" s="261"/>
      <c r="WBG50" s="261"/>
      <c r="WBH50" s="12" t="s">
        <v>10840</v>
      </c>
      <c r="WBI50" s="12" t="s">
        <v>6222</v>
      </c>
      <c r="WBJ50" s="12" t="str">
        <f>IF(WBI50="SINAPI",VLOOKUP('TEREZINHA HARDY'!WBH50,SINAPI,3,),VLOOKUP('TEREZINHA HARDY'!WBH50,SETOP,4,))</f>
        <v>M2</v>
      </c>
      <c r="WBK50" s="13">
        <v>36.619999999999997</v>
      </c>
      <c r="WBL50" s="13" t="s">
        <v>41</v>
      </c>
      <c r="WBM50" s="14">
        <f>IF(WBI50="SINAPI",VLOOKUP('TEREZINHA HARDY'!WBH50,SINAPI,4,),VLOOKUP('TEREZINHA HARDY'!WBH50,SETOP,5,))</f>
        <v>17.68</v>
      </c>
      <c r="WBN50" s="14">
        <f t="shared" si="2851"/>
        <v>22.37</v>
      </c>
      <c r="WBO50" s="14">
        <f t="shared" si="2852"/>
        <v>647.44159999999999</v>
      </c>
      <c r="WBP50" s="14">
        <f t="shared" si="2853"/>
        <v>819.18939999999998</v>
      </c>
      <c r="WBQ50" s="11" t="s">
        <v>17390</v>
      </c>
      <c r="WBR50" s="261" t="str">
        <f>IF(WBY50="SINAPI",VLOOKUP('TEREZINHA HARDY'!WBX50,SINAPI,2,),VLOOKUP('TEREZINHA HARDY'!WBX50,SETOP,3,))</f>
        <v>PINTURA COM EMULSÃO ASFÁLTICA, DUAS (2) DEMÃOS</v>
      </c>
      <c r="WBS50" s="261"/>
      <c r="WBT50" s="261"/>
      <c r="WBU50" s="261"/>
      <c r="WBV50" s="261"/>
      <c r="WBW50" s="261"/>
      <c r="WBX50" s="12" t="s">
        <v>10840</v>
      </c>
      <c r="WBY50" s="12" t="s">
        <v>6222</v>
      </c>
      <c r="WBZ50" s="12" t="str">
        <f>IF(WBY50="SINAPI",VLOOKUP('TEREZINHA HARDY'!WBX50,SINAPI,3,),VLOOKUP('TEREZINHA HARDY'!WBX50,SETOP,4,))</f>
        <v>M2</v>
      </c>
      <c r="WCA50" s="13">
        <v>36.619999999999997</v>
      </c>
      <c r="WCB50" s="13" t="s">
        <v>41</v>
      </c>
      <c r="WCC50" s="14">
        <f>IF(WBY50="SINAPI",VLOOKUP('TEREZINHA HARDY'!WBX50,SINAPI,4,),VLOOKUP('TEREZINHA HARDY'!WBX50,SETOP,5,))</f>
        <v>17.68</v>
      </c>
      <c r="WCD50" s="14">
        <f t="shared" si="2854"/>
        <v>22.37</v>
      </c>
      <c r="WCE50" s="14">
        <f t="shared" si="2855"/>
        <v>647.44159999999999</v>
      </c>
      <c r="WCF50" s="14">
        <f t="shared" si="2856"/>
        <v>819.18939999999998</v>
      </c>
      <c r="WCG50" s="11" t="s">
        <v>17390</v>
      </c>
      <c r="WCH50" s="261" t="str">
        <f>IF(WCO50="SINAPI",VLOOKUP('TEREZINHA HARDY'!WCN50,SINAPI,2,),VLOOKUP('TEREZINHA HARDY'!WCN50,SETOP,3,))</f>
        <v>PINTURA COM EMULSÃO ASFÁLTICA, DUAS (2) DEMÃOS</v>
      </c>
      <c r="WCI50" s="261"/>
      <c r="WCJ50" s="261"/>
      <c r="WCK50" s="261"/>
      <c r="WCL50" s="261"/>
      <c r="WCM50" s="261"/>
      <c r="WCN50" s="12" t="s">
        <v>10840</v>
      </c>
      <c r="WCO50" s="12" t="s">
        <v>6222</v>
      </c>
      <c r="WCP50" s="12" t="str">
        <f>IF(WCO50="SINAPI",VLOOKUP('TEREZINHA HARDY'!WCN50,SINAPI,3,),VLOOKUP('TEREZINHA HARDY'!WCN50,SETOP,4,))</f>
        <v>M2</v>
      </c>
      <c r="WCQ50" s="13">
        <v>36.619999999999997</v>
      </c>
      <c r="WCR50" s="13" t="s">
        <v>41</v>
      </c>
      <c r="WCS50" s="14">
        <f>IF(WCO50="SINAPI",VLOOKUP('TEREZINHA HARDY'!WCN50,SINAPI,4,),VLOOKUP('TEREZINHA HARDY'!WCN50,SETOP,5,))</f>
        <v>17.68</v>
      </c>
      <c r="WCT50" s="14">
        <f t="shared" si="2857"/>
        <v>22.37</v>
      </c>
      <c r="WCU50" s="14">
        <f t="shared" si="2858"/>
        <v>647.44159999999999</v>
      </c>
      <c r="WCV50" s="14">
        <f t="shared" si="2859"/>
        <v>819.18939999999998</v>
      </c>
      <c r="WCW50" s="11" t="s">
        <v>17390</v>
      </c>
      <c r="WCX50" s="261" t="str">
        <f>IF(WDE50="SINAPI",VLOOKUP('TEREZINHA HARDY'!WDD50,SINAPI,2,),VLOOKUP('TEREZINHA HARDY'!WDD50,SETOP,3,))</f>
        <v>PINTURA COM EMULSÃO ASFÁLTICA, DUAS (2) DEMÃOS</v>
      </c>
      <c r="WCY50" s="261"/>
      <c r="WCZ50" s="261"/>
      <c r="WDA50" s="261"/>
      <c r="WDB50" s="261"/>
      <c r="WDC50" s="261"/>
      <c r="WDD50" s="12" t="s">
        <v>10840</v>
      </c>
      <c r="WDE50" s="12" t="s">
        <v>6222</v>
      </c>
      <c r="WDF50" s="12" t="str">
        <f>IF(WDE50="SINAPI",VLOOKUP('TEREZINHA HARDY'!WDD50,SINAPI,3,),VLOOKUP('TEREZINHA HARDY'!WDD50,SETOP,4,))</f>
        <v>M2</v>
      </c>
      <c r="WDG50" s="13">
        <v>36.619999999999997</v>
      </c>
      <c r="WDH50" s="13" t="s">
        <v>41</v>
      </c>
      <c r="WDI50" s="14">
        <f>IF(WDE50="SINAPI",VLOOKUP('TEREZINHA HARDY'!WDD50,SINAPI,4,),VLOOKUP('TEREZINHA HARDY'!WDD50,SETOP,5,))</f>
        <v>17.68</v>
      </c>
      <c r="WDJ50" s="14">
        <f t="shared" si="2860"/>
        <v>22.37</v>
      </c>
      <c r="WDK50" s="14">
        <f t="shared" si="2861"/>
        <v>647.44159999999999</v>
      </c>
      <c r="WDL50" s="14">
        <f t="shared" si="2862"/>
        <v>819.18939999999998</v>
      </c>
      <c r="WDM50" s="11" t="s">
        <v>17390</v>
      </c>
      <c r="WDN50" s="261" t="str">
        <f>IF(WDU50="SINAPI",VLOOKUP('TEREZINHA HARDY'!WDT50,SINAPI,2,),VLOOKUP('TEREZINHA HARDY'!WDT50,SETOP,3,))</f>
        <v>PINTURA COM EMULSÃO ASFÁLTICA, DUAS (2) DEMÃOS</v>
      </c>
      <c r="WDO50" s="261"/>
      <c r="WDP50" s="261"/>
      <c r="WDQ50" s="261"/>
      <c r="WDR50" s="261"/>
      <c r="WDS50" s="261"/>
      <c r="WDT50" s="12" t="s">
        <v>10840</v>
      </c>
      <c r="WDU50" s="12" t="s">
        <v>6222</v>
      </c>
      <c r="WDV50" s="12" t="str">
        <f>IF(WDU50="SINAPI",VLOOKUP('TEREZINHA HARDY'!WDT50,SINAPI,3,),VLOOKUP('TEREZINHA HARDY'!WDT50,SETOP,4,))</f>
        <v>M2</v>
      </c>
      <c r="WDW50" s="13">
        <v>36.619999999999997</v>
      </c>
      <c r="WDX50" s="13" t="s">
        <v>41</v>
      </c>
      <c r="WDY50" s="14">
        <f>IF(WDU50="SINAPI",VLOOKUP('TEREZINHA HARDY'!WDT50,SINAPI,4,),VLOOKUP('TEREZINHA HARDY'!WDT50,SETOP,5,))</f>
        <v>17.68</v>
      </c>
      <c r="WDZ50" s="14">
        <f t="shared" si="2863"/>
        <v>22.37</v>
      </c>
      <c r="WEA50" s="14">
        <f t="shared" si="2864"/>
        <v>647.44159999999999</v>
      </c>
      <c r="WEB50" s="14">
        <f t="shared" si="2865"/>
        <v>819.18939999999998</v>
      </c>
      <c r="WEC50" s="11" t="s">
        <v>17390</v>
      </c>
      <c r="WED50" s="261" t="str">
        <f>IF(WEK50="SINAPI",VLOOKUP('TEREZINHA HARDY'!WEJ50,SINAPI,2,),VLOOKUP('TEREZINHA HARDY'!WEJ50,SETOP,3,))</f>
        <v>PINTURA COM EMULSÃO ASFÁLTICA, DUAS (2) DEMÃOS</v>
      </c>
      <c r="WEE50" s="261"/>
      <c r="WEF50" s="261"/>
      <c r="WEG50" s="261"/>
      <c r="WEH50" s="261"/>
      <c r="WEI50" s="261"/>
      <c r="WEJ50" s="12" t="s">
        <v>10840</v>
      </c>
      <c r="WEK50" s="12" t="s">
        <v>6222</v>
      </c>
      <c r="WEL50" s="12" t="str">
        <f>IF(WEK50="SINAPI",VLOOKUP('TEREZINHA HARDY'!WEJ50,SINAPI,3,),VLOOKUP('TEREZINHA HARDY'!WEJ50,SETOP,4,))</f>
        <v>M2</v>
      </c>
      <c r="WEM50" s="13">
        <v>36.619999999999997</v>
      </c>
      <c r="WEN50" s="13" t="s">
        <v>41</v>
      </c>
      <c r="WEO50" s="14">
        <f>IF(WEK50="SINAPI",VLOOKUP('TEREZINHA HARDY'!WEJ50,SINAPI,4,),VLOOKUP('TEREZINHA HARDY'!WEJ50,SETOP,5,))</f>
        <v>17.68</v>
      </c>
      <c r="WEP50" s="14">
        <f t="shared" si="2866"/>
        <v>22.37</v>
      </c>
      <c r="WEQ50" s="14">
        <f t="shared" si="2867"/>
        <v>647.44159999999999</v>
      </c>
      <c r="WER50" s="14">
        <f t="shared" si="2868"/>
        <v>819.18939999999998</v>
      </c>
      <c r="WES50" s="11" t="s">
        <v>17390</v>
      </c>
      <c r="WET50" s="261" t="str">
        <f>IF(WFA50="SINAPI",VLOOKUP('TEREZINHA HARDY'!WEZ50,SINAPI,2,),VLOOKUP('TEREZINHA HARDY'!WEZ50,SETOP,3,))</f>
        <v>PINTURA COM EMULSÃO ASFÁLTICA, DUAS (2) DEMÃOS</v>
      </c>
      <c r="WEU50" s="261"/>
      <c r="WEV50" s="261"/>
      <c r="WEW50" s="261"/>
      <c r="WEX50" s="261"/>
      <c r="WEY50" s="261"/>
      <c r="WEZ50" s="12" t="s">
        <v>10840</v>
      </c>
      <c r="WFA50" s="12" t="s">
        <v>6222</v>
      </c>
      <c r="WFB50" s="12" t="str">
        <f>IF(WFA50="SINAPI",VLOOKUP('TEREZINHA HARDY'!WEZ50,SINAPI,3,),VLOOKUP('TEREZINHA HARDY'!WEZ50,SETOP,4,))</f>
        <v>M2</v>
      </c>
      <c r="WFC50" s="13">
        <v>36.619999999999997</v>
      </c>
      <c r="WFD50" s="13" t="s">
        <v>41</v>
      </c>
      <c r="WFE50" s="14">
        <f>IF(WFA50="SINAPI",VLOOKUP('TEREZINHA HARDY'!WEZ50,SINAPI,4,),VLOOKUP('TEREZINHA HARDY'!WEZ50,SETOP,5,))</f>
        <v>17.68</v>
      </c>
      <c r="WFF50" s="14">
        <f t="shared" si="2869"/>
        <v>22.37</v>
      </c>
      <c r="WFG50" s="14">
        <f t="shared" si="2870"/>
        <v>647.44159999999999</v>
      </c>
      <c r="WFH50" s="14">
        <f t="shared" si="2871"/>
        <v>819.18939999999998</v>
      </c>
      <c r="WFI50" s="11" t="s">
        <v>17390</v>
      </c>
      <c r="WFJ50" s="261" t="str">
        <f>IF(WFQ50="SINAPI",VLOOKUP('TEREZINHA HARDY'!WFP50,SINAPI,2,),VLOOKUP('TEREZINHA HARDY'!WFP50,SETOP,3,))</f>
        <v>PINTURA COM EMULSÃO ASFÁLTICA, DUAS (2) DEMÃOS</v>
      </c>
      <c r="WFK50" s="261"/>
      <c r="WFL50" s="261"/>
      <c r="WFM50" s="261"/>
      <c r="WFN50" s="261"/>
      <c r="WFO50" s="261"/>
      <c r="WFP50" s="12" t="s">
        <v>10840</v>
      </c>
      <c r="WFQ50" s="12" t="s">
        <v>6222</v>
      </c>
      <c r="WFR50" s="12" t="str">
        <f>IF(WFQ50="SINAPI",VLOOKUP('TEREZINHA HARDY'!WFP50,SINAPI,3,),VLOOKUP('TEREZINHA HARDY'!WFP50,SETOP,4,))</f>
        <v>M2</v>
      </c>
      <c r="WFS50" s="13">
        <v>36.619999999999997</v>
      </c>
      <c r="WFT50" s="13" t="s">
        <v>41</v>
      </c>
      <c r="WFU50" s="14">
        <f>IF(WFQ50="SINAPI",VLOOKUP('TEREZINHA HARDY'!WFP50,SINAPI,4,),VLOOKUP('TEREZINHA HARDY'!WFP50,SETOP,5,))</f>
        <v>17.68</v>
      </c>
      <c r="WFV50" s="14">
        <f t="shared" si="2872"/>
        <v>22.37</v>
      </c>
      <c r="WFW50" s="14">
        <f t="shared" si="2873"/>
        <v>647.44159999999999</v>
      </c>
      <c r="WFX50" s="14">
        <f t="shared" si="2874"/>
        <v>819.18939999999998</v>
      </c>
      <c r="WFY50" s="11" t="s">
        <v>17390</v>
      </c>
      <c r="WFZ50" s="261" t="str">
        <f>IF(WGG50="SINAPI",VLOOKUP('TEREZINHA HARDY'!WGF50,SINAPI,2,),VLOOKUP('TEREZINHA HARDY'!WGF50,SETOP,3,))</f>
        <v>PINTURA COM EMULSÃO ASFÁLTICA, DUAS (2) DEMÃOS</v>
      </c>
      <c r="WGA50" s="261"/>
      <c r="WGB50" s="261"/>
      <c r="WGC50" s="261"/>
      <c r="WGD50" s="261"/>
      <c r="WGE50" s="261"/>
      <c r="WGF50" s="12" t="s">
        <v>10840</v>
      </c>
      <c r="WGG50" s="12" t="s">
        <v>6222</v>
      </c>
      <c r="WGH50" s="12" t="str">
        <f>IF(WGG50="SINAPI",VLOOKUP('TEREZINHA HARDY'!WGF50,SINAPI,3,),VLOOKUP('TEREZINHA HARDY'!WGF50,SETOP,4,))</f>
        <v>M2</v>
      </c>
      <c r="WGI50" s="13">
        <v>36.619999999999997</v>
      </c>
      <c r="WGJ50" s="13" t="s">
        <v>41</v>
      </c>
      <c r="WGK50" s="14">
        <f>IF(WGG50="SINAPI",VLOOKUP('TEREZINHA HARDY'!WGF50,SINAPI,4,),VLOOKUP('TEREZINHA HARDY'!WGF50,SETOP,5,))</f>
        <v>17.68</v>
      </c>
      <c r="WGL50" s="14">
        <f t="shared" si="2875"/>
        <v>22.37</v>
      </c>
      <c r="WGM50" s="14">
        <f t="shared" si="2876"/>
        <v>647.44159999999999</v>
      </c>
      <c r="WGN50" s="14">
        <f t="shared" si="2877"/>
        <v>819.18939999999998</v>
      </c>
      <c r="WGO50" s="11" t="s">
        <v>17390</v>
      </c>
      <c r="WGP50" s="261" t="str">
        <f>IF(WGW50="SINAPI",VLOOKUP('TEREZINHA HARDY'!WGV50,SINAPI,2,),VLOOKUP('TEREZINHA HARDY'!WGV50,SETOP,3,))</f>
        <v>PINTURA COM EMULSÃO ASFÁLTICA, DUAS (2) DEMÃOS</v>
      </c>
      <c r="WGQ50" s="261"/>
      <c r="WGR50" s="261"/>
      <c r="WGS50" s="261"/>
      <c r="WGT50" s="261"/>
      <c r="WGU50" s="261"/>
      <c r="WGV50" s="12" t="s">
        <v>10840</v>
      </c>
      <c r="WGW50" s="12" t="s">
        <v>6222</v>
      </c>
      <c r="WGX50" s="12" t="str">
        <f>IF(WGW50="SINAPI",VLOOKUP('TEREZINHA HARDY'!WGV50,SINAPI,3,),VLOOKUP('TEREZINHA HARDY'!WGV50,SETOP,4,))</f>
        <v>M2</v>
      </c>
      <c r="WGY50" s="13">
        <v>36.619999999999997</v>
      </c>
      <c r="WGZ50" s="13" t="s">
        <v>41</v>
      </c>
      <c r="WHA50" s="14">
        <f>IF(WGW50="SINAPI",VLOOKUP('TEREZINHA HARDY'!WGV50,SINAPI,4,),VLOOKUP('TEREZINHA HARDY'!WGV50,SETOP,5,))</f>
        <v>17.68</v>
      </c>
      <c r="WHB50" s="14">
        <f t="shared" si="2878"/>
        <v>22.37</v>
      </c>
      <c r="WHC50" s="14">
        <f t="shared" si="2879"/>
        <v>647.44159999999999</v>
      </c>
      <c r="WHD50" s="14">
        <f t="shared" si="2880"/>
        <v>819.18939999999998</v>
      </c>
      <c r="WHE50" s="11" t="s">
        <v>17390</v>
      </c>
      <c r="WHF50" s="261" t="str">
        <f>IF(WHM50="SINAPI",VLOOKUP('TEREZINHA HARDY'!WHL50,SINAPI,2,),VLOOKUP('TEREZINHA HARDY'!WHL50,SETOP,3,))</f>
        <v>PINTURA COM EMULSÃO ASFÁLTICA, DUAS (2) DEMÃOS</v>
      </c>
      <c r="WHG50" s="261"/>
      <c r="WHH50" s="261"/>
      <c r="WHI50" s="261"/>
      <c r="WHJ50" s="261"/>
      <c r="WHK50" s="261"/>
      <c r="WHL50" s="12" t="s">
        <v>10840</v>
      </c>
      <c r="WHM50" s="12" t="s">
        <v>6222</v>
      </c>
      <c r="WHN50" s="12" t="str">
        <f>IF(WHM50="SINAPI",VLOOKUP('TEREZINHA HARDY'!WHL50,SINAPI,3,),VLOOKUP('TEREZINHA HARDY'!WHL50,SETOP,4,))</f>
        <v>M2</v>
      </c>
      <c r="WHO50" s="13">
        <v>36.619999999999997</v>
      </c>
      <c r="WHP50" s="13" t="s">
        <v>41</v>
      </c>
      <c r="WHQ50" s="14">
        <f>IF(WHM50="SINAPI",VLOOKUP('TEREZINHA HARDY'!WHL50,SINAPI,4,),VLOOKUP('TEREZINHA HARDY'!WHL50,SETOP,5,))</f>
        <v>17.68</v>
      </c>
      <c r="WHR50" s="14">
        <f t="shared" si="2881"/>
        <v>22.37</v>
      </c>
      <c r="WHS50" s="14">
        <f t="shared" si="2882"/>
        <v>647.44159999999999</v>
      </c>
      <c r="WHT50" s="14">
        <f t="shared" si="2883"/>
        <v>819.18939999999998</v>
      </c>
      <c r="WHU50" s="11" t="s">
        <v>17390</v>
      </c>
      <c r="WHV50" s="261" t="str">
        <f>IF(WIC50="SINAPI",VLOOKUP('TEREZINHA HARDY'!WIB50,SINAPI,2,),VLOOKUP('TEREZINHA HARDY'!WIB50,SETOP,3,))</f>
        <v>PINTURA COM EMULSÃO ASFÁLTICA, DUAS (2) DEMÃOS</v>
      </c>
      <c r="WHW50" s="261"/>
      <c r="WHX50" s="261"/>
      <c r="WHY50" s="261"/>
      <c r="WHZ50" s="261"/>
      <c r="WIA50" s="261"/>
      <c r="WIB50" s="12" t="s">
        <v>10840</v>
      </c>
      <c r="WIC50" s="12" t="s">
        <v>6222</v>
      </c>
      <c r="WID50" s="12" t="str">
        <f>IF(WIC50="SINAPI",VLOOKUP('TEREZINHA HARDY'!WIB50,SINAPI,3,),VLOOKUP('TEREZINHA HARDY'!WIB50,SETOP,4,))</f>
        <v>M2</v>
      </c>
      <c r="WIE50" s="13">
        <v>36.619999999999997</v>
      </c>
      <c r="WIF50" s="13" t="s">
        <v>41</v>
      </c>
      <c r="WIG50" s="14">
        <f>IF(WIC50="SINAPI",VLOOKUP('TEREZINHA HARDY'!WIB50,SINAPI,4,),VLOOKUP('TEREZINHA HARDY'!WIB50,SETOP,5,))</f>
        <v>17.68</v>
      </c>
      <c r="WIH50" s="14">
        <f t="shared" si="2884"/>
        <v>22.37</v>
      </c>
      <c r="WII50" s="14">
        <f t="shared" si="2885"/>
        <v>647.44159999999999</v>
      </c>
      <c r="WIJ50" s="14">
        <f t="shared" si="2886"/>
        <v>819.18939999999998</v>
      </c>
      <c r="WIK50" s="11" t="s">
        <v>17390</v>
      </c>
      <c r="WIL50" s="261" t="str">
        <f>IF(WIS50="SINAPI",VLOOKUP('TEREZINHA HARDY'!WIR50,SINAPI,2,),VLOOKUP('TEREZINHA HARDY'!WIR50,SETOP,3,))</f>
        <v>PINTURA COM EMULSÃO ASFÁLTICA, DUAS (2) DEMÃOS</v>
      </c>
      <c r="WIM50" s="261"/>
      <c r="WIN50" s="261"/>
      <c r="WIO50" s="261"/>
      <c r="WIP50" s="261"/>
      <c r="WIQ50" s="261"/>
      <c r="WIR50" s="12" t="s">
        <v>10840</v>
      </c>
      <c r="WIS50" s="12" t="s">
        <v>6222</v>
      </c>
      <c r="WIT50" s="12" t="str">
        <f>IF(WIS50="SINAPI",VLOOKUP('TEREZINHA HARDY'!WIR50,SINAPI,3,),VLOOKUP('TEREZINHA HARDY'!WIR50,SETOP,4,))</f>
        <v>M2</v>
      </c>
      <c r="WIU50" s="13">
        <v>36.619999999999997</v>
      </c>
      <c r="WIV50" s="13" t="s">
        <v>41</v>
      </c>
      <c r="WIW50" s="14">
        <f>IF(WIS50="SINAPI",VLOOKUP('TEREZINHA HARDY'!WIR50,SINAPI,4,),VLOOKUP('TEREZINHA HARDY'!WIR50,SETOP,5,))</f>
        <v>17.68</v>
      </c>
      <c r="WIX50" s="14">
        <f t="shared" si="2887"/>
        <v>22.37</v>
      </c>
      <c r="WIY50" s="14">
        <f t="shared" si="2888"/>
        <v>647.44159999999999</v>
      </c>
      <c r="WIZ50" s="14">
        <f t="shared" si="2889"/>
        <v>819.18939999999998</v>
      </c>
      <c r="WJA50" s="11" t="s">
        <v>17390</v>
      </c>
      <c r="WJB50" s="261" t="str">
        <f>IF(WJI50="SINAPI",VLOOKUP('TEREZINHA HARDY'!WJH50,SINAPI,2,),VLOOKUP('TEREZINHA HARDY'!WJH50,SETOP,3,))</f>
        <v>PINTURA COM EMULSÃO ASFÁLTICA, DUAS (2) DEMÃOS</v>
      </c>
      <c r="WJC50" s="261"/>
      <c r="WJD50" s="261"/>
      <c r="WJE50" s="261"/>
      <c r="WJF50" s="261"/>
      <c r="WJG50" s="261"/>
      <c r="WJH50" s="12" t="s">
        <v>10840</v>
      </c>
      <c r="WJI50" s="12" t="s">
        <v>6222</v>
      </c>
      <c r="WJJ50" s="12" t="str">
        <f>IF(WJI50="SINAPI",VLOOKUP('TEREZINHA HARDY'!WJH50,SINAPI,3,),VLOOKUP('TEREZINHA HARDY'!WJH50,SETOP,4,))</f>
        <v>M2</v>
      </c>
      <c r="WJK50" s="13">
        <v>36.619999999999997</v>
      </c>
      <c r="WJL50" s="13" t="s">
        <v>41</v>
      </c>
      <c r="WJM50" s="14">
        <f>IF(WJI50="SINAPI",VLOOKUP('TEREZINHA HARDY'!WJH50,SINAPI,4,),VLOOKUP('TEREZINHA HARDY'!WJH50,SETOP,5,))</f>
        <v>17.68</v>
      </c>
      <c r="WJN50" s="14">
        <f t="shared" si="2890"/>
        <v>22.37</v>
      </c>
      <c r="WJO50" s="14">
        <f t="shared" si="2891"/>
        <v>647.44159999999999</v>
      </c>
      <c r="WJP50" s="14">
        <f t="shared" si="2892"/>
        <v>819.18939999999998</v>
      </c>
      <c r="WJQ50" s="11" t="s">
        <v>17390</v>
      </c>
      <c r="WJR50" s="261" t="str">
        <f>IF(WJY50="SINAPI",VLOOKUP('TEREZINHA HARDY'!WJX50,SINAPI,2,),VLOOKUP('TEREZINHA HARDY'!WJX50,SETOP,3,))</f>
        <v>PINTURA COM EMULSÃO ASFÁLTICA, DUAS (2) DEMÃOS</v>
      </c>
      <c r="WJS50" s="261"/>
      <c r="WJT50" s="261"/>
      <c r="WJU50" s="261"/>
      <c r="WJV50" s="261"/>
      <c r="WJW50" s="261"/>
      <c r="WJX50" s="12" t="s">
        <v>10840</v>
      </c>
      <c r="WJY50" s="12" t="s">
        <v>6222</v>
      </c>
      <c r="WJZ50" s="12" t="str">
        <f>IF(WJY50="SINAPI",VLOOKUP('TEREZINHA HARDY'!WJX50,SINAPI,3,),VLOOKUP('TEREZINHA HARDY'!WJX50,SETOP,4,))</f>
        <v>M2</v>
      </c>
      <c r="WKA50" s="13">
        <v>36.619999999999997</v>
      </c>
      <c r="WKB50" s="13" t="s">
        <v>41</v>
      </c>
      <c r="WKC50" s="14">
        <f>IF(WJY50="SINAPI",VLOOKUP('TEREZINHA HARDY'!WJX50,SINAPI,4,),VLOOKUP('TEREZINHA HARDY'!WJX50,SETOP,5,))</f>
        <v>17.68</v>
      </c>
      <c r="WKD50" s="14">
        <f t="shared" si="2893"/>
        <v>22.37</v>
      </c>
      <c r="WKE50" s="14">
        <f t="shared" si="2894"/>
        <v>647.44159999999999</v>
      </c>
      <c r="WKF50" s="14">
        <f t="shared" si="2895"/>
        <v>819.18939999999998</v>
      </c>
      <c r="WKG50" s="11" t="s">
        <v>17390</v>
      </c>
      <c r="WKH50" s="261" t="str">
        <f>IF(WKO50="SINAPI",VLOOKUP('TEREZINHA HARDY'!WKN50,SINAPI,2,),VLOOKUP('TEREZINHA HARDY'!WKN50,SETOP,3,))</f>
        <v>PINTURA COM EMULSÃO ASFÁLTICA, DUAS (2) DEMÃOS</v>
      </c>
      <c r="WKI50" s="261"/>
      <c r="WKJ50" s="261"/>
      <c r="WKK50" s="261"/>
      <c r="WKL50" s="261"/>
      <c r="WKM50" s="261"/>
      <c r="WKN50" s="12" t="s">
        <v>10840</v>
      </c>
      <c r="WKO50" s="12" t="s">
        <v>6222</v>
      </c>
      <c r="WKP50" s="12" t="str">
        <f>IF(WKO50="SINAPI",VLOOKUP('TEREZINHA HARDY'!WKN50,SINAPI,3,),VLOOKUP('TEREZINHA HARDY'!WKN50,SETOP,4,))</f>
        <v>M2</v>
      </c>
      <c r="WKQ50" s="13">
        <v>36.619999999999997</v>
      </c>
      <c r="WKR50" s="13" t="s">
        <v>41</v>
      </c>
      <c r="WKS50" s="14">
        <f>IF(WKO50="SINAPI",VLOOKUP('TEREZINHA HARDY'!WKN50,SINAPI,4,),VLOOKUP('TEREZINHA HARDY'!WKN50,SETOP,5,))</f>
        <v>17.68</v>
      </c>
      <c r="WKT50" s="14">
        <f t="shared" si="2896"/>
        <v>22.37</v>
      </c>
      <c r="WKU50" s="14">
        <f t="shared" si="2897"/>
        <v>647.44159999999999</v>
      </c>
      <c r="WKV50" s="14">
        <f t="shared" si="2898"/>
        <v>819.18939999999998</v>
      </c>
      <c r="WKW50" s="11" t="s">
        <v>17390</v>
      </c>
      <c r="WKX50" s="261" t="str">
        <f>IF(WLE50="SINAPI",VLOOKUP('TEREZINHA HARDY'!WLD50,SINAPI,2,),VLOOKUP('TEREZINHA HARDY'!WLD50,SETOP,3,))</f>
        <v>PINTURA COM EMULSÃO ASFÁLTICA, DUAS (2) DEMÃOS</v>
      </c>
      <c r="WKY50" s="261"/>
      <c r="WKZ50" s="261"/>
      <c r="WLA50" s="261"/>
      <c r="WLB50" s="261"/>
      <c r="WLC50" s="261"/>
      <c r="WLD50" s="12" t="s">
        <v>10840</v>
      </c>
      <c r="WLE50" s="12" t="s">
        <v>6222</v>
      </c>
      <c r="WLF50" s="12" t="str">
        <f>IF(WLE50="SINAPI",VLOOKUP('TEREZINHA HARDY'!WLD50,SINAPI,3,),VLOOKUP('TEREZINHA HARDY'!WLD50,SETOP,4,))</f>
        <v>M2</v>
      </c>
      <c r="WLG50" s="13">
        <v>36.619999999999997</v>
      </c>
      <c r="WLH50" s="13" t="s">
        <v>41</v>
      </c>
      <c r="WLI50" s="14">
        <f>IF(WLE50="SINAPI",VLOOKUP('TEREZINHA HARDY'!WLD50,SINAPI,4,),VLOOKUP('TEREZINHA HARDY'!WLD50,SETOP,5,))</f>
        <v>17.68</v>
      </c>
      <c r="WLJ50" s="14">
        <f t="shared" si="2899"/>
        <v>22.37</v>
      </c>
      <c r="WLK50" s="14">
        <f t="shared" si="2900"/>
        <v>647.44159999999999</v>
      </c>
      <c r="WLL50" s="14">
        <f t="shared" si="2901"/>
        <v>819.18939999999998</v>
      </c>
      <c r="WLM50" s="11" t="s">
        <v>17390</v>
      </c>
      <c r="WLN50" s="261" t="str">
        <f>IF(WLU50="SINAPI",VLOOKUP('TEREZINHA HARDY'!WLT50,SINAPI,2,),VLOOKUP('TEREZINHA HARDY'!WLT50,SETOP,3,))</f>
        <v>PINTURA COM EMULSÃO ASFÁLTICA, DUAS (2) DEMÃOS</v>
      </c>
      <c r="WLO50" s="261"/>
      <c r="WLP50" s="261"/>
      <c r="WLQ50" s="261"/>
      <c r="WLR50" s="261"/>
      <c r="WLS50" s="261"/>
      <c r="WLT50" s="12" t="s">
        <v>10840</v>
      </c>
      <c r="WLU50" s="12" t="s">
        <v>6222</v>
      </c>
      <c r="WLV50" s="12" t="str">
        <f>IF(WLU50="SINAPI",VLOOKUP('TEREZINHA HARDY'!WLT50,SINAPI,3,),VLOOKUP('TEREZINHA HARDY'!WLT50,SETOP,4,))</f>
        <v>M2</v>
      </c>
      <c r="WLW50" s="13">
        <v>36.619999999999997</v>
      </c>
      <c r="WLX50" s="13" t="s">
        <v>41</v>
      </c>
      <c r="WLY50" s="14">
        <f>IF(WLU50="SINAPI",VLOOKUP('TEREZINHA HARDY'!WLT50,SINAPI,4,),VLOOKUP('TEREZINHA HARDY'!WLT50,SETOP,5,))</f>
        <v>17.68</v>
      </c>
      <c r="WLZ50" s="14">
        <f t="shared" si="2902"/>
        <v>22.37</v>
      </c>
      <c r="WMA50" s="14">
        <f t="shared" si="2903"/>
        <v>647.44159999999999</v>
      </c>
      <c r="WMB50" s="14">
        <f t="shared" si="2904"/>
        <v>819.18939999999998</v>
      </c>
      <c r="WMC50" s="11" t="s">
        <v>17390</v>
      </c>
      <c r="WMD50" s="261" t="str">
        <f>IF(WMK50="SINAPI",VLOOKUP('TEREZINHA HARDY'!WMJ50,SINAPI,2,),VLOOKUP('TEREZINHA HARDY'!WMJ50,SETOP,3,))</f>
        <v>PINTURA COM EMULSÃO ASFÁLTICA, DUAS (2) DEMÃOS</v>
      </c>
      <c r="WME50" s="261"/>
      <c r="WMF50" s="261"/>
      <c r="WMG50" s="261"/>
      <c r="WMH50" s="261"/>
      <c r="WMI50" s="261"/>
      <c r="WMJ50" s="12" t="s">
        <v>10840</v>
      </c>
      <c r="WMK50" s="12" t="s">
        <v>6222</v>
      </c>
      <c r="WML50" s="12" t="str">
        <f>IF(WMK50="SINAPI",VLOOKUP('TEREZINHA HARDY'!WMJ50,SINAPI,3,),VLOOKUP('TEREZINHA HARDY'!WMJ50,SETOP,4,))</f>
        <v>M2</v>
      </c>
      <c r="WMM50" s="13">
        <v>36.619999999999997</v>
      </c>
      <c r="WMN50" s="13" t="s">
        <v>41</v>
      </c>
      <c r="WMO50" s="14">
        <f>IF(WMK50="SINAPI",VLOOKUP('TEREZINHA HARDY'!WMJ50,SINAPI,4,),VLOOKUP('TEREZINHA HARDY'!WMJ50,SETOP,5,))</f>
        <v>17.68</v>
      </c>
      <c r="WMP50" s="14">
        <f t="shared" si="2905"/>
        <v>22.37</v>
      </c>
      <c r="WMQ50" s="14">
        <f t="shared" si="2906"/>
        <v>647.44159999999999</v>
      </c>
      <c r="WMR50" s="14">
        <f t="shared" si="2907"/>
        <v>819.18939999999998</v>
      </c>
      <c r="WMS50" s="11" t="s">
        <v>17390</v>
      </c>
      <c r="WMT50" s="261" t="str">
        <f>IF(WNA50="SINAPI",VLOOKUP('TEREZINHA HARDY'!WMZ50,SINAPI,2,),VLOOKUP('TEREZINHA HARDY'!WMZ50,SETOP,3,))</f>
        <v>PINTURA COM EMULSÃO ASFÁLTICA, DUAS (2) DEMÃOS</v>
      </c>
      <c r="WMU50" s="261"/>
      <c r="WMV50" s="261"/>
      <c r="WMW50" s="261"/>
      <c r="WMX50" s="261"/>
      <c r="WMY50" s="261"/>
      <c r="WMZ50" s="12" t="s">
        <v>10840</v>
      </c>
      <c r="WNA50" s="12" t="s">
        <v>6222</v>
      </c>
      <c r="WNB50" s="12" t="str">
        <f>IF(WNA50="SINAPI",VLOOKUP('TEREZINHA HARDY'!WMZ50,SINAPI,3,),VLOOKUP('TEREZINHA HARDY'!WMZ50,SETOP,4,))</f>
        <v>M2</v>
      </c>
      <c r="WNC50" s="13">
        <v>36.619999999999997</v>
      </c>
      <c r="WND50" s="13" t="s">
        <v>41</v>
      </c>
      <c r="WNE50" s="14">
        <f>IF(WNA50="SINAPI",VLOOKUP('TEREZINHA HARDY'!WMZ50,SINAPI,4,),VLOOKUP('TEREZINHA HARDY'!WMZ50,SETOP,5,))</f>
        <v>17.68</v>
      </c>
      <c r="WNF50" s="14">
        <f t="shared" si="2908"/>
        <v>22.37</v>
      </c>
      <c r="WNG50" s="14">
        <f t="shared" si="2909"/>
        <v>647.44159999999999</v>
      </c>
      <c r="WNH50" s="14">
        <f t="shared" si="2910"/>
        <v>819.18939999999998</v>
      </c>
      <c r="WNI50" s="11" t="s">
        <v>17390</v>
      </c>
      <c r="WNJ50" s="261" t="str">
        <f>IF(WNQ50="SINAPI",VLOOKUP('TEREZINHA HARDY'!WNP50,SINAPI,2,),VLOOKUP('TEREZINHA HARDY'!WNP50,SETOP,3,))</f>
        <v>PINTURA COM EMULSÃO ASFÁLTICA, DUAS (2) DEMÃOS</v>
      </c>
      <c r="WNK50" s="261"/>
      <c r="WNL50" s="261"/>
      <c r="WNM50" s="261"/>
      <c r="WNN50" s="261"/>
      <c r="WNO50" s="261"/>
      <c r="WNP50" s="12" t="s">
        <v>10840</v>
      </c>
      <c r="WNQ50" s="12" t="s">
        <v>6222</v>
      </c>
      <c r="WNR50" s="12" t="str">
        <f>IF(WNQ50="SINAPI",VLOOKUP('TEREZINHA HARDY'!WNP50,SINAPI,3,),VLOOKUP('TEREZINHA HARDY'!WNP50,SETOP,4,))</f>
        <v>M2</v>
      </c>
      <c r="WNS50" s="13">
        <v>36.619999999999997</v>
      </c>
      <c r="WNT50" s="13" t="s">
        <v>41</v>
      </c>
      <c r="WNU50" s="14">
        <f>IF(WNQ50="SINAPI",VLOOKUP('TEREZINHA HARDY'!WNP50,SINAPI,4,),VLOOKUP('TEREZINHA HARDY'!WNP50,SETOP,5,))</f>
        <v>17.68</v>
      </c>
      <c r="WNV50" s="14">
        <f t="shared" si="2911"/>
        <v>22.37</v>
      </c>
      <c r="WNW50" s="14">
        <f t="shared" si="2912"/>
        <v>647.44159999999999</v>
      </c>
      <c r="WNX50" s="14">
        <f t="shared" si="2913"/>
        <v>819.18939999999998</v>
      </c>
      <c r="WNY50" s="11" t="s">
        <v>17390</v>
      </c>
      <c r="WNZ50" s="261" t="str">
        <f>IF(WOG50="SINAPI",VLOOKUP('TEREZINHA HARDY'!WOF50,SINAPI,2,),VLOOKUP('TEREZINHA HARDY'!WOF50,SETOP,3,))</f>
        <v>PINTURA COM EMULSÃO ASFÁLTICA, DUAS (2) DEMÃOS</v>
      </c>
      <c r="WOA50" s="261"/>
      <c r="WOB50" s="261"/>
      <c r="WOC50" s="261"/>
      <c r="WOD50" s="261"/>
      <c r="WOE50" s="261"/>
      <c r="WOF50" s="12" t="s">
        <v>10840</v>
      </c>
      <c r="WOG50" s="12" t="s">
        <v>6222</v>
      </c>
      <c r="WOH50" s="12" t="str">
        <f>IF(WOG50="SINAPI",VLOOKUP('TEREZINHA HARDY'!WOF50,SINAPI,3,),VLOOKUP('TEREZINHA HARDY'!WOF50,SETOP,4,))</f>
        <v>M2</v>
      </c>
      <c r="WOI50" s="13">
        <v>36.619999999999997</v>
      </c>
      <c r="WOJ50" s="13" t="s">
        <v>41</v>
      </c>
      <c r="WOK50" s="14">
        <f>IF(WOG50="SINAPI",VLOOKUP('TEREZINHA HARDY'!WOF50,SINAPI,4,),VLOOKUP('TEREZINHA HARDY'!WOF50,SETOP,5,))</f>
        <v>17.68</v>
      </c>
      <c r="WOL50" s="14">
        <f t="shared" si="2914"/>
        <v>22.37</v>
      </c>
      <c r="WOM50" s="14">
        <f t="shared" si="2915"/>
        <v>647.44159999999999</v>
      </c>
      <c r="WON50" s="14">
        <f t="shared" si="2916"/>
        <v>819.18939999999998</v>
      </c>
      <c r="WOO50" s="11" t="s">
        <v>17390</v>
      </c>
      <c r="WOP50" s="261" t="str">
        <f>IF(WOW50="SINAPI",VLOOKUP('TEREZINHA HARDY'!WOV50,SINAPI,2,),VLOOKUP('TEREZINHA HARDY'!WOV50,SETOP,3,))</f>
        <v>PINTURA COM EMULSÃO ASFÁLTICA, DUAS (2) DEMÃOS</v>
      </c>
      <c r="WOQ50" s="261"/>
      <c r="WOR50" s="261"/>
      <c r="WOS50" s="261"/>
      <c r="WOT50" s="261"/>
      <c r="WOU50" s="261"/>
      <c r="WOV50" s="12" t="s">
        <v>10840</v>
      </c>
      <c r="WOW50" s="12" t="s">
        <v>6222</v>
      </c>
      <c r="WOX50" s="12" t="str">
        <f>IF(WOW50="SINAPI",VLOOKUP('TEREZINHA HARDY'!WOV50,SINAPI,3,),VLOOKUP('TEREZINHA HARDY'!WOV50,SETOP,4,))</f>
        <v>M2</v>
      </c>
      <c r="WOY50" s="13">
        <v>36.619999999999997</v>
      </c>
      <c r="WOZ50" s="13" t="s">
        <v>41</v>
      </c>
      <c r="WPA50" s="14">
        <f>IF(WOW50="SINAPI",VLOOKUP('TEREZINHA HARDY'!WOV50,SINAPI,4,),VLOOKUP('TEREZINHA HARDY'!WOV50,SETOP,5,))</f>
        <v>17.68</v>
      </c>
      <c r="WPB50" s="14">
        <f t="shared" si="2917"/>
        <v>22.37</v>
      </c>
      <c r="WPC50" s="14">
        <f t="shared" si="2918"/>
        <v>647.44159999999999</v>
      </c>
      <c r="WPD50" s="14">
        <f t="shared" si="2919"/>
        <v>819.18939999999998</v>
      </c>
      <c r="WPE50" s="11" t="s">
        <v>17390</v>
      </c>
      <c r="WPF50" s="261" t="str">
        <f>IF(WPM50="SINAPI",VLOOKUP('TEREZINHA HARDY'!WPL50,SINAPI,2,),VLOOKUP('TEREZINHA HARDY'!WPL50,SETOP,3,))</f>
        <v>PINTURA COM EMULSÃO ASFÁLTICA, DUAS (2) DEMÃOS</v>
      </c>
      <c r="WPG50" s="261"/>
      <c r="WPH50" s="261"/>
      <c r="WPI50" s="261"/>
      <c r="WPJ50" s="261"/>
      <c r="WPK50" s="261"/>
      <c r="WPL50" s="12" t="s">
        <v>10840</v>
      </c>
      <c r="WPM50" s="12" t="s">
        <v>6222</v>
      </c>
      <c r="WPN50" s="12" t="str">
        <f>IF(WPM50="SINAPI",VLOOKUP('TEREZINHA HARDY'!WPL50,SINAPI,3,),VLOOKUP('TEREZINHA HARDY'!WPL50,SETOP,4,))</f>
        <v>M2</v>
      </c>
      <c r="WPO50" s="13">
        <v>36.619999999999997</v>
      </c>
      <c r="WPP50" s="13" t="s">
        <v>41</v>
      </c>
      <c r="WPQ50" s="14">
        <f>IF(WPM50="SINAPI",VLOOKUP('TEREZINHA HARDY'!WPL50,SINAPI,4,),VLOOKUP('TEREZINHA HARDY'!WPL50,SETOP,5,))</f>
        <v>17.68</v>
      </c>
      <c r="WPR50" s="14">
        <f t="shared" si="2920"/>
        <v>22.37</v>
      </c>
      <c r="WPS50" s="14">
        <f t="shared" si="2921"/>
        <v>647.44159999999999</v>
      </c>
      <c r="WPT50" s="14">
        <f t="shared" si="2922"/>
        <v>819.18939999999998</v>
      </c>
      <c r="WPU50" s="11" t="s">
        <v>17390</v>
      </c>
      <c r="WPV50" s="261" t="str">
        <f>IF(WQC50="SINAPI",VLOOKUP('TEREZINHA HARDY'!WQB50,SINAPI,2,),VLOOKUP('TEREZINHA HARDY'!WQB50,SETOP,3,))</f>
        <v>PINTURA COM EMULSÃO ASFÁLTICA, DUAS (2) DEMÃOS</v>
      </c>
      <c r="WPW50" s="261"/>
      <c r="WPX50" s="261"/>
      <c r="WPY50" s="261"/>
      <c r="WPZ50" s="261"/>
      <c r="WQA50" s="261"/>
      <c r="WQB50" s="12" t="s">
        <v>10840</v>
      </c>
      <c r="WQC50" s="12" t="s">
        <v>6222</v>
      </c>
      <c r="WQD50" s="12" t="str">
        <f>IF(WQC50="SINAPI",VLOOKUP('TEREZINHA HARDY'!WQB50,SINAPI,3,),VLOOKUP('TEREZINHA HARDY'!WQB50,SETOP,4,))</f>
        <v>M2</v>
      </c>
      <c r="WQE50" s="13">
        <v>36.619999999999997</v>
      </c>
      <c r="WQF50" s="13" t="s">
        <v>41</v>
      </c>
      <c r="WQG50" s="14">
        <f>IF(WQC50="SINAPI",VLOOKUP('TEREZINHA HARDY'!WQB50,SINAPI,4,),VLOOKUP('TEREZINHA HARDY'!WQB50,SETOP,5,))</f>
        <v>17.68</v>
      </c>
      <c r="WQH50" s="14">
        <f t="shared" si="2923"/>
        <v>22.37</v>
      </c>
      <c r="WQI50" s="14">
        <f t="shared" si="2924"/>
        <v>647.44159999999999</v>
      </c>
      <c r="WQJ50" s="14">
        <f t="shared" si="2925"/>
        <v>819.18939999999998</v>
      </c>
      <c r="WQK50" s="11" t="s">
        <v>17390</v>
      </c>
      <c r="WQL50" s="261" t="str">
        <f>IF(WQS50="SINAPI",VLOOKUP('TEREZINHA HARDY'!WQR50,SINAPI,2,),VLOOKUP('TEREZINHA HARDY'!WQR50,SETOP,3,))</f>
        <v>PINTURA COM EMULSÃO ASFÁLTICA, DUAS (2) DEMÃOS</v>
      </c>
      <c r="WQM50" s="261"/>
      <c r="WQN50" s="261"/>
      <c r="WQO50" s="261"/>
      <c r="WQP50" s="261"/>
      <c r="WQQ50" s="261"/>
      <c r="WQR50" s="12" t="s">
        <v>10840</v>
      </c>
      <c r="WQS50" s="12" t="s">
        <v>6222</v>
      </c>
      <c r="WQT50" s="12" t="str">
        <f>IF(WQS50="SINAPI",VLOOKUP('TEREZINHA HARDY'!WQR50,SINAPI,3,),VLOOKUP('TEREZINHA HARDY'!WQR50,SETOP,4,))</f>
        <v>M2</v>
      </c>
      <c r="WQU50" s="13">
        <v>36.619999999999997</v>
      </c>
      <c r="WQV50" s="13" t="s">
        <v>41</v>
      </c>
      <c r="WQW50" s="14">
        <f>IF(WQS50="SINAPI",VLOOKUP('TEREZINHA HARDY'!WQR50,SINAPI,4,),VLOOKUP('TEREZINHA HARDY'!WQR50,SETOP,5,))</f>
        <v>17.68</v>
      </c>
      <c r="WQX50" s="14">
        <f t="shared" si="2926"/>
        <v>22.37</v>
      </c>
      <c r="WQY50" s="14">
        <f t="shared" si="2927"/>
        <v>647.44159999999999</v>
      </c>
      <c r="WQZ50" s="14">
        <f t="shared" si="2928"/>
        <v>819.18939999999998</v>
      </c>
      <c r="WRA50" s="11" t="s">
        <v>17390</v>
      </c>
      <c r="WRB50" s="261" t="str">
        <f>IF(WRI50="SINAPI",VLOOKUP('TEREZINHA HARDY'!WRH50,SINAPI,2,),VLOOKUP('TEREZINHA HARDY'!WRH50,SETOP,3,))</f>
        <v>PINTURA COM EMULSÃO ASFÁLTICA, DUAS (2) DEMÃOS</v>
      </c>
      <c r="WRC50" s="261"/>
      <c r="WRD50" s="261"/>
      <c r="WRE50" s="261"/>
      <c r="WRF50" s="261"/>
      <c r="WRG50" s="261"/>
      <c r="WRH50" s="12" t="s">
        <v>10840</v>
      </c>
      <c r="WRI50" s="12" t="s">
        <v>6222</v>
      </c>
      <c r="WRJ50" s="12" t="str">
        <f>IF(WRI50="SINAPI",VLOOKUP('TEREZINHA HARDY'!WRH50,SINAPI,3,),VLOOKUP('TEREZINHA HARDY'!WRH50,SETOP,4,))</f>
        <v>M2</v>
      </c>
      <c r="WRK50" s="13">
        <v>36.619999999999997</v>
      </c>
      <c r="WRL50" s="13" t="s">
        <v>41</v>
      </c>
      <c r="WRM50" s="14">
        <f>IF(WRI50="SINAPI",VLOOKUP('TEREZINHA HARDY'!WRH50,SINAPI,4,),VLOOKUP('TEREZINHA HARDY'!WRH50,SETOP,5,))</f>
        <v>17.68</v>
      </c>
      <c r="WRN50" s="14">
        <f t="shared" si="2929"/>
        <v>22.37</v>
      </c>
      <c r="WRO50" s="14">
        <f t="shared" si="2930"/>
        <v>647.44159999999999</v>
      </c>
      <c r="WRP50" s="14">
        <f t="shared" si="2931"/>
        <v>819.18939999999998</v>
      </c>
      <c r="WRQ50" s="11" t="s">
        <v>17390</v>
      </c>
      <c r="WRR50" s="261" t="str">
        <f>IF(WRY50="SINAPI",VLOOKUP('TEREZINHA HARDY'!WRX50,SINAPI,2,),VLOOKUP('TEREZINHA HARDY'!WRX50,SETOP,3,))</f>
        <v>PINTURA COM EMULSÃO ASFÁLTICA, DUAS (2) DEMÃOS</v>
      </c>
      <c r="WRS50" s="261"/>
      <c r="WRT50" s="261"/>
      <c r="WRU50" s="261"/>
      <c r="WRV50" s="261"/>
      <c r="WRW50" s="261"/>
      <c r="WRX50" s="12" t="s">
        <v>10840</v>
      </c>
      <c r="WRY50" s="12" t="s">
        <v>6222</v>
      </c>
      <c r="WRZ50" s="12" t="str">
        <f>IF(WRY50="SINAPI",VLOOKUP('TEREZINHA HARDY'!WRX50,SINAPI,3,),VLOOKUP('TEREZINHA HARDY'!WRX50,SETOP,4,))</f>
        <v>M2</v>
      </c>
      <c r="WSA50" s="13">
        <v>36.619999999999997</v>
      </c>
      <c r="WSB50" s="13" t="s">
        <v>41</v>
      </c>
      <c r="WSC50" s="14">
        <f>IF(WRY50="SINAPI",VLOOKUP('TEREZINHA HARDY'!WRX50,SINAPI,4,),VLOOKUP('TEREZINHA HARDY'!WRX50,SETOP,5,))</f>
        <v>17.68</v>
      </c>
      <c r="WSD50" s="14">
        <f t="shared" si="2932"/>
        <v>22.37</v>
      </c>
      <c r="WSE50" s="14">
        <f t="shared" si="2933"/>
        <v>647.44159999999999</v>
      </c>
      <c r="WSF50" s="14">
        <f t="shared" si="2934"/>
        <v>819.18939999999998</v>
      </c>
      <c r="WSG50" s="11" t="s">
        <v>17390</v>
      </c>
      <c r="WSH50" s="261" t="str">
        <f>IF(WSO50="SINAPI",VLOOKUP('TEREZINHA HARDY'!WSN50,SINAPI,2,),VLOOKUP('TEREZINHA HARDY'!WSN50,SETOP,3,))</f>
        <v>PINTURA COM EMULSÃO ASFÁLTICA, DUAS (2) DEMÃOS</v>
      </c>
      <c r="WSI50" s="261"/>
      <c r="WSJ50" s="261"/>
      <c r="WSK50" s="261"/>
      <c r="WSL50" s="261"/>
      <c r="WSM50" s="261"/>
      <c r="WSN50" s="12" t="s">
        <v>10840</v>
      </c>
      <c r="WSO50" s="12" t="s">
        <v>6222</v>
      </c>
      <c r="WSP50" s="12" t="str">
        <f>IF(WSO50="SINAPI",VLOOKUP('TEREZINHA HARDY'!WSN50,SINAPI,3,),VLOOKUP('TEREZINHA HARDY'!WSN50,SETOP,4,))</f>
        <v>M2</v>
      </c>
      <c r="WSQ50" s="13">
        <v>36.619999999999997</v>
      </c>
      <c r="WSR50" s="13" t="s">
        <v>41</v>
      </c>
      <c r="WSS50" s="14">
        <f>IF(WSO50="SINAPI",VLOOKUP('TEREZINHA HARDY'!WSN50,SINAPI,4,),VLOOKUP('TEREZINHA HARDY'!WSN50,SETOP,5,))</f>
        <v>17.68</v>
      </c>
      <c r="WST50" s="14">
        <f t="shared" si="2935"/>
        <v>22.37</v>
      </c>
      <c r="WSU50" s="14">
        <f t="shared" si="2936"/>
        <v>647.44159999999999</v>
      </c>
      <c r="WSV50" s="14">
        <f t="shared" si="2937"/>
        <v>819.18939999999998</v>
      </c>
      <c r="WSW50" s="11" t="s">
        <v>17390</v>
      </c>
      <c r="WSX50" s="261" t="str">
        <f>IF(WTE50="SINAPI",VLOOKUP('TEREZINHA HARDY'!WTD50,SINAPI,2,),VLOOKUP('TEREZINHA HARDY'!WTD50,SETOP,3,))</f>
        <v>PINTURA COM EMULSÃO ASFÁLTICA, DUAS (2) DEMÃOS</v>
      </c>
      <c r="WSY50" s="261"/>
      <c r="WSZ50" s="261"/>
      <c r="WTA50" s="261"/>
      <c r="WTB50" s="261"/>
      <c r="WTC50" s="261"/>
      <c r="WTD50" s="12" t="s">
        <v>10840</v>
      </c>
      <c r="WTE50" s="12" t="s">
        <v>6222</v>
      </c>
      <c r="WTF50" s="12" t="str">
        <f>IF(WTE50="SINAPI",VLOOKUP('TEREZINHA HARDY'!WTD50,SINAPI,3,),VLOOKUP('TEREZINHA HARDY'!WTD50,SETOP,4,))</f>
        <v>M2</v>
      </c>
      <c r="WTG50" s="13">
        <v>36.619999999999997</v>
      </c>
      <c r="WTH50" s="13" t="s">
        <v>41</v>
      </c>
      <c r="WTI50" s="14">
        <f>IF(WTE50="SINAPI",VLOOKUP('TEREZINHA HARDY'!WTD50,SINAPI,4,),VLOOKUP('TEREZINHA HARDY'!WTD50,SETOP,5,))</f>
        <v>17.68</v>
      </c>
      <c r="WTJ50" s="14">
        <f t="shared" si="2938"/>
        <v>22.37</v>
      </c>
      <c r="WTK50" s="14">
        <f t="shared" si="2939"/>
        <v>647.44159999999999</v>
      </c>
      <c r="WTL50" s="14">
        <f t="shared" si="2940"/>
        <v>819.18939999999998</v>
      </c>
      <c r="WTM50" s="11" t="s">
        <v>17390</v>
      </c>
      <c r="WTN50" s="261" t="str">
        <f>IF(WTU50="SINAPI",VLOOKUP('TEREZINHA HARDY'!WTT50,SINAPI,2,),VLOOKUP('TEREZINHA HARDY'!WTT50,SETOP,3,))</f>
        <v>PINTURA COM EMULSÃO ASFÁLTICA, DUAS (2) DEMÃOS</v>
      </c>
      <c r="WTO50" s="261"/>
      <c r="WTP50" s="261"/>
      <c r="WTQ50" s="261"/>
      <c r="WTR50" s="261"/>
      <c r="WTS50" s="261"/>
      <c r="WTT50" s="12" t="s">
        <v>10840</v>
      </c>
      <c r="WTU50" s="12" t="s">
        <v>6222</v>
      </c>
      <c r="WTV50" s="12" t="str">
        <f>IF(WTU50="SINAPI",VLOOKUP('TEREZINHA HARDY'!WTT50,SINAPI,3,),VLOOKUP('TEREZINHA HARDY'!WTT50,SETOP,4,))</f>
        <v>M2</v>
      </c>
      <c r="WTW50" s="13">
        <v>36.619999999999997</v>
      </c>
      <c r="WTX50" s="13" t="s">
        <v>41</v>
      </c>
      <c r="WTY50" s="14">
        <f>IF(WTU50="SINAPI",VLOOKUP('TEREZINHA HARDY'!WTT50,SINAPI,4,),VLOOKUP('TEREZINHA HARDY'!WTT50,SETOP,5,))</f>
        <v>17.68</v>
      </c>
      <c r="WTZ50" s="14">
        <f t="shared" si="2941"/>
        <v>22.37</v>
      </c>
      <c r="WUA50" s="14">
        <f t="shared" si="2942"/>
        <v>647.44159999999999</v>
      </c>
      <c r="WUB50" s="14">
        <f t="shared" si="2943"/>
        <v>819.18939999999998</v>
      </c>
      <c r="WUC50" s="11" t="s">
        <v>17390</v>
      </c>
      <c r="WUD50" s="261" t="str">
        <f>IF(WUK50="SINAPI",VLOOKUP('TEREZINHA HARDY'!WUJ50,SINAPI,2,),VLOOKUP('TEREZINHA HARDY'!WUJ50,SETOP,3,))</f>
        <v>PINTURA COM EMULSÃO ASFÁLTICA, DUAS (2) DEMÃOS</v>
      </c>
      <c r="WUE50" s="261"/>
      <c r="WUF50" s="261"/>
      <c r="WUG50" s="261"/>
      <c r="WUH50" s="261"/>
      <c r="WUI50" s="261"/>
      <c r="WUJ50" s="12" t="s">
        <v>10840</v>
      </c>
      <c r="WUK50" s="12" t="s">
        <v>6222</v>
      </c>
      <c r="WUL50" s="12" t="str">
        <f>IF(WUK50="SINAPI",VLOOKUP('TEREZINHA HARDY'!WUJ50,SINAPI,3,),VLOOKUP('TEREZINHA HARDY'!WUJ50,SETOP,4,))</f>
        <v>M2</v>
      </c>
      <c r="WUM50" s="13">
        <v>36.619999999999997</v>
      </c>
      <c r="WUN50" s="13" t="s">
        <v>41</v>
      </c>
      <c r="WUO50" s="14">
        <f>IF(WUK50="SINAPI",VLOOKUP('TEREZINHA HARDY'!WUJ50,SINAPI,4,),VLOOKUP('TEREZINHA HARDY'!WUJ50,SETOP,5,))</f>
        <v>17.68</v>
      </c>
      <c r="WUP50" s="14">
        <f t="shared" si="2944"/>
        <v>22.37</v>
      </c>
      <c r="WUQ50" s="14">
        <f t="shared" si="2945"/>
        <v>647.44159999999999</v>
      </c>
      <c r="WUR50" s="14">
        <f t="shared" si="2946"/>
        <v>819.18939999999998</v>
      </c>
      <c r="WUS50" s="11" t="s">
        <v>17390</v>
      </c>
      <c r="WUT50" s="261" t="str">
        <f>IF(WVA50="SINAPI",VLOOKUP('TEREZINHA HARDY'!WUZ50,SINAPI,2,),VLOOKUP('TEREZINHA HARDY'!WUZ50,SETOP,3,))</f>
        <v>PINTURA COM EMULSÃO ASFÁLTICA, DUAS (2) DEMÃOS</v>
      </c>
      <c r="WUU50" s="261"/>
      <c r="WUV50" s="261"/>
      <c r="WUW50" s="261"/>
      <c r="WUX50" s="261"/>
      <c r="WUY50" s="261"/>
      <c r="WUZ50" s="12" t="s">
        <v>10840</v>
      </c>
      <c r="WVA50" s="12" t="s">
        <v>6222</v>
      </c>
      <c r="WVB50" s="12" t="str">
        <f>IF(WVA50="SINAPI",VLOOKUP('TEREZINHA HARDY'!WUZ50,SINAPI,3,),VLOOKUP('TEREZINHA HARDY'!WUZ50,SETOP,4,))</f>
        <v>M2</v>
      </c>
      <c r="WVC50" s="13">
        <v>36.619999999999997</v>
      </c>
      <c r="WVD50" s="13" t="s">
        <v>41</v>
      </c>
      <c r="WVE50" s="14">
        <f>IF(WVA50="SINAPI",VLOOKUP('TEREZINHA HARDY'!WUZ50,SINAPI,4,),VLOOKUP('TEREZINHA HARDY'!WUZ50,SETOP,5,))</f>
        <v>17.68</v>
      </c>
      <c r="WVF50" s="14">
        <f t="shared" si="2947"/>
        <v>22.37</v>
      </c>
      <c r="WVG50" s="14">
        <f t="shared" si="2948"/>
        <v>647.44159999999999</v>
      </c>
      <c r="WVH50" s="14">
        <f t="shared" si="2949"/>
        <v>819.18939999999998</v>
      </c>
      <c r="WVI50" s="11" t="s">
        <v>17390</v>
      </c>
      <c r="WVJ50" s="261" t="str">
        <f>IF(WVQ50="SINAPI",VLOOKUP('TEREZINHA HARDY'!WVP50,SINAPI,2,),VLOOKUP('TEREZINHA HARDY'!WVP50,SETOP,3,))</f>
        <v>PINTURA COM EMULSÃO ASFÁLTICA, DUAS (2) DEMÃOS</v>
      </c>
      <c r="WVK50" s="261"/>
      <c r="WVL50" s="261"/>
      <c r="WVM50" s="261"/>
      <c r="WVN50" s="261"/>
      <c r="WVO50" s="261"/>
      <c r="WVP50" s="12" t="s">
        <v>10840</v>
      </c>
      <c r="WVQ50" s="12" t="s">
        <v>6222</v>
      </c>
      <c r="WVR50" s="12" t="str">
        <f>IF(WVQ50="SINAPI",VLOOKUP('TEREZINHA HARDY'!WVP50,SINAPI,3,),VLOOKUP('TEREZINHA HARDY'!WVP50,SETOP,4,))</f>
        <v>M2</v>
      </c>
      <c r="WVS50" s="13">
        <v>36.619999999999997</v>
      </c>
      <c r="WVT50" s="13" t="s">
        <v>41</v>
      </c>
      <c r="WVU50" s="14">
        <f>IF(WVQ50="SINAPI",VLOOKUP('TEREZINHA HARDY'!WVP50,SINAPI,4,),VLOOKUP('TEREZINHA HARDY'!WVP50,SETOP,5,))</f>
        <v>17.68</v>
      </c>
      <c r="WVV50" s="14">
        <f t="shared" si="2950"/>
        <v>22.37</v>
      </c>
      <c r="WVW50" s="14">
        <f t="shared" si="2951"/>
        <v>647.44159999999999</v>
      </c>
      <c r="WVX50" s="14">
        <f t="shared" si="2952"/>
        <v>819.18939999999998</v>
      </c>
      <c r="WVY50" s="11" t="s">
        <v>17390</v>
      </c>
      <c r="WVZ50" s="261" t="str">
        <f>IF(WWG50="SINAPI",VLOOKUP('TEREZINHA HARDY'!WWF50,SINAPI,2,),VLOOKUP('TEREZINHA HARDY'!WWF50,SETOP,3,))</f>
        <v>PINTURA COM EMULSÃO ASFÁLTICA, DUAS (2) DEMÃOS</v>
      </c>
      <c r="WWA50" s="261"/>
      <c r="WWB50" s="261"/>
      <c r="WWC50" s="261"/>
      <c r="WWD50" s="261"/>
      <c r="WWE50" s="261"/>
      <c r="WWF50" s="12" t="s">
        <v>10840</v>
      </c>
      <c r="WWG50" s="12" t="s">
        <v>6222</v>
      </c>
      <c r="WWH50" s="12" t="str">
        <f>IF(WWG50="SINAPI",VLOOKUP('TEREZINHA HARDY'!WWF50,SINAPI,3,),VLOOKUP('TEREZINHA HARDY'!WWF50,SETOP,4,))</f>
        <v>M2</v>
      </c>
      <c r="WWI50" s="13">
        <v>36.619999999999997</v>
      </c>
      <c r="WWJ50" s="13" t="s">
        <v>41</v>
      </c>
      <c r="WWK50" s="14">
        <f>IF(WWG50="SINAPI",VLOOKUP('TEREZINHA HARDY'!WWF50,SINAPI,4,),VLOOKUP('TEREZINHA HARDY'!WWF50,SETOP,5,))</f>
        <v>17.68</v>
      </c>
      <c r="WWL50" s="14">
        <f t="shared" si="2953"/>
        <v>22.37</v>
      </c>
      <c r="WWM50" s="14">
        <f t="shared" si="2954"/>
        <v>647.44159999999999</v>
      </c>
      <c r="WWN50" s="14">
        <f t="shared" si="2955"/>
        <v>819.18939999999998</v>
      </c>
      <c r="WWO50" s="11" t="s">
        <v>17390</v>
      </c>
      <c r="WWP50" s="261" t="str">
        <f>IF(WWW50="SINAPI",VLOOKUP('TEREZINHA HARDY'!WWV50,SINAPI,2,),VLOOKUP('TEREZINHA HARDY'!WWV50,SETOP,3,))</f>
        <v>PINTURA COM EMULSÃO ASFÁLTICA, DUAS (2) DEMÃOS</v>
      </c>
      <c r="WWQ50" s="261"/>
      <c r="WWR50" s="261"/>
      <c r="WWS50" s="261"/>
      <c r="WWT50" s="261"/>
      <c r="WWU50" s="261"/>
      <c r="WWV50" s="12" t="s">
        <v>10840</v>
      </c>
      <c r="WWW50" s="12" t="s">
        <v>6222</v>
      </c>
      <c r="WWX50" s="12" t="str">
        <f>IF(WWW50="SINAPI",VLOOKUP('TEREZINHA HARDY'!WWV50,SINAPI,3,),VLOOKUP('TEREZINHA HARDY'!WWV50,SETOP,4,))</f>
        <v>M2</v>
      </c>
      <c r="WWY50" s="13">
        <v>36.619999999999997</v>
      </c>
      <c r="WWZ50" s="13" t="s">
        <v>41</v>
      </c>
      <c r="WXA50" s="14">
        <f>IF(WWW50="SINAPI",VLOOKUP('TEREZINHA HARDY'!WWV50,SINAPI,4,),VLOOKUP('TEREZINHA HARDY'!WWV50,SETOP,5,))</f>
        <v>17.68</v>
      </c>
      <c r="WXB50" s="14">
        <f t="shared" si="2956"/>
        <v>22.37</v>
      </c>
      <c r="WXC50" s="14">
        <f t="shared" si="2957"/>
        <v>647.44159999999999</v>
      </c>
      <c r="WXD50" s="14">
        <f t="shared" si="2958"/>
        <v>819.18939999999998</v>
      </c>
      <c r="WXE50" s="11" t="s">
        <v>17390</v>
      </c>
      <c r="WXF50" s="261" t="str">
        <f>IF(WXM50="SINAPI",VLOOKUP('TEREZINHA HARDY'!WXL50,SINAPI,2,),VLOOKUP('TEREZINHA HARDY'!WXL50,SETOP,3,))</f>
        <v>PINTURA COM EMULSÃO ASFÁLTICA, DUAS (2) DEMÃOS</v>
      </c>
      <c r="WXG50" s="261"/>
      <c r="WXH50" s="261"/>
      <c r="WXI50" s="261"/>
      <c r="WXJ50" s="261"/>
      <c r="WXK50" s="261"/>
      <c r="WXL50" s="12" t="s">
        <v>10840</v>
      </c>
      <c r="WXM50" s="12" t="s">
        <v>6222</v>
      </c>
      <c r="WXN50" s="12" t="str">
        <f>IF(WXM50="SINAPI",VLOOKUP('TEREZINHA HARDY'!WXL50,SINAPI,3,),VLOOKUP('TEREZINHA HARDY'!WXL50,SETOP,4,))</f>
        <v>M2</v>
      </c>
      <c r="WXO50" s="13">
        <v>36.619999999999997</v>
      </c>
      <c r="WXP50" s="13" t="s">
        <v>41</v>
      </c>
      <c r="WXQ50" s="14">
        <f>IF(WXM50="SINAPI",VLOOKUP('TEREZINHA HARDY'!WXL50,SINAPI,4,),VLOOKUP('TEREZINHA HARDY'!WXL50,SETOP,5,))</f>
        <v>17.68</v>
      </c>
      <c r="WXR50" s="14">
        <f t="shared" si="2959"/>
        <v>22.37</v>
      </c>
      <c r="WXS50" s="14">
        <f t="shared" si="2960"/>
        <v>647.44159999999999</v>
      </c>
      <c r="WXT50" s="14">
        <f t="shared" si="2961"/>
        <v>819.18939999999998</v>
      </c>
      <c r="WXU50" s="11" t="s">
        <v>17390</v>
      </c>
      <c r="WXV50" s="261" t="str">
        <f>IF(WYC50="SINAPI",VLOOKUP('TEREZINHA HARDY'!WYB50,SINAPI,2,),VLOOKUP('TEREZINHA HARDY'!WYB50,SETOP,3,))</f>
        <v>PINTURA COM EMULSÃO ASFÁLTICA, DUAS (2) DEMÃOS</v>
      </c>
      <c r="WXW50" s="261"/>
      <c r="WXX50" s="261"/>
      <c r="WXY50" s="261"/>
      <c r="WXZ50" s="261"/>
      <c r="WYA50" s="261"/>
      <c r="WYB50" s="12" t="s">
        <v>10840</v>
      </c>
      <c r="WYC50" s="12" t="s">
        <v>6222</v>
      </c>
      <c r="WYD50" s="12" t="str">
        <f>IF(WYC50="SINAPI",VLOOKUP('TEREZINHA HARDY'!WYB50,SINAPI,3,),VLOOKUP('TEREZINHA HARDY'!WYB50,SETOP,4,))</f>
        <v>M2</v>
      </c>
      <c r="WYE50" s="13">
        <v>36.619999999999997</v>
      </c>
      <c r="WYF50" s="13" t="s">
        <v>41</v>
      </c>
      <c r="WYG50" s="14">
        <f>IF(WYC50="SINAPI",VLOOKUP('TEREZINHA HARDY'!WYB50,SINAPI,4,),VLOOKUP('TEREZINHA HARDY'!WYB50,SETOP,5,))</f>
        <v>17.68</v>
      </c>
      <c r="WYH50" s="14">
        <f t="shared" si="2962"/>
        <v>22.37</v>
      </c>
      <c r="WYI50" s="14">
        <f t="shared" si="2963"/>
        <v>647.44159999999999</v>
      </c>
      <c r="WYJ50" s="14">
        <f t="shared" si="2964"/>
        <v>819.18939999999998</v>
      </c>
      <c r="WYK50" s="11" t="s">
        <v>17390</v>
      </c>
      <c r="WYL50" s="261" t="str">
        <f>IF(WYS50="SINAPI",VLOOKUP('TEREZINHA HARDY'!WYR50,SINAPI,2,),VLOOKUP('TEREZINHA HARDY'!WYR50,SETOP,3,))</f>
        <v>PINTURA COM EMULSÃO ASFÁLTICA, DUAS (2) DEMÃOS</v>
      </c>
      <c r="WYM50" s="261"/>
      <c r="WYN50" s="261"/>
      <c r="WYO50" s="261"/>
      <c r="WYP50" s="261"/>
      <c r="WYQ50" s="261"/>
      <c r="WYR50" s="12" t="s">
        <v>10840</v>
      </c>
      <c r="WYS50" s="12" t="s">
        <v>6222</v>
      </c>
      <c r="WYT50" s="12" t="str">
        <f>IF(WYS50="SINAPI",VLOOKUP('TEREZINHA HARDY'!WYR50,SINAPI,3,),VLOOKUP('TEREZINHA HARDY'!WYR50,SETOP,4,))</f>
        <v>M2</v>
      </c>
      <c r="WYU50" s="13">
        <v>36.619999999999997</v>
      </c>
      <c r="WYV50" s="13" t="s">
        <v>41</v>
      </c>
      <c r="WYW50" s="14">
        <f>IF(WYS50="SINAPI",VLOOKUP('TEREZINHA HARDY'!WYR50,SINAPI,4,),VLOOKUP('TEREZINHA HARDY'!WYR50,SETOP,5,))</f>
        <v>17.68</v>
      </c>
      <c r="WYX50" s="14">
        <f t="shared" si="2965"/>
        <v>22.37</v>
      </c>
      <c r="WYY50" s="14">
        <f t="shared" si="2966"/>
        <v>647.44159999999999</v>
      </c>
      <c r="WYZ50" s="14">
        <f t="shared" si="2967"/>
        <v>819.18939999999998</v>
      </c>
      <c r="WZA50" s="11" t="s">
        <v>17390</v>
      </c>
      <c r="WZB50" s="261" t="str">
        <f>IF(WZI50="SINAPI",VLOOKUP('TEREZINHA HARDY'!WZH50,SINAPI,2,),VLOOKUP('TEREZINHA HARDY'!WZH50,SETOP,3,))</f>
        <v>PINTURA COM EMULSÃO ASFÁLTICA, DUAS (2) DEMÃOS</v>
      </c>
      <c r="WZC50" s="261"/>
      <c r="WZD50" s="261"/>
      <c r="WZE50" s="261"/>
      <c r="WZF50" s="261"/>
      <c r="WZG50" s="261"/>
      <c r="WZH50" s="12" t="s">
        <v>10840</v>
      </c>
      <c r="WZI50" s="12" t="s">
        <v>6222</v>
      </c>
      <c r="WZJ50" s="12" t="str">
        <f>IF(WZI50="SINAPI",VLOOKUP('TEREZINHA HARDY'!WZH50,SINAPI,3,),VLOOKUP('TEREZINHA HARDY'!WZH50,SETOP,4,))</f>
        <v>M2</v>
      </c>
      <c r="WZK50" s="13">
        <v>36.619999999999997</v>
      </c>
      <c r="WZL50" s="13" t="s">
        <v>41</v>
      </c>
      <c r="WZM50" s="14">
        <f>IF(WZI50="SINAPI",VLOOKUP('TEREZINHA HARDY'!WZH50,SINAPI,4,),VLOOKUP('TEREZINHA HARDY'!WZH50,SETOP,5,))</f>
        <v>17.68</v>
      </c>
      <c r="WZN50" s="14">
        <f t="shared" si="2968"/>
        <v>22.37</v>
      </c>
      <c r="WZO50" s="14">
        <f t="shared" si="2969"/>
        <v>647.44159999999999</v>
      </c>
      <c r="WZP50" s="14">
        <f t="shared" si="2970"/>
        <v>819.18939999999998</v>
      </c>
      <c r="WZQ50" s="11" t="s">
        <v>17390</v>
      </c>
      <c r="WZR50" s="261" t="str">
        <f>IF(WZY50="SINAPI",VLOOKUP('TEREZINHA HARDY'!WZX50,SINAPI,2,),VLOOKUP('TEREZINHA HARDY'!WZX50,SETOP,3,))</f>
        <v>PINTURA COM EMULSÃO ASFÁLTICA, DUAS (2) DEMÃOS</v>
      </c>
      <c r="WZS50" s="261"/>
      <c r="WZT50" s="261"/>
      <c r="WZU50" s="261"/>
      <c r="WZV50" s="261"/>
      <c r="WZW50" s="261"/>
      <c r="WZX50" s="12" t="s">
        <v>10840</v>
      </c>
      <c r="WZY50" s="12" t="s">
        <v>6222</v>
      </c>
      <c r="WZZ50" s="12" t="str">
        <f>IF(WZY50="SINAPI",VLOOKUP('TEREZINHA HARDY'!WZX50,SINAPI,3,),VLOOKUP('TEREZINHA HARDY'!WZX50,SETOP,4,))</f>
        <v>M2</v>
      </c>
      <c r="XAA50" s="13">
        <v>36.619999999999997</v>
      </c>
      <c r="XAB50" s="13" t="s">
        <v>41</v>
      </c>
      <c r="XAC50" s="14">
        <f>IF(WZY50="SINAPI",VLOOKUP('TEREZINHA HARDY'!WZX50,SINAPI,4,),VLOOKUP('TEREZINHA HARDY'!WZX50,SETOP,5,))</f>
        <v>17.68</v>
      </c>
      <c r="XAD50" s="14">
        <f t="shared" si="2971"/>
        <v>22.37</v>
      </c>
      <c r="XAE50" s="14">
        <f t="shared" si="2972"/>
        <v>647.44159999999999</v>
      </c>
      <c r="XAF50" s="14">
        <f t="shared" si="2973"/>
        <v>819.18939999999998</v>
      </c>
      <c r="XAG50" s="11" t="s">
        <v>17390</v>
      </c>
      <c r="XAH50" s="261" t="str">
        <f>IF(XAO50="SINAPI",VLOOKUP('TEREZINHA HARDY'!XAN50,SINAPI,2,),VLOOKUP('TEREZINHA HARDY'!XAN50,SETOP,3,))</f>
        <v>PINTURA COM EMULSÃO ASFÁLTICA, DUAS (2) DEMÃOS</v>
      </c>
      <c r="XAI50" s="261"/>
      <c r="XAJ50" s="261"/>
      <c r="XAK50" s="261"/>
      <c r="XAL50" s="261"/>
      <c r="XAM50" s="261"/>
      <c r="XAN50" s="12" t="s">
        <v>10840</v>
      </c>
      <c r="XAO50" s="12" t="s">
        <v>6222</v>
      </c>
      <c r="XAP50" s="12" t="str">
        <f>IF(XAO50="SINAPI",VLOOKUP('TEREZINHA HARDY'!XAN50,SINAPI,3,),VLOOKUP('TEREZINHA HARDY'!XAN50,SETOP,4,))</f>
        <v>M2</v>
      </c>
      <c r="XAQ50" s="13">
        <v>36.619999999999997</v>
      </c>
      <c r="XAR50" s="13" t="s">
        <v>41</v>
      </c>
      <c r="XAS50" s="14">
        <f>IF(XAO50="SINAPI",VLOOKUP('TEREZINHA HARDY'!XAN50,SINAPI,4,),VLOOKUP('TEREZINHA HARDY'!XAN50,SETOP,5,))</f>
        <v>17.68</v>
      </c>
      <c r="XAT50" s="14">
        <f t="shared" si="2974"/>
        <v>22.37</v>
      </c>
      <c r="XAU50" s="14">
        <f t="shared" si="2975"/>
        <v>647.44159999999999</v>
      </c>
      <c r="XAV50" s="14">
        <f t="shared" si="2976"/>
        <v>819.18939999999998</v>
      </c>
      <c r="XAW50" s="11" t="s">
        <v>17390</v>
      </c>
      <c r="XAX50" s="261" t="str">
        <f>IF(XBE50="SINAPI",VLOOKUP('TEREZINHA HARDY'!XBD50,SINAPI,2,),VLOOKUP('TEREZINHA HARDY'!XBD50,SETOP,3,))</f>
        <v>PINTURA COM EMULSÃO ASFÁLTICA, DUAS (2) DEMÃOS</v>
      </c>
      <c r="XAY50" s="261"/>
      <c r="XAZ50" s="261"/>
      <c r="XBA50" s="261"/>
      <c r="XBB50" s="261"/>
      <c r="XBC50" s="261"/>
      <c r="XBD50" s="12" t="s">
        <v>10840</v>
      </c>
      <c r="XBE50" s="12" t="s">
        <v>6222</v>
      </c>
      <c r="XBF50" s="12" t="str">
        <f>IF(XBE50="SINAPI",VLOOKUP('TEREZINHA HARDY'!XBD50,SINAPI,3,),VLOOKUP('TEREZINHA HARDY'!XBD50,SETOP,4,))</f>
        <v>M2</v>
      </c>
      <c r="XBG50" s="13">
        <v>36.619999999999997</v>
      </c>
      <c r="XBH50" s="13" t="s">
        <v>41</v>
      </c>
      <c r="XBI50" s="14">
        <f>IF(XBE50="SINAPI",VLOOKUP('TEREZINHA HARDY'!XBD50,SINAPI,4,),VLOOKUP('TEREZINHA HARDY'!XBD50,SETOP,5,))</f>
        <v>17.68</v>
      </c>
      <c r="XBJ50" s="14">
        <f t="shared" si="2977"/>
        <v>22.37</v>
      </c>
      <c r="XBK50" s="14">
        <f t="shared" si="2978"/>
        <v>647.44159999999999</v>
      </c>
      <c r="XBL50" s="14">
        <f t="shared" si="2979"/>
        <v>819.18939999999998</v>
      </c>
      <c r="XBM50" s="11" t="s">
        <v>17390</v>
      </c>
      <c r="XBN50" s="261" t="str">
        <f>IF(XBU50="SINAPI",VLOOKUP('TEREZINHA HARDY'!XBT50,SINAPI,2,),VLOOKUP('TEREZINHA HARDY'!XBT50,SETOP,3,))</f>
        <v>PINTURA COM EMULSÃO ASFÁLTICA, DUAS (2) DEMÃOS</v>
      </c>
      <c r="XBO50" s="261"/>
      <c r="XBP50" s="261"/>
      <c r="XBQ50" s="261"/>
      <c r="XBR50" s="261"/>
      <c r="XBS50" s="261"/>
      <c r="XBT50" s="12" t="s">
        <v>10840</v>
      </c>
      <c r="XBU50" s="12" t="s">
        <v>6222</v>
      </c>
      <c r="XBV50" s="12" t="str">
        <f>IF(XBU50="SINAPI",VLOOKUP('TEREZINHA HARDY'!XBT50,SINAPI,3,),VLOOKUP('TEREZINHA HARDY'!XBT50,SETOP,4,))</f>
        <v>M2</v>
      </c>
      <c r="XBW50" s="13">
        <v>36.619999999999997</v>
      </c>
      <c r="XBX50" s="13" t="s">
        <v>41</v>
      </c>
      <c r="XBY50" s="14">
        <f>IF(XBU50="SINAPI",VLOOKUP('TEREZINHA HARDY'!XBT50,SINAPI,4,),VLOOKUP('TEREZINHA HARDY'!XBT50,SETOP,5,))</f>
        <v>17.68</v>
      </c>
      <c r="XBZ50" s="14">
        <f t="shared" si="2980"/>
        <v>22.37</v>
      </c>
      <c r="XCA50" s="14">
        <f t="shared" si="2981"/>
        <v>647.44159999999999</v>
      </c>
      <c r="XCB50" s="14">
        <f t="shared" si="2982"/>
        <v>819.18939999999998</v>
      </c>
      <c r="XCC50" s="11" t="s">
        <v>17390</v>
      </c>
      <c r="XCD50" s="261" t="str">
        <f>IF(XCK50="SINAPI",VLOOKUP('TEREZINHA HARDY'!XCJ50,SINAPI,2,),VLOOKUP('TEREZINHA HARDY'!XCJ50,SETOP,3,))</f>
        <v>PINTURA COM EMULSÃO ASFÁLTICA, DUAS (2) DEMÃOS</v>
      </c>
      <c r="XCE50" s="261"/>
      <c r="XCF50" s="261"/>
      <c r="XCG50" s="261"/>
      <c r="XCH50" s="261"/>
      <c r="XCI50" s="261"/>
      <c r="XCJ50" s="12" t="s">
        <v>10840</v>
      </c>
      <c r="XCK50" s="12" t="s">
        <v>6222</v>
      </c>
      <c r="XCL50" s="12" t="str">
        <f>IF(XCK50="SINAPI",VLOOKUP('TEREZINHA HARDY'!XCJ50,SINAPI,3,),VLOOKUP('TEREZINHA HARDY'!XCJ50,SETOP,4,))</f>
        <v>M2</v>
      </c>
      <c r="XCM50" s="13">
        <v>36.619999999999997</v>
      </c>
      <c r="XCN50" s="13" t="s">
        <v>41</v>
      </c>
      <c r="XCO50" s="14">
        <f>IF(XCK50="SINAPI",VLOOKUP('TEREZINHA HARDY'!XCJ50,SINAPI,4,),VLOOKUP('TEREZINHA HARDY'!XCJ50,SETOP,5,))</f>
        <v>17.68</v>
      </c>
      <c r="XCP50" s="14">
        <f t="shared" si="2983"/>
        <v>22.37</v>
      </c>
      <c r="XCQ50" s="14">
        <f t="shared" si="2984"/>
        <v>647.44159999999999</v>
      </c>
      <c r="XCR50" s="14">
        <f t="shared" si="2985"/>
        <v>819.18939999999998</v>
      </c>
      <c r="XCS50" s="11" t="s">
        <v>17390</v>
      </c>
      <c r="XCT50" s="261" t="str">
        <f>IF(XDA50="SINAPI",VLOOKUP('TEREZINHA HARDY'!XCZ50,SINAPI,2,),VLOOKUP('TEREZINHA HARDY'!XCZ50,SETOP,3,))</f>
        <v>PINTURA COM EMULSÃO ASFÁLTICA, DUAS (2) DEMÃOS</v>
      </c>
      <c r="XCU50" s="261"/>
      <c r="XCV50" s="261"/>
      <c r="XCW50" s="261"/>
      <c r="XCX50" s="261"/>
      <c r="XCY50" s="261"/>
      <c r="XCZ50" s="12" t="s">
        <v>10840</v>
      </c>
      <c r="XDA50" s="12" t="s">
        <v>6222</v>
      </c>
      <c r="XDB50" s="12" t="str">
        <f>IF(XDA50="SINAPI",VLOOKUP('TEREZINHA HARDY'!XCZ50,SINAPI,3,),VLOOKUP('TEREZINHA HARDY'!XCZ50,SETOP,4,))</f>
        <v>M2</v>
      </c>
      <c r="XDC50" s="13">
        <v>36.619999999999997</v>
      </c>
      <c r="XDD50" s="13" t="s">
        <v>41</v>
      </c>
      <c r="XDE50" s="14">
        <f>IF(XDA50="SINAPI",VLOOKUP('TEREZINHA HARDY'!XCZ50,SINAPI,4,),VLOOKUP('TEREZINHA HARDY'!XCZ50,SETOP,5,))</f>
        <v>17.68</v>
      </c>
      <c r="XDF50" s="14">
        <f t="shared" si="2986"/>
        <v>22.37</v>
      </c>
      <c r="XDG50" s="14">
        <f t="shared" si="2987"/>
        <v>647.44159999999999</v>
      </c>
      <c r="XDH50" s="14">
        <f t="shared" si="2988"/>
        <v>819.18939999999998</v>
      </c>
      <c r="XDI50" s="11" t="s">
        <v>17390</v>
      </c>
      <c r="XDJ50" s="261" t="str">
        <f>IF(XDQ50="SINAPI",VLOOKUP('TEREZINHA HARDY'!XDP50,SINAPI,2,),VLOOKUP('TEREZINHA HARDY'!XDP50,SETOP,3,))</f>
        <v>PINTURA COM EMULSÃO ASFÁLTICA, DUAS (2) DEMÃOS</v>
      </c>
      <c r="XDK50" s="261"/>
      <c r="XDL50" s="261"/>
      <c r="XDM50" s="261"/>
      <c r="XDN50" s="261"/>
      <c r="XDO50" s="261"/>
      <c r="XDP50" s="12" t="s">
        <v>10840</v>
      </c>
      <c r="XDQ50" s="12" t="s">
        <v>6222</v>
      </c>
      <c r="XDR50" s="12" t="str">
        <f>IF(XDQ50="SINAPI",VLOOKUP('TEREZINHA HARDY'!XDP50,SINAPI,3,),VLOOKUP('TEREZINHA HARDY'!XDP50,SETOP,4,))</f>
        <v>M2</v>
      </c>
      <c r="XDS50" s="13">
        <v>36.619999999999997</v>
      </c>
      <c r="XDT50" s="13" t="s">
        <v>41</v>
      </c>
      <c r="XDU50" s="14">
        <f>IF(XDQ50="SINAPI",VLOOKUP('TEREZINHA HARDY'!XDP50,SINAPI,4,),VLOOKUP('TEREZINHA HARDY'!XDP50,SETOP,5,))</f>
        <v>17.68</v>
      </c>
      <c r="XDV50" s="14">
        <f t="shared" si="2989"/>
        <v>22.37</v>
      </c>
      <c r="XDW50" s="14">
        <f t="shared" si="2990"/>
        <v>647.44159999999999</v>
      </c>
      <c r="XDX50" s="14">
        <f t="shared" si="2991"/>
        <v>819.18939999999998</v>
      </c>
      <c r="XDY50" s="11" t="s">
        <v>17390</v>
      </c>
      <c r="XDZ50" s="261" t="str">
        <f>IF(XEG50="SINAPI",VLOOKUP('TEREZINHA HARDY'!XEF50,SINAPI,2,),VLOOKUP('TEREZINHA HARDY'!XEF50,SETOP,3,))</f>
        <v>PINTURA COM EMULSÃO ASFÁLTICA, DUAS (2) DEMÃOS</v>
      </c>
      <c r="XEA50" s="261"/>
      <c r="XEB50" s="261"/>
      <c r="XEC50" s="261"/>
      <c r="XED50" s="261"/>
      <c r="XEE50" s="261"/>
      <c r="XEF50" s="12" t="s">
        <v>10840</v>
      </c>
      <c r="XEG50" s="12" t="s">
        <v>6222</v>
      </c>
      <c r="XEH50" s="12" t="str">
        <f>IF(XEG50="SINAPI",VLOOKUP('TEREZINHA HARDY'!XEF50,SINAPI,3,),VLOOKUP('TEREZINHA HARDY'!XEF50,SETOP,4,))</f>
        <v>M2</v>
      </c>
      <c r="XEI50" s="13">
        <v>36.619999999999997</v>
      </c>
      <c r="XEJ50" s="13" t="s">
        <v>41</v>
      </c>
      <c r="XEK50" s="14">
        <f>IF(XEG50="SINAPI",VLOOKUP('TEREZINHA HARDY'!XEF50,SINAPI,4,),VLOOKUP('TEREZINHA HARDY'!XEF50,SETOP,5,))</f>
        <v>17.68</v>
      </c>
      <c r="XEL50" s="14">
        <f t="shared" si="2992"/>
        <v>22.37</v>
      </c>
      <c r="XEM50" s="14">
        <f t="shared" si="2993"/>
        <v>647.44159999999999</v>
      </c>
      <c r="XEN50" s="14">
        <f t="shared" si="2994"/>
        <v>819.18939999999998</v>
      </c>
      <c r="XEO50" s="11" t="s">
        <v>17390</v>
      </c>
      <c r="XEP50" s="261" t="str">
        <f>IF(XEW50="SINAPI",VLOOKUP('TEREZINHA HARDY'!XEV50,SINAPI,2,),VLOOKUP('TEREZINHA HARDY'!XEV50,SETOP,3,))</f>
        <v>PINTURA COM EMULSÃO ASFÁLTICA, DUAS (2) DEMÃOS</v>
      </c>
      <c r="XEQ50" s="261"/>
      <c r="XER50" s="261"/>
      <c r="XES50" s="261"/>
      <c r="XET50" s="261"/>
      <c r="XEU50" s="261"/>
      <c r="XEV50" s="12" t="s">
        <v>10840</v>
      </c>
      <c r="XEW50" s="12" t="s">
        <v>6222</v>
      </c>
      <c r="XEX50" s="12" t="str">
        <f>IF(XEW50="SINAPI",VLOOKUP('TEREZINHA HARDY'!XEV50,SINAPI,3,),VLOOKUP('TEREZINHA HARDY'!XEV50,SETOP,4,))</f>
        <v>M2</v>
      </c>
      <c r="XEY50" s="13">
        <v>36.619999999999997</v>
      </c>
      <c r="XEZ50" s="13" t="s">
        <v>41</v>
      </c>
      <c r="XFA50" s="14">
        <f>IF(XEW50="SINAPI",VLOOKUP('TEREZINHA HARDY'!XEV50,SINAPI,4,),VLOOKUP('TEREZINHA HARDY'!XEV50,SETOP,5,))</f>
        <v>17.68</v>
      </c>
      <c r="XFB50" s="14">
        <f t="shared" si="2995"/>
        <v>22.37</v>
      </c>
      <c r="XFC50" s="14">
        <f t="shared" si="2996"/>
        <v>647.44159999999999</v>
      </c>
      <c r="XFD50" s="14">
        <f t="shared" si="2997"/>
        <v>819.18939999999998</v>
      </c>
    </row>
    <row r="51" spans="1:16384" s="16" customFormat="1" ht="30" customHeight="1">
      <c r="A51" s="51"/>
      <c r="B51" s="51"/>
      <c r="C51" s="51"/>
      <c r="D51" s="51"/>
      <c r="E51" s="51"/>
      <c r="F51" s="51"/>
      <c r="G51" s="51"/>
      <c r="H51" s="254" t="str">
        <f>"SUBTOTAL "&amp;$B$29</f>
        <v>SUBTOTAL FUNDAÇÕES</v>
      </c>
      <c r="I51" s="254"/>
      <c r="J51" s="254"/>
      <c r="K51" s="254"/>
      <c r="L51" s="254"/>
      <c r="M51" s="254"/>
      <c r="N51" s="255"/>
      <c r="O51" s="52">
        <f>SUM(O31:O50)</f>
        <v>15708.797399999999</v>
      </c>
      <c r="P51" s="52">
        <f>SUM(P31:P50)</f>
        <v>19873.118599999998</v>
      </c>
      <c r="Q51" s="124"/>
      <c r="R51" s="124"/>
      <c r="S51" s="4"/>
      <c r="T51" s="117"/>
    </row>
    <row r="52" spans="1:16384" s="1" customFormat="1" ht="15" customHeight="1">
      <c r="A52" s="273"/>
      <c r="B52" s="273"/>
      <c r="C52" s="273"/>
      <c r="D52" s="273"/>
      <c r="E52" s="273"/>
      <c r="F52" s="273"/>
      <c r="G52" s="273"/>
      <c r="H52" s="273"/>
      <c r="I52" s="273"/>
      <c r="J52" s="273"/>
      <c r="K52" s="273"/>
      <c r="L52" s="273"/>
      <c r="M52" s="273"/>
      <c r="N52" s="273"/>
      <c r="O52" s="273"/>
      <c r="P52" s="157"/>
      <c r="Q52" s="220"/>
      <c r="R52" s="220"/>
      <c r="S52" s="4"/>
      <c r="T52" s="117"/>
    </row>
    <row r="53" spans="1:16384" s="16" customFormat="1" ht="30" customHeight="1">
      <c r="A53" s="80">
        <v>3</v>
      </c>
      <c r="B53" s="258" t="s">
        <v>16211</v>
      </c>
      <c r="C53" s="258"/>
      <c r="D53" s="258"/>
      <c r="E53" s="258"/>
      <c r="F53" s="258"/>
      <c r="G53" s="258"/>
      <c r="H53" s="80"/>
      <c r="I53" s="80"/>
      <c r="J53" s="80"/>
      <c r="K53" s="80"/>
      <c r="L53" s="81"/>
      <c r="M53" s="80"/>
      <c r="N53" s="80"/>
      <c r="O53" s="137"/>
      <c r="P53" s="137"/>
      <c r="Q53" s="124"/>
      <c r="R53" s="124"/>
      <c r="S53" s="4"/>
      <c r="T53" s="117"/>
    </row>
    <row r="54" spans="1:16384" s="16" customFormat="1" ht="30" customHeight="1">
      <c r="A54" s="133" t="s">
        <v>16204</v>
      </c>
      <c r="B54" s="292" t="s">
        <v>16212</v>
      </c>
      <c r="C54" s="292"/>
      <c r="D54" s="292"/>
      <c r="E54" s="292"/>
      <c r="F54" s="292"/>
      <c r="G54" s="292"/>
      <c r="H54" s="133"/>
      <c r="I54" s="133"/>
      <c r="J54" s="133"/>
      <c r="K54" s="133"/>
      <c r="L54" s="134"/>
      <c r="M54" s="133"/>
      <c r="N54" s="133"/>
      <c r="O54" s="151"/>
      <c r="P54" s="151"/>
      <c r="Q54" s="128"/>
      <c r="R54" s="128"/>
      <c r="S54" s="15"/>
      <c r="T54" s="129"/>
    </row>
    <row r="55" spans="1:16384" s="16" customFormat="1" ht="30" customHeight="1">
      <c r="A55" s="11" t="s">
        <v>16205</v>
      </c>
      <c r="B55" s="261" t="str">
        <f>IF(I55="SINAPI",VLOOKUP('TEREZINHA HARDY'!H55,SINAPI,2,),VLOOKUP('TEREZINHA HARDY'!H55,SETOP,3,))</f>
        <v>FORMA E DESFORMA DE TÁBUA E SARRAFO, REAPROVEITAMENTO (3X), EXCLUSIVE ESCORAMENTO</v>
      </c>
      <c r="C55" s="261"/>
      <c r="D55" s="261"/>
      <c r="E55" s="261"/>
      <c r="F55" s="261"/>
      <c r="G55" s="261"/>
      <c r="H55" s="12" t="s">
        <v>10323</v>
      </c>
      <c r="I55" s="12" t="s">
        <v>6222</v>
      </c>
      <c r="J55" s="12" t="str">
        <f>IF(I55="SINAPI",VLOOKUP('TEREZINHA HARDY'!H55,SINAPI,3,),VLOOKUP('TEREZINHA HARDY'!H55,SETOP,4,))</f>
        <v>M2</v>
      </c>
      <c r="K55" s="13">
        <v>8.2799999999999994</v>
      </c>
      <c r="L55" s="13" t="s">
        <v>41</v>
      </c>
      <c r="M55" s="14">
        <f>IF(I55="SINAPI",VLOOKUP('TEREZINHA HARDY'!H55,SINAPI,4,),VLOOKUP('TEREZINHA HARDY'!H55,SETOP,5,))</f>
        <v>39.090000000000003</v>
      </c>
      <c r="N55" s="14">
        <f>ROUND(M55*(1+$C$7),2)</f>
        <v>49.46</v>
      </c>
      <c r="O55" s="14">
        <f>K55*M55</f>
        <v>323.66520000000003</v>
      </c>
      <c r="P55" s="14">
        <f>N55*K55</f>
        <v>409.52879999999999</v>
      </c>
      <c r="Q55" s="128"/>
      <c r="R55" s="128"/>
      <c r="S55" s="15"/>
      <c r="T55" s="129"/>
    </row>
    <row r="56" spans="1:16384" s="16" customFormat="1" ht="30" customHeight="1">
      <c r="A56" s="11" t="s">
        <v>16206</v>
      </c>
      <c r="B56" s="261" t="str">
        <f>IF(I56="SINAPI",VLOOKUP('TEREZINHA HARDY'!H56,SINAPI,2,),VLOOKUP('TEREZINHA HARDY'!H56,SETOP,3,))</f>
        <v>CORTE, DOBRA E MONTAGEM DE AÇO CA-50/60</v>
      </c>
      <c r="C56" s="261"/>
      <c r="D56" s="261"/>
      <c r="E56" s="261"/>
      <c r="F56" s="261"/>
      <c r="G56" s="261"/>
      <c r="H56" s="12" t="s">
        <v>9344</v>
      </c>
      <c r="I56" s="12" t="s">
        <v>6222</v>
      </c>
      <c r="J56" s="12" t="str">
        <f>IF(I56="SINAPI",VLOOKUP('TEREZINHA HARDY'!H56,SINAPI,3,),VLOOKUP('TEREZINHA HARDY'!H56,SETOP,4,))</f>
        <v>KG</v>
      </c>
      <c r="K56" s="13">
        <v>42.3</v>
      </c>
      <c r="L56" s="13" t="s">
        <v>41</v>
      </c>
      <c r="M56" s="14">
        <f>IF(I56="SINAPI",VLOOKUP('TEREZINHA HARDY'!H56,SINAPI,4,),VLOOKUP('TEREZINHA HARDY'!H56,SETOP,5,))</f>
        <v>7.33</v>
      </c>
      <c r="N56" s="14">
        <f t="shared" ref="N56:N57" si="2998">ROUND(M56*(1+$C$7),2)</f>
        <v>9.27</v>
      </c>
      <c r="O56" s="14">
        <f t="shared" ref="O56:O57" si="2999">K56*M56</f>
        <v>310.05899999999997</v>
      </c>
      <c r="P56" s="14">
        <f t="shared" ref="P56:P57" si="3000">N56*K56</f>
        <v>392.12099999999998</v>
      </c>
      <c r="Q56" s="128"/>
      <c r="R56" s="128"/>
      <c r="S56" s="15"/>
      <c r="T56" s="129"/>
    </row>
    <row r="57" spans="1:16384" s="16" customFormat="1" ht="30" customHeight="1">
      <c r="A57" s="11" t="s">
        <v>16976</v>
      </c>
      <c r="B57" s="261" t="str">
        <f>IF(I57="SINAPI",VLOOKUP('TEREZINHA HARDY'!H57,SINAPI,2,),VLOOKUP('TEREZINHA HARDY'!H57,SETOP,3,))</f>
        <v>FORNECIMENTO DE CONCRETO ESTRUTURAL, USINADO BOMBEADO, COM FCK 25 MPA, INCLUSIVE LANÇAMENTO, ADENSAMENTO E ACABAMENTO</v>
      </c>
      <c r="C57" s="261"/>
      <c r="D57" s="261"/>
      <c r="E57" s="261"/>
      <c r="F57" s="261"/>
      <c r="G57" s="261"/>
      <c r="H57" s="12" t="s">
        <v>10336</v>
      </c>
      <c r="I57" s="12" t="s">
        <v>6222</v>
      </c>
      <c r="J57" s="12" t="str">
        <f>IF(I57="SINAPI",VLOOKUP('TEREZINHA HARDY'!H57,SINAPI,3,),VLOOKUP('TEREZINHA HARDY'!H57,SETOP,4,))</f>
        <v>M3</v>
      </c>
      <c r="K57" s="13">
        <v>0.41</v>
      </c>
      <c r="L57" s="13" t="s">
        <v>41</v>
      </c>
      <c r="M57" s="14">
        <f>IF(I57="SINAPI",VLOOKUP('TEREZINHA HARDY'!H57,SINAPI,4,),VLOOKUP('TEREZINHA HARDY'!H57,SETOP,5,))</f>
        <v>336.36</v>
      </c>
      <c r="N57" s="14">
        <f t="shared" si="2998"/>
        <v>425.56</v>
      </c>
      <c r="O57" s="14">
        <f t="shared" si="2999"/>
        <v>137.9076</v>
      </c>
      <c r="P57" s="14">
        <f t="shared" si="3000"/>
        <v>174.47959999999998</v>
      </c>
      <c r="Q57" s="128"/>
      <c r="R57" s="128"/>
      <c r="S57" s="15"/>
      <c r="T57" s="129"/>
    </row>
    <row r="58" spans="1:16384" s="16" customFormat="1" ht="30" customHeight="1">
      <c r="A58" s="133" t="s">
        <v>16207</v>
      </c>
      <c r="B58" s="292" t="s">
        <v>16213</v>
      </c>
      <c r="C58" s="292"/>
      <c r="D58" s="292"/>
      <c r="E58" s="292"/>
      <c r="F58" s="292"/>
      <c r="G58" s="292"/>
      <c r="H58" s="133"/>
      <c r="I58" s="133"/>
      <c r="J58" s="133"/>
      <c r="K58" s="133"/>
      <c r="L58" s="134"/>
      <c r="M58" s="133"/>
      <c r="N58" s="133"/>
      <c r="O58" s="151"/>
      <c r="P58" s="151"/>
      <c r="Q58" s="128"/>
      <c r="R58" s="128"/>
      <c r="S58" s="15"/>
      <c r="T58" s="129"/>
    </row>
    <row r="59" spans="1:16384" s="16" customFormat="1" ht="30" customHeight="1">
      <c r="A59" s="11" t="s">
        <v>16208</v>
      </c>
      <c r="B59" s="261" t="str">
        <f>IF(I59="SINAPI",VLOOKUP('TEREZINHA HARDY'!H59,SINAPI,2,),VLOOKUP('TEREZINHA HARDY'!H59,SETOP,3,))</f>
        <v>FORMA E DESFORMA DE TÁBUA E SARRAFO, REAPROVEITAMENTO (3X), EXCLUSIVE ESCORAMENTO</v>
      </c>
      <c r="C59" s="261"/>
      <c r="D59" s="261"/>
      <c r="E59" s="261"/>
      <c r="F59" s="261"/>
      <c r="G59" s="261"/>
      <c r="H59" s="12" t="s">
        <v>10323</v>
      </c>
      <c r="I59" s="12" t="s">
        <v>6222</v>
      </c>
      <c r="J59" s="12" t="str">
        <f>IF(I59="SINAPI",VLOOKUP('TEREZINHA HARDY'!H59,SINAPI,3,),VLOOKUP('TEREZINHA HARDY'!H59,SETOP,4,))</f>
        <v>M2</v>
      </c>
      <c r="K59" s="13">
        <v>8.36</v>
      </c>
      <c r="L59" s="13" t="s">
        <v>41</v>
      </c>
      <c r="M59" s="14">
        <f>IF(I59="SINAPI",VLOOKUP('TEREZINHA HARDY'!H59,SINAPI,4,),VLOOKUP('TEREZINHA HARDY'!H59,SETOP,5,))</f>
        <v>39.090000000000003</v>
      </c>
      <c r="N59" s="14">
        <f>ROUND(M59*(1+$C$7),2)</f>
        <v>49.46</v>
      </c>
      <c r="O59" s="14">
        <f>K59*M59</f>
        <v>326.79239999999999</v>
      </c>
      <c r="P59" s="14">
        <f>N59*K59</f>
        <v>413.48559999999998</v>
      </c>
      <c r="Q59" s="128"/>
      <c r="R59" s="128"/>
      <c r="S59" s="15"/>
      <c r="T59" s="129"/>
    </row>
    <row r="60" spans="1:16384" s="16" customFormat="1" ht="30" customHeight="1">
      <c r="A60" s="11" t="s">
        <v>16209</v>
      </c>
      <c r="B60" s="261" t="str">
        <f>IF(I60="SINAPI",VLOOKUP('TEREZINHA HARDY'!H60,SINAPI,2,),VLOOKUP('TEREZINHA HARDY'!H60,SETOP,3,))</f>
        <v>CORTE, DOBRA E MONTAGEM DE AÇO CA-50/60</v>
      </c>
      <c r="C60" s="261"/>
      <c r="D60" s="261"/>
      <c r="E60" s="261"/>
      <c r="F60" s="261"/>
      <c r="G60" s="261"/>
      <c r="H60" s="12" t="s">
        <v>9344</v>
      </c>
      <c r="I60" s="12" t="s">
        <v>6222</v>
      </c>
      <c r="J60" s="12" t="str">
        <f>IF(I60="SINAPI",VLOOKUP('TEREZINHA HARDY'!H60,SINAPI,3,),VLOOKUP('TEREZINHA HARDY'!H60,SETOP,4,))</f>
        <v>KG</v>
      </c>
      <c r="K60" s="13">
        <v>55.4</v>
      </c>
      <c r="L60" s="13" t="s">
        <v>41</v>
      </c>
      <c r="M60" s="14">
        <f>IF(I60="SINAPI",VLOOKUP('TEREZINHA HARDY'!H60,SINAPI,4,),VLOOKUP('TEREZINHA HARDY'!H60,SETOP,5,))</f>
        <v>7.33</v>
      </c>
      <c r="N60" s="14">
        <f>ROUND(M60*(1+$C$7),2)</f>
        <v>9.27</v>
      </c>
      <c r="O60" s="14">
        <f>K60*M60</f>
        <v>406.08199999999999</v>
      </c>
      <c r="P60" s="14">
        <f>N60*K60</f>
        <v>513.55799999999999</v>
      </c>
      <c r="Q60" s="128"/>
      <c r="R60" s="128"/>
      <c r="S60" s="15"/>
      <c r="T60" s="129"/>
    </row>
    <row r="61" spans="1:16384" s="16" customFormat="1" ht="30" customHeight="1">
      <c r="A61" s="11" t="s">
        <v>16210</v>
      </c>
      <c r="B61" s="261" t="str">
        <f>IF(I61="SINAPI",VLOOKUP('TEREZINHA HARDY'!H61,SINAPI,2,),VLOOKUP('TEREZINHA HARDY'!H61,SETOP,3,))</f>
        <v>FORNECIMENTO DE CONCRETO ESTRUTURAL, USINADO BOMBEADO, COM FCK 20 MPA, INCLUSIVE LANÇAMENTO, ADENSAMENTO E ACABAMENTO</v>
      </c>
      <c r="C61" s="261"/>
      <c r="D61" s="261"/>
      <c r="E61" s="261"/>
      <c r="F61" s="261"/>
      <c r="G61" s="261"/>
      <c r="H61" s="12" t="s">
        <v>10335</v>
      </c>
      <c r="I61" s="12" t="s">
        <v>6222</v>
      </c>
      <c r="J61" s="12" t="str">
        <f>IF(I61="SINAPI",VLOOKUP('TEREZINHA HARDY'!H61,SINAPI,3,),VLOOKUP('TEREZINHA HARDY'!H61,SETOP,4,))</f>
        <v>M3</v>
      </c>
      <c r="K61" s="13">
        <v>0.46</v>
      </c>
      <c r="L61" s="13" t="s">
        <v>41</v>
      </c>
      <c r="M61" s="14">
        <f>IF(I61="SINAPI",VLOOKUP('TEREZINHA HARDY'!H61,SINAPI,4,),VLOOKUP('TEREZINHA HARDY'!H61,SETOP,5,))</f>
        <v>330.48</v>
      </c>
      <c r="N61" s="14">
        <f>ROUND(M61*(1+$C$7),2)</f>
        <v>418.12</v>
      </c>
      <c r="O61" s="14">
        <f>K61*M61</f>
        <v>152.02080000000001</v>
      </c>
      <c r="P61" s="14">
        <f>N61*K61</f>
        <v>192.33520000000001</v>
      </c>
      <c r="Q61" s="128"/>
      <c r="R61" s="128"/>
      <c r="S61" s="15"/>
      <c r="T61" s="129"/>
    </row>
    <row r="62" spans="1:16384" s="16" customFormat="1" ht="30" customHeight="1">
      <c r="A62" s="51"/>
      <c r="B62" s="51"/>
      <c r="C62" s="51"/>
      <c r="D62" s="51"/>
      <c r="E62" s="51"/>
      <c r="F62" s="51"/>
      <c r="G62" s="51"/>
      <c r="H62" s="254" t="str">
        <f>"SUBTOTAL "&amp;$B$53</f>
        <v>SUBTOTAL SUPERESTRUTURA</v>
      </c>
      <c r="I62" s="254"/>
      <c r="J62" s="254"/>
      <c r="K62" s="254"/>
      <c r="L62" s="254"/>
      <c r="M62" s="254"/>
      <c r="N62" s="255"/>
      <c r="O62" s="52">
        <f>SUM(O55:O61)</f>
        <v>1656.5269999999998</v>
      </c>
      <c r="P62" s="52">
        <f>SUM(P55:P61)</f>
        <v>2095.5081999999998</v>
      </c>
      <c r="Q62" s="124"/>
      <c r="R62" s="124"/>
      <c r="S62" s="4"/>
      <c r="T62" s="117"/>
    </row>
    <row r="63" spans="1:16384" s="1" customFormat="1" ht="15" customHeight="1">
      <c r="A63" s="273"/>
      <c r="B63" s="273"/>
      <c r="C63" s="273"/>
      <c r="D63" s="273"/>
      <c r="E63" s="273"/>
      <c r="F63" s="273"/>
      <c r="G63" s="273"/>
      <c r="H63" s="273"/>
      <c r="I63" s="273"/>
      <c r="J63" s="273"/>
      <c r="K63" s="273"/>
      <c r="L63" s="273"/>
      <c r="M63" s="273"/>
      <c r="N63" s="273"/>
      <c r="O63" s="273"/>
      <c r="P63" s="157"/>
      <c r="Q63" s="220"/>
      <c r="R63" s="220"/>
      <c r="S63" s="4"/>
      <c r="T63" s="117"/>
    </row>
    <row r="64" spans="1:16384" s="1" customFormat="1" ht="30" customHeight="1">
      <c r="A64" s="80"/>
      <c r="B64" s="258" t="s">
        <v>16936</v>
      </c>
      <c r="C64" s="258"/>
      <c r="D64" s="258"/>
      <c r="E64" s="258"/>
      <c r="F64" s="258"/>
      <c r="G64" s="258"/>
      <c r="H64" s="80"/>
      <c r="I64" s="80"/>
      <c r="J64" s="80"/>
      <c r="K64" s="80"/>
      <c r="L64" s="81"/>
      <c r="M64" s="80"/>
      <c r="N64" s="80"/>
      <c r="O64" s="137"/>
      <c r="P64" s="137"/>
      <c r="Q64" s="220"/>
      <c r="R64" s="220"/>
      <c r="S64" s="4"/>
      <c r="T64" s="117"/>
    </row>
    <row r="65" spans="1:20" s="1" customFormat="1" ht="30" customHeight="1">
      <c r="A65" s="218">
        <v>4</v>
      </c>
      <c r="B65" s="258" t="s">
        <v>16937</v>
      </c>
      <c r="C65" s="258"/>
      <c r="D65" s="258"/>
      <c r="E65" s="258"/>
      <c r="F65" s="258"/>
      <c r="G65" s="258"/>
      <c r="H65" s="210"/>
      <c r="I65" s="210"/>
      <c r="J65" s="210"/>
      <c r="K65" s="210"/>
      <c r="L65" s="210"/>
      <c r="M65" s="210"/>
      <c r="N65" s="210"/>
      <c r="O65" s="219"/>
      <c r="P65" s="219"/>
      <c r="Q65" s="220"/>
      <c r="R65" s="220"/>
      <c r="S65" s="4"/>
      <c r="T65" s="117"/>
    </row>
    <row r="66" spans="1:20" s="1" customFormat="1" ht="30" customHeight="1">
      <c r="A66" s="214" t="s">
        <v>16214</v>
      </c>
      <c r="B66" s="257" t="s">
        <v>17143</v>
      </c>
      <c r="C66" s="257"/>
      <c r="D66" s="257"/>
      <c r="E66" s="257"/>
      <c r="F66" s="257"/>
      <c r="G66" s="257"/>
      <c r="H66" s="215"/>
      <c r="I66" s="215"/>
      <c r="J66" s="215"/>
      <c r="K66" s="215"/>
      <c r="L66" s="215"/>
      <c r="M66" s="215"/>
      <c r="N66" s="215"/>
      <c r="O66" s="216"/>
      <c r="P66" s="216"/>
      <c r="Q66" s="220"/>
      <c r="R66" s="220"/>
      <c r="S66" s="4"/>
      <c r="T66" s="117"/>
    </row>
    <row r="67" spans="1:20" s="1" customFormat="1" ht="30" customHeight="1">
      <c r="A67" s="2" t="s">
        <v>16215</v>
      </c>
      <c r="B67" s="256" t="str">
        <f>IF(I67="SINAPI",VLOOKUP('TEREZINHA HARDY'!H67,SINAPI,2,),VLOOKUP('TEREZINHA HARDY'!H67,SETOP,3,))</f>
        <v>DEMOLIÇÃO DE PISO CERÂMICO OU LADRILHO HIDRÁULICO, INCLUSIVE AFASTAMENTO</v>
      </c>
      <c r="C67" s="256"/>
      <c r="D67" s="256"/>
      <c r="E67" s="256"/>
      <c r="F67" s="256"/>
      <c r="G67" s="256"/>
      <c r="H67" s="25" t="s">
        <v>9471</v>
      </c>
      <c r="I67" s="25" t="s">
        <v>6222</v>
      </c>
      <c r="J67" s="25" t="str">
        <f>IF(I67="SINAPI",VLOOKUP('TEREZINHA HARDY'!H67,SINAPI,3,),VLOOKUP('TEREZINHA HARDY'!H67,SETOP,4,))</f>
        <v>M2</v>
      </c>
      <c r="K67" s="3">
        <v>33.729999999999997</v>
      </c>
      <c r="L67" s="3">
        <v>407.19</v>
      </c>
      <c r="M67" s="26">
        <f>IF(I67="SINAPI",VLOOKUP('TEREZINHA HARDY'!H67,SINAPI,4,),VLOOKUP('TEREZINHA HARDY'!H67,SETOP,5,))</f>
        <v>10.8</v>
      </c>
      <c r="N67" s="26">
        <f t="shared" ref="N67:N99" si="3001">ROUND(M67*(1+$C$7),2)</f>
        <v>13.66</v>
      </c>
      <c r="O67" s="26">
        <f t="shared" ref="O67:O99" si="3002">M67*K67</f>
        <v>364.28399999999999</v>
      </c>
      <c r="P67" s="26">
        <f t="shared" ref="P67:P99" si="3003">N67*K67</f>
        <v>460.75179999999995</v>
      </c>
      <c r="Q67" s="202"/>
      <c r="R67" s="202"/>
      <c r="T67" s="157"/>
    </row>
    <row r="68" spans="1:20" s="1" customFormat="1" ht="30" customHeight="1">
      <c r="A68" s="2" t="s">
        <v>16216</v>
      </c>
      <c r="B68" s="256" t="str">
        <f>IF(I68="SINAPI",VLOOKUP('TEREZINHA HARDY'!H68,SINAPI,2,),VLOOKUP('TEREZINHA HARDY'!H68,SETOP,3,))</f>
        <v>DEMOLIÇÃO DE REVESTIMENTO CERÂMICO, AZULEJO OU LADRILHO HIDRÁULICO INCLUSIVE AFASTAMENTO</v>
      </c>
      <c r="C68" s="256"/>
      <c r="D68" s="256"/>
      <c r="E68" s="256"/>
      <c r="F68" s="256"/>
      <c r="G68" s="256"/>
      <c r="H68" s="25" t="s">
        <v>9480</v>
      </c>
      <c r="I68" s="25" t="s">
        <v>6222</v>
      </c>
      <c r="J68" s="25" t="str">
        <f>IF(I68="SINAPI",VLOOKUP('TEREZINHA HARDY'!H68,SINAPI,3,),VLOOKUP('TEREZINHA HARDY'!H68,SETOP,4,))</f>
        <v>M2</v>
      </c>
      <c r="K68" s="3">
        <v>99.68</v>
      </c>
      <c r="L68" s="3">
        <v>407.19</v>
      </c>
      <c r="M68" s="26">
        <f>IF(I68="SINAPI",VLOOKUP('TEREZINHA HARDY'!H68,SINAPI,4,),VLOOKUP('TEREZINHA HARDY'!H68,SETOP,5,))</f>
        <v>12.18</v>
      </c>
      <c r="N68" s="26">
        <f t="shared" si="3001"/>
        <v>15.41</v>
      </c>
      <c r="O68" s="26">
        <f t="shared" si="3002"/>
        <v>1214.1024</v>
      </c>
      <c r="P68" s="26">
        <f t="shared" si="3003"/>
        <v>1536.0688</v>
      </c>
      <c r="Q68" s="202"/>
      <c r="R68" s="202"/>
      <c r="T68" s="157"/>
    </row>
    <row r="69" spans="1:20" s="1" customFormat="1" ht="30" customHeight="1">
      <c r="A69" s="2" t="s">
        <v>16217</v>
      </c>
      <c r="B69" s="256" t="str">
        <f>IF(I69="SINAPI",VLOOKUP('TEREZINHA HARDY'!H69,SINAPI,2,),VLOOKUP('TEREZINHA HARDY'!H69,SETOP,3,))</f>
        <v>DEMOLIÇÃO DE GUARDA-CORPO, INCLUINDO A REMOÇÃO DO MATERIAL DEMOLIDO (EXECUÇÃO, INCLUINDO CARGA E TRANSPORTE DO MATERIAL DEMOLIDO)</v>
      </c>
      <c r="C69" s="256"/>
      <c r="D69" s="256"/>
      <c r="E69" s="256"/>
      <c r="F69" s="256"/>
      <c r="G69" s="256"/>
      <c r="H69" s="25" t="s">
        <v>15866</v>
      </c>
      <c r="I69" s="25" t="s">
        <v>6222</v>
      </c>
      <c r="J69" s="25" t="str">
        <f>IF(I69="SINAPI",VLOOKUP('TEREZINHA HARDY'!H69,SINAPI,3,),VLOOKUP('TEREZINHA HARDY'!H69,SETOP,4,))</f>
        <v>M</v>
      </c>
      <c r="K69" s="3">
        <v>4.04</v>
      </c>
      <c r="L69" s="3">
        <v>407.19</v>
      </c>
      <c r="M69" s="26">
        <f>IF(I69="SINAPI",VLOOKUP('TEREZINHA HARDY'!H69,SINAPI,4,),VLOOKUP('TEREZINHA HARDY'!H69,SETOP,5,))</f>
        <v>46.11</v>
      </c>
      <c r="N69" s="26">
        <f t="shared" si="3001"/>
        <v>58.34</v>
      </c>
      <c r="O69" s="26">
        <f t="shared" si="3002"/>
        <v>186.28440000000001</v>
      </c>
      <c r="P69" s="26">
        <f t="shared" si="3003"/>
        <v>235.6936</v>
      </c>
      <c r="Q69" s="202"/>
      <c r="R69" s="202"/>
      <c r="T69" s="157"/>
    </row>
    <row r="70" spans="1:20" s="1" customFormat="1" ht="30" customHeight="1">
      <c r="A70" s="2" t="s">
        <v>17391</v>
      </c>
      <c r="B70" s="256" t="str">
        <f>IF(I70="SINAPI",VLOOKUP('TEREZINHA HARDY'!H70,SINAPI,2,),VLOOKUP('TEREZINHA HARDY'!H70,SETOP,3,))</f>
        <v>REMOÇÃO DE PORTAS, DE FORMA MANUAL, SEM REAPROVEITAMENTO. AF_12/2017</v>
      </c>
      <c r="C70" s="256"/>
      <c r="D70" s="256"/>
      <c r="E70" s="256"/>
      <c r="F70" s="256"/>
      <c r="G70" s="256"/>
      <c r="H70" s="25">
        <v>97644</v>
      </c>
      <c r="I70" s="25" t="s">
        <v>16083</v>
      </c>
      <c r="J70" s="25" t="str">
        <f>IF(I70="SINAPI",VLOOKUP('TEREZINHA HARDY'!H70,SINAPI,3,),VLOOKUP('TEREZINHA HARDY'!H70,SETOP,4,))</f>
        <v>M2</v>
      </c>
      <c r="K70" s="3">
        <v>5.04</v>
      </c>
      <c r="L70" s="3">
        <v>407.19</v>
      </c>
      <c r="M70" s="26">
        <f>IF(I70="SINAPI",VLOOKUP('TEREZINHA HARDY'!H70,SINAPI,4,),VLOOKUP('TEREZINHA HARDY'!H70,SETOP,5,))</f>
        <v>5.89</v>
      </c>
      <c r="N70" s="26">
        <f t="shared" si="3001"/>
        <v>7.45</v>
      </c>
      <c r="O70" s="26">
        <f t="shared" si="3002"/>
        <v>29.685599999999997</v>
      </c>
      <c r="P70" s="26">
        <f t="shared" si="3003"/>
        <v>37.548000000000002</v>
      </c>
      <c r="Q70" s="202"/>
      <c r="R70" s="202"/>
      <c r="T70" s="157"/>
    </row>
    <row r="71" spans="1:20" s="1" customFormat="1" ht="30" customHeight="1">
      <c r="A71" s="2" t="s">
        <v>17392</v>
      </c>
      <c r="B71" s="256" t="str">
        <f>IF(I71="SINAPI",VLOOKUP('TEREZINHA HARDY'!H71,SINAPI,2,),VLOOKUP('TEREZINHA HARDY'!H71,SETOP,3,))</f>
        <v>REMOÇÃO DE JANELAS, DE FORMA MANUAL, SEM REAPROVEITAMENTO. AF_12/2017</v>
      </c>
      <c r="C71" s="256"/>
      <c r="D71" s="256"/>
      <c r="E71" s="256"/>
      <c r="F71" s="256"/>
      <c r="G71" s="256"/>
      <c r="H71" s="25">
        <v>97645</v>
      </c>
      <c r="I71" s="25" t="s">
        <v>16083</v>
      </c>
      <c r="J71" s="25" t="str">
        <f>IF(I71="SINAPI",VLOOKUP('TEREZINHA HARDY'!H71,SINAPI,3,),VLOOKUP('TEREZINHA HARDY'!H71,SETOP,4,))</f>
        <v>M2</v>
      </c>
      <c r="K71" s="3">
        <v>0.72499999999999998</v>
      </c>
      <c r="L71" s="3">
        <v>407.19</v>
      </c>
      <c r="M71" s="26">
        <f>IF(I71="SINAPI",VLOOKUP('TEREZINHA HARDY'!H71,SINAPI,4,),VLOOKUP('TEREZINHA HARDY'!H71,SETOP,5,))</f>
        <v>17.239999999999998</v>
      </c>
      <c r="N71" s="26">
        <f t="shared" si="3001"/>
        <v>21.81</v>
      </c>
      <c r="O71" s="26">
        <f t="shared" si="3002"/>
        <v>12.498999999999999</v>
      </c>
      <c r="P71" s="26">
        <f t="shared" si="3003"/>
        <v>15.812249999999999</v>
      </c>
      <c r="Q71" s="202"/>
      <c r="R71" s="202"/>
      <c r="T71" s="157"/>
    </row>
    <row r="72" spans="1:20" s="1" customFormat="1" ht="30" customHeight="1">
      <c r="A72" s="2" t="s">
        <v>17393</v>
      </c>
      <c r="B72" s="256" t="str">
        <f>IF(I72="SINAPI",VLOOKUP('TEREZINHA HARDY'!H72,SINAPI,2,),VLOOKUP('TEREZINHA HARDY'!H72,SETOP,3,))</f>
        <v>DEMOLIÇÃO DE ALVENARIA PARA QUALQUER TIPO DE BLOCO, DE FORMA MECANIZADA, SEM REAPROVEITAMENTO. AF_12/2017</v>
      </c>
      <c r="C72" s="256"/>
      <c r="D72" s="256"/>
      <c r="E72" s="256"/>
      <c r="F72" s="256"/>
      <c r="G72" s="256"/>
      <c r="H72" s="25">
        <v>97625</v>
      </c>
      <c r="I72" s="25" t="s">
        <v>16083</v>
      </c>
      <c r="J72" s="25" t="str">
        <f>IF(I72="SINAPI",VLOOKUP('TEREZINHA HARDY'!H72,SINAPI,3,),VLOOKUP('TEREZINHA HARDY'!H72,SETOP,4,))</f>
        <v>M3</v>
      </c>
      <c r="K72" s="3">
        <v>3.76</v>
      </c>
      <c r="L72" s="3">
        <v>407.19</v>
      </c>
      <c r="M72" s="26">
        <f>IF(I72="SINAPI",VLOOKUP('TEREZINHA HARDY'!H72,SINAPI,4,),VLOOKUP('TEREZINHA HARDY'!H72,SETOP,5,))</f>
        <v>39.32</v>
      </c>
      <c r="N72" s="26">
        <f t="shared" si="3001"/>
        <v>49.75</v>
      </c>
      <c r="O72" s="26">
        <f t="shared" si="3002"/>
        <v>147.8432</v>
      </c>
      <c r="P72" s="26">
        <f t="shared" si="3003"/>
        <v>187.06</v>
      </c>
      <c r="Q72" s="202"/>
      <c r="R72" s="202"/>
      <c r="T72" s="157"/>
    </row>
    <row r="73" spans="1:20" s="1" customFormat="1" ht="30" customHeight="1">
      <c r="A73" s="2" t="s">
        <v>17394</v>
      </c>
      <c r="B73" s="256" t="str">
        <f>IF(I73="SINAPI",VLOOKUP('TEREZINHA HARDY'!H73,SINAPI,2,),VLOOKUP('TEREZINHA HARDY'!H73,SETOP,3,))</f>
        <v>CARGA MANUAL DE ENTULHO EM CAMINHAO BASCULANTE 6 M3</v>
      </c>
      <c r="C73" s="256"/>
      <c r="D73" s="256"/>
      <c r="E73" s="256"/>
      <c r="F73" s="256"/>
      <c r="G73" s="256"/>
      <c r="H73" s="25">
        <v>72897</v>
      </c>
      <c r="I73" s="25" t="s">
        <v>16083</v>
      </c>
      <c r="J73" s="25" t="str">
        <f>IF(I73="SINAPI",VLOOKUP('TEREZINHA HARDY'!H73,SINAPI,3,),VLOOKUP('TEREZINHA HARDY'!H73,SETOP,4,))</f>
        <v>M3</v>
      </c>
      <c r="K73" s="3">
        <v>8.0500000000000007</v>
      </c>
      <c r="L73" s="3">
        <v>407.19</v>
      </c>
      <c r="M73" s="26">
        <f>IF(I73="SINAPI",VLOOKUP('TEREZINHA HARDY'!H73,SINAPI,4,),VLOOKUP('TEREZINHA HARDY'!H73,SETOP,5,))</f>
        <v>17.88</v>
      </c>
      <c r="N73" s="26">
        <f t="shared" si="3001"/>
        <v>22.62</v>
      </c>
      <c r="O73" s="26">
        <f t="shared" si="3002"/>
        <v>143.934</v>
      </c>
      <c r="P73" s="26">
        <f t="shared" si="3003"/>
        <v>182.09100000000004</v>
      </c>
      <c r="Q73" s="202"/>
      <c r="R73" s="202"/>
      <c r="T73" s="157"/>
    </row>
    <row r="74" spans="1:20" s="1" customFormat="1" ht="30" customHeight="1">
      <c r="A74" s="2" t="s">
        <v>17395</v>
      </c>
      <c r="B74" s="256" t="str">
        <f>IF(I74="SINAPI",VLOOKUP('TEREZINHA HARDY'!H74,SINAPI,2,),VLOOKUP('TEREZINHA HARDY'!H74,SETOP,3,))</f>
        <v>TRANSPORTE DE ENTULHO COM CAMINHAO BASCULANTE 6 M3, RODOVIA PAVIMENTADA, DMT 0,5 A 1,0 KM</v>
      </c>
      <c r="C74" s="256"/>
      <c r="D74" s="256"/>
      <c r="E74" s="256"/>
      <c r="F74" s="256"/>
      <c r="G74" s="256"/>
      <c r="H74" s="25">
        <v>72900</v>
      </c>
      <c r="I74" s="25" t="s">
        <v>16083</v>
      </c>
      <c r="J74" s="25" t="str">
        <f>IF(I74="SINAPI",VLOOKUP('TEREZINHA HARDY'!H74,SINAPI,3,),VLOOKUP('TEREZINHA HARDY'!H74,SETOP,4,))</f>
        <v>M3</v>
      </c>
      <c r="K74" s="3">
        <v>8.0500000000000007</v>
      </c>
      <c r="L74" s="3">
        <v>407.19</v>
      </c>
      <c r="M74" s="26">
        <f>IF(I74="SINAPI",VLOOKUP('TEREZINHA HARDY'!H74,SINAPI,4,),VLOOKUP('TEREZINHA HARDY'!H74,SETOP,5,))</f>
        <v>6.04</v>
      </c>
      <c r="N74" s="26">
        <f t="shared" si="3001"/>
        <v>7.64</v>
      </c>
      <c r="O74" s="26">
        <f t="shared" si="3002"/>
        <v>48.622000000000007</v>
      </c>
      <c r="P74" s="26">
        <f t="shared" si="3003"/>
        <v>61.502000000000002</v>
      </c>
      <c r="Q74" s="202"/>
      <c r="R74" s="202"/>
      <c r="T74" s="157"/>
    </row>
    <row r="75" spans="1:20" s="1" customFormat="1" ht="30" customHeight="1">
      <c r="A75" s="214" t="s">
        <v>16218</v>
      </c>
      <c r="B75" s="257" t="s">
        <v>16241</v>
      </c>
      <c r="C75" s="257"/>
      <c r="D75" s="257"/>
      <c r="E75" s="257"/>
      <c r="F75" s="257"/>
      <c r="G75" s="257"/>
      <c r="H75" s="215"/>
      <c r="I75" s="215"/>
      <c r="J75" s="215"/>
      <c r="K75" s="215"/>
      <c r="L75" s="215"/>
      <c r="M75" s="215"/>
      <c r="N75" s="215"/>
      <c r="O75" s="216"/>
      <c r="P75" s="216"/>
      <c r="Q75" s="220"/>
      <c r="R75" s="220"/>
      <c r="S75" s="4"/>
      <c r="T75" s="117"/>
    </row>
    <row r="76" spans="1:20" s="1" customFormat="1" ht="30" customHeight="1">
      <c r="A76" s="2" t="s">
        <v>16219</v>
      </c>
      <c r="B76" s="256" t="str">
        <f>IF(I76="SINAPI",VLOOKUP('TEREZINHA HARDY'!H76,SINAPI,2,),VLOOKUP('TEREZINHA HARDY'!H76,SETOP,3,))</f>
        <v>ALVENARIA DE VEDAÇÃO DE BLOCOS CERÂMICOS FURADOS NA HORIZONTAL DE 14X9X19CM (ESPESSURA 14CM, BLOCO DEITADO) DE PAREDES COM ÁREA LÍQUIDA MAIOR OU IGUAL A 6M² COM VÃOS E ARGAMASSA DE ASSENTAMENTO COM PREPARO EM BETONEIRA. AF_06/2014</v>
      </c>
      <c r="C76" s="256"/>
      <c r="D76" s="256"/>
      <c r="E76" s="256"/>
      <c r="F76" s="256"/>
      <c r="G76" s="256"/>
      <c r="H76" s="25">
        <v>87525</v>
      </c>
      <c r="I76" s="25" t="s">
        <v>16083</v>
      </c>
      <c r="J76" s="25" t="str">
        <f>IF(I76="SINAPI",VLOOKUP('TEREZINHA HARDY'!H76,SINAPI,3,),VLOOKUP('TEREZINHA HARDY'!H76,SETOP,4,))</f>
        <v>M2</v>
      </c>
      <c r="K76" s="3">
        <v>14.75</v>
      </c>
      <c r="L76" s="3">
        <v>407.19</v>
      </c>
      <c r="M76" s="26">
        <f>IF(I76="SINAPI",VLOOKUP('TEREZINHA HARDY'!H76,SINAPI,4,),VLOOKUP('TEREZINHA HARDY'!H76,SETOP,5,))</f>
        <v>93.29</v>
      </c>
      <c r="N76" s="26">
        <f t="shared" si="3001"/>
        <v>118.03</v>
      </c>
      <c r="O76" s="26">
        <f t="shared" si="3002"/>
        <v>1376.0275000000001</v>
      </c>
      <c r="P76" s="26">
        <f t="shared" si="3003"/>
        <v>1740.9425000000001</v>
      </c>
      <c r="Q76" s="202"/>
      <c r="R76" s="202"/>
      <c r="T76" s="157"/>
    </row>
    <row r="77" spans="1:20" s="1" customFormat="1" ht="30" customHeight="1">
      <c r="A77" s="214" t="s">
        <v>16220</v>
      </c>
      <c r="B77" s="257" t="s">
        <v>16222</v>
      </c>
      <c r="C77" s="257"/>
      <c r="D77" s="257"/>
      <c r="E77" s="257"/>
      <c r="F77" s="257"/>
      <c r="G77" s="257"/>
      <c r="H77" s="215"/>
      <c r="I77" s="215"/>
      <c r="J77" s="215"/>
      <c r="K77" s="215"/>
      <c r="L77" s="215"/>
      <c r="M77" s="215"/>
      <c r="N77" s="215"/>
      <c r="O77" s="216"/>
      <c r="P77" s="216"/>
      <c r="Q77" s="220"/>
      <c r="R77" s="220"/>
      <c r="S77" s="4"/>
      <c r="T77" s="117"/>
    </row>
    <row r="78" spans="1:20" s="1" customFormat="1" ht="30" customHeight="1">
      <c r="A78" s="2" t="s">
        <v>16278</v>
      </c>
      <c r="B78" s="256" t="str">
        <f>IF(I78="SINAPI",VLOOKUP('TEREZINHA HARDY'!H78,SINAPI,2,),VLOOKUP('TEREZINHA HARDY'!H78,SETOP,3,))</f>
        <v>KIT DE PORTA DE MADEIRA PARA PINTURA, SEMI-OCA (LEVE OU MÉDIA), PADRÃO MÉDIO, 70X210CM, ESPESSURA DE 3,5CM, ITENS INCLUSOS: DOBRADIÇAS, MONTAGEM E INSTALAÇÃO DO BATENTE, FECHADURA COM EXECUÇÃO DO FURO - FORNECIMENTO E INSTALAÇÃO. AF_08/2015</v>
      </c>
      <c r="C78" s="256"/>
      <c r="D78" s="256"/>
      <c r="E78" s="256"/>
      <c r="F78" s="256"/>
      <c r="G78" s="256"/>
      <c r="H78" s="25">
        <v>90842</v>
      </c>
      <c r="I78" s="25" t="s">
        <v>16083</v>
      </c>
      <c r="J78" s="25" t="str">
        <f>IF(I78="SINAPI",VLOOKUP('TEREZINHA HARDY'!H78,SINAPI,3,),VLOOKUP('TEREZINHA HARDY'!H78,SETOP,4,))</f>
        <v>UN</v>
      </c>
      <c r="K78" s="3">
        <v>1</v>
      </c>
      <c r="L78" s="3">
        <v>407.19</v>
      </c>
      <c r="M78" s="26">
        <f>IF(I78="SINAPI",VLOOKUP('TEREZINHA HARDY'!H78,SINAPI,4,),VLOOKUP('TEREZINHA HARDY'!H78,SETOP,5,))</f>
        <v>646.46</v>
      </c>
      <c r="N78" s="26">
        <f>ROUND(M78*(1+$C$7),2)</f>
        <v>817.9</v>
      </c>
      <c r="O78" s="26">
        <f>M78*K78</f>
        <v>646.46</v>
      </c>
      <c r="P78" s="26">
        <f>N78*K78</f>
        <v>817.9</v>
      </c>
      <c r="Q78" s="202"/>
      <c r="R78" s="202"/>
      <c r="T78" s="157"/>
    </row>
    <row r="79" spans="1:20" s="1" customFormat="1" ht="30" customHeight="1">
      <c r="A79" s="2" t="s">
        <v>16221</v>
      </c>
      <c r="B79" s="256" t="str">
        <f>IF(I79="SINAPI",VLOOKUP('TEREZINHA HARDY'!H79,SINAPI,2,),VLOOKUP('TEREZINHA HARDY'!H79,SETOP,3,))</f>
        <v>VERGA PRÉ-MOLDADA PARA PORTAS COM ATÉ 1,5 M DE VÃO. AF_03/2016</v>
      </c>
      <c r="C79" s="256"/>
      <c r="D79" s="256"/>
      <c r="E79" s="256"/>
      <c r="F79" s="256"/>
      <c r="G79" s="256"/>
      <c r="H79" s="25">
        <v>93184</v>
      </c>
      <c r="I79" s="25" t="s">
        <v>16083</v>
      </c>
      <c r="J79" s="25" t="str">
        <f>IF(I79="SINAPI",VLOOKUP('TEREZINHA HARDY'!H79,SINAPI,3,),VLOOKUP('TEREZINHA HARDY'!H79,SETOP,4,))</f>
        <v>M</v>
      </c>
      <c r="K79" s="3">
        <v>1.3</v>
      </c>
      <c r="L79" s="3">
        <v>407.19</v>
      </c>
      <c r="M79" s="26">
        <f>IF(I79="SINAPI",VLOOKUP('TEREZINHA HARDY'!H79,SINAPI,4,),VLOOKUP('TEREZINHA HARDY'!H79,SETOP,5,))</f>
        <v>18.84</v>
      </c>
      <c r="N79" s="26">
        <f t="shared" ref="N79:N80" si="3004">ROUND(M79*(1+$C$7),2)</f>
        <v>23.84</v>
      </c>
      <c r="O79" s="26">
        <f t="shared" ref="O79:O80" si="3005">M79*K79</f>
        <v>24.492000000000001</v>
      </c>
      <c r="P79" s="26">
        <f t="shared" ref="P79:P80" si="3006">N79*K79</f>
        <v>30.992000000000001</v>
      </c>
      <c r="Q79" s="202"/>
      <c r="R79" s="202"/>
      <c r="T79" s="157"/>
    </row>
    <row r="80" spans="1:20" s="1" customFormat="1" ht="30" customHeight="1">
      <c r="A80" s="2" t="s">
        <v>16279</v>
      </c>
      <c r="B80" s="256" t="s">
        <v>17146</v>
      </c>
      <c r="C80" s="256"/>
      <c r="D80" s="256"/>
      <c r="E80" s="256"/>
      <c r="F80" s="256"/>
      <c r="G80" s="256"/>
      <c r="H80" s="25" t="s">
        <v>16608</v>
      </c>
      <c r="I80" s="25" t="s">
        <v>16240</v>
      </c>
      <c r="J80" s="25" t="s">
        <v>6287</v>
      </c>
      <c r="K80" s="3">
        <f>1.6*0.6</f>
        <v>0.96</v>
      </c>
      <c r="L80" s="3">
        <v>407.19</v>
      </c>
      <c r="M80" s="26">
        <f>COMPOSIÇÃO!I4</f>
        <v>641.31531999999993</v>
      </c>
      <c r="N80" s="26">
        <f t="shared" si="3004"/>
        <v>811.39</v>
      </c>
      <c r="O80" s="26">
        <f t="shared" si="3005"/>
        <v>615.66270719999989</v>
      </c>
      <c r="P80" s="26">
        <f t="shared" si="3006"/>
        <v>778.93439999999998</v>
      </c>
      <c r="Q80" s="202"/>
      <c r="R80" s="202"/>
      <c r="T80" s="157"/>
    </row>
    <row r="81" spans="1:20" s="1" customFormat="1" ht="30" customHeight="1">
      <c r="A81" s="2" t="s">
        <v>17396</v>
      </c>
      <c r="B81" s="256" t="s">
        <v>17147</v>
      </c>
      <c r="C81" s="256"/>
      <c r="D81" s="256"/>
      <c r="E81" s="256"/>
      <c r="F81" s="256"/>
      <c r="G81" s="256"/>
      <c r="H81" s="25" t="s">
        <v>16609</v>
      </c>
      <c r="I81" s="25" t="s">
        <v>16240</v>
      </c>
      <c r="J81" s="25" t="s">
        <v>6287</v>
      </c>
      <c r="K81" s="3">
        <f>1.6*0.6*2</f>
        <v>1.92</v>
      </c>
      <c r="L81" s="3">
        <v>407.19</v>
      </c>
      <c r="M81" s="26">
        <f>COMPOSIÇÃO!I13</f>
        <v>623.02171999999996</v>
      </c>
      <c r="N81" s="26">
        <f>ROUND(M81*(1+$C$7),2)</f>
        <v>788.25</v>
      </c>
      <c r="O81" s="26">
        <f>M81*K81</f>
        <v>1196.2017023999999</v>
      </c>
      <c r="P81" s="26">
        <f>N81*K81</f>
        <v>1513.44</v>
      </c>
      <c r="Q81" s="202"/>
      <c r="R81" s="202"/>
      <c r="T81" s="157"/>
    </row>
    <row r="82" spans="1:20" s="1" customFormat="1" ht="30" customHeight="1">
      <c r="A82" s="2" t="s">
        <v>17397</v>
      </c>
      <c r="B82" s="256" t="str">
        <f>IF(I82="SINAPI",VLOOKUP('TEREZINHA HARDY'!H82,SINAPI,2,),VLOOKUP('TEREZINHA HARDY'!H82,SETOP,3,))</f>
        <v>VERGA PRÉ-MOLDADA PARA JANELAS COM MAIS DE 1,5 M DE VÃO. AF_03/2016</v>
      </c>
      <c r="C82" s="256"/>
      <c r="D82" s="256"/>
      <c r="E82" s="256"/>
      <c r="F82" s="256"/>
      <c r="G82" s="256"/>
      <c r="H82" s="25">
        <v>93183</v>
      </c>
      <c r="I82" s="25" t="s">
        <v>16083</v>
      </c>
      <c r="J82" s="25" t="str">
        <f>IF(I82="SINAPI",VLOOKUP('TEREZINHA HARDY'!H82,SINAPI,3,),VLOOKUP('TEREZINHA HARDY'!H82,SETOP,4,))</f>
        <v>M</v>
      </c>
      <c r="K82" s="3">
        <v>6.6</v>
      </c>
      <c r="L82" s="3">
        <v>407.19</v>
      </c>
      <c r="M82" s="26">
        <f>IF(I82="SINAPI",VLOOKUP('TEREZINHA HARDY'!H82,SINAPI,4,),VLOOKUP('TEREZINHA HARDY'!H82,SETOP,5,))</f>
        <v>31.51</v>
      </c>
      <c r="N82" s="26">
        <f t="shared" ref="N82:N83" si="3007">ROUND(M82*(1+$C$7),2)</f>
        <v>39.869999999999997</v>
      </c>
      <c r="O82" s="26">
        <f t="shared" ref="O82:O83" si="3008">M82*K82</f>
        <v>207.96600000000001</v>
      </c>
      <c r="P82" s="26">
        <f t="shared" ref="P82:P83" si="3009">N82*K82</f>
        <v>263.142</v>
      </c>
      <c r="Q82" s="202"/>
      <c r="R82" s="202"/>
      <c r="T82" s="157"/>
    </row>
    <row r="83" spans="1:20" s="1" customFormat="1" ht="30" customHeight="1">
      <c r="A83" s="2" t="s">
        <v>17398</v>
      </c>
      <c r="B83" s="256" t="str">
        <f>IF(I83="SINAPI",VLOOKUP('TEREZINHA HARDY'!H83,SINAPI,2,),VLOOKUP('TEREZINHA HARDY'!H83,SETOP,3,))</f>
        <v>CONTRAVERGA PRÉ-MOLDADA PARA VÃOS DE MAIS DE 1,5 M DE COMPRIMENTO. AF_03/2016</v>
      </c>
      <c r="C83" s="256"/>
      <c r="D83" s="256"/>
      <c r="E83" s="256"/>
      <c r="F83" s="256"/>
      <c r="G83" s="256"/>
      <c r="H83" s="25">
        <v>93195</v>
      </c>
      <c r="I83" s="25" t="s">
        <v>16083</v>
      </c>
      <c r="J83" s="25" t="str">
        <f>IF(I83="SINAPI",VLOOKUP('TEREZINHA HARDY'!H83,SINAPI,3,),VLOOKUP('TEREZINHA HARDY'!H83,SETOP,4,))</f>
        <v>M</v>
      </c>
      <c r="K83" s="3">
        <v>6.6</v>
      </c>
      <c r="L83" s="3">
        <v>407.19</v>
      </c>
      <c r="M83" s="26">
        <f>IF(I83="SINAPI",VLOOKUP('TEREZINHA HARDY'!H83,SINAPI,4,),VLOOKUP('TEREZINHA HARDY'!H83,SETOP,5,))</f>
        <v>29.1</v>
      </c>
      <c r="N83" s="26">
        <f t="shared" si="3007"/>
        <v>36.82</v>
      </c>
      <c r="O83" s="26">
        <f t="shared" si="3008"/>
        <v>192.06</v>
      </c>
      <c r="P83" s="26">
        <f t="shared" si="3009"/>
        <v>243.012</v>
      </c>
      <c r="Q83" s="202"/>
      <c r="R83" s="202"/>
      <c r="T83" s="157"/>
    </row>
    <row r="84" spans="1:20" s="1" customFormat="1" ht="30" customHeight="1">
      <c r="A84" s="214" t="s">
        <v>17399</v>
      </c>
      <c r="B84" s="257" t="s">
        <v>17149</v>
      </c>
      <c r="C84" s="257"/>
      <c r="D84" s="257"/>
      <c r="E84" s="257"/>
      <c r="F84" s="257"/>
      <c r="G84" s="257"/>
      <c r="H84" s="215"/>
      <c r="I84" s="215"/>
      <c r="J84" s="215"/>
      <c r="K84" s="215"/>
      <c r="L84" s="215"/>
      <c r="M84" s="215"/>
      <c r="N84" s="215"/>
      <c r="O84" s="216"/>
      <c r="P84" s="216"/>
      <c r="Q84" s="220"/>
      <c r="R84" s="220"/>
      <c r="S84" s="4"/>
      <c r="T84" s="117"/>
    </row>
    <row r="85" spans="1:20" s="1" customFormat="1" ht="30" customHeight="1">
      <c r="A85" s="2" t="s">
        <v>17400</v>
      </c>
      <c r="B85" s="256" t="str">
        <f>IF(I85="SINAPI",VLOOKUP('TEREZINHA HARDY'!H85,SINAPI,2,),VLOOKUP('TEREZINHA HARDY'!H85,SETOP,3,))</f>
        <v>CHAPISCO APLICADO EM ALVENARIAS E ESTRUTURAS DE CONCRETO INTERNAS, COM COLHER DE PEDREIRO.  ARGAMASSA TRAÇO 1:3 COM PREPARO EM BETONEIRA 400L. AF_06/2014</v>
      </c>
      <c r="C85" s="256"/>
      <c r="D85" s="256"/>
      <c r="E85" s="256"/>
      <c r="F85" s="256"/>
      <c r="G85" s="256"/>
      <c r="H85" s="25">
        <v>87879</v>
      </c>
      <c r="I85" s="25" t="s">
        <v>16083</v>
      </c>
      <c r="J85" s="25" t="str">
        <f>IF(I85="SINAPI",VLOOKUP('TEREZINHA HARDY'!H85,SINAPI,3,),VLOOKUP('TEREZINHA HARDY'!H85,SETOP,4,))</f>
        <v>M2</v>
      </c>
      <c r="K85" s="3">
        <v>81.11</v>
      </c>
      <c r="L85" s="3">
        <v>407.19</v>
      </c>
      <c r="M85" s="26">
        <f>IF(I85="SINAPI",VLOOKUP('TEREZINHA HARDY'!H85,SINAPI,4,),VLOOKUP('TEREZINHA HARDY'!H85,SETOP,5,))</f>
        <v>2.6</v>
      </c>
      <c r="N85" s="26">
        <f t="shared" si="3001"/>
        <v>3.29</v>
      </c>
      <c r="O85" s="26">
        <f t="shared" si="3002"/>
        <v>210.886</v>
      </c>
      <c r="P85" s="26">
        <f t="shared" si="3003"/>
        <v>266.8519</v>
      </c>
      <c r="Q85" s="202"/>
      <c r="R85" s="202"/>
      <c r="T85" s="157"/>
    </row>
    <row r="86" spans="1:20" s="1" customFormat="1" ht="30" customHeight="1">
      <c r="A86" s="2" t="s">
        <v>17401</v>
      </c>
      <c r="B86" s="256" t="str">
        <f>IF(I86="SINAPI",VLOOKUP('TEREZINHA HARDY'!H86,SINAPI,2,),VLOOKUP('TEREZINHA HARDY'!H86,SETOP,3,))</f>
        <v>EMBOÇO, PARA RECEBIMENTO DE CERÂMICA, EM ARGAMASSA TRAÇO 1:2:8, PREPARO MECÂNICO COM BETONEIRA 400L, APLICADO MANUALMENTE EM FACES INTERNAS DE PAREDES, PARA AMBIENTE COM ÁREA  MAIOR QUE 10M2, ESPESSURA DE 20MM, COM EXECUÇÃO DE TALISCAS. AF_06/2014</v>
      </c>
      <c r="C86" s="256"/>
      <c r="D86" s="256"/>
      <c r="E86" s="256"/>
      <c r="F86" s="256"/>
      <c r="G86" s="256"/>
      <c r="H86" s="25">
        <v>87535</v>
      </c>
      <c r="I86" s="25" t="s">
        <v>16083</v>
      </c>
      <c r="J86" s="25" t="str">
        <f>IF(I86="SINAPI",VLOOKUP('TEREZINHA HARDY'!H86,SINAPI,3,),VLOOKUP('TEREZINHA HARDY'!H86,SETOP,4,))</f>
        <v>M2</v>
      </c>
      <c r="K86" s="3">
        <v>53.25</v>
      </c>
      <c r="L86" s="3">
        <v>407.19</v>
      </c>
      <c r="M86" s="26">
        <f>IF(I86="SINAPI",VLOOKUP('TEREZINHA HARDY'!H86,SINAPI,4,),VLOOKUP('TEREZINHA HARDY'!H86,SETOP,5,))</f>
        <v>20.100000000000001</v>
      </c>
      <c r="N86" s="26">
        <f t="shared" si="3001"/>
        <v>25.43</v>
      </c>
      <c r="O86" s="26">
        <f t="shared" si="3002"/>
        <v>1070.325</v>
      </c>
      <c r="P86" s="26">
        <f t="shared" si="3003"/>
        <v>1354.1475</v>
      </c>
      <c r="Q86" s="202"/>
      <c r="R86" s="202"/>
      <c r="T86" s="157"/>
    </row>
    <row r="87" spans="1:20" s="1" customFormat="1" ht="33" customHeight="1">
      <c r="A87" s="2" t="s">
        <v>17402</v>
      </c>
      <c r="B87" s="256" t="str">
        <f>IF(I87="SINAPI",VLOOKUP('TEREZINHA HARDY'!H87,SINAPI,2,),VLOOKUP('TEREZINHA HARDY'!H87,SETOP,3,))</f>
        <v>REVESTIMENTO CERÂMICO PARA PAREDES INTERNAS COM PLACAS TIPO ESMALTADA EXTRA DE DIMENSÕES 25X35 CM APLICADAS EM AMBIENTES DE ÁREA MAIOR QUE 5 M² NA ALTURA INTEIRA DAS PAREDES. AF_06/2014</v>
      </c>
      <c r="C87" s="256"/>
      <c r="D87" s="256"/>
      <c r="E87" s="256"/>
      <c r="F87" s="256"/>
      <c r="G87" s="256"/>
      <c r="H87" s="25">
        <v>87269</v>
      </c>
      <c r="I87" s="25" t="s">
        <v>16083</v>
      </c>
      <c r="J87" s="25" t="str">
        <f>IF(I87="SINAPI",VLOOKUP('TEREZINHA HARDY'!H87,SINAPI,3,),VLOOKUP('TEREZINHA HARDY'!H87,SETOP,4,))</f>
        <v>M2</v>
      </c>
      <c r="K87" s="3">
        <v>53.25</v>
      </c>
      <c r="L87" s="3">
        <v>407.19</v>
      </c>
      <c r="M87" s="26">
        <f>IF(I87="SINAPI",VLOOKUP('TEREZINHA HARDY'!H87,SINAPI,4,),VLOOKUP('TEREZINHA HARDY'!H87,SETOP,5,))</f>
        <v>44.71</v>
      </c>
      <c r="N87" s="26">
        <f t="shared" si="3001"/>
        <v>56.57</v>
      </c>
      <c r="O87" s="26">
        <f t="shared" si="3002"/>
        <v>2380.8074999999999</v>
      </c>
      <c r="P87" s="26">
        <f t="shared" si="3003"/>
        <v>3012.3525</v>
      </c>
      <c r="Q87" s="202"/>
      <c r="R87" s="202"/>
      <c r="T87" s="157"/>
    </row>
    <row r="88" spans="1:20" s="1" customFormat="1" ht="30" customHeight="1">
      <c r="A88" s="2" t="s">
        <v>17403</v>
      </c>
      <c r="B88" s="256" t="str">
        <f>IF(I88="SINAPI",VLOOKUP('TEREZINHA HARDY'!H88,SINAPI,2,),VLOOKUP('TEREZINHA HARDY'!H88,SETOP,3,))</f>
        <v>MASSA ÚNICA, PARA RECEBIMENTO DE PINTURA, EM ARGAMASSA TRAÇO 1:2:8, PREPARO MECÂNICO COM BETONEIRA 400L, APLICADA MANUALMENTE EM FACES INTERNAS DE PAREDES, ESPESSURA DE 20MM, COM EXECUÇÃO DE TALISCAS. AF_06/2014</v>
      </c>
      <c r="C88" s="256"/>
      <c r="D88" s="256"/>
      <c r="E88" s="256"/>
      <c r="F88" s="256"/>
      <c r="G88" s="256"/>
      <c r="H88" s="25">
        <v>87529</v>
      </c>
      <c r="I88" s="25" t="s">
        <v>16083</v>
      </c>
      <c r="J88" s="25" t="str">
        <f>IF(I88="SINAPI",VLOOKUP('TEREZINHA HARDY'!H88,SINAPI,3,),VLOOKUP('TEREZINHA HARDY'!H88,SETOP,4,))</f>
        <v>M2</v>
      </c>
      <c r="K88" s="3">
        <v>27.86</v>
      </c>
      <c r="L88" s="3">
        <v>407.19</v>
      </c>
      <c r="M88" s="26">
        <f>IF(I88="SINAPI",VLOOKUP('TEREZINHA HARDY'!H88,SINAPI,4,),VLOOKUP('TEREZINHA HARDY'!H88,SETOP,5,))</f>
        <v>23.59</v>
      </c>
      <c r="N88" s="26">
        <f t="shared" si="3001"/>
        <v>29.85</v>
      </c>
      <c r="O88" s="26">
        <f t="shared" si="3002"/>
        <v>657.2174</v>
      </c>
      <c r="P88" s="26">
        <f t="shared" si="3003"/>
        <v>831.62099999999998</v>
      </c>
      <c r="Q88" s="202"/>
      <c r="R88" s="202"/>
      <c r="T88" s="157"/>
    </row>
    <row r="89" spans="1:20" s="1" customFormat="1" ht="33" customHeight="1">
      <c r="A89" s="2" t="s">
        <v>17404</v>
      </c>
      <c r="B89" s="256" t="str">
        <f>IF(I89="SINAPI",VLOOKUP('TEREZINHA HARDY'!H89,SINAPI,2,),VLOOKUP('TEREZINHA HARDY'!H89,SETOP,3,))</f>
        <v>EMASSAMENTO EM PAREDE COM MASSA ACRÍLICA, DUAS (2) DEMÃOS, INCLUSIVE LIXAMENTO PARA PINTURA</v>
      </c>
      <c r="C89" s="256"/>
      <c r="D89" s="256"/>
      <c r="E89" s="256"/>
      <c r="F89" s="256"/>
      <c r="G89" s="256"/>
      <c r="H89" s="25" t="s">
        <v>11132</v>
      </c>
      <c r="I89" s="25" t="s">
        <v>6222</v>
      </c>
      <c r="J89" s="25" t="str">
        <f>IF(I89="SINAPI",VLOOKUP('TEREZINHA HARDY'!H89,SINAPI,3,),VLOOKUP('TEREZINHA HARDY'!H89,SETOP,4,))</f>
        <v>M2</v>
      </c>
      <c r="K89" s="3">
        <v>27.86</v>
      </c>
      <c r="L89" s="3">
        <v>407.19</v>
      </c>
      <c r="M89" s="26">
        <f>IF(I89="SINAPI",VLOOKUP('TEREZINHA HARDY'!H89,SINAPI,4,),VLOOKUP('TEREZINHA HARDY'!H89,SETOP,5,))</f>
        <v>12.84</v>
      </c>
      <c r="N89" s="26">
        <f t="shared" si="3001"/>
        <v>16.25</v>
      </c>
      <c r="O89" s="26">
        <f t="shared" si="3002"/>
        <v>357.72239999999999</v>
      </c>
      <c r="P89" s="26">
        <f t="shared" si="3003"/>
        <v>452.72499999999997</v>
      </c>
      <c r="Q89" s="202"/>
      <c r="R89" s="202"/>
      <c r="T89" s="157"/>
    </row>
    <row r="90" spans="1:20" s="1" customFormat="1" ht="33" customHeight="1">
      <c r="A90" s="2" t="s">
        <v>17405</v>
      </c>
      <c r="B90" s="256" t="str">
        <f>IF(I90="SINAPI",VLOOKUP('TEREZINHA HARDY'!H90,SINAPI,2,),VLOOKUP('TEREZINHA HARDY'!H90,SETOP,3,))</f>
        <v>APLICAÇÃO MECÂNICA DE PINTURA COM TINTA LÁTEX ACRÍLICA EM PAREDES, DUAS DEMÃOS. AF_06/2014</v>
      </c>
      <c r="C90" s="256"/>
      <c r="D90" s="256"/>
      <c r="E90" s="256"/>
      <c r="F90" s="256"/>
      <c r="G90" s="256"/>
      <c r="H90" s="25">
        <v>88493</v>
      </c>
      <c r="I90" s="25" t="s">
        <v>16083</v>
      </c>
      <c r="J90" s="25" t="str">
        <f>IF(I90="SINAPI",VLOOKUP('TEREZINHA HARDY'!H90,SINAPI,3,),VLOOKUP('TEREZINHA HARDY'!H90,SETOP,4,))</f>
        <v>M2</v>
      </c>
      <c r="K90" s="3">
        <v>27.86</v>
      </c>
      <c r="L90" s="3">
        <v>407.19</v>
      </c>
      <c r="M90" s="26">
        <f>IF(I90="SINAPI",VLOOKUP('TEREZINHA HARDY'!H90,SINAPI,4,),VLOOKUP('TEREZINHA HARDY'!H90,SETOP,5,))</f>
        <v>7.18</v>
      </c>
      <c r="N90" s="26">
        <f t="shared" si="3001"/>
        <v>9.08</v>
      </c>
      <c r="O90" s="26">
        <f t="shared" si="3002"/>
        <v>200.03479999999999</v>
      </c>
      <c r="P90" s="26">
        <f t="shared" si="3003"/>
        <v>252.96879999999999</v>
      </c>
      <c r="Q90" s="202"/>
      <c r="R90" s="202"/>
      <c r="T90" s="157"/>
    </row>
    <row r="91" spans="1:20" s="1" customFormat="1" ht="33" customHeight="1">
      <c r="A91" s="2" t="s">
        <v>17406</v>
      </c>
      <c r="B91" s="256" t="str">
        <f>IF(I91="SINAPI",VLOOKUP('TEREZINHA HARDY'!H91,SINAPI,2,),VLOOKUP('TEREZINHA HARDY'!H91,SETOP,3,))</f>
        <v>CHAPISCO APLICADO EM ALVENARIA (COM PRESENÇA DE VÃOS) E ESTRUTURAS DE CONCRETO DE FACHADA, COM COLHER DE PEDREIRO.  ARGAMASSA TRAÇO 1:3 COM PREPARO EM BETONEIRA 400L. AF_06/2014</v>
      </c>
      <c r="C91" s="256"/>
      <c r="D91" s="256"/>
      <c r="E91" s="256"/>
      <c r="F91" s="256"/>
      <c r="G91" s="256"/>
      <c r="H91" s="25">
        <v>87905</v>
      </c>
      <c r="I91" s="25" t="s">
        <v>16083</v>
      </c>
      <c r="J91" s="25" t="str">
        <f>IF(I91="SINAPI",VLOOKUP('TEREZINHA HARDY'!H91,SINAPI,3,),VLOOKUP('TEREZINHA HARDY'!H91,SETOP,4,))</f>
        <v>M2</v>
      </c>
      <c r="K91" s="3">
        <v>14.29</v>
      </c>
      <c r="L91" s="3">
        <v>407.19</v>
      </c>
      <c r="M91" s="26">
        <f>IF(I91="SINAPI",VLOOKUP('TEREZINHA HARDY'!H91,SINAPI,4,),VLOOKUP('TEREZINHA HARDY'!H91,SETOP,5,))</f>
        <v>5.82</v>
      </c>
      <c r="N91" s="26">
        <f t="shared" si="3001"/>
        <v>7.36</v>
      </c>
      <c r="O91" s="26">
        <f t="shared" si="3002"/>
        <v>83.1678</v>
      </c>
      <c r="P91" s="26">
        <f t="shared" si="3003"/>
        <v>105.17439999999999</v>
      </c>
      <c r="Q91" s="202"/>
      <c r="R91" s="202"/>
      <c r="T91" s="157"/>
    </row>
    <row r="92" spans="1:20" s="1" customFormat="1" ht="30" customHeight="1">
      <c r="A92" s="2" t="s">
        <v>17407</v>
      </c>
      <c r="B92" s="256" t="str">
        <f>IF(I92="SINAPI",VLOOKUP('TEREZINHA HARDY'!H92,SINAPI,2,),VLOOKUP('TEREZINHA HARDY'!H92,SETOP,3,))</f>
        <v>EMBOÇO OU MASSA ÚNICA EM ARGAMASSA TRAÇO 1:2:8, PREPARO MECÂNICO COM BETONEIRA 400 L, APLICADA MANUALMENTE EM PANOS DE FACHADA COM PRESENÇA DE VÃOS, ESPESSURA DE 25 MM. AF_06/2014</v>
      </c>
      <c r="C92" s="256"/>
      <c r="D92" s="256"/>
      <c r="E92" s="256"/>
      <c r="F92" s="256"/>
      <c r="G92" s="256"/>
      <c r="H92" s="25">
        <v>87775</v>
      </c>
      <c r="I92" s="25" t="s">
        <v>16083</v>
      </c>
      <c r="J92" s="25" t="str">
        <f>IF(I92="SINAPI",VLOOKUP('TEREZINHA HARDY'!H92,SINAPI,3,),VLOOKUP('TEREZINHA HARDY'!H92,SETOP,4,))</f>
        <v>M2</v>
      </c>
      <c r="K92" s="3">
        <v>14.29</v>
      </c>
      <c r="L92" s="3">
        <v>407.19</v>
      </c>
      <c r="M92" s="26">
        <f>IF(I92="SINAPI",VLOOKUP('TEREZINHA HARDY'!H92,SINAPI,4,),VLOOKUP('TEREZINHA HARDY'!H92,SETOP,5,))</f>
        <v>37.25</v>
      </c>
      <c r="N92" s="26">
        <f t="shared" si="3001"/>
        <v>47.13</v>
      </c>
      <c r="O92" s="26">
        <f t="shared" si="3002"/>
        <v>532.30250000000001</v>
      </c>
      <c r="P92" s="26">
        <f t="shared" si="3003"/>
        <v>673.48770000000002</v>
      </c>
      <c r="Q92" s="202"/>
      <c r="R92" s="202"/>
      <c r="T92" s="157"/>
    </row>
    <row r="93" spans="1:20" s="1" customFormat="1" ht="33" customHeight="1">
      <c r="A93" s="2" t="s">
        <v>17408</v>
      </c>
      <c r="B93" s="256" t="str">
        <f>IF(I93="SINAPI",VLOOKUP('TEREZINHA HARDY'!H93,SINAPI,2,),VLOOKUP('TEREZINHA HARDY'!H93,SETOP,3,))</f>
        <v>EMASSAMENTO EM PAREDE COM MASSA CORRIDA (PVA), DUAS (2) DEMÃOS, INCLUSIVE LIXAMENTO PARA PINTURA</v>
      </c>
      <c r="C93" s="256"/>
      <c r="D93" s="256"/>
      <c r="E93" s="256"/>
      <c r="F93" s="256"/>
      <c r="G93" s="256"/>
      <c r="H93" s="25" t="s">
        <v>11134</v>
      </c>
      <c r="I93" s="25" t="s">
        <v>6222</v>
      </c>
      <c r="J93" s="25" t="str">
        <f>IF(I93="SINAPI",VLOOKUP('TEREZINHA HARDY'!H93,SINAPI,3,),VLOOKUP('TEREZINHA HARDY'!H93,SETOP,4,))</f>
        <v>M2</v>
      </c>
      <c r="K93" s="3">
        <v>28.72</v>
      </c>
      <c r="L93" s="3">
        <v>407.19</v>
      </c>
      <c r="M93" s="26">
        <f>IF(I93="SINAPI",VLOOKUP('TEREZINHA HARDY'!H93,SINAPI,4,),VLOOKUP('TEREZINHA HARDY'!H93,SETOP,5,))</f>
        <v>11.65</v>
      </c>
      <c r="N93" s="26">
        <f t="shared" si="3001"/>
        <v>14.74</v>
      </c>
      <c r="O93" s="26">
        <f t="shared" si="3002"/>
        <v>334.58800000000002</v>
      </c>
      <c r="P93" s="26">
        <f t="shared" si="3003"/>
        <v>423.33279999999996</v>
      </c>
      <c r="Q93" s="202"/>
      <c r="R93" s="202"/>
      <c r="T93" s="157"/>
    </row>
    <row r="94" spans="1:20" s="1" customFormat="1" ht="33" customHeight="1">
      <c r="A94" s="2" t="s">
        <v>17409</v>
      </c>
      <c r="B94" s="256" t="str">
        <f>IF(I94="SINAPI",VLOOKUP('TEREZINHA HARDY'!H94,SINAPI,2,),VLOOKUP('TEREZINHA HARDY'!H94,SETOP,3,))</f>
        <v>APLICAÇÃO MANUAL DE TINTA LÁTEX ACRÍLICA EM PAREDE EXTERNAS DE CASAS, DUAS DEMÃOS. AF_11/2016</v>
      </c>
      <c r="C94" s="256"/>
      <c r="D94" s="256"/>
      <c r="E94" s="256"/>
      <c r="F94" s="256"/>
      <c r="G94" s="256"/>
      <c r="H94" s="25">
        <v>95626</v>
      </c>
      <c r="I94" s="25" t="s">
        <v>16083</v>
      </c>
      <c r="J94" s="25" t="str">
        <f>IF(I94="SINAPI",VLOOKUP('TEREZINHA HARDY'!H94,SINAPI,3,),VLOOKUP('TEREZINHA HARDY'!H94,SETOP,4,))</f>
        <v>M2</v>
      </c>
      <c r="K94" s="3">
        <v>28.72</v>
      </c>
      <c r="L94" s="3">
        <v>407.19</v>
      </c>
      <c r="M94" s="26">
        <f>IF(I94="SINAPI",VLOOKUP('TEREZINHA HARDY'!H94,SINAPI,4,),VLOOKUP('TEREZINHA HARDY'!H94,SETOP,5,))</f>
        <v>11.2</v>
      </c>
      <c r="N94" s="26">
        <f t="shared" si="3001"/>
        <v>14.17</v>
      </c>
      <c r="O94" s="26">
        <f t="shared" si="3002"/>
        <v>321.66399999999999</v>
      </c>
      <c r="P94" s="26">
        <f t="shared" si="3003"/>
        <v>406.9624</v>
      </c>
      <c r="Q94" s="202"/>
      <c r="R94" s="202"/>
      <c r="T94" s="157"/>
    </row>
    <row r="95" spans="1:20" s="1" customFormat="1" ht="30" customHeight="1">
      <c r="A95" s="2" t="s">
        <v>17410</v>
      </c>
      <c r="B95" s="256" t="str">
        <f>IF(I95="SINAPI",VLOOKUP('TEREZINHA HARDY'!H95,SINAPI,2,),VLOOKUP('TEREZINHA HARDY'!H95,SETOP,3,))</f>
        <v>CONTRAPISO EM ARGAMASSA TRAÇO 1:4 (CIMENTO E AREIA), PREPARO MECÂNICO COM BETONEIRA 400 L, APLICADO EM ÁREAS MOLHADAS SOBRE LAJE, ADERIDO, ESPESSURA 3CM. AF_06/2014</v>
      </c>
      <c r="C95" s="256"/>
      <c r="D95" s="256"/>
      <c r="E95" s="256"/>
      <c r="F95" s="256"/>
      <c r="G95" s="256"/>
      <c r="H95" s="25">
        <v>87745</v>
      </c>
      <c r="I95" s="25" t="s">
        <v>16083</v>
      </c>
      <c r="J95" s="25" t="str">
        <f>IF(I95="SINAPI",VLOOKUP('TEREZINHA HARDY'!H95,SINAPI,3,),VLOOKUP('TEREZINHA HARDY'!H95,SETOP,4,))</f>
        <v>M2</v>
      </c>
      <c r="K95" s="3">
        <v>28.15</v>
      </c>
      <c r="L95" s="3">
        <v>407.19</v>
      </c>
      <c r="M95" s="26">
        <f>IF(I95="SINAPI",VLOOKUP('TEREZINHA HARDY'!H95,SINAPI,4,),VLOOKUP('TEREZINHA HARDY'!H95,SETOP,5,))</f>
        <v>35.520000000000003</v>
      </c>
      <c r="N95" s="26">
        <f t="shared" si="3001"/>
        <v>44.94</v>
      </c>
      <c r="O95" s="26">
        <f t="shared" si="3002"/>
        <v>999.88800000000003</v>
      </c>
      <c r="P95" s="26">
        <f t="shared" si="3003"/>
        <v>1265.0609999999999</v>
      </c>
      <c r="Q95" s="202"/>
      <c r="R95" s="202"/>
      <c r="T95" s="157"/>
    </row>
    <row r="96" spans="1:20" s="1" customFormat="1" ht="30" customHeight="1">
      <c r="A96" s="2" t="s">
        <v>17411</v>
      </c>
      <c r="B96" s="256" t="str">
        <f>IF(I96="SINAPI",VLOOKUP('TEREZINHA HARDY'!H96,SINAPI,2,),VLOOKUP('TEREZINHA HARDY'!H96,SETOP,3,))</f>
        <v>CONTRAPISO EM ARGAMASSA TRAÇO 1:4 (CIMENTO E AREIA), PREPARO MECÂNICO COM BETONEIRA 400 L, APLICADO EM ÁREAS SECAS SOBRE LAJE, ADERIDO, ESPESSURA 3CM. AF_06/2014</v>
      </c>
      <c r="C96" s="256"/>
      <c r="D96" s="256"/>
      <c r="E96" s="256"/>
      <c r="F96" s="256"/>
      <c r="G96" s="256"/>
      <c r="H96" s="25">
        <v>87630</v>
      </c>
      <c r="I96" s="25" t="s">
        <v>16083</v>
      </c>
      <c r="J96" s="25" t="str">
        <f>IF(I96="SINAPI",VLOOKUP('TEREZINHA HARDY'!H96,SINAPI,3,),VLOOKUP('TEREZINHA HARDY'!H96,SETOP,4,))</f>
        <v>M2</v>
      </c>
      <c r="K96" s="3">
        <v>6.12</v>
      </c>
      <c r="L96" s="3">
        <v>407.19</v>
      </c>
      <c r="M96" s="26">
        <f>IF(I96="SINAPI",VLOOKUP('TEREZINHA HARDY'!H96,SINAPI,4,),VLOOKUP('TEREZINHA HARDY'!H96,SETOP,5,))</f>
        <v>27.94</v>
      </c>
      <c r="N96" s="26">
        <f t="shared" si="3001"/>
        <v>35.35</v>
      </c>
      <c r="O96" s="26">
        <f t="shared" si="3002"/>
        <v>170.99280000000002</v>
      </c>
      <c r="P96" s="26">
        <f t="shared" si="3003"/>
        <v>216.34200000000001</v>
      </c>
      <c r="Q96" s="202"/>
      <c r="R96" s="202"/>
      <c r="T96" s="157"/>
    </row>
    <row r="97" spans="1:20" s="1" customFormat="1" ht="30" customHeight="1">
      <c r="A97" s="2" t="s">
        <v>17412</v>
      </c>
      <c r="B97" s="256" t="str">
        <f>IF(I97="SINAPI",VLOOKUP('TEREZINHA HARDY'!H97,SINAPI,2,),VLOOKUP('TEREZINHA HARDY'!H97,SETOP,3,))</f>
        <v>REVESTIMENTO CERÂMICO PARA PISO COM PLACAS TIPO ESMALTADA EXTRA DE DIMENSÕES 45X45 CM APLICADA EM AMBIENTES DE ÁREA MAIOR QUE 10 M2. AF_06/2014</v>
      </c>
      <c r="C97" s="256"/>
      <c r="D97" s="256"/>
      <c r="E97" s="256"/>
      <c r="F97" s="256"/>
      <c r="G97" s="256"/>
      <c r="H97" s="25">
        <v>87251</v>
      </c>
      <c r="I97" s="25" t="s">
        <v>16083</v>
      </c>
      <c r="J97" s="25" t="str">
        <f>IF(I97="SINAPI",VLOOKUP('TEREZINHA HARDY'!H97,SINAPI,3,),VLOOKUP('TEREZINHA HARDY'!H97,SETOP,4,))</f>
        <v>M2</v>
      </c>
      <c r="K97" s="3">
        <v>34.270000000000003</v>
      </c>
      <c r="L97" s="3">
        <v>407.19</v>
      </c>
      <c r="M97" s="26">
        <f>IF(I97="SINAPI",VLOOKUP('TEREZINHA HARDY'!H97,SINAPI,4,),VLOOKUP('TEREZINHA HARDY'!H97,SETOP,5,))</f>
        <v>38.5</v>
      </c>
      <c r="N97" s="26">
        <f t="shared" si="3001"/>
        <v>48.71</v>
      </c>
      <c r="O97" s="26">
        <f t="shared" si="3002"/>
        <v>1319.3950000000002</v>
      </c>
      <c r="P97" s="26">
        <f t="shared" si="3003"/>
        <v>1669.2917000000002</v>
      </c>
      <c r="Q97" s="202"/>
      <c r="R97" s="202"/>
      <c r="T97" s="157"/>
    </row>
    <row r="98" spans="1:20" s="1" customFormat="1" ht="30" customHeight="1">
      <c r="A98" s="2" t="s">
        <v>17413</v>
      </c>
      <c r="B98" s="256" t="str">
        <f>IF(I98="SINAPI",VLOOKUP('TEREZINHA HARDY'!H98,SINAPI,2,),VLOOKUP('TEREZINHA HARDY'!H98,SETOP,3,))</f>
        <v>APLICAÇÃO MANUAL DE PINTURA COM TINTA LÁTEX ACRÍLICA EM TETO, DUAS DEMÃOS. AF_06/2014</v>
      </c>
      <c r="C98" s="256"/>
      <c r="D98" s="256"/>
      <c r="E98" s="256"/>
      <c r="F98" s="256"/>
      <c r="G98" s="256"/>
      <c r="H98" s="25">
        <v>88488</v>
      </c>
      <c r="I98" s="25" t="s">
        <v>16083</v>
      </c>
      <c r="J98" s="25" t="str">
        <f>IF(I98="SINAPI",VLOOKUP('TEREZINHA HARDY'!H98,SINAPI,3,),VLOOKUP('TEREZINHA HARDY'!H98,SETOP,4,))</f>
        <v>M2</v>
      </c>
      <c r="K98" s="3">
        <f>K96</f>
        <v>6.12</v>
      </c>
      <c r="L98" s="3">
        <v>407.19</v>
      </c>
      <c r="M98" s="26">
        <f>IF(I98="SINAPI",VLOOKUP('TEREZINHA HARDY'!H98,SINAPI,4,),VLOOKUP('TEREZINHA HARDY'!H98,SETOP,5,))</f>
        <v>11.4</v>
      </c>
      <c r="N98" s="26">
        <f t="shared" si="3001"/>
        <v>14.42</v>
      </c>
      <c r="O98" s="26">
        <f t="shared" si="3002"/>
        <v>69.768000000000001</v>
      </c>
      <c r="P98" s="26">
        <f t="shared" si="3003"/>
        <v>88.250399999999999</v>
      </c>
      <c r="Q98" s="202"/>
      <c r="R98" s="202"/>
      <c r="T98" s="157"/>
    </row>
    <row r="99" spans="1:20" s="1" customFormat="1" ht="30" customHeight="1">
      <c r="A99" s="2" t="s">
        <v>17414</v>
      </c>
      <c r="B99" s="256" t="str">
        <f>IF(I99="SINAPI",VLOOKUP('TEREZINHA HARDY'!H99,SINAPI,2,),VLOOKUP('TEREZINHA HARDY'!H99,SETOP,3,))</f>
        <v>RODAPÉ CERÂMICO DE 7CM DE ALTURA COM PLACAS TIPO ESMALTADA EXTRA DE DIMENSÕES 45X45CM. AF_06/2014</v>
      </c>
      <c r="C99" s="256"/>
      <c r="D99" s="256"/>
      <c r="E99" s="256"/>
      <c r="F99" s="256"/>
      <c r="G99" s="256"/>
      <c r="H99" s="25">
        <v>88649</v>
      </c>
      <c r="I99" s="25" t="s">
        <v>16083</v>
      </c>
      <c r="J99" s="25" t="str">
        <f>IF(I99="SINAPI",VLOOKUP('TEREZINHA HARDY'!H99,SINAPI,3,),VLOOKUP('TEREZINHA HARDY'!H99,SETOP,4,))</f>
        <v>M</v>
      </c>
      <c r="K99" s="3">
        <v>10.96</v>
      </c>
      <c r="L99" s="3">
        <v>407.19</v>
      </c>
      <c r="M99" s="26">
        <f>IF(I99="SINAPI",VLOOKUP('TEREZINHA HARDY'!H99,SINAPI,4,),VLOOKUP('TEREZINHA HARDY'!H99,SETOP,5,))</f>
        <v>6.35</v>
      </c>
      <c r="N99" s="26">
        <f t="shared" si="3001"/>
        <v>8.0299999999999994</v>
      </c>
      <c r="O99" s="26">
        <f t="shared" si="3002"/>
        <v>69.596000000000004</v>
      </c>
      <c r="P99" s="26">
        <f t="shared" si="3003"/>
        <v>88.008799999999994</v>
      </c>
      <c r="Q99" s="202"/>
      <c r="R99" s="202"/>
      <c r="T99" s="157"/>
    </row>
    <row r="100" spans="1:20" s="1" customFormat="1" ht="30" customHeight="1">
      <c r="A100" s="252" t="str">
        <f>"SUBTOTAL "&amp;B65</f>
        <v>SUBTOTAL COZINHA</v>
      </c>
      <c r="B100" s="253"/>
      <c r="C100" s="253"/>
      <c r="D100" s="253"/>
      <c r="E100" s="253"/>
      <c r="F100" s="253"/>
      <c r="G100" s="253"/>
      <c r="H100" s="253"/>
      <c r="I100" s="253"/>
      <c r="J100" s="253"/>
      <c r="K100" s="253"/>
      <c r="L100" s="253"/>
      <c r="M100" s="253"/>
      <c r="N100" s="253"/>
      <c r="O100" s="217">
        <f>SUM(O67:O99)</f>
        <v>15184.4797096</v>
      </c>
      <c r="P100" s="217">
        <f>SUM(P67:P99)</f>
        <v>19211.468250000005</v>
      </c>
      <c r="Q100" s="220"/>
      <c r="R100" s="220"/>
      <c r="S100" s="4"/>
      <c r="T100" s="117"/>
    </row>
    <row r="101" spans="1:20" s="1" customFormat="1" ht="15" customHeight="1">
      <c r="A101" s="273"/>
      <c r="B101" s="273"/>
      <c r="C101" s="273"/>
      <c r="D101" s="273"/>
      <c r="E101" s="273"/>
      <c r="F101" s="273"/>
      <c r="G101" s="273"/>
      <c r="H101" s="273"/>
      <c r="I101" s="273"/>
      <c r="J101" s="273"/>
      <c r="K101" s="273"/>
      <c r="L101" s="273"/>
      <c r="M101" s="273"/>
      <c r="N101" s="273"/>
      <c r="O101" s="273"/>
      <c r="P101" s="157"/>
      <c r="Q101" s="220"/>
      <c r="R101" s="220"/>
      <c r="S101" s="4"/>
      <c r="T101" s="117"/>
    </row>
    <row r="102" spans="1:20" s="1" customFormat="1" ht="30" customHeight="1">
      <c r="A102" s="218">
        <v>5</v>
      </c>
      <c r="B102" s="258" t="s">
        <v>16938</v>
      </c>
      <c r="C102" s="258"/>
      <c r="D102" s="258"/>
      <c r="E102" s="258"/>
      <c r="F102" s="258"/>
      <c r="G102" s="258"/>
      <c r="H102" s="210"/>
      <c r="I102" s="210"/>
      <c r="J102" s="210"/>
      <c r="K102" s="210"/>
      <c r="L102" s="210"/>
      <c r="M102" s="210"/>
      <c r="N102" s="210"/>
      <c r="O102" s="219"/>
      <c r="P102" s="219"/>
      <c r="Q102" s="220"/>
      <c r="R102" s="220"/>
      <c r="S102" s="4"/>
      <c r="T102" s="117"/>
    </row>
    <row r="103" spans="1:20" s="1" customFormat="1" ht="30" customHeight="1">
      <c r="A103" s="214" t="s">
        <v>16256</v>
      </c>
      <c r="B103" s="257" t="s">
        <v>17143</v>
      </c>
      <c r="C103" s="257"/>
      <c r="D103" s="257"/>
      <c r="E103" s="257"/>
      <c r="F103" s="257"/>
      <c r="G103" s="257"/>
      <c r="H103" s="215"/>
      <c r="I103" s="215"/>
      <c r="J103" s="215"/>
      <c r="K103" s="215"/>
      <c r="L103" s="215"/>
      <c r="M103" s="215"/>
      <c r="N103" s="215"/>
      <c r="O103" s="216"/>
      <c r="P103" s="216"/>
      <c r="Q103" s="220"/>
      <c r="R103" s="220"/>
      <c r="S103" s="4"/>
      <c r="T103" s="117"/>
    </row>
    <row r="104" spans="1:20" s="1" customFormat="1" ht="30" customHeight="1">
      <c r="A104" s="2" t="s">
        <v>16257</v>
      </c>
      <c r="B104" s="256" t="str">
        <f>IF(I104="SINAPI",VLOOKUP('TEREZINHA HARDY'!H104,SINAPI,2,),VLOOKUP('TEREZINHA HARDY'!H104,SETOP,3,))</f>
        <v>DEMOLIÇÃO DE PISO CERÂMICO OU LADRILHO HIDRÁULICO, INCLUSIVE AFASTAMENTO</v>
      </c>
      <c r="C104" s="256"/>
      <c r="D104" s="256"/>
      <c r="E104" s="256"/>
      <c r="F104" s="256"/>
      <c r="G104" s="256"/>
      <c r="H104" s="25" t="s">
        <v>9471</v>
      </c>
      <c r="I104" s="25" t="s">
        <v>6222</v>
      </c>
      <c r="J104" s="25" t="str">
        <f>IF(I104="SINAPI",VLOOKUP('TEREZINHA HARDY'!H104,SINAPI,3,),VLOOKUP('TEREZINHA HARDY'!H104,SETOP,4,))</f>
        <v>M2</v>
      </c>
      <c r="K104" s="3">
        <v>6.81</v>
      </c>
      <c r="L104" s="3">
        <v>407.19</v>
      </c>
      <c r="M104" s="26">
        <f>IF(I104="SINAPI",VLOOKUP('TEREZINHA HARDY'!H104,SINAPI,4,),VLOOKUP('TEREZINHA HARDY'!H104,SETOP,5,))</f>
        <v>10.8</v>
      </c>
      <c r="N104" s="26">
        <f t="shared" ref="N104:N113" si="3010">ROUND(M104*(1+$C$7),2)</f>
        <v>13.66</v>
      </c>
      <c r="O104" s="26">
        <f t="shared" ref="O104:O113" si="3011">M104*K104</f>
        <v>73.548000000000002</v>
      </c>
      <c r="P104" s="26">
        <f t="shared" ref="P104:P113" si="3012">N104*K104</f>
        <v>93.024599999999992</v>
      </c>
      <c r="Q104" s="220"/>
      <c r="R104" s="220"/>
      <c r="S104" s="4"/>
      <c r="T104" s="117"/>
    </row>
    <row r="105" spans="1:20" s="1" customFormat="1" ht="30" customHeight="1">
      <c r="A105" s="2" t="s">
        <v>16258</v>
      </c>
      <c r="B105" s="256" t="str">
        <f>IF(I105="SINAPI",VLOOKUP('TEREZINHA HARDY'!H105,SINAPI,2,),VLOOKUP('TEREZINHA HARDY'!H105,SETOP,3,))</f>
        <v>DEMOLIÇÃO DE REVESTIMENTO CERÂMICO, AZULEJO OU LADRILHO HIDRÁULICO INCLUSIVE AFASTAMENTO</v>
      </c>
      <c r="C105" s="256"/>
      <c r="D105" s="256"/>
      <c r="E105" s="256"/>
      <c r="F105" s="256"/>
      <c r="G105" s="256"/>
      <c r="H105" s="25" t="s">
        <v>9480</v>
      </c>
      <c r="I105" s="25" t="s">
        <v>6222</v>
      </c>
      <c r="J105" s="25" t="str">
        <f>IF(I105="SINAPI",VLOOKUP('TEREZINHA HARDY'!H105,SINAPI,3,),VLOOKUP('TEREZINHA HARDY'!H105,SETOP,4,))</f>
        <v>M2</v>
      </c>
      <c r="K105" s="3">
        <v>24.45</v>
      </c>
      <c r="L105" s="3">
        <v>407.19</v>
      </c>
      <c r="M105" s="26">
        <f>IF(I105="SINAPI",VLOOKUP('TEREZINHA HARDY'!H105,SINAPI,4,),VLOOKUP('TEREZINHA HARDY'!H105,SETOP,5,))</f>
        <v>12.18</v>
      </c>
      <c r="N105" s="26">
        <f t="shared" si="3010"/>
        <v>15.41</v>
      </c>
      <c r="O105" s="26">
        <f t="shared" si="3011"/>
        <v>297.80099999999999</v>
      </c>
      <c r="P105" s="26">
        <f t="shared" si="3012"/>
        <v>376.77449999999999</v>
      </c>
      <c r="Q105" s="220"/>
      <c r="R105" s="220"/>
      <c r="S105" s="4"/>
      <c r="T105" s="117"/>
    </row>
    <row r="106" spans="1:20" s="1" customFormat="1" ht="30" customHeight="1">
      <c r="A106" s="2" t="s">
        <v>17415</v>
      </c>
      <c r="B106" s="256" t="str">
        <f>IF(I106="SINAPI",VLOOKUP('TEREZINHA HARDY'!H106,SINAPI,2,),VLOOKUP('TEREZINHA HARDY'!H106,SETOP,3,))</f>
        <v>DEMOLIÇÃO DE ALVENARIA PARA QUALQUER TIPO DE BLOCO, DE FORMA MECANIZADA, SEM REAPROVEITAMENTO. AF_12/2017</v>
      </c>
      <c r="C106" s="256"/>
      <c r="D106" s="256"/>
      <c r="E106" s="256"/>
      <c r="F106" s="256"/>
      <c r="G106" s="256"/>
      <c r="H106" s="25">
        <v>97625</v>
      </c>
      <c r="I106" s="25" t="s">
        <v>16083</v>
      </c>
      <c r="J106" s="25" t="str">
        <f>IF(I106="SINAPI",VLOOKUP('TEREZINHA HARDY'!H106,SINAPI,3,),VLOOKUP('TEREZINHA HARDY'!H106,SETOP,4,))</f>
        <v>M3</v>
      </c>
      <c r="K106" s="3">
        <v>0.13500000000000001</v>
      </c>
      <c r="L106" s="3">
        <v>407.19</v>
      </c>
      <c r="M106" s="26">
        <f>IF(I106="SINAPI",VLOOKUP('TEREZINHA HARDY'!H106,SINAPI,4,),VLOOKUP('TEREZINHA HARDY'!H106,SETOP,5,))</f>
        <v>39.32</v>
      </c>
      <c r="N106" s="26">
        <f t="shared" si="3010"/>
        <v>49.75</v>
      </c>
      <c r="O106" s="26">
        <f t="shared" si="3011"/>
        <v>5.3082000000000003</v>
      </c>
      <c r="P106" s="26">
        <f t="shared" si="3012"/>
        <v>6.7162500000000005</v>
      </c>
      <c r="Q106" s="220"/>
      <c r="R106" s="220"/>
      <c r="S106" s="4"/>
      <c r="T106" s="117"/>
    </row>
    <row r="107" spans="1:20" s="1" customFormat="1" ht="30" customHeight="1">
      <c r="A107" s="2" t="s">
        <v>17416</v>
      </c>
      <c r="B107" s="256" t="str">
        <f>IF(I107="SINAPI",VLOOKUP('TEREZINHA HARDY'!H107,SINAPI,2,),VLOOKUP('TEREZINHA HARDY'!H107,SETOP,3,))</f>
        <v>CARGA MANUAL DE ENTULHO EM CAMINHAO BASCULANTE 6 M3</v>
      </c>
      <c r="C107" s="256"/>
      <c r="D107" s="256"/>
      <c r="E107" s="256"/>
      <c r="F107" s="256"/>
      <c r="G107" s="256"/>
      <c r="H107" s="25">
        <v>72897</v>
      </c>
      <c r="I107" s="25" t="s">
        <v>16083</v>
      </c>
      <c r="J107" s="25" t="str">
        <f>IF(I107="SINAPI",VLOOKUP('TEREZINHA HARDY'!H107,SINAPI,3,),VLOOKUP('TEREZINHA HARDY'!H107,SETOP,4,))</f>
        <v>M3</v>
      </c>
      <c r="K107" s="3">
        <f>(K104*0.03)+(K105*0.03)+K106</f>
        <v>1.0728</v>
      </c>
      <c r="L107" s="3">
        <v>407.19</v>
      </c>
      <c r="M107" s="26">
        <f>IF(I107="SINAPI",VLOOKUP('TEREZINHA HARDY'!H107,SINAPI,4,),VLOOKUP('TEREZINHA HARDY'!H107,SETOP,5,))</f>
        <v>17.88</v>
      </c>
      <c r="N107" s="26">
        <f t="shared" si="3010"/>
        <v>22.62</v>
      </c>
      <c r="O107" s="26">
        <f t="shared" si="3011"/>
        <v>19.181663999999998</v>
      </c>
      <c r="P107" s="26">
        <f t="shared" si="3012"/>
        <v>24.266736000000002</v>
      </c>
      <c r="Q107" s="220"/>
      <c r="R107" s="220"/>
      <c r="S107" s="4"/>
      <c r="T107" s="117"/>
    </row>
    <row r="108" spans="1:20" s="1" customFormat="1" ht="30" customHeight="1">
      <c r="A108" s="2" t="s">
        <v>17417</v>
      </c>
      <c r="B108" s="256" t="str">
        <f>IF(I108="SINAPI",VLOOKUP('TEREZINHA HARDY'!H108,SINAPI,2,),VLOOKUP('TEREZINHA HARDY'!H108,SETOP,3,))</f>
        <v>TRANSPORTE DE ENTULHO COM CAMINHAO BASCULANTE 6 M3, RODOVIA PAVIMENTADA, DMT 0,5 A 1,0 KM</v>
      </c>
      <c r="C108" s="256"/>
      <c r="D108" s="256"/>
      <c r="E108" s="256"/>
      <c r="F108" s="256"/>
      <c r="G108" s="256"/>
      <c r="H108" s="25">
        <v>72900</v>
      </c>
      <c r="I108" s="25" t="s">
        <v>16083</v>
      </c>
      <c r="J108" s="25" t="str">
        <f>IF(I108="SINAPI",VLOOKUP('TEREZINHA HARDY'!H108,SINAPI,3,),VLOOKUP('TEREZINHA HARDY'!H108,SETOP,4,))</f>
        <v>M3</v>
      </c>
      <c r="K108" s="3">
        <f>K107</f>
        <v>1.0728</v>
      </c>
      <c r="L108" s="3">
        <v>407.19</v>
      </c>
      <c r="M108" s="26">
        <f>IF(I108="SINAPI",VLOOKUP('TEREZINHA HARDY'!H108,SINAPI,4,),VLOOKUP('TEREZINHA HARDY'!H108,SETOP,5,))</f>
        <v>6.04</v>
      </c>
      <c r="N108" s="26">
        <f t="shared" si="3010"/>
        <v>7.64</v>
      </c>
      <c r="O108" s="26">
        <f t="shared" si="3011"/>
        <v>6.4797120000000001</v>
      </c>
      <c r="P108" s="26">
        <f t="shared" si="3012"/>
        <v>8.1961919999999999</v>
      </c>
      <c r="Q108" s="220"/>
      <c r="R108" s="220"/>
      <c r="S108" s="4"/>
      <c r="T108" s="117"/>
    </row>
    <row r="109" spans="1:20" s="1" customFormat="1" ht="30" customHeight="1">
      <c r="A109" s="214" t="s">
        <v>16259</v>
      </c>
      <c r="B109" s="257" t="s">
        <v>17149</v>
      </c>
      <c r="C109" s="257"/>
      <c r="D109" s="257"/>
      <c r="E109" s="257"/>
      <c r="F109" s="257"/>
      <c r="G109" s="257"/>
      <c r="H109" s="215"/>
      <c r="I109" s="215"/>
      <c r="J109" s="215"/>
      <c r="K109" s="215"/>
      <c r="L109" s="215"/>
      <c r="M109" s="215"/>
      <c r="N109" s="215"/>
      <c r="O109" s="216"/>
      <c r="P109" s="216"/>
      <c r="Q109" s="220"/>
      <c r="R109" s="220"/>
      <c r="S109" s="4"/>
      <c r="T109" s="117"/>
    </row>
    <row r="110" spans="1:20" s="1" customFormat="1" ht="30" customHeight="1">
      <c r="A110" s="2" t="s">
        <v>16260</v>
      </c>
      <c r="B110" s="256" t="str">
        <f>IF(I110="SINAPI",VLOOKUP('TEREZINHA HARDY'!H110,SINAPI,2,),VLOOKUP('TEREZINHA HARDY'!H110,SETOP,3,))</f>
        <v>EMBOÇO, PARA RECEBIMENTO DE CERÂMICA, EM ARGAMASSA TRAÇO 1:2:8, PREPARO MECÂNICO COM BETONEIRA 400L, APLICADO MANUALMENTE EM FACES INTERNAS DE PAREDES, PARA AMBIENTE COM ÁREA  MAIOR QUE 10M2, ESPESSURA DE 20MM, COM EXECUÇÃO DE TALISCAS. AF_06/2014</v>
      </c>
      <c r="C110" s="256"/>
      <c r="D110" s="256"/>
      <c r="E110" s="256"/>
      <c r="F110" s="256"/>
      <c r="G110" s="256"/>
      <c r="H110" s="25">
        <v>87535</v>
      </c>
      <c r="I110" s="25" t="s">
        <v>16083</v>
      </c>
      <c r="J110" s="25" t="str">
        <f>IF(I110="SINAPI",VLOOKUP('TEREZINHA HARDY'!H110,SINAPI,3,),VLOOKUP('TEREZINHA HARDY'!H110,SETOP,4,))</f>
        <v>M2</v>
      </c>
      <c r="K110" s="3">
        <v>24.45</v>
      </c>
      <c r="L110" s="3">
        <v>407.19</v>
      </c>
      <c r="M110" s="26">
        <f>IF(I110="SINAPI",VLOOKUP('TEREZINHA HARDY'!H110,SINAPI,4,),VLOOKUP('TEREZINHA HARDY'!H110,SETOP,5,))</f>
        <v>20.100000000000001</v>
      </c>
      <c r="N110" s="26">
        <f t="shared" si="3010"/>
        <v>25.43</v>
      </c>
      <c r="O110" s="26">
        <f t="shared" si="3011"/>
        <v>491.44499999999999</v>
      </c>
      <c r="P110" s="26">
        <f t="shared" si="3012"/>
        <v>621.76350000000002</v>
      </c>
      <c r="Q110" s="220"/>
      <c r="R110" s="220"/>
      <c r="S110" s="4"/>
      <c r="T110" s="117"/>
    </row>
    <row r="111" spans="1:20" s="1" customFormat="1" ht="30" customHeight="1">
      <c r="A111" s="2" t="s">
        <v>17418</v>
      </c>
      <c r="B111" s="256" t="str">
        <f>IF(I111="SINAPI",VLOOKUP('TEREZINHA HARDY'!H111,SINAPI,2,),VLOOKUP('TEREZINHA HARDY'!H111,SETOP,3,))</f>
        <v>REVESTIMENTO CERÂMICO PARA PAREDES INTERNAS COM PLACAS TIPO ESMALTADA EXTRA DE DIMENSÕES 25X35 CM APLICADAS EM AMBIENTES DE ÁREA MAIOR QUE 5 M² NA ALTURA INTEIRA DAS PAREDES. AF_06/2014</v>
      </c>
      <c r="C111" s="256"/>
      <c r="D111" s="256"/>
      <c r="E111" s="256"/>
      <c r="F111" s="256"/>
      <c r="G111" s="256"/>
      <c r="H111" s="25">
        <v>87269</v>
      </c>
      <c r="I111" s="25" t="s">
        <v>16083</v>
      </c>
      <c r="J111" s="25" t="str">
        <f>IF(I111="SINAPI",VLOOKUP('TEREZINHA HARDY'!H111,SINAPI,3,),VLOOKUP('TEREZINHA HARDY'!H111,SETOP,4,))</f>
        <v>M2</v>
      </c>
      <c r="K111" s="3">
        <v>24.45</v>
      </c>
      <c r="L111" s="3">
        <v>407.19</v>
      </c>
      <c r="M111" s="26">
        <f>IF(I111="SINAPI",VLOOKUP('TEREZINHA HARDY'!H111,SINAPI,4,),VLOOKUP('TEREZINHA HARDY'!H111,SETOP,5,))</f>
        <v>44.71</v>
      </c>
      <c r="N111" s="26">
        <f t="shared" si="3010"/>
        <v>56.57</v>
      </c>
      <c r="O111" s="26">
        <f t="shared" si="3011"/>
        <v>1093.1595</v>
      </c>
      <c r="P111" s="26">
        <f t="shared" si="3012"/>
        <v>1383.1365000000001</v>
      </c>
      <c r="Q111" s="220"/>
      <c r="R111" s="220"/>
      <c r="S111" s="4"/>
      <c r="T111" s="117"/>
    </row>
    <row r="112" spans="1:20" s="1" customFormat="1" ht="30" customHeight="1">
      <c r="A112" s="2" t="s">
        <v>17419</v>
      </c>
      <c r="B112" s="256" t="str">
        <f>IF(I112="SINAPI",VLOOKUP('TEREZINHA HARDY'!H112,SINAPI,2,),VLOOKUP('TEREZINHA HARDY'!H112,SETOP,3,))</f>
        <v>CONTRAPISO EM ARGAMASSA TRAÇO 1:4 (CIMENTO E AREIA), PREPARO MECÂNICO COM BETONEIRA 400 L, APLICADO EM ÁREAS MOLHADAS SOBRE LAJE, ADERIDO, ESPESSURA 3CM. AF_06/2014</v>
      </c>
      <c r="C112" s="256"/>
      <c r="D112" s="256"/>
      <c r="E112" s="256"/>
      <c r="F112" s="256"/>
      <c r="G112" s="256"/>
      <c r="H112" s="25">
        <v>87745</v>
      </c>
      <c r="I112" s="25" t="s">
        <v>16083</v>
      </c>
      <c r="J112" s="25" t="str">
        <f>IF(I112="SINAPI",VLOOKUP('TEREZINHA HARDY'!H112,SINAPI,3,),VLOOKUP('TEREZINHA HARDY'!H112,SETOP,4,))</f>
        <v>M2</v>
      </c>
      <c r="K112" s="3">
        <v>6.81</v>
      </c>
      <c r="L112" s="3">
        <v>407.19</v>
      </c>
      <c r="M112" s="26">
        <f>IF(I112="SINAPI",VLOOKUP('TEREZINHA HARDY'!H112,SINAPI,4,),VLOOKUP('TEREZINHA HARDY'!H112,SETOP,5,))</f>
        <v>35.520000000000003</v>
      </c>
      <c r="N112" s="26">
        <f t="shared" si="3010"/>
        <v>44.94</v>
      </c>
      <c r="O112" s="26">
        <f t="shared" si="3011"/>
        <v>241.8912</v>
      </c>
      <c r="P112" s="26">
        <f t="shared" si="3012"/>
        <v>306.04139999999995</v>
      </c>
      <c r="Q112" s="220"/>
      <c r="R112" s="220"/>
      <c r="S112" s="4"/>
      <c r="T112" s="117"/>
    </row>
    <row r="113" spans="1:20" s="1" customFormat="1" ht="30" customHeight="1">
      <c r="A113" s="2" t="s">
        <v>17420</v>
      </c>
      <c r="B113" s="256" t="str">
        <f>IF(I113="SINAPI",VLOOKUP('TEREZINHA HARDY'!H113,SINAPI,2,),VLOOKUP('TEREZINHA HARDY'!H113,SETOP,3,))</f>
        <v>REVESTIMENTO CERÂMICO PARA PISO COM PLACAS TIPO ESMALTADA EXTRA DE DIMENSÕES 45X45 CM APLICADA EM AMBIENTES DE ÁREA MAIOR QUE 10 M2. AF_06/2014</v>
      </c>
      <c r="C113" s="256"/>
      <c r="D113" s="256"/>
      <c r="E113" s="256"/>
      <c r="F113" s="256"/>
      <c r="G113" s="256"/>
      <c r="H113" s="25">
        <v>87251</v>
      </c>
      <c r="I113" s="25" t="s">
        <v>16083</v>
      </c>
      <c r="J113" s="25" t="str">
        <f>IF(I113="SINAPI",VLOOKUP('TEREZINHA HARDY'!H113,SINAPI,3,),VLOOKUP('TEREZINHA HARDY'!H113,SETOP,4,))</f>
        <v>M2</v>
      </c>
      <c r="K113" s="3">
        <v>6.81</v>
      </c>
      <c r="L113" s="3">
        <v>407.19</v>
      </c>
      <c r="M113" s="26">
        <f>IF(I113="SINAPI",VLOOKUP('TEREZINHA HARDY'!H113,SINAPI,4,),VLOOKUP('TEREZINHA HARDY'!H113,SETOP,5,))</f>
        <v>38.5</v>
      </c>
      <c r="N113" s="26">
        <f t="shared" si="3010"/>
        <v>48.71</v>
      </c>
      <c r="O113" s="26">
        <f t="shared" si="3011"/>
        <v>262.185</v>
      </c>
      <c r="P113" s="26">
        <f t="shared" si="3012"/>
        <v>331.71510000000001</v>
      </c>
      <c r="Q113" s="220"/>
      <c r="R113" s="220"/>
      <c r="S113" s="4"/>
      <c r="T113" s="117"/>
    </row>
    <row r="114" spans="1:20" s="1" customFormat="1" ht="30" customHeight="1">
      <c r="A114" s="252" t="str">
        <f>"SUBTOTAL "&amp;B102</f>
        <v>SUBTOTAL BANHEIRO DOS PROFESSORES</v>
      </c>
      <c r="B114" s="253"/>
      <c r="C114" s="253"/>
      <c r="D114" s="253"/>
      <c r="E114" s="253"/>
      <c r="F114" s="253"/>
      <c r="G114" s="253"/>
      <c r="H114" s="253"/>
      <c r="I114" s="253"/>
      <c r="J114" s="253"/>
      <c r="K114" s="253"/>
      <c r="L114" s="253"/>
      <c r="M114" s="253"/>
      <c r="N114" s="253"/>
      <c r="O114" s="217">
        <f>SUM(O104:O113)</f>
        <v>2490.999276</v>
      </c>
      <c r="P114" s="217">
        <f>SUM(P104:P113)</f>
        <v>3151.6347780000001</v>
      </c>
      <c r="Q114" s="220"/>
      <c r="R114" s="220"/>
      <c r="S114" s="4"/>
      <c r="T114" s="117"/>
    </row>
    <row r="115" spans="1:20" s="1" customFormat="1" ht="15" customHeight="1">
      <c r="A115" s="273"/>
      <c r="B115" s="273"/>
      <c r="C115" s="273"/>
      <c r="D115" s="273"/>
      <c r="E115" s="273"/>
      <c r="F115" s="273"/>
      <c r="G115" s="273"/>
      <c r="H115" s="273"/>
      <c r="I115" s="273"/>
      <c r="J115" s="273"/>
      <c r="K115" s="273"/>
      <c r="L115" s="273"/>
      <c r="M115" s="273"/>
      <c r="N115" s="273"/>
      <c r="O115" s="273"/>
      <c r="P115" s="157"/>
      <c r="Q115" s="220"/>
      <c r="R115" s="220"/>
      <c r="S115" s="4"/>
      <c r="T115" s="117"/>
    </row>
    <row r="116" spans="1:20" s="1" customFormat="1" ht="30" customHeight="1">
      <c r="A116" s="218">
        <v>6</v>
      </c>
      <c r="B116" s="258" t="s">
        <v>17150</v>
      </c>
      <c r="C116" s="258"/>
      <c r="D116" s="258"/>
      <c r="E116" s="258"/>
      <c r="F116" s="258"/>
      <c r="G116" s="258"/>
      <c r="H116" s="210"/>
      <c r="I116" s="210"/>
      <c r="J116" s="210"/>
      <c r="K116" s="210"/>
      <c r="L116" s="210"/>
      <c r="M116" s="210"/>
      <c r="N116" s="210"/>
      <c r="O116" s="219"/>
      <c r="P116" s="219"/>
      <c r="Q116" s="220"/>
      <c r="R116" s="220"/>
      <c r="S116" s="4"/>
      <c r="T116" s="117"/>
    </row>
    <row r="117" spans="1:20" s="1" customFormat="1" ht="30" customHeight="1">
      <c r="A117" s="214" t="s">
        <v>16223</v>
      </c>
      <c r="B117" s="257" t="s">
        <v>17143</v>
      </c>
      <c r="C117" s="257"/>
      <c r="D117" s="257"/>
      <c r="E117" s="257"/>
      <c r="F117" s="257"/>
      <c r="G117" s="257"/>
      <c r="H117" s="215"/>
      <c r="I117" s="215"/>
      <c r="J117" s="215"/>
      <c r="K117" s="215"/>
      <c r="L117" s="215"/>
      <c r="M117" s="215"/>
      <c r="N117" s="215"/>
      <c r="O117" s="216"/>
      <c r="P117" s="216"/>
      <c r="Q117" s="220"/>
      <c r="R117" s="220"/>
      <c r="S117" s="4"/>
      <c r="T117" s="117"/>
    </row>
    <row r="118" spans="1:20" s="1" customFormat="1" ht="30" customHeight="1">
      <c r="A118" s="2" t="s">
        <v>16224</v>
      </c>
      <c r="B118" s="256" t="str">
        <f>IF(I118="SINAPI",VLOOKUP('TEREZINHA HARDY'!H118,SINAPI,2,),VLOOKUP('TEREZINHA HARDY'!H118,SETOP,3,))</f>
        <v>DEMOLIÇÃO DE PISO CERÂMICO OU LADRILHO HIDRÁULICO, INCLUSIVE AFASTAMENTO</v>
      </c>
      <c r="C118" s="256"/>
      <c r="D118" s="256"/>
      <c r="E118" s="256"/>
      <c r="F118" s="256"/>
      <c r="G118" s="256"/>
      <c r="H118" s="25" t="s">
        <v>9471</v>
      </c>
      <c r="I118" s="25" t="s">
        <v>6222</v>
      </c>
      <c r="J118" s="25" t="str">
        <f>IF(I118="SINAPI",VLOOKUP('TEREZINHA HARDY'!H118,SINAPI,3,),VLOOKUP('TEREZINHA HARDY'!H118,SETOP,4,))</f>
        <v>M2</v>
      </c>
      <c r="K118" s="3">
        <v>37.29</v>
      </c>
      <c r="L118" s="3">
        <v>407.19</v>
      </c>
      <c r="M118" s="26">
        <f>IF(I118="SINAPI",VLOOKUP('TEREZINHA HARDY'!H118,SINAPI,4,),VLOOKUP('TEREZINHA HARDY'!H118,SETOP,5,))</f>
        <v>10.8</v>
      </c>
      <c r="N118" s="26">
        <f t="shared" ref="N118:N139" si="3013">ROUND(M118*(1+$C$7),2)</f>
        <v>13.66</v>
      </c>
      <c r="O118" s="26">
        <f t="shared" ref="O118:O139" si="3014">M118*K118</f>
        <v>402.73200000000003</v>
      </c>
      <c r="P118" s="26">
        <f t="shared" ref="P118:P139" si="3015">N118*K118</f>
        <v>509.38139999999999</v>
      </c>
      <c r="Q118" s="220"/>
      <c r="R118" s="220"/>
      <c r="S118" s="4"/>
      <c r="T118" s="117"/>
    </row>
    <row r="119" spans="1:20" s="1" customFormat="1" ht="30" customHeight="1">
      <c r="A119" s="2" t="s">
        <v>16225</v>
      </c>
      <c r="B119" s="256" t="str">
        <f>IF(I119="SINAPI",VLOOKUP('TEREZINHA HARDY'!H119,SINAPI,2,),VLOOKUP('TEREZINHA HARDY'!H119,SETOP,3,))</f>
        <v>DEMOLIÇÃO DE RODAPÉ CERÂMICO, DE FORMA MANUAL, SEM REAPROVEITAMENTO. AF_12/2017</v>
      </c>
      <c r="C119" s="256"/>
      <c r="D119" s="256"/>
      <c r="E119" s="256"/>
      <c r="F119" s="256"/>
      <c r="G119" s="256"/>
      <c r="H119" s="25">
        <v>97632</v>
      </c>
      <c r="I119" s="25" t="s">
        <v>16083</v>
      </c>
      <c r="J119" s="25" t="str">
        <f>IF(I119="SINAPI",VLOOKUP('TEREZINHA HARDY'!H119,SINAPI,3,),VLOOKUP('TEREZINHA HARDY'!H119,SETOP,4,))</f>
        <v>M</v>
      </c>
      <c r="K119" s="3">
        <v>23.55</v>
      </c>
      <c r="L119" s="3">
        <v>407.19</v>
      </c>
      <c r="M119" s="26">
        <f>IF(I119="SINAPI",VLOOKUP('TEREZINHA HARDY'!H119,SINAPI,4,),VLOOKUP('TEREZINHA HARDY'!H119,SETOP,5,))</f>
        <v>1.69</v>
      </c>
      <c r="N119" s="26">
        <f t="shared" si="3013"/>
        <v>2.14</v>
      </c>
      <c r="O119" s="26">
        <f t="shared" si="3014"/>
        <v>39.799500000000002</v>
      </c>
      <c r="P119" s="26">
        <f t="shared" si="3015"/>
        <v>50.397000000000006</v>
      </c>
      <c r="Q119" s="220"/>
      <c r="R119" s="220"/>
      <c r="S119" s="4"/>
      <c r="T119" s="117"/>
    </row>
    <row r="120" spans="1:20" s="1" customFormat="1" ht="30" customHeight="1">
      <c r="A120" s="2" t="s">
        <v>17124</v>
      </c>
      <c r="B120" s="256" t="str">
        <f>IF(I120="SINAPI",VLOOKUP('TEREZINHA HARDY'!H120,SINAPI,2,),VLOOKUP('TEREZINHA HARDY'!H120,SETOP,3,))</f>
        <v>REMOÇÃO DE PORTAS, DE FORMA MANUAL, SEM REAPROVEITAMENTO. AF_12/2017</v>
      </c>
      <c r="C120" s="256"/>
      <c r="D120" s="256"/>
      <c r="E120" s="256"/>
      <c r="F120" s="256"/>
      <c r="G120" s="256"/>
      <c r="H120" s="25">
        <v>97644</v>
      </c>
      <c r="I120" s="25" t="s">
        <v>16083</v>
      </c>
      <c r="J120" s="25" t="str">
        <f>IF(I120="SINAPI",VLOOKUP('TEREZINHA HARDY'!H120,SINAPI,3,),VLOOKUP('TEREZINHA HARDY'!H120,SETOP,4,))</f>
        <v>M2</v>
      </c>
      <c r="K120" s="3">
        <f>2.1*0.8</f>
        <v>1.6800000000000002</v>
      </c>
      <c r="L120" s="3">
        <v>407.19</v>
      </c>
      <c r="M120" s="26">
        <f>IF(I120="SINAPI",VLOOKUP('TEREZINHA HARDY'!H120,SINAPI,4,),VLOOKUP('TEREZINHA HARDY'!H120,SETOP,5,))</f>
        <v>5.89</v>
      </c>
      <c r="N120" s="26">
        <f t="shared" si="3013"/>
        <v>7.45</v>
      </c>
      <c r="O120" s="26">
        <f t="shared" si="3014"/>
        <v>9.8952000000000009</v>
      </c>
      <c r="P120" s="26">
        <f t="shared" si="3015"/>
        <v>12.516000000000002</v>
      </c>
      <c r="Q120" s="220"/>
      <c r="R120" s="220"/>
      <c r="S120" s="4"/>
      <c r="T120" s="117"/>
    </row>
    <row r="121" spans="1:20" s="1" customFormat="1" ht="30" customHeight="1">
      <c r="A121" s="2" t="s">
        <v>17421</v>
      </c>
      <c r="B121" s="256" t="str">
        <f>IF(I121="SINAPI",VLOOKUP('TEREZINHA HARDY'!H121,SINAPI,2,),VLOOKUP('TEREZINHA HARDY'!H121,SETOP,3,))</f>
        <v>REMOÇÃO DE JANELAS, DE FORMA MANUAL, SEM REAPROVEITAMENTO. AF_12/2017</v>
      </c>
      <c r="C121" s="256"/>
      <c r="D121" s="256"/>
      <c r="E121" s="256"/>
      <c r="F121" s="256"/>
      <c r="G121" s="256"/>
      <c r="H121" s="25">
        <v>97645</v>
      </c>
      <c r="I121" s="25" t="s">
        <v>16083</v>
      </c>
      <c r="J121" s="25" t="str">
        <f>IF(I121="SINAPI",VLOOKUP('TEREZINHA HARDY'!H121,SINAPI,3,),VLOOKUP('TEREZINHA HARDY'!H121,SETOP,4,))</f>
        <v>M2</v>
      </c>
      <c r="K121" s="3">
        <f>2*1.2</f>
        <v>2.4</v>
      </c>
      <c r="L121" s="3">
        <v>407.19</v>
      </c>
      <c r="M121" s="26">
        <f>IF(I121="SINAPI",VLOOKUP('TEREZINHA HARDY'!H121,SINAPI,4,),VLOOKUP('TEREZINHA HARDY'!H121,SETOP,5,))</f>
        <v>17.239999999999998</v>
      </c>
      <c r="N121" s="26">
        <f t="shared" si="3013"/>
        <v>21.81</v>
      </c>
      <c r="O121" s="26">
        <f t="shared" si="3014"/>
        <v>41.375999999999998</v>
      </c>
      <c r="P121" s="26">
        <f t="shared" si="3015"/>
        <v>52.343999999999994</v>
      </c>
      <c r="Q121" s="220"/>
      <c r="R121" s="220"/>
      <c r="S121" s="4"/>
      <c r="T121" s="117"/>
    </row>
    <row r="122" spans="1:20" s="1" customFormat="1" ht="30" customHeight="1">
      <c r="A122" s="2" t="s">
        <v>17422</v>
      </c>
      <c r="B122" s="256" t="str">
        <f>IF(I122="SINAPI",VLOOKUP('TEREZINHA HARDY'!H122,SINAPI,2,),VLOOKUP('TEREZINHA HARDY'!H122,SETOP,3,))</f>
        <v>DEMOLIÇÃO DE FORRO DE TABUAS DE PINHO INCLUSIVE AFASTAMENTO E EMPILHAMENTO</v>
      </c>
      <c r="C122" s="256"/>
      <c r="D122" s="256"/>
      <c r="E122" s="256"/>
      <c r="F122" s="256"/>
      <c r="G122" s="256"/>
      <c r="H122" s="25" t="s">
        <v>9464</v>
      </c>
      <c r="I122" s="25" t="s">
        <v>6222</v>
      </c>
      <c r="J122" s="25" t="str">
        <f>IF(I122="SINAPI",VLOOKUP('TEREZINHA HARDY'!H122,SINAPI,3,),VLOOKUP('TEREZINHA HARDY'!H122,SETOP,4,))</f>
        <v>M2</v>
      </c>
      <c r="K122" s="3">
        <v>37.29</v>
      </c>
      <c r="L122" s="3">
        <v>407.19</v>
      </c>
      <c r="M122" s="26">
        <f>IF(I122="SINAPI",VLOOKUP('TEREZINHA HARDY'!H122,SINAPI,4,),VLOOKUP('TEREZINHA HARDY'!H122,SETOP,5,))</f>
        <v>13.71</v>
      </c>
      <c r="N122" s="26">
        <f t="shared" si="3013"/>
        <v>17.350000000000001</v>
      </c>
      <c r="O122" s="26">
        <f t="shared" si="3014"/>
        <v>511.24590000000001</v>
      </c>
      <c r="P122" s="26">
        <f t="shared" si="3015"/>
        <v>646.98149999999998</v>
      </c>
      <c r="Q122" s="220"/>
      <c r="R122" s="220"/>
      <c r="S122" s="4"/>
      <c r="T122" s="117"/>
    </row>
    <row r="123" spans="1:20" s="1" customFormat="1" ht="30" customHeight="1">
      <c r="A123" s="2" t="s">
        <v>17423</v>
      </c>
      <c r="B123" s="256" t="str">
        <f>IF(I123="SINAPI",VLOOKUP('TEREZINHA HARDY'!H123,SINAPI,2,),VLOOKUP('TEREZINHA HARDY'!H123,SETOP,3,))</f>
        <v>DEMOLIÇÃO DE ALVENARIA PARA QUALQUER TIPO DE BLOCO, DE FORMA MECANIZADA, SEM REAPROVEITAMENTO. AF_12/2017</v>
      </c>
      <c r="C123" s="256"/>
      <c r="D123" s="256"/>
      <c r="E123" s="256"/>
      <c r="F123" s="256"/>
      <c r="G123" s="256"/>
      <c r="H123" s="25">
        <v>97625</v>
      </c>
      <c r="I123" s="25" t="s">
        <v>16083</v>
      </c>
      <c r="J123" s="25" t="str">
        <f>IF(I123="SINAPI",VLOOKUP('TEREZINHA HARDY'!H123,SINAPI,3,),VLOOKUP('TEREZINHA HARDY'!H123,SETOP,4,))</f>
        <v>M3</v>
      </c>
      <c r="K123" s="3">
        <v>0.67500000000000004</v>
      </c>
      <c r="L123" s="3">
        <v>407.19</v>
      </c>
      <c r="M123" s="26">
        <f>IF(I123="SINAPI",VLOOKUP('TEREZINHA HARDY'!H123,SINAPI,4,),VLOOKUP('TEREZINHA HARDY'!H123,SETOP,5,))</f>
        <v>39.32</v>
      </c>
      <c r="N123" s="26">
        <f t="shared" si="3013"/>
        <v>49.75</v>
      </c>
      <c r="O123" s="26">
        <f t="shared" si="3014"/>
        <v>26.541</v>
      </c>
      <c r="P123" s="26">
        <f t="shared" si="3015"/>
        <v>33.581250000000004</v>
      </c>
      <c r="Q123" s="220"/>
      <c r="R123" s="220"/>
      <c r="S123" s="4"/>
      <c r="T123" s="117"/>
    </row>
    <row r="124" spans="1:20" s="1" customFormat="1" ht="30" customHeight="1">
      <c r="A124" s="2" t="s">
        <v>17424</v>
      </c>
      <c r="B124" s="256" t="str">
        <f>IF(I124="SINAPI",VLOOKUP('TEREZINHA HARDY'!H124,SINAPI,2,),VLOOKUP('TEREZINHA HARDY'!H124,SETOP,3,))</f>
        <v>CARGA MANUAL DE ENTULHO EM CAMINHAO BASCULANTE 6 M3</v>
      </c>
      <c r="C124" s="256"/>
      <c r="D124" s="256"/>
      <c r="E124" s="256"/>
      <c r="F124" s="256"/>
      <c r="G124" s="256"/>
      <c r="H124" s="25">
        <v>72897</v>
      </c>
      <c r="I124" s="25" t="s">
        <v>16083</v>
      </c>
      <c r="J124" s="25" t="str">
        <f>IF(I124="SINAPI",VLOOKUP('TEREZINHA HARDY'!H124,SINAPI,3,),VLOOKUP('TEREZINHA HARDY'!H124,SETOP,4,))</f>
        <v>M3</v>
      </c>
      <c r="K124" s="3">
        <v>3.82</v>
      </c>
      <c r="L124" s="3">
        <v>407.19</v>
      </c>
      <c r="M124" s="26">
        <f>IF(I124="SINAPI",VLOOKUP('TEREZINHA HARDY'!H124,SINAPI,4,),VLOOKUP('TEREZINHA HARDY'!H124,SETOP,5,))</f>
        <v>17.88</v>
      </c>
      <c r="N124" s="26">
        <f t="shared" si="3013"/>
        <v>22.62</v>
      </c>
      <c r="O124" s="26">
        <f t="shared" si="3014"/>
        <v>68.301599999999993</v>
      </c>
      <c r="P124" s="26">
        <f t="shared" si="3015"/>
        <v>86.4084</v>
      </c>
      <c r="Q124" s="220"/>
      <c r="R124" s="220"/>
      <c r="S124" s="4"/>
      <c r="T124" s="117"/>
    </row>
    <row r="125" spans="1:20" s="1" customFormat="1" ht="30" customHeight="1">
      <c r="A125" s="2" t="s">
        <v>17425</v>
      </c>
      <c r="B125" s="256" t="str">
        <f>IF(I125="SINAPI",VLOOKUP('TEREZINHA HARDY'!H125,SINAPI,2,),VLOOKUP('TEREZINHA HARDY'!H125,SETOP,3,))</f>
        <v>TRANSPORTE DE ENTULHO COM CAMINHAO BASCULANTE 6 M3, RODOVIA PAVIMENTADA, DMT 0,5 A 1,0 KM</v>
      </c>
      <c r="C125" s="256"/>
      <c r="D125" s="256"/>
      <c r="E125" s="256"/>
      <c r="F125" s="256"/>
      <c r="G125" s="256"/>
      <c r="H125" s="25">
        <v>72900</v>
      </c>
      <c r="I125" s="25" t="s">
        <v>16083</v>
      </c>
      <c r="J125" s="25" t="str">
        <f>IF(I125="SINAPI",VLOOKUP('TEREZINHA HARDY'!H125,SINAPI,3,),VLOOKUP('TEREZINHA HARDY'!H125,SETOP,4,))</f>
        <v>M3</v>
      </c>
      <c r="K125" s="3">
        <v>3.82</v>
      </c>
      <c r="L125" s="3">
        <v>407.19</v>
      </c>
      <c r="M125" s="26">
        <f>IF(I125="SINAPI",VLOOKUP('TEREZINHA HARDY'!H125,SINAPI,4,),VLOOKUP('TEREZINHA HARDY'!H125,SETOP,5,))</f>
        <v>6.04</v>
      </c>
      <c r="N125" s="26">
        <f t="shared" si="3013"/>
        <v>7.64</v>
      </c>
      <c r="O125" s="26">
        <f t="shared" si="3014"/>
        <v>23.072800000000001</v>
      </c>
      <c r="P125" s="26">
        <f t="shared" si="3015"/>
        <v>29.184799999999999</v>
      </c>
      <c r="Q125" s="220"/>
      <c r="R125" s="220"/>
      <c r="S125" s="4"/>
      <c r="T125" s="117"/>
    </row>
    <row r="126" spans="1:20" s="1" customFormat="1" ht="30" customHeight="1">
      <c r="A126" s="214" t="s">
        <v>16226</v>
      </c>
      <c r="B126" s="257" t="s">
        <v>16241</v>
      </c>
      <c r="C126" s="257"/>
      <c r="D126" s="257"/>
      <c r="E126" s="257"/>
      <c r="F126" s="257"/>
      <c r="G126" s="257"/>
      <c r="H126" s="215"/>
      <c r="I126" s="215"/>
      <c r="J126" s="215"/>
      <c r="K126" s="215"/>
      <c r="L126" s="215"/>
      <c r="M126" s="215"/>
      <c r="N126" s="215"/>
      <c r="O126" s="216"/>
      <c r="P126" s="216"/>
      <c r="Q126" s="220"/>
      <c r="R126" s="220"/>
      <c r="S126" s="4"/>
      <c r="T126" s="117"/>
    </row>
    <row r="127" spans="1:20" s="1" customFormat="1" ht="30" customHeight="1">
      <c r="A127" s="2" t="s">
        <v>16227</v>
      </c>
      <c r="B127" s="256" t="str">
        <f>IF(I127="SINAPI",VLOOKUP('TEREZINHA HARDY'!H127,SINAPI,2,),VLOOKUP('TEREZINHA HARDY'!H127,SETOP,3,))</f>
        <v>ALVENARIA DE VEDAÇÃO DE BLOCOS CERÂMICOS FURADOS NA HORIZONTAL DE 14X9X19CM (ESPESSURA 14CM, BLOCO DEITADO) DE PAREDES COM ÁREA LÍQUIDA MAIOR OU IGUAL A 6M² COM VÃOS E ARGAMASSA DE ASSENTAMENTO COM PREPARO EM BETONEIRA. AF_06/2014</v>
      </c>
      <c r="C127" s="256"/>
      <c r="D127" s="256"/>
      <c r="E127" s="256"/>
      <c r="F127" s="256"/>
      <c r="G127" s="256"/>
      <c r="H127" s="25">
        <v>87525</v>
      </c>
      <c r="I127" s="25" t="s">
        <v>16083</v>
      </c>
      <c r="J127" s="25" t="str">
        <f>IF(I127="SINAPI",VLOOKUP('TEREZINHA HARDY'!H127,SINAPI,3,),VLOOKUP('TEREZINHA HARDY'!H127,SETOP,4,))</f>
        <v>M2</v>
      </c>
      <c r="K127" s="3">
        <v>16.88</v>
      </c>
      <c r="L127" s="3">
        <v>407.19</v>
      </c>
      <c r="M127" s="26">
        <f>IF(I127="SINAPI",VLOOKUP('TEREZINHA HARDY'!H127,SINAPI,4,),VLOOKUP('TEREZINHA HARDY'!H127,SETOP,5,))</f>
        <v>93.29</v>
      </c>
      <c r="N127" s="26">
        <f t="shared" ref="N127" si="3016">ROUND(M127*(1+$C$7),2)</f>
        <v>118.03</v>
      </c>
      <c r="O127" s="26">
        <f t="shared" ref="O127" si="3017">M127*K127</f>
        <v>1574.7352000000001</v>
      </c>
      <c r="P127" s="26">
        <f t="shared" ref="P127" si="3018">N127*K127</f>
        <v>1992.3463999999999</v>
      </c>
      <c r="Q127" s="220"/>
      <c r="R127" s="220"/>
      <c r="S127" s="4"/>
      <c r="T127" s="117"/>
    </row>
    <row r="128" spans="1:20" s="1" customFormat="1" ht="30" customHeight="1">
      <c r="A128" s="214" t="s">
        <v>16228</v>
      </c>
      <c r="B128" s="257" t="s">
        <v>16222</v>
      </c>
      <c r="C128" s="257"/>
      <c r="D128" s="257"/>
      <c r="E128" s="257"/>
      <c r="F128" s="257"/>
      <c r="G128" s="257"/>
      <c r="H128" s="215"/>
      <c r="I128" s="215"/>
      <c r="J128" s="215"/>
      <c r="K128" s="215"/>
      <c r="L128" s="215"/>
      <c r="M128" s="215"/>
      <c r="N128" s="215"/>
      <c r="O128" s="216"/>
      <c r="P128" s="216"/>
      <c r="Q128" s="220"/>
      <c r="R128" s="220"/>
      <c r="S128" s="4"/>
      <c r="T128" s="117"/>
    </row>
    <row r="129" spans="1:20" s="1" customFormat="1" ht="30" customHeight="1">
      <c r="A129" s="2" t="s">
        <v>16229</v>
      </c>
      <c r="B129" s="256" t="str">
        <f>IF(I129="SINAPI",VLOOKUP('TEREZINHA HARDY'!H129,SINAPI,2,),VLOOKUP('TEREZINHA HARDY'!H129,SETOP,3,))</f>
        <v>KIT DE PORTA DE MADEIRA PARA PINTURA, SEMI-OCA (LEVE OU MÉDIA), PADRÃO MÉDIO, 80X210CM, ESPESSURA DE 3,5CM, ITENS INCLUSOS: DOBRADIÇAS, MONTAGEM E INSTALAÇÃO DO BATENTE, FECHADURA COM EXECUÇÃO DO FURO - FORNECIMENTO E INSTALAÇÃO. AF_08/2015</v>
      </c>
      <c r="C129" s="256"/>
      <c r="D129" s="256"/>
      <c r="E129" s="256"/>
      <c r="F129" s="256"/>
      <c r="G129" s="256"/>
      <c r="H129" s="25">
        <v>90843</v>
      </c>
      <c r="I129" s="25" t="s">
        <v>16083</v>
      </c>
      <c r="J129" s="25" t="str">
        <f>IF(I129="SINAPI",VLOOKUP('TEREZINHA HARDY'!H129,SINAPI,3,),VLOOKUP('TEREZINHA HARDY'!H129,SETOP,4,))</f>
        <v>UN</v>
      </c>
      <c r="K129" s="3">
        <v>1</v>
      </c>
      <c r="L129" s="3">
        <v>407.19</v>
      </c>
      <c r="M129" s="26">
        <f>IF(I129="SINAPI",VLOOKUP('TEREZINHA HARDY'!H129,SINAPI,4,),VLOOKUP('TEREZINHA HARDY'!H129,SETOP,5,))</f>
        <v>667.96</v>
      </c>
      <c r="N129" s="26">
        <f>ROUND(M129*(1+$C$7),2)</f>
        <v>845.1</v>
      </c>
      <c r="O129" s="26">
        <f>M129*K129</f>
        <v>667.96</v>
      </c>
      <c r="P129" s="26">
        <f>N129*K129</f>
        <v>845.1</v>
      </c>
      <c r="Q129" s="220"/>
      <c r="R129" s="220"/>
      <c r="S129" s="4"/>
      <c r="T129" s="117"/>
    </row>
    <row r="130" spans="1:20" s="1" customFormat="1" ht="30" customHeight="1">
      <c r="A130" s="2" t="s">
        <v>17426</v>
      </c>
      <c r="B130" s="256" t="str">
        <f>IF(I130="SINAPI",VLOOKUP('TEREZINHA HARDY'!H130,SINAPI,2,),VLOOKUP('TEREZINHA HARDY'!H130,SETOP,3,))</f>
        <v>VERGA PRÉ-MOLDADA PARA PORTAS COM ATÉ 1,5 M DE VÃO. AF_03/2016</v>
      </c>
      <c r="C130" s="256"/>
      <c r="D130" s="256"/>
      <c r="E130" s="256"/>
      <c r="F130" s="256"/>
      <c r="G130" s="256"/>
      <c r="H130" s="25">
        <v>93184</v>
      </c>
      <c r="I130" s="25" t="s">
        <v>16083</v>
      </c>
      <c r="J130" s="25" t="str">
        <f>IF(I130="SINAPI",VLOOKUP('TEREZINHA HARDY'!H130,SINAPI,3,),VLOOKUP('TEREZINHA HARDY'!H130,SETOP,4,))</f>
        <v>M</v>
      </c>
      <c r="K130" s="3">
        <v>1.4</v>
      </c>
      <c r="L130" s="3">
        <v>407.19</v>
      </c>
      <c r="M130" s="26">
        <f>IF(I130="SINAPI",VLOOKUP('TEREZINHA HARDY'!H130,SINAPI,4,),VLOOKUP('TEREZINHA HARDY'!H130,SETOP,5,))</f>
        <v>18.84</v>
      </c>
      <c r="N130" s="26">
        <f t="shared" ref="N130" si="3019">ROUND(M130*(1+$C$7),2)</f>
        <v>23.84</v>
      </c>
      <c r="O130" s="26">
        <f t="shared" ref="O130" si="3020">M130*K130</f>
        <v>26.375999999999998</v>
      </c>
      <c r="P130" s="26">
        <f t="shared" ref="P130" si="3021">N130*K130</f>
        <v>33.375999999999998</v>
      </c>
      <c r="Q130" s="220"/>
      <c r="R130" s="220"/>
      <c r="S130" s="4"/>
      <c r="T130" s="117"/>
    </row>
    <row r="131" spans="1:20" s="1" customFormat="1" ht="30" customHeight="1">
      <c r="A131" s="214" t="s">
        <v>17125</v>
      </c>
      <c r="B131" s="257" t="s">
        <v>17149</v>
      </c>
      <c r="C131" s="257"/>
      <c r="D131" s="257"/>
      <c r="E131" s="257"/>
      <c r="F131" s="257"/>
      <c r="G131" s="257"/>
      <c r="H131" s="215"/>
      <c r="I131" s="215"/>
      <c r="J131" s="215"/>
      <c r="K131" s="215"/>
      <c r="L131" s="215"/>
      <c r="M131" s="215"/>
      <c r="N131" s="215"/>
      <c r="O131" s="216"/>
      <c r="P131" s="216"/>
      <c r="Q131" s="220"/>
      <c r="R131" s="220"/>
      <c r="S131" s="4"/>
      <c r="T131" s="117"/>
    </row>
    <row r="132" spans="1:20" s="1" customFormat="1" ht="30" customHeight="1">
      <c r="A132" s="2" t="s">
        <v>17126</v>
      </c>
      <c r="B132" s="256" t="str">
        <f>IF(I132="SINAPI",VLOOKUP('TEREZINHA HARDY'!H132,SINAPI,2,),VLOOKUP('TEREZINHA HARDY'!H132,SETOP,3,))</f>
        <v>CHAPISCO APLICADO EM ALVENARIAS E ESTRUTURAS DE CONCRETO INTERNAS, COM COLHER DE PEDREIRO.  ARGAMASSA TRAÇO 1:3 COM PREPARO EM BETONEIRA 400L. AF_06/2014</v>
      </c>
      <c r="C132" s="256"/>
      <c r="D132" s="256"/>
      <c r="E132" s="256"/>
      <c r="F132" s="256"/>
      <c r="G132" s="256"/>
      <c r="H132" s="25">
        <v>87879</v>
      </c>
      <c r="I132" s="25" t="s">
        <v>16083</v>
      </c>
      <c r="J132" s="25" t="str">
        <f>IF(I132="SINAPI",VLOOKUP('TEREZINHA HARDY'!H132,SINAPI,3,),VLOOKUP('TEREZINHA HARDY'!H132,SETOP,4,))</f>
        <v>M2</v>
      </c>
      <c r="K132" s="3">
        <v>33.76</v>
      </c>
      <c r="L132" s="3">
        <v>407.19</v>
      </c>
      <c r="M132" s="26">
        <f>IF(I132="SINAPI",VLOOKUP('TEREZINHA HARDY'!H132,SINAPI,4,),VLOOKUP('TEREZINHA HARDY'!H132,SETOP,5,))</f>
        <v>2.6</v>
      </c>
      <c r="N132" s="26">
        <f t="shared" si="3013"/>
        <v>3.29</v>
      </c>
      <c r="O132" s="26">
        <f t="shared" si="3014"/>
        <v>87.775999999999996</v>
      </c>
      <c r="P132" s="26">
        <f t="shared" si="3015"/>
        <v>111.07039999999999</v>
      </c>
      <c r="Q132" s="220"/>
      <c r="R132" s="220"/>
      <c r="S132" s="4"/>
      <c r="T132" s="117"/>
    </row>
    <row r="133" spans="1:20" s="1" customFormat="1" ht="30" customHeight="1">
      <c r="A133" s="2" t="s">
        <v>17127</v>
      </c>
      <c r="B133" s="256" t="str">
        <f>IF(I133="SINAPI",VLOOKUP('TEREZINHA HARDY'!H133,SINAPI,2,),VLOOKUP('TEREZINHA HARDY'!H133,SETOP,3,))</f>
        <v>MASSA ÚNICA, PARA RECEBIMENTO DE PINTURA, EM ARGAMASSA TRAÇO 1:2:8, PREPARO MECÂNICO COM BETONEIRA 400L, APLICADA MANUALMENTE EM FACES INTERNAS DE PAREDES, ESPESSURA DE 20MM, COM EXECUÇÃO DE TALISCAS. AF_06/2014</v>
      </c>
      <c r="C133" s="256"/>
      <c r="D133" s="256"/>
      <c r="E133" s="256"/>
      <c r="F133" s="256"/>
      <c r="G133" s="256"/>
      <c r="H133" s="25">
        <v>87529</v>
      </c>
      <c r="I133" s="25" t="s">
        <v>16083</v>
      </c>
      <c r="J133" s="25" t="str">
        <f>IF(I133="SINAPI",VLOOKUP('TEREZINHA HARDY'!H133,SINAPI,3,),VLOOKUP('TEREZINHA HARDY'!H133,SETOP,4,))</f>
        <v>M2</v>
      </c>
      <c r="K133" s="3">
        <v>33.76</v>
      </c>
      <c r="L133" s="3">
        <v>407.19</v>
      </c>
      <c r="M133" s="26">
        <f>IF(I133="SINAPI",VLOOKUP('TEREZINHA HARDY'!H133,SINAPI,4,),VLOOKUP('TEREZINHA HARDY'!H133,SETOP,5,))</f>
        <v>23.59</v>
      </c>
      <c r="N133" s="26">
        <f t="shared" si="3013"/>
        <v>29.85</v>
      </c>
      <c r="O133" s="26">
        <f t="shared" si="3014"/>
        <v>796.39839999999992</v>
      </c>
      <c r="P133" s="26">
        <f t="shared" si="3015"/>
        <v>1007.736</v>
      </c>
      <c r="Q133" s="220"/>
      <c r="R133" s="220"/>
      <c r="S133" s="4"/>
      <c r="T133" s="117"/>
    </row>
    <row r="134" spans="1:20" s="1" customFormat="1" ht="30" customHeight="1">
      <c r="A134" s="2" t="s">
        <v>17128</v>
      </c>
      <c r="B134" s="256" t="str">
        <f>IF(I134="SINAPI",VLOOKUP('TEREZINHA HARDY'!H134,SINAPI,2,),VLOOKUP('TEREZINHA HARDY'!H134,SETOP,3,))</f>
        <v>EMASSAMENTO EM PAREDE COM MASSA ACRÍLICA, DUAS (2) DEMÃOS, INCLUSIVE LIXAMENTO PARA PINTURA</v>
      </c>
      <c r="C134" s="256"/>
      <c r="D134" s="256"/>
      <c r="E134" s="256"/>
      <c r="F134" s="256"/>
      <c r="G134" s="256"/>
      <c r="H134" s="25" t="s">
        <v>11132</v>
      </c>
      <c r="I134" s="25" t="s">
        <v>6222</v>
      </c>
      <c r="J134" s="25" t="str">
        <f>IF(I134="SINAPI",VLOOKUP('TEREZINHA HARDY'!H134,SINAPI,3,),VLOOKUP('TEREZINHA HARDY'!H134,SETOP,4,))</f>
        <v>M2</v>
      </c>
      <c r="K134" s="3">
        <v>33.76</v>
      </c>
      <c r="L134" s="3">
        <v>407.19</v>
      </c>
      <c r="M134" s="26">
        <f>IF(I134="SINAPI",VLOOKUP('TEREZINHA HARDY'!H134,SINAPI,4,),VLOOKUP('TEREZINHA HARDY'!H134,SETOP,5,))</f>
        <v>12.84</v>
      </c>
      <c r="N134" s="26">
        <f t="shared" si="3013"/>
        <v>16.25</v>
      </c>
      <c r="O134" s="26">
        <f t="shared" si="3014"/>
        <v>433.47839999999997</v>
      </c>
      <c r="P134" s="26">
        <f t="shared" si="3015"/>
        <v>548.6</v>
      </c>
      <c r="Q134" s="220"/>
      <c r="R134" s="220"/>
      <c r="S134" s="4"/>
      <c r="T134" s="117"/>
    </row>
    <row r="135" spans="1:20" s="1" customFormat="1" ht="30" customHeight="1">
      <c r="A135" s="2" t="s">
        <v>17129</v>
      </c>
      <c r="B135" s="256" t="str">
        <f>IF(I135="SINAPI",VLOOKUP('TEREZINHA HARDY'!H135,SINAPI,2,),VLOOKUP('TEREZINHA HARDY'!H135,SETOP,3,))</f>
        <v>APLICAÇÃO MECÂNICA DE PINTURA COM TINTA LÁTEX ACRÍLICA EM PAREDES, DUAS DEMÃOS. AF_06/2014</v>
      </c>
      <c r="C135" s="256"/>
      <c r="D135" s="256"/>
      <c r="E135" s="256"/>
      <c r="F135" s="256"/>
      <c r="G135" s="256"/>
      <c r="H135" s="25">
        <v>88493</v>
      </c>
      <c r="I135" s="25" t="s">
        <v>16083</v>
      </c>
      <c r="J135" s="25" t="str">
        <f>IF(I135="SINAPI",VLOOKUP('TEREZINHA HARDY'!H135,SINAPI,3,),VLOOKUP('TEREZINHA HARDY'!H135,SETOP,4,))</f>
        <v>M2</v>
      </c>
      <c r="K135" s="3">
        <v>81.19</v>
      </c>
      <c r="L135" s="3">
        <v>407.19</v>
      </c>
      <c r="M135" s="26">
        <f>IF(I135="SINAPI",VLOOKUP('TEREZINHA HARDY'!H135,SINAPI,4,),VLOOKUP('TEREZINHA HARDY'!H135,SETOP,5,))</f>
        <v>7.18</v>
      </c>
      <c r="N135" s="26">
        <f t="shared" si="3013"/>
        <v>9.08</v>
      </c>
      <c r="O135" s="26">
        <f t="shared" si="3014"/>
        <v>582.94419999999991</v>
      </c>
      <c r="P135" s="26">
        <f t="shared" si="3015"/>
        <v>737.20519999999999</v>
      </c>
      <c r="Q135" s="220"/>
      <c r="R135" s="220"/>
      <c r="S135" s="4"/>
      <c r="T135" s="117"/>
    </row>
    <row r="136" spans="1:20" s="1" customFormat="1" ht="30" customHeight="1">
      <c r="A136" s="2" t="s">
        <v>17130</v>
      </c>
      <c r="B136" s="256" t="str">
        <f>IF(I136="SINAPI",VLOOKUP('TEREZINHA HARDY'!H136,SINAPI,2,),VLOOKUP('TEREZINHA HARDY'!H136,SETOP,3,))</f>
        <v>CONTRAPISO EM ARGAMASSA TRAÇO 1:4 (CIMENTO E AREIA), PREPARO MECÂNICO COM BETONEIRA 400 L, APLICADO EM ÁREAS SECAS SOBRE LAJE, ADERIDO, ESPESSURA 3CM. AF_06/2014</v>
      </c>
      <c r="C136" s="256"/>
      <c r="D136" s="256"/>
      <c r="E136" s="256"/>
      <c r="F136" s="256"/>
      <c r="G136" s="256"/>
      <c r="H136" s="25">
        <v>87630</v>
      </c>
      <c r="I136" s="25" t="s">
        <v>16083</v>
      </c>
      <c r="J136" s="25" t="str">
        <f>IF(I136="SINAPI",VLOOKUP('TEREZINHA HARDY'!H136,SINAPI,3,),VLOOKUP('TEREZINHA HARDY'!H136,SETOP,4,))</f>
        <v>M2</v>
      </c>
      <c r="K136" s="3">
        <v>36.86</v>
      </c>
      <c r="L136" s="3">
        <v>407.19</v>
      </c>
      <c r="M136" s="26">
        <f>IF(I136="SINAPI",VLOOKUP('TEREZINHA HARDY'!H136,SINAPI,4,),VLOOKUP('TEREZINHA HARDY'!H136,SETOP,5,))</f>
        <v>27.94</v>
      </c>
      <c r="N136" s="26">
        <f t="shared" si="3013"/>
        <v>35.35</v>
      </c>
      <c r="O136" s="26">
        <f t="shared" si="3014"/>
        <v>1029.8684000000001</v>
      </c>
      <c r="P136" s="26">
        <f t="shared" si="3015"/>
        <v>1303.001</v>
      </c>
      <c r="Q136" s="220"/>
      <c r="R136" s="220"/>
      <c r="S136" s="4"/>
      <c r="T136" s="117"/>
    </row>
    <row r="137" spans="1:20" s="1" customFormat="1" ht="30" customHeight="1">
      <c r="A137" s="2" t="s">
        <v>17131</v>
      </c>
      <c r="B137" s="256" t="str">
        <f>IF(I137="SINAPI",VLOOKUP('TEREZINHA HARDY'!H137,SINAPI,2,),VLOOKUP('TEREZINHA HARDY'!H137,SETOP,3,))</f>
        <v>REVESTIMENTO CERÂMICO PARA PISO COM PLACAS TIPO ESMALTADA EXTRA DE DIMENSÕES 45X45 CM APLICADA EM AMBIENTES DE ÁREA MAIOR QUE 10 M2. AF_06/2014</v>
      </c>
      <c r="C137" s="256"/>
      <c r="D137" s="256"/>
      <c r="E137" s="256"/>
      <c r="F137" s="256"/>
      <c r="G137" s="256"/>
      <c r="H137" s="25">
        <v>87251</v>
      </c>
      <c r="I137" s="25" t="s">
        <v>16083</v>
      </c>
      <c r="J137" s="25" t="str">
        <f>IF(I137="SINAPI",VLOOKUP('TEREZINHA HARDY'!H137,SINAPI,3,),VLOOKUP('TEREZINHA HARDY'!H137,SETOP,4,))</f>
        <v>M2</v>
      </c>
      <c r="K137" s="3">
        <v>36.86</v>
      </c>
      <c r="L137" s="3">
        <v>407.19</v>
      </c>
      <c r="M137" s="26">
        <f>IF(I137="SINAPI",VLOOKUP('TEREZINHA HARDY'!H137,SINAPI,4,),VLOOKUP('TEREZINHA HARDY'!H137,SETOP,5,))</f>
        <v>38.5</v>
      </c>
      <c r="N137" s="26">
        <f t="shared" si="3013"/>
        <v>48.71</v>
      </c>
      <c r="O137" s="26">
        <f t="shared" si="3014"/>
        <v>1419.11</v>
      </c>
      <c r="P137" s="26">
        <f t="shared" si="3015"/>
        <v>1795.4505999999999</v>
      </c>
      <c r="Q137" s="220"/>
      <c r="R137" s="220"/>
      <c r="S137" s="4"/>
      <c r="T137" s="117"/>
    </row>
    <row r="138" spans="1:20" s="1" customFormat="1" ht="30" customHeight="1">
      <c r="A138" s="2" t="s">
        <v>17132</v>
      </c>
      <c r="B138" s="256" t="str">
        <f>IF(I138="SINAPI",VLOOKUP('TEREZINHA HARDY'!H138,SINAPI,2,),VLOOKUP('TEREZINHA HARDY'!H138,SETOP,3,))</f>
        <v>FORRO EM RÉGUAS DE PVC, FRISADO, PARA AMBIENTES COMERCIAIS, INCLUSIVE ESTRUTURA DE FIXAÇÃO. AF_05/2017_P</v>
      </c>
      <c r="C138" s="256"/>
      <c r="D138" s="256"/>
      <c r="E138" s="256"/>
      <c r="F138" s="256"/>
      <c r="G138" s="256"/>
      <c r="H138" s="25">
        <v>96116</v>
      </c>
      <c r="I138" s="25" t="s">
        <v>16083</v>
      </c>
      <c r="J138" s="25" t="str">
        <f>IF(I138="SINAPI",VLOOKUP('TEREZINHA HARDY'!H138,SINAPI,3,),VLOOKUP('TEREZINHA HARDY'!H138,SETOP,4,))</f>
        <v>M2</v>
      </c>
      <c r="K138" s="3">
        <v>36.86</v>
      </c>
      <c r="L138" s="3">
        <v>407.19</v>
      </c>
      <c r="M138" s="26">
        <f>IF(I138="SINAPI",VLOOKUP('TEREZINHA HARDY'!H138,SINAPI,4,),VLOOKUP('TEREZINHA HARDY'!H138,SETOP,5,))</f>
        <v>37.6</v>
      </c>
      <c r="N138" s="26">
        <f t="shared" si="3013"/>
        <v>47.57</v>
      </c>
      <c r="O138" s="26">
        <f t="shared" si="3014"/>
        <v>1385.9359999999999</v>
      </c>
      <c r="P138" s="26">
        <f t="shared" si="3015"/>
        <v>1753.4302</v>
      </c>
      <c r="Q138" s="220"/>
      <c r="R138" s="220"/>
      <c r="S138" s="4"/>
      <c r="T138" s="117"/>
    </row>
    <row r="139" spans="1:20" s="1" customFormat="1" ht="30" customHeight="1">
      <c r="A139" s="2" t="s">
        <v>17133</v>
      </c>
      <c r="B139" s="256" t="str">
        <f>IF(I139="SINAPI",VLOOKUP('TEREZINHA HARDY'!H139,SINAPI,2,),VLOOKUP('TEREZINHA HARDY'!H139,SETOP,3,))</f>
        <v>RODAPÉ CERÂMICO DE 7CM DE ALTURA COM PLACAS TIPO ESMALTADA EXTRA DE DIMENSÕES 45X45CM. AF_06/2014</v>
      </c>
      <c r="C139" s="256"/>
      <c r="D139" s="256"/>
      <c r="E139" s="256"/>
      <c r="F139" s="256"/>
      <c r="G139" s="256"/>
      <c r="H139" s="25">
        <v>88649</v>
      </c>
      <c r="I139" s="25" t="s">
        <v>16083</v>
      </c>
      <c r="J139" s="25" t="str">
        <f>IF(I139="SINAPI",VLOOKUP('TEREZINHA HARDY'!H139,SINAPI,3,),VLOOKUP('TEREZINHA HARDY'!H139,SETOP,4,))</f>
        <v>M</v>
      </c>
      <c r="K139" s="3">
        <v>20.34</v>
      </c>
      <c r="L139" s="3">
        <v>407.19</v>
      </c>
      <c r="M139" s="26">
        <f>IF(I139="SINAPI",VLOOKUP('TEREZINHA HARDY'!H139,SINAPI,4,),VLOOKUP('TEREZINHA HARDY'!H139,SETOP,5,))</f>
        <v>6.35</v>
      </c>
      <c r="N139" s="26">
        <f t="shared" si="3013"/>
        <v>8.0299999999999994</v>
      </c>
      <c r="O139" s="26">
        <f t="shared" si="3014"/>
        <v>129.15899999999999</v>
      </c>
      <c r="P139" s="26">
        <f t="shared" si="3015"/>
        <v>163.33019999999999</v>
      </c>
      <c r="Q139" s="202"/>
      <c r="R139" s="202"/>
      <c r="T139" s="157"/>
    </row>
    <row r="140" spans="1:20" s="1" customFormat="1" ht="30" customHeight="1">
      <c r="A140" s="214" t="s">
        <v>17427</v>
      </c>
      <c r="B140" s="257" t="s">
        <v>17163</v>
      </c>
      <c r="C140" s="257"/>
      <c r="D140" s="257"/>
      <c r="E140" s="257"/>
      <c r="F140" s="257"/>
      <c r="G140" s="257"/>
      <c r="H140" s="215"/>
      <c r="I140" s="215"/>
      <c r="J140" s="215"/>
      <c r="K140" s="215"/>
      <c r="L140" s="215"/>
      <c r="M140" s="215"/>
      <c r="N140" s="215"/>
      <c r="O140" s="216"/>
      <c r="P140" s="216"/>
      <c r="Q140" s="220"/>
      <c r="R140" s="220"/>
      <c r="S140" s="4"/>
      <c r="T140" s="117"/>
    </row>
    <row r="141" spans="1:20" s="1" customFormat="1" ht="30" customHeight="1">
      <c r="A141" s="2" t="s">
        <v>17428</v>
      </c>
      <c r="B141" s="256" t="str">
        <f>IF(I141="SINAPI",VLOOKUP('TEREZINHA HARDY'!H141,SINAPI,2,),VLOOKUP('TEREZINHA HARDY'!H141,SETOP,3,))</f>
        <v>CORRIMÃO SIMPLES, DIÂMETRO EXTERNO = 1 1/2", EM AÇO GALVANIZADO. AF_04/2019_P</v>
      </c>
      <c r="C141" s="256"/>
      <c r="D141" s="256"/>
      <c r="E141" s="256"/>
      <c r="F141" s="256"/>
      <c r="G141" s="256"/>
      <c r="H141" s="25">
        <v>99855</v>
      </c>
      <c r="I141" s="25" t="s">
        <v>16083</v>
      </c>
      <c r="J141" s="25" t="s">
        <v>6465</v>
      </c>
      <c r="K141" s="3">
        <v>4.2</v>
      </c>
      <c r="L141" s="3">
        <v>407.19</v>
      </c>
      <c r="M141" s="26">
        <f>IF(I141="SINAPI",VLOOKUP('TEREZINHA HARDY'!H141,SINAPI,4,),VLOOKUP('TEREZINHA HARDY'!H141,SETOP,5,))</f>
        <v>65.14</v>
      </c>
      <c r="N141" s="26">
        <f t="shared" ref="N141" si="3022">ROUND(M141*(1+$C$7),2)</f>
        <v>82.42</v>
      </c>
      <c r="O141" s="26">
        <f t="shared" ref="O141" si="3023">M141*K141</f>
        <v>273.58800000000002</v>
      </c>
      <c r="P141" s="26">
        <f t="shared" ref="P141" si="3024">N141*K141</f>
        <v>346.16400000000004</v>
      </c>
      <c r="Q141" s="220"/>
      <c r="R141" s="220"/>
      <c r="S141" s="4"/>
      <c r="T141" s="117"/>
    </row>
    <row r="142" spans="1:20" s="1" customFormat="1" ht="30" customHeight="1">
      <c r="A142" s="252" t="str">
        <f>"SUBTOTAL "&amp;B116</f>
        <v>SUBTOTAL SALA DE VÍDEO</v>
      </c>
      <c r="B142" s="253"/>
      <c r="C142" s="253"/>
      <c r="D142" s="253"/>
      <c r="E142" s="253"/>
      <c r="F142" s="253"/>
      <c r="G142" s="253"/>
      <c r="H142" s="253"/>
      <c r="I142" s="253"/>
      <c r="J142" s="253"/>
      <c r="K142" s="253"/>
      <c r="L142" s="253"/>
      <c r="M142" s="253"/>
      <c r="N142" s="253"/>
      <c r="O142" s="217">
        <f>SUM(O118:O141)</f>
        <v>9530.2935999999991</v>
      </c>
      <c r="P142" s="217">
        <f>SUM(P118:P141)</f>
        <v>12057.604350000001</v>
      </c>
      <c r="Q142" s="220"/>
      <c r="R142" s="220"/>
      <c r="S142" s="4"/>
      <c r="T142" s="117"/>
    </row>
    <row r="143" spans="1:20" s="1" customFormat="1" ht="15" customHeight="1">
      <c r="A143" s="273"/>
      <c r="B143" s="273"/>
      <c r="C143" s="273"/>
      <c r="D143" s="273"/>
      <c r="E143" s="273"/>
      <c r="F143" s="273"/>
      <c r="G143" s="273"/>
      <c r="H143" s="273"/>
      <c r="I143" s="273"/>
      <c r="J143" s="273"/>
      <c r="K143" s="273"/>
      <c r="L143" s="273"/>
      <c r="M143" s="273"/>
      <c r="N143" s="273"/>
      <c r="O143" s="273"/>
      <c r="P143" s="157"/>
      <c r="Q143" s="220"/>
      <c r="R143" s="220"/>
      <c r="S143" s="4"/>
      <c r="T143" s="117"/>
    </row>
    <row r="144" spans="1:20" s="1" customFormat="1" ht="30" customHeight="1">
      <c r="A144" s="218">
        <v>7</v>
      </c>
      <c r="B144" s="258" t="s">
        <v>17164</v>
      </c>
      <c r="C144" s="258"/>
      <c r="D144" s="258"/>
      <c r="E144" s="258"/>
      <c r="F144" s="258"/>
      <c r="G144" s="258"/>
      <c r="H144" s="210"/>
      <c r="I144" s="210"/>
      <c r="J144" s="210"/>
      <c r="K144" s="210"/>
      <c r="L144" s="210"/>
      <c r="M144" s="210"/>
      <c r="N144" s="210"/>
      <c r="O144" s="219"/>
      <c r="P144" s="219"/>
      <c r="Q144" s="220"/>
      <c r="R144" s="220"/>
      <c r="S144" s="4"/>
      <c r="T144" s="117"/>
    </row>
    <row r="145" spans="1:20" s="1" customFormat="1" ht="30" customHeight="1">
      <c r="A145" s="214" t="s">
        <v>16230</v>
      </c>
      <c r="B145" s="257" t="s">
        <v>17143</v>
      </c>
      <c r="C145" s="257"/>
      <c r="D145" s="257"/>
      <c r="E145" s="257"/>
      <c r="F145" s="257"/>
      <c r="G145" s="257"/>
      <c r="H145" s="215"/>
      <c r="I145" s="215"/>
      <c r="J145" s="215"/>
      <c r="K145" s="215"/>
      <c r="L145" s="215"/>
      <c r="M145" s="215"/>
      <c r="N145" s="215"/>
      <c r="O145" s="216"/>
      <c r="P145" s="216"/>
      <c r="Q145" s="220"/>
      <c r="R145" s="220"/>
      <c r="S145" s="4"/>
      <c r="T145" s="117"/>
    </row>
    <row r="146" spans="1:20" s="1" customFormat="1" ht="30" customHeight="1">
      <c r="A146" s="2" t="s">
        <v>17429</v>
      </c>
      <c r="B146" s="256" t="str">
        <f>IF(I146="SINAPI",VLOOKUP('TEREZINHA HARDY'!H146,SINAPI,2,),VLOOKUP('TEREZINHA HARDY'!H146,SETOP,3,))</f>
        <v>DEMOLIÇÃO DE PISO CERÂMICO OU LADRILHO HIDRÁULICO, INCLUSIVE AFASTAMENTO</v>
      </c>
      <c r="C146" s="256"/>
      <c r="D146" s="256"/>
      <c r="E146" s="256"/>
      <c r="F146" s="256"/>
      <c r="G146" s="256"/>
      <c r="H146" s="25" t="s">
        <v>9471</v>
      </c>
      <c r="I146" s="25" t="s">
        <v>6222</v>
      </c>
      <c r="J146" s="25" t="str">
        <f>IF(I146="SINAPI",VLOOKUP('TEREZINHA HARDY'!H146,SINAPI,3,),VLOOKUP('TEREZINHA HARDY'!H146,SETOP,4,))</f>
        <v>M2</v>
      </c>
      <c r="K146" s="3">
        <v>37.29</v>
      </c>
      <c r="L146" s="3">
        <v>407.19</v>
      </c>
      <c r="M146" s="26">
        <f>IF(I146="SINAPI",VLOOKUP('TEREZINHA HARDY'!H146,SINAPI,4,),VLOOKUP('TEREZINHA HARDY'!H146,SETOP,5,))</f>
        <v>10.8</v>
      </c>
      <c r="N146" s="26">
        <f t="shared" ref="N146:N164" si="3025">ROUND(M146*(1+$C$7),2)</f>
        <v>13.66</v>
      </c>
      <c r="O146" s="26">
        <f t="shared" ref="O146:O164" si="3026">M146*K146</f>
        <v>402.73200000000003</v>
      </c>
      <c r="P146" s="26">
        <f t="shared" ref="P146:P164" si="3027">N146*K146</f>
        <v>509.38139999999999</v>
      </c>
      <c r="Q146" s="220"/>
      <c r="R146" s="220"/>
      <c r="S146" s="4"/>
      <c r="T146" s="117"/>
    </row>
    <row r="147" spans="1:20" s="1" customFormat="1" ht="30" customHeight="1">
      <c r="A147" s="2" t="s">
        <v>17430</v>
      </c>
      <c r="B147" s="256" t="str">
        <f>IF(I147="SINAPI",VLOOKUP('TEREZINHA HARDY'!H147,SINAPI,2,),VLOOKUP('TEREZINHA HARDY'!H147,SETOP,3,))</f>
        <v>DEMOLIÇÃO DE RODAPÉ CERÂMICO, DE FORMA MANUAL, SEM REAPROVEITAMENTO. AF_12/2017</v>
      </c>
      <c r="C147" s="256"/>
      <c r="D147" s="256"/>
      <c r="E147" s="256"/>
      <c r="F147" s="256"/>
      <c r="G147" s="256"/>
      <c r="H147" s="25">
        <v>97632</v>
      </c>
      <c r="I147" s="25" t="s">
        <v>16083</v>
      </c>
      <c r="J147" s="25" t="str">
        <f>IF(I147="SINAPI",VLOOKUP('TEREZINHA HARDY'!H147,SINAPI,3,),VLOOKUP('TEREZINHA HARDY'!H147,SETOP,4,))</f>
        <v>M</v>
      </c>
      <c r="K147" s="3">
        <v>23.54</v>
      </c>
      <c r="L147" s="3">
        <v>407.19</v>
      </c>
      <c r="M147" s="26">
        <f>IF(I147="SINAPI",VLOOKUP('TEREZINHA HARDY'!H147,SINAPI,4,),VLOOKUP('TEREZINHA HARDY'!H147,SETOP,5,))</f>
        <v>1.69</v>
      </c>
      <c r="N147" s="26">
        <f t="shared" si="3025"/>
        <v>2.14</v>
      </c>
      <c r="O147" s="26">
        <f t="shared" si="3026"/>
        <v>39.782599999999995</v>
      </c>
      <c r="P147" s="26">
        <f t="shared" si="3027"/>
        <v>50.375599999999999</v>
      </c>
      <c r="Q147" s="220"/>
      <c r="R147" s="220"/>
      <c r="S147" s="4"/>
      <c r="T147" s="117"/>
    </row>
    <row r="148" spans="1:20" s="1" customFormat="1" ht="30" customHeight="1">
      <c r="A148" s="2" t="s">
        <v>17431</v>
      </c>
      <c r="B148" s="256" t="str">
        <f>IF(I148="SINAPI",VLOOKUP('TEREZINHA HARDY'!H148,SINAPI,2,),VLOOKUP('TEREZINHA HARDY'!H148,SETOP,3,))</f>
        <v>REMOÇÃO DE PORTAS, DE FORMA MANUAL, SEM REAPROVEITAMENTO. AF_12/2017</v>
      </c>
      <c r="C148" s="256"/>
      <c r="D148" s="256"/>
      <c r="E148" s="256"/>
      <c r="F148" s="256"/>
      <c r="G148" s="256"/>
      <c r="H148" s="25">
        <v>97644</v>
      </c>
      <c r="I148" s="25" t="s">
        <v>16083</v>
      </c>
      <c r="J148" s="25" t="str">
        <f>IF(I148="SINAPI",VLOOKUP('TEREZINHA HARDY'!H148,SINAPI,3,),VLOOKUP('TEREZINHA HARDY'!H148,SETOP,4,))</f>
        <v>M2</v>
      </c>
      <c r="K148" s="3">
        <v>1.68</v>
      </c>
      <c r="L148" s="3">
        <v>407.19</v>
      </c>
      <c r="M148" s="26">
        <f>IF(I148="SINAPI",VLOOKUP('TEREZINHA HARDY'!H148,SINAPI,4,),VLOOKUP('TEREZINHA HARDY'!H148,SETOP,5,))</f>
        <v>5.89</v>
      </c>
      <c r="N148" s="26">
        <f t="shared" si="3025"/>
        <v>7.45</v>
      </c>
      <c r="O148" s="26">
        <f t="shared" si="3026"/>
        <v>9.8951999999999991</v>
      </c>
      <c r="P148" s="26">
        <f t="shared" si="3027"/>
        <v>12.516</v>
      </c>
      <c r="Q148" s="220"/>
      <c r="R148" s="220"/>
      <c r="S148" s="4"/>
      <c r="T148" s="117"/>
    </row>
    <row r="149" spans="1:20" s="1" customFormat="1" ht="30" customHeight="1">
      <c r="A149" s="2" t="s">
        <v>17432</v>
      </c>
      <c r="B149" s="256" t="str">
        <f>IF(I149="SINAPI",VLOOKUP('TEREZINHA HARDY'!H149,SINAPI,2,),VLOOKUP('TEREZINHA HARDY'!H149,SETOP,3,))</f>
        <v>REMOÇÃO DE JANELAS, DE FORMA MANUAL, SEM REAPROVEITAMENTO. AF_12/2017</v>
      </c>
      <c r="C149" s="256"/>
      <c r="D149" s="256"/>
      <c r="E149" s="256"/>
      <c r="F149" s="256"/>
      <c r="G149" s="256"/>
      <c r="H149" s="25">
        <v>97645</v>
      </c>
      <c r="I149" s="25" t="s">
        <v>16083</v>
      </c>
      <c r="J149" s="25" t="str">
        <f>IF(I149="SINAPI",VLOOKUP('TEREZINHA HARDY'!H149,SINAPI,3,),VLOOKUP('TEREZINHA HARDY'!H149,SETOP,4,))</f>
        <v>M2</v>
      </c>
      <c r="K149" s="3">
        <f>2*1.2*3</f>
        <v>7.1999999999999993</v>
      </c>
      <c r="L149" s="3">
        <v>407.19</v>
      </c>
      <c r="M149" s="26">
        <f>IF(I149="SINAPI",VLOOKUP('TEREZINHA HARDY'!H149,SINAPI,4,),VLOOKUP('TEREZINHA HARDY'!H149,SETOP,5,))</f>
        <v>17.239999999999998</v>
      </c>
      <c r="N149" s="26">
        <f t="shared" si="3025"/>
        <v>21.81</v>
      </c>
      <c r="O149" s="26">
        <f t="shared" si="3026"/>
        <v>124.12799999999997</v>
      </c>
      <c r="P149" s="26">
        <f t="shared" si="3027"/>
        <v>157.03199999999998</v>
      </c>
      <c r="Q149" s="220"/>
      <c r="R149" s="220"/>
      <c r="S149" s="4"/>
      <c r="T149" s="117"/>
    </row>
    <row r="150" spans="1:20" s="1" customFormat="1" ht="30" customHeight="1">
      <c r="A150" s="2" t="s">
        <v>17433</v>
      </c>
      <c r="B150" s="256" t="str">
        <f>IF(I150="SINAPI",VLOOKUP('TEREZINHA HARDY'!H150,SINAPI,2,),VLOOKUP('TEREZINHA HARDY'!H150,SETOP,3,))</f>
        <v>DEMOLIÇÃO DE FORRO DE TABUAS DE PINHO INCLUSIVE AFASTAMENTO E EMPILHAMENTO</v>
      </c>
      <c r="C150" s="256"/>
      <c r="D150" s="256"/>
      <c r="E150" s="256"/>
      <c r="F150" s="256"/>
      <c r="G150" s="256"/>
      <c r="H150" s="25" t="s">
        <v>9464</v>
      </c>
      <c r="I150" s="25" t="s">
        <v>6222</v>
      </c>
      <c r="J150" s="25" t="str">
        <f>IF(I150="SINAPI",VLOOKUP('TEREZINHA HARDY'!H150,SINAPI,3,),VLOOKUP('TEREZINHA HARDY'!H150,SETOP,4,))</f>
        <v>M2</v>
      </c>
      <c r="K150" s="3">
        <v>37.29</v>
      </c>
      <c r="L150" s="3">
        <v>407.19</v>
      </c>
      <c r="M150" s="26">
        <f>IF(I150="SINAPI",VLOOKUP('TEREZINHA HARDY'!H150,SINAPI,4,),VLOOKUP('TEREZINHA HARDY'!H150,SETOP,5,))</f>
        <v>13.71</v>
      </c>
      <c r="N150" s="26">
        <f t="shared" si="3025"/>
        <v>17.350000000000001</v>
      </c>
      <c r="O150" s="26">
        <f t="shared" si="3026"/>
        <v>511.24590000000001</v>
      </c>
      <c r="P150" s="26">
        <f t="shared" si="3027"/>
        <v>646.98149999999998</v>
      </c>
      <c r="Q150" s="220"/>
      <c r="R150" s="220"/>
      <c r="S150" s="4"/>
      <c r="T150" s="117"/>
    </row>
    <row r="151" spans="1:20" s="1" customFormat="1" ht="30" customHeight="1">
      <c r="A151" s="2" t="s">
        <v>17434</v>
      </c>
      <c r="B151" s="256" t="str">
        <f>IF(I151="SINAPI",VLOOKUP('TEREZINHA HARDY'!H151,SINAPI,2,),VLOOKUP('TEREZINHA HARDY'!H151,SETOP,3,))</f>
        <v>CARGA MANUAL DE ENTULHO EM CAMINHAO BASCULANTE 6 M3</v>
      </c>
      <c r="C151" s="256"/>
      <c r="D151" s="256"/>
      <c r="E151" s="256"/>
      <c r="F151" s="256"/>
      <c r="G151" s="256"/>
      <c r="H151" s="25">
        <v>72897</v>
      </c>
      <c r="I151" s="25" t="s">
        <v>16083</v>
      </c>
      <c r="J151" s="25" t="str">
        <f>IF(I151="SINAPI",VLOOKUP('TEREZINHA HARDY'!H151,SINAPI,3,),VLOOKUP('TEREZINHA HARDY'!H151,SETOP,4,))</f>
        <v>M3</v>
      </c>
      <c r="K151" s="3">
        <v>2.73</v>
      </c>
      <c r="L151" s="3">
        <v>407.19</v>
      </c>
      <c r="M151" s="26">
        <f>IF(I151="SINAPI",VLOOKUP('TEREZINHA HARDY'!H151,SINAPI,4,),VLOOKUP('TEREZINHA HARDY'!H151,SETOP,5,))</f>
        <v>17.88</v>
      </c>
      <c r="N151" s="26">
        <f t="shared" si="3025"/>
        <v>22.62</v>
      </c>
      <c r="O151" s="26">
        <f t="shared" si="3026"/>
        <v>48.812399999999997</v>
      </c>
      <c r="P151" s="26">
        <f t="shared" si="3027"/>
        <v>61.752600000000001</v>
      </c>
      <c r="Q151" s="220"/>
      <c r="R151" s="220"/>
      <c r="S151" s="4"/>
      <c r="T151" s="117"/>
    </row>
    <row r="152" spans="1:20" s="1" customFormat="1" ht="30" customHeight="1">
      <c r="A152" s="2" t="s">
        <v>17435</v>
      </c>
      <c r="B152" s="256" t="str">
        <f>IF(I152="SINAPI",VLOOKUP('TEREZINHA HARDY'!H152,SINAPI,2,),VLOOKUP('TEREZINHA HARDY'!H152,SETOP,3,))</f>
        <v>TRANSPORTE DE ENTULHO COM CAMINHAO BASCULANTE 6 M3, RODOVIA PAVIMENTADA, DMT 0,5 A 1,0 KM</v>
      </c>
      <c r="C152" s="256"/>
      <c r="D152" s="256"/>
      <c r="E152" s="256"/>
      <c r="F152" s="256"/>
      <c r="G152" s="256"/>
      <c r="H152" s="25">
        <v>72900</v>
      </c>
      <c r="I152" s="25" t="s">
        <v>16083</v>
      </c>
      <c r="J152" s="25" t="str">
        <f>IF(I152="SINAPI",VLOOKUP('TEREZINHA HARDY'!H152,SINAPI,3,),VLOOKUP('TEREZINHA HARDY'!H152,SETOP,4,))</f>
        <v>M3</v>
      </c>
      <c r="K152" s="3">
        <v>2.73</v>
      </c>
      <c r="L152" s="3">
        <v>407.19</v>
      </c>
      <c r="M152" s="26">
        <f>IF(I152="SINAPI",VLOOKUP('TEREZINHA HARDY'!H152,SINAPI,4,),VLOOKUP('TEREZINHA HARDY'!H152,SETOP,5,))</f>
        <v>6.04</v>
      </c>
      <c r="N152" s="26">
        <f t="shared" si="3025"/>
        <v>7.64</v>
      </c>
      <c r="O152" s="26">
        <f t="shared" si="3026"/>
        <v>16.4892</v>
      </c>
      <c r="P152" s="26">
        <f t="shared" si="3027"/>
        <v>20.857199999999999</v>
      </c>
      <c r="Q152" s="220"/>
      <c r="R152" s="220"/>
      <c r="S152" s="4"/>
      <c r="T152" s="117"/>
    </row>
    <row r="153" spans="1:20" s="1" customFormat="1" ht="30" customHeight="1">
      <c r="A153" s="214" t="s">
        <v>16231</v>
      </c>
      <c r="B153" s="257" t="s">
        <v>16241</v>
      </c>
      <c r="C153" s="257"/>
      <c r="D153" s="257"/>
      <c r="E153" s="257"/>
      <c r="F153" s="257"/>
      <c r="G153" s="257"/>
      <c r="H153" s="215"/>
      <c r="I153" s="215"/>
      <c r="J153" s="215"/>
      <c r="K153" s="215"/>
      <c r="L153" s="215"/>
      <c r="M153" s="215"/>
      <c r="N153" s="215"/>
      <c r="O153" s="216"/>
      <c r="P153" s="216"/>
      <c r="Q153" s="220"/>
      <c r="R153" s="220"/>
      <c r="S153" s="4"/>
      <c r="T153" s="117"/>
    </row>
    <row r="154" spans="1:20" s="1" customFormat="1" ht="30" customHeight="1">
      <c r="A154" s="2" t="s">
        <v>17436</v>
      </c>
      <c r="B154" s="256" t="str">
        <f>IF(I154="SINAPI",VLOOKUP('TEREZINHA HARDY'!H154,SINAPI,2,),VLOOKUP('TEREZINHA HARDY'!H154,SETOP,3,))</f>
        <v>ALVENARIA DE VEDAÇÃO DE BLOCOS CERÂMICOS FURADOS NA VERTICAL DE 19X19X39CM (ESPESSURA 19CM) DE PAREDES COM ÁREA LÍQUIDA MAIOR OU IGUAL A 6M² SEM VÃOS E ARGAMASSA DE ASSENTAMENTO COM PREPARO EM BETONEIRA. AF_06/2014</v>
      </c>
      <c r="C154" s="256"/>
      <c r="D154" s="256"/>
      <c r="E154" s="256"/>
      <c r="F154" s="256"/>
      <c r="G154" s="256"/>
      <c r="H154" s="25">
        <v>87481</v>
      </c>
      <c r="I154" s="25" t="s">
        <v>16083</v>
      </c>
      <c r="J154" s="25" t="str">
        <f>IF(I154="SINAPI",VLOOKUP('TEREZINHA HARDY'!H154,SINAPI,3,),VLOOKUP('TEREZINHA HARDY'!H154,SETOP,4,))</f>
        <v>M2</v>
      </c>
      <c r="K154" s="3">
        <v>16.12</v>
      </c>
      <c r="L154" s="3">
        <v>407.19</v>
      </c>
      <c r="M154" s="26">
        <f>IF(I154="SINAPI",VLOOKUP('TEREZINHA HARDY'!H154,SINAPI,4,),VLOOKUP('TEREZINHA HARDY'!H154,SETOP,5,))</f>
        <v>51.6</v>
      </c>
      <c r="N154" s="26">
        <f t="shared" ref="N154" si="3028">ROUND(M154*(1+$C$7),2)</f>
        <v>65.28</v>
      </c>
      <c r="O154" s="26">
        <f t="shared" ref="O154" si="3029">M154*K154</f>
        <v>831.79200000000003</v>
      </c>
      <c r="P154" s="26">
        <f t="shared" ref="P154" si="3030">N154*K154</f>
        <v>1052.3136000000002</v>
      </c>
      <c r="Q154" s="220"/>
      <c r="R154" s="220"/>
      <c r="S154" s="4"/>
      <c r="T154" s="117"/>
    </row>
    <row r="155" spans="1:20" s="1" customFormat="1" ht="30" customHeight="1">
      <c r="A155" s="2" t="s">
        <v>17437</v>
      </c>
      <c r="B155" s="256" t="str">
        <f>IF(I155="SINAPI",VLOOKUP('TEREZINHA HARDY'!H155,SINAPI,2,),VLOOKUP('TEREZINHA HARDY'!H155,SETOP,3,))</f>
        <v>DIVISORIA, PLACA  PRE-MOLDADA EM GRANILITE, MARMORITE OU GRANITINA,  E = *3 CM</v>
      </c>
      <c r="C155" s="256"/>
      <c r="D155" s="256"/>
      <c r="E155" s="256"/>
      <c r="F155" s="256"/>
      <c r="G155" s="256"/>
      <c r="H155" s="25">
        <v>10698</v>
      </c>
      <c r="I155" s="25" t="s">
        <v>16083</v>
      </c>
      <c r="J155" s="25" t="str">
        <f>IF(I155="SINAPI",VLOOKUP('TEREZINHA HARDY'!H155,SINAPI,3,),VLOOKUP('TEREZINHA HARDY'!H155,SETOP,4,))</f>
        <v xml:space="preserve">M2    </v>
      </c>
      <c r="K155" s="3">
        <v>30.07</v>
      </c>
      <c r="L155" s="3">
        <v>407.19</v>
      </c>
      <c r="M155" s="26">
        <f>IF(I155="SINAPI",VLOOKUP('TEREZINHA HARDY'!H155,SINAPI,4,),VLOOKUP('TEREZINHA HARDY'!H155,SETOP,5,))</f>
        <v>97.56</v>
      </c>
      <c r="N155" s="26">
        <f>ROUND(M155*(1+$C$7),2)</f>
        <v>123.43</v>
      </c>
      <c r="O155" s="26">
        <f>M155*K155</f>
        <v>2933.6292000000003</v>
      </c>
      <c r="P155" s="26">
        <f>N155*K155</f>
        <v>3711.5401000000002</v>
      </c>
      <c r="Q155" s="220"/>
      <c r="R155" s="220"/>
      <c r="S155" s="4"/>
      <c r="T155" s="117"/>
    </row>
    <row r="156" spans="1:20" s="1" customFormat="1" ht="30" customHeight="1">
      <c r="A156" s="2" t="s">
        <v>17438</v>
      </c>
      <c r="B156" s="256" t="str">
        <f>IF(I156="SINAPI",VLOOKUP('TEREZINHA HARDY'!H156,SINAPI,2,),VLOOKUP('TEREZINHA HARDY'!H156,SETOP,3,))</f>
        <v>PORTA DE MADEIRA PARA PINTURA, SEMI-OCA (LEVE OU MÉDIA), 60X210CM, ESPESSURA DE 3,5CM, INCLUSO DOBRADIÇAS - FORNECIMENTO E INSTALAÇÃO. AF_08/2015</v>
      </c>
      <c r="C156" s="256"/>
      <c r="D156" s="256"/>
      <c r="E156" s="256"/>
      <c r="F156" s="256"/>
      <c r="G156" s="256"/>
      <c r="H156" s="25">
        <v>90820</v>
      </c>
      <c r="I156" s="25" t="s">
        <v>16083</v>
      </c>
      <c r="J156" s="25" t="str">
        <f>IF(I156="SINAPI",VLOOKUP('TEREZINHA HARDY'!H156,SINAPI,3,),VLOOKUP('TEREZINHA HARDY'!H156,SETOP,4,))</f>
        <v>UN</v>
      </c>
      <c r="K156" s="3">
        <v>6</v>
      </c>
      <c r="L156" s="3">
        <v>407.19</v>
      </c>
      <c r="M156" s="26">
        <f>IF(I156="SINAPI",VLOOKUP('TEREZINHA HARDY'!H156,SINAPI,4,),VLOOKUP('TEREZINHA HARDY'!H156,SETOP,5,))</f>
        <v>273.27</v>
      </c>
      <c r="N156" s="26">
        <f>ROUND(M156*(1+$C$7),2)</f>
        <v>345.74</v>
      </c>
      <c r="O156" s="26">
        <f>M156*K156</f>
        <v>1639.62</v>
      </c>
      <c r="P156" s="26">
        <f>N156*K156</f>
        <v>2074.44</v>
      </c>
      <c r="Q156" s="220"/>
      <c r="R156" s="220"/>
      <c r="S156" s="4"/>
      <c r="T156" s="117"/>
    </row>
    <row r="157" spans="1:20" s="1" customFormat="1" ht="30" customHeight="1">
      <c r="A157" s="2" t="s">
        <v>17439</v>
      </c>
      <c r="B157" s="256" t="str">
        <f>IF(I157="SINAPI",VLOOKUP('TEREZINHA HARDY'!H157,SINAPI,2,),VLOOKUP('TEREZINHA HARDY'!H157,SETOP,3,))</f>
        <v>PORTA DE MADEIRA PARA PINTURA, SEMI-OCA (LEVE OU MÉDIA), 90X210CM, ESPESSURA DE 3,5CM, INCLUSO DOBRADIÇAS - FORNECIMENTO E INSTALAÇÃO. AF_08/2015</v>
      </c>
      <c r="C157" s="256"/>
      <c r="D157" s="256"/>
      <c r="E157" s="256"/>
      <c r="F157" s="256"/>
      <c r="G157" s="256"/>
      <c r="H157" s="25">
        <v>90823</v>
      </c>
      <c r="I157" s="25" t="s">
        <v>16083</v>
      </c>
      <c r="J157" s="25" t="str">
        <f>IF(I157="SINAPI",VLOOKUP('TEREZINHA HARDY'!H157,SINAPI,3,),VLOOKUP('TEREZINHA HARDY'!H157,SETOP,4,))</f>
        <v>UN</v>
      </c>
      <c r="K157" s="3">
        <v>2</v>
      </c>
      <c r="L157" s="3">
        <v>407.19</v>
      </c>
      <c r="M157" s="26">
        <f>IF(I157="SINAPI",VLOOKUP('TEREZINHA HARDY'!H157,SINAPI,4,),VLOOKUP('TEREZINHA HARDY'!H157,SETOP,5,))</f>
        <v>306.33999999999997</v>
      </c>
      <c r="N157" s="26">
        <f t="shared" ref="N157" si="3031">ROUND(M157*(1+$C$7),2)</f>
        <v>387.58</v>
      </c>
      <c r="O157" s="26">
        <f t="shared" ref="O157" si="3032">M157*K157</f>
        <v>612.67999999999995</v>
      </c>
      <c r="P157" s="26">
        <f t="shared" ref="P157" si="3033">N157*K157</f>
        <v>775.16</v>
      </c>
      <c r="Q157" s="220"/>
      <c r="R157" s="220"/>
      <c r="S157" s="4"/>
      <c r="T157" s="117"/>
    </row>
    <row r="158" spans="1:20" s="1" customFormat="1" ht="30" customHeight="1">
      <c r="A158" s="2" t="s">
        <v>17440</v>
      </c>
      <c r="B158" s="256" t="str">
        <f>IF(I158="SINAPI",VLOOKUP('TEREZINHA HARDY'!H158,SINAPI,2,),VLOOKUP('TEREZINHA HARDY'!H158,SETOP,3,))</f>
        <v>FECHADURA DE EMBUTIR PARA PORTA DE BANHEIRO, COMPLETA, ACABAMENTO PADRÃO POPULAR, INCLUSO EXECUÇÃO DE FURO - FORNECIMENTO E INSTALAÇÃO. AF_08/2015</v>
      </c>
      <c r="C158" s="256"/>
      <c r="D158" s="256"/>
      <c r="E158" s="256"/>
      <c r="F158" s="256"/>
      <c r="G158" s="256"/>
      <c r="H158" s="25">
        <v>91305</v>
      </c>
      <c r="I158" s="25" t="s">
        <v>16083</v>
      </c>
      <c r="J158" s="25" t="str">
        <f>IF(I158="SINAPI",VLOOKUP('TEREZINHA HARDY'!H158,SINAPI,3,),VLOOKUP('TEREZINHA HARDY'!H158,SETOP,4,))</f>
        <v>UN</v>
      </c>
      <c r="K158" s="3">
        <v>8</v>
      </c>
      <c r="L158" s="3">
        <v>407.19</v>
      </c>
      <c r="M158" s="26">
        <f>IF(I158="SINAPI",VLOOKUP('TEREZINHA HARDY'!H158,SINAPI,4,),VLOOKUP('TEREZINHA HARDY'!H158,SETOP,5,))</f>
        <v>45.94</v>
      </c>
      <c r="N158" s="26">
        <f>ROUND(M158*(1+$C$7),2)</f>
        <v>58.12</v>
      </c>
      <c r="O158" s="26">
        <f>M158*K158</f>
        <v>367.52</v>
      </c>
      <c r="P158" s="26">
        <f>N158*K158</f>
        <v>464.96</v>
      </c>
      <c r="Q158" s="220"/>
      <c r="R158" s="220"/>
      <c r="S158" s="4"/>
      <c r="T158" s="117"/>
    </row>
    <row r="159" spans="1:20" s="1" customFormat="1" ht="30" customHeight="1">
      <c r="A159" s="214" t="s">
        <v>16933</v>
      </c>
      <c r="B159" s="257" t="s">
        <v>16222</v>
      </c>
      <c r="C159" s="257"/>
      <c r="D159" s="257"/>
      <c r="E159" s="257"/>
      <c r="F159" s="257"/>
      <c r="G159" s="257"/>
      <c r="H159" s="215"/>
      <c r="I159" s="215"/>
      <c r="J159" s="215"/>
      <c r="K159" s="215"/>
      <c r="L159" s="215"/>
      <c r="M159" s="215"/>
      <c r="N159" s="215"/>
      <c r="O159" s="216"/>
      <c r="P159" s="216"/>
      <c r="Q159" s="220"/>
      <c r="R159" s="220"/>
      <c r="S159" s="4"/>
      <c r="T159" s="117"/>
    </row>
    <row r="160" spans="1:20" s="1" customFormat="1" ht="30" customHeight="1">
      <c r="A160" s="2" t="s">
        <v>17441</v>
      </c>
      <c r="B160" s="256" t="str">
        <f>IF(I160="SINAPI",VLOOKUP('TEREZINHA HARDY'!H160,SINAPI,2,),VLOOKUP('TEREZINHA HARDY'!H160,SETOP,3,))</f>
        <v>KIT DE PORTA DE MADEIRA PARA PINTURA, SEMI-OCA (LEVE OU MÉDIA), PADRÃO MÉDIO, 90X210CM, ESPESSURA DE 3,5CM, ITENS INCLUSOS: DOBRADIÇAS, MONTAGEM E INSTALAÇÃO DO BATENTE, FECHADURA COM EXECUÇÃO DO FURO - FORNECIMENTO E INSTALAÇÃO. AF_08/2015</v>
      </c>
      <c r="C160" s="256"/>
      <c r="D160" s="256"/>
      <c r="E160" s="256"/>
      <c r="F160" s="256"/>
      <c r="G160" s="256"/>
      <c r="H160" s="25">
        <v>90844</v>
      </c>
      <c r="I160" s="25" t="s">
        <v>16083</v>
      </c>
      <c r="J160" s="25" t="str">
        <f>IF(I160="SINAPI",VLOOKUP('TEREZINHA HARDY'!H160,SINAPI,3,),VLOOKUP('TEREZINHA HARDY'!H160,SETOP,4,))</f>
        <v>UN</v>
      </c>
      <c r="K160" s="3">
        <v>2</v>
      </c>
      <c r="L160" s="3">
        <v>407.19</v>
      </c>
      <c r="M160" s="26">
        <f>IF(I160="SINAPI",VLOOKUP('TEREZINHA HARDY'!H160,SINAPI,4,),VLOOKUP('TEREZINHA HARDY'!H160,SETOP,5,))</f>
        <v>694.99</v>
      </c>
      <c r="N160" s="26">
        <f t="shared" si="3025"/>
        <v>879.3</v>
      </c>
      <c r="O160" s="26">
        <f t="shared" si="3026"/>
        <v>1389.98</v>
      </c>
      <c r="P160" s="26">
        <f t="shared" si="3027"/>
        <v>1758.6</v>
      </c>
      <c r="Q160" s="220"/>
      <c r="R160" s="220"/>
      <c r="S160" s="4"/>
      <c r="T160" s="117"/>
    </row>
    <row r="161" spans="1:20" s="1" customFormat="1" ht="30" customHeight="1">
      <c r="A161" s="2" t="s">
        <v>17442</v>
      </c>
      <c r="B161" s="256" t="str">
        <f>IF(I161="SINAPI",VLOOKUP('TEREZINHA HARDY'!H161,SINAPI,2,),VLOOKUP('TEREZINHA HARDY'!H161,SETOP,3,))</f>
        <v>VERGA PRÉ-MOLDADA PARA PORTAS COM ATÉ 1,5 M DE VÃO. AF_03/2016</v>
      </c>
      <c r="C161" s="256"/>
      <c r="D161" s="256"/>
      <c r="E161" s="256"/>
      <c r="F161" s="256"/>
      <c r="G161" s="256"/>
      <c r="H161" s="25">
        <v>93184</v>
      </c>
      <c r="I161" s="25" t="s">
        <v>16083</v>
      </c>
      <c r="J161" s="25" t="str">
        <f>IF(I161="SINAPI",VLOOKUP('TEREZINHA HARDY'!H161,SINAPI,3,),VLOOKUP('TEREZINHA HARDY'!H161,SETOP,4,))</f>
        <v>M</v>
      </c>
      <c r="K161" s="3">
        <v>3</v>
      </c>
      <c r="L161" s="3">
        <v>407.19</v>
      </c>
      <c r="M161" s="26">
        <f>IF(I161="SINAPI",VLOOKUP('TEREZINHA HARDY'!H161,SINAPI,4,),VLOOKUP('TEREZINHA HARDY'!H161,SETOP,5,))</f>
        <v>18.84</v>
      </c>
      <c r="N161" s="26">
        <f t="shared" si="3025"/>
        <v>23.84</v>
      </c>
      <c r="O161" s="26">
        <f t="shared" si="3026"/>
        <v>56.519999999999996</v>
      </c>
      <c r="P161" s="26">
        <f t="shared" si="3027"/>
        <v>71.52</v>
      </c>
      <c r="Q161" s="220"/>
      <c r="R161" s="220"/>
      <c r="S161" s="4"/>
      <c r="T161" s="117"/>
    </row>
    <row r="162" spans="1:20" s="1" customFormat="1" ht="39.75" customHeight="1">
      <c r="A162" s="2" t="s">
        <v>17443</v>
      </c>
      <c r="B162" s="256" t="s">
        <v>17165</v>
      </c>
      <c r="C162" s="256"/>
      <c r="D162" s="256"/>
      <c r="E162" s="256"/>
      <c r="F162" s="256"/>
      <c r="G162" s="269"/>
      <c r="H162" s="25" t="s">
        <v>16610</v>
      </c>
      <c r="I162" s="25" t="s">
        <v>16240</v>
      </c>
      <c r="J162" s="25" t="s">
        <v>6287</v>
      </c>
      <c r="K162" s="3">
        <f>1.2*0.6*4</f>
        <v>2.88</v>
      </c>
      <c r="L162" s="3">
        <v>407.19</v>
      </c>
      <c r="M162" s="26">
        <f>COMPOSIÇÃO!I22</f>
        <v>731.56031999999993</v>
      </c>
      <c r="N162" s="26">
        <f t="shared" si="3025"/>
        <v>925.57</v>
      </c>
      <c r="O162" s="26">
        <f t="shared" si="3026"/>
        <v>2106.8937215999999</v>
      </c>
      <c r="P162" s="26">
        <f t="shared" si="3027"/>
        <v>2665.6415999999999</v>
      </c>
      <c r="Q162" s="202"/>
      <c r="R162" s="202"/>
      <c r="T162" s="157"/>
    </row>
    <row r="163" spans="1:20" s="1" customFormat="1" ht="30" customHeight="1">
      <c r="A163" s="2" t="s">
        <v>17444</v>
      </c>
      <c r="B163" s="256" t="str">
        <f>IF(I163="SINAPI",VLOOKUP('TEREZINHA HARDY'!H163,SINAPI,2,),VLOOKUP('TEREZINHA HARDY'!H163,SETOP,3,))</f>
        <v>VERGA PRÉ-MOLDADA PARA JANELAS COM ATÉ 1,5 M DE VÃO. AF_03/2016</v>
      </c>
      <c r="C163" s="256"/>
      <c r="D163" s="256"/>
      <c r="E163" s="256"/>
      <c r="F163" s="256"/>
      <c r="G163" s="256"/>
      <c r="H163" s="25">
        <v>93182</v>
      </c>
      <c r="I163" s="25" t="s">
        <v>16083</v>
      </c>
      <c r="J163" s="25" t="str">
        <f>IF(I163="SINAPI",VLOOKUP('TEREZINHA HARDY'!H163,SINAPI,3,),VLOOKUP('TEREZINHA HARDY'!H163,SETOP,4,))</f>
        <v>M</v>
      </c>
      <c r="K163" s="3">
        <v>7.2</v>
      </c>
      <c r="L163" s="3">
        <v>407.19</v>
      </c>
      <c r="M163" s="26">
        <f>IF(I163="SINAPI",VLOOKUP('TEREZINHA HARDY'!H163,SINAPI,4,),VLOOKUP('TEREZINHA HARDY'!H163,SETOP,5,))</f>
        <v>24.71</v>
      </c>
      <c r="N163" s="26">
        <f t="shared" si="3025"/>
        <v>31.26</v>
      </c>
      <c r="O163" s="26">
        <f t="shared" si="3026"/>
        <v>177.91200000000001</v>
      </c>
      <c r="P163" s="26">
        <f t="shared" si="3027"/>
        <v>225.072</v>
      </c>
      <c r="Q163" s="220"/>
      <c r="R163" s="220"/>
      <c r="S163" s="4"/>
      <c r="T163" s="117"/>
    </row>
    <row r="164" spans="1:20" s="1" customFormat="1" ht="30" customHeight="1">
      <c r="A164" s="2" t="s">
        <v>17445</v>
      </c>
      <c r="B164" s="256" t="str">
        <f>IF(I164="SINAPI",VLOOKUP('TEREZINHA HARDY'!H164,SINAPI,2,),VLOOKUP('TEREZINHA HARDY'!H164,SETOP,3,))</f>
        <v>CONTRAVERGA PRÉ-MOLDADA PARA VÃOS DE ATÉ 1,5 M DE COMPRIMENTO. AF_03/2016</v>
      </c>
      <c r="C164" s="256"/>
      <c r="D164" s="256"/>
      <c r="E164" s="256"/>
      <c r="F164" s="256"/>
      <c r="G164" s="256"/>
      <c r="H164" s="25">
        <v>93194</v>
      </c>
      <c r="I164" s="25" t="s">
        <v>16083</v>
      </c>
      <c r="J164" s="25" t="str">
        <f>IF(I164="SINAPI",VLOOKUP('TEREZINHA HARDY'!H164,SINAPI,3,),VLOOKUP('TEREZINHA HARDY'!H164,SETOP,4,))</f>
        <v>M</v>
      </c>
      <c r="K164" s="3">
        <v>7.2</v>
      </c>
      <c r="L164" s="3">
        <v>407.19</v>
      </c>
      <c r="M164" s="26">
        <f>IF(I164="SINAPI",VLOOKUP('TEREZINHA HARDY'!H164,SINAPI,4,),VLOOKUP('TEREZINHA HARDY'!H164,SETOP,5,))</f>
        <v>24.26</v>
      </c>
      <c r="N164" s="26">
        <f t="shared" si="3025"/>
        <v>30.69</v>
      </c>
      <c r="O164" s="26">
        <f t="shared" si="3026"/>
        <v>174.67200000000003</v>
      </c>
      <c r="P164" s="26">
        <f t="shared" si="3027"/>
        <v>220.96800000000002</v>
      </c>
      <c r="Q164" s="220"/>
      <c r="R164" s="220"/>
      <c r="S164" s="4"/>
      <c r="T164" s="117"/>
    </row>
    <row r="165" spans="1:20" s="1" customFormat="1" ht="30" customHeight="1">
      <c r="A165" s="214" t="s">
        <v>17446</v>
      </c>
      <c r="B165" s="257" t="s">
        <v>17149</v>
      </c>
      <c r="C165" s="257"/>
      <c r="D165" s="257"/>
      <c r="E165" s="257"/>
      <c r="F165" s="257"/>
      <c r="G165" s="257"/>
      <c r="H165" s="215"/>
      <c r="I165" s="215"/>
      <c r="J165" s="215"/>
      <c r="K165" s="215"/>
      <c r="L165" s="215"/>
      <c r="M165" s="215"/>
      <c r="N165" s="215"/>
      <c r="O165" s="216"/>
      <c r="P165" s="216"/>
      <c r="Q165" s="220"/>
      <c r="R165" s="220"/>
      <c r="S165" s="4"/>
      <c r="T165" s="117"/>
    </row>
    <row r="166" spans="1:20" s="1" customFormat="1" ht="30" customHeight="1">
      <c r="A166" s="2" t="s">
        <v>17447</v>
      </c>
      <c r="B166" s="256" t="str">
        <f>IF(I166="SINAPI",VLOOKUP('TEREZINHA HARDY'!H166,SINAPI,2,),VLOOKUP('TEREZINHA HARDY'!H166,SETOP,3,))</f>
        <v>CONTRAPISO EM ARGAMASSA TRAÇO 1:4 (CIMENTO E AREIA), PREPARO MECÂNICO COM BETONEIRA 400 L, APLICADO EM ÁREAS MOLHADAS SOBRE LAJE, ADERIDO, ESPESSURA 3CM. AF_06/2014</v>
      </c>
      <c r="C166" s="256"/>
      <c r="D166" s="256"/>
      <c r="E166" s="256"/>
      <c r="F166" s="256"/>
      <c r="G166" s="256"/>
      <c r="H166" s="25">
        <v>87745</v>
      </c>
      <c r="I166" s="25" t="s">
        <v>16083</v>
      </c>
      <c r="J166" s="25" t="str">
        <f>IF(I166="SINAPI",VLOOKUP('TEREZINHA HARDY'!H166,SINAPI,3,),VLOOKUP('TEREZINHA HARDY'!H166,SETOP,4,))</f>
        <v>M2</v>
      </c>
      <c r="K166" s="3">
        <v>35.71</v>
      </c>
      <c r="L166" s="3">
        <v>407.19</v>
      </c>
      <c r="M166" s="26">
        <f>IF(I166="SINAPI",VLOOKUP('TEREZINHA HARDY'!H166,SINAPI,4,),VLOOKUP('TEREZINHA HARDY'!H166,SETOP,5,))</f>
        <v>35.520000000000003</v>
      </c>
      <c r="N166" s="26">
        <f t="shared" ref="N166:N175" si="3034">ROUND(M166*(1+$C$7),2)</f>
        <v>44.94</v>
      </c>
      <c r="O166" s="26">
        <f t="shared" ref="O166:O175" si="3035">M166*K166</f>
        <v>1268.4192</v>
      </c>
      <c r="P166" s="26">
        <f t="shared" ref="P166:P175" si="3036">N166*K166</f>
        <v>1604.8073999999999</v>
      </c>
      <c r="Q166" s="220"/>
      <c r="R166" s="220"/>
      <c r="S166" s="4"/>
      <c r="T166" s="117"/>
    </row>
    <row r="167" spans="1:20" s="1" customFormat="1" ht="30" customHeight="1">
      <c r="A167" s="2" t="s">
        <v>17448</v>
      </c>
      <c r="B167" s="256" t="str">
        <f>IF(I167="SINAPI",VLOOKUP('TEREZINHA HARDY'!H167,SINAPI,2,),VLOOKUP('TEREZINHA HARDY'!H167,SETOP,3,))</f>
        <v>REVESTIMENTO CERÂMICO PARA PISO COM PLACAS TIPO ESMALTADA EXTRA DE DIMENSÕES 45X45 CM APLICADA EM AMBIENTES DE ÁREA MAIOR QUE 10 M2. AF_06/2014</v>
      </c>
      <c r="C167" s="256"/>
      <c r="D167" s="256"/>
      <c r="E167" s="256"/>
      <c r="F167" s="256"/>
      <c r="G167" s="256"/>
      <c r="H167" s="25">
        <v>87251</v>
      </c>
      <c r="I167" s="25" t="s">
        <v>16083</v>
      </c>
      <c r="J167" s="25" t="str">
        <f>IF(I167="SINAPI",VLOOKUP('TEREZINHA HARDY'!H167,SINAPI,3,),VLOOKUP('TEREZINHA HARDY'!H167,SETOP,4,))</f>
        <v>M2</v>
      </c>
      <c r="K167" s="3">
        <v>35.71</v>
      </c>
      <c r="L167" s="3">
        <v>407.19</v>
      </c>
      <c r="M167" s="26">
        <f>IF(I167="SINAPI",VLOOKUP('TEREZINHA HARDY'!H167,SINAPI,4,),VLOOKUP('TEREZINHA HARDY'!H167,SETOP,5,))</f>
        <v>38.5</v>
      </c>
      <c r="N167" s="26">
        <f t="shared" si="3034"/>
        <v>48.71</v>
      </c>
      <c r="O167" s="26">
        <f t="shared" si="3035"/>
        <v>1374.835</v>
      </c>
      <c r="P167" s="26">
        <f t="shared" si="3036"/>
        <v>1739.4341000000002</v>
      </c>
      <c r="Q167" s="220"/>
      <c r="R167" s="220"/>
      <c r="S167" s="4"/>
      <c r="T167" s="117"/>
    </row>
    <row r="168" spans="1:20" s="1" customFormat="1" ht="30" customHeight="1">
      <c r="A168" s="2" t="s">
        <v>17449</v>
      </c>
      <c r="B168" s="256" t="str">
        <f>IF(I168="SINAPI",VLOOKUP('TEREZINHA HARDY'!H168,SINAPI,2,),VLOOKUP('TEREZINHA HARDY'!H168,SETOP,3,))</f>
        <v>CHAPISCO APLICADO EM ALVENARIA (COM PRESENÇA DE VÃOS) E ESTRUTURAS DE CONCRETO DE FACHADA, COM COLHER DE PEDREIRO.  ARGAMASSA TRAÇO 1:3 COM PREPARO EM BETONEIRA 400L. AF_06/2014</v>
      </c>
      <c r="C168" s="256"/>
      <c r="D168" s="256"/>
      <c r="E168" s="256"/>
      <c r="F168" s="256"/>
      <c r="G168" s="256"/>
      <c r="H168" s="25">
        <v>87905</v>
      </c>
      <c r="I168" s="25" t="s">
        <v>16083</v>
      </c>
      <c r="J168" s="25" t="str">
        <f>IF(I168="SINAPI",VLOOKUP('TEREZINHA HARDY'!H168,SINAPI,3,),VLOOKUP('TEREZINHA HARDY'!H168,SETOP,4,))</f>
        <v>M2</v>
      </c>
      <c r="K168" s="3">
        <v>32.24</v>
      </c>
      <c r="L168" s="3">
        <v>407.19</v>
      </c>
      <c r="M168" s="26">
        <f>IF(I168="SINAPI",VLOOKUP('TEREZINHA HARDY'!H168,SINAPI,4,),VLOOKUP('TEREZINHA HARDY'!H168,SETOP,5,))</f>
        <v>5.82</v>
      </c>
      <c r="N168" s="26">
        <f t="shared" si="3034"/>
        <v>7.36</v>
      </c>
      <c r="O168" s="26">
        <f t="shared" si="3035"/>
        <v>187.63680000000002</v>
      </c>
      <c r="P168" s="26">
        <f t="shared" si="3036"/>
        <v>237.28640000000001</v>
      </c>
      <c r="Q168" s="220"/>
      <c r="R168" s="220"/>
      <c r="S168" s="4"/>
      <c r="T168" s="117"/>
    </row>
    <row r="169" spans="1:20" s="1" customFormat="1" ht="30" customHeight="1">
      <c r="A169" s="2" t="s">
        <v>17450</v>
      </c>
      <c r="B169" s="256" t="str">
        <f>IF(I169="SINAPI",VLOOKUP('TEREZINHA HARDY'!H169,SINAPI,2,),VLOOKUP('TEREZINHA HARDY'!H169,SETOP,3,))</f>
        <v>EMBOÇO, PARA RECEBIMENTO DE CERÂMICA, EM ARGAMASSA TRAÇO 1:2:8, PREPARO MECÂNICO COM BETONEIRA 400L, APLICADO MANUALMENTE EM FACES INTERNAS DE PAREDES, PARA AMBIENTE COM ÁREA  MAIOR QUE 10M2, ESPESSURA DE 20MM, COM EXECUÇÃO DE TALISCAS. AF_06/2014</v>
      </c>
      <c r="C169" s="256"/>
      <c r="D169" s="256"/>
      <c r="E169" s="256"/>
      <c r="F169" s="256"/>
      <c r="G169" s="256"/>
      <c r="H169" s="25">
        <v>87535</v>
      </c>
      <c r="I169" s="25" t="s">
        <v>16083</v>
      </c>
      <c r="J169" s="25" t="str">
        <f>IF(I169="SINAPI",VLOOKUP('TEREZINHA HARDY'!H169,SINAPI,3,),VLOOKUP('TEREZINHA HARDY'!H169,SETOP,4,))</f>
        <v>M2</v>
      </c>
      <c r="K169" s="3">
        <v>86.62</v>
      </c>
      <c r="L169" s="3">
        <v>407.19</v>
      </c>
      <c r="M169" s="26">
        <f>IF(I169="SINAPI",VLOOKUP('TEREZINHA HARDY'!H169,SINAPI,4,),VLOOKUP('TEREZINHA HARDY'!H169,SETOP,5,))</f>
        <v>20.100000000000001</v>
      </c>
      <c r="N169" s="26">
        <f t="shared" si="3034"/>
        <v>25.43</v>
      </c>
      <c r="O169" s="26">
        <f t="shared" si="3035"/>
        <v>1741.0620000000001</v>
      </c>
      <c r="P169" s="26">
        <f t="shared" si="3036"/>
        <v>2202.7465999999999</v>
      </c>
      <c r="Q169" s="220"/>
      <c r="R169" s="220"/>
      <c r="S169" s="4"/>
      <c r="T169" s="117"/>
    </row>
    <row r="170" spans="1:20" s="1" customFormat="1" ht="30" customHeight="1">
      <c r="A170" s="2" t="s">
        <v>17451</v>
      </c>
      <c r="B170" s="256" t="str">
        <f>IF(I170="SINAPI",VLOOKUP('TEREZINHA HARDY'!H170,SINAPI,2,),VLOOKUP('TEREZINHA HARDY'!H170,SETOP,3,))</f>
        <v>REVESTIMENTO CERÂMICO PARA PAREDES INTERNAS COM PLACAS TIPO ESMALTADA EXTRA DE DIMENSÕES 25X35 CM APLICADAS EM AMBIENTES DE ÁREA MAIOR QUE 5 M² NA ALTURA INTEIRA DAS PAREDES. AF_06/2014</v>
      </c>
      <c r="C170" s="256"/>
      <c r="D170" s="256"/>
      <c r="E170" s="256"/>
      <c r="F170" s="256"/>
      <c r="G170" s="256"/>
      <c r="H170" s="25">
        <v>87269</v>
      </c>
      <c r="I170" s="25" t="s">
        <v>16083</v>
      </c>
      <c r="J170" s="25" t="str">
        <f>IF(I170="SINAPI",VLOOKUP('TEREZINHA HARDY'!H170,SINAPI,3,),VLOOKUP('TEREZINHA HARDY'!H170,SETOP,4,))</f>
        <v>M2</v>
      </c>
      <c r="K170" s="3">
        <v>86.62</v>
      </c>
      <c r="L170" s="3">
        <v>407.19</v>
      </c>
      <c r="M170" s="26">
        <f>IF(I170="SINAPI",VLOOKUP('TEREZINHA HARDY'!H170,SINAPI,4,),VLOOKUP('TEREZINHA HARDY'!H170,SETOP,5,))</f>
        <v>44.71</v>
      </c>
      <c r="N170" s="26">
        <f t="shared" si="3034"/>
        <v>56.57</v>
      </c>
      <c r="O170" s="26">
        <f t="shared" si="3035"/>
        <v>3872.7802000000001</v>
      </c>
      <c r="P170" s="26">
        <f t="shared" si="3036"/>
        <v>4900.0934000000007</v>
      </c>
      <c r="Q170" s="220"/>
      <c r="R170" s="220"/>
      <c r="S170" s="4"/>
      <c r="T170" s="117"/>
    </row>
    <row r="171" spans="1:20" s="1" customFormat="1" ht="30" customHeight="1">
      <c r="A171" s="2" t="s">
        <v>17452</v>
      </c>
      <c r="B171" s="256" t="str">
        <f>IF(I171="SINAPI",VLOOKUP('TEREZINHA HARDY'!H171,SINAPI,2,),VLOOKUP('TEREZINHA HARDY'!H171,SETOP,3,))</f>
        <v>FORRO EM RÉGUAS DE PVC, FRISADO, PARA AMBIENTES COMERCIAIS, INCLUSIVE ESTRUTURA DE FIXAÇÃO. AF_05/2017_P</v>
      </c>
      <c r="C171" s="256"/>
      <c r="D171" s="256"/>
      <c r="E171" s="256"/>
      <c r="F171" s="256"/>
      <c r="G171" s="256"/>
      <c r="H171" s="25">
        <v>96116</v>
      </c>
      <c r="I171" s="25" t="s">
        <v>16083</v>
      </c>
      <c r="J171" s="25" t="str">
        <f>IF(I171="SINAPI",VLOOKUP('TEREZINHA HARDY'!H171,SINAPI,3,),VLOOKUP('TEREZINHA HARDY'!H171,SETOP,4,))</f>
        <v>M2</v>
      </c>
      <c r="K171" s="3">
        <v>35.72</v>
      </c>
      <c r="L171" s="3">
        <v>407.19</v>
      </c>
      <c r="M171" s="26">
        <f>IF(I171="SINAPI",VLOOKUP('TEREZINHA HARDY'!H171,SINAPI,4,),VLOOKUP('TEREZINHA HARDY'!H171,SETOP,5,))</f>
        <v>37.6</v>
      </c>
      <c r="N171" s="26">
        <f t="shared" si="3034"/>
        <v>47.57</v>
      </c>
      <c r="O171" s="26">
        <f t="shared" si="3035"/>
        <v>1343.0720000000001</v>
      </c>
      <c r="P171" s="26">
        <f t="shared" si="3036"/>
        <v>1699.2003999999999</v>
      </c>
      <c r="Q171" s="202"/>
      <c r="R171" s="202"/>
      <c r="T171" s="157"/>
    </row>
    <row r="172" spans="1:20" s="1" customFormat="1" ht="30" customHeight="1">
      <c r="A172" s="214" t="s">
        <v>17453</v>
      </c>
      <c r="B172" s="257" t="s">
        <v>17163</v>
      </c>
      <c r="C172" s="257"/>
      <c r="D172" s="257"/>
      <c r="E172" s="257"/>
      <c r="F172" s="257"/>
      <c r="G172" s="257"/>
      <c r="H172" s="215"/>
      <c r="I172" s="215"/>
      <c r="J172" s="215"/>
      <c r="K172" s="215"/>
      <c r="L172" s="215"/>
      <c r="M172" s="215"/>
      <c r="N172" s="215"/>
      <c r="O172" s="216"/>
      <c r="P172" s="216"/>
      <c r="Q172" s="220"/>
      <c r="R172" s="220"/>
      <c r="S172" s="4"/>
      <c r="T172" s="117"/>
    </row>
    <row r="173" spans="1:20" s="1" customFormat="1" ht="30" customHeight="1">
      <c r="A173" s="2" t="s">
        <v>17454</v>
      </c>
      <c r="B173" s="256" t="str">
        <f>IF(I173="SINAPI",VLOOKUP('TEREZINHA HARDY'!H173,SINAPI,2,),VLOOKUP('TEREZINHA HARDY'!H173,SETOP,3,))</f>
        <v>BARRA DE APOIO EM AÇO INOX POLIDO RETA, DN 1.1/4" (31,75MM), PARA ACESSIBILIDADE (PMR/PCR), COMPRIMENTO 40CM, INSTALADO EM PORTA/PAREDE, INCLUSIVE FORNECIMENTO, INSTALAÇÃO E ACESSÓRIOS PARA FIXAÇÃO</v>
      </c>
      <c r="C173" s="256"/>
      <c r="D173" s="256"/>
      <c r="E173" s="256"/>
      <c r="F173" s="256"/>
      <c r="G173" s="256"/>
      <c r="H173" s="25" t="s">
        <v>9219</v>
      </c>
      <c r="I173" s="25" t="s">
        <v>6222</v>
      </c>
      <c r="J173" s="25" t="str">
        <f>IF(I173="SINAPI",VLOOKUP('TEREZINHA HARDY'!H173,SINAPI,3,),VLOOKUP('TEREZINHA HARDY'!H173,SETOP,4,))</f>
        <v>UN</v>
      </c>
      <c r="K173" s="3">
        <v>2</v>
      </c>
      <c r="L173" s="3">
        <v>407.19</v>
      </c>
      <c r="M173" s="26">
        <f>IF(I173="SINAPI",VLOOKUP('TEREZINHA HARDY'!H173,SINAPI,4,),VLOOKUP('TEREZINHA HARDY'!H173,SETOP,5,))</f>
        <v>98.48</v>
      </c>
      <c r="N173" s="26">
        <f t="shared" si="3034"/>
        <v>124.6</v>
      </c>
      <c r="O173" s="26">
        <f t="shared" si="3035"/>
        <v>196.96</v>
      </c>
      <c r="P173" s="26">
        <f t="shared" si="3036"/>
        <v>249.2</v>
      </c>
      <c r="Q173" s="220"/>
      <c r="R173" s="220"/>
      <c r="S173" s="4"/>
      <c r="T173" s="117"/>
    </row>
    <row r="174" spans="1:20" s="1" customFormat="1" ht="30" customHeight="1">
      <c r="A174" s="2" t="s">
        <v>17455</v>
      </c>
      <c r="B174" s="256" t="str">
        <f>IF(I174="SINAPI",VLOOKUP('TEREZINHA HARDY'!H174,SINAPI,2,),VLOOKUP('TEREZINHA HARDY'!H174,SETOP,3,))</f>
        <v>BARRA DE APOIO EM AÇO INOX POLIDO RETA, DN 1.1/4" (31,75MM), PARA ACESSIBILIDADE (PMR/PCR), COMPRIMENTO 90CM, INSTALADO EM PAREDE, INCLUSIVE FORNECIMENTO, INSTALAÇÃO E ACESSÓRIOS PARA FIXAÇÃO</v>
      </c>
      <c r="C174" s="256"/>
      <c r="D174" s="256"/>
      <c r="E174" s="256"/>
      <c r="F174" s="256"/>
      <c r="G174" s="256"/>
      <c r="H174" s="25" t="s">
        <v>9215</v>
      </c>
      <c r="I174" s="25" t="s">
        <v>6222</v>
      </c>
      <c r="J174" s="25" t="str">
        <f>IF(I174="SINAPI",VLOOKUP('TEREZINHA HARDY'!H174,SINAPI,3,),VLOOKUP('TEREZINHA HARDY'!H174,SETOP,4,))</f>
        <v>UN</v>
      </c>
      <c r="K174" s="3">
        <v>2</v>
      </c>
      <c r="L174" s="3">
        <v>407.19</v>
      </c>
      <c r="M174" s="26">
        <f>IF(I174="SINAPI",VLOOKUP('TEREZINHA HARDY'!H174,SINAPI,4,),VLOOKUP('TEREZINHA HARDY'!H174,SETOP,5,))</f>
        <v>223.27</v>
      </c>
      <c r="N174" s="26">
        <f t="shared" si="3034"/>
        <v>282.48</v>
      </c>
      <c r="O174" s="26">
        <f t="shared" si="3035"/>
        <v>446.54</v>
      </c>
      <c r="P174" s="26">
        <f t="shared" si="3036"/>
        <v>564.96</v>
      </c>
      <c r="Q174" s="220"/>
      <c r="R174" s="220"/>
      <c r="S174" s="4"/>
      <c r="T174" s="117"/>
    </row>
    <row r="175" spans="1:20" s="1" customFormat="1" ht="30" customHeight="1">
      <c r="A175" s="2" t="s">
        <v>17456</v>
      </c>
      <c r="B175" s="256" t="str">
        <f>IF(I175="SINAPI",VLOOKUP('TEREZINHA HARDY'!H175,SINAPI,2,),VLOOKUP('TEREZINHA HARDY'!H175,SETOP,3,))</f>
        <v xml:space="preserve">BARRA DE APOIO EM AÇO INOX POLIDO RETA, DN 1.1/4" (31,75MM), PARA ACESSIBILIDADE (PMR/PCR), COMPRIMENTO 100CM, INSTALADO EM PAREDE, INCLUSIVE FORNECIMENTO, INSTALAÇÃO E ACESSÓRIOS PARA FIXAÇÃO
</v>
      </c>
      <c r="C175" s="256"/>
      <c r="D175" s="256"/>
      <c r="E175" s="256"/>
      <c r="F175" s="256"/>
      <c r="G175" s="256"/>
      <c r="H175" s="25" t="s">
        <v>9213</v>
      </c>
      <c r="I175" s="25" t="s">
        <v>6222</v>
      </c>
      <c r="J175" s="25" t="str">
        <f>IF(I175="SINAPI",VLOOKUP('TEREZINHA HARDY'!H175,SINAPI,3,),VLOOKUP('TEREZINHA HARDY'!H175,SETOP,4,))</f>
        <v>UN</v>
      </c>
      <c r="K175" s="3">
        <v>2</v>
      </c>
      <c r="L175" s="3">
        <v>407.19</v>
      </c>
      <c r="M175" s="26">
        <f>IF(I175="SINAPI",VLOOKUP('TEREZINHA HARDY'!H175,SINAPI,4,),VLOOKUP('TEREZINHA HARDY'!H175,SETOP,5,))</f>
        <v>223.27</v>
      </c>
      <c r="N175" s="26">
        <f t="shared" si="3034"/>
        <v>282.48</v>
      </c>
      <c r="O175" s="26">
        <f t="shared" si="3035"/>
        <v>446.54</v>
      </c>
      <c r="P175" s="26">
        <f t="shared" si="3036"/>
        <v>564.96</v>
      </c>
      <c r="Q175" s="220"/>
      <c r="R175" s="220"/>
      <c r="S175" s="4"/>
      <c r="T175" s="117"/>
    </row>
    <row r="176" spans="1:20" s="1" customFormat="1" ht="30" customHeight="1">
      <c r="A176" s="252" t="str">
        <f>"SUBTOTAL "&amp;B144</f>
        <v>SUBTOTAL BANHEIROS</v>
      </c>
      <c r="B176" s="253"/>
      <c r="C176" s="253"/>
      <c r="D176" s="253"/>
      <c r="E176" s="253"/>
      <c r="F176" s="253"/>
      <c r="G176" s="253"/>
      <c r="H176" s="253"/>
      <c r="I176" s="253"/>
      <c r="J176" s="253"/>
      <c r="K176" s="253"/>
      <c r="L176" s="253"/>
      <c r="M176" s="253"/>
      <c r="N176" s="253"/>
      <c r="O176" s="217">
        <f>SUM(O146:O175)</f>
        <v>22322.149421600003</v>
      </c>
      <c r="P176" s="217">
        <f>SUM(P146:P175)</f>
        <v>28241.799900000002</v>
      </c>
      <c r="Q176" s="220"/>
      <c r="R176" s="220"/>
      <c r="S176" s="4"/>
      <c r="T176" s="117"/>
    </row>
    <row r="177" spans="1:20" s="1" customFormat="1" ht="15" customHeight="1">
      <c r="A177" s="273"/>
      <c r="B177" s="273"/>
      <c r="C177" s="273"/>
      <c r="D177" s="273"/>
      <c r="E177" s="273"/>
      <c r="F177" s="273"/>
      <c r="G177" s="273"/>
      <c r="H177" s="273"/>
      <c r="I177" s="273"/>
      <c r="J177" s="273"/>
      <c r="K177" s="273"/>
      <c r="L177" s="273"/>
      <c r="M177" s="273"/>
      <c r="N177" s="273"/>
      <c r="O177" s="273"/>
      <c r="P177" s="157"/>
      <c r="Q177" s="220"/>
      <c r="R177" s="220"/>
      <c r="S177" s="4"/>
      <c r="T177" s="117"/>
    </row>
    <row r="178" spans="1:20" s="228" customFormat="1" ht="30" customHeight="1">
      <c r="A178" s="218">
        <v>8</v>
      </c>
      <c r="B178" s="258" t="s">
        <v>17166</v>
      </c>
      <c r="C178" s="258"/>
      <c r="D178" s="258"/>
      <c r="E178" s="258"/>
      <c r="F178" s="258"/>
      <c r="G178" s="258"/>
      <c r="H178" s="210"/>
      <c r="I178" s="210"/>
      <c r="J178" s="210"/>
      <c r="K178" s="210"/>
      <c r="L178" s="210"/>
      <c r="M178" s="210"/>
      <c r="N178" s="210"/>
      <c r="O178" s="219"/>
      <c r="P178" s="219"/>
      <c r="Q178" s="227"/>
      <c r="R178" s="227"/>
      <c r="T178" s="229"/>
    </row>
    <row r="179" spans="1:20" s="1" customFormat="1" ht="30" customHeight="1">
      <c r="A179" s="214" t="s">
        <v>16232</v>
      </c>
      <c r="B179" s="257" t="s">
        <v>17143</v>
      </c>
      <c r="C179" s="257"/>
      <c r="D179" s="257"/>
      <c r="E179" s="257"/>
      <c r="F179" s="257"/>
      <c r="G179" s="257"/>
      <c r="H179" s="215"/>
      <c r="I179" s="215"/>
      <c r="J179" s="215"/>
      <c r="K179" s="215"/>
      <c r="L179" s="215"/>
      <c r="M179" s="215"/>
      <c r="N179" s="215"/>
      <c r="O179" s="216"/>
      <c r="P179" s="216"/>
      <c r="Q179" s="220"/>
      <c r="R179" s="220"/>
      <c r="S179" s="4"/>
      <c r="T179" s="117"/>
    </row>
    <row r="180" spans="1:20" s="1" customFormat="1" ht="30" customHeight="1">
      <c r="A180" s="2" t="s">
        <v>17457</v>
      </c>
      <c r="B180" s="256" t="str">
        <f>IF(I180="SINAPI",VLOOKUP('TEREZINHA HARDY'!H180,SINAPI,2,),VLOOKUP('TEREZINHA HARDY'!H180,SETOP,3,))</f>
        <v>DEMOLIÇÃO DE PISO CERÂMICO OU LADRILHO HIDRÁULICO, INCLUSIVE AFASTAMENTO</v>
      </c>
      <c r="C180" s="256"/>
      <c r="D180" s="256"/>
      <c r="E180" s="256"/>
      <c r="F180" s="256"/>
      <c r="G180" s="256"/>
      <c r="H180" s="25" t="s">
        <v>9471</v>
      </c>
      <c r="I180" s="25" t="s">
        <v>6222</v>
      </c>
      <c r="J180" s="25" t="str">
        <f>IF(I180="SINAPI",VLOOKUP('TEREZINHA HARDY'!H180,SINAPI,3,),VLOOKUP('TEREZINHA HARDY'!H180,SETOP,4,))</f>
        <v>M2</v>
      </c>
      <c r="K180" s="3">
        <v>197.62</v>
      </c>
      <c r="L180" s="3">
        <v>407.19</v>
      </c>
      <c r="M180" s="26">
        <f>IF(I180="SINAPI",VLOOKUP('TEREZINHA HARDY'!H180,SINAPI,4,),VLOOKUP('TEREZINHA HARDY'!H180,SETOP,5,))</f>
        <v>10.8</v>
      </c>
      <c r="N180" s="26">
        <f t="shared" ref="N180:N228" si="3037">ROUND(M180*(1+$C$7),2)</f>
        <v>13.66</v>
      </c>
      <c r="O180" s="26">
        <f t="shared" ref="O180:O228" si="3038">M180*K180</f>
        <v>2134.2960000000003</v>
      </c>
      <c r="P180" s="26">
        <f t="shared" ref="P180:P228" si="3039">N180*K180</f>
        <v>2699.4892</v>
      </c>
      <c r="Q180" s="202"/>
      <c r="R180" s="202"/>
      <c r="T180" s="157"/>
    </row>
    <row r="181" spans="1:20" s="1" customFormat="1" ht="30" customHeight="1">
      <c r="A181" s="2" t="s">
        <v>17458</v>
      </c>
      <c r="B181" s="256" t="str">
        <f>IF(I181="SINAPI",VLOOKUP('TEREZINHA HARDY'!H181,SINAPI,2,),VLOOKUP('TEREZINHA HARDY'!H181,SETOP,3,))</f>
        <v>DEMOLIÇÃO DE ALVENARIA DE BLOCO FURADO, DE FORMA MANUAL, SEM REAPROVEITAMENTO. AF_12/2017</v>
      </c>
      <c r="C181" s="256"/>
      <c r="D181" s="256"/>
      <c r="E181" s="256"/>
      <c r="F181" s="256"/>
      <c r="G181" s="256"/>
      <c r="H181" s="25">
        <v>97622</v>
      </c>
      <c r="I181" s="25" t="s">
        <v>16083</v>
      </c>
      <c r="J181" s="25" t="str">
        <f>IF(I181="SINAPI",VLOOKUP('TEREZINHA HARDY'!H181,SINAPI,3,),VLOOKUP('TEREZINHA HARDY'!H181,SETOP,4,))</f>
        <v>M3</v>
      </c>
      <c r="K181" s="3">
        <f>30.68</f>
        <v>30.68</v>
      </c>
      <c r="L181" s="3">
        <v>407.19</v>
      </c>
      <c r="M181" s="26">
        <f>IF(I181="SINAPI",VLOOKUP('TEREZINHA HARDY'!H181,SINAPI,4,),VLOOKUP('TEREZINHA HARDY'!H181,SETOP,5,))</f>
        <v>35.270000000000003</v>
      </c>
      <c r="N181" s="26">
        <f t="shared" si="3037"/>
        <v>44.62</v>
      </c>
      <c r="O181" s="26">
        <f t="shared" si="3038"/>
        <v>1082.0836000000002</v>
      </c>
      <c r="P181" s="26">
        <f t="shared" si="3039"/>
        <v>1368.9415999999999</v>
      </c>
      <c r="Q181" s="202"/>
      <c r="R181" s="202"/>
      <c r="T181" s="157"/>
    </row>
    <row r="182" spans="1:20" s="1" customFormat="1" ht="30" customHeight="1">
      <c r="A182" s="2" t="s">
        <v>17459</v>
      </c>
      <c r="B182" s="256" t="str">
        <f>IF(I182="SINAPI",VLOOKUP('TEREZINHA HARDY'!H182,SINAPI,2,),VLOOKUP('TEREZINHA HARDY'!H182,SETOP,3,))</f>
        <v>DEMOLIÇÃO DE REVESTIMENTO CERÂMICO, AZULEJO OU LADRILHO HIDRÁULICO INCLUSIVE AFASTAMENTO</v>
      </c>
      <c r="C182" s="256"/>
      <c r="D182" s="256"/>
      <c r="E182" s="256"/>
      <c r="F182" s="256"/>
      <c r="G182" s="256"/>
      <c r="H182" s="25" t="s">
        <v>9480</v>
      </c>
      <c r="I182" s="25" t="s">
        <v>6222</v>
      </c>
      <c r="J182" s="25" t="str">
        <f>IF(I182="SINAPI",VLOOKUP('TEREZINHA HARDY'!H182,SINAPI,3,),VLOOKUP('TEREZINHA HARDY'!H182,SETOP,4,))</f>
        <v>M2</v>
      </c>
      <c r="K182" s="3">
        <v>48.42</v>
      </c>
      <c r="L182" s="3">
        <v>407.19</v>
      </c>
      <c r="M182" s="26">
        <f>IF(I182="SINAPI",VLOOKUP('TEREZINHA HARDY'!H182,SINAPI,4,),VLOOKUP('TEREZINHA HARDY'!H182,SETOP,5,))</f>
        <v>12.18</v>
      </c>
      <c r="N182" s="26">
        <f t="shared" si="3037"/>
        <v>15.41</v>
      </c>
      <c r="O182" s="26">
        <f t="shared" si="3038"/>
        <v>589.75559999999996</v>
      </c>
      <c r="P182" s="26">
        <f t="shared" si="3039"/>
        <v>746.15219999999999</v>
      </c>
      <c r="Q182" s="202"/>
      <c r="R182" s="202"/>
      <c r="T182" s="157"/>
    </row>
    <row r="183" spans="1:20" s="1" customFormat="1" ht="30" customHeight="1">
      <c r="A183" s="2" t="s">
        <v>17460</v>
      </c>
      <c r="B183" s="256" t="str">
        <f>IF(I183="SINAPI",VLOOKUP('TEREZINHA HARDY'!H183,SINAPI,2,),VLOOKUP('TEREZINHA HARDY'!H183,SETOP,3,))</f>
        <v>DEMOLIÇÃO DE FORRO DE TABUAS DE PINHO INCLUSIVE AFASTAMENTO E EMPILHAMENTO</v>
      </c>
      <c r="C183" s="256"/>
      <c r="D183" s="256"/>
      <c r="E183" s="256"/>
      <c r="F183" s="256"/>
      <c r="G183" s="256"/>
      <c r="H183" s="25" t="s">
        <v>9464</v>
      </c>
      <c r="I183" s="25" t="s">
        <v>6222</v>
      </c>
      <c r="J183" s="25" t="str">
        <f>IF(I183="SINAPI",VLOOKUP('TEREZINHA HARDY'!H183,SINAPI,3,),VLOOKUP('TEREZINHA HARDY'!H183,SETOP,4,))</f>
        <v>M2</v>
      </c>
      <c r="K183" s="3">
        <v>135.19999999999999</v>
      </c>
      <c r="L183" s="3">
        <v>407.19</v>
      </c>
      <c r="M183" s="26">
        <f>IF(I183="SINAPI",VLOOKUP('TEREZINHA HARDY'!H183,SINAPI,4,),VLOOKUP('TEREZINHA HARDY'!H183,SETOP,5,))</f>
        <v>13.71</v>
      </c>
      <c r="N183" s="26">
        <f t="shared" si="3037"/>
        <v>17.350000000000001</v>
      </c>
      <c r="O183" s="26">
        <f t="shared" si="3038"/>
        <v>1853.5919999999999</v>
      </c>
      <c r="P183" s="26">
        <f t="shared" si="3039"/>
        <v>2345.7199999999998</v>
      </c>
      <c r="Q183" s="202"/>
      <c r="R183" s="202"/>
      <c r="T183" s="157"/>
    </row>
    <row r="184" spans="1:20" s="1" customFormat="1" ht="30" customHeight="1">
      <c r="A184" s="2" t="s">
        <v>17461</v>
      </c>
      <c r="B184" s="256" t="str">
        <f>IF(I184="SINAPI",VLOOKUP('TEREZINHA HARDY'!H184,SINAPI,2,),VLOOKUP('TEREZINHA HARDY'!H184,SETOP,3,))</f>
        <v>DEMOLIÇÃO DE LAJES, DE FORMA MECANIZADA COM MARTELETE, SEM REAPROVEITAMENTO. AF_12/2017</v>
      </c>
      <c r="C184" s="256"/>
      <c r="D184" s="256"/>
      <c r="E184" s="256"/>
      <c r="F184" s="256"/>
      <c r="G184" s="256"/>
      <c r="H184" s="25">
        <v>97629</v>
      </c>
      <c r="I184" s="25" t="s">
        <v>16083</v>
      </c>
      <c r="J184" s="25" t="str">
        <f>IF(I184="SINAPI",VLOOKUP('TEREZINHA HARDY'!H184,SINAPI,3,),VLOOKUP('TEREZINHA HARDY'!H184,SETOP,4,))</f>
        <v>M3</v>
      </c>
      <c r="K184" s="3">
        <v>0.36</v>
      </c>
      <c r="L184" s="3">
        <v>407.19</v>
      </c>
      <c r="M184" s="26">
        <f>IF(I184="SINAPI",VLOOKUP('TEREZINHA HARDY'!H184,SINAPI,4,),VLOOKUP('TEREZINHA HARDY'!H184,SETOP,5,))</f>
        <v>82.75</v>
      </c>
      <c r="N184" s="26">
        <f t="shared" si="3037"/>
        <v>104.7</v>
      </c>
      <c r="O184" s="26">
        <f t="shared" si="3038"/>
        <v>29.79</v>
      </c>
      <c r="P184" s="26">
        <f t="shared" si="3039"/>
        <v>37.692</v>
      </c>
      <c r="Q184" s="202"/>
      <c r="R184" s="202"/>
      <c r="T184" s="157"/>
    </row>
    <row r="185" spans="1:20" s="1" customFormat="1" ht="30" customHeight="1">
      <c r="A185" s="2" t="s">
        <v>17462</v>
      </c>
      <c r="B185" s="256" t="str">
        <f>IF(I185="SINAPI",VLOOKUP('TEREZINHA HARDY'!H185,SINAPI,2,),VLOOKUP('TEREZINHA HARDY'!H185,SETOP,3,))</f>
        <v>DEMOLIÇÃO DE RODAPÉ CERÂMICO, DE FORMA MANUAL, SEM REAPROVEITAMENTO. AF_12/2017</v>
      </c>
      <c r="C185" s="256"/>
      <c r="D185" s="256"/>
      <c r="E185" s="256"/>
      <c r="F185" s="256"/>
      <c r="G185" s="256"/>
      <c r="H185" s="25">
        <v>97632</v>
      </c>
      <c r="I185" s="25" t="s">
        <v>16083</v>
      </c>
      <c r="J185" s="25" t="str">
        <f>IF(I185="SINAPI",VLOOKUP('TEREZINHA HARDY'!H185,SINAPI,3,),VLOOKUP('TEREZINHA HARDY'!H185,SETOP,4,))</f>
        <v>M</v>
      </c>
      <c r="K185" s="3">
        <f>25.93+31.6</f>
        <v>57.53</v>
      </c>
      <c r="L185" s="3">
        <v>407.19</v>
      </c>
      <c r="M185" s="26">
        <f>IF(I185="SINAPI",VLOOKUP('TEREZINHA HARDY'!H185,SINAPI,4,),VLOOKUP('TEREZINHA HARDY'!H185,SETOP,5,))</f>
        <v>1.69</v>
      </c>
      <c r="N185" s="26">
        <f t="shared" si="3037"/>
        <v>2.14</v>
      </c>
      <c r="O185" s="26">
        <f t="shared" si="3038"/>
        <v>97.225700000000003</v>
      </c>
      <c r="P185" s="26">
        <f t="shared" si="3039"/>
        <v>123.11420000000001</v>
      </c>
      <c r="Q185" s="202"/>
      <c r="R185" s="202"/>
      <c r="T185" s="157"/>
    </row>
    <row r="186" spans="1:20" s="1" customFormat="1" ht="30" customHeight="1">
      <c r="A186" s="2" t="s">
        <v>17463</v>
      </c>
      <c r="B186" s="256" t="str">
        <f>IF(I186="SINAPI",VLOOKUP('TEREZINHA HARDY'!H186,SINAPI,2,),VLOOKUP('TEREZINHA HARDY'!H186,SETOP,3,))</f>
        <v>REMOÇÃO DE PORTAS, DE FORMA MANUAL, SEM REAPROVEITAMENTO. AF_12/2017</v>
      </c>
      <c r="C186" s="256"/>
      <c r="D186" s="256"/>
      <c r="E186" s="256"/>
      <c r="F186" s="256"/>
      <c r="G186" s="256"/>
      <c r="H186" s="25">
        <v>97644</v>
      </c>
      <c r="I186" s="25" t="s">
        <v>16083</v>
      </c>
      <c r="J186" s="25" t="str">
        <f>IF(I186="SINAPI",VLOOKUP('TEREZINHA HARDY'!H186,SINAPI,3,),VLOOKUP('TEREZINHA HARDY'!H186,SETOP,4,))</f>
        <v>M2</v>
      </c>
      <c r="K186" s="3">
        <v>27.3</v>
      </c>
      <c r="L186" s="3">
        <v>407.19</v>
      </c>
      <c r="M186" s="26">
        <f>IF(I186="SINAPI",VLOOKUP('TEREZINHA HARDY'!H186,SINAPI,4,),VLOOKUP('TEREZINHA HARDY'!H186,SETOP,5,))</f>
        <v>5.89</v>
      </c>
      <c r="N186" s="26">
        <f t="shared" si="3037"/>
        <v>7.45</v>
      </c>
      <c r="O186" s="26">
        <f t="shared" si="3038"/>
        <v>160.797</v>
      </c>
      <c r="P186" s="26">
        <f t="shared" si="3039"/>
        <v>203.38500000000002</v>
      </c>
      <c r="Q186" s="202"/>
      <c r="R186" s="202"/>
      <c r="T186" s="157"/>
    </row>
    <row r="187" spans="1:20" s="1" customFormat="1" ht="30" customHeight="1">
      <c r="A187" s="2" t="s">
        <v>17464</v>
      </c>
      <c r="B187" s="256" t="str">
        <f>IF(I187="SINAPI",VLOOKUP('TEREZINHA HARDY'!H187,SINAPI,2,),VLOOKUP('TEREZINHA HARDY'!H187,SETOP,3,))</f>
        <v>REMOÇÃO DE JANELAS, DE FORMA MANUAL, SEM REAPROVEITAMENTO. AF_12/2017</v>
      </c>
      <c r="C187" s="256"/>
      <c r="D187" s="256"/>
      <c r="E187" s="256"/>
      <c r="F187" s="256"/>
      <c r="G187" s="256"/>
      <c r="H187" s="25">
        <v>97645</v>
      </c>
      <c r="I187" s="25" t="s">
        <v>16083</v>
      </c>
      <c r="J187" s="25" t="str">
        <f>IF(I187="SINAPI",VLOOKUP('TEREZINHA HARDY'!H187,SINAPI,3,),VLOOKUP('TEREZINHA HARDY'!H187,SETOP,4,))</f>
        <v>M2</v>
      </c>
      <c r="K187" s="3">
        <v>15.93</v>
      </c>
      <c r="L187" s="3">
        <v>407.19</v>
      </c>
      <c r="M187" s="26">
        <f>IF(I187="SINAPI",VLOOKUP('TEREZINHA HARDY'!H187,SINAPI,4,),VLOOKUP('TEREZINHA HARDY'!H187,SETOP,5,))</f>
        <v>17.239999999999998</v>
      </c>
      <c r="N187" s="26">
        <f t="shared" si="3037"/>
        <v>21.81</v>
      </c>
      <c r="O187" s="26">
        <f t="shared" si="3038"/>
        <v>274.63319999999999</v>
      </c>
      <c r="P187" s="26">
        <f t="shared" si="3039"/>
        <v>347.43329999999997</v>
      </c>
      <c r="Q187" s="202"/>
      <c r="R187" s="202"/>
      <c r="T187" s="157"/>
    </row>
    <row r="188" spans="1:20" s="1" customFormat="1" ht="30" customHeight="1">
      <c r="A188" s="2" t="s">
        <v>17465</v>
      </c>
      <c r="B188" s="256" t="str">
        <f>IF(I188="SINAPI",VLOOKUP('TEREZINHA HARDY'!H188,SINAPI,2,),VLOOKUP('TEREZINHA HARDY'!H188,SETOP,3,))</f>
        <v>REMOÇÃO DE TELHAS, DE FIBROCIMENTO, METÁLICA E CERÂMICA, DE FORMA MANUAL, SEM REAPROVEITAMENTO. AF_12/2017</v>
      </c>
      <c r="C188" s="256"/>
      <c r="D188" s="256"/>
      <c r="E188" s="256"/>
      <c r="F188" s="256"/>
      <c r="G188" s="256"/>
      <c r="H188" s="25">
        <v>97647</v>
      </c>
      <c r="I188" s="25" t="s">
        <v>16083</v>
      </c>
      <c r="J188" s="25" t="str">
        <f>IF(I188="SINAPI",VLOOKUP('TEREZINHA HARDY'!H188,SINAPI,3,),VLOOKUP('TEREZINHA HARDY'!H188,SETOP,4,))</f>
        <v>M2</v>
      </c>
      <c r="K188" s="3">
        <v>280.41000000000003</v>
      </c>
      <c r="L188" s="3">
        <v>407.19</v>
      </c>
      <c r="M188" s="26">
        <f>IF(I188="SINAPI",VLOOKUP('TEREZINHA HARDY'!H188,SINAPI,4,),VLOOKUP('TEREZINHA HARDY'!H188,SETOP,5,))</f>
        <v>2.2799999999999998</v>
      </c>
      <c r="N188" s="26">
        <f t="shared" si="3037"/>
        <v>2.88</v>
      </c>
      <c r="O188" s="26">
        <f t="shared" si="3038"/>
        <v>639.33479999999997</v>
      </c>
      <c r="P188" s="26">
        <f t="shared" si="3039"/>
        <v>807.58080000000007</v>
      </c>
      <c r="Q188" s="202"/>
      <c r="R188" s="202"/>
      <c r="T188" s="157"/>
    </row>
    <row r="189" spans="1:20" s="1" customFormat="1" ht="30" customHeight="1">
      <c r="A189" s="2" t="s">
        <v>17466</v>
      </c>
      <c r="B189" s="256" t="str">
        <f>IF(I189="SINAPI",VLOOKUP('TEREZINHA HARDY'!H189,SINAPI,2,),VLOOKUP('TEREZINHA HARDY'!H189,SETOP,3,))</f>
        <v>REMOÇÃO DE TRAMA DE MADEIRA PARA COBERTURA, DE FORMA MANUAL, SEM REAPROVEITAMENTO. AF_12/2017</v>
      </c>
      <c r="C189" s="256"/>
      <c r="D189" s="256"/>
      <c r="E189" s="256"/>
      <c r="F189" s="256"/>
      <c r="G189" s="256"/>
      <c r="H189" s="25">
        <v>97650</v>
      </c>
      <c r="I189" s="25" t="s">
        <v>16083</v>
      </c>
      <c r="J189" s="25" t="str">
        <f>IF(I189="SINAPI",VLOOKUP('TEREZINHA HARDY'!H189,SINAPI,3,),VLOOKUP('TEREZINHA HARDY'!H189,SETOP,4,))</f>
        <v>M2</v>
      </c>
      <c r="K189" s="3">
        <v>280.41000000000003</v>
      </c>
      <c r="L189" s="3">
        <v>407.19</v>
      </c>
      <c r="M189" s="26">
        <f>IF(I189="SINAPI",VLOOKUP('TEREZINHA HARDY'!H189,SINAPI,4,),VLOOKUP('TEREZINHA HARDY'!H189,SETOP,5,))</f>
        <v>4.93</v>
      </c>
      <c r="N189" s="26">
        <f t="shared" si="3037"/>
        <v>6.24</v>
      </c>
      <c r="O189" s="26">
        <f t="shared" si="3038"/>
        <v>1382.4213</v>
      </c>
      <c r="P189" s="26">
        <f t="shared" si="3039"/>
        <v>1749.7584000000002</v>
      </c>
      <c r="Q189" s="202"/>
      <c r="R189" s="202"/>
      <c r="T189" s="157"/>
    </row>
    <row r="190" spans="1:20" s="1" customFormat="1" ht="30" customHeight="1">
      <c r="A190" s="2" t="s">
        <v>17467</v>
      </c>
      <c r="B190" s="256" t="str">
        <f>IF(I190="SINAPI",VLOOKUP('TEREZINHA HARDY'!H190,SINAPI,2,),VLOOKUP('TEREZINHA HARDY'!H190,SETOP,3,))</f>
        <v>REMOÇÃO DE TESOURAS DE MADEIRA, COM VÃO MAIOR OU IGUAL A 8M, DE FORMA MANUAL, SEM REAPROVEITAMENTO. AF_12/2017</v>
      </c>
      <c r="C190" s="256"/>
      <c r="D190" s="256"/>
      <c r="E190" s="256"/>
      <c r="F190" s="256"/>
      <c r="G190" s="256"/>
      <c r="H190" s="25">
        <v>97652</v>
      </c>
      <c r="I190" s="25" t="s">
        <v>16083</v>
      </c>
      <c r="J190" s="25" t="str">
        <f>IF(I190="SINAPI",VLOOKUP('TEREZINHA HARDY'!H190,SINAPI,3,),VLOOKUP('TEREZINHA HARDY'!H190,SETOP,4,))</f>
        <v>UN</v>
      </c>
      <c r="K190" s="3">
        <v>15</v>
      </c>
      <c r="L190" s="3">
        <v>407.19</v>
      </c>
      <c r="M190" s="26">
        <f>IF(I190="SINAPI",VLOOKUP('TEREZINHA HARDY'!H190,SINAPI,4,),VLOOKUP('TEREZINHA HARDY'!H190,SETOP,5,))</f>
        <v>123.71</v>
      </c>
      <c r="N190" s="26">
        <f t="shared" si="3037"/>
        <v>156.52000000000001</v>
      </c>
      <c r="O190" s="26">
        <f t="shared" si="3038"/>
        <v>1855.6499999999999</v>
      </c>
      <c r="P190" s="26">
        <f t="shared" si="3039"/>
        <v>2347.8000000000002</v>
      </c>
      <c r="Q190" s="202"/>
      <c r="R190" s="202"/>
      <c r="T190" s="157"/>
    </row>
    <row r="191" spans="1:20" s="1" customFormat="1" ht="30" customHeight="1">
      <c r="A191" s="2" t="s">
        <v>17468</v>
      </c>
      <c r="B191" s="256" t="str">
        <f>IF(I191="SINAPI",VLOOKUP('TEREZINHA HARDY'!H191,SINAPI,2,),VLOOKUP('TEREZINHA HARDY'!H191,SETOP,3,))</f>
        <v>CARGA MANUAL DE ENTULHO EM CAMINHAO BASCULANTE 6 M3</v>
      </c>
      <c r="C191" s="256"/>
      <c r="D191" s="256"/>
      <c r="E191" s="256"/>
      <c r="F191" s="256"/>
      <c r="G191" s="256"/>
      <c r="H191" s="25">
        <v>72897</v>
      </c>
      <c r="I191" s="25" t="s">
        <v>16083</v>
      </c>
      <c r="J191" s="25" t="str">
        <f>IF(I191="SINAPI",VLOOKUP('TEREZINHA HARDY'!H191,SINAPI,3,),VLOOKUP('TEREZINHA HARDY'!H191,SETOP,4,))</f>
        <v>M3</v>
      </c>
      <c r="K191" s="3">
        <f>(K180*0.02)+K181+(K182*0.02)+(K183*0.03)+K184+(K185*0.05*0.02)+(K186*0.05)+(K187*0.05)+(K188*0.05)+(K189*0.05)+(K190*0.05*0.05)</f>
        <v>70.314329999999998</v>
      </c>
      <c r="L191" s="3">
        <v>407.19</v>
      </c>
      <c r="M191" s="26">
        <f>IF(I191="SINAPI",VLOOKUP('TEREZINHA HARDY'!H191,SINAPI,4,),VLOOKUP('TEREZINHA HARDY'!H191,SETOP,5,))</f>
        <v>17.88</v>
      </c>
      <c r="N191" s="26">
        <f t="shared" si="3037"/>
        <v>22.62</v>
      </c>
      <c r="O191" s="26">
        <f t="shared" si="3038"/>
        <v>1257.2202203999998</v>
      </c>
      <c r="P191" s="26">
        <f t="shared" si="3039"/>
        <v>1590.5101446000001</v>
      </c>
      <c r="Q191" s="202"/>
      <c r="R191" s="202"/>
      <c r="T191" s="157"/>
    </row>
    <row r="192" spans="1:20" s="1" customFormat="1" ht="30" customHeight="1">
      <c r="A192" s="2" t="s">
        <v>17469</v>
      </c>
      <c r="B192" s="256" t="str">
        <f>IF(I192="SINAPI",VLOOKUP('TEREZINHA HARDY'!H192,SINAPI,2,),VLOOKUP('TEREZINHA HARDY'!H192,SETOP,3,))</f>
        <v>TRANSPORTE DE ENTULHO COM CAMINHAO BASCULANTE 6 M3, RODOVIA PAVIMENTADA, DMT 0,5 A 1,0 KM</v>
      </c>
      <c r="C192" s="256"/>
      <c r="D192" s="256"/>
      <c r="E192" s="256"/>
      <c r="F192" s="256"/>
      <c r="G192" s="256"/>
      <c r="H192" s="25">
        <v>72900</v>
      </c>
      <c r="I192" s="25" t="s">
        <v>16083</v>
      </c>
      <c r="J192" s="25" t="str">
        <f>IF(I192="SINAPI",VLOOKUP('TEREZINHA HARDY'!H192,SINAPI,3,),VLOOKUP('TEREZINHA HARDY'!H192,SETOP,4,))</f>
        <v>M3</v>
      </c>
      <c r="K192" s="3">
        <f>K191</f>
        <v>70.314329999999998</v>
      </c>
      <c r="L192" s="3">
        <v>407.19</v>
      </c>
      <c r="M192" s="26">
        <f>IF(I192="SINAPI",VLOOKUP('TEREZINHA HARDY'!H192,SINAPI,4,),VLOOKUP('TEREZINHA HARDY'!H192,SETOP,5,))</f>
        <v>6.04</v>
      </c>
      <c r="N192" s="26">
        <f t="shared" si="3037"/>
        <v>7.64</v>
      </c>
      <c r="O192" s="26">
        <f t="shared" si="3038"/>
        <v>424.69855319999999</v>
      </c>
      <c r="P192" s="26">
        <f t="shared" si="3039"/>
        <v>537.20148119999999</v>
      </c>
      <c r="Q192" s="202"/>
      <c r="R192" s="202"/>
      <c r="T192" s="157"/>
    </row>
    <row r="193" spans="1:20" s="1" customFormat="1" ht="30" customHeight="1">
      <c r="A193" s="214" t="s">
        <v>16940</v>
      </c>
      <c r="B193" s="257" t="s">
        <v>17167</v>
      </c>
      <c r="C193" s="257"/>
      <c r="D193" s="257"/>
      <c r="E193" s="257"/>
      <c r="F193" s="257"/>
      <c r="G193" s="257"/>
      <c r="H193" s="215"/>
      <c r="I193" s="215"/>
      <c r="J193" s="215"/>
      <c r="K193" s="215"/>
      <c r="L193" s="215"/>
      <c r="M193" s="215"/>
      <c r="N193" s="215"/>
      <c r="O193" s="216"/>
      <c r="P193" s="216"/>
      <c r="Q193" s="220"/>
      <c r="R193" s="220"/>
      <c r="S193" s="4"/>
      <c r="T193" s="117"/>
    </row>
    <row r="194" spans="1:20" s="1" customFormat="1" ht="30" customHeight="1">
      <c r="A194" s="2" t="s">
        <v>17470</v>
      </c>
      <c r="B194" s="256" t="str">
        <f>IF(I194="SINAPI",VLOOKUP('TEREZINHA HARDY'!H194,SINAPI,2,),VLOOKUP('TEREZINHA HARDY'!H194,SETOP,3,))</f>
        <v>ATERRO COMPACTADO COM PLACA VIBRATÓRIA</v>
      </c>
      <c r="C194" s="256"/>
      <c r="D194" s="256"/>
      <c r="E194" s="256"/>
      <c r="F194" s="256"/>
      <c r="G194" s="256"/>
      <c r="H194" s="25" t="s">
        <v>11753</v>
      </c>
      <c r="I194" s="25" t="s">
        <v>6222</v>
      </c>
      <c r="J194" s="25" t="str">
        <f>IF(I194="SINAPI",VLOOKUP('TEREZINHA HARDY'!H194,SINAPI,3,),VLOOKUP('TEREZINHA HARDY'!H194,SETOP,4,))</f>
        <v>M3</v>
      </c>
      <c r="K194" s="3">
        <v>0.92</v>
      </c>
      <c r="L194" s="3">
        <v>407.19</v>
      </c>
      <c r="M194" s="26">
        <f>IF(I194="SINAPI",VLOOKUP('TEREZINHA HARDY'!H194,SINAPI,4,),VLOOKUP('TEREZINHA HARDY'!H194,SETOP,5,))</f>
        <v>28.57</v>
      </c>
      <c r="N194" s="26">
        <f t="shared" si="3037"/>
        <v>36.15</v>
      </c>
      <c r="O194" s="26">
        <f t="shared" si="3038"/>
        <v>26.284400000000002</v>
      </c>
      <c r="P194" s="26">
        <f t="shared" si="3039"/>
        <v>33.258000000000003</v>
      </c>
      <c r="Q194" s="202"/>
      <c r="R194" s="202"/>
      <c r="T194" s="157"/>
    </row>
    <row r="195" spans="1:20" s="1" customFormat="1" ht="30" customHeight="1">
      <c r="A195" s="2" t="s">
        <v>17471</v>
      </c>
      <c r="B195" s="256" t="str">
        <f>IF(I195="SINAPI",VLOOKUP('TEREZINHA HARDY'!H195,SINAPI,2,),VLOOKUP('TEREZINHA HARDY'!H195,SETOP,3,))</f>
        <v>CARGA, TRANSPORTE E DESCARGA DE MATERIAL DE 1ª CATEGORIA, COM CAMINHÃO.DISTÂNCIA MÉDIA DE TRANSPORTE DE 2.501 A 3.000  M</v>
      </c>
      <c r="C195" s="256"/>
      <c r="D195" s="256"/>
      <c r="E195" s="256"/>
      <c r="F195" s="256"/>
      <c r="G195" s="256"/>
      <c r="H195" s="25" t="s">
        <v>14539</v>
      </c>
      <c r="I195" s="25" t="s">
        <v>6222</v>
      </c>
      <c r="J195" s="25" t="str">
        <f>IF(I195="SINAPI",VLOOKUP('TEREZINHA HARDY'!H195,SINAPI,3,),VLOOKUP('TEREZINHA HARDY'!H195,SETOP,4,))</f>
        <v>M3</v>
      </c>
      <c r="K195" s="3">
        <v>0.92</v>
      </c>
      <c r="L195" s="3">
        <v>407.19</v>
      </c>
      <c r="M195" s="26">
        <f>IF(I195="SINAPI",VLOOKUP('TEREZINHA HARDY'!H195,SINAPI,4,),VLOOKUP('TEREZINHA HARDY'!H195,SETOP,5,))</f>
        <v>8.2100000000000009</v>
      </c>
      <c r="N195" s="26">
        <f t="shared" si="3037"/>
        <v>10.39</v>
      </c>
      <c r="O195" s="26">
        <f t="shared" si="3038"/>
        <v>7.5532000000000012</v>
      </c>
      <c r="P195" s="26">
        <f t="shared" si="3039"/>
        <v>9.5588000000000015</v>
      </c>
      <c r="Q195" s="202"/>
      <c r="R195" s="202"/>
      <c r="T195" s="157"/>
    </row>
    <row r="196" spans="1:20" s="1" customFormat="1" ht="30" customHeight="1">
      <c r="A196" s="2" t="s">
        <v>17472</v>
      </c>
      <c r="B196" s="256" t="str">
        <f>IF(I196="SINAPI",VLOOKUP('TEREZINHA HARDY'!H196,SINAPI,2,),VLOOKUP('TEREZINHA HARDY'!H196,SETOP,3,))</f>
        <v>LASTRO DE BRITA 2 OU 3 APILOADO MANUALMENTE</v>
      </c>
      <c r="C196" s="256"/>
      <c r="D196" s="256"/>
      <c r="E196" s="256"/>
      <c r="F196" s="256"/>
      <c r="G196" s="256"/>
      <c r="H196" s="25" t="s">
        <v>10506</v>
      </c>
      <c r="I196" s="25" t="s">
        <v>6222</v>
      </c>
      <c r="J196" s="25" t="str">
        <f>IF(I196="SINAPI",VLOOKUP('TEREZINHA HARDY'!H196,SINAPI,3,),VLOOKUP('TEREZINHA HARDY'!H196,SETOP,4,))</f>
        <v>M3</v>
      </c>
      <c r="K196" s="3">
        <v>0.92</v>
      </c>
      <c r="L196" s="3">
        <v>407.19</v>
      </c>
      <c r="M196" s="26">
        <f>IF(I196="SINAPI",VLOOKUP('TEREZINHA HARDY'!H196,SINAPI,4,),VLOOKUP('TEREZINHA HARDY'!H196,SETOP,5,))</f>
        <v>108.83</v>
      </c>
      <c r="N196" s="26">
        <f t="shared" si="3037"/>
        <v>137.69</v>
      </c>
      <c r="O196" s="26">
        <f t="shared" si="3038"/>
        <v>100.1236</v>
      </c>
      <c r="P196" s="26">
        <f t="shared" si="3039"/>
        <v>126.6748</v>
      </c>
      <c r="Q196" s="202"/>
      <c r="R196" s="202"/>
      <c r="T196" s="157"/>
    </row>
    <row r="197" spans="1:20" s="1" customFormat="1" ht="30" customHeight="1">
      <c r="A197" s="214" t="s">
        <v>16941</v>
      </c>
      <c r="B197" s="257" t="s">
        <v>16241</v>
      </c>
      <c r="C197" s="257"/>
      <c r="D197" s="257"/>
      <c r="E197" s="257"/>
      <c r="F197" s="257"/>
      <c r="G197" s="257"/>
      <c r="H197" s="215"/>
      <c r="I197" s="215"/>
      <c r="J197" s="215"/>
      <c r="K197" s="215"/>
      <c r="L197" s="215"/>
      <c r="M197" s="215"/>
      <c r="N197" s="215"/>
      <c r="O197" s="216"/>
      <c r="P197" s="216"/>
      <c r="Q197" s="220"/>
      <c r="R197" s="220"/>
      <c r="S197" s="4"/>
      <c r="T197" s="117"/>
    </row>
    <row r="198" spans="1:20" s="1" customFormat="1" ht="30" customHeight="1">
      <c r="A198" s="2" t="s">
        <v>17473</v>
      </c>
      <c r="B198" s="256" t="str">
        <f>IF(I198="SINAPI",VLOOKUP('TEREZINHA HARDY'!H198,SINAPI,2,),VLOOKUP('TEREZINHA HARDY'!H198,SETOP,3,))</f>
        <v>ALVENARIA DE VEDAÇÃO DE BLOCOS CERÂMICOS FURADOS NA HORIZONTAL DE 14X9X19CM (ESPESSURA 14CM, BLOCO DEITADO) DE PAREDES COM ÁREA LÍQUIDA MAIOR OU IGUAL A 6M² COM VÃOS E ARGAMASSA DE ASSENTAMENTO COM PREPARO EM BETONEIRA. AF_06/2014</v>
      </c>
      <c r="C198" s="256"/>
      <c r="D198" s="256"/>
      <c r="E198" s="256"/>
      <c r="F198" s="256"/>
      <c r="G198" s="256"/>
      <c r="H198" s="25">
        <v>87525</v>
      </c>
      <c r="I198" s="25" t="s">
        <v>16083</v>
      </c>
      <c r="J198" s="25" t="str">
        <f>IF(I198="SINAPI",VLOOKUP('TEREZINHA HARDY'!H198,SINAPI,3,),VLOOKUP('TEREZINHA HARDY'!H198,SETOP,4,))</f>
        <v>M2</v>
      </c>
      <c r="K198" s="3">
        <v>74.709999999999994</v>
      </c>
      <c r="L198" s="3">
        <v>407.19</v>
      </c>
      <c r="M198" s="26">
        <f>IF(I198="SINAPI",VLOOKUP('TEREZINHA HARDY'!H198,SINAPI,4,),VLOOKUP('TEREZINHA HARDY'!H198,SETOP,5,))</f>
        <v>93.29</v>
      </c>
      <c r="N198" s="26">
        <f t="shared" si="3037"/>
        <v>118.03</v>
      </c>
      <c r="O198" s="26">
        <f t="shared" si="3038"/>
        <v>6969.6958999999997</v>
      </c>
      <c r="P198" s="26">
        <f t="shared" si="3039"/>
        <v>8818.0212999999985</v>
      </c>
      <c r="Q198" s="202"/>
      <c r="R198" s="202"/>
      <c r="T198" s="157"/>
    </row>
    <row r="199" spans="1:20" s="1" customFormat="1" ht="30" customHeight="1">
      <c r="A199" s="214" t="s">
        <v>16942</v>
      </c>
      <c r="B199" s="257" t="s">
        <v>16222</v>
      </c>
      <c r="C199" s="257"/>
      <c r="D199" s="257"/>
      <c r="E199" s="257"/>
      <c r="F199" s="257"/>
      <c r="G199" s="257"/>
      <c r="H199" s="215"/>
      <c r="I199" s="215"/>
      <c r="J199" s="215"/>
      <c r="K199" s="215"/>
      <c r="L199" s="215"/>
      <c r="M199" s="215"/>
      <c r="N199" s="215"/>
      <c r="O199" s="216"/>
      <c r="P199" s="216"/>
      <c r="Q199" s="220"/>
      <c r="R199" s="220"/>
      <c r="S199" s="4"/>
      <c r="T199" s="117"/>
    </row>
    <row r="200" spans="1:20" s="1" customFormat="1" ht="30" customHeight="1">
      <c r="A200" s="2" t="s">
        <v>17474</v>
      </c>
      <c r="B200" s="256" t="s">
        <v>17146</v>
      </c>
      <c r="C200" s="256"/>
      <c r="D200" s="256"/>
      <c r="E200" s="256"/>
      <c r="F200" s="256"/>
      <c r="G200" s="256"/>
      <c r="H200" s="25" t="s">
        <v>16608</v>
      </c>
      <c r="I200" s="25" t="s">
        <v>16083</v>
      </c>
      <c r="J200" s="25" t="s">
        <v>6287</v>
      </c>
      <c r="K200" s="3">
        <f>6*1.6*0.6</f>
        <v>5.7600000000000007</v>
      </c>
      <c r="L200" s="3">
        <v>407.19</v>
      </c>
      <c r="M200" s="26">
        <f>COMPOSIÇÃO!I4</f>
        <v>641.31531999999993</v>
      </c>
      <c r="N200" s="26">
        <f t="shared" si="3037"/>
        <v>811.39</v>
      </c>
      <c r="O200" s="26">
        <f t="shared" si="3038"/>
        <v>3693.9762432000002</v>
      </c>
      <c r="P200" s="26">
        <f t="shared" si="3039"/>
        <v>4673.6064000000006</v>
      </c>
      <c r="Q200" s="220"/>
      <c r="R200" s="220"/>
      <c r="S200" s="4"/>
      <c r="T200" s="117"/>
    </row>
    <row r="201" spans="1:20" s="1" customFormat="1" ht="30" customHeight="1">
      <c r="A201" s="2" t="s">
        <v>17475</v>
      </c>
      <c r="B201" s="256" t="s">
        <v>17168</v>
      </c>
      <c r="C201" s="256"/>
      <c r="D201" s="256"/>
      <c r="E201" s="256"/>
      <c r="F201" s="256"/>
      <c r="G201" s="256"/>
      <c r="H201" s="25" t="s">
        <v>16611</v>
      </c>
      <c r="I201" s="25" t="s">
        <v>16240</v>
      </c>
      <c r="J201" s="25" t="s">
        <v>6287</v>
      </c>
      <c r="K201" s="3">
        <v>15.4</v>
      </c>
      <c r="L201" s="3">
        <v>407.19</v>
      </c>
      <c r="M201" s="26">
        <f>COMPOSIÇÃO!I31</f>
        <v>728.23821999999996</v>
      </c>
      <c r="N201" s="26">
        <f t="shared" si="3037"/>
        <v>921.37</v>
      </c>
      <c r="O201" s="26">
        <f t="shared" si="3038"/>
        <v>11214.868587999999</v>
      </c>
      <c r="P201" s="26">
        <f t="shared" si="3039"/>
        <v>14189.098</v>
      </c>
      <c r="Q201" s="220"/>
      <c r="R201" s="220"/>
      <c r="S201" s="4"/>
      <c r="T201" s="117"/>
    </row>
    <row r="202" spans="1:20" s="1" customFormat="1" ht="30" customHeight="1">
      <c r="A202" s="2" t="s">
        <v>17476</v>
      </c>
      <c r="B202" s="256" t="str">
        <f>IF(I202="SINAPI",VLOOKUP('TEREZINHA HARDY'!H202,SINAPI,2,),VLOOKUP('TEREZINHA HARDY'!H202,SETOP,3,))</f>
        <v>JANELA DE ALUMÍNIO DE CORRER, 4 FOLHAS, FIXAÇÃO COM ARGAMASSA, COM VIDROS, PADRONIZADA. AF_07/2016</v>
      </c>
      <c r="C202" s="256"/>
      <c r="D202" s="256"/>
      <c r="E202" s="256"/>
      <c r="F202" s="256"/>
      <c r="G202" s="256"/>
      <c r="H202" s="25">
        <v>94585</v>
      </c>
      <c r="I202" s="25" t="s">
        <v>16083</v>
      </c>
      <c r="J202" s="25" t="str">
        <f>IF(I202="SINAPI",VLOOKUP('TEREZINHA HARDY'!H202,SINAPI,3,),VLOOKUP('TEREZINHA HARDY'!H202,SETOP,4,))</f>
        <v>M2</v>
      </c>
      <c r="K202" s="3">
        <f>5*1.5*1.2</f>
        <v>9</v>
      </c>
      <c r="L202" s="3">
        <v>407.19</v>
      </c>
      <c r="M202" s="26">
        <f>IF(I202="SINAPI",VLOOKUP('TEREZINHA HARDY'!H202,SINAPI,4,),VLOOKUP('TEREZINHA HARDY'!H202,SETOP,5,))</f>
        <v>259.05</v>
      </c>
      <c r="N202" s="26">
        <f t="shared" si="3037"/>
        <v>327.75</v>
      </c>
      <c r="O202" s="26">
        <f t="shared" si="3038"/>
        <v>2331.4500000000003</v>
      </c>
      <c r="P202" s="26">
        <f t="shared" si="3039"/>
        <v>2949.75</v>
      </c>
      <c r="Q202" s="202"/>
      <c r="R202" s="202"/>
      <c r="T202" s="157"/>
    </row>
    <row r="203" spans="1:20" s="1" customFormat="1" ht="30" customHeight="1">
      <c r="A203" s="2" t="s">
        <v>17477</v>
      </c>
      <c r="B203" s="256" t="str">
        <f>IF(I203="SINAPI",VLOOKUP('TEREZINHA HARDY'!H203,SINAPI,2,),VLOOKUP('TEREZINHA HARDY'!H203,SETOP,3,))</f>
        <v>VERGA PRÉ-MOLDADA PARA JANELAS COM ATÉ 1,5 M DE VÃO. AF_03/2016</v>
      </c>
      <c r="C203" s="256"/>
      <c r="D203" s="256"/>
      <c r="E203" s="256"/>
      <c r="F203" s="256"/>
      <c r="G203" s="256"/>
      <c r="H203" s="25">
        <v>93182</v>
      </c>
      <c r="I203" s="25" t="s">
        <v>16083</v>
      </c>
      <c r="J203" s="25" t="str">
        <f>IF(I203="SINAPI",VLOOKUP('TEREZINHA HARDY'!H203,SINAPI,3,),VLOOKUP('TEREZINHA HARDY'!H203,SETOP,4,))</f>
        <v>M</v>
      </c>
      <c r="K203" s="3">
        <v>12.3</v>
      </c>
      <c r="L203" s="3">
        <v>407.19</v>
      </c>
      <c r="M203" s="26">
        <f>IF(I203="SINAPI",VLOOKUP('TEREZINHA HARDY'!H203,SINAPI,4,),VLOOKUP('TEREZINHA HARDY'!H203,SETOP,5,))</f>
        <v>24.71</v>
      </c>
      <c r="N203" s="26">
        <f t="shared" si="3037"/>
        <v>31.26</v>
      </c>
      <c r="O203" s="26">
        <f t="shared" si="3038"/>
        <v>303.93300000000005</v>
      </c>
      <c r="P203" s="26">
        <f t="shared" si="3039"/>
        <v>384.49800000000005</v>
      </c>
      <c r="Q203" s="202"/>
      <c r="R203" s="202"/>
      <c r="T203" s="157"/>
    </row>
    <row r="204" spans="1:20" s="1" customFormat="1" ht="30" customHeight="1">
      <c r="A204" s="2" t="s">
        <v>17478</v>
      </c>
      <c r="B204" s="256" t="str">
        <f>IF(I204="SINAPI",VLOOKUP('TEREZINHA HARDY'!H204,SINAPI,2,),VLOOKUP('TEREZINHA HARDY'!H204,SETOP,3,))</f>
        <v>VERGA PRÉ-MOLDADA PARA JANELAS COM MAIS DE 1,5 M DE VÃO. AF_03/2016</v>
      </c>
      <c r="C204" s="256"/>
      <c r="D204" s="256"/>
      <c r="E204" s="256"/>
      <c r="F204" s="256"/>
      <c r="G204" s="256"/>
      <c r="H204" s="25">
        <v>93183</v>
      </c>
      <c r="I204" s="25" t="s">
        <v>16083</v>
      </c>
      <c r="J204" s="25" t="str">
        <f>IF(I204="SINAPI",VLOOKUP('TEREZINHA HARDY'!H204,SINAPI,3,),VLOOKUP('TEREZINHA HARDY'!H204,SETOP,4,))</f>
        <v>M</v>
      </c>
      <c r="K204" s="3">
        <v>13.2</v>
      </c>
      <c r="L204" s="3">
        <v>407.19</v>
      </c>
      <c r="M204" s="26">
        <f>IF(I204="SINAPI",VLOOKUP('TEREZINHA HARDY'!H204,SINAPI,4,),VLOOKUP('TEREZINHA HARDY'!H204,SETOP,5,))</f>
        <v>31.51</v>
      </c>
      <c r="N204" s="26">
        <f t="shared" si="3037"/>
        <v>39.869999999999997</v>
      </c>
      <c r="O204" s="26">
        <f t="shared" si="3038"/>
        <v>415.93200000000002</v>
      </c>
      <c r="P204" s="26">
        <f t="shared" si="3039"/>
        <v>526.28399999999999</v>
      </c>
      <c r="Q204" s="202"/>
      <c r="R204" s="202"/>
      <c r="T204" s="157"/>
    </row>
    <row r="205" spans="1:20" s="1" customFormat="1" ht="30" customHeight="1">
      <c r="A205" s="2" t="s">
        <v>17479</v>
      </c>
      <c r="B205" s="256" t="str">
        <f>IF(I205="SINAPI",VLOOKUP('TEREZINHA HARDY'!H205,SINAPI,2,),VLOOKUP('TEREZINHA HARDY'!H205,SETOP,3,))</f>
        <v>CONTRAVERGA PRÉ-MOLDADA PARA VÃOS DE ATÉ 1,5 M DE COMPRIMENTO. AF_03/2016</v>
      </c>
      <c r="C205" s="256"/>
      <c r="D205" s="256"/>
      <c r="E205" s="256"/>
      <c r="F205" s="256"/>
      <c r="G205" s="256"/>
      <c r="H205" s="25">
        <v>93194</v>
      </c>
      <c r="I205" s="25" t="s">
        <v>16083</v>
      </c>
      <c r="J205" s="25" t="str">
        <f>IF(I205="SINAPI",VLOOKUP('TEREZINHA HARDY'!H205,SINAPI,3,),VLOOKUP('TEREZINHA HARDY'!H205,SETOP,4,))</f>
        <v>M</v>
      </c>
      <c r="K205" s="3">
        <v>12.3</v>
      </c>
      <c r="L205" s="3">
        <v>407.19</v>
      </c>
      <c r="M205" s="26">
        <f>IF(I205="SINAPI",VLOOKUP('TEREZINHA HARDY'!H205,SINAPI,4,),VLOOKUP('TEREZINHA HARDY'!H205,SETOP,5,))</f>
        <v>24.26</v>
      </c>
      <c r="N205" s="26">
        <f t="shared" si="3037"/>
        <v>30.69</v>
      </c>
      <c r="O205" s="26">
        <f t="shared" si="3038"/>
        <v>298.39800000000002</v>
      </c>
      <c r="P205" s="26">
        <f t="shared" si="3039"/>
        <v>377.48700000000002</v>
      </c>
      <c r="Q205" s="202"/>
      <c r="R205" s="202"/>
      <c r="T205" s="157"/>
    </row>
    <row r="206" spans="1:20" s="1" customFormat="1" ht="30" customHeight="1">
      <c r="A206" s="2" t="s">
        <v>17480</v>
      </c>
      <c r="B206" s="256" t="str">
        <f>IF(I206="SINAPI",VLOOKUP('TEREZINHA HARDY'!H206,SINAPI,2,),VLOOKUP('TEREZINHA HARDY'!H206,SETOP,3,))</f>
        <v>CONTRAVERGA PRÉ-MOLDADA PARA VÃOS DE MAIS DE 1,5 M DE COMPRIMENTO. AF_03/2016</v>
      </c>
      <c r="C206" s="256"/>
      <c r="D206" s="256"/>
      <c r="E206" s="256"/>
      <c r="F206" s="256"/>
      <c r="G206" s="256"/>
      <c r="H206" s="25">
        <v>93195</v>
      </c>
      <c r="I206" s="25" t="s">
        <v>16083</v>
      </c>
      <c r="J206" s="25" t="str">
        <f>IF(I206="SINAPI",VLOOKUP('TEREZINHA HARDY'!H206,SINAPI,3,),VLOOKUP('TEREZINHA HARDY'!H206,SETOP,4,))</f>
        <v>M</v>
      </c>
      <c r="K206" s="3">
        <v>13.2</v>
      </c>
      <c r="L206" s="3">
        <v>407.19</v>
      </c>
      <c r="M206" s="26">
        <f>IF(I206="SINAPI",VLOOKUP('TEREZINHA HARDY'!H206,SINAPI,4,),VLOOKUP('TEREZINHA HARDY'!H206,SETOP,5,))</f>
        <v>29.1</v>
      </c>
      <c r="N206" s="26">
        <f t="shared" si="3037"/>
        <v>36.82</v>
      </c>
      <c r="O206" s="26">
        <f t="shared" si="3038"/>
        <v>384.12</v>
      </c>
      <c r="P206" s="26">
        <f t="shared" si="3039"/>
        <v>486.024</v>
      </c>
      <c r="Q206" s="202"/>
      <c r="R206" s="202"/>
      <c r="T206" s="157"/>
    </row>
    <row r="207" spans="1:20" s="1" customFormat="1" ht="30" customHeight="1">
      <c r="A207" s="2" t="s">
        <v>17481</v>
      </c>
      <c r="B207" s="256" t="str">
        <f>IF(I207="SINAPI",VLOOKUP('TEREZINHA HARDY'!H207,SINAPI,2,),VLOOKUP('TEREZINHA HARDY'!H207,SETOP,3,))</f>
        <v>PORTA DE CORRER EM ALUMINIO, COM DUAS FOLHAS PARA VIDRO, INCLUSO VIDRO LISO INCOLOR, FECHADURA E PUXADOR, SEM GUARNICAO/ALIZAR/VISTA</v>
      </c>
      <c r="C207" s="256"/>
      <c r="D207" s="256"/>
      <c r="E207" s="256"/>
      <c r="F207" s="256"/>
      <c r="G207" s="256"/>
      <c r="H207" s="25">
        <v>68050</v>
      </c>
      <c r="I207" s="25" t="s">
        <v>16083</v>
      </c>
      <c r="J207" s="25" t="str">
        <f>IF(I207="SINAPI",VLOOKUP('TEREZINHA HARDY'!H207,SINAPI,3,),VLOOKUP('TEREZINHA HARDY'!H207,SETOP,4,))</f>
        <v>M2</v>
      </c>
      <c r="K207" s="3">
        <f>2*2.1</f>
        <v>4.2</v>
      </c>
      <c r="L207" s="3">
        <v>407.19</v>
      </c>
      <c r="M207" s="26">
        <f>IF(I207="SINAPI",VLOOKUP('TEREZINHA HARDY'!H207,SINAPI,4,),VLOOKUP('TEREZINHA HARDY'!H207,SETOP,5,))</f>
        <v>349.12</v>
      </c>
      <c r="N207" s="26">
        <f t="shared" si="3037"/>
        <v>441.71</v>
      </c>
      <c r="O207" s="26">
        <f t="shared" si="3038"/>
        <v>1466.3040000000001</v>
      </c>
      <c r="P207" s="26">
        <f t="shared" si="3039"/>
        <v>1855.182</v>
      </c>
      <c r="Q207" s="202"/>
      <c r="R207" s="202"/>
      <c r="T207" s="157"/>
    </row>
    <row r="208" spans="1:20" s="1" customFormat="1" ht="30" customHeight="1">
      <c r="A208" s="2" t="s">
        <v>17482</v>
      </c>
      <c r="B208" s="256" t="str">
        <f>IF(I208="SINAPI",VLOOKUP('TEREZINHA HARDY'!H208,SINAPI,2,),VLOOKUP('TEREZINHA HARDY'!H208,SETOP,3,))</f>
        <v>KIT DE PORTA DE MADEIRA PARA PINTURA, SEMI-OCA (LEVE OU MÉDIA), PADRÃO MÉDIO, 90X210CM, ESPESSURA DE 3,5CM, ITENS INCLUSOS: DOBRADIÇAS, MONTAGEM E INSTALAÇÃO DO BATENTE, FECHADURA COM EXECUÇÃO DO FURO - FORNECIMENTO E INSTALAÇÃO. AF_08/2015</v>
      </c>
      <c r="C208" s="256"/>
      <c r="D208" s="256"/>
      <c r="E208" s="256"/>
      <c r="F208" s="256"/>
      <c r="G208" s="256"/>
      <c r="H208" s="25">
        <v>90844</v>
      </c>
      <c r="I208" s="25" t="s">
        <v>16083</v>
      </c>
      <c r="J208" s="25" t="str">
        <f>IF(I208="SINAPI",VLOOKUP('TEREZINHA HARDY'!H208,SINAPI,3,),VLOOKUP('TEREZINHA HARDY'!H208,SETOP,4,))</f>
        <v>UN</v>
      </c>
      <c r="K208" s="3">
        <v>5</v>
      </c>
      <c r="L208" s="3">
        <v>407.19</v>
      </c>
      <c r="M208" s="26">
        <f>IF(I208="SINAPI",VLOOKUP('TEREZINHA HARDY'!H208,SINAPI,4,),VLOOKUP('TEREZINHA HARDY'!H208,SETOP,5,))</f>
        <v>694.99</v>
      </c>
      <c r="N208" s="26">
        <f t="shared" si="3037"/>
        <v>879.3</v>
      </c>
      <c r="O208" s="26">
        <f t="shared" si="3038"/>
        <v>3474.95</v>
      </c>
      <c r="P208" s="26">
        <f t="shared" si="3039"/>
        <v>4396.5</v>
      </c>
      <c r="Q208" s="202"/>
      <c r="R208" s="202"/>
      <c r="T208" s="157"/>
    </row>
    <row r="209" spans="1:20" s="1" customFormat="1" ht="30" customHeight="1">
      <c r="A209" s="2" t="s">
        <v>17483</v>
      </c>
      <c r="B209" s="256" t="s">
        <v>17169</v>
      </c>
      <c r="C209" s="256"/>
      <c r="D209" s="256"/>
      <c r="E209" s="256"/>
      <c r="F209" s="256"/>
      <c r="G209" s="256"/>
      <c r="H209" s="25" t="s">
        <v>16612</v>
      </c>
      <c r="I209" s="25" t="s">
        <v>16240</v>
      </c>
      <c r="J209" s="25" t="s">
        <v>16200</v>
      </c>
      <c r="K209" s="3">
        <v>1</v>
      </c>
      <c r="L209" s="3">
        <v>407.19</v>
      </c>
      <c r="M209" s="26">
        <f>COMPOSIÇÃO!I40</f>
        <v>1483.4</v>
      </c>
      <c r="N209" s="26">
        <f t="shared" si="3037"/>
        <v>1876.8</v>
      </c>
      <c r="O209" s="26">
        <f t="shared" si="3038"/>
        <v>1483.4</v>
      </c>
      <c r="P209" s="26">
        <f t="shared" si="3039"/>
        <v>1876.8</v>
      </c>
      <c r="Q209" s="202"/>
      <c r="R209" s="202"/>
      <c r="T209" s="157"/>
    </row>
    <row r="210" spans="1:20" s="1" customFormat="1" ht="30" customHeight="1">
      <c r="A210" s="2" t="s">
        <v>17484</v>
      </c>
      <c r="B210" s="256" t="str">
        <f>IF(I210="SINAPI",VLOOKUP('TEREZINHA HARDY'!H210,SINAPI,2,),VLOOKUP('TEREZINHA HARDY'!H210,SETOP,3,))</f>
        <v>VERGA PRÉ-MOLDADA PARA PORTAS COM ATÉ 1,5 M DE VÃO. AF_03/2016</v>
      </c>
      <c r="C210" s="256"/>
      <c r="D210" s="256"/>
      <c r="E210" s="256"/>
      <c r="F210" s="256"/>
      <c r="G210" s="256"/>
      <c r="H210" s="25">
        <v>93184</v>
      </c>
      <c r="I210" s="25" t="s">
        <v>16083</v>
      </c>
      <c r="J210" s="25" t="str">
        <f>IF(I210="SINAPI",VLOOKUP('TEREZINHA HARDY'!H210,SINAPI,3,),VLOOKUP('TEREZINHA HARDY'!H210,SETOP,4,))</f>
        <v>M</v>
      </c>
      <c r="K210" s="3">
        <f>9.1+2.6</f>
        <v>11.7</v>
      </c>
      <c r="L210" s="3">
        <v>407.19</v>
      </c>
      <c r="M210" s="26">
        <f>IF(I210="SINAPI",VLOOKUP('TEREZINHA HARDY'!H210,SINAPI,4,),VLOOKUP('TEREZINHA HARDY'!H210,SETOP,5,))</f>
        <v>18.84</v>
      </c>
      <c r="N210" s="26">
        <f t="shared" si="3037"/>
        <v>23.84</v>
      </c>
      <c r="O210" s="26">
        <f t="shared" si="3038"/>
        <v>220.428</v>
      </c>
      <c r="P210" s="26">
        <f t="shared" si="3039"/>
        <v>278.928</v>
      </c>
      <c r="Q210" s="202"/>
      <c r="R210" s="202"/>
      <c r="T210" s="157"/>
    </row>
    <row r="211" spans="1:20" s="1" customFormat="1" ht="30" customHeight="1">
      <c r="A211" s="214" t="s">
        <v>16943</v>
      </c>
      <c r="B211" s="257" t="s">
        <v>17149</v>
      </c>
      <c r="C211" s="257"/>
      <c r="D211" s="257"/>
      <c r="E211" s="257"/>
      <c r="F211" s="257"/>
      <c r="G211" s="257"/>
      <c r="H211" s="215"/>
      <c r="I211" s="215"/>
      <c r="J211" s="215"/>
      <c r="K211" s="215"/>
      <c r="L211" s="215"/>
      <c r="M211" s="215"/>
      <c r="N211" s="215"/>
      <c r="O211" s="216"/>
      <c r="P211" s="216"/>
      <c r="Q211" s="220"/>
      <c r="R211" s="220"/>
      <c r="S211" s="4"/>
      <c r="T211" s="117"/>
    </row>
    <row r="212" spans="1:20" s="1" customFormat="1" ht="30" customHeight="1">
      <c r="A212" s="2" t="s">
        <v>17485</v>
      </c>
      <c r="B212" s="256" t="str">
        <f>IF(I212="SINAPI",VLOOKUP('TEREZINHA HARDY'!H212,SINAPI,2,),VLOOKUP('TEREZINHA HARDY'!H212,SETOP,3,))</f>
        <v>CONTRAPISO EM ARGAMASSA TRAÇO 1:4 (CIMENTO E AREIA), PREPARO MECÂNICO COM BETONEIRA 400 L, APLICADO EM ÁREAS SECAS SOBRE LAJE, ADERIDO, ESPESSURA 3CM. AF_06/2014</v>
      </c>
      <c r="C212" s="256"/>
      <c r="D212" s="256"/>
      <c r="E212" s="256"/>
      <c r="F212" s="256"/>
      <c r="G212" s="256"/>
      <c r="H212" s="25">
        <v>87630</v>
      </c>
      <c r="I212" s="25" t="s">
        <v>16083</v>
      </c>
      <c r="J212" s="25" t="str">
        <f>IF(I212="SINAPI",VLOOKUP('TEREZINHA HARDY'!H212,SINAPI,3,),VLOOKUP('TEREZINHA HARDY'!H212,SETOP,4,))</f>
        <v>M2</v>
      </c>
      <c r="K212" s="3">
        <v>212.82</v>
      </c>
      <c r="L212" s="3">
        <v>407.19</v>
      </c>
      <c r="M212" s="26">
        <f>IF(I212="SINAPI",VLOOKUP('TEREZINHA HARDY'!H212,SINAPI,4,),VLOOKUP('TEREZINHA HARDY'!H212,SETOP,5,))</f>
        <v>27.94</v>
      </c>
      <c r="N212" s="26">
        <f t="shared" si="3037"/>
        <v>35.35</v>
      </c>
      <c r="O212" s="26">
        <f t="shared" si="3038"/>
        <v>5946.1908000000003</v>
      </c>
      <c r="P212" s="26">
        <f t="shared" si="3039"/>
        <v>7523.1869999999999</v>
      </c>
      <c r="Q212" s="202"/>
      <c r="R212" s="202"/>
      <c r="T212" s="157"/>
    </row>
    <row r="213" spans="1:20" s="1" customFormat="1" ht="30" customHeight="1">
      <c r="A213" s="2" t="s">
        <v>17486</v>
      </c>
      <c r="B213" s="256" t="str">
        <f>IF(I213="SINAPI",VLOOKUP('TEREZINHA HARDY'!H213,SINAPI,2,),VLOOKUP('TEREZINHA HARDY'!H213,SETOP,3,))</f>
        <v>REVESTIMENTO CERÂMICO PARA PISO COM PLACAS TIPO ESMALTADA EXTRA DE DIMENSÕES 45X45 CM APLICADA EM AMBIENTES DE ÁREA MAIOR QUE 10 M2. AF_06/2014</v>
      </c>
      <c r="C213" s="256"/>
      <c r="D213" s="256"/>
      <c r="E213" s="256"/>
      <c r="F213" s="256"/>
      <c r="G213" s="256"/>
      <c r="H213" s="25">
        <v>87251</v>
      </c>
      <c r="I213" s="25" t="s">
        <v>16083</v>
      </c>
      <c r="J213" s="25" t="str">
        <f>IF(I213="SINAPI",VLOOKUP('TEREZINHA HARDY'!H213,SINAPI,3,),VLOOKUP('TEREZINHA HARDY'!H213,SETOP,4,))</f>
        <v>M2</v>
      </c>
      <c r="K213" s="3">
        <v>212.82</v>
      </c>
      <c r="L213" s="3">
        <v>407.19</v>
      </c>
      <c r="M213" s="26">
        <f>IF(I213="SINAPI",VLOOKUP('TEREZINHA HARDY'!H213,SINAPI,4,),VLOOKUP('TEREZINHA HARDY'!H213,SETOP,5,))</f>
        <v>38.5</v>
      </c>
      <c r="N213" s="26">
        <f t="shared" si="3037"/>
        <v>48.71</v>
      </c>
      <c r="O213" s="26">
        <f t="shared" si="3038"/>
        <v>8193.57</v>
      </c>
      <c r="P213" s="26">
        <f t="shared" si="3039"/>
        <v>10366.4622</v>
      </c>
      <c r="Q213" s="202"/>
      <c r="R213" s="202"/>
      <c r="T213" s="157"/>
    </row>
    <row r="214" spans="1:20" s="1" customFormat="1" ht="30" customHeight="1">
      <c r="A214" s="2" t="s">
        <v>17487</v>
      </c>
      <c r="B214" s="256" t="str">
        <f>IF(I214="SINAPI",VLOOKUP('TEREZINHA HARDY'!H214,SINAPI,2,),VLOOKUP('TEREZINHA HARDY'!H214,SETOP,3,))</f>
        <v>RODAPÉ CERÂMICO DE 7CM DE ALTURA COM PLACAS TIPO ESMALTADA EXTRA DE DIMENSÕES 45X45CM. AF_06/2014</v>
      </c>
      <c r="C214" s="256"/>
      <c r="D214" s="256"/>
      <c r="E214" s="256"/>
      <c r="F214" s="256"/>
      <c r="G214" s="256"/>
      <c r="H214" s="25">
        <v>88649</v>
      </c>
      <c r="I214" s="25" t="s">
        <v>16083</v>
      </c>
      <c r="J214" s="25" t="str">
        <f>IF(I214="SINAPI",VLOOKUP('TEREZINHA HARDY'!H214,SINAPI,3,),VLOOKUP('TEREZINHA HARDY'!H214,SETOP,4,))</f>
        <v>M</v>
      </c>
      <c r="K214" s="3">
        <v>136.30000000000001</v>
      </c>
      <c r="L214" s="3">
        <v>407.19</v>
      </c>
      <c r="M214" s="26">
        <f>IF(I214="SINAPI",VLOOKUP('TEREZINHA HARDY'!H214,SINAPI,4,),VLOOKUP('TEREZINHA HARDY'!H214,SETOP,5,))</f>
        <v>6.35</v>
      </c>
      <c r="N214" s="26">
        <f t="shared" si="3037"/>
        <v>8.0299999999999994</v>
      </c>
      <c r="O214" s="26">
        <f t="shared" si="3038"/>
        <v>865.505</v>
      </c>
      <c r="P214" s="26">
        <f t="shared" si="3039"/>
        <v>1094.489</v>
      </c>
      <c r="Q214" s="202"/>
      <c r="R214" s="202"/>
      <c r="T214" s="157"/>
    </row>
    <row r="215" spans="1:20" s="1" customFormat="1" ht="30" customHeight="1">
      <c r="A215" s="2" t="s">
        <v>17488</v>
      </c>
      <c r="B215" s="256" t="str">
        <f>IF(I215="SINAPI",VLOOKUP('TEREZINHA HARDY'!H215,SINAPI,2,),VLOOKUP('TEREZINHA HARDY'!H215,SETOP,3,))</f>
        <v>FORRO EM RÉGUAS DE PVC, FRISADO, PARA AMBIENTES COMERCIAIS, INCLUSIVE ESTRUTURA DE FIXAÇÃO. AF_05/2017_P</v>
      </c>
      <c r="C215" s="256"/>
      <c r="D215" s="256"/>
      <c r="E215" s="256"/>
      <c r="F215" s="256"/>
      <c r="G215" s="256"/>
      <c r="H215" s="25">
        <v>96116</v>
      </c>
      <c r="I215" s="25" t="s">
        <v>16083</v>
      </c>
      <c r="J215" s="25" t="str">
        <f>IF(I215="SINAPI",VLOOKUP('TEREZINHA HARDY'!H215,SINAPI,3,),VLOOKUP('TEREZINHA HARDY'!H215,SETOP,4,))</f>
        <v>M2</v>
      </c>
      <c r="K215" s="3">
        <v>212.82</v>
      </c>
      <c r="L215" s="3">
        <v>407.19</v>
      </c>
      <c r="M215" s="26">
        <f>IF(I215="SINAPI",VLOOKUP('TEREZINHA HARDY'!H215,SINAPI,4,),VLOOKUP('TEREZINHA HARDY'!H215,SETOP,5,))</f>
        <v>37.6</v>
      </c>
      <c r="N215" s="26">
        <f t="shared" si="3037"/>
        <v>47.57</v>
      </c>
      <c r="O215" s="26">
        <f t="shared" si="3038"/>
        <v>8002.0320000000002</v>
      </c>
      <c r="P215" s="26">
        <f t="shared" si="3039"/>
        <v>10123.847400000001</v>
      </c>
      <c r="Q215" s="202"/>
      <c r="R215" s="202"/>
      <c r="T215" s="157"/>
    </row>
    <row r="216" spans="1:20" s="1" customFormat="1" ht="30" customHeight="1">
      <c r="A216" s="2" t="s">
        <v>17489</v>
      </c>
      <c r="B216" s="256" t="str">
        <f>IF(I216="SINAPI",VLOOKUP('TEREZINHA HARDY'!H216,SINAPI,2,),VLOOKUP('TEREZINHA HARDY'!H216,SETOP,3,))</f>
        <v>CHAPISCO APLICADO EM ALVENARIAS E ESTRUTURAS DE CONCRETO INTERNAS, COM COLHER DE PEDREIRO.  ARGAMASSA TRAÇO 1:3 COM PREPARO EM BETONEIRA 400L. AF_06/2014</v>
      </c>
      <c r="C216" s="256"/>
      <c r="D216" s="256"/>
      <c r="E216" s="256"/>
      <c r="F216" s="256"/>
      <c r="G216" s="256"/>
      <c r="H216" s="25">
        <v>87879</v>
      </c>
      <c r="I216" s="25" t="s">
        <v>16083</v>
      </c>
      <c r="J216" s="25" t="str">
        <f>IF(I216="SINAPI",VLOOKUP('TEREZINHA HARDY'!H216,SINAPI,3,),VLOOKUP('TEREZINHA HARDY'!H216,SETOP,4,))</f>
        <v>M2</v>
      </c>
      <c r="K216" s="3">
        <v>285.49</v>
      </c>
      <c r="L216" s="3">
        <v>407.19</v>
      </c>
      <c r="M216" s="26">
        <f>IF(I216="SINAPI",VLOOKUP('TEREZINHA HARDY'!H216,SINAPI,4,),VLOOKUP('TEREZINHA HARDY'!H216,SETOP,5,))</f>
        <v>2.6</v>
      </c>
      <c r="N216" s="26">
        <f t="shared" si="3037"/>
        <v>3.29</v>
      </c>
      <c r="O216" s="26">
        <f t="shared" si="3038"/>
        <v>742.274</v>
      </c>
      <c r="P216" s="26">
        <f t="shared" si="3039"/>
        <v>939.26210000000003</v>
      </c>
      <c r="Q216" s="202"/>
      <c r="R216" s="202"/>
      <c r="T216" s="157"/>
    </row>
    <row r="217" spans="1:20" s="1" customFormat="1" ht="30" customHeight="1">
      <c r="A217" s="2" t="s">
        <v>17490</v>
      </c>
      <c r="B217" s="256" t="str">
        <f>IF(I217="SINAPI",VLOOKUP('TEREZINHA HARDY'!H217,SINAPI,2,),VLOOKUP('TEREZINHA HARDY'!H217,SETOP,3,))</f>
        <v>MASSA ÚNICA, PARA RECEBIMENTO DE PINTURA, EM ARGAMASSA TRAÇO 1:2:8, PREPARO MECÂNICO COM BETONEIRA 400L, APLICADA MANUALMENTE EM FACES INTERNAS DE PAREDES, ESPESSURA DE 20MM, COM EXECUÇÃO DE TALISCAS. AF_06/2014</v>
      </c>
      <c r="C217" s="256"/>
      <c r="D217" s="256"/>
      <c r="E217" s="256"/>
      <c r="F217" s="256"/>
      <c r="G217" s="256"/>
      <c r="H217" s="25">
        <v>87529</v>
      </c>
      <c r="I217" s="25" t="s">
        <v>16083</v>
      </c>
      <c r="J217" s="25" t="str">
        <f>IF(I217="SINAPI",VLOOKUP('TEREZINHA HARDY'!H217,SINAPI,3,),VLOOKUP('TEREZINHA HARDY'!H217,SETOP,4,))</f>
        <v>M2</v>
      </c>
      <c r="K217" s="3">
        <v>285.49</v>
      </c>
      <c r="L217" s="3">
        <v>407.19</v>
      </c>
      <c r="M217" s="26">
        <f>IF(I217="SINAPI",VLOOKUP('TEREZINHA HARDY'!H217,SINAPI,4,),VLOOKUP('TEREZINHA HARDY'!H217,SETOP,5,))</f>
        <v>23.59</v>
      </c>
      <c r="N217" s="26">
        <f t="shared" si="3037"/>
        <v>29.85</v>
      </c>
      <c r="O217" s="26">
        <f t="shared" si="3038"/>
        <v>6734.7091</v>
      </c>
      <c r="P217" s="26">
        <f t="shared" si="3039"/>
        <v>8521.8765000000003</v>
      </c>
      <c r="Q217" s="202"/>
      <c r="R217" s="202"/>
      <c r="T217" s="157"/>
    </row>
    <row r="218" spans="1:20" s="1" customFormat="1" ht="30" customHeight="1">
      <c r="A218" s="2" t="s">
        <v>17491</v>
      </c>
      <c r="B218" s="256" t="str">
        <f>IF(I218="SINAPI",VLOOKUP('TEREZINHA HARDY'!H218,SINAPI,2,),VLOOKUP('TEREZINHA HARDY'!H218,SETOP,3,))</f>
        <v>EMASSAMENTO EM PAREDE COM MASSA ACRÍLICA, DUAS (2) DEMÃOS, INCLUSIVE LIXAMENTO PARA PINTURA</v>
      </c>
      <c r="C218" s="256"/>
      <c r="D218" s="256"/>
      <c r="E218" s="256"/>
      <c r="F218" s="256"/>
      <c r="G218" s="256"/>
      <c r="H218" s="25" t="s">
        <v>11132</v>
      </c>
      <c r="I218" s="25" t="s">
        <v>6222</v>
      </c>
      <c r="J218" s="25" t="str">
        <f>IF(I218="SINAPI",VLOOKUP('TEREZINHA HARDY'!H218,SINAPI,3,),VLOOKUP('TEREZINHA HARDY'!H218,SETOP,4,))</f>
        <v>M2</v>
      </c>
      <c r="K218" s="3">
        <v>285.49</v>
      </c>
      <c r="L218" s="3">
        <v>407.19</v>
      </c>
      <c r="M218" s="26">
        <f>IF(I218="SINAPI",VLOOKUP('TEREZINHA HARDY'!H218,SINAPI,4,),VLOOKUP('TEREZINHA HARDY'!H218,SETOP,5,))</f>
        <v>12.84</v>
      </c>
      <c r="N218" s="26">
        <f t="shared" si="3037"/>
        <v>16.25</v>
      </c>
      <c r="O218" s="26">
        <f t="shared" si="3038"/>
        <v>3665.6916000000001</v>
      </c>
      <c r="P218" s="26">
        <f t="shared" si="3039"/>
        <v>4639.2125000000005</v>
      </c>
      <c r="Q218" s="202"/>
      <c r="R218" s="202"/>
      <c r="T218" s="157"/>
    </row>
    <row r="219" spans="1:20" s="1" customFormat="1" ht="30" customHeight="1">
      <c r="A219" s="2" t="s">
        <v>17492</v>
      </c>
      <c r="B219" s="256" t="str">
        <f>IF(I219="SINAPI",VLOOKUP('TEREZINHA HARDY'!H219,SINAPI,2,),VLOOKUP('TEREZINHA HARDY'!H219,SETOP,3,))</f>
        <v>APLICAÇÃO MECÂNICA DE PINTURA COM TINTA LÁTEX ACRÍLICA EM PAREDES, DUAS DEMÃOS. AF_06/2014</v>
      </c>
      <c r="C219" s="256"/>
      <c r="D219" s="256"/>
      <c r="E219" s="256"/>
      <c r="F219" s="256"/>
      <c r="G219" s="256"/>
      <c r="H219" s="25">
        <v>88493</v>
      </c>
      <c r="I219" s="25" t="s">
        <v>16083</v>
      </c>
      <c r="J219" s="25" t="str">
        <f>IF(I219="SINAPI",VLOOKUP('TEREZINHA HARDY'!H219,SINAPI,3,),VLOOKUP('TEREZINHA HARDY'!H219,SETOP,4,))</f>
        <v>M2</v>
      </c>
      <c r="K219" s="3">
        <v>352.11</v>
      </c>
      <c r="L219" s="3">
        <v>407.19</v>
      </c>
      <c r="M219" s="26">
        <f>IF(I219="SINAPI",VLOOKUP('TEREZINHA HARDY'!H219,SINAPI,4,),VLOOKUP('TEREZINHA HARDY'!H219,SETOP,5,))</f>
        <v>7.18</v>
      </c>
      <c r="N219" s="26">
        <f t="shared" si="3037"/>
        <v>9.08</v>
      </c>
      <c r="O219" s="26">
        <f t="shared" si="3038"/>
        <v>2528.1498000000001</v>
      </c>
      <c r="P219" s="26">
        <f t="shared" si="3039"/>
        <v>3197.1588000000002</v>
      </c>
      <c r="Q219" s="202"/>
      <c r="R219" s="202"/>
      <c r="T219" s="157"/>
    </row>
    <row r="220" spans="1:20" s="1" customFormat="1" ht="30" customHeight="1">
      <c r="A220" s="2" t="s">
        <v>17493</v>
      </c>
      <c r="B220" s="256" t="str">
        <f>IF(I220="SINAPI",VLOOKUP('TEREZINHA HARDY'!H220,SINAPI,2,),VLOOKUP('TEREZINHA HARDY'!H220,SETOP,3,))</f>
        <v>CHAPISCO APLICADO EM ALVENARIA (COM PRESENÇA DE VÃOS) E ESTRUTURAS DE CONCRETO DE FACHADA, COM COLHER DE PEDREIRO.  ARGAMASSA TRAÇO 1:3 COM PREPARO EM BETONEIRA 400L. AF_06/2014</v>
      </c>
      <c r="C220" s="256"/>
      <c r="D220" s="256"/>
      <c r="E220" s="256"/>
      <c r="F220" s="256"/>
      <c r="G220" s="256"/>
      <c r="H220" s="25">
        <v>87905</v>
      </c>
      <c r="I220" s="25" t="s">
        <v>16083</v>
      </c>
      <c r="J220" s="25" t="str">
        <f>IF(I220="SINAPI",VLOOKUP('TEREZINHA HARDY'!H220,SINAPI,3,),VLOOKUP('TEREZINHA HARDY'!H220,SETOP,4,))</f>
        <v>M2</v>
      </c>
      <c r="K220" s="3">
        <v>46.24</v>
      </c>
      <c r="L220" s="3">
        <v>407.19</v>
      </c>
      <c r="M220" s="26">
        <f>IF(I220="SINAPI",VLOOKUP('TEREZINHA HARDY'!H220,SINAPI,4,),VLOOKUP('TEREZINHA HARDY'!H220,SETOP,5,))</f>
        <v>5.82</v>
      </c>
      <c r="N220" s="26">
        <f t="shared" si="3037"/>
        <v>7.36</v>
      </c>
      <c r="O220" s="26">
        <f t="shared" si="3038"/>
        <v>269.11680000000001</v>
      </c>
      <c r="P220" s="26">
        <f t="shared" si="3039"/>
        <v>340.32640000000004</v>
      </c>
      <c r="Q220" s="202"/>
      <c r="R220" s="202"/>
      <c r="T220" s="157"/>
    </row>
    <row r="221" spans="1:20" s="1" customFormat="1" ht="30" customHeight="1">
      <c r="A221" s="2" t="s">
        <v>17494</v>
      </c>
      <c r="B221" s="256" t="str">
        <f>IF(I221="SINAPI",VLOOKUP('TEREZINHA HARDY'!H221,SINAPI,2,),VLOOKUP('TEREZINHA HARDY'!H221,SETOP,3,))</f>
        <v>EMBOÇO OU MASSA ÚNICA EM ARGAMASSA TRAÇO 1:2:8, PREPARO MANUAL, APLICADA MANUALMENTE EM PANOS DE FACHADA COM PRESENÇA DE VÃOS, ESPESSURA DE 25 MM. AF_06/2014</v>
      </c>
      <c r="C221" s="256"/>
      <c r="D221" s="256"/>
      <c r="E221" s="256"/>
      <c r="F221" s="256"/>
      <c r="G221" s="256"/>
      <c r="H221" s="25">
        <v>87777</v>
      </c>
      <c r="I221" s="25" t="s">
        <v>16083</v>
      </c>
      <c r="J221" s="25" t="str">
        <f>IF(I221="SINAPI",VLOOKUP('TEREZINHA HARDY'!H221,SINAPI,3,),VLOOKUP('TEREZINHA HARDY'!H221,SETOP,4,))</f>
        <v>M2</v>
      </c>
      <c r="K221" s="3">
        <v>46.24</v>
      </c>
      <c r="L221" s="3">
        <v>407.19</v>
      </c>
      <c r="M221" s="26">
        <f>IF(I221="SINAPI",VLOOKUP('TEREZINHA HARDY'!H221,SINAPI,4,),VLOOKUP('TEREZINHA HARDY'!H221,SETOP,5,))</f>
        <v>39.46</v>
      </c>
      <c r="N221" s="26">
        <f t="shared" si="3037"/>
        <v>49.92</v>
      </c>
      <c r="O221" s="26">
        <f t="shared" si="3038"/>
        <v>1824.6304</v>
      </c>
      <c r="P221" s="26">
        <f t="shared" si="3039"/>
        <v>2308.3008</v>
      </c>
      <c r="Q221" s="202"/>
      <c r="R221" s="202"/>
      <c r="T221" s="157"/>
    </row>
    <row r="222" spans="1:20" s="1" customFormat="1" ht="30" customHeight="1">
      <c r="A222" s="2" t="s">
        <v>17495</v>
      </c>
      <c r="B222" s="256" t="str">
        <f>IF(I222="SINAPI",VLOOKUP('TEREZINHA HARDY'!H222,SINAPI,2,),VLOOKUP('TEREZINHA HARDY'!H222,SETOP,3,))</f>
        <v>EMASSAMENTO EM PAREDE COM MASSA CORRIDA (PVA), DUAS (2) DEMÃOS, INCLUSIVE LIXAMENTO PARA PINTURA</v>
      </c>
      <c r="C222" s="256"/>
      <c r="D222" s="256"/>
      <c r="E222" s="256"/>
      <c r="F222" s="256"/>
      <c r="G222" s="256"/>
      <c r="H222" s="25" t="s">
        <v>11134</v>
      </c>
      <c r="I222" s="25" t="s">
        <v>6222</v>
      </c>
      <c r="J222" s="25" t="str">
        <f>IF(I222="SINAPI",VLOOKUP('TEREZINHA HARDY'!H222,SINAPI,3,),VLOOKUP('TEREZINHA HARDY'!H222,SETOP,4,))</f>
        <v>M2</v>
      </c>
      <c r="K222" s="3">
        <v>46.24</v>
      </c>
      <c r="L222" s="3">
        <v>407.19</v>
      </c>
      <c r="M222" s="26">
        <f>IF(I222="SINAPI",VLOOKUP('TEREZINHA HARDY'!H222,SINAPI,4,),VLOOKUP('TEREZINHA HARDY'!H222,SETOP,5,))</f>
        <v>11.65</v>
      </c>
      <c r="N222" s="26">
        <f t="shared" si="3037"/>
        <v>14.74</v>
      </c>
      <c r="O222" s="26">
        <f t="shared" si="3038"/>
        <v>538.69600000000003</v>
      </c>
      <c r="P222" s="26">
        <f t="shared" si="3039"/>
        <v>681.57760000000007</v>
      </c>
      <c r="Q222" s="202"/>
      <c r="R222" s="202"/>
      <c r="T222" s="157"/>
    </row>
    <row r="223" spans="1:20" s="1" customFormat="1" ht="30" customHeight="1">
      <c r="A223" s="2" t="s">
        <v>17496</v>
      </c>
      <c r="B223" s="256" t="str">
        <f>IF(I223="SINAPI",VLOOKUP('TEREZINHA HARDY'!H223,SINAPI,2,),VLOOKUP('TEREZINHA HARDY'!H223,SETOP,3,))</f>
        <v>APLICAÇÃO MANUAL DE TINTA LÁTEX ACRÍLICA EM PAREDE EXTERNAS DE CASAS, DUAS DEMÃOS. AF_11/2016</v>
      </c>
      <c r="C223" s="256"/>
      <c r="D223" s="256"/>
      <c r="E223" s="256"/>
      <c r="F223" s="256"/>
      <c r="G223" s="256"/>
      <c r="H223" s="25">
        <v>95626</v>
      </c>
      <c r="I223" s="25" t="s">
        <v>16083</v>
      </c>
      <c r="J223" s="25" t="str">
        <f>IF(I223="SINAPI",VLOOKUP('TEREZINHA HARDY'!H223,SINAPI,3,),VLOOKUP('TEREZINHA HARDY'!H223,SETOP,4,))</f>
        <v>M2</v>
      </c>
      <c r="K223" s="3">
        <v>46.24</v>
      </c>
      <c r="L223" s="3">
        <v>407.19</v>
      </c>
      <c r="M223" s="26">
        <f>IF(I223="SINAPI",VLOOKUP('TEREZINHA HARDY'!H223,SINAPI,4,),VLOOKUP('TEREZINHA HARDY'!H223,SETOP,5,))</f>
        <v>11.2</v>
      </c>
      <c r="N223" s="26">
        <f t="shared" si="3037"/>
        <v>14.17</v>
      </c>
      <c r="O223" s="26">
        <f t="shared" si="3038"/>
        <v>517.88800000000003</v>
      </c>
      <c r="P223" s="26">
        <f t="shared" si="3039"/>
        <v>655.22080000000005</v>
      </c>
      <c r="Q223" s="202"/>
      <c r="R223" s="202"/>
      <c r="T223" s="157"/>
    </row>
    <row r="224" spans="1:20" s="1" customFormat="1" ht="30" customHeight="1">
      <c r="A224" s="214" t="s">
        <v>16944</v>
      </c>
      <c r="B224" s="257" t="s">
        <v>17170</v>
      </c>
      <c r="C224" s="257"/>
      <c r="D224" s="257"/>
      <c r="E224" s="257"/>
      <c r="F224" s="257"/>
      <c r="G224" s="257"/>
      <c r="H224" s="215"/>
      <c r="I224" s="215"/>
      <c r="J224" s="215"/>
      <c r="K224" s="215"/>
      <c r="L224" s="215"/>
      <c r="M224" s="215"/>
      <c r="N224" s="215"/>
      <c r="O224" s="216"/>
      <c r="P224" s="216"/>
      <c r="Q224" s="220"/>
      <c r="R224" s="220"/>
      <c r="S224" s="4"/>
      <c r="T224" s="117"/>
    </row>
    <row r="225" spans="1:20" s="1" customFormat="1" ht="30" customHeight="1">
      <c r="A225" s="2" t="s">
        <v>17497</v>
      </c>
      <c r="B225" s="256" t="str">
        <f>IF(I225="SINAPI",VLOOKUP('TEREZINHA HARDY'!H225,SINAPI,2,),VLOOKUP('TEREZINHA HARDY'!H225,SETOP,3,))</f>
        <v>INSTALAÇÃO DE TESOURA (INTEIRA OU MEIA), BIAPOIADA, EM MADEIRA NÃO APARELHADA, PARA VÃOS MAIORES OU IGUAIS A 8,0 M E MENORES QUE 10,0 M, INCLUSO IÇAMENTO. AF_07/2019</v>
      </c>
      <c r="C225" s="256"/>
      <c r="D225" s="256"/>
      <c r="E225" s="256"/>
      <c r="F225" s="256"/>
      <c r="G225" s="256"/>
      <c r="H225" s="25">
        <v>92261</v>
      </c>
      <c r="I225" s="25" t="s">
        <v>16083</v>
      </c>
      <c r="J225" s="25" t="str">
        <f>IF(I225="SINAPI",VLOOKUP('TEREZINHA HARDY'!H225,SINAPI,3,),VLOOKUP('TEREZINHA HARDY'!H225,SETOP,4,))</f>
        <v>UN</v>
      </c>
      <c r="K225" s="3">
        <v>13</v>
      </c>
      <c r="L225" s="3">
        <v>407.19</v>
      </c>
      <c r="M225" s="26">
        <f>IF(I225="SINAPI",VLOOKUP('TEREZINHA HARDY'!H225,SINAPI,4,),VLOOKUP('TEREZINHA HARDY'!H225,SETOP,5,))</f>
        <v>413.79</v>
      </c>
      <c r="N225" s="26">
        <f t="shared" si="3037"/>
        <v>523.53</v>
      </c>
      <c r="O225" s="26">
        <f t="shared" si="3038"/>
        <v>5379.27</v>
      </c>
      <c r="P225" s="26">
        <f t="shared" si="3039"/>
        <v>6805.8899999999994</v>
      </c>
      <c r="Q225" s="202"/>
      <c r="R225" s="202"/>
      <c r="T225" s="157"/>
    </row>
    <row r="226" spans="1:20" s="1" customFormat="1" ht="30" customHeight="1">
      <c r="A226" s="2" t="s">
        <v>17498</v>
      </c>
      <c r="B226" s="256" t="str">
        <f>IF(I226="SINAPI",VLOOKUP('TEREZINHA HARDY'!H226,SINAPI,2,),VLOOKUP('TEREZINHA HARDY'!H226,SETOP,3,))</f>
        <v>TRAMA DE MADEIRA COMPOSTA POR RIPAS, CAIBROS E TERÇAS PARA TELHADOS DE MAIS QUE 2 ÁGUAS PARA TELHA DE ENCAIXE DE CERÂMICA OU DE CONCRETO, INCLUSO TRANSPORTE VERTICAL. AF_07/2019</v>
      </c>
      <c r="C226" s="256"/>
      <c r="D226" s="256"/>
      <c r="E226" s="256"/>
      <c r="F226" s="256"/>
      <c r="G226" s="256"/>
      <c r="H226" s="25">
        <v>92540</v>
      </c>
      <c r="I226" s="25" t="s">
        <v>16083</v>
      </c>
      <c r="J226" s="25" t="str">
        <f>IF(I226="SINAPI",VLOOKUP('TEREZINHA HARDY'!H226,SINAPI,3,),VLOOKUP('TEREZINHA HARDY'!H226,SETOP,4,))</f>
        <v>M2</v>
      </c>
      <c r="K226" s="3">
        <v>301.99</v>
      </c>
      <c r="L226" s="3">
        <v>407.19</v>
      </c>
      <c r="M226" s="26">
        <f>IF(I226="SINAPI",VLOOKUP('TEREZINHA HARDY'!H226,SINAPI,4,),VLOOKUP('TEREZINHA HARDY'!H226,SETOP,5,))</f>
        <v>64.17</v>
      </c>
      <c r="N226" s="26">
        <f t="shared" si="3037"/>
        <v>81.19</v>
      </c>
      <c r="O226" s="26">
        <f t="shared" si="3038"/>
        <v>19378.6983</v>
      </c>
      <c r="P226" s="26">
        <f t="shared" si="3039"/>
        <v>24518.5681</v>
      </c>
      <c r="Q226" s="202"/>
      <c r="R226" s="202"/>
      <c r="T226" s="157"/>
    </row>
    <row r="227" spans="1:20" s="1" customFormat="1" ht="30" customHeight="1">
      <c r="A227" s="2" t="s">
        <v>17499</v>
      </c>
      <c r="B227" s="256" t="str">
        <f>IF(I227="SINAPI",VLOOKUP('TEREZINHA HARDY'!H227,SINAPI,2,),VLOOKUP('TEREZINHA HARDY'!H227,SETOP,3,))</f>
        <v>TELHAMENTO COM TELHA CERÂMICA DE ENCAIXE, TIPO ROMANA, COM ATÉ 2 ÁGUAS, INCLUSO TRANSPORTE VERTICAL. AF_07/2019</v>
      </c>
      <c r="C227" s="256"/>
      <c r="D227" s="256"/>
      <c r="E227" s="256"/>
      <c r="F227" s="256"/>
      <c r="G227" s="256"/>
      <c r="H227" s="25">
        <v>94442</v>
      </c>
      <c r="I227" s="25" t="s">
        <v>16083</v>
      </c>
      <c r="J227" s="25" t="str">
        <f>IF(I227="SINAPI",VLOOKUP('TEREZINHA HARDY'!H227,SINAPI,3,),VLOOKUP('TEREZINHA HARDY'!H227,SETOP,4,))</f>
        <v>M2</v>
      </c>
      <c r="K227" s="3">
        <v>301.99</v>
      </c>
      <c r="L227" s="3">
        <v>407.19</v>
      </c>
      <c r="M227" s="26">
        <f>IF(I227="SINAPI",VLOOKUP('TEREZINHA HARDY'!H227,SINAPI,4,),VLOOKUP('TEREZINHA HARDY'!H227,SETOP,5,))</f>
        <v>24</v>
      </c>
      <c r="N227" s="26">
        <f t="shared" si="3037"/>
        <v>30.36</v>
      </c>
      <c r="O227" s="26">
        <f t="shared" si="3038"/>
        <v>7247.76</v>
      </c>
      <c r="P227" s="26">
        <f t="shared" si="3039"/>
        <v>9168.4164000000001</v>
      </c>
      <c r="Q227" s="202"/>
      <c r="R227" s="202"/>
      <c r="T227" s="157"/>
    </row>
    <row r="228" spans="1:20" s="1" customFormat="1" ht="30" customHeight="1">
      <c r="A228" s="2" t="s">
        <v>17500</v>
      </c>
      <c r="B228" s="256" t="str">
        <f>IF(I228="SINAPI",VLOOKUP('TEREZINHA HARDY'!H228,SINAPI,2,),VLOOKUP('TEREZINHA HARDY'!H228,SETOP,3,))</f>
        <v>CUMEEIRA PARA TELHA CERAMICA, COMPRIMENTO DE *41* CM, RENDIMENTO DE *3* TELHAS/M</v>
      </c>
      <c r="C228" s="256"/>
      <c r="D228" s="256"/>
      <c r="E228" s="256"/>
      <c r="F228" s="256"/>
      <c r="G228" s="256"/>
      <c r="H228" s="25">
        <v>7181</v>
      </c>
      <c r="I228" s="25" t="s">
        <v>16083</v>
      </c>
      <c r="J228" s="25" t="str">
        <f>IF(I228="SINAPI",VLOOKUP('TEREZINHA HARDY'!H228,SINAPI,3,),VLOOKUP('TEREZINHA HARDY'!H228,SETOP,4,))</f>
        <v xml:space="preserve">UN    </v>
      </c>
      <c r="K228" s="3">
        <v>112</v>
      </c>
      <c r="L228" s="3">
        <v>407.19</v>
      </c>
      <c r="M228" s="26">
        <f>IF(I228="SINAPI",VLOOKUP('TEREZINHA HARDY'!H228,SINAPI,4,),VLOOKUP('TEREZINHA HARDY'!H228,SETOP,5,))</f>
        <v>2.33</v>
      </c>
      <c r="N228" s="26">
        <f t="shared" si="3037"/>
        <v>2.95</v>
      </c>
      <c r="O228" s="26">
        <f t="shared" si="3038"/>
        <v>260.96000000000004</v>
      </c>
      <c r="P228" s="26">
        <f t="shared" si="3039"/>
        <v>330.40000000000003</v>
      </c>
      <c r="Q228" s="202"/>
      <c r="R228" s="202"/>
      <c r="T228" s="157"/>
    </row>
    <row r="229" spans="1:20" s="1" customFormat="1" ht="30" customHeight="1">
      <c r="A229" s="252" t="str">
        <f>"SUBTOTAL "&amp;B178</f>
        <v>SUBTOTAL  REFEITÓRIO E ÁREA SAÚDE</v>
      </c>
      <c r="B229" s="253"/>
      <c r="C229" s="253"/>
      <c r="D229" s="253"/>
      <c r="E229" s="253"/>
      <c r="F229" s="253"/>
      <c r="G229" s="253"/>
      <c r="H229" s="253"/>
      <c r="I229" s="253"/>
      <c r="J229" s="253"/>
      <c r="K229" s="253"/>
      <c r="L229" s="253"/>
      <c r="M229" s="253"/>
      <c r="N229" s="253"/>
      <c r="O229" s="217">
        <f>SUM(O180:O228)</f>
        <v>116268.05670480001</v>
      </c>
      <c r="P229" s="217">
        <f>SUM(P180:P228)</f>
        <v>147100.64422579997</v>
      </c>
      <c r="Q229" s="220"/>
      <c r="R229" s="220"/>
      <c r="S229" s="4"/>
      <c r="T229" s="117"/>
    </row>
    <row r="230" spans="1:20" s="1" customFormat="1" ht="15" customHeight="1">
      <c r="A230" s="273"/>
      <c r="B230" s="273"/>
      <c r="C230" s="273"/>
      <c r="D230" s="273"/>
      <c r="E230" s="273"/>
      <c r="F230" s="273"/>
      <c r="G230" s="273"/>
      <c r="H230" s="273"/>
      <c r="I230" s="273"/>
      <c r="J230" s="273"/>
      <c r="K230" s="273"/>
      <c r="L230" s="273"/>
      <c r="M230" s="273"/>
      <c r="N230" s="273"/>
      <c r="O230" s="273"/>
      <c r="P230" s="157"/>
      <c r="Q230" s="220"/>
      <c r="R230" s="220"/>
      <c r="S230" s="4"/>
      <c r="T230" s="117"/>
    </row>
    <row r="231" spans="1:20" s="1" customFormat="1" ht="30" customHeight="1">
      <c r="A231" s="218">
        <v>9</v>
      </c>
      <c r="B231" s="258" t="s">
        <v>17171</v>
      </c>
      <c r="C231" s="258"/>
      <c r="D231" s="258"/>
      <c r="E231" s="258"/>
      <c r="F231" s="258"/>
      <c r="G231" s="258"/>
      <c r="H231" s="210"/>
      <c r="I231" s="210"/>
      <c r="J231" s="210"/>
      <c r="K231" s="210"/>
      <c r="L231" s="210"/>
      <c r="M231" s="210"/>
      <c r="N231" s="210"/>
      <c r="O231" s="219"/>
      <c r="P231" s="219"/>
      <c r="Q231" s="220"/>
      <c r="R231" s="220"/>
      <c r="S231" s="4"/>
      <c r="T231" s="117"/>
    </row>
    <row r="232" spans="1:20" s="1" customFormat="1" ht="30" customHeight="1">
      <c r="A232" s="214" t="s">
        <v>16233</v>
      </c>
      <c r="B232" s="257" t="s">
        <v>17167</v>
      </c>
      <c r="C232" s="257"/>
      <c r="D232" s="257"/>
      <c r="E232" s="257"/>
      <c r="F232" s="257"/>
      <c r="G232" s="257"/>
      <c r="H232" s="215"/>
      <c r="I232" s="215"/>
      <c r="J232" s="215"/>
      <c r="K232" s="215"/>
      <c r="L232" s="215"/>
      <c r="M232" s="215"/>
      <c r="N232" s="215"/>
      <c r="O232" s="216"/>
      <c r="P232" s="216"/>
      <c r="Q232" s="220"/>
      <c r="R232" s="220"/>
      <c r="S232" s="4"/>
      <c r="T232" s="117"/>
    </row>
    <row r="233" spans="1:20" s="1" customFormat="1" ht="30" customHeight="1">
      <c r="A233" s="2" t="s">
        <v>17135</v>
      </c>
      <c r="B233" s="256" t="str">
        <f>IF(I233="SINAPI",VLOOKUP('TEREZINHA HARDY'!H233,SINAPI,2,),VLOOKUP('TEREZINHA HARDY'!H233,SETOP,3,))</f>
        <v>ATERRO COMPACTADO COM PLACA VIBRATÓRIA</v>
      </c>
      <c r="C233" s="256"/>
      <c r="D233" s="256"/>
      <c r="E233" s="256"/>
      <c r="F233" s="256"/>
      <c r="G233" s="256"/>
      <c r="H233" s="25" t="s">
        <v>11753</v>
      </c>
      <c r="I233" s="25" t="s">
        <v>6222</v>
      </c>
      <c r="J233" s="25" t="str">
        <f>IF(I233="SINAPI",VLOOKUP('TEREZINHA HARDY'!H233,SINAPI,3,),VLOOKUP('TEREZINHA HARDY'!H233,SETOP,4,))</f>
        <v>M3</v>
      </c>
      <c r="K233" s="3">
        <v>12.22</v>
      </c>
      <c r="L233" s="3">
        <v>407.19</v>
      </c>
      <c r="M233" s="26">
        <f>IF(I233="SINAPI",VLOOKUP('TEREZINHA HARDY'!H233,SINAPI,4,),VLOOKUP('TEREZINHA HARDY'!H233,SETOP,5,))</f>
        <v>28.57</v>
      </c>
      <c r="N233" s="26">
        <f t="shared" ref="N233:N244" si="3040">ROUND(M233*(1+$C$7),2)</f>
        <v>36.15</v>
      </c>
      <c r="O233" s="26">
        <f t="shared" ref="O233:O244" si="3041">M233*K233</f>
        <v>349.12540000000001</v>
      </c>
      <c r="P233" s="26">
        <f t="shared" ref="P233:P244" si="3042">N233*K233</f>
        <v>441.75299999999999</v>
      </c>
      <c r="Q233" s="220"/>
      <c r="R233" s="220"/>
      <c r="S233" s="4"/>
      <c r="T233" s="117"/>
    </row>
    <row r="234" spans="1:20" s="1" customFormat="1" ht="30" customHeight="1">
      <c r="A234" s="2" t="s">
        <v>17136</v>
      </c>
      <c r="B234" s="256" t="str">
        <f>IF(I234="SINAPI",VLOOKUP('TEREZINHA HARDY'!H234,SINAPI,2,),VLOOKUP('TEREZINHA HARDY'!H234,SETOP,3,))</f>
        <v>CARGA, TRANSPORTE E DESCARGA DE MATERIAL DE 1ª CATEGORIA, COM CAMINHÃO.DISTÂNCIA MÉDIA DE TRANSPORTE DE 2.501 A 3.000  M</v>
      </c>
      <c r="C234" s="256"/>
      <c r="D234" s="256"/>
      <c r="E234" s="256"/>
      <c r="F234" s="256"/>
      <c r="G234" s="256"/>
      <c r="H234" s="25" t="s">
        <v>14539</v>
      </c>
      <c r="I234" s="25" t="s">
        <v>6222</v>
      </c>
      <c r="J234" s="25" t="str">
        <f>IF(I234="SINAPI",VLOOKUP('TEREZINHA HARDY'!H234,SINAPI,3,),VLOOKUP('TEREZINHA HARDY'!H234,SETOP,4,))</f>
        <v>M3</v>
      </c>
      <c r="K234" s="3">
        <v>12.22</v>
      </c>
      <c r="L234" s="3">
        <v>407.19</v>
      </c>
      <c r="M234" s="26">
        <f>IF(I234="SINAPI",VLOOKUP('TEREZINHA HARDY'!H234,SINAPI,4,),VLOOKUP('TEREZINHA HARDY'!H234,SETOP,5,))</f>
        <v>8.2100000000000009</v>
      </c>
      <c r="N234" s="26">
        <f t="shared" si="3040"/>
        <v>10.39</v>
      </c>
      <c r="O234" s="26">
        <f t="shared" si="3041"/>
        <v>100.32620000000001</v>
      </c>
      <c r="P234" s="26">
        <f t="shared" si="3042"/>
        <v>126.96580000000002</v>
      </c>
      <c r="Q234" s="220"/>
      <c r="R234" s="220"/>
      <c r="S234" s="4"/>
      <c r="T234" s="117"/>
    </row>
    <row r="235" spans="1:20" s="1" customFormat="1" ht="30" customHeight="1">
      <c r="A235" s="2" t="s">
        <v>17137</v>
      </c>
      <c r="B235" s="256" t="str">
        <f>IF(I235="SINAPI",VLOOKUP('TEREZINHA HARDY'!H235,SINAPI,2,),VLOOKUP('TEREZINHA HARDY'!H235,SETOP,3,))</f>
        <v>LASTRO DE BRITA 2 OU 3 APILOADO MANUALMENTE</v>
      </c>
      <c r="C235" s="256"/>
      <c r="D235" s="256"/>
      <c r="E235" s="256"/>
      <c r="F235" s="256"/>
      <c r="G235" s="256"/>
      <c r="H235" s="25" t="s">
        <v>10506</v>
      </c>
      <c r="I235" s="25" t="s">
        <v>6222</v>
      </c>
      <c r="J235" s="25" t="str">
        <f>IF(I235="SINAPI",VLOOKUP('TEREZINHA HARDY'!H235,SINAPI,3,),VLOOKUP('TEREZINHA HARDY'!H235,SETOP,4,))</f>
        <v>M3</v>
      </c>
      <c r="K235" s="3">
        <v>12.22</v>
      </c>
      <c r="L235" s="3">
        <v>407.19</v>
      </c>
      <c r="M235" s="26">
        <f>IF(I235="SINAPI",VLOOKUP('TEREZINHA HARDY'!H235,SINAPI,4,),VLOOKUP('TEREZINHA HARDY'!H235,SETOP,5,))</f>
        <v>108.83</v>
      </c>
      <c r="N235" s="26">
        <f t="shared" si="3040"/>
        <v>137.69</v>
      </c>
      <c r="O235" s="26">
        <f t="shared" si="3041"/>
        <v>1329.9026000000001</v>
      </c>
      <c r="P235" s="26">
        <f t="shared" si="3042"/>
        <v>1682.5718000000002</v>
      </c>
      <c r="Q235" s="220"/>
      <c r="R235" s="220"/>
      <c r="S235" s="4"/>
      <c r="T235" s="117"/>
    </row>
    <row r="236" spans="1:20" s="1" customFormat="1" ht="30" customHeight="1">
      <c r="A236" s="214" t="s">
        <v>17138</v>
      </c>
      <c r="B236" s="257" t="s">
        <v>17149</v>
      </c>
      <c r="C236" s="257"/>
      <c r="D236" s="257"/>
      <c r="E236" s="257"/>
      <c r="F236" s="257"/>
      <c r="G236" s="257"/>
      <c r="H236" s="215"/>
      <c r="I236" s="215"/>
      <c r="J236" s="215"/>
      <c r="K236" s="215"/>
      <c r="L236" s="215"/>
      <c r="M236" s="215"/>
      <c r="N236" s="215"/>
      <c r="O236" s="216"/>
      <c r="P236" s="216"/>
      <c r="Q236" s="220"/>
      <c r="R236" s="220"/>
      <c r="S236" s="4"/>
      <c r="T236" s="117"/>
    </row>
    <row r="237" spans="1:20" s="1" customFormat="1" ht="30" customHeight="1">
      <c r="A237" s="2" t="s">
        <v>17139</v>
      </c>
      <c r="B237" s="256" t="str">
        <f>IF(I237="SINAPI",VLOOKUP('TEREZINHA HARDY'!H237,SINAPI,2,),VLOOKUP('TEREZINHA HARDY'!H237,SETOP,3,))</f>
        <v>CONCRETO USINADO BOMBEAVEL, CLASSE DE RESISTENCIA C20, COM BRITA 0 E 1, SLUMP = 130 +/- 20 MM, EXCLUI SERVICO DE BOMBEAMENTO (NBR 8953)</v>
      </c>
      <c r="C237" s="256"/>
      <c r="D237" s="256"/>
      <c r="E237" s="256"/>
      <c r="F237" s="256"/>
      <c r="G237" s="256"/>
      <c r="H237" s="25">
        <v>38404</v>
      </c>
      <c r="I237" s="25" t="s">
        <v>16083</v>
      </c>
      <c r="J237" s="25" t="str">
        <f>IF(I237="SINAPI",VLOOKUP('TEREZINHA HARDY'!H237,SINAPI,3,),VLOOKUP('TEREZINHA HARDY'!H237,SETOP,4,))</f>
        <v xml:space="preserve">M3    </v>
      </c>
      <c r="K237" s="3">
        <v>2.4300000000000002</v>
      </c>
      <c r="L237" s="3">
        <v>407.19</v>
      </c>
      <c r="M237" s="26">
        <f>IF(I237="SINAPI",VLOOKUP('TEREZINHA HARDY'!H237,SINAPI,4,),VLOOKUP('TEREZINHA HARDY'!H237,SETOP,5,))</f>
        <v>300.81</v>
      </c>
      <c r="N237" s="26">
        <f t="shared" si="3040"/>
        <v>380.58</v>
      </c>
      <c r="O237" s="26">
        <f t="shared" si="3041"/>
        <v>730.9683</v>
      </c>
      <c r="P237" s="26">
        <f t="shared" si="3042"/>
        <v>924.80939999999998</v>
      </c>
      <c r="Q237" s="220"/>
      <c r="R237" s="220"/>
      <c r="S237" s="4"/>
      <c r="T237" s="117"/>
    </row>
    <row r="238" spans="1:20" s="1" customFormat="1" ht="30" customHeight="1">
      <c r="A238" s="2" t="s">
        <v>17140</v>
      </c>
      <c r="B238" s="256" t="str">
        <f>IF(I238="SINAPI",VLOOKUP('TEREZINHA HARDY'!H238,SINAPI,2,),VLOOKUP('TEREZINHA HARDY'!H238,SETOP,3,))</f>
        <v>PINTURA ACRILICA EM PISO CIMENTADO, TRES DEMAOS</v>
      </c>
      <c r="C238" s="256"/>
      <c r="D238" s="256"/>
      <c r="E238" s="256"/>
      <c r="F238" s="256"/>
      <c r="G238" s="256"/>
      <c r="H238" s="25" t="s">
        <v>5372</v>
      </c>
      <c r="I238" s="25" t="s">
        <v>16083</v>
      </c>
      <c r="J238" s="25" t="str">
        <f>IF(I238="SINAPI",VLOOKUP('TEREZINHA HARDY'!H238,SINAPI,3,),VLOOKUP('TEREZINHA HARDY'!H238,SETOP,4,))</f>
        <v>M2</v>
      </c>
      <c r="K238" s="3">
        <v>48.59</v>
      </c>
      <c r="L238" s="3">
        <v>407.19</v>
      </c>
      <c r="M238" s="26">
        <f>IF(I238="SINAPI",VLOOKUP('TEREZINHA HARDY'!H238,SINAPI,4,),VLOOKUP('TEREZINHA HARDY'!H238,SETOP,5,))</f>
        <v>16.899999999999999</v>
      </c>
      <c r="N238" s="26">
        <f t="shared" si="3040"/>
        <v>21.38</v>
      </c>
      <c r="O238" s="26">
        <f t="shared" si="3041"/>
        <v>821.17099999999994</v>
      </c>
      <c r="P238" s="26">
        <f t="shared" si="3042"/>
        <v>1038.8542</v>
      </c>
      <c r="Q238" s="220"/>
      <c r="R238" s="220"/>
      <c r="S238" s="4"/>
      <c r="T238" s="117"/>
    </row>
    <row r="239" spans="1:20" s="1" customFormat="1" ht="30" customHeight="1">
      <c r="A239" s="2" t="s">
        <v>17141</v>
      </c>
      <c r="B239" s="256" t="str">
        <f>IF(I239="SINAPI",VLOOKUP('TEREZINHA HARDY'!H239,SINAPI,2,),VLOOKUP('TEREZINHA HARDY'!H239,SETOP,3,))</f>
        <v>CAPINA E LIMPEZA MANUAL DE TERRENO</v>
      </c>
      <c r="C239" s="256"/>
      <c r="D239" s="256"/>
      <c r="E239" s="256"/>
      <c r="F239" s="256"/>
      <c r="G239" s="256"/>
      <c r="H239" s="25" t="s">
        <v>5826</v>
      </c>
      <c r="I239" s="25" t="s">
        <v>16083</v>
      </c>
      <c r="J239" s="25" t="str">
        <f>IF(I239="SINAPI",VLOOKUP('TEREZINHA HARDY'!H239,SINAPI,3,),VLOOKUP('TEREZINHA HARDY'!H239,SETOP,4,))</f>
        <v>M2</v>
      </c>
      <c r="K239" s="3">
        <v>260.02</v>
      </c>
      <c r="L239" s="3">
        <v>407.19</v>
      </c>
      <c r="M239" s="26">
        <f>IF(I239="SINAPI",VLOOKUP('TEREZINHA HARDY'!H239,SINAPI,4,),VLOOKUP('TEREZINHA HARDY'!H239,SETOP,5,))</f>
        <v>1.07</v>
      </c>
      <c r="N239" s="26">
        <f>ROUND(M239*(1+$C$7),2)</f>
        <v>1.35</v>
      </c>
      <c r="O239" s="26">
        <f>M239*K239</f>
        <v>278.22140000000002</v>
      </c>
      <c r="P239" s="26">
        <f>N239*K239</f>
        <v>351.02699999999999</v>
      </c>
      <c r="Q239" s="220"/>
      <c r="R239" s="220"/>
      <c r="S239" s="4"/>
      <c r="T239" s="117"/>
    </row>
    <row r="240" spans="1:20" s="1" customFormat="1" ht="30" customHeight="1">
      <c r="A240" s="2" t="s">
        <v>17142</v>
      </c>
      <c r="B240" s="256" t="str">
        <f>IF(I240="SINAPI",VLOOKUP('TEREZINHA HARDY'!H240,SINAPI,2,),VLOOKUP('TEREZINHA HARDY'!H240,SETOP,3,))</f>
        <v>PLANTIO DE GRAMA SAO CARLOS EM LEIVAS</v>
      </c>
      <c r="C240" s="256"/>
      <c r="D240" s="256"/>
      <c r="E240" s="256"/>
      <c r="F240" s="256"/>
      <c r="G240" s="256"/>
      <c r="H240" s="25">
        <v>85179</v>
      </c>
      <c r="I240" s="25" t="s">
        <v>16083</v>
      </c>
      <c r="J240" s="25" t="str">
        <f>IF(I240="SINAPI",VLOOKUP('TEREZINHA HARDY'!H240,SINAPI,3,),VLOOKUP('TEREZINHA HARDY'!H240,SETOP,4,))</f>
        <v>M2</v>
      </c>
      <c r="K240" s="3">
        <v>260.02</v>
      </c>
      <c r="L240" s="3">
        <v>407.19</v>
      </c>
      <c r="M240" s="26">
        <f>IF(I240="SINAPI",VLOOKUP('TEREZINHA HARDY'!H240,SINAPI,4,),VLOOKUP('TEREZINHA HARDY'!H240,SETOP,5,))</f>
        <v>12.28</v>
      </c>
      <c r="N240" s="26">
        <f t="shared" ref="N240" si="3043">ROUND(M240*(1+$C$7),2)</f>
        <v>15.54</v>
      </c>
      <c r="O240" s="26">
        <f t="shared" ref="O240" si="3044">M240*K240</f>
        <v>3193.0455999999995</v>
      </c>
      <c r="P240" s="26">
        <f t="shared" ref="P240" si="3045">N240*K240</f>
        <v>4040.7107999999994</v>
      </c>
      <c r="Q240" s="220"/>
      <c r="R240" s="220"/>
      <c r="S240" s="4"/>
      <c r="T240" s="117"/>
    </row>
    <row r="241" spans="1:20" s="1" customFormat="1" ht="30" customHeight="1">
      <c r="A241" s="214" t="s">
        <v>17501</v>
      </c>
      <c r="B241" s="257" t="s">
        <v>17163</v>
      </c>
      <c r="C241" s="257"/>
      <c r="D241" s="257"/>
      <c r="E241" s="257"/>
      <c r="F241" s="257"/>
      <c r="G241" s="257"/>
      <c r="H241" s="215"/>
      <c r="I241" s="215"/>
      <c r="J241" s="215"/>
      <c r="K241" s="215"/>
      <c r="L241" s="215"/>
      <c r="M241" s="215"/>
      <c r="N241" s="215"/>
      <c r="O241" s="216"/>
      <c r="P241" s="216"/>
      <c r="Q241" s="220"/>
      <c r="R241" s="220"/>
      <c r="S241" s="4"/>
      <c r="T241" s="117"/>
    </row>
    <row r="242" spans="1:20" s="1" customFormat="1" ht="30" customHeight="1">
      <c r="A242" s="2" t="s">
        <v>17502</v>
      </c>
      <c r="B242" s="256" t="str">
        <f>IF(I242="SINAPI",VLOOKUP('TEREZINHA HARDY'!H242,SINAPI,2,),VLOOKUP('TEREZINHA HARDY'!H242,SETOP,3,))</f>
        <v>GUARDA-CORPO DE AÇO GALVANIZADO DE 1,10M, MONTANTES TUBULARES DE 1.1/4" ESPAÇADOS DE 1,20M, TRAVESSA SUPERIOR DE 1.1/2", GRADIL FORMADO POR TUBOS HORIZONTAIS DE 1" E VERTICAIS DE 3/4", FIXADO COM CHUMBADOR MECÂNICO. AF_04/2019_P</v>
      </c>
      <c r="C242" s="256"/>
      <c r="D242" s="256"/>
      <c r="E242" s="256"/>
      <c r="F242" s="256"/>
      <c r="G242" s="256"/>
      <c r="H242" s="25">
        <v>99837</v>
      </c>
      <c r="I242" s="25" t="s">
        <v>16083</v>
      </c>
      <c r="J242" s="25" t="str">
        <f>IF(I242="SINAPI",VLOOKUP('TEREZINHA HARDY'!H242,SINAPI,3,),VLOOKUP('TEREZINHA HARDY'!H242,SETOP,4,))</f>
        <v>M</v>
      </c>
      <c r="K242" s="3">
        <v>30.3</v>
      </c>
      <c r="L242" s="3">
        <v>407.19</v>
      </c>
      <c r="M242" s="26">
        <f>IF(I242="SINAPI",VLOOKUP('TEREZINHA HARDY'!H242,SINAPI,4,),VLOOKUP('TEREZINHA HARDY'!H242,SETOP,5,))</f>
        <v>359.02</v>
      </c>
      <c r="N242" s="26">
        <f t="shared" ref="N242" si="3046">ROUND(M242*(1+$C$7),2)</f>
        <v>454.23</v>
      </c>
      <c r="O242" s="26">
        <f t="shared" ref="O242" si="3047">M242*K242</f>
        <v>10878.306</v>
      </c>
      <c r="P242" s="26">
        <f t="shared" ref="P242" si="3048">N242*K242</f>
        <v>13763.169000000002</v>
      </c>
      <c r="Q242" s="220"/>
      <c r="R242" s="220"/>
      <c r="S242" s="4"/>
      <c r="T242" s="117"/>
    </row>
    <row r="243" spans="1:20" s="1" customFormat="1" ht="30" customHeight="1">
      <c r="A243" s="214" t="s">
        <v>17503</v>
      </c>
      <c r="B243" s="257" t="s">
        <v>17170</v>
      </c>
      <c r="C243" s="257"/>
      <c r="D243" s="257"/>
      <c r="E243" s="257"/>
      <c r="F243" s="257"/>
      <c r="G243" s="257"/>
      <c r="H243" s="215"/>
      <c r="I243" s="215"/>
      <c r="J243" s="215"/>
      <c r="K243" s="215"/>
      <c r="L243" s="215"/>
      <c r="M243" s="215"/>
      <c r="N243" s="215"/>
      <c r="O243" s="216"/>
      <c r="P243" s="216"/>
      <c r="Q243" s="220"/>
      <c r="R243" s="220"/>
      <c r="S243" s="4"/>
      <c r="T243" s="117"/>
    </row>
    <row r="244" spans="1:20" s="1" customFormat="1" ht="30" customHeight="1">
      <c r="A244" s="2" t="s">
        <v>17504</v>
      </c>
      <c r="B244" s="256" t="s">
        <v>16935</v>
      </c>
      <c r="C244" s="256"/>
      <c r="D244" s="256"/>
      <c r="E244" s="256"/>
      <c r="F244" s="256"/>
      <c r="G244" s="256"/>
      <c r="H244" s="25" t="s">
        <v>16967</v>
      </c>
      <c r="I244" s="25" t="s">
        <v>16199</v>
      </c>
      <c r="J244" s="25" t="s">
        <v>6287</v>
      </c>
      <c r="K244" s="3">
        <v>37.82</v>
      </c>
      <c r="L244" s="3">
        <v>407.19</v>
      </c>
      <c r="M244" s="26">
        <f>COTAÇÃO!H40</f>
        <v>150</v>
      </c>
      <c r="N244" s="26">
        <f t="shared" si="3040"/>
        <v>189.78</v>
      </c>
      <c r="O244" s="26">
        <f t="shared" si="3041"/>
        <v>5673</v>
      </c>
      <c r="P244" s="26">
        <f t="shared" si="3042"/>
        <v>7177.4795999999997</v>
      </c>
      <c r="Q244" s="220"/>
      <c r="R244" s="220"/>
      <c r="S244" s="4"/>
      <c r="T244" s="117"/>
    </row>
    <row r="245" spans="1:20" s="1" customFormat="1" ht="30" customHeight="1">
      <c r="A245" s="214" t="s">
        <v>17505</v>
      </c>
      <c r="B245" s="257" t="s">
        <v>16222</v>
      </c>
      <c r="C245" s="257"/>
      <c r="D245" s="257"/>
      <c r="E245" s="257"/>
      <c r="F245" s="257"/>
      <c r="G245" s="257"/>
      <c r="H245" s="215"/>
      <c r="I245" s="215"/>
      <c r="J245" s="215"/>
      <c r="K245" s="215"/>
      <c r="L245" s="215"/>
      <c r="M245" s="215"/>
      <c r="N245" s="215"/>
      <c r="O245" s="216"/>
      <c r="P245" s="216"/>
      <c r="Q245" s="220"/>
      <c r="R245" s="220"/>
      <c r="S245" s="4"/>
      <c r="T245" s="117"/>
    </row>
    <row r="246" spans="1:20" s="1" customFormat="1" ht="30" customHeight="1">
      <c r="A246" s="2" t="s">
        <v>17506</v>
      </c>
      <c r="B246" s="256" t="str">
        <f>IF(I246="SINAPI",VLOOKUP('TEREZINHA HARDY'!H246,SINAPI,2,),VLOOKUP('TEREZINHA HARDY'!H246,SETOP,3,))</f>
        <v>PORTAO DE FERRO EM CHAPA GALVANIZADA PLANA 14 GSG</v>
      </c>
      <c r="C246" s="256"/>
      <c r="D246" s="256"/>
      <c r="E246" s="256"/>
      <c r="F246" s="256"/>
      <c r="G246" s="256"/>
      <c r="H246" s="25">
        <v>68054</v>
      </c>
      <c r="I246" s="25" t="s">
        <v>16083</v>
      </c>
      <c r="J246" s="25" t="str">
        <f>IF(I246="SINAPI",VLOOKUP('TEREZINHA HARDY'!H246,SINAPI,3,),VLOOKUP('TEREZINHA HARDY'!H246,SETOP,4,))</f>
        <v>M2</v>
      </c>
      <c r="K246" s="3">
        <f>(3*2.5)+(1.7*2.5)+(1.65*2.5)</f>
        <v>15.875</v>
      </c>
      <c r="L246" s="3">
        <v>407.19</v>
      </c>
      <c r="M246" s="26">
        <f>IF(I246="SINAPI",VLOOKUP('TEREZINHA HARDY'!H246,SINAPI,4,),VLOOKUP('TEREZINHA HARDY'!H246,SETOP,5,))</f>
        <v>218.97</v>
      </c>
      <c r="N246" s="26">
        <f t="shared" ref="N246:N247" si="3049">ROUND(M246*(1+$C$7),2)</f>
        <v>277.04000000000002</v>
      </c>
      <c r="O246" s="26">
        <f t="shared" ref="O246:O247" si="3050">M246*K246</f>
        <v>3476.1487499999998</v>
      </c>
      <c r="P246" s="26">
        <f t="shared" ref="P246:P247" si="3051">N246*K246</f>
        <v>4398.01</v>
      </c>
      <c r="Q246" s="220"/>
      <c r="R246" s="220"/>
      <c r="S246" s="4"/>
      <c r="T246" s="117"/>
    </row>
    <row r="247" spans="1:20" s="1" customFormat="1" ht="30" customHeight="1">
      <c r="A247" s="2" t="s">
        <v>17507</v>
      </c>
      <c r="B247" s="256" t="str">
        <f>IF(I247="SINAPI",VLOOKUP('TEREZINHA HARDY'!H247,SINAPI,2,),VLOOKUP('TEREZINHA HARDY'!H247,SETOP,3,))</f>
        <v>PINTURA A OLEO, 2 DEMAOS</v>
      </c>
      <c r="C247" s="256"/>
      <c r="D247" s="256"/>
      <c r="E247" s="256"/>
      <c r="F247" s="256"/>
      <c r="G247" s="256"/>
      <c r="H247" s="25">
        <v>79464</v>
      </c>
      <c r="I247" s="25" t="s">
        <v>16083</v>
      </c>
      <c r="J247" s="25" t="str">
        <f>IF(I247="SINAPI",VLOOKUP('TEREZINHA HARDY'!H247,SINAPI,3,),VLOOKUP('TEREZINHA HARDY'!H247,SETOP,4,))</f>
        <v>M2</v>
      </c>
      <c r="K247" s="3">
        <f>(3*2.5)+(1.7*2.5)+(1.65*2.5)</f>
        <v>15.875</v>
      </c>
      <c r="L247" s="3">
        <v>407.19</v>
      </c>
      <c r="M247" s="26">
        <f>IF(I247="SINAPI",VLOOKUP('TEREZINHA HARDY'!H247,SINAPI,4,),VLOOKUP('TEREZINHA HARDY'!H247,SETOP,5,))</f>
        <v>17.68</v>
      </c>
      <c r="N247" s="26">
        <f t="shared" si="3049"/>
        <v>22.37</v>
      </c>
      <c r="O247" s="26">
        <f t="shared" si="3050"/>
        <v>280.67</v>
      </c>
      <c r="P247" s="26">
        <f t="shared" si="3051"/>
        <v>355.12375000000003</v>
      </c>
      <c r="Q247" s="220"/>
      <c r="R247" s="220"/>
      <c r="S247" s="4"/>
      <c r="T247" s="117"/>
    </row>
    <row r="248" spans="1:20" s="1" customFormat="1" ht="30" customHeight="1">
      <c r="A248" s="252" t="str">
        <f>"SUBTOTAL "&amp;B231</f>
        <v>SUBTOTAL ÁREA EXTERNA</v>
      </c>
      <c r="B248" s="253"/>
      <c r="C248" s="253"/>
      <c r="D248" s="253"/>
      <c r="E248" s="253"/>
      <c r="F248" s="253"/>
      <c r="G248" s="253"/>
      <c r="H248" s="253"/>
      <c r="I248" s="253"/>
      <c r="J248" s="253"/>
      <c r="K248" s="253"/>
      <c r="L248" s="253"/>
      <c r="M248" s="253"/>
      <c r="N248" s="253"/>
      <c r="O248" s="217">
        <f>SUM(O233:O247)</f>
        <v>27110.885249999999</v>
      </c>
      <c r="P248" s="217">
        <f>SUM(P233:P247)</f>
        <v>34300.474349999997</v>
      </c>
      <c r="Q248" s="220"/>
      <c r="R248" s="220"/>
      <c r="S248" s="4"/>
      <c r="T248" s="117"/>
    </row>
    <row r="249" spans="1:20" s="1" customFormat="1" ht="15" customHeight="1">
      <c r="A249" s="273"/>
      <c r="B249" s="273"/>
      <c r="C249" s="273"/>
      <c r="D249" s="273"/>
      <c r="E249" s="273"/>
      <c r="F249" s="273"/>
      <c r="G249" s="273"/>
      <c r="H249" s="273"/>
      <c r="I249" s="273"/>
      <c r="J249" s="273"/>
      <c r="K249" s="273"/>
      <c r="L249" s="273"/>
      <c r="M249" s="273"/>
      <c r="N249" s="273"/>
      <c r="O249" s="273"/>
      <c r="P249" s="157"/>
      <c r="Q249" s="220"/>
      <c r="R249" s="220"/>
      <c r="S249" s="4"/>
      <c r="T249" s="117"/>
    </row>
    <row r="250" spans="1:20" s="1" customFormat="1" ht="30" customHeight="1">
      <c r="A250" s="218">
        <v>10</v>
      </c>
      <c r="B250" s="258" t="s">
        <v>17173</v>
      </c>
      <c r="C250" s="258"/>
      <c r="D250" s="258"/>
      <c r="E250" s="258"/>
      <c r="F250" s="258"/>
      <c r="G250" s="258"/>
      <c r="H250" s="210"/>
      <c r="I250" s="210"/>
      <c r="J250" s="210"/>
      <c r="K250" s="210"/>
      <c r="L250" s="210"/>
      <c r="M250" s="210"/>
      <c r="N250" s="210"/>
      <c r="O250" s="219"/>
      <c r="P250" s="219"/>
      <c r="Q250" s="202"/>
      <c r="R250" s="202"/>
      <c r="T250" s="157"/>
    </row>
    <row r="251" spans="1:20" s="1" customFormat="1" ht="30" customHeight="1">
      <c r="A251" s="214" t="s">
        <v>16234</v>
      </c>
      <c r="B251" s="257" t="s">
        <v>17143</v>
      </c>
      <c r="C251" s="257"/>
      <c r="D251" s="257"/>
      <c r="E251" s="257"/>
      <c r="F251" s="257"/>
      <c r="G251" s="257"/>
      <c r="H251" s="215"/>
      <c r="I251" s="215"/>
      <c r="J251" s="215"/>
      <c r="K251" s="215"/>
      <c r="L251" s="215"/>
      <c r="M251" s="215"/>
      <c r="N251" s="215"/>
      <c r="O251" s="216"/>
      <c r="P251" s="216"/>
      <c r="Q251" s="220"/>
      <c r="R251" s="220"/>
      <c r="S251" s="4"/>
      <c r="T251" s="117"/>
    </row>
    <row r="252" spans="1:20" s="1" customFormat="1" ht="30" customHeight="1">
      <c r="A252" s="2" t="s">
        <v>17508</v>
      </c>
      <c r="B252" s="256" t="str">
        <f>IF(I252="SINAPI",VLOOKUP('TEREZINHA HARDY'!H252,SINAPI,2,),VLOOKUP('TEREZINHA HARDY'!H252,SETOP,3,))</f>
        <v>DEMOLIÇÃO DE ALVENARIA DE BLOCO FURADO, DE FORMA MANUAL, SEM REAPROVEITAMENTO. AF_12/2017</v>
      </c>
      <c r="C252" s="256"/>
      <c r="D252" s="256"/>
      <c r="E252" s="256"/>
      <c r="F252" s="256"/>
      <c r="G252" s="256"/>
      <c r="H252" s="25">
        <v>97622</v>
      </c>
      <c r="I252" s="25" t="s">
        <v>16083</v>
      </c>
      <c r="J252" s="25" t="str">
        <f>IF(I252="SINAPI",VLOOKUP('TEREZINHA HARDY'!H252,SINAPI,3,),VLOOKUP('TEREZINHA HARDY'!H252,SETOP,4,))</f>
        <v>M3</v>
      </c>
      <c r="K252" s="3">
        <v>2.02</v>
      </c>
      <c r="L252" s="3">
        <v>407.19</v>
      </c>
      <c r="M252" s="26">
        <f>IF(I252="SINAPI",VLOOKUP('TEREZINHA HARDY'!H252,SINAPI,4,),VLOOKUP('TEREZINHA HARDY'!H252,SETOP,5,))</f>
        <v>35.270000000000003</v>
      </c>
      <c r="N252" s="26">
        <f t="shared" ref="N252:N266" si="3052">ROUND(M252*(1+$C$7),2)</f>
        <v>44.62</v>
      </c>
      <c r="O252" s="26">
        <f t="shared" ref="O252:O266" si="3053">M252*K252</f>
        <v>71.245400000000004</v>
      </c>
      <c r="P252" s="26">
        <f t="shared" ref="P252:P266" si="3054">N252*K252</f>
        <v>90.13239999999999</v>
      </c>
      <c r="Q252" s="220"/>
      <c r="R252" s="220"/>
      <c r="S252" s="4"/>
      <c r="T252" s="117"/>
    </row>
    <row r="253" spans="1:20" s="1" customFormat="1" ht="30" customHeight="1">
      <c r="A253" s="2" t="s">
        <v>17509</v>
      </c>
      <c r="B253" s="256" t="str">
        <f>IF(I253="SINAPI",VLOOKUP('TEREZINHA HARDY'!H253,SINAPI,2,),VLOOKUP('TEREZINHA HARDY'!H253,SETOP,3,))</f>
        <v>REMOÇÃO DE TELHAS, DE FIBROCIMENTO, METÁLICA E CERÂMICA, DE FORMA MANUAL, SEM REAPROVEITAMENTO. AF_12/2017</v>
      </c>
      <c r="C253" s="256"/>
      <c r="D253" s="256"/>
      <c r="E253" s="256"/>
      <c r="F253" s="256"/>
      <c r="G253" s="256"/>
      <c r="H253" s="25">
        <v>97647</v>
      </c>
      <c r="I253" s="25" t="s">
        <v>16083</v>
      </c>
      <c r="J253" s="25" t="str">
        <f>IF(I253="SINAPI",VLOOKUP('TEREZINHA HARDY'!H253,SINAPI,3,),VLOOKUP('TEREZINHA HARDY'!H253,SETOP,4,))</f>
        <v>M2</v>
      </c>
      <c r="K253" s="3">
        <v>68.040000000000006</v>
      </c>
      <c r="L253" s="3">
        <v>407.19</v>
      </c>
      <c r="M253" s="26">
        <f>IF(I253="SINAPI",VLOOKUP('TEREZINHA HARDY'!H253,SINAPI,4,),VLOOKUP('TEREZINHA HARDY'!H253,SETOP,5,))</f>
        <v>2.2799999999999998</v>
      </c>
      <c r="N253" s="26">
        <f t="shared" si="3052"/>
        <v>2.88</v>
      </c>
      <c r="O253" s="26">
        <f t="shared" si="3053"/>
        <v>155.13120000000001</v>
      </c>
      <c r="P253" s="26">
        <f t="shared" si="3054"/>
        <v>195.95520000000002</v>
      </c>
      <c r="Q253" s="220"/>
      <c r="R253" s="220"/>
      <c r="S253" s="4"/>
      <c r="T253" s="117"/>
    </row>
    <row r="254" spans="1:20" s="1" customFormat="1" ht="30" customHeight="1">
      <c r="A254" s="2" t="s">
        <v>17510</v>
      </c>
      <c r="B254" s="256" t="str">
        <f>IF(I254="SINAPI",VLOOKUP('TEREZINHA HARDY'!H254,SINAPI,2,),VLOOKUP('TEREZINHA HARDY'!H254,SETOP,3,))</f>
        <v>REMOÇÃO DE TRAMA DE MADEIRA PARA COBERTURA, DE FORMA MANUAL, SEM REAPROVEITAMENTO. AF_12/2017</v>
      </c>
      <c r="C254" s="256"/>
      <c r="D254" s="256"/>
      <c r="E254" s="256"/>
      <c r="F254" s="256"/>
      <c r="G254" s="256"/>
      <c r="H254" s="25">
        <v>97650</v>
      </c>
      <c r="I254" s="25" t="s">
        <v>16083</v>
      </c>
      <c r="J254" s="25" t="str">
        <f>IF(I254="SINAPI",VLOOKUP('TEREZINHA HARDY'!H254,SINAPI,3,),VLOOKUP('TEREZINHA HARDY'!H254,SETOP,4,))</f>
        <v>M2</v>
      </c>
      <c r="K254" s="3">
        <v>68.040000000000006</v>
      </c>
      <c r="L254" s="3">
        <v>407.19</v>
      </c>
      <c r="M254" s="26">
        <f>IF(I254="SINAPI",VLOOKUP('TEREZINHA HARDY'!H254,SINAPI,4,),VLOOKUP('TEREZINHA HARDY'!H254,SETOP,5,))</f>
        <v>4.93</v>
      </c>
      <c r="N254" s="26">
        <f t="shared" si="3052"/>
        <v>6.24</v>
      </c>
      <c r="O254" s="26">
        <f t="shared" si="3053"/>
        <v>335.43720000000002</v>
      </c>
      <c r="P254" s="26">
        <f t="shared" si="3054"/>
        <v>424.56960000000004</v>
      </c>
      <c r="Q254" s="220"/>
      <c r="R254" s="220"/>
      <c r="S254" s="4"/>
      <c r="T254" s="117"/>
    </row>
    <row r="255" spans="1:20" s="1" customFormat="1" ht="30" customHeight="1">
      <c r="A255" s="2" t="s">
        <v>17511</v>
      </c>
      <c r="B255" s="256" t="str">
        <f>IF(I255="SINAPI",VLOOKUP('TEREZINHA HARDY'!H255,SINAPI,2,),VLOOKUP('TEREZINHA HARDY'!H255,SETOP,3,))</f>
        <v>REMOÇÃO DE PORTAS, DE FORMA MANUAL, SEM REAPROVEITAMENTO. AF_12/2017</v>
      </c>
      <c r="C255" s="256"/>
      <c r="D255" s="256"/>
      <c r="E255" s="256"/>
      <c r="F255" s="256"/>
      <c r="G255" s="256"/>
      <c r="H255" s="25">
        <v>97644</v>
      </c>
      <c r="I255" s="25" t="s">
        <v>16083</v>
      </c>
      <c r="J255" s="25" t="str">
        <f>IF(I255="SINAPI",VLOOKUP('TEREZINHA HARDY'!H255,SINAPI,3,),VLOOKUP('TEREZINHA HARDY'!H255,SETOP,4,))</f>
        <v>M2</v>
      </c>
      <c r="K255" s="3">
        <f>4*0.8*2.1</f>
        <v>6.7200000000000006</v>
      </c>
      <c r="L255" s="3">
        <v>407.19</v>
      </c>
      <c r="M255" s="26">
        <f>IF(I255="SINAPI",VLOOKUP('TEREZINHA HARDY'!H255,SINAPI,4,),VLOOKUP('TEREZINHA HARDY'!H255,SETOP,5,))</f>
        <v>5.89</v>
      </c>
      <c r="N255" s="26">
        <f t="shared" si="3052"/>
        <v>7.45</v>
      </c>
      <c r="O255" s="26">
        <f t="shared" si="3053"/>
        <v>39.580800000000004</v>
      </c>
      <c r="P255" s="26">
        <f t="shared" si="3054"/>
        <v>50.064000000000007</v>
      </c>
      <c r="Q255" s="220"/>
      <c r="R255" s="220"/>
      <c r="S255" s="4"/>
      <c r="T255" s="117"/>
    </row>
    <row r="256" spans="1:20" s="1" customFormat="1" ht="30" customHeight="1">
      <c r="A256" s="2" t="s">
        <v>17512</v>
      </c>
      <c r="B256" s="256" t="str">
        <f>IF(I256="SINAPI",VLOOKUP('TEREZINHA HARDY'!H256,SINAPI,2,),VLOOKUP('TEREZINHA HARDY'!H256,SETOP,3,))</f>
        <v>CARGA MANUAL DE ENTULHO EM CAMINHAO BASCULANTE 6 M3</v>
      </c>
      <c r="C256" s="256"/>
      <c r="D256" s="256"/>
      <c r="E256" s="256"/>
      <c r="F256" s="256"/>
      <c r="G256" s="256"/>
      <c r="H256" s="25">
        <v>72897</v>
      </c>
      <c r="I256" s="25" t="s">
        <v>16083</v>
      </c>
      <c r="J256" s="25" t="str">
        <f>IF(I256="SINAPI",VLOOKUP('TEREZINHA HARDY'!H256,SINAPI,3,),VLOOKUP('TEREZINHA HARDY'!H256,SETOP,4,))</f>
        <v>M3</v>
      </c>
      <c r="K256" s="3">
        <f>(K252)+(K253*0.05)+(K254*0.05)+(K255*0.05)</f>
        <v>9.1600000000000019</v>
      </c>
      <c r="L256" s="3">
        <v>407.19</v>
      </c>
      <c r="M256" s="26">
        <f>IF(I256="SINAPI",VLOOKUP('TEREZINHA HARDY'!H256,SINAPI,4,),VLOOKUP('TEREZINHA HARDY'!H256,SETOP,5,))</f>
        <v>17.88</v>
      </c>
      <c r="N256" s="26">
        <f t="shared" si="3052"/>
        <v>22.62</v>
      </c>
      <c r="O256" s="26">
        <f t="shared" si="3053"/>
        <v>163.78080000000003</v>
      </c>
      <c r="P256" s="26">
        <f t="shared" si="3054"/>
        <v>207.19920000000005</v>
      </c>
      <c r="Q256" s="220"/>
      <c r="R256" s="220"/>
      <c r="S256" s="4"/>
      <c r="T256" s="117"/>
    </row>
    <row r="257" spans="1:20" s="1" customFormat="1" ht="30" customHeight="1">
      <c r="A257" s="2" t="s">
        <v>17513</v>
      </c>
      <c r="B257" s="256" t="str">
        <f>IF(I257="SINAPI",VLOOKUP('TEREZINHA HARDY'!H257,SINAPI,2,),VLOOKUP('TEREZINHA HARDY'!H257,SETOP,3,))</f>
        <v>TRANSPORTE DE ENTULHO COM CAMINHAO BASCULANTE 6 M3, RODOVIA PAVIMENTADA, DMT 0,5 A 1,0 KM</v>
      </c>
      <c r="C257" s="256"/>
      <c r="D257" s="256"/>
      <c r="E257" s="256"/>
      <c r="F257" s="256"/>
      <c r="G257" s="256"/>
      <c r="H257" s="25">
        <v>72900</v>
      </c>
      <c r="I257" s="25" t="s">
        <v>16083</v>
      </c>
      <c r="J257" s="25" t="str">
        <f>IF(I257="SINAPI",VLOOKUP('TEREZINHA HARDY'!H257,SINAPI,3,),VLOOKUP('TEREZINHA HARDY'!H257,SETOP,4,))</f>
        <v>M3</v>
      </c>
      <c r="K257" s="3">
        <f>K256</f>
        <v>9.1600000000000019</v>
      </c>
      <c r="L257" s="3">
        <v>407.19</v>
      </c>
      <c r="M257" s="26">
        <f>IF(I257="SINAPI",VLOOKUP('TEREZINHA HARDY'!H257,SINAPI,4,),VLOOKUP('TEREZINHA HARDY'!H257,SETOP,5,))</f>
        <v>6.04</v>
      </c>
      <c r="N257" s="26">
        <f t="shared" si="3052"/>
        <v>7.64</v>
      </c>
      <c r="O257" s="26">
        <f t="shared" si="3053"/>
        <v>55.326400000000014</v>
      </c>
      <c r="P257" s="26">
        <f t="shared" si="3054"/>
        <v>69.982400000000013</v>
      </c>
      <c r="Q257" s="220"/>
      <c r="R257" s="220"/>
      <c r="S257" s="4"/>
      <c r="T257" s="117"/>
    </row>
    <row r="258" spans="1:20" s="1" customFormat="1" ht="30" customHeight="1">
      <c r="A258" s="214" t="s">
        <v>16235</v>
      </c>
      <c r="B258" s="257" t="s">
        <v>16222</v>
      </c>
      <c r="C258" s="257"/>
      <c r="D258" s="257"/>
      <c r="E258" s="257"/>
      <c r="F258" s="257"/>
      <c r="G258" s="257"/>
      <c r="H258" s="215"/>
      <c r="I258" s="215"/>
      <c r="J258" s="215"/>
      <c r="K258" s="215"/>
      <c r="L258" s="215"/>
      <c r="M258" s="215"/>
      <c r="N258" s="215"/>
      <c r="O258" s="216"/>
      <c r="P258" s="216"/>
      <c r="Q258" s="220"/>
      <c r="R258" s="220"/>
      <c r="S258" s="4"/>
      <c r="T258" s="117"/>
    </row>
    <row r="259" spans="1:20" s="1" customFormat="1" ht="30" customHeight="1">
      <c r="A259" s="2" t="s">
        <v>17514</v>
      </c>
      <c r="B259" s="256" t="str">
        <f>IF(I259="SINAPI",VLOOKUP('TEREZINHA HARDY'!H259,SINAPI,2,),VLOOKUP('TEREZINHA HARDY'!H259,SETOP,3,))</f>
        <v>KIT DE PORTA DE MADEIRA PARA PINTURA, SEMI-OCA (LEVE OU MÉDIA), PADRÃO MÉDIO, 80X210CM, ESPESSURA DE 3,5CM, ITENS INCLUSOS: DOBRADIÇAS, MONTAGEM E INSTALAÇÃO DO BATENTE, FECHADURA COM EXECUÇÃO DO FURO - FORNECIMENTO E INSTALAÇÃO. AF_08/2015</v>
      </c>
      <c r="C259" s="256"/>
      <c r="D259" s="256"/>
      <c r="E259" s="256"/>
      <c r="F259" s="256"/>
      <c r="G259" s="256"/>
      <c r="H259" s="25">
        <v>90843</v>
      </c>
      <c r="I259" s="25" t="s">
        <v>16083</v>
      </c>
      <c r="J259" s="25" t="str">
        <f>IF(I259="SINAPI",VLOOKUP('TEREZINHA HARDY'!H259,SINAPI,3,),VLOOKUP('TEREZINHA HARDY'!H259,SETOP,4,))</f>
        <v>UN</v>
      </c>
      <c r="K259" s="3">
        <v>4</v>
      </c>
      <c r="L259" s="3">
        <v>407.19</v>
      </c>
      <c r="M259" s="26">
        <f>IF(I259="SINAPI",VLOOKUP('TEREZINHA HARDY'!H259,SINAPI,4,),VLOOKUP('TEREZINHA HARDY'!H259,SETOP,5,))</f>
        <v>667.96</v>
      </c>
      <c r="N259" s="26">
        <f t="shared" ref="N259:N261" si="3055">ROUND(M259*(1+$C$7),2)</f>
        <v>845.1</v>
      </c>
      <c r="O259" s="26">
        <f t="shared" ref="O259:O261" si="3056">M259*K259</f>
        <v>2671.84</v>
      </c>
      <c r="P259" s="26">
        <f t="shared" ref="P259:P261" si="3057">N259*K259</f>
        <v>3380.4</v>
      </c>
      <c r="Q259" s="220"/>
      <c r="R259" s="220"/>
      <c r="S259" s="4"/>
      <c r="T259" s="117"/>
    </row>
    <row r="260" spans="1:20" s="1" customFormat="1" ht="30" customHeight="1">
      <c r="A260" s="2" t="s">
        <v>17515</v>
      </c>
      <c r="B260" s="256" t="str">
        <f>IF(I260="SINAPI",VLOOKUP('TEREZINHA HARDY'!H260,SINAPI,2,),VLOOKUP('TEREZINHA HARDY'!H260,SETOP,3,))</f>
        <v>VERGA PRÉ-MOLDADA PARA PORTAS COM ATÉ 1,5 M DE VÃO. AF_03/2016</v>
      </c>
      <c r="C260" s="256"/>
      <c r="D260" s="256"/>
      <c r="E260" s="256"/>
      <c r="F260" s="256"/>
      <c r="G260" s="256"/>
      <c r="H260" s="25">
        <v>93184</v>
      </c>
      <c r="I260" s="25" t="s">
        <v>16083</v>
      </c>
      <c r="J260" s="25" t="str">
        <f>IF(I260="SINAPI",VLOOKUP('TEREZINHA HARDY'!H260,SINAPI,3,),VLOOKUP('TEREZINHA HARDY'!H260,SETOP,4,))</f>
        <v>M</v>
      </c>
      <c r="K260" s="3">
        <f>4*(0.8+0.6)</f>
        <v>5.6</v>
      </c>
      <c r="L260" s="3">
        <v>407.19</v>
      </c>
      <c r="M260" s="26">
        <f>IF(I260="SINAPI",VLOOKUP('TEREZINHA HARDY'!H260,SINAPI,4,),VLOOKUP('TEREZINHA HARDY'!H260,SETOP,5,))</f>
        <v>18.84</v>
      </c>
      <c r="N260" s="26">
        <f t="shared" si="3055"/>
        <v>23.84</v>
      </c>
      <c r="O260" s="26">
        <f t="shared" si="3056"/>
        <v>105.50399999999999</v>
      </c>
      <c r="P260" s="26">
        <f t="shared" si="3057"/>
        <v>133.50399999999999</v>
      </c>
      <c r="Q260" s="220"/>
      <c r="R260" s="220"/>
      <c r="S260" s="4"/>
      <c r="T260" s="117"/>
    </row>
    <row r="261" spans="1:20" s="1" customFormat="1" ht="30" customHeight="1">
      <c r="A261" s="2" t="s">
        <v>17516</v>
      </c>
      <c r="B261" s="256" t="s">
        <v>17183</v>
      </c>
      <c r="C261" s="256"/>
      <c r="D261" s="256"/>
      <c r="E261" s="256"/>
      <c r="F261" s="256"/>
      <c r="G261" s="256"/>
      <c r="H261" s="25" t="s">
        <v>17184</v>
      </c>
      <c r="I261" s="25" t="s">
        <v>16240</v>
      </c>
      <c r="J261" s="25" t="s">
        <v>16200</v>
      </c>
      <c r="K261" s="3">
        <v>1</v>
      </c>
      <c r="L261" s="3">
        <v>407.19</v>
      </c>
      <c r="M261" s="26">
        <f>COMPOSIÇÃO!I65</f>
        <v>109.19</v>
      </c>
      <c r="N261" s="26">
        <f t="shared" si="3055"/>
        <v>138.15</v>
      </c>
      <c r="O261" s="26">
        <f t="shared" si="3056"/>
        <v>109.19</v>
      </c>
      <c r="P261" s="26">
        <f t="shared" si="3057"/>
        <v>138.15</v>
      </c>
      <c r="Q261" s="220"/>
      <c r="R261" s="220"/>
      <c r="S261" s="4"/>
      <c r="T261" s="117"/>
    </row>
    <row r="262" spans="1:20" s="1" customFormat="1" ht="30" customHeight="1">
      <c r="A262" s="214" t="s">
        <v>16945</v>
      </c>
      <c r="B262" s="257" t="s">
        <v>17170</v>
      </c>
      <c r="C262" s="257"/>
      <c r="D262" s="257"/>
      <c r="E262" s="257"/>
      <c r="F262" s="257"/>
      <c r="G262" s="257"/>
      <c r="H262" s="215"/>
      <c r="I262" s="215"/>
      <c r="J262" s="215"/>
      <c r="K262" s="215"/>
      <c r="L262" s="215"/>
      <c r="M262" s="215"/>
      <c r="N262" s="215"/>
      <c r="O262" s="216"/>
      <c r="P262" s="216"/>
      <c r="Q262" s="220"/>
      <c r="R262" s="220"/>
      <c r="S262" s="4"/>
      <c r="T262" s="117"/>
    </row>
    <row r="263" spans="1:20" s="1" customFormat="1" ht="30" customHeight="1">
      <c r="A263" s="2" t="s">
        <v>17517</v>
      </c>
      <c r="B263" s="256" t="str">
        <f>IF(I263="SINAPI",VLOOKUP('TEREZINHA HARDY'!H263,SINAPI,2,),VLOOKUP('TEREZINHA HARDY'!H263,SETOP,3,))</f>
        <v>INSTALAÇÃO DE TESOURA (INTEIRA OU MEIA), BIAPOIADA, EM MADEIRA NÃO APARELHADA, PARA VÃOS MAIORES OU IGUAIS A 3,0 M E MENORES QUE 6,0 M, INCLUSO IÇAMENTO. AF_07/2019</v>
      </c>
      <c r="C263" s="256"/>
      <c r="D263" s="256"/>
      <c r="E263" s="256"/>
      <c r="F263" s="256"/>
      <c r="G263" s="256"/>
      <c r="H263" s="25">
        <v>92259</v>
      </c>
      <c r="I263" s="25" t="s">
        <v>16083</v>
      </c>
      <c r="J263" s="25" t="str">
        <f>IF(I263="SINAPI",VLOOKUP('TEREZINHA HARDY'!H263,SINAPI,3,),VLOOKUP('TEREZINHA HARDY'!H263,SETOP,4,))</f>
        <v>UN</v>
      </c>
      <c r="K263" s="3">
        <v>11</v>
      </c>
      <c r="L263" s="3">
        <v>407.19</v>
      </c>
      <c r="M263" s="26">
        <f>IF(I263="SINAPI",VLOOKUP('TEREZINHA HARDY'!H263,SINAPI,4,),VLOOKUP('TEREZINHA HARDY'!H263,SETOP,5,))</f>
        <v>327.33999999999997</v>
      </c>
      <c r="N263" s="26">
        <f t="shared" si="3052"/>
        <v>414.15</v>
      </c>
      <c r="O263" s="26">
        <f t="shared" si="3053"/>
        <v>3600.74</v>
      </c>
      <c r="P263" s="26">
        <f t="shared" si="3054"/>
        <v>4555.6499999999996</v>
      </c>
      <c r="Q263" s="220"/>
      <c r="R263" s="220"/>
      <c r="S263" s="4"/>
      <c r="T263" s="117"/>
    </row>
    <row r="264" spans="1:20" s="1" customFormat="1" ht="30" customHeight="1">
      <c r="A264" s="2" t="s">
        <v>17518</v>
      </c>
      <c r="B264" s="256" t="str">
        <f>IF(I264="SINAPI",VLOOKUP('TEREZINHA HARDY'!H264,SINAPI,2,),VLOOKUP('TEREZINHA HARDY'!H264,SETOP,3,))</f>
        <v>TRAMA DE MADEIRA COMPOSTA POR RIPAS, CAIBROS E TERÇAS PARA TELHADOS DE MAIS QUE 2 ÁGUAS PARA TELHA DE ENCAIXE DE CERÂMICA OU DE CONCRETO, INCLUSO TRANSPORTE VERTICAL. AF_07/2019</v>
      </c>
      <c r="C264" s="256"/>
      <c r="D264" s="256"/>
      <c r="E264" s="256"/>
      <c r="F264" s="256"/>
      <c r="G264" s="256"/>
      <c r="H264" s="25">
        <v>92540</v>
      </c>
      <c r="I264" s="25" t="s">
        <v>16083</v>
      </c>
      <c r="J264" s="25" t="str">
        <f>IF(I264="SINAPI",VLOOKUP('TEREZINHA HARDY'!H264,SINAPI,3,),VLOOKUP('TEREZINHA HARDY'!H264,SETOP,4,))</f>
        <v>M2</v>
      </c>
      <c r="K264" s="3">
        <v>69.22</v>
      </c>
      <c r="L264" s="3">
        <v>407.19</v>
      </c>
      <c r="M264" s="26">
        <f>IF(I264="SINAPI",VLOOKUP('TEREZINHA HARDY'!H264,SINAPI,4,),VLOOKUP('TEREZINHA HARDY'!H264,SETOP,5,))</f>
        <v>64.17</v>
      </c>
      <c r="N264" s="26">
        <f t="shared" si="3052"/>
        <v>81.19</v>
      </c>
      <c r="O264" s="26">
        <f t="shared" si="3053"/>
        <v>4441.8473999999997</v>
      </c>
      <c r="P264" s="26">
        <f t="shared" si="3054"/>
        <v>5619.9717999999993</v>
      </c>
      <c r="Q264" s="220"/>
      <c r="R264" s="220"/>
      <c r="S264" s="4"/>
      <c r="T264" s="117"/>
    </row>
    <row r="265" spans="1:20" s="1" customFormat="1" ht="30" customHeight="1">
      <c r="A265" s="2" t="s">
        <v>17519</v>
      </c>
      <c r="B265" s="256" t="str">
        <f>IF(I265="SINAPI",VLOOKUP('TEREZINHA HARDY'!H265,SINAPI,2,),VLOOKUP('TEREZINHA HARDY'!H265,SETOP,3,))</f>
        <v>TELHAMENTO COM TELHA CERÂMICA DE ENCAIXE, TIPO ROMANA, COM ATÉ 2 ÁGUAS, INCLUSO TRANSPORTE VERTICAL. AF_07/2019</v>
      </c>
      <c r="C265" s="256"/>
      <c r="D265" s="256"/>
      <c r="E265" s="256"/>
      <c r="F265" s="256"/>
      <c r="G265" s="256"/>
      <c r="H265" s="25">
        <v>94442</v>
      </c>
      <c r="I265" s="25" t="s">
        <v>16083</v>
      </c>
      <c r="J265" s="25" t="str">
        <f>IF(I265="SINAPI",VLOOKUP('TEREZINHA HARDY'!H265,SINAPI,3,),VLOOKUP('TEREZINHA HARDY'!H265,SETOP,4,))</f>
        <v>M2</v>
      </c>
      <c r="K265" s="3">
        <v>69.22</v>
      </c>
      <c r="L265" s="3">
        <v>407.19</v>
      </c>
      <c r="M265" s="26">
        <f>IF(I265="SINAPI",VLOOKUP('TEREZINHA HARDY'!H265,SINAPI,4,),VLOOKUP('TEREZINHA HARDY'!H265,SETOP,5,))</f>
        <v>24</v>
      </c>
      <c r="N265" s="26">
        <f t="shared" si="3052"/>
        <v>30.36</v>
      </c>
      <c r="O265" s="26">
        <f t="shared" si="3053"/>
        <v>1661.28</v>
      </c>
      <c r="P265" s="26">
        <f t="shared" si="3054"/>
        <v>2101.5191999999997</v>
      </c>
      <c r="Q265" s="220"/>
      <c r="R265" s="220"/>
      <c r="S265" s="4"/>
      <c r="T265" s="117"/>
    </row>
    <row r="266" spans="1:20" s="1" customFormat="1" ht="30" customHeight="1">
      <c r="A266" s="2" t="s">
        <v>17520</v>
      </c>
      <c r="B266" s="256" t="str">
        <f>IF(I266="SINAPI",VLOOKUP('TEREZINHA HARDY'!H266,SINAPI,2,),VLOOKUP('TEREZINHA HARDY'!H266,SETOP,3,))</f>
        <v>CUMEEIRA PARA TELHA CERAMICA, COMPRIMENTO DE *41* CM, RENDIMENTO DE *3* TELHAS/M</v>
      </c>
      <c r="C266" s="256"/>
      <c r="D266" s="256"/>
      <c r="E266" s="256"/>
      <c r="F266" s="256"/>
      <c r="G266" s="256"/>
      <c r="H266" s="25">
        <v>7181</v>
      </c>
      <c r="I266" s="25" t="s">
        <v>16083</v>
      </c>
      <c r="J266" s="25" t="str">
        <f>IF(I266="SINAPI",VLOOKUP('TEREZINHA HARDY'!H266,SINAPI,3,),VLOOKUP('TEREZINHA HARDY'!H266,SETOP,4,))</f>
        <v xml:space="preserve">UN    </v>
      </c>
      <c r="K266" s="3">
        <v>93</v>
      </c>
      <c r="L266" s="3">
        <v>407.19</v>
      </c>
      <c r="M266" s="26">
        <f>IF(I266="SINAPI",VLOOKUP('TEREZINHA HARDY'!H266,SINAPI,4,),VLOOKUP('TEREZINHA HARDY'!H266,SETOP,5,))</f>
        <v>2.33</v>
      </c>
      <c r="N266" s="26">
        <f t="shared" si="3052"/>
        <v>2.95</v>
      </c>
      <c r="O266" s="26">
        <f t="shared" si="3053"/>
        <v>216.69</v>
      </c>
      <c r="P266" s="26">
        <f t="shared" si="3054"/>
        <v>274.35000000000002</v>
      </c>
      <c r="Q266" s="220"/>
      <c r="R266" s="220"/>
      <c r="S266" s="4"/>
      <c r="T266" s="117"/>
    </row>
    <row r="267" spans="1:20" s="1" customFormat="1" ht="30" customHeight="1">
      <c r="A267" s="252" t="str">
        <f>"SUBTOTAL "&amp;B250</f>
        <v>SUBTOTAL CORREDOR</v>
      </c>
      <c r="B267" s="253"/>
      <c r="C267" s="253"/>
      <c r="D267" s="253"/>
      <c r="E267" s="253"/>
      <c r="F267" s="253"/>
      <c r="G267" s="253"/>
      <c r="H267" s="253"/>
      <c r="I267" s="253"/>
      <c r="J267" s="253"/>
      <c r="K267" s="253"/>
      <c r="L267" s="253"/>
      <c r="M267" s="253"/>
      <c r="N267" s="253"/>
      <c r="O267" s="217">
        <f>SUM(O252:O266)</f>
        <v>13627.593199999999</v>
      </c>
      <c r="P267" s="217">
        <f>SUM(P252:P266)</f>
        <v>17241.447799999998</v>
      </c>
      <c r="Q267" s="220"/>
      <c r="R267" s="220"/>
      <c r="S267" s="4"/>
      <c r="T267" s="117"/>
    </row>
    <row r="268" spans="1:20" s="1" customFormat="1" ht="15" customHeight="1">
      <c r="A268" s="273"/>
      <c r="B268" s="273"/>
      <c r="C268" s="273"/>
      <c r="D268" s="273"/>
      <c r="E268" s="273"/>
      <c r="F268" s="273"/>
      <c r="G268" s="273"/>
      <c r="H268" s="273"/>
      <c r="I268" s="273"/>
      <c r="J268" s="273"/>
      <c r="K268" s="273"/>
      <c r="L268" s="273"/>
      <c r="M268" s="273"/>
      <c r="N268" s="273"/>
      <c r="O268" s="273"/>
      <c r="P268" s="157"/>
      <c r="Q268" s="220"/>
      <c r="R268" s="220"/>
      <c r="S268" s="4"/>
      <c r="T268" s="117"/>
    </row>
    <row r="269" spans="1:20" s="1" customFormat="1" ht="30" customHeight="1">
      <c r="A269" s="218">
        <v>11</v>
      </c>
      <c r="B269" s="258" t="s">
        <v>17187</v>
      </c>
      <c r="C269" s="258"/>
      <c r="D269" s="258"/>
      <c r="E269" s="258"/>
      <c r="F269" s="258"/>
      <c r="G269" s="258"/>
      <c r="H269" s="210"/>
      <c r="I269" s="210"/>
      <c r="J269" s="210"/>
      <c r="K269" s="210"/>
      <c r="L269" s="210"/>
      <c r="M269" s="210"/>
      <c r="N269" s="210"/>
      <c r="O269" s="219"/>
      <c r="P269" s="219"/>
      <c r="Q269" s="220"/>
      <c r="R269" s="220"/>
      <c r="S269" s="4"/>
      <c r="T269" s="117"/>
    </row>
    <row r="270" spans="1:20" s="1" customFormat="1" ht="30" customHeight="1">
      <c r="A270" s="2" t="s">
        <v>16236</v>
      </c>
      <c r="B270" s="256" t="str">
        <f>IF(I270="SINAPI",VLOOKUP('TEREZINHA HARDY'!H270,SINAPI,2,),VLOOKUP('TEREZINHA HARDY'!H270,SETOP,3,))</f>
        <v>DEMOLIÇÃO DE PISO CERÂMICO OU LADRILHO HIDRÁULICO, INCLUSIVE AFASTAMENTO</v>
      </c>
      <c r="C270" s="256"/>
      <c r="D270" s="256"/>
      <c r="E270" s="256"/>
      <c r="F270" s="256"/>
      <c r="G270" s="256"/>
      <c r="H270" s="25" t="s">
        <v>9471</v>
      </c>
      <c r="I270" s="25" t="s">
        <v>6222</v>
      </c>
      <c r="J270" s="25" t="str">
        <f>IF(I270="SINAPI",VLOOKUP('TEREZINHA HARDY'!H270,SINAPI,3,),VLOOKUP('TEREZINHA HARDY'!H270,SETOP,4,))</f>
        <v>M2</v>
      </c>
      <c r="K270" s="3">
        <v>7.95</v>
      </c>
      <c r="L270" s="3">
        <v>407.19</v>
      </c>
      <c r="M270" s="26">
        <f>IF(I270="SINAPI",VLOOKUP('TEREZINHA HARDY'!H270,SINAPI,4,),VLOOKUP('TEREZINHA HARDY'!H270,SETOP,5,))</f>
        <v>10.8</v>
      </c>
      <c r="N270" s="26">
        <f t="shared" ref="N270:N276" si="3058">ROUND(M270*(1+$C$7),2)</f>
        <v>13.66</v>
      </c>
      <c r="O270" s="26">
        <f t="shared" ref="O270:O276" si="3059">M270*K270</f>
        <v>85.860000000000014</v>
      </c>
      <c r="P270" s="26">
        <f t="shared" ref="P270:P276" si="3060">N270*K270</f>
        <v>108.59700000000001</v>
      </c>
      <c r="Q270" s="220"/>
      <c r="R270" s="220"/>
      <c r="S270" s="4"/>
      <c r="T270" s="117"/>
    </row>
    <row r="271" spans="1:20" s="1" customFormat="1" ht="30" customHeight="1">
      <c r="A271" s="2" t="s">
        <v>17144</v>
      </c>
      <c r="B271" s="256" t="str">
        <f>IF(I271="SINAPI",VLOOKUP('TEREZINHA HARDY'!H271,SINAPI,2,),VLOOKUP('TEREZINHA HARDY'!H271,SETOP,3,))</f>
        <v>CARGA MANUAL DE ENTULHO EM CAMINHAO BASCULANTE 6 M3</v>
      </c>
      <c r="C271" s="256"/>
      <c r="D271" s="256"/>
      <c r="E271" s="256"/>
      <c r="F271" s="256"/>
      <c r="G271" s="256"/>
      <c r="H271" s="25">
        <v>72897</v>
      </c>
      <c r="I271" s="25" t="s">
        <v>16083</v>
      </c>
      <c r="J271" s="25" t="str">
        <f>IF(I271="SINAPI",VLOOKUP('TEREZINHA HARDY'!H271,SINAPI,3,),VLOOKUP('TEREZINHA HARDY'!H271,SETOP,4,))</f>
        <v>M3</v>
      </c>
      <c r="K271" s="3">
        <f>(K270*0.02)</f>
        <v>0.159</v>
      </c>
      <c r="L271" s="3">
        <v>407.19</v>
      </c>
      <c r="M271" s="26">
        <f>IF(I271="SINAPI",VLOOKUP('TEREZINHA HARDY'!H271,SINAPI,4,),VLOOKUP('TEREZINHA HARDY'!H271,SETOP,5,))</f>
        <v>17.88</v>
      </c>
      <c r="N271" s="26">
        <f t="shared" si="3058"/>
        <v>22.62</v>
      </c>
      <c r="O271" s="26">
        <f t="shared" si="3059"/>
        <v>2.8429199999999999</v>
      </c>
      <c r="P271" s="26">
        <f t="shared" si="3060"/>
        <v>3.5965800000000003</v>
      </c>
      <c r="Q271" s="220"/>
      <c r="R271" s="220"/>
      <c r="S271" s="4"/>
      <c r="T271" s="117"/>
    </row>
    <row r="272" spans="1:20" s="1" customFormat="1" ht="30" customHeight="1">
      <c r="A272" s="2" t="s">
        <v>17145</v>
      </c>
      <c r="B272" s="256" t="str">
        <f>IF(I272="SINAPI",VLOOKUP('TEREZINHA HARDY'!H272,SINAPI,2,),VLOOKUP('TEREZINHA HARDY'!H272,SETOP,3,))</f>
        <v>TRANSPORTE DE ENTULHO COM CAMINHAO BASCULANTE 6 M3, RODOVIA PAVIMENTADA, DMT 0,5 A 1,0 KM</v>
      </c>
      <c r="C272" s="256"/>
      <c r="D272" s="256"/>
      <c r="E272" s="256"/>
      <c r="F272" s="256"/>
      <c r="G272" s="256"/>
      <c r="H272" s="25">
        <v>72900</v>
      </c>
      <c r="I272" s="25" t="s">
        <v>16083</v>
      </c>
      <c r="J272" s="25" t="str">
        <f>IF(I272="SINAPI",VLOOKUP('TEREZINHA HARDY'!H272,SINAPI,3,),VLOOKUP('TEREZINHA HARDY'!H272,SETOP,4,))</f>
        <v>M3</v>
      </c>
      <c r="K272" s="3">
        <f>K271</f>
        <v>0.159</v>
      </c>
      <c r="L272" s="3">
        <v>407.19</v>
      </c>
      <c r="M272" s="26">
        <f>IF(I272="SINAPI",VLOOKUP('TEREZINHA HARDY'!H272,SINAPI,4,),VLOOKUP('TEREZINHA HARDY'!H272,SETOP,5,))</f>
        <v>6.04</v>
      </c>
      <c r="N272" s="26">
        <f t="shared" si="3058"/>
        <v>7.64</v>
      </c>
      <c r="O272" s="26">
        <f t="shared" si="3059"/>
        <v>0.96035999999999999</v>
      </c>
      <c r="P272" s="26">
        <f t="shared" si="3060"/>
        <v>1.2147600000000001</v>
      </c>
      <c r="Q272" s="220"/>
      <c r="R272" s="220"/>
      <c r="S272" s="4"/>
      <c r="T272" s="117"/>
    </row>
    <row r="273" spans="1:20" s="1" customFormat="1" ht="30" customHeight="1">
      <c r="A273" s="2" t="s">
        <v>17148</v>
      </c>
      <c r="B273" s="256" t="str">
        <f>IF(I273="SINAPI",VLOOKUP('TEREZINHA HARDY'!H273,SINAPI,2,),VLOOKUP('TEREZINHA HARDY'!H273,SETOP,3,))</f>
        <v>CONTRAPISO EM ARGAMASSA TRAÇO 1:4 (CIMENTO E AREIA), PREPARO MECÂNICO COM BETONEIRA 400 L, APLICADO EM ÁREAS SECAS SOBRE LAJE, ADERIDO, ESPESSURA 3CM. AF_06/2014</v>
      </c>
      <c r="C273" s="256"/>
      <c r="D273" s="256"/>
      <c r="E273" s="256"/>
      <c r="F273" s="256"/>
      <c r="G273" s="256"/>
      <c r="H273" s="25">
        <v>87630</v>
      </c>
      <c r="I273" s="25" t="s">
        <v>16083</v>
      </c>
      <c r="J273" s="25" t="str">
        <f>IF(I273="SINAPI",VLOOKUP('TEREZINHA HARDY'!H273,SINAPI,3,),VLOOKUP('TEREZINHA HARDY'!H273,SETOP,4,))</f>
        <v>M2</v>
      </c>
      <c r="K273" s="3">
        <v>7.95</v>
      </c>
      <c r="L273" s="3">
        <v>407.19</v>
      </c>
      <c r="M273" s="26">
        <f>IF(I273="SINAPI",VLOOKUP('TEREZINHA HARDY'!H273,SINAPI,4,),VLOOKUP('TEREZINHA HARDY'!H273,SETOP,5,))</f>
        <v>27.94</v>
      </c>
      <c r="N273" s="26">
        <f>ROUND(M273*(1+$C$7),2)</f>
        <v>35.35</v>
      </c>
      <c r="O273" s="26">
        <f>M273*K273</f>
        <v>222.12300000000002</v>
      </c>
      <c r="P273" s="26">
        <f>N273*K273</f>
        <v>281.03250000000003</v>
      </c>
      <c r="Q273" s="220"/>
      <c r="R273" s="220"/>
      <c r="S273" s="4"/>
      <c r="T273" s="117"/>
    </row>
    <row r="274" spans="1:20" s="1" customFormat="1" ht="30" customHeight="1">
      <c r="A274" s="2" t="s">
        <v>17521</v>
      </c>
      <c r="B274" s="256" t="str">
        <f>IF(I274="SINAPI",VLOOKUP('TEREZINHA HARDY'!H274,SINAPI,2,),VLOOKUP('TEREZINHA HARDY'!H274,SETOP,3,))</f>
        <v>REVESTIMENTO CERÂMICO PARA PISO COM PLACAS TIPO ESMALTADA EXTRA DE DIMENSÕES 45X45 CM APLICADA EM AMBIENTES DE ÁREA MAIOR QUE 10 M2. AF_06/2014</v>
      </c>
      <c r="C274" s="256"/>
      <c r="D274" s="256"/>
      <c r="E274" s="256"/>
      <c r="F274" s="256"/>
      <c r="G274" s="256"/>
      <c r="H274" s="25">
        <v>87251</v>
      </c>
      <c r="I274" s="25" t="s">
        <v>16083</v>
      </c>
      <c r="J274" s="25" t="str">
        <f>IF(I274="SINAPI",VLOOKUP('TEREZINHA HARDY'!H274,SINAPI,3,),VLOOKUP('TEREZINHA HARDY'!H274,SETOP,4,))</f>
        <v>M2</v>
      </c>
      <c r="K274" s="3">
        <v>7.95</v>
      </c>
      <c r="L274" s="3">
        <v>407.19</v>
      </c>
      <c r="M274" s="26">
        <f>IF(I274="SINAPI",VLOOKUP('TEREZINHA HARDY'!H274,SINAPI,4,),VLOOKUP('TEREZINHA HARDY'!H274,SETOP,5,))</f>
        <v>38.5</v>
      </c>
      <c r="N274" s="26">
        <f>ROUND(M274*(1+$C$7),2)</f>
        <v>48.71</v>
      </c>
      <c r="O274" s="26">
        <f>M274*K274</f>
        <v>306.07499999999999</v>
      </c>
      <c r="P274" s="26">
        <f>N274*K274</f>
        <v>387.24450000000002</v>
      </c>
      <c r="Q274" s="220"/>
      <c r="R274" s="220"/>
      <c r="S274" s="4"/>
      <c r="T274" s="117"/>
    </row>
    <row r="275" spans="1:20" s="1" customFormat="1" ht="30" customHeight="1">
      <c r="A275" s="2" t="s">
        <v>17522</v>
      </c>
      <c r="B275" s="256" t="str">
        <f>IF(I275="SINAPI",VLOOKUP('TEREZINHA HARDY'!H275,SINAPI,2,),VLOOKUP('TEREZINHA HARDY'!H275,SETOP,3,))</f>
        <v>EMBOÇO, PARA RECEBIMENTO DE CERÂMICA, EM ARGAMASSA TRAÇO 1:2:8, PREPARO MECÂNICO COM BETONEIRA 400L, APLICADO MANUALMENTE EM FACES INTERNAS DE PAREDES, PARA AMBIENTE COM ÁREA  MAIOR QUE 10M2, ESPESSURA DE 20MM, COM EXECUÇÃO DE TALISCAS. AF_06/2014</v>
      </c>
      <c r="C275" s="256"/>
      <c r="D275" s="256"/>
      <c r="E275" s="256"/>
      <c r="F275" s="256"/>
      <c r="G275" s="256"/>
      <c r="H275" s="25">
        <v>87535</v>
      </c>
      <c r="I275" s="25" t="s">
        <v>16083</v>
      </c>
      <c r="J275" s="25" t="str">
        <f>IF(I275="SINAPI",VLOOKUP('TEREZINHA HARDY'!H275,SINAPI,3,),VLOOKUP('TEREZINHA HARDY'!H275,SETOP,4,))</f>
        <v>M2</v>
      </c>
      <c r="K275" s="3">
        <v>19.38</v>
      </c>
      <c r="L275" s="3">
        <v>407.19</v>
      </c>
      <c r="M275" s="26">
        <f>IF(I275="SINAPI",VLOOKUP('TEREZINHA HARDY'!H275,SINAPI,4,),VLOOKUP('TEREZINHA HARDY'!H275,SETOP,5,))</f>
        <v>20.100000000000001</v>
      </c>
      <c r="N275" s="26">
        <f t="shared" ref="N275" si="3061">ROUND(M275*(1+$C$7),2)</f>
        <v>25.43</v>
      </c>
      <c r="O275" s="26">
        <f t="shared" ref="O275" si="3062">M275*K275</f>
        <v>389.53800000000001</v>
      </c>
      <c r="P275" s="26">
        <f t="shared" ref="P275" si="3063">N275*K275</f>
        <v>492.83339999999998</v>
      </c>
      <c r="Q275" s="220"/>
      <c r="R275" s="220"/>
      <c r="S275" s="4"/>
      <c r="T275" s="117"/>
    </row>
    <row r="276" spans="1:20" s="1" customFormat="1" ht="30" customHeight="1">
      <c r="A276" s="2" t="s">
        <v>17523</v>
      </c>
      <c r="B276" s="256" t="str">
        <f>IF(I276="SINAPI",VLOOKUP('TEREZINHA HARDY'!H276,SINAPI,2,),VLOOKUP('TEREZINHA HARDY'!H276,SETOP,3,))</f>
        <v>REVESTIMENTO CERÂMICO PARA PAREDES INTERNAS COM PLACAS TIPO ESMALTADA EXTRA DE DIMENSÕES 25X35 CM APLICADAS EM AMBIENTES DE ÁREA MAIOR QUE 5 M² A MEIA ALTURA DAS PAREDES. AF_06/2014</v>
      </c>
      <c r="C276" s="256"/>
      <c r="D276" s="256"/>
      <c r="E276" s="256"/>
      <c r="F276" s="256"/>
      <c r="G276" s="256"/>
      <c r="H276" s="25">
        <v>87271</v>
      </c>
      <c r="I276" s="25" t="s">
        <v>16083</v>
      </c>
      <c r="J276" s="25" t="str">
        <f>IF(I276="SINAPI",VLOOKUP('TEREZINHA HARDY'!H276,SINAPI,3,),VLOOKUP('TEREZINHA HARDY'!H276,SETOP,4,))</f>
        <v>M2</v>
      </c>
      <c r="K276" s="3">
        <v>19.38</v>
      </c>
      <c r="L276" s="3">
        <v>407.19</v>
      </c>
      <c r="M276" s="26">
        <f>IF(I276="SINAPI",VLOOKUP('TEREZINHA HARDY'!H276,SINAPI,4,),VLOOKUP('TEREZINHA HARDY'!H276,SETOP,5,))</f>
        <v>50.04</v>
      </c>
      <c r="N276" s="26">
        <f t="shared" si="3058"/>
        <v>63.31</v>
      </c>
      <c r="O276" s="26">
        <f t="shared" si="3059"/>
        <v>969.77519999999993</v>
      </c>
      <c r="P276" s="26">
        <f t="shared" si="3060"/>
        <v>1226.9477999999999</v>
      </c>
      <c r="Q276" s="220"/>
      <c r="R276" s="220"/>
      <c r="S276" s="4"/>
      <c r="T276" s="117"/>
    </row>
    <row r="277" spans="1:20" s="1" customFormat="1" ht="30" customHeight="1">
      <c r="A277" s="252" t="str">
        <f>"SUBTOTAL "&amp;B269</f>
        <v>SUBTOTAL LAVANDERIA</v>
      </c>
      <c r="B277" s="253"/>
      <c r="C277" s="253"/>
      <c r="D277" s="253"/>
      <c r="E277" s="253"/>
      <c r="F277" s="253"/>
      <c r="G277" s="253"/>
      <c r="H277" s="253"/>
      <c r="I277" s="253"/>
      <c r="J277" s="253"/>
      <c r="K277" s="253"/>
      <c r="L277" s="253"/>
      <c r="M277" s="253"/>
      <c r="N277" s="253"/>
      <c r="O277" s="217">
        <f>SUM(O270:O276)</f>
        <v>1977.1744800000001</v>
      </c>
      <c r="P277" s="217">
        <f>SUM(P270:P276)</f>
        <v>2501.4665399999999</v>
      </c>
      <c r="Q277" s="220"/>
      <c r="R277" s="220"/>
      <c r="S277" s="4"/>
      <c r="T277" s="117"/>
    </row>
    <row r="278" spans="1:20" s="1" customFormat="1" ht="15" customHeight="1">
      <c r="A278" s="273"/>
      <c r="B278" s="273"/>
      <c r="C278" s="273"/>
      <c r="D278" s="273"/>
      <c r="E278" s="273"/>
      <c r="F278" s="273"/>
      <c r="G278" s="273"/>
      <c r="H278" s="273"/>
      <c r="I278" s="273"/>
      <c r="J278" s="273"/>
      <c r="K278" s="273"/>
      <c r="L278" s="273"/>
      <c r="M278" s="273"/>
      <c r="N278" s="273"/>
      <c r="O278" s="273"/>
      <c r="P278" s="157"/>
      <c r="Q278" s="220"/>
      <c r="R278" s="220"/>
      <c r="S278" s="4"/>
      <c r="T278" s="117"/>
    </row>
    <row r="279" spans="1:20" s="1" customFormat="1" ht="30" customHeight="1">
      <c r="A279" s="218">
        <v>12</v>
      </c>
      <c r="B279" s="258" t="s">
        <v>17188</v>
      </c>
      <c r="C279" s="258"/>
      <c r="D279" s="258"/>
      <c r="E279" s="258"/>
      <c r="F279" s="258"/>
      <c r="G279" s="258"/>
      <c r="H279" s="210"/>
      <c r="I279" s="210"/>
      <c r="J279" s="210"/>
      <c r="K279" s="210"/>
      <c r="L279" s="210"/>
      <c r="M279" s="210"/>
      <c r="N279" s="210"/>
      <c r="O279" s="219"/>
      <c r="P279" s="219"/>
      <c r="Q279" s="220"/>
      <c r="R279" s="220"/>
      <c r="S279" s="4"/>
      <c r="T279" s="117"/>
    </row>
    <row r="280" spans="1:20" s="1" customFormat="1" ht="30" customHeight="1">
      <c r="A280" s="2" t="s">
        <v>16238</v>
      </c>
      <c r="B280" s="256" t="s">
        <v>17189</v>
      </c>
      <c r="C280" s="256"/>
      <c r="D280" s="256"/>
      <c r="E280" s="256"/>
      <c r="F280" s="256"/>
      <c r="G280" s="256"/>
      <c r="H280" s="25" t="s">
        <v>11751</v>
      </c>
      <c r="I280" s="25" t="s">
        <v>6222</v>
      </c>
      <c r="J280" s="25" t="str">
        <f>IF(I280="SINAPI",VLOOKUP('TEREZINHA HARDY'!H280,SINAPI,3,),VLOOKUP('TEREZINHA HARDY'!H280,SETOP,4,))</f>
        <v>M2</v>
      </c>
      <c r="K280" s="3">
        <v>149.88</v>
      </c>
      <c r="L280" s="3">
        <v>407.19</v>
      </c>
      <c r="M280" s="26">
        <f>IF(I280="SINAPI",VLOOKUP('TEREZINHA HARDY'!H280,SINAPI,4,),VLOOKUP('TEREZINHA HARDY'!H280,SETOP,5,))</f>
        <v>8.0399999999999991</v>
      </c>
      <c r="N280" s="26">
        <f t="shared" ref="N280:N282" si="3064">ROUND(M280*(1+$C$7),2)</f>
        <v>10.17</v>
      </c>
      <c r="O280" s="26">
        <f t="shared" ref="O280:O282" si="3065">M280*K280</f>
        <v>1205.0351999999998</v>
      </c>
      <c r="P280" s="26">
        <f t="shared" ref="P280:P282" si="3066">N280*K280</f>
        <v>1524.2795999999998</v>
      </c>
      <c r="Q280" s="220"/>
      <c r="R280" s="220"/>
      <c r="S280" s="4"/>
      <c r="T280" s="117"/>
    </row>
    <row r="281" spans="1:20" s="1" customFormat="1" ht="30" customHeight="1">
      <c r="A281" s="2" t="s">
        <v>16249</v>
      </c>
      <c r="B281" s="256" t="str">
        <f>IF(I281="SINAPI",VLOOKUP('TEREZINHA HARDY'!H281,SINAPI,2,),VLOOKUP('TEREZINHA HARDY'!H281,SETOP,3,))</f>
        <v>PISO INDUSTRIAL ALTA RESISTENCIA, ESPESSURA 12MM, INCLUSO JUNTAS DE DILATACAO PLASTICAS E POLIMENTO MECANIZADO</v>
      </c>
      <c r="C281" s="256"/>
      <c r="D281" s="256"/>
      <c r="E281" s="256"/>
      <c r="F281" s="256"/>
      <c r="G281" s="256"/>
      <c r="H281" s="25">
        <v>72137</v>
      </c>
      <c r="I281" s="25" t="s">
        <v>16083</v>
      </c>
      <c r="J281" s="25" t="str">
        <f>IF(I281="SINAPI",VLOOKUP('TEREZINHA HARDY'!H281,SINAPI,3,),VLOOKUP('TEREZINHA HARDY'!H281,SETOP,4,))</f>
        <v>M2</v>
      </c>
      <c r="K281" s="3">
        <v>149.88</v>
      </c>
      <c r="L281" s="3">
        <v>407.19</v>
      </c>
      <c r="M281" s="26">
        <f>IF(I281="SINAPI",VLOOKUP('TEREZINHA HARDY'!H281,SINAPI,4,),VLOOKUP('TEREZINHA HARDY'!H281,SETOP,5,))</f>
        <v>80.94</v>
      </c>
      <c r="N281" s="26">
        <f t="shared" si="3064"/>
        <v>102.41</v>
      </c>
      <c r="O281" s="26">
        <f t="shared" si="3065"/>
        <v>12131.287199999999</v>
      </c>
      <c r="P281" s="26">
        <f t="shared" si="3066"/>
        <v>15349.210799999999</v>
      </c>
      <c r="Q281" s="220"/>
      <c r="R281" s="220"/>
      <c r="S281" s="4"/>
      <c r="T281" s="117"/>
    </row>
    <row r="282" spans="1:20" s="1" customFormat="1" ht="30" customHeight="1">
      <c r="A282" s="2" t="s">
        <v>17524</v>
      </c>
      <c r="B282" s="256" t="str">
        <f>IF(I282="SINAPI",VLOOKUP('TEREZINHA HARDY'!H282,SINAPI,2,),VLOOKUP('TEREZINHA HARDY'!H282,SETOP,3,))</f>
        <v>APLICACAO DE TINTA A BASE DE EPOXI SOBRE PISO</v>
      </c>
      <c r="C282" s="256"/>
      <c r="D282" s="256"/>
      <c r="E282" s="256"/>
      <c r="F282" s="256"/>
      <c r="G282" s="256"/>
      <c r="H282" s="25">
        <v>72815</v>
      </c>
      <c r="I282" s="25" t="s">
        <v>16083</v>
      </c>
      <c r="J282" s="25" t="str">
        <f>IF(I282="SINAPI",VLOOKUP('TEREZINHA HARDY'!H282,SINAPI,3,),VLOOKUP('TEREZINHA HARDY'!H282,SETOP,4,))</f>
        <v>M2</v>
      </c>
      <c r="K282" s="3">
        <v>149.88</v>
      </c>
      <c r="L282" s="3">
        <v>407.19</v>
      </c>
      <c r="M282" s="26">
        <f>IF(I282="SINAPI",VLOOKUP('TEREZINHA HARDY'!H282,SINAPI,4,),VLOOKUP('TEREZINHA HARDY'!H282,SETOP,5,))</f>
        <v>50.8</v>
      </c>
      <c r="N282" s="26">
        <f t="shared" si="3064"/>
        <v>64.27</v>
      </c>
      <c r="O282" s="26">
        <f t="shared" si="3065"/>
        <v>7613.9039999999995</v>
      </c>
      <c r="P282" s="26">
        <f t="shared" si="3066"/>
        <v>9632.7875999999997</v>
      </c>
      <c r="Q282" s="220"/>
      <c r="R282" s="220"/>
      <c r="S282" s="4"/>
      <c r="T282" s="117"/>
    </row>
    <row r="283" spans="1:20" s="1" customFormat="1" ht="30" customHeight="1">
      <c r="A283" s="252" t="str">
        <f>"SUBTOTAL "&amp;B279</f>
        <v>SUBTOTAL GINÁSIO</v>
      </c>
      <c r="B283" s="253"/>
      <c r="C283" s="253"/>
      <c r="D283" s="253"/>
      <c r="E283" s="253"/>
      <c r="F283" s="253"/>
      <c r="G283" s="253"/>
      <c r="H283" s="253"/>
      <c r="I283" s="253"/>
      <c r="J283" s="253"/>
      <c r="K283" s="253"/>
      <c r="L283" s="253"/>
      <c r="M283" s="253"/>
      <c r="N283" s="253"/>
      <c r="O283" s="217">
        <f>SUM(O280:O282)</f>
        <v>20950.2264</v>
      </c>
      <c r="P283" s="217">
        <f>SUM(P280:P282)</f>
        <v>26506.277999999998</v>
      </c>
      <c r="Q283" s="220"/>
      <c r="R283" s="220"/>
      <c r="S283" s="4"/>
      <c r="T283" s="117"/>
    </row>
    <row r="284" spans="1:20" s="1" customFormat="1" ht="15" customHeight="1">
      <c r="A284" s="273"/>
      <c r="B284" s="273"/>
      <c r="C284" s="273"/>
      <c r="D284" s="273"/>
      <c r="E284" s="273"/>
      <c r="F284" s="273"/>
      <c r="G284" s="273"/>
      <c r="H284" s="273"/>
      <c r="I284" s="273"/>
      <c r="J284" s="273"/>
      <c r="K284" s="273"/>
      <c r="L284" s="273"/>
      <c r="M284" s="273"/>
      <c r="N284" s="273"/>
      <c r="O284" s="273"/>
      <c r="P284" s="157"/>
      <c r="Q284" s="220"/>
      <c r="R284" s="220"/>
      <c r="S284" s="4"/>
      <c r="T284" s="117"/>
    </row>
    <row r="285" spans="1:20" s="1" customFormat="1" ht="30" customHeight="1">
      <c r="A285" s="218">
        <v>13</v>
      </c>
      <c r="B285" s="258" t="s">
        <v>17190</v>
      </c>
      <c r="C285" s="258"/>
      <c r="D285" s="258"/>
      <c r="E285" s="258"/>
      <c r="F285" s="258"/>
      <c r="G285" s="258"/>
      <c r="H285" s="210"/>
      <c r="I285" s="210"/>
      <c r="J285" s="210"/>
      <c r="K285" s="210"/>
      <c r="L285" s="210"/>
      <c r="M285" s="210"/>
      <c r="N285" s="210"/>
      <c r="O285" s="219"/>
      <c r="P285" s="219"/>
      <c r="Q285" s="202"/>
      <c r="R285" s="202"/>
      <c r="T285" s="157"/>
    </row>
    <row r="286" spans="1:20" s="1" customFormat="1" ht="30" customHeight="1">
      <c r="A286" s="214" t="s">
        <v>16261</v>
      </c>
      <c r="B286" s="257" t="s">
        <v>16241</v>
      </c>
      <c r="C286" s="257"/>
      <c r="D286" s="257"/>
      <c r="E286" s="257"/>
      <c r="F286" s="257"/>
      <c r="G286" s="257"/>
      <c r="H286" s="215"/>
      <c r="I286" s="215"/>
      <c r="J286" s="215"/>
      <c r="K286" s="215"/>
      <c r="L286" s="215"/>
      <c r="M286" s="215"/>
      <c r="N286" s="215"/>
      <c r="O286" s="216"/>
      <c r="P286" s="216"/>
      <c r="Q286" s="220"/>
      <c r="R286" s="220"/>
      <c r="S286" s="4"/>
      <c r="T286" s="117"/>
    </row>
    <row r="287" spans="1:20" s="1" customFormat="1" ht="30" customHeight="1">
      <c r="A287" s="2" t="s">
        <v>16946</v>
      </c>
      <c r="B287" s="256" t="str">
        <f>IF(I287="SINAPI",VLOOKUP('TEREZINHA HARDY'!H287,SINAPI,2,),VLOOKUP('TEREZINHA HARDY'!H287,SETOP,3,))</f>
        <v>ALVENARIA DE VEDAÇÃO DE BLOCOS VAZADOS DE CONCRETO DE 19X19X39CM (ESPESSURA 19CM) DE PAREDES COM ÁREA LÍQUIDA MAIOR OU IGUAL A 6M² COM VÃOS E ARGAMASSA DE ASSENTAMENTO COM PREPARO EM BETONEIRA. AF_06/2014</v>
      </c>
      <c r="C287" s="256"/>
      <c r="D287" s="256"/>
      <c r="E287" s="256"/>
      <c r="F287" s="256"/>
      <c r="G287" s="256"/>
      <c r="H287" s="25">
        <v>87469</v>
      </c>
      <c r="I287" s="25" t="s">
        <v>16083</v>
      </c>
      <c r="J287" s="25" t="str">
        <f>IF(I287="SINAPI",VLOOKUP('TEREZINHA HARDY'!H287,SINAPI,3,),VLOOKUP('TEREZINHA HARDY'!H287,SETOP,4,))</f>
        <v>M2</v>
      </c>
      <c r="K287" s="3">
        <v>7.31</v>
      </c>
      <c r="L287" s="3">
        <v>407.19</v>
      </c>
      <c r="M287" s="26">
        <f>IF(I287="SINAPI",VLOOKUP('TEREZINHA HARDY'!H287,SINAPI,4,),VLOOKUP('TEREZINHA HARDY'!H287,SETOP,5,))</f>
        <v>64.31</v>
      </c>
      <c r="N287" s="26">
        <f t="shared" ref="N287:N307" si="3067">ROUND(M287*(1+$C$7),2)</f>
        <v>81.37</v>
      </c>
      <c r="O287" s="26">
        <f t="shared" ref="O287:O307" si="3068">M287*K287</f>
        <v>470.10609999999997</v>
      </c>
      <c r="P287" s="26">
        <f t="shared" ref="P287:P307" si="3069">N287*K287</f>
        <v>594.81470000000002</v>
      </c>
      <c r="Q287" s="220"/>
      <c r="R287" s="220"/>
      <c r="S287" s="4"/>
      <c r="T287" s="117"/>
    </row>
    <row r="288" spans="1:20" s="1" customFormat="1" ht="30" customHeight="1">
      <c r="A288" s="2" t="s">
        <v>16947</v>
      </c>
      <c r="B288" s="256" t="str">
        <f>IF(I288="SINAPI",VLOOKUP('TEREZINHA HARDY'!H288,SINAPI,2,),VLOOKUP('TEREZINHA HARDY'!H288,SETOP,3,))</f>
        <v>ALVENARIA DE VEDAÇÃO DE BLOCOS VAZADOS DE CONCRETO DE 14X19X39CM (ESPESSURA 14CM) DE PAREDES COM ÁREA LÍQUIDA MAIOR OU IGUAL A 6M² SEM VÃOS E ARGAMASSA DE ASSENTAMENTO COM PREPARO EM BETONEIRA. AF_06/2014</v>
      </c>
      <c r="C288" s="256"/>
      <c r="D288" s="256"/>
      <c r="E288" s="256"/>
      <c r="F288" s="256"/>
      <c r="G288" s="256"/>
      <c r="H288" s="25">
        <v>87455</v>
      </c>
      <c r="I288" s="25" t="s">
        <v>16083</v>
      </c>
      <c r="J288" s="25" t="str">
        <f>IF(I288="SINAPI",VLOOKUP('TEREZINHA HARDY'!H288,SINAPI,3,),VLOOKUP('TEREZINHA HARDY'!H288,SETOP,4,))</f>
        <v>M2</v>
      </c>
      <c r="K288" s="3">
        <v>27.68</v>
      </c>
      <c r="L288" s="3">
        <v>407.19</v>
      </c>
      <c r="M288" s="26">
        <f>IF(I288="SINAPI",VLOOKUP('TEREZINHA HARDY'!H288,SINAPI,4,),VLOOKUP('TEREZINHA HARDY'!H288,SETOP,5,))</f>
        <v>50.16</v>
      </c>
      <c r="N288" s="26">
        <f t="shared" si="3067"/>
        <v>63.46</v>
      </c>
      <c r="O288" s="26">
        <f t="shared" si="3068"/>
        <v>1388.4287999999999</v>
      </c>
      <c r="P288" s="26">
        <f t="shared" si="3069"/>
        <v>1756.5727999999999</v>
      </c>
      <c r="Q288" s="220"/>
      <c r="R288" s="220"/>
      <c r="S288" s="4"/>
      <c r="T288" s="117"/>
    </row>
    <row r="289" spans="1:20" s="1" customFormat="1" ht="30" customHeight="1">
      <c r="A289" s="214" t="s">
        <v>16262</v>
      </c>
      <c r="B289" s="257" t="s">
        <v>16222</v>
      </c>
      <c r="C289" s="257"/>
      <c r="D289" s="257"/>
      <c r="E289" s="257"/>
      <c r="F289" s="257"/>
      <c r="G289" s="257"/>
      <c r="H289" s="215"/>
      <c r="I289" s="215"/>
      <c r="J289" s="215"/>
      <c r="K289" s="215"/>
      <c r="L289" s="215"/>
      <c r="M289" s="215"/>
      <c r="N289" s="215"/>
      <c r="O289" s="216"/>
      <c r="P289" s="216"/>
      <c r="Q289" s="220"/>
      <c r="R289" s="220"/>
      <c r="S289" s="4"/>
      <c r="T289" s="117"/>
    </row>
    <row r="290" spans="1:20" s="1" customFormat="1" ht="30" customHeight="1">
      <c r="A290" s="2" t="s">
        <v>16948</v>
      </c>
      <c r="B290" s="256" t="str">
        <f>IF(I290="SINAPI",VLOOKUP('TEREZINHA HARDY'!H290,SINAPI,2,),VLOOKUP('TEREZINHA HARDY'!H290,SETOP,3,))</f>
        <v>KIT DE PORTA DE MADEIRA PARA PINTURA, SEMI-OCA (LEVE OU MÉDIA), PADRÃO MÉDIO, 90X210CM, ESPESSURA DE 3,5CM, ITENS INCLUSOS: DOBRADIÇAS, MONTAGEM E INSTALAÇÃO DO BATENTE, FECHADURA COM EXECUÇÃO DO FURO - FORNECIMENTO E INSTALAÇÃO. AF_08/2015</v>
      </c>
      <c r="C290" s="256"/>
      <c r="D290" s="256"/>
      <c r="E290" s="256"/>
      <c r="F290" s="256"/>
      <c r="G290" s="256"/>
      <c r="H290" s="25">
        <v>90844</v>
      </c>
      <c r="I290" s="25" t="s">
        <v>16083</v>
      </c>
      <c r="J290" s="25" t="str">
        <f>IF(I290="SINAPI",VLOOKUP('TEREZINHA HARDY'!H290,SINAPI,3,),VLOOKUP('TEREZINHA HARDY'!H290,SETOP,4,))</f>
        <v>UN</v>
      </c>
      <c r="K290" s="3">
        <v>1</v>
      </c>
      <c r="L290" s="3">
        <v>407.19</v>
      </c>
      <c r="M290" s="26">
        <f>IF(I290="SINAPI",VLOOKUP('TEREZINHA HARDY'!H290,SINAPI,4,),VLOOKUP('TEREZINHA HARDY'!H290,SETOP,5,))</f>
        <v>694.99</v>
      </c>
      <c r="N290" s="26">
        <f t="shared" si="3067"/>
        <v>879.3</v>
      </c>
      <c r="O290" s="26">
        <f t="shared" si="3068"/>
        <v>694.99</v>
      </c>
      <c r="P290" s="26">
        <f t="shared" si="3069"/>
        <v>879.3</v>
      </c>
      <c r="Q290" s="220"/>
      <c r="R290" s="220"/>
      <c r="S290" s="4"/>
      <c r="T290" s="117"/>
    </row>
    <row r="291" spans="1:20" s="1" customFormat="1" ht="30" customHeight="1">
      <c r="A291" s="2" t="s">
        <v>17525</v>
      </c>
      <c r="B291" s="256" t="str">
        <f>IF(I291="SINAPI",VLOOKUP('TEREZINHA HARDY'!H291,SINAPI,2,),VLOOKUP('TEREZINHA HARDY'!H291,SETOP,3,))</f>
        <v>VERGA PRÉ-MOLDADA PARA PORTAS COM ATÉ 1,5 M DE VÃO. AF_03/2016</v>
      </c>
      <c r="C291" s="256"/>
      <c r="D291" s="256"/>
      <c r="E291" s="256"/>
      <c r="F291" s="256"/>
      <c r="G291" s="256"/>
      <c r="H291" s="25">
        <v>93184</v>
      </c>
      <c r="I291" s="25" t="s">
        <v>16083</v>
      </c>
      <c r="J291" s="25" t="str">
        <f>IF(I291="SINAPI",VLOOKUP('TEREZINHA HARDY'!H291,SINAPI,3,),VLOOKUP('TEREZINHA HARDY'!H291,SETOP,4,))</f>
        <v>M</v>
      </c>
      <c r="K291" s="3">
        <v>1.5</v>
      </c>
      <c r="L291" s="3">
        <v>407.19</v>
      </c>
      <c r="M291" s="26">
        <f>IF(I291="SINAPI",VLOOKUP('TEREZINHA HARDY'!H291,SINAPI,4,),VLOOKUP('TEREZINHA HARDY'!H291,SETOP,5,))</f>
        <v>18.84</v>
      </c>
      <c r="N291" s="26">
        <f t="shared" si="3067"/>
        <v>23.84</v>
      </c>
      <c r="O291" s="26">
        <f t="shared" si="3068"/>
        <v>28.259999999999998</v>
      </c>
      <c r="P291" s="26">
        <f t="shared" si="3069"/>
        <v>35.76</v>
      </c>
      <c r="Q291" s="220"/>
      <c r="R291" s="220"/>
      <c r="S291" s="4"/>
      <c r="T291" s="117"/>
    </row>
    <row r="292" spans="1:20" s="1" customFormat="1" ht="30" customHeight="1">
      <c r="A292" s="214" t="s">
        <v>17151</v>
      </c>
      <c r="B292" s="257" t="s">
        <v>17170</v>
      </c>
      <c r="C292" s="257"/>
      <c r="D292" s="257"/>
      <c r="E292" s="257"/>
      <c r="F292" s="257"/>
      <c r="G292" s="257"/>
      <c r="H292" s="215"/>
      <c r="I292" s="215"/>
      <c r="J292" s="215"/>
      <c r="K292" s="215"/>
      <c r="L292" s="215"/>
      <c r="M292" s="215"/>
      <c r="N292" s="215"/>
      <c r="O292" s="216"/>
      <c r="P292" s="216"/>
      <c r="Q292" s="220"/>
      <c r="R292" s="220"/>
      <c r="S292" s="4"/>
      <c r="T292" s="117"/>
    </row>
    <row r="293" spans="1:20" s="1" customFormat="1" ht="30" customHeight="1">
      <c r="A293" s="2" t="s">
        <v>17152</v>
      </c>
      <c r="B293" s="256" t="str">
        <f>IF(I293="SINAPI",VLOOKUP('TEREZINHA HARDY'!H293,SINAPI,2,),VLOOKUP('TEREZINHA HARDY'!H293,SETOP,3,))</f>
        <v>INSTALAÇÃO DE TESOURA (INTEIRA OU MEIA), BIAPOIADA, EM MADEIRA NÃO APARELHADA, PARA VÃOS MAIORES OU IGUAIS A 3,0 M E MENORES QUE 6,0 M, INCLUSO IÇAMENTO. AF_07/2019</v>
      </c>
      <c r="C293" s="256"/>
      <c r="D293" s="256"/>
      <c r="E293" s="256"/>
      <c r="F293" s="256"/>
      <c r="G293" s="256"/>
      <c r="H293" s="25">
        <v>92259</v>
      </c>
      <c r="I293" s="25" t="s">
        <v>16083</v>
      </c>
      <c r="J293" s="25" t="str">
        <f>IF(I293="SINAPI",VLOOKUP('TEREZINHA HARDY'!H293,SINAPI,3,),VLOOKUP('TEREZINHA HARDY'!H293,SETOP,4,))</f>
        <v>UN</v>
      </c>
      <c r="K293" s="3">
        <v>2</v>
      </c>
      <c r="L293" s="3">
        <v>407.19</v>
      </c>
      <c r="M293" s="26">
        <f>IF(I293="SINAPI",VLOOKUP('TEREZINHA HARDY'!H293,SINAPI,4,),VLOOKUP('TEREZINHA HARDY'!H293,SETOP,5,))</f>
        <v>327.33999999999997</v>
      </c>
      <c r="N293" s="26">
        <f t="shared" si="3067"/>
        <v>414.15</v>
      </c>
      <c r="O293" s="26">
        <f t="shared" si="3068"/>
        <v>654.67999999999995</v>
      </c>
      <c r="P293" s="26">
        <f t="shared" si="3069"/>
        <v>828.3</v>
      </c>
      <c r="Q293" s="220"/>
      <c r="R293" s="220"/>
      <c r="S293" s="4"/>
      <c r="T293" s="117"/>
    </row>
    <row r="294" spans="1:20" s="1" customFormat="1" ht="30" customHeight="1">
      <c r="A294" s="2" t="s">
        <v>17153</v>
      </c>
      <c r="B294" s="256" t="str">
        <f>IF(I294="SINAPI",VLOOKUP('TEREZINHA HARDY'!H294,SINAPI,2,),VLOOKUP('TEREZINHA HARDY'!H294,SETOP,3,))</f>
        <v>TRAMA DE MADEIRA COMPOSTA POR RIPAS, CAIBROS E TERÇAS PARA TELHADOS DE MAIS QUE 2 ÁGUAS PARA TELHA DE ENCAIXE DE CERÂMICA OU DE CONCRETO, INCLUSO TRANSPORTE VERTICAL. AF_07/2019</v>
      </c>
      <c r="C294" s="256"/>
      <c r="D294" s="256"/>
      <c r="E294" s="256"/>
      <c r="F294" s="256"/>
      <c r="G294" s="256"/>
      <c r="H294" s="25">
        <v>92540</v>
      </c>
      <c r="I294" s="25" t="s">
        <v>16083</v>
      </c>
      <c r="J294" s="25" t="str">
        <f>IF(I294="SINAPI",VLOOKUP('TEREZINHA HARDY'!H294,SINAPI,3,),VLOOKUP('TEREZINHA HARDY'!H294,SETOP,4,))</f>
        <v>M2</v>
      </c>
      <c r="K294" s="3">
        <v>19.940000000000001</v>
      </c>
      <c r="L294" s="3">
        <v>407.19</v>
      </c>
      <c r="M294" s="26">
        <f>IF(I294="SINAPI",VLOOKUP('TEREZINHA HARDY'!H294,SINAPI,4,),VLOOKUP('TEREZINHA HARDY'!H294,SETOP,5,))</f>
        <v>64.17</v>
      </c>
      <c r="N294" s="26">
        <f t="shared" si="3067"/>
        <v>81.19</v>
      </c>
      <c r="O294" s="26">
        <f t="shared" si="3068"/>
        <v>1279.5498</v>
      </c>
      <c r="P294" s="26">
        <f t="shared" si="3069"/>
        <v>1618.9286</v>
      </c>
      <c r="Q294" s="220"/>
      <c r="R294" s="220"/>
      <c r="S294" s="4"/>
      <c r="T294" s="117"/>
    </row>
    <row r="295" spans="1:20" s="1" customFormat="1" ht="30" customHeight="1">
      <c r="A295" s="2" t="s">
        <v>17526</v>
      </c>
      <c r="B295" s="256" t="str">
        <f>IF(I295="SINAPI",VLOOKUP('TEREZINHA HARDY'!H295,SINAPI,2,),VLOOKUP('TEREZINHA HARDY'!H295,SETOP,3,))</f>
        <v>TELHAMENTO COM TELHA ONDULADA DE FIBROCIMENTO E = 6 MM, COM RECOBRIMENTO LATERAL DE 1/4 DE ONDA PARA TELHADO COM INCLINAÇÃO MAIOR QUE 10°, COM ATÉ 2 ÁGUAS, INCLUSO IÇAMENTO. AF_07/2019</v>
      </c>
      <c r="C295" s="256"/>
      <c r="D295" s="256"/>
      <c r="E295" s="256"/>
      <c r="F295" s="256"/>
      <c r="G295" s="256"/>
      <c r="H295" s="25">
        <v>94207</v>
      </c>
      <c r="I295" s="25" t="s">
        <v>16083</v>
      </c>
      <c r="J295" s="25" t="str">
        <f>IF(I295="SINAPI",VLOOKUP('TEREZINHA HARDY'!H295,SINAPI,3,),VLOOKUP('TEREZINHA HARDY'!H295,SETOP,4,))</f>
        <v>M2</v>
      </c>
      <c r="K295" s="3">
        <v>19.940000000000001</v>
      </c>
      <c r="L295" s="3">
        <v>407.19</v>
      </c>
      <c r="M295" s="26">
        <f>IF(I295="SINAPI",VLOOKUP('TEREZINHA HARDY'!H295,SINAPI,4,),VLOOKUP('TEREZINHA HARDY'!H295,SETOP,5,))</f>
        <v>30.74</v>
      </c>
      <c r="N295" s="26">
        <f t="shared" si="3067"/>
        <v>38.89</v>
      </c>
      <c r="O295" s="26">
        <f t="shared" si="3068"/>
        <v>612.9556</v>
      </c>
      <c r="P295" s="26">
        <f t="shared" si="3069"/>
        <v>775.46660000000008</v>
      </c>
      <c r="Q295" s="220"/>
      <c r="R295" s="220"/>
      <c r="S295" s="4"/>
      <c r="T295" s="117"/>
    </row>
    <row r="296" spans="1:20" s="1" customFormat="1" ht="30" customHeight="1">
      <c r="A296" s="2" t="s">
        <v>17527</v>
      </c>
      <c r="B296" s="256" t="str">
        <f>IF(I296="SINAPI",VLOOKUP('TEREZINHA HARDY'!H296,SINAPI,2,),VLOOKUP('TEREZINHA HARDY'!H296,SETOP,3,))</f>
        <v>CUMEEIRA PARA TELHA DE FIBROCIMENTO ONDULADA E = 6 MM, INCLUSO ACESSÓRIOS DE FIXAÇÃO E IÇAMENTO. AF_07/2019</v>
      </c>
      <c r="C296" s="256"/>
      <c r="D296" s="256"/>
      <c r="E296" s="256"/>
      <c r="F296" s="256"/>
      <c r="G296" s="256"/>
      <c r="H296" s="25">
        <v>94223</v>
      </c>
      <c r="I296" s="25" t="s">
        <v>16083</v>
      </c>
      <c r="J296" s="25" t="str">
        <f>IF(I296="SINAPI",VLOOKUP('TEREZINHA HARDY'!H296,SINAPI,3,),VLOOKUP('TEREZINHA HARDY'!H296,SETOP,4,))</f>
        <v>M</v>
      </c>
      <c r="K296" s="3">
        <v>4.9000000000000004</v>
      </c>
      <c r="L296" s="3">
        <v>407.19</v>
      </c>
      <c r="M296" s="26">
        <f>IF(I296="SINAPI",VLOOKUP('TEREZINHA HARDY'!H296,SINAPI,4,),VLOOKUP('TEREZINHA HARDY'!H296,SETOP,5,))</f>
        <v>38.549999999999997</v>
      </c>
      <c r="N296" s="26">
        <f t="shared" si="3067"/>
        <v>48.77</v>
      </c>
      <c r="O296" s="26">
        <f t="shared" si="3068"/>
        <v>188.89500000000001</v>
      </c>
      <c r="P296" s="26">
        <f t="shared" si="3069"/>
        <v>238.97300000000004</v>
      </c>
      <c r="Q296" s="220"/>
      <c r="R296" s="220"/>
      <c r="S296" s="4"/>
      <c r="T296" s="117"/>
    </row>
    <row r="297" spans="1:20" s="1" customFormat="1" ht="30" customHeight="1">
      <c r="A297" s="214" t="s">
        <v>17154</v>
      </c>
      <c r="B297" s="257" t="s">
        <v>17149</v>
      </c>
      <c r="C297" s="257"/>
      <c r="D297" s="257"/>
      <c r="E297" s="257"/>
      <c r="F297" s="257"/>
      <c r="G297" s="257"/>
      <c r="H297" s="215"/>
      <c r="I297" s="215"/>
      <c r="J297" s="215"/>
      <c r="K297" s="215"/>
      <c r="L297" s="215"/>
      <c r="M297" s="215"/>
      <c r="N297" s="215"/>
      <c r="O297" s="216"/>
      <c r="P297" s="216"/>
      <c r="Q297" s="220"/>
      <c r="R297" s="220"/>
      <c r="S297" s="4"/>
      <c r="T297" s="117"/>
    </row>
    <row r="298" spans="1:20" s="1" customFormat="1" ht="30" customHeight="1">
      <c r="A298" s="2" t="s">
        <v>17155</v>
      </c>
      <c r="B298" s="256" t="str">
        <f>IF(I298="SINAPI",VLOOKUP('TEREZINHA HARDY'!H298,SINAPI,2,),VLOOKUP('TEREZINHA HARDY'!H298,SETOP,3,))</f>
        <v>CONTRAPISO EM ARGAMASSA TRAÇO 1:4 (CIMENTO E AREIA), PREPARO MECÂNICO COM BETONEIRA 400 L, APLICADO EM ÁREAS SECAS SOBRE LAJE, ADERIDO, ESPESSURA 3CM. AF_06/2014</v>
      </c>
      <c r="C298" s="256"/>
      <c r="D298" s="256"/>
      <c r="E298" s="256"/>
      <c r="F298" s="256"/>
      <c r="G298" s="256"/>
      <c r="H298" s="25">
        <v>87630</v>
      </c>
      <c r="I298" s="25" t="s">
        <v>16083</v>
      </c>
      <c r="J298" s="25" t="str">
        <f>IF(I298="SINAPI",VLOOKUP('TEREZINHA HARDY'!H298,SINAPI,3,),VLOOKUP('TEREZINHA HARDY'!H298,SETOP,4,))</f>
        <v>M2</v>
      </c>
      <c r="K298" s="3">
        <v>12.06</v>
      </c>
      <c r="L298" s="3">
        <v>407.19</v>
      </c>
      <c r="M298" s="26">
        <f>IF(I298="SINAPI",VLOOKUP('TEREZINHA HARDY'!H298,SINAPI,4,),VLOOKUP('TEREZINHA HARDY'!H298,SETOP,5,))</f>
        <v>27.94</v>
      </c>
      <c r="N298" s="26">
        <f t="shared" si="3067"/>
        <v>35.35</v>
      </c>
      <c r="O298" s="26">
        <f t="shared" si="3068"/>
        <v>336.95640000000003</v>
      </c>
      <c r="P298" s="26">
        <f t="shared" si="3069"/>
        <v>426.32100000000003</v>
      </c>
      <c r="Q298" s="202"/>
      <c r="R298" s="202"/>
      <c r="T298" s="157"/>
    </row>
    <row r="299" spans="1:20" s="1" customFormat="1" ht="30" customHeight="1">
      <c r="A299" s="2" t="s">
        <v>17156</v>
      </c>
      <c r="B299" s="256" t="str">
        <f>IF(I299="SINAPI",VLOOKUP('TEREZINHA HARDY'!H299,SINAPI,2,),VLOOKUP('TEREZINHA HARDY'!H299,SETOP,3,))</f>
        <v>REVESTIMENTO CERÂMICO PARA PISO COM PLACAS TIPO ESMALTADA EXTRA DE DIMENSÕES 45X45 CM APLICADA EM AMBIENTES DE ÁREA MAIOR QUE 10 M2. AF_06/2014</v>
      </c>
      <c r="C299" s="256"/>
      <c r="D299" s="256"/>
      <c r="E299" s="256"/>
      <c r="F299" s="256"/>
      <c r="G299" s="256"/>
      <c r="H299" s="25">
        <v>87251</v>
      </c>
      <c r="I299" s="25" t="s">
        <v>16083</v>
      </c>
      <c r="J299" s="25" t="str">
        <f>IF(I299="SINAPI",VLOOKUP('TEREZINHA HARDY'!H299,SINAPI,3,),VLOOKUP('TEREZINHA HARDY'!H299,SETOP,4,))</f>
        <v>M2</v>
      </c>
      <c r="K299" s="3">
        <v>12.06</v>
      </c>
      <c r="L299" s="3">
        <v>407.19</v>
      </c>
      <c r="M299" s="26">
        <f>IF(I299="SINAPI",VLOOKUP('TEREZINHA HARDY'!H299,SINAPI,4,),VLOOKUP('TEREZINHA HARDY'!H299,SETOP,5,))</f>
        <v>38.5</v>
      </c>
      <c r="N299" s="26">
        <f t="shared" si="3067"/>
        <v>48.71</v>
      </c>
      <c r="O299" s="26">
        <f t="shared" si="3068"/>
        <v>464.31</v>
      </c>
      <c r="P299" s="26">
        <f t="shared" si="3069"/>
        <v>587.44260000000008</v>
      </c>
      <c r="Q299" s="202"/>
      <c r="R299" s="202"/>
      <c r="T299" s="157"/>
    </row>
    <row r="300" spans="1:20" s="1" customFormat="1" ht="30" customHeight="1">
      <c r="A300" s="2" t="s">
        <v>17157</v>
      </c>
      <c r="B300" s="256" t="str">
        <f>IF(I300="SINAPI",VLOOKUP('TEREZINHA HARDY'!H300,SINAPI,2,),VLOOKUP('TEREZINHA HARDY'!H300,SETOP,3,))</f>
        <v>CHAPISCO APLICADO EM ALVENARIAS E ESTRUTURAS DE CONCRETO INTERNAS, COM COLHER DE PEDREIRO.  ARGAMASSA TRAÇO 1:3 COM PREPARO EM BETONEIRA 400L. AF_06/2014</v>
      </c>
      <c r="C300" s="256"/>
      <c r="D300" s="256"/>
      <c r="E300" s="256"/>
      <c r="F300" s="256"/>
      <c r="G300" s="256"/>
      <c r="H300" s="25">
        <v>87879</v>
      </c>
      <c r="I300" s="25" t="s">
        <v>16083</v>
      </c>
      <c r="J300" s="25" t="str">
        <f>IF(I300="SINAPI",VLOOKUP('TEREZINHA HARDY'!H300,SINAPI,3,),VLOOKUP('TEREZINHA HARDY'!H300,SETOP,4,))</f>
        <v>M2</v>
      </c>
      <c r="K300" s="3">
        <v>88.51</v>
      </c>
      <c r="L300" s="3">
        <v>407.19</v>
      </c>
      <c r="M300" s="26">
        <f>IF(I300="SINAPI",VLOOKUP('TEREZINHA HARDY'!H300,SINAPI,4,),VLOOKUP('TEREZINHA HARDY'!H300,SETOP,5,))</f>
        <v>2.6</v>
      </c>
      <c r="N300" s="26">
        <f t="shared" si="3067"/>
        <v>3.29</v>
      </c>
      <c r="O300" s="26">
        <f t="shared" si="3068"/>
        <v>230.12600000000003</v>
      </c>
      <c r="P300" s="26">
        <f t="shared" si="3069"/>
        <v>291.1979</v>
      </c>
      <c r="Q300" s="202"/>
      <c r="R300" s="202"/>
      <c r="T300" s="157"/>
    </row>
    <row r="301" spans="1:20" s="1" customFormat="1" ht="30" customHeight="1">
      <c r="A301" s="2" t="s">
        <v>17158</v>
      </c>
      <c r="B301" s="256" t="str">
        <f>IF(I301="SINAPI",VLOOKUP('TEREZINHA HARDY'!H301,SINAPI,2,),VLOOKUP('TEREZINHA HARDY'!H301,SETOP,3,))</f>
        <v>MASSA ÚNICA, PARA RECEBIMENTO DE PINTURA, EM ARGAMASSA TRAÇO 1:2:8, PREPARO MECÂNICO COM BETONEIRA 400L, APLICADA MANUALMENTE EM FACES INTERNAS DE PAREDES, ESPESSURA DE 20MM, COM EXECUÇÃO DE TALISCAS. AF_06/2014</v>
      </c>
      <c r="C301" s="256"/>
      <c r="D301" s="256"/>
      <c r="E301" s="256"/>
      <c r="F301" s="256"/>
      <c r="G301" s="256"/>
      <c r="H301" s="25">
        <v>87529</v>
      </c>
      <c r="I301" s="25" t="s">
        <v>16083</v>
      </c>
      <c r="J301" s="25" t="str">
        <f>IF(I301="SINAPI",VLOOKUP('TEREZINHA HARDY'!H301,SINAPI,3,),VLOOKUP('TEREZINHA HARDY'!H301,SETOP,4,))</f>
        <v>M2</v>
      </c>
      <c r="K301" s="3">
        <v>88.51</v>
      </c>
      <c r="L301" s="3">
        <v>407.19</v>
      </c>
      <c r="M301" s="26">
        <f>IF(I301="SINAPI",VLOOKUP('TEREZINHA HARDY'!H301,SINAPI,4,),VLOOKUP('TEREZINHA HARDY'!H301,SETOP,5,))</f>
        <v>23.59</v>
      </c>
      <c r="N301" s="26">
        <f t="shared" si="3067"/>
        <v>29.85</v>
      </c>
      <c r="O301" s="26">
        <f t="shared" si="3068"/>
        <v>2087.9509000000003</v>
      </c>
      <c r="P301" s="26">
        <f t="shared" si="3069"/>
        <v>2642.0235000000002</v>
      </c>
      <c r="Q301" s="202"/>
      <c r="R301" s="202"/>
      <c r="T301" s="157"/>
    </row>
    <row r="302" spans="1:20" s="1" customFormat="1" ht="30" customHeight="1">
      <c r="A302" s="2" t="s">
        <v>17159</v>
      </c>
      <c r="B302" s="256" t="str">
        <f>IF(I302="SINAPI",VLOOKUP('TEREZINHA HARDY'!H302,SINAPI,2,),VLOOKUP('TEREZINHA HARDY'!H302,SETOP,3,))</f>
        <v>EMASSAMENTO EM PAREDE COM MASSA ACRÍLICA, DUAS (2) DEMÃOS, INCLUSIVE LIXAMENTO PARA PINTURA</v>
      </c>
      <c r="C302" s="256"/>
      <c r="D302" s="256"/>
      <c r="E302" s="256"/>
      <c r="F302" s="256"/>
      <c r="G302" s="256"/>
      <c r="H302" s="25" t="s">
        <v>11132</v>
      </c>
      <c r="I302" s="25" t="s">
        <v>6222</v>
      </c>
      <c r="J302" s="25" t="str">
        <f>IF(I302="SINAPI",VLOOKUP('TEREZINHA HARDY'!H302,SINAPI,3,),VLOOKUP('TEREZINHA HARDY'!H302,SETOP,4,))</f>
        <v>M2</v>
      </c>
      <c r="K302" s="3">
        <v>88.51</v>
      </c>
      <c r="L302" s="3">
        <v>407.19</v>
      </c>
      <c r="M302" s="26">
        <f>IF(I302="SINAPI",VLOOKUP('TEREZINHA HARDY'!H302,SINAPI,4,),VLOOKUP('TEREZINHA HARDY'!H302,SETOP,5,))</f>
        <v>12.84</v>
      </c>
      <c r="N302" s="26">
        <f t="shared" si="3067"/>
        <v>16.25</v>
      </c>
      <c r="O302" s="26">
        <f t="shared" si="3068"/>
        <v>1136.4684</v>
      </c>
      <c r="P302" s="26">
        <f t="shared" si="3069"/>
        <v>1438.2875000000001</v>
      </c>
      <c r="Q302" s="202"/>
      <c r="R302" s="202"/>
      <c r="T302" s="157"/>
    </row>
    <row r="303" spans="1:20" s="1" customFormat="1" ht="30" customHeight="1">
      <c r="A303" s="2" t="s">
        <v>17160</v>
      </c>
      <c r="B303" s="256" t="str">
        <f>IF(I303="SINAPI",VLOOKUP('TEREZINHA HARDY'!H303,SINAPI,2,),VLOOKUP('TEREZINHA HARDY'!H303,SETOP,3,))</f>
        <v>APLICAÇÃO MECÂNICA DE PINTURA COM TINTA LÁTEX ACRÍLICA EM PAREDES, DUAS DEMÃOS. AF_06/2014</v>
      </c>
      <c r="C303" s="256"/>
      <c r="D303" s="256"/>
      <c r="E303" s="256"/>
      <c r="F303" s="256"/>
      <c r="G303" s="256"/>
      <c r="H303" s="25">
        <v>88493</v>
      </c>
      <c r="I303" s="25" t="s">
        <v>16083</v>
      </c>
      <c r="J303" s="25" t="str">
        <f>IF(I303="SINAPI",VLOOKUP('TEREZINHA HARDY'!H303,SINAPI,3,),VLOOKUP('TEREZINHA HARDY'!H303,SETOP,4,))</f>
        <v>M2</v>
      </c>
      <c r="K303" s="3">
        <v>88.51</v>
      </c>
      <c r="L303" s="3">
        <v>407.19</v>
      </c>
      <c r="M303" s="26">
        <f>IF(I303="SINAPI",VLOOKUP('TEREZINHA HARDY'!H303,SINAPI,4,),VLOOKUP('TEREZINHA HARDY'!H303,SETOP,5,))</f>
        <v>7.18</v>
      </c>
      <c r="N303" s="26">
        <f t="shared" si="3067"/>
        <v>9.08</v>
      </c>
      <c r="O303" s="26">
        <f t="shared" si="3068"/>
        <v>635.5018</v>
      </c>
      <c r="P303" s="26">
        <f t="shared" si="3069"/>
        <v>803.6708000000001</v>
      </c>
      <c r="Q303" s="202"/>
      <c r="R303" s="202"/>
      <c r="T303" s="157"/>
    </row>
    <row r="304" spans="1:20" s="1" customFormat="1" ht="30" customHeight="1">
      <c r="A304" s="2" t="s">
        <v>17161</v>
      </c>
      <c r="B304" s="256" t="str">
        <f>IF(I304="SINAPI",VLOOKUP('TEREZINHA HARDY'!H304,SINAPI,2,),VLOOKUP('TEREZINHA HARDY'!H304,SETOP,3,))</f>
        <v>CHAPISCO APLICADO EM ALVENARIA (COM PRESENÇA DE VÃOS) E ESTRUTURAS DE CONCRETO DE FACHADA, COM COLHER DE PEDREIRO.  ARGAMASSA TRAÇO 1:3 COM PREPARO EM BETONEIRA 400L. AF_06/2014</v>
      </c>
      <c r="C304" s="256"/>
      <c r="D304" s="256"/>
      <c r="E304" s="256"/>
      <c r="F304" s="256"/>
      <c r="G304" s="256"/>
      <c r="H304" s="25">
        <v>87905</v>
      </c>
      <c r="I304" s="25" t="s">
        <v>16083</v>
      </c>
      <c r="J304" s="25" t="str">
        <f>IF(I304="SINAPI",VLOOKUP('TEREZINHA HARDY'!H304,SINAPI,3,),VLOOKUP('TEREZINHA HARDY'!H304,SETOP,4,))</f>
        <v>M2</v>
      </c>
      <c r="K304" s="3">
        <v>40.67</v>
      </c>
      <c r="L304" s="3">
        <v>407.19</v>
      </c>
      <c r="M304" s="26">
        <f>IF(I304="SINAPI",VLOOKUP('TEREZINHA HARDY'!H304,SINAPI,4,),VLOOKUP('TEREZINHA HARDY'!H304,SETOP,5,))</f>
        <v>5.82</v>
      </c>
      <c r="N304" s="26">
        <f t="shared" si="3067"/>
        <v>7.36</v>
      </c>
      <c r="O304" s="26">
        <f t="shared" si="3068"/>
        <v>236.69940000000003</v>
      </c>
      <c r="P304" s="26">
        <f t="shared" si="3069"/>
        <v>299.33120000000002</v>
      </c>
      <c r="Q304" s="202"/>
      <c r="R304" s="202"/>
      <c r="T304" s="157"/>
    </row>
    <row r="305" spans="1:20" s="1" customFormat="1" ht="30" customHeight="1">
      <c r="A305" s="2" t="s">
        <v>17162</v>
      </c>
      <c r="B305" s="256" t="str">
        <f>IF(I305="SINAPI",VLOOKUP('TEREZINHA HARDY'!H305,SINAPI,2,),VLOOKUP('TEREZINHA HARDY'!H305,SETOP,3,))</f>
        <v>EMBOÇO OU MASSA ÚNICA EM ARGAMASSA TRAÇO 1:2:8, PREPARO MANUAL, APLICADA MANUALMENTE EM PANOS DE FACHADA COM PRESENÇA DE VÃOS, ESPESSURA DE 25 MM. AF_06/2014</v>
      </c>
      <c r="C305" s="256"/>
      <c r="D305" s="256"/>
      <c r="E305" s="256"/>
      <c r="F305" s="256"/>
      <c r="G305" s="256"/>
      <c r="H305" s="25">
        <v>87777</v>
      </c>
      <c r="I305" s="25" t="s">
        <v>16083</v>
      </c>
      <c r="J305" s="25" t="str">
        <f>IF(I305="SINAPI",VLOOKUP('TEREZINHA HARDY'!H305,SINAPI,3,),VLOOKUP('TEREZINHA HARDY'!H305,SETOP,4,))</f>
        <v>M2</v>
      </c>
      <c r="K305" s="3">
        <v>40.67</v>
      </c>
      <c r="L305" s="3">
        <v>407.19</v>
      </c>
      <c r="M305" s="26">
        <f>IF(I305="SINAPI",VLOOKUP('TEREZINHA HARDY'!H305,SINAPI,4,),VLOOKUP('TEREZINHA HARDY'!H305,SETOP,5,))</f>
        <v>39.46</v>
      </c>
      <c r="N305" s="26">
        <f t="shared" si="3067"/>
        <v>49.92</v>
      </c>
      <c r="O305" s="26">
        <f t="shared" si="3068"/>
        <v>1604.8382000000001</v>
      </c>
      <c r="P305" s="26">
        <f t="shared" si="3069"/>
        <v>2030.2464000000002</v>
      </c>
      <c r="Q305" s="202"/>
      <c r="R305" s="202"/>
      <c r="T305" s="157"/>
    </row>
    <row r="306" spans="1:20" s="1" customFormat="1" ht="30" customHeight="1">
      <c r="A306" s="2" t="s">
        <v>17528</v>
      </c>
      <c r="B306" s="256" t="str">
        <f>IF(I306="SINAPI",VLOOKUP('TEREZINHA HARDY'!H306,SINAPI,2,),VLOOKUP('TEREZINHA HARDY'!H306,SETOP,3,))</f>
        <v>EMASSAMENTO EM PAREDE COM MASSA CORRIDA (PVA), DUAS (2) DEMÃOS, INCLUSIVE LIXAMENTO PARA PINTURA</v>
      </c>
      <c r="C306" s="256"/>
      <c r="D306" s="256"/>
      <c r="E306" s="256"/>
      <c r="F306" s="256"/>
      <c r="G306" s="256"/>
      <c r="H306" s="25" t="s">
        <v>11134</v>
      </c>
      <c r="I306" s="25" t="s">
        <v>6222</v>
      </c>
      <c r="J306" s="25" t="str">
        <f>IF(I306="SINAPI",VLOOKUP('TEREZINHA HARDY'!H306,SINAPI,3,),VLOOKUP('TEREZINHA HARDY'!H306,SETOP,4,))</f>
        <v>M2</v>
      </c>
      <c r="K306" s="3">
        <v>40.67</v>
      </c>
      <c r="L306" s="3">
        <v>407.19</v>
      </c>
      <c r="M306" s="26">
        <f>IF(I306="SINAPI",VLOOKUP('TEREZINHA HARDY'!H306,SINAPI,4,),VLOOKUP('TEREZINHA HARDY'!H306,SETOP,5,))</f>
        <v>11.65</v>
      </c>
      <c r="N306" s="26">
        <f t="shared" si="3067"/>
        <v>14.74</v>
      </c>
      <c r="O306" s="26">
        <f t="shared" si="3068"/>
        <v>473.80550000000005</v>
      </c>
      <c r="P306" s="26">
        <f t="shared" si="3069"/>
        <v>599.47580000000005</v>
      </c>
      <c r="Q306" s="202"/>
      <c r="R306" s="202"/>
      <c r="T306" s="157"/>
    </row>
    <row r="307" spans="1:20" s="1" customFormat="1" ht="30" customHeight="1">
      <c r="A307" s="2" t="s">
        <v>17529</v>
      </c>
      <c r="B307" s="256" t="str">
        <f>IF(I307="SINAPI",VLOOKUP('TEREZINHA HARDY'!H307,SINAPI,2,),VLOOKUP('TEREZINHA HARDY'!H307,SETOP,3,))</f>
        <v>APLICAÇÃO MANUAL DE TINTA LÁTEX ACRÍLICA EM PAREDE EXTERNAS DE CASAS, DUAS DEMÃOS. AF_11/2016</v>
      </c>
      <c r="C307" s="256"/>
      <c r="D307" s="256"/>
      <c r="E307" s="256"/>
      <c r="F307" s="256"/>
      <c r="G307" s="256"/>
      <c r="H307" s="25">
        <v>95626</v>
      </c>
      <c r="I307" s="25" t="s">
        <v>16083</v>
      </c>
      <c r="J307" s="25" t="str">
        <f>IF(I307="SINAPI",VLOOKUP('TEREZINHA HARDY'!H307,SINAPI,3,),VLOOKUP('TEREZINHA HARDY'!H307,SETOP,4,))</f>
        <v>M2</v>
      </c>
      <c r="K307" s="3">
        <v>40.67</v>
      </c>
      <c r="L307" s="3">
        <v>407.19</v>
      </c>
      <c r="M307" s="26">
        <f>IF(I307="SINAPI",VLOOKUP('TEREZINHA HARDY'!H307,SINAPI,4,),VLOOKUP('TEREZINHA HARDY'!H307,SETOP,5,))</f>
        <v>11.2</v>
      </c>
      <c r="N307" s="26">
        <f t="shared" si="3067"/>
        <v>14.17</v>
      </c>
      <c r="O307" s="26">
        <f t="shared" si="3068"/>
        <v>455.50399999999996</v>
      </c>
      <c r="P307" s="26">
        <f t="shared" si="3069"/>
        <v>576.29390000000001</v>
      </c>
      <c r="Q307" s="202"/>
      <c r="R307" s="202"/>
      <c r="T307" s="157"/>
    </row>
    <row r="308" spans="1:20" s="1" customFormat="1" ht="30" customHeight="1">
      <c r="A308" s="252" t="str">
        <f>"SUBTOTAL "&amp;B285</f>
        <v>SUBTOTAL CASA DE MÁQUINAS</v>
      </c>
      <c r="B308" s="253"/>
      <c r="C308" s="253"/>
      <c r="D308" s="253"/>
      <c r="E308" s="253"/>
      <c r="F308" s="253"/>
      <c r="G308" s="253"/>
      <c r="H308" s="253"/>
      <c r="I308" s="253"/>
      <c r="J308" s="253"/>
      <c r="K308" s="253"/>
      <c r="L308" s="253"/>
      <c r="M308" s="253"/>
      <c r="N308" s="253"/>
      <c r="O308" s="217">
        <f>SUM(O287:O307)</f>
        <v>12980.025900000002</v>
      </c>
      <c r="P308" s="217">
        <f>SUM(P287:P307)</f>
        <v>16422.406300000002</v>
      </c>
      <c r="Q308" s="220"/>
      <c r="R308" s="220"/>
      <c r="S308" s="4"/>
      <c r="T308" s="117"/>
    </row>
    <row r="309" spans="1:20" s="1" customFormat="1" ht="15" customHeight="1">
      <c r="A309" s="273"/>
      <c r="B309" s="273"/>
      <c r="C309" s="273"/>
      <c r="D309" s="273"/>
      <c r="E309" s="273"/>
      <c r="F309" s="273"/>
      <c r="G309" s="273"/>
      <c r="H309" s="273"/>
      <c r="I309" s="273"/>
      <c r="J309" s="273"/>
      <c r="K309" s="273"/>
      <c r="L309" s="273"/>
      <c r="M309" s="273"/>
      <c r="N309" s="273"/>
      <c r="O309" s="273"/>
      <c r="P309" s="157"/>
      <c r="Q309" s="220"/>
      <c r="R309" s="220"/>
      <c r="S309" s="4"/>
      <c r="T309" s="117"/>
    </row>
    <row r="310" spans="1:20" s="1" customFormat="1" ht="30" customHeight="1">
      <c r="A310" s="218">
        <v>14</v>
      </c>
      <c r="B310" s="258" t="s">
        <v>17192</v>
      </c>
      <c r="C310" s="258"/>
      <c r="D310" s="258"/>
      <c r="E310" s="258"/>
      <c r="F310" s="258"/>
      <c r="G310" s="258"/>
      <c r="H310" s="210"/>
      <c r="I310" s="210"/>
      <c r="J310" s="210"/>
      <c r="K310" s="210"/>
      <c r="L310" s="210"/>
      <c r="M310" s="210"/>
      <c r="N310" s="210"/>
      <c r="O310" s="219"/>
      <c r="P310" s="219"/>
      <c r="Q310" s="202"/>
      <c r="R310" s="202"/>
      <c r="T310" s="157"/>
    </row>
    <row r="311" spans="1:20" s="1" customFormat="1" ht="30" customHeight="1">
      <c r="A311" s="2" t="s">
        <v>16263</v>
      </c>
      <c r="B311" s="256" t="str">
        <f>IF(I311="SINAPI",VLOOKUP('TEREZINHA HARDY'!H311,SINAPI,2,),VLOOKUP('TEREZINHA HARDY'!H311,SETOP,3,))</f>
        <v>APLICAÇÃO MANUAL DE FUNDO SELADOR ACRÍLICO EM PANOS COM PRESENÇA DE VÃOS DE EDIFÍCIOS DE MÚLTIPLOS PAVIMENTOS. AF_06/2014</v>
      </c>
      <c r="C311" s="256"/>
      <c r="D311" s="256"/>
      <c r="E311" s="256"/>
      <c r="F311" s="256"/>
      <c r="G311" s="256"/>
      <c r="H311" s="25">
        <v>88411</v>
      </c>
      <c r="I311" s="25" t="s">
        <v>16083</v>
      </c>
      <c r="J311" s="25" t="str">
        <f>IF(I311="SINAPI",VLOOKUP('TEREZINHA HARDY'!H311,SINAPI,3,),VLOOKUP('TEREZINHA HARDY'!H311,SETOP,4,))</f>
        <v>M2</v>
      </c>
      <c r="K311" s="3">
        <f>SUM(K312:K315)</f>
        <v>1575.9500000000003</v>
      </c>
      <c r="L311" s="3">
        <v>407.19</v>
      </c>
      <c r="M311" s="26">
        <f>IF(I311="SINAPI",VLOOKUP('TEREZINHA HARDY'!H311,SINAPI,4,),VLOOKUP('TEREZINHA HARDY'!H311,SETOP,5,))</f>
        <v>2.27</v>
      </c>
      <c r="N311" s="26">
        <f t="shared" ref="N311:N315" si="3070">ROUND(M311*(1+$C$7),2)</f>
        <v>2.87</v>
      </c>
      <c r="O311" s="26">
        <f t="shared" ref="O311:O315" si="3071">M311*K311</f>
        <v>3577.4065000000005</v>
      </c>
      <c r="P311" s="26">
        <f t="shared" ref="P311:P315" si="3072">N311*K311</f>
        <v>4522.9765000000007</v>
      </c>
      <c r="Q311" s="202"/>
      <c r="R311" s="202"/>
      <c r="T311" s="157"/>
    </row>
    <row r="312" spans="1:20" s="1" customFormat="1" ht="30" customHeight="1">
      <c r="A312" s="2" t="s">
        <v>16264</v>
      </c>
      <c r="B312" s="256" t="str">
        <f>IF(I312="SINAPI",VLOOKUP('TEREZINHA HARDY'!H312,SINAPI,2,),VLOOKUP('TEREZINHA HARDY'!H312,SETOP,3,))</f>
        <v>APLICAÇÃO MANUAL DE TINTA LÁTEX ACRÍLICA EM PAREDE EXTERNAS DE CASAS, DUAS DEMÃOS. AF_11/2016</v>
      </c>
      <c r="C312" s="256"/>
      <c r="D312" s="256"/>
      <c r="E312" s="256"/>
      <c r="F312" s="256"/>
      <c r="G312" s="256"/>
      <c r="H312" s="25">
        <v>95626</v>
      </c>
      <c r="I312" s="25" t="s">
        <v>16083</v>
      </c>
      <c r="J312" s="25" t="str">
        <f>IF(I312="SINAPI",VLOOKUP('TEREZINHA HARDY'!H312,SINAPI,3,),VLOOKUP('TEREZINHA HARDY'!H312,SETOP,4,))</f>
        <v>M2</v>
      </c>
      <c r="K312" s="3">
        <v>868.65</v>
      </c>
      <c r="L312" s="3">
        <v>407.19</v>
      </c>
      <c r="M312" s="26">
        <f>IF(I312="SINAPI",VLOOKUP('TEREZINHA HARDY'!H312,SINAPI,4,),VLOOKUP('TEREZINHA HARDY'!H312,SETOP,5,))</f>
        <v>11.2</v>
      </c>
      <c r="N312" s="26">
        <f t="shared" si="3070"/>
        <v>14.17</v>
      </c>
      <c r="O312" s="26">
        <f t="shared" si="3071"/>
        <v>9728.8799999999992</v>
      </c>
      <c r="P312" s="26">
        <f t="shared" si="3072"/>
        <v>12308.770499999999</v>
      </c>
      <c r="Q312" s="202"/>
      <c r="R312" s="202"/>
      <c r="T312" s="157"/>
    </row>
    <row r="313" spans="1:20" s="1" customFormat="1" ht="30" customHeight="1">
      <c r="A313" s="2" t="s">
        <v>16265</v>
      </c>
      <c r="B313" s="256" t="s">
        <v>17196</v>
      </c>
      <c r="C313" s="256"/>
      <c r="D313" s="256"/>
      <c r="E313" s="256"/>
      <c r="F313" s="256"/>
      <c r="G313" s="256"/>
      <c r="H313" s="25" t="s">
        <v>16613</v>
      </c>
      <c r="I313" s="25" t="s">
        <v>16240</v>
      </c>
      <c r="J313" s="25" t="s">
        <v>6287</v>
      </c>
      <c r="K313" s="3">
        <v>282.77</v>
      </c>
      <c r="L313" s="3">
        <v>407.19</v>
      </c>
      <c r="M313" s="26">
        <f>COMPOSIÇÃO!I49</f>
        <v>10.654119999999999</v>
      </c>
      <c r="N313" s="26">
        <f t="shared" si="3070"/>
        <v>13.48</v>
      </c>
      <c r="O313" s="26">
        <f t="shared" si="3071"/>
        <v>3012.6655123999994</v>
      </c>
      <c r="P313" s="26">
        <f t="shared" si="3072"/>
        <v>3811.7395999999999</v>
      </c>
      <c r="Q313" s="202"/>
      <c r="R313" s="202"/>
      <c r="T313" s="157"/>
    </row>
    <row r="314" spans="1:20" s="1" customFormat="1" ht="30" customHeight="1">
      <c r="A314" s="2" t="s">
        <v>16266</v>
      </c>
      <c r="B314" s="256" t="s">
        <v>17198</v>
      </c>
      <c r="C314" s="256"/>
      <c r="D314" s="256"/>
      <c r="E314" s="256"/>
      <c r="F314" s="256"/>
      <c r="G314" s="256"/>
      <c r="H314" s="25" t="s">
        <v>16614</v>
      </c>
      <c r="I314" s="25" t="s">
        <v>16240</v>
      </c>
      <c r="J314" s="25" t="s">
        <v>6287</v>
      </c>
      <c r="K314" s="3">
        <v>20.149999999999999</v>
      </c>
      <c r="L314" s="3">
        <v>407.19</v>
      </c>
      <c r="M314" s="26">
        <f>COMPOSIÇÃO!I57</f>
        <v>12.426119999999999</v>
      </c>
      <c r="N314" s="26">
        <f t="shared" si="3070"/>
        <v>15.72</v>
      </c>
      <c r="O314" s="26">
        <f t="shared" si="3071"/>
        <v>250.38631799999996</v>
      </c>
      <c r="P314" s="26">
        <f t="shared" si="3072"/>
        <v>316.75799999999998</v>
      </c>
      <c r="Q314" s="202"/>
      <c r="R314" s="202"/>
      <c r="T314" s="157"/>
    </row>
    <row r="315" spans="1:20" s="1" customFormat="1" ht="30" customHeight="1">
      <c r="A315" s="2" t="s">
        <v>16267</v>
      </c>
      <c r="B315" s="256" t="s">
        <v>17200</v>
      </c>
      <c r="C315" s="256"/>
      <c r="D315" s="256"/>
      <c r="E315" s="256"/>
      <c r="F315" s="256"/>
      <c r="G315" s="256"/>
      <c r="H315" s="25" t="s">
        <v>17201</v>
      </c>
      <c r="I315" s="25" t="s">
        <v>16240</v>
      </c>
      <c r="J315" s="25" t="s">
        <v>6287</v>
      </c>
      <c r="K315" s="3">
        <v>404.38</v>
      </c>
      <c r="L315" s="3">
        <v>407.19</v>
      </c>
      <c r="M315" s="26">
        <f>COMPOSIÇÃO!I74</f>
        <v>12.260119999999999</v>
      </c>
      <c r="N315" s="26">
        <f t="shared" si="3070"/>
        <v>15.51</v>
      </c>
      <c r="O315" s="26">
        <f t="shared" si="3071"/>
        <v>4957.7473255999994</v>
      </c>
      <c r="P315" s="26">
        <f t="shared" si="3072"/>
        <v>6271.9337999999998</v>
      </c>
      <c r="Q315" s="202"/>
      <c r="R315" s="202"/>
      <c r="T315" s="157"/>
    </row>
    <row r="316" spans="1:20" s="1" customFormat="1" ht="30" customHeight="1">
      <c r="A316" s="252" t="str">
        <f>"SUBTOTAL "&amp;B310</f>
        <v>SUBTOTAL PINTURAS INTERNAS E FACHADA</v>
      </c>
      <c r="B316" s="253"/>
      <c r="C316" s="253"/>
      <c r="D316" s="253"/>
      <c r="E316" s="253"/>
      <c r="F316" s="253"/>
      <c r="G316" s="253"/>
      <c r="H316" s="253"/>
      <c r="I316" s="253"/>
      <c r="J316" s="253"/>
      <c r="K316" s="253"/>
      <c r="L316" s="253"/>
      <c r="M316" s="253"/>
      <c r="N316" s="253"/>
      <c r="O316" s="217">
        <f>SUM(O311:O315)</f>
        <v>21527.085655999996</v>
      </c>
      <c r="P316" s="217">
        <f>SUM(P311:P315)</f>
        <v>27232.178400000001</v>
      </c>
      <c r="Q316" s="220"/>
      <c r="R316" s="220"/>
      <c r="S316" s="4"/>
      <c r="T316" s="117"/>
    </row>
    <row r="317" spans="1:20" s="1" customFormat="1" ht="15" customHeight="1">
      <c r="A317" s="273"/>
      <c r="B317" s="273"/>
      <c r="C317" s="273"/>
      <c r="D317" s="273"/>
      <c r="E317" s="273"/>
      <c r="F317" s="273"/>
      <c r="G317" s="273"/>
      <c r="H317" s="273"/>
      <c r="I317" s="273"/>
      <c r="J317" s="273"/>
      <c r="K317" s="273"/>
      <c r="L317" s="273"/>
      <c r="M317" s="273"/>
      <c r="N317" s="273"/>
      <c r="O317" s="273"/>
      <c r="P317" s="157"/>
      <c r="Q317" s="220"/>
      <c r="R317" s="220"/>
      <c r="S317" s="4"/>
      <c r="T317" s="117"/>
    </row>
    <row r="318" spans="1:20" s="1" customFormat="1" ht="30" customHeight="1">
      <c r="A318" s="218">
        <v>15</v>
      </c>
      <c r="B318" s="258" t="s">
        <v>17202</v>
      </c>
      <c r="C318" s="258"/>
      <c r="D318" s="258"/>
      <c r="E318" s="258"/>
      <c r="F318" s="258"/>
      <c r="G318" s="258"/>
      <c r="H318" s="210"/>
      <c r="I318" s="210"/>
      <c r="J318" s="210"/>
      <c r="K318" s="210"/>
      <c r="L318" s="210"/>
      <c r="M318" s="210"/>
      <c r="N318" s="210"/>
      <c r="O318" s="219"/>
      <c r="P318" s="219"/>
      <c r="Q318" s="202"/>
      <c r="R318" s="202"/>
      <c r="T318" s="157"/>
    </row>
    <row r="319" spans="1:20" s="1" customFormat="1" ht="30" customHeight="1">
      <c r="A319" s="2" t="s">
        <v>16268</v>
      </c>
      <c r="B319" s="256" t="str">
        <f>IF(I319="SINAPI",VLOOKUP('TEREZINHA HARDY'!H319,SINAPI,2,),VLOOKUP('TEREZINHA HARDY'!H319,SETOP,3,))</f>
        <v>DEMOLIÇÃO DE PASSEIO OU LAJE DE CONCRETO COM EQUIPAMENTO, INCLUSIVE AFASTAMENTO</v>
      </c>
      <c r="C319" s="256"/>
      <c r="D319" s="256"/>
      <c r="E319" s="256"/>
      <c r="F319" s="256"/>
      <c r="G319" s="256"/>
      <c r="H319" s="25" t="s">
        <v>9465</v>
      </c>
      <c r="I319" s="25" t="s">
        <v>6222</v>
      </c>
      <c r="J319" s="25" t="str">
        <f>IF(I319="SINAPI",VLOOKUP('TEREZINHA HARDY'!H319,SINAPI,3,),VLOOKUP('TEREZINHA HARDY'!H319,SETOP,4,))</f>
        <v>M2</v>
      </c>
      <c r="K319" s="3">
        <v>48.91</v>
      </c>
      <c r="L319" s="3">
        <v>407.19</v>
      </c>
      <c r="M319" s="26">
        <f>IF(I319="SINAPI",VLOOKUP('TEREZINHA HARDY'!H319,SINAPI,4,),VLOOKUP('TEREZINHA HARDY'!H319,SETOP,5,))</f>
        <v>11.96</v>
      </c>
      <c r="N319" s="26">
        <f t="shared" ref="N319:N326" si="3073">ROUND(M319*(1+$C$7),2)</f>
        <v>15.13</v>
      </c>
      <c r="O319" s="26">
        <f t="shared" ref="O319:O326" si="3074">M319*K319</f>
        <v>584.96360000000004</v>
      </c>
      <c r="P319" s="26">
        <f t="shared" ref="P319:P326" si="3075">N319*K319</f>
        <v>740.00829999999996</v>
      </c>
      <c r="Q319" s="202"/>
      <c r="R319" s="202"/>
      <c r="T319" s="157"/>
    </row>
    <row r="320" spans="1:20" s="1" customFormat="1" ht="30" customHeight="1">
      <c r="A320" s="2" t="s">
        <v>16893</v>
      </c>
      <c r="B320" s="256" t="str">
        <f>IF(I320="SINAPI",VLOOKUP('TEREZINHA HARDY'!H320,SINAPI,2,),VLOOKUP('TEREZINHA HARDY'!H320,SETOP,3,))</f>
        <v>DEMOLIÇÃO DE ALVENARIA DE BLOCO FURADO, DE FORMA MANUAL, SEM REAPROVEITAMENTO. AF_12/2017</v>
      </c>
      <c r="C320" s="256"/>
      <c r="D320" s="256"/>
      <c r="E320" s="256"/>
      <c r="F320" s="256"/>
      <c r="G320" s="256"/>
      <c r="H320" s="25">
        <v>97622</v>
      </c>
      <c r="I320" s="25" t="s">
        <v>16083</v>
      </c>
      <c r="J320" s="25" t="str">
        <f>IF(I320="SINAPI",VLOOKUP('TEREZINHA HARDY'!H320,SINAPI,3,),VLOOKUP('TEREZINHA HARDY'!H320,SETOP,4,))</f>
        <v>M3</v>
      </c>
      <c r="K320" s="3">
        <v>1.81</v>
      </c>
      <c r="L320" s="3">
        <v>407.19</v>
      </c>
      <c r="M320" s="26">
        <f>IF(I320="SINAPI",VLOOKUP('TEREZINHA HARDY'!H320,SINAPI,4,),VLOOKUP('TEREZINHA HARDY'!H320,SETOP,5,))</f>
        <v>35.270000000000003</v>
      </c>
      <c r="N320" s="26">
        <f>ROUND(M320*(1+$C$7),2)</f>
        <v>44.62</v>
      </c>
      <c r="O320" s="26">
        <f>M320*K320</f>
        <v>63.83870000000001</v>
      </c>
      <c r="P320" s="26">
        <f>N320*K320</f>
        <v>80.762199999999993</v>
      </c>
      <c r="Q320" s="202"/>
      <c r="R320" s="202"/>
      <c r="T320" s="157"/>
    </row>
    <row r="321" spans="1:20" s="1" customFormat="1" ht="30" customHeight="1">
      <c r="A321" s="2" t="s">
        <v>16949</v>
      </c>
      <c r="B321" s="256" t="str">
        <f>IF(I321="SINAPI",VLOOKUP('TEREZINHA HARDY'!H321,SINAPI,2,),VLOOKUP('TEREZINHA HARDY'!H321,SETOP,3,))</f>
        <v>CARGA MANUAL DE ENTULHO EM CAMINHAO BASCULANTE 6 M3</v>
      </c>
      <c r="C321" s="256"/>
      <c r="D321" s="256"/>
      <c r="E321" s="256"/>
      <c r="F321" s="256"/>
      <c r="G321" s="256"/>
      <c r="H321" s="25">
        <v>72897</v>
      </c>
      <c r="I321" s="25" t="s">
        <v>16083</v>
      </c>
      <c r="J321" s="25" t="str">
        <f>IF(I321="SINAPI",VLOOKUP('TEREZINHA HARDY'!H321,SINAPI,3,),VLOOKUP('TEREZINHA HARDY'!H321,SETOP,4,))</f>
        <v>M3</v>
      </c>
      <c r="K321" s="3">
        <f>7.34+K320</f>
        <v>9.15</v>
      </c>
      <c r="L321" s="3">
        <v>407.19</v>
      </c>
      <c r="M321" s="26">
        <f>IF(I321="SINAPI",VLOOKUP('TEREZINHA HARDY'!H321,SINAPI,4,),VLOOKUP('TEREZINHA HARDY'!H321,SETOP,5,))</f>
        <v>17.88</v>
      </c>
      <c r="N321" s="26">
        <f t="shared" si="3073"/>
        <v>22.62</v>
      </c>
      <c r="O321" s="26">
        <f t="shared" si="3074"/>
        <v>163.602</v>
      </c>
      <c r="P321" s="26">
        <f t="shared" si="3075"/>
        <v>206.97300000000001</v>
      </c>
      <c r="Q321" s="202"/>
      <c r="R321" s="202"/>
      <c r="T321" s="157"/>
    </row>
    <row r="322" spans="1:20" s="1" customFormat="1" ht="30" customHeight="1">
      <c r="A322" s="2" t="s">
        <v>16950</v>
      </c>
      <c r="B322" s="256" t="str">
        <f>IF(I322="SINAPI",VLOOKUP('TEREZINHA HARDY'!H322,SINAPI,2,),VLOOKUP('TEREZINHA HARDY'!H322,SETOP,3,))</f>
        <v>TRANSPORTE DE ENTULHO COM CAMINHAO BASCULANTE 6 M3, RODOVIA PAVIMENTADA, DMT 0,5 A 1,0 KM</v>
      </c>
      <c r="C322" s="256"/>
      <c r="D322" s="256"/>
      <c r="E322" s="256"/>
      <c r="F322" s="256"/>
      <c r="G322" s="256"/>
      <c r="H322" s="25">
        <v>72900</v>
      </c>
      <c r="I322" s="25" t="s">
        <v>16083</v>
      </c>
      <c r="J322" s="25" t="str">
        <f>IF(I322="SINAPI",VLOOKUP('TEREZINHA HARDY'!H322,SINAPI,3,),VLOOKUP('TEREZINHA HARDY'!H322,SETOP,4,))</f>
        <v>M3</v>
      </c>
      <c r="K322" s="3">
        <f>K321</f>
        <v>9.15</v>
      </c>
      <c r="L322" s="3">
        <v>407.19</v>
      </c>
      <c r="M322" s="26">
        <f>IF(I322="SINAPI",VLOOKUP('TEREZINHA HARDY'!H322,SINAPI,4,),VLOOKUP('TEREZINHA HARDY'!H322,SETOP,5,))</f>
        <v>6.04</v>
      </c>
      <c r="N322" s="26">
        <f t="shared" si="3073"/>
        <v>7.64</v>
      </c>
      <c r="O322" s="26">
        <f t="shared" si="3074"/>
        <v>55.266000000000005</v>
      </c>
      <c r="P322" s="26">
        <f t="shared" si="3075"/>
        <v>69.906000000000006</v>
      </c>
      <c r="Q322" s="202"/>
      <c r="R322" s="202"/>
      <c r="T322" s="157"/>
    </row>
    <row r="323" spans="1:20" s="1" customFormat="1" ht="30" customHeight="1">
      <c r="A323" s="2" t="s">
        <v>16951</v>
      </c>
      <c r="B323" s="256" t="str">
        <f>IF(I323="SINAPI",VLOOKUP('TEREZINHA HARDY'!H323,SINAPI,2,),VLOOKUP('TEREZINHA HARDY'!H323,SETOP,3,))</f>
        <v>EXECUÇÃO DE PASSEIO EM PISO INTERTRAVADO, COM BLOCO RETANGULAR COR NATURAL DE 20 X 10 CM, ESPESSURA 6 CM. AF_12/2015</v>
      </c>
      <c r="C323" s="256"/>
      <c r="D323" s="256"/>
      <c r="E323" s="256"/>
      <c r="F323" s="256"/>
      <c r="G323" s="256"/>
      <c r="H323" s="25">
        <v>92396</v>
      </c>
      <c r="I323" s="25" t="s">
        <v>16083</v>
      </c>
      <c r="J323" s="25" t="str">
        <f>IF(I323="SINAPI",VLOOKUP('TEREZINHA HARDY'!H323,SINAPI,3,),VLOOKUP('TEREZINHA HARDY'!H323,SETOP,4,))</f>
        <v>M2</v>
      </c>
      <c r="K323" s="3">
        <v>48.91</v>
      </c>
      <c r="L323" s="3">
        <v>407.19</v>
      </c>
      <c r="M323" s="26">
        <f>IF(I323="SINAPI",VLOOKUP('TEREZINHA HARDY'!H323,SINAPI,4,),VLOOKUP('TEREZINHA HARDY'!H323,SETOP,5,))</f>
        <v>53.98</v>
      </c>
      <c r="N323" s="26">
        <f t="shared" si="3073"/>
        <v>68.3</v>
      </c>
      <c r="O323" s="26">
        <f t="shared" si="3074"/>
        <v>2640.1617999999999</v>
      </c>
      <c r="P323" s="26">
        <f t="shared" si="3075"/>
        <v>3340.5529999999994</v>
      </c>
      <c r="Q323" s="202"/>
      <c r="R323" s="202"/>
      <c r="T323" s="157"/>
    </row>
    <row r="324" spans="1:20" s="1" customFormat="1" ht="30" customHeight="1">
      <c r="A324" s="2" t="s">
        <v>16952</v>
      </c>
      <c r="B324" s="256" t="str">
        <f>IF(I324="SINAPI",VLOOKUP('TEREZINHA HARDY'!H324,SINAPI,2,),VLOOKUP('TEREZINHA HARDY'!H324,SETOP,3,))</f>
        <v>GUIA (MEIO-FIO) CONCRETO, MOLDADA  IN LOCO  EM TRECHO CURVO COM EXTRUSORA, 13 CM BASE X 22 CM ALTURA. AF_06/2016</v>
      </c>
      <c r="C324" s="256"/>
      <c r="D324" s="256"/>
      <c r="E324" s="256"/>
      <c r="F324" s="256"/>
      <c r="G324" s="256"/>
      <c r="H324" s="25">
        <v>94264</v>
      </c>
      <c r="I324" s="25" t="s">
        <v>16083</v>
      </c>
      <c r="J324" s="25" t="str">
        <f>IF(I324="SINAPI",VLOOKUP('TEREZINHA HARDY'!H324,SINAPI,3,),VLOOKUP('TEREZINHA HARDY'!H324,SETOP,4,))</f>
        <v>M</v>
      </c>
      <c r="K324" s="3">
        <v>32.75</v>
      </c>
      <c r="L324" s="3">
        <v>407.19</v>
      </c>
      <c r="M324" s="26">
        <f>IF(I324="SINAPI",VLOOKUP('TEREZINHA HARDY'!H324,SINAPI,4,),VLOOKUP('TEREZINHA HARDY'!H324,SETOP,5,))</f>
        <v>23.16</v>
      </c>
      <c r="N324" s="26">
        <f t="shared" si="3073"/>
        <v>29.3</v>
      </c>
      <c r="O324" s="26">
        <f t="shared" si="3074"/>
        <v>758.49</v>
      </c>
      <c r="P324" s="26">
        <f t="shared" si="3075"/>
        <v>959.57500000000005</v>
      </c>
      <c r="Q324" s="202"/>
      <c r="R324" s="202"/>
      <c r="T324" s="157"/>
    </row>
    <row r="325" spans="1:20" s="231" customFormat="1" ht="30" customHeight="1">
      <c r="A325" s="2" t="s">
        <v>17530</v>
      </c>
      <c r="B325" s="256" t="str">
        <f>IF(I325="SINAPI",VLOOKUP('TEREZINHA HARDY'!H325,SINAPI,2,),VLOOKUP('TEREZINHA HARDY'!H325,SETOP,3,))</f>
        <v>CORTE RASO E RECORTE DE ÁRVORE COM DIÂMETRO DE TRONCO MAIOR OU IGUAL A 0,60 M.AF_05/2018</v>
      </c>
      <c r="C325" s="256"/>
      <c r="D325" s="256"/>
      <c r="E325" s="256"/>
      <c r="F325" s="256"/>
      <c r="G325" s="256"/>
      <c r="H325" s="12">
        <v>98531</v>
      </c>
      <c r="I325" s="12" t="s">
        <v>16083</v>
      </c>
      <c r="J325" s="12" t="str">
        <f>IF(I325="SINAPI",VLOOKUP('TEREZINHA HARDY'!H325,SINAPI,3,),VLOOKUP('TEREZINHA HARDY'!H325,SETOP,4,))</f>
        <v>UN</v>
      </c>
      <c r="K325" s="13">
        <v>1</v>
      </c>
      <c r="L325" s="13">
        <v>407.19</v>
      </c>
      <c r="M325" s="14">
        <f>IF(I325="SINAPI",VLOOKUP('TEREZINHA HARDY'!H325,SINAPI,4,),VLOOKUP('TEREZINHA HARDY'!H325,SETOP,5,))</f>
        <v>187.47</v>
      </c>
      <c r="N325" s="14">
        <f t="shared" ref="N325" si="3076">ROUND(M325*(1+$C$7),2)</f>
        <v>237.19</v>
      </c>
      <c r="O325" s="14">
        <f t="shared" ref="O325" si="3077">M325*K325</f>
        <v>187.47</v>
      </c>
      <c r="P325" s="14">
        <f t="shared" ref="P325" si="3078">N325*K325</f>
        <v>237.19</v>
      </c>
      <c r="Q325" s="230"/>
      <c r="R325" s="230"/>
      <c r="T325" s="232"/>
    </row>
    <row r="326" spans="1:20" s="231" customFormat="1" ht="30" customHeight="1">
      <c r="A326" s="2" t="s">
        <v>17531</v>
      </c>
      <c r="B326" s="256" t="str">
        <f>IF(I326="SINAPI",VLOOKUP('TEREZINHA HARDY'!H326,SINAPI,2,),VLOOKUP('TEREZINHA HARDY'!H326,SETOP,3,))</f>
        <v>REMOÇÃO DE RAÍZES REMANESCENTES DE TRONCO DE ÁRVORE COM DIÂMETRO MAIOR OU IGUAL A 0,60 M.AF_05/2018</v>
      </c>
      <c r="C326" s="256"/>
      <c r="D326" s="256"/>
      <c r="E326" s="256"/>
      <c r="F326" s="256"/>
      <c r="G326" s="256"/>
      <c r="H326" s="12">
        <v>98528</v>
      </c>
      <c r="I326" s="12" t="s">
        <v>16083</v>
      </c>
      <c r="J326" s="12" t="str">
        <f>IF(I326="SINAPI",VLOOKUP('TEREZINHA HARDY'!H326,SINAPI,3,),VLOOKUP('TEREZINHA HARDY'!H326,SETOP,4,))</f>
        <v>UN</v>
      </c>
      <c r="K326" s="13">
        <v>1</v>
      </c>
      <c r="L326" s="13">
        <v>407.19</v>
      </c>
      <c r="M326" s="14">
        <f>IF(I326="SINAPI",VLOOKUP('TEREZINHA HARDY'!H326,SINAPI,4,),VLOOKUP('TEREZINHA HARDY'!H326,SETOP,5,))</f>
        <v>171.3</v>
      </c>
      <c r="N326" s="14">
        <f t="shared" si="3073"/>
        <v>216.73</v>
      </c>
      <c r="O326" s="14">
        <f t="shared" si="3074"/>
        <v>171.3</v>
      </c>
      <c r="P326" s="14">
        <f t="shared" si="3075"/>
        <v>216.73</v>
      </c>
      <c r="Q326" s="230"/>
      <c r="R326" s="230"/>
      <c r="T326" s="232"/>
    </row>
    <row r="327" spans="1:20" s="1" customFormat="1" ht="30" customHeight="1">
      <c r="A327" s="252" t="str">
        <f>"SUBTOTAL "&amp;B318</f>
        <v>SUBTOTAL ACESSO PARA VAN</v>
      </c>
      <c r="B327" s="253"/>
      <c r="C327" s="253"/>
      <c r="D327" s="253"/>
      <c r="E327" s="253"/>
      <c r="F327" s="253"/>
      <c r="G327" s="253"/>
      <c r="H327" s="253"/>
      <c r="I327" s="253"/>
      <c r="J327" s="253"/>
      <c r="K327" s="253"/>
      <c r="L327" s="253"/>
      <c r="M327" s="253"/>
      <c r="N327" s="253"/>
      <c r="O327" s="217">
        <f>SUM(O319:O326)</f>
        <v>4625.0920999999998</v>
      </c>
      <c r="P327" s="217">
        <f>SUM(P319:P326)</f>
        <v>5851.6974999999984</v>
      </c>
      <c r="Q327" s="220"/>
      <c r="R327" s="220"/>
      <c r="S327" s="4"/>
      <c r="T327" s="117"/>
    </row>
    <row r="328" spans="1:20" s="1" customFormat="1" ht="15" customHeight="1">
      <c r="A328" s="273"/>
      <c r="B328" s="273"/>
      <c r="C328" s="273"/>
      <c r="D328" s="273"/>
      <c r="E328" s="273"/>
      <c r="F328" s="273"/>
      <c r="G328" s="273"/>
      <c r="H328" s="273"/>
      <c r="I328" s="273"/>
      <c r="J328" s="273"/>
      <c r="K328" s="273"/>
      <c r="L328" s="273"/>
      <c r="M328" s="273"/>
      <c r="N328" s="273"/>
      <c r="O328" s="273"/>
      <c r="P328" s="157"/>
      <c r="Q328" s="220"/>
      <c r="R328" s="220"/>
      <c r="S328" s="4"/>
      <c r="T328" s="117"/>
    </row>
    <row r="329" spans="1:20" s="1" customFormat="1" ht="30" customHeight="1">
      <c r="A329" s="80">
        <v>16</v>
      </c>
      <c r="B329" s="258" t="s">
        <v>17134</v>
      </c>
      <c r="C329" s="258"/>
      <c r="D329" s="258"/>
      <c r="E329" s="258"/>
      <c r="F329" s="258"/>
      <c r="G329" s="258"/>
      <c r="H329" s="80"/>
      <c r="I329" s="80"/>
      <c r="J329" s="80"/>
      <c r="K329" s="80"/>
      <c r="L329" s="81"/>
      <c r="M329" s="80"/>
      <c r="N329" s="80"/>
      <c r="O329" s="137"/>
      <c r="P329" s="137"/>
      <c r="Q329" s="220"/>
      <c r="R329" s="220"/>
      <c r="S329" s="4"/>
      <c r="T329" s="117"/>
    </row>
    <row r="330" spans="1:20" s="16" customFormat="1" ht="35.25" customHeight="1">
      <c r="A330" s="2" t="s">
        <v>16617</v>
      </c>
      <c r="B330" s="256" t="str">
        <f>IF(I330="SINAPI",VLOOKUP('TEREZINHA HARDY'!H330,SINAPI,2,),VLOOKUP('TEREZINHA HARDY'!H330,SETOP,3,))</f>
        <v>FORNECIMENTO, FABRICAÇÃO, TRANSPORTE E MONTAGEM DE ESTRUTURA METÁLICA EM PERFIS LAMINADOS, INCLUSIVE PINTURA PRIMER</v>
      </c>
      <c r="C330" s="256"/>
      <c r="D330" s="256"/>
      <c r="E330" s="256"/>
      <c r="F330" s="256"/>
      <c r="G330" s="256"/>
      <c r="H330" s="25" t="s">
        <v>10379</v>
      </c>
      <c r="I330" s="25" t="s">
        <v>6222</v>
      </c>
      <c r="J330" s="25" t="str">
        <f>IF(I330="SINAPI",VLOOKUP('TEREZINHA HARDY'!H330,SINAPI,3,),VLOOKUP('TEREZINHA HARDY'!H330,SETOP,4,))</f>
        <v>KG</v>
      </c>
      <c r="K330" s="13">
        <v>3283.9</v>
      </c>
      <c r="L330" s="3" t="s">
        <v>41</v>
      </c>
      <c r="M330" s="26">
        <f>IF(I330="SINAPI",VLOOKUP('TEREZINHA HARDY'!H330,SINAPI,4,),VLOOKUP('TEREZINHA HARDY'!H330,SETOP,5,))</f>
        <v>10.5</v>
      </c>
      <c r="N330" s="26">
        <f t="shared" ref="N330:N331" si="3079">ROUND(M330*(1+$C$7),2)</f>
        <v>13.28</v>
      </c>
      <c r="O330" s="26">
        <f t="shared" ref="O330:O331" si="3080">K330*M330</f>
        <v>34480.950000000004</v>
      </c>
      <c r="P330" s="26">
        <f t="shared" ref="P330:P331" si="3081">N330*K330</f>
        <v>43610.192000000003</v>
      </c>
      <c r="Q330" s="128"/>
      <c r="R330" s="128"/>
      <c r="S330" s="15"/>
      <c r="T330" s="129"/>
    </row>
    <row r="331" spans="1:20" s="16" customFormat="1" ht="30" customHeight="1">
      <c r="A331" s="2" t="s">
        <v>16618</v>
      </c>
      <c r="B331" s="256" t="str">
        <f>IF(I331="SINAPI",VLOOKUP('TEREZINHA HARDY'!H331,SINAPI,2,),VLOOKUP('TEREZINHA HARDY'!H331,SETOP,3,))</f>
        <v>COBERTURA EM TELHA METÁLICA GALVANIZADA TRAPEZOIDAL, TIPO SIMPLES, ESP. 0,50MM, ACABAMENTO NATURAL, INCLUSIVE ACESSÓRIOS PARA FIXAÇÃO, FORNECIMENTO E INSTALAÇÃO</v>
      </c>
      <c r="C331" s="256"/>
      <c r="D331" s="256"/>
      <c r="E331" s="256"/>
      <c r="F331" s="256"/>
      <c r="G331" s="256"/>
      <c r="H331" s="25" t="s">
        <v>9417</v>
      </c>
      <c r="I331" s="25" t="s">
        <v>6222</v>
      </c>
      <c r="J331" s="25" t="str">
        <f>IF(I331="SINAPI",VLOOKUP('TEREZINHA HARDY'!H331,SINAPI,3,),VLOOKUP('TEREZINHA HARDY'!H331,SETOP,4,))</f>
        <v>M2</v>
      </c>
      <c r="K331" s="13">
        <f>1.02*30*5.288</f>
        <v>161.81280000000001</v>
      </c>
      <c r="L331" s="3" t="s">
        <v>41</v>
      </c>
      <c r="M331" s="26">
        <f>IF(I331="SINAPI",VLOOKUP('TEREZINHA HARDY'!H331,SINAPI,4,),VLOOKUP('TEREZINHA HARDY'!H331,SETOP,5,))</f>
        <v>48.67</v>
      </c>
      <c r="N331" s="26">
        <f t="shared" si="3079"/>
        <v>61.58</v>
      </c>
      <c r="O331" s="26">
        <f t="shared" si="3080"/>
        <v>7875.4289760000011</v>
      </c>
      <c r="P331" s="26">
        <f t="shared" si="3081"/>
        <v>9964.4322240000001</v>
      </c>
      <c r="Q331" s="128"/>
      <c r="R331" s="128"/>
      <c r="S331" s="15"/>
      <c r="T331" s="129"/>
    </row>
    <row r="332" spans="1:20" s="16" customFormat="1" ht="30" customHeight="1">
      <c r="A332" s="2" t="s">
        <v>17172</v>
      </c>
      <c r="B332" s="256" t="str">
        <f>IF(I332="SINAPI",VLOOKUP('TEREZINHA HARDY'!H332,SINAPI,2,),VLOOKUP('TEREZINHA HARDY'!H332,SETOP,3,))</f>
        <v>COLOCAÇÃO DE CUMEEIRA GALVANIZADA TRAPEZOIDAL E = 0,50 MM, SIMPLES</v>
      </c>
      <c r="C332" s="256"/>
      <c r="D332" s="256"/>
      <c r="E332" s="256"/>
      <c r="F332" s="256"/>
      <c r="G332" s="256"/>
      <c r="H332" s="25" t="s">
        <v>9423</v>
      </c>
      <c r="I332" s="25" t="s">
        <v>6222</v>
      </c>
      <c r="J332" s="25" t="str">
        <f>IF(I332="SINAPI",VLOOKUP('TEREZINHA HARDY'!H332,SINAPI,3,),VLOOKUP('TEREZINHA HARDY'!H332,SETOP,4,))</f>
        <v>M</v>
      </c>
      <c r="K332" s="13">
        <v>15</v>
      </c>
      <c r="L332" s="3" t="s">
        <v>41</v>
      </c>
      <c r="M332" s="26">
        <f>IF(I332="SINAPI",VLOOKUP('TEREZINHA HARDY'!H332,SINAPI,4,),VLOOKUP('TEREZINHA HARDY'!H332,SETOP,5,))</f>
        <v>31.06</v>
      </c>
      <c r="N332" s="26">
        <f t="shared" ref="N332" si="3082">ROUND(M332*(1+$C$7),2)</f>
        <v>39.299999999999997</v>
      </c>
      <c r="O332" s="26">
        <f t="shared" ref="O332" si="3083">K332*M332</f>
        <v>465.9</v>
      </c>
      <c r="P332" s="26">
        <f t="shared" ref="P332" si="3084">N332*K332</f>
        <v>589.5</v>
      </c>
      <c r="Q332" s="128"/>
      <c r="R332" s="128"/>
      <c r="S332" s="15"/>
      <c r="T332" s="129"/>
    </row>
    <row r="333" spans="1:20" s="16" customFormat="1" ht="30" customHeight="1">
      <c r="A333" s="252" t="str">
        <f>"SUBTOTAL "&amp;B329</f>
        <v>SUBTOTAL SISTEMAS DE COBERTURA</v>
      </c>
      <c r="B333" s="253"/>
      <c r="C333" s="253"/>
      <c r="D333" s="253"/>
      <c r="E333" s="253"/>
      <c r="F333" s="253"/>
      <c r="G333" s="253"/>
      <c r="H333" s="253"/>
      <c r="I333" s="253"/>
      <c r="J333" s="253"/>
      <c r="K333" s="253"/>
      <c r="L333" s="253"/>
      <c r="M333" s="253"/>
      <c r="N333" s="253"/>
      <c r="O333" s="217">
        <f>SUM(O330:O332)</f>
        <v>42822.278976000009</v>
      </c>
      <c r="P333" s="217">
        <f>SUM(P330:P332)</f>
        <v>54164.124223999999</v>
      </c>
      <c r="Q333" s="128"/>
      <c r="R333" s="128"/>
      <c r="S333" s="15"/>
      <c r="T333" s="129"/>
    </row>
    <row r="334" spans="1:20" s="1" customFormat="1" ht="15" customHeight="1">
      <c r="A334" s="273"/>
      <c r="B334" s="273"/>
      <c r="C334" s="273"/>
      <c r="D334" s="273"/>
      <c r="E334" s="273"/>
      <c r="F334" s="273"/>
      <c r="G334" s="273"/>
      <c r="H334" s="273"/>
      <c r="I334" s="273"/>
      <c r="J334" s="273"/>
      <c r="K334" s="273"/>
      <c r="L334" s="273"/>
      <c r="M334" s="273"/>
      <c r="N334" s="273"/>
      <c r="O334" s="273"/>
      <c r="P334" s="157"/>
      <c r="Q334" s="220"/>
      <c r="R334" s="220"/>
      <c r="S334" s="4"/>
      <c r="T334" s="117"/>
    </row>
    <row r="335" spans="1:20" s="16" customFormat="1" ht="30" customHeight="1">
      <c r="A335" s="80">
        <v>17</v>
      </c>
      <c r="B335" s="258" t="s">
        <v>16237</v>
      </c>
      <c r="C335" s="258"/>
      <c r="D335" s="258"/>
      <c r="E335" s="258"/>
      <c r="F335" s="258"/>
      <c r="G335" s="258"/>
      <c r="H335" s="80"/>
      <c r="I335" s="80"/>
      <c r="J335" s="80"/>
      <c r="K335" s="80"/>
      <c r="L335" s="81"/>
      <c r="M335" s="80"/>
      <c r="N335" s="80"/>
      <c r="O335" s="137"/>
      <c r="P335" s="137"/>
      <c r="Q335" s="124"/>
      <c r="R335" s="124"/>
      <c r="S335" s="4"/>
      <c r="T335" s="117"/>
    </row>
    <row r="336" spans="1:20" s="16" customFormat="1" ht="30" customHeight="1">
      <c r="A336" s="82" t="s">
        <v>16269</v>
      </c>
      <c r="B336" s="291" t="s">
        <v>16239</v>
      </c>
      <c r="C336" s="291"/>
      <c r="D336" s="291"/>
      <c r="E336" s="291"/>
      <c r="F336" s="291"/>
      <c r="G336" s="291"/>
      <c r="H336" s="83"/>
      <c r="I336" s="83"/>
      <c r="J336" s="83"/>
      <c r="K336" s="83"/>
      <c r="L336" s="83"/>
      <c r="M336" s="83"/>
      <c r="N336" s="83"/>
      <c r="O336" s="150"/>
      <c r="P336" s="150"/>
      <c r="Q336" s="124"/>
      <c r="R336" s="124"/>
      <c r="S336" s="4"/>
      <c r="T336" s="117"/>
    </row>
    <row r="337" spans="1:20" s="16" customFormat="1" ht="30" customHeight="1">
      <c r="A337" s="2" t="s">
        <v>17174</v>
      </c>
      <c r="B337" s="256" t="str">
        <f>IF(I337="SINAPI",VLOOKUP('TEREZINHA HARDY'!H337,SINAPI,2,),VLOOKUP('TEREZINHA HARDY'!H337,SETOP,3,))</f>
        <v>TUBO, PVC, SOLDÁVEL, DN 25MM, INSTALADO EM RAMAL DE DISTRIBUIÇÃO DE ÁGUA - FORNECIMENTO E INSTALAÇÃO. AF_12/2014</v>
      </c>
      <c r="C337" s="256"/>
      <c r="D337" s="256"/>
      <c r="E337" s="256"/>
      <c r="F337" s="256"/>
      <c r="G337" s="256"/>
      <c r="H337" s="12">
        <v>89402</v>
      </c>
      <c r="I337" s="25" t="s">
        <v>16083</v>
      </c>
      <c r="J337" s="25" t="str">
        <f>IF(I337="SINAPI",VLOOKUP('TEREZINHA HARDY'!H337,SINAPI,3,),VLOOKUP('TEREZINHA HARDY'!H337,SETOP,4,))</f>
        <v>M</v>
      </c>
      <c r="K337" s="3">
        <v>78.2</v>
      </c>
      <c r="L337" s="3" t="s">
        <v>41</v>
      </c>
      <c r="M337" s="26">
        <f>IF(I337="SINAPI",VLOOKUP('TEREZINHA HARDY'!H337,SINAPI,4,),VLOOKUP('TEREZINHA HARDY'!H337,SETOP,5,))</f>
        <v>6.14</v>
      </c>
      <c r="N337" s="26">
        <f t="shared" ref="N337:N361" si="3085">ROUND(M337*(1+$C$7),2)</f>
        <v>7.77</v>
      </c>
      <c r="O337" s="26">
        <f t="shared" ref="O337:O361" si="3086">K337*M337</f>
        <v>480.14799999999997</v>
      </c>
      <c r="P337" s="26">
        <f t="shared" ref="P337:P361" si="3087">N337*K337</f>
        <v>607.61400000000003</v>
      </c>
      <c r="Q337" s="124"/>
      <c r="R337" s="124"/>
      <c r="S337" s="4"/>
      <c r="T337" s="117"/>
    </row>
    <row r="338" spans="1:20" s="16" customFormat="1" ht="30" customHeight="1">
      <c r="A338" s="2" t="s">
        <v>17175</v>
      </c>
      <c r="B338" s="256" t="str">
        <f>IF(I338="SINAPI",VLOOKUP('TEREZINHA HARDY'!H338,SINAPI,2,),VLOOKUP('TEREZINHA HARDY'!H338,SETOP,3,))</f>
        <v>TUBO, PVC, SOLDÁVEL, DN 32MM, INSTALADO EM RAMAL OU SUB-RAMAL DE ÁGUA - FORNECIMENTO E INSTALAÇÃO. AF_12/2014</v>
      </c>
      <c r="C338" s="256"/>
      <c r="D338" s="256"/>
      <c r="E338" s="256"/>
      <c r="F338" s="256"/>
      <c r="G338" s="256"/>
      <c r="H338" s="12">
        <v>89357</v>
      </c>
      <c r="I338" s="25" t="s">
        <v>16083</v>
      </c>
      <c r="J338" s="25" t="str">
        <f>IF(I338="SINAPI",VLOOKUP('TEREZINHA HARDY'!H338,SINAPI,3,),VLOOKUP('TEREZINHA HARDY'!H338,SETOP,4,))</f>
        <v>M</v>
      </c>
      <c r="K338" s="3">
        <v>8.9700000000000006</v>
      </c>
      <c r="L338" s="3" t="s">
        <v>41</v>
      </c>
      <c r="M338" s="26">
        <f>IF(I338="SINAPI",VLOOKUP('TEREZINHA HARDY'!H338,SINAPI,4,),VLOOKUP('TEREZINHA HARDY'!H338,SETOP,5,))</f>
        <v>19.87</v>
      </c>
      <c r="N338" s="26">
        <f t="shared" si="3085"/>
        <v>25.14</v>
      </c>
      <c r="O338" s="26">
        <f t="shared" si="3086"/>
        <v>178.23390000000003</v>
      </c>
      <c r="P338" s="26">
        <f t="shared" si="3087"/>
        <v>225.50580000000002</v>
      </c>
      <c r="Q338" s="124"/>
      <c r="R338" s="124"/>
      <c r="S338" s="4"/>
      <c r="T338" s="117"/>
    </row>
    <row r="339" spans="1:20" s="16" customFormat="1" ht="30" customHeight="1">
      <c r="A339" s="2" t="s">
        <v>17176</v>
      </c>
      <c r="B339" s="256" t="str">
        <f>IF(I339="SINAPI",VLOOKUP('TEREZINHA HARDY'!H339,SINAPI,2,),VLOOKUP('TEREZINHA HARDY'!H339,SETOP,3,))</f>
        <v>TUBO, PVC, SOLDÁVEL, DN 50MM, INSTALADO EM PRUMADA DE ÁGUA - FORNECIMENTO E INSTALAÇÃO. AF_12/2014</v>
      </c>
      <c r="C339" s="256"/>
      <c r="D339" s="256"/>
      <c r="E339" s="256"/>
      <c r="F339" s="256"/>
      <c r="G339" s="256"/>
      <c r="H339" s="12">
        <v>89449</v>
      </c>
      <c r="I339" s="25" t="s">
        <v>16083</v>
      </c>
      <c r="J339" s="25" t="str">
        <f>IF(I339="SINAPI",VLOOKUP('TEREZINHA HARDY'!H339,SINAPI,3,),VLOOKUP('TEREZINHA HARDY'!H339,SETOP,4,))</f>
        <v>M</v>
      </c>
      <c r="K339" s="3">
        <v>56.55</v>
      </c>
      <c r="L339" s="3" t="s">
        <v>41</v>
      </c>
      <c r="M339" s="26">
        <f>IF(I339="SINAPI",VLOOKUP('TEREZINHA HARDY'!H339,SINAPI,4,),VLOOKUP('TEREZINHA HARDY'!H339,SETOP,5,))</f>
        <v>10.18</v>
      </c>
      <c r="N339" s="26">
        <f t="shared" si="3085"/>
        <v>12.88</v>
      </c>
      <c r="O339" s="26">
        <f t="shared" si="3086"/>
        <v>575.67899999999997</v>
      </c>
      <c r="P339" s="26">
        <f t="shared" si="3087"/>
        <v>728.36400000000003</v>
      </c>
      <c r="Q339" s="124"/>
      <c r="R339" s="124"/>
      <c r="S339" s="4"/>
      <c r="T339" s="117"/>
    </row>
    <row r="340" spans="1:20" s="16" customFormat="1" ht="30" customHeight="1">
      <c r="A340" s="2" t="s">
        <v>17177</v>
      </c>
      <c r="B340" s="256" t="s">
        <v>16252</v>
      </c>
      <c r="C340" s="256"/>
      <c r="D340" s="256"/>
      <c r="E340" s="256"/>
      <c r="F340" s="256"/>
      <c r="G340" s="256"/>
      <c r="H340" s="12" t="s">
        <v>16600</v>
      </c>
      <c r="I340" s="25" t="s">
        <v>16240</v>
      </c>
      <c r="J340" s="25" t="s">
        <v>16200</v>
      </c>
      <c r="K340" s="3">
        <v>8</v>
      </c>
      <c r="L340" s="3" t="s">
        <v>41</v>
      </c>
      <c r="M340" s="26">
        <f>COMPOSIÇÃO!I82</f>
        <v>4.89975</v>
      </c>
      <c r="N340" s="26">
        <f t="shared" si="3085"/>
        <v>6.2</v>
      </c>
      <c r="O340" s="26">
        <f t="shared" si="3086"/>
        <v>39.198</v>
      </c>
      <c r="P340" s="26">
        <f t="shared" si="3087"/>
        <v>49.6</v>
      </c>
      <c r="Q340" s="124"/>
      <c r="R340" s="124"/>
      <c r="S340" s="4"/>
      <c r="T340" s="117"/>
    </row>
    <row r="341" spans="1:20" s="16" customFormat="1" ht="30" customHeight="1">
      <c r="A341" s="2" t="s">
        <v>17178</v>
      </c>
      <c r="B341" s="256" t="str">
        <f>IF(I341="SINAPI",VLOOKUP('TEREZINHA HARDY'!H341,SINAPI,2,),VLOOKUP('TEREZINHA HARDY'!H341,SETOP,3,))</f>
        <v>ADAPTADOR COM FLANGES LIVRES, PVC, SOLDÁVEL, DN  25 MM X 3/4 , INSTALADO EM RESERVAÇÃO DE ÁGUA DE EDIFICAÇÃO QUE POSSUA RESERVATÓRIO DE FIBRA/FIBROCIMENTO   FORNECIMENTO E INSTALAÇÃO. AF_06/2016</v>
      </c>
      <c r="C341" s="256"/>
      <c r="D341" s="256"/>
      <c r="E341" s="256"/>
      <c r="F341" s="256"/>
      <c r="G341" s="256"/>
      <c r="H341" s="12">
        <v>94708</v>
      </c>
      <c r="I341" s="25" t="s">
        <v>16083</v>
      </c>
      <c r="J341" s="25" t="str">
        <f>IF(I341="SINAPI",VLOOKUP('TEREZINHA HARDY'!H341,SINAPI,3,),VLOOKUP('TEREZINHA HARDY'!H341,SETOP,4,))</f>
        <v>UN</v>
      </c>
      <c r="K341" s="3">
        <v>1</v>
      </c>
      <c r="L341" s="3" t="s">
        <v>41</v>
      </c>
      <c r="M341" s="26">
        <f>IF(I341="SINAPI",VLOOKUP('TEREZINHA HARDY'!H341,SINAPI,4,),VLOOKUP('TEREZINHA HARDY'!H341,SETOP,5,))</f>
        <v>16.25</v>
      </c>
      <c r="N341" s="26">
        <f t="shared" si="3085"/>
        <v>20.56</v>
      </c>
      <c r="O341" s="26">
        <f t="shared" si="3086"/>
        <v>16.25</v>
      </c>
      <c r="P341" s="26">
        <f t="shared" si="3087"/>
        <v>20.56</v>
      </c>
      <c r="Q341" s="124"/>
      <c r="R341" s="124"/>
      <c r="S341" s="4"/>
      <c r="T341" s="117"/>
    </row>
    <row r="342" spans="1:20" s="16" customFormat="1" ht="30" customHeight="1">
      <c r="A342" s="2" t="s">
        <v>17179</v>
      </c>
      <c r="B342" s="256" t="str">
        <f>IF(I342="SINAPI",VLOOKUP('TEREZINHA HARDY'!H342,SINAPI,2,),VLOOKUP('TEREZINHA HARDY'!H342,SETOP,3,))</f>
        <v>ADAPTADOR CURTO COM BOLSA E ROSCA PARA REGISTRO, PVC, SOLDÁVEL, DN 25MM X 3/4, INSTALADO EM RAMAL OU SUB-RAMAL DE ÁGUA - FORNECIMENTO E INSTALAÇÃO. AF_12/2014</v>
      </c>
      <c r="C342" s="256"/>
      <c r="D342" s="256"/>
      <c r="E342" s="256"/>
      <c r="F342" s="256"/>
      <c r="G342" s="256"/>
      <c r="H342" s="12">
        <v>89383</v>
      </c>
      <c r="I342" s="25" t="s">
        <v>16083</v>
      </c>
      <c r="J342" s="25" t="str">
        <f>IF(I342="SINAPI",VLOOKUP('TEREZINHA HARDY'!H342,SINAPI,3,),VLOOKUP('TEREZINHA HARDY'!H342,SETOP,4,))</f>
        <v>UN</v>
      </c>
      <c r="K342" s="3">
        <v>24</v>
      </c>
      <c r="L342" s="3" t="s">
        <v>41</v>
      </c>
      <c r="M342" s="26">
        <f>IF(I342="SINAPI",VLOOKUP('TEREZINHA HARDY'!H342,SINAPI,4,),VLOOKUP('TEREZINHA HARDY'!H342,SETOP,5,))</f>
        <v>4.38</v>
      </c>
      <c r="N342" s="26">
        <f t="shared" si="3085"/>
        <v>5.54</v>
      </c>
      <c r="O342" s="26">
        <f t="shared" si="3086"/>
        <v>105.12</v>
      </c>
      <c r="P342" s="26">
        <f t="shared" si="3087"/>
        <v>132.96</v>
      </c>
      <c r="Q342" s="124"/>
      <c r="R342" s="124"/>
      <c r="S342" s="4"/>
      <c r="T342" s="117"/>
    </row>
    <row r="343" spans="1:20" s="16" customFormat="1" ht="30" customHeight="1">
      <c r="A343" s="2" t="s">
        <v>17532</v>
      </c>
      <c r="B343" s="256" t="str">
        <f>IF(I343="SINAPI",VLOOKUP('TEREZINHA HARDY'!H343,SINAPI,2,),VLOOKUP('TEREZINHA HARDY'!H343,SETOP,3,))</f>
        <v>ADAPTADOR CURTO COM BOLSA E ROSCA PARA REGISTRO, PVC, SOLDÁVEL, DN 50MM X 1.1/2, INSTALADO EM PRUMADA DE ÁGUA - FORNECIMENTO E INSTALAÇÃO. AF_12/2014</v>
      </c>
      <c r="C343" s="256"/>
      <c r="D343" s="256"/>
      <c r="E343" s="256"/>
      <c r="F343" s="256"/>
      <c r="G343" s="256"/>
      <c r="H343" s="12">
        <v>89596</v>
      </c>
      <c r="I343" s="25" t="s">
        <v>16083</v>
      </c>
      <c r="J343" s="25" t="str">
        <f>IF(I343="SINAPI",VLOOKUP('TEREZINHA HARDY'!H343,SINAPI,3,),VLOOKUP('TEREZINHA HARDY'!H343,SETOP,4,))</f>
        <v>UN</v>
      </c>
      <c r="K343" s="3">
        <v>2</v>
      </c>
      <c r="L343" s="3" t="s">
        <v>41</v>
      </c>
      <c r="M343" s="26">
        <f>IF(I343="SINAPI",VLOOKUP('TEREZINHA HARDY'!H343,SINAPI,4,),VLOOKUP('TEREZINHA HARDY'!H343,SETOP,5,))</f>
        <v>6.59</v>
      </c>
      <c r="N343" s="26">
        <f t="shared" si="3085"/>
        <v>8.34</v>
      </c>
      <c r="O343" s="26">
        <f t="shared" si="3086"/>
        <v>13.18</v>
      </c>
      <c r="P343" s="26">
        <f t="shared" si="3087"/>
        <v>16.68</v>
      </c>
      <c r="Q343" s="124"/>
      <c r="R343" s="124"/>
      <c r="S343" s="4"/>
      <c r="T343" s="117"/>
    </row>
    <row r="344" spans="1:20" s="16" customFormat="1" ht="30" customHeight="1">
      <c r="A344" s="2" t="s">
        <v>17533</v>
      </c>
      <c r="B344" s="256" t="s">
        <v>17248</v>
      </c>
      <c r="C344" s="256"/>
      <c r="D344" s="256"/>
      <c r="E344" s="256"/>
      <c r="F344" s="256"/>
      <c r="G344" s="256"/>
      <c r="H344" s="12" t="s">
        <v>16601</v>
      </c>
      <c r="I344" s="25" t="s">
        <v>16240</v>
      </c>
      <c r="J344" s="25" t="s">
        <v>16200</v>
      </c>
      <c r="K344" s="3">
        <v>2</v>
      </c>
      <c r="L344" s="3" t="s">
        <v>41</v>
      </c>
      <c r="M344" s="26">
        <f>COMPOSIÇÃO!I93</f>
        <v>6.019400000000001</v>
      </c>
      <c r="N344" s="26">
        <f t="shared" si="3085"/>
        <v>7.62</v>
      </c>
      <c r="O344" s="26">
        <f t="shared" si="3086"/>
        <v>12.038800000000002</v>
      </c>
      <c r="P344" s="26">
        <f t="shared" si="3087"/>
        <v>15.24</v>
      </c>
      <c r="Q344" s="124"/>
      <c r="R344" s="124"/>
      <c r="S344" s="4"/>
      <c r="T344" s="117"/>
    </row>
    <row r="345" spans="1:20" s="16" customFormat="1" ht="30" customHeight="1">
      <c r="A345" s="2" t="s">
        <v>17534</v>
      </c>
      <c r="B345" s="256" t="str">
        <f>IF(I345="SINAPI",VLOOKUP('TEREZINHA HARDY'!H345,SINAPI,2,),VLOOKUP('TEREZINHA HARDY'!H345,SETOP,3,))</f>
        <v>JOELHO 90 GRAUS COM BUCHA DE LATÃO, PVC, SOLDÁVEL, DN 25MM, X 3/4 INSTALADO EM RAMAL OU SUB-RAMAL DE ÁGUA - FORNECIMENTO E INSTALAÇÃO. AF_12/2014</v>
      </c>
      <c r="C345" s="256"/>
      <c r="D345" s="256"/>
      <c r="E345" s="256"/>
      <c r="F345" s="256"/>
      <c r="G345" s="256"/>
      <c r="H345" s="12">
        <v>89366</v>
      </c>
      <c r="I345" s="25" t="s">
        <v>16083</v>
      </c>
      <c r="J345" s="25" t="str">
        <f>IF(I345="SINAPI",VLOOKUP('TEREZINHA HARDY'!H345,SINAPI,3,),VLOOKUP('TEREZINHA HARDY'!H345,SETOP,4,))</f>
        <v>UN</v>
      </c>
      <c r="K345" s="3">
        <v>2</v>
      </c>
      <c r="L345" s="3" t="s">
        <v>41</v>
      </c>
      <c r="M345" s="26">
        <f>IF(I345="SINAPI",VLOOKUP('TEREZINHA HARDY'!H345,SINAPI,4,),VLOOKUP('TEREZINHA HARDY'!H345,SETOP,5,))</f>
        <v>9.99</v>
      </c>
      <c r="N345" s="26">
        <f t="shared" si="3085"/>
        <v>12.64</v>
      </c>
      <c r="O345" s="26">
        <f t="shared" si="3086"/>
        <v>19.98</v>
      </c>
      <c r="P345" s="26">
        <f t="shared" si="3087"/>
        <v>25.28</v>
      </c>
      <c r="Q345" s="124"/>
      <c r="R345" s="124"/>
      <c r="S345" s="4"/>
      <c r="T345" s="117"/>
    </row>
    <row r="346" spans="1:20" s="16" customFormat="1" ht="30" customHeight="1">
      <c r="A346" s="2" t="s">
        <v>17535</v>
      </c>
      <c r="B346" s="256" t="str">
        <f>IF(I346="SINAPI",VLOOKUP('TEREZINHA HARDY'!H346,SINAPI,2,),VLOOKUP('TEREZINHA HARDY'!H346,SETOP,3,))</f>
        <v>JOELHO 90 GRAUS COM BUCHA DE LATÃO, PVC, SOLDÁVEL, DN 25MM, X 1/2 INSTALADO EM RAMAL OU SUB-RAMAL DE ÁGUA - FORNECIMENTO E INSTALAÇÃO. AF_12/2014</v>
      </c>
      <c r="C346" s="256"/>
      <c r="D346" s="256"/>
      <c r="E346" s="256"/>
      <c r="F346" s="256"/>
      <c r="G346" s="256"/>
      <c r="H346" s="12">
        <v>90373</v>
      </c>
      <c r="I346" s="25" t="s">
        <v>16083</v>
      </c>
      <c r="J346" s="25" t="str">
        <f>IF(I346="SINAPI",VLOOKUP('TEREZINHA HARDY'!H346,SINAPI,3,),VLOOKUP('TEREZINHA HARDY'!H346,SETOP,4,))</f>
        <v>UN</v>
      </c>
      <c r="K346" s="3">
        <f>15+1</f>
        <v>16</v>
      </c>
      <c r="L346" s="3" t="s">
        <v>41</v>
      </c>
      <c r="M346" s="26">
        <f>IF(I346="SINAPI",VLOOKUP('TEREZINHA HARDY'!H346,SINAPI,4,),VLOOKUP('TEREZINHA HARDY'!H346,SETOP,5,))</f>
        <v>9.27</v>
      </c>
      <c r="N346" s="26">
        <f t="shared" si="3085"/>
        <v>11.73</v>
      </c>
      <c r="O346" s="26">
        <f t="shared" si="3086"/>
        <v>148.32</v>
      </c>
      <c r="P346" s="26">
        <f t="shared" si="3087"/>
        <v>187.68</v>
      </c>
      <c r="Q346" s="124"/>
      <c r="R346" s="124"/>
      <c r="S346" s="4"/>
      <c r="T346" s="117"/>
    </row>
    <row r="347" spans="1:20" s="16" customFormat="1" ht="30" customHeight="1">
      <c r="A347" s="2" t="s">
        <v>17536</v>
      </c>
      <c r="B347" s="256" t="str">
        <f>IF(I347="SINAPI",VLOOKUP('TEREZINHA HARDY'!H347,SINAPI,2,),VLOOKUP('TEREZINHA HARDY'!H347,SETOP,3,))</f>
        <v>LUVA SOLDÁVEL E COM ROSCA, PVC, SOLDÁVEL, DN 25MM X 3/4, INSTALADO EM RAMAL OU SUB-RAMAL DE ÁGUA - FORNECIMENTO E INSTALAÇÃO. AF_12/2014</v>
      </c>
      <c r="C347" s="256"/>
      <c r="D347" s="256"/>
      <c r="E347" s="256"/>
      <c r="F347" s="256"/>
      <c r="G347" s="256"/>
      <c r="H347" s="12">
        <v>89385</v>
      </c>
      <c r="I347" s="25" t="s">
        <v>16083</v>
      </c>
      <c r="J347" s="25" t="str">
        <f>IF(I347="SINAPI",VLOOKUP('TEREZINHA HARDY'!H347,SINAPI,3,),VLOOKUP('TEREZINHA HARDY'!H347,SETOP,4,))</f>
        <v>UN</v>
      </c>
      <c r="K347" s="3">
        <v>1</v>
      </c>
      <c r="L347" s="3" t="s">
        <v>41</v>
      </c>
      <c r="M347" s="26">
        <f>IF(I347="SINAPI",VLOOKUP('TEREZINHA HARDY'!H347,SINAPI,4,),VLOOKUP('TEREZINHA HARDY'!H347,SETOP,5,))</f>
        <v>4.8499999999999996</v>
      </c>
      <c r="N347" s="26">
        <f t="shared" si="3085"/>
        <v>6.14</v>
      </c>
      <c r="O347" s="26">
        <f t="shared" si="3086"/>
        <v>4.8499999999999996</v>
      </c>
      <c r="P347" s="26">
        <f t="shared" si="3087"/>
        <v>6.14</v>
      </c>
      <c r="Q347" s="124"/>
      <c r="R347" s="124"/>
      <c r="S347" s="4"/>
      <c r="T347" s="117"/>
    </row>
    <row r="348" spans="1:20" s="16" customFormat="1" ht="30" customHeight="1">
      <c r="A348" s="2" t="s">
        <v>17537</v>
      </c>
      <c r="B348" s="256" t="str">
        <f>IF(I348="SINAPI",VLOOKUP('TEREZINHA HARDY'!H348,SINAPI,2,),VLOOKUP('TEREZINHA HARDY'!H348,SETOP,3,))</f>
        <v>JOELHO 90 GRAUS, PVC, SOLDÁVEL, DN 25MM, INSTALADO EM RAMAL DE DISTRIBUIÇÃO DE ÁGUA - FORNECIMENTO E INSTALAÇÃO. AF_12/2014</v>
      </c>
      <c r="C348" s="256"/>
      <c r="D348" s="256"/>
      <c r="E348" s="256"/>
      <c r="F348" s="256"/>
      <c r="G348" s="256"/>
      <c r="H348" s="12">
        <v>89408</v>
      </c>
      <c r="I348" s="25" t="s">
        <v>16083</v>
      </c>
      <c r="J348" s="25" t="str">
        <f>IF(I348="SINAPI",VLOOKUP('TEREZINHA HARDY'!H348,SINAPI,3,),VLOOKUP('TEREZINHA HARDY'!H348,SETOP,4,))</f>
        <v>UN</v>
      </c>
      <c r="K348" s="3">
        <f>17+4</f>
        <v>21</v>
      </c>
      <c r="L348" s="3" t="s">
        <v>41</v>
      </c>
      <c r="M348" s="26">
        <f>IF(I348="SINAPI",VLOOKUP('TEREZINHA HARDY'!H348,SINAPI,4,),VLOOKUP('TEREZINHA HARDY'!H348,SETOP,5,))</f>
        <v>3.93</v>
      </c>
      <c r="N348" s="26">
        <f t="shared" si="3085"/>
        <v>4.97</v>
      </c>
      <c r="O348" s="26">
        <f t="shared" si="3086"/>
        <v>82.53</v>
      </c>
      <c r="P348" s="26">
        <f t="shared" si="3087"/>
        <v>104.36999999999999</v>
      </c>
      <c r="Q348" s="124"/>
      <c r="R348" s="124"/>
      <c r="S348" s="4"/>
      <c r="T348" s="117"/>
    </row>
    <row r="349" spans="1:20" s="16" customFormat="1" ht="30" customHeight="1">
      <c r="A349" s="2" t="s">
        <v>17538</v>
      </c>
      <c r="B349" s="256" t="str">
        <f>IF(I349="SINAPI",VLOOKUP('TEREZINHA HARDY'!H349,SINAPI,2,),VLOOKUP('TEREZINHA HARDY'!H349,SETOP,3,))</f>
        <v>JOELHO 90 GRAUS, PVC, SOLDÁVEL, DN 32MM, INSTALADO EM RAMAL OU SUB-RAMAL DE ÁGUA - FORNECIMENTO E INSTALAÇÃO. AF_12/2014</v>
      </c>
      <c r="C349" s="256"/>
      <c r="D349" s="256"/>
      <c r="E349" s="256"/>
      <c r="F349" s="256"/>
      <c r="G349" s="256"/>
      <c r="H349" s="12">
        <v>89367</v>
      </c>
      <c r="I349" s="25" t="s">
        <v>16083</v>
      </c>
      <c r="J349" s="25" t="str">
        <f>IF(I349="SINAPI",VLOOKUP('TEREZINHA HARDY'!H349,SINAPI,3,),VLOOKUP('TEREZINHA HARDY'!H349,SETOP,4,))</f>
        <v>UN</v>
      </c>
      <c r="K349" s="3">
        <v>1</v>
      </c>
      <c r="L349" s="3" t="s">
        <v>41</v>
      </c>
      <c r="M349" s="26">
        <f>IF(I349="SINAPI",VLOOKUP('TEREZINHA HARDY'!H349,SINAPI,4,),VLOOKUP('TEREZINHA HARDY'!H349,SETOP,5,))</f>
        <v>7.93</v>
      </c>
      <c r="N349" s="26">
        <f t="shared" si="3085"/>
        <v>10.029999999999999</v>
      </c>
      <c r="O349" s="26">
        <f t="shared" si="3086"/>
        <v>7.93</v>
      </c>
      <c r="P349" s="26">
        <f t="shared" si="3087"/>
        <v>10.029999999999999</v>
      </c>
      <c r="Q349" s="124"/>
      <c r="R349" s="124"/>
      <c r="S349" s="4"/>
      <c r="T349" s="117"/>
    </row>
    <row r="350" spans="1:20" s="16" customFormat="1" ht="30" customHeight="1">
      <c r="A350" s="2" t="s">
        <v>17539</v>
      </c>
      <c r="B350" s="256" t="str">
        <f>IF(I350="SINAPI",VLOOKUP('TEREZINHA HARDY'!H350,SINAPI,2,),VLOOKUP('TEREZINHA HARDY'!H350,SETOP,3,))</f>
        <v>JOELHO 90 GRAUS, PVC, SOLDÁVEL, DN 50MM, INSTALADO EM PRUMADA DE ÁGUA - FORNECIMENTO E INSTALAÇÃO. AF_12/2014</v>
      </c>
      <c r="C350" s="256"/>
      <c r="D350" s="256"/>
      <c r="E350" s="256"/>
      <c r="F350" s="256"/>
      <c r="G350" s="256"/>
      <c r="H350" s="12">
        <v>89501</v>
      </c>
      <c r="I350" s="25" t="s">
        <v>16083</v>
      </c>
      <c r="J350" s="25" t="str">
        <f>IF(I350="SINAPI",VLOOKUP('TEREZINHA HARDY'!H350,SINAPI,3,),VLOOKUP('TEREZINHA HARDY'!H350,SETOP,4,))</f>
        <v>UN</v>
      </c>
      <c r="K350" s="3">
        <f>3+5</f>
        <v>8</v>
      </c>
      <c r="L350" s="3" t="s">
        <v>41</v>
      </c>
      <c r="M350" s="26">
        <f>IF(I350="SINAPI",VLOOKUP('TEREZINHA HARDY'!H350,SINAPI,4,),VLOOKUP('TEREZINHA HARDY'!H350,SETOP,5,))</f>
        <v>8.5</v>
      </c>
      <c r="N350" s="26">
        <f t="shared" si="3085"/>
        <v>10.75</v>
      </c>
      <c r="O350" s="26">
        <f t="shared" si="3086"/>
        <v>68</v>
      </c>
      <c r="P350" s="26">
        <f t="shared" si="3087"/>
        <v>86</v>
      </c>
      <c r="Q350" s="124"/>
      <c r="R350" s="124"/>
      <c r="S350" s="4"/>
      <c r="T350" s="117"/>
    </row>
    <row r="351" spans="1:20" s="16" customFormat="1" ht="30" customHeight="1">
      <c r="A351" s="2" t="s">
        <v>17540</v>
      </c>
      <c r="B351" s="256" t="s">
        <v>16253</v>
      </c>
      <c r="C351" s="256"/>
      <c r="D351" s="256"/>
      <c r="E351" s="256"/>
      <c r="F351" s="256"/>
      <c r="G351" s="256"/>
      <c r="H351" s="12" t="s">
        <v>16602</v>
      </c>
      <c r="I351" s="25" t="s">
        <v>16240</v>
      </c>
      <c r="J351" s="25" t="s">
        <v>16200</v>
      </c>
      <c r="K351" s="3">
        <v>4</v>
      </c>
      <c r="L351" s="3" t="s">
        <v>41</v>
      </c>
      <c r="M351" s="26">
        <f>COMPOSIÇÃO!I103</f>
        <v>9.0477100000000004</v>
      </c>
      <c r="N351" s="26">
        <f t="shared" si="3085"/>
        <v>11.45</v>
      </c>
      <c r="O351" s="26">
        <f t="shared" si="3086"/>
        <v>36.190840000000001</v>
      </c>
      <c r="P351" s="26">
        <f t="shared" si="3087"/>
        <v>45.8</v>
      </c>
      <c r="Q351" s="124"/>
      <c r="R351" s="124"/>
      <c r="S351" s="4"/>
      <c r="T351" s="117"/>
    </row>
    <row r="352" spans="1:20" s="16" customFormat="1" ht="30" customHeight="1">
      <c r="A352" s="2" t="s">
        <v>17541</v>
      </c>
      <c r="B352" s="256" t="str">
        <f>IF(I352="SINAPI",VLOOKUP('TEREZINHA HARDY'!H352,SINAPI,2,),VLOOKUP('TEREZINHA HARDY'!H352,SETOP,3,))</f>
        <v>LUVA DE CORRER, PVC, SOLDÁVEL, DN 25MM, INSTALADO EM RAMAL OU SUB-RAMAL DE ÁGUA - FORNECIMENTO E INSTALAÇÃO. AF_12/2014</v>
      </c>
      <c r="C352" s="256"/>
      <c r="D352" s="256"/>
      <c r="E352" s="256"/>
      <c r="F352" s="256"/>
      <c r="G352" s="256"/>
      <c r="H352" s="12">
        <v>89379</v>
      </c>
      <c r="I352" s="25" t="s">
        <v>16083</v>
      </c>
      <c r="J352" s="25" t="str">
        <f>IF(I352="SINAPI",VLOOKUP('TEREZINHA HARDY'!H352,SINAPI,3,),VLOOKUP('TEREZINHA HARDY'!H352,SETOP,4,))</f>
        <v>UN</v>
      </c>
      <c r="K352" s="3">
        <v>10</v>
      </c>
      <c r="L352" s="3" t="s">
        <v>41</v>
      </c>
      <c r="M352" s="26">
        <f>IF(I352="SINAPI",VLOOKUP('TEREZINHA HARDY'!H352,SINAPI,4,),VLOOKUP('TEREZINHA HARDY'!H352,SETOP,5,))</f>
        <v>10.24</v>
      </c>
      <c r="N352" s="26">
        <f t="shared" si="3085"/>
        <v>12.96</v>
      </c>
      <c r="O352" s="26">
        <f t="shared" si="3086"/>
        <v>102.4</v>
      </c>
      <c r="P352" s="26">
        <f t="shared" si="3087"/>
        <v>129.60000000000002</v>
      </c>
      <c r="Q352" s="124"/>
      <c r="R352" s="124"/>
      <c r="S352" s="4"/>
      <c r="T352" s="117"/>
    </row>
    <row r="353" spans="1:20" s="16" customFormat="1" ht="30" customHeight="1">
      <c r="A353" s="2" t="s">
        <v>17542</v>
      </c>
      <c r="B353" s="256" t="str">
        <f>IF(I353="SINAPI",VLOOKUP('TEREZINHA HARDY'!H353,SINAPI,2,),VLOOKUP('TEREZINHA HARDY'!H353,SETOP,3,))</f>
        <v>TE, PVC, SOLDÁVEL, DN 25MM, INSTALADO EM RAMAL OU SUB-RAMAL DE ÁGUA - FORNECIMENTO E INSTALAÇÃO. AF_12/2014</v>
      </c>
      <c r="C353" s="256"/>
      <c r="D353" s="256"/>
      <c r="E353" s="256"/>
      <c r="F353" s="256"/>
      <c r="G353" s="256"/>
      <c r="H353" s="12">
        <v>89395</v>
      </c>
      <c r="I353" s="25" t="s">
        <v>16083</v>
      </c>
      <c r="J353" s="25" t="str">
        <f>IF(I353="SINAPI",VLOOKUP('TEREZINHA HARDY'!H353,SINAPI,3,),VLOOKUP('TEREZINHA HARDY'!H353,SETOP,4,))</f>
        <v>UN</v>
      </c>
      <c r="K353" s="3">
        <v>16</v>
      </c>
      <c r="L353" s="3" t="s">
        <v>41</v>
      </c>
      <c r="M353" s="26">
        <f>IF(I353="SINAPI",VLOOKUP('TEREZINHA HARDY'!H353,SINAPI,4,),VLOOKUP('TEREZINHA HARDY'!H353,SETOP,5,))</f>
        <v>8.16</v>
      </c>
      <c r="N353" s="26">
        <f t="shared" si="3085"/>
        <v>10.32</v>
      </c>
      <c r="O353" s="26">
        <f t="shared" si="3086"/>
        <v>130.56</v>
      </c>
      <c r="P353" s="26">
        <f t="shared" si="3087"/>
        <v>165.12</v>
      </c>
      <c r="Q353" s="124"/>
      <c r="R353" s="124"/>
      <c r="S353" s="4"/>
      <c r="T353" s="117"/>
    </row>
    <row r="354" spans="1:20" s="16" customFormat="1" ht="30" customHeight="1">
      <c r="A354" s="2" t="s">
        <v>17543</v>
      </c>
      <c r="B354" s="256" t="str">
        <f>IF(I354="SINAPI",VLOOKUP('TEREZINHA HARDY'!H354,SINAPI,2,),VLOOKUP('TEREZINHA HARDY'!H354,SETOP,3,))</f>
        <v>TÊ DE REDUÇÃO, PVC, SOLDÁVEL, DN 50MM X 25MM, INSTALADO EM PRUMADA DE ÁGUA - FORNECIMENTO E INSTALAÇÃO. AF_12/2014</v>
      </c>
      <c r="C354" s="256"/>
      <c r="D354" s="256"/>
      <c r="E354" s="256"/>
      <c r="F354" s="256"/>
      <c r="G354" s="256"/>
      <c r="H354" s="12">
        <v>89627</v>
      </c>
      <c r="I354" s="25" t="s">
        <v>16083</v>
      </c>
      <c r="J354" s="25" t="str">
        <f>IF(I354="SINAPI",VLOOKUP('TEREZINHA HARDY'!H354,SINAPI,3,),VLOOKUP('TEREZINHA HARDY'!H354,SETOP,4,))</f>
        <v>UN</v>
      </c>
      <c r="K354" s="3">
        <v>6</v>
      </c>
      <c r="L354" s="3" t="s">
        <v>41</v>
      </c>
      <c r="M354" s="26">
        <f>IF(I354="SINAPI",VLOOKUP('TEREZINHA HARDY'!H354,SINAPI,4,),VLOOKUP('TEREZINHA HARDY'!H354,SETOP,5,))</f>
        <v>12.47</v>
      </c>
      <c r="N354" s="26">
        <f t="shared" si="3085"/>
        <v>15.78</v>
      </c>
      <c r="O354" s="26">
        <f t="shared" si="3086"/>
        <v>74.820000000000007</v>
      </c>
      <c r="P354" s="26">
        <f t="shared" si="3087"/>
        <v>94.679999999999993</v>
      </c>
      <c r="Q354" s="124"/>
      <c r="R354" s="124"/>
      <c r="S354" s="4"/>
      <c r="T354" s="117"/>
    </row>
    <row r="355" spans="1:20" s="16" customFormat="1" ht="30" customHeight="1">
      <c r="A355" s="2" t="s">
        <v>17544</v>
      </c>
      <c r="B355" s="256" t="s">
        <v>17249</v>
      </c>
      <c r="C355" s="256"/>
      <c r="D355" s="256"/>
      <c r="E355" s="256"/>
      <c r="F355" s="256"/>
      <c r="G355" s="256"/>
      <c r="H355" s="12" t="s">
        <v>16603</v>
      </c>
      <c r="I355" s="25" t="s">
        <v>16240</v>
      </c>
      <c r="J355" s="25" t="s">
        <v>16200</v>
      </c>
      <c r="K355" s="3">
        <v>2</v>
      </c>
      <c r="L355" s="3" t="s">
        <v>41</v>
      </c>
      <c r="M355" s="26">
        <f>COMPOSIÇÃO!I114</f>
        <v>16.034600000000001</v>
      </c>
      <c r="N355" s="26">
        <f t="shared" si="3085"/>
        <v>20.29</v>
      </c>
      <c r="O355" s="26">
        <f t="shared" si="3086"/>
        <v>32.069200000000002</v>
      </c>
      <c r="P355" s="26">
        <f t="shared" si="3087"/>
        <v>40.58</v>
      </c>
      <c r="Q355" s="124"/>
      <c r="R355" s="124"/>
      <c r="S355" s="4"/>
      <c r="T355" s="117"/>
    </row>
    <row r="356" spans="1:20" s="16" customFormat="1" ht="30" customHeight="1">
      <c r="A356" s="2" t="s">
        <v>17545</v>
      </c>
      <c r="B356" s="256" t="str">
        <f>IF(I356="SINAPI",VLOOKUP('TEREZINHA HARDY'!H356,SINAPI,2,),VLOOKUP('TEREZINHA HARDY'!H356,SETOP,3,))</f>
        <v>RASGO EM CONTRAPISO PARA RAMAIS/ DISTRIBUIÇÃO COM DIÂMETROS MENORES OU IGUAIS A 40 MM. AF_05/2015</v>
      </c>
      <c r="C356" s="256"/>
      <c r="D356" s="256"/>
      <c r="E356" s="256"/>
      <c r="F356" s="256"/>
      <c r="G356" s="256"/>
      <c r="H356" s="12">
        <v>90444</v>
      </c>
      <c r="I356" s="25" t="s">
        <v>16083</v>
      </c>
      <c r="J356" s="25" t="str">
        <f>IF(I356="SINAPI",VLOOKUP('TEREZINHA HARDY'!H356,SINAPI,3,),VLOOKUP('TEREZINHA HARDY'!H356,SETOP,4,))</f>
        <v>M</v>
      </c>
      <c r="K356" s="3">
        <v>4.5199999999999996</v>
      </c>
      <c r="L356" s="3" t="s">
        <v>41</v>
      </c>
      <c r="M356" s="26">
        <f>IF(I356="SINAPI",VLOOKUP('TEREZINHA HARDY'!H356,SINAPI,4,),VLOOKUP('TEREZINHA HARDY'!H356,SETOP,5,))</f>
        <v>18.77</v>
      </c>
      <c r="N356" s="26">
        <f t="shared" si="3085"/>
        <v>23.75</v>
      </c>
      <c r="O356" s="26">
        <f t="shared" si="3086"/>
        <v>84.840399999999988</v>
      </c>
      <c r="P356" s="26">
        <f t="shared" si="3087"/>
        <v>107.35</v>
      </c>
      <c r="Q356" s="124"/>
      <c r="R356" s="124"/>
      <c r="S356" s="4"/>
      <c r="T356" s="117"/>
    </row>
    <row r="357" spans="1:20" s="16" customFormat="1" ht="30" customHeight="1">
      <c r="A357" s="2" t="s">
        <v>17546</v>
      </c>
      <c r="B357" s="256" t="str">
        <f>IF(I357="SINAPI",VLOOKUP('TEREZINHA HARDY'!H357,SINAPI,2,),VLOOKUP('TEREZINHA HARDY'!H357,SETOP,3,))</f>
        <v>RASGO EM ALVENARIA PARA RAMAIS/ DISTRIBUIÇÃO COM DIAMETROS MENORES OU IGUAIS A 40 MM. AF_05/2015</v>
      </c>
      <c r="C357" s="256"/>
      <c r="D357" s="256"/>
      <c r="E357" s="256"/>
      <c r="F357" s="256"/>
      <c r="G357" s="256"/>
      <c r="H357" s="12">
        <v>90443</v>
      </c>
      <c r="I357" s="25" t="s">
        <v>16083</v>
      </c>
      <c r="J357" s="25" t="str">
        <f>IF(I357="SINAPI",VLOOKUP('TEREZINHA HARDY'!H357,SINAPI,3,),VLOOKUP('TEREZINHA HARDY'!H357,SETOP,4,))</f>
        <v>M</v>
      </c>
      <c r="K357" s="3">
        <f>46.44+2.61</f>
        <v>49.05</v>
      </c>
      <c r="L357" s="3" t="s">
        <v>41</v>
      </c>
      <c r="M357" s="26">
        <f>IF(I357="SINAPI",VLOOKUP('TEREZINHA HARDY'!H357,SINAPI,4,),VLOOKUP('TEREZINHA HARDY'!H357,SETOP,5,))</f>
        <v>9.1199999999999992</v>
      </c>
      <c r="N357" s="26">
        <f t="shared" si="3085"/>
        <v>11.54</v>
      </c>
      <c r="O357" s="26">
        <f t="shared" si="3086"/>
        <v>447.33599999999996</v>
      </c>
      <c r="P357" s="26">
        <f t="shared" si="3087"/>
        <v>566.03699999999992</v>
      </c>
      <c r="Q357" s="124"/>
      <c r="R357" s="124"/>
      <c r="S357" s="4"/>
      <c r="T357" s="117"/>
    </row>
    <row r="358" spans="1:20" s="16" customFormat="1" ht="30" customHeight="1">
      <c r="A358" s="2" t="s">
        <v>17547</v>
      </c>
      <c r="B358" s="256" t="str">
        <f>IF(I358="SINAPI",VLOOKUP('TEREZINHA HARDY'!H358,SINAPI,2,),VLOOKUP('TEREZINHA HARDY'!H358,SETOP,3,))</f>
        <v>RASGO EM ALVENARIA PARA RAMAIS/ DISTRIBUIÇÃO COM DIÂMETROS MAIORES QUE 40 MM E MENORES OU IGUAIS A 75 MM. AF_05/2015</v>
      </c>
      <c r="C358" s="256"/>
      <c r="D358" s="256"/>
      <c r="E358" s="256"/>
      <c r="F358" s="256"/>
      <c r="G358" s="256"/>
      <c r="H358" s="12">
        <v>91222</v>
      </c>
      <c r="I358" s="25" t="s">
        <v>16083</v>
      </c>
      <c r="J358" s="25" t="str">
        <f>IF(I358="SINAPI",VLOOKUP('TEREZINHA HARDY'!H358,SINAPI,3,),VLOOKUP('TEREZINHA HARDY'!H358,SETOP,4,))</f>
        <v>M</v>
      </c>
      <c r="K358" s="3">
        <v>2.7</v>
      </c>
      <c r="L358" s="3" t="s">
        <v>41</v>
      </c>
      <c r="M358" s="26">
        <f>IF(I358="SINAPI",VLOOKUP('TEREZINHA HARDY'!H358,SINAPI,4,),VLOOKUP('TEREZINHA HARDY'!H358,SETOP,5,))</f>
        <v>9.82</v>
      </c>
      <c r="N358" s="26">
        <f t="shared" si="3085"/>
        <v>12.42</v>
      </c>
      <c r="O358" s="26">
        <f t="shared" si="3086"/>
        <v>26.514000000000003</v>
      </c>
      <c r="P358" s="26">
        <f t="shared" si="3087"/>
        <v>33.533999999999999</v>
      </c>
      <c r="Q358" s="124"/>
      <c r="R358" s="124"/>
      <c r="S358" s="4"/>
      <c r="T358" s="117"/>
    </row>
    <row r="359" spans="1:20" s="16" customFormat="1" ht="30" customHeight="1">
      <c r="A359" s="2" t="s">
        <v>17548</v>
      </c>
      <c r="B359" s="256" t="str">
        <f>IF(I359="SINAPI",VLOOKUP('TEREZINHA HARDY'!H359,SINAPI,2,),VLOOKUP('TEREZINHA HARDY'!H359,SETOP,3,))</f>
        <v>CHUMBAMENTO LINEAR EM CONTRAPISO PARA RAMAIS/DISTRIBUIÇÃO COM DIÂMETROS MENORES OU IGUAIS A 40 MM. AF_05/2015</v>
      </c>
      <c r="C359" s="256"/>
      <c r="D359" s="256"/>
      <c r="E359" s="256"/>
      <c r="F359" s="256"/>
      <c r="G359" s="256"/>
      <c r="H359" s="12">
        <v>90468</v>
      </c>
      <c r="I359" s="25" t="s">
        <v>16083</v>
      </c>
      <c r="J359" s="25" t="str">
        <f>IF(I359="SINAPI",VLOOKUP('TEREZINHA HARDY'!H359,SINAPI,3,),VLOOKUP('TEREZINHA HARDY'!H359,SETOP,4,))</f>
        <v>M</v>
      </c>
      <c r="K359" s="3">
        <v>4.5199999999999996</v>
      </c>
      <c r="L359" s="3" t="s">
        <v>41</v>
      </c>
      <c r="M359" s="26">
        <f>IF(I359="SINAPI",VLOOKUP('TEREZINHA HARDY'!H359,SINAPI,4,),VLOOKUP('TEREZINHA HARDY'!H359,SETOP,5,))</f>
        <v>3.83</v>
      </c>
      <c r="N359" s="26">
        <f t="shared" si="3085"/>
        <v>4.8499999999999996</v>
      </c>
      <c r="O359" s="26">
        <f t="shared" si="3086"/>
        <v>17.311599999999999</v>
      </c>
      <c r="P359" s="26">
        <f t="shared" si="3087"/>
        <v>21.921999999999997</v>
      </c>
      <c r="Q359" s="124"/>
      <c r="R359" s="124"/>
      <c r="S359" s="4"/>
      <c r="T359" s="117"/>
    </row>
    <row r="360" spans="1:20" s="16" customFormat="1" ht="30" customHeight="1">
      <c r="A360" s="2" t="s">
        <v>17549</v>
      </c>
      <c r="B360" s="256" t="str">
        <f>IF(I360="SINAPI",VLOOKUP('TEREZINHA HARDY'!H360,SINAPI,2,),VLOOKUP('TEREZINHA HARDY'!H360,SETOP,3,))</f>
        <v>CHUMBAMENTO LINEAR EM ALVENARIA PARA RAMAIS/DISTRIBUIÇÃO COM DIÂMETROS MENORES OU IGUAIS A 40 MM. AF_05/2015</v>
      </c>
      <c r="C360" s="256"/>
      <c r="D360" s="256"/>
      <c r="E360" s="256"/>
      <c r="F360" s="256"/>
      <c r="G360" s="256"/>
      <c r="H360" s="12">
        <v>90466</v>
      </c>
      <c r="I360" s="25" t="s">
        <v>16083</v>
      </c>
      <c r="J360" s="25" t="str">
        <f>IF(I360="SINAPI",VLOOKUP('TEREZINHA HARDY'!H360,SINAPI,3,),VLOOKUP('TEREZINHA HARDY'!H360,SETOP,4,))</f>
        <v>M</v>
      </c>
      <c r="K360" s="3">
        <f>46.44+2.61</f>
        <v>49.05</v>
      </c>
      <c r="L360" s="3" t="s">
        <v>41</v>
      </c>
      <c r="M360" s="26">
        <f>IF(I360="SINAPI",VLOOKUP('TEREZINHA HARDY'!H360,SINAPI,4,),VLOOKUP('TEREZINHA HARDY'!H360,SETOP,5,))</f>
        <v>8.9499999999999993</v>
      </c>
      <c r="N360" s="26">
        <f t="shared" si="3085"/>
        <v>11.32</v>
      </c>
      <c r="O360" s="26">
        <f t="shared" si="3086"/>
        <v>438.99749999999995</v>
      </c>
      <c r="P360" s="26">
        <f t="shared" si="3087"/>
        <v>555.24599999999998</v>
      </c>
      <c r="Q360" s="124"/>
      <c r="R360" s="124"/>
      <c r="S360" s="4"/>
      <c r="T360" s="117"/>
    </row>
    <row r="361" spans="1:20" s="16" customFormat="1" ht="30" customHeight="1">
      <c r="A361" s="2" t="s">
        <v>17550</v>
      </c>
      <c r="B361" s="256" t="str">
        <f>IF(I361="SINAPI",VLOOKUP('TEREZINHA HARDY'!H361,SINAPI,2,),VLOOKUP('TEREZINHA HARDY'!H361,SETOP,3,))</f>
        <v>CHUMBAMENTO LINEAR EM ALVENARIA PARA RAMAIS/DISTRIBUIÇÃO COM DIÂMETROS MAIORES QUE 40 MM E MENORES OU IGUAIS A 75 MM. AF_05/2015</v>
      </c>
      <c r="C361" s="256"/>
      <c r="D361" s="256"/>
      <c r="E361" s="256"/>
      <c r="F361" s="256"/>
      <c r="G361" s="256"/>
      <c r="H361" s="12">
        <v>90467</v>
      </c>
      <c r="I361" s="25" t="s">
        <v>16083</v>
      </c>
      <c r="J361" s="25" t="str">
        <f>IF(I361="SINAPI",VLOOKUP('TEREZINHA HARDY'!H361,SINAPI,3,),VLOOKUP('TEREZINHA HARDY'!H361,SETOP,4,))</f>
        <v>M</v>
      </c>
      <c r="K361" s="3">
        <v>2.7</v>
      </c>
      <c r="L361" s="3" t="s">
        <v>41</v>
      </c>
      <c r="M361" s="26">
        <f>IF(I361="SINAPI",VLOOKUP('TEREZINHA HARDY'!H361,SINAPI,4,),VLOOKUP('TEREZINHA HARDY'!H361,SETOP,5,))</f>
        <v>14.14</v>
      </c>
      <c r="N361" s="26">
        <f t="shared" si="3085"/>
        <v>17.89</v>
      </c>
      <c r="O361" s="26">
        <f t="shared" si="3086"/>
        <v>38.178000000000004</v>
      </c>
      <c r="P361" s="26">
        <f t="shared" si="3087"/>
        <v>48.303000000000004</v>
      </c>
      <c r="Q361" s="124"/>
      <c r="R361" s="124"/>
      <c r="S361" s="4"/>
      <c r="T361" s="117"/>
    </row>
    <row r="362" spans="1:20" s="16" customFormat="1" ht="30" customHeight="1">
      <c r="A362" s="234" t="s">
        <v>16270</v>
      </c>
      <c r="B362" s="257" t="s">
        <v>16254</v>
      </c>
      <c r="C362" s="257"/>
      <c r="D362" s="257"/>
      <c r="E362" s="257"/>
      <c r="F362" s="257"/>
      <c r="G362" s="257"/>
      <c r="H362" s="133"/>
      <c r="I362" s="234"/>
      <c r="J362" s="234"/>
      <c r="K362" s="234"/>
      <c r="L362" s="235"/>
      <c r="M362" s="234"/>
      <c r="N362" s="234"/>
      <c r="O362" s="236"/>
      <c r="P362" s="236"/>
      <c r="Q362" s="124"/>
      <c r="R362" s="124"/>
      <c r="S362" s="4"/>
      <c r="T362" s="117"/>
    </row>
    <row r="363" spans="1:20" s="16" customFormat="1" ht="30" customHeight="1">
      <c r="A363" s="2" t="s">
        <v>17180</v>
      </c>
      <c r="B363" s="267" t="str">
        <f>IF(I363="SINAPI",VLOOKUP('TEREZINHA HARDY'!H363,SINAPI,2,),VLOOKUP('TEREZINHA HARDY'!H363,SETOP,3,))</f>
        <v>REGISTRO DE PRESSÃO BRUTO, LATÃO, ROSCÁVEL, 3/4", COM ACABAMENTO E CANOPLA CROMADOS. FORNECIDO E INSTALADO EM RAMAL DE ÁGUA. AF_12/2014</v>
      </c>
      <c r="C363" s="267"/>
      <c r="D363" s="267"/>
      <c r="E363" s="267"/>
      <c r="F363" s="267"/>
      <c r="G363" s="268"/>
      <c r="H363" s="12">
        <v>89985</v>
      </c>
      <c r="I363" s="25" t="s">
        <v>16083</v>
      </c>
      <c r="J363" s="25" t="s">
        <v>16250</v>
      </c>
      <c r="K363" s="3">
        <v>1</v>
      </c>
      <c r="L363" s="3" t="s">
        <v>41</v>
      </c>
      <c r="M363" s="26">
        <f>IF(I363="SINAPI",VLOOKUP('TEREZINHA HARDY'!H363,SINAPI,4,),VLOOKUP('TEREZINHA HARDY'!H363,SETOP,5,))</f>
        <v>62.77</v>
      </c>
      <c r="N363" s="26">
        <f t="shared" ref="N363:N366" si="3088">ROUND(M363*(1+$C$7),2)</f>
        <v>79.42</v>
      </c>
      <c r="O363" s="26">
        <f t="shared" ref="O363:O366" si="3089">K363*M363</f>
        <v>62.77</v>
      </c>
      <c r="P363" s="26">
        <f t="shared" ref="P363:P366" si="3090">N363*K363</f>
        <v>79.42</v>
      </c>
      <c r="Q363" s="124"/>
      <c r="R363" s="124"/>
      <c r="S363" s="4"/>
      <c r="T363" s="117"/>
    </row>
    <row r="364" spans="1:20" s="16" customFormat="1" ht="30" customHeight="1">
      <c r="A364" s="2" t="s">
        <v>17181</v>
      </c>
      <c r="B364" s="256" t="str">
        <f>IF(I364="SINAPI",VLOOKUP('TEREZINHA HARDY'!H364,SINAPI,2,),VLOOKUP('TEREZINHA HARDY'!H364,SETOP,3,))</f>
        <v>REGISTRO DE GAVETA BRUTO, LATÃO, ROSCÁVEL, 3/4", COM ACABAMENTO E CANOPLA CROMADOS. FORNECIDO E INSTALADO EM RAMAL DE ÁGUA. AF_12/2014</v>
      </c>
      <c r="C364" s="256"/>
      <c r="D364" s="256"/>
      <c r="E364" s="256"/>
      <c r="F364" s="256"/>
      <c r="G364" s="269"/>
      <c r="H364" s="12">
        <v>89987</v>
      </c>
      <c r="I364" s="25" t="s">
        <v>16083</v>
      </c>
      <c r="J364" s="25" t="str">
        <f>IF(I364="SINAPI",VLOOKUP('TEREZINHA HARDY'!H364,SINAPI,3,),VLOOKUP('TEREZINHA HARDY'!H364,SETOP,4,))</f>
        <v>UN</v>
      </c>
      <c r="K364" s="3">
        <v>10</v>
      </c>
      <c r="L364" s="3" t="s">
        <v>41</v>
      </c>
      <c r="M364" s="26">
        <f>IF(I364="SINAPI",VLOOKUP('TEREZINHA HARDY'!H364,SINAPI,4,),VLOOKUP('TEREZINHA HARDY'!H364,SETOP,5,))</f>
        <v>66.03</v>
      </c>
      <c r="N364" s="26">
        <f t="shared" si="3088"/>
        <v>83.54</v>
      </c>
      <c r="O364" s="26">
        <f t="shared" si="3089"/>
        <v>660.3</v>
      </c>
      <c r="P364" s="26">
        <f t="shared" si="3090"/>
        <v>835.40000000000009</v>
      </c>
      <c r="Q364" s="124"/>
      <c r="R364" s="124"/>
      <c r="S364" s="4"/>
      <c r="T364" s="117"/>
    </row>
    <row r="365" spans="1:20" s="16" customFormat="1" ht="30" customHeight="1">
      <c r="A365" s="2" t="s">
        <v>17182</v>
      </c>
      <c r="B365" s="256" t="str">
        <f>IF(I365="SINAPI",VLOOKUP('TEREZINHA HARDY'!H365,SINAPI,2,),VLOOKUP('TEREZINHA HARDY'!H365,SETOP,3,))</f>
        <v>REGISTRO DE GAVETA BRUTO, LATÃO, ROSCÁVEL, 1 1/2, INSTALADO EM RESERVAÇÃO DE ÁGUA DE EDIFICAÇÃO QUE POSSUA RESERVATÓRIO DE FIBRA/FIBROCIMENTO  FORNECIMENTO E INSTALAÇÃO. AF_06/2016</v>
      </c>
      <c r="C365" s="256"/>
      <c r="D365" s="256"/>
      <c r="E365" s="256"/>
      <c r="F365" s="256"/>
      <c r="G365" s="269"/>
      <c r="H365" s="12">
        <v>94497</v>
      </c>
      <c r="I365" s="25" t="s">
        <v>16083</v>
      </c>
      <c r="J365" s="25" t="str">
        <f>IF(I365="SINAPI",VLOOKUP('TEREZINHA HARDY'!H365,SINAPI,3,),VLOOKUP('TEREZINHA HARDY'!H365,SETOP,4,))</f>
        <v>UN</v>
      </c>
      <c r="K365" s="3">
        <v>1</v>
      </c>
      <c r="L365" s="3" t="s">
        <v>41</v>
      </c>
      <c r="M365" s="26">
        <f>IF(I365="SINAPI",VLOOKUP('TEREZINHA HARDY'!H365,SINAPI,4,),VLOOKUP('TEREZINHA HARDY'!H365,SETOP,5,))</f>
        <v>89.21</v>
      </c>
      <c r="N365" s="26">
        <f t="shared" si="3088"/>
        <v>112.87</v>
      </c>
      <c r="O365" s="26">
        <f t="shared" si="3089"/>
        <v>89.21</v>
      </c>
      <c r="P365" s="26">
        <f t="shared" si="3090"/>
        <v>112.87</v>
      </c>
      <c r="Q365" s="124"/>
      <c r="R365" s="124"/>
      <c r="S365" s="4"/>
      <c r="T365" s="117"/>
    </row>
    <row r="366" spans="1:20" s="16" customFormat="1" ht="30" customHeight="1">
      <c r="A366" s="2" t="s">
        <v>17551</v>
      </c>
      <c r="B366" s="256" t="str">
        <f>IF(I366="SINAPI",VLOOKUP('TEREZINHA HARDY'!H366,SINAPI,2,),VLOOKUP('TEREZINHA HARDY'!H366,SETOP,3,))</f>
        <v>REGISTRO DE GAVETA BRUTO, LATÃO, ROSCÁVEL, 3/4", COM ACABAMENTO E CANOPLA CROMADOS. FORNECIDO E INSTALADO EM RAMAL DE ÁGUA. AF_12/2014</v>
      </c>
      <c r="C366" s="256"/>
      <c r="D366" s="256"/>
      <c r="E366" s="256"/>
      <c r="F366" s="256"/>
      <c r="G366" s="269"/>
      <c r="H366" s="12">
        <v>89987</v>
      </c>
      <c r="I366" s="25" t="s">
        <v>16083</v>
      </c>
      <c r="J366" s="25" t="str">
        <f>IF(I366="SINAPI",VLOOKUP('TEREZINHA HARDY'!H366,SINAPI,3,),VLOOKUP('TEREZINHA HARDY'!H366,SETOP,4,))</f>
        <v>UN</v>
      </c>
      <c r="K366" s="3">
        <v>1</v>
      </c>
      <c r="L366" s="3" t="s">
        <v>41</v>
      </c>
      <c r="M366" s="26">
        <f>IF(I366="SINAPI",VLOOKUP('TEREZINHA HARDY'!H366,SINAPI,4,),VLOOKUP('TEREZINHA HARDY'!H366,SETOP,5,))</f>
        <v>66.03</v>
      </c>
      <c r="N366" s="26">
        <f t="shared" si="3088"/>
        <v>83.54</v>
      </c>
      <c r="O366" s="26">
        <f t="shared" si="3089"/>
        <v>66.03</v>
      </c>
      <c r="P366" s="26">
        <f t="shared" si="3090"/>
        <v>83.54</v>
      </c>
      <c r="Q366" s="124"/>
      <c r="R366" s="124"/>
      <c r="S366" s="4"/>
      <c r="T366" s="117"/>
    </row>
    <row r="367" spans="1:20" s="16" customFormat="1" ht="30" customHeight="1">
      <c r="A367" s="234" t="s">
        <v>16271</v>
      </c>
      <c r="B367" s="257" t="s">
        <v>17250</v>
      </c>
      <c r="C367" s="257"/>
      <c r="D367" s="257"/>
      <c r="E367" s="257"/>
      <c r="F367" s="257"/>
      <c r="G367" s="257"/>
      <c r="H367" s="133"/>
      <c r="I367" s="234"/>
      <c r="J367" s="234"/>
      <c r="K367" s="234"/>
      <c r="L367" s="235"/>
      <c r="M367" s="234"/>
      <c r="N367" s="234"/>
      <c r="O367" s="236"/>
      <c r="P367" s="236"/>
      <c r="Q367" s="124"/>
      <c r="R367" s="124"/>
      <c r="S367" s="4"/>
      <c r="T367" s="117"/>
    </row>
    <row r="368" spans="1:20" s="16" customFormat="1" ht="30" customHeight="1">
      <c r="A368" s="2" t="s">
        <v>17185</v>
      </c>
      <c r="B368" s="256" t="str">
        <f>IF(I368="SINAPI",VLOOKUP('TEREZINHA HARDY'!H368,SINAPI,2,),VLOOKUP('TEREZINHA HARDY'!H368,SETOP,3,))</f>
        <v>CAIXA D'AGUA EM POLIETILENO 500 LITROS, COM TAMPA</v>
      </c>
      <c r="C368" s="256"/>
      <c r="D368" s="256"/>
      <c r="E368" s="256"/>
      <c r="F368" s="256"/>
      <c r="G368" s="269"/>
      <c r="H368" s="12">
        <v>34637</v>
      </c>
      <c r="I368" s="25" t="s">
        <v>16083</v>
      </c>
      <c r="J368" s="25" t="str">
        <f>IF(I368="SINAPI",VLOOKUP('TEREZINHA HARDY'!H368,SINAPI,3,),VLOOKUP('TEREZINHA HARDY'!H368,SETOP,4,))</f>
        <v xml:space="preserve">UN    </v>
      </c>
      <c r="K368" s="3">
        <v>1</v>
      </c>
      <c r="L368" s="3" t="s">
        <v>41</v>
      </c>
      <c r="M368" s="26">
        <f>IF(I368="SINAPI",VLOOKUP('TEREZINHA HARDY'!H368,SINAPI,4,),VLOOKUP('TEREZINHA HARDY'!H368,SETOP,5,))</f>
        <v>192.45</v>
      </c>
      <c r="N368" s="26">
        <f t="shared" ref="N368:N369" si="3091">ROUND(M368*(1+$C$7),2)</f>
        <v>243.49</v>
      </c>
      <c r="O368" s="26">
        <f t="shared" ref="O368:O369" si="3092">K368*M368</f>
        <v>192.45</v>
      </c>
      <c r="P368" s="26">
        <f t="shared" ref="P368:P369" si="3093">N368*K368</f>
        <v>243.49</v>
      </c>
      <c r="Q368" s="124"/>
      <c r="R368" s="124"/>
      <c r="S368" s="4"/>
      <c r="T368" s="117"/>
    </row>
    <row r="369" spans="1:20" s="16" customFormat="1" ht="30" customHeight="1">
      <c r="A369" s="2" t="s">
        <v>17186</v>
      </c>
      <c r="B369" s="256" t="s">
        <v>17251</v>
      </c>
      <c r="C369" s="256"/>
      <c r="D369" s="256"/>
      <c r="E369" s="256"/>
      <c r="F369" s="256"/>
      <c r="G369" s="269"/>
      <c r="H369" s="12" t="s">
        <v>16607</v>
      </c>
      <c r="I369" s="25" t="s">
        <v>16199</v>
      </c>
      <c r="J369" s="25" t="s">
        <v>16200</v>
      </c>
      <c r="K369" s="3">
        <v>1</v>
      </c>
      <c r="L369" s="3" t="s">
        <v>41</v>
      </c>
      <c r="M369" s="26">
        <f>COTAÇÃO!H89</f>
        <v>14500</v>
      </c>
      <c r="N369" s="26">
        <f t="shared" si="3091"/>
        <v>18345.400000000001</v>
      </c>
      <c r="O369" s="26">
        <f t="shared" si="3092"/>
        <v>14500</v>
      </c>
      <c r="P369" s="26">
        <f t="shared" si="3093"/>
        <v>18345.400000000001</v>
      </c>
      <c r="Q369" s="124"/>
      <c r="R369" s="124"/>
      <c r="S369" s="4"/>
      <c r="T369" s="117"/>
    </row>
    <row r="370" spans="1:20" s="16" customFormat="1" ht="30" customHeight="1">
      <c r="A370" s="51"/>
      <c r="B370" s="51"/>
      <c r="C370" s="51"/>
      <c r="D370" s="51"/>
      <c r="E370" s="51"/>
      <c r="F370" s="51"/>
      <c r="G370" s="51"/>
      <c r="H370" s="254" t="str">
        <f>"SUBTOTAL "&amp;B335</f>
        <v>SUBTOTAL INSTALAÇÃO HIDRÁULICA</v>
      </c>
      <c r="I370" s="254"/>
      <c r="J370" s="254"/>
      <c r="K370" s="254"/>
      <c r="L370" s="254"/>
      <c r="M370" s="254"/>
      <c r="N370" s="255"/>
      <c r="O370" s="52">
        <f>SUM(O337:O369)</f>
        <v>18751.435239999999</v>
      </c>
      <c r="P370" s="52">
        <f>SUM(P337:P369)</f>
        <v>23724.3158</v>
      </c>
      <c r="Q370" s="124"/>
      <c r="R370" s="124"/>
      <c r="S370" s="4"/>
      <c r="T370" s="117"/>
    </row>
    <row r="371" spans="1:20" s="1" customFormat="1" ht="15" customHeight="1">
      <c r="A371" s="273"/>
      <c r="B371" s="273"/>
      <c r="C371" s="273"/>
      <c r="D371" s="273"/>
      <c r="E371" s="273"/>
      <c r="F371" s="273"/>
      <c r="G371" s="273"/>
      <c r="H371" s="273"/>
      <c r="I371" s="273"/>
      <c r="J371" s="273"/>
      <c r="K371" s="273"/>
      <c r="L371" s="273"/>
      <c r="M371" s="273"/>
      <c r="N371" s="273"/>
      <c r="O371" s="273"/>
      <c r="P371" s="157"/>
      <c r="Q371" s="220"/>
      <c r="R371" s="220"/>
      <c r="S371" s="4"/>
      <c r="T371" s="117"/>
    </row>
    <row r="372" spans="1:20" s="16" customFormat="1" ht="30" customHeight="1">
      <c r="A372" s="80">
        <v>18</v>
      </c>
      <c r="B372" s="258" t="s">
        <v>16255</v>
      </c>
      <c r="C372" s="258"/>
      <c r="D372" s="258"/>
      <c r="E372" s="258"/>
      <c r="F372" s="258"/>
      <c r="G372" s="258"/>
      <c r="H372" s="80"/>
      <c r="I372" s="80"/>
      <c r="J372" s="80"/>
      <c r="K372" s="80"/>
      <c r="L372" s="81"/>
      <c r="M372" s="80"/>
      <c r="N372" s="80"/>
      <c r="O372" s="137"/>
      <c r="P372" s="137"/>
      <c r="Q372" s="124"/>
      <c r="R372" s="124"/>
      <c r="S372" s="4"/>
      <c r="T372" s="117"/>
    </row>
    <row r="373" spans="1:20" s="16" customFormat="1" ht="30" customHeight="1">
      <c r="A373" s="2" t="s">
        <v>17276</v>
      </c>
      <c r="B373" s="256" t="str">
        <f>IF(I373="SINAPI",VLOOKUP('TEREZINHA HARDY'!H373,SINAPI,2,),VLOOKUP('TEREZINHA HARDY'!H373,SETOP,3,))</f>
        <v>CAIXA SIFONADA, PVC, DN 100 X 100 X 50 MM, FORNECIDA E INSTALADA EM RAMAIS DE ENCAMINHAMENTO DE ÁGUA PLUVIAL. AF_12/2014</v>
      </c>
      <c r="C373" s="256"/>
      <c r="D373" s="256"/>
      <c r="E373" s="256"/>
      <c r="F373" s="256"/>
      <c r="G373" s="256"/>
      <c r="H373" s="12">
        <v>89482</v>
      </c>
      <c r="I373" s="25" t="s">
        <v>16083</v>
      </c>
      <c r="J373" s="25" t="str">
        <f>IF(I373="SINAPI",VLOOKUP('TEREZINHA HARDY'!H373,SINAPI,3,),VLOOKUP('TEREZINHA HARDY'!H373,SETOP,4,))</f>
        <v>UN</v>
      </c>
      <c r="K373" s="3">
        <f>8+1</f>
        <v>9</v>
      </c>
      <c r="L373" s="3" t="s">
        <v>41</v>
      </c>
      <c r="M373" s="26">
        <f>IF(I373="SINAPI",VLOOKUP('TEREZINHA HARDY'!H373,SINAPI,4,),VLOOKUP('TEREZINHA HARDY'!H373,SETOP,5,))</f>
        <v>16.88</v>
      </c>
      <c r="N373" s="26">
        <f t="shared" ref="N373:N407" si="3094">ROUND(M373*(1+$C$7),2)</f>
        <v>21.36</v>
      </c>
      <c r="O373" s="26">
        <f t="shared" ref="O373:O407" si="3095">K373*M373</f>
        <v>151.91999999999999</v>
      </c>
      <c r="P373" s="26">
        <f t="shared" ref="P373:P407" si="3096">N373*K373</f>
        <v>192.24</v>
      </c>
      <c r="Q373" s="124"/>
      <c r="R373" s="124"/>
      <c r="S373" s="4"/>
      <c r="T373" s="117"/>
    </row>
    <row r="374" spans="1:20" s="16" customFormat="1" ht="30" customHeight="1">
      <c r="A374" s="2" t="s">
        <v>17277</v>
      </c>
      <c r="B374" s="256" t="str">
        <f>IF(I374="SINAPI",VLOOKUP('TEREZINHA HARDY'!H374,SINAPI,2,),VLOOKUP('TEREZINHA HARDY'!H374,SETOP,3,))</f>
        <v>CAIXA SIFONADA EM PVC COM GRELHA QUADRADA150 X 150 X 50 MM</v>
      </c>
      <c r="C374" s="256"/>
      <c r="D374" s="256"/>
      <c r="E374" s="256"/>
      <c r="F374" s="256"/>
      <c r="G374" s="256"/>
      <c r="H374" s="12" t="s">
        <v>10620</v>
      </c>
      <c r="I374" s="25" t="s">
        <v>6222</v>
      </c>
      <c r="J374" s="25" t="str">
        <f>IF(I374="SINAPI",VLOOKUP('TEREZINHA HARDY'!H374,SINAPI,3,),VLOOKUP('TEREZINHA HARDY'!H374,SETOP,4,))</f>
        <v>U</v>
      </c>
      <c r="K374" s="3">
        <v>2</v>
      </c>
      <c r="L374" s="3" t="s">
        <v>41</v>
      </c>
      <c r="M374" s="26">
        <f>IF(I374="SINAPI",VLOOKUP('TEREZINHA HARDY'!H374,SINAPI,4,),VLOOKUP('TEREZINHA HARDY'!H374,SETOP,5,))</f>
        <v>51.86</v>
      </c>
      <c r="N374" s="26">
        <f t="shared" si="3094"/>
        <v>65.61</v>
      </c>
      <c r="O374" s="26">
        <f t="shared" si="3095"/>
        <v>103.72</v>
      </c>
      <c r="P374" s="26">
        <f t="shared" si="3096"/>
        <v>131.22</v>
      </c>
      <c r="Q374" s="124"/>
      <c r="R374" s="124"/>
      <c r="S374" s="4"/>
      <c r="T374" s="117"/>
    </row>
    <row r="375" spans="1:20" s="16" customFormat="1" ht="30" customHeight="1">
      <c r="A375" s="2" t="s">
        <v>17278</v>
      </c>
      <c r="B375" s="256" t="str">
        <f>IF(I375="SINAPI",VLOOKUP('TEREZINHA HARDY'!H375,SINAPI,2,),VLOOKUP('TEREZINHA HARDY'!H375,SETOP,3,))</f>
        <v>CURVA CURTA 90 GRAUS, PVC, SERIE NORMAL, ESGOTO PREDIAL, DN 40 MM, JUNTA SOLDÁVEL, FORNECIDO E INSTALADO EM RAMAL DE DESCARGA OU RAMAL DE ESGOTO SANITÁRIO. AF_12/2014</v>
      </c>
      <c r="C375" s="256"/>
      <c r="D375" s="256"/>
      <c r="E375" s="256"/>
      <c r="F375" s="256"/>
      <c r="G375" s="256"/>
      <c r="H375" s="12">
        <v>89728</v>
      </c>
      <c r="I375" s="25" t="s">
        <v>16083</v>
      </c>
      <c r="J375" s="25" t="str">
        <f>IF(I375="SINAPI",VLOOKUP('TEREZINHA HARDY'!H375,SINAPI,3,),VLOOKUP('TEREZINHA HARDY'!H375,SETOP,4,))</f>
        <v>UN</v>
      </c>
      <c r="K375" s="3">
        <v>13</v>
      </c>
      <c r="L375" s="3" t="s">
        <v>41</v>
      </c>
      <c r="M375" s="26">
        <f>IF(I375="SINAPI",VLOOKUP('TEREZINHA HARDY'!H375,SINAPI,4,),VLOOKUP('TEREZINHA HARDY'!H375,SETOP,5,))</f>
        <v>6.58</v>
      </c>
      <c r="N375" s="26">
        <f t="shared" si="3094"/>
        <v>8.33</v>
      </c>
      <c r="O375" s="26">
        <f t="shared" si="3095"/>
        <v>85.54</v>
      </c>
      <c r="P375" s="26">
        <f t="shared" si="3096"/>
        <v>108.29</v>
      </c>
      <c r="Q375" s="124"/>
      <c r="R375" s="124"/>
      <c r="S375" s="4"/>
      <c r="T375" s="117"/>
    </row>
    <row r="376" spans="1:20" s="16" customFormat="1" ht="30" customHeight="1">
      <c r="A376" s="2" t="s">
        <v>17279</v>
      </c>
      <c r="B376" s="256" t="str">
        <f>IF(I376="SINAPI",VLOOKUP('TEREZINHA HARDY'!H376,SINAPI,2,),VLOOKUP('TEREZINHA HARDY'!H376,SETOP,3,))</f>
        <v>JOELHO 45 GRAUS, PVC, SERIE NORMAL, ESGOTO PREDIAL, DN 100 MM, JUNTA ELÁSTICA, FORNECIDO E INSTALADO EM RAMAL DE DESCARGA OU RAMAL DE ESGOTO SANITÁRIO. AF_12/2014</v>
      </c>
      <c r="C376" s="256"/>
      <c r="D376" s="256"/>
      <c r="E376" s="256"/>
      <c r="F376" s="256"/>
      <c r="G376" s="256"/>
      <c r="H376" s="12">
        <v>89746</v>
      </c>
      <c r="I376" s="25" t="s">
        <v>16083</v>
      </c>
      <c r="J376" s="25" t="str">
        <f>IF(I376="SINAPI",VLOOKUP('TEREZINHA HARDY'!H376,SINAPI,3,),VLOOKUP('TEREZINHA HARDY'!H376,SETOP,4,))</f>
        <v>UN</v>
      </c>
      <c r="K376" s="3">
        <v>3</v>
      </c>
      <c r="L376" s="3" t="s">
        <v>41</v>
      </c>
      <c r="M376" s="26">
        <f>IF(I376="SINAPI",VLOOKUP('TEREZINHA HARDY'!H376,SINAPI,4,),VLOOKUP('TEREZINHA HARDY'!H376,SETOP,5,))</f>
        <v>15.27</v>
      </c>
      <c r="N376" s="26">
        <f t="shared" si="3094"/>
        <v>19.32</v>
      </c>
      <c r="O376" s="26">
        <f t="shared" si="3095"/>
        <v>45.81</v>
      </c>
      <c r="P376" s="26">
        <f t="shared" si="3096"/>
        <v>57.96</v>
      </c>
      <c r="Q376" s="124"/>
      <c r="R376" s="124"/>
      <c r="S376" s="4"/>
      <c r="T376" s="117"/>
    </row>
    <row r="377" spans="1:20" s="16" customFormat="1" ht="30" customHeight="1">
      <c r="A377" s="2" t="s">
        <v>17280</v>
      </c>
      <c r="B377" s="256" t="str">
        <f>IF(I377="SINAPI",VLOOKUP('TEREZINHA HARDY'!H377,SINAPI,2,),VLOOKUP('TEREZINHA HARDY'!H377,SETOP,3,))</f>
        <v>JOELHO 45 GRAUS, PVC, SERIE NORMAL, ESGOTO PREDIAL, DN 40 MM, JUNTA SOLDÁVEL, FORNECIDO E INSTALADO EM RAMAL DE DESCARGA OU RAMAL DE ESGOTO SANITÁRIO. AF_12/2014</v>
      </c>
      <c r="C377" s="256"/>
      <c r="D377" s="256"/>
      <c r="E377" s="256"/>
      <c r="F377" s="256"/>
      <c r="G377" s="256"/>
      <c r="H377" s="12">
        <v>89726</v>
      </c>
      <c r="I377" s="25" t="s">
        <v>16083</v>
      </c>
      <c r="J377" s="25" t="str">
        <f>IF(I377="SINAPI",VLOOKUP('TEREZINHA HARDY'!H377,SINAPI,3,),VLOOKUP('TEREZINHA HARDY'!H377,SETOP,4,))</f>
        <v>UN</v>
      </c>
      <c r="K377" s="3">
        <v>15</v>
      </c>
      <c r="L377" s="3" t="s">
        <v>41</v>
      </c>
      <c r="M377" s="26">
        <f>IF(I377="SINAPI",VLOOKUP('TEREZINHA HARDY'!H377,SINAPI,4,),VLOOKUP('TEREZINHA HARDY'!H377,SETOP,5,))</f>
        <v>4.7300000000000004</v>
      </c>
      <c r="N377" s="26">
        <f t="shared" si="3094"/>
        <v>5.98</v>
      </c>
      <c r="O377" s="26">
        <f t="shared" si="3095"/>
        <v>70.95</v>
      </c>
      <c r="P377" s="26">
        <f t="shared" si="3096"/>
        <v>89.7</v>
      </c>
      <c r="Q377" s="124"/>
      <c r="R377" s="124"/>
      <c r="S377" s="4"/>
      <c r="T377" s="117"/>
    </row>
    <row r="378" spans="1:20" s="16" customFormat="1" ht="30" customHeight="1">
      <c r="A378" s="2" t="s">
        <v>17281</v>
      </c>
      <c r="B378" s="256" t="str">
        <f>IF(I378="SINAPI",VLOOKUP('TEREZINHA HARDY'!H378,SINAPI,2,),VLOOKUP('TEREZINHA HARDY'!H378,SETOP,3,))</f>
        <v>JOELHO 45 GRAUS, PVC, SERIE NORMAL, ESGOTO PREDIAL, DN 50 MM, JUNTA ELÁSTICA, FORNECIDO E INSTALADO EM RAMAL DE DESCARGA OU RAMAL DE ESGOTO SANITÁRIO. AF_12/2014</v>
      </c>
      <c r="C378" s="256"/>
      <c r="D378" s="256"/>
      <c r="E378" s="256"/>
      <c r="F378" s="256"/>
      <c r="G378" s="256"/>
      <c r="H378" s="12">
        <v>89732</v>
      </c>
      <c r="I378" s="25" t="s">
        <v>16083</v>
      </c>
      <c r="J378" s="25" t="str">
        <f>IF(I378="SINAPI",VLOOKUP('TEREZINHA HARDY'!H378,SINAPI,3,),VLOOKUP('TEREZINHA HARDY'!H378,SETOP,4,))</f>
        <v>UN</v>
      </c>
      <c r="K378" s="3">
        <f>15+2</f>
        <v>17</v>
      </c>
      <c r="L378" s="3" t="s">
        <v>41</v>
      </c>
      <c r="M378" s="26">
        <f>IF(I378="SINAPI",VLOOKUP('TEREZINHA HARDY'!H378,SINAPI,4,),VLOOKUP('TEREZINHA HARDY'!H378,SETOP,5,))</f>
        <v>7.31</v>
      </c>
      <c r="N378" s="26">
        <f t="shared" si="3094"/>
        <v>9.25</v>
      </c>
      <c r="O378" s="26">
        <f t="shared" si="3095"/>
        <v>124.27</v>
      </c>
      <c r="P378" s="26">
        <f t="shared" si="3096"/>
        <v>157.25</v>
      </c>
      <c r="Q378" s="124"/>
      <c r="R378" s="124"/>
      <c r="S378" s="4"/>
      <c r="T378" s="117"/>
    </row>
    <row r="379" spans="1:20" s="16" customFormat="1" ht="30" customHeight="1">
      <c r="A379" s="2" t="s">
        <v>17282</v>
      </c>
      <c r="B379" s="256" t="str">
        <f>IF(I379="SINAPI",VLOOKUP('TEREZINHA HARDY'!H379,SINAPI,2,),VLOOKUP('TEREZINHA HARDY'!H379,SETOP,3,))</f>
        <v>JOELHO 45 GRAUS, PVC, SERIE NORMAL, ESGOTO PREDIAL, DN 75 MM, JUNTA ELÁSTICA, FORNECIDO E INSTALADO EM PRUMADA DE ESGOTO SANITÁRIO OU VENTILAÇÃO. AF_12/2014</v>
      </c>
      <c r="C379" s="256"/>
      <c r="D379" s="256"/>
      <c r="E379" s="256"/>
      <c r="F379" s="256"/>
      <c r="G379" s="256"/>
      <c r="H379" s="12">
        <v>89806</v>
      </c>
      <c r="I379" s="25" t="s">
        <v>16083</v>
      </c>
      <c r="J379" s="25" t="str">
        <f>IF(I379="SINAPI",VLOOKUP('TEREZINHA HARDY'!H379,SINAPI,3,),VLOOKUP('TEREZINHA HARDY'!H379,SETOP,4,))</f>
        <v>UN</v>
      </c>
      <c r="K379" s="3">
        <v>2</v>
      </c>
      <c r="L379" s="3" t="s">
        <v>41</v>
      </c>
      <c r="M379" s="26">
        <f>IF(I379="SINAPI",VLOOKUP('TEREZINHA HARDY'!H379,SINAPI,4,),VLOOKUP('TEREZINHA HARDY'!H379,SETOP,5,))</f>
        <v>8.7200000000000006</v>
      </c>
      <c r="N379" s="26">
        <f>ROUND(M379*(1+$C$7),2)</f>
        <v>11.03</v>
      </c>
      <c r="O379" s="26">
        <f>K379*M379</f>
        <v>17.440000000000001</v>
      </c>
      <c r="P379" s="26">
        <f>N379*K379</f>
        <v>22.06</v>
      </c>
      <c r="Q379" s="124"/>
      <c r="R379" s="124"/>
      <c r="S379" s="4"/>
      <c r="T379" s="117"/>
    </row>
    <row r="380" spans="1:20" s="16" customFormat="1" ht="30" customHeight="1">
      <c r="A380" s="2" t="s">
        <v>17283</v>
      </c>
      <c r="B380" s="256" t="str">
        <f>IF(I380="SINAPI",VLOOKUP('TEREZINHA HARDY'!H380,SINAPI,2,),VLOOKUP('TEREZINHA HARDY'!H380,SETOP,3,))</f>
        <v>JOELHO 90 GRAUS, PVC, SERIE NORMAL, ESGOTO PREDIAL, DN 100 MM, JUNTA ELÁSTICA, FORNECIDO E INSTALADO EM RAMAL DE DESCARGA OU RAMAL DE ESGOTO SANITÁRIO. AF_12/2014</v>
      </c>
      <c r="C380" s="256"/>
      <c r="D380" s="256"/>
      <c r="E380" s="256"/>
      <c r="F380" s="256"/>
      <c r="G380" s="256"/>
      <c r="H380" s="12">
        <v>89744</v>
      </c>
      <c r="I380" s="25" t="s">
        <v>16083</v>
      </c>
      <c r="J380" s="25" t="str">
        <f>IF(I380="SINAPI",VLOOKUP('TEREZINHA HARDY'!H380,SINAPI,3,),VLOOKUP('TEREZINHA HARDY'!H380,SETOP,4,))</f>
        <v>UN</v>
      </c>
      <c r="K380" s="3">
        <v>8</v>
      </c>
      <c r="L380" s="3" t="s">
        <v>41</v>
      </c>
      <c r="M380" s="26">
        <f>IF(I380="SINAPI",VLOOKUP('TEREZINHA HARDY'!H380,SINAPI,4,),VLOOKUP('TEREZINHA HARDY'!H380,SETOP,5,))</f>
        <v>15.31</v>
      </c>
      <c r="N380" s="26">
        <f t="shared" ref="N380:N381" si="3097">ROUND(M380*(1+$C$7),2)</f>
        <v>19.37</v>
      </c>
      <c r="O380" s="26">
        <f t="shared" ref="O380:O381" si="3098">K380*M380</f>
        <v>122.48</v>
      </c>
      <c r="P380" s="26">
        <f t="shared" ref="P380:P381" si="3099">N380*K380</f>
        <v>154.96</v>
      </c>
      <c r="Q380" s="124"/>
      <c r="R380" s="124"/>
      <c r="S380" s="4"/>
      <c r="T380" s="117"/>
    </row>
    <row r="381" spans="1:20" s="16" customFormat="1" ht="30" customHeight="1">
      <c r="A381" s="2" t="s">
        <v>17284</v>
      </c>
      <c r="B381" s="256" t="str">
        <f>IF(I381="SINAPI",VLOOKUP('TEREZINHA HARDY'!H381,SINAPI,2,),VLOOKUP('TEREZINHA HARDY'!H381,SETOP,3,))</f>
        <v>JOELHO 90 GRAUS, PVC, SERIE NORMAL, ESGOTO PREDIAL, DN 50 MM, JUNTA ELÁSTICA, FORNECIDO E INSTALADO EM RAMAL DE DESCARGA OU RAMAL DE ESGOTO SANITÁRIO. AF_12/2014</v>
      </c>
      <c r="C381" s="256"/>
      <c r="D381" s="256"/>
      <c r="E381" s="256"/>
      <c r="F381" s="256"/>
      <c r="G381" s="256"/>
      <c r="H381" s="12">
        <v>89731</v>
      </c>
      <c r="I381" s="25" t="s">
        <v>16083</v>
      </c>
      <c r="J381" s="25" t="str">
        <f>IF(I381="SINAPI",VLOOKUP('TEREZINHA HARDY'!H381,SINAPI,3,),VLOOKUP('TEREZINHA HARDY'!H381,SETOP,4,))</f>
        <v>UN</v>
      </c>
      <c r="K381" s="3">
        <v>8</v>
      </c>
      <c r="L381" s="3" t="s">
        <v>41</v>
      </c>
      <c r="M381" s="26">
        <f>IF(I381="SINAPI",VLOOKUP('TEREZINHA HARDY'!H381,SINAPI,4,),VLOOKUP('TEREZINHA HARDY'!H381,SETOP,5,))</f>
        <v>6.95</v>
      </c>
      <c r="N381" s="26">
        <f t="shared" si="3097"/>
        <v>8.7899999999999991</v>
      </c>
      <c r="O381" s="26">
        <f t="shared" si="3098"/>
        <v>55.6</v>
      </c>
      <c r="P381" s="26">
        <f t="shared" si="3099"/>
        <v>70.319999999999993</v>
      </c>
      <c r="Q381" s="124"/>
      <c r="R381" s="124"/>
      <c r="S381" s="4"/>
      <c r="T381" s="117"/>
    </row>
    <row r="382" spans="1:20" s="16" customFormat="1" ht="30" customHeight="1">
      <c r="A382" s="2" t="s">
        <v>17285</v>
      </c>
      <c r="B382" s="256" t="str">
        <f>IF(I382="SINAPI",VLOOKUP('TEREZINHA HARDY'!H382,SINAPI,2,),VLOOKUP('TEREZINHA HARDY'!H382,SETOP,3,))</f>
        <v>JOELHO 90 GRAUS, PVC, SERIE NORMAL, ESGOTO PREDIAL, DN 75 MM, JUNTA ELÁSTICA, FORNECIDO E INSTALADO EM RAMAL DE DESCARGA OU RAMAL DE ESGOTO SANITÁRIO. AF_12/2014</v>
      </c>
      <c r="C382" s="256"/>
      <c r="D382" s="256"/>
      <c r="E382" s="256"/>
      <c r="F382" s="256"/>
      <c r="G382" s="256"/>
      <c r="H382" s="12">
        <v>89737</v>
      </c>
      <c r="I382" s="25" t="s">
        <v>16083</v>
      </c>
      <c r="J382" s="25" t="str">
        <f>IF(I382="SINAPI",VLOOKUP('TEREZINHA HARDY'!H382,SINAPI,3,),VLOOKUP('TEREZINHA HARDY'!H382,SETOP,4,))</f>
        <v>UN</v>
      </c>
      <c r="K382" s="3">
        <v>2</v>
      </c>
      <c r="L382" s="3" t="s">
        <v>41</v>
      </c>
      <c r="M382" s="26">
        <f>IF(I382="SINAPI",VLOOKUP('TEREZINHA HARDY'!H382,SINAPI,4,),VLOOKUP('TEREZINHA HARDY'!H382,SETOP,5,))</f>
        <v>11.75</v>
      </c>
      <c r="N382" s="26">
        <f t="shared" si="3094"/>
        <v>14.87</v>
      </c>
      <c r="O382" s="26">
        <f t="shared" si="3095"/>
        <v>23.5</v>
      </c>
      <c r="P382" s="26">
        <f t="shared" si="3096"/>
        <v>29.74</v>
      </c>
      <c r="Q382" s="124"/>
      <c r="R382" s="124"/>
      <c r="S382" s="4"/>
      <c r="T382" s="117"/>
    </row>
    <row r="383" spans="1:20" s="16" customFormat="1" ht="30" customHeight="1">
      <c r="A383" s="2" t="s">
        <v>17286</v>
      </c>
      <c r="B383" s="256" t="str">
        <f>IF(I383="SINAPI",VLOOKUP('TEREZINHA HARDY'!H383,SINAPI,2,),VLOOKUP('TEREZINHA HARDY'!H383,SETOP,3,))</f>
        <v>JOELHO PVC, COM BOLSA E ANEL, 90 GRAUS, DN 40 X *38* MM, SERIE NORMAL, PARA ESGOTO PREDIAL</v>
      </c>
      <c r="C383" s="256"/>
      <c r="D383" s="256"/>
      <c r="E383" s="256"/>
      <c r="F383" s="256"/>
      <c r="G383" s="256"/>
      <c r="H383" s="12">
        <v>10835</v>
      </c>
      <c r="I383" s="25" t="s">
        <v>16083</v>
      </c>
      <c r="J383" s="25" t="str">
        <f>IF(I383="SINAPI",VLOOKUP('TEREZINHA HARDY'!H383,SINAPI,3,),VLOOKUP('TEREZINHA HARDY'!H383,SETOP,4,))</f>
        <v xml:space="preserve">UN    </v>
      </c>
      <c r="K383" s="3">
        <v>13</v>
      </c>
      <c r="L383" s="3" t="s">
        <v>41</v>
      </c>
      <c r="M383" s="26">
        <f>IF(I383="SINAPI",VLOOKUP('TEREZINHA HARDY'!H383,SINAPI,4,),VLOOKUP('TEREZINHA HARDY'!H383,SETOP,5,))</f>
        <v>2.27</v>
      </c>
      <c r="N383" s="26">
        <f t="shared" si="3094"/>
        <v>2.87</v>
      </c>
      <c r="O383" s="26">
        <f t="shared" si="3095"/>
        <v>29.51</v>
      </c>
      <c r="P383" s="26">
        <f t="shared" si="3096"/>
        <v>37.31</v>
      </c>
      <c r="Q383" s="124"/>
      <c r="R383" s="124"/>
      <c r="S383" s="4"/>
      <c r="T383" s="117"/>
    </row>
    <row r="384" spans="1:20" s="16" customFormat="1" ht="30" customHeight="1">
      <c r="A384" s="2" t="s">
        <v>17287</v>
      </c>
      <c r="B384" s="256" t="s">
        <v>17252</v>
      </c>
      <c r="C384" s="256"/>
      <c r="D384" s="256"/>
      <c r="E384" s="256"/>
      <c r="F384" s="256"/>
      <c r="G384" s="256"/>
      <c r="H384" s="12" t="s">
        <v>16604</v>
      </c>
      <c r="I384" s="25" t="s">
        <v>16240</v>
      </c>
      <c r="J384" s="25" t="s">
        <v>16200</v>
      </c>
      <c r="K384" s="3">
        <v>8</v>
      </c>
      <c r="L384" s="3" t="s">
        <v>41</v>
      </c>
      <c r="M384" s="26">
        <v>20.21</v>
      </c>
      <c r="N384" s="26">
        <f>COMPOSIÇÃO!I125</f>
        <v>19.535360000000001</v>
      </c>
      <c r="O384" s="26">
        <f t="shared" si="3095"/>
        <v>161.68</v>
      </c>
      <c r="P384" s="26">
        <f t="shared" si="3096"/>
        <v>156.28288000000001</v>
      </c>
      <c r="Q384" s="124"/>
      <c r="R384" s="124"/>
      <c r="S384" s="4"/>
      <c r="T384" s="117"/>
    </row>
    <row r="385" spans="1:20" s="16" customFormat="1" ht="30" customHeight="1">
      <c r="A385" s="2" t="s">
        <v>17288</v>
      </c>
      <c r="B385" s="256" t="str">
        <f>IF(I385="SINAPI",VLOOKUP('TEREZINHA HARDY'!H385,SINAPI,2,),VLOOKUP('TEREZINHA HARDY'!H385,SETOP,3,))</f>
        <v>JUNÇÃO SIMPLES, PVC, SERIE NORMAL, ESGOTO PREDIAL, DN 100 X 100 MM, JUNTA ELÁSTICA, FORNECIDO E INSTALADO EM RAMAL DE DESCARGA OU RAMAL DE ESGOTO SANITÁRIO. AF_12/2014</v>
      </c>
      <c r="C385" s="256"/>
      <c r="D385" s="256"/>
      <c r="E385" s="256"/>
      <c r="F385" s="256"/>
      <c r="G385" s="256"/>
      <c r="H385" s="12">
        <v>89797</v>
      </c>
      <c r="I385" s="25" t="s">
        <v>16083</v>
      </c>
      <c r="J385" s="25" t="str">
        <f>IF(I385="SINAPI",VLOOKUP('TEREZINHA HARDY'!H385,SINAPI,3,),VLOOKUP('TEREZINHA HARDY'!H385,SETOP,4,))</f>
        <v>UN</v>
      </c>
      <c r="K385" s="3">
        <v>6</v>
      </c>
      <c r="L385" s="3" t="s">
        <v>41</v>
      </c>
      <c r="M385" s="26">
        <f>IF(I385="SINAPI",VLOOKUP('TEREZINHA HARDY'!H385,SINAPI,4,),VLOOKUP('TEREZINHA HARDY'!H385,SETOP,5,))</f>
        <v>28.01</v>
      </c>
      <c r="N385" s="26">
        <f t="shared" si="3094"/>
        <v>35.44</v>
      </c>
      <c r="O385" s="26">
        <f t="shared" si="3095"/>
        <v>168.06</v>
      </c>
      <c r="P385" s="26">
        <f t="shared" si="3096"/>
        <v>212.64</v>
      </c>
      <c r="Q385" s="124"/>
      <c r="R385" s="124"/>
      <c r="S385" s="4"/>
      <c r="T385" s="117"/>
    </row>
    <row r="386" spans="1:20" s="16" customFormat="1" ht="30" customHeight="1">
      <c r="A386" s="2" t="s">
        <v>17289</v>
      </c>
      <c r="B386" s="256" t="str">
        <f>IF(I386="SINAPI",VLOOKUP('TEREZINHA HARDY'!H386,SINAPI,2,),VLOOKUP('TEREZINHA HARDY'!H386,SETOP,3,))</f>
        <v>JUNÇÃO SIMPLES, PVC, SERIE NORMAL, ESGOTO PREDIAL, DN 50 X 50 MM, JUNTA ELÁSTICA, FORNECIDO E INSTALADO EM PRUMADA DE ESGOTO SANITÁRIO OU VENTILAÇÃO. AF_12/2014</v>
      </c>
      <c r="C386" s="256"/>
      <c r="D386" s="256"/>
      <c r="E386" s="256"/>
      <c r="F386" s="256"/>
      <c r="G386" s="256"/>
      <c r="H386" s="12">
        <v>89827</v>
      </c>
      <c r="I386" s="25" t="s">
        <v>16083</v>
      </c>
      <c r="J386" s="25" t="str">
        <f>IF(I386="SINAPI",VLOOKUP('TEREZINHA HARDY'!H386,SINAPI,3,),VLOOKUP('TEREZINHA HARDY'!H386,SETOP,4,))</f>
        <v>UN</v>
      </c>
      <c r="K386" s="3">
        <v>2</v>
      </c>
      <c r="L386" s="3" t="s">
        <v>41</v>
      </c>
      <c r="M386" s="26">
        <f>IF(I386="SINAPI",VLOOKUP('TEREZINHA HARDY'!H386,SINAPI,4,),VLOOKUP('TEREZINHA HARDY'!H386,SETOP,5,))</f>
        <v>9.69</v>
      </c>
      <c r="N386" s="26">
        <f t="shared" si="3094"/>
        <v>12.26</v>
      </c>
      <c r="O386" s="26">
        <f t="shared" si="3095"/>
        <v>19.38</v>
      </c>
      <c r="P386" s="26">
        <f t="shared" si="3096"/>
        <v>24.52</v>
      </c>
      <c r="Q386" s="124"/>
      <c r="R386" s="124"/>
      <c r="S386" s="4"/>
      <c r="T386" s="117"/>
    </row>
    <row r="387" spans="1:20" s="16" customFormat="1" ht="30" customHeight="1">
      <c r="A387" s="2" t="s">
        <v>17290</v>
      </c>
      <c r="B387" s="256" t="str">
        <f>IF(I387="SINAPI",VLOOKUP('TEREZINHA HARDY'!H387,SINAPI,2,),VLOOKUP('TEREZINHA HARDY'!H387,SETOP,3,))</f>
        <v>TUBO PVC, SERIE NORMAL, ESGOTO PREDIAL, DN 100 MM, FORNECIDO E INSTALADO EM RAMAL DE DESCARGA OU RAMAL DE ESGOTO SANITÁRIO. AF_12/2014</v>
      </c>
      <c r="C387" s="256"/>
      <c r="D387" s="256"/>
      <c r="E387" s="256"/>
      <c r="F387" s="256"/>
      <c r="G387" s="256"/>
      <c r="H387" s="12">
        <v>89714</v>
      </c>
      <c r="I387" s="25" t="s">
        <v>16083</v>
      </c>
      <c r="J387" s="25" t="str">
        <f>IF(I387="SINAPI",VLOOKUP('TEREZINHA HARDY'!H387,SINAPI,3,),VLOOKUP('TEREZINHA HARDY'!H387,SETOP,4,))</f>
        <v>M</v>
      </c>
      <c r="K387" s="3">
        <v>31.6</v>
      </c>
      <c r="L387" s="3" t="s">
        <v>41</v>
      </c>
      <c r="M387" s="26">
        <f>IF(I387="SINAPI",VLOOKUP('TEREZINHA HARDY'!H387,SINAPI,4,),VLOOKUP('TEREZINHA HARDY'!H387,SETOP,5,))</f>
        <v>36.369999999999997</v>
      </c>
      <c r="N387" s="26">
        <f t="shared" si="3094"/>
        <v>46.02</v>
      </c>
      <c r="O387" s="26">
        <f t="shared" si="3095"/>
        <v>1149.2919999999999</v>
      </c>
      <c r="P387" s="26">
        <f t="shared" si="3096"/>
        <v>1454.2320000000002</v>
      </c>
      <c r="Q387" s="124"/>
      <c r="R387" s="124"/>
      <c r="S387" s="4"/>
      <c r="T387" s="117"/>
    </row>
    <row r="388" spans="1:20" s="16" customFormat="1" ht="30" customHeight="1">
      <c r="A388" s="2" t="s">
        <v>17291</v>
      </c>
      <c r="B388" s="256" t="str">
        <f>IF(I388="SINAPI",VLOOKUP('TEREZINHA HARDY'!H388,SINAPI,2,),VLOOKUP('TEREZINHA HARDY'!H388,SETOP,3,))</f>
        <v>TUBO PVC, SERIE NORMAL, ESGOTO PREDIAL, DN 40 MM, FORNECIDO E INSTALADO EM RAMAL DE DESCARGA OU RAMAL DE ESGOTO SANITÁRIO. AF_12/2014</v>
      </c>
      <c r="C388" s="256"/>
      <c r="D388" s="256"/>
      <c r="E388" s="256"/>
      <c r="F388" s="256"/>
      <c r="G388" s="256"/>
      <c r="H388" s="12">
        <v>89711</v>
      </c>
      <c r="I388" s="25" t="s">
        <v>16083</v>
      </c>
      <c r="J388" s="25" t="str">
        <f>IF(I388="SINAPI",VLOOKUP('TEREZINHA HARDY'!H388,SINAPI,3,),VLOOKUP('TEREZINHA HARDY'!H388,SETOP,4,))</f>
        <v>M</v>
      </c>
      <c r="K388" s="3">
        <v>25.65</v>
      </c>
      <c r="L388" s="3" t="s">
        <v>41</v>
      </c>
      <c r="M388" s="26">
        <f>IF(I388="SINAPI",VLOOKUP('TEREZINHA HARDY'!H388,SINAPI,4,),VLOOKUP('TEREZINHA HARDY'!H388,SETOP,5,))</f>
        <v>12.9</v>
      </c>
      <c r="N388" s="26">
        <f t="shared" si="3094"/>
        <v>16.32</v>
      </c>
      <c r="O388" s="26">
        <f t="shared" si="3095"/>
        <v>330.88499999999999</v>
      </c>
      <c r="P388" s="26">
        <f t="shared" si="3096"/>
        <v>418.608</v>
      </c>
      <c r="Q388" s="124"/>
      <c r="R388" s="124"/>
      <c r="S388" s="4"/>
      <c r="T388" s="117"/>
    </row>
    <row r="389" spans="1:20" s="16" customFormat="1" ht="30" customHeight="1">
      <c r="A389" s="2" t="s">
        <v>17292</v>
      </c>
      <c r="B389" s="256" t="str">
        <f>IF(I389="SINAPI",VLOOKUP('TEREZINHA HARDY'!H389,SINAPI,2,),VLOOKUP('TEREZINHA HARDY'!H389,SETOP,3,))</f>
        <v>TUBO PVC, SERIE NORMAL, ESGOTO PREDIAL, DN 50 MM, FORNECIDO E INSTALADO EM RAMAL DE DESCARGA OU RAMAL DE ESGOTO SANITÁRIO. AF_12/2014</v>
      </c>
      <c r="C389" s="256"/>
      <c r="D389" s="256"/>
      <c r="E389" s="256"/>
      <c r="F389" s="256"/>
      <c r="G389" s="256"/>
      <c r="H389" s="12">
        <v>89712</v>
      </c>
      <c r="I389" s="25" t="s">
        <v>16083</v>
      </c>
      <c r="J389" s="25" t="str">
        <f>IF(I389="SINAPI",VLOOKUP('TEREZINHA HARDY'!H389,SINAPI,3,),VLOOKUP('TEREZINHA HARDY'!H389,SETOP,4,))</f>
        <v>M</v>
      </c>
      <c r="K389" s="3">
        <f>24.04+1.83+10.16+0.51</f>
        <v>36.54</v>
      </c>
      <c r="L389" s="3" t="s">
        <v>41</v>
      </c>
      <c r="M389" s="26">
        <f>IF(I389="SINAPI",VLOOKUP('TEREZINHA HARDY'!H389,SINAPI,4,),VLOOKUP('TEREZINHA HARDY'!H389,SETOP,5,))</f>
        <v>18.71</v>
      </c>
      <c r="N389" s="26">
        <f t="shared" si="3094"/>
        <v>23.67</v>
      </c>
      <c r="O389" s="26">
        <f t="shared" si="3095"/>
        <v>683.66340000000002</v>
      </c>
      <c r="P389" s="26">
        <f t="shared" si="3096"/>
        <v>864.90180000000009</v>
      </c>
      <c r="Q389" s="124"/>
      <c r="R389" s="124"/>
      <c r="S389" s="4"/>
      <c r="T389" s="117"/>
    </row>
    <row r="390" spans="1:20" s="16" customFormat="1" ht="30" customHeight="1">
      <c r="A390" s="2" t="s">
        <v>17293</v>
      </c>
      <c r="B390" s="256" t="str">
        <f>IF(I390="SINAPI",VLOOKUP('TEREZINHA HARDY'!H390,SINAPI,2,),VLOOKUP('TEREZINHA HARDY'!H390,SETOP,3,))</f>
        <v>TUBO PVC, SERIE NORMAL, ESGOTO PREDIAL, DN 75 MM, FORNECIDO E INSTALADO EM RAMAL DE DESCARGA OU RAMAL DE ESGOTO SANITÁRIO. AF_12/2014</v>
      </c>
      <c r="C390" s="256"/>
      <c r="D390" s="256"/>
      <c r="E390" s="256"/>
      <c r="F390" s="256"/>
      <c r="G390" s="256"/>
      <c r="H390" s="12">
        <v>89713</v>
      </c>
      <c r="I390" s="25" t="s">
        <v>16083</v>
      </c>
      <c r="J390" s="25" t="str">
        <f>IF(I390="SINAPI",VLOOKUP('TEREZINHA HARDY'!H390,SINAPI,3,),VLOOKUP('TEREZINHA HARDY'!H390,SETOP,4,))</f>
        <v>M</v>
      </c>
      <c r="K390" s="3">
        <f>1.23+10.16</f>
        <v>11.39</v>
      </c>
      <c r="L390" s="3" t="s">
        <v>41</v>
      </c>
      <c r="M390" s="26">
        <f>IF(I390="SINAPI",VLOOKUP('TEREZINHA HARDY'!H390,SINAPI,4,),VLOOKUP('TEREZINHA HARDY'!H390,SETOP,5,))</f>
        <v>28.29</v>
      </c>
      <c r="N390" s="26">
        <f t="shared" si="3094"/>
        <v>35.79</v>
      </c>
      <c r="O390" s="26">
        <f t="shared" si="3095"/>
        <v>322.22309999999999</v>
      </c>
      <c r="P390" s="26">
        <f t="shared" si="3096"/>
        <v>407.6481</v>
      </c>
      <c r="Q390" s="124"/>
      <c r="R390" s="124"/>
      <c r="S390" s="4"/>
      <c r="T390" s="117"/>
    </row>
    <row r="391" spans="1:20" s="16" customFormat="1" ht="30" customHeight="1">
      <c r="A391" s="2" t="s">
        <v>17294</v>
      </c>
      <c r="B391" s="256" t="str">
        <f>IF(I391="SINAPI",VLOOKUP('TEREZINHA HARDY'!H391,SINAPI,2,),VLOOKUP('TEREZINHA HARDY'!H391,SETOP,3,))</f>
        <v>LUVA SIMPLES, PVC, SERIE NORMAL, ESGOTO PREDIAL, DN 100 MM, JUNTA ELÁSTICA, FORNECIDO E INSTALADO EM RAMAL DE DESCARGA OU RAMAL DE ESGOTO SANITÁRIO. AF_12/2014</v>
      </c>
      <c r="C391" s="256"/>
      <c r="D391" s="256"/>
      <c r="E391" s="256"/>
      <c r="F391" s="256"/>
      <c r="G391" s="256"/>
      <c r="H391" s="12">
        <v>89778</v>
      </c>
      <c r="I391" s="25" t="s">
        <v>16083</v>
      </c>
      <c r="J391" s="25" t="str">
        <f>IF(I391="SINAPI",VLOOKUP('TEREZINHA HARDY'!H391,SINAPI,3,),VLOOKUP('TEREZINHA HARDY'!H391,SETOP,4,))</f>
        <v>UN</v>
      </c>
      <c r="K391" s="3">
        <v>23</v>
      </c>
      <c r="L391" s="3" t="s">
        <v>41</v>
      </c>
      <c r="M391" s="26">
        <f>IF(I391="SINAPI",VLOOKUP('TEREZINHA HARDY'!H391,SINAPI,4,),VLOOKUP('TEREZINHA HARDY'!H391,SETOP,5,))</f>
        <v>11.61</v>
      </c>
      <c r="N391" s="26">
        <f t="shared" si="3094"/>
        <v>14.69</v>
      </c>
      <c r="O391" s="26">
        <f t="shared" si="3095"/>
        <v>267.02999999999997</v>
      </c>
      <c r="P391" s="26">
        <f t="shared" si="3096"/>
        <v>337.87</v>
      </c>
      <c r="Q391" s="124"/>
      <c r="R391" s="124"/>
      <c r="S391" s="4"/>
      <c r="T391" s="117"/>
    </row>
    <row r="392" spans="1:20" s="16" customFormat="1" ht="30" customHeight="1">
      <c r="A392" s="2" t="s">
        <v>17297</v>
      </c>
      <c r="B392" s="256" t="str">
        <f>IF(I392="SINAPI",VLOOKUP('TEREZINHA HARDY'!H392,SINAPI,2,),VLOOKUP('TEREZINHA HARDY'!H392,SETOP,3,))</f>
        <v>LUVA SIMPLES, PVC, SERIE NORMAL, ESGOTO PREDIAL, DN 50 MM, JUNTA ELÁSTICA, FORNECIDO E INSTALADO EM RAMAL DE DESCARGA OU RAMAL DE ESGOTO SANITÁRIO. AF_12/2014</v>
      </c>
      <c r="C392" s="256"/>
      <c r="D392" s="256"/>
      <c r="E392" s="256"/>
      <c r="F392" s="256"/>
      <c r="G392" s="256"/>
      <c r="H392" s="12">
        <v>89753</v>
      </c>
      <c r="I392" s="25" t="s">
        <v>16083</v>
      </c>
      <c r="J392" s="25" t="str">
        <f>IF(I392="SINAPI",VLOOKUP('TEREZINHA HARDY'!H392,SINAPI,3,),VLOOKUP('TEREZINHA HARDY'!H392,SETOP,4,))</f>
        <v>UN</v>
      </c>
      <c r="K392" s="3">
        <v>9</v>
      </c>
      <c r="L392" s="3" t="s">
        <v>41</v>
      </c>
      <c r="M392" s="26">
        <f>IF(I392="SINAPI",VLOOKUP('TEREZINHA HARDY'!H392,SINAPI,4,),VLOOKUP('TEREZINHA HARDY'!H392,SETOP,5,))</f>
        <v>5.56</v>
      </c>
      <c r="N392" s="26">
        <f t="shared" si="3094"/>
        <v>7.03</v>
      </c>
      <c r="O392" s="26">
        <f t="shared" si="3095"/>
        <v>50.04</v>
      </c>
      <c r="P392" s="26">
        <f t="shared" si="3096"/>
        <v>63.27</v>
      </c>
      <c r="Q392" s="124"/>
      <c r="R392" s="124"/>
      <c r="S392" s="4"/>
      <c r="T392" s="117"/>
    </row>
    <row r="393" spans="1:20" s="16" customFormat="1" ht="30" customHeight="1">
      <c r="A393" s="2" t="s">
        <v>17298</v>
      </c>
      <c r="B393" s="256" t="str">
        <f>IF(I393="SINAPI",VLOOKUP('TEREZINHA HARDY'!H393,SINAPI,2,),VLOOKUP('TEREZINHA HARDY'!H393,SETOP,3,))</f>
        <v>TÊ, PVC, SERIE R, ÁGUA PLUVIAL, DN 100 X 75 MM, JUNTA ELÁSTICA, FORNECIDO E INSTALADO EM RAMAL DE ENCAMINHAMENTO. AF_12/2014</v>
      </c>
      <c r="C393" s="256"/>
      <c r="D393" s="256"/>
      <c r="E393" s="256"/>
      <c r="F393" s="256"/>
      <c r="G393" s="256"/>
      <c r="H393" s="12">
        <v>89573</v>
      </c>
      <c r="I393" s="25" t="s">
        <v>16083</v>
      </c>
      <c r="J393" s="25" t="str">
        <f>IF(I393="SINAPI",VLOOKUP('TEREZINHA HARDY'!H393,SINAPI,3,),VLOOKUP('TEREZINHA HARDY'!H393,SETOP,4,))</f>
        <v>UN</v>
      </c>
      <c r="K393" s="3">
        <v>2</v>
      </c>
      <c r="L393" s="3" t="s">
        <v>41</v>
      </c>
      <c r="M393" s="26">
        <f>IF(I393="SINAPI",VLOOKUP('TEREZINHA HARDY'!H393,SINAPI,4,),VLOOKUP('TEREZINHA HARDY'!H393,SETOP,5,))</f>
        <v>37.200000000000003</v>
      </c>
      <c r="N393" s="26">
        <f t="shared" si="3094"/>
        <v>47.07</v>
      </c>
      <c r="O393" s="26">
        <f t="shared" si="3095"/>
        <v>74.400000000000006</v>
      </c>
      <c r="P393" s="26">
        <f t="shared" si="3096"/>
        <v>94.14</v>
      </c>
      <c r="Q393" s="124"/>
      <c r="R393" s="124"/>
      <c r="S393" s="4"/>
      <c r="T393" s="117"/>
    </row>
    <row r="394" spans="1:20" s="16" customFormat="1" ht="30" customHeight="1">
      <c r="A394" s="2" t="s">
        <v>17300</v>
      </c>
      <c r="B394" s="256" t="str">
        <f>IF(I394="SINAPI",VLOOKUP('TEREZINHA HARDY'!H394,SINAPI,2,),VLOOKUP('TEREZINHA HARDY'!H394,SETOP,3,))</f>
        <v>TE, PVC, SERIE NORMAL, ESGOTO PREDIAL, DN 50 X 50 MM, JUNTA ELÁSTICA, FORNECIDO E INSTALADO EM RAMAL DE DESCARGA OU RAMAL DE ESGOTO SANITÁRIO. AF_12/2014</v>
      </c>
      <c r="C394" s="256"/>
      <c r="D394" s="256"/>
      <c r="E394" s="256"/>
      <c r="F394" s="256"/>
      <c r="G394" s="256"/>
      <c r="H394" s="12">
        <v>89784</v>
      </c>
      <c r="I394" s="25" t="s">
        <v>16083</v>
      </c>
      <c r="J394" s="25" t="str">
        <f>IF(I394="SINAPI",VLOOKUP('TEREZINHA HARDY'!H394,SINAPI,3,),VLOOKUP('TEREZINHA HARDY'!H394,SETOP,4,))</f>
        <v>UN</v>
      </c>
      <c r="K394" s="3">
        <v>2</v>
      </c>
      <c r="L394" s="3" t="s">
        <v>41</v>
      </c>
      <c r="M394" s="26">
        <f>IF(I394="SINAPI",VLOOKUP('TEREZINHA HARDY'!H394,SINAPI,4,),VLOOKUP('TEREZINHA HARDY'!H394,SETOP,5,))</f>
        <v>12.2</v>
      </c>
      <c r="N394" s="26">
        <f t="shared" si="3094"/>
        <v>15.44</v>
      </c>
      <c r="O394" s="26">
        <f t="shared" si="3095"/>
        <v>24.4</v>
      </c>
      <c r="P394" s="26">
        <f t="shared" si="3096"/>
        <v>30.88</v>
      </c>
      <c r="Q394" s="124"/>
      <c r="R394" s="124"/>
      <c r="S394" s="4"/>
      <c r="T394" s="117"/>
    </row>
    <row r="395" spans="1:20" s="16" customFormat="1" ht="30" customHeight="1">
      <c r="A395" s="2" t="s">
        <v>17301</v>
      </c>
      <c r="B395" s="256" t="str">
        <f>IF(I395="SINAPI",VLOOKUP('TEREZINHA HARDY'!H395,SINAPI,2,),VLOOKUP('TEREZINHA HARDY'!H395,SETOP,3,))</f>
        <v>TERMINAL DE VENTILACAO, 50 MM, SERIE NORMAL, ESGOTO PREDIAL</v>
      </c>
      <c r="C395" s="256"/>
      <c r="D395" s="256"/>
      <c r="E395" s="256"/>
      <c r="F395" s="256"/>
      <c r="G395" s="256"/>
      <c r="H395" s="12">
        <v>39319</v>
      </c>
      <c r="I395" s="25" t="s">
        <v>16083</v>
      </c>
      <c r="J395" s="25" t="str">
        <f>IF(I395="SINAPI",VLOOKUP('TEREZINHA HARDY'!H395,SINAPI,3,),VLOOKUP('TEREZINHA HARDY'!H395,SETOP,4,))</f>
        <v xml:space="preserve">UN    </v>
      </c>
      <c r="K395" s="3">
        <v>2</v>
      </c>
      <c r="L395" s="3" t="s">
        <v>41</v>
      </c>
      <c r="M395" s="26">
        <f>IF(I395="SINAPI",VLOOKUP('TEREZINHA HARDY'!H395,SINAPI,4,),VLOOKUP('TEREZINHA HARDY'!H395,SETOP,5,))</f>
        <v>3.89</v>
      </c>
      <c r="N395" s="26">
        <f t="shared" si="3094"/>
        <v>4.92</v>
      </c>
      <c r="O395" s="26">
        <f t="shared" si="3095"/>
        <v>7.78</v>
      </c>
      <c r="P395" s="26">
        <f t="shared" si="3096"/>
        <v>9.84</v>
      </c>
      <c r="Q395" s="124"/>
      <c r="R395" s="124"/>
      <c r="S395" s="4"/>
      <c r="T395" s="117"/>
    </row>
    <row r="396" spans="1:20" s="16" customFormat="1" ht="30" customHeight="1">
      <c r="A396" s="2" t="s">
        <v>17302</v>
      </c>
      <c r="B396" s="256" t="str">
        <f>IF(I396="SINAPI",VLOOKUP('TEREZINHA HARDY'!H396,SINAPI,2,),VLOOKUP('TEREZINHA HARDY'!H396,SETOP,3,))</f>
        <v>TERMINAL DE VENTILACAO, 75 MM, SERIE NORMAL, ESGOTO PREDIAL</v>
      </c>
      <c r="C396" s="256"/>
      <c r="D396" s="256"/>
      <c r="E396" s="256"/>
      <c r="F396" s="256"/>
      <c r="G396" s="256"/>
      <c r="H396" s="12">
        <v>39320</v>
      </c>
      <c r="I396" s="25" t="s">
        <v>16083</v>
      </c>
      <c r="J396" s="25" t="str">
        <f>IF(I396="SINAPI",VLOOKUP('TEREZINHA HARDY'!H396,SINAPI,3,),VLOOKUP('TEREZINHA HARDY'!H396,SETOP,4,))</f>
        <v xml:space="preserve">UN    </v>
      </c>
      <c r="K396" s="3">
        <v>2</v>
      </c>
      <c r="L396" s="3" t="s">
        <v>41</v>
      </c>
      <c r="M396" s="26">
        <f>IF(I396="SINAPI",VLOOKUP('TEREZINHA HARDY'!H396,SINAPI,4,),VLOOKUP('TEREZINHA HARDY'!H396,SETOP,5,))</f>
        <v>6.47</v>
      </c>
      <c r="N396" s="26">
        <f t="shared" si="3094"/>
        <v>8.19</v>
      </c>
      <c r="O396" s="26">
        <f t="shared" si="3095"/>
        <v>12.94</v>
      </c>
      <c r="P396" s="26">
        <f t="shared" si="3096"/>
        <v>16.38</v>
      </c>
      <c r="Q396" s="124"/>
      <c r="R396" s="124"/>
      <c r="S396" s="4"/>
      <c r="T396" s="117"/>
    </row>
    <row r="397" spans="1:20" s="16" customFormat="1" ht="30" customHeight="1">
      <c r="A397" s="2" t="s">
        <v>17322</v>
      </c>
      <c r="B397" s="256" t="str">
        <f>IF(I397="SINAPI",VLOOKUP('TEREZINHA HARDY'!H397,SINAPI,2,),VLOOKUP('TEREZINHA HARDY'!H397,SETOP,3,))</f>
        <v>CAIXA DE GORDURA SIMPLES, CIRCULAR, EM CONCRETO PRÉ-MOLDADO, DIÂMETRO INTERNO = 0,4 M, ALTURA INTERNA = 0,4 M. AF_05/2018</v>
      </c>
      <c r="C397" s="256"/>
      <c r="D397" s="256"/>
      <c r="E397" s="256"/>
      <c r="F397" s="256"/>
      <c r="G397" s="256"/>
      <c r="H397" s="12">
        <v>98102</v>
      </c>
      <c r="I397" s="25" t="s">
        <v>16083</v>
      </c>
      <c r="J397" s="25" t="str">
        <f>IF(I397="SINAPI",VLOOKUP('TEREZINHA HARDY'!H397,SINAPI,3,),VLOOKUP('TEREZINHA HARDY'!H397,SETOP,4,))</f>
        <v>UN</v>
      </c>
      <c r="K397" s="3">
        <v>1</v>
      </c>
      <c r="L397" s="3" t="s">
        <v>41</v>
      </c>
      <c r="M397" s="26">
        <f>IF(I397="SINAPI",VLOOKUP('TEREZINHA HARDY'!H397,SINAPI,4,),VLOOKUP('TEREZINHA HARDY'!H397,SETOP,5,))</f>
        <v>58.24</v>
      </c>
      <c r="N397" s="26">
        <f t="shared" si="3094"/>
        <v>73.69</v>
      </c>
      <c r="O397" s="26">
        <f t="shared" si="3095"/>
        <v>58.24</v>
      </c>
      <c r="P397" s="26">
        <f t="shared" si="3096"/>
        <v>73.69</v>
      </c>
      <c r="Q397" s="124"/>
      <c r="R397" s="124"/>
      <c r="S397" s="4"/>
      <c r="T397" s="117"/>
    </row>
    <row r="398" spans="1:20" s="16" customFormat="1" ht="30" customHeight="1">
      <c r="A398" s="2" t="s">
        <v>17323</v>
      </c>
      <c r="B398" s="256" t="str">
        <f>IF(I398="SINAPI",VLOOKUP('TEREZINHA HARDY'!H398,SINAPI,2,),VLOOKUP('TEREZINHA HARDY'!H398,SETOP,3,))</f>
        <v>CAIXA DE ESGOTO DE INSPEÇÃO/PASSAGEM EM ALVENARIA (60X60X40CM), REVESTIMENTO EM ARGAMASSA COM ADITIVO IMPERMEABILIZANTE, COM TAMPA DE CONCRETO, INCLUSIVE ESCAVAÇÃO, REATERRO E TRANSPORTE E RETIRADA DO MATERIAL ESCAVADO (EM CAÇAMBA)</v>
      </c>
      <c r="C398" s="256"/>
      <c r="D398" s="256"/>
      <c r="E398" s="256"/>
      <c r="F398" s="256"/>
      <c r="G398" s="256"/>
      <c r="H398" s="12" t="s">
        <v>10573</v>
      </c>
      <c r="I398" s="25" t="s">
        <v>6222</v>
      </c>
      <c r="J398" s="25" t="str">
        <f>IF(I398="SINAPI",VLOOKUP('TEREZINHA HARDY'!H398,SINAPI,3,),VLOOKUP('TEREZINHA HARDY'!H398,SETOP,4,))</f>
        <v>UN</v>
      </c>
      <c r="K398" s="3">
        <v>2</v>
      </c>
      <c r="L398" s="3" t="s">
        <v>41</v>
      </c>
      <c r="M398" s="26">
        <f>IF(I398="SINAPI",VLOOKUP('TEREZINHA HARDY'!H398,SINAPI,4,),VLOOKUP('TEREZINHA HARDY'!H398,SETOP,5,))</f>
        <v>193.13</v>
      </c>
      <c r="N398" s="26">
        <f t="shared" si="3094"/>
        <v>244.35</v>
      </c>
      <c r="O398" s="26">
        <f t="shared" si="3095"/>
        <v>386.26</v>
      </c>
      <c r="P398" s="26">
        <f t="shared" si="3096"/>
        <v>488.7</v>
      </c>
      <c r="Q398" s="124"/>
      <c r="R398" s="124"/>
      <c r="S398" s="4"/>
      <c r="T398" s="117"/>
    </row>
    <row r="399" spans="1:20" s="16" customFormat="1" ht="30" customHeight="1">
      <c r="A399" s="2" t="s">
        <v>17324</v>
      </c>
      <c r="B399" s="256" t="str">
        <f>IF(I399="SINAPI",VLOOKUP('TEREZINHA HARDY'!H399,SINAPI,2,),VLOOKUP('TEREZINHA HARDY'!H399,SETOP,3,))</f>
        <v>CAIXA DE ESGOTO DE INSPEÇÃO/PASSAGEM EM ALVENARIA (60X60X65CM), REVESTIMENTO EM ARGAMASSA COM ADITIVO IMPERMEABILIZANTE, COM TAMPA DE CONCRETO, INCLUSIVE ESCAVAÇÃO, REATERRO E TRANSPORTE E RETIRADA DO MATERIAL ESCAVADO (EM CAÇAMBA)</v>
      </c>
      <c r="C399" s="256"/>
      <c r="D399" s="256"/>
      <c r="E399" s="256"/>
      <c r="F399" s="256"/>
      <c r="G399" s="256"/>
      <c r="H399" s="12" t="s">
        <v>10577</v>
      </c>
      <c r="I399" s="25" t="s">
        <v>6222</v>
      </c>
      <c r="J399" s="25" t="str">
        <f>IF(I399="SINAPI",VLOOKUP('TEREZINHA HARDY'!H399,SINAPI,3,),VLOOKUP('TEREZINHA HARDY'!H399,SETOP,4,))</f>
        <v>UN</v>
      </c>
      <c r="K399" s="3">
        <v>1</v>
      </c>
      <c r="L399" s="3" t="s">
        <v>41</v>
      </c>
      <c r="M399" s="26">
        <f>IF(I399="SINAPI",VLOOKUP('TEREZINHA HARDY'!H399,SINAPI,4,),VLOOKUP('TEREZINHA HARDY'!H399,SETOP,5,))</f>
        <v>258.83</v>
      </c>
      <c r="N399" s="26">
        <f t="shared" si="3094"/>
        <v>327.47000000000003</v>
      </c>
      <c r="O399" s="26">
        <f t="shared" si="3095"/>
        <v>258.83</v>
      </c>
      <c r="P399" s="26">
        <f t="shared" si="3096"/>
        <v>327.47000000000003</v>
      </c>
      <c r="Q399" s="124"/>
      <c r="R399" s="124"/>
      <c r="S399" s="4"/>
      <c r="T399" s="117"/>
    </row>
    <row r="400" spans="1:20" s="16" customFormat="1" ht="30" customHeight="1">
      <c r="A400" s="2" t="s">
        <v>17325</v>
      </c>
      <c r="B400" s="256" t="str">
        <f>IF(I400="SINAPI",VLOOKUP('TEREZINHA HARDY'!H400,SINAPI,2,),VLOOKUP('TEREZINHA HARDY'!H400,SETOP,3,))</f>
        <v>RASGO EM CONTRAPISO PARA RAMAIS/ DISTRIBUIÇÃO COM DIÂMETROS MENORES OU IGUAIS A 40 MM. AF_05/2015</v>
      </c>
      <c r="C400" s="256"/>
      <c r="D400" s="256"/>
      <c r="E400" s="256"/>
      <c r="F400" s="256"/>
      <c r="G400" s="256"/>
      <c r="H400" s="12">
        <v>90444</v>
      </c>
      <c r="I400" s="25" t="s">
        <v>16083</v>
      </c>
      <c r="J400" s="25" t="str">
        <f>IF(I400="SINAPI",VLOOKUP('TEREZINHA HARDY'!H400,SINAPI,3,),VLOOKUP('TEREZINHA HARDY'!H400,SETOP,4,))</f>
        <v>M</v>
      </c>
      <c r="K400" s="3">
        <v>25.65</v>
      </c>
      <c r="L400" s="3" t="s">
        <v>41</v>
      </c>
      <c r="M400" s="26">
        <f>IF(I400="SINAPI",VLOOKUP('TEREZINHA HARDY'!H400,SINAPI,4,),VLOOKUP('TEREZINHA HARDY'!H400,SETOP,5,))</f>
        <v>18.77</v>
      </c>
      <c r="N400" s="26">
        <f t="shared" si="3094"/>
        <v>23.75</v>
      </c>
      <c r="O400" s="26">
        <f t="shared" si="3095"/>
        <v>481.45049999999998</v>
      </c>
      <c r="P400" s="26">
        <f t="shared" si="3096"/>
        <v>609.1875</v>
      </c>
      <c r="Q400" s="124"/>
      <c r="R400" s="124"/>
      <c r="S400" s="4"/>
      <c r="T400" s="117"/>
    </row>
    <row r="401" spans="1:20" s="16" customFormat="1" ht="30" customHeight="1">
      <c r="A401" s="2" t="s">
        <v>17326</v>
      </c>
      <c r="B401" s="256" t="str">
        <f>IF(I401="SINAPI",VLOOKUP('TEREZINHA HARDY'!H401,SINAPI,2,),VLOOKUP('TEREZINHA HARDY'!H401,SETOP,3,))</f>
        <v>RASGO EM CONTRAPISO PARA RAMAIS/ DISTRIBUIÇÃO COM DIÂMETROS MAIORES QUE 40 MM E MENORES OU IGUAIS A 75 MM. AF_05/2015</v>
      </c>
      <c r="C401" s="256"/>
      <c r="D401" s="256"/>
      <c r="E401" s="256"/>
      <c r="F401" s="256"/>
      <c r="G401" s="256"/>
      <c r="H401" s="12">
        <v>90445</v>
      </c>
      <c r="I401" s="25" t="s">
        <v>16083</v>
      </c>
      <c r="J401" s="25" t="str">
        <f>IF(I401="SINAPI",VLOOKUP('TEREZINHA HARDY'!H401,SINAPI,3,),VLOOKUP('TEREZINHA HARDY'!H401,SETOP,4,))</f>
        <v>M</v>
      </c>
      <c r="K401" s="3">
        <f>24.04+0.51</f>
        <v>24.55</v>
      </c>
      <c r="L401" s="3" t="s">
        <v>41</v>
      </c>
      <c r="M401" s="26">
        <f>IF(I401="SINAPI",VLOOKUP('TEREZINHA HARDY'!H401,SINAPI,4,),VLOOKUP('TEREZINHA HARDY'!H401,SETOP,5,))</f>
        <v>20.05</v>
      </c>
      <c r="N401" s="26">
        <f t="shared" si="3094"/>
        <v>25.37</v>
      </c>
      <c r="O401" s="26">
        <f t="shared" si="3095"/>
        <v>492.22750000000002</v>
      </c>
      <c r="P401" s="26">
        <f t="shared" si="3096"/>
        <v>622.83350000000007</v>
      </c>
      <c r="Q401" s="124"/>
      <c r="R401" s="124"/>
      <c r="S401" s="4"/>
      <c r="T401" s="117"/>
    </row>
    <row r="402" spans="1:20" s="16" customFormat="1" ht="30" customHeight="1">
      <c r="A402" s="2" t="s">
        <v>17327</v>
      </c>
      <c r="B402" s="256" t="str">
        <f>IF(I402="SINAPI",VLOOKUP('TEREZINHA HARDY'!H402,SINAPI,2,),VLOOKUP('TEREZINHA HARDY'!H402,SETOP,3,))</f>
        <v>RASGO EM CONTRAPISO PARA RAMAIS/ DISTRIBUIÇÃO COM DIÂMETROS MAIORES QUE 75 MM. AF_05/2015</v>
      </c>
      <c r="C402" s="256"/>
      <c r="D402" s="256"/>
      <c r="E402" s="256"/>
      <c r="F402" s="256"/>
      <c r="G402" s="256"/>
      <c r="H402" s="12">
        <v>90446</v>
      </c>
      <c r="I402" s="25" t="s">
        <v>16083</v>
      </c>
      <c r="J402" s="25" t="str">
        <f>IF(I402="SINAPI",VLOOKUP('TEREZINHA HARDY'!H402,SINAPI,3,),VLOOKUP('TEREZINHA HARDY'!H402,SETOP,4,))</f>
        <v>M</v>
      </c>
      <c r="K402" s="3">
        <v>31.6</v>
      </c>
      <c r="L402" s="3" t="s">
        <v>41</v>
      </c>
      <c r="M402" s="26">
        <f>IF(I402="SINAPI",VLOOKUP('TEREZINHA HARDY'!H402,SINAPI,4,),VLOOKUP('TEREZINHA HARDY'!H402,SETOP,5,))</f>
        <v>21.78</v>
      </c>
      <c r="N402" s="26">
        <f t="shared" si="3094"/>
        <v>27.56</v>
      </c>
      <c r="O402" s="26">
        <f t="shared" si="3095"/>
        <v>688.24800000000005</v>
      </c>
      <c r="P402" s="26">
        <f t="shared" si="3096"/>
        <v>870.89599999999996</v>
      </c>
      <c r="Q402" s="124"/>
      <c r="R402" s="124"/>
      <c r="S402" s="4"/>
      <c r="T402" s="117"/>
    </row>
    <row r="403" spans="1:20" s="16" customFormat="1" ht="30" customHeight="1">
      <c r="A403" s="2" t="s">
        <v>17552</v>
      </c>
      <c r="B403" s="256" t="str">
        <f>IF(I403="SINAPI",VLOOKUP('TEREZINHA HARDY'!H403,SINAPI,2,),VLOOKUP('TEREZINHA HARDY'!H403,SETOP,3,))</f>
        <v>RASGO EM ALVENARIA PARA RAMAIS/ DISTRIBUIÇÃO COM DIÂMETROS MAIORES QUE 40 MM E MENORES OU IGUAIS A 75 MM. AF_05/2015</v>
      </c>
      <c r="C403" s="256"/>
      <c r="D403" s="256"/>
      <c r="E403" s="256"/>
      <c r="F403" s="256"/>
      <c r="G403" s="256"/>
      <c r="H403" s="12">
        <v>91222</v>
      </c>
      <c r="I403" s="25" t="s">
        <v>16083</v>
      </c>
      <c r="J403" s="25" t="str">
        <f>IF(I403="SINAPI",VLOOKUP('TEREZINHA HARDY'!H403,SINAPI,3,),VLOOKUP('TEREZINHA HARDY'!H403,SETOP,4,))</f>
        <v>M</v>
      </c>
      <c r="K403" s="3">
        <v>3.06</v>
      </c>
      <c r="L403" s="3" t="s">
        <v>41</v>
      </c>
      <c r="M403" s="26">
        <f>IF(I403="SINAPI",VLOOKUP('TEREZINHA HARDY'!H403,SINAPI,4,),VLOOKUP('TEREZINHA HARDY'!H403,SETOP,5,))</f>
        <v>9.82</v>
      </c>
      <c r="N403" s="26">
        <f t="shared" si="3094"/>
        <v>12.42</v>
      </c>
      <c r="O403" s="26">
        <f t="shared" si="3095"/>
        <v>30.049200000000003</v>
      </c>
      <c r="P403" s="26">
        <f t="shared" si="3096"/>
        <v>38.005200000000002</v>
      </c>
      <c r="Q403" s="124"/>
      <c r="R403" s="124"/>
      <c r="S403" s="4"/>
      <c r="T403" s="117"/>
    </row>
    <row r="404" spans="1:20" s="16" customFormat="1" ht="30" customHeight="1">
      <c r="A404" s="2" t="s">
        <v>17553</v>
      </c>
      <c r="B404" s="256" t="str">
        <f>IF(I404="SINAPI",VLOOKUP('TEREZINHA HARDY'!H404,SINAPI,2,),VLOOKUP('TEREZINHA HARDY'!H404,SETOP,3,))</f>
        <v>CHUMBAMENTO LINEAR EM CONTRAPISO PARA RAMAIS/DISTRIBUIÇÃO COM DIÂMETROS MENORES OU IGUAIS A 40 MM. AF_05/2015</v>
      </c>
      <c r="C404" s="256"/>
      <c r="D404" s="256"/>
      <c r="E404" s="256"/>
      <c r="F404" s="256"/>
      <c r="G404" s="256"/>
      <c r="H404" s="12">
        <v>90468</v>
      </c>
      <c r="I404" s="25" t="s">
        <v>16083</v>
      </c>
      <c r="J404" s="25" t="str">
        <f>IF(I404="SINAPI",VLOOKUP('TEREZINHA HARDY'!H404,SINAPI,3,),VLOOKUP('TEREZINHA HARDY'!H404,SETOP,4,))</f>
        <v>M</v>
      </c>
      <c r="K404" s="3">
        <v>25.65</v>
      </c>
      <c r="L404" s="3" t="s">
        <v>41</v>
      </c>
      <c r="M404" s="26">
        <f>IF(I404="SINAPI",VLOOKUP('TEREZINHA HARDY'!H404,SINAPI,4,),VLOOKUP('TEREZINHA HARDY'!H404,SETOP,5,))</f>
        <v>3.83</v>
      </c>
      <c r="N404" s="26">
        <f t="shared" si="3094"/>
        <v>4.8499999999999996</v>
      </c>
      <c r="O404" s="26">
        <f t="shared" si="3095"/>
        <v>98.239499999999992</v>
      </c>
      <c r="P404" s="26">
        <f t="shared" si="3096"/>
        <v>124.40249999999999</v>
      </c>
      <c r="Q404" s="124"/>
      <c r="R404" s="124"/>
      <c r="S404" s="4"/>
      <c r="T404" s="117"/>
    </row>
    <row r="405" spans="1:20" s="16" customFormat="1" ht="30" customHeight="1">
      <c r="A405" s="2" t="s">
        <v>17554</v>
      </c>
      <c r="B405" s="256" t="str">
        <f>IF(I405="SINAPI",VLOOKUP('TEREZINHA HARDY'!H405,SINAPI,2,),VLOOKUP('TEREZINHA HARDY'!H405,SETOP,3,))</f>
        <v>CHUMBAMENTO LINEAR EM CONTRAPISO PARA RAMAIS/DISTRIBUIÇÃO COM DIÂMETROS MAIORES QUE 40 MM E MENORES OU IGUAIS A 75 MM. AF_05/2015</v>
      </c>
      <c r="C405" s="256"/>
      <c r="D405" s="256"/>
      <c r="E405" s="256"/>
      <c r="F405" s="256"/>
      <c r="G405" s="256"/>
      <c r="H405" s="12">
        <v>90469</v>
      </c>
      <c r="I405" s="25" t="s">
        <v>16083</v>
      </c>
      <c r="J405" s="25" t="str">
        <f>IF(I405="SINAPI",VLOOKUP('TEREZINHA HARDY'!H405,SINAPI,3,),VLOOKUP('TEREZINHA HARDY'!H405,SETOP,4,))</f>
        <v>M</v>
      </c>
      <c r="K405" s="3">
        <f>24.04+0.51</f>
        <v>24.55</v>
      </c>
      <c r="L405" s="3" t="s">
        <v>41</v>
      </c>
      <c r="M405" s="26">
        <f>IF(I405="SINAPI",VLOOKUP('TEREZINHA HARDY'!H405,SINAPI,4,),VLOOKUP('TEREZINHA HARDY'!H405,SETOP,5,))</f>
        <v>6.13</v>
      </c>
      <c r="N405" s="26">
        <f t="shared" si="3094"/>
        <v>7.76</v>
      </c>
      <c r="O405" s="26">
        <f t="shared" si="3095"/>
        <v>150.4915</v>
      </c>
      <c r="P405" s="26">
        <f t="shared" si="3096"/>
        <v>190.50800000000001</v>
      </c>
      <c r="Q405" s="124"/>
      <c r="R405" s="124"/>
      <c r="S405" s="4"/>
      <c r="T405" s="117"/>
    </row>
    <row r="406" spans="1:20" s="16" customFormat="1" ht="30" customHeight="1">
      <c r="A406" s="2" t="s">
        <v>17555</v>
      </c>
      <c r="B406" s="256" t="str">
        <f>IF(I406="SINAPI",VLOOKUP('TEREZINHA HARDY'!H406,SINAPI,2,),VLOOKUP('TEREZINHA HARDY'!H406,SETOP,3,))</f>
        <v>CHUMBAMENTO LINEAR EM CONTRAPISO PARA RAMAIS/DISTRIBUIÇÃO COM DIÂMETROS MAIORES QUE 75 MM. AF_05/2015</v>
      </c>
      <c r="C406" s="256"/>
      <c r="D406" s="256"/>
      <c r="E406" s="256"/>
      <c r="F406" s="256"/>
      <c r="G406" s="256"/>
      <c r="H406" s="12">
        <v>90470</v>
      </c>
      <c r="I406" s="25" t="s">
        <v>16083</v>
      </c>
      <c r="J406" s="25" t="str">
        <f>IF(I406="SINAPI",VLOOKUP('TEREZINHA HARDY'!H406,SINAPI,3,),VLOOKUP('TEREZINHA HARDY'!H406,SETOP,4,))</f>
        <v>M</v>
      </c>
      <c r="K406" s="3">
        <v>31.6</v>
      </c>
      <c r="L406" s="3" t="s">
        <v>41</v>
      </c>
      <c r="M406" s="26">
        <f>IF(I406="SINAPI",VLOOKUP('TEREZINHA HARDY'!H406,SINAPI,4,),VLOOKUP('TEREZINHA HARDY'!H406,SETOP,5,))</f>
        <v>8.3699999999999992</v>
      </c>
      <c r="N406" s="26">
        <f t="shared" si="3094"/>
        <v>10.59</v>
      </c>
      <c r="O406" s="26">
        <f t="shared" si="3095"/>
        <v>264.49199999999996</v>
      </c>
      <c r="P406" s="26">
        <f t="shared" si="3096"/>
        <v>334.64400000000001</v>
      </c>
      <c r="Q406" s="124"/>
      <c r="R406" s="124"/>
      <c r="S406" s="4"/>
      <c r="T406" s="117"/>
    </row>
    <row r="407" spans="1:20" s="16" customFormat="1" ht="30" customHeight="1">
      <c r="A407" s="2" t="s">
        <v>17556</v>
      </c>
      <c r="B407" s="256" t="str">
        <f>IF(I407="SINAPI",VLOOKUP('TEREZINHA HARDY'!H407,SINAPI,2,),VLOOKUP('TEREZINHA HARDY'!H407,SETOP,3,))</f>
        <v>CHUMBAMENTO LINEAR EM ALVENARIA PARA RAMAIS/DISTRIBUIÇÃO COM DIÂMETROS MAIORES QUE 40 MM E MENORES OU IGUAIS A 75 MM. AF_05/2015</v>
      </c>
      <c r="C407" s="256"/>
      <c r="D407" s="256"/>
      <c r="E407" s="256"/>
      <c r="F407" s="256"/>
      <c r="G407" s="256"/>
      <c r="H407" s="12">
        <v>90467</v>
      </c>
      <c r="I407" s="25" t="s">
        <v>16083</v>
      </c>
      <c r="J407" s="25" t="str">
        <f>IF(I407="SINAPI",VLOOKUP('TEREZINHA HARDY'!H407,SINAPI,3,),VLOOKUP('TEREZINHA HARDY'!H407,SETOP,4,))</f>
        <v>M</v>
      </c>
      <c r="K407" s="3">
        <v>3.06</v>
      </c>
      <c r="L407" s="3" t="s">
        <v>41</v>
      </c>
      <c r="M407" s="26">
        <f>IF(I407="SINAPI",VLOOKUP('TEREZINHA HARDY'!H407,SINAPI,4,),VLOOKUP('TEREZINHA HARDY'!H407,SETOP,5,))</f>
        <v>14.14</v>
      </c>
      <c r="N407" s="26">
        <f t="shared" si="3094"/>
        <v>17.89</v>
      </c>
      <c r="O407" s="26">
        <f t="shared" si="3095"/>
        <v>43.2684</v>
      </c>
      <c r="P407" s="26">
        <f t="shared" si="3096"/>
        <v>54.743400000000001</v>
      </c>
      <c r="Q407" s="124"/>
      <c r="R407" s="124"/>
      <c r="S407" s="4"/>
      <c r="T407" s="117"/>
    </row>
    <row r="408" spans="1:20" s="16" customFormat="1" ht="30" customHeight="1">
      <c r="A408" s="51"/>
      <c r="B408" s="51"/>
      <c r="C408" s="51"/>
      <c r="D408" s="51"/>
      <c r="E408" s="51"/>
      <c r="F408" s="51"/>
      <c r="G408" s="51"/>
      <c r="H408" s="254" t="str">
        <f>"SUBTOTAL "&amp;B372</f>
        <v>SUBTOTAL INSTALAÇÃO SANITÁRIA</v>
      </c>
      <c r="I408" s="254"/>
      <c r="J408" s="254"/>
      <c r="K408" s="254"/>
      <c r="L408" s="254"/>
      <c r="M408" s="254"/>
      <c r="N408" s="255"/>
      <c r="O408" s="52">
        <f>SUM(O373:O407)</f>
        <v>7054.3101000000006</v>
      </c>
      <c r="P408" s="52">
        <f>SUM(P373:P407)</f>
        <v>8877.3428799999983</v>
      </c>
      <c r="Q408" s="124"/>
      <c r="R408" s="124"/>
      <c r="S408" s="4"/>
      <c r="T408" s="117"/>
    </row>
    <row r="409" spans="1:20" s="1" customFormat="1" ht="15" customHeight="1">
      <c r="A409" s="273"/>
      <c r="B409" s="273"/>
      <c r="C409" s="273"/>
      <c r="D409" s="273"/>
      <c r="E409" s="273"/>
      <c r="F409" s="273"/>
      <c r="G409" s="273"/>
      <c r="H409" s="273"/>
      <c r="I409" s="273"/>
      <c r="J409" s="273"/>
      <c r="K409" s="273"/>
      <c r="L409" s="273"/>
      <c r="M409" s="273"/>
      <c r="N409" s="273"/>
      <c r="O409" s="273"/>
      <c r="P409" s="157"/>
      <c r="Q409" s="220"/>
      <c r="R409" s="220"/>
      <c r="S409" s="4"/>
      <c r="T409" s="117"/>
    </row>
    <row r="410" spans="1:20" s="16" customFormat="1" ht="30" customHeight="1">
      <c r="A410" s="80">
        <v>19</v>
      </c>
      <c r="B410" s="258" t="s">
        <v>16248</v>
      </c>
      <c r="C410" s="258"/>
      <c r="D410" s="258"/>
      <c r="E410" s="258"/>
      <c r="F410" s="258"/>
      <c r="G410" s="258"/>
      <c r="H410" s="80"/>
      <c r="I410" s="80"/>
      <c r="J410" s="80"/>
      <c r="K410" s="80"/>
      <c r="L410" s="81"/>
      <c r="M410" s="80"/>
      <c r="N410" s="80"/>
      <c r="O410" s="137"/>
      <c r="P410" s="137"/>
      <c r="Q410" s="124"/>
      <c r="R410" s="124"/>
      <c r="S410" s="4"/>
      <c r="T410" s="117"/>
    </row>
    <row r="411" spans="1:20" s="16" customFormat="1" ht="30" customHeight="1">
      <c r="A411" s="2" t="s">
        <v>17557</v>
      </c>
      <c r="B411" s="256" t="s">
        <v>17253</v>
      </c>
      <c r="C411" s="256"/>
      <c r="D411" s="256"/>
      <c r="E411" s="256"/>
      <c r="F411" s="256"/>
      <c r="G411" s="256"/>
      <c r="H411" s="12" t="s">
        <v>16606</v>
      </c>
      <c r="I411" s="25" t="s">
        <v>16199</v>
      </c>
      <c r="J411" s="25" t="s">
        <v>16200</v>
      </c>
      <c r="K411" s="3">
        <v>1</v>
      </c>
      <c r="L411" s="3" t="s">
        <v>41</v>
      </c>
      <c r="M411" s="26">
        <v>1729.26</v>
      </c>
      <c r="N411" s="26">
        <f>COTAÇÃO!H82</f>
        <v>1729.26</v>
      </c>
      <c r="O411" s="26">
        <f t="shared" ref="O411:O439" si="3100">K411*M411</f>
        <v>1729.26</v>
      </c>
      <c r="P411" s="26">
        <f t="shared" ref="P411:P439" si="3101">N411*K411</f>
        <v>1729.26</v>
      </c>
      <c r="Q411" s="124"/>
      <c r="R411" s="124"/>
      <c r="S411" s="4"/>
      <c r="T411" s="117"/>
    </row>
    <row r="412" spans="1:20" s="16" customFormat="1" ht="30" customHeight="1">
      <c r="A412" s="2" t="s">
        <v>17558</v>
      </c>
      <c r="B412" s="256" t="str">
        <f>IF(I412="SINAPI",VLOOKUP('TEREZINHA HARDY'!H412,SINAPI,2,),VLOOKUP('TEREZINHA HARDY'!H412,SETOP,3,))</f>
        <v>CHUVEIRO ELETRICO COMUM CORPO PLASTICO TIPO DUCHA, FORNECIMENTO E INSTALACAO</v>
      </c>
      <c r="C412" s="256"/>
      <c r="D412" s="256"/>
      <c r="E412" s="256"/>
      <c r="F412" s="256"/>
      <c r="G412" s="256"/>
      <c r="H412" s="12">
        <v>9535</v>
      </c>
      <c r="I412" s="25" t="s">
        <v>16083</v>
      </c>
      <c r="J412" s="25" t="str">
        <f>IF(I412="SINAPI",VLOOKUP('TEREZINHA HARDY'!H412,SINAPI,3,),VLOOKUP('TEREZINHA HARDY'!H412,SETOP,4,))</f>
        <v>UN</v>
      </c>
      <c r="K412" s="3">
        <v>1</v>
      </c>
      <c r="L412" s="3" t="s">
        <v>41</v>
      </c>
      <c r="M412" s="26">
        <f>IF(I412="SINAPI",VLOOKUP('TEREZINHA HARDY'!H412,SINAPI,4,),VLOOKUP('TEREZINHA HARDY'!H412,SETOP,5,))</f>
        <v>67.98</v>
      </c>
      <c r="N412" s="26">
        <f t="shared" ref="N412:N439" si="3102">ROUND(M412*(1+$C$7),2)</f>
        <v>86.01</v>
      </c>
      <c r="O412" s="26">
        <f t="shared" si="3100"/>
        <v>67.98</v>
      </c>
      <c r="P412" s="26">
        <f t="shared" si="3101"/>
        <v>86.01</v>
      </c>
      <c r="Q412" s="124"/>
      <c r="R412" s="124"/>
      <c r="S412" s="4"/>
      <c r="T412" s="117"/>
    </row>
    <row r="413" spans="1:20" s="16" customFormat="1" ht="30" customHeight="1">
      <c r="A413" s="2" t="s">
        <v>17559</v>
      </c>
      <c r="B413" s="256" t="str">
        <f>IF(I413="SINAPI",VLOOKUP('TEREZINHA HARDY'!H413,SINAPI,2,),VLOOKUP('TEREZINHA HARDY'!H413,SETOP,3,))</f>
        <v>TORNEIRA CROMADA COM BICO PARA JARDIM/TANQUE 1/2 " OU 3/4 " (REF 1153)</v>
      </c>
      <c r="C413" s="256"/>
      <c r="D413" s="256"/>
      <c r="E413" s="256"/>
      <c r="F413" s="256"/>
      <c r="G413" s="256"/>
      <c r="H413" s="12">
        <v>11762</v>
      </c>
      <c r="I413" s="25" t="s">
        <v>16083</v>
      </c>
      <c r="J413" s="25" t="str">
        <f>IF(I413="SINAPI",VLOOKUP('TEREZINHA HARDY'!H413,SINAPI,3,),VLOOKUP('TEREZINHA HARDY'!H413,SETOP,4,))</f>
        <v xml:space="preserve">UN    </v>
      </c>
      <c r="K413" s="3">
        <v>1</v>
      </c>
      <c r="L413" s="3" t="s">
        <v>41</v>
      </c>
      <c r="M413" s="26">
        <f>IF(I413="SINAPI",VLOOKUP('TEREZINHA HARDY'!H413,SINAPI,4,),VLOOKUP('TEREZINHA HARDY'!H413,SETOP,5,))</f>
        <v>41.63</v>
      </c>
      <c r="N413" s="26">
        <f t="shared" si="3102"/>
        <v>52.67</v>
      </c>
      <c r="O413" s="26">
        <f t="shared" si="3100"/>
        <v>41.63</v>
      </c>
      <c r="P413" s="26">
        <f t="shared" si="3101"/>
        <v>52.67</v>
      </c>
      <c r="Q413" s="124"/>
      <c r="R413" s="124"/>
      <c r="S413" s="4"/>
      <c r="T413" s="117"/>
    </row>
    <row r="414" spans="1:20" s="16" customFormat="1" ht="30" customHeight="1">
      <c r="A414" s="2" t="s">
        <v>17560</v>
      </c>
      <c r="B414" s="256" t="str">
        <f>IF(I414="SINAPI",VLOOKUP('TEREZINHA HARDY'!H414,SINAPI,2,),VLOOKUP('TEREZINHA HARDY'!H414,SETOP,3,))</f>
        <v>TORNEIRA CROMADA TUBO MÓVEL, DE PAREDE, 1/2" OU 3/4", PARA PIA DE COZINHA, PADRÃO MÉDIO - FORNECIMENTO E INSTALAÇÃO. AF_12/2013</v>
      </c>
      <c r="C414" s="256"/>
      <c r="D414" s="256"/>
      <c r="E414" s="256"/>
      <c r="F414" s="256"/>
      <c r="G414" s="256"/>
      <c r="H414" s="12">
        <v>86910</v>
      </c>
      <c r="I414" s="25" t="s">
        <v>16083</v>
      </c>
      <c r="J414" s="25" t="str">
        <f>IF(I414="SINAPI",VLOOKUP('TEREZINHA HARDY'!H414,SINAPI,3,),VLOOKUP('TEREZINHA HARDY'!H414,SETOP,4,))</f>
        <v>UN</v>
      </c>
      <c r="K414" s="3">
        <v>2</v>
      </c>
      <c r="L414" s="3" t="s">
        <v>41</v>
      </c>
      <c r="M414" s="26">
        <f>IF(I414="SINAPI",VLOOKUP('TEREZINHA HARDY'!H414,SINAPI,4,),VLOOKUP('TEREZINHA HARDY'!H414,SETOP,5,))</f>
        <v>71.28</v>
      </c>
      <c r="N414" s="26">
        <f t="shared" si="3102"/>
        <v>90.18</v>
      </c>
      <c r="O414" s="26">
        <f t="shared" si="3100"/>
        <v>142.56</v>
      </c>
      <c r="P414" s="26">
        <f t="shared" si="3101"/>
        <v>180.36</v>
      </c>
      <c r="Q414" s="124"/>
      <c r="R414" s="124"/>
      <c r="S414" s="4"/>
      <c r="T414" s="117"/>
    </row>
    <row r="415" spans="1:20" s="16" customFormat="1" ht="30" customHeight="1">
      <c r="A415" s="2" t="s">
        <v>17561</v>
      </c>
      <c r="B415" s="256" t="str">
        <f>IF(I415="SINAPI",VLOOKUP('TEREZINHA HARDY'!H415,SINAPI,2,),VLOOKUP('TEREZINHA HARDY'!H415,SETOP,3,))</f>
        <v>TORNEIRA CROMADA 1/2" OU 3/4" PARA TANQUE, PADRÃO POPULAR - FORNECIMENTO E INSTALAÇÃO. AF_12/2013</v>
      </c>
      <c r="C415" s="256"/>
      <c r="D415" s="256"/>
      <c r="E415" s="256"/>
      <c r="F415" s="256"/>
      <c r="G415" s="256"/>
      <c r="H415" s="12">
        <v>86913</v>
      </c>
      <c r="I415" s="25" t="s">
        <v>16083</v>
      </c>
      <c r="J415" s="25" t="str">
        <f>IF(I415="SINAPI",VLOOKUP('TEREZINHA HARDY'!H415,SINAPI,3,),VLOOKUP('TEREZINHA HARDY'!H415,SETOP,4,))</f>
        <v>UN</v>
      </c>
      <c r="K415" s="3">
        <v>1</v>
      </c>
      <c r="L415" s="3" t="s">
        <v>41</v>
      </c>
      <c r="M415" s="26">
        <f>IF(I415="SINAPI",VLOOKUP('TEREZINHA HARDY'!H415,SINAPI,4,),VLOOKUP('TEREZINHA HARDY'!H415,SETOP,5,))</f>
        <v>14.55</v>
      </c>
      <c r="N415" s="26">
        <f t="shared" si="3102"/>
        <v>18.41</v>
      </c>
      <c r="O415" s="26">
        <f t="shared" si="3100"/>
        <v>14.55</v>
      </c>
      <c r="P415" s="26">
        <f t="shared" si="3101"/>
        <v>18.41</v>
      </c>
      <c r="Q415" s="128"/>
      <c r="R415" s="128"/>
      <c r="S415" s="15"/>
      <c r="T415" s="129"/>
    </row>
    <row r="416" spans="1:20" s="16" customFormat="1" ht="30" customHeight="1">
      <c r="A416" s="2" t="s">
        <v>17562</v>
      </c>
      <c r="B416" s="256" t="str">
        <f>IF(I416="SINAPI",VLOOKUP('TEREZINHA HARDY'!H416,SINAPI,2,),VLOOKUP('TEREZINHA HARDY'!H416,SETOP,3,))</f>
        <v>TORNEIRA CROMADA DE MESA, 1/2" OU 3/4", PARA LAVATÓRIO, PADRÃO MÉDIO - FORNECIMENTO E INSTALAÇÃO. AF_12/2013</v>
      </c>
      <c r="C416" s="256"/>
      <c r="D416" s="256"/>
      <c r="E416" s="256"/>
      <c r="F416" s="256"/>
      <c r="G416" s="256"/>
      <c r="H416" s="12">
        <v>86915</v>
      </c>
      <c r="I416" s="25" t="s">
        <v>16083</v>
      </c>
      <c r="J416" s="25" t="str">
        <f>IF(I416="SINAPI",VLOOKUP('TEREZINHA HARDY'!H416,SINAPI,3,),VLOOKUP('TEREZINHA HARDY'!H416,SETOP,4,))</f>
        <v>UN</v>
      </c>
      <c r="K416" s="3">
        <v>11</v>
      </c>
      <c r="L416" s="3" t="s">
        <v>41</v>
      </c>
      <c r="M416" s="26">
        <f>IF(I416="SINAPI",VLOOKUP('TEREZINHA HARDY'!H416,SINAPI,4,),VLOOKUP('TEREZINHA HARDY'!H416,SETOP,5,))</f>
        <v>62.58</v>
      </c>
      <c r="N416" s="26">
        <f t="shared" si="3102"/>
        <v>79.180000000000007</v>
      </c>
      <c r="O416" s="26">
        <f t="shared" si="3100"/>
        <v>688.38</v>
      </c>
      <c r="P416" s="26">
        <f t="shared" si="3101"/>
        <v>870.98</v>
      </c>
      <c r="Q416" s="124"/>
      <c r="R416" s="124"/>
      <c r="S416" s="4"/>
      <c r="T416" s="117"/>
    </row>
    <row r="417" spans="1:20" s="16" customFormat="1" ht="30" customHeight="1">
      <c r="A417" s="2" t="s">
        <v>17563</v>
      </c>
      <c r="B417" s="256" t="str">
        <f>IF(I417="SINAPI",VLOOKUP('TEREZINHA HARDY'!H417,SINAPI,2,),VLOOKUP('TEREZINHA HARDY'!H417,SETOP,3,))</f>
        <v>VASO SANITÁRIO SIFONADO COM CAIXA ACOPLADA LOUÇA BRANCA - PADRÃO MÉDIO, INCLUSO ENGATE FLEXÍVEL EM METAL CROMADO, 1/2 X 40CM - FORNECIMENTO E INSTALAÇÃO. AF_12/2013</v>
      </c>
      <c r="C417" s="256"/>
      <c r="D417" s="256"/>
      <c r="E417" s="256"/>
      <c r="F417" s="256"/>
      <c r="G417" s="256"/>
      <c r="H417" s="12">
        <v>86932</v>
      </c>
      <c r="I417" s="25" t="s">
        <v>16083</v>
      </c>
      <c r="J417" s="25" t="str">
        <f>IF(I417="SINAPI",VLOOKUP('TEREZINHA HARDY'!H417,SINAPI,3,),VLOOKUP('TEREZINHA HARDY'!H417,SETOP,4,))</f>
        <v>UN</v>
      </c>
      <c r="K417" s="3">
        <v>6</v>
      </c>
      <c r="L417" s="3" t="s">
        <v>41</v>
      </c>
      <c r="M417" s="26">
        <f>IF(I417="SINAPI",VLOOKUP('TEREZINHA HARDY'!H417,SINAPI,4,),VLOOKUP('TEREZINHA HARDY'!H417,SETOP,5,))</f>
        <v>393.96</v>
      </c>
      <c r="N417" s="26">
        <f t="shared" si="3102"/>
        <v>498.44</v>
      </c>
      <c r="O417" s="26">
        <f t="shared" si="3100"/>
        <v>2363.7599999999998</v>
      </c>
      <c r="P417" s="26">
        <f t="shared" si="3101"/>
        <v>2990.64</v>
      </c>
      <c r="Q417" s="124"/>
      <c r="R417" s="124"/>
      <c r="S417" s="4"/>
      <c r="T417" s="117"/>
    </row>
    <row r="418" spans="1:20" s="16" customFormat="1" ht="30" customHeight="1">
      <c r="A418" s="2" t="s">
        <v>17564</v>
      </c>
      <c r="B418" s="256" t="str">
        <f>IF(I418="SINAPI",VLOOKUP('TEREZINHA HARDY'!H418,SINAPI,2,),VLOOKUP('TEREZINHA HARDY'!H418,SETOP,3,))</f>
        <v>ASSENTO SANITARIO DE PLASTICO, TIPO CONVENCIONAL</v>
      </c>
      <c r="C418" s="256"/>
      <c r="D418" s="256"/>
      <c r="E418" s="256"/>
      <c r="F418" s="256"/>
      <c r="G418" s="256"/>
      <c r="H418" s="12">
        <v>377</v>
      </c>
      <c r="I418" s="25" t="s">
        <v>16083</v>
      </c>
      <c r="J418" s="25" t="str">
        <f>IF(I418="SINAPI",VLOOKUP('TEREZINHA HARDY'!H418,SINAPI,3,),VLOOKUP('TEREZINHA HARDY'!H418,SETOP,4,))</f>
        <v xml:space="preserve">UN    </v>
      </c>
      <c r="K418" s="3">
        <v>6</v>
      </c>
      <c r="L418" s="3" t="s">
        <v>41</v>
      </c>
      <c r="M418" s="26">
        <f>IF(I418="SINAPI",VLOOKUP('TEREZINHA HARDY'!H418,SINAPI,4,),VLOOKUP('TEREZINHA HARDY'!H418,SETOP,5,))</f>
        <v>27</v>
      </c>
      <c r="N418" s="26">
        <f t="shared" si="3102"/>
        <v>34.159999999999997</v>
      </c>
      <c r="O418" s="26">
        <f t="shared" si="3100"/>
        <v>162</v>
      </c>
      <c r="P418" s="26">
        <f t="shared" si="3101"/>
        <v>204.95999999999998</v>
      </c>
      <c r="Q418" s="124"/>
      <c r="R418" s="124"/>
      <c r="S418" s="4"/>
      <c r="T418" s="117"/>
    </row>
    <row r="419" spans="1:20" s="16" customFormat="1" ht="30" customHeight="1">
      <c r="A419" s="2" t="s">
        <v>17565</v>
      </c>
      <c r="B419" s="256" t="s">
        <v>16251</v>
      </c>
      <c r="C419" s="256"/>
      <c r="D419" s="256"/>
      <c r="E419" s="256"/>
      <c r="F419" s="256"/>
      <c r="G419" s="256"/>
      <c r="H419" s="12" t="s">
        <v>16605</v>
      </c>
      <c r="I419" s="25" t="s">
        <v>16240</v>
      </c>
      <c r="J419" s="25" t="s">
        <v>16200</v>
      </c>
      <c r="K419" s="3">
        <v>2</v>
      </c>
      <c r="L419" s="3" t="s">
        <v>41</v>
      </c>
      <c r="M419" s="26">
        <v>629.48</v>
      </c>
      <c r="N419" s="26">
        <f>COMPOSIÇÃO!I135</f>
        <v>626.94979999999998</v>
      </c>
      <c r="O419" s="26">
        <f t="shared" si="3100"/>
        <v>1258.96</v>
      </c>
      <c r="P419" s="26">
        <f t="shared" si="3101"/>
        <v>1253.8996</v>
      </c>
      <c r="Q419" s="124"/>
      <c r="R419" s="124"/>
      <c r="S419" s="4"/>
      <c r="T419" s="117"/>
    </row>
    <row r="420" spans="1:20" s="16" customFormat="1" ht="30" customHeight="1">
      <c r="A420" s="2" t="s">
        <v>17566</v>
      </c>
      <c r="B420" s="256" t="str">
        <f>IF(I420="SINAPI",VLOOKUP('TEREZINHA HARDY'!H420,SINAPI,2,),VLOOKUP('TEREZINHA HARDY'!H420,SETOP,3,))</f>
        <v>ENGATE FLEXÍVEL EM PLÁSTICO BRANCO, 1/2" X 30CM - FORNECIMENTO E INSTALAÇÃO. AF_12/2013</v>
      </c>
      <c r="C420" s="256"/>
      <c r="D420" s="256"/>
      <c r="E420" s="256"/>
      <c r="F420" s="256"/>
      <c r="G420" s="256"/>
      <c r="H420" s="12">
        <v>86884</v>
      </c>
      <c r="I420" s="25" t="s">
        <v>16083</v>
      </c>
      <c r="J420" s="25" t="str">
        <f>IF(I420="SINAPI",VLOOKUP('TEREZINHA HARDY'!H420,SINAPI,3,),VLOOKUP('TEREZINHA HARDY'!H420,SETOP,4,))</f>
        <v>UN</v>
      </c>
      <c r="K420" s="3">
        <v>11</v>
      </c>
      <c r="L420" s="3" t="s">
        <v>41</v>
      </c>
      <c r="M420" s="26">
        <f>IF(I420="SINAPI",VLOOKUP('TEREZINHA HARDY'!H420,SINAPI,4,),VLOOKUP('TEREZINHA HARDY'!H420,SETOP,5,))</f>
        <v>6.82</v>
      </c>
      <c r="N420" s="26">
        <f t="shared" si="3102"/>
        <v>8.6300000000000008</v>
      </c>
      <c r="O420" s="26">
        <f t="shared" si="3100"/>
        <v>75.02000000000001</v>
      </c>
      <c r="P420" s="26">
        <f t="shared" si="3101"/>
        <v>94.93</v>
      </c>
      <c r="Q420" s="124"/>
      <c r="R420" s="124"/>
      <c r="S420" s="4"/>
      <c r="T420" s="117"/>
    </row>
    <row r="421" spans="1:20" s="16" customFormat="1" ht="30" customHeight="1">
      <c r="A421" s="2" t="s">
        <v>17567</v>
      </c>
      <c r="B421" s="256" t="str">
        <f>IF(I421="SINAPI",VLOOKUP('TEREZINHA HARDY'!H421,SINAPI,2,),VLOOKUP('TEREZINHA HARDY'!H421,SETOP,3,))</f>
        <v>SIFÃO DO TIPO FLEXÍVEL EM PVC 1 X 1.1/2 - FORNECIMENTO E INSTALAÇÃO. AF_12/2013</v>
      </c>
      <c r="C421" s="256"/>
      <c r="D421" s="256"/>
      <c r="E421" s="256"/>
      <c r="F421" s="256"/>
      <c r="G421" s="256"/>
      <c r="H421" s="12">
        <v>86883</v>
      </c>
      <c r="I421" s="25" t="s">
        <v>16083</v>
      </c>
      <c r="J421" s="25" t="str">
        <f>IF(I421="SINAPI",VLOOKUP('TEREZINHA HARDY'!H421,SINAPI,3,),VLOOKUP('TEREZINHA HARDY'!H421,SETOP,4,))</f>
        <v>UN</v>
      </c>
      <c r="K421" s="3">
        <v>11</v>
      </c>
      <c r="L421" s="3" t="s">
        <v>41</v>
      </c>
      <c r="M421" s="26">
        <f>IF(I421="SINAPI",VLOOKUP('TEREZINHA HARDY'!H421,SINAPI,4,),VLOOKUP('TEREZINHA HARDY'!H421,SETOP,5,))</f>
        <v>9.5299999999999994</v>
      </c>
      <c r="N421" s="26">
        <f t="shared" si="3102"/>
        <v>12.06</v>
      </c>
      <c r="O421" s="26">
        <f t="shared" si="3100"/>
        <v>104.83</v>
      </c>
      <c r="P421" s="26">
        <f t="shared" si="3101"/>
        <v>132.66</v>
      </c>
      <c r="Q421" s="124"/>
      <c r="R421" s="124"/>
      <c r="S421" s="4"/>
      <c r="T421" s="117"/>
    </row>
    <row r="422" spans="1:20" s="16" customFormat="1" ht="30" customHeight="1">
      <c r="A422" s="2" t="s">
        <v>17568</v>
      </c>
      <c r="B422" s="256" t="str">
        <f>IF(I422="SINAPI",VLOOKUP('TEREZINHA HARDY'!H422,SINAPI,2,),VLOOKUP('TEREZINHA HARDY'!H422,SETOP,3,))</f>
        <v>SIFÃO DO TIPO GARRAFA EM METAL CROMADO 1 X 1.1/2" - FORNECIMENTO E INSTALAÇÃO. AF_12/2013</v>
      </c>
      <c r="C422" s="256"/>
      <c r="D422" s="256"/>
      <c r="E422" s="256"/>
      <c r="F422" s="256"/>
      <c r="G422" s="256"/>
      <c r="H422" s="12">
        <v>86881</v>
      </c>
      <c r="I422" s="25" t="s">
        <v>16083</v>
      </c>
      <c r="J422" s="25" t="str">
        <f>IF(I422="SINAPI",VLOOKUP('TEREZINHA HARDY'!H422,SINAPI,3,),VLOOKUP('TEREZINHA HARDY'!H422,SETOP,4,))</f>
        <v>UN</v>
      </c>
      <c r="K422" s="3">
        <v>2</v>
      </c>
      <c r="L422" s="3" t="s">
        <v>41</v>
      </c>
      <c r="M422" s="26">
        <f>IF(I422="SINAPI",VLOOKUP('TEREZINHA HARDY'!H422,SINAPI,4,),VLOOKUP('TEREZINHA HARDY'!H422,SETOP,5,))</f>
        <v>112.03</v>
      </c>
      <c r="N422" s="26">
        <f t="shared" si="3102"/>
        <v>141.74</v>
      </c>
      <c r="O422" s="26">
        <f t="shared" si="3100"/>
        <v>224.06</v>
      </c>
      <c r="P422" s="26">
        <f t="shared" si="3101"/>
        <v>283.48</v>
      </c>
      <c r="Q422" s="124"/>
      <c r="R422" s="124"/>
      <c r="S422" s="4"/>
      <c r="T422" s="117"/>
    </row>
    <row r="423" spans="1:20" s="16" customFormat="1" ht="30" customHeight="1">
      <c r="A423" s="2" t="s">
        <v>17569</v>
      </c>
      <c r="B423" s="256" t="str">
        <f>IF(I423="SINAPI",VLOOKUP('TEREZINHA HARDY'!H423,SINAPI,2,),VLOOKUP('TEREZINHA HARDY'!H423,SETOP,3,))</f>
        <v>SIFÃO DO TIPO GARRAFA/COPO EM PVC 1.1/4 X 1.1/2" - FORNECIMENTO E INSTALAÇÃO. AF_12/2013</v>
      </c>
      <c r="C423" s="256"/>
      <c r="D423" s="256"/>
      <c r="E423" s="256"/>
      <c r="F423" s="256"/>
      <c r="G423" s="256"/>
      <c r="H423" s="12">
        <v>86882</v>
      </c>
      <c r="I423" s="25" t="s">
        <v>16083</v>
      </c>
      <c r="J423" s="25" t="str">
        <f>IF(I423="SINAPI",VLOOKUP('TEREZINHA HARDY'!H423,SINAPI,3,),VLOOKUP('TEREZINHA HARDY'!H423,SETOP,4,))</f>
        <v>UN</v>
      </c>
      <c r="K423" s="3">
        <v>1</v>
      </c>
      <c r="L423" s="3" t="s">
        <v>41</v>
      </c>
      <c r="M423" s="26">
        <f>IF(I423="SINAPI",VLOOKUP('TEREZINHA HARDY'!H423,SINAPI,4,),VLOOKUP('TEREZINHA HARDY'!H423,SETOP,5,))</f>
        <v>16.75</v>
      </c>
      <c r="N423" s="26">
        <f t="shared" si="3102"/>
        <v>21.19</v>
      </c>
      <c r="O423" s="26">
        <f t="shared" si="3100"/>
        <v>16.75</v>
      </c>
      <c r="P423" s="26">
        <f t="shared" si="3101"/>
        <v>21.19</v>
      </c>
      <c r="Q423" s="124"/>
      <c r="R423" s="124"/>
      <c r="S423" s="4"/>
      <c r="T423" s="117"/>
    </row>
    <row r="424" spans="1:20" s="16" customFormat="1" ht="30" customHeight="1">
      <c r="A424" s="2" t="s">
        <v>17570</v>
      </c>
      <c r="B424" s="256" t="str">
        <f>IF(I424="SINAPI",VLOOKUP('TEREZINHA HARDY'!H424,SINAPI,2,),VLOOKUP('TEREZINHA HARDY'!H424,SETOP,3,))</f>
        <v>VÁLVULA EM METAL CROMADO 1.1/2" X 1.1/2" PARA TANQUE OU LAVATÓRIO, COM OU SEM LADRÃO - FORNECIMENTO E INSTALAÇÃO. AF_12/2013</v>
      </c>
      <c r="C424" s="256"/>
      <c r="D424" s="256"/>
      <c r="E424" s="256"/>
      <c r="F424" s="256"/>
      <c r="G424" s="256"/>
      <c r="H424" s="12">
        <v>86877</v>
      </c>
      <c r="I424" s="25" t="s">
        <v>16083</v>
      </c>
      <c r="J424" s="25" t="str">
        <f>IF(I424="SINAPI",VLOOKUP('TEREZINHA HARDY'!H424,SINAPI,3,),VLOOKUP('TEREZINHA HARDY'!H424,SETOP,4,))</f>
        <v>UN</v>
      </c>
      <c r="K424" s="3">
        <v>12</v>
      </c>
      <c r="L424" s="3" t="s">
        <v>41</v>
      </c>
      <c r="M424" s="26">
        <f>IF(I424="SINAPI",VLOOKUP('TEREZINHA HARDY'!H424,SINAPI,4,),VLOOKUP('TEREZINHA HARDY'!H424,SETOP,5,))</f>
        <v>19.690000000000001</v>
      </c>
      <c r="N424" s="26">
        <f t="shared" si="3102"/>
        <v>24.91</v>
      </c>
      <c r="O424" s="26">
        <f t="shared" si="3100"/>
        <v>236.28000000000003</v>
      </c>
      <c r="P424" s="26">
        <f t="shared" si="3101"/>
        <v>298.92</v>
      </c>
      <c r="Q424" s="124"/>
      <c r="R424" s="124"/>
      <c r="S424" s="4"/>
      <c r="T424" s="117"/>
    </row>
    <row r="425" spans="1:20" s="16" customFormat="1" ht="30" customHeight="1">
      <c r="A425" s="2" t="s">
        <v>17571</v>
      </c>
      <c r="B425" s="256" t="str">
        <f>IF(I425="SINAPI",VLOOKUP('TEREZINHA HARDY'!H425,SINAPI,2,),VLOOKUP('TEREZINHA HARDY'!H425,SETOP,3,))</f>
        <v>LAVATÓRIO LOUÇA BRANCA COM COLUNA, *44 X 35,5* CM, PADRÃO POPULAR - FORNECIMENTO E INSTALAÇÃO. AF_12/2013</v>
      </c>
      <c r="C425" s="256"/>
      <c r="D425" s="256"/>
      <c r="E425" s="256"/>
      <c r="F425" s="256"/>
      <c r="G425" s="256"/>
      <c r="H425" s="12">
        <v>86902</v>
      </c>
      <c r="I425" s="25" t="s">
        <v>16083</v>
      </c>
      <c r="J425" s="25" t="str">
        <f>IF(I425="SINAPI",VLOOKUP('TEREZINHA HARDY'!H425,SINAPI,3,),VLOOKUP('TEREZINHA HARDY'!H425,SETOP,4,))</f>
        <v>UN</v>
      </c>
      <c r="K425" s="3">
        <v>7</v>
      </c>
      <c r="L425" s="3" t="s">
        <v>41</v>
      </c>
      <c r="M425" s="26">
        <f>IF(I425="SINAPI",VLOOKUP('TEREZINHA HARDY'!H425,SINAPI,4,),VLOOKUP('TEREZINHA HARDY'!H425,SETOP,5,))</f>
        <v>205.95</v>
      </c>
      <c r="N425" s="26">
        <f t="shared" si="3102"/>
        <v>260.57</v>
      </c>
      <c r="O425" s="26">
        <f t="shared" si="3100"/>
        <v>1441.6499999999999</v>
      </c>
      <c r="P425" s="26">
        <f t="shared" si="3101"/>
        <v>1823.99</v>
      </c>
      <c r="Q425" s="124"/>
      <c r="R425" s="124"/>
      <c r="S425" s="4"/>
      <c r="T425" s="117"/>
    </row>
    <row r="426" spans="1:20" s="16" customFormat="1" ht="30" customHeight="1">
      <c r="A426" s="2" t="s">
        <v>17572</v>
      </c>
      <c r="B426" s="256" t="str">
        <f>IF(I426="SINAPI",VLOOKUP('TEREZINHA HARDY'!H426,SINAPI,2,),VLOOKUP('TEREZINHA HARDY'!H426,SETOP,3,))</f>
        <v>CUBA DE EMBUTIR OVAL EM LOUÇA BRANCA, 35 X 50CM OU EQUIVALENTE - FORNECIMENTO E INSTALAÇÃO. AF_12/2013</v>
      </c>
      <c r="C426" s="256"/>
      <c r="D426" s="256"/>
      <c r="E426" s="256"/>
      <c r="F426" s="256"/>
      <c r="G426" s="256"/>
      <c r="H426" s="12">
        <v>86901</v>
      </c>
      <c r="I426" s="25" t="s">
        <v>16083</v>
      </c>
      <c r="J426" s="25" t="str">
        <f>IF(I426="SINAPI",VLOOKUP('TEREZINHA HARDY'!H426,SINAPI,3,),VLOOKUP('TEREZINHA HARDY'!H426,SETOP,4,))</f>
        <v>UN</v>
      </c>
      <c r="K426" s="3">
        <v>4</v>
      </c>
      <c r="L426" s="3" t="s">
        <v>41</v>
      </c>
      <c r="M426" s="26">
        <f>IF(I426="SINAPI",VLOOKUP('TEREZINHA HARDY'!H426,SINAPI,4,),VLOOKUP('TEREZINHA HARDY'!H426,SETOP,5,))</f>
        <v>109.21</v>
      </c>
      <c r="N426" s="26">
        <f t="shared" si="3102"/>
        <v>138.16999999999999</v>
      </c>
      <c r="O426" s="26">
        <f t="shared" si="3100"/>
        <v>436.84</v>
      </c>
      <c r="P426" s="26">
        <f t="shared" si="3101"/>
        <v>552.67999999999995</v>
      </c>
      <c r="Q426" s="124"/>
      <c r="R426" s="124"/>
      <c r="S426" s="4"/>
      <c r="T426" s="117"/>
    </row>
    <row r="427" spans="1:20" s="16" customFormat="1" ht="30" customHeight="1">
      <c r="A427" s="2" t="s">
        <v>17573</v>
      </c>
      <c r="B427" s="256" t="str">
        <f>IF(I427="SINAPI",VLOOKUP('TEREZINHA HARDY'!H427,SINAPI,2,),VLOOKUP('TEREZINHA HARDY'!H427,SETOP,3,))</f>
        <v>TANQUE DE LOUÇA BRANCA COM COLUNA, 30L OU EQUIVALENTE - FORNECIMENTO E INSTALAÇÃO. AF_12/2013</v>
      </c>
      <c r="C427" s="256"/>
      <c r="D427" s="256"/>
      <c r="E427" s="256"/>
      <c r="F427" s="256"/>
      <c r="G427" s="256"/>
      <c r="H427" s="12">
        <v>86872</v>
      </c>
      <c r="I427" s="25" t="s">
        <v>16083</v>
      </c>
      <c r="J427" s="25" t="str">
        <f>IF(I427="SINAPI",VLOOKUP('TEREZINHA HARDY'!H427,SINAPI,3,),VLOOKUP('TEREZINHA HARDY'!H427,SETOP,4,))</f>
        <v>UN</v>
      </c>
      <c r="K427" s="3">
        <v>1</v>
      </c>
      <c r="L427" s="3" t="s">
        <v>41</v>
      </c>
      <c r="M427" s="26">
        <f>IF(I427="SINAPI",VLOOKUP('TEREZINHA HARDY'!H427,SINAPI,4,),VLOOKUP('TEREZINHA HARDY'!H427,SETOP,5,))</f>
        <v>613.77</v>
      </c>
      <c r="N427" s="26">
        <f t="shared" si="3102"/>
        <v>776.54</v>
      </c>
      <c r="O427" s="26">
        <f t="shared" si="3100"/>
        <v>613.77</v>
      </c>
      <c r="P427" s="26">
        <f t="shared" si="3101"/>
        <v>776.54</v>
      </c>
      <c r="Q427" s="124"/>
      <c r="R427" s="124"/>
      <c r="S427" s="4"/>
      <c r="T427" s="117"/>
    </row>
    <row r="428" spans="1:20" s="16" customFormat="1" ht="30" customHeight="1">
      <c r="A428" s="2" t="s">
        <v>17574</v>
      </c>
      <c r="B428" s="256" t="str">
        <f>IF(I428="SINAPI",VLOOKUP('TEREZINHA HARDY'!H428,SINAPI,2,),VLOOKUP('TEREZINHA HARDY'!H428,SETOP,3,))</f>
        <v>PAPELEIRA PLASTICA TIPO DISPENSER PARA PAPEL HIGIENICO ROLAO</v>
      </c>
      <c r="C428" s="256"/>
      <c r="D428" s="256"/>
      <c r="E428" s="256"/>
      <c r="F428" s="256"/>
      <c r="G428" s="256"/>
      <c r="H428" s="12">
        <v>37400</v>
      </c>
      <c r="I428" s="25" t="s">
        <v>16083</v>
      </c>
      <c r="J428" s="25" t="str">
        <f>IF(I428="SINAPI",VLOOKUP('TEREZINHA HARDY'!H428,SINAPI,3,),VLOOKUP('TEREZINHA HARDY'!H428,SETOP,4,))</f>
        <v xml:space="preserve">UN    </v>
      </c>
      <c r="K428" s="3">
        <v>9</v>
      </c>
      <c r="L428" s="3" t="s">
        <v>41</v>
      </c>
      <c r="M428" s="26">
        <f>IF(I428="SINAPI",VLOOKUP('TEREZINHA HARDY'!H428,SINAPI,4,),VLOOKUP('TEREZINHA HARDY'!H428,SETOP,5,))</f>
        <v>45.7</v>
      </c>
      <c r="N428" s="26">
        <f t="shared" si="3102"/>
        <v>57.82</v>
      </c>
      <c r="O428" s="26">
        <f t="shared" si="3100"/>
        <v>411.3</v>
      </c>
      <c r="P428" s="26">
        <f t="shared" si="3101"/>
        <v>520.38</v>
      </c>
      <c r="Q428" s="124"/>
      <c r="R428" s="124"/>
      <c r="S428" s="4"/>
      <c r="T428" s="117"/>
    </row>
    <row r="429" spans="1:20" s="16" customFormat="1" ht="30" customHeight="1">
      <c r="A429" s="2" t="s">
        <v>17575</v>
      </c>
      <c r="B429" s="256" t="str">
        <f>IF(I429="SINAPI",VLOOKUP('TEREZINHA HARDY'!H429,SINAPI,2,),VLOOKUP('TEREZINHA HARDY'!H429,SETOP,3,))</f>
        <v>SABONETEIRA PLASTICA TIPO DISPENSER PARA SABONETE LIQUIDO COM RESERVATORIO 800 A 1500 ML</v>
      </c>
      <c r="C429" s="256"/>
      <c r="D429" s="256"/>
      <c r="E429" s="256"/>
      <c r="F429" s="256"/>
      <c r="G429" s="256"/>
      <c r="H429" s="12">
        <v>11758</v>
      </c>
      <c r="I429" s="25" t="s">
        <v>16083</v>
      </c>
      <c r="J429" s="25" t="str">
        <f>IF(I429="SINAPI",VLOOKUP('TEREZINHA HARDY'!H429,SINAPI,3,),VLOOKUP('TEREZINHA HARDY'!H429,SETOP,4,))</f>
        <v xml:space="preserve">UN    </v>
      </c>
      <c r="K429" s="3">
        <v>10</v>
      </c>
      <c r="L429" s="3" t="s">
        <v>41</v>
      </c>
      <c r="M429" s="26">
        <f>IF(I429="SINAPI",VLOOKUP('TEREZINHA HARDY'!H429,SINAPI,4,),VLOOKUP('TEREZINHA HARDY'!H429,SETOP,5,))</f>
        <v>43.9</v>
      </c>
      <c r="N429" s="26">
        <f t="shared" si="3102"/>
        <v>55.54</v>
      </c>
      <c r="O429" s="26">
        <f t="shared" si="3100"/>
        <v>439</v>
      </c>
      <c r="P429" s="26">
        <f t="shared" si="3101"/>
        <v>555.4</v>
      </c>
      <c r="Q429" s="124"/>
      <c r="R429" s="124"/>
      <c r="S429" s="4"/>
      <c r="T429" s="117"/>
    </row>
    <row r="430" spans="1:20" s="16" customFormat="1" ht="39" customHeight="1">
      <c r="A430" s="2" t="s">
        <v>17576</v>
      </c>
      <c r="B430" s="256" t="str">
        <f>IF(I430="SINAPI",VLOOKUP('TEREZINHA HARDY'!H430,SINAPI,2,),VLOOKUP('TEREZINHA HARDY'!H430,SETOP,3,))</f>
        <v>TOALHEIRO PLASTICO TIPO DISPENSER PARA PAPEL TOALHA INTERFOLHADO</v>
      </c>
      <c r="C430" s="256"/>
      <c r="D430" s="256"/>
      <c r="E430" s="256"/>
      <c r="F430" s="256"/>
      <c r="G430" s="256"/>
      <c r="H430" s="12">
        <v>37401</v>
      </c>
      <c r="I430" s="25" t="s">
        <v>16083</v>
      </c>
      <c r="J430" s="25" t="str">
        <f>IF(I430="SINAPI",VLOOKUP('TEREZINHA HARDY'!H430,SINAPI,3,),VLOOKUP('TEREZINHA HARDY'!H430,SETOP,4,))</f>
        <v xml:space="preserve">UN    </v>
      </c>
      <c r="K430" s="3">
        <v>10</v>
      </c>
      <c r="L430" s="3" t="s">
        <v>41</v>
      </c>
      <c r="M430" s="26">
        <f>IF(I430="SINAPI",VLOOKUP('TEREZINHA HARDY'!H430,SINAPI,4,),VLOOKUP('TEREZINHA HARDY'!H430,SETOP,5,))</f>
        <v>45.7</v>
      </c>
      <c r="N430" s="26">
        <f t="shared" si="3102"/>
        <v>57.82</v>
      </c>
      <c r="O430" s="26">
        <f t="shared" si="3100"/>
        <v>457</v>
      </c>
      <c r="P430" s="26">
        <f t="shared" si="3101"/>
        <v>578.20000000000005</v>
      </c>
      <c r="Q430" s="124"/>
      <c r="R430" s="124"/>
      <c r="S430" s="4"/>
      <c r="T430" s="117"/>
    </row>
    <row r="431" spans="1:20" s="16" customFormat="1" ht="39" customHeight="1">
      <c r="A431" s="2" t="s">
        <v>17577</v>
      </c>
      <c r="B431" s="256" t="s">
        <v>17254</v>
      </c>
      <c r="C431" s="256"/>
      <c r="D431" s="256"/>
      <c r="E431" s="256"/>
      <c r="F431" s="256"/>
      <c r="G431" s="256"/>
      <c r="H431" s="12">
        <v>72119</v>
      </c>
      <c r="I431" s="25" t="s">
        <v>16083</v>
      </c>
      <c r="J431" s="25" t="str">
        <f>IF(I431="SINAPI",VLOOKUP('TEREZINHA HARDY'!H431,SINAPI,3,),VLOOKUP('TEREZINHA HARDY'!H431,SETOP,4,))</f>
        <v>M2</v>
      </c>
      <c r="K431" s="3">
        <v>4.12</v>
      </c>
      <c r="L431" s="3" t="s">
        <v>41</v>
      </c>
      <c r="M431" s="26">
        <f>IF(I431="SINAPI",VLOOKUP('TEREZINHA HARDY'!H431,SINAPI,4,),VLOOKUP('TEREZINHA HARDY'!H431,SETOP,5,))</f>
        <v>169.74</v>
      </c>
      <c r="N431" s="26">
        <f t="shared" si="3102"/>
        <v>214.76</v>
      </c>
      <c r="O431" s="26">
        <f t="shared" si="3100"/>
        <v>699.3288</v>
      </c>
      <c r="P431" s="26">
        <f t="shared" si="3101"/>
        <v>884.81119999999999</v>
      </c>
      <c r="Q431" s="124"/>
      <c r="R431" s="124"/>
      <c r="S431" s="4"/>
      <c r="T431" s="117"/>
    </row>
    <row r="432" spans="1:20" s="16" customFormat="1" ht="39" customHeight="1">
      <c r="A432" s="2" t="s">
        <v>17578</v>
      </c>
      <c r="B432" s="256" t="str">
        <f>IF(I432="SINAPI",VLOOKUP('TEREZINHA HARDY'!H432,SINAPI,2,),VLOOKUP('TEREZINHA HARDY'!H432,SETOP,3,))</f>
        <v>BANCADA/BANCA/PIA DE ACO INOXIDAVEL (AISI 430) COM 2 CUBAS, COM VALVULAS, ESCORREDOR DUPLO, DE *0,55 X 2,00* M</v>
      </c>
      <c r="C432" s="256"/>
      <c r="D432" s="256"/>
      <c r="E432" s="256"/>
      <c r="F432" s="256"/>
      <c r="G432" s="256"/>
      <c r="H432" s="12">
        <v>1750</v>
      </c>
      <c r="I432" s="25" t="s">
        <v>16083</v>
      </c>
      <c r="J432" s="25" t="str">
        <f>IF(I432="SINAPI",VLOOKUP('TEREZINHA HARDY'!H432,SINAPI,3,),VLOOKUP('TEREZINHA HARDY'!H432,SETOP,4,))</f>
        <v xml:space="preserve">UN    </v>
      </c>
      <c r="K432" s="3">
        <v>1</v>
      </c>
      <c r="L432" s="3" t="s">
        <v>41</v>
      </c>
      <c r="M432" s="26">
        <f>IF(I432="SINAPI",VLOOKUP('TEREZINHA HARDY'!H432,SINAPI,4,),VLOOKUP('TEREZINHA HARDY'!H432,SETOP,5,))</f>
        <v>434.33</v>
      </c>
      <c r="N432" s="26">
        <f t="shared" si="3102"/>
        <v>549.51</v>
      </c>
      <c r="O432" s="26">
        <f t="shared" si="3100"/>
        <v>434.33</v>
      </c>
      <c r="P432" s="26">
        <f t="shared" si="3101"/>
        <v>549.51</v>
      </c>
      <c r="Q432" s="124"/>
      <c r="R432" s="124"/>
      <c r="S432" s="4"/>
      <c r="T432" s="117"/>
    </row>
    <row r="433" spans="1:20" s="16" customFormat="1" ht="39" customHeight="1">
      <c r="A433" s="2" t="s">
        <v>17579</v>
      </c>
      <c r="B433" s="256" t="str">
        <f>IF(I433="SINAPI",VLOOKUP('TEREZINHA HARDY'!H433,SINAPI,2,),VLOOKUP('TEREZINHA HARDY'!H433,SETOP,3,))</f>
        <v>BANCADA EM GRANITO CINZA ANDORINHA E = 3 CM, APOIADA EM ALVENARIA</v>
      </c>
      <c r="C433" s="256"/>
      <c r="D433" s="256"/>
      <c r="E433" s="256"/>
      <c r="F433" s="256"/>
      <c r="G433" s="256"/>
      <c r="H433" s="12" t="s">
        <v>9350</v>
      </c>
      <c r="I433" s="25" t="s">
        <v>6222</v>
      </c>
      <c r="J433" s="25" t="str">
        <f>IF(I433="SINAPI",VLOOKUP('TEREZINHA HARDY'!H433,SINAPI,3,),VLOOKUP('TEREZINHA HARDY'!H433,SETOP,4,))</f>
        <v>M2</v>
      </c>
      <c r="K433" s="3">
        <v>5.26</v>
      </c>
      <c r="L433" s="3" t="s">
        <v>41</v>
      </c>
      <c r="M433" s="26">
        <f>IF(I433="SINAPI",VLOOKUP('TEREZINHA HARDY'!H433,SINAPI,4,),VLOOKUP('TEREZINHA HARDY'!H433,SETOP,5,))</f>
        <v>290.43</v>
      </c>
      <c r="N433" s="26">
        <f t="shared" si="3102"/>
        <v>367.45</v>
      </c>
      <c r="O433" s="26">
        <f t="shared" si="3100"/>
        <v>1527.6618000000001</v>
      </c>
      <c r="P433" s="26">
        <f t="shared" si="3101"/>
        <v>1932.7869999999998</v>
      </c>
      <c r="Q433" s="124"/>
      <c r="R433" s="124"/>
      <c r="S433" s="4"/>
      <c r="T433" s="117"/>
    </row>
    <row r="434" spans="1:20" s="16" customFormat="1" ht="39" customHeight="1">
      <c r="A434" s="2" t="s">
        <v>17580</v>
      </c>
      <c r="B434" s="256" t="str">
        <f>IF(I434="SINAPI",VLOOKUP('TEREZINHA HARDY'!H434,SINAPI,2,),VLOOKUP('TEREZINHA HARDY'!H434,SETOP,3,))</f>
        <v>ABERTURA PARA ENCAIXE DE CUBA OU LAVATORIO EM BANCADA DE MARMORE/ GRANITO OU OUTRO TIPO DE PEDRA NATURAL</v>
      </c>
      <c r="C434" s="256"/>
      <c r="D434" s="256"/>
      <c r="E434" s="256"/>
      <c r="F434" s="256"/>
      <c r="G434" s="256"/>
      <c r="H434" s="12">
        <v>38605</v>
      </c>
      <c r="I434" s="25" t="s">
        <v>16083</v>
      </c>
      <c r="J434" s="25" t="str">
        <f>IF(I434="SINAPI",VLOOKUP('TEREZINHA HARDY'!H434,SINAPI,3,),VLOOKUP('TEREZINHA HARDY'!H434,SETOP,4,))</f>
        <v xml:space="preserve">UN    </v>
      </c>
      <c r="K434" s="3">
        <v>6</v>
      </c>
      <c r="L434" s="3" t="s">
        <v>41</v>
      </c>
      <c r="M434" s="26">
        <f>IF(I434="SINAPI",VLOOKUP('TEREZINHA HARDY'!H434,SINAPI,4,),VLOOKUP('TEREZINHA HARDY'!H434,SETOP,5,))</f>
        <v>94.18</v>
      </c>
      <c r="N434" s="26">
        <f t="shared" si="3102"/>
        <v>119.16</v>
      </c>
      <c r="O434" s="26">
        <f t="shared" si="3100"/>
        <v>565.08000000000004</v>
      </c>
      <c r="P434" s="26">
        <f t="shared" si="3101"/>
        <v>714.96</v>
      </c>
      <c r="Q434" s="124"/>
      <c r="R434" s="124"/>
      <c r="S434" s="4"/>
      <c r="T434" s="117"/>
    </row>
    <row r="435" spans="1:20" s="16" customFormat="1" ht="39" customHeight="1">
      <c r="A435" s="2" t="s">
        <v>17581</v>
      </c>
      <c r="B435" s="256" t="str">
        <f>IF(I435="SINAPI",VLOOKUP('TEREZINHA HARDY'!H435,SINAPI,2,),VLOOKUP('TEREZINHA HARDY'!H435,SETOP,3,))</f>
        <v>FURO PARA TORNEIRA OU OUTROS ACESSORIOS  EM BANCADA DE MARMORE/ GRANITO OU OUTRO TIPO DE PEDRA NATURAL</v>
      </c>
      <c r="C435" s="256"/>
      <c r="D435" s="256"/>
      <c r="E435" s="256"/>
      <c r="F435" s="256"/>
      <c r="G435" s="256"/>
      <c r="H435" s="12">
        <v>38633</v>
      </c>
      <c r="I435" s="25" t="s">
        <v>16083</v>
      </c>
      <c r="J435" s="25" t="str">
        <f>IF(I435="SINAPI",VLOOKUP('TEREZINHA HARDY'!H435,SINAPI,3,),VLOOKUP('TEREZINHA HARDY'!H435,SETOP,4,))</f>
        <v xml:space="preserve">UN    </v>
      </c>
      <c r="K435" s="3">
        <v>4</v>
      </c>
      <c r="L435" s="3" t="s">
        <v>41</v>
      </c>
      <c r="M435" s="26">
        <f>IF(I435="SINAPI",VLOOKUP('TEREZINHA HARDY'!H435,SINAPI,4,),VLOOKUP('TEREZINHA HARDY'!H435,SETOP,5,))</f>
        <v>14.12</v>
      </c>
      <c r="N435" s="26">
        <f t="shared" si="3102"/>
        <v>17.86</v>
      </c>
      <c r="O435" s="26">
        <f t="shared" si="3100"/>
        <v>56.48</v>
      </c>
      <c r="P435" s="26">
        <f t="shared" si="3101"/>
        <v>71.44</v>
      </c>
      <c r="Q435" s="124"/>
      <c r="R435" s="124"/>
      <c r="S435" s="4"/>
      <c r="T435" s="117"/>
    </row>
    <row r="436" spans="1:20" s="16" customFormat="1" ht="39" customHeight="1">
      <c r="A436" s="2" t="s">
        <v>17582</v>
      </c>
      <c r="B436" s="256" t="str">
        <f>IF(I436="SINAPI",VLOOKUP('TEREZINHA HARDY'!H436,SINAPI,2,),VLOOKUP('TEREZINHA HARDY'!H436,SETOP,3,))</f>
        <v>REMOÇÃO DE LOUÇAS, DE FORMA MANUAL, SEM REAPROVEITAMENTO. AF_12/2017</v>
      </c>
      <c r="C436" s="256"/>
      <c r="D436" s="256"/>
      <c r="E436" s="256"/>
      <c r="F436" s="256"/>
      <c r="G436" s="256"/>
      <c r="H436" s="12">
        <v>97663</v>
      </c>
      <c r="I436" s="25" t="s">
        <v>16083</v>
      </c>
      <c r="J436" s="25" t="str">
        <f>IF(I436="SINAPI",VLOOKUP('TEREZINHA HARDY'!H436,SINAPI,3,),VLOOKUP('TEREZINHA HARDY'!H436,SETOP,4,))</f>
        <v>UN</v>
      </c>
      <c r="K436" s="3">
        <v>18</v>
      </c>
      <c r="L436" s="3" t="s">
        <v>41</v>
      </c>
      <c r="M436" s="26">
        <f>IF(I436="SINAPI",VLOOKUP('TEREZINHA HARDY'!H436,SINAPI,4,),VLOOKUP('TEREZINHA HARDY'!H436,SETOP,5,))</f>
        <v>7.79</v>
      </c>
      <c r="N436" s="26">
        <f t="shared" si="3102"/>
        <v>9.86</v>
      </c>
      <c r="O436" s="26">
        <f t="shared" si="3100"/>
        <v>140.22</v>
      </c>
      <c r="P436" s="26">
        <f t="shared" si="3101"/>
        <v>177.48</v>
      </c>
      <c r="Q436" s="124"/>
      <c r="R436" s="124"/>
      <c r="S436" s="4"/>
      <c r="T436" s="117"/>
    </row>
    <row r="437" spans="1:20" s="16" customFormat="1" ht="52.5" customHeight="1">
      <c r="A437" s="2" t="s">
        <v>17583</v>
      </c>
      <c r="B437" s="256" t="str">
        <f>IF(I437="SINAPI",VLOOKUP('TEREZINHA HARDY'!H437,SINAPI,2,),VLOOKUP('TEREZINHA HARDY'!H437,SETOP,3,))</f>
        <v>REMOÇÃO DE BANCADA DE PEDRA (MÁRMORE, GRANITO, ARDÓSIA, MARMORITE, ETC.)</v>
      </c>
      <c r="C437" s="256"/>
      <c r="D437" s="256"/>
      <c r="E437" s="256"/>
      <c r="F437" s="256"/>
      <c r="G437" s="256"/>
      <c r="H437" s="12" t="s">
        <v>9490</v>
      </c>
      <c r="I437" s="25" t="s">
        <v>6222</v>
      </c>
      <c r="J437" s="25" t="str">
        <f>IF(I437="SINAPI",VLOOKUP('TEREZINHA HARDY'!H437,SINAPI,3,),VLOOKUP('TEREZINHA HARDY'!H437,SETOP,4,))</f>
        <v>M2</v>
      </c>
      <c r="K437" s="3">
        <f>((0.5*1.5)+(0.5*2.02)+(0.46*1.16)+(1.87*0.5)+(2*0.6)+(2*0.5))</f>
        <v>5.4286000000000003</v>
      </c>
      <c r="L437" s="3" t="s">
        <v>41</v>
      </c>
      <c r="M437" s="26">
        <f>IF(I437="SINAPI",VLOOKUP('TEREZINHA HARDY'!H437,SINAPI,4,),VLOOKUP('TEREZINHA HARDY'!H437,SETOP,5,))</f>
        <v>35.130000000000003</v>
      </c>
      <c r="N437" s="26">
        <f t="shared" si="3102"/>
        <v>44.45</v>
      </c>
      <c r="O437" s="26">
        <f t="shared" si="3100"/>
        <v>190.70671800000002</v>
      </c>
      <c r="P437" s="26">
        <f t="shared" si="3101"/>
        <v>241.30127000000002</v>
      </c>
      <c r="Q437" s="124"/>
      <c r="R437" s="124"/>
      <c r="S437" s="4"/>
      <c r="T437" s="117"/>
    </row>
    <row r="438" spans="1:20" s="16" customFormat="1" ht="34.9" customHeight="1">
      <c r="A438" s="2" t="s">
        <v>17584</v>
      </c>
      <c r="B438" s="256" t="str">
        <f>IF(I438="SINAPI",VLOOKUP('TEREZINHA HARDY'!H438,SINAPI,2,),VLOOKUP('TEREZINHA HARDY'!H438,SETOP,3,))</f>
        <v>CARGA MANUAL DE ENTULHO EM CAMINHAO BASCULANTE 6 M3</v>
      </c>
      <c r="C438" s="256"/>
      <c r="D438" s="256"/>
      <c r="E438" s="256"/>
      <c r="F438" s="256"/>
      <c r="G438" s="256"/>
      <c r="H438" s="12">
        <v>72897</v>
      </c>
      <c r="I438" s="25" t="s">
        <v>16083</v>
      </c>
      <c r="J438" s="25" t="str">
        <f>IF(I438="SINAPI",VLOOKUP('TEREZINHA HARDY'!H438,SINAPI,3,),VLOOKUP('TEREZINHA HARDY'!H438,SETOP,4,))</f>
        <v>M3</v>
      </c>
      <c r="K438" s="3">
        <v>2.0499999999999998</v>
      </c>
      <c r="L438" s="3" t="s">
        <v>41</v>
      </c>
      <c r="M438" s="26">
        <f>IF(I438="SINAPI",VLOOKUP('TEREZINHA HARDY'!H438,SINAPI,4,),VLOOKUP('TEREZINHA HARDY'!H438,SETOP,5,))</f>
        <v>17.88</v>
      </c>
      <c r="N438" s="26">
        <f t="shared" si="3102"/>
        <v>22.62</v>
      </c>
      <c r="O438" s="26">
        <f t="shared" si="3100"/>
        <v>36.653999999999996</v>
      </c>
      <c r="P438" s="26">
        <f t="shared" si="3101"/>
        <v>46.370999999999995</v>
      </c>
      <c r="Q438" s="124"/>
      <c r="R438" s="124"/>
      <c r="S438" s="4"/>
      <c r="T438" s="117"/>
    </row>
    <row r="439" spans="1:20" s="16" customFormat="1" ht="34.9" customHeight="1">
      <c r="A439" s="2" t="s">
        <v>17585</v>
      </c>
      <c r="B439" s="256" t="str">
        <f>IF(I439="SINAPI",VLOOKUP('TEREZINHA HARDY'!H439,SINAPI,2,),VLOOKUP('TEREZINHA HARDY'!H439,SETOP,3,))</f>
        <v>TRANSPORTE DE ENTULHO COM CAMINHAO BASCULANTE 6 M3, RODOVIA PAVIMENTADA, DMT 0,5 A 1,0 KM</v>
      </c>
      <c r="C439" s="256"/>
      <c r="D439" s="256"/>
      <c r="E439" s="256"/>
      <c r="F439" s="256"/>
      <c r="G439" s="256"/>
      <c r="H439" s="12">
        <v>72900</v>
      </c>
      <c r="I439" s="25" t="s">
        <v>16083</v>
      </c>
      <c r="J439" s="25" t="str">
        <f>IF(I439="SINAPI",VLOOKUP('TEREZINHA HARDY'!H439,SINAPI,3,),VLOOKUP('TEREZINHA HARDY'!H439,SETOP,4,))</f>
        <v>M3</v>
      </c>
      <c r="K439" s="3">
        <v>2.0499999999999998</v>
      </c>
      <c r="L439" s="3" t="s">
        <v>41</v>
      </c>
      <c r="M439" s="26">
        <f>IF(I439="SINAPI",VLOOKUP('TEREZINHA HARDY'!H439,SINAPI,4,),VLOOKUP('TEREZINHA HARDY'!H439,SETOP,5,))</f>
        <v>6.04</v>
      </c>
      <c r="N439" s="26">
        <f t="shared" si="3102"/>
        <v>7.64</v>
      </c>
      <c r="O439" s="26">
        <f t="shared" si="3100"/>
        <v>12.382</v>
      </c>
      <c r="P439" s="26">
        <f t="shared" si="3101"/>
        <v>15.661999999999997</v>
      </c>
      <c r="Q439" s="124"/>
      <c r="R439" s="124"/>
      <c r="S439" s="4"/>
      <c r="T439" s="117"/>
    </row>
    <row r="440" spans="1:20" s="16" customFormat="1" ht="30" customHeight="1">
      <c r="A440" s="51"/>
      <c r="B440" s="51"/>
      <c r="C440" s="51"/>
      <c r="D440" s="51"/>
      <c r="E440" s="51"/>
      <c r="F440" s="51"/>
      <c r="G440" s="51"/>
      <c r="H440" s="254" t="str">
        <f>"SUBTOTAL "&amp;B410</f>
        <v>SUBTOTAL LOUÇAS ACESSÓRIOS E METAIS</v>
      </c>
      <c r="I440" s="254"/>
      <c r="J440" s="254"/>
      <c r="K440" s="254"/>
      <c r="L440" s="254"/>
      <c r="M440" s="254"/>
      <c r="N440" s="255"/>
      <c r="O440" s="52">
        <f>SUM(O411:O439)</f>
        <v>14588.423317999997</v>
      </c>
      <c r="P440" s="52">
        <f>SUM(P411:P439)</f>
        <v>17659.882069999992</v>
      </c>
      <c r="R440" s="117"/>
    </row>
    <row r="441" spans="1:20" s="1" customFormat="1" ht="15" customHeight="1">
      <c r="A441" s="273"/>
      <c r="B441" s="273"/>
      <c r="C441" s="273"/>
      <c r="D441" s="273"/>
      <c r="E441" s="273"/>
      <c r="F441" s="273"/>
      <c r="G441" s="273"/>
      <c r="H441" s="273"/>
      <c r="I441" s="273"/>
      <c r="J441" s="273"/>
      <c r="K441" s="273"/>
      <c r="L441" s="273"/>
      <c r="M441" s="273"/>
      <c r="N441" s="273"/>
      <c r="O441" s="273"/>
      <c r="P441" s="157"/>
      <c r="Q441" s="220"/>
      <c r="R441" s="220"/>
      <c r="S441" s="4"/>
      <c r="T441" s="117"/>
    </row>
    <row r="442" spans="1:20" s="16" customFormat="1" ht="30" customHeight="1">
      <c r="A442" s="80">
        <v>20</v>
      </c>
      <c r="B442" s="258" t="s">
        <v>16198</v>
      </c>
      <c r="C442" s="258"/>
      <c r="D442" s="258"/>
      <c r="E442" s="258"/>
      <c r="F442" s="258"/>
      <c r="G442" s="258"/>
      <c r="H442" s="80"/>
      <c r="I442" s="80"/>
      <c r="J442" s="80"/>
      <c r="K442" s="80"/>
      <c r="L442" s="81"/>
      <c r="M442" s="80"/>
      <c r="N442" s="80"/>
      <c r="O442" s="137"/>
      <c r="P442" s="137"/>
      <c r="Q442" s="124"/>
      <c r="R442" s="124"/>
      <c r="S442" s="4"/>
      <c r="T442" s="117"/>
    </row>
    <row r="443" spans="1:20" s="16" customFormat="1" ht="30" customHeight="1">
      <c r="A443" s="2" t="s">
        <v>16953</v>
      </c>
      <c r="B443" s="256" t="str">
        <f>IF(I443="SINAPI",VLOOKUP('TEREZINHA HARDY'!H443,SINAPI,2,),VLOOKUP('TEREZINHA HARDY'!H443,SETOP,3,))</f>
        <v>CALHA EM CHAPA DE AÇO GALVANIZADO NÚMERO 24, DESENVOLVIMENTO DE 33 CM, INCLUSO TRANSPORTE VERTICAL. AF_07/2019</v>
      </c>
      <c r="C443" s="256"/>
      <c r="D443" s="256"/>
      <c r="E443" s="256"/>
      <c r="F443" s="256"/>
      <c r="G443" s="256"/>
      <c r="H443" s="12">
        <v>94227</v>
      </c>
      <c r="I443" s="25" t="s">
        <v>16083</v>
      </c>
      <c r="J443" s="25" t="str">
        <f>IF(I443="SINAPI",VLOOKUP('TEREZINHA HARDY'!H443,SINAPI,3,),VLOOKUP('TEREZINHA HARDY'!H443,SETOP,4,))</f>
        <v>M</v>
      </c>
      <c r="K443" s="233">
        <v>152</v>
      </c>
      <c r="L443" s="3">
        <v>407.19</v>
      </c>
      <c r="M443" s="26">
        <f>IF(I443="SINAPI",VLOOKUP('TEREZINHA HARDY'!H443,SINAPI,4,),VLOOKUP('TEREZINHA HARDY'!H443,SETOP,5,))</f>
        <v>40.46</v>
      </c>
      <c r="N443" s="26">
        <f>ROUND(M443*(1+$C$7),2)</f>
        <v>51.19</v>
      </c>
      <c r="O443" s="26">
        <f>M443*K443</f>
        <v>6149.92</v>
      </c>
      <c r="P443" s="26">
        <f>N443*K443</f>
        <v>7780.8799999999992</v>
      </c>
      <c r="Q443" s="124"/>
      <c r="R443" s="124"/>
      <c r="S443" s="4"/>
      <c r="T443" s="117"/>
    </row>
    <row r="444" spans="1:20" s="16" customFormat="1" ht="30" customHeight="1">
      <c r="A444" s="2" t="s">
        <v>16954</v>
      </c>
      <c r="B444" s="256" t="str">
        <f>IF(I444="SINAPI",VLOOKUP('TEREZINHA HARDY'!H444,SINAPI,2,),VLOOKUP('TEREZINHA HARDY'!H444,SETOP,3,))</f>
        <v>CALHA EM CHAPA DE AÇO GALVANIZADO NÚMERO 24, DESENVOLVIMENTO DE 50 CM, INCLUSO TRANSPORTE VERTICAL. AF_07/2019</v>
      </c>
      <c r="C444" s="256"/>
      <c r="D444" s="256"/>
      <c r="E444" s="256"/>
      <c r="F444" s="256"/>
      <c r="G444" s="256"/>
      <c r="H444" s="12">
        <v>94228</v>
      </c>
      <c r="I444" s="25" t="s">
        <v>16083</v>
      </c>
      <c r="J444" s="25" t="str">
        <f>IF(I444="SINAPI",VLOOKUP('TEREZINHA HARDY'!H444,SINAPI,3,),VLOOKUP('TEREZINHA HARDY'!H444,SETOP,4,))</f>
        <v>M</v>
      </c>
      <c r="K444" s="233">
        <v>67</v>
      </c>
      <c r="L444" s="3">
        <v>407.19</v>
      </c>
      <c r="M444" s="26">
        <f>IF(I444="SINAPI",VLOOKUP('TEREZINHA HARDY'!H444,SINAPI,4,),VLOOKUP('TEREZINHA HARDY'!H444,SETOP,5,))</f>
        <v>60.49</v>
      </c>
      <c r="N444" s="26">
        <f>ROUND(M444*(1+$C$7),2)</f>
        <v>76.53</v>
      </c>
      <c r="O444" s="26">
        <f>M444*K444</f>
        <v>4052.83</v>
      </c>
      <c r="P444" s="26">
        <f>N444*K444</f>
        <v>5127.51</v>
      </c>
      <c r="Q444" s="124"/>
      <c r="R444" s="124"/>
      <c r="S444" s="4"/>
      <c r="T444" s="117"/>
    </row>
    <row r="445" spans="1:20" s="16" customFormat="1" ht="30" customHeight="1">
      <c r="A445" s="2" t="s">
        <v>16955</v>
      </c>
      <c r="B445" s="256" t="str">
        <f>IF(I445="SINAPI",VLOOKUP('TEREZINHA HARDY'!H445,SINAPI,2,),VLOOKUP('TEREZINHA HARDY'!H445,SETOP,3,))</f>
        <v>TUBO PVC, SÉRIE R, ÁGUA PLUVIAL, DN 75 MM, FORNECIDO E INSTALADO EM RAMAL DE ENCAMINHAMENTO. AF_12/2014</v>
      </c>
      <c r="C445" s="256"/>
      <c r="D445" s="256"/>
      <c r="E445" s="256"/>
      <c r="F445" s="256"/>
      <c r="G445" s="256"/>
      <c r="H445" s="12">
        <v>89511</v>
      </c>
      <c r="I445" s="25" t="s">
        <v>16083</v>
      </c>
      <c r="J445" s="25" t="str">
        <f>IF(I445="SINAPI",VLOOKUP('TEREZINHA HARDY'!H445,SINAPI,3,),VLOOKUP('TEREZINHA HARDY'!H445,SETOP,4,))</f>
        <v>M</v>
      </c>
      <c r="K445" s="233">
        <v>27</v>
      </c>
      <c r="L445" s="3">
        <v>407.19</v>
      </c>
      <c r="M445" s="26">
        <f>IF(I445="SINAPI",VLOOKUP('TEREZINHA HARDY'!H445,SINAPI,4,),VLOOKUP('TEREZINHA HARDY'!H445,SETOP,5,))</f>
        <v>25.51</v>
      </c>
      <c r="N445" s="26">
        <f t="shared" ref="N445:N449" si="3103">ROUND(M445*(1+$C$7),2)</f>
        <v>32.28</v>
      </c>
      <c r="O445" s="26">
        <f t="shared" ref="O445:O449" si="3104">M445*K445</f>
        <v>688.7700000000001</v>
      </c>
      <c r="P445" s="26">
        <f t="shared" ref="P445:P449" si="3105">N445*K445</f>
        <v>871.56000000000006</v>
      </c>
      <c r="Q445" s="124"/>
      <c r="R445" s="124"/>
      <c r="S445" s="4"/>
      <c r="T445" s="117"/>
    </row>
    <row r="446" spans="1:20" s="16" customFormat="1" ht="30" customHeight="1">
      <c r="A446" s="2" t="s">
        <v>17191</v>
      </c>
      <c r="B446" s="256" t="str">
        <f>IF(I446="SINAPI",VLOOKUP('TEREZINHA HARDY'!H446,SINAPI,2,),VLOOKUP('TEREZINHA HARDY'!H446,SETOP,3,))</f>
        <v>TUBO PVC, SÉRIE R, ÁGUA PLUVIAL, DN 100 MM, FORNECIDO E INSTALADO EM RAMAL DE ENCAMINHAMENTO. AF_12/2014</v>
      </c>
      <c r="C446" s="256"/>
      <c r="D446" s="256"/>
      <c r="E446" s="256"/>
      <c r="F446" s="256"/>
      <c r="G446" s="256"/>
      <c r="H446" s="12">
        <v>89512</v>
      </c>
      <c r="I446" s="25" t="s">
        <v>16083</v>
      </c>
      <c r="J446" s="25" t="str">
        <f>IF(I446="SINAPI",VLOOKUP('TEREZINHA HARDY'!H446,SINAPI,3,),VLOOKUP('TEREZINHA HARDY'!H446,SETOP,4,))</f>
        <v>M</v>
      </c>
      <c r="K446" s="233">
        <v>39</v>
      </c>
      <c r="L446" s="3">
        <v>407.19</v>
      </c>
      <c r="M446" s="26">
        <f>IF(I446="SINAPI",VLOOKUP('TEREZINHA HARDY'!H446,SINAPI,4,),VLOOKUP('TEREZINHA HARDY'!H446,SETOP,5,))</f>
        <v>39.99</v>
      </c>
      <c r="N446" s="26">
        <f t="shared" si="3103"/>
        <v>50.6</v>
      </c>
      <c r="O446" s="26">
        <f t="shared" si="3104"/>
        <v>1559.6100000000001</v>
      </c>
      <c r="P446" s="26">
        <f t="shared" si="3105"/>
        <v>1973.4</v>
      </c>
      <c r="Q446" s="124"/>
      <c r="R446" s="124"/>
      <c r="S446" s="4"/>
      <c r="T446" s="117"/>
    </row>
    <row r="447" spans="1:20" s="16" customFormat="1" ht="30" customHeight="1">
      <c r="A447" s="2" t="s">
        <v>17586</v>
      </c>
      <c r="B447" s="256" t="str">
        <f>IF(I447="SINAPI",VLOOKUP('TEREZINHA HARDY'!H447,SINAPI,2,),VLOOKUP('TEREZINHA HARDY'!H447,SETOP,3,))</f>
        <v>TUBO PVC, SÉRIE R, ÁGUA PLUVIAL, DN 150 MM, FORNECIDO E INSTALADO EM CONDUTORES VERTICAIS DE ÁGUAS PLUVIAIS. AF_12/2014</v>
      </c>
      <c r="C447" s="256"/>
      <c r="D447" s="256"/>
      <c r="E447" s="256"/>
      <c r="F447" s="256"/>
      <c r="G447" s="256"/>
      <c r="H447" s="12">
        <v>89580</v>
      </c>
      <c r="I447" s="25" t="s">
        <v>16083</v>
      </c>
      <c r="J447" s="25" t="str">
        <f>IF(I447="SINAPI",VLOOKUP('TEREZINHA HARDY'!H447,SINAPI,3,),VLOOKUP('TEREZINHA HARDY'!H447,SETOP,4,))</f>
        <v>M</v>
      </c>
      <c r="K447" s="233">
        <v>15</v>
      </c>
      <c r="L447" s="3">
        <v>407.19</v>
      </c>
      <c r="M447" s="26">
        <f>IF(I447="SINAPI",VLOOKUP('TEREZINHA HARDY'!H447,SINAPI,4,),VLOOKUP('TEREZINHA HARDY'!H447,SETOP,5,))</f>
        <v>49.72</v>
      </c>
      <c r="N447" s="26">
        <f t="shared" si="3103"/>
        <v>62.91</v>
      </c>
      <c r="O447" s="26">
        <f t="shared" si="3104"/>
        <v>745.8</v>
      </c>
      <c r="P447" s="26">
        <f t="shared" si="3105"/>
        <v>943.65</v>
      </c>
      <c r="Q447" s="124"/>
      <c r="R447" s="124"/>
      <c r="S447" s="4"/>
      <c r="T447" s="117"/>
    </row>
    <row r="448" spans="1:20" s="16" customFormat="1" ht="30" customHeight="1">
      <c r="A448" s="2" t="s">
        <v>17587</v>
      </c>
      <c r="B448" s="256" t="str">
        <f>IF(I448="SINAPI",VLOOKUP('TEREZINHA HARDY'!H448,SINAPI,2,),VLOOKUP('TEREZINHA HARDY'!H448,SETOP,3,))</f>
        <v>TUBO PVC, SÉRIE R, ÁGUA PLUVIAL, DN 100 MM, FORNECIDO E INSTALADO EM CONDUTORES VERTICAIS DE ÁGUAS PLUVIAIS. AF_12/2014</v>
      </c>
      <c r="C448" s="256"/>
      <c r="D448" s="256"/>
      <c r="E448" s="256"/>
      <c r="F448" s="256"/>
      <c r="G448" s="256"/>
      <c r="H448" s="12">
        <v>89578</v>
      </c>
      <c r="I448" s="25" t="s">
        <v>16083</v>
      </c>
      <c r="J448" s="25" t="str">
        <f>IF(I448="SINAPI",VLOOKUP('TEREZINHA HARDY'!H448,SINAPI,3,),VLOOKUP('TEREZINHA HARDY'!H448,SETOP,4,))</f>
        <v>M</v>
      </c>
      <c r="K448" s="233">
        <v>43</v>
      </c>
      <c r="L448" s="3">
        <v>407.19</v>
      </c>
      <c r="M448" s="26">
        <f>IF(I448="SINAPI",VLOOKUP('TEREZINHA HARDY'!H448,SINAPI,4,),VLOOKUP('TEREZINHA HARDY'!H448,SETOP,5,))</f>
        <v>25.31</v>
      </c>
      <c r="N448" s="26">
        <f t="shared" si="3103"/>
        <v>32.020000000000003</v>
      </c>
      <c r="O448" s="26">
        <f t="shared" si="3104"/>
        <v>1088.33</v>
      </c>
      <c r="P448" s="26">
        <f t="shared" si="3105"/>
        <v>1376.8600000000001</v>
      </c>
      <c r="Q448" s="124"/>
      <c r="R448" s="124"/>
      <c r="S448" s="4"/>
      <c r="T448" s="117"/>
    </row>
    <row r="449" spans="1:20" s="16" customFormat="1" ht="30" customHeight="1">
      <c r="A449" s="2" t="s">
        <v>17588</v>
      </c>
      <c r="B449" s="256" t="str">
        <f>IF(I449="SINAPI",VLOOKUP('TEREZINHA HARDY'!H449,SINAPI,2,),VLOOKUP('TEREZINHA HARDY'!H449,SETOP,3,))</f>
        <v>TUBO PVC, SÉRIE R, ÁGUA PLUVIAL, DN 75 MM, FORNECIDO E INSTALADO EM CONDUTORES VERTICAIS DE ÁGUAS PLUVIAIS. AF_12/2014</v>
      </c>
      <c r="C449" s="256"/>
      <c r="D449" s="256"/>
      <c r="E449" s="256"/>
      <c r="F449" s="256"/>
      <c r="G449" s="256"/>
      <c r="H449" s="12">
        <v>89576</v>
      </c>
      <c r="I449" s="25" t="s">
        <v>16083</v>
      </c>
      <c r="J449" s="25" t="str">
        <f>IF(I449="SINAPI",VLOOKUP('TEREZINHA HARDY'!H449,SINAPI,3,),VLOOKUP('TEREZINHA HARDY'!H449,SETOP,4,))</f>
        <v>M</v>
      </c>
      <c r="K449" s="233">
        <v>66</v>
      </c>
      <c r="L449" s="3">
        <v>407.19</v>
      </c>
      <c r="M449" s="26">
        <f>IF(I449="SINAPI",VLOOKUP('TEREZINHA HARDY'!H449,SINAPI,4,),VLOOKUP('TEREZINHA HARDY'!H449,SETOP,5,))</f>
        <v>14.72</v>
      </c>
      <c r="N449" s="26">
        <f t="shared" si="3103"/>
        <v>18.62</v>
      </c>
      <c r="O449" s="26">
        <f t="shared" si="3104"/>
        <v>971.5200000000001</v>
      </c>
      <c r="P449" s="26">
        <f t="shared" si="3105"/>
        <v>1228.92</v>
      </c>
      <c r="Q449" s="124"/>
      <c r="R449" s="124"/>
      <c r="S449" s="4"/>
      <c r="T449" s="117"/>
    </row>
    <row r="450" spans="1:20" s="16" customFormat="1" ht="30" customHeight="1">
      <c r="A450" s="2" t="s">
        <v>17589</v>
      </c>
      <c r="B450" s="256" t="str">
        <f>IF(I450="SINAPI",VLOOKUP('TEREZINHA HARDY'!H450,SINAPI,2,),VLOOKUP('TEREZINHA HARDY'!H450,SETOP,3,))</f>
        <v>JOELHO 90 GRAUS, PVC, SERIE R, ÁGUA PLUVIAL, DN 100 MM, JUNTA ELÁSTICA, FORNECIDO E INSTALADO EM CONDUTORES VERTICAIS DE ÁGUAS PLUVIAIS. AF_12/2014</v>
      </c>
      <c r="C450" s="256"/>
      <c r="D450" s="256"/>
      <c r="E450" s="256"/>
      <c r="F450" s="256"/>
      <c r="G450" s="256"/>
      <c r="H450" s="12">
        <v>89584</v>
      </c>
      <c r="I450" s="25" t="s">
        <v>16083</v>
      </c>
      <c r="J450" s="25" t="str">
        <f>IF(I450="SINAPI",VLOOKUP('TEREZINHA HARDY'!H450,SINAPI,3,),VLOOKUP('TEREZINHA HARDY'!H450,SETOP,4,))</f>
        <v>UN</v>
      </c>
      <c r="K450" s="233">
        <v>23</v>
      </c>
      <c r="L450" s="3">
        <v>407.19</v>
      </c>
      <c r="M450" s="26">
        <f>IF(I450="SINAPI",VLOOKUP('TEREZINHA HARDY'!H450,SINAPI,4,),VLOOKUP('TEREZINHA HARDY'!H450,SETOP,5,))</f>
        <v>23.44</v>
      </c>
      <c r="N450" s="26">
        <f>ROUND(M450*(1+$C$7),2)</f>
        <v>29.66</v>
      </c>
      <c r="O450" s="26">
        <f>M450*K450</f>
        <v>539.12</v>
      </c>
      <c r="P450" s="26">
        <f>N450*K450</f>
        <v>682.18</v>
      </c>
      <c r="Q450" s="124"/>
      <c r="R450" s="124"/>
      <c r="S450" s="4"/>
      <c r="T450" s="117"/>
    </row>
    <row r="451" spans="1:20" s="16" customFormat="1" ht="30" customHeight="1">
      <c r="A451" s="2" t="s">
        <v>17590</v>
      </c>
      <c r="B451" s="256" t="str">
        <f>IF(I451="SINAPI",VLOOKUP('TEREZINHA HARDY'!H451,SINAPI,2,),VLOOKUP('TEREZINHA HARDY'!H451,SETOP,3,))</f>
        <v>JOELHO 45 GRAUS, PVC, SERIE R, ÁGUA PLUVIAL, DN 100 MM, JUNTA ELÁSTICA, FORNECIDO E INSTALADO EM CONDUTORES VERTICAIS DE ÁGUAS PLUVIAIS. AF_12/2014</v>
      </c>
      <c r="C451" s="256"/>
      <c r="D451" s="256"/>
      <c r="E451" s="256"/>
      <c r="F451" s="256"/>
      <c r="G451" s="256"/>
      <c r="H451" s="12">
        <v>89585</v>
      </c>
      <c r="I451" s="25" t="s">
        <v>16083</v>
      </c>
      <c r="J451" s="25" t="str">
        <f>IF(I451="SINAPI",VLOOKUP('TEREZINHA HARDY'!H451,SINAPI,3,),VLOOKUP('TEREZINHA HARDY'!H451,SETOP,4,))</f>
        <v>UN</v>
      </c>
      <c r="K451" s="233">
        <v>17</v>
      </c>
      <c r="L451" s="3">
        <v>407.19</v>
      </c>
      <c r="M451" s="26">
        <f>IF(I451="SINAPI",VLOOKUP('TEREZINHA HARDY'!H451,SINAPI,4,),VLOOKUP('TEREZINHA HARDY'!H451,SETOP,5,))</f>
        <v>18.87</v>
      </c>
      <c r="N451" s="26">
        <f t="shared" ref="N451:N457" si="3106">ROUND(M451*(1+$C$7),2)</f>
        <v>23.87</v>
      </c>
      <c r="O451" s="26">
        <f t="shared" ref="O451:O457" si="3107">M451*K451</f>
        <v>320.79000000000002</v>
      </c>
      <c r="P451" s="26">
        <f t="shared" ref="P451:P457" si="3108">N451*K451</f>
        <v>405.79</v>
      </c>
      <c r="Q451" s="124"/>
      <c r="R451" s="124"/>
      <c r="S451" s="4"/>
      <c r="T451" s="117"/>
    </row>
    <row r="452" spans="1:20" s="16" customFormat="1" ht="30" customHeight="1">
      <c r="A452" s="2" t="s">
        <v>17591</v>
      </c>
      <c r="B452" s="256" t="str">
        <f>IF(I452="SINAPI",VLOOKUP('TEREZINHA HARDY'!H452,SINAPI,2,),VLOOKUP('TEREZINHA HARDY'!H452,SETOP,3,))</f>
        <v>JOELHO 45 GRAUS, PVC, SOLDÁVEL, DN 75MM, INSTALADO EM PRUMADA DE ÁGUA - FORNECIMENTO E INSTALAÇÃO. AF_12/2014</v>
      </c>
      <c r="C452" s="256"/>
      <c r="D452" s="256"/>
      <c r="E452" s="256"/>
      <c r="F452" s="256"/>
      <c r="G452" s="256"/>
      <c r="H452" s="12">
        <v>89515</v>
      </c>
      <c r="I452" s="25" t="s">
        <v>16083</v>
      </c>
      <c r="J452" s="25" t="str">
        <f>IF(I452="SINAPI",VLOOKUP('TEREZINHA HARDY'!H452,SINAPI,3,),VLOOKUP('TEREZINHA HARDY'!H452,SETOP,4,))</f>
        <v>UN</v>
      </c>
      <c r="K452" s="233">
        <v>20</v>
      </c>
      <c r="L452" s="3">
        <v>407.19</v>
      </c>
      <c r="M452" s="26">
        <f>IF(I452="SINAPI",VLOOKUP('TEREZINHA HARDY'!H452,SINAPI,4,),VLOOKUP('TEREZINHA HARDY'!H452,SETOP,5,))</f>
        <v>49.73</v>
      </c>
      <c r="N452" s="26">
        <f t="shared" si="3106"/>
        <v>62.92</v>
      </c>
      <c r="O452" s="26">
        <f t="shared" si="3107"/>
        <v>994.59999999999991</v>
      </c>
      <c r="P452" s="26">
        <f t="shared" si="3108"/>
        <v>1258.4000000000001</v>
      </c>
      <c r="Q452" s="124"/>
      <c r="R452" s="124"/>
      <c r="S452" s="4"/>
      <c r="T452" s="117"/>
    </row>
    <row r="453" spans="1:20" s="16" customFormat="1" ht="30" customHeight="1">
      <c r="A453" s="2" t="s">
        <v>17592</v>
      </c>
      <c r="B453" s="256" t="str">
        <f>IF(I453="SINAPI",VLOOKUP('TEREZINHA HARDY'!H453,SINAPI,2,),VLOOKUP('TEREZINHA HARDY'!H453,SETOP,3,))</f>
        <v>JOELHO 90 GRAUS, PVC, SERIE R, ÁGUA PLUVIAL, DN 100 MM, JUNTA ELÁSTICA, FORNECIDO E INSTALADO EM CONDUTORES VERTICAIS DE ÁGUAS PLUVIAIS. AF_12/2014</v>
      </c>
      <c r="C453" s="256"/>
      <c r="D453" s="256"/>
      <c r="E453" s="256"/>
      <c r="F453" s="256"/>
      <c r="G453" s="256"/>
      <c r="H453" s="12">
        <v>89584</v>
      </c>
      <c r="I453" s="25" t="s">
        <v>16083</v>
      </c>
      <c r="J453" s="25" t="str">
        <f>IF(I453="SINAPI",VLOOKUP('TEREZINHA HARDY'!H453,SINAPI,3,),VLOOKUP('TEREZINHA HARDY'!H453,SETOP,4,))</f>
        <v>UN</v>
      </c>
      <c r="K453" s="233">
        <v>10</v>
      </c>
      <c r="L453" s="3">
        <v>407.19</v>
      </c>
      <c r="M453" s="26">
        <f>IF(I453="SINAPI",VLOOKUP('TEREZINHA HARDY'!H453,SINAPI,4,),VLOOKUP('TEREZINHA HARDY'!H453,SETOP,5,))</f>
        <v>23.44</v>
      </c>
      <c r="N453" s="26">
        <f t="shared" si="3106"/>
        <v>29.66</v>
      </c>
      <c r="O453" s="26">
        <f t="shared" si="3107"/>
        <v>234.4</v>
      </c>
      <c r="P453" s="26">
        <f t="shared" si="3108"/>
        <v>296.60000000000002</v>
      </c>
      <c r="Q453" s="124"/>
      <c r="R453" s="124"/>
      <c r="S453" s="4"/>
      <c r="T453" s="117"/>
    </row>
    <row r="454" spans="1:20" s="16" customFormat="1" ht="30" customHeight="1">
      <c r="A454" s="2" t="s">
        <v>17593</v>
      </c>
      <c r="B454" s="256" t="str">
        <f>IF(I454="SINAPI",VLOOKUP('TEREZINHA HARDY'!H454,SINAPI,2,),VLOOKUP('TEREZINHA HARDY'!H454,SETOP,3,))</f>
        <v>JOELHO 90 GRAUS, PVC, SERIE R, ÁGUA PLUVIAL, DN 75 MM, JUNTA ELÁSTICA, FORNECIDO E INSTALADO EM CONDUTORES VERTICAIS DE ÁGUAS PLUVIAIS. AF_12/2014</v>
      </c>
      <c r="C454" s="256"/>
      <c r="D454" s="256"/>
      <c r="E454" s="256"/>
      <c r="F454" s="256"/>
      <c r="G454" s="256"/>
      <c r="H454" s="12">
        <v>89581</v>
      </c>
      <c r="I454" s="25" t="s">
        <v>16083</v>
      </c>
      <c r="J454" s="25" t="str">
        <f>IF(I454="SINAPI",VLOOKUP('TEREZINHA HARDY'!H454,SINAPI,3,),VLOOKUP('TEREZINHA HARDY'!H454,SETOP,4,))</f>
        <v>UN</v>
      </c>
      <c r="K454" s="233">
        <v>33</v>
      </c>
      <c r="L454" s="3">
        <v>407.19</v>
      </c>
      <c r="M454" s="26">
        <f>IF(I454="SINAPI",VLOOKUP('TEREZINHA HARDY'!H454,SINAPI,4,),VLOOKUP('TEREZINHA HARDY'!H454,SETOP,5,))</f>
        <v>15.38</v>
      </c>
      <c r="N454" s="26">
        <f t="shared" si="3106"/>
        <v>19.46</v>
      </c>
      <c r="O454" s="26">
        <f t="shared" si="3107"/>
        <v>507.54</v>
      </c>
      <c r="P454" s="26">
        <f t="shared" si="3108"/>
        <v>642.18000000000006</v>
      </c>
      <c r="Q454" s="124"/>
      <c r="R454" s="124"/>
      <c r="S454" s="4"/>
      <c r="T454" s="117"/>
    </row>
    <row r="455" spans="1:20" s="16" customFormat="1" ht="30" customHeight="1">
      <c r="A455" s="2" t="s">
        <v>17594</v>
      </c>
      <c r="B455" s="256" t="str">
        <f>IF(I455="SINAPI",VLOOKUP('TEREZINHA HARDY'!H455,SINAPI,2,),VLOOKUP('TEREZINHA HARDY'!H455,SETOP,3,))</f>
        <v>RASGO EM CONTRAPISO PARA RAMAIS/ DISTRIBUIÇÃO COM DIÂMETROS MAIORES QUE 75 MM. AF_05/2015</v>
      </c>
      <c r="C455" s="256"/>
      <c r="D455" s="256"/>
      <c r="E455" s="256"/>
      <c r="F455" s="256"/>
      <c r="G455" s="256"/>
      <c r="H455" s="12">
        <v>90446</v>
      </c>
      <c r="I455" s="25" t="s">
        <v>16083</v>
      </c>
      <c r="J455" s="25" t="str">
        <f>IF(I455="SINAPI",VLOOKUP('TEREZINHA HARDY'!H455,SINAPI,3,),VLOOKUP('TEREZINHA HARDY'!H455,SETOP,4,))</f>
        <v>M</v>
      </c>
      <c r="K455" s="3">
        <v>23</v>
      </c>
      <c r="L455" s="3" t="s">
        <v>41</v>
      </c>
      <c r="M455" s="26">
        <f>IF(I455="SINAPI",VLOOKUP('TEREZINHA HARDY'!H455,SINAPI,4,),VLOOKUP('TEREZINHA HARDY'!H455,SETOP,5,))</f>
        <v>21.78</v>
      </c>
      <c r="N455" s="26">
        <f t="shared" si="3106"/>
        <v>27.56</v>
      </c>
      <c r="O455" s="26">
        <f t="shared" ref="O455:O456" si="3109">K455*M455</f>
        <v>500.94000000000005</v>
      </c>
      <c r="P455" s="26">
        <f t="shared" si="3108"/>
        <v>633.88</v>
      </c>
      <c r="Q455" s="124"/>
      <c r="R455" s="124"/>
      <c r="S455" s="4"/>
      <c r="T455" s="117"/>
    </row>
    <row r="456" spans="1:20" s="16" customFormat="1" ht="30" customHeight="1">
      <c r="A456" s="2" t="s">
        <v>17595</v>
      </c>
      <c r="B456" s="256" t="str">
        <f>IF(I456="SINAPI",VLOOKUP('TEREZINHA HARDY'!H456,SINAPI,2,),VLOOKUP('TEREZINHA HARDY'!H456,SETOP,3,))</f>
        <v>CHUMBAMENTO LINEAR EM CONTRAPISO PARA RAMAIS/DISTRIBUIÇÃO COM DIÂMETROS MAIORES QUE 75 MM. AF_05/2015</v>
      </c>
      <c r="C456" s="256"/>
      <c r="D456" s="256"/>
      <c r="E456" s="256"/>
      <c r="F456" s="256"/>
      <c r="G456" s="256"/>
      <c r="H456" s="12">
        <v>90470</v>
      </c>
      <c r="I456" s="25" t="s">
        <v>16083</v>
      </c>
      <c r="J456" s="25" t="str">
        <f>IF(I456="SINAPI",VLOOKUP('TEREZINHA HARDY'!H456,SINAPI,3,),VLOOKUP('TEREZINHA HARDY'!H456,SETOP,4,))</f>
        <v>M</v>
      </c>
      <c r="K456" s="3">
        <v>23</v>
      </c>
      <c r="L456" s="3" t="s">
        <v>41</v>
      </c>
      <c r="M456" s="26">
        <f>IF(I456="SINAPI",VLOOKUP('TEREZINHA HARDY'!H456,SINAPI,4,),VLOOKUP('TEREZINHA HARDY'!H456,SETOP,5,))</f>
        <v>8.3699999999999992</v>
      </c>
      <c r="N456" s="26">
        <f t="shared" si="3106"/>
        <v>10.59</v>
      </c>
      <c r="O456" s="26">
        <f t="shared" si="3109"/>
        <v>192.51</v>
      </c>
      <c r="P456" s="26">
        <f t="shared" si="3108"/>
        <v>243.57</v>
      </c>
      <c r="Q456" s="124"/>
      <c r="R456" s="124"/>
      <c r="S456" s="4"/>
      <c r="T456" s="117"/>
    </row>
    <row r="457" spans="1:20" s="16" customFormat="1" ht="30" customHeight="1">
      <c r="A457" s="2" t="s">
        <v>17596</v>
      </c>
      <c r="B457" s="256" t="str">
        <f>IF(I457="SINAPI",VLOOKUP('TEREZINHA HARDY'!H457,SINAPI,2,),VLOOKUP('TEREZINHA HARDY'!H457,SETOP,3,))</f>
        <v>CAIXA DE ESGOTO DE INSPEÇÃO/PASSAGEM EM ALVENARIA (60X60X60CM), REVESTIMENTO EM ARGAMASSA COM ADITIVO IMPERMEABILIZANTE, COM TAMPA DE CONCRETO, INCLUSIVE ESCAVAÇÃO, REATERRO E TRANSPORTE E RETIRADA DO MATERIAL ESCAVADO (EM CAÇAMBA)</v>
      </c>
      <c r="C457" s="256"/>
      <c r="D457" s="256"/>
      <c r="E457" s="256"/>
      <c r="F457" s="256"/>
      <c r="G457" s="256"/>
      <c r="H457" s="12" t="s">
        <v>10575</v>
      </c>
      <c r="I457" s="25" t="s">
        <v>6222</v>
      </c>
      <c r="J457" s="25" t="str">
        <f>IF(I457="SINAPI",VLOOKUP('TEREZINHA HARDY'!H457,SINAPI,3,),VLOOKUP('TEREZINHA HARDY'!H457,SETOP,4,))</f>
        <v>UN</v>
      </c>
      <c r="K457" s="233">
        <v>3</v>
      </c>
      <c r="L457" s="3">
        <v>407.19</v>
      </c>
      <c r="M457" s="26">
        <f>IF(I457="SINAPI",VLOOKUP('TEREZINHA HARDY'!H457,SINAPI,4,),VLOOKUP('TEREZINHA HARDY'!H457,SETOP,5,))</f>
        <v>245.69</v>
      </c>
      <c r="N457" s="26">
        <f t="shared" si="3106"/>
        <v>310.85000000000002</v>
      </c>
      <c r="O457" s="26">
        <f t="shared" si="3107"/>
        <v>737.06999999999994</v>
      </c>
      <c r="P457" s="26">
        <f t="shared" si="3108"/>
        <v>932.55000000000007</v>
      </c>
      <c r="Q457" s="124"/>
      <c r="R457" s="124"/>
      <c r="S457" s="4"/>
      <c r="T457" s="117"/>
    </row>
    <row r="458" spans="1:20" s="16" customFormat="1" ht="30" customHeight="1">
      <c r="A458" s="51"/>
      <c r="B458" s="51"/>
      <c r="C458" s="51"/>
      <c r="D458" s="51"/>
      <c r="E458" s="51"/>
      <c r="F458" s="51"/>
      <c r="G458" s="51"/>
      <c r="H458" s="254" t="str">
        <f>"SUBTOTAL "&amp;B442</f>
        <v>SUBTOTAL DRENAGEM DE ÁGUAS PLUVIAIS</v>
      </c>
      <c r="I458" s="254"/>
      <c r="J458" s="254"/>
      <c r="K458" s="254"/>
      <c r="L458" s="254"/>
      <c r="M458" s="254"/>
      <c r="N458" s="255"/>
      <c r="O458" s="52">
        <f>SUM(O443:O457)</f>
        <v>19283.75</v>
      </c>
      <c r="P458" s="52">
        <f>SUM(P443:P457)</f>
        <v>24397.93</v>
      </c>
      <c r="Q458" s="124"/>
      <c r="R458" s="124"/>
      <c r="S458" s="4"/>
      <c r="T458" s="117"/>
    </row>
    <row r="459" spans="1:20" s="1" customFormat="1" ht="15" customHeight="1">
      <c r="A459" s="273"/>
      <c r="B459" s="273"/>
      <c r="C459" s="273"/>
      <c r="D459" s="273"/>
      <c r="E459" s="273"/>
      <c r="F459" s="273"/>
      <c r="G459" s="273"/>
      <c r="H459" s="273"/>
      <c r="I459" s="273"/>
      <c r="J459" s="273"/>
      <c r="K459" s="273"/>
      <c r="L459" s="273"/>
      <c r="M459" s="273"/>
      <c r="N459" s="273"/>
      <c r="O459" s="273"/>
      <c r="P459" s="157"/>
      <c r="Q459" s="220"/>
      <c r="R459" s="220"/>
      <c r="S459" s="4"/>
      <c r="T459" s="117"/>
    </row>
    <row r="460" spans="1:20" s="1" customFormat="1" ht="30" customHeight="1">
      <c r="A460" s="80">
        <v>21</v>
      </c>
      <c r="B460" s="258" t="s">
        <v>17259</v>
      </c>
      <c r="C460" s="258"/>
      <c r="D460" s="258"/>
      <c r="E460" s="258"/>
      <c r="F460" s="258"/>
      <c r="G460" s="258"/>
      <c r="H460" s="80"/>
      <c r="I460" s="80"/>
      <c r="J460" s="80"/>
      <c r="K460" s="80"/>
      <c r="L460" s="81"/>
      <c r="M460" s="80"/>
      <c r="N460" s="80"/>
      <c r="O460" s="137"/>
      <c r="P460" s="137"/>
      <c r="Q460" s="220"/>
      <c r="R460" s="220"/>
      <c r="S460" s="4"/>
      <c r="T460" s="117"/>
    </row>
    <row r="461" spans="1:20" s="1" customFormat="1" ht="30" customHeight="1">
      <c r="A461" s="82" t="s">
        <v>17597</v>
      </c>
      <c r="B461" s="291" t="s">
        <v>17260</v>
      </c>
      <c r="C461" s="291"/>
      <c r="D461" s="291"/>
      <c r="E461" s="291"/>
      <c r="F461" s="291"/>
      <c r="G461" s="291"/>
      <c r="H461" s="83"/>
      <c r="I461" s="83"/>
      <c r="J461" s="83"/>
      <c r="K461" s="83"/>
      <c r="L461" s="83"/>
      <c r="M461" s="83"/>
      <c r="N461" s="83"/>
      <c r="O461" s="150"/>
      <c r="P461" s="150"/>
      <c r="Q461" s="220"/>
      <c r="R461" s="220"/>
      <c r="S461" s="4"/>
      <c r="T461" s="117"/>
    </row>
    <row r="462" spans="1:20" s="1" customFormat="1" ht="30" customHeight="1">
      <c r="A462" s="2" t="s">
        <v>17193</v>
      </c>
      <c r="B462" s="256" t="str">
        <f>IF(I462="SINAPI",VLOOKUP('TEREZINHA HARDY'!H462,SINAPI,2,),VLOOKUP('TEREZINHA HARDY'!H462,SETOP,3,))</f>
        <v>ARRUELA EM ALUMINIO, COM ROSCA, DE 3/4", PARA ELETRODUTO</v>
      </c>
      <c r="C462" s="256"/>
      <c r="D462" s="256"/>
      <c r="E462" s="256"/>
      <c r="F462" s="256"/>
      <c r="G462" s="256"/>
      <c r="H462" s="25">
        <v>39209</v>
      </c>
      <c r="I462" s="25" t="s">
        <v>16083</v>
      </c>
      <c r="J462" s="25" t="str">
        <f>IF(I462="SINAPI",VLOOKUP('TEREZINHA HARDY'!H462,SINAPI,3,),VLOOKUP('TEREZINHA HARDY'!H462,SETOP,4,))</f>
        <v xml:space="preserve">UN    </v>
      </c>
      <c r="K462" s="3">
        <v>3</v>
      </c>
      <c r="L462" s="3"/>
      <c r="M462" s="26">
        <f>IF(I462="SINAPI",VLOOKUP('TEREZINHA HARDY'!H462,SINAPI,4,),VLOOKUP('TEREZINHA HARDY'!H462,SETOP,5,))</f>
        <v>0.36</v>
      </c>
      <c r="N462" s="26">
        <f t="shared" ref="N462:N509" si="3110">ROUND(M462*(1+$C$7),2)</f>
        <v>0.46</v>
      </c>
      <c r="O462" s="26">
        <f t="shared" ref="O462:O509" si="3111">K462*M462</f>
        <v>1.08</v>
      </c>
      <c r="P462" s="26">
        <f t="shared" ref="P462:P509" si="3112">N462*K462</f>
        <v>1.3800000000000001</v>
      </c>
      <c r="Q462" s="220"/>
      <c r="R462" s="220"/>
      <c r="S462" s="4"/>
      <c r="T462" s="117"/>
    </row>
    <row r="463" spans="1:20" s="1" customFormat="1" ht="30" customHeight="1">
      <c r="A463" s="2" t="s">
        <v>17194</v>
      </c>
      <c r="B463" s="256" t="str">
        <f>IF(I463="SINAPI",VLOOKUP('TEREZINHA HARDY'!H463,SINAPI,2,),VLOOKUP('TEREZINHA HARDY'!H463,SETOP,3,))</f>
        <v>BUCHA EM ALUMINIO, COM ROSCA, DE 3/4", PARA ELETRODUTO</v>
      </c>
      <c r="C463" s="256"/>
      <c r="D463" s="256"/>
      <c r="E463" s="256"/>
      <c r="F463" s="256"/>
      <c r="G463" s="256"/>
      <c r="H463" s="25">
        <v>39175</v>
      </c>
      <c r="I463" s="25" t="s">
        <v>16083</v>
      </c>
      <c r="J463" s="25" t="str">
        <f>IF(I463="SINAPI",VLOOKUP('TEREZINHA HARDY'!H463,SINAPI,3,),VLOOKUP('TEREZINHA HARDY'!H463,SETOP,4,))</f>
        <v xml:space="preserve">UN    </v>
      </c>
      <c r="K463" s="3">
        <v>3</v>
      </c>
      <c r="L463" s="3"/>
      <c r="M463" s="26">
        <f>IF(I463="SINAPI",VLOOKUP('TEREZINHA HARDY'!H463,SINAPI,4,),VLOOKUP('TEREZINHA HARDY'!H463,SETOP,5,))</f>
        <v>0.7</v>
      </c>
      <c r="N463" s="26">
        <f t="shared" si="3110"/>
        <v>0.89</v>
      </c>
      <c r="O463" s="26">
        <f t="shared" si="3111"/>
        <v>2.0999999999999996</v>
      </c>
      <c r="P463" s="26">
        <f t="shared" si="3112"/>
        <v>2.67</v>
      </c>
      <c r="Q463" s="220"/>
      <c r="R463" s="220"/>
      <c r="S463" s="4"/>
      <c r="T463" s="117"/>
    </row>
    <row r="464" spans="1:20" s="1" customFormat="1" ht="30" customHeight="1">
      <c r="A464" s="2" t="s">
        <v>17195</v>
      </c>
      <c r="B464" s="256" t="str">
        <f>IF(I464="SINAPI",VLOOKUP('TEREZINHA HARDY'!H464,SINAPI,2,),VLOOKUP('TEREZINHA HARDY'!H464,SETOP,3,))</f>
        <v>CAIXA DE PASSAGEM, EM PVC, DE 4" X 2", PARA ELETRODUTO FLEXIVEL CORRUGADO</v>
      </c>
      <c r="C464" s="256"/>
      <c r="D464" s="256"/>
      <c r="E464" s="256"/>
      <c r="F464" s="256"/>
      <c r="G464" s="256"/>
      <c r="H464" s="25">
        <v>1872</v>
      </c>
      <c r="I464" s="25" t="s">
        <v>16083</v>
      </c>
      <c r="J464" s="25" t="str">
        <f>IF(I464="SINAPI",VLOOKUP('TEREZINHA HARDY'!H464,SINAPI,3,),VLOOKUP('TEREZINHA HARDY'!H464,SETOP,4,))</f>
        <v xml:space="preserve">UN    </v>
      </c>
      <c r="K464" s="3">
        <v>1</v>
      </c>
      <c r="L464" s="3"/>
      <c r="M464" s="26">
        <f>IF(I464="SINAPI",VLOOKUP('TEREZINHA HARDY'!H464,SINAPI,4,),VLOOKUP('TEREZINHA HARDY'!H464,SETOP,5,))</f>
        <v>1.91</v>
      </c>
      <c r="N464" s="26">
        <f t="shared" si="3110"/>
        <v>2.42</v>
      </c>
      <c r="O464" s="26">
        <f t="shared" si="3111"/>
        <v>1.91</v>
      </c>
      <c r="P464" s="26">
        <f t="shared" si="3112"/>
        <v>2.42</v>
      </c>
      <c r="Q464" s="220"/>
      <c r="R464" s="220"/>
      <c r="S464" s="4"/>
      <c r="T464" s="117"/>
    </row>
    <row r="465" spans="1:20" s="1" customFormat="1" ht="30" customHeight="1">
      <c r="A465" s="2" t="s">
        <v>17197</v>
      </c>
      <c r="B465" s="256" t="str">
        <f>IF(I465="SINAPI",VLOOKUP('TEREZINHA HARDY'!H465,SINAPI,2,),VLOOKUP('TEREZINHA HARDY'!H465,SETOP,3,))</f>
        <v>CAIXA OCTOGONAL DE FUNDO MOVEL, EM PVC, DE 3" X 3", PARA ELETRODUTO FLEXIVEL CORRUGADO</v>
      </c>
      <c r="C465" s="256"/>
      <c r="D465" s="256"/>
      <c r="E465" s="256"/>
      <c r="F465" s="256"/>
      <c r="G465" s="256"/>
      <c r="H465" s="25">
        <v>1871</v>
      </c>
      <c r="I465" s="25" t="s">
        <v>16083</v>
      </c>
      <c r="J465" s="25" t="str">
        <f>IF(I465="SINAPI",VLOOKUP('TEREZINHA HARDY'!H465,SINAPI,3,),VLOOKUP('TEREZINHA HARDY'!H465,SETOP,4,))</f>
        <v xml:space="preserve">UN    </v>
      </c>
      <c r="K465" s="3">
        <v>57</v>
      </c>
      <c r="L465" s="3"/>
      <c r="M465" s="26">
        <f>IF(I465="SINAPI",VLOOKUP('TEREZINHA HARDY'!H465,SINAPI,4,),VLOOKUP('TEREZINHA HARDY'!H465,SETOP,5,))</f>
        <v>3.42</v>
      </c>
      <c r="N465" s="26">
        <f t="shared" si="3110"/>
        <v>4.33</v>
      </c>
      <c r="O465" s="26">
        <f t="shared" si="3111"/>
        <v>194.94</v>
      </c>
      <c r="P465" s="26">
        <f t="shared" si="3112"/>
        <v>246.81</v>
      </c>
      <c r="Q465" s="220"/>
      <c r="R465" s="220"/>
      <c r="S465" s="4"/>
      <c r="T465" s="117"/>
    </row>
    <row r="466" spans="1:20" s="1" customFormat="1" ht="30" customHeight="1">
      <c r="A466" s="2" t="s">
        <v>17199</v>
      </c>
      <c r="B466" s="256" t="str">
        <f>IF(I466="SINAPI",VLOOKUP('TEREZINHA HARDY'!H466,SINAPI,2,),VLOOKUP('TEREZINHA HARDY'!H466,SETOP,3,))</f>
        <v>CONDULETE DE PVC, TIPO X, PARA ELETRODUTO DE PVC SOLDÁVEL DN 25 MM (3/4''), APARENTE - FORNECIMENTO E INSTALAÇÃO. AF_11/2016</v>
      </c>
      <c r="C466" s="256"/>
      <c r="D466" s="256"/>
      <c r="E466" s="256"/>
      <c r="F466" s="256"/>
      <c r="G466" s="256"/>
      <c r="H466" s="25">
        <v>95817</v>
      </c>
      <c r="I466" s="25" t="s">
        <v>16083</v>
      </c>
      <c r="J466" s="25" t="str">
        <f>IF(I466="SINAPI",VLOOKUP('TEREZINHA HARDY'!H466,SINAPI,3,),VLOOKUP('TEREZINHA HARDY'!H466,SETOP,4,))</f>
        <v>UN</v>
      </c>
      <c r="K466" s="3">
        <v>76</v>
      </c>
      <c r="L466" s="3"/>
      <c r="M466" s="26">
        <f>IF(I466="SINAPI",VLOOKUP('TEREZINHA HARDY'!H466,SINAPI,4,),VLOOKUP('TEREZINHA HARDY'!H466,SETOP,5,))</f>
        <v>25.61</v>
      </c>
      <c r="N466" s="26">
        <f t="shared" si="3110"/>
        <v>32.4</v>
      </c>
      <c r="O466" s="26">
        <f t="shared" si="3111"/>
        <v>1946.36</v>
      </c>
      <c r="P466" s="26">
        <f t="shared" si="3112"/>
        <v>2462.4</v>
      </c>
      <c r="Q466" s="220"/>
      <c r="R466" s="220"/>
      <c r="S466" s="4"/>
      <c r="T466" s="117"/>
    </row>
    <row r="467" spans="1:20" s="1" customFormat="1" ht="30" customHeight="1">
      <c r="A467" s="2" t="s">
        <v>17598</v>
      </c>
      <c r="B467" s="256" t="str">
        <f>IF(I467="SINAPI",VLOOKUP('TEREZINHA HARDY'!H467,SINAPI,2,),VLOOKUP('TEREZINHA HARDY'!H467,SETOP,3,))</f>
        <v>CONDULETE DE PVC, TIPO X, PARA ELETRODUTO DE PVC SOLDÁVEL DN 25 MM (3/4''), APARENTE - FORNECIMENTO E INSTALAÇÃO. AF_11/2016</v>
      </c>
      <c r="C467" s="256"/>
      <c r="D467" s="256"/>
      <c r="E467" s="256"/>
      <c r="F467" s="256"/>
      <c r="G467" s="256"/>
      <c r="H467" s="25">
        <v>95817</v>
      </c>
      <c r="I467" s="25" t="s">
        <v>16083</v>
      </c>
      <c r="J467" s="25" t="str">
        <f>IF(I467="SINAPI",VLOOKUP('TEREZINHA HARDY'!H467,SINAPI,3,),VLOOKUP('TEREZINHA HARDY'!H467,SETOP,4,))</f>
        <v>UN</v>
      </c>
      <c r="K467" s="3">
        <v>13</v>
      </c>
      <c r="L467" s="3"/>
      <c r="M467" s="26">
        <f>IF(I467="SINAPI",VLOOKUP('TEREZINHA HARDY'!H467,SINAPI,4,),VLOOKUP('TEREZINHA HARDY'!H467,SETOP,5,))</f>
        <v>25.61</v>
      </c>
      <c r="N467" s="26">
        <f t="shared" si="3110"/>
        <v>32.4</v>
      </c>
      <c r="O467" s="26">
        <f t="shared" si="3111"/>
        <v>332.93</v>
      </c>
      <c r="P467" s="26">
        <f t="shared" si="3112"/>
        <v>421.2</v>
      </c>
      <c r="Q467" s="220"/>
      <c r="R467" s="220"/>
      <c r="S467" s="4"/>
      <c r="T467" s="117"/>
    </row>
    <row r="468" spans="1:20" s="1" customFormat="1" ht="30" customHeight="1">
      <c r="A468" s="2" t="s">
        <v>17599</v>
      </c>
      <c r="B468" s="256" t="str">
        <f>IF(I468="SINAPI",VLOOKUP('TEREZINHA HARDY'!H468,SINAPI,2,),VLOOKUP('TEREZINHA HARDY'!H468,SETOP,3,))</f>
        <v>CONDULETE DE ALUMÍNIO, TIPO E, PARA ELETRODUTO DE AÇO GALVANIZADO DN 20 MM (3/4''), APARENTE - FORNECIMENTO E INSTALAÇÃO. AF_11/2016_P</v>
      </c>
      <c r="C468" s="256"/>
      <c r="D468" s="256"/>
      <c r="E468" s="256"/>
      <c r="F468" s="256"/>
      <c r="G468" s="256"/>
      <c r="H468" s="25">
        <v>95779</v>
      </c>
      <c r="I468" s="25" t="s">
        <v>16083</v>
      </c>
      <c r="J468" s="25" t="str">
        <f>IF(I468="SINAPI",VLOOKUP('TEREZINHA HARDY'!H468,SINAPI,3,),VLOOKUP('TEREZINHA HARDY'!H468,SETOP,4,))</f>
        <v>UN</v>
      </c>
      <c r="K468" s="3">
        <v>18</v>
      </c>
      <c r="L468" s="3"/>
      <c r="M468" s="26">
        <f>IF(I468="SINAPI",VLOOKUP('TEREZINHA HARDY'!H468,SINAPI,4,),VLOOKUP('TEREZINHA HARDY'!H468,SETOP,5,))</f>
        <v>18.170000000000002</v>
      </c>
      <c r="N468" s="26">
        <f t="shared" si="3110"/>
        <v>22.99</v>
      </c>
      <c r="O468" s="26">
        <f t="shared" si="3111"/>
        <v>327.06000000000006</v>
      </c>
      <c r="P468" s="26">
        <f t="shared" si="3112"/>
        <v>413.82</v>
      </c>
      <c r="Q468" s="220"/>
      <c r="R468" s="220"/>
      <c r="S468" s="4"/>
      <c r="T468" s="117"/>
    </row>
    <row r="469" spans="1:20" s="1" customFormat="1" ht="30" customHeight="1">
      <c r="A469" s="2" t="s">
        <v>17600</v>
      </c>
      <c r="B469" s="256" t="str">
        <f>IF(I469="SINAPI",VLOOKUP('TEREZINHA HARDY'!H469,SINAPI,2,),VLOOKUP('TEREZINHA HARDY'!H469,SETOP,3,))</f>
        <v>CURVA 135 GRAUS PARA ELETRODUTO, PVC, ROSCÁVEL, DN 25 MM (3/4), PARA CIRCUITOS TERMINAIS, INSTALADA EM FORRO - FORNECIMENTO E INSTALAÇÃO. AF_12/2015</v>
      </c>
      <c r="C469" s="256"/>
      <c r="D469" s="256"/>
      <c r="E469" s="256"/>
      <c r="F469" s="256"/>
      <c r="G469" s="256"/>
      <c r="H469" s="25">
        <v>97559</v>
      </c>
      <c r="I469" s="25" t="s">
        <v>16083</v>
      </c>
      <c r="J469" s="25" t="str">
        <f>IF(I469="SINAPI",VLOOKUP('TEREZINHA HARDY'!H469,SINAPI,3,),VLOOKUP('TEREZINHA HARDY'!H469,SETOP,4,))</f>
        <v>UN</v>
      </c>
      <c r="K469" s="3">
        <v>1</v>
      </c>
      <c r="L469" s="3"/>
      <c r="M469" s="26">
        <f>IF(I469="SINAPI",VLOOKUP('TEREZINHA HARDY'!H469,SINAPI,4,),VLOOKUP('TEREZINHA HARDY'!H469,SETOP,5,))</f>
        <v>7.33</v>
      </c>
      <c r="N469" s="26">
        <f t="shared" si="3110"/>
        <v>9.27</v>
      </c>
      <c r="O469" s="26">
        <f t="shared" si="3111"/>
        <v>7.33</v>
      </c>
      <c r="P469" s="26">
        <f t="shared" si="3112"/>
        <v>9.27</v>
      </c>
      <c r="Q469" s="220"/>
      <c r="R469" s="220"/>
      <c r="S469" s="4"/>
      <c r="T469" s="117"/>
    </row>
    <row r="470" spans="1:20" s="1" customFormat="1" ht="30" customHeight="1">
      <c r="A470" s="2" t="s">
        <v>17601</v>
      </c>
      <c r="B470" s="256" t="str">
        <f>IF(I470="SINAPI",VLOOKUP('TEREZINHA HARDY'!H470,SINAPI,2,),VLOOKUP('TEREZINHA HARDY'!H470,SETOP,3,))</f>
        <v>CURVA 90 GRAUS, LONGA, DE PVC RIGIDO ROSCAVEL, DE 3/4", PARA ELETRODUTO</v>
      </c>
      <c r="C470" s="256"/>
      <c r="D470" s="256"/>
      <c r="E470" s="256"/>
      <c r="F470" s="256"/>
      <c r="G470" s="256"/>
      <c r="H470" s="25">
        <v>1879</v>
      </c>
      <c r="I470" s="25" t="s">
        <v>16083</v>
      </c>
      <c r="J470" s="25" t="str">
        <f>IF(I470="SINAPI",VLOOKUP('TEREZINHA HARDY'!H470,SINAPI,3,),VLOOKUP('TEREZINHA HARDY'!H470,SETOP,4,))</f>
        <v xml:space="preserve">UN    </v>
      </c>
      <c r="K470" s="3">
        <v>1</v>
      </c>
      <c r="L470" s="3"/>
      <c r="M470" s="26">
        <f>IF(I470="SINAPI",VLOOKUP('TEREZINHA HARDY'!H470,SINAPI,4,),VLOOKUP('TEREZINHA HARDY'!H470,SETOP,5,))</f>
        <v>2.2200000000000002</v>
      </c>
      <c r="N470" s="26">
        <f t="shared" si="3110"/>
        <v>2.81</v>
      </c>
      <c r="O470" s="26">
        <f t="shared" si="3111"/>
        <v>2.2200000000000002</v>
      </c>
      <c r="P470" s="26">
        <f t="shared" si="3112"/>
        <v>2.81</v>
      </c>
      <c r="Q470" s="220"/>
      <c r="R470" s="220"/>
      <c r="S470" s="4"/>
      <c r="T470" s="117"/>
    </row>
    <row r="471" spans="1:20" s="1" customFormat="1" ht="30" customHeight="1">
      <c r="A471" s="2" t="s">
        <v>17602</v>
      </c>
      <c r="B471" s="256" t="str">
        <f>IF(I471="SINAPI",VLOOKUP('TEREZINHA HARDY'!H471,SINAPI,2,),VLOOKUP('TEREZINHA HARDY'!H471,SETOP,3,))</f>
        <v>LUVA EM PVC RIGIDO ROSCAVEL, DE 3/4", PARA ELETRODUTO</v>
      </c>
      <c r="C471" s="256"/>
      <c r="D471" s="256"/>
      <c r="E471" s="256"/>
      <c r="F471" s="256"/>
      <c r="G471" s="256"/>
      <c r="H471" s="25">
        <v>1891</v>
      </c>
      <c r="I471" s="25" t="s">
        <v>16083</v>
      </c>
      <c r="J471" s="25" t="str">
        <f>IF(I471="SINAPI",VLOOKUP('TEREZINHA HARDY'!H471,SINAPI,3,),VLOOKUP('TEREZINHA HARDY'!H471,SETOP,4,))</f>
        <v xml:space="preserve">UN    </v>
      </c>
      <c r="K471" s="3">
        <v>35</v>
      </c>
      <c r="L471" s="3"/>
      <c r="M471" s="26">
        <f>IF(I471="SINAPI",VLOOKUP('TEREZINHA HARDY'!H471,SINAPI,4,),VLOOKUP('TEREZINHA HARDY'!H471,SETOP,5,))</f>
        <v>0.96</v>
      </c>
      <c r="N471" s="26">
        <f t="shared" si="3110"/>
        <v>1.21</v>
      </c>
      <c r="O471" s="26">
        <f t="shared" si="3111"/>
        <v>33.6</v>
      </c>
      <c r="P471" s="26">
        <f t="shared" si="3112"/>
        <v>42.35</v>
      </c>
      <c r="Q471" s="220"/>
      <c r="R471" s="220"/>
      <c r="S471" s="4"/>
      <c r="T471" s="117"/>
    </row>
    <row r="472" spans="1:20" s="1" customFormat="1" ht="30" customHeight="1">
      <c r="A472" s="2" t="s">
        <v>17603</v>
      </c>
      <c r="B472" s="256" t="s">
        <v>17261</v>
      </c>
      <c r="C472" s="256"/>
      <c r="D472" s="256"/>
      <c r="E472" s="256"/>
      <c r="F472" s="256"/>
      <c r="G472" s="256"/>
      <c r="H472" s="25">
        <v>39208</v>
      </c>
      <c r="I472" s="25" t="s">
        <v>16083</v>
      </c>
      <c r="J472" s="25" t="str">
        <f>IF(I472="SINAPI",VLOOKUP('TEREZINHA HARDY'!H472,SINAPI,3,),VLOOKUP('TEREZINHA HARDY'!H472,SETOP,4,))</f>
        <v xml:space="preserve">UN    </v>
      </c>
      <c r="K472" s="3">
        <v>2</v>
      </c>
      <c r="L472" s="3"/>
      <c r="M472" s="26">
        <f>IF(I472="SINAPI",VLOOKUP('TEREZINHA HARDY'!H472,SINAPI,4,),VLOOKUP('TEREZINHA HARDY'!H472,SETOP,5,))</f>
        <v>0.3</v>
      </c>
      <c r="N472" s="26">
        <f t="shared" si="3110"/>
        <v>0.38</v>
      </c>
      <c r="O472" s="26">
        <f t="shared" si="3111"/>
        <v>0.6</v>
      </c>
      <c r="P472" s="26">
        <f t="shared" si="3112"/>
        <v>0.76</v>
      </c>
      <c r="Q472" s="220"/>
      <c r="R472" s="220"/>
      <c r="S472" s="4"/>
      <c r="T472" s="117"/>
    </row>
    <row r="473" spans="1:20" s="1" customFormat="1" ht="30" customHeight="1">
      <c r="A473" s="2" t="s">
        <v>17604</v>
      </c>
      <c r="B473" s="256" t="str">
        <f>IF(I473="SINAPI",VLOOKUP('TEREZINHA HARDY'!H473,SINAPI,2,),VLOOKUP('TEREZINHA HARDY'!H473,SETOP,3,))</f>
        <v>BUCHA DE NYLON SEM ABA S4</v>
      </c>
      <c r="C473" s="256"/>
      <c r="D473" s="256"/>
      <c r="E473" s="256"/>
      <c r="F473" s="256"/>
      <c r="G473" s="256"/>
      <c r="H473" s="25">
        <v>11945</v>
      </c>
      <c r="I473" s="25" t="s">
        <v>16083</v>
      </c>
      <c r="J473" s="25" t="str">
        <f>IF(I473="SINAPI",VLOOKUP('TEREZINHA HARDY'!H473,SINAPI,3,),VLOOKUP('TEREZINHA HARDY'!H473,SETOP,4,))</f>
        <v xml:space="preserve">UN    </v>
      </c>
      <c r="K473" s="3">
        <v>683</v>
      </c>
      <c r="L473" s="3"/>
      <c r="M473" s="26">
        <f>IF(I473="SINAPI",VLOOKUP('TEREZINHA HARDY'!H473,SINAPI,4,),VLOOKUP('TEREZINHA HARDY'!H473,SETOP,5,))</f>
        <v>0.03</v>
      </c>
      <c r="N473" s="26">
        <f t="shared" si="3110"/>
        <v>0.04</v>
      </c>
      <c r="O473" s="26">
        <f t="shared" si="3111"/>
        <v>20.49</v>
      </c>
      <c r="P473" s="26">
        <f t="shared" si="3112"/>
        <v>27.32</v>
      </c>
      <c r="Q473" s="220"/>
      <c r="R473" s="220"/>
      <c r="S473" s="4"/>
      <c r="T473" s="117"/>
    </row>
    <row r="474" spans="1:20" s="1" customFormat="1" ht="30" customHeight="1">
      <c r="A474" s="2" t="s">
        <v>17605</v>
      </c>
      <c r="B474" s="256" t="str">
        <f>IF(I474="SINAPI",VLOOKUP('TEREZINHA HARDY'!H474,SINAPI,2,),VLOOKUP('TEREZINHA HARDY'!H474,SETOP,3,))</f>
        <v>BUCHA DE NYLON SEM ABA S6</v>
      </c>
      <c r="C474" s="256"/>
      <c r="D474" s="256"/>
      <c r="E474" s="256"/>
      <c r="F474" s="256"/>
      <c r="G474" s="256"/>
      <c r="H474" s="25">
        <v>4375</v>
      </c>
      <c r="I474" s="25" t="s">
        <v>16083</v>
      </c>
      <c r="J474" s="25" t="str">
        <f>IF(I474="SINAPI",VLOOKUP('TEREZINHA HARDY'!H474,SINAPI,3,),VLOOKUP('TEREZINHA HARDY'!H474,SETOP,4,))</f>
        <v xml:space="preserve">UN    </v>
      </c>
      <c r="K474" s="3">
        <v>2</v>
      </c>
      <c r="L474" s="3"/>
      <c r="M474" s="26">
        <f>IF(I474="SINAPI",VLOOKUP('TEREZINHA HARDY'!H474,SINAPI,4,),VLOOKUP('TEREZINHA HARDY'!H474,SETOP,5,))</f>
        <v>0.06</v>
      </c>
      <c r="N474" s="26">
        <f t="shared" si="3110"/>
        <v>0.08</v>
      </c>
      <c r="O474" s="26">
        <f t="shared" si="3111"/>
        <v>0.12</v>
      </c>
      <c r="P474" s="26">
        <f t="shared" si="3112"/>
        <v>0.16</v>
      </c>
      <c r="Q474" s="220"/>
      <c r="R474" s="220"/>
      <c r="S474" s="4"/>
      <c r="T474" s="117"/>
    </row>
    <row r="475" spans="1:20" s="1" customFormat="1" ht="30" customHeight="1">
      <c r="A475" s="2" t="s">
        <v>17606</v>
      </c>
      <c r="B475" s="256" t="s">
        <v>17262</v>
      </c>
      <c r="C475" s="256"/>
      <c r="D475" s="256"/>
      <c r="E475" s="256"/>
      <c r="F475" s="256"/>
      <c r="G475" s="256"/>
      <c r="H475" s="25">
        <v>4377</v>
      </c>
      <c r="I475" s="25" t="s">
        <v>16083</v>
      </c>
      <c r="J475" s="25" t="str">
        <f>IF(I475="SINAPI",VLOOKUP('TEREZINHA HARDY'!H475,SINAPI,3,),VLOOKUP('TEREZINHA HARDY'!H475,SETOP,4,))</f>
        <v xml:space="preserve">UN    </v>
      </c>
      <c r="K475" s="3">
        <v>683</v>
      </c>
      <c r="L475" s="3"/>
      <c r="M475" s="26">
        <f>IF(I475="SINAPI",VLOOKUP('TEREZINHA HARDY'!H475,SINAPI,4,),VLOOKUP('TEREZINHA HARDY'!H475,SETOP,5,))</f>
        <v>0.11</v>
      </c>
      <c r="N475" s="26">
        <f t="shared" si="3110"/>
        <v>0.14000000000000001</v>
      </c>
      <c r="O475" s="26">
        <f t="shared" si="3111"/>
        <v>75.13</v>
      </c>
      <c r="P475" s="26">
        <f t="shared" si="3112"/>
        <v>95.62</v>
      </c>
      <c r="Q475" s="220"/>
      <c r="R475" s="220"/>
      <c r="S475" s="4"/>
      <c r="T475" s="117"/>
    </row>
    <row r="476" spans="1:20" s="1" customFormat="1" ht="30" customHeight="1">
      <c r="A476" s="2" t="s">
        <v>17607</v>
      </c>
      <c r="B476" s="256" t="str">
        <f>IF(I476="SINAPI",VLOOKUP('TEREZINHA HARDY'!H476,SINAPI,2,),VLOOKUP('TEREZINHA HARDY'!H476,SETOP,3,))</f>
        <v>PARAFUSO DE ACO ZINCADO COM ROSCA SOBERBA, CABECA CHATA E FENDA SIMPLES, DIAMETRO 4,2 MM, COMPRIMENTO * 32 * MM</v>
      </c>
      <c r="C476" s="256"/>
      <c r="D476" s="256"/>
      <c r="E476" s="256"/>
      <c r="F476" s="256"/>
      <c r="G476" s="256"/>
      <c r="H476" s="25">
        <v>4377</v>
      </c>
      <c r="I476" s="25" t="s">
        <v>16083</v>
      </c>
      <c r="J476" s="25" t="str">
        <f>IF(I476="SINAPI",VLOOKUP('TEREZINHA HARDY'!H476,SINAPI,3,),VLOOKUP('TEREZINHA HARDY'!H476,SETOP,4,))</f>
        <v xml:space="preserve">UN    </v>
      </c>
      <c r="K476" s="3">
        <v>2</v>
      </c>
      <c r="L476" s="3"/>
      <c r="M476" s="26">
        <f>IF(I476="SINAPI",VLOOKUP('TEREZINHA HARDY'!H476,SINAPI,4,),VLOOKUP('TEREZINHA HARDY'!H476,SETOP,5,))</f>
        <v>0.11</v>
      </c>
      <c r="N476" s="26">
        <f t="shared" si="3110"/>
        <v>0.14000000000000001</v>
      </c>
      <c r="O476" s="26">
        <f t="shared" si="3111"/>
        <v>0.22</v>
      </c>
      <c r="P476" s="26">
        <f t="shared" si="3112"/>
        <v>0.28000000000000003</v>
      </c>
      <c r="Q476" s="220"/>
      <c r="R476" s="220"/>
      <c r="S476" s="4"/>
      <c r="T476" s="117"/>
    </row>
    <row r="477" spans="1:20" s="1" customFormat="1" ht="30" customHeight="1">
      <c r="A477" s="2" t="s">
        <v>17608</v>
      </c>
      <c r="B477" s="256" t="str">
        <f>IF(I477="SINAPI",VLOOKUP('TEREZINHA HARDY'!H477,SINAPI,2,),VLOOKUP('TEREZINHA HARDY'!H477,SETOP,3,))</f>
        <v>CABO DE COBRE FLEXÍVEL, CLASSE 5, ISOLAMENTO TIPO EPR/HEPR, NÃO HALOGENADO, ANTICHAMA, TERMOFIXO, UNIPOLAR, SEÇÃO 16 MM2, 90°C, 0,6/1KV</v>
      </c>
      <c r="C477" s="256"/>
      <c r="D477" s="256"/>
      <c r="E477" s="256"/>
      <c r="F477" s="256"/>
      <c r="G477" s="256"/>
      <c r="H477" s="25" t="s">
        <v>9689</v>
      </c>
      <c r="I477" s="25" t="s">
        <v>6222</v>
      </c>
      <c r="J477" s="25" t="str">
        <f>IF(I477="SINAPI",VLOOKUP('TEREZINHA HARDY'!H477,SINAPI,3,),VLOOKUP('TEREZINHA HARDY'!H477,SETOP,4,))</f>
        <v>M</v>
      </c>
      <c r="K477" s="3">
        <v>480</v>
      </c>
      <c r="L477" s="3"/>
      <c r="M477" s="26">
        <f>IF(I477="SINAPI",VLOOKUP('TEREZINHA HARDY'!H477,SINAPI,4,),VLOOKUP('TEREZINHA HARDY'!H477,SETOP,5,))</f>
        <v>10.5</v>
      </c>
      <c r="N477" s="26">
        <f t="shared" si="3110"/>
        <v>13.28</v>
      </c>
      <c r="O477" s="26">
        <f t="shared" si="3111"/>
        <v>5040</v>
      </c>
      <c r="P477" s="26">
        <f t="shared" si="3112"/>
        <v>6374.4</v>
      </c>
      <c r="Q477" s="220"/>
      <c r="R477" s="220"/>
      <c r="S477" s="4"/>
      <c r="T477" s="117"/>
    </row>
    <row r="478" spans="1:20" s="1" customFormat="1" ht="48.75" customHeight="1">
      <c r="A478" s="2" t="s">
        <v>17609</v>
      </c>
      <c r="B478" s="256" t="str">
        <f>IF(I478="SINAPI",VLOOKUP('TEREZINHA HARDY'!H478,SINAPI,2,),VLOOKUP('TEREZINHA HARDY'!H478,SETOP,3,))</f>
        <v>CABO DE COBRE FLEXÍVEL, CLASSE 5, ISOLAMENTO TIPO EPR/HEPR, NÃO HALOGENADO, ANTICHAMA, TERMOFIXO, UNIPOLAR, SEÇÃO 25 MM2, 90°C, 0,6/1KV</v>
      </c>
      <c r="C478" s="256"/>
      <c r="D478" s="256"/>
      <c r="E478" s="256"/>
      <c r="F478" s="256"/>
      <c r="G478" s="256"/>
      <c r="H478" s="25" t="s">
        <v>9693</v>
      </c>
      <c r="I478" s="25" t="s">
        <v>6222</v>
      </c>
      <c r="J478" s="25" t="str">
        <f>IF(I478="SINAPI",VLOOKUP('TEREZINHA HARDY'!H478,SINAPI,3,),VLOOKUP('TEREZINHA HARDY'!H478,SETOP,4,))</f>
        <v>M</v>
      </c>
      <c r="K478" s="3">
        <v>8.8000000000000007</v>
      </c>
      <c r="L478" s="3"/>
      <c r="M478" s="26">
        <f>IF(I478="SINAPI",VLOOKUP('TEREZINHA HARDY'!H478,SINAPI,4,),VLOOKUP('TEREZINHA HARDY'!H478,SETOP,5,))</f>
        <v>15.98</v>
      </c>
      <c r="N478" s="26">
        <f t="shared" si="3110"/>
        <v>20.22</v>
      </c>
      <c r="O478" s="26">
        <f t="shared" si="3111"/>
        <v>140.62400000000002</v>
      </c>
      <c r="P478" s="26">
        <f t="shared" si="3112"/>
        <v>177.93600000000001</v>
      </c>
      <c r="Q478" s="220"/>
      <c r="R478" s="220"/>
      <c r="S478" s="4"/>
      <c r="T478" s="117"/>
    </row>
    <row r="479" spans="1:20" s="1" customFormat="1" ht="48.75" customHeight="1">
      <c r="A479" s="2" t="s">
        <v>17610</v>
      </c>
      <c r="B479" s="256" t="str">
        <f>IF(I479="SINAPI",VLOOKUP('TEREZINHA HARDY'!H479,SINAPI,2,),VLOOKUP('TEREZINHA HARDY'!H479,SETOP,3,))</f>
        <v>CABO DE COBRE FLEXÍVEL, CLASSE 5, ISOLAMENTO TIPO EPR/HEPR, NÃO HALOGENADO, ANTICHAMA, TERMOFIXO, UNIPOLAR, SEÇÃO 35 MM2, 90°C, 0,6/1KV</v>
      </c>
      <c r="C479" s="256"/>
      <c r="D479" s="256"/>
      <c r="E479" s="256"/>
      <c r="F479" s="256"/>
      <c r="G479" s="256"/>
      <c r="H479" s="25" t="s">
        <v>9695</v>
      </c>
      <c r="I479" s="25" t="s">
        <v>6222</v>
      </c>
      <c r="J479" s="25" t="str">
        <f>IF(I479="SINAPI",VLOOKUP('TEREZINHA HARDY'!H479,SINAPI,3,),VLOOKUP('TEREZINHA HARDY'!H479,SETOP,4,))</f>
        <v>M</v>
      </c>
      <c r="K479" s="3">
        <v>248</v>
      </c>
      <c r="L479" s="3"/>
      <c r="M479" s="26">
        <f>IF(I479="SINAPI",VLOOKUP('TEREZINHA HARDY'!H479,SINAPI,4,),VLOOKUP('TEREZINHA HARDY'!H479,SETOP,5,))</f>
        <v>19.52</v>
      </c>
      <c r="N479" s="26">
        <f t="shared" ref="N479" si="3113">ROUND(M479*(1+$C$7),2)</f>
        <v>24.7</v>
      </c>
      <c r="O479" s="26">
        <f t="shared" ref="O479" si="3114">K479*M479</f>
        <v>4840.96</v>
      </c>
      <c r="P479" s="26">
        <f t="shared" ref="P479" si="3115">N479*K479</f>
        <v>6125.5999999999995</v>
      </c>
      <c r="Q479" s="220"/>
      <c r="R479" s="220"/>
      <c r="S479" s="4"/>
      <c r="T479" s="117"/>
    </row>
    <row r="480" spans="1:20" s="1" customFormat="1" ht="47.25" customHeight="1">
      <c r="A480" s="2" t="s">
        <v>17611</v>
      </c>
      <c r="B480" s="256" t="str">
        <f>IF(I480="SINAPI",VLOOKUP('TEREZINHA HARDY'!H480,SINAPI,2,),VLOOKUP('TEREZINHA HARDY'!H480,SETOP,3,))</f>
        <v>CABO DE COBRE FLEXÍVEL, CLASSE 5, ISOLAMENTO TIPO LSHF/ATOX, NÃO HALOGENADO, ANTICHAMA, TERMOPLÁSTICO, UNIPOLAR, SEÇÃO 1,5 MM2, 70°C, 450/750V</v>
      </c>
      <c r="C480" s="256"/>
      <c r="D480" s="256"/>
      <c r="E480" s="256"/>
      <c r="F480" s="256"/>
      <c r="G480" s="256"/>
      <c r="H480" s="25" t="s">
        <v>9706</v>
      </c>
      <c r="I480" s="25" t="s">
        <v>6222</v>
      </c>
      <c r="J480" s="25" t="str">
        <f>IF(I480="SINAPI",VLOOKUP('TEREZINHA HARDY'!H480,SINAPI,3,),VLOOKUP('TEREZINHA HARDY'!H480,SETOP,4,))</f>
        <v>M</v>
      </c>
      <c r="K480" s="3">
        <v>824.3</v>
      </c>
      <c r="L480" s="3"/>
      <c r="M480" s="26">
        <f>IF(I480="SINAPI",VLOOKUP('TEREZINHA HARDY'!H480,SINAPI,4,),VLOOKUP('TEREZINHA HARDY'!H480,SETOP,5,))</f>
        <v>1.64</v>
      </c>
      <c r="N480" s="26">
        <f t="shared" si="3110"/>
        <v>2.0699999999999998</v>
      </c>
      <c r="O480" s="26">
        <f t="shared" si="3111"/>
        <v>1351.8519999999999</v>
      </c>
      <c r="P480" s="26">
        <f t="shared" si="3112"/>
        <v>1706.3009999999997</v>
      </c>
      <c r="Q480" s="220"/>
      <c r="R480" s="220"/>
      <c r="S480" s="4"/>
      <c r="T480" s="117"/>
    </row>
    <row r="481" spans="1:20" s="1" customFormat="1" ht="43.5" customHeight="1">
      <c r="A481" s="2" t="s">
        <v>17612</v>
      </c>
      <c r="B481" s="256" t="str">
        <f>IF(I481="SINAPI",VLOOKUP('TEREZINHA HARDY'!H481,SINAPI,2,),VLOOKUP('TEREZINHA HARDY'!H481,SETOP,3,))</f>
        <v>CABO DE COBRE FLEXÍVEL, CLASSE 5, ISOLAMENTO TIPO LSHF/ATOX, NÃO HALOGENADO, ANTICHAMA, TERMOPLÁSTICO, UNIPOLAR, SEÇÃO 2,5 MM2, 70°C, 450/750V</v>
      </c>
      <c r="C481" s="256"/>
      <c r="D481" s="256"/>
      <c r="E481" s="256"/>
      <c r="F481" s="256"/>
      <c r="G481" s="256"/>
      <c r="H481" s="25" t="s">
        <v>9713</v>
      </c>
      <c r="I481" s="25" t="s">
        <v>6222</v>
      </c>
      <c r="J481" s="25" t="str">
        <f>IF(I481="SINAPI",VLOOKUP('TEREZINHA HARDY'!H481,SINAPI,3,),VLOOKUP('TEREZINHA HARDY'!H481,SETOP,4,))</f>
        <v>M</v>
      </c>
      <c r="K481" s="3">
        <v>872.3</v>
      </c>
      <c r="L481" s="3"/>
      <c r="M481" s="26">
        <f>IF(I481="SINAPI",VLOOKUP('TEREZINHA HARDY'!H481,SINAPI,4,),VLOOKUP('TEREZINHA HARDY'!H481,SETOP,5,))</f>
        <v>2.2200000000000002</v>
      </c>
      <c r="N481" s="26">
        <f t="shared" si="3110"/>
        <v>2.81</v>
      </c>
      <c r="O481" s="26">
        <f t="shared" si="3111"/>
        <v>1936.5060000000001</v>
      </c>
      <c r="P481" s="26">
        <f t="shared" si="3112"/>
        <v>2451.163</v>
      </c>
      <c r="Q481" s="220"/>
      <c r="R481" s="220"/>
      <c r="S481" s="4"/>
      <c r="T481" s="117"/>
    </row>
    <row r="482" spans="1:20" s="1" customFormat="1" ht="43.5" customHeight="1">
      <c r="A482" s="2" t="s">
        <v>17613</v>
      </c>
      <c r="B482" s="256" t="str">
        <f>IF(I482="SINAPI",VLOOKUP('TEREZINHA HARDY'!H482,SINAPI,2,),VLOOKUP('TEREZINHA HARDY'!H482,SETOP,3,))</f>
        <v>CABO DE COBRE FLEXÍVEL, CLASSE 5, ISOLAMENTO TIPO LSHF/ATOX, NÃO HALOGENADO, ANTICHAMA, TERMOPLÁSTICO, UNIPOLAR, SEÇÃO 6 MM2, 70°C, 450/750V</v>
      </c>
      <c r="C482" s="256"/>
      <c r="D482" s="256"/>
      <c r="E482" s="256"/>
      <c r="F482" s="256"/>
      <c r="G482" s="256"/>
      <c r="H482" s="25" t="s">
        <v>9722</v>
      </c>
      <c r="I482" s="25" t="s">
        <v>6222</v>
      </c>
      <c r="J482" s="25" t="str">
        <f>IF(I482="SINAPI",VLOOKUP('TEREZINHA HARDY'!H482,SINAPI,3,),VLOOKUP('TEREZINHA HARDY'!H482,SETOP,4,))</f>
        <v>M</v>
      </c>
      <c r="K482" s="3">
        <v>157.94999999999999</v>
      </c>
      <c r="L482" s="3"/>
      <c r="M482" s="26">
        <f>IF(I482="SINAPI",VLOOKUP('TEREZINHA HARDY'!H482,SINAPI,4,),VLOOKUP('TEREZINHA HARDY'!H482,SETOP,5,))</f>
        <v>4.1100000000000003</v>
      </c>
      <c r="N482" s="26">
        <f t="shared" si="3110"/>
        <v>5.2</v>
      </c>
      <c r="O482" s="26">
        <f t="shared" si="3111"/>
        <v>649.17449999999997</v>
      </c>
      <c r="P482" s="26">
        <f t="shared" si="3112"/>
        <v>821.33999999999992</v>
      </c>
      <c r="Q482" s="220"/>
      <c r="R482" s="220"/>
      <c r="S482" s="4"/>
      <c r="T482" s="117"/>
    </row>
    <row r="483" spans="1:20" s="1" customFormat="1" ht="30" customHeight="1">
      <c r="A483" s="2" t="s">
        <v>17614</v>
      </c>
      <c r="B483" s="256" t="str">
        <f>IF(I483="SINAPI",VLOOKUP('TEREZINHA HARDY'!H483,SINAPI,2,),VLOOKUP('TEREZINHA HARDY'!H483,SETOP,3,))</f>
        <v>CAIXA DE PASSAGEM Nº 3 PADRÃO TELEBRÁS DIM. (40 X 40 X 15) CM EM CHAPA DE AÇO GALVANIZADO - SOBREPOR, FECHO DE PLÁSTICO C/ FUNDO DE MADEIRA S/ FUNDO DE CHAPA</v>
      </c>
      <c r="C483" s="256"/>
      <c r="D483" s="256"/>
      <c r="E483" s="256"/>
      <c r="F483" s="256"/>
      <c r="G483" s="256"/>
      <c r="H483" s="25" t="s">
        <v>9799</v>
      </c>
      <c r="I483" s="25" t="s">
        <v>6222</v>
      </c>
      <c r="J483" s="25" t="str">
        <f>IF(I483="SINAPI",VLOOKUP('TEREZINHA HARDY'!H483,SINAPI,3,),VLOOKUP('TEREZINHA HARDY'!H483,SETOP,4,))</f>
        <v>U</v>
      </c>
      <c r="K483" s="3">
        <v>7</v>
      </c>
      <c r="L483" s="3"/>
      <c r="M483" s="26">
        <f>IF(I483="SINAPI",VLOOKUP('TEREZINHA HARDY'!H483,SINAPI,4,),VLOOKUP('TEREZINHA HARDY'!H483,SETOP,5,))</f>
        <v>198.14</v>
      </c>
      <c r="N483" s="26">
        <f t="shared" si="3110"/>
        <v>250.69</v>
      </c>
      <c r="O483" s="26">
        <f t="shared" si="3111"/>
        <v>1386.98</v>
      </c>
      <c r="P483" s="26">
        <f t="shared" si="3112"/>
        <v>1754.83</v>
      </c>
      <c r="Q483" s="220"/>
      <c r="R483" s="220"/>
      <c r="S483" s="4"/>
      <c r="T483" s="117"/>
    </row>
    <row r="484" spans="1:20" s="1" customFormat="1" ht="30" customHeight="1">
      <c r="A484" s="2" t="s">
        <v>17615</v>
      </c>
      <c r="B484" s="256" t="str">
        <f>IF(I484="SINAPI",VLOOKUP('TEREZINHA HARDY'!H484,SINAPI,2,),VLOOKUP('TEREZINHA HARDY'!H484,SETOP,3,))</f>
        <v>CHAVE DE PARTIDA DIRETA TRIFASICA, COM CAIXA TERMOPLASTICA, COM FUSIVEL DE 25 A, PARA MOTOR COM POTENCIA DE 7,5 CV E TENSAO DE 380 V</v>
      </c>
      <c r="C484" s="256"/>
      <c r="D484" s="256"/>
      <c r="E484" s="256"/>
      <c r="F484" s="256"/>
      <c r="G484" s="256"/>
      <c r="H484" s="25">
        <v>13354</v>
      </c>
      <c r="I484" s="25" t="s">
        <v>16083</v>
      </c>
      <c r="J484" s="25" t="str">
        <f>IF(I484="SINAPI",VLOOKUP('TEREZINHA HARDY'!H484,SINAPI,3,),VLOOKUP('TEREZINHA HARDY'!H484,SETOP,4,))</f>
        <v xml:space="preserve">UN    </v>
      </c>
      <c r="K484" s="3">
        <v>1</v>
      </c>
      <c r="L484" s="3"/>
      <c r="M484" s="26">
        <f>IF(I484="SINAPI",VLOOKUP('TEREZINHA HARDY'!H484,SINAPI,4,),VLOOKUP('TEREZINHA HARDY'!H484,SETOP,5,))</f>
        <v>504.7</v>
      </c>
      <c r="N484" s="26">
        <f t="shared" si="3110"/>
        <v>638.54999999999995</v>
      </c>
      <c r="O484" s="26">
        <f t="shared" si="3111"/>
        <v>504.7</v>
      </c>
      <c r="P484" s="26">
        <f t="shared" si="3112"/>
        <v>638.54999999999995</v>
      </c>
      <c r="Q484" s="220"/>
      <c r="R484" s="220"/>
      <c r="S484" s="4"/>
      <c r="T484" s="117"/>
    </row>
    <row r="485" spans="1:20" s="1" customFormat="1" ht="30" customHeight="1">
      <c r="A485" s="2" t="s">
        <v>17616</v>
      </c>
      <c r="B485" s="256" t="str">
        <f>IF(I485="SINAPI",VLOOKUP('TEREZINHA HARDY'!H485,SINAPI,2,),VLOOKUP('TEREZINHA HARDY'!H485,SETOP,3,))</f>
        <v>CONJUNTO DE TAMPA COM 1 INTERRUPTOR SIMPLES + 1 TOMADA PARA CONDULETE 3/4"</v>
      </c>
      <c r="C485" s="256"/>
      <c r="D485" s="256"/>
      <c r="E485" s="256"/>
      <c r="F485" s="256"/>
      <c r="G485" s="256"/>
      <c r="H485" s="25" t="s">
        <v>9909</v>
      </c>
      <c r="I485" s="25" t="s">
        <v>6222</v>
      </c>
      <c r="J485" s="25" t="str">
        <f>IF(I485="SINAPI",VLOOKUP('TEREZINHA HARDY'!H485,SINAPI,3,),VLOOKUP('TEREZINHA HARDY'!H485,SETOP,4,))</f>
        <v>CJ</v>
      </c>
      <c r="K485" s="3">
        <v>11</v>
      </c>
      <c r="L485" s="3"/>
      <c r="M485" s="26">
        <f>IF(I485="SINAPI",VLOOKUP('TEREZINHA HARDY'!H485,SINAPI,4,),VLOOKUP('TEREZINHA HARDY'!H485,SETOP,5,))</f>
        <v>34.450000000000003</v>
      </c>
      <c r="N485" s="26">
        <f t="shared" si="3110"/>
        <v>43.59</v>
      </c>
      <c r="O485" s="26">
        <f t="shared" si="3111"/>
        <v>378.95000000000005</v>
      </c>
      <c r="P485" s="26">
        <f t="shared" si="3112"/>
        <v>479.49</v>
      </c>
      <c r="Q485" s="220"/>
      <c r="R485" s="220"/>
      <c r="S485" s="4"/>
      <c r="T485" s="117"/>
    </row>
    <row r="486" spans="1:20" s="1" customFormat="1" ht="30" customHeight="1">
      <c r="A486" s="2" t="s">
        <v>17617</v>
      </c>
      <c r="B486" s="256" t="str">
        <f>IF(I486="SINAPI",VLOOKUP('TEREZINHA HARDY'!H486,SINAPI,2,),VLOOKUP('TEREZINHA HARDY'!H486,SETOP,3,))</f>
        <v>CONJUNTO TAMPA E 1 TOMADA 2P UNIVERSAL PARA CONDULETE 3/4"</v>
      </c>
      <c r="C486" s="256"/>
      <c r="D486" s="256"/>
      <c r="E486" s="256"/>
      <c r="F486" s="256"/>
      <c r="G486" s="256"/>
      <c r="H486" s="25" t="s">
        <v>9916</v>
      </c>
      <c r="I486" s="25" t="s">
        <v>6222</v>
      </c>
      <c r="J486" s="25" t="str">
        <f>IF(I486="SINAPI",VLOOKUP('TEREZINHA HARDY'!H486,SINAPI,3,),VLOOKUP('TEREZINHA HARDY'!H486,SETOP,4,))</f>
        <v>CJ</v>
      </c>
      <c r="K486" s="3">
        <v>54</v>
      </c>
      <c r="L486" s="3"/>
      <c r="M486" s="26">
        <f>IF(I486="SINAPI",VLOOKUP('TEREZINHA HARDY'!H486,SINAPI,4,),VLOOKUP('TEREZINHA HARDY'!H486,SETOP,5,))</f>
        <v>24.21</v>
      </c>
      <c r="N486" s="26">
        <f t="shared" si="3110"/>
        <v>30.63</v>
      </c>
      <c r="O486" s="26">
        <f t="shared" si="3111"/>
        <v>1307.3400000000001</v>
      </c>
      <c r="P486" s="26">
        <f t="shared" si="3112"/>
        <v>1654.02</v>
      </c>
      <c r="Q486" s="220"/>
      <c r="R486" s="220"/>
      <c r="S486" s="4"/>
      <c r="T486" s="117"/>
    </row>
    <row r="487" spans="1:20" s="1" customFormat="1" ht="30" customHeight="1">
      <c r="A487" s="2" t="s">
        <v>17618</v>
      </c>
      <c r="B487" s="256" t="str">
        <f>IF(I487="SINAPI",VLOOKUP('TEREZINHA HARDY'!H487,SINAPI,2,),VLOOKUP('TEREZINHA HARDY'!H487,SETOP,3,))</f>
        <v>CONJUNTO TAMPA E INTERRUPTOR PARALELO PARA CONDULETE 3/4"</v>
      </c>
      <c r="C487" s="256"/>
      <c r="D487" s="256"/>
      <c r="E487" s="256"/>
      <c r="F487" s="256"/>
      <c r="G487" s="256"/>
      <c r="H487" s="25" t="s">
        <v>9914</v>
      </c>
      <c r="I487" s="25" t="s">
        <v>6222</v>
      </c>
      <c r="J487" s="25" t="str">
        <f>IF(I487="SINAPI",VLOOKUP('TEREZINHA HARDY'!H487,SINAPI,3,),VLOOKUP('TEREZINHA HARDY'!H487,SETOP,4,))</f>
        <v>CJ</v>
      </c>
      <c r="K487" s="3">
        <v>3</v>
      </c>
      <c r="L487" s="3"/>
      <c r="M487" s="26">
        <f>IF(I487="SINAPI",VLOOKUP('TEREZINHA HARDY'!H487,SINAPI,4,),VLOOKUP('TEREZINHA HARDY'!H487,SETOP,5,))</f>
        <v>48.66</v>
      </c>
      <c r="N487" s="26">
        <f t="shared" si="3110"/>
        <v>61.56</v>
      </c>
      <c r="O487" s="26">
        <f t="shared" si="3111"/>
        <v>145.97999999999999</v>
      </c>
      <c r="P487" s="26">
        <f t="shared" si="3112"/>
        <v>184.68</v>
      </c>
      <c r="Q487" s="220"/>
      <c r="R487" s="220"/>
      <c r="S487" s="4"/>
      <c r="T487" s="117"/>
    </row>
    <row r="488" spans="1:20" s="1" customFormat="1" ht="30" customHeight="1">
      <c r="A488" s="2" t="s">
        <v>17619</v>
      </c>
      <c r="B488" s="256" t="str">
        <f>IF(I488="SINAPI",VLOOKUP('TEREZINHA HARDY'!H488,SINAPI,2,),VLOOKUP('TEREZINHA HARDY'!H488,SETOP,3,))</f>
        <v>CONJUNTO TAMPA E INTERRUPTOR SIMPLES PARA CONDULETE 3/4"</v>
      </c>
      <c r="C488" s="256"/>
      <c r="D488" s="256"/>
      <c r="E488" s="256"/>
      <c r="F488" s="256"/>
      <c r="G488" s="256"/>
      <c r="H488" s="25" t="s">
        <v>9915</v>
      </c>
      <c r="I488" s="25" t="s">
        <v>6222</v>
      </c>
      <c r="J488" s="25" t="str">
        <f>IF(I488="SINAPI",VLOOKUP('TEREZINHA HARDY'!H488,SINAPI,3,),VLOOKUP('TEREZINHA HARDY'!H488,SETOP,4,))</f>
        <v>CJ</v>
      </c>
      <c r="K488" s="3">
        <v>3</v>
      </c>
      <c r="L488" s="3"/>
      <c r="M488" s="26">
        <f>IF(I488="SINAPI",VLOOKUP('TEREZINHA HARDY'!H488,SINAPI,4,),VLOOKUP('TEREZINHA HARDY'!H488,SETOP,5,))</f>
        <v>31.47</v>
      </c>
      <c r="N488" s="26">
        <f t="shared" si="3110"/>
        <v>39.82</v>
      </c>
      <c r="O488" s="26">
        <f t="shared" si="3111"/>
        <v>94.41</v>
      </c>
      <c r="P488" s="26">
        <f t="shared" si="3112"/>
        <v>119.46000000000001</v>
      </c>
      <c r="Q488" s="220"/>
      <c r="R488" s="220"/>
      <c r="S488" s="4"/>
      <c r="T488" s="117"/>
    </row>
    <row r="489" spans="1:20" s="1" customFormat="1" ht="30" customHeight="1">
      <c r="A489" s="2" t="s">
        <v>17620</v>
      </c>
      <c r="B489" s="256" t="s">
        <v>17270</v>
      </c>
      <c r="C489" s="256"/>
      <c r="D489" s="256"/>
      <c r="E489" s="256"/>
      <c r="F489" s="256"/>
      <c r="G489" s="256"/>
      <c r="H489" s="25" t="s">
        <v>9949</v>
      </c>
      <c r="I489" s="25" t="s">
        <v>6222</v>
      </c>
      <c r="J489" s="25" t="str">
        <f>IF(I489="SINAPI",VLOOKUP('TEREZINHA HARDY'!H489,SINAPI,3,),VLOOKUP('TEREZINHA HARDY'!H489,SETOP,4,))</f>
        <v>U</v>
      </c>
      <c r="K489" s="3">
        <v>1</v>
      </c>
      <c r="L489" s="3"/>
      <c r="M489" s="26">
        <f>IF(I489="SINAPI",VLOOKUP('TEREZINHA HARDY'!H489,SINAPI,4,),VLOOKUP('TEREZINHA HARDY'!H489,SETOP,5,))</f>
        <v>41.24</v>
      </c>
      <c r="N489" s="26">
        <f t="shared" si="3110"/>
        <v>52.18</v>
      </c>
      <c r="O489" s="26">
        <f t="shared" si="3111"/>
        <v>41.24</v>
      </c>
      <c r="P489" s="26">
        <f t="shared" si="3112"/>
        <v>52.18</v>
      </c>
      <c r="Q489" s="220"/>
      <c r="R489" s="220"/>
      <c r="S489" s="4"/>
      <c r="T489" s="117"/>
    </row>
    <row r="490" spans="1:20" s="1" customFormat="1" ht="30" customHeight="1">
      <c r="A490" s="2" t="s">
        <v>17621</v>
      </c>
      <c r="B490" s="256" t="s">
        <v>17271</v>
      </c>
      <c r="C490" s="256"/>
      <c r="D490" s="256"/>
      <c r="E490" s="256"/>
      <c r="F490" s="256"/>
      <c r="G490" s="256"/>
      <c r="H490" s="25" t="s">
        <v>9995</v>
      </c>
      <c r="I490" s="25" t="s">
        <v>6222</v>
      </c>
      <c r="J490" s="25" t="str">
        <f>IF(I490="SINAPI",VLOOKUP('TEREZINHA HARDY'!H490,SINAPI,3,),VLOOKUP('TEREZINHA HARDY'!H490,SETOP,4,))</f>
        <v>U</v>
      </c>
      <c r="K490" s="3">
        <v>1</v>
      </c>
      <c r="L490" s="3"/>
      <c r="M490" s="26">
        <f>IF(I490="SINAPI",VLOOKUP('TEREZINHA HARDY'!H490,SINAPI,4,),VLOOKUP('TEREZINHA HARDY'!H490,SETOP,5,))</f>
        <v>73.819999999999993</v>
      </c>
      <c r="N490" s="26">
        <f t="shared" si="3110"/>
        <v>93.4</v>
      </c>
      <c r="O490" s="26">
        <f t="shared" si="3111"/>
        <v>73.819999999999993</v>
      </c>
      <c r="P490" s="26">
        <f t="shared" si="3112"/>
        <v>93.4</v>
      </c>
      <c r="Q490" s="220"/>
      <c r="R490" s="220"/>
      <c r="S490" s="4"/>
      <c r="T490" s="117"/>
    </row>
    <row r="491" spans="1:20" s="1" customFormat="1" ht="30" customHeight="1">
      <c r="A491" s="2" t="s">
        <v>17622</v>
      </c>
      <c r="B491" s="256" t="s">
        <v>17272</v>
      </c>
      <c r="C491" s="256"/>
      <c r="D491" s="256"/>
      <c r="E491" s="256"/>
      <c r="F491" s="256"/>
      <c r="G491" s="256"/>
      <c r="H491" s="25" t="s">
        <v>9963</v>
      </c>
      <c r="I491" s="25" t="s">
        <v>6222</v>
      </c>
      <c r="J491" s="25" t="str">
        <f>IF(I491="SINAPI",VLOOKUP('TEREZINHA HARDY'!H491,SINAPI,3,),VLOOKUP('TEREZINHA HARDY'!H491,SETOP,4,))</f>
        <v>U</v>
      </c>
      <c r="K491" s="3">
        <v>7</v>
      </c>
      <c r="L491" s="3"/>
      <c r="M491" s="26">
        <f>IF(I491="SINAPI",VLOOKUP('TEREZINHA HARDY'!H491,SINAPI,4,),VLOOKUP('TEREZINHA HARDY'!H491,SETOP,5,))</f>
        <v>17.05</v>
      </c>
      <c r="N491" s="26">
        <f>ROUND(M491*(1+$C$7),2)</f>
        <v>21.57</v>
      </c>
      <c r="O491" s="26">
        <f>K491*M491</f>
        <v>119.35000000000001</v>
      </c>
      <c r="P491" s="26">
        <f>N491*K491</f>
        <v>150.99</v>
      </c>
      <c r="Q491" s="220"/>
      <c r="R491" s="220"/>
      <c r="S491" s="4"/>
      <c r="T491" s="117"/>
    </row>
    <row r="492" spans="1:20" s="1" customFormat="1" ht="30" customHeight="1">
      <c r="A492" s="2" t="s">
        <v>17623</v>
      </c>
      <c r="B492" s="256" t="s">
        <v>17273</v>
      </c>
      <c r="C492" s="256"/>
      <c r="D492" s="256"/>
      <c r="E492" s="256"/>
      <c r="F492" s="256"/>
      <c r="G492" s="256"/>
      <c r="H492" s="25" t="s">
        <v>9965</v>
      </c>
      <c r="I492" s="25" t="s">
        <v>6222</v>
      </c>
      <c r="J492" s="25" t="str">
        <f>IF(I492="SINAPI",VLOOKUP('TEREZINHA HARDY'!H492,SINAPI,3,),VLOOKUP('TEREZINHA HARDY'!H492,SETOP,4,))</f>
        <v>U</v>
      </c>
      <c r="K492" s="3">
        <v>3</v>
      </c>
      <c r="L492" s="3"/>
      <c r="M492" s="26">
        <f>IF(I492="SINAPI",VLOOKUP('TEREZINHA HARDY'!H492,SINAPI,4,),VLOOKUP('TEREZINHA HARDY'!H492,SETOP,5,))</f>
        <v>17.05</v>
      </c>
      <c r="N492" s="26">
        <f>ROUND(M492*(1+$C$7),2)</f>
        <v>21.57</v>
      </c>
      <c r="O492" s="26">
        <f>K492*M492</f>
        <v>51.150000000000006</v>
      </c>
      <c r="P492" s="26">
        <f>N492*K492</f>
        <v>64.710000000000008</v>
      </c>
      <c r="Q492" s="220"/>
      <c r="R492" s="220"/>
      <c r="S492" s="4"/>
      <c r="T492" s="117"/>
    </row>
    <row r="493" spans="1:20" s="1" customFormat="1" ht="30" customHeight="1">
      <c r="A493" s="2" t="s">
        <v>17624</v>
      </c>
      <c r="B493" s="256" t="s">
        <v>17274</v>
      </c>
      <c r="C493" s="256"/>
      <c r="D493" s="256"/>
      <c r="E493" s="256"/>
      <c r="F493" s="256"/>
      <c r="G493" s="256"/>
      <c r="H493" s="25" t="s">
        <v>9967</v>
      </c>
      <c r="I493" s="25" t="s">
        <v>6222</v>
      </c>
      <c r="J493" s="25" t="str">
        <f>IF(I493="SINAPI",VLOOKUP('TEREZINHA HARDY'!H493,SINAPI,3,),VLOOKUP('TEREZINHA HARDY'!H493,SETOP,4,))</f>
        <v>U</v>
      </c>
      <c r="K493" s="3">
        <v>1</v>
      </c>
      <c r="L493" s="3"/>
      <c r="M493" s="26">
        <f>IF(I493="SINAPI",VLOOKUP('TEREZINHA HARDY'!H493,SINAPI,4,),VLOOKUP('TEREZINHA HARDY'!H493,SETOP,5,))</f>
        <v>17.05</v>
      </c>
      <c r="N493" s="26">
        <f>ROUND(M493*(1+$C$7),2)</f>
        <v>21.57</v>
      </c>
      <c r="O493" s="26">
        <f>K493*M493</f>
        <v>17.05</v>
      </c>
      <c r="P493" s="26">
        <f>N493*K493</f>
        <v>21.57</v>
      </c>
      <c r="Q493" s="220"/>
      <c r="R493" s="220"/>
      <c r="S493" s="4"/>
      <c r="T493" s="117"/>
    </row>
    <row r="494" spans="1:20" s="1" customFormat="1" ht="30" customHeight="1">
      <c r="A494" s="2" t="s">
        <v>17625</v>
      </c>
      <c r="B494" s="256" t="str">
        <f>IF(I494="SINAPI",VLOOKUP('TEREZINHA HARDY'!H494,SINAPI,2,),VLOOKUP('TEREZINHA HARDY'!H494,SETOP,3,))</f>
        <v>DISJUNTOR TRIPOLAR TERMOMAGNÉTICO 5KA, DE 20A</v>
      </c>
      <c r="C494" s="256"/>
      <c r="D494" s="256"/>
      <c r="E494" s="256"/>
      <c r="F494" s="256"/>
      <c r="G494" s="256"/>
      <c r="H494" s="25" t="s">
        <v>9995</v>
      </c>
      <c r="I494" s="25" t="s">
        <v>6222</v>
      </c>
      <c r="J494" s="25" t="str">
        <f>IF(I494="SINAPI",VLOOKUP('TEREZINHA HARDY'!H494,SINAPI,3,),VLOOKUP('TEREZINHA HARDY'!H494,SETOP,4,))</f>
        <v>U</v>
      </c>
      <c r="K494" s="3">
        <v>2</v>
      </c>
      <c r="L494" s="3"/>
      <c r="M494" s="26">
        <f>IF(I494="SINAPI",VLOOKUP('TEREZINHA HARDY'!H494,SINAPI,4,),VLOOKUP('TEREZINHA HARDY'!H494,SETOP,5,))</f>
        <v>73.819999999999993</v>
      </c>
      <c r="N494" s="26">
        <f t="shared" si="3110"/>
        <v>93.4</v>
      </c>
      <c r="O494" s="26">
        <f t="shared" si="3111"/>
        <v>147.63999999999999</v>
      </c>
      <c r="P494" s="26">
        <f t="shared" si="3112"/>
        <v>186.8</v>
      </c>
      <c r="Q494" s="220"/>
      <c r="R494" s="220"/>
      <c r="S494" s="4"/>
      <c r="T494" s="117"/>
    </row>
    <row r="495" spans="1:20" s="1" customFormat="1" ht="30" customHeight="1">
      <c r="A495" s="2" t="s">
        <v>17626</v>
      </c>
      <c r="B495" s="256" t="str">
        <f>IF(I495="SINAPI",VLOOKUP('TEREZINHA HARDY'!H495,SINAPI,2,),VLOOKUP('TEREZINHA HARDY'!H495,SETOP,3,))</f>
        <v>DISJUNTOR TRIPOLAR TERMOMAGNÉTICO 5KA, DE 70A</v>
      </c>
      <c r="C495" s="256"/>
      <c r="D495" s="256"/>
      <c r="E495" s="256"/>
      <c r="F495" s="256"/>
      <c r="G495" s="256"/>
      <c r="H495" s="25" t="s">
        <v>10002</v>
      </c>
      <c r="I495" s="25" t="s">
        <v>6222</v>
      </c>
      <c r="J495" s="25" t="str">
        <f>IF(I495="SINAPI",VLOOKUP('TEREZINHA HARDY'!H495,SINAPI,3,),VLOOKUP('TEREZINHA HARDY'!H495,SETOP,4,))</f>
        <v>U</v>
      </c>
      <c r="K495" s="3">
        <v>2</v>
      </c>
      <c r="L495" s="3"/>
      <c r="M495" s="26">
        <f>IF(I495="SINAPI",VLOOKUP('TEREZINHA HARDY'!H495,SINAPI,4,),VLOOKUP('TEREZINHA HARDY'!H495,SETOP,5,))</f>
        <v>87.28</v>
      </c>
      <c r="N495" s="26">
        <f t="shared" si="3110"/>
        <v>110.43</v>
      </c>
      <c r="O495" s="26">
        <f t="shared" si="3111"/>
        <v>174.56</v>
      </c>
      <c r="P495" s="26">
        <f t="shared" si="3112"/>
        <v>220.86</v>
      </c>
      <c r="Q495" s="220"/>
      <c r="R495" s="220"/>
      <c r="S495" s="4"/>
      <c r="T495" s="117"/>
    </row>
    <row r="496" spans="1:20" s="1" customFormat="1" ht="30" customHeight="1">
      <c r="A496" s="2" t="s">
        <v>17627</v>
      </c>
      <c r="B496" s="256" t="s">
        <v>17263</v>
      </c>
      <c r="C496" s="256"/>
      <c r="D496" s="256"/>
      <c r="E496" s="256"/>
      <c r="F496" s="256"/>
      <c r="G496" s="256"/>
      <c r="H496" s="25" t="s">
        <v>10003</v>
      </c>
      <c r="I496" s="25" t="s">
        <v>6222</v>
      </c>
      <c r="J496" s="25" t="str">
        <f>IF(I496="SINAPI",VLOOKUP('TEREZINHA HARDY'!H496,SINAPI,3,),VLOOKUP('TEREZINHA HARDY'!H496,SETOP,4,))</f>
        <v>U</v>
      </c>
      <c r="K496" s="3">
        <v>1</v>
      </c>
      <c r="L496" s="3"/>
      <c r="M496" s="26">
        <f>IF(I496="SINAPI",VLOOKUP('TEREZINHA HARDY'!H496,SINAPI,4,),VLOOKUP('TEREZINHA HARDY'!H496,SETOP,5,))</f>
        <v>87.28</v>
      </c>
      <c r="N496" s="26">
        <f t="shared" si="3110"/>
        <v>110.43</v>
      </c>
      <c r="O496" s="26">
        <f t="shared" si="3111"/>
        <v>87.28</v>
      </c>
      <c r="P496" s="26">
        <f t="shared" si="3112"/>
        <v>110.43</v>
      </c>
      <c r="Q496" s="220"/>
      <c r="R496" s="220"/>
      <c r="S496" s="4"/>
      <c r="T496" s="117"/>
    </row>
    <row r="497" spans="1:20" s="1" customFormat="1" ht="30" customHeight="1">
      <c r="A497" s="2" t="s">
        <v>17628</v>
      </c>
      <c r="B497" s="256" t="s">
        <v>17264</v>
      </c>
      <c r="C497" s="256"/>
      <c r="D497" s="256"/>
      <c r="E497" s="256"/>
      <c r="F497" s="256"/>
      <c r="G497" s="256"/>
      <c r="H497" s="25">
        <v>39465</v>
      </c>
      <c r="I497" s="25" t="s">
        <v>16083</v>
      </c>
      <c r="J497" s="25" t="str">
        <f>IF(I497="SINAPI",VLOOKUP('TEREZINHA HARDY'!H497,SINAPI,3,),VLOOKUP('TEREZINHA HARDY'!H497,SETOP,4,))</f>
        <v xml:space="preserve">UN    </v>
      </c>
      <c r="K497" s="3">
        <v>12</v>
      </c>
      <c r="L497" s="3"/>
      <c r="M497" s="26">
        <f>IF(I497="SINAPI",VLOOKUP('TEREZINHA HARDY'!H497,SINAPI,4,),VLOOKUP('TEREZINHA HARDY'!H497,SETOP,5,))</f>
        <v>68.23</v>
      </c>
      <c r="N497" s="26">
        <f t="shared" si="3110"/>
        <v>86.32</v>
      </c>
      <c r="O497" s="26">
        <f t="shared" si="3111"/>
        <v>818.76</v>
      </c>
      <c r="P497" s="26">
        <f t="shared" si="3112"/>
        <v>1035.8399999999999</v>
      </c>
      <c r="Q497" s="220"/>
      <c r="R497" s="220"/>
      <c r="S497" s="4"/>
      <c r="T497" s="117"/>
    </row>
    <row r="498" spans="1:20" s="1" customFormat="1" ht="30" customHeight="1">
      <c r="A498" s="2" t="s">
        <v>17629</v>
      </c>
      <c r="B498" s="256" t="str">
        <f>IF(I498="SINAPI",VLOOKUP('TEREZINHA HARDY'!H498,SINAPI,2,),VLOOKUP('TEREZINHA HARDY'!H498,SETOP,3,))</f>
        <v>DISPOSITIVO DR, 2 POLOS, SENSIBILIDADE DE 30 MA, CORRENTE DE 25 A, TIPO AC</v>
      </c>
      <c r="C498" s="256"/>
      <c r="D498" s="256"/>
      <c r="E498" s="256"/>
      <c r="F498" s="256"/>
      <c r="G498" s="256"/>
      <c r="H498" s="25">
        <v>39445</v>
      </c>
      <c r="I498" s="25" t="s">
        <v>16083</v>
      </c>
      <c r="J498" s="25" t="str">
        <f>IF(I498="SINAPI",VLOOKUP('TEREZINHA HARDY'!H498,SINAPI,3,),VLOOKUP('TEREZINHA HARDY'!H498,SETOP,4,))</f>
        <v xml:space="preserve">UN    </v>
      </c>
      <c r="K498" s="3">
        <v>12</v>
      </c>
      <c r="L498" s="3"/>
      <c r="M498" s="26">
        <f>IF(I498="SINAPI",VLOOKUP('TEREZINHA HARDY'!H498,SINAPI,4,),VLOOKUP('TEREZINHA HARDY'!H498,SETOP,5,))</f>
        <v>140.4</v>
      </c>
      <c r="N498" s="26">
        <f t="shared" si="3110"/>
        <v>177.63</v>
      </c>
      <c r="O498" s="26">
        <f t="shared" si="3111"/>
        <v>1684.8000000000002</v>
      </c>
      <c r="P498" s="26">
        <f t="shared" si="3112"/>
        <v>2131.56</v>
      </c>
      <c r="Q498" s="220"/>
      <c r="R498" s="220"/>
      <c r="S498" s="4"/>
      <c r="T498" s="117"/>
    </row>
    <row r="499" spans="1:20" s="1" customFormat="1" ht="30" customHeight="1">
      <c r="A499" s="2" t="s">
        <v>17630</v>
      </c>
      <c r="B499" s="256" t="str">
        <f>IF(I499="SINAPI",VLOOKUP('TEREZINHA HARDY'!H499,SINAPI,2,),VLOOKUP('TEREZINHA HARDY'!H499,SETOP,3,))</f>
        <v>DISPOSITIVO DR, 4 POLOS, SENSIBILIDADE DE 30 MA, CORRENTE DE 25 A, TIPO AC</v>
      </c>
      <c r="C499" s="256"/>
      <c r="D499" s="256"/>
      <c r="E499" s="256"/>
      <c r="F499" s="256"/>
      <c r="G499" s="256"/>
      <c r="H499" s="25">
        <v>39455</v>
      </c>
      <c r="I499" s="25" t="s">
        <v>16083</v>
      </c>
      <c r="J499" s="25" t="str">
        <f>IF(I499="SINAPI",VLOOKUP('TEREZINHA HARDY'!H499,SINAPI,3,),VLOOKUP('TEREZINHA HARDY'!H499,SETOP,4,))</f>
        <v xml:space="preserve">UN    </v>
      </c>
      <c r="K499" s="3">
        <v>1</v>
      </c>
      <c r="L499" s="3"/>
      <c r="M499" s="26">
        <f>IF(I499="SINAPI",VLOOKUP('TEREZINHA HARDY'!H499,SINAPI,4,),VLOOKUP('TEREZINHA HARDY'!H499,SETOP,5,))</f>
        <v>159.97</v>
      </c>
      <c r="N499" s="26">
        <f t="shared" si="3110"/>
        <v>202.39</v>
      </c>
      <c r="O499" s="26">
        <f t="shared" si="3111"/>
        <v>159.97</v>
      </c>
      <c r="P499" s="26">
        <f t="shared" si="3112"/>
        <v>202.39</v>
      </c>
      <c r="Q499" s="220"/>
      <c r="R499" s="220"/>
      <c r="S499" s="4"/>
      <c r="T499" s="117"/>
    </row>
    <row r="500" spans="1:20" s="1" customFormat="1" ht="30" customHeight="1">
      <c r="A500" s="2" t="s">
        <v>17631</v>
      </c>
      <c r="B500" s="256" t="str">
        <f>IF(I500="SINAPI",VLOOKUP('TEREZINHA HARDY'!H500,SINAPI,2,),VLOOKUP('TEREZINHA HARDY'!H500,SETOP,3,))</f>
        <v>ELETRODUTO FLEXÍVEL CORRUGADO, PVC, ANTI-CHAMA DN 25 MM (3/4") - APLICAÇÃO EM ALVENARIA</v>
      </c>
      <c r="C500" s="256"/>
      <c r="D500" s="256"/>
      <c r="E500" s="256"/>
      <c r="F500" s="256"/>
      <c r="G500" s="256"/>
      <c r="H500" s="25" t="s">
        <v>10220</v>
      </c>
      <c r="I500" s="25" t="s">
        <v>6222</v>
      </c>
      <c r="J500" s="25" t="str">
        <f>IF(I500="SINAPI",VLOOKUP('TEREZINHA HARDY'!H500,SINAPI,3,),VLOOKUP('TEREZINHA HARDY'!H500,SETOP,4,))</f>
        <v>M</v>
      </c>
      <c r="K500" s="3">
        <v>41.3</v>
      </c>
      <c r="L500" s="3"/>
      <c r="M500" s="26">
        <f>IF(I500="SINAPI",VLOOKUP('TEREZINHA HARDY'!H500,SINAPI,4,),VLOOKUP('TEREZINHA HARDY'!H500,SETOP,5,))</f>
        <v>6.26</v>
      </c>
      <c r="N500" s="26">
        <f t="shared" si="3110"/>
        <v>7.92</v>
      </c>
      <c r="O500" s="26">
        <f t="shared" si="3111"/>
        <v>258.53799999999995</v>
      </c>
      <c r="P500" s="26">
        <f t="shared" si="3112"/>
        <v>327.09599999999995</v>
      </c>
      <c r="Q500" s="220"/>
      <c r="R500" s="220"/>
      <c r="S500" s="4"/>
      <c r="T500" s="117"/>
    </row>
    <row r="501" spans="1:20" s="1" customFormat="1" ht="30" customHeight="1">
      <c r="A501" s="2" t="s">
        <v>17632</v>
      </c>
      <c r="B501" s="256" t="str">
        <f>IF(I501="SINAPI",VLOOKUP('TEREZINHA HARDY'!H501,SINAPI,2,),VLOOKUP('TEREZINHA HARDY'!H501,SETOP,3,))</f>
        <v>ELETRODUTO FLEXÍVEL, EM AÇO GALVANIZADO, REVESTIDO EXTERNAMENTE COM PVC PRETO (1.1/2"), INCLUSIVE CONEXÕES, SUPORTES E FIXAÇÃO</v>
      </c>
      <c r="C501" s="256"/>
      <c r="D501" s="256"/>
      <c r="E501" s="256"/>
      <c r="F501" s="256"/>
      <c r="G501" s="256"/>
      <c r="H501" s="25" t="s">
        <v>10223</v>
      </c>
      <c r="I501" s="25" t="s">
        <v>6222</v>
      </c>
      <c r="J501" s="25" t="str">
        <f>IF(I501="SINAPI",VLOOKUP('TEREZINHA HARDY'!H501,SINAPI,3,),VLOOKUP('TEREZINHA HARDY'!H501,SETOP,4,))</f>
        <v>M</v>
      </c>
      <c r="K501" s="3">
        <v>155.80000000000001</v>
      </c>
      <c r="L501" s="3"/>
      <c r="M501" s="26">
        <f>IF(I501="SINAPI",VLOOKUP('TEREZINHA HARDY'!H501,SINAPI,4,),VLOOKUP('TEREZINHA HARDY'!H501,SETOP,5,))</f>
        <v>18.46</v>
      </c>
      <c r="N501" s="26">
        <f t="shared" si="3110"/>
        <v>23.36</v>
      </c>
      <c r="O501" s="26">
        <f t="shared" si="3111"/>
        <v>2876.0680000000002</v>
      </c>
      <c r="P501" s="26">
        <f t="shared" si="3112"/>
        <v>3639.4880000000003</v>
      </c>
      <c r="Q501" s="220"/>
      <c r="R501" s="220"/>
      <c r="S501" s="4"/>
      <c r="T501" s="117"/>
    </row>
    <row r="502" spans="1:20" s="1" customFormat="1" ht="30" customHeight="1">
      <c r="A502" s="2" t="s">
        <v>17633</v>
      </c>
      <c r="B502" s="256" t="str">
        <f>IF(I502="SINAPI",VLOOKUP('TEREZINHA HARDY'!H502,SINAPI,2,),VLOOKUP('TEREZINHA HARDY'!H502,SETOP,3,))</f>
        <v>ELETRODUTO DE PVC RÍGIDO ROSCÁVEL, DN 20 MM (3/4"), INCLUSIVE CONEXÕES, SUPORTES E FIXAÇÃO</v>
      </c>
      <c r="C502" s="256"/>
      <c r="D502" s="256"/>
      <c r="E502" s="256"/>
      <c r="F502" s="256"/>
      <c r="G502" s="256"/>
      <c r="H502" s="25" t="s">
        <v>10210</v>
      </c>
      <c r="I502" s="25" t="s">
        <v>6222</v>
      </c>
      <c r="J502" s="25" t="str">
        <f>IF(I502="SINAPI",VLOOKUP('TEREZINHA HARDY'!H502,SINAPI,3,),VLOOKUP('TEREZINHA HARDY'!H502,SETOP,4,))</f>
        <v>M</v>
      </c>
      <c r="K502" s="3">
        <v>407.85</v>
      </c>
      <c r="L502" s="3"/>
      <c r="M502" s="26">
        <f>IF(I502="SINAPI",VLOOKUP('TEREZINHA HARDY'!H502,SINAPI,4,),VLOOKUP('TEREZINHA HARDY'!H502,SETOP,5,))</f>
        <v>12.41</v>
      </c>
      <c r="N502" s="26">
        <f t="shared" si="3110"/>
        <v>15.7</v>
      </c>
      <c r="O502" s="26">
        <f t="shared" si="3111"/>
        <v>5061.4185000000007</v>
      </c>
      <c r="P502" s="26">
        <f t="shared" si="3112"/>
        <v>6403.2449999999999</v>
      </c>
      <c r="Q502" s="220"/>
      <c r="R502" s="220"/>
      <c r="S502" s="4"/>
      <c r="T502" s="117"/>
    </row>
    <row r="503" spans="1:20" s="1" customFormat="1" ht="30" customHeight="1">
      <c r="A503" s="2" t="s">
        <v>17634</v>
      </c>
      <c r="B503" s="256" t="str">
        <f>IF(I503="SINAPI",VLOOKUP('TEREZINHA HARDY'!H503,SINAPI,2,),VLOOKUP('TEREZINHA HARDY'!H503,SETOP,3,))</f>
        <v>ELETRODUTO DE AÇO GALVANIZADO LEVE, INCLUSIVE CONEXÕES, SUPORTES E FIXAÇÃO DN 20 (3/4")</v>
      </c>
      <c r="C503" s="256"/>
      <c r="D503" s="256"/>
      <c r="E503" s="256"/>
      <c r="F503" s="256"/>
      <c r="G503" s="256"/>
      <c r="H503" s="25" t="s">
        <v>10191</v>
      </c>
      <c r="I503" s="25" t="s">
        <v>6222</v>
      </c>
      <c r="J503" s="25" t="str">
        <f>IF(I503="SINAPI",VLOOKUP('TEREZINHA HARDY'!H503,SINAPI,3,),VLOOKUP('TEREZINHA HARDY'!H503,SETOP,4,))</f>
        <v>M</v>
      </c>
      <c r="K503" s="3">
        <v>1</v>
      </c>
      <c r="L503" s="3"/>
      <c r="M503" s="26">
        <f>IF(I503="SINAPI",VLOOKUP('TEREZINHA HARDY'!H503,SINAPI,4,),VLOOKUP('TEREZINHA HARDY'!H503,SETOP,5,))</f>
        <v>15.29</v>
      </c>
      <c r="N503" s="26">
        <f t="shared" si="3110"/>
        <v>19.34</v>
      </c>
      <c r="O503" s="26">
        <f t="shared" si="3111"/>
        <v>15.29</v>
      </c>
      <c r="P503" s="26">
        <f t="shared" si="3112"/>
        <v>19.34</v>
      </c>
      <c r="Q503" s="220"/>
      <c r="R503" s="220"/>
      <c r="S503" s="4"/>
      <c r="T503" s="117"/>
    </row>
    <row r="504" spans="1:20" s="1" customFormat="1" ht="30" customHeight="1">
      <c r="A504" s="2" t="s">
        <v>17635</v>
      </c>
      <c r="B504" s="256" t="s">
        <v>17265</v>
      </c>
      <c r="C504" s="256"/>
      <c r="D504" s="256"/>
      <c r="E504" s="256"/>
      <c r="F504" s="256"/>
      <c r="G504" s="256"/>
      <c r="H504" s="25">
        <v>39390</v>
      </c>
      <c r="I504" s="25" t="s">
        <v>16083</v>
      </c>
      <c r="J504" s="25" t="str">
        <f>IF(I504="SINAPI",VLOOKUP('TEREZINHA HARDY'!H504,SINAPI,3,),VLOOKUP('TEREZINHA HARDY'!H504,SETOP,4,))</f>
        <v xml:space="preserve">UN    </v>
      </c>
      <c r="K504" s="3">
        <v>57</v>
      </c>
      <c r="L504" s="3"/>
      <c r="M504" s="26">
        <f>IF(I504="SINAPI",VLOOKUP('TEREZINHA HARDY'!H504,SINAPI,4,),VLOOKUP('TEREZINHA HARDY'!H504,SETOP,5,))</f>
        <v>126.21</v>
      </c>
      <c r="N504" s="26">
        <f t="shared" si="3110"/>
        <v>159.68</v>
      </c>
      <c r="O504" s="26">
        <f t="shared" si="3111"/>
        <v>7193.9699999999993</v>
      </c>
      <c r="P504" s="26">
        <f t="shared" si="3112"/>
        <v>9101.76</v>
      </c>
      <c r="Q504" s="220"/>
      <c r="R504" s="220"/>
      <c r="S504" s="4"/>
      <c r="T504" s="117"/>
    </row>
    <row r="505" spans="1:20" s="1" customFormat="1" ht="30" customHeight="1">
      <c r="A505" s="2" t="s">
        <v>17636</v>
      </c>
      <c r="B505" s="256" t="str">
        <f>IF(I505="SINAPI",VLOOKUP('TEREZINHA HARDY'!H505,SINAPI,2,),VLOOKUP('TEREZINHA HARDY'!H505,SETOP,3,))</f>
        <v>LUMINARIA LED REFLETOR RETANGULAR BIVOLT, LUZ BRANCA, 50 W</v>
      </c>
      <c r="C505" s="256"/>
      <c r="D505" s="256"/>
      <c r="E505" s="256"/>
      <c r="F505" s="256"/>
      <c r="G505" s="256"/>
      <c r="H505" s="25">
        <v>39391</v>
      </c>
      <c r="I505" s="25" t="s">
        <v>16083</v>
      </c>
      <c r="J505" s="25" t="str">
        <f>IF(I505="SINAPI",VLOOKUP('TEREZINHA HARDY'!H505,SINAPI,3,),VLOOKUP('TEREZINHA HARDY'!H505,SETOP,4,))</f>
        <v xml:space="preserve">UN    </v>
      </c>
      <c r="K505" s="3">
        <v>8</v>
      </c>
      <c r="L505" s="3"/>
      <c r="M505" s="26">
        <f>IF(I505="SINAPI",VLOOKUP('TEREZINHA HARDY'!H505,SINAPI,4,),VLOOKUP('TEREZINHA HARDY'!H505,SETOP,5,))</f>
        <v>233.57</v>
      </c>
      <c r="N505" s="26">
        <f t="shared" ref="N505" si="3116">ROUND(M505*(1+$C$7),2)</f>
        <v>295.51</v>
      </c>
      <c r="O505" s="26">
        <f t="shared" ref="O505" si="3117">K505*M505</f>
        <v>1868.56</v>
      </c>
      <c r="P505" s="26">
        <f t="shared" ref="P505" si="3118">N505*K505</f>
        <v>2364.08</v>
      </c>
      <c r="Q505" s="220"/>
      <c r="R505" s="220"/>
      <c r="S505" s="4"/>
      <c r="T505" s="117"/>
    </row>
    <row r="506" spans="1:20" s="1" customFormat="1" ht="30" customHeight="1">
      <c r="A506" s="2" t="s">
        <v>17637</v>
      </c>
      <c r="B506" s="256" t="str">
        <f>IF(I506="SINAPI",VLOOKUP('TEREZINHA HARDY'!H506,SINAPI,2,),VLOOKUP('TEREZINHA HARDY'!H506,SETOP,3,))</f>
        <v>CABO DE COBRE NÚ # 16 MM2, ENTERRADO, EXCLUSIVE ESCAVAÇÃO E REATERRO</v>
      </c>
      <c r="C506" s="256"/>
      <c r="D506" s="256"/>
      <c r="E506" s="256"/>
      <c r="F506" s="256"/>
      <c r="G506" s="256"/>
      <c r="H506" s="25" t="s">
        <v>9727</v>
      </c>
      <c r="I506" s="25" t="s">
        <v>6222</v>
      </c>
      <c r="J506" s="25" t="str">
        <f>IF(I506="SINAPI",VLOOKUP('TEREZINHA HARDY'!H506,SINAPI,3,),VLOOKUP('TEREZINHA HARDY'!H506,SETOP,4,))</f>
        <v>M</v>
      </c>
      <c r="K506" s="3">
        <v>10</v>
      </c>
      <c r="L506" s="3"/>
      <c r="M506" s="26">
        <f>IF(I506="SINAPI",VLOOKUP('TEREZINHA HARDY'!H506,SINAPI,4,),VLOOKUP('TEREZINHA HARDY'!H506,SETOP,5,))</f>
        <v>10.15</v>
      </c>
      <c r="N506" s="26">
        <f t="shared" si="3110"/>
        <v>12.84</v>
      </c>
      <c r="O506" s="26">
        <f t="shared" si="3111"/>
        <v>101.5</v>
      </c>
      <c r="P506" s="26">
        <f t="shared" si="3112"/>
        <v>128.4</v>
      </c>
      <c r="Q506" s="220"/>
      <c r="R506" s="220"/>
      <c r="S506" s="4"/>
      <c r="T506" s="117"/>
    </row>
    <row r="507" spans="1:20" s="1" customFormat="1" ht="30" customHeight="1">
      <c r="A507" s="2" t="s">
        <v>17638</v>
      </c>
      <c r="B507" s="256" t="s">
        <v>17266</v>
      </c>
      <c r="C507" s="256"/>
      <c r="D507" s="256"/>
      <c r="E507" s="256"/>
      <c r="F507" s="256"/>
      <c r="G507" s="256"/>
      <c r="H507" s="25">
        <v>42655</v>
      </c>
      <c r="I507" s="25" t="s">
        <v>16083</v>
      </c>
      <c r="J507" s="25" t="str">
        <f>IF(I507="SINAPI",VLOOKUP('TEREZINHA HARDY'!H507,SINAPI,3,),VLOOKUP('TEREZINHA HARDY'!H507,SETOP,4,))</f>
        <v xml:space="preserve">KG    </v>
      </c>
      <c r="K507" s="3">
        <v>1</v>
      </c>
      <c r="L507" s="3"/>
      <c r="M507" s="26">
        <f>IF(I507="SINAPI",VLOOKUP('TEREZINHA HARDY'!H507,SINAPI,4,),VLOOKUP('TEREZINHA HARDY'!H507,SETOP,5,))</f>
        <v>9.33</v>
      </c>
      <c r="N507" s="26">
        <f t="shared" si="3110"/>
        <v>11.8</v>
      </c>
      <c r="O507" s="26">
        <f t="shared" si="3111"/>
        <v>9.33</v>
      </c>
      <c r="P507" s="26">
        <f t="shared" si="3112"/>
        <v>11.8</v>
      </c>
      <c r="Q507" s="220"/>
      <c r="R507" s="220"/>
      <c r="S507" s="4"/>
      <c r="T507" s="117"/>
    </row>
    <row r="508" spans="1:20" s="1" customFormat="1" ht="30" customHeight="1">
      <c r="A508" s="2" t="s">
        <v>17639</v>
      </c>
      <c r="B508" s="256" t="s">
        <v>17267</v>
      </c>
      <c r="C508" s="256"/>
      <c r="D508" s="256"/>
      <c r="E508" s="256"/>
      <c r="F508" s="256"/>
      <c r="G508" s="256"/>
      <c r="H508" s="25" t="s">
        <v>9777</v>
      </c>
      <c r="I508" s="25" t="s">
        <v>6222</v>
      </c>
      <c r="J508" s="25" t="str">
        <f>IF(I508="SINAPI",VLOOKUP('TEREZINHA HARDY'!H508,SINAPI,3,),VLOOKUP('TEREZINHA HARDY'!H508,SETOP,4,))</f>
        <v>U</v>
      </c>
      <c r="K508" s="3">
        <v>2</v>
      </c>
      <c r="L508" s="3"/>
      <c r="M508" s="26">
        <f>IF(I508="SINAPI",VLOOKUP('TEREZINHA HARDY'!H508,SINAPI,4,),VLOOKUP('TEREZINHA HARDY'!H508,SETOP,5,))</f>
        <v>89.1</v>
      </c>
      <c r="N508" s="26">
        <f t="shared" si="3110"/>
        <v>112.73</v>
      </c>
      <c r="O508" s="26">
        <f t="shared" si="3111"/>
        <v>178.2</v>
      </c>
      <c r="P508" s="26">
        <f t="shared" si="3112"/>
        <v>225.46</v>
      </c>
      <c r="Q508" s="220"/>
      <c r="R508" s="220"/>
      <c r="S508" s="4"/>
      <c r="T508" s="117"/>
    </row>
    <row r="509" spans="1:20" s="1" customFormat="1" ht="30" customHeight="1">
      <c r="A509" s="2" t="s">
        <v>17640</v>
      </c>
      <c r="B509" s="256" t="s">
        <v>17268</v>
      </c>
      <c r="C509" s="256"/>
      <c r="D509" s="256"/>
      <c r="E509" s="256"/>
      <c r="F509" s="256"/>
      <c r="G509" s="256"/>
      <c r="H509" s="25" t="s">
        <v>9779</v>
      </c>
      <c r="I509" s="25" t="s">
        <v>6222</v>
      </c>
      <c r="J509" s="25" t="str">
        <f>IF(I509="SINAPI",VLOOKUP('TEREZINHA HARDY'!H509,SINAPI,3,),VLOOKUP('TEREZINHA HARDY'!H509,SETOP,4,))</f>
        <v>U</v>
      </c>
      <c r="K509" s="3">
        <v>1</v>
      </c>
      <c r="L509" s="3"/>
      <c r="M509" s="26">
        <f>IF(I509="SINAPI",VLOOKUP('TEREZINHA HARDY'!H509,SINAPI,4,),VLOOKUP('TEREZINHA HARDY'!H509,SETOP,5,))</f>
        <v>193.49</v>
      </c>
      <c r="N509" s="26">
        <f t="shared" si="3110"/>
        <v>244.8</v>
      </c>
      <c r="O509" s="26">
        <f t="shared" si="3111"/>
        <v>193.49</v>
      </c>
      <c r="P509" s="26">
        <f t="shared" si="3112"/>
        <v>244.8</v>
      </c>
      <c r="Q509" s="220"/>
      <c r="R509" s="220"/>
      <c r="S509" s="4"/>
      <c r="T509" s="117"/>
    </row>
    <row r="510" spans="1:20" s="1" customFormat="1" ht="30" customHeight="1">
      <c r="A510" s="2" t="s">
        <v>17641</v>
      </c>
      <c r="B510" s="256" t="str">
        <f>IF(I510="SINAPI",VLOOKUP('TEREZINHA HARDY'!H510,SINAPI,2,),VLOOKUP('TEREZINHA HARDY'!H510,SETOP,3,))</f>
        <v>HASTE DE AÇO COBREADA PARA ATERRAMENTO DIÂMETRO 3/4"X 2400 MM,CONFORME PADRÕES TELEBRÁS</v>
      </c>
      <c r="C510" s="256"/>
      <c r="D510" s="256"/>
      <c r="E510" s="256"/>
      <c r="F510" s="256"/>
      <c r="G510" s="256"/>
      <c r="H510" s="25" t="s">
        <v>10037</v>
      </c>
      <c r="I510" s="25" t="s">
        <v>6222</v>
      </c>
      <c r="J510" s="25" t="str">
        <f>IF(I510="SINAPI",VLOOKUP('TEREZINHA HARDY'!H510,SINAPI,3,),VLOOKUP('TEREZINHA HARDY'!H510,SETOP,4,))</f>
        <v>U</v>
      </c>
      <c r="K510" s="3">
        <v>2</v>
      </c>
      <c r="L510" s="3"/>
      <c r="M510" s="26">
        <f>IF(I510="SINAPI",VLOOKUP('TEREZINHA HARDY'!H510,SINAPI,4,),VLOOKUP('TEREZINHA HARDY'!H510,SETOP,5,))</f>
        <v>63.32</v>
      </c>
      <c r="N510" s="26">
        <f t="shared" ref="N510:N511" si="3119">ROUND(M510*(1+$C$7),2)</f>
        <v>80.11</v>
      </c>
      <c r="O510" s="26">
        <f t="shared" ref="O510:O511" si="3120">K510*M510</f>
        <v>126.64</v>
      </c>
      <c r="P510" s="26">
        <f t="shared" ref="P510:P511" si="3121">N510*K510</f>
        <v>160.22</v>
      </c>
      <c r="Q510" s="220"/>
      <c r="R510" s="220"/>
      <c r="S510" s="4"/>
      <c r="T510" s="117"/>
    </row>
    <row r="511" spans="1:20" s="1" customFormat="1" ht="30" customHeight="1">
      <c r="A511" s="2" t="s">
        <v>17642</v>
      </c>
      <c r="B511" s="256" t="str">
        <f>IF(I511="SINAPI",VLOOKUP('TEREZINHA HARDY'!H511,SINAPI,2,),VLOOKUP('TEREZINHA HARDY'!H511,SETOP,3,))</f>
        <v>LUMINARIA ARANDELA TIPO MEIA-LUA COM VIDRO FOSCO *30 X 15* CM, PARA 1 LAMPADA, BASE E27, POTENCIA MAXIMA 40/60 W (NAO INCLUI LAMPADA)</v>
      </c>
      <c r="C511" s="256"/>
      <c r="D511" s="256"/>
      <c r="E511" s="256"/>
      <c r="F511" s="256"/>
      <c r="G511" s="256"/>
      <c r="H511" s="25">
        <v>38769</v>
      </c>
      <c r="I511" s="25" t="s">
        <v>16083</v>
      </c>
      <c r="J511" s="25" t="str">
        <f>IF(I511="SINAPI",VLOOKUP('TEREZINHA HARDY'!H511,SINAPI,3,),VLOOKUP('TEREZINHA HARDY'!H511,SETOP,4,))</f>
        <v xml:space="preserve">UN    </v>
      </c>
      <c r="K511" s="3">
        <v>4</v>
      </c>
      <c r="L511" s="3"/>
      <c r="M511" s="26">
        <f>IF(I511="SINAPI",VLOOKUP('TEREZINHA HARDY'!H511,SINAPI,4,),VLOOKUP('TEREZINHA HARDY'!H511,SETOP,5,))</f>
        <v>31.75</v>
      </c>
      <c r="N511" s="26">
        <f t="shared" si="3119"/>
        <v>40.17</v>
      </c>
      <c r="O511" s="26">
        <f t="shared" si="3120"/>
        <v>127</v>
      </c>
      <c r="P511" s="26">
        <f t="shared" si="3121"/>
        <v>160.68</v>
      </c>
      <c r="Q511" s="220"/>
      <c r="R511" s="220"/>
      <c r="S511" s="4"/>
      <c r="T511" s="117"/>
    </row>
    <row r="512" spans="1:20" s="1" customFormat="1" ht="30" customHeight="1">
      <c r="A512" s="2" t="s">
        <v>17643</v>
      </c>
      <c r="B512" s="256" t="str">
        <f>IF(I512="SINAPI",VLOOKUP('TEREZINHA HARDY'!H512,SINAPI,2,),VLOOKUP('TEREZINHA HARDY'!H512,SETOP,3,))</f>
        <v>QUADRO DE DISTRIBUICAO DE ENERGIA DE EMBUTIR, EM CHAPA METALICA, PARA 18 DISJUNTORES TERMOMAGNETICOS MONOPOLARES, COM BARRAMENTO TRIFASICO E NEUTRO, FORNECIMENTO E INSTALACAO</v>
      </c>
      <c r="C512" s="256"/>
      <c r="D512" s="256"/>
      <c r="E512" s="256"/>
      <c r="F512" s="256"/>
      <c r="G512" s="256"/>
      <c r="H512" s="25" t="s">
        <v>2668</v>
      </c>
      <c r="I512" s="25" t="s">
        <v>16083</v>
      </c>
      <c r="J512" s="25" t="str">
        <f>IF(I512="SINAPI",VLOOKUP('TEREZINHA HARDY'!H512,SINAPI,3,),VLOOKUP('TEREZINHA HARDY'!H512,SETOP,4,))</f>
        <v>UN</v>
      </c>
      <c r="K512" s="3">
        <v>1</v>
      </c>
      <c r="L512" s="3"/>
      <c r="M512" s="26">
        <f>IF(I512="SINAPI",VLOOKUP('TEREZINHA HARDY'!H512,SINAPI,4,),VLOOKUP('TEREZINHA HARDY'!H512,SETOP,5,))</f>
        <v>298.60000000000002</v>
      </c>
      <c r="N512" s="26">
        <f>ROUND(M512*(1+$C$7),2)</f>
        <v>377.79</v>
      </c>
      <c r="O512" s="26">
        <f>K512*M512</f>
        <v>298.60000000000002</v>
      </c>
      <c r="P512" s="26">
        <f>N512*K512</f>
        <v>377.79</v>
      </c>
      <c r="Q512" s="220"/>
      <c r="R512" s="220"/>
      <c r="S512" s="4"/>
      <c r="T512" s="117"/>
    </row>
    <row r="513" spans="1:20" s="1" customFormat="1" ht="48" customHeight="1">
      <c r="A513" s="2" t="s">
        <v>17644</v>
      </c>
      <c r="B513" s="256" t="s">
        <v>17269</v>
      </c>
      <c r="C513" s="256"/>
      <c r="D513" s="256"/>
      <c r="E513" s="256"/>
      <c r="F513" s="256"/>
      <c r="G513" s="256"/>
      <c r="H513" s="25" t="s">
        <v>2676</v>
      </c>
      <c r="I513" s="25" t="s">
        <v>16083</v>
      </c>
      <c r="J513" s="25" t="str">
        <f>IF(I513="SINAPI",VLOOKUP('TEREZINHA HARDY'!H513,SINAPI,3,),VLOOKUP('TEREZINHA HARDY'!H513,SETOP,4,))</f>
        <v>UN</v>
      </c>
      <c r="K513" s="3">
        <v>1</v>
      </c>
      <c r="L513" s="3"/>
      <c r="M513" s="26">
        <f>IF(I513="SINAPI",VLOOKUP('TEREZINHA HARDY'!H513,SINAPI,4,),VLOOKUP('TEREZINHA HARDY'!H513,SETOP,5,))</f>
        <v>823.97</v>
      </c>
      <c r="N513" s="26">
        <f>ROUND(M513*(1+$C$7),2)</f>
        <v>1042.49</v>
      </c>
      <c r="O513" s="26">
        <f>K513*M513</f>
        <v>823.97</v>
      </c>
      <c r="P513" s="26">
        <f>N513*K513</f>
        <v>1042.49</v>
      </c>
      <c r="Q513" s="220"/>
      <c r="R513" s="220"/>
      <c r="S513" s="4"/>
      <c r="T513" s="117"/>
    </row>
    <row r="514" spans="1:20" s="1" customFormat="1" ht="30" customHeight="1">
      <c r="A514" s="51"/>
      <c r="B514" s="51"/>
      <c r="C514" s="51"/>
      <c r="D514" s="51"/>
      <c r="E514" s="51"/>
      <c r="F514" s="51"/>
      <c r="G514" s="51"/>
      <c r="H514" s="254" t="str">
        <f>"SUBTOTAL "&amp;$B$460</f>
        <v>SUBTOTAL INSTALAÇÕES ELÉTRICAS</v>
      </c>
      <c r="I514" s="254"/>
      <c r="J514" s="254"/>
      <c r="K514" s="254"/>
      <c r="L514" s="254"/>
      <c r="M514" s="254"/>
      <c r="N514" s="255"/>
      <c r="O514" s="52">
        <f>SUM(O462:O513)</f>
        <v>43231.760999999991</v>
      </c>
      <c r="P514" s="52">
        <f>SUM(P462:P513)</f>
        <v>54694.419000000009</v>
      </c>
      <c r="Q514" s="220"/>
      <c r="R514" s="220"/>
      <c r="S514" s="4"/>
      <c r="T514" s="117"/>
    </row>
    <row r="515" spans="1:20" s="1" customFormat="1" ht="15" customHeight="1">
      <c r="A515" s="273"/>
      <c r="B515" s="273"/>
      <c r="C515" s="273"/>
      <c r="D515" s="273"/>
      <c r="E515" s="273"/>
      <c r="F515" s="273"/>
      <c r="G515" s="273"/>
      <c r="H515" s="273"/>
      <c r="I515" s="273"/>
      <c r="J515" s="273"/>
      <c r="K515" s="273"/>
      <c r="L515" s="273"/>
      <c r="M515" s="273"/>
      <c r="N515" s="273"/>
      <c r="O515" s="273"/>
      <c r="P515" s="157"/>
      <c r="Q515" s="220"/>
      <c r="R515" s="220"/>
      <c r="S515" s="4"/>
      <c r="T515" s="117"/>
    </row>
    <row r="516" spans="1:20" s="1" customFormat="1" ht="30" customHeight="1">
      <c r="A516" s="80">
        <v>22</v>
      </c>
      <c r="B516" s="258" t="s">
        <v>17275</v>
      </c>
      <c r="C516" s="258"/>
      <c r="D516" s="258"/>
      <c r="E516" s="258"/>
      <c r="F516" s="258"/>
      <c r="G516" s="258"/>
      <c r="H516" s="80"/>
      <c r="I516" s="80"/>
      <c r="J516" s="80"/>
      <c r="K516" s="80"/>
      <c r="L516" s="81"/>
      <c r="M516" s="80"/>
      <c r="N516" s="80"/>
      <c r="O516" s="137"/>
      <c r="P516" s="137"/>
      <c r="Q516" s="220"/>
      <c r="R516" s="220"/>
      <c r="S516" s="4"/>
      <c r="T516" s="117"/>
    </row>
    <row r="517" spans="1:20" s="1" customFormat="1" ht="30" customHeight="1">
      <c r="A517" s="2" t="s">
        <v>17645</v>
      </c>
      <c r="B517" s="256" t="str">
        <f>IF(I517="SINAPI",VLOOKUP('TEREZINHA HARDY'!H517,SINAPI,2,),VLOOKUP('TEREZINHA HARDY'!H517,SETOP,3,))</f>
        <v>EXTINTOR DE INCÊNDIO TIPO PÓ QUÍMICO 2-A:20-B:C, CAPACIDADE 6 KG</v>
      </c>
      <c r="C517" s="256"/>
      <c r="D517" s="256"/>
      <c r="E517" s="256"/>
      <c r="F517" s="256"/>
      <c r="G517" s="256"/>
      <c r="H517" s="25" t="s">
        <v>10857</v>
      </c>
      <c r="I517" s="25" t="s">
        <v>6222</v>
      </c>
      <c r="J517" s="25" t="str">
        <f>IF(I517="SINAPI",VLOOKUP('TEREZINHA HARDY'!H517,SINAPI,3,),VLOOKUP('TEREZINHA HARDY'!H517,SETOP,4,))</f>
        <v>U</v>
      </c>
      <c r="K517" s="3">
        <v>10</v>
      </c>
      <c r="L517" s="3">
        <v>407.19</v>
      </c>
      <c r="M517" s="26">
        <f>IF(I517="SINAPI",VLOOKUP('TEREZINHA HARDY'!H517,SINAPI,4,),VLOOKUP('TEREZINHA HARDY'!H517,SETOP,5,))</f>
        <v>152.41999999999999</v>
      </c>
      <c r="N517" s="26">
        <f>ROUND(M517*(1+$C$7),2)</f>
        <v>192.84</v>
      </c>
      <c r="O517" s="26">
        <f>M517*K517</f>
        <v>1524.1999999999998</v>
      </c>
      <c r="P517" s="26">
        <f>N517*K517</f>
        <v>1928.4</v>
      </c>
      <c r="Q517" s="220"/>
      <c r="R517" s="220"/>
      <c r="S517" s="4"/>
      <c r="T517" s="117"/>
    </row>
    <row r="518" spans="1:20" s="1" customFormat="1" ht="30" customHeight="1">
      <c r="A518" s="2" t="s">
        <v>17646</v>
      </c>
      <c r="B518" s="256" t="str">
        <f>IF(I518="SINAPI",VLOOKUP('TEREZINHA HARDY'!H518,SINAPI,2,),VLOOKUP('TEREZINHA HARDY'!H518,SETOP,3,))</f>
        <v>LUMINÁRIA DE EMERGÊNCIA - FORNECIMENTO E INSTALAÇÃO. AF_11/2017</v>
      </c>
      <c r="C518" s="256"/>
      <c r="D518" s="256"/>
      <c r="E518" s="256"/>
      <c r="F518" s="256"/>
      <c r="G518" s="256"/>
      <c r="H518" s="25">
        <v>97599</v>
      </c>
      <c r="I518" s="25" t="s">
        <v>16083</v>
      </c>
      <c r="J518" s="25" t="str">
        <f>IF(I518="SINAPI",VLOOKUP('TEREZINHA HARDY'!H518,SINAPI,3,),VLOOKUP('TEREZINHA HARDY'!H518,SETOP,4,))</f>
        <v>UN</v>
      </c>
      <c r="K518" s="3">
        <v>13</v>
      </c>
      <c r="L518" s="3">
        <v>407.19</v>
      </c>
      <c r="M518" s="26">
        <f>IF(I518="SINAPI",VLOOKUP('TEREZINHA HARDY'!H518,SINAPI,4,),VLOOKUP('TEREZINHA HARDY'!H518,SETOP,5,))</f>
        <v>36.630000000000003</v>
      </c>
      <c r="N518" s="26">
        <f>ROUND(M518*(1+$C$7),2)</f>
        <v>46.34</v>
      </c>
      <c r="O518" s="26">
        <f>M518*K518</f>
        <v>476.19000000000005</v>
      </c>
      <c r="P518" s="26">
        <f>N518*K518</f>
        <v>602.42000000000007</v>
      </c>
      <c r="Q518" s="220"/>
      <c r="R518" s="220"/>
      <c r="S518" s="4"/>
      <c r="T518" s="117"/>
    </row>
    <row r="519" spans="1:20" s="1" customFormat="1" ht="30" customHeight="1">
      <c r="A519" s="2" t="s">
        <v>17647</v>
      </c>
      <c r="B519" s="256" t="s">
        <v>17305</v>
      </c>
      <c r="C519" s="256"/>
      <c r="D519" s="256"/>
      <c r="E519" s="256"/>
      <c r="F519" s="256"/>
      <c r="G519" s="256"/>
      <c r="H519" s="25" t="s">
        <v>10864</v>
      </c>
      <c r="I519" s="25" t="s">
        <v>6222</v>
      </c>
      <c r="J519" s="25" t="str">
        <f>IF(I519="SINAPI",VLOOKUP('TEREZINHA HARDY'!H519,SINAPI,3,),VLOOKUP('TEREZINHA HARDY'!H519,SETOP,4,))</f>
        <v>U</v>
      </c>
      <c r="K519" s="3">
        <v>5</v>
      </c>
      <c r="L519" s="3">
        <v>407.19</v>
      </c>
      <c r="M519" s="26">
        <f>IF(I519="SINAPI",VLOOKUP('TEREZINHA HARDY'!H519,SINAPI,4,),VLOOKUP('TEREZINHA HARDY'!H519,SETOP,5,))</f>
        <v>16.010000000000002</v>
      </c>
      <c r="N519" s="26">
        <f t="shared" ref="N519:N521" si="3122">ROUND(M519*(1+$C$7),2)</f>
        <v>20.260000000000002</v>
      </c>
      <c r="O519" s="26">
        <f t="shared" ref="O519:O521" si="3123">M519*K519</f>
        <v>80.050000000000011</v>
      </c>
      <c r="P519" s="26">
        <f t="shared" ref="P519:P521" si="3124">N519*K519</f>
        <v>101.30000000000001</v>
      </c>
      <c r="Q519" s="220"/>
      <c r="R519" s="220"/>
      <c r="S519" s="4"/>
      <c r="T519" s="117"/>
    </row>
    <row r="520" spans="1:20" s="1" customFormat="1" ht="30" customHeight="1">
      <c r="A520" s="2" t="s">
        <v>17648</v>
      </c>
      <c r="B520" s="256" t="s">
        <v>17306</v>
      </c>
      <c r="C520" s="256"/>
      <c r="D520" s="256"/>
      <c r="E520" s="256"/>
      <c r="F520" s="256"/>
      <c r="G520" s="256"/>
      <c r="H520" s="25" t="s">
        <v>10864</v>
      </c>
      <c r="I520" s="25" t="s">
        <v>6222</v>
      </c>
      <c r="J520" s="25" t="str">
        <f>IF(I520="SINAPI",VLOOKUP('TEREZINHA HARDY'!H520,SINAPI,3,),VLOOKUP('TEREZINHA HARDY'!H520,SETOP,4,))</f>
        <v>U</v>
      </c>
      <c r="K520" s="3">
        <v>5</v>
      </c>
      <c r="L520" s="3">
        <v>407.19</v>
      </c>
      <c r="M520" s="26">
        <f>IF(I520="SINAPI",VLOOKUP('TEREZINHA HARDY'!H520,SINAPI,4,),VLOOKUP('TEREZINHA HARDY'!H520,SETOP,5,))</f>
        <v>16.010000000000002</v>
      </c>
      <c r="N520" s="26">
        <f t="shared" ref="N520" si="3125">ROUND(M520*(1+$C$7),2)</f>
        <v>20.260000000000002</v>
      </c>
      <c r="O520" s="26">
        <f t="shared" ref="O520" si="3126">M520*K520</f>
        <v>80.050000000000011</v>
      </c>
      <c r="P520" s="26">
        <f t="shared" ref="P520" si="3127">N520*K520</f>
        <v>101.30000000000001</v>
      </c>
      <c r="Q520" s="220"/>
      <c r="R520" s="220"/>
      <c r="S520" s="4"/>
      <c r="T520" s="117"/>
    </row>
    <row r="521" spans="1:20" s="1" customFormat="1" ht="30" customHeight="1">
      <c r="A521" s="2" t="s">
        <v>17649</v>
      </c>
      <c r="B521" s="256" t="s">
        <v>17307</v>
      </c>
      <c r="C521" s="256"/>
      <c r="D521" s="256"/>
      <c r="E521" s="256"/>
      <c r="F521" s="256"/>
      <c r="G521" s="256"/>
      <c r="H521" s="25" t="s">
        <v>10864</v>
      </c>
      <c r="I521" s="25" t="s">
        <v>6222</v>
      </c>
      <c r="J521" s="25" t="str">
        <f>IF(I521="SINAPI",VLOOKUP('TEREZINHA HARDY'!H521,SINAPI,3,),VLOOKUP('TEREZINHA HARDY'!H521,SETOP,4,))</f>
        <v>U</v>
      </c>
      <c r="K521" s="3">
        <v>3</v>
      </c>
      <c r="L521" s="3">
        <v>407.19</v>
      </c>
      <c r="M521" s="26">
        <f>IF(I521="SINAPI",VLOOKUP('TEREZINHA HARDY'!H521,SINAPI,4,),VLOOKUP('TEREZINHA HARDY'!H521,SETOP,5,))</f>
        <v>16.010000000000002</v>
      </c>
      <c r="N521" s="26">
        <f t="shared" si="3122"/>
        <v>20.260000000000002</v>
      </c>
      <c r="O521" s="26">
        <f t="shared" si="3123"/>
        <v>48.03</v>
      </c>
      <c r="P521" s="26">
        <f t="shared" si="3124"/>
        <v>60.78</v>
      </c>
      <c r="Q521" s="220"/>
      <c r="R521" s="220"/>
      <c r="S521" s="4"/>
      <c r="T521" s="117"/>
    </row>
    <row r="522" spans="1:20" s="1" customFormat="1" ht="30" customHeight="1">
      <c r="A522" s="2" t="s">
        <v>17650</v>
      </c>
      <c r="B522" s="256" t="str">
        <f>IF(I522="SINAPI",VLOOKUP('TEREZINHA HARDY'!H522,SINAPI,2,),VLOOKUP('TEREZINHA HARDY'!H522,SETOP,3,))</f>
        <v>PLACA FOTOLUMINESCENTE "E5" - 300 X 300 MM</v>
      </c>
      <c r="C522" s="256"/>
      <c r="D522" s="256"/>
      <c r="E522" s="256"/>
      <c r="F522" s="256"/>
      <c r="G522" s="256"/>
      <c r="H522" s="25" t="s">
        <v>10864</v>
      </c>
      <c r="I522" s="25" t="s">
        <v>6222</v>
      </c>
      <c r="J522" s="25" t="str">
        <f>IF(I522="SINAPI",VLOOKUP('TEREZINHA HARDY'!H522,SINAPI,3,),VLOOKUP('TEREZINHA HARDY'!H522,SETOP,4,))</f>
        <v>U</v>
      </c>
      <c r="K522" s="3">
        <v>10</v>
      </c>
      <c r="L522" s="3">
        <v>407.19</v>
      </c>
      <c r="M522" s="26">
        <f>IF(I522="SINAPI",VLOOKUP('TEREZINHA HARDY'!H522,SINAPI,4,),VLOOKUP('TEREZINHA HARDY'!H522,SETOP,5,))</f>
        <v>16.010000000000002</v>
      </c>
      <c r="N522" s="26">
        <f t="shared" ref="N522:N523" si="3128">ROUND(M522*(1+$C$7),2)</f>
        <v>20.260000000000002</v>
      </c>
      <c r="O522" s="26">
        <f t="shared" ref="O522:O523" si="3129">M522*K522</f>
        <v>160.10000000000002</v>
      </c>
      <c r="P522" s="26">
        <f t="shared" ref="P522:P523" si="3130">N522*K522</f>
        <v>202.60000000000002</v>
      </c>
      <c r="Q522" s="220"/>
      <c r="R522" s="220"/>
      <c r="S522" s="4"/>
      <c r="T522" s="117"/>
    </row>
    <row r="523" spans="1:20" s="1" customFormat="1" ht="30" customHeight="1">
      <c r="A523" s="2" t="s">
        <v>17651</v>
      </c>
      <c r="B523" s="256" t="str">
        <f>IF(I523="SINAPI",VLOOKUP('TEREZINHA HARDY'!H523,SINAPI,2,),VLOOKUP('TEREZINHA HARDY'!H523,SETOP,3,))</f>
        <v>PLACA FOTOLUMINESCENTE "E8" - 300 X 300 MM</v>
      </c>
      <c r="C523" s="256"/>
      <c r="D523" s="256"/>
      <c r="E523" s="256"/>
      <c r="F523" s="256"/>
      <c r="G523" s="256"/>
      <c r="H523" s="25" t="s">
        <v>10865</v>
      </c>
      <c r="I523" s="25" t="s">
        <v>6222</v>
      </c>
      <c r="J523" s="25" t="str">
        <f>IF(I523="SINAPI",VLOOKUP('TEREZINHA HARDY'!H523,SINAPI,3,),VLOOKUP('TEREZINHA HARDY'!H523,SETOP,4,))</f>
        <v>U</v>
      </c>
      <c r="K523" s="3">
        <v>2</v>
      </c>
      <c r="L523" s="3">
        <v>407.19</v>
      </c>
      <c r="M523" s="26">
        <f>IF(I523="SINAPI",VLOOKUP('TEREZINHA HARDY'!H523,SINAPI,4,),VLOOKUP('TEREZINHA HARDY'!H523,SETOP,5,))</f>
        <v>16.010000000000002</v>
      </c>
      <c r="N523" s="26">
        <f t="shared" si="3128"/>
        <v>20.260000000000002</v>
      </c>
      <c r="O523" s="26">
        <f t="shared" si="3129"/>
        <v>32.020000000000003</v>
      </c>
      <c r="P523" s="26">
        <f t="shared" si="3130"/>
        <v>40.520000000000003</v>
      </c>
      <c r="Q523" s="220"/>
      <c r="R523" s="220"/>
      <c r="S523" s="4"/>
      <c r="T523" s="117"/>
    </row>
    <row r="524" spans="1:20" s="1" customFormat="1" ht="30" customHeight="1">
      <c r="A524" s="2" t="s">
        <v>17652</v>
      </c>
      <c r="B524" s="256" t="str">
        <f>IF(I524="SINAPI",VLOOKUP('TEREZINHA HARDY'!H524,SINAPI,2,),VLOOKUP('TEREZINHA HARDY'!H524,SETOP,3,))</f>
        <v>PLACA FOTOLUMINESCENTE "S1" OU "S2"- 380 X 190 MM (SAÍDA - DIREITA)</v>
      </c>
      <c r="C524" s="256"/>
      <c r="D524" s="256"/>
      <c r="E524" s="256"/>
      <c r="F524" s="256"/>
      <c r="G524" s="256"/>
      <c r="H524" s="25" t="s">
        <v>10867</v>
      </c>
      <c r="I524" s="25" t="s">
        <v>6222</v>
      </c>
      <c r="J524" s="25" t="str">
        <f>IF(I524="SINAPI",VLOOKUP('TEREZINHA HARDY'!H524,SINAPI,3,),VLOOKUP('TEREZINHA HARDY'!H524,SETOP,4,))</f>
        <v>U</v>
      </c>
      <c r="K524" s="3">
        <v>5</v>
      </c>
      <c r="L524" s="3">
        <v>407.19</v>
      </c>
      <c r="M524" s="26">
        <f>IF(I524="SINAPI",VLOOKUP('TEREZINHA HARDY'!H524,SINAPI,4,),VLOOKUP('TEREZINHA HARDY'!H524,SETOP,5,))</f>
        <v>16.52</v>
      </c>
      <c r="N524" s="26">
        <f>ROUND(M524*(1+$C$7),2)</f>
        <v>20.9</v>
      </c>
      <c r="O524" s="26">
        <f>M524*K524</f>
        <v>82.6</v>
      </c>
      <c r="P524" s="26">
        <f>N524*K524</f>
        <v>104.5</v>
      </c>
      <c r="Q524" s="220"/>
      <c r="R524" s="220"/>
      <c r="S524" s="4"/>
      <c r="T524" s="117"/>
    </row>
    <row r="525" spans="1:20" s="1" customFormat="1" ht="30" customHeight="1">
      <c r="A525" s="2" t="s">
        <v>17653</v>
      </c>
      <c r="B525" s="256" t="str">
        <f>IF(I525="SINAPI",VLOOKUP('TEREZINHA HARDY'!H525,SINAPI,2,),VLOOKUP('TEREZINHA HARDY'!H525,SETOP,3,))</f>
        <v>PLACA FOTOLUMINESCENTE "S1" OU "S2"- 380 X 190 MM (SAÍDA - ESQUERDA)</v>
      </c>
      <c r="C525" s="256"/>
      <c r="D525" s="256"/>
      <c r="E525" s="256"/>
      <c r="F525" s="256"/>
      <c r="G525" s="256"/>
      <c r="H525" s="25" t="s">
        <v>10868</v>
      </c>
      <c r="I525" s="25" t="s">
        <v>6222</v>
      </c>
      <c r="J525" s="25" t="str">
        <f>IF(I525="SINAPI",VLOOKUP('TEREZINHA HARDY'!H525,SINAPI,3,),VLOOKUP('TEREZINHA HARDY'!H525,SETOP,4,))</f>
        <v>U</v>
      </c>
      <c r="K525" s="3">
        <v>3</v>
      </c>
      <c r="L525" s="3">
        <v>407.19</v>
      </c>
      <c r="M525" s="26">
        <f>IF(I525="SINAPI",VLOOKUP('TEREZINHA HARDY'!H525,SINAPI,4,),VLOOKUP('TEREZINHA HARDY'!H525,SETOP,5,))</f>
        <v>16.52</v>
      </c>
      <c r="N525" s="26">
        <f t="shared" ref="N525" si="3131">ROUND(M525*(1+$C$7),2)</f>
        <v>20.9</v>
      </c>
      <c r="O525" s="26">
        <f t="shared" ref="O525" si="3132">M525*K525</f>
        <v>49.56</v>
      </c>
      <c r="P525" s="26">
        <f t="shared" ref="P525" si="3133">N525*K525</f>
        <v>62.699999999999996</v>
      </c>
      <c r="Q525" s="220"/>
      <c r="R525" s="220"/>
      <c r="S525" s="4"/>
      <c r="T525" s="117"/>
    </row>
    <row r="526" spans="1:20" s="1" customFormat="1" ht="30" customHeight="1">
      <c r="A526" s="2" t="s">
        <v>17654</v>
      </c>
      <c r="B526" s="256" t="s">
        <v>17308</v>
      </c>
      <c r="C526" s="256"/>
      <c r="D526" s="256"/>
      <c r="E526" s="256"/>
      <c r="F526" s="256"/>
      <c r="G526" s="256"/>
      <c r="H526" s="25" t="s">
        <v>10868</v>
      </c>
      <c r="I526" s="25" t="s">
        <v>6222</v>
      </c>
      <c r="J526" s="25" t="str">
        <f>IF(I526="SINAPI",VLOOKUP('TEREZINHA HARDY'!H526,SINAPI,3,),VLOOKUP('TEREZINHA HARDY'!H526,SETOP,4,))</f>
        <v>U</v>
      </c>
      <c r="K526" s="3">
        <v>39</v>
      </c>
      <c r="L526" s="3">
        <v>407.19</v>
      </c>
      <c r="M526" s="26">
        <f>IF(I526="SINAPI",VLOOKUP('TEREZINHA HARDY'!H526,SINAPI,4,),VLOOKUP('TEREZINHA HARDY'!H526,SETOP,5,))</f>
        <v>16.52</v>
      </c>
      <c r="N526" s="26">
        <f>ROUND(M526*(1+$C$7),2)</f>
        <v>20.9</v>
      </c>
      <c r="O526" s="26">
        <f>M526*K526</f>
        <v>644.28</v>
      </c>
      <c r="P526" s="26">
        <f>N526*K526</f>
        <v>815.09999999999991</v>
      </c>
      <c r="Q526" s="220"/>
      <c r="R526" s="220"/>
      <c r="S526" s="4"/>
      <c r="T526" s="117"/>
    </row>
    <row r="527" spans="1:20" s="1" customFormat="1" ht="30" customHeight="1">
      <c r="A527" s="2" t="s">
        <v>17655</v>
      </c>
      <c r="B527" s="256" t="str">
        <f>IF(I527="SINAPI",VLOOKUP('TEREZINHA HARDY'!H527,SINAPI,2,),VLOOKUP('TEREZINHA HARDY'!H527,SETOP,3,))</f>
        <v>PLACA FOTOLUMINESCENTE "S12" - 380 X 190 MM (SAÍDA)</v>
      </c>
      <c r="C527" s="256"/>
      <c r="D527" s="256"/>
      <c r="E527" s="256"/>
      <c r="F527" s="256"/>
      <c r="G527" s="256"/>
      <c r="H527" s="25" t="s">
        <v>10870</v>
      </c>
      <c r="I527" s="25" t="s">
        <v>6222</v>
      </c>
      <c r="J527" s="25" t="str">
        <f>IF(I527="SINAPI",VLOOKUP('TEREZINHA HARDY'!H527,SINAPI,3,),VLOOKUP('TEREZINHA HARDY'!H527,SETOP,4,))</f>
        <v>U</v>
      </c>
      <c r="K527" s="3">
        <v>3</v>
      </c>
      <c r="L527" s="3">
        <v>407.19</v>
      </c>
      <c r="M527" s="26">
        <f>IF(I527="SINAPI",VLOOKUP('TEREZINHA HARDY'!H527,SINAPI,4,),VLOOKUP('TEREZINHA HARDY'!H527,SETOP,5,))</f>
        <v>16.52</v>
      </c>
      <c r="N527" s="26">
        <f>ROUND(M527*(1+$C$7),2)</f>
        <v>20.9</v>
      </c>
      <c r="O527" s="26">
        <f>M527*K527</f>
        <v>49.56</v>
      </c>
      <c r="P527" s="26">
        <f>N527*K527</f>
        <v>62.699999999999996</v>
      </c>
      <c r="Q527" s="220"/>
      <c r="R527" s="220"/>
      <c r="S527" s="4"/>
      <c r="T527" s="117"/>
    </row>
    <row r="528" spans="1:20" s="1" customFormat="1" ht="30" customHeight="1">
      <c r="A528" s="2" t="s">
        <v>17656</v>
      </c>
      <c r="B528" s="256" t="s">
        <v>17303</v>
      </c>
      <c r="C528" s="256"/>
      <c r="D528" s="256"/>
      <c r="E528" s="256"/>
      <c r="F528" s="256"/>
      <c r="G528" s="256"/>
      <c r="H528" s="25" t="s">
        <v>10870</v>
      </c>
      <c r="I528" s="25" t="s">
        <v>6222</v>
      </c>
      <c r="J528" s="25" t="str">
        <f>IF(I528="SINAPI",VLOOKUP('TEREZINHA HARDY'!H528,SINAPI,3,),VLOOKUP('TEREZINHA HARDY'!H528,SETOP,4,))</f>
        <v>U</v>
      </c>
      <c r="K528" s="3">
        <v>3</v>
      </c>
      <c r="L528" s="3">
        <v>407.19</v>
      </c>
      <c r="M528" s="26">
        <f>(500/190)*IF(I528="SINAPI",VLOOKUP('TEREZINHA HARDY'!H528,SINAPI,4,),VLOOKUP('TEREZINHA HARDY'!H528,SETOP,5,))</f>
        <v>43.473684210526315</v>
      </c>
      <c r="N528" s="26">
        <f>ROUND(M528*(1+$C$7),2)</f>
        <v>55</v>
      </c>
      <c r="O528" s="26">
        <f>M528*K528</f>
        <v>130.42105263157896</v>
      </c>
      <c r="P528" s="26">
        <f>N528*K528</f>
        <v>165</v>
      </c>
      <c r="Q528" s="220"/>
      <c r="R528" s="220"/>
      <c r="S528" s="4"/>
      <c r="T528" s="117"/>
    </row>
    <row r="529" spans="1:20" s="1" customFormat="1" ht="30" customHeight="1">
      <c r="A529" s="2" t="s">
        <v>17657</v>
      </c>
      <c r="B529" s="256" t="s">
        <v>17304</v>
      </c>
      <c r="C529" s="256"/>
      <c r="D529" s="256"/>
      <c r="E529" s="256"/>
      <c r="F529" s="256"/>
      <c r="G529" s="256"/>
      <c r="H529" s="25" t="s">
        <v>10870</v>
      </c>
      <c r="I529" s="25" t="s">
        <v>6222</v>
      </c>
      <c r="J529" s="25" t="str">
        <f>IF(I529="SINAPI",VLOOKUP('TEREZINHA HARDY'!H529,SINAPI,3,),VLOOKUP('TEREZINHA HARDY'!H529,SETOP,4,))</f>
        <v>U</v>
      </c>
      <c r="K529" s="3">
        <v>1</v>
      </c>
      <c r="L529" s="3">
        <v>407.19</v>
      </c>
      <c r="M529" s="26">
        <f>IF(I529="SINAPI",VLOOKUP('TEREZINHA HARDY'!H529,SINAPI,4,),VLOOKUP('TEREZINHA HARDY'!H529,SETOP,5,))</f>
        <v>16.52</v>
      </c>
      <c r="N529" s="26">
        <f>ROUND(M529*(1+$C$7),2)</f>
        <v>20.9</v>
      </c>
      <c r="O529" s="26">
        <f>M529*K529</f>
        <v>16.52</v>
      </c>
      <c r="P529" s="26">
        <f>N529*K529</f>
        <v>20.9</v>
      </c>
      <c r="Q529" s="220"/>
      <c r="R529" s="220"/>
      <c r="S529" s="4"/>
      <c r="T529" s="117"/>
    </row>
    <row r="530" spans="1:20" s="1" customFormat="1" ht="30" customHeight="1">
      <c r="A530" s="2" t="s">
        <v>17658</v>
      </c>
      <c r="B530" s="256" t="str">
        <f>IF(I530="SINAPI",VLOOKUP('TEREZINHA HARDY'!H530,SINAPI,2,),VLOOKUP('TEREZINHA HARDY'!H530,SETOP,3,))</f>
        <v>ABRIGO PARA HIDRANTE, 90X60X17CM, COM REGISTRO GLOBO ANGULAR 45 GRAUS 2 1/2", ADAPTADOR STORZ 2 1/2", MANGUEIRA DE INCÊNDIO 20M, REDUÇÃO 2 1/2 X 1 1/2" E ESGUICHO EM LATÃO 1 1/2" - FORNECIMENTO E INSTALAÇÃO. AF_08/2017</v>
      </c>
      <c r="C530" s="256"/>
      <c r="D530" s="256"/>
      <c r="E530" s="256"/>
      <c r="F530" s="256"/>
      <c r="G530" s="256"/>
      <c r="H530" s="25">
        <v>96765</v>
      </c>
      <c r="I530" s="25" t="s">
        <v>16083</v>
      </c>
      <c r="J530" s="25" t="str">
        <f>IF(I530="SINAPI",VLOOKUP('TEREZINHA HARDY'!H530,SINAPI,3,),VLOOKUP('TEREZINHA HARDY'!H530,SETOP,4,))</f>
        <v>UN</v>
      </c>
      <c r="K530" s="3">
        <v>2</v>
      </c>
      <c r="L530" s="3">
        <v>407.19</v>
      </c>
      <c r="M530" s="26">
        <f>IF(I530="SINAPI",VLOOKUP('TEREZINHA HARDY'!H530,SINAPI,4,),VLOOKUP('TEREZINHA HARDY'!H530,SETOP,5,))</f>
        <v>879.94</v>
      </c>
      <c r="N530" s="26">
        <f t="shared" ref="N530:N537" si="3134">ROUND(M530*(1+$C$7),2)</f>
        <v>1113.3</v>
      </c>
      <c r="O530" s="26">
        <f t="shared" ref="O530:O537" si="3135">M530*K530</f>
        <v>1759.88</v>
      </c>
      <c r="P530" s="26">
        <f t="shared" ref="P530:P537" si="3136">N530*K530</f>
        <v>2226.6</v>
      </c>
      <c r="Q530" s="220"/>
      <c r="R530" s="220"/>
      <c r="S530" s="4"/>
      <c r="T530" s="117"/>
    </row>
    <row r="531" spans="1:20" s="1" customFormat="1" ht="30" customHeight="1">
      <c r="A531" s="2" t="s">
        <v>17659</v>
      </c>
      <c r="B531" s="256" t="str">
        <f>IF(I531="SINAPI",VLOOKUP('TEREZINHA HARDY'!H531,SINAPI,2,),VLOOKUP('TEREZINHA HARDY'!H531,SETOP,3,))</f>
        <v>CONJUNTO DE MANGUEIRA PARA COMBATE A INCENDIO EM FIBRA DE POLIESTER PURA, COM 1.1/2", REVESTIDA INTERNAMENTE, COM 2 LANCES DE 15M CADA</v>
      </c>
      <c r="C531" s="256"/>
      <c r="D531" s="256"/>
      <c r="E531" s="256"/>
      <c r="F531" s="256"/>
      <c r="G531" s="256"/>
      <c r="H531" s="25">
        <v>71516</v>
      </c>
      <c r="I531" s="25" t="s">
        <v>16083</v>
      </c>
      <c r="J531" s="25" t="str">
        <f>IF(I531="SINAPI",VLOOKUP('TEREZINHA HARDY'!H531,SINAPI,3,),VLOOKUP('TEREZINHA HARDY'!H531,SETOP,4,))</f>
        <v>UN</v>
      </c>
      <c r="K531" s="3">
        <v>2</v>
      </c>
      <c r="L531" s="3">
        <v>407.19</v>
      </c>
      <c r="M531" s="26">
        <f>IF(I531="SINAPI",VLOOKUP('TEREZINHA HARDY'!H531,SINAPI,4,),VLOOKUP('TEREZINHA HARDY'!H531,SETOP,5,))</f>
        <v>440</v>
      </c>
      <c r="N531" s="26">
        <f t="shared" si="3134"/>
        <v>556.69000000000005</v>
      </c>
      <c r="O531" s="26">
        <f t="shared" si="3135"/>
        <v>880</v>
      </c>
      <c r="P531" s="26">
        <f t="shared" si="3136"/>
        <v>1113.3800000000001</v>
      </c>
      <c r="Q531" s="220"/>
      <c r="R531" s="220"/>
      <c r="S531" s="4"/>
      <c r="T531" s="117"/>
    </row>
    <row r="532" spans="1:20" s="1" customFormat="1" ht="30" customHeight="1">
      <c r="A532" s="2" t="s">
        <v>17660</v>
      </c>
      <c r="B532" s="256" t="str">
        <f>IF(I532="SINAPI",VLOOKUP('TEREZINHA HARDY'!H532,SINAPI,2,),VLOOKUP('TEREZINHA HARDY'!H532,SETOP,3,))</f>
        <v>TUBO DE AÇO GALVANIZADO COM COSTURA, CLASSE MÉDIA, DN 65 (2 1/2"), CONEXÃO ROSQUEADA, INSTALADO EM REDE DE ALIMENTAÇÃO PARA HIDRANTE - FORNECIMENTO E INSTALAÇÃO. AF_12/2015</v>
      </c>
      <c r="C532" s="256"/>
      <c r="D532" s="256"/>
      <c r="E532" s="256"/>
      <c r="F532" s="256"/>
      <c r="G532" s="256"/>
      <c r="H532" s="25">
        <v>92367</v>
      </c>
      <c r="I532" s="25" t="s">
        <v>16083</v>
      </c>
      <c r="J532" s="25" t="str">
        <f>IF(I532="SINAPI",VLOOKUP('TEREZINHA HARDY'!H532,SINAPI,3,),VLOOKUP('TEREZINHA HARDY'!H532,SETOP,4,))</f>
        <v>M</v>
      </c>
      <c r="K532" s="13">
        <v>60.3</v>
      </c>
      <c r="L532" s="3">
        <v>407.19</v>
      </c>
      <c r="M532" s="26">
        <f>IF(I532="SINAPI",VLOOKUP('TEREZINHA HARDY'!H532,SINAPI,4,),VLOOKUP('TEREZINHA HARDY'!H532,SETOP,5,))</f>
        <v>63.22</v>
      </c>
      <c r="N532" s="26">
        <f t="shared" si="3134"/>
        <v>79.989999999999995</v>
      </c>
      <c r="O532" s="26">
        <f t="shared" si="3135"/>
        <v>3812.1659999999997</v>
      </c>
      <c r="P532" s="26">
        <f t="shared" si="3136"/>
        <v>4823.396999999999</v>
      </c>
      <c r="Q532" s="220"/>
      <c r="R532" s="220"/>
      <c r="S532" s="4"/>
      <c r="T532" s="117"/>
    </row>
    <row r="533" spans="1:20" s="1" customFormat="1" ht="30" customHeight="1">
      <c r="A533" s="2" t="s">
        <v>17661</v>
      </c>
      <c r="B533" s="256" t="str">
        <f>IF(I533="SINAPI",VLOOKUP('TEREZINHA HARDY'!H533,SINAPI,2,),VLOOKUP('TEREZINHA HARDY'!H533,SETOP,3,))</f>
        <v>REGISTRO DE GAVETA BRUTO, LATÃO, ROSCÁVEL, 2 1/2, INSTALADO EM RESERVAÇÃO DE ÁGUA DE EDIFICAÇÃO QUE POSSUA RESERVATÓRIO DE FIBRA/FIBROCIMENTO  FORNECIMENTO E INSTALAÇÃO. AF_06/2016</v>
      </c>
      <c r="C533" s="256"/>
      <c r="D533" s="256"/>
      <c r="E533" s="256"/>
      <c r="F533" s="256"/>
      <c r="G533" s="256"/>
      <c r="H533" s="25">
        <v>94499</v>
      </c>
      <c r="I533" s="25" t="s">
        <v>16083</v>
      </c>
      <c r="J533" s="25" t="str">
        <f>IF(I533="SINAPI",VLOOKUP('TEREZINHA HARDY'!H533,SINAPI,3,),VLOOKUP('TEREZINHA HARDY'!H533,SETOP,4,))</f>
        <v>UN</v>
      </c>
      <c r="K533" s="13">
        <v>3</v>
      </c>
      <c r="L533" s="3">
        <v>407.19</v>
      </c>
      <c r="M533" s="26">
        <f>IF(I533="SINAPI",VLOOKUP('TEREZINHA HARDY'!H533,SINAPI,4,),VLOOKUP('TEREZINHA HARDY'!H533,SETOP,5,))</f>
        <v>210.73</v>
      </c>
      <c r="N533" s="26">
        <f t="shared" ref="N533" si="3137">ROUND(M533*(1+$C$7),2)</f>
        <v>266.62</v>
      </c>
      <c r="O533" s="26">
        <f t="shared" ref="O533" si="3138">M533*K533</f>
        <v>632.18999999999994</v>
      </c>
      <c r="P533" s="26">
        <f t="shared" ref="P533" si="3139">N533*K533</f>
        <v>799.86</v>
      </c>
      <c r="Q533" s="220"/>
      <c r="R533" s="220"/>
      <c r="S533" s="4"/>
      <c r="T533" s="117"/>
    </row>
    <row r="534" spans="1:20" s="1" customFormat="1" ht="30" customHeight="1">
      <c r="A534" s="2" t="s">
        <v>17662</v>
      </c>
      <c r="B534" s="256" t="str">
        <f>IF(I534="SINAPI",VLOOKUP('TEREZINHA HARDY'!H534,SINAPI,2,),VLOOKUP('TEREZINHA HARDY'!H534,SETOP,3,))</f>
        <v>VÁLVULA DE RETENÇÃO HORIZONTAL, DE BRONZE, ROSCÁVEL, 2 1/2" - FORNECIMENTO E INSTALAÇÃO. AF_01/2019</v>
      </c>
      <c r="C534" s="256"/>
      <c r="D534" s="256"/>
      <c r="E534" s="256"/>
      <c r="F534" s="256"/>
      <c r="G534" s="256"/>
      <c r="H534" s="25">
        <v>99624</v>
      </c>
      <c r="I534" s="25" t="s">
        <v>16083</v>
      </c>
      <c r="J534" s="25" t="str">
        <f>IF(I534="SINAPI",VLOOKUP('TEREZINHA HARDY'!H534,SINAPI,3,),VLOOKUP('TEREZINHA HARDY'!H534,SETOP,4,))</f>
        <v>UN</v>
      </c>
      <c r="K534" s="13">
        <v>2</v>
      </c>
      <c r="L534" s="3">
        <v>407.19</v>
      </c>
      <c r="M534" s="26">
        <f>IF(I534="SINAPI",VLOOKUP('TEREZINHA HARDY'!H534,SINAPI,4,),VLOOKUP('TEREZINHA HARDY'!H534,SETOP,5,))</f>
        <v>333.54</v>
      </c>
      <c r="N534" s="26">
        <f t="shared" si="3134"/>
        <v>421.99</v>
      </c>
      <c r="O534" s="26">
        <f t="shared" si="3135"/>
        <v>667.08</v>
      </c>
      <c r="P534" s="26">
        <f t="shared" si="3136"/>
        <v>843.98</v>
      </c>
      <c r="Q534" s="220"/>
      <c r="R534" s="220"/>
      <c r="S534" s="4"/>
      <c r="T534" s="117"/>
    </row>
    <row r="535" spans="1:20" s="1" customFormat="1" ht="30" customHeight="1">
      <c r="A535" s="2" t="s">
        <v>17663</v>
      </c>
      <c r="B535" s="256" t="str">
        <f>IF(I535="SINAPI",VLOOKUP('TEREZINHA HARDY'!H535,SINAPI,2,),VLOOKUP('TEREZINHA HARDY'!H535,SETOP,3,))</f>
        <v>PRESSOSTATO TELEMECANIQUE, MODELO XML B004 A2S11, COM ESCALA DE 3 A 58 PSI</v>
      </c>
      <c r="C535" s="256"/>
      <c r="D535" s="256"/>
      <c r="E535" s="256"/>
      <c r="F535" s="256"/>
      <c r="G535" s="256"/>
      <c r="H535" s="25" t="s">
        <v>10872</v>
      </c>
      <c r="I535" s="25" t="s">
        <v>6222</v>
      </c>
      <c r="J535" s="25" t="str">
        <f>IF(I535="SINAPI",VLOOKUP('TEREZINHA HARDY'!H535,SINAPI,3,),VLOOKUP('TEREZINHA HARDY'!H535,SETOP,4,))</f>
        <v>U</v>
      </c>
      <c r="K535" s="3">
        <v>1</v>
      </c>
      <c r="L535" s="3">
        <v>407.19</v>
      </c>
      <c r="M535" s="26">
        <f>IF(I535="SINAPI",VLOOKUP('TEREZINHA HARDY'!H535,SINAPI,4,),VLOOKUP('TEREZINHA HARDY'!H535,SETOP,5,))</f>
        <v>882.67</v>
      </c>
      <c r="N535" s="26">
        <f t="shared" ref="N535:N536" si="3140">ROUND(M535*(1+$C$7),2)</f>
        <v>1116.75</v>
      </c>
      <c r="O535" s="26">
        <f t="shared" ref="O535:O536" si="3141">M535*K535</f>
        <v>882.67</v>
      </c>
      <c r="P535" s="26">
        <f t="shared" ref="P535:P536" si="3142">N535*K535</f>
        <v>1116.75</v>
      </c>
      <c r="Q535" s="220"/>
      <c r="R535" s="220"/>
      <c r="S535" s="4"/>
      <c r="T535" s="117"/>
    </row>
    <row r="536" spans="1:20" s="1" customFormat="1" ht="30" customHeight="1">
      <c r="A536" s="2" t="s">
        <v>17664</v>
      </c>
      <c r="B536" s="256" t="str">
        <f>IF(I536="SINAPI",VLOOKUP('TEREZINHA HARDY'!H536,SINAPI,2,),VLOOKUP('TEREZINHA HARDY'!H536,SETOP,3,))</f>
        <v>MANOMETRO 0 A 200 PSI (0 A 14 KGF/CM2), D = 50MM - FORNECIMENTO E COLOCACAO</v>
      </c>
      <c r="C536" s="256"/>
      <c r="D536" s="256"/>
      <c r="E536" s="256"/>
      <c r="F536" s="256"/>
      <c r="G536" s="256"/>
      <c r="H536" s="25">
        <v>85120</v>
      </c>
      <c r="I536" s="25" t="s">
        <v>16083</v>
      </c>
      <c r="J536" s="25" t="str">
        <f>IF(I536="SINAPI",VLOOKUP('TEREZINHA HARDY'!H536,SINAPI,3,),VLOOKUP('TEREZINHA HARDY'!H536,SETOP,4,))</f>
        <v>UN</v>
      </c>
      <c r="K536" s="3">
        <v>1</v>
      </c>
      <c r="L536" s="3">
        <v>407.19</v>
      </c>
      <c r="M536" s="26">
        <f>IF(I536="SINAPI",VLOOKUP('TEREZINHA HARDY'!H536,SINAPI,4,),VLOOKUP('TEREZINHA HARDY'!H536,SETOP,5,))</f>
        <v>121.23</v>
      </c>
      <c r="N536" s="26">
        <f t="shared" si="3140"/>
        <v>153.38</v>
      </c>
      <c r="O536" s="26">
        <f t="shared" si="3141"/>
        <v>121.23</v>
      </c>
      <c r="P536" s="26">
        <f t="shared" si="3142"/>
        <v>153.38</v>
      </c>
      <c r="Q536" s="220"/>
      <c r="R536" s="220"/>
      <c r="S536" s="4"/>
      <c r="T536" s="117"/>
    </row>
    <row r="537" spans="1:20" s="1" customFormat="1" ht="30" customHeight="1">
      <c r="A537" s="2" t="s">
        <v>17665</v>
      </c>
      <c r="B537" s="256" t="str">
        <f>IF(I537="SINAPI",VLOOKUP('TEREZINHA HARDY'!H537,SINAPI,2,),VLOOKUP('TEREZINHA HARDY'!H537,SETOP,3,))</f>
        <v>HIDRANTE SUBTERRANEO FERRO FUNDIDO C/ CURVA LONGA E CAIXA DN=75MM</v>
      </c>
      <c r="C537" s="256"/>
      <c r="D537" s="256"/>
      <c r="E537" s="256"/>
      <c r="F537" s="256"/>
      <c r="G537" s="256"/>
      <c r="H537" s="25">
        <v>83633</v>
      </c>
      <c r="I537" s="25" t="s">
        <v>16083</v>
      </c>
      <c r="J537" s="25" t="str">
        <f>IF(I537="SINAPI",VLOOKUP('TEREZINHA HARDY'!H537,SINAPI,3,),VLOOKUP('TEREZINHA HARDY'!H537,SETOP,4,))</f>
        <v>UN</v>
      </c>
      <c r="K537" s="3">
        <v>1</v>
      </c>
      <c r="L537" s="3">
        <v>407.19</v>
      </c>
      <c r="M537" s="26">
        <f>IF(I537="SINAPI",VLOOKUP('TEREZINHA HARDY'!H537,SINAPI,4,),VLOOKUP('TEREZINHA HARDY'!H537,SETOP,5,))</f>
        <v>2126.13</v>
      </c>
      <c r="N537" s="26">
        <f t="shared" si="3134"/>
        <v>2689.98</v>
      </c>
      <c r="O537" s="26">
        <f t="shared" si="3135"/>
        <v>2126.13</v>
      </c>
      <c r="P537" s="26">
        <f t="shared" si="3136"/>
        <v>2689.98</v>
      </c>
      <c r="Q537" s="220"/>
      <c r="R537" s="220"/>
      <c r="S537" s="4"/>
      <c r="T537" s="117"/>
    </row>
    <row r="538" spans="1:20" s="1" customFormat="1" ht="30" customHeight="1">
      <c r="A538" s="2" t="s">
        <v>17666</v>
      </c>
      <c r="B538" s="256" t="str">
        <f>IF(I538="SINAPI",VLOOKUP('TEREZINHA HARDY'!H538,SINAPI,2,),VLOOKUP('TEREZINHA HARDY'!H538,SETOP,3,))</f>
        <v>TAMPAO FOFO P/ CAIXA R1 PADRAO TELEBRAS COMPLETO - FORNECIMENTO E INSTALACAO</v>
      </c>
      <c r="C538" s="256"/>
      <c r="D538" s="256"/>
      <c r="E538" s="256"/>
      <c r="F538" s="256"/>
      <c r="G538" s="256"/>
      <c r="H538" s="25">
        <v>84798</v>
      </c>
      <c r="I538" s="25" t="s">
        <v>16083</v>
      </c>
      <c r="J538" s="25" t="str">
        <f>IF(I538="SINAPI",VLOOKUP('TEREZINHA HARDY'!H538,SINAPI,3,),VLOOKUP('TEREZINHA HARDY'!H538,SETOP,4,))</f>
        <v>UN</v>
      </c>
      <c r="K538" s="3">
        <v>1</v>
      </c>
      <c r="L538" s="3">
        <v>407.19</v>
      </c>
      <c r="M538" s="26">
        <f>IF(I538="SINAPI",VLOOKUP('TEREZINHA HARDY'!H538,SINAPI,4,),VLOOKUP('TEREZINHA HARDY'!H538,SETOP,5,))</f>
        <v>202.49</v>
      </c>
      <c r="N538" s="26">
        <f>ROUND(M538*(1+$C$7),2)</f>
        <v>256.19</v>
      </c>
      <c r="O538" s="26">
        <f>M538*K538</f>
        <v>202.49</v>
      </c>
      <c r="P538" s="26">
        <f>N538*K538</f>
        <v>256.19</v>
      </c>
      <c r="Q538" s="220"/>
      <c r="R538" s="220"/>
      <c r="S538" s="4"/>
      <c r="T538" s="117"/>
    </row>
    <row r="539" spans="1:20" s="1" customFormat="1" ht="30" customHeight="1">
      <c r="A539" s="2" t="s">
        <v>17667</v>
      </c>
      <c r="B539" s="256" t="str">
        <f>IF(I539="SINAPI",VLOOKUP('TEREZINHA HARDY'!H539,SINAPI,2,),VLOOKUP('TEREZINHA HARDY'!H539,SETOP,3,))</f>
        <v>COTOVELO 90 GRAUS, EM FERRO GALVANIZADO, CONEXÃO ROSQUEADA, DN 65 (2 1/2), INSTALADO EM RESERVAÇÃO DE ÁGUA DE EDIFICAÇÃO QUE POSSUA RESERVATÓRIO DE FIBRA/FIBROCIMENTO  FORNECIMENTO E INSTALAÇÃO. AF_06/2016</v>
      </c>
      <c r="C539" s="256"/>
      <c r="D539" s="256"/>
      <c r="E539" s="256"/>
      <c r="F539" s="256"/>
      <c r="G539" s="256"/>
      <c r="H539" s="25">
        <v>94473</v>
      </c>
      <c r="I539" s="25" t="s">
        <v>16083</v>
      </c>
      <c r="J539" s="25" t="str">
        <f>IF(I539="SINAPI",VLOOKUP('TEREZINHA HARDY'!H539,SINAPI,3,),VLOOKUP('TEREZINHA HARDY'!H539,SETOP,4,))</f>
        <v>UN</v>
      </c>
      <c r="K539" s="13">
        <v>7</v>
      </c>
      <c r="L539" s="3">
        <v>407.19</v>
      </c>
      <c r="M539" s="26">
        <f>IF(I539="SINAPI",VLOOKUP('TEREZINHA HARDY'!H539,SINAPI,4,),VLOOKUP('TEREZINHA HARDY'!H539,SETOP,5,))</f>
        <v>73.819999999999993</v>
      </c>
      <c r="N539" s="26">
        <f t="shared" ref="N539:N542" si="3143">ROUND(M539*(1+$C$7),2)</f>
        <v>93.4</v>
      </c>
      <c r="O539" s="26">
        <f t="shared" ref="O539:O542" si="3144">M539*K539</f>
        <v>516.74</v>
      </c>
      <c r="P539" s="26">
        <f t="shared" ref="P539:P542" si="3145">N539*K539</f>
        <v>653.80000000000007</v>
      </c>
      <c r="Q539" s="220"/>
      <c r="R539" s="220"/>
      <c r="S539" s="4"/>
      <c r="T539" s="117"/>
    </row>
    <row r="540" spans="1:20" s="1" customFormat="1" ht="30" customHeight="1">
      <c r="A540" s="2" t="s">
        <v>17668</v>
      </c>
      <c r="B540" s="256" t="str">
        <f>IF(I540="SINAPI",VLOOKUP('TEREZINHA HARDY'!H540,SINAPI,2,),VLOOKUP('TEREZINHA HARDY'!H540,SETOP,3,))</f>
        <v>UNIÃO, EM FERRO GALVANIZADO, DN 65 (2 1/2"), CONEXÃO ROSQUEADA, INSTALADO EM REDE DE ALIMENTAÇÃO PARA HIDRANTE - FORNECIMENTO E INSTALAÇÃO. AF_12/2015</v>
      </c>
      <c r="C540" s="256"/>
      <c r="D540" s="256"/>
      <c r="E540" s="256"/>
      <c r="F540" s="256"/>
      <c r="G540" s="256"/>
      <c r="H540" s="25">
        <v>92896</v>
      </c>
      <c r="I540" s="25" t="s">
        <v>16083</v>
      </c>
      <c r="J540" s="25" t="str">
        <f>IF(I540="SINAPI",VLOOKUP('TEREZINHA HARDY'!H540,SINAPI,3,),VLOOKUP('TEREZINHA HARDY'!H540,SETOP,4,))</f>
        <v>UN</v>
      </c>
      <c r="K540" s="13">
        <v>2</v>
      </c>
      <c r="L540" s="3">
        <v>407.19</v>
      </c>
      <c r="M540" s="26">
        <f>IF(I540="SINAPI",VLOOKUP('TEREZINHA HARDY'!H540,SINAPI,4,),VLOOKUP('TEREZINHA HARDY'!H540,SETOP,5,))</f>
        <v>129.36000000000001</v>
      </c>
      <c r="N540" s="26">
        <f t="shared" si="3143"/>
        <v>163.66999999999999</v>
      </c>
      <c r="O540" s="26">
        <f t="shared" si="3144"/>
        <v>258.72000000000003</v>
      </c>
      <c r="P540" s="26">
        <f t="shared" si="3145"/>
        <v>327.33999999999997</v>
      </c>
      <c r="Q540" s="220"/>
      <c r="R540" s="220"/>
      <c r="S540" s="4"/>
      <c r="T540" s="117"/>
    </row>
    <row r="541" spans="1:20" s="1" customFormat="1" ht="30" customHeight="1">
      <c r="A541" s="2" t="s">
        <v>17669</v>
      </c>
      <c r="B541" s="256" t="str">
        <f>IF(I541="SINAPI",VLOOKUP('TEREZINHA HARDY'!H541,SINAPI,2,),VLOOKUP('TEREZINHA HARDY'!H541,SETOP,3,))</f>
        <v>TÊ, EM FERRO GALVANIZADO, CONEXÃO ROSQUEADA, DN 65 (2 1/2"), INSTALADO EM REDE DE ALIMENTAÇÃO PARA HIDRANTE - FORNECIMENTO E INSTALAÇÃO. AF_12/2015</v>
      </c>
      <c r="C541" s="256"/>
      <c r="D541" s="256"/>
      <c r="E541" s="256"/>
      <c r="F541" s="256"/>
      <c r="G541" s="256"/>
      <c r="H541" s="25">
        <v>92642</v>
      </c>
      <c r="I541" s="25" t="s">
        <v>16083</v>
      </c>
      <c r="J541" s="25" t="str">
        <f>IF(I541="SINAPI",VLOOKUP('TEREZINHA HARDY'!H541,SINAPI,3,),VLOOKUP('TEREZINHA HARDY'!H541,SETOP,4,))</f>
        <v>UN</v>
      </c>
      <c r="K541" s="13">
        <v>3</v>
      </c>
      <c r="L541" s="3">
        <v>407.19</v>
      </c>
      <c r="M541" s="26">
        <f>IF(I541="SINAPI",VLOOKUP('TEREZINHA HARDY'!H541,SINAPI,4,),VLOOKUP('TEREZINHA HARDY'!H541,SETOP,5,))</f>
        <v>126.61</v>
      </c>
      <c r="N541" s="26">
        <f>ROUND(M541*(1+$C$7),2)</f>
        <v>160.19</v>
      </c>
      <c r="O541" s="26">
        <f>M541*K541</f>
        <v>379.83</v>
      </c>
      <c r="P541" s="26">
        <f>N541*K541</f>
        <v>480.57</v>
      </c>
      <c r="Q541" s="220"/>
      <c r="R541" s="220"/>
      <c r="S541" s="4"/>
      <c r="T541" s="117"/>
    </row>
    <row r="542" spans="1:20" s="1" customFormat="1" ht="30" customHeight="1">
      <c r="A542" s="2" t="s">
        <v>17670</v>
      </c>
      <c r="B542" s="256" t="str">
        <f>UPPER("Botoeira Liga e Desliga Bomba de Incêndio - Rm")</f>
        <v>BOTOEIRA LIGA E DESLIGA BOMBA DE INCÊNDIO - RM</v>
      </c>
      <c r="C542" s="256"/>
      <c r="D542" s="256"/>
      <c r="E542" s="256"/>
      <c r="F542" s="256"/>
      <c r="G542" s="256"/>
      <c r="H542" s="25" t="s">
        <v>17295</v>
      </c>
      <c r="I542" s="25" t="s">
        <v>16199</v>
      </c>
      <c r="J542" s="25" t="s">
        <v>17296</v>
      </c>
      <c r="K542" s="3">
        <v>3</v>
      </c>
      <c r="L542" s="3">
        <v>407.19</v>
      </c>
      <c r="M542" s="26">
        <f>COTAÇÃO!H103</f>
        <v>55.19</v>
      </c>
      <c r="N542" s="26">
        <f t="shared" si="3143"/>
        <v>69.83</v>
      </c>
      <c r="O542" s="26">
        <f t="shared" si="3144"/>
        <v>165.57</v>
      </c>
      <c r="P542" s="26">
        <f t="shared" si="3145"/>
        <v>209.49</v>
      </c>
      <c r="Q542" s="220"/>
      <c r="R542" s="220"/>
      <c r="S542" s="4"/>
      <c r="T542" s="117"/>
    </row>
    <row r="543" spans="1:20" s="1" customFormat="1" ht="30" customHeight="1">
      <c r="A543" s="2" t="s">
        <v>17671</v>
      </c>
      <c r="B543" s="256" t="str">
        <f>IF(I543="SINAPI",VLOOKUP('TEREZINHA HARDY'!H543,SINAPI,2,),VLOOKUP('TEREZINHA HARDY'!H543,SETOP,3,))</f>
        <v>SIRENE PARA ALARME DE BOMBA EM FUNCIONAMENTO, 220V</v>
      </c>
      <c r="C543" s="256"/>
      <c r="D543" s="256"/>
      <c r="E543" s="256"/>
      <c r="F543" s="256"/>
      <c r="G543" s="256"/>
      <c r="H543" s="25" t="s">
        <v>10878</v>
      </c>
      <c r="I543" s="25" t="s">
        <v>6222</v>
      </c>
      <c r="J543" s="25" t="str">
        <f>IF(I543="SINAPI",VLOOKUP('TEREZINHA HARDY'!H543,SINAPI,3,),VLOOKUP('TEREZINHA HARDY'!H543,SETOP,4,))</f>
        <v>U</v>
      </c>
      <c r="K543" s="3">
        <v>5</v>
      </c>
      <c r="L543" s="3">
        <v>407.19</v>
      </c>
      <c r="M543" s="26">
        <f>IF(I543="SINAPI",VLOOKUP('TEREZINHA HARDY'!H543,SINAPI,4,),VLOOKUP('TEREZINHA HARDY'!H543,SETOP,5,))</f>
        <v>53.78</v>
      </c>
      <c r="N543" s="26">
        <f>ROUND(M543*(1+$C$7),2)</f>
        <v>68.040000000000006</v>
      </c>
      <c r="O543" s="26">
        <f>M543*K543</f>
        <v>268.89999999999998</v>
      </c>
      <c r="P543" s="26">
        <f>N543*K543</f>
        <v>340.20000000000005</v>
      </c>
      <c r="Q543" s="220"/>
      <c r="R543" s="220"/>
      <c r="S543" s="4"/>
      <c r="T543" s="117"/>
    </row>
    <row r="544" spans="1:20" s="1" customFormat="1" ht="30" customHeight="1">
      <c r="A544" s="2" t="s">
        <v>17672</v>
      </c>
      <c r="B544" s="256" t="str">
        <f>UPPER("Central de Alarme de Incêndio Endereçável Cie 1125 Intelbras")</f>
        <v>CENTRAL DE ALARME DE INCÊNDIO ENDEREÇÁVEL CIE 1125 INTELBRAS</v>
      </c>
      <c r="C544" s="256"/>
      <c r="D544" s="256"/>
      <c r="E544" s="256"/>
      <c r="F544" s="256"/>
      <c r="G544" s="256"/>
      <c r="H544" s="25" t="s">
        <v>17299</v>
      </c>
      <c r="I544" s="25" t="s">
        <v>16199</v>
      </c>
      <c r="J544" s="25" t="s">
        <v>17296</v>
      </c>
      <c r="K544" s="3">
        <v>1</v>
      </c>
      <c r="L544" s="3">
        <v>407.19</v>
      </c>
      <c r="M544" s="26">
        <f>COTAÇÃO!H96</f>
        <v>1009.89</v>
      </c>
      <c r="N544" s="26">
        <f t="shared" ref="N544:N546" si="3146">ROUND(M544*(1+$C$7),2)</f>
        <v>1277.71</v>
      </c>
      <c r="O544" s="26">
        <f t="shared" ref="O544:O546" si="3147">M544*K544</f>
        <v>1009.89</v>
      </c>
      <c r="P544" s="26">
        <f t="shared" ref="P544:P546" si="3148">N544*K544</f>
        <v>1277.71</v>
      </c>
      <c r="Q544" s="220"/>
      <c r="R544" s="220"/>
      <c r="S544" s="4"/>
      <c r="T544" s="117"/>
    </row>
    <row r="545" spans="1:20" s="1" customFormat="1" ht="30" customHeight="1">
      <c r="A545" s="2" t="s">
        <v>17673</v>
      </c>
      <c r="B545" s="256" t="str">
        <f>IF(I545="SINAPI",VLOOKUP('TEREZINHA HARDY'!H545,SINAPI,2,),VLOOKUP('TEREZINHA HARDY'!H545,SETOP,3,))</f>
        <v>ACIONADOR MANUAL DE ALARME DE INCÊNDIO</v>
      </c>
      <c r="C545" s="256"/>
      <c r="D545" s="256"/>
      <c r="E545" s="256"/>
      <c r="F545" s="256"/>
      <c r="G545" s="256"/>
      <c r="H545" s="25" t="s">
        <v>10846</v>
      </c>
      <c r="I545" s="25" t="s">
        <v>6222</v>
      </c>
      <c r="J545" s="25" t="str">
        <f>IF(I545="SINAPI",VLOOKUP('TEREZINHA HARDY'!H545,SINAPI,3,),VLOOKUP('TEREZINHA HARDY'!H545,SETOP,4,))</f>
        <v>UN</v>
      </c>
      <c r="K545" s="3">
        <v>5</v>
      </c>
      <c r="L545" s="3">
        <v>407.19</v>
      </c>
      <c r="M545" s="26">
        <f>IF(I545="SINAPI",VLOOKUP('TEREZINHA HARDY'!H545,SINAPI,4,),VLOOKUP('TEREZINHA HARDY'!H545,SETOP,5,))</f>
        <v>109.23</v>
      </c>
      <c r="N545" s="26">
        <f t="shared" si="3146"/>
        <v>138.19999999999999</v>
      </c>
      <c r="O545" s="26">
        <f t="shared" si="3147"/>
        <v>546.15</v>
      </c>
      <c r="P545" s="26">
        <f t="shared" si="3148"/>
        <v>691</v>
      </c>
      <c r="Q545" s="220"/>
      <c r="R545" s="220"/>
      <c r="S545" s="4"/>
      <c r="T545" s="117"/>
    </row>
    <row r="546" spans="1:20" s="1" customFormat="1" ht="30" customHeight="1">
      <c r="A546" s="2" t="s">
        <v>17674</v>
      </c>
      <c r="B546" s="256" t="s">
        <v>16909</v>
      </c>
      <c r="C546" s="256"/>
      <c r="D546" s="256"/>
      <c r="E546" s="256"/>
      <c r="F546" s="256"/>
      <c r="G546" s="256"/>
      <c r="H546" s="25" t="s">
        <v>16910</v>
      </c>
      <c r="I546" s="25" t="s">
        <v>6222</v>
      </c>
      <c r="J546" s="25" t="s">
        <v>17296</v>
      </c>
      <c r="K546" s="3">
        <v>1</v>
      </c>
      <c r="L546" s="3">
        <v>407.19</v>
      </c>
      <c r="M546" s="26">
        <f>COTAÇÃO!H110</f>
        <v>3908.98</v>
      </c>
      <c r="N546" s="26">
        <f t="shared" si="3146"/>
        <v>4945.6400000000003</v>
      </c>
      <c r="O546" s="26">
        <f t="shared" si="3147"/>
        <v>3908.98</v>
      </c>
      <c r="P546" s="26">
        <f t="shared" si="3148"/>
        <v>4945.6400000000003</v>
      </c>
      <c r="Q546" s="220"/>
      <c r="R546" s="220"/>
      <c r="S546" s="4"/>
      <c r="T546" s="117"/>
    </row>
    <row r="547" spans="1:20" s="1" customFormat="1" ht="30" customHeight="1">
      <c r="A547" s="51"/>
      <c r="B547" s="51"/>
      <c r="C547" s="51"/>
      <c r="D547" s="51"/>
      <c r="E547" s="51"/>
      <c r="F547" s="51"/>
      <c r="G547" s="51"/>
      <c r="H547" s="254" t="str">
        <f>"SUBTOTAL "&amp;$B$516</f>
        <v>SUBTOTAL PROJETO DE PREVENÇÃO E COMBATE A INCÊNDIO E PÂNICO</v>
      </c>
      <c r="I547" s="254"/>
      <c r="J547" s="254"/>
      <c r="K547" s="254"/>
      <c r="L547" s="254"/>
      <c r="M547" s="254"/>
      <c r="N547" s="255"/>
      <c r="O547" s="52">
        <f>SUM(O517:O546)</f>
        <v>21512.197052631578</v>
      </c>
      <c r="P547" s="52">
        <f>SUM(P517:P546)</f>
        <v>27217.486999999997</v>
      </c>
      <c r="Q547" s="220"/>
      <c r="R547" s="220"/>
      <c r="S547" s="4"/>
      <c r="T547" s="117"/>
    </row>
    <row r="548" spans="1:20" s="1" customFormat="1" ht="15" customHeight="1">
      <c r="A548" s="273"/>
      <c r="B548" s="273"/>
      <c r="C548" s="273"/>
      <c r="D548" s="273"/>
      <c r="E548" s="273"/>
      <c r="F548" s="273"/>
      <c r="G548" s="273"/>
      <c r="H548" s="273"/>
      <c r="I548" s="273"/>
      <c r="J548" s="273"/>
      <c r="K548" s="273"/>
      <c r="L548" s="273"/>
      <c r="M548" s="273"/>
      <c r="N548" s="273"/>
      <c r="O548" s="273"/>
      <c r="P548" s="157"/>
      <c r="Q548" s="220"/>
      <c r="R548" s="220"/>
      <c r="S548" s="4"/>
      <c r="T548" s="117"/>
    </row>
    <row r="549" spans="1:20" s="16" customFormat="1" ht="30" customHeight="1">
      <c r="A549" s="80">
        <v>23</v>
      </c>
      <c r="B549" s="258" t="s">
        <v>16197</v>
      </c>
      <c r="C549" s="258"/>
      <c r="D549" s="258"/>
      <c r="E549" s="258"/>
      <c r="F549" s="258"/>
      <c r="G549" s="258"/>
      <c r="H549" s="80"/>
      <c r="I549" s="80"/>
      <c r="J549" s="80"/>
      <c r="K549" s="80"/>
      <c r="L549" s="81"/>
      <c r="M549" s="80"/>
      <c r="N549" s="80"/>
      <c r="O549" s="137"/>
      <c r="P549" s="137"/>
      <c r="Q549" s="124"/>
      <c r="R549" s="124"/>
      <c r="S549" s="4"/>
      <c r="T549" s="117"/>
    </row>
    <row r="550" spans="1:20" s="85" customFormat="1" ht="35.450000000000003" customHeight="1">
      <c r="A550" s="237" t="s">
        <v>17255</v>
      </c>
      <c r="B550" s="270" t="str">
        <f>IF(I550="SINAPI",VLOOKUP('TEREZINHA HARDY'!H550,SINAPI,2,),VLOOKUP('TEREZINHA HARDY'!H550,SETOP,3,))</f>
        <v>CORDOALHA DE COBRE NU 35 MM², NÃO ENTERRADA, COM ISOLADOR - FORNECIMENTO E INSTALAÇÃO. AF_12/2017</v>
      </c>
      <c r="C550" s="270"/>
      <c r="D550" s="270"/>
      <c r="E550" s="270"/>
      <c r="F550" s="270"/>
      <c r="G550" s="270"/>
      <c r="H550" s="238">
        <v>96973</v>
      </c>
      <c r="I550" s="238" t="s">
        <v>16083</v>
      </c>
      <c r="J550" s="238" t="str">
        <f>IF(I550="SINAPI",VLOOKUP('TEREZINHA HARDY'!H550,SINAPI,3,),VLOOKUP('TEREZINHA HARDY'!H550,SETOP,4,))</f>
        <v>M</v>
      </c>
      <c r="K550" s="3">
        <v>114.14</v>
      </c>
      <c r="L550" s="233" t="s">
        <v>40</v>
      </c>
      <c r="M550" s="239">
        <f>IF(I550="SINAPI",VLOOKUP('TEREZINHA HARDY'!H550,SINAPI,4,),VLOOKUP('TEREZINHA HARDY'!H550,SETOP,5,))</f>
        <v>32.729999999999997</v>
      </c>
      <c r="N550" s="239">
        <f t="shared" ref="N550:N560" si="3149">ROUND(M550*(1+$C$7),2)</f>
        <v>41.41</v>
      </c>
      <c r="O550" s="239">
        <f>K550*M550</f>
        <v>3735.8021999999996</v>
      </c>
      <c r="P550" s="239">
        <f t="shared" ref="P550:P560" si="3150">N550*K550</f>
        <v>4726.5373999999993</v>
      </c>
      <c r="Q550" s="124"/>
      <c r="R550" s="124"/>
      <c r="S550" s="4"/>
      <c r="T550" s="117"/>
    </row>
    <row r="551" spans="1:20" s="85" customFormat="1" ht="35.450000000000003" customHeight="1">
      <c r="A551" s="237" t="s">
        <v>17256</v>
      </c>
      <c r="B551" s="270" t="str">
        <f>IF(I551="SINAPI",VLOOKUP('TEREZINHA HARDY'!H551,SINAPI,2,),VLOOKUP('TEREZINHA HARDY'!H551,SETOP,3,))</f>
        <v>CORDOALHA DE COBRE NU 50 MM², ENTERRADA, SEM ISOLADOR - FORNECIMENTO E INSTALAÇÃO. AF_12/2017</v>
      </c>
      <c r="C551" s="270"/>
      <c r="D551" s="270"/>
      <c r="E551" s="270"/>
      <c r="F551" s="270"/>
      <c r="G551" s="270"/>
      <c r="H551" s="238">
        <v>96977</v>
      </c>
      <c r="I551" s="238" t="s">
        <v>16083</v>
      </c>
      <c r="J551" s="238" t="str">
        <f>IF(I551="SINAPI",VLOOKUP('TEREZINHA HARDY'!H551,SINAPI,3,),VLOOKUP('TEREZINHA HARDY'!H551,SETOP,4,))</f>
        <v>M</v>
      </c>
      <c r="K551" s="3">
        <v>140.01</v>
      </c>
      <c r="L551" s="233" t="s">
        <v>40</v>
      </c>
      <c r="M551" s="239">
        <f>IF(I551="SINAPI",VLOOKUP('TEREZINHA HARDY'!H551,SINAPI,4,),VLOOKUP('TEREZINHA HARDY'!H551,SETOP,5,))</f>
        <v>23.11</v>
      </c>
      <c r="N551" s="239">
        <f t="shared" si="3149"/>
        <v>29.24</v>
      </c>
      <c r="O551" s="239">
        <f t="shared" ref="O551:O560" si="3151">K551*M551</f>
        <v>3235.6310999999996</v>
      </c>
      <c r="P551" s="239">
        <f t="shared" si="3150"/>
        <v>4093.8923999999997</v>
      </c>
      <c r="Q551" s="124"/>
      <c r="R551" s="124"/>
      <c r="S551" s="4"/>
      <c r="T551" s="117"/>
    </row>
    <row r="552" spans="1:20" s="85" customFormat="1" ht="28.5" customHeight="1">
      <c r="A552" s="237" t="s">
        <v>17257</v>
      </c>
      <c r="B552" s="270" t="str">
        <f>IF(I552="SINAPI",VLOOKUP('TEREZINHA HARDY'!H552,SINAPI,2,),VLOOKUP('TEREZINHA HARDY'!H552,SETOP,3,))</f>
        <v>CAPTOR TIPO FRANKLIN PARA SPDA - FORNECIMENTO E INSTALAÇÃO. AF_12/2017</v>
      </c>
      <c r="C552" s="270"/>
      <c r="D552" s="270"/>
      <c r="E552" s="270"/>
      <c r="F552" s="270"/>
      <c r="G552" s="270"/>
      <c r="H552" s="238">
        <v>96989</v>
      </c>
      <c r="I552" s="238" t="s">
        <v>16083</v>
      </c>
      <c r="J552" s="238" t="str">
        <f>IF(I552="SINAPI",VLOOKUP('TEREZINHA HARDY'!H552,SINAPI,3,),VLOOKUP('TEREZINHA HARDY'!H552,SETOP,4,))</f>
        <v>UN</v>
      </c>
      <c r="K552" s="3">
        <v>9</v>
      </c>
      <c r="L552" s="233" t="s">
        <v>40</v>
      </c>
      <c r="M552" s="239">
        <f>IF(I552="SINAPI",VLOOKUP('TEREZINHA HARDY'!H552,SINAPI,4,),VLOOKUP('TEREZINHA HARDY'!H552,SETOP,5,))</f>
        <v>94.18</v>
      </c>
      <c r="N552" s="239">
        <f t="shared" si="3149"/>
        <v>119.16</v>
      </c>
      <c r="O552" s="239">
        <f t="shared" si="3151"/>
        <v>847.62000000000012</v>
      </c>
      <c r="P552" s="239">
        <f t="shared" si="3150"/>
        <v>1072.44</v>
      </c>
      <c r="Q552" s="124"/>
      <c r="R552" s="124"/>
      <c r="S552" s="4"/>
      <c r="T552" s="117"/>
    </row>
    <row r="553" spans="1:20" s="85" customFormat="1" ht="28.5" customHeight="1">
      <c r="A553" s="237" t="s">
        <v>17675</v>
      </c>
      <c r="B553" s="270" t="str">
        <f>IF(I553="SINAPI",VLOOKUP('TEREZINHA HARDY'!H553,SINAPI,2,),VLOOKUP('TEREZINHA HARDY'!H553,SETOP,3,))</f>
        <v>MASTRO 1 ½  PARA SPDA - FORNECIMENTO E INSTALAÇÃO. AF_12/2017</v>
      </c>
      <c r="C553" s="270"/>
      <c r="D553" s="270"/>
      <c r="E553" s="270"/>
      <c r="F553" s="270"/>
      <c r="G553" s="270"/>
      <c r="H553" s="238">
        <v>96988</v>
      </c>
      <c r="I553" s="238" t="s">
        <v>16083</v>
      </c>
      <c r="J553" s="238" t="str">
        <f>IF(I553="SINAPI",VLOOKUP('TEREZINHA HARDY'!H553,SINAPI,3,),VLOOKUP('TEREZINHA HARDY'!H553,SETOP,4,))</f>
        <v>UN</v>
      </c>
      <c r="K553" s="3">
        <v>9</v>
      </c>
      <c r="L553" s="233" t="s">
        <v>40</v>
      </c>
      <c r="M553" s="239">
        <f>IF(I553="SINAPI",VLOOKUP('TEREZINHA HARDY'!H553,SINAPI,4,),VLOOKUP('TEREZINHA HARDY'!H553,SETOP,5,))</f>
        <v>143.12</v>
      </c>
      <c r="N553" s="239">
        <f t="shared" si="3149"/>
        <v>181.08</v>
      </c>
      <c r="O553" s="239">
        <f t="shared" si="3151"/>
        <v>1288.08</v>
      </c>
      <c r="P553" s="239">
        <f t="shared" si="3150"/>
        <v>1629.72</v>
      </c>
      <c r="Q553" s="124"/>
      <c r="R553" s="124"/>
      <c r="S553" s="4"/>
      <c r="T553" s="117"/>
    </row>
    <row r="554" spans="1:20" s="85" customFormat="1" ht="28.5" customHeight="1">
      <c r="A554" s="237" t="s">
        <v>17676</v>
      </c>
      <c r="B554" s="270" t="str">
        <f>IF(I554="SINAPI",VLOOKUP('TEREZINHA HARDY'!H554,SINAPI,2,),VLOOKUP('TEREZINHA HARDY'!H554,SETOP,3,))</f>
        <v>ELETRODUTO PVC 40MM (1 ¼ ) PARA SPDA - FORNECIMENTO E INSTALAÇÃO. AF_12/2017</v>
      </c>
      <c r="C554" s="270"/>
      <c r="D554" s="270"/>
      <c r="E554" s="270"/>
      <c r="F554" s="270"/>
      <c r="G554" s="270"/>
      <c r="H554" s="238">
        <v>96984</v>
      </c>
      <c r="I554" s="238" t="s">
        <v>16083</v>
      </c>
      <c r="J554" s="238" t="str">
        <f>IF(I554="SINAPI",VLOOKUP('TEREZINHA HARDY'!H554,SINAPI,3,),VLOOKUP('TEREZINHA HARDY'!H554,SETOP,4,))</f>
        <v>UN</v>
      </c>
      <c r="K554" s="3">
        <v>13</v>
      </c>
      <c r="L554" s="233" t="s">
        <v>40</v>
      </c>
      <c r="M554" s="239">
        <f>IF(I554="SINAPI",VLOOKUP('TEREZINHA HARDY'!H554,SINAPI,4,),VLOOKUP('TEREZINHA HARDY'!H554,SETOP,5,))</f>
        <v>36.549999999999997</v>
      </c>
      <c r="N554" s="239">
        <f t="shared" si="3149"/>
        <v>46.24</v>
      </c>
      <c r="O554" s="239">
        <f t="shared" si="3151"/>
        <v>475.15</v>
      </c>
      <c r="P554" s="239">
        <f t="shared" si="3150"/>
        <v>601.12</v>
      </c>
      <c r="Q554" s="124"/>
      <c r="R554" s="124"/>
      <c r="S554" s="4"/>
      <c r="T554" s="117"/>
    </row>
    <row r="555" spans="1:20" s="85" customFormat="1" ht="38.25" customHeight="1">
      <c r="A555" s="237" t="s">
        <v>17677</v>
      </c>
      <c r="B555" s="270" t="str">
        <f>IF(I555="SINAPI",VLOOKUP('TEREZINHA HARDY'!H555,SINAPI,2,),VLOOKUP('TEREZINHA HARDY'!H555,SETOP,3,))</f>
        <v>HASTE DE ATERRAMENTO 3/4  PARA SPDA - FORNECIMENTO E INSTALAÇÃO. AF_12/2017</v>
      </c>
      <c r="C555" s="270"/>
      <c r="D555" s="270"/>
      <c r="E555" s="270"/>
      <c r="F555" s="270"/>
      <c r="G555" s="270"/>
      <c r="H555" s="238">
        <v>96986</v>
      </c>
      <c r="I555" s="238" t="s">
        <v>16083</v>
      </c>
      <c r="J555" s="238" t="str">
        <f>IF(I555="SINAPI",VLOOKUP('TEREZINHA HARDY'!H555,SINAPI,3,),VLOOKUP('TEREZINHA HARDY'!H555,SETOP,4,))</f>
        <v>UN</v>
      </c>
      <c r="K555" s="3">
        <v>11</v>
      </c>
      <c r="L555" s="233" t="s">
        <v>40</v>
      </c>
      <c r="M555" s="239">
        <f>IF(I555="SINAPI",VLOOKUP('TEREZINHA HARDY'!H555,SINAPI,4,),VLOOKUP('TEREZINHA HARDY'!H555,SETOP,5,))</f>
        <v>66.680000000000007</v>
      </c>
      <c r="N555" s="239">
        <f t="shared" si="3149"/>
        <v>84.36</v>
      </c>
      <c r="O555" s="239">
        <f t="shared" si="3151"/>
        <v>733.48</v>
      </c>
      <c r="P555" s="239">
        <f t="shared" si="3150"/>
        <v>927.96</v>
      </c>
      <c r="Q555" s="124"/>
      <c r="R555" s="124"/>
      <c r="S555" s="4"/>
      <c r="T555" s="117"/>
    </row>
    <row r="556" spans="1:20" s="85" customFormat="1" ht="35.450000000000003" customHeight="1">
      <c r="A556" s="237" t="s">
        <v>17678</v>
      </c>
      <c r="B556" s="270" t="str">
        <f>IF(I556="SINAPI",VLOOKUP('TEREZINHA HARDY'!H556,SINAPI,2,),VLOOKUP('TEREZINHA HARDY'!H556,SETOP,3,))</f>
        <v>CAIXA DE INSPEÇÃO PARA ATERRAMENTO, CIRCULAR, EM POLIETILENO, DIÂMETRO INTERNO = 0,3 M. AF_05/2018</v>
      </c>
      <c r="C556" s="270"/>
      <c r="D556" s="270"/>
      <c r="E556" s="270"/>
      <c r="F556" s="270"/>
      <c r="G556" s="270"/>
      <c r="H556" s="238">
        <v>98111</v>
      </c>
      <c r="I556" s="238" t="s">
        <v>16083</v>
      </c>
      <c r="J556" s="238" t="str">
        <f>IF(I556="SINAPI",VLOOKUP('TEREZINHA HARDY'!H556,SINAPI,3,),VLOOKUP('TEREZINHA HARDY'!H556,SETOP,4,))</f>
        <v>UN</v>
      </c>
      <c r="K556" s="3">
        <v>11</v>
      </c>
      <c r="L556" s="233" t="s">
        <v>40</v>
      </c>
      <c r="M556" s="239">
        <f>IF(I556="SINAPI",VLOOKUP('TEREZINHA HARDY'!H556,SINAPI,4,),VLOOKUP('TEREZINHA HARDY'!H556,SETOP,5,))</f>
        <v>18.09</v>
      </c>
      <c r="N556" s="239">
        <f t="shared" si="3149"/>
        <v>22.89</v>
      </c>
      <c r="O556" s="239">
        <f t="shared" si="3151"/>
        <v>198.99</v>
      </c>
      <c r="P556" s="239">
        <f t="shared" si="3150"/>
        <v>251.79000000000002</v>
      </c>
      <c r="Q556" s="124"/>
      <c r="R556" s="124"/>
      <c r="S556" s="4"/>
      <c r="T556" s="117"/>
    </row>
    <row r="557" spans="1:20" s="85" customFormat="1" ht="36.75" customHeight="1">
      <c r="A557" s="237" t="s">
        <v>17679</v>
      </c>
      <c r="B557" s="270" t="str">
        <f>IF(I557="SINAPI",VLOOKUP('TEREZINHA HARDY'!H557,SINAPI,2,),VLOOKUP('TEREZINHA HARDY'!H557,SETOP,3,))</f>
        <v>PRESILHA PARA CABO DE COBRE SEÇÃO TRANSVERSAL 35 MM2</v>
      </c>
      <c r="C557" s="270"/>
      <c r="D557" s="270"/>
      <c r="E557" s="270"/>
      <c r="F557" s="270"/>
      <c r="G557" s="270"/>
      <c r="H557" s="238" t="s">
        <v>11726</v>
      </c>
      <c r="I557" s="238" t="s">
        <v>6222</v>
      </c>
      <c r="J557" s="238" t="str">
        <f>IF(I557="SINAPI",VLOOKUP('TEREZINHA HARDY'!H557,SINAPI,3,),VLOOKUP('TEREZINHA HARDY'!H557,SETOP,4,))</f>
        <v>U</v>
      </c>
      <c r="K557" s="3">
        <v>59</v>
      </c>
      <c r="L557" s="233" t="s">
        <v>40</v>
      </c>
      <c r="M557" s="239">
        <f>IF(I557="SINAPI",VLOOKUP('TEREZINHA HARDY'!H557,SINAPI,4,),VLOOKUP('TEREZINHA HARDY'!H557,SETOP,5,))</f>
        <v>0.83</v>
      </c>
      <c r="N557" s="239">
        <f t="shared" si="3149"/>
        <v>1.05</v>
      </c>
      <c r="O557" s="239">
        <f t="shared" si="3151"/>
        <v>48.97</v>
      </c>
      <c r="P557" s="239">
        <f t="shared" si="3150"/>
        <v>61.95</v>
      </c>
      <c r="Q557" s="124"/>
      <c r="R557" s="124"/>
      <c r="S557" s="4"/>
      <c r="T557" s="117"/>
    </row>
    <row r="558" spans="1:20" s="85" customFormat="1" ht="35.25" customHeight="1">
      <c r="A558" s="237" t="s">
        <v>17680</v>
      </c>
      <c r="B558" s="270" t="str">
        <f>IF(I558="SINAPI",VLOOKUP('TEREZINHA HARDY'!H558,SINAPI,2,),VLOOKUP('TEREZINHA HARDY'!H558,SETOP,3,))</f>
        <v>SOLDA EXOTÉRMICA MOLDE HCL-3/4.50-5</v>
      </c>
      <c r="C558" s="270"/>
      <c r="D558" s="270"/>
      <c r="E558" s="270"/>
      <c r="F558" s="270"/>
      <c r="G558" s="270"/>
      <c r="H558" s="238" t="s">
        <v>11734</v>
      </c>
      <c r="I558" s="238" t="s">
        <v>6222</v>
      </c>
      <c r="J558" s="238" t="str">
        <f>IF(I558="SINAPI",VLOOKUP('TEREZINHA HARDY'!H558,SINAPI,3,),VLOOKUP('TEREZINHA HARDY'!H558,SETOP,4,))</f>
        <v>U</v>
      </c>
      <c r="K558" s="3">
        <v>59</v>
      </c>
      <c r="L558" s="233" t="s">
        <v>40</v>
      </c>
      <c r="M558" s="239">
        <f>IF(I558="SINAPI",VLOOKUP('TEREZINHA HARDY'!H558,SINAPI,4,),VLOOKUP('TEREZINHA HARDY'!H558,SETOP,5,))</f>
        <v>162.18</v>
      </c>
      <c r="N558" s="239">
        <f t="shared" si="3149"/>
        <v>205.19</v>
      </c>
      <c r="O558" s="239">
        <f t="shared" si="3151"/>
        <v>9568.6200000000008</v>
      </c>
      <c r="P558" s="239">
        <f t="shared" si="3150"/>
        <v>12106.21</v>
      </c>
      <c r="Q558" s="124"/>
      <c r="R558" s="124"/>
      <c r="S558" s="4"/>
      <c r="T558" s="117"/>
    </row>
    <row r="559" spans="1:20" s="85" customFormat="1" ht="35.25" customHeight="1">
      <c r="A559" s="237" t="s">
        <v>17681</v>
      </c>
      <c r="B559" s="270" t="str">
        <f>IF(I559="SINAPI",VLOOKUP('TEREZINHA HARDY'!H559,SINAPI,2,),VLOOKUP('TEREZINHA HARDY'!H559,SETOP,3,))</f>
        <v>ESCAVACAO MECANICA CAMPO ABERTO EM SOLO EXCETO ROCHA ATE 2,00M PROFUNDIDADE</v>
      </c>
      <c r="C559" s="270"/>
      <c r="D559" s="270"/>
      <c r="E559" s="270"/>
      <c r="F559" s="270"/>
      <c r="G559" s="270"/>
      <c r="H559" s="238">
        <v>79480</v>
      </c>
      <c r="I559" s="238" t="s">
        <v>16083</v>
      </c>
      <c r="J559" s="238" t="str">
        <f>IF(I559="SINAPI",VLOOKUP('TEREZINHA HARDY'!H559,SINAPI,3,),VLOOKUP('TEREZINHA HARDY'!H559,SETOP,4,))</f>
        <v>M3</v>
      </c>
      <c r="K559" s="3">
        <v>21</v>
      </c>
      <c r="L559" s="233" t="s">
        <v>40</v>
      </c>
      <c r="M559" s="239">
        <f>IF(I559="SINAPI",VLOOKUP('TEREZINHA HARDY'!H559,SINAPI,4,),VLOOKUP('TEREZINHA HARDY'!H559,SETOP,5,))</f>
        <v>2.15</v>
      </c>
      <c r="N559" s="239">
        <f t="shared" si="3149"/>
        <v>2.72</v>
      </c>
      <c r="O559" s="239">
        <f t="shared" si="3151"/>
        <v>45.15</v>
      </c>
      <c r="P559" s="239">
        <f t="shared" si="3150"/>
        <v>57.120000000000005</v>
      </c>
      <c r="Q559" s="124"/>
      <c r="R559" s="124"/>
      <c r="S559" s="4"/>
      <c r="T559" s="117"/>
    </row>
    <row r="560" spans="1:20" s="85" customFormat="1" ht="39.75" customHeight="1">
      <c r="A560" s="237" t="s">
        <v>17682</v>
      </c>
      <c r="B560" s="270" t="str">
        <f>IF(I560="SINAPI",VLOOKUP('TEREZINHA HARDY'!H560,SINAPI,2,),VLOOKUP('TEREZINHA HARDY'!H560,SETOP,3,))</f>
        <v>CAIXA DE EQUALIZAÇÃO PARA USO INTERNO E EXTERNO COM 9 TERMINAIS 380X320X175MM EM AÇO E ACABAMENTO EM EPOXI</v>
      </c>
      <c r="C560" s="270"/>
      <c r="D560" s="270"/>
      <c r="E560" s="270"/>
      <c r="F560" s="270"/>
      <c r="G560" s="270"/>
      <c r="H560" s="238" t="s">
        <v>11689</v>
      </c>
      <c r="I560" s="238" t="s">
        <v>6222</v>
      </c>
      <c r="J560" s="238" t="str">
        <f>IF(I560="SINAPI",VLOOKUP('TEREZINHA HARDY'!H560,SINAPI,3,),VLOOKUP('TEREZINHA HARDY'!H560,SETOP,4,))</f>
        <v>U</v>
      </c>
      <c r="K560" s="3">
        <v>2</v>
      </c>
      <c r="L560" s="233" t="s">
        <v>40</v>
      </c>
      <c r="M560" s="239">
        <f>IF(I560="SINAPI",VLOOKUP('TEREZINHA HARDY'!H560,SINAPI,4,),VLOOKUP('TEREZINHA HARDY'!H560,SETOP,5,))</f>
        <v>244.37</v>
      </c>
      <c r="N560" s="239">
        <f t="shared" si="3149"/>
        <v>309.18</v>
      </c>
      <c r="O560" s="239">
        <f t="shared" si="3151"/>
        <v>488.74</v>
      </c>
      <c r="P560" s="239">
        <f t="shared" si="3150"/>
        <v>618.36</v>
      </c>
      <c r="Q560" s="124"/>
      <c r="R560" s="124"/>
      <c r="S560" s="4"/>
      <c r="T560" s="117"/>
    </row>
    <row r="561" spans="1:20" s="16" customFormat="1" ht="30" customHeight="1">
      <c r="A561" s="51"/>
      <c r="B561" s="51"/>
      <c r="C561" s="51"/>
      <c r="D561" s="51"/>
      <c r="E561" s="51"/>
      <c r="F561" s="51"/>
      <c r="G561" s="51"/>
      <c r="H561" s="254" t="str">
        <f>"SUBTOTAL "&amp;B549</f>
        <v>SUBTOTAL SISTEMA DE PROTEÇÃO CONTRA DESCARGAS ATMOSFÉRICAS</v>
      </c>
      <c r="I561" s="254"/>
      <c r="J561" s="254"/>
      <c r="K561" s="254"/>
      <c r="L561" s="254"/>
      <c r="M561" s="254"/>
      <c r="N561" s="255"/>
      <c r="O561" s="52">
        <f>SUM(O550:O560)</f>
        <v>20666.2333</v>
      </c>
      <c r="P561" s="52">
        <f>SUM(P550:P560)</f>
        <v>26147.0998</v>
      </c>
      <c r="R561" s="20"/>
      <c r="T561" s="117"/>
    </row>
    <row r="562" spans="1:20" s="16" customFormat="1" ht="15" customHeight="1">
      <c r="A562" s="273"/>
      <c r="B562" s="273"/>
      <c r="C562" s="273"/>
      <c r="D562" s="273"/>
      <c r="E562" s="273"/>
      <c r="F562" s="273"/>
      <c r="G562" s="273"/>
      <c r="H562" s="273"/>
      <c r="I562" s="273"/>
      <c r="J562" s="273"/>
      <c r="K562" s="273"/>
      <c r="L562" s="273"/>
      <c r="M562" s="273"/>
      <c r="N562" s="273"/>
      <c r="O562" s="273"/>
      <c r="P562" s="152"/>
    </row>
    <row r="563" spans="1:20" s="16" customFormat="1" ht="30" customHeight="1">
      <c r="A563" s="80">
        <v>24</v>
      </c>
      <c r="B563" s="258" t="s">
        <v>16599</v>
      </c>
      <c r="C563" s="258"/>
      <c r="D563" s="258"/>
      <c r="E563" s="258"/>
      <c r="F563" s="258"/>
      <c r="G563" s="258"/>
      <c r="H563" s="80"/>
      <c r="I563" s="80"/>
      <c r="J563" s="80"/>
      <c r="K563" s="80"/>
      <c r="L563" s="81"/>
      <c r="M563" s="80"/>
      <c r="N563" s="80"/>
      <c r="O563" s="137"/>
      <c r="P563" s="137"/>
      <c r="Q563" s="124"/>
      <c r="R563" s="124"/>
      <c r="S563" s="4"/>
      <c r="T563" s="117"/>
    </row>
    <row r="564" spans="1:20" s="85" customFormat="1" ht="28.5" customHeight="1">
      <c r="A564" s="86" t="s">
        <v>17258</v>
      </c>
      <c r="B564" s="279" t="str">
        <f>IF(I564="SINAPI",VLOOKUP('TEREZINHA HARDY'!H564,SINAPI,2,),VLOOKUP('TEREZINHA HARDY'!H564,SETOP,3,))</f>
        <v>LIMPEZA FINAL PARA ENTREGA DA OBRA</v>
      </c>
      <c r="C564" s="279"/>
      <c r="D564" s="279"/>
      <c r="E564" s="279"/>
      <c r="F564" s="279"/>
      <c r="G564" s="279"/>
      <c r="H564" s="25" t="s">
        <v>10938</v>
      </c>
      <c r="I564" s="87" t="s">
        <v>6222</v>
      </c>
      <c r="J564" s="87" t="str">
        <f>IF(I564="SINAPI",VLOOKUP('TEREZINHA HARDY'!H564,SINAPI,3,),VLOOKUP('TEREZINHA HARDY'!H564,SETOP,4,))</f>
        <v>M2</v>
      </c>
      <c r="K564" s="13">
        <v>400</v>
      </c>
      <c r="L564" s="88" t="s">
        <v>40</v>
      </c>
      <c r="M564" s="89">
        <f>IF(I564="SINAPI",VLOOKUP('TEREZINHA HARDY'!H564,SINAPI,4,),VLOOKUP('TEREZINHA HARDY'!H564,SETOP,5,))</f>
        <v>4.5999999999999996</v>
      </c>
      <c r="N564" s="89">
        <f t="shared" ref="N564" si="3152">ROUND(M564*(1+$C$7),2)</f>
        <v>5.82</v>
      </c>
      <c r="O564" s="89">
        <f t="shared" ref="O564" si="3153">K564*M564</f>
        <v>1839.9999999999998</v>
      </c>
      <c r="P564" s="89">
        <f t="shared" ref="P564" si="3154">N564*K564</f>
        <v>2328</v>
      </c>
      <c r="Q564" s="124"/>
      <c r="R564" s="124"/>
      <c r="S564" s="4"/>
      <c r="T564" s="117"/>
    </row>
    <row r="565" spans="1:20" s="16" customFormat="1" ht="30" customHeight="1">
      <c r="A565" s="51"/>
      <c r="B565" s="51"/>
      <c r="C565" s="51"/>
      <c r="D565" s="51"/>
      <c r="E565" s="51"/>
      <c r="F565" s="51"/>
      <c r="G565" s="51"/>
      <c r="H565" s="254" t="str">
        <f>"SUBTOTAL "&amp;B563</f>
        <v>SUBTOTAL SERVIÇOS FINAIS</v>
      </c>
      <c r="I565" s="254"/>
      <c r="J565" s="254"/>
      <c r="K565" s="254"/>
      <c r="L565" s="254"/>
      <c r="M565" s="254"/>
      <c r="N565" s="255"/>
      <c r="O565" s="52">
        <f>SUM(O564:O564)</f>
        <v>1839.9999999999998</v>
      </c>
      <c r="P565" s="52">
        <f>SUM(P564:P564)</f>
        <v>2328</v>
      </c>
      <c r="Q565" s="117"/>
    </row>
    <row r="566" spans="1:20" s="16" customFormat="1" ht="15" customHeight="1">
      <c r="A566" s="273"/>
      <c r="B566" s="273"/>
      <c r="C566" s="273"/>
      <c r="D566" s="273"/>
      <c r="E566" s="273"/>
      <c r="F566" s="273"/>
      <c r="G566" s="273"/>
      <c r="H566" s="273"/>
      <c r="I566" s="273"/>
      <c r="J566" s="273"/>
      <c r="K566" s="273"/>
      <c r="L566" s="273"/>
      <c r="M566" s="273"/>
      <c r="N566" s="273"/>
      <c r="O566" s="273"/>
      <c r="P566" s="152"/>
    </row>
    <row r="567" spans="1:20" s="90" customFormat="1" ht="18.75">
      <c r="A567" s="276" t="s">
        <v>16276</v>
      </c>
      <c r="B567" s="276"/>
      <c r="C567" s="276"/>
      <c r="D567" s="276"/>
      <c r="E567" s="276"/>
      <c r="F567" s="276"/>
      <c r="G567" s="276"/>
      <c r="H567" s="276"/>
      <c r="I567" s="276"/>
      <c r="J567" s="276"/>
      <c r="K567" s="276"/>
      <c r="L567" s="276"/>
      <c r="M567" s="276"/>
      <c r="N567" s="276"/>
      <c r="O567" s="276"/>
      <c r="P567" s="153">
        <f>O565+O561+O547+O514+O458+O440+O408+O370+O333+O327+O316+O308+O283+O277+O267+O248+O229+O176+O142+O114+O100+O62+O51+O27</f>
        <v>476910.97280463151</v>
      </c>
    </row>
    <row r="568" spans="1:20" s="90" customFormat="1" ht="19.5" thickBot="1">
      <c r="A568" s="91"/>
      <c r="B568" s="277" t="s">
        <v>32</v>
      </c>
      <c r="C568" s="277"/>
      <c r="D568" s="277"/>
      <c r="E568" s="277"/>
      <c r="F568" s="277"/>
      <c r="G568" s="277"/>
      <c r="H568" s="277"/>
      <c r="I568" s="277"/>
      <c r="J568" s="277"/>
      <c r="K568" s="277"/>
      <c r="L568" s="277"/>
      <c r="M568" s="277"/>
      <c r="N568" s="277"/>
      <c r="O568" s="277"/>
      <c r="P568" s="154">
        <f>P567+O16</f>
        <v>477850.97280463151</v>
      </c>
      <c r="R568" s="113"/>
    </row>
    <row r="569" spans="1:20" s="90" customFormat="1" ht="19.5" thickBot="1">
      <c r="A569" s="92"/>
      <c r="B569" s="278" t="s">
        <v>16616</v>
      </c>
      <c r="C569" s="278"/>
      <c r="D569" s="278"/>
      <c r="E569" s="278"/>
      <c r="F569" s="278"/>
      <c r="G569" s="278"/>
      <c r="H569" s="278"/>
      <c r="I569" s="278"/>
      <c r="J569" s="278"/>
      <c r="K569" s="278"/>
      <c r="L569" s="278"/>
      <c r="M569" s="278"/>
      <c r="N569" s="278"/>
      <c r="O569" s="278"/>
      <c r="P569" s="155">
        <f>P570-P568</f>
        <v>125856.49344316864</v>
      </c>
      <c r="Q569" s="126"/>
      <c r="R569" s="126"/>
    </row>
    <row r="570" spans="1:20" s="90" customFormat="1" ht="18.75" customHeight="1">
      <c r="A570" s="276" t="s">
        <v>45</v>
      </c>
      <c r="B570" s="276"/>
      <c r="C570" s="276"/>
      <c r="D570" s="276"/>
      <c r="E570" s="276"/>
      <c r="F570" s="276"/>
      <c r="G570" s="276"/>
      <c r="H570" s="276"/>
      <c r="I570" s="276"/>
      <c r="J570" s="276"/>
      <c r="K570" s="276"/>
      <c r="L570" s="276"/>
      <c r="M570" s="276"/>
      <c r="N570" s="276"/>
      <c r="O570" s="276"/>
      <c r="P570" s="153">
        <f>P565+P561+P547+P514+P458+P440+P408+P370+P333+P327+P316+P308+P283+P277+P267+P248+P229+P176+P142+P114+P100+P62+P51+P27+P16</f>
        <v>603707.46624780016</v>
      </c>
      <c r="Q570" s="125"/>
      <c r="R570" s="125"/>
    </row>
    <row r="571" spans="1:20" s="16" customFormat="1" ht="18" customHeight="1">
      <c r="A571" s="48" t="s">
        <v>23287</v>
      </c>
      <c r="B571" s="251"/>
      <c r="C571" s="251"/>
      <c r="D571" s="251"/>
      <c r="E571" s="251"/>
      <c r="F571" s="251"/>
      <c r="G571" s="251"/>
      <c r="H571" s="251"/>
      <c r="I571" s="48"/>
      <c r="J571" s="48"/>
      <c r="K571" s="48"/>
      <c r="L571" s="48"/>
      <c r="M571" s="48"/>
      <c r="N571" s="49"/>
      <c r="O571" s="156"/>
      <c r="P571" s="156"/>
      <c r="Q571" s="10"/>
      <c r="R571" s="10"/>
    </row>
    <row r="572" spans="1:20" s="16" customFormat="1" ht="35.25" customHeight="1">
      <c r="A572" s="251"/>
      <c r="B572" s="297" t="s">
        <v>23288</v>
      </c>
      <c r="C572" s="297"/>
      <c r="D572" s="297"/>
      <c r="E572" s="297"/>
      <c r="F572" s="297"/>
      <c r="G572" s="251"/>
      <c r="H572" s="251"/>
      <c r="I572" s="111"/>
      <c r="J572" s="111"/>
      <c r="K572" s="111"/>
      <c r="L572" s="111"/>
      <c r="M572" s="111"/>
      <c r="N572" s="111"/>
      <c r="O572" s="156"/>
      <c r="P572" s="156"/>
      <c r="Q572" s="10"/>
      <c r="R572" s="10"/>
    </row>
    <row r="573" spans="1:20" s="16" customFormat="1" ht="18" customHeight="1">
      <c r="A573" s="19"/>
      <c r="B573" s="19"/>
      <c r="C573" s="19"/>
      <c r="D573" s="19"/>
      <c r="E573" s="19"/>
      <c r="F573" s="19"/>
      <c r="G573" s="19"/>
      <c r="H573" s="19"/>
      <c r="I573" s="19"/>
      <c r="J573" s="19"/>
      <c r="K573" s="19"/>
      <c r="L573" s="19"/>
      <c r="M573" s="19"/>
      <c r="N573" s="19"/>
      <c r="O573" s="20"/>
      <c r="P573" s="20"/>
      <c r="Q573" s="20"/>
      <c r="R573" s="20"/>
    </row>
    <row r="574" spans="1:20" s="16" customFormat="1" ht="18" customHeight="1">
      <c r="A574" s="17"/>
      <c r="B574" s="272" t="s">
        <v>21</v>
      </c>
      <c r="C574" s="272"/>
      <c r="D574" s="272"/>
      <c r="E574" s="274"/>
      <c r="F574" s="274"/>
      <c r="G574" s="274"/>
      <c r="H574" s="274"/>
      <c r="I574" s="274"/>
      <c r="J574" s="274"/>
      <c r="K574" s="274"/>
      <c r="L574" s="274"/>
      <c r="M574" s="17"/>
      <c r="N574" s="17"/>
      <c r="O574" s="171"/>
      <c r="P574" s="157"/>
      <c r="Q574" s="1"/>
      <c r="R574" s="1"/>
    </row>
    <row r="575" spans="1:20" s="16" customFormat="1" ht="18" customHeight="1">
      <c r="A575" s="18"/>
      <c r="B575" s="272"/>
      <c r="C575" s="272"/>
      <c r="D575" s="272"/>
      <c r="E575" s="275" t="s">
        <v>16085</v>
      </c>
      <c r="F575" s="275"/>
      <c r="G575" s="275"/>
      <c r="H575" s="275"/>
      <c r="I575" s="275"/>
      <c r="J575" s="275"/>
      <c r="K575" s="18"/>
      <c r="L575" s="18"/>
      <c r="M575" s="18"/>
      <c r="N575" s="18"/>
      <c r="O575" s="172"/>
      <c r="P575" s="157"/>
      <c r="Q575" s="1"/>
      <c r="R575" s="1"/>
    </row>
    <row r="576" spans="1:20" s="16" customFormat="1">
      <c r="A576" s="18"/>
      <c r="B576" s="272"/>
      <c r="C576" s="272"/>
      <c r="D576" s="272"/>
      <c r="E576" s="271" t="s">
        <v>16084</v>
      </c>
      <c r="F576" s="271"/>
      <c r="G576" s="271"/>
      <c r="H576" s="271"/>
      <c r="I576" s="271"/>
      <c r="J576" s="271"/>
      <c r="K576" s="18"/>
      <c r="L576" s="18"/>
      <c r="M576" s="18"/>
      <c r="N576" s="18"/>
      <c r="O576" s="172"/>
      <c r="P576" s="157"/>
      <c r="Q576" s="1"/>
      <c r="R576" s="1"/>
    </row>
    <row r="577" spans="1:18" s="16" customFormat="1">
      <c r="A577" s="1"/>
      <c r="B577" s="1"/>
      <c r="C577" s="1"/>
      <c r="D577" s="8"/>
      <c r="E577" s="1"/>
      <c r="F577" s="1"/>
      <c r="G577" s="1"/>
      <c r="H577" s="1"/>
      <c r="I577" s="1"/>
      <c r="J577" s="1"/>
      <c r="K577" s="1"/>
      <c r="L577" s="1"/>
      <c r="M577" s="1"/>
      <c r="N577" s="1"/>
      <c r="O577" s="157"/>
      <c r="P577" s="129"/>
      <c r="Q577" s="15"/>
      <c r="R577" s="15"/>
    </row>
    <row r="578" spans="1:18" s="16" customFormat="1">
      <c r="A578" s="1"/>
      <c r="B578" s="1"/>
      <c r="C578" s="1"/>
      <c r="D578" s="8"/>
      <c r="E578" s="1"/>
      <c r="F578" s="1"/>
      <c r="G578" s="1"/>
      <c r="H578" s="1"/>
      <c r="I578" s="1"/>
      <c r="J578" s="1"/>
      <c r="K578" s="1"/>
      <c r="L578" s="1"/>
      <c r="M578" s="1"/>
      <c r="N578" s="1"/>
      <c r="O578" s="157"/>
      <c r="P578" s="129"/>
      <c r="Q578" s="15"/>
      <c r="R578" s="15"/>
    </row>
    <row r="579" spans="1:18" s="16" customFormat="1">
      <c r="A579" s="1"/>
      <c r="B579" s="1"/>
      <c r="C579" s="1"/>
      <c r="D579" s="8"/>
      <c r="E579" s="1"/>
      <c r="F579" s="1"/>
      <c r="G579" s="1"/>
      <c r="H579" s="1"/>
      <c r="I579" s="1"/>
      <c r="J579" s="1"/>
      <c r="K579" s="1"/>
      <c r="L579" s="1"/>
      <c r="M579" s="1"/>
      <c r="N579" s="1"/>
      <c r="O579" s="157"/>
      <c r="P579" s="129"/>
      <c r="Q579" s="15"/>
      <c r="R579" s="15"/>
    </row>
    <row r="580" spans="1:18" s="16" customFormat="1">
      <c r="A580" s="1"/>
      <c r="B580" s="1"/>
      <c r="C580" s="1"/>
      <c r="D580" s="8"/>
      <c r="E580" s="1"/>
      <c r="F580" s="1"/>
      <c r="G580" s="1"/>
      <c r="H580" s="1"/>
      <c r="I580" s="1"/>
      <c r="J580" s="1"/>
      <c r="K580" s="1"/>
      <c r="L580" s="1"/>
      <c r="M580" s="1"/>
      <c r="N580" s="1"/>
      <c r="O580" s="157"/>
      <c r="P580" s="129"/>
      <c r="Q580" s="15"/>
      <c r="R580" s="15"/>
    </row>
    <row r="581" spans="1:18" s="16" customFormat="1">
      <c r="A581" s="1"/>
      <c r="B581" s="1"/>
      <c r="C581" s="1"/>
      <c r="D581" s="8"/>
      <c r="E581" s="1"/>
      <c r="F581" s="1"/>
      <c r="G581" s="1"/>
      <c r="H581" s="1"/>
      <c r="I581" s="1"/>
      <c r="J581" s="1"/>
      <c r="K581" s="1"/>
      <c r="L581" s="1"/>
      <c r="M581" s="1"/>
      <c r="N581" s="1"/>
      <c r="O581" s="157"/>
      <c r="P581" s="129"/>
      <c r="Q581" s="15"/>
      <c r="R581" s="15"/>
    </row>
    <row r="582" spans="1:18" s="16" customFormat="1">
      <c r="A582" s="1"/>
      <c r="B582" s="1"/>
      <c r="C582" s="1"/>
      <c r="D582" s="8"/>
      <c r="E582" s="1"/>
      <c r="F582" s="1"/>
      <c r="G582" s="1"/>
      <c r="H582" s="1"/>
      <c r="I582" s="1"/>
      <c r="J582" s="1"/>
      <c r="K582" s="1"/>
      <c r="L582" s="1"/>
      <c r="M582" s="1"/>
      <c r="N582" s="1"/>
      <c r="O582" s="157"/>
      <c r="P582" s="129"/>
      <c r="Q582" s="15"/>
      <c r="R582" s="15"/>
    </row>
    <row r="583" spans="1:18" s="16" customFormat="1">
      <c r="A583" s="1"/>
      <c r="B583" s="1"/>
      <c r="C583" s="1"/>
      <c r="D583" s="8"/>
      <c r="E583" s="1"/>
      <c r="F583" s="1"/>
      <c r="G583" s="1"/>
      <c r="H583" s="1"/>
      <c r="I583" s="1"/>
      <c r="J583" s="1"/>
      <c r="K583" s="1"/>
      <c r="L583" s="1"/>
      <c r="M583" s="1"/>
      <c r="N583" s="1"/>
      <c r="O583" s="157"/>
      <c r="P583" s="129"/>
      <c r="Q583" s="15"/>
      <c r="R583" s="15"/>
    </row>
    <row r="584" spans="1:18" s="16" customFormat="1">
      <c r="A584" s="1"/>
      <c r="B584" s="1"/>
      <c r="C584" s="1"/>
      <c r="D584" s="8"/>
      <c r="E584" s="1"/>
      <c r="F584" s="1"/>
      <c r="G584" s="1"/>
      <c r="H584" s="1"/>
      <c r="I584" s="1"/>
      <c r="J584" s="1"/>
      <c r="K584" s="1"/>
      <c r="L584" s="1"/>
      <c r="M584" s="1"/>
      <c r="N584" s="1"/>
      <c r="O584" s="157"/>
      <c r="P584" s="129"/>
      <c r="Q584" s="15"/>
      <c r="R584" s="15"/>
    </row>
    <row r="585" spans="1:18" s="16" customFormat="1">
      <c r="A585" s="1"/>
      <c r="B585" s="1"/>
      <c r="C585" s="1"/>
      <c r="D585" s="8"/>
      <c r="E585" s="1"/>
      <c r="F585" s="1"/>
      <c r="G585" s="1"/>
      <c r="H585" s="1"/>
      <c r="I585" s="1"/>
      <c r="J585" s="1"/>
      <c r="K585" s="1"/>
      <c r="L585" s="1"/>
      <c r="M585" s="1"/>
      <c r="N585" s="1"/>
      <c r="O585" s="157"/>
      <c r="P585" s="129"/>
      <c r="Q585" s="15"/>
      <c r="R585" s="15"/>
    </row>
    <row r="586" spans="1:18" s="16" customFormat="1">
      <c r="A586" s="1"/>
      <c r="B586" s="1"/>
      <c r="C586" s="1"/>
      <c r="D586" s="8"/>
      <c r="E586" s="1"/>
      <c r="F586" s="1"/>
      <c r="G586" s="1"/>
      <c r="H586" s="1"/>
      <c r="I586" s="1"/>
      <c r="J586" s="1"/>
      <c r="K586" s="1"/>
      <c r="L586" s="1"/>
      <c r="M586" s="1"/>
      <c r="N586" s="1"/>
      <c r="O586" s="157"/>
      <c r="P586" s="129"/>
      <c r="Q586" s="15"/>
      <c r="R586" s="15"/>
    </row>
    <row r="587" spans="1:18" s="16" customFormat="1">
      <c r="A587" s="1"/>
      <c r="B587" s="1"/>
      <c r="C587" s="1"/>
      <c r="D587" s="8"/>
      <c r="E587" s="1"/>
      <c r="F587" s="1"/>
      <c r="G587" s="1"/>
      <c r="H587" s="1"/>
      <c r="I587" s="1"/>
      <c r="J587" s="1"/>
      <c r="K587" s="1"/>
      <c r="L587" s="1"/>
      <c r="M587" s="1"/>
      <c r="N587" s="1"/>
      <c r="O587" s="157"/>
      <c r="P587" s="129"/>
      <c r="Q587" s="15"/>
      <c r="R587" s="15"/>
    </row>
    <row r="588" spans="1:18" s="16" customFormat="1">
      <c r="A588" s="1"/>
      <c r="B588" s="1"/>
      <c r="C588" s="1"/>
      <c r="D588" s="8"/>
      <c r="E588" s="1"/>
      <c r="F588" s="1"/>
      <c r="G588" s="1"/>
      <c r="H588" s="1"/>
      <c r="I588" s="1"/>
      <c r="J588" s="1"/>
      <c r="K588" s="1"/>
      <c r="L588" s="1"/>
      <c r="M588" s="1"/>
      <c r="N588" s="1"/>
      <c r="O588" s="157"/>
      <c r="P588" s="129"/>
      <c r="Q588" s="15"/>
      <c r="R588" s="15"/>
    </row>
    <row r="589" spans="1:18" s="16" customFormat="1">
      <c r="A589" s="1"/>
      <c r="B589" s="1"/>
      <c r="C589" s="1"/>
      <c r="D589" s="8"/>
      <c r="E589" s="1"/>
      <c r="F589" s="1"/>
      <c r="G589" s="1"/>
      <c r="H589" s="1"/>
      <c r="I589" s="1"/>
      <c r="J589" s="1"/>
      <c r="K589" s="1"/>
      <c r="L589" s="1"/>
      <c r="M589" s="1"/>
      <c r="N589" s="1"/>
      <c r="O589" s="157"/>
      <c r="P589" s="129"/>
      <c r="Q589" s="15"/>
      <c r="R589" s="15"/>
    </row>
    <row r="590" spans="1:18" s="16" customFormat="1">
      <c r="A590" s="1"/>
      <c r="B590" s="1"/>
      <c r="C590" s="1"/>
      <c r="D590" s="8"/>
      <c r="E590" s="1"/>
      <c r="F590" s="1"/>
      <c r="G590" s="1"/>
      <c r="H590" s="1"/>
      <c r="I590" s="1"/>
      <c r="J590" s="1"/>
      <c r="K590" s="1"/>
      <c r="L590" s="1"/>
      <c r="M590" s="1"/>
      <c r="N590" s="1"/>
      <c r="O590" s="157"/>
      <c r="P590" s="129"/>
      <c r="Q590" s="15"/>
      <c r="R590" s="15"/>
    </row>
    <row r="591" spans="1:18" s="16" customFormat="1">
      <c r="A591" s="1"/>
      <c r="B591" s="1"/>
      <c r="C591" s="1"/>
      <c r="D591" s="8"/>
      <c r="E591" s="1"/>
      <c r="F591" s="1"/>
      <c r="G591" s="1"/>
      <c r="H591" s="1"/>
      <c r="I591" s="1"/>
      <c r="J591" s="1"/>
      <c r="K591" s="1"/>
      <c r="L591" s="1"/>
      <c r="M591" s="1"/>
      <c r="N591" s="1"/>
      <c r="O591" s="157"/>
      <c r="P591" s="129"/>
      <c r="Q591" s="15"/>
      <c r="R591" s="15"/>
    </row>
    <row r="592" spans="1:18" s="16" customFormat="1">
      <c r="A592" s="1"/>
      <c r="B592" s="1"/>
      <c r="C592" s="1"/>
      <c r="D592" s="8"/>
      <c r="E592" s="1"/>
      <c r="F592" s="1"/>
      <c r="G592" s="1"/>
      <c r="H592" s="1"/>
      <c r="I592" s="1"/>
      <c r="J592" s="1"/>
      <c r="K592" s="1"/>
      <c r="L592" s="1"/>
      <c r="M592" s="1"/>
      <c r="N592" s="1"/>
      <c r="O592" s="157"/>
      <c r="P592" s="129"/>
      <c r="Q592" s="15"/>
      <c r="R592" s="15"/>
    </row>
    <row r="593" spans="1:18" s="16" customFormat="1">
      <c r="A593" s="1"/>
      <c r="B593" s="1"/>
      <c r="C593" s="1"/>
      <c r="D593" s="8"/>
      <c r="E593" s="1"/>
      <c r="F593" s="1"/>
      <c r="G593" s="1"/>
      <c r="H593" s="1"/>
      <c r="I593" s="1"/>
      <c r="J593" s="1"/>
      <c r="K593" s="1"/>
      <c r="L593" s="1"/>
      <c r="M593" s="1"/>
      <c r="N593" s="1"/>
      <c r="O593" s="157"/>
      <c r="P593" s="129"/>
      <c r="Q593" s="15"/>
      <c r="R593" s="15"/>
    </row>
    <row r="594" spans="1:18" s="16" customFormat="1">
      <c r="A594" s="1"/>
      <c r="B594" s="1"/>
      <c r="C594" s="1"/>
      <c r="D594" s="8"/>
      <c r="E594" s="1"/>
      <c r="F594" s="1"/>
      <c r="G594" s="1"/>
      <c r="H594" s="1"/>
      <c r="I594" s="1"/>
      <c r="J594" s="1"/>
      <c r="K594" s="1"/>
      <c r="L594" s="1"/>
      <c r="M594" s="1"/>
      <c r="N594" s="1"/>
      <c r="O594" s="157"/>
      <c r="P594" s="129"/>
      <c r="Q594" s="15"/>
      <c r="R594" s="15"/>
    </row>
    <row r="595" spans="1:18" s="16" customFormat="1">
      <c r="A595" s="1"/>
      <c r="B595" s="1"/>
      <c r="C595" s="1"/>
      <c r="D595" s="8"/>
      <c r="E595" s="1"/>
      <c r="F595" s="1"/>
      <c r="G595" s="1"/>
      <c r="H595" s="1"/>
      <c r="I595" s="1"/>
      <c r="J595" s="1"/>
      <c r="K595" s="1"/>
      <c r="L595" s="1"/>
      <c r="M595" s="1"/>
      <c r="N595" s="1"/>
      <c r="O595" s="157"/>
      <c r="P595" s="129"/>
      <c r="Q595" s="15"/>
      <c r="R595" s="15"/>
    </row>
    <row r="596" spans="1:18" s="16" customFormat="1">
      <c r="A596" s="1"/>
      <c r="B596" s="1"/>
      <c r="C596" s="1"/>
      <c r="D596" s="8"/>
      <c r="E596" s="1"/>
      <c r="F596" s="1"/>
      <c r="G596" s="1"/>
      <c r="H596" s="1"/>
      <c r="I596" s="1"/>
      <c r="J596" s="1"/>
      <c r="K596" s="1"/>
      <c r="L596" s="1"/>
      <c r="M596" s="1"/>
      <c r="N596" s="1"/>
      <c r="O596" s="157"/>
      <c r="P596" s="129"/>
      <c r="Q596" s="15"/>
      <c r="R596" s="15"/>
    </row>
    <row r="597" spans="1:18" s="16" customFormat="1">
      <c r="A597" s="1"/>
      <c r="B597" s="1"/>
      <c r="C597" s="1"/>
      <c r="D597" s="8"/>
      <c r="E597" s="1"/>
      <c r="F597" s="1"/>
      <c r="G597" s="1"/>
      <c r="H597" s="1"/>
      <c r="I597" s="1"/>
      <c r="J597" s="1"/>
      <c r="K597" s="1"/>
      <c r="L597" s="1"/>
      <c r="M597" s="1"/>
      <c r="N597" s="1"/>
      <c r="O597" s="157"/>
      <c r="P597" s="129"/>
      <c r="Q597" s="15"/>
      <c r="R597" s="15"/>
    </row>
    <row r="598" spans="1:18" s="16" customFormat="1">
      <c r="A598" s="1"/>
      <c r="B598" s="1"/>
      <c r="C598" s="1"/>
      <c r="D598" s="8"/>
      <c r="E598" s="1"/>
      <c r="F598" s="1"/>
      <c r="G598" s="1"/>
      <c r="H598" s="1"/>
      <c r="I598" s="1"/>
      <c r="J598" s="1"/>
      <c r="K598" s="1"/>
      <c r="L598" s="1"/>
      <c r="M598" s="1"/>
      <c r="N598" s="1"/>
      <c r="O598" s="157"/>
      <c r="P598" s="129"/>
      <c r="Q598" s="15"/>
      <c r="R598" s="15"/>
    </row>
    <row r="599" spans="1:18" s="16" customFormat="1">
      <c r="A599" s="1"/>
      <c r="B599" s="1"/>
      <c r="C599" s="1"/>
      <c r="D599" s="8"/>
      <c r="E599" s="1"/>
      <c r="F599" s="1"/>
      <c r="G599" s="1"/>
      <c r="H599" s="1"/>
      <c r="I599" s="1"/>
      <c r="J599" s="1"/>
      <c r="K599" s="1"/>
      <c r="L599" s="1"/>
      <c r="M599" s="1"/>
      <c r="N599" s="1"/>
      <c r="O599" s="157"/>
      <c r="P599" s="129"/>
      <c r="Q599" s="15"/>
      <c r="R599" s="15"/>
    </row>
    <row r="600" spans="1:18" s="16" customFormat="1">
      <c r="A600" s="1"/>
      <c r="B600" s="1"/>
      <c r="C600" s="1"/>
      <c r="D600" s="8"/>
      <c r="E600" s="1"/>
      <c r="F600" s="1"/>
      <c r="G600" s="1"/>
      <c r="H600" s="1"/>
      <c r="I600" s="1"/>
      <c r="J600" s="1"/>
      <c r="K600" s="1"/>
      <c r="L600" s="1"/>
      <c r="M600" s="1"/>
      <c r="N600" s="1"/>
      <c r="O600" s="157"/>
      <c r="P600" s="129"/>
      <c r="Q600" s="15"/>
      <c r="R600" s="15"/>
    </row>
    <row r="601" spans="1:18" s="16" customFormat="1">
      <c r="A601" s="1"/>
      <c r="B601" s="1"/>
      <c r="C601" s="1"/>
      <c r="D601" s="8"/>
      <c r="E601" s="1"/>
      <c r="F601" s="1"/>
      <c r="G601" s="1"/>
      <c r="H601" s="1"/>
      <c r="I601" s="1"/>
      <c r="J601" s="1"/>
      <c r="K601" s="1"/>
      <c r="L601" s="1"/>
      <c r="M601" s="1"/>
      <c r="N601" s="1"/>
      <c r="O601" s="157"/>
      <c r="P601" s="129"/>
      <c r="Q601" s="15"/>
      <c r="R601" s="15"/>
    </row>
    <row r="602" spans="1:18" s="16" customFormat="1">
      <c r="A602" s="1"/>
      <c r="B602" s="1"/>
      <c r="C602" s="1"/>
      <c r="D602" s="8"/>
      <c r="E602" s="1"/>
      <c r="F602" s="1"/>
      <c r="G602" s="1"/>
      <c r="H602" s="1"/>
      <c r="I602" s="1"/>
      <c r="J602" s="1"/>
      <c r="K602" s="1"/>
      <c r="L602" s="1"/>
      <c r="M602" s="1"/>
      <c r="N602" s="1"/>
      <c r="O602" s="157"/>
      <c r="P602" s="129"/>
      <c r="Q602" s="15"/>
      <c r="R602" s="15"/>
    </row>
    <row r="603" spans="1:18" s="16" customFormat="1">
      <c r="A603" s="1"/>
      <c r="B603" s="1"/>
      <c r="C603" s="1"/>
      <c r="D603" s="8"/>
      <c r="E603" s="1"/>
      <c r="F603" s="1"/>
      <c r="G603" s="1"/>
      <c r="H603" s="1"/>
      <c r="I603" s="1"/>
      <c r="J603" s="1"/>
      <c r="K603" s="1"/>
      <c r="L603" s="1"/>
      <c r="M603" s="1"/>
      <c r="N603" s="1"/>
      <c r="O603" s="157"/>
      <c r="P603" s="129"/>
      <c r="Q603" s="15"/>
      <c r="R603" s="15"/>
    </row>
    <row r="604" spans="1:18" s="16" customFormat="1">
      <c r="A604" s="1"/>
      <c r="B604" s="1"/>
      <c r="C604" s="1"/>
      <c r="D604" s="8"/>
      <c r="E604" s="1"/>
      <c r="F604" s="1"/>
      <c r="G604" s="1"/>
      <c r="H604" s="1"/>
      <c r="I604" s="1"/>
      <c r="J604" s="1"/>
      <c r="K604" s="1"/>
      <c r="L604" s="1"/>
      <c r="M604" s="1"/>
      <c r="N604" s="1"/>
      <c r="O604" s="157"/>
      <c r="P604" s="129"/>
      <c r="Q604" s="15"/>
      <c r="R604" s="15"/>
    </row>
    <row r="605" spans="1:18" s="16" customFormat="1">
      <c r="A605" s="1"/>
      <c r="B605" s="1"/>
      <c r="C605" s="1"/>
      <c r="D605" s="8"/>
      <c r="E605" s="1"/>
      <c r="F605" s="1"/>
      <c r="G605" s="1"/>
      <c r="H605" s="1"/>
      <c r="I605" s="1"/>
      <c r="J605" s="1"/>
      <c r="K605" s="1"/>
      <c r="L605" s="1"/>
      <c r="M605" s="1"/>
      <c r="N605" s="1"/>
      <c r="O605" s="157"/>
      <c r="P605" s="129"/>
      <c r="Q605" s="15"/>
      <c r="R605" s="15"/>
    </row>
    <row r="606" spans="1:18" s="16" customFormat="1">
      <c r="A606" s="1"/>
      <c r="B606" s="1"/>
      <c r="C606" s="1"/>
      <c r="D606" s="8"/>
      <c r="E606" s="1"/>
      <c r="F606" s="1"/>
      <c r="G606" s="1"/>
      <c r="H606" s="1"/>
      <c r="I606" s="1"/>
      <c r="J606" s="1"/>
      <c r="K606" s="1"/>
      <c r="L606" s="1"/>
      <c r="M606" s="1"/>
      <c r="N606" s="1"/>
      <c r="O606" s="157"/>
      <c r="P606" s="129"/>
      <c r="Q606" s="15"/>
      <c r="R606" s="15"/>
    </row>
    <row r="607" spans="1:18" s="16" customFormat="1">
      <c r="A607" s="1"/>
      <c r="B607" s="1"/>
      <c r="C607" s="1"/>
      <c r="D607" s="8"/>
      <c r="E607" s="1"/>
      <c r="F607" s="1"/>
      <c r="G607" s="1"/>
      <c r="H607" s="1"/>
      <c r="I607" s="1"/>
      <c r="J607" s="1"/>
      <c r="K607" s="1"/>
      <c r="L607" s="1"/>
      <c r="M607" s="1"/>
      <c r="N607" s="1"/>
      <c r="O607" s="157"/>
      <c r="P607" s="129"/>
      <c r="Q607" s="15"/>
      <c r="R607" s="15"/>
    </row>
    <row r="608" spans="1:18" s="16" customFormat="1">
      <c r="A608" s="1"/>
      <c r="B608" s="1"/>
      <c r="C608" s="1"/>
      <c r="D608" s="8"/>
      <c r="E608" s="1"/>
      <c r="F608" s="1"/>
      <c r="G608" s="1"/>
      <c r="H608" s="1"/>
      <c r="I608" s="1"/>
      <c r="J608" s="1"/>
      <c r="K608" s="1"/>
      <c r="L608" s="1"/>
      <c r="M608" s="1"/>
      <c r="N608" s="1"/>
      <c r="O608" s="157"/>
      <c r="P608" s="129"/>
      <c r="Q608" s="15"/>
      <c r="R608" s="15"/>
    </row>
    <row r="609" spans="1:18" s="16" customFormat="1">
      <c r="A609" s="1"/>
      <c r="B609" s="1"/>
      <c r="C609" s="1"/>
      <c r="D609" s="8"/>
      <c r="E609" s="1"/>
      <c r="F609" s="1"/>
      <c r="G609" s="1"/>
      <c r="H609" s="1"/>
      <c r="I609" s="1"/>
      <c r="J609" s="1"/>
      <c r="K609" s="1"/>
      <c r="L609" s="1"/>
      <c r="M609" s="1"/>
      <c r="N609" s="1"/>
      <c r="O609" s="157"/>
      <c r="P609" s="129"/>
      <c r="Q609" s="15"/>
      <c r="R609" s="15"/>
    </row>
    <row r="610" spans="1:18" s="16" customFormat="1">
      <c r="A610" s="1"/>
      <c r="B610" s="1"/>
      <c r="C610" s="1"/>
      <c r="D610" s="8"/>
      <c r="E610" s="1"/>
      <c r="F610" s="1"/>
      <c r="G610" s="1"/>
      <c r="H610" s="1"/>
      <c r="I610" s="1"/>
      <c r="J610" s="1"/>
      <c r="K610" s="1"/>
      <c r="L610" s="1"/>
      <c r="M610" s="1"/>
      <c r="N610" s="1"/>
      <c r="O610" s="157"/>
      <c r="P610" s="129"/>
      <c r="Q610" s="15"/>
      <c r="R610" s="15"/>
    </row>
    <row r="611" spans="1:18" s="16" customFormat="1">
      <c r="A611" s="1"/>
      <c r="B611" s="1"/>
      <c r="C611" s="1"/>
      <c r="D611" s="8"/>
      <c r="E611" s="1"/>
      <c r="F611" s="1"/>
      <c r="G611" s="1"/>
      <c r="H611" s="1"/>
      <c r="I611" s="1"/>
      <c r="J611" s="1"/>
      <c r="K611" s="1"/>
      <c r="L611" s="1"/>
      <c r="M611" s="1"/>
      <c r="N611" s="1"/>
      <c r="O611" s="157"/>
      <c r="P611" s="129"/>
      <c r="Q611" s="15"/>
      <c r="R611" s="15"/>
    </row>
    <row r="612" spans="1:18" s="16" customFormat="1">
      <c r="A612" s="1"/>
      <c r="B612" s="1"/>
      <c r="C612" s="1"/>
      <c r="D612" s="8"/>
      <c r="E612" s="1"/>
      <c r="F612" s="1"/>
      <c r="G612" s="1"/>
      <c r="H612" s="1"/>
      <c r="I612" s="1"/>
      <c r="J612" s="1"/>
      <c r="K612" s="1"/>
      <c r="L612" s="1"/>
      <c r="M612" s="1"/>
      <c r="N612" s="1"/>
      <c r="O612" s="157"/>
      <c r="P612" s="129"/>
      <c r="Q612" s="15"/>
      <c r="R612" s="15"/>
    </row>
    <row r="613" spans="1:18" s="16" customFormat="1">
      <c r="A613" s="1"/>
      <c r="B613" s="1"/>
      <c r="C613" s="1"/>
      <c r="D613" s="8"/>
      <c r="E613" s="1"/>
      <c r="F613" s="1"/>
      <c r="G613" s="1"/>
      <c r="H613" s="1"/>
      <c r="I613" s="1"/>
      <c r="J613" s="1"/>
      <c r="K613" s="1"/>
      <c r="L613" s="1"/>
      <c r="M613" s="1"/>
      <c r="N613" s="1"/>
      <c r="O613" s="157"/>
      <c r="P613" s="129"/>
      <c r="Q613" s="15"/>
      <c r="R613" s="15"/>
    </row>
    <row r="614" spans="1:18" s="16" customFormat="1">
      <c r="A614" s="1"/>
      <c r="B614" s="1"/>
      <c r="C614" s="1"/>
      <c r="D614" s="8"/>
      <c r="E614" s="1"/>
      <c r="F614" s="1"/>
      <c r="G614" s="1"/>
      <c r="H614" s="1"/>
      <c r="I614" s="1"/>
      <c r="J614" s="1"/>
      <c r="K614" s="1"/>
      <c r="L614" s="1"/>
      <c r="M614" s="1"/>
      <c r="N614" s="1"/>
      <c r="O614" s="157"/>
      <c r="P614" s="129"/>
      <c r="Q614" s="15"/>
      <c r="R614" s="15"/>
    </row>
    <row r="615" spans="1:18" s="16" customFormat="1">
      <c r="A615" s="1"/>
      <c r="B615" s="1"/>
      <c r="C615" s="1"/>
      <c r="D615" s="8"/>
      <c r="E615" s="1"/>
      <c r="F615" s="1"/>
      <c r="G615" s="1"/>
      <c r="H615" s="1"/>
      <c r="I615" s="1"/>
      <c r="J615" s="1"/>
      <c r="K615" s="1"/>
      <c r="L615" s="1"/>
      <c r="M615" s="1"/>
      <c r="N615" s="1"/>
      <c r="O615" s="157"/>
      <c r="P615" s="129"/>
      <c r="Q615" s="15"/>
      <c r="R615" s="15"/>
    </row>
    <row r="616" spans="1:18" s="16" customFormat="1">
      <c r="A616" s="1"/>
      <c r="B616" s="1"/>
      <c r="C616" s="1"/>
      <c r="D616" s="8"/>
      <c r="E616" s="1"/>
      <c r="F616" s="1"/>
      <c r="G616" s="1"/>
      <c r="H616" s="1"/>
      <c r="I616" s="1"/>
      <c r="J616" s="1"/>
      <c r="K616" s="1"/>
      <c r="L616" s="1"/>
      <c r="M616" s="1"/>
      <c r="N616" s="1"/>
      <c r="O616" s="157"/>
      <c r="P616" s="129"/>
      <c r="Q616" s="15"/>
      <c r="R616" s="15"/>
    </row>
    <row r="617" spans="1:18" s="16" customFormat="1">
      <c r="A617" s="1"/>
      <c r="B617" s="1"/>
      <c r="C617" s="1"/>
      <c r="D617" s="8"/>
      <c r="E617" s="1"/>
      <c r="F617" s="1"/>
      <c r="G617" s="1"/>
      <c r="H617" s="1"/>
      <c r="I617" s="1"/>
      <c r="J617" s="1"/>
      <c r="K617" s="1"/>
      <c r="L617" s="1"/>
      <c r="M617" s="1"/>
      <c r="N617" s="1"/>
      <c r="O617" s="157"/>
      <c r="P617" s="129"/>
      <c r="Q617" s="15"/>
      <c r="R617" s="15"/>
    </row>
    <row r="618" spans="1:18" s="16" customFormat="1">
      <c r="A618" s="1"/>
      <c r="B618" s="1"/>
      <c r="C618" s="1"/>
      <c r="D618" s="8"/>
      <c r="E618" s="1"/>
      <c r="F618" s="1"/>
      <c r="G618" s="1"/>
      <c r="H618" s="1"/>
      <c r="I618" s="1"/>
      <c r="J618" s="1"/>
      <c r="K618" s="1"/>
      <c r="L618" s="1"/>
      <c r="M618" s="1"/>
      <c r="N618" s="1"/>
      <c r="O618" s="157"/>
      <c r="P618" s="129"/>
      <c r="Q618" s="15"/>
      <c r="R618" s="15"/>
    </row>
    <row r="619" spans="1:18" s="16" customFormat="1">
      <c r="A619" s="1"/>
      <c r="B619" s="1"/>
      <c r="C619" s="1"/>
      <c r="D619" s="8"/>
      <c r="E619" s="1"/>
      <c r="F619" s="1"/>
      <c r="G619" s="1"/>
      <c r="H619" s="1"/>
      <c r="I619" s="1"/>
      <c r="J619" s="1"/>
      <c r="K619" s="1"/>
      <c r="L619" s="1"/>
      <c r="M619" s="1"/>
      <c r="N619" s="1"/>
      <c r="O619" s="157"/>
      <c r="P619" s="129"/>
      <c r="Q619" s="15"/>
      <c r="R619" s="15"/>
    </row>
    <row r="620" spans="1:18" s="16" customFormat="1">
      <c r="A620" s="1"/>
      <c r="B620" s="1"/>
      <c r="C620" s="1"/>
      <c r="D620" s="8"/>
      <c r="E620" s="1"/>
      <c r="F620" s="1"/>
      <c r="G620" s="1"/>
      <c r="H620" s="1"/>
      <c r="I620" s="1"/>
      <c r="J620" s="1"/>
      <c r="K620" s="1"/>
      <c r="L620" s="1"/>
      <c r="M620" s="1"/>
      <c r="N620" s="1"/>
      <c r="O620" s="157"/>
      <c r="P620" s="129"/>
      <c r="Q620" s="15"/>
      <c r="R620" s="15"/>
    </row>
    <row r="621" spans="1:18" s="16" customFormat="1">
      <c r="A621" s="1"/>
      <c r="B621" s="1"/>
      <c r="C621" s="1"/>
      <c r="D621" s="8"/>
      <c r="E621" s="1"/>
      <c r="F621" s="1"/>
      <c r="G621" s="1"/>
      <c r="H621" s="1"/>
      <c r="I621" s="1"/>
      <c r="J621" s="1"/>
      <c r="K621" s="1"/>
      <c r="L621" s="1"/>
      <c r="M621" s="1"/>
      <c r="N621" s="1"/>
      <c r="O621" s="157"/>
      <c r="P621" s="129"/>
      <c r="Q621" s="15"/>
      <c r="R621" s="15"/>
    </row>
    <row r="622" spans="1:18" s="16" customFormat="1">
      <c r="A622" s="1"/>
      <c r="B622" s="1"/>
      <c r="C622" s="1"/>
      <c r="D622" s="8"/>
      <c r="E622" s="1"/>
      <c r="F622" s="1"/>
      <c r="G622" s="1"/>
      <c r="H622" s="1"/>
      <c r="I622" s="1"/>
      <c r="J622" s="1"/>
      <c r="K622" s="1"/>
      <c r="L622" s="1"/>
      <c r="M622" s="1"/>
      <c r="N622" s="1"/>
      <c r="O622" s="157"/>
      <c r="P622" s="129"/>
      <c r="Q622" s="15"/>
      <c r="R622" s="15"/>
    </row>
    <row r="623" spans="1:18" s="16" customFormat="1">
      <c r="A623" s="1"/>
      <c r="B623" s="1"/>
      <c r="C623" s="1"/>
      <c r="D623" s="8"/>
      <c r="E623" s="1"/>
      <c r="F623" s="1"/>
      <c r="G623" s="1"/>
      <c r="H623" s="1"/>
      <c r="I623" s="1"/>
      <c r="J623" s="1"/>
      <c r="K623" s="1"/>
      <c r="L623" s="1"/>
      <c r="M623" s="1"/>
      <c r="N623" s="1"/>
      <c r="O623" s="157"/>
      <c r="P623" s="129"/>
      <c r="Q623" s="15"/>
      <c r="R623" s="15"/>
    </row>
    <row r="624" spans="1:18" s="16" customFormat="1">
      <c r="A624" s="1"/>
      <c r="B624" s="1"/>
      <c r="C624" s="1"/>
      <c r="D624" s="8"/>
      <c r="E624" s="1"/>
      <c r="F624" s="1"/>
      <c r="G624" s="1"/>
      <c r="H624" s="1"/>
      <c r="I624" s="1"/>
      <c r="J624" s="1"/>
      <c r="K624" s="1"/>
      <c r="L624" s="1"/>
      <c r="M624" s="1"/>
      <c r="N624" s="1"/>
      <c r="O624" s="157"/>
      <c r="P624" s="129"/>
      <c r="Q624" s="15"/>
      <c r="R624" s="15"/>
    </row>
    <row r="625" spans="1:18" s="16" customFormat="1">
      <c r="A625" s="1"/>
      <c r="B625" s="1"/>
      <c r="C625" s="1"/>
      <c r="D625" s="8"/>
      <c r="E625" s="1"/>
      <c r="F625" s="1"/>
      <c r="G625" s="1"/>
      <c r="H625" s="1"/>
      <c r="I625" s="1"/>
      <c r="J625" s="1"/>
      <c r="K625" s="1"/>
      <c r="L625" s="1"/>
      <c r="M625" s="1"/>
      <c r="N625" s="1"/>
      <c r="O625" s="157"/>
      <c r="P625" s="129"/>
      <c r="Q625" s="15"/>
      <c r="R625" s="15"/>
    </row>
    <row r="626" spans="1:18" s="16" customFormat="1">
      <c r="A626" s="1"/>
      <c r="B626" s="1"/>
      <c r="C626" s="1"/>
      <c r="D626" s="8"/>
      <c r="E626" s="1"/>
      <c r="F626" s="1"/>
      <c r="G626" s="1"/>
      <c r="H626" s="1"/>
      <c r="I626" s="1"/>
      <c r="J626" s="1"/>
      <c r="K626" s="1"/>
      <c r="L626" s="1"/>
      <c r="M626" s="1"/>
      <c r="N626" s="1"/>
      <c r="O626" s="157"/>
      <c r="P626" s="129"/>
      <c r="Q626" s="15"/>
      <c r="R626" s="15"/>
    </row>
    <row r="627" spans="1:18" s="16" customFormat="1">
      <c r="A627" s="1"/>
      <c r="B627" s="1"/>
      <c r="C627" s="1"/>
      <c r="D627" s="8"/>
      <c r="E627" s="1"/>
      <c r="F627" s="1"/>
      <c r="G627" s="1"/>
      <c r="H627" s="1"/>
      <c r="I627" s="1"/>
      <c r="J627" s="1"/>
      <c r="K627" s="1"/>
      <c r="L627" s="1"/>
      <c r="M627" s="1"/>
      <c r="N627" s="1"/>
      <c r="O627" s="157"/>
      <c r="P627" s="129"/>
      <c r="Q627" s="15"/>
      <c r="R627" s="15"/>
    </row>
    <row r="628" spans="1:18" s="16" customFormat="1">
      <c r="A628" s="1"/>
      <c r="B628" s="1"/>
      <c r="C628" s="1"/>
      <c r="D628" s="8"/>
      <c r="E628" s="1"/>
      <c r="F628" s="1"/>
      <c r="G628" s="1"/>
      <c r="H628" s="1"/>
      <c r="I628" s="1"/>
      <c r="J628" s="1"/>
      <c r="K628" s="1"/>
      <c r="L628" s="1"/>
      <c r="M628" s="1"/>
      <c r="N628" s="1"/>
      <c r="O628" s="157"/>
      <c r="P628" s="129"/>
      <c r="Q628" s="15"/>
      <c r="R628" s="15"/>
    </row>
    <row r="629" spans="1:18" s="16" customFormat="1">
      <c r="A629" s="1"/>
      <c r="B629" s="1"/>
      <c r="C629" s="1"/>
      <c r="D629" s="8"/>
      <c r="E629" s="1"/>
      <c r="F629" s="1"/>
      <c r="G629" s="1"/>
      <c r="H629" s="1"/>
      <c r="I629" s="1"/>
      <c r="J629" s="1"/>
      <c r="K629" s="1"/>
      <c r="L629" s="1"/>
      <c r="M629" s="1"/>
      <c r="N629" s="1"/>
      <c r="O629" s="157"/>
      <c r="P629" s="129"/>
      <c r="Q629" s="15"/>
      <c r="R629" s="15"/>
    </row>
    <row r="630" spans="1:18" s="16" customFormat="1">
      <c r="A630" s="1"/>
      <c r="B630" s="1"/>
      <c r="C630" s="1"/>
      <c r="D630" s="8"/>
      <c r="E630" s="1"/>
      <c r="F630" s="1"/>
      <c r="G630" s="1"/>
      <c r="H630" s="1"/>
      <c r="I630" s="1"/>
      <c r="J630" s="1"/>
      <c r="K630" s="1"/>
      <c r="L630" s="1"/>
      <c r="M630" s="1"/>
      <c r="N630" s="1"/>
      <c r="O630" s="157"/>
      <c r="P630" s="129"/>
      <c r="Q630" s="15"/>
      <c r="R630" s="15"/>
    </row>
    <row r="631" spans="1:18" s="16" customFormat="1">
      <c r="A631" s="1"/>
      <c r="B631" s="1"/>
      <c r="C631" s="1"/>
      <c r="D631" s="8"/>
      <c r="E631" s="1"/>
      <c r="F631" s="1"/>
      <c r="G631" s="1"/>
      <c r="H631" s="1"/>
      <c r="I631" s="1"/>
      <c r="J631" s="1"/>
      <c r="K631" s="1"/>
      <c r="L631" s="1"/>
      <c r="M631" s="1"/>
      <c r="N631" s="1"/>
      <c r="O631" s="157"/>
      <c r="P631" s="129"/>
      <c r="Q631" s="15"/>
      <c r="R631" s="15"/>
    </row>
    <row r="632" spans="1:18" s="16" customFormat="1">
      <c r="A632" s="1"/>
      <c r="B632" s="1"/>
      <c r="C632" s="1"/>
      <c r="D632" s="8"/>
      <c r="E632" s="1"/>
      <c r="F632" s="1"/>
      <c r="G632" s="1"/>
      <c r="H632" s="1"/>
      <c r="I632" s="1"/>
      <c r="J632" s="1"/>
      <c r="K632" s="1"/>
      <c r="L632" s="1"/>
      <c r="M632" s="1"/>
      <c r="N632" s="1"/>
      <c r="O632" s="157"/>
      <c r="P632" s="129"/>
      <c r="Q632" s="15"/>
      <c r="R632" s="15"/>
    </row>
    <row r="633" spans="1:18" s="16" customFormat="1">
      <c r="A633" s="1"/>
      <c r="B633" s="1"/>
      <c r="C633" s="1"/>
      <c r="D633" s="8"/>
      <c r="E633" s="1"/>
      <c r="F633" s="1"/>
      <c r="G633" s="1"/>
      <c r="H633" s="1"/>
      <c r="I633" s="1"/>
      <c r="J633" s="1"/>
      <c r="K633" s="1"/>
      <c r="L633" s="1"/>
      <c r="M633" s="1"/>
      <c r="N633" s="1"/>
      <c r="O633" s="157"/>
      <c r="P633" s="129"/>
      <c r="Q633" s="15"/>
      <c r="R633" s="15"/>
    </row>
    <row r="634" spans="1:18" s="16" customFormat="1">
      <c r="A634" s="1"/>
      <c r="B634" s="1"/>
      <c r="C634" s="1"/>
      <c r="D634" s="8"/>
      <c r="E634" s="1"/>
      <c r="F634" s="1"/>
      <c r="G634" s="1"/>
      <c r="H634" s="1"/>
      <c r="I634" s="1"/>
      <c r="J634" s="1"/>
      <c r="K634" s="1"/>
      <c r="L634" s="1"/>
      <c r="M634" s="1"/>
      <c r="N634" s="1"/>
      <c r="O634" s="157"/>
      <c r="P634" s="129"/>
      <c r="Q634" s="15"/>
      <c r="R634" s="15"/>
    </row>
    <row r="635" spans="1:18" s="16" customFormat="1">
      <c r="A635" s="1"/>
      <c r="B635" s="1"/>
      <c r="C635" s="1"/>
      <c r="D635" s="8"/>
      <c r="E635" s="1"/>
      <c r="F635" s="1"/>
      <c r="G635" s="1"/>
      <c r="H635" s="1"/>
      <c r="I635" s="1"/>
      <c r="J635" s="1"/>
      <c r="K635" s="1"/>
      <c r="L635" s="1"/>
      <c r="M635" s="1"/>
      <c r="N635" s="1"/>
      <c r="O635" s="157"/>
      <c r="P635" s="129"/>
      <c r="Q635" s="15"/>
      <c r="R635" s="15"/>
    </row>
    <row r="636" spans="1:18" s="16" customFormat="1">
      <c r="A636" s="1"/>
      <c r="B636" s="1"/>
      <c r="C636" s="1"/>
      <c r="D636" s="8"/>
      <c r="E636" s="1"/>
      <c r="F636" s="1"/>
      <c r="G636" s="1"/>
      <c r="H636" s="1"/>
      <c r="I636" s="1"/>
      <c r="J636" s="1"/>
      <c r="K636" s="1"/>
      <c r="L636" s="1"/>
      <c r="M636" s="1"/>
      <c r="N636" s="1"/>
      <c r="O636" s="157"/>
      <c r="P636" s="129"/>
      <c r="Q636" s="15"/>
      <c r="R636" s="15"/>
    </row>
    <row r="637" spans="1:18" s="16" customFormat="1">
      <c r="A637" s="1"/>
      <c r="B637" s="1"/>
      <c r="C637" s="1"/>
      <c r="D637" s="8"/>
      <c r="E637" s="1"/>
      <c r="F637" s="1"/>
      <c r="G637" s="1"/>
      <c r="H637" s="1"/>
      <c r="I637" s="1"/>
      <c r="J637" s="1"/>
      <c r="K637" s="1"/>
      <c r="L637" s="1"/>
      <c r="M637" s="1"/>
      <c r="N637" s="1"/>
      <c r="O637" s="157"/>
      <c r="P637" s="129"/>
      <c r="Q637" s="15"/>
      <c r="R637" s="15"/>
    </row>
    <row r="638" spans="1:18" s="16" customFormat="1">
      <c r="A638" s="1"/>
      <c r="B638" s="1"/>
      <c r="C638" s="1"/>
      <c r="D638" s="8"/>
      <c r="E638" s="1"/>
      <c r="F638" s="1"/>
      <c r="G638" s="1"/>
      <c r="H638" s="1"/>
      <c r="I638" s="1"/>
      <c r="J638" s="1"/>
      <c r="K638" s="1"/>
      <c r="L638" s="1"/>
      <c r="M638" s="1"/>
      <c r="N638" s="1"/>
      <c r="O638" s="157"/>
      <c r="P638" s="129"/>
      <c r="Q638" s="15"/>
      <c r="R638" s="15"/>
    </row>
    <row r="639" spans="1:18" s="16" customFormat="1">
      <c r="A639" s="1"/>
      <c r="B639" s="1"/>
      <c r="C639" s="1"/>
      <c r="D639" s="8"/>
      <c r="E639" s="1"/>
      <c r="F639" s="1"/>
      <c r="G639" s="1"/>
      <c r="H639" s="1"/>
      <c r="I639" s="1"/>
      <c r="J639" s="1"/>
      <c r="K639" s="1"/>
      <c r="L639" s="1"/>
      <c r="M639" s="1"/>
      <c r="N639" s="1"/>
      <c r="O639" s="157"/>
      <c r="P639" s="129"/>
      <c r="Q639" s="15"/>
      <c r="R639" s="15"/>
    </row>
    <row r="640" spans="1:18" s="16" customFormat="1">
      <c r="A640" s="1"/>
      <c r="B640" s="1"/>
      <c r="C640" s="1"/>
      <c r="D640" s="8"/>
      <c r="E640" s="1"/>
      <c r="F640" s="1"/>
      <c r="G640" s="1"/>
      <c r="H640" s="1"/>
      <c r="I640" s="1"/>
      <c r="J640" s="1"/>
      <c r="K640" s="1"/>
      <c r="L640" s="1"/>
      <c r="M640" s="1"/>
      <c r="N640" s="1"/>
      <c r="O640" s="157"/>
      <c r="P640" s="129"/>
      <c r="Q640" s="15"/>
      <c r="R640" s="15"/>
    </row>
    <row r="641" spans="1:18" s="16" customFormat="1">
      <c r="A641" s="1"/>
      <c r="B641" s="1"/>
      <c r="C641" s="1"/>
      <c r="D641" s="8"/>
      <c r="E641" s="1"/>
      <c r="F641" s="1"/>
      <c r="G641" s="1"/>
      <c r="H641" s="1"/>
      <c r="I641" s="1"/>
      <c r="J641" s="1"/>
      <c r="K641" s="1"/>
      <c r="L641" s="1"/>
      <c r="M641" s="1"/>
      <c r="N641" s="1"/>
      <c r="O641" s="157"/>
      <c r="P641" s="129"/>
      <c r="Q641" s="15"/>
      <c r="R641" s="15"/>
    </row>
    <row r="642" spans="1:18" s="16" customFormat="1">
      <c r="A642" s="1"/>
      <c r="B642" s="1"/>
      <c r="C642" s="1"/>
      <c r="D642" s="8"/>
      <c r="E642" s="1"/>
      <c r="F642" s="1"/>
      <c r="G642" s="1"/>
      <c r="H642" s="1"/>
      <c r="I642" s="1"/>
      <c r="J642" s="1"/>
      <c r="K642" s="1"/>
      <c r="L642" s="1"/>
      <c r="M642" s="1"/>
      <c r="N642" s="1"/>
      <c r="O642" s="157"/>
      <c r="P642" s="129"/>
      <c r="Q642" s="15"/>
      <c r="R642" s="15"/>
    </row>
    <row r="643" spans="1:18" s="16" customFormat="1">
      <c r="A643" s="1"/>
      <c r="B643" s="1"/>
      <c r="C643" s="1"/>
      <c r="D643" s="8"/>
      <c r="E643" s="1"/>
      <c r="F643" s="1"/>
      <c r="G643" s="1"/>
      <c r="H643" s="1"/>
      <c r="I643" s="1"/>
      <c r="J643" s="1"/>
      <c r="K643" s="1"/>
      <c r="L643" s="1"/>
      <c r="M643" s="1"/>
      <c r="N643" s="1"/>
      <c r="O643" s="157"/>
      <c r="P643" s="129"/>
      <c r="Q643" s="15"/>
      <c r="R643" s="15"/>
    </row>
    <row r="644" spans="1:18" s="16" customFormat="1">
      <c r="A644" s="1"/>
      <c r="B644" s="1"/>
      <c r="C644" s="1"/>
      <c r="D644" s="8"/>
      <c r="E644" s="1"/>
      <c r="F644" s="1"/>
      <c r="G644" s="1"/>
      <c r="H644" s="1"/>
      <c r="I644" s="1"/>
      <c r="J644" s="1"/>
      <c r="K644" s="1"/>
      <c r="L644" s="1"/>
      <c r="M644" s="1"/>
      <c r="N644" s="1"/>
      <c r="O644" s="157"/>
      <c r="P644" s="129"/>
      <c r="Q644" s="15"/>
      <c r="R644" s="15"/>
    </row>
    <row r="645" spans="1:18" s="16" customFormat="1">
      <c r="A645" s="1"/>
      <c r="B645" s="1"/>
      <c r="C645" s="1"/>
      <c r="D645" s="8"/>
      <c r="E645" s="1"/>
      <c r="F645" s="1"/>
      <c r="G645" s="1"/>
      <c r="H645" s="1"/>
      <c r="I645" s="1"/>
      <c r="J645" s="1"/>
      <c r="K645" s="1"/>
      <c r="L645" s="1"/>
      <c r="M645" s="1"/>
      <c r="N645" s="1"/>
      <c r="O645" s="157"/>
      <c r="P645" s="129"/>
      <c r="Q645" s="15"/>
      <c r="R645" s="15"/>
    </row>
    <row r="646" spans="1:18" s="16" customFormat="1">
      <c r="A646" s="1"/>
      <c r="B646" s="1"/>
      <c r="C646" s="1"/>
      <c r="D646" s="8"/>
      <c r="E646" s="1"/>
      <c r="F646" s="1"/>
      <c r="G646" s="1"/>
      <c r="H646" s="1"/>
      <c r="I646" s="1"/>
      <c r="J646" s="1"/>
      <c r="K646" s="1"/>
      <c r="L646" s="1"/>
      <c r="M646" s="1"/>
      <c r="N646" s="1"/>
      <c r="O646" s="157"/>
      <c r="P646" s="129"/>
      <c r="Q646" s="15"/>
      <c r="R646" s="15"/>
    </row>
    <row r="647" spans="1:18" s="16" customFormat="1">
      <c r="A647" s="1"/>
      <c r="B647" s="1"/>
      <c r="C647" s="1"/>
      <c r="D647" s="8"/>
      <c r="E647" s="1"/>
      <c r="F647" s="1"/>
      <c r="G647" s="1"/>
      <c r="H647" s="1"/>
      <c r="I647" s="1"/>
      <c r="J647" s="1"/>
      <c r="K647" s="1"/>
      <c r="L647" s="1"/>
      <c r="M647" s="1"/>
      <c r="N647" s="1"/>
      <c r="O647" s="157"/>
      <c r="P647" s="129"/>
      <c r="Q647" s="15"/>
      <c r="R647" s="15"/>
    </row>
    <row r="648" spans="1:18" s="16" customFormat="1">
      <c r="A648" s="1"/>
      <c r="B648" s="1"/>
      <c r="C648" s="1"/>
      <c r="D648" s="8"/>
      <c r="E648" s="1"/>
      <c r="F648" s="1"/>
      <c r="G648" s="1"/>
      <c r="H648" s="1"/>
      <c r="I648" s="1"/>
      <c r="J648" s="1"/>
      <c r="K648" s="1"/>
      <c r="L648" s="1"/>
      <c r="M648" s="1"/>
      <c r="N648" s="1"/>
      <c r="O648" s="157"/>
      <c r="P648" s="129"/>
      <c r="Q648" s="15"/>
      <c r="R648" s="15"/>
    </row>
    <row r="649" spans="1:18" s="16" customFormat="1">
      <c r="A649" s="1"/>
      <c r="B649" s="1"/>
      <c r="C649" s="1"/>
      <c r="D649" s="8"/>
      <c r="E649" s="1"/>
      <c r="F649" s="1"/>
      <c r="G649" s="1"/>
      <c r="H649" s="1"/>
      <c r="I649" s="1"/>
      <c r="J649" s="1"/>
      <c r="K649" s="1"/>
      <c r="L649" s="1"/>
      <c r="M649" s="1"/>
      <c r="N649" s="1"/>
      <c r="O649" s="157"/>
      <c r="P649" s="129"/>
      <c r="Q649" s="15"/>
      <c r="R649" s="15"/>
    </row>
    <row r="650" spans="1:18" s="16" customFormat="1">
      <c r="A650" s="1"/>
      <c r="B650" s="1"/>
      <c r="C650" s="1"/>
      <c r="D650" s="8"/>
      <c r="E650" s="1"/>
      <c r="F650" s="1"/>
      <c r="G650" s="1"/>
      <c r="H650" s="1"/>
      <c r="I650" s="1"/>
      <c r="J650" s="1"/>
      <c r="K650" s="1"/>
      <c r="L650" s="1"/>
      <c r="M650" s="1"/>
      <c r="N650" s="1"/>
      <c r="O650" s="157"/>
      <c r="P650" s="129"/>
      <c r="Q650" s="15"/>
      <c r="R650" s="15"/>
    </row>
    <row r="651" spans="1:18" s="16" customFormat="1">
      <c r="A651" s="1"/>
      <c r="B651" s="1"/>
      <c r="C651" s="1"/>
      <c r="D651" s="8"/>
      <c r="E651" s="1"/>
      <c r="F651" s="1"/>
      <c r="G651" s="1"/>
      <c r="H651" s="1"/>
      <c r="I651" s="1"/>
      <c r="J651" s="1"/>
      <c r="K651" s="1"/>
      <c r="L651" s="1"/>
      <c r="M651" s="1"/>
      <c r="N651" s="1"/>
      <c r="O651" s="157"/>
      <c r="P651" s="129"/>
      <c r="Q651" s="15"/>
      <c r="R651" s="15"/>
    </row>
    <row r="652" spans="1:18" s="16" customFormat="1">
      <c r="A652" s="1"/>
      <c r="B652" s="1"/>
      <c r="C652" s="1"/>
      <c r="D652" s="8"/>
      <c r="E652" s="1"/>
      <c r="F652" s="1"/>
      <c r="G652" s="1"/>
      <c r="H652" s="1"/>
      <c r="I652" s="1"/>
      <c r="J652" s="1"/>
      <c r="K652" s="1"/>
      <c r="L652" s="1"/>
      <c r="M652" s="1"/>
      <c r="N652" s="1"/>
      <c r="O652" s="157"/>
      <c r="P652" s="129"/>
      <c r="Q652" s="15"/>
      <c r="R652" s="15"/>
    </row>
    <row r="653" spans="1:18" s="16" customFormat="1">
      <c r="A653" s="1"/>
      <c r="B653" s="1"/>
      <c r="C653" s="1"/>
      <c r="D653" s="8"/>
      <c r="E653" s="1"/>
      <c r="F653" s="1"/>
      <c r="G653" s="1"/>
      <c r="H653" s="1"/>
      <c r="I653" s="1"/>
      <c r="J653" s="1"/>
      <c r="K653" s="1"/>
      <c r="L653" s="1"/>
      <c r="M653" s="1"/>
      <c r="N653" s="1"/>
      <c r="O653" s="157"/>
      <c r="P653" s="129"/>
      <c r="Q653" s="15"/>
      <c r="R653" s="15"/>
    </row>
    <row r="654" spans="1:18" s="16" customFormat="1">
      <c r="A654" s="1"/>
      <c r="B654" s="1"/>
      <c r="C654" s="1"/>
      <c r="D654" s="8"/>
      <c r="E654" s="1"/>
      <c r="F654" s="1"/>
      <c r="G654" s="1"/>
      <c r="H654" s="1"/>
      <c r="I654" s="1"/>
      <c r="J654" s="1"/>
      <c r="K654" s="1"/>
      <c r="L654" s="1"/>
      <c r="M654" s="1"/>
      <c r="N654" s="1"/>
      <c r="O654" s="157"/>
      <c r="P654" s="129"/>
      <c r="Q654" s="15"/>
      <c r="R654" s="15"/>
    </row>
    <row r="655" spans="1:18" s="16" customFormat="1">
      <c r="A655" s="1"/>
      <c r="B655" s="1"/>
      <c r="C655" s="1"/>
      <c r="D655" s="8"/>
      <c r="E655" s="1"/>
      <c r="F655" s="1"/>
      <c r="G655" s="1"/>
      <c r="H655" s="1"/>
      <c r="I655" s="1"/>
      <c r="J655" s="1"/>
      <c r="K655" s="1"/>
      <c r="L655" s="1"/>
      <c r="M655" s="1"/>
      <c r="N655" s="1"/>
      <c r="O655" s="157"/>
      <c r="P655" s="129"/>
      <c r="Q655" s="15"/>
      <c r="R655" s="15"/>
    </row>
    <row r="656" spans="1:18" s="16" customFormat="1">
      <c r="A656" s="1"/>
      <c r="B656" s="1"/>
      <c r="C656" s="1"/>
      <c r="D656" s="8"/>
      <c r="E656" s="1"/>
      <c r="F656" s="1"/>
      <c r="G656" s="1"/>
      <c r="H656" s="1"/>
      <c r="I656" s="1"/>
      <c r="J656" s="1"/>
      <c r="K656" s="1"/>
      <c r="L656" s="1"/>
      <c r="M656" s="1"/>
      <c r="N656" s="1"/>
      <c r="O656" s="157"/>
      <c r="P656" s="129"/>
      <c r="Q656" s="15"/>
      <c r="R656" s="15"/>
    </row>
    <row r="657" spans="1:18" s="16" customFormat="1">
      <c r="A657" s="1"/>
      <c r="B657" s="1"/>
      <c r="C657" s="1"/>
      <c r="D657" s="8"/>
      <c r="E657" s="1"/>
      <c r="F657" s="1"/>
      <c r="G657" s="1"/>
      <c r="H657" s="1"/>
      <c r="I657" s="1"/>
      <c r="J657" s="1"/>
      <c r="K657" s="1"/>
      <c r="L657" s="1"/>
      <c r="M657" s="1"/>
      <c r="N657" s="1"/>
      <c r="O657" s="157"/>
      <c r="P657" s="129"/>
      <c r="Q657" s="15"/>
      <c r="R657" s="15"/>
    </row>
    <row r="658" spans="1:18" s="16" customFormat="1">
      <c r="A658" s="1"/>
      <c r="B658" s="1"/>
      <c r="C658" s="1"/>
      <c r="D658" s="8"/>
      <c r="E658" s="1"/>
      <c r="F658" s="1"/>
      <c r="G658" s="1"/>
      <c r="H658" s="1"/>
      <c r="I658" s="1"/>
      <c r="J658" s="1"/>
      <c r="K658" s="1"/>
      <c r="L658" s="1"/>
      <c r="M658" s="1"/>
      <c r="N658" s="1"/>
      <c r="O658" s="157"/>
      <c r="P658" s="129"/>
      <c r="Q658" s="15"/>
      <c r="R658" s="15"/>
    </row>
    <row r="659" spans="1:18" s="16" customFormat="1">
      <c r="A659" s="1"/>
      <c r="B659" s="1"/>
      <c r="C659" s="1"/>
      <c r="D659" s="8"/>
      <c r="E659" s="1"/>
      <c r="F659" s="1"/>
      <c r="G659" s="1"/>
      <c r="H659" s="1"/>
      <c r="I659" s="1"/>
      <c r="J659" s="1"/>
      <c r="K659" s="1"/>
      <c r="L659" s="1"/>
      <c r="M659" s="1"/>
      <c r="N659" s="1"/>
      <c r="O659" s="157"/>
      <c r="P659" s="129"/>
      <c r="Q659" s="15"/>
      <c r="R659" s="15"/>
    </row>
    <row r="660" spans="1:18" s="16" customFormat="1">
      <c r="A660" s="1"/>
      <c r="B660" s="1"/>
      <c r="C660" s="1"/>
      <c r="D660" s="8"/>
      <c r="E660" s="1"/>
      <c r="F660" s="1"/>
      <c r="G660" s="1"/>
      <c r="H660" s="1"/>
      <c r="I660" s="1"/>
      <c r="J660" s="1"/>
      <c r="K660" s="1"/>
      <c r="L660" s="1"/>
      <c r="M660" s="1"/>
      <c r="N660" s="1"/>
      <c r="O660" s="157"/>
      <c r="P660" s="129"/>
      <c r="Q660" s="15"/>
      <c r="R660" s="15"/>
    </row>
    <row r="661" spans="1:18" s="16" customFormat="1">
      <c r="A661" s="1"/>
      <c r="B661" s="1"/>
      <c r="C661" s="1"/>
      <c r="D661" s="8"/>
      <c r="E661" s="1"/>
      <c r="F661" s="1"/>
      <c r="G661" s="1"/>
      <c r="H661" s="1"/>
      <c r="I661" s="1"/>
      <c r="J661" s="1"/>
      <c r="K661" s="1"/>
      <c r="L661" s="1"/>
      <c r="M661" s="1"/>
      <c r="N661" s="1"/>
      <c r="O661" s="157"/>
      <c r="P661" s="129"/>
      <c r="Q661" s="15"/>
      <c r="R661" s="15"/>
    </row>
    <row r="662" spans="1:18" s="16" customFormat="1">
      <c r="A662" s="1"/>
      <c r="B662" s="1"/>
      <c r="C662" s="1"/>
      <c r="D662" s="8"/>
      <c r="E662" s="1"/>
      <c r="F662" s="1"/>
      <c r="G662" s="1"/>
      <c r="H662" s="1"/>
      <c r="I662" s="1"/>
      <c r="J662" s="1"/>
      <c r="K662" s="1"/>
      <c r="L662" s="1"/>
      <c r="M662" s="1"/>
      <c r="N662" s="1"/>
      <c r="O662" s="157"/>
      <c r="P662" s="129"/>
      <c r="Q662" s="15"/>
      <c r="R662" s="15"/>
    </row>
    <row r="663" spans="1:18" s="16" customFormat="1">
      <c r="A663" s="1"/>
      <c r="B663" s="1"/>
      <c r="C663" s="1"/>
      <c r="D663" s="8"/>
      <c r="E663" s="1"/>
      <c r="F663" s="1"/>
      <c r="G663" s="1"/>
      <c r="H663" s="1"/>
      <c r="I663" s="1"/>
      <c r="J663" s="1"/>
      <c r="K663" s="1"/>
      <c r="L663" s="1"/>
      <c r="M663" s="1"/>
      <c r="N663" s="1"/>
      <c r="O663" s="157"/>
      <c r="P663" s="129"/>
      <c r="Q663" s="15"/>
      <c r="R663" s="15"/>
    </row>
    <row r="664" spans="1:18" s="16" customFormat="1">
      <c r="A664" s="1"/>
      <c r="B664" s="1"/>
      <c r="C664" s="1"/>
      <c r="D664" s="8"/>
      <c r="E664" s="1"/>
      <c r="F664" s="1"/>
      <c r="G664" s="1"/>
      <c r="H664" s="1"/>
      <c r="I664" s="1"/>
      <c r="J664" s="1"/>
      <c r="K664" s="1"/>
      <c r="L664" s="1"/>
      <c r="M664" s="1"/>
      <c r="N664" s="1"/>
      <c r="O664" s="157"/>
      <c r="P664" s="129"/>
      <c r="Q664" s="15"/>
      <c r="R664" s="15"/>
    </row>
    <row r="665" spans="1:18" s="16" customFormat="1">
      <c r="A665" s="1"/>
      <c r="B665" s="1"/>
      <c r="C665" s="1"/>
      <c r="D665" s="8"/>
      <c r="E665" s="1"/>
      <c r="F665" s="1"/>
      <c r="G665" s="1"/>
      <c r="H665" s="1"/>
      <c r="I665" s="1"/>
      <c r="J665" s="1"/>
      <c r="K665" s="1"/>
      <c r="L665" s="1"/>
      <c r="M665" s="1"/>
      <c r="N665" s="1"/>
      <c r="O665" s="157"/>
      <c r="P665" s="129"/>
      <c r="Q665" s="15"/>
      <c r="R665" s="15"/>
    </row>
    <row r="666" spans="1:18" s="16" customFormat="1">
      <c r="A666" s="1"/>
      <c r="B666" s="1"/>
      <c r="C666" s="1"/>
      <c r="D666" s="8"/>
      <c r="E666" s="1"/>
      <c r="F666" s="1"/>
      <c r="G666" s="1"/>
      <c r="H666" s="1"/>
      <c r="I666" s="1"/>
      <c r="J666" s="1"/>
      <c r="K666" s="1"/>
      <c r="L666" s="1"/>
      <c r="M666" s="1"/>
      <c r="N666" s="1"/>
      <c r="O666" s="157"/>
      <c r="P666" s="129"/>
      <c r="Q666" s="15"/>
      <c r="R666" s="15"/>
    </row>
    <row r="667" spans="1:18" s="16" customFormat="1">
      <c r="A667" s="1"/>
      <c r="B667" s="1"/>
      <c r="C667" s="1"/>
      <c r="D667" s="8"/>
      <c r="E667" s="1"/>
      <c r="F667" s="1"/>
      <c r="G667" s="1"/>
      <c r="H667" s="1"/>
      <c r="I667" s="1"/>
      <c r="J667" s="1"/>
      <c r="K667" s="1"/>
      <c r="L667" s="1"/>
      <c r="M667" s="1"/>
      <c r="N667" s="1"/>
      <c r="O667" s="157"/>
      <c r="P667" s="129"/>
      <c r="Q667" s="15"/>
      <c r="R667" s="15"/>
    </row>
    <row r="668" spans="1:18" s="16" customFormat="1">
      <c r="A668" s="1"/>
      <c r="B668" s="1"/>
      <c r="C668" s="1"/>
      <c r="D668" s="8"/>
      <c r="E668" s="1"/>
      <c r="F668" s="1"/>
      <c r="G668" s="1"/>
      <c r="H668" s="1"/>
      <c r="I668" s="1"/>
      <c r="J668" s="1"/>
      <c r="K668" s="1"/>
      <c r="L668" s="1"/>
      <c r="M668" s="1"/>
      <c r="N668" s="1"/>
      <c r="O668" s="157"/>
      <c r="P668" s="129"/>
      <c r="Q668" s="15"/>
      <c r="R668" s="15"/>
    </row>
    <row r="669" spans="1:18" s="16" customFormat="1">
      <c r="A669" s="1"/>
      <c r="B669" s="1"/>
      <c r="C669" s="1"/>
      <c r="D669" s="8"/>
      <c r="E669" s="1"/>
      <c r="F669" s="1"/>
      <c r="G669" s="1"/>
      <c r="H669" s="1"/>
      <c r="I669" s="1"/>
      <c r="J669" s="1"/>
      <c r="K669" s="1"/>
      <c r="L669" s="1"/>
      <c r="M669" s="1"/>
      <c r="N669" s="1"/>
      <c r="O669" s="157"/>
      <c r="P669" s="129"/>
      <c r="Q669" s="15"/>
      <c r="R669" s="15"/>
    </row>
    <row r="670" spans="1:18" s="16" customFormat="1">
      <c r="A670" s="1"/>
      <c r="B670" s="1"/>
      <c r="C670" s="1"/>
      <c r="D670" s="8"/>
      <c r="E670" s="1"/>
      <c r="F670" s="1"/>
      <c r="G670" s="1"/>
      <c r="H670" s="1"/>
      <c r="I670" s="1"/>
      <c r="J670" s="1"/>
      <c r="K670" s="1"/>
      <c r="L670" s="1"/>
      <c r="M670" s="1"/>
      <c r="N670" s="1"/>
      <c r="O670" s="157"/>
      <c r="P670" s="129"/>
      <c r="Q670" s="15"/>
      <c r="R670" s="15"/>
    </row>
    <row r="671" spans="1:18" s="16" customFormat="1">
      <c r="A671" s="1"/>
      <c r="B671" s="1"/>
      <c r="C671" s="1"/>
      <c r="D671" s="8"/>
      <c r="E671" s="1"/>
      <c r="F671" s="1"/>
      <c r="G671" s="1"/>
      <c r="H671" s="1"/>
      <c r="I671" s="1"/>
      <c r="J671" s="1"/>
      <c r="K671" s="1"/>
      <c r="L671" s="1"/>
      <c r="M671" s="1"/>
      <c r="N671" s="1"/>
      <c r="O671" s="157"/>
      <c r="P671" s="129"/>
      <c r="Q671" s="15"/>
      <c r="R671" s="15"/>
    </row>
    <row r="672" spans="1:18" s="16" customFormat="1">
      <c r="A672" s="1"/>
      <c r="B672" s="1"/>
      <c r="C672" s="1"/>
      <c r="D672" s="8"/>
      <c r="E672" s="1"/>
      <c r="F672" s="1"/>
      <c r="G672" s="1"/>
      <c r="H672" s="1"/>
      <c r="I672" s="1"/>
      <c r="J672" s="1"/>
      <c r="K672" s="1"/>
      <c r="L672" s="1"/>
      <c r="M672" s="1"/>
      <c r="N672" s="1"/>
      <c r="O672" s="157"/>
      <c r="P672" s="129"/>
      <c r="Q672" s="15"/>
      <c r="R672" s="15"/>
    </row>
    <row r="673" spans="1:18" s="16" customFormat="1">
      <c r="A673" s="1"/>
      <c r="B673" s="1"/>
      <c r="C673" s="1"/>
      <c r="D673" s="8"/>
      <c r="E673" s="1"/>
      <c r="F673" s="1"/>
      <c r="G673" s="1"/>
      <c r="H673" s="1"/>
      <c r="I673" s="1"/>
      <c r="J673" s="1"/>
      <c r="K673" s="1"/>
      <c r="L673" s="1"/>
      <c r="M673" s="1"/>
      <c r="N673" s="1"/>
      <c r="O673" s="157"/>
      <c r="P673" s="129"/>
      <c r="Q673" s="15"/>
      <c r="R673" s="15"/>
    </row>
    <row r="674" spans="1:18" s="16" customFormat="1">
      <c r="A674" s="1"/>
      <c r="B674" s="1"/>
      <c r="C674" s="1"/>
      <c r="D674" s="8"/>
      <c r="E674" s="1"/>
      <c r="F674" s="1"/>
      <c r="G674" s="1"/>
      <c r="H674" s="1"/>
      <c r="I674" s="1"/>
      <c r="J674" s="1"/>
      <c r="K674" s="1"/>
      <c r="L674" s="1"/>
      <c r="M674" s="1"/>
      <c r="N674" s="1"/>
      <c r="O674" s="157"/>
      <c r="P674" s="129"/>
      <c r="Q674" s="15"/>
      <c r="R674" s="15"/>
    </row>
    <row r="675" spans="1:18" s="16" customFormat="1">
      <c r="A675" s="1"/>
      <c r="B675" s="1"/>
      <c r="C675" s="1"/>
      <c r="D675" s="8"/>
      <c r="E675" s="1"/>
      <c r="F675" s="1"/>
      <c r="G675" s="1"/>
      <c r="H675" s="1"/>
      <c r="I675" s="1"/>
      <c r="J675" s="1"/>
      <c r="K675" s="1"/>
      <c r="L675" s="1"/>
      <c r="M675" s="1"/>
      <c r="N675" s="1"/>
      <c r="O675" s="157"/>
      <c r="P675" s="129"/>
      <c r="Q675" s="15"/>
      <c r="R675" s="15"/>
    </row>
    <row r="676" spans="1:18" s="16" customFormat="1">
      <c r="A676" s="1"/>
      <c r="B676" s="1"/>
      <c r="C676" s="1"/>
      <c r="D676" s="8"/>
      <c r="E676" s="1"/>
      <c r="F676" s="1"/>
      <c r="G676" s="1"/>
      <c r="H676" s="1"/>
      <c r="I676" s="1"/>
      <c r="J676" s="1"/>
      <c r="K676" s="1"/>
      <c r="L676" s="1"/>
      <c r="M676" s="1"/>
      <c r="N676" s="1"/>
      <c r="O676" s="157"/>
      <c r="P676" s="129"/>
      <c r="Q676" s="15"/>
      <c r="R676" s="15"/>
    </row>
    <row r="677" spans="1:18" s="16" customFormat="1">
      <c r="A677" s="1"/>
      <c r="B677" s="1"/>
      <c r="C677" s="1"/>
      <c r="D677" s="8"/>
      <c r="E677" s="1"/>
      <c r="F677" s="1"/>
      <c r="G677" s="1"/>
      <c r="H677" s="1"/>
      <c r="I677" s="1"/>
      <c r="J677" s="1"/>
      <c r="K677" s="1"/>
      <c r="L677" s="1"/>
      <c r="M677" s="1"/>
      <c r="N677" s="1"/>
      <c r="O677" s="157"/>
      <c r="P677" s="129"/>
      <c r="Q677" s="15"/>
      <c r="R677" s="15"/>
    </row>
    <row r="678" spans="1:18" s="16" customFormat="1">
      <c r="A678" s="1"/>
      <c r="B678" s="1"/>
      <c r="C678" s="1"/>
      <c r="D678" s="8"/>
      <c r="E678" s="1"/>
      <c r="F678" s="1"/>
      <c r="G678" s="1"/>
      <c r="H678" s="1"/>
      <c r="I678" s="1"/>
      <c r="J678" s="1"/>
      <c r="K678" s="1"/>
      <c r="L678" s="1"/>
      <c r="M678" s="1"/>
      <c r="N678" s="1"/>
      <c r="O678" s="157"/>
      <c r="P678" s="129"/>
      <c r="Q678" s="15"/>
      <c r="R678" s="15"/>
    </row>
    <row r="679" spans="1:18" s="16" customFormat="1">
      <c r="A679" s="1"/>
      <c r="B679" s="1"/>
      <c r="C679" s="1"/>
      <c r="D679" s="8"/>
      <c r="E679" s="1"/>
      <c r="F679" s="1"/>
      <c r="G679" s="1"/>
      <c r="H679" s="1"/>
      <c r="I679" s="1"/>
      <c r="J679" s="1"/>
      <c r="K679" s="1"/>
      <c r="L679" s="1"/>
      <c r="M679" s="1"/>
      <c r="N679" s="1"/>
      <c r="O679" s="157"/>
      <c r="P679" s="129"/>
      <c r="Q679" s="15"/>
      <c r="R679" s="15"/>
    </row>
    <row r="680" spans="1:18" s="16" customFormat="1">
      <c r="A680" s="1"/>
      <c r="B680" s="1"/>
      <c r="C680" s="1"/>
      <c r="D680" s="8"/>
      <c r="E680" s="1"/>
      <c r="F680" s="1"/>
      <c r="G680" s="1"/>
      <c r="H680" s="1"/>
      <c r="I680" s="1"/>
      <c r="J680" s="1"/>
      <c r="K680" s="1"/>
      <c r="L680" s="1"/>
      <c r="M680" s="1"/>
      <c r="N680" s="1"/>
      <c r="O680" s="157"/>
      <c r="P680" s="129"/>
      <c r="Q680" s="15"/>
      <c r="R680" s="15"/>
    </row>
    <row r="681" spans="1:18" s="16" customFormat="1">
      <c r="A681" s="1"/>
      <c r="B681" s="1"/>
      <c r="C681" s="1"/>
      <c r="D681" s="8"/>
      <c r="E681" s="1"/>
      <c r="F681" s="1"/>
      <c r="G681" s="1"/>
      <c r="H681" s="1"/>
      <c r="I681" s="1"/>
      <c r="J681" s="1"/>
      <c r="K681" s="1"/>
      <c r="L681" s="1"/>
      <c r="M681" s="1"/>
      <c r="N681" s="1"/>
      <c r="O681" s="157"/>
      <c r="P681" s="129"/>
      <c r="Q681" s="15"/>
      <c r="R681" s="15"/>
    </row>
    <row r="682" spans="1:18" s="16" customFormat="1">
      <c r="A682" s="1"/>
      <c r="B682" s="1"/>
      <c r="C682" s="1"/>
      <c r="D682" s="8"/>
      <c r="E682" s="1"/>
      <c r="F682" s="1"/>
      <c r="G682" s="1"/>
      <c r="H682" s="1"/>
      <c r="I682" s="1"/>
      <c r="J682" s="1"/>
      <c r="K682" s="1"/>
      <c r="L682" s="1"/>
      <c r="M682" s="1"/>
      <c r="N682" s="1"/>
      <c r="O682" s="157"/>
      <c r="P682" s="129"/>
      <c r="Q682" s="15"/>
      <c r="R682" s="15"/>
    </row>
    <row r="683" spans="1:18" s="16" customFormat="1">
      <c r="A683" s="1"/>
      <c r="B683" s="1"/>
      <c r="C683" s="1"/>
      <c r="D683" s="8"/>
      <c r="E683" s="1"/>
      <c r="F683" s="1"/>
      <c r="G683" s="1"/>
      <c r="H683" s="1"/>
      <c r="I683" s="1"/>
      <c r="J683" s="1"/>
      <c r="K683" s="1"/>
      <c r="L683" s="1"/>
      <c r="M683" s="1"/>
      <c r="N683" s="1"/>
      <c r="O683" s="157"/>
      <c r="P683" s="129"/>
      <c r="Q683" s="15"/>
      <c r="R683" s="15"/>
    </row>
    <row r="684" spans="1:18" s="16" customFormat="1">
      <c r="A684" s="1"/>
      <c r="B684" s="1"/>
      <c r="C684" s="1"/>
      <c r="D684" s="8"/>
      <c r="E684" s="1"/>
      <c r="F684" s="1"/>
      <c r="G684" s="1"/>
      <c r="H684" s="1"/>
      <c r="I684" s="1"/>
      <c r="J684" s="1"/>
      <c r="K684" s="1"/>
      <c r="L684" s="1"/>
      <c r="M684" s="1"/>
      <c r="N684" s="1"/>
      <c r="O684" s="157"/>
      <c r="P684" s="129"/>
      <c r="Q684" s="15"/>
      <c r="R684" s="15"/>
    </row>
    <row r="685" spans="1:18" s="16" customFormat="1">
      <c r="A685" s="1"/>
      <c r="B685" s="1"/>
      <c r="C685" s="1"/>
      <c r="D685" s="8"/>
      <c r="E685" s="1"/>
      <c r="F685" s="1"/>
      <c r="G685" s="1"/>
      <c r="H685" s="1"/>
      <c r="I685" s="1"/>
      <c r="J685" s="1"/>
      <c r="K685" s="1"/>
      <c r="L685" s="1"/>
      <c r="M685" s="1"/>
      <c r="N685" s="1"/>
      <c r="O685" s="157"/>
      <c r="P685" s="129"/>
      <c r="Q685" s="15"/>
      <c r="R685" s="15"/>
    </row>
    <row r="686" spans="1:18" s="16" customFormat="1">
      <c r="A686" s="1"/>
      <c r="B686" s="1"/>
      <c r="C686" s="1"/>
      <c r="D686" s="8"/>
      <c r="E686" s="1"/>
      <c r="F686" s="1"/>
      <c r="G686" s="1"/>
      <c r="H686" s="1"/>
      <c r="I686" s="1"/>
      <c r="J686" s="1"/>
      <c r="K686" s="1"/>
      <c r="L686" s="1"/>
      <c r="M686" s="1"/>
      <c r="N686" s="1"/>
      <c r="O686" s="157"/>
      <c r="P686" s="129"/>
      <c r="Q686" s="15"/>
      <c r="R686" s="15"/>
    </row>
    <row r="687" spans="1:18" s="16" customFormat="1">
      <c r="A687" s="1"/>
      <c r="B687" s="1"/>
      <c r="C687" s="1"/>
      <c r="D687" s="8"/>
      <c r="E687" s="1"/>
      <c r="F687" s="1"/>
      <c r="G687" s="1"/>
      <c r="H687" s="1"/>
      <c r="I687" s="1"/>
      <c r="J687" s="1"/>
      <c r="K687" s="1"/>
      <c r="L687" s="1"/>
      <c r="M687" s="1"/>
      <c r="N687" s="1"/>
      <c r="O687" s="157"/>
      <c r="P687" s="129"/>
      <c r="Q687" s="15"/>
      <c r="R687" s="15"/>
    </row>
    <row r="688" spans="1:18" s="16" customFormat="1">
      <c r="A688" s="1"/>
      <c r="B688" s="1"/>
      <c r="C688" s="1"/>
      <c r="D688" s="8"/>
      <c r="E688" s="1"/>
      <c r="F688" s="1"/>
      <c r="G688" s="1"/>
      <c r="H688" s="1"/>
      <c r="I688" s="1"/>
      <c r="J688" s="1"/>
      <c r="K688" s="1"/>
      <c r="L688" s="1"/>
      <c r="M688" s="1"/>
      <c r="N688" s="1"/>
      <c r="O688" s="157"/>
      <c r="P688" s="129"/>
      <c r="Q688" s="15"/>
      <c r="R688" s="15"/>
    </row>
    <row r="689" spans="1:18" s="16" customFormat="1">
      <c r="A689" s="1"/>
      <c r="B689" s="1"/>
      <c r="C689" s="1"/>
      <c r="D689" s="8"/>
      <c r="E689" s="1"/>
      <c r="F689" s="1"/>
      <c r="G689" s="1"/>
      <c r="H689" s="1"/>
      <c r="I689" s="1"/>
      <c r="J689" s="1"/>
      <c r="K689" s="1"/>
      <c r="L689" s="1"/>
      <c r="M689" s="1"/>
      <c r="N689" s="1"/>
      <c r="O689" s="157"/>
      <c r="P689" s="129"/>
      <c r="Q689" s="15"/>
      <c r="R689" s="15"/>
    </row>
    <row r="690" spans="1:18" s="16" customFormat="1">
      <c r="A690" s="1"/>
      <c r="B690" s="1"/>
      <c r="C690" s="1"/>
      <c r="D690" s="8"/>
      <c r="E690" s="1"/>
      <c r="F690" s="1"/>
      <c r="G690" s="1"/>
      <c r="H690" s="1"/>
      <c r="I690" s="1"/>
      <c r="J690" s="1"/>
      <c r="K690" s="1"/>
      <c r="L690" s="1"/>
      <c r="M690" s="1"/>
      <c r="N690" s="1"/>
      <c r="O690" s="157"/>
      <c r="P690" s="129"/>
      <c r="Q690" s="15"/>
      <c r="R690" s="15"/>
    </row>
    <row r="691" spans="1:18" s="16" customFormat="1">
      <c r="A691" s="1"/>
      <c r="B691" s="1"/>
      <c r="C691" s="1"/>
      <c r="D691" s="8"/>
      <c r="E691" s="1"/>
      <c r="F691" s="1"/>
      <c r="G691" s="1"/>
      <c r="H691" s="1"/>
      <c r="I691" s="1"/>
      <c r="J691" s="1"/>
      <c r="K691" s="1"/>
      <c r="L691" s="1"/>
      <c r="M691" s="1"/>
      <c r="N691" s="1"/>
      <c r="O691" s="157"/>
      <c r="P691" s="129"/>
      <c r="Q691" s="15"/>
      <c r="R691" s="15"/>
    </row>
    <row r="692" spans="1:18" s="16" customFormat="1">
      <c r="A692" s="1"/>
      <c r="B692" s="1"/>
      <c r="C692" s="1"/>
      <c r="D692" s="8"/>
      <c r="E692" s="1"/>
      <c r="F692" s="1"/>
      <c r="G692" s="1"/>
      <c r="H692" s="1"/>
      <c r="I692" s="1"/>
      <c r="J692" s="1"/>
      <c r="K692" s="1"/>
      <c r="L692" s="1"/>
      <c r="M692" s="1"/>
      <c r="N692" s="1"/>
      <c r="O692" s="157"/>
      <c r="P692" s="129"/>
      <c r="Q692" s="15"/>
      <c r="R692" s="15"/>
    </row>
    <row r="693" spans="1:18" s="16" customFormat="1">
      <c r="A693" s="1"/>
      <c r="B693" s="1"/>
      <c r="C693" s="1"/>
      <c r="D693" s="8"/>
      <c r="E693" s="1"/>
      <c r="F693" s="1"/>
      <c r="G693" s="1"/>
      <c r="H693" s="1"/>
      <c r="I693" s="1"/>
      <c r="J693" s="1"/>
      <c r="K693" s="1"/>
      <c r="L693" s="1"/>
      <c r="M693" s="1"/>
      <c r="N693" s="1"/>
      <c r="O693" s="157"/>
      <c r="P693" s="129"/>
      <c r="Q693" s="15"/>
      <c r="R693" s="15"/>
    </row>
    <row r="694" spans="1:18" s="16" customFormat="1">
      <c r="A694" s="1"/>
      <c r="B694" s="1"/>
      <c r="C694" s="1"/>
      <c r="D694" s="8"/>
      <c r="E694" s="1"/>
      <c r="F694" s="1"/>
      <c r="G694" s="1"/>
      <c r="H694" s="1"/>
      <c r="I694" s="1"/>
      <c r="J694" s="1"/>
      <c r="K694" s="1"/>
      <c r="L694" s="1"/>
      <c r="M694" s="1"/>
      <c r="N694" s="1"/>
      <c r="O694" s="157"/>
      <c r="P694" s="129"/>
      <c r="Q694" s="15"/>
      <c r="R694" s="15"/>
    </row>
    <row r="695" spans="1:18" s="16" customFormat="1">
      <c r="A695" s="1"/>
      <c r="B695" s="1"/>
      <c r="C695" s="1"/>
      <c r="D695" s="8"/>
      <c r="E695" s="1"/>
      <c r="F695" s="1"/>
      <c r="G695" s="1"/>
      <c r="H695" s="1"/>
      <c r="I695" s="1"/>
      <c r="J695" s="1"/>
      <c r="K695" s="1"/>
      <c r="L695" s="1"/>
      <c r="M695" s="1"/>
      <c r="N695" s="1"/>
      <c r="O695" s="157"/>
      <c r="P695" s="129"/>
      <c r="Q695" s="15"/>
      <c r="R695" s="15"/>
    </row>
    <row r="696" spans="1:18" s="16" customFormat="1">
      <c r="A696" s="1"/>
      <c r="B696" s="1"/>
      <c r="C696" s="1"/>
      <c r="D696" s="8"/>
      <c r="E696" s="1"/>
      <c r="F696" s="1"/>
      <c r="G696" s="1"/>
      <c r="H696" s="1"/>
      <c r="I696" s="1"/>
      <c r="J696" s="1"/>
      <c r="K696" s="1"/>
      <c r="L696" s="1"/>
      <c r="M696" s="1"/>
      <c r="N696" s="1"/>
      <c r="O696" s="157"/>
      <c r="P696" s="129"/>
      <c r="Q696" s="15"/>
      <c r="R696" s="15"/>
    </row>
    <row r="697" spans="1:18" s="16" customFormat="1">
      <c r="A697" s="1"/>
      <c r="B697" s="1"/>
      <c r="C697" s="1"/>
      <c r="D697" s="8"/>
      <c r="E697" s="1"/>
      <c r="F697" s="1"/>
      <c r="G697" s="1"/>
      <c r="H697" s="1"/>
      <c r="I697" s="1"/>
      <c r="J697" s="1"/>
      <c r="K697" s="1"/>
      <c r="L697" s="1"/>
      <c r="M697" s="1"/>
      <c r="N697" s="1"/>
      <c r="O697" s="157"/>
      <c r="P697" s="129"/>
      <c r="Q697" s="15"/>
      <c r="R697" s="15"/>
    </row>
    <row r="698" spans="1:18" s="16" customFormat="1">
      <c r="A698" s="1"/>
      <c r="B698" s="1"/>
      <c r="C698" s="1"/>
      <c r="D698" s="8"/>
      <c r="E698" s="1"/>
      <c r="F698" s="1"/>
      <c r="G698" s="1"/>
      <c r="H698" s="1"/>
      <c r="I698" s="1"/>
      <c r="J698" s="1"/>
      <c r="K698" s="1"/>
      <c r="L698" s="1"/>
      <c r="M698" s="1"/>
      <c r="N698" s="1"/>
      <c r="O698" s="157"/>
      <c r="P698" s="129"/>
      <c r="Q698" s="15"/>
      <c r="R698" s="15"/>
    </row>
    <row r="699" spans="1:18" s="16" customFormat="1">
      <c r="A699" s="1"/>
      <c r="B699" s="1"/>
      <c r="C699" s="1"/>
      <c r="D699" s="8"/>
      <c r="E699" s="1"/>
      <c r="F699" s="1"/>
      <c r="G699" s="1"/>
      <c r="H699" s="1"/>
      <c r="I699" s="1"/>
      <c r="J699" s="1"/>
      <c r="K699" s="1"/>
      <c r="L699" s="1"/>
      <c r="M699" s="1"/>
      <c r="N699" s="1"/>
      <c r="O699" s="157"/>
      <c r="P699" s="129"/>
      <c r="Q699" s="15"/>
      <c r="R699" s="15"/>
    </row>
    <row r="700" spans="1:18" s="16" customFormat="1">
      <c r="A700" s="1"/>
      <c r="B700" s="1"/>
      <c r="C700" s="1"/>
      <c r="D700" s="8"/>
      <c r="E700" s="1"/>
      <c r="F700" s="1"/>
      <c r="G700" s="1"/>
      <c r="H700" s="1"/>
      <c r="I700" s="1"/>
      <c r="J700" s="1"/>
      <c r="K700" s="1"/>
      <c r="L700" s="1"/>
      <c r="M700" s="1"/>
      <c r="N700" s="1"/>
      <c r="O700" s="157"/>
      <c r="P700" s="129"/>
      <c r="Q700" s="15"/>
      <c r="R700" s="15"/>
    </row>
    <row r="701" spans="1:18" s="16" customFormat="1">
      <c r="A701" s="1"/>
      <c r="B701" s="1"/>
      <c r="C701" s="1"/>
      <c r="D701" s="8"/>
      <c r="E701" s="1"/>
      <c r="F701" s="1"/>
      <c r="G701" s="1"/>
      <c r="H701" s="1"/>
      <c r="I701" s="1"/>
      <c r="J701" s="1"/>
      <c r="K701" s="1"/>
      <c r="L701" s="1"/>
      <c r="M701" s="1"/>
      <c r="N701" s="1"/>
      <c r="O701" s="157"/>
      <c r="P701" s="129"/>
      <c r="Q701" s="15"/>
      <c r="R701" s="15"/>
    </row>
    <row r="702" spans="1:18" s="16" customFormat="1">
      <c r="A702" s="1"/>
      <c r="B702" s="1"/>
      <c r="C702" s="1"/>
      <c r="D702" s="8"/>
      <c r="E702" s="1"/>
      <c r="F702" s="1"/>
      <c r="G702" s="1"/>
      <c r="H702" s="1"/>
      <c r="I702" s="1"/>
      <c r="J702" s="1"/>
      <c r="K702" s="1"/>
      <c r="L702" s="1"/>
      <c r="M702" s="1"/>
      <c r="N702" s="1"/>
      <c r="O702" s="157"/>
      <c r="P702" s="129"/>
      <c r="Q702" s="15"/>
      <c r="R702" s="15"/>
    </row>
    <row r="703" spans="1:18" s="16" customFormat="1">
      <c r="A703" s="1"/>
      <c r="B703" s="1"/>
      <c r="C703" s="1"/>
      <c r="D703" s="8"/>
      <c r="E703" s="1"/>
      <c r="F703" s="1"/>
      <c r="G703" s="1"/>
      <c r="H703" s="1"/>
      <c r="I703" s="1"/>
      <c r="J703" s="1"/>
      <c r="K703" s="1"/>
      <c r="L703" s="1"/>
      <c r="M703" s="1"/>
      <c r="N703" s="1"/>
      <c r="O703" s="157"/>
      <c r="P703" s="129"/>
      <c r="Q703" s="15"/>
      <c r="R703" s="15"/>
    </row>
    <row r="704" spans="1:18" s="16" customFormat="1">
      <c r="A704" s="1"/>
      <c r="B704" s="1"/>
      <c r="C704" s="1"/>
      <c r="D704" s="8"/>
      <c r="E704" s="1"/>
      <c r="F704" s="1"/>
      <c r="G704" s="1"/>
      <c r="H704" s="1"/>
      <c r="I704" s="1"/>
      <c r="J704" s="1"/>
      <c r="K704" s="1"/>
      <c r="L704" s="1"/>
      <c r="M704" s="1"/>
      <c r="N704" s="1"/>
      <c r="O704" s="157"/>
      <c r="P704" s="129"/>
      <c r="Q704" s="15"/>
      <c r="R704" s="15"/>
    </row>
    <row r="705" spans="1:18" s="16" customFormat="1">
      <c r="A705" s="1"/>
      <c r="B705" s="1"/>
      <c r="C705" s="1"/>
      <c r="D705" s="8"/>
      <c r="E705" s="1"/>
      <c r="F705" s="1"/>
      <c r="G705" s="1"/>
      <c r="H705" s="1"/>
      <c r="I705" s="1"/>
      <c r="J705" s="1"/>
      <c r="K705" s="1"/>
      <c r="L705" s="1"/>
      <c r="M705" s="1"/>
      <c r="N705" s="1"/>
      <c r="O705" s="157"/>
      <c r="P705" s="129"/>
      <c r="Q705" s="15"/>
      <c r="R705" s="15"/>
    </row>
    <row r="706" spans="1:18" s="16" customFormat="1">
      <c r="A706" s="1"/>
      <c r="B706" s="1"/>
      <c r="C706" s="1"/>
      <c r="D706" s="8"/>
      <c r="E706" s="1"/>
      <c r="F706" s="1"/>
      <c r="G706" s="1"/>
      <c r="H706" s="1"/>
      <c r="I706" s="1"/>
      <c r="J706" s="1"/>
      <c r="K706" s="1"/>
      <c r="L706" s="1"/>
      <c r="M706" s="1"/>
      <c r="N706" s="1"/>
      <c r="O706" s="157"/>
      <c r="P706" s="129"/>
      <c r="Q706" s="15"/>
      <c r="R706" s="15"/>
    </row>
    <row r="707" spans="1:18" s="16" customFormat="1">
      <c r="A707" s="1"/>
      <c r="B707" s="1"/>
      <c r="C707" s="1"/>
      <c r="D707" s="8"/>
      <c r="E707" s="1"/>
      <c r="F707" s="1"/>
      <c r="G707" s="1"/>
      <c r="H707" s="1"/>
      <c r="I707" s="1"/>
      <c r="J707" s="1"/>
      <c r="K707" s="1"/>
      <c r="L707" s="1"/>
      <c r="M707" s="1"/>
      <c r="N707" s="1"/>
      <c r="O707" s="157"/>
      <c r="P707" s="129"/>
      <c r="Q707" s="15"/>
      <c r="R707" s="15"/>
    </row>
    <row r="708" spans="1:18" s="16" customFormat="1">
      <c r="A708" s="1"/>
      <c r="B708" s="1"/>
      <c r="C708" s="1"/>
      <c r="D708" s="8"/>
      <c r="E708" s="1"/>
      <c r="F708" s="1"/>
      <c r="G708" s="1"/>
      <c r="H708" s="1"/>
      <c r="I708" s="1"/>
      <c r="J708" s="1"/>
      <c r="K708" s="1"/>
      <c r="L708" s="1"/>
      <c r="M708" s="1"/>
      <c r="N708" s="1"/>
      <c r="O708" s="157"/>
      <c r="P708" s="129"/>
      <c r="Q708" s="15"/>
      <c r="R708" s="15"/>
    </row>
    <row r="709" spans="1:18" s="16" customFormat="1">
      <c r="A709" s="1"/>
      <c r="B709" s="1"/>
      <c r="C709" s="1"/>
      <c r="D709" s="8"/>
      <c r="E709" s="1"/>
      <c r="F709" s="1"/>
      <c r="G709" s="1"/>
      <c r="H709" s="1"/>
      <c r="I709" s="1"/>
      <c r="J709" s="1"/>
      <c r="K709" s="1"/>
      <c r="L709" s="1"/>
      <c r="M709" s="1"/>
      <c r="N709" s="1"/>
      <c r="O709" s="157"/>
      <c r="P709" s="129"/>
      <c r="Q709" s="15"/>
      <c r="R709" s="15"/>
    </row>
    <row r="710" spans="1:18" s="16" customFormat="1">
      <c r="A710" s="1"/>
      <c r="B710" s="1"/>
      <c r="C710" s="1"/>
      <c r="D710" s="8"/>
      <c r="E710" s="1"/>
      <c r="F710" s="1"/>
      <c r="G710" s="1"/>
      <c r="H710" s="1"/>
      <c r="I710" s="1"/>
      <c r="J710" s="1"/>
      <c r="K710" s="1"/>
      <c r="L710" s="1"/>
      <c r="M710" s="1"/>
      <c r="N710" s="1"/>
      <c r="O710" s="157"/>
      <c r="P710" s="129"/>
      <c r="Q710" s="15"/>
      <c r="R710" s="15"/>
    </row>
    <row r="711" spans="1:18" s="16" customFormat="1">
      <c r="A711" s="1"/>
      <c r="B711" s="1"/>
      <c r="C711" s="1"/>
      <c r="D711" s="8"/>
      <c r="E711" s="1"/>
      <c r="F711" s="1"/>
      <c r="G711" s="1"/>
      <c r="H711" s="1"/>
      <c r="I711" s="1"/>
      <c r="J711" s="1"/>
      <c r="K711" s="1"/>
      <c r="L711" s="1"/>
      <c r="M711" s="1"/>
      <c r="N711" s="1"/>
      <c r="O711" s="157"/>
      <c r="P711" s="129"/>
      <c r="Q711" s="15"/>
      <c r="R711" s="15"/>
    </row>
    <row r="712" spans="1:18" s="16" customFormat="1">
      <c r="A712" s="1"/>
      <c r="B712" s="1"/>
      <c r="C712" s="1"/>
      <c r="D712" s="8"/>
      <c r="E712" s="1"/>
      <c r="F712" s="1"/>
      <c r="G712" s="1"/>
      <c r="H712" s="1"/>
      <c r="I712" s="1"/>
      <c r="J712" s="1"/>
      <c r="K712" s="1"/>
      <c r="L712" s="1"/>
      <c r="M712" s="1"/>
      <c r="N712" s="1"/>
      <c r="O712" s="157"/>
      <c r="P712" s="129"/>
      <c r="Q712" s="15"/>
      <c r="R712" s="15"/>
    </row>
    <row r="713" spans="1:18" s="16" customFormat="1">
      <c r="A713" s="1"/>
      <c r="B713" s="1"/>
      <c r="C713" s="1"/>
      <c r="D713" s="8"/>
      <c r="E713" s="1"/>
      <c r="F713" s="1"/>
      <c r="G713" s="1"/>
      <c r="H713" s="1"/>
      <c r="I713" s="1"/>
      <c r="J713" s="1"/>
      <c r="K713" s="1"/>
      <c r="L713" s="1"/>
      <c r="M713" s="1"/>
      <c r="N713" s="1"/>
      <c r="O713" s="157"/>
      <c r="P713" s="129"/>
      <c r="Q713" s="15"/>
      <c r="R713" s="15"/>
    </row>
    <row r="714" spans="1:18" s="16" customFormat="1">
      <c r="A714" s="1"/>
      <c r="B714" s="1"/>
      <c r="C714" s="1"/>
      <c r="D714" s="8"/>
      <c r="E714" s="1"/>
      <c r="F714" s="1"/>
      <c r="G714" s="1"/>
      <c r="H714" s="1"/>
      <c r="I714" s="1"/>
      <c r="J714" s="1"/>
      <c r="K714" s="1"/>
      <c r="L714" s="1"/>
      <c r="M714" s="1"/>
      <c r="N714" s="1"/>
      <c r="O714" s="157"/>
      <c r="P714" s="129"/>
      <c r="Q714" s="15"/>
      <c r="R714" s="15"/>
    </row>
    <row r="715" spans="1:18" s="16" customFormat="1">
      <c r="A715" s="1"/>
      <c r="B715" s="1"/>
      <c r="C715" s="1"/>
      <c r="D715" s="8"/>
      <c r="E715" s="1"/>
      <c r="F715" s="1"/>
      <c r="G715" s="1"/>
      <c r="H715" s="1"/>
      <c r="I715" s="1"/>
      <c r="J715" s="1"/>
      <c r="K715" s="1"/>
      <c r="L715" s="1"/>
      <c r="M715" s="1"/>
      <c r="N715" s="1"/>
      <c r="O715" s="157"/>
      <c r="P715" s="129"/>
      <c r="Q715" s="15"/>
      <c r="R715" s="15"/>
    </row>
    <row r="716" spans="1:18" s="16" customFormat="1">
      <c r="A716" s="1"/>
      <c r="B716" s="1"/>
      <c r="C716" s="1"/>
      <c r="D716" s="8"/>
      <c r="E716" s="1"/>
      <c r="F716" s="1"/>
      <c r="G716" s="1"/>
      <c r="H716" s="1"/>
      <c r="I716" s="1"/>
      <c r="J716" s="1"/>
      <c r="K716" s="1"/>
      <c r="L716" s="1"/>
      <c r="M716" s="1"/>
      <c r="N716" s="1"/>
      <c r="O716" s="157"/>
      <c r="P716" s="129"/>
      <c r="Q716" s="15"/>
      <c r="R716" s="15"/>
    </row>
    <row r="717" spans="1:18" s="16" customFormat="1">
      <c r="A717" s="1"/>
      <c r="B717" s="1"/>
      <c r="C717" s="1"/>
      <c r="D717" s="8"/>
      <c r="E717" s="1"/>
      <c r="F717" s="1"/>
      <c r="G717" s="1"/>
      <c r="H717" s="1"/>
      <c r="I717" s="1"/>
      <c r="J717" s="1"/>
      <c r="K717" s="1"/>
      <c r="L717" s="1"/>
      <c r="M717" s="1"/>
      <c r="N717" s="1"/>
      <c r="O717" s="157"/>
      <c r="P717" s="129"/>
      <c r="Q717" s="15"/>
      <c r="R717" s="15"/>
    </row>
    <row r="718" spans="1:18" s="16" customFormat="1">
      <c r="A718" s="1"/>
      <c r="B718" s="1"/>
      <c r="C718" s="1"/>
      <c r="D718" s="8"/>
      <c r="E718" s="1"/>
      <c r="F718" s="1"/>
      <c r="G718" s="1"/>
      <c r="H718" s="1"/>
      <c r="I718" s="1"/>
      <c r="J718" s="1"/>
      <c r="K718" s="1"/>
      <c r="L718" s="1"/>
      <c r="M718" s="1"/>
      <c r="N718" s="1"/>
      <c r="O718" s="157"/>
      <c r="P718" s="129"/>
      <c r="Q718" s="15"/>
      <c r="R718" s="15"/>
    </row>
    <row r="719" spans="1:18" s="16" customFormat="1">
      <c r="A719" s="1"/>
      <c r="B719" s="1"/>
      <c r="C719" s="1"/>
      <c r="D719" s="8"/>
      <c r="E719" s="1"/>
      <c r="F719" s="1"/>
      <c r="G719" s="1"/>
      <c r="H719" s="1"/>
      <c r="I719" s="1"/>
      <c r="J719" s="1"/>
      <c r="K719" s="1"/>
      <c r="L719" s="1"/>
      <c r="M719" s="1"/>
      <c r="N719" s="1"/>
      <c r="O719" s="157"/>
      <c r="P719" s="129"/>
      <c r="Q719" s="15"/>
      <c r="R719" s="15"/>
    </row>
    <row r="720" spans="1:18" s="16" customFormat="1">
      <c r="A720" s="1"/>
      <c r="B720" s="1"/>
      <c r="C720" s="1"/>
      <c r="D720" s="8"/>
      <c r="E720" s="1"/>
      <c r="F720" s="1"/>
      <c r="G720" s="1"/>
      <c r="H720" s="1"/>
      <c r="I720" s="1"/>
      <c r="J720" s="1"/>
      <c r="K720" s="1"/>
      <c r="L720" s="1"/>
      <c r="M720" s="1"/>
      <c r="N720" s="1"/>
      <c r="O720" s="157"/>
      <c r="P720" s="129"/>
      <c r="Q720" s="15"/>
      <c r="R720" s="15"/>
    </row>
    <row r="721" spans="1:18" s="16" customFormat="1">
      <c r="A721" s="1"/>
      <c r="B721" s="1"/>
      <c r="C721" s="1"/>
      <c r="D721" s="8"/>
      <c r="E721" s="1"/>
      <c r="F721" s="1"/>
      <c r="G721" s="1"/>
      <c r="H721" s="1"/>
      <c r="I721" s="1"/>
      <c r="J721" s="1"/>
      <c r="K721" s="1"/>
      <c r="L721" s="1"/>
      <c r="M721" s="1"/>
      <c r="N721" s="1"/>
      <c r="O721" s="157"/>
      <c r="P721" s="129"/>
      <c r="Q721" s="15"/>
      <c r="R721" s="15"/>
    </row>
    <row r="722" spans="1:18" s="16" customFormat="1">
      <c r="A722" s="1"/>
      <c r="B722" s="1"/>
      <c r="C722" s="1"/>
      <c r="D722" s="8"/>
      <c r="E722" s="1"/>
      <c r="F722" s="1"/>
      <c r="G722" s="1"/>
      <c r="H722" s="1"/>
      <c r="I722" s="1"/>
      <c r="J722" s="1"/>
      <c r="K722" s="1"/>
      <c r="L722" s="1"/>
      <c r="M722" s="1"/>
      <c r="N722" s="1"/>
      <c r="O722" s="157"/>
      <c r="P722" s="129"/>
      <c r="Q722" s="15"/>
      <c r="R722" s="15"/>
    </row>
    <row r="723" spans="1:18" s="16" customFormat="1">
      <c r="A723" s="1"/>
      <c r="B723" s="1"/>
      <c r="C723" s="1"/>
      <c r="D723" s="8"/>
      <c r="E723" s="1"/>
      <c r="F723" s="1"/>
      <c r="G723" s="1"/>
      <c r="H723" s="1"/>
      <c r="I723" s="1"/>
      <c r="J723" s="1"/>
      <c r="K723" s="1"/>
      <c r="L723" s="1"/>
      <c r="M723" s="1"/>
      <c r="N723" s="1"/>
      <c r="O723" s="157"/>
      <c r="P723" s="129"/>
      <c r="Q723" s="15"/>
      <c r="R723" s="15"/>
    </row>
    <row r="724" spans="1:18" s="16" customFormat="1">
      <c r="A724" s="1"/>
      <c r="B724" s="1"/>
      <c r="C724" s="1"/>
      <c r="D724" s="8"/>
      <c r="E724" s="1"/>
      <c r="F724" s="1"/>
      <c r="G724" s="1"/>
      <c r="H724" s="1"/>
      <c r="I724" s="1"/>
      <c r="J724" s="1"/>
      <c r="K724" s="1"/>
      <c r="L724" s="1"/>
      <c r="M724" s="1"/>
      <c r="N724" s="1"/>
      <c r="O724" s="157"/>
      <c r="P724" s="129"/>
      <c r="Q724" s="15"/>
      <c r="R724" s="15"/>
    </row>
    <row r="725" spans="1:18" s="16" customFormat="1">
      <c r="A725" s="1"/>
      <c r="B725" s="1"/>
      <c r="C725" s="1"/>
      <c r="D725" s="8"/>
      <c r="E725" s="1"/>
      <c r="F725" s="1"/>
      <c r="G725" s="1"/>
      <c r="H725" s="1"/>
      <c r="I725" s="1"/>
      <c r="J725" s="1"/>
      <c r="K725" s="1"/>
      <c r="L725" s="1"/>
      <c r="M725" s="1"/>
      <c r="N725" s="1"/>
      <c r="O725" s="157"/>
      <c r="P725" s="129"/>
      <c r="Q725" s="15"/>
      <c r="R725" s="15"/>
    </row>
    <row r="726" spans="1:18" s="16" customFormat="1">
      <c r="A726" s="1"/>
      <c r="B726" s="1"/>
      <c r="C726" s="1"/>
      <c r="D726" s="8"/>
      <c r="E726" s="1"/>
      <c r="F726" s="1"/>
      <c r="G726" s="1"/>
      <c r="H726" s="1"/>
      <c r="I726" s="1"/>
      <c r="J726" s="1"/>
      <c r="K726" s="1"/>
      <c r="L726" s="1"/>
      <c r="M726" s="1"/>
      <c r="N726" s="1"/>
      <c r="O726" s="157"/>
      <c r="P726" s="129"/>
      <c r="Q726" s="15"/>
      <c r="R726" s="15"/>
    </row>
    <row r="727" spans="1:18" s="16" customFormat="1">
      <c r="A727" s="1"/>
      <c r="B727" s="1"/>
      <c r="C727" s="1"/>
      <c r="D727" s="8"/>
      <c r="E727" s="1"/>
      <c r="F727" s="1"/>
      <c r="G727" s="1"/>
      <c r="H727" s="1"/>
      <c r="I727" s="1"/>
      <c r="J727" s="1"/>
      <c r="K727" s="1"/>
      <c r="L727" s="1"/>
      <c r="M727" s="1"/>
      <c r="N727" s="1"/>
      <c r="O727" s="157"/>
      <c r="P727" s="129"/>
      <c r="Q727" s="15"/>
      <c r="R727" s="15"/>
    </row>
    <row r="728" spans="1:18" s="16" customFormat="1">
      <c r="A728" s="1"/>
      <c r="B728" s="1"/>
      <c r="C728" s="1"/>
      <c r="D728" s="8"/>
      <c r="E728" s="1"/>
      <c r="F728" s="1"/>
      <c r="G728" s="1"/>
      <c r="H728" s="1"/>
      <c r="I728" s="1"/>
      <c r="J728" s="1"/>
      <c r="K728" s="1"/>
      <c r="L728" s="1"/>
      <c r="M728" s="1"/>
      <c r="N728" s="1"/>
      <c r="O728" s="157"/>
      <c r="P728" s="129"/>
      <c r="Q728" s="15"/>
      <c r="R728" s="15"/>
    </row>
    <row r="729" spans="1:18" s="16" customFormat="1">
      <c r="A729" s="1"/>
      <c r="B729" s="1"/>
      <c r="C729" s="1"/>
      <c r="D729" s="8"/>
      <c r="E729" s="1"/>
      <c r="F729" s="1"/>
      <c r="G729" s="1"/>
      <c r="H729" s="1"/>
      <c r="I729" s="1"/>
      <c r="J729" s="1"/>
      <c r="K729" s="1"/>
      <c r="L729" s="1"/>
      <c r="M729" s="1"/>
      <c r="N729" s="1"/>
      <c r="O729" s="157"/>
      <c r="P729" s="129"/>
      <c r="Q729" s="15"/>
      <c r="R729" s="15"/>
    </row>
    <row r="730" spans="1:18" s="16" customFormat="1">
      <c r="A730" s="1"/>
      <c r="B730" s="1"/>
      <c r="C730" s="1"/>
      <c r="D730" s="8"/>
      <c r="E730" s="1"/>
      <c r="F730" s="1"/>
      <c r="G730" s="1"/>
      <c r="H730" s="1"/>
      <c r="I730" s="1"/>
      <c r="J730" s="1"/>
      <c r="K730" s="1"/>
      <c r="L730" s="1"/>
      <c r="M730" s="1"/>
      <c r="N730" s="1"/>
      <c r="O730" s="157"/>
      <c r="P730" s="129"/>
      <c r="Q730" s="15"/>
      <c r="R730" s="15"/>
    </row>
    <row r="731" spans="1:18" s="16" customFormat="1">
      <c r="A731" s="1"/>
      <c r="B731" s="1"/>
      <c r="C731" s="1"/>
      <c r="D731" s="8"/>
      <c r="E731" s="1"/>
      <c r="F731" s="1"/>
      <c r="G731" s="1"/>
      <c r="H731" s="1"/>
      <c r="I731" s="1"/>
      <c r="J731" s="1"/>
      <c r="K731" s="1"/>
      <c r="L731" s="1"/>
      <c r="M731" s="1"/>
      <c r="N731" s="1"/>
      <c r="O731" s="157"/>
      <c r="P731" s="129"/>
      <c r="Q731" s="15"/>
      <c r="R731" s="15"/>
    </row>
    <row r="732" spans="1:18" s="16" customFormat="1">
      <c r="A732" s="1"/>
      <c r="B732" s="1"/>
      <c r="C732" s="1"/>
      <c r="D732" s="8"/>
      <c r="E732" s="1"/>
      <c r="F732" s="1"/>
      <c r="G732" s="1"/>
      <c r="H732" s="1"/>
      <c r="I732" s="1"/>
      <c r="J732" s="1"/>
      <c r="K732" s="1"/>
      <c r="L732" s="1"/>
      <c r="M732" s="1"/>
      <c r="N732" s="1"/>
      <c r="O732" s="157"/>
      <c r="P732" s="129"/>
      <c r="Q732" s="15"/>
      <c r="R732" s="15"/>
    </row>
    <row r="733" spans="1:18" s="16" customFormat="1">
      <c r="A733" s="1"/>
      <c r="B733" s="1"/>
      <c r="C733" s="1"/>
      <c r="D733" s="8"/>
      <c r="E733" s="1"/>
      <c r="F733" s="1"/>
      <c r="G733" s="1"/>
      <c r="H733" s="1"/>
      <c r="I733" s="1"/>
      <c r="J733" s="1"/>
      <c r="K733" s="1"/>
      <c r="L733" s="1"/>
      <c r="M733" s="1"/>
      <c r="N733" s="1"/>
      <c r="O733" s="157"/>
      <c r="P733" s="129"/>
      <c r="Q733" s="15"/>
      <c r="R733" s="15"/>
    </row>
    <row r="734" spans="1:18" s="16" customFormat="1">
      <c r="A734" s="1"/>
      <c r="B734" s="1"/>
      <c r="C734" s="1"/>
      <c r="D734" s="8"/>
      <c r="E734" s="1"/>
      <c r="F734" s="1"/>
      <c r="G734" s="1"/>
      <c r="H734" s="1"/>
      <c r="I734" s="1"/>
      <c r="J734" s="1"/>
      <c r="K734" s="1"/>
      <c r="L734" s="1"/>
      <c r="M734" s="1"/>
      <c r="N734" s="1"/>
      <c r="O734" s="157"/>
      <c r="P734" s="129"/>
      <c r="Q734" s="15"/>
      <c r="R734" s="15"/>
    </row>
    <row r="735" spans="1:18" s="16" customFormat="1">
      <c r="A735" s="1"/>
      <c r="B735" s="1"/>
      <c r="C735" s="1"/>
      <c r="D735" s="8"/>
      <c r="E735" s="1"/>
      <c r="F735" s="1"/>
      <c r="G735" s="1"/>
      <c r="H735" s="1"/>
      <c r="I735" s="1"/>
      <c r="J735" s="1"/>
      <c r="K735" s="1"/>
      <c r="L735" s="1"/>
      <c r="M735" s="1"/>
      <c r="N735" s="1"/>
      <c r="O735" s="157"/>
      <c r="P735" s="129"/>
      <c r="Q735" s="15"/>
      <c r="R735" s="15"/>
    </row>
    <row r="736" spans="1:18" s="16" customFormat="1">
      <c r="A736" s="1"/>
      <c r="B736" s="1"/>
      <c r="C736" s="1"/>
      <c r="D736" s="8"/>
      <c r="E736" s="1"/>
      <c r="F736" s="1"/>
      <c r="G736" s="1"/>
      <c r="H736" s="1"/>
      <c r="I736" s="1"/>
      <c r="J736" s="1"/>
      <c r="K736" s="1"/>
      <c r="L736" s="1"/>
      <c r="M736" s="1"/>
      <c r="N736" s="1"/>
      <c r="O736" s="157"/>
      <c r="P736" s="129"/>
      <c r="Q736" s="15"/>
      <c r="R736" s="15"/>
    </row>
    <row r="737" spans="1:18" s="16" customFormat="1">
      <c r="A737" s="1"/>
      <c r="B737" s="1"/>
      <c r="C737" s="1"/>
      <c r="D737" s="8"/>
      <c r="E737" s="1"/>
      <c r="F737" s="1"/>
      <c r="G737" s="1"/>
      <c r="H737" s="1"/>
      <c r="I737" s="1"/>
      <c r="J737" s="1"/>
      <c r="K737" s="1"/>
      <c r="L737" s="1"/>
      <c r="M737" s="1"/>
      <c r="N737" s="1"/>
      <c r="O737" s="157"/>
      <c r="P737" s="129"/>
      <c r="Q737" s="15"/>
      <c r="R737" s="15"/>
    </row>
    <row r="738" spans="1:18" s="16" customFormat="1">
      <c r="A738" s="1"/>
      <c r="B738" s="1"/>
      <c r="C738" s="1"/>
      <c r="D738" s="8"/>
      <c r="E738" s="1"/>
      <c r="F738" s="1"/>
      <c r="G738" s="1"/>
      <c r="H738" s="1"/>
      <c r="I738" s="1"/>
      <c r="J738" s="1"/>
      <c r="K738" s="1"/>
      <c r="L738" s="1"/>
      <c r="M738" s="1"/>
      <c r="N738" s="1"/>
      <c r="O738" s="157"/>
      <c r="P738" s="129"/>
      <c r="Q738" s="15"/>
      <c r="R738" s="15"/>
    </row>
    <row r="739" spans="1:18" s="16" customFormat="1">
      <c r="A739" s="1"/>
      <c r="B739" s="1"/>
      <c r="C739" s="1"/>
      <c r="D739" s="8"/>
      <c r="E739" s="1"/>
      <c r="F739" s="1"/>
      <c r="G739" s="1"/>
      <c r="H739" s="1"/>
      <c r="I739" s="1"/>
      <c r="J739" s="1"/>
      <c r="K739" s="1"/>
      <c r="L739" s="1"/>
      <c r="M739" s="1"/>
      <c r="N739" s="1"/>
      <c r="O739" s="157"/>
      <c r="P739" s="129"/>
      <c r="Q739" s="15"/>
      <c r="R739" s="15"/>
    </row>
    <row r="740" spans="1:18" s="16" customFormat="1">
      <c r="A740" s="1"/>
      <c r="B740" s="1"/>
      <c r="C740" s="1"/>
      <c r="D740" s="8"/>
      <c r="E740" s="1"/>
      <c r="F740" s="1"/>
      <c r="G740" s="1"/>
      <c r="H740" s="1"/>
      <c r="I740" s="1"/>
      <c r="J740" s="1"/>
      <c r="K740" s="1"/>
      <c r="L740" s="1"/>
      <c r="M740" s="1"/>
      <c r="N740" s="1"/>
      <c r="O740" s="157"/>
      <c r="P740" s="129"/>
      <c r="Q740" s="15"/>
      <c r="R740" s="15"/>
    </row>
    <row r="741" spans="1:18" s="16" customFormat="1">
      <c r="A741" s="1"/>
      <c r="B741" s="1"/>
      <c r="C741" s="1"/>
      <c r="D741" s="8"/>
      <c r="E741" s="1"/>
      <c r="F741" s="1"/>
      <c r="G741" s="1"/>
      <c r="H741" s="1"/>
      <c r="I741" s="1"/>
      <c r="J741" s="1"/>
      <c r="K741" s="1"/>
      <c r="L741" s="1"/>
      <c r="M741" s="1"/>
      <c r="N741" s="1"/>
      <c r="O741" s="157"/>
      <c r="P741" s="129"/>
      <c r="Q741" s="15"/>
      <c r="R741" s="15"/>
    </row>
    <row r="742" spans="1:18" s="16" customFormat="1">
      <c r="A742" s="1"/>
      <c r="B742" s="1"/>
      <c r="C742" s="1"/>
      <c r="D742" s="8"/>
      <c r="E742" s="1"/>
      <c r="F742" s="1"/>
      <c r="G742" s="1"/>
      <c r="H742" s="1"/>
      <c r="I742" s="1"/>
      <c r="J742" s="1"/>
      <c r="K742" s="1"/>
      <c r="L742" s="1"/>
      <c r="M742" s="1"/>
      <c r="N742" s="1"/>
      <c r="O742" s="157"/>
      <c r="P742" s="129"/>
      <c r="Q742" s="15"/>
      <c r="R742" s="15"/>
    </row>
    <row r="743" spans="1:18" s="16" customFormat="1">
      <c r="A743" s="1"/>
      <c r="B743" s="1"/>
      <c r="C743" s="1"/>
      <c r="D743" s="8"/>
      <c r="E743" s="1"/>
      <c r="F743" s="1"/>
      <c r="G743" s="1"/>
      <c r="H743" s="1"/>
      <c r="I743" s="1"/>
      <c r="J743" s="1"/>
      <c r="K743" s="1"/>
      <c r="L743" s="1"/>
      <c r="M743" s="1"/>
      <c r="N743" s="1"/>
      <c r="O743" s="157"/>
      <c r="P743" s="129"/>
      <c r="Q743" s="15"/>
      <c r="R743" s="15"/>
    </row>
    <row r="744" spans="1:18" s="16" customFormat="1">
      <c r="A744" s="1"/>
      <c r="B744" s="1"/>
      <c r="C744" s="1"/>
      <c r="D744" s="8"/>
      <c r="E744" s="1"/>
      <c r="F744" s="1"/>
      <c r="G744" s="1"/>
      <c r="H744" s="1"/>
      <c r="I744" s="1"/>
      <c r="J744" s="1"/>
      <c r="K744" s="1"/>
      <c r="L744" s="1"/>
      <c r="M744" s="1"/>
      <c r="N744" s="1"/>
      <c r="O744" s="157"/>
      <c r="P744" s="129"/>
      <c r="Q744" s="15"/>
      <c r="R744" s="15"/>
    </row>
    <row r="745" spans="1:18" s="16" customFormat="1">
      <c r="A745" s="1"/>
      <c r="B745" s="1"/>
      <c r="C745" s="1"/>
      <c r="D745" s="8"/>
      <c r="E745" s="1"/>
      <c r="F745" s="1"/>
      <c r="G745" s="1"/>
      <c r="H745" s="1"/>
      <c r="I745" s="1"/>
      <c r="J745" s="1"/>
      <c r="K745" s="1"/>
      <c r="L745" s="1"/>
      <c r="M745" s="1"/>
      <c r="N745" s="1"/>
      <c r="O745" s="157"/>
      <c r="P745" s="129"/>
      <c r="Q745" s="15"/>
      <c r="R745" s="15"/>
    </row>
    <row r="746" spans="1:18" s="16" customFormat="1">
      <c r="A746" s="1"/>
      <c r="B746" s="1"/>
      <c r="C746" s="1"/>
      <c r="D746" s="8"/>
      <c r="E746" s="1"/>
      <c r="F746" s="1"/>
      <c r="G746" s="1"/>
      <c r="H746" s="1"/>
      <c r="I746" s="1"/>
      <c r="J746" s="1"/>
      <c r="K746" s="1"/>
      <c r="L746" s="1"/>
      <c r="M746" s="1"/>
      <c r="N746" s="1"/>
      <c r="O746" s="157"/>
      <c r="P746" s="129"/>
      <c r="Q746" s="15"/>
      <c r="R746" s="15"/>
    </row>
    <row r="747" spans="1:18" s="16" customFormat="1">
      <c r="A747" s="1"/>
      <c r="B747" s="1"/>
      <c r="C747" s="1"/>
      <c r="D747" s="8"/>
      <c r="E747" s="1"/>
      <c r="F747" s="1"/>
      <c r="G747" s="1"/>
      <c r="H747" s="1"/>
      <c r="I747" s="1"/>
      <c r="J747" s="1"/>
      <c r="K747" s="1"/>
      <c r="L747" s="1"/>
      <c r="M747" s="1"/>
      <c r="N747" s="1"/>
      <c r="O747" s="157"/>
      <c r="P747" s="129"/>
      <c r="Q747" s="15"/>
      <c r="R747" s="15"/>
    </row>
    <row r="748" spans="1:18" s="16" customFormat="1">
      <c r="A748" s="1"/>
      <c r="B748" s="1"/>
      <c r="C748" s="1"/>
      <c r="D748" s="8"/>
      <c r="E748" s="1"/>
      <c r="F748" s="1"/>
      <c r="G748" s="1"/>
      <c r="H748" s="1"/>
      <c r="I748" s="1"/>
      <c r="J748" s="1"/>
      <c r="K748" s="1"/>
      <c r="L748" s="1"/>
      <c r="M748" s="1"/>
      <c r="N748" s="1"/>
      <c r="O748" s="157"/>
      <c r="P748" s="129"/>
      <c r="Q748" s="15"/>
      <c r="R748" s="15"/>
    </row>
    <row r="749" spans="1:18" s="16" customFormat="1">
      <c r="A749" s="1"/>
      <c r="B749" s="1"/>
      <c r="C749" s="1"/>
      <c r="D749" s="8"/>
      <c r="E749" s="1"/>
      <c r="F749" s="1"/>
      <c r="G749" s="1"/>
      <c r="H749" s="1"/>
      <c r="I749" s="1"/>
      <c r="J749" s="1"/>
      <c r="K749" s="1"/>
      <c r="L749" s="1"/>
      <c r="M749" s="1"/>
      <c r="N749" s="1"/>
      <c r="O749" s="157"/>
      <c r="P749" s="129"/>
      <c r="Q749" s="15"/>
      <c r="R749" s="15"/>
    </row>
    <row r="750" spans="1:18" s="16" customFormat="1">
      <c r="A750" s="1"/>
      <c r="B750" s="1"/>
      <c r="C750" s="1"/>
      <c r="D750" s="8"/>
      <c r="E750" s="1"/>
      <c r="F750" s="1"/>
      <c r="G750" s="1"/>
      <c r="H750" s="1"/>
      <c r="I750" s="1"/>
      <c r="J750" s="1"/>
      <c r="K750" s="1"/>
      <c r="L750" s="1"/>
      <c r="M750" s="1"/>
      <c r="N750" s="1"/>
      <c r="O750" s="157"/>
      <c r="P750" s="129"/>
      <c r="Q750" s="15"/>
      <c r="R750" s="15"/>
    </row>
    <row r="751" spans="1:18" s="16" customFormat="1">
      <c r="A751" s="1"/>
      <c r="B751" s="1"/>
      <c r="C751" s="1"/>
      <c r="D751" s="8"/>
      <c r="E751" s="1"/>
      <c r="F751" s="1"/>
      <c r="G751" s="1"/>
      <c r="H751" s="1"/>
      <c r="I751" s="1"/>
      <c r="J751" s="1"/>
      <c r="K751" s="1"/>
      <c r="L751" s="1"/>
      <c r="M751" s="1"/>
      <c r="N751" s="1"/>
      <c r="O751" s="157"/>
      <c r="P751" s="129"/>
      <c r="Q751" s="15"/>
      <c r="R751" s="15"/>
    </row>
    <row r="752" spans="1:18" s="16" customFormat="1">
      <c r="A752" s="1"/>
      <c r="B752" s="1"/>
      <c r="C752" s="1"/>
      <c r="D752" s="8"/>
      <c r="E752" s="1"/>
      <c r="F752" s="1"/>
      <c r="G752" s="1"/>
      <c r="H752" s="1"/>
      <c r="I752" s="1"/>
      <c r="J752" s="1"/>
      <c r="K752" s="1"/>
      <c r="L752" s="1"/>
      <c r="M752" s="1"/>
      <c r="N752" s="1"/>
      <c r="O752" s="157"/>
      <c r="P752" s="129"/>
      <c r="Q752" s="15"/>
      <c r="R752" s="15"/>
    </row>
    <row r="753" spans="1:18" s="16" customFormat="1">
      <c r="A753" s="1"/>
      <c r="B753" s="1"/>
      <c r="C753" s="1"/>
      <c r="D753" s="8"/>
      <c r="E753" s="1"/>
      <c r="F753" s="1"/>
      <c r="G753" s="1"/>
      <c r="H753" s="1"/>
      <c r="I753" s="1"/>
      <c r="J753" s="1"/>
      <c r="K753" s="1"/>
      <c r="L753" s="1"/>
      <c r="M753" s="1"/>
      <c r="N753" s="1"/>
      <c r="O753" s="157"/>
      <c r="P753" s="129"/>
      <c r="Q753" s="15"/>
      <c r="R753" s="15"/>
    </row>
    <row r="754" spans="1:18" s="16" customFormat="1">
      <c r="A754" s="1"/>
      <c r="B754" s="1"/>
      <c r="C754" s="1"/>
      <c r="D754" s="8"/>
      <c r="E754" s="1"/>
      <c r="F754" s="1"/>
      <c r="G754" s="1"/>
      <c r="H754" s="1"/>
      <c r="I754" s="1"/>
      <c r="J754" s="1"/>
      <c r="K754" s="1"/>
      <c r="L754" s="1"/>
      <c r="M754" s="1"/>
      <c r="N754" s="1"/>
      <c r="O754" s="157"/>
      <c r="P754" s="129"/>
      <c r="Q754" s="15"/>
      <c r="R754" s="15"/>
    </row>
    <row r="755" spans="1:18" s="16" customFormat="1">
      <c r="A755" s="1"/>
      <c r="B755" s="1"/>
      <c r="C755" s="1"/>
      <c r="D755" s="8"/>
      <c r="E755" s="1"/>
      <c r="F755" s="1"/>
      <c r="G755" s="1"/>
      <c r="H755" s="1"/>
      <c r="I755" s="1"/>
      <c r="J755" s="1"/>
      <c r="K755" s="1"/>
      <c r="L755" s="1"/>
      <c r="M755" s="1"/>
      <c r="N755" s="1"/>
      <c r="O755" s="157"/>
      <c r="P755" s="129"/>
      <c r="Q755" s="15"/>
      <c r="R755" s="15"/>
    </row>
    <row r="756" spans="1:18" s="16" customFormat="1">
      <c r="A756" s="1"/>
      <c r="B756" s="1"/>
      <c r="C756" s="1"/>
      <c r="D756" s="8"/>
      <c r="E756" s="1"/>
      <c r="F756" s="1"/>
      <c r="G756" s="1"/>
      <c r="H756" s="1"/>
      <c r="I756" s="1"/>
      <c r="J756" s="1"/>
      <c r="K756" s="1"/>
      <c r="L756" s="1"/>
      <c r="M756" s="1"/>
      <c r="N756" s="1"/>
      <c r="O756" s="157"/>
      <c r="P756" s="129"/>
      <c r="Q756" s="15"/>
      <c r="R756" s="15"/>
    </row>
    <row r="757" spans="1:18" s="16" customFormat="1">
      <c r="A757" s="1"/>
      <c r="B757" s="1"/>
      <c r="C757" s="1"/>
      <c r="D757" s="8"/>
      <c r="E757" s="1"/>
      <c r="F757" s="1"/>
      <c r="G757" s="1"/>
      <c r="H757" s="1"/>
      <c r="I757" s="1"/>
      <c r="J757" s="1"/>
      <c r="K757" s="1"/>
      <c r="L757" s="1"/>
      <c r="M757" s="1"/>
      <c r="N757" s="1"/>
      <c r="O757" s="157"/>
      <c r="P757" s="129"/>
      <c r="Q757" s="15"/>
      <c r="R757" s="15"/>
    </row>
    <row r="758" spans="1:18" s="16" customFormat="1">
      <c r="A758" s="1"/>
      <c r="B758" s="1"/>
      <c r="C758" s="1"/>
      <c r="D758" s="8"/>
      <c r="E758" s="1"/>
      <c r="F758" s="1"/>
      <c r="G758" s="1"/>
      <c r="H758" s="1"/>
      <c r="I758" s="1"/>
      <c r="J758" s="1"/>
      <c r="K758" s="1"/>
      <c r="L758" s="1"/>
      <c r="M758" s="1"/>
      <c r="N758" s="1"/>
      <c r="O758" s="157"/>
      <c r="P758" s="129"/>
      <c r="Q758" s="15"/>
      <c r="R758" s="15"/>
    </row>
    <row r="759" spans="1:18" s="16" customFormat="1">
      <c r="A759" s="1"/>
      <c r="B759" s="1"/>
      <c r="C759" s="1"/>
      <c r="D759" s="8"/>
      <c r="E759" s="1"/>
      <c r="F759" s="1"/>
      <c r="G759" s="1"/>
      <c r="H759" s="1"/>
      <c r="I759" s="1"/>
      <c r="J759" s="1"/>
      <c r="K759" s="1"/>
      <c r="L759" s="1"/>
      <c r="M759" s="1"/>
      <c r="N759" s="1"/>
      <c r="O759" s="157"/>
      <c r="P759" s="129"/>
      <c r="Q759" s="15"/>
      <c r="R759" s="15"/>
    </row>
    <row r="760" spans="1:18" s="16" customFormat="1">
      <c r="A760" s="1"/>
      <c r="B760" s="1"/>
      <c r="C760" s="1"/>
      <c r="D760" s="8"/>
      <c r="E760" s="1"/>
      <c r="F760" s="1"/>
      <c r="G760" s="1"/>
      <c r="H760" s="1"/>
      <c r="I760" s="1"/>
      <c r="J760" s="1"/>
      <c r="K760" s="1"/>
      <c r="L760" s="1"/>
      <c r="M760" s="1"/>
      <c r="N760" s="1"/>
      <c r="O760" s="157"/>
      <c r="P760" s="129"/>
      <c r="Q760" s="15"/>
      <c r="R760" s="15"/>
    </row>
    <row r="761" spans="1:18" s="16" customFormat="1">
      <c r="A761" s="1"/>
      <c r="B761" s="1"/>
      <c r="C761" s="1"/>
      <c r="D761" s="8"/>
      <c r="E761" s="1"/>
      <c r="F761" s="1"/>
      <c r="G761" s="1"/>
      <c r="H761" s="1"/>
      <c r="I761" s="1"/>
      <c r="J761" s="1"/>
      <c r="K761" s="1"/>
      <c r="L761" s="1"/>
      <c r="M761" s="1"/>
      <c r="N761" s="1"/>
      <c r="O761" s="157"/>
      <c r="P761" s="129"/>
      <c r="Q761" s="15"/>
      <c r="R761" s="15"/>
    </row>
    <row r="762" spans="1:18" s="16" customFormat="1">
      <c r="A762" s="1"/>
      <c r="B762" s="1"/>
      <c r="C762" s="1"/>
      <c r="D762" s="8"/>
      <c r="E762" s="1"/>
      <c r="F762" s="1"/>
      <c r="G762" s="1"/>
      <c r="H762" s="1"/>
      <c r="I762" s="1"/>
      <c r="J762" s="1"/>
      <c r="K762" s="1"/>
      <c r="L762" s="1"/>
      <c r="M762" s="1"/>
      <c r="N762" s="1"/>
      <c r="O762" s="157"/>
      <c r="P762" s="129"/>
      <c r="Q762" s="15"/>
      <c r="R762" s="15"/>
    </row>
    <row r="763" spans="1:18" s="16" customFormat="1">
      <c r="A763" s="1"/>
      <c r="B763" s="1"/>
      <c r="C763" s="1"/>
      <c r="D763" s="8"/>
      <c r="E763" s="1"/>
      <c r="F763" s="1"/>
      <c r="G763" s="1"/>
      <c r="H763" s="1"/>
      <c r="I763" s="1"/>
      <c r="J763" s="1"/>
      <c r="K763" s="1"/>
      <c r="L763" s="1"/>
      <c r="M763" s="1"/>
      <c r="N763" s="1"/>
      <c r="O763" s="157"/>
      <c r="P763" s="129"/>
      <c r="Q763" s="15"/>
      <c r="R763" s="15"/>
    </row>
    <row r="764" spans="1:18" s="16" customFormat="1">
      <c r="A764" s="1"/>
      <c r="B764" s="1"/>
      <c r="C764" s="1"/>
      <c r="D764" s="8"/>
      <c r="E764" s="1"/>
      <c r="F764" s="1"/>
      <c r="G764" s="1"/>
      <c r="H764" s="1"/>
      <c r="I764" s="1"/>
      <c r="J764" s="1"/>
      <c r="K764" s="1"/>
      <c r="L764" s="1"/>
      <c r="M764" s="1"/>
      <c r="N764" s="1"/>
      <c r="O764" s="157"/>
      <c r="P764" s="129"/>
      <c r="Q764" s="15"/>
      <c r="R764" s="15"/>
    </row>
    <row r="765" spans="1:18" s="16" customFormat="1">
      <c r="A765" s="1"/>
      <c r="B765" s="1"/>
      <c r="C765" s="1"/>
      <c r="D765" s="8"/>
      <c r="E765" s="1"/>
      <c r="F765" s="1"/>
      <c r="G765" s="1"/>
      <c r="H765" s="1"/>
      <c r="I765" s="1"/>
      <c r="J765" s="1"/>
      <c r="K765" s="1"/>
      <c r="L765" s="1"/>
      <c r="M765" s="1"/>
      <c r="N765" s="1"/>
      <c r="O765" s="157"/>
      <c r="P765" s="129"/>
      <c r="Q765" s="15"/>
      <c r="R765" s="15"/>
    </row>
    <row r="766" spans="1:18" s="16" customFormat="1">
      <c r="A766" s="1"/>
      <c r="B766" s="1"/>
      <c r="C766" s="1"/>
      <c r="D766" s="8"/>
      <c r="E766" s="1"/>
      <c r="F766" s="1"/>
      <c r="G766" s="1"/>
      <c r="H766" s="1"/>
      <c r="I766" s="1"/>
      <c r="J766" s="1"/>
      <c r="K766" s="1"/>
      <c r="L766" s="1"/>
      <c r="M766" s="1"/>
      <c r="N766" s="1"/>
      <c r="O766" s="157"/>
      <c r="P766" s="129"/>
      <c r="Q766" s="15"/>
      <c r="R766" s="15"/>
    </row>
    <row r="767" spans="1:18" s="16" customFormat="1">
      <c r="A767" s="1"/>
      <c r="B767" s="1"/>
      <c r="C767" s="1"/>
      <c r="D767" s="8"/>
      <c r="E767" s="1"/>
      <c r="F767" s="1"/>
      <c r="G767" s="1"/>
      <c r="H767" s="1"/>
      <c r="I767" s="1"/>
      <c r="J767" s="1"/>
      <c r="K767" s="1"/>
      <c r="L767" s="1"/>
      <c r="M767" s="1"/>
      <c r="N767" s="1"/>
      <c r="O767" s="157"/>
      <c r="P767" s="129"/>
      <c r="Q767" s="15"/>
      <c r="R767" s="15"/>
    </row>
    <row r="768" spans="1:18" s="16" customFormat="1">
      <c r="A768" s="1"/>
      <c r="B768" s="1"/>
      <c r="C768" s="1"/>
      <c r="D768" s="8"/>
      <c r="E768" s="1"/>
      <c r="F768" s="1"/>
      <c r="G768" s="1"/>
      <c r="H768" s="1"/>
      <c r="I768" s="1"/>
      <c r="J768" s="1"/>
      <c r="K768" s="1"/>
      <c r="L768" s="1"/>
      <c r="M768" s="1"/>
      <c r="N768" s="1"/>
      <c r="O768" s="157"/>
      <c r="P768" s="129"/>
      <c r="Q768" s="15"/>
      <c r="R768" s="15"/>
    </row>
    <row r="769" spans="1:18" s="16" customFormat="1">
      <c r="A769" s="1"/>
      <c r="B769" s="1"/>
      <c r="C769" s="1"/>
      <c r="D769" s="8"/>
      <c r="E769" s="1"/>
      <c r="F769" s="1"/>
      <c r="G769" s="1"/>
      <c r="H769" s="1"/>
      <c r="I769" s="1"/>
      <c r="J769" s="1"/>
      <c r="K769" s="1"/>
      <c r="L769" s="1"/>
      <c r="M769" s="1"/>
      <c r="N769" s="1"/>
      <c r="O769" s="157"/>
      <c r="P769" s="129"/>
      <c r="Q769" s="15"/>
      <c r="R769" s="15"/>
    </row>
    <row r="770" spans="1:18" s="16" customFormat="1">
      <c r="A770" s="1"/>
      <c r="B770" s="1"/>
      <c r="C770" s="1"/>
      <c r="D770" s="8"/>
      <c r="E770" s="1"/>
      <c r="F770" s="1"/>
      <c r="G770" s="1"/>
      <c r="H770" s="1"/>
      <c r="I770" s="1"/>
      <c r="J770" s="1"/>
      <c r="K770" s="1"/>
      <c r="L770" s="1"/>
      <c r="M770" s="1"/>
      <c r="N770" s="1"/>
      <c r="O770" s="157"/>
      <c r="P770" s="129"/>
      <c r="Q770" s="15"/>
      <c r="R770" s="15"/>
    </row>
    <row r="771" spans="1:18" s="16" customFormat="1">
      <c r="A771" s="1"/>
      <c r="B771" s="1"/>
      <c r="C771" s="1"/>
      <c r="D771" s="8"/>
      <c r="E771" s="1"/>
      <c r="F771" s="1"/>
      <c r="G771" s="1"/>
      <c r="H771" s="1"/>
      <c r="I771" s="1"/>
      <c r="J771" s="1"/>
      <c r="K771" s="1"/>
      <c r="L771" s="1"/>
      <c r="M771" s="1"/>
      <c r="N771" s="1"/>
      <c r="O771" s="157"/>
      <c r="P771" s="129"/>
      <c r="Q771" s="15"/>
      <c r="R771" s="15"/>
    </row>
    <row r="772" spans="1:18" s="16" customFormat="1">
      <c r="A772" s="1"/>
      <c r="B772" s="1"/>
      <c r="C772" s="1"/>
      <c r="D772" s="8"/>
      <c r="E772" s="1"/>
      <c r="F772" s="1"/>
      <c r="G772" s="1"/>
      <c r="H772" s="1"/>
      <c r="I772" s="1"/>
      <c r="J772" s="1"/>
      <c r="K772" s="1"/>
      <c r="L772" s="1"/>
      <c r="M772" s="1"/>
      <c r="N772" s="1"/>
      <c r="O772" s="157"/>
      <c r="P772" s="129"/>
      <c r="Q772" s="15"/>
      <c r="R772" s="15"/>
    </row>
    <row r="773" spans="1:18" s="16" customFormat="1">
      <c r="A773" s="1"/>
      <c r="B773" s="1"/>
      <c r="C773" s="1"/>
      <c r="D773" s="8"/>
      <c r="E773" s="1"/>
      <c r="F773" s="1"/>
      <c r="G773" s="1"/>
      <c r="H773" s="1"/>
      <c r="I773" s="1"/>
      <c r="J773" s="1"/>
      <c r="K773" s="1"/>
      <c r="L773" s="1"/>
      <c r="M773" s="1"/>
      <c r="N773" s="1"/>
      <c r="O773" s="157"/>
      <c r="P773" s="129"/>
      <c r="Q773" s="15"/>
      <c r="R773" s="15"/>
    </row>
    <row r="774" spans="1:18" s="16" customFormat="1">
      <c r="A774" s="1"/>
      <c r="B774" s="1"/>
      <c r="C774" s="1"/>
      <c r="D774" s="8"/>
      <c r="E774" s="1"/>
      <c r="F774" s="1"/>
      <c r="G774" s="1"/>
      <c r="H774" s="1"/>
      <c r="I774" s="1"/>
      <c r="J774" s="1"/>
      <c r="K774" s="1"/>
      <c r="L774" s="1"/>
      <c r="M774" s="1"/>
      <c r="N774" s="1"/>
      <c r="O774" s="157"/>
      <c r="P774" s="129"/>
      <c r="Q774" s="15"/>
      <c r="R774" s="15"/>
    </row>
    <row r="775" spans="1:18" s="16" customFormat="1">
      <c r="A775" s="1"/>
      <c r="B775" s="1"/>
      <c r="C775" s="1"/>
      <c r="D775" s="8"/>
      <c r="E775" s="1"/>
      <c r="F775" s="1"/>
      <c r="G775" s="1"/>
      <c r="H775" s="1"/>
      <c r="I775" s="1"/>
      <c r="J775" s="1"/>
      <c r="K775" s="1"/>
      <c r="L775" s="1"/>
      <c r="M775" s="1"/>
      <c r="N775" s="1"/>
      <c r="O775" s="157"/>
      <c r="P775" s="129"/>
      <c r="Q775" s="15"/>
      <c r="R775" s="15"/>
    </row>
    <row r="776" spans="1:18" s="16" customFormat="1">
      <c r="A776" s="1"/>
      <c r="B776" s="1"/>
      <c r="C776" s="1"/>
      <c r="D776" s="8"/>
      <c r="E776" s="1"/>
      <c r="F776" s="1"/>
      <c r="G776" s="1"/>
      <c r="H776" s="1"/>
      <c r="I776" s="1"/>
      <c r="J776" s="1"/>
      <c r="K776" s="1"/>
      <c r="L776" s="1"/>
      <c r="M776" s="1"/>
      <c r="N776" s="1"/>
      <c r="O776" s="157"/>
      <c r="P776" s="129"/>
      <c r="Q776" s="15"/>
      <c r="R776" s="15"/>
    </row>
    <row r="777" spans="1:18" s="16" customFormat="1">
      <c r="A777" s="1"/>
      <c r="B777" s="1"/>
      <c r="C777" s="1"/>
      <c r="D777" s="8"/>
      <c r="E777" s="1"/>
      <c r="F777" s="1"/>
      <c r="G777" s="1"/>
      <c r="H777" s="1"/>
      <c r="I777" s="1"/>
      <c r="J777" s="1"/>
      <c r="K777" s="1"/>
      <c r="L777" s="1"/>
      <c r="M777" s="1"/>
      <c r="N777" s="1"/>
      <c r="O777" s="157"/>
      <c r="P777" s="129"/>
      <c r="Q777" s="15"/>
      <c r="R777" s="15"/>
    </row>
    <row r="778" spans="1:18" s="16" customFormat="1">
      <c r="A778" s="1"/>
      <c r="B778" s="1"/>
      <c r="C778" s="1"/>
      <c r="D778" s="8"/>
      <c r="E778" s="1"/>
      <c r="F778" s="1"/>
      <c r="G778" s="1"/>
      <c r="H778" s="1"/>
      <c r="I778" s="1"/>
      <c r="J778" s="1"/>
      <c r="K778" s="1"/>
      <c r="L778" s="1"/>
      <c r="M778" s="1"/>
      <c r="N778" s="1"/>
      <c r="O778" s="157"/>
      <c r="P778" s="129"/>
      <c r="Q778" s="15"/>
      <c r="R778" s="15"/>
    </row>
    <row r="779" spans="1:18" s="16" customFormat="1">
      <c r="A779" s="1"/>
      <c r="B779" s="1"/>
      <c r="C779" s="1"/>
      <c r="D779" s="8"/>
      <c r="E779" s="1"/>
      <c r="F779" s="1"/>
      <c r="G779" s="1"/>
      <c r="H779" s="1"/>
      <c r="I779" s="1"/>
      <c r="J779" s="1"/>
      <c r="K779" s="1"/>
      <c r="L779" s="1"/>
      <c r="M779" s="1"/>
      <c r="N779" s="1"/>
      <c r="O779" s="157"/>
      <c r="P779" s="129"/>
      <c r="Q779" s="15"/>
      <c r="R779" s="15"/>
    </row>
    <row r="780" spans="1:18" s="16" customFormat="1">
      <c r="A780" s="1"/>
      <c r="B780" s="1"/>
      <c r="C780" s="1"/>
      <c r="D780" s="8"/>
      <c r="E780" s="1"/>
      <c r="F780" s="1"/>
      <c r="G780" s="1"/>
      <c r="H780" s="1"/>
      <c r="I780" s="1"/>
      <c r="J780" s="1"/>
      <c r="K780" s="1"/>
      <c r="L780" s="1"/>
      <c r="M780" s="1"/>
      <c r="N780" s="1"/>
      <c r="O780" s="157"/>
      <c r="P780" s="129"/>
      <c r="Q780" s="15"/>
      <c r="R780" s="15"/>
    </row>
    <row r="781" spans="1:18" s="16" customFormat="1">
      <c r="A781" s="1"/>
      <c r="B781" s="1"/>
      <c r="C781" s="1"/>
      <c r="D781" s="8"/>
      <c r="E781" s="1"/>
      <c r="F781" s="1"/>
      <c r="G781" s="1"/>
      <c r="H781" s="1"/>
      <c r="I781" s="1"/>
      <c r="J781" s="1"/>
      <c r="K781" s="1"/>
      <c r="L781" s="1"/>
      <c r="M781" s="1"/>
      <c r="N781" s="1"/>
      <c r="O781" s="157"/>
      <c r="P781" s="129"/>
      <c r="Q781" s="15"/>
      <c r="R781" s="15"/>
    </row>
    <row r="782" spans="1:18" s="16" customFormat="1">
      <c r="A782" s="1"/>
      <c r="B782" s="1"/>
      <c r="C782" s="1"/>
      <c r="D782" s="8"/>
      <c r="E782" s="1"/>
      <c r="F782" s="1"/>
      <c r="G782" s="1"/>
      <c r="H782" s="1"/>
      <c r="I782" s="1"/>
      <c r="J782" s="1"/>
      <c r="K782" s="1"/>
      <c r="L782" s="1"/>
      <c r="M782" s="1"/>
      <c r="N782" s="1"/>
      <c r="O782" s="157"/>
      <c r="P782" s="129"/>
      <c r="Q782" s="15"/>
      <c r="R782" s="15"/>
    </row>
    <row r="783" spans="1:18" s="16" customFormat="1">
      <c r="A783" s="1"/>
      <c r="B783" s="1"/>
      <c r="C783" s="1"/>
      <c r="D783" s="8"/>
      <c r="E783" s="1"/>
      <c r="F783" s="1"/>
      <c r="G783" s="1"/>
      <c r="H783" s="1"/>
      <c r="I783" s="1"/>
      <c r="J783" s="1"/>
      <c r="K783" s="1"/>
      <c r="L783" s="1"/>
      <c r="M783" s="1"/>
      <c r="N783" s="1"/>
      <c r="O783" s="157"/>
      <c r="P783" s="129"/>
      <c r="Q783" s="15"/>
      <c r="R783" s="15"/>
    </row>
    <row r="784" spans="1:18" s="16" customFormat="1">
      <c r="A784" s="1"/>
      <c r="B784" s="1"/>
      <c r="C784" s="1"/>
      <c r="D784" s="8"/>
      <c r="E784" s="1"/>
      <c r="F784" s="1"/>
      <c r="G784" s="1"/>
      <c r="H784" s="1"/>
      <c r="I784" s="1"/>
      <c r="J784" s="1"/>
      <c r="K784" s="1"/>
      <c r="L784" s="1"/>
      <c r="M784" s="1"/>
      <c r="N784" s="1"/>
      <c r="O784" s="157"/>
      <c r="P784" s="129"/>
      <c r="Q784" s="15"/>
      <c r="R784" s="15"/>
    </row>
    <row r="785" spans="1:18" s="16" customFormat="1">
      <c r="A785" s="1"/>
      <c r="B785" s="1"/>
      <c r="C785" s="1"/>
      <c r="D785" s="8"/>
      <c r="E785" s="1"/>
      <c r="F785" s="1"/>
      <c r="G785" s="1"/>
      <c r="H785" s="1"/>
      <c r="I785" s="1"/>
      <c r="J785" s="1"/>
      <c r="K785" s="1"/>
      <c r="L785" s="1"/>
      <c r="M785" s="1"/>
      <c r="N785" s="1"/>
      <c r="O785" s="157"/>
      <c r="P785" s="129"/>
      <c r="Q785" s="15"/>
      <c r="R785" s="15"/>
    </row>
    <row r="786" spans="1:18" s="16" customFormat="1">
      <c r="A786" s="1"/>
      <c r="B786" s="1"/>
      <c r="C786" s="1"/>
      <c r="D786" s="8"/>
      <c r="E786" s="1"/>
      <c r="F786" s="1"/>
      <c r="G786" s="1"/>
      <c r="H786" s="1"/>
      <c r="I786" s="1"/>
      <c r="J786" s="1"/>
      <c r="K786" s="1"/>
      <c r="L786" s="1"/>
      <c r="M786" s="1"/>
      <c r="N786" s="1"/>
      <c r="O786" s="157"/>
      <c r="P786" s="129"/>
      <c r="Q786" s="15"/>
      <c r="R786" s="15"/>
    </row>
    <row r="787" spans="1:18" s="16" customFormat="1">
      <c r="A787" s="1"/>
      <c r="B787" s="1"/>
      <c r="C787" s="1"/>
      <c r="D787" s="8"/>
      <c r="E787" s="1"/>
      <c r="F787" s="1"/>
      <c r="G787" s="1"/>
      <c r="H787" s="1"/>
      <c r="I787" s="1"/>
      <c r="J787" s="1"/>
      <c r="K787" s="1"/>
      <c r="L787" s="1"/>
      <c r="M787" s="1"/>
      <c r="N787" s="1"/>
      <c r="O787" s="157"/>
      <c r="P787" s="129"/>
      <c r="Q787" s="15"/>
      <c r="R787" s="15"/>
    </row>
    <row r="788" spans="1:18" s="16" customFormat="1">
      <c r="A788" s="1"/>
      <c r="B788" s="1"/>
      <c r="C788" s="1"/>
      <c r="D788" s="8"/>
      <c r="E788" s="1"/>
      <c r="F788" s="1"/>
      <c r="G788" s="1"/>
      <c r="H788" s="1"/>
      <c r="I788" s="1"/>
      <c r="J788" s="1"/>
      <c r="K788" s="1"/>
      <c r="L788" s="1"/>
      <c r="M788" s="1"/>
      <c r="N788" s="1"/>
      <c r="O788" s="157"/>
      <c r="P788" s="129"/>
      <c r="Q788" s="15"/>
      <c r="R788" s="15"/>
    </row>
    <row r="789" spans="1:18" s="16" customFormat="1">
      <c r="A789" s="1"/>
      <c r="B789" s="1"/>
      <c r="C789" s="1"/>
      <c r="D789" s="8"/>
      <c r="E789" s="1"/>
      <c r="F789" s="1"/>
      <c r="G789" s="1"/>
      <c r="H789" s="1"/>
      <c r="I789" s="1"/>
      <c r="J789" s="1"/>
      <c r="K789" s="1"/>
      <c r="L789" s="1"/>
      <c r="M789" s="1"/>
      <c r="N789" s="1"/>
      <c r="O789" s="157"/>
      <c r="P789" s="129"/>
      <c r="Q789" s="15"/>
      <c r="R789" s="15"/>
    </row>
    <row r="790" spans="1:18" s="16" customFormat="1">
      <c r="A790" s="1"/>
      <c r="B790" s="1"/>
      <c r="C790" s="1"/>
      <c r="D790" s="8"/>
      <c r="E790" s="1"/>
      <c r="F790" s="1"/>
      <c r="G790" s="1"/>
      <c r="H790" s="1"/>
      <c r="I790" s="1"/>
      <c r="J790" s="1"/>
      <c r="K790" s="1"/>
      <c r="L790" s="1"/>
      <c r="M790" s="1"/>
      <c r="N790" s="1"/>
      <c r="O790" s="157"/>
      <c r="P790" s="129"/>
      <c r="Q790" s="15"/>
      <c r="R790" s="15"/>
    </row>
    <row r="791" spans="1:18" s="16" customFormat="1">
      <c r="A791" s="1"/>
      <c r="B791" s="1"/>
      <c r="C791" s="1"/>
      <c r="D791" s="8"/>
      <c r="E791" s="1"/>
      <c r="F791" s="1"/>
      <c r="G791" s="1"/>
      <c r="H791" s="1"/>
      <c r="I791" s="1"/>
      <c r="J791" s="1"/>
      <c r="K791" s="1"/>
      <c r="L791" s="1"/>
      <c r="M791" s="1"/>
      <c r="N791" s="1"/>
      <c r="O791" s="157"/>
      <c r="P791" s="129"/>
      <c r="Q791" s="15"/>
      <c r="R791" s="15"/>
    </row>
    <row r="792" spans="1:18" s="16" customFormat="1">
      <c r="A792" s="1"/>
      <c r="B792" s="1"/>
      <c r="C792" s="1"/>
      <c r="D792" s="8"/>
      <c r="E792" s="1"/>
      <c r="F792" s="1"/>
      <c r="G792" s="1"/>
      <c r="H792" s="1"/>
      <c r="I792" s="1"/>
      <c r="J792" s="1"/>
      <c r="K792" s="1"/>
      <c r="L792" s="1"/>
      <c r="M792" s="1"/>
      <c r="N792" s="1"/>
      <c r="O792" s="157"/>
      <c r="P792" s="129"/>
      <c r="Q792" s="15"/>
      <c r="R792" s="15"/>
    </row>
    <row r="793" spans="1:18" s="16" customFormat="1">
      <c r="A793" s="1"/>
      <c r="B793" s="1"/>
      <c r="C793" s="1"/>
      <c r="D793" s="8"/>
      <c r="E793" s="1"/>
      <c r="F793" s="1"/>
      <c r="G793" s="1"/>
      <c r="H793" s="1"/>
      <c r="I793" s="1"/>
      <c r="J793" s="1"/>
      <c r="K793" s="1"/>
      <c r="L793" s="1"/>
      <c r="M793" s="1"/>
      <c r="N793" s="1"/>
      <c r="O793" s="157"/>
      <c r="P793" s="129"/>
      <c r="Q793" s="15"/>
      <c r="R793" s="15"/>
    </row>
    <row r="794" spans="1:18" s="16" customFormat="1">
      <c r="A794" s="1"/>
      <c r="B794" s="1"/>
      <c r="C794" s="1"/>
      <c r="D794" s="8"/>
      <c r="E794" s="1"/>
      <c r="F794" s="1"/>
      <c r="G794" s="1"/>
      <c r="H794" s="1"/>
      <c r="I794" s="1"/>
      <c r="J794" s="1"/>
      <c r="K794" s="1"/>
      <c r="L794" s="1"/>
      <c r="M794" s="1"/>
      <c r="N794" s="1"/>
      <c r="O794" s="157"/>
      <c r="P794" s="129"/>
      <c r="Q794" s="15"/>
      <c r="R794" s="15"/>
    </row>
    <row r="795" spans="1:18" s="16" customFormat="1">
      <c r="A795" s="1"/>
      <c r="B795" s="1"/>
      <c r="C795" s="1"/>
      <c r="D795" s="8"/>
      <c r="E795" s="1"/>
      <c r="F795" s="1"/>
      <c r="G795" s="1"/>
      <c r="H795" s="1"/>
      <c r="I795" s="1"/>
      <c r="J795" s="1"/>
      <c r="K795" s="1"/>
      <c r="L795" s="1"/>
      <c r="M795" s="1"/>
      <c r="N795" s="1"/>
      <c r="O795" s="157"/>
      <c r="P795" s="129"/>
      <c r="Q795" s="15"/>
      <c r="R795" s="15"/>
    </row>
    <row r="796" spans="1:18" s="16" customFormat="1">
      <c r="A796" s="1"/>
      <c r="B796" s="1"/>
      <c r="C796" s="1"/>
      <c r="D796" s="8"/>
      <c r="E796" s="1"/>
      <c r="F796" s="1"/>
      <c r="G796" s="1"/>
      <c r="H796" s="1"/>
      <c r="I796" s="1"/>
      <c r="J796" s="1"/>
      <c r="K796" s="1"/>
      <c r="L796" s="1"/>
      <c r="M796" s="1"/>
      <c r="N796" s="1"/>
      <c r="O796" s="157"/>
      <c r="P796" s="129"/>
      <c r="Q796" s="15"/>
      <c r="R796" s="15"/>
    </row>
    <row r="797" spans="1:18" s="16" customFormat="1">
      <c r="A797" s="1"/>
      <c r="B797" s="1"/>
      <c r="C797" s="1"/>
      <c r="D797" s="8"/>
      <c r="E797" s="1"/>
      <c r="F797" s="1"/>
      <c r="G797" s="1"/>
      <c r="H797" s="1"/>
      <c r="I797" s="1"/>
      <c r="J797" s="1"/>
      <c r="K797" s="1"/>
      <c r="L797" s="1"/>
      <c r="M797" s="1"/>
      <c r="N797" s="1"/>
      <c r="O797" s="157"/>
      <c r="P797" s="129"/>
      <c r="Q797" s="15"/>
      <c r="R797" s="15"/>
    </row>
    <row r="798" spans="1:18" s="16" customFormat="1">
      <c r="A798" s="1"/>
      <c r="B798" s="1"/>
      <c r="C798" s="1"/>
      <c r="D798" s="8"/>
      <c r="E798" s="1"/>
      <c r="F798" s="1"/>
      <c r="G798" s="1"/>
      <c r="H798" s="1"/>
      <c r="I798" s="1"/>
      <c r="J798" s="1"/>
      <c r="K798" s="1"/>
      <c r="L798" s="1"/>
      <c r="M798" s="1"/>
      <c r="N798" s="1"/>
      <c r="O798" s="157"/>
      <c r="P798" s="129"/>
      <c r="Q798" s="15"/>
      <c r="R798" s="15"/>
    </row>
    <row r="799" spans="1:18" s="16" customFormat="1">
      <c r="A799" s="1"/>
      <c r="B799" s="1"/>
      <c r="C799" s="1"/>
      <c r="D799" s="8"/>
      <c r="E799" s="1"/>
      <c r="F799" s="1"/>
      <c r="G799" s="1"/>
      <c r="H799" s="1"/>
      <c r="I799" s="1"/>
      <c r="J799" s="1"/>
      <c r="K799" s="1"/>
      <c r="L799" s="1"/>
      <c r="M799" s="1"/>
      <c r="N799" s="1"/>
      <c r="O799" s="157"/>
      <c r="P799" s="129"/>
      <c r="Q799" s="15"/>
      <c r="R799" s="15"/>
    </row>
    <row r="800" spans="1:18" s="16" customFormat="1">
      <c r="A800" s="1"/>
      <c r="B800" s="1"/>
      <c r="C800" s="1"/>
      <c r="D800" s="8"/>
      <c r="E800" s="1"/>
      <c r="F800" s="1"/>
      <c r="G800" s="1"/>
      <c r="H800" s="1"/>
      <c r="I800" s="1"/>
      <c r="J800" s="1"/>
      <c r="K800" s="1"/>
      <c r="L800" s="1"/>
      <c r="M800" s="1"/>
      <c r="N800" s="1"/>
      <c r="O800" s="157"/>
      <c r="P800" s="129"/>
      <c r="Q800" s="15"/>
      <c r="R800" s="15"/>
    </row>
    <row r="801" spans="1:18" s="16" customFormat="1">
      <c r="A801" s="1"/>
      <c r="B801" s="1"/>
      <c r="C801" s="1"/>
      <c r="D801" s="8"/>
      <c r="E801" s="1"/>
      <c r="F801" s="1"/>
      <c r="G801" s="1"/>
      <c r="H801" s="1"/>
      <c r="I801" s="1"/>
      <c r="J801" s="1"/>
      <c r="K801" s="1"/>
      <c r="L801" s="1"/>
      <c r="M801" s="1"/>
      <c r="N801" s="1"/>
      <c r="O801" s="157"/>
      <c r="P801" s="129"/>
      <c r="Q801" s="15"/>
      <c r="R801" s="15"/>
    </row>
    <row r="802" spans="1:18" s="16" customFormat="1">
      <c r="A802" s="1"/>
      <c r="B802" s="1"/>
      <c r="C802" s="1"/>
      <c r="D802" s="8"/>
      <c r="E802" s="1"/>
      <c r="F802" s="1"/>
      <c r="G802" s="1"/>
      <c r="H802" s="1"/>
      <c r="I802" s="1"/>
      <c r="J802" s="1"/>
      <c r="K802" s="1"/>
      <c r="L802" s="1"/>
      <c r="M802" s="1"/>
      <c r="N802" s="1"/>
      <c r="O802" s="157"/>
      <c r="P802" s="129"/>
      <c r="Q802" s="15"/>
      <c r="R802" s="15"/>
    </row>
    <row r="803" spans="1:18" s="16" customFormat="1">
      <c r="A803" s="1"/>
      <c r="B803" s="1"/>
      <c r="C803" s="1"/>
      <c r="D803" s="8"/>
      <c r="E803" s="1"/>
      <c r="F803" s="1"/>
      <c r="G803" s="1"/>
      <c r="H803" s="1"/>
      <c r="I803" s="1"/>
      <c r="J803" s="1"/>
      <c r="K803" s="1"/>
      <c r="L803" s="1"/>
      <c r="M803" s="1"/>
      <c r="N803" s="1"/>
      <c r="O803" s="157"/>
      <c r="P803" s="129"/>
      <c r="Q803" s="15"/>
      <c r="R803" s="15"/>
    </row>
    <row r="804" spans="1:18" s="16" customFormat="1">
      <c r="A804" s="1"/>
      <c r="B804" s="1"/>
      <c r="C804" s="1"/>
      <c r="D804" s="8"/>
      <c r="E804" s="1"/>
      <c r="F804" s="1"/>
      <c r="G804" s="1"/>
      <c r="H804" s="1"/>
      <c r="I804" s="1"/>
      <c r="J804" s="1"/>
      <c r="K804" s="1"/>
      <c r="L804" s="1"/>
      <c r="M804" s="1"/>
      <c r="N804" s="1"/>
      <c r="O804" s="157"/>
      <c r="P804" s="129"/>
      <c r="Q804" s="15"/>
      <c r="R804" s="15"/>
    </row>
    <row r="805" spans="1:18" s="16" customFormat="1">
      <c r="A805" s="1"/>
      <c r="B805" s="1"/>
      <c r="C805" s="1"/>
      <c r="D805" s="8"/>
      <c r="E805" s="1"/>
      <c r="F805" s="1"/>
      <c r="G805" s="1"/>
      <c r="H805" s="1"/>
      <c r="I805" s="1"/>
      <c r="J805" s="1"/>
      <c r="K805" s="1"/>
      <c r="L805" s="1"/>
      <c r="M805" s="1"/>
      <c r="N805" s="1"/>
      <c r="O805" s="157"/>
      <c r="P805" s="129"/>
      <c r="Q805" s="15"/>
      <c r="R805" s="15"/>
    </row>
    <row r="806" spans="1:18" s="16" customFormat="1">
      <c r="A806" s="1"/>
      <c r="B806" s="1"/>
      <c r="C806" s="1"/>
      <c r="D806" s="8"/>
      <c r="E806" s="1"/>
      <c r="F806" s="1"/>
      <c r="G806" s="1"/>
      <c r="H806" s="1"/>
      <c r="I806" s="1"/>
      <c r="J806" s="1"/>
      <c r="K806" s="1"/>
      <c r="L806" s="1"/>
      <c r="M806" s="1"/>
      <c r="N806" s="1"/>
      <c r="O806" s="157"/>
      <c r="P806" s="129"/>
      <c r="Q806" s="15"/>
      <c r="R806" s="15"/>
    </row>
    <row r="807" spans="1:18" s="16" customFormat="1">
      <c r="A807" s="1"/>
      <c r="B807" s="1"/>
      <c r="C807" s="1"/>
      <c r="D807" s="8"/>
      <c r="E807" s="1"/>
      <c r="F807" s="1"/>
      <c r="G807" s="1"/>
      <c r="H807" s="1"/>
      <c r="I807" s="1"/>
      <c r="J807" s="1"/>
      <c r="K807" s="1"/>
      <c r="L807" s="1"/>
      <c r="M807" s="1"/>
      <c r="N807" s="1"/>
      <c r="O807" s="157"/>
      <c r="P807" s="129"/>
      <c r="Q807" s="15"/>
      <c r="R807" s="15"/>
    </row>
    <row r="808" spans="1:18" s="16" customFormat="1">
      <c r="A808" s="1"/>
      <c r="B808" s="1"/>
      <c r="C808" s="1"/>
      <c r="D808" s="8"/>
      <c r="E808" s="1"/>
      <c r="F808" s="1"/>
      <c r="G808" s="1"/>
      <c r="H808" s="1"/>
      <c r="I808" s="1"/>
      <c r="J808" s="1"/>
      <c r="K808" s="1"/>
      <c r="L808" s="1"/>
      <c r="M808" s="1"/>
      <c r="N808" s="1"/>
      <c r="O808" s="157"/>
      <c r="P808" s="129"/>
      <c r="Q808" s="15"/>
      <c r="R808" s="15"/>
    </row>
    <row r="809" spans="1:18" s="16" customFormat="1">
      <c r="A809" s="1"/>
      <c r="B809" s="1"/>
      <c r="C809" s="1"/>
      <c r="D809" s="8"/>
      <c r="E809" s="1"/>
      <c r="F809" s="1"/>
      <c r="G809" s="1"/>
      <c r="H809" s="1"/>
      <c r="I809" s="1"/>
      <c r="J809" s="1"/>
      <c r="K809" s="1"/>
      <c r="L809" s="1"/>
      <c r="M809" s="1"/>
      <c r="N809" s="1"/>
      <c r="O809" s="157"/>
      <c r="P809" s="129"/>
      <c r="Q809" s="15"/>
      <c r="R809" s="15"/>
    </row>
    <row r="810" spans="1:18" s="16" customFormat="1">
      <c r="A810" s="1"/>
      <c r="B810" s="1"/>
      <c r="C810" s="1"/>
      <c r="D810" s="8"/>
      <c r="E810" s="1"/>
      <c r="F810" s="1"/>
      <c r="G810" s="1"/>
      <c r="H810" s="1"/>
      <c r="I810" s="1"/>
      <c r="J810" s="1"/>
      <c r="K810" s="1"/>
      <c r="L810" s="1"/>
      <c r="M810" s="1"/>
      <c r="N810" s="1"/>
      <c r="O810" s="157"/>
      <c r="P810" s="129"/>
      <c r="Q810" s="15"/>
      <c r="R810" s="15"/>
    </row>
    <row r="811" spans="1:18" s="16" customFormat="1">
      <c r="A811" s="1"/>
      <c r="B811" s="1"/>
      <c r="C811" s="1"/>
      <c r="D811" s="8"/>
      <c r="E811" s="1"/>
      <c r="F811" s="1"/>
      <c r="G811" s="1"/>
      <c r="H811" s="1"/>
      <c r="I811" s="1"/>
      <c r="J811" s="1"/>
      <c r="K811" s="1"/>
      <c r="L811" s="1"/>
      <c r="M811" s="1"/>
      <c r="N811" s="1"/>
      <c r="O811" s="157"/>
      <c r="P811" s="129"/>
      <c r="Q811" s="15"/>
      <c r="R811" s="15"/>
    </row>
    <row r="812" spans="1:18" s="16" customFormat="1">
      <c r="A812" s="1"/>
      <c r="B812" s="1"/>
      <c r="C812" s="1"/>
      <c r="D812" s="8"/>
      <c r="E812" s="1"/>
      <c r="F812" s="1"/>
      <c r="G812" s="1"/>
      <c r="H812" s="1"/>
      <c r="I812" s="1"/>
      <c r="J812" s="1"/>
      <c r="K812" s="1"/>
      <c r="L812" s="1"/>
      <c r="M812" s="1"/>
      <c r="N812" s="1"/>
      <c r="O812" s="157"/>
      <c r="P812" s="129"/>
      <c r="Q812" s="15"/>
      <c r="R812" s="15"/>
    </row>
    <row r="813" spans="1:18" s="16" customFormat="1">
      <c r="A813" s="1"/>
      <c r="B813" s="1"/>
      <c r="C813" s="1"/>
      <c r="D813" s="8"/>
      <c r="E813" s="1"/>
      <c r="F813" s="1"/>
      <c r="G813" s="1"/>
      <c r="H813" s="1"/>
      <c r="I813" s="1"/>
      <c r="J813" s="1"/>
      <c r="K813" s="1"/>
      <c r="L813" s="1"/>
      <c r="M813" s="1"/>
      <c r="N813" s="1"/>
      <c r="O813" s="157"/>
      <c r="P813" s="129"/>
      <c r="Q813" s="15"/>
      <c r="R813" s="15"/>
    </row>
    <row r="814" spans="1:18" s="16" customFormat="1">
      <c r="A814" s="1"/>
      <c r="B814" s="1"/>
      <c r="C814" s="1"/>
      <c r="D814" s="8"/>
      <c r="E814" s="1"/>
      <c r="F814" s="1"/>
      <c r="G814" s="1"/>
      <c r="H814" s="1"/>
      <c r="I814" s="1"/>
      <c r="J814" s="1"/>
      <c r="K814" s="1"/>
      <c r="L814" s="1"/>
      <c r="M814" s="1"/>
      <c r="N814" s="1"/>
      <c r="O814" s="157"/>
      <c r="P814" s="129"/>
      <c r="Q814" s="15"/>
      <c r="R814" s="15"/>
    </row>
    <row r="815" spans="1:18" s="16" customFormat="1">
      <c r="A815" s="1"/>
      <c r="B815" s="1"/>
      <c r="C815" s="1"/>
      <c r="D815" s="8"/>
      <c r="E815" s="1"/>
      <c r="F815" s="1"/>
      <c r="G815" s="1"/>
      <c r="H815" s="1"/>
      <c r="I815" s="1"/>
      <c r="J815" s="1"/>
      <c r="K815" s="1"/>
      <c r="L815" s="1"/>
      <c r="M815" s="1"/>
      <c r="N815" s="1"/>
      <c r="O815" s="157"/>
      <c r="P815" s="129"/>
      <c r="Q815" s="15"/>
      <c r="R815" s="15"/>
    </row>
    <row r="816" spans="1:18" s="16" customFormat="1">
      <c r="A816" s="1"/>
      <c r="B816" s="1"/>
      <c r="C816" s="1"/>
      <c r="D816" s="8"/>
      <c r="E816" s="1"/>
      <c r="F816" s="1"/>
      <c r="G816" s="1"/>
      <c r="H816" s="1"/>
      <c r="I816" s="1"/>
      <c r="J816" s="1"/>
      <c r="K816" s="1"/>
      <c r="L816" s="1"/>
      <c r="M816" s="1"/>
      <c r="N816" s="1"/>
      <c r="O816" s="157"/>
      <c r="P816" s="129"/>
      <c r="Q816" s="15"/>
      <c r="R816" s="15"/>
    </row>
    <row r="817" spans="1:18" s="16" customFormat="1">
      <c r="A817" s="1"/>
      <c r="B817" s="1"/>
      <c r="C817" s="1"/>
      <c r="D817" s="8"/>
      <c r="E817" s="1"/>
      <c r="F817" s="1"/>
      <c r="G817" s="1"/>
      <c r="H817" s="1"/>
      <c r="I817" s="1"/>
      <c r="J817" s="1"/>
      <c r="K817" s="1"/>
      <c r="L817" s="1"/>
      <c r="M817" s="1"/>
      <c r="N817" s="1"/>
      <c r="O817" s="157"/>
      <c r="P817" s="129"/>
      <c r="Q817" s="15"/>
      <c r="R817" s="15"/>
    </row>
    <row r="818" spans="1:18" s="16" customFormat="1">
      <c r="A818" s="1"/>
      <c r="B818" s="1"/>
      <c r="C818" s="1"/>
      <c r="D818" s="8"/>
      <c r="E818" s="1"/>
      <c r="F818" s="1"/>
      <c r="G818" s="1"/>
      <c r="H818" s="1"/>
      <c r="I818" s="1"/>
      <c r="J818" s="1"/>
      <c r="K818" s="1"/>
      <c r="L818" s="1"/>
      <c r="M818" s="1"/>
      <c r="N818" s="1"/>
      <c r="O818" s="157"/>
      <c r="P818" s="129"/>
      <c r="Q818" s="15"/>
      <c r="R818" s="15"/>
    </row>
    <row r="819" spans="1:18" s="16" customFormat="1">
      <c r="A819" s="1"/>
      <c r="B819" s="1"/>
      <c r="C819" s="1"/>
      <c r="D819" s="8"/>
      <c r="E819" s="1"/>
      <c r="F819" s="1"/>
      <c r="G819" s="1"/>
      <c r="H819" s="1"/>
      <c r="I819" s="1"/>
      <c r="J819" s="1"/>
      <c r="K819" s="1"/>
      <c r="L819" s="1"/>
      <c r="M819" s="1"/>
      <c r="N819" s="1"/>
      <c r="O819" s="157"/>
      <c r="P819" s="129"/>
      <c r="Q819" s="15"/>
      <c r="R819" s="15"/>
    </row>
    <row r="820" spans="1:18" s="16" customFormat="1">
      <c r="A820" s="1"/>
      <c r="B820" s="1"/>
      <c r="C820" s="1"/>
      <c r="D820" s="8"/>
      <c r="E820" s="1"/>
      <c r="F820" s="1"/>
      <c r="G820" s="1"/>
      <c r="H820" s="1"/>
      <c r="I820" s="1"/>
      <c r="J820" s="1"/>
      <c r="K820" s="1"/>
      <c r="L820" s="1"/>
      <c r="M820" s="1"/>
      <c r="N820" s="1"/>
      <c r="O820" s="157"/>
      <c r="P820" s="129"/>
      <c r="Q820" s="15"/>
      <c r="R820" s="15"/>
    </row>
    <row r="821" spans="1:18" s="16" customFormat="1">
      <c r="A821" s="1"/>
      <c r="B821" s="1"/>
      <c r="C821" s="1"/>
      <c r="D821" s="8"/>
      <c r="E821" s="1"/>
      <c r="F821" s="1"/>
      <c r="G821" s="1"/>
      <c r="H821" s="1"/>
      <c r="I821" s="1"/>
      <c r="J821" s="1"/>
      <c r="K821" s="1"/>
      <c r="L821" s="1"/>
      <c r="M821" s="1"/>
      <c r="N821" s="1"/>
      <c r="O821" s="157"/>
      <c r="P821" s="129"/>
      <c r="Q821" s="15"/>
      <c r="R821" s="15"/>
    </row>
    <row r="822" spans="1:18" s="16" customFormat="1">
      <c r="A822" s="1"/>
      <c r="B822" s="1"/>
      <c r="C822" s="1"/>
      <c r="D822" s="8"/>
      <c r="E822" s="1"/>
      <c r="F822" s="1"/>
      <c r="G822" s="1"/>
      <c r="H822" s="1"/>
      <c r="I822" s="1"/>
      <c r="J822" s="1"/>
      <c r="K822" s="1"/>
      <c r="L822" s="1"/>
      <c r="M822" s="1"/>
      <c r="N822" s="1"/>
      <c r="O822" s="157"/>
      <c r="P822" s="129"/>
      <c r="Q822" s="15"/>
      <c r="R822" s="15"/>
    </row>
    <row r="823" spans="1:18" s="16" customFormat="1">
      <c r="A823" s="1"/>
      <c r="B823" s="1"/>
      <c r="C823" s="1"/>
      <c r="D823" s="8"/>
      <c r="E823" s="1"/>
      <c r="F823" s="1"/>
      <c r="G823" s="1"/>
      <c r="H823" s="1"/>
      <c r="I823" s="1"/>
      <c r="J823" s="1"/>
      <c r="K823" s="1"/>
      <c r="L823" s="1"/>
      <c r="M823" s="1"/>
      <c r="N823" s="1"/>
      <c r="O823" s="157"/>
      <c r="P823" s="129"/>
      <c r="Q823" s="15"/>
      <c r="R823" s="15"/>
    </row>
    <row r="824" spans="1:18" s="16" customFormat="1">
      <c r="A824" s="1"/>
      <c r="B824" s="1"/>
      <c r="C824" s="1"/>
      <c r="D824" s="8"/>
      <c r="E824" s="1"/>
      <c r="F824" s="1"/>
      <c r="G824" s="1"/>
      <c r="H824" s="1"/>
      <c r="I824" s="1"/>
      <c r="J824" s="1"/>
      <c r="K824" s="1"/>
      <c r="L824" s="1"/>
      <c r="M824" s="1"/>
      <c r="N824" s="1"/>
      <c r="O824" s="157"/>
      <c r="P824" s="129"/>
      <c r="Q824" s="15"/>
      <c r="R824" s="15"/>
    </row>
    <row r="825" spans="1:18" s="16" customFormat="1">
      <c r="A825" s="1"/>
      <c r="B825" s="1"/>
      <c r="C825" s="1"/>
      <c r="D825" s="8"/>
      <c r="E825" s="1"/>
      <c r="F825" s="1"/>
      <c r="G825" s="1"/>
      <c r="H825" s="1"/>
      <c r="I825" s="1"/>
      <c r="J825" s="1"/>
      <c r="K825" s="1"/>
      <c r="L825" s="1"/>
      <c r="M825" s="1"/>
      <c r="N825" s="1"/>
      <c r="O825" s="157"/>
      <c r="P825" s="129"/>
      <c r="Q825" s="15"/>
      <c r="R825" s="15"/>
    </row>
    <row r="826" spans="1:18" s="16" customFormat="1">
      <c r="A826" s="1"/>
      <c r="B826" s="1"/>
      <c r="C826" s="1"/>
      <c r="D826" s="8"/>
      <c r="E826" s="1"/>
      <c r="F826" s="1"/>
      <c r="G826" s="1"/>
      <c r="H826" s="1"/>
      <c r="I826" s="1"/>
      <c r="J826" s="1"/>
      <c r="K826" s="1"/>
      <c r="L826" s="1"/>
      <c r="M826" s="1"/>
      <c r="N826" s="1"/>
      <c r="O826" s="157"/>
      <c r="P826" s="129"/>
      <c r="Q826" s="15"/>
      <c r="R826" s="15"/>
    </row>
    <row r="827" spans="1:18" s="16" customFormat="1">
      <c r="A827" s="1"/>
      <c r="B827" s="1"/>
      <c r="C827" s="1"/>
      <c r="D827" s="8"/>
      <c r="E827" s="1"/>
      <c r="F827" s="1"/>
      <c r="G827" s="1"/>
      <c r="H827" s="1"/>
      <c r="I827" s="1"/>
      <c r="J827" s="1"/>
      <c r="K827" s="1"/>
      <c r="L827" s="1"/>
      <c r="M827" s="1"/>
      <c r="N827" s="1"/>
      <c r="O827" s="157"/>
      <c r="P827" s="129"/>
      <c r="Q827" s="15"/>
      <c r="R827" s="15"/>
    </row>
    <row r="828" spans="1:18" s="16" customFormat="1">
      <c r="A828" s="1"/>
      <c r="B828" s="1"/>
      <c r="C828" s="1"/>
      <c r="D828" s="8"/>
      <c r="E828" s="1"/>
      <c r="F828" s="1"/>
      <c r="G828" s="1"/>
      <c r="H828" s="1"/>
      <c r="I828" s="1"/>
      <c r="J828" s="1"/>
      <c r="K828" s="1"/>
      <c r="L828" s="1"/>
      <c r="M828" s="1"/>
      <c r="N828" s="1"/>
      <c r="O828" s="157"/>
      <c r="P828" s="129"/>
      <c r="Q828" s="15"/>
      <c r="R828" s="15"/>
    </row>
    <row r="829" spans="1:18" s="16" customFormat="1">
      <c r="A829" s="1"/>
      <c r="B829" s="1"/>
      <c r="C829" s="1"/>
      <c r="D829" s="8"/>
      <c r="E829" s="1"/>
      <c r="F829" s="1"/>
      <c r="G829" s="1"/>
      <c r="H829" s="1"/>
      <c r="I829" s="1"/>
      <c r="J829" s="1"/>
      <c r="K829" s="1"/>
      <c r="L829" s="1"/>
      <c r="M829" s="1"/>
      <c r="N829" s="1"/>
      <c r="O829" s="157"/>
      <c r="P829" s="129"/>
      <c r="Q829" s="15"/>
      <c r="R829" s="15"/>
    </row>
    <row r="830" spans="1:18" s="16" customFormat="1">
      <c r="A830" s="1"/>
      <c r="B830" s="1"/>
      <c r="C830" s="1"/>
      <c r="D830" s="8"/>
      <c r="E830" s="1"/>
      <c r="F830" s="1"/>
      <c r="G830" s="1"/>
      <c r="H830" s="1"/>
      <c r="I830" s="1"/>
      <c r="J830" s="1"/>
      <c r="K830" s="1"/>
      <c r="L830" s="1"/>
      <c r="M830" s="1"/>
      <c r="N830" s="1"/>
      <c r="O830" s="157"/>
      <c r="P830" s="129"/>
      <c r="Q830" s="15"/>
      <c r="R830" s="15"/>
    </row>
    <row r="831" spans="1:18" s="16" customFormat="1">
      <c r="A831" s="1"/>
      <c r="B831" s="1"/>
      <c r="C831" s="1"/>
      <c r="D831" s="8"/>
      <c r="E831" s="1"/>
      <c r="F831" s="1"/>
      <c r="G831" s="1"/>
      <c r="H831" s="1"/>
      <c r="I831" s="1"/>
      <c r="J831" s="1"/>
      <c r="K831" s="1"/>
      <c r="L831" s="1"/>
      <c r="M831" s="1"/>
      <c r="N831" s="1"/>
      <c r="O831" s="157"/>
      <c r="P831" s="129"/>
      <c r="Q831" s="15"/>
      <c r="R831" s="15"/>
    </row>
    <row r="832" spans="1:18" s="16" customFormat="1">
      <c r="A832" s="1"/>
      <c r="B832" s="1"/>
      <c r="C832" s="1"/>
      <c r="D832" s="8"/>
      <c r="E832" s="1"/>
      <c r="F832" s="1"/>
      <c r="G832" s="1"/>
      <c r="H832" s="1"/>
      <c r="I832" s="1"/>
      <c r="J832" s="1"/>
      <c r="K832" s="1"/>
      <c r="L832" s="1"/>
      <c r="M832" s="1"/>
      <c r="N832" s="1"/>
      <c r="O832" s="157"/>
      <c r="P832" s="129"/>
      <c r="Q832" s="15"/>
      <c r="R832" s="15"/>
    </row>
    <row r="833" spans="1:18" s="16" customFormat="1">
      <c r="A833" s="1"/>
      <c r="B833" s="1"/>
      <c r="C833" s="1"/>
      <c r="D833" s="8"/>
      <c r="E833" s="1"/>
      <c r="F833" s="1"/>
      <c r="G833" s="1"/>
      <c r="H833" s="1"/>
      <c r="I833" s="1"/>
      <c r="J833" s="1"/>
      <c r="K833" s="1"/>
      <c r="L833" s="1"/>
      <c r="M833" s="1"/>
      <c r="N833" s="1"/>
      <c r="O833" s="157"/>
      <c r="P833" s="129"/>
      <c r="Q833" s="15"/>
      <c r="R833" s="15"/>
    </row>
    <row r="834" spans="1:18" s="16" customFormat="1">
      <c r="A834" s="1"/>
      <c r="B834" s="1"/>
      <c r="C834" s="1"/>
      <c r="D834" s="8"/>
      <c r="E834" s="1"/>
      <c r="F834" s="1"/>
      <c r="G834" s="1"/>
      <c r="H834" s="1"/>
      <c r="I834" s="1"/>
      <c r="J834" s="1"/>
      <c r="K834" s="1"/>
      <c r="L834" s="1"/>
      <c r="M834" s="1"/>
      <c r="N834" s="1"/>
      <c r="O834" s="157"/>
      <c r="P834" s="129"/>
      <c r="Q834" s="15"/>
      <c r="R834" s="15"/>
    </row>
    <row r="835" spans="1:18" s="16" customFormat="1">
      <c r="A835" s="1"/>
      <c r="B835" s="1"/>
      <c r="C835" s="1"/>
      <c r="D835" s="8"/>
      <c r="E835" s="1"/>
      <c r="F835" s="1"/>
      <c r="G835" s="1"/>
      <c r="H835" s="1"/>
      <c r="I835" s="1"/>
      <c r="J835" s="1"/>
      <c r="K835" s="1"/>
      <c r="L835" s="1"/>
      <c r="M835" s="1"/>
      <c r="N835" s="1"/>
      <c r="O835" s="157"/>
      <c r="P835" s="129"/>
      <c r="Q835" s="15"/>
      <c r="R835" s="15"/>
    </row>
    <row r="836" spans="1:18" s="16" customFormat="1">
      <c r="A836" s="1"/>
      <c r="B836" s="1"/>
      <c r="C836" s="1"/>
      <c r="D836" s="8"/>
      <c r="E836" s="1"/>
      <c r="F836" s="1"/>
      <c r="G836" s="1"/>
      <c r="H836" s="1"/>
      <c r="I836" s="1"/>
      <c r="J836" s="1"/>
      <c r="K836" s="1"/>
      <c r="L836" s="1"/>
      <c r="M836" s="1"/>
      <c r="N836" s="1"/>
      <c r="O836" s="157"/>
      <c r="P836" s="129"/>
      <c r="Q836" s="15"/>
      <c r="R836" s="15"/>
    </row>
    <row r="837" spans="1:18" s="16" customFormat="1">
      <c r="A837" s="1"/>
      <c r="B837" s="1"/>
      <c r="C837" s="1"/>
      <c r="D837" s="8"/>
      <c r="E837" s="1"/>
      <c r="F837" s="1"/>
      <c r="G837" s="1"/>
      <c r="H837" s="1"/>
      <c r="I837" s="1"/>
      <c r="J837" s="1"/>
      <c r="K837" s="1"/>
      <c r="L837" s="1"/>
      <c r="M837" s="1"/>
      <c r="N837" s="1"/>
      <c r="O837" s="157"/>
      <c r="P837" s="129"/>
      <c r="Q837" s="15"/>
      <c r="R837" s="15"/>
    </row>
    <row r="838" spans="1:18" s="16" customFormat="1">
      <c r="A838" s="1"/>
      <c r="B838" s="1"/>
      <c r="C838" s="1"/>
      <c r="D838" s="8"/>
      <c r="E838" s="1"/>
      <c r="F838" s="1"/>
      <c r="G838" s="1"/>
      <c r="H838" s="1"/>
      <c r="I838" s="1"/>
      <c r="J838" s="1"/>
      <c r="K838" s="1"/>
      <c r="L838" s="1"/>
      <c r="M838" s="1"/>
      <c r="N838" s="1"/>
      <c r="O838" s="157"/>
      <c r="P838" s="129"/>
      <c r="Q838" s="15"/>
      <c r="R838" s="15"/>
    </row>
    <row r="839" spans="1:18" s="16" customFormat="1">
      <c r="A839" s="1"/>
      <c r="B839" s="1"/>
      <c r="C839" s="1"/>
      <c r="D839" s="8"/>
      <c r="E839" s="1"/>
      <c r="F839" s="1"/>
      <c r="G839" s="1"/>
      <c r="H839" s="1"/>
      <c r="I839" s="1"/>
      <c r="J839" s="1"/>
      <c r="K839" s="1"/>
      <c r="L839" s="1"/>
      <c r="M839" s="1"/>
      <c r="N839" s="1"/>
      <c r="O839" s="157"/>
      <c r="P839" s="129"/>
      <c r="Q839" s="15"/>
      <c r="R839" s="15"/>
    </row>
    <row r="840" spans="1:18" s="16" customFormat="1">
      <c r="A840" s="1"/>
      <c r="B840" s="1"/>
      <c r="C840" s="1"/>
      <c r="D840" s="8"/>
      <c r="E840" s="1"/>
      <c r="F840" s="1"/>
      <c r="G840" s="1"/>
      <c r="H840" s="1"/>
      <c r="I840" s="1"/>
      <c r="J840" s="1"/>
      <c r="K840" s="1"/>
      <c r="L840" s="1"/>
      <c r="M840" s="1"/>
      <c r="N840" s="1"/>
      <c r="O840" s="157"/>
      <c r="P840" s="129"/>
      <c r="Q840" s="15"/>
      <c r="R840" s="15"/>
    </row>
    <row r="841" spans="1:18" s="16" customFormat="1">
      <c r="A841" s="1"/>
      <c r="B841" s="1"/>
      <c r="C841" s="1"/>
      <c r="D841" s="8"/>
      <c r="E841" s="1"/>
      <c r="F841" s="1"/>
      <c r="G841" s="1"/>
      <c r="H841" s="1"/>
      <c r="I841" s="1"/>
      <c r="J841" s="1"/>
      <c r="K841" s="1"/>
      <c r="L841" s="1"/>
      <c r="M841" s="1"/>
      <c r="N841" s="1"/>
      <c r="O841" s="157"/>
      <c r="P841" s="129"/>
      <c r="Q841" s="15"/>
      <c r="R841" s="15"/>
    </row>
    <row r="842" spans="1:18" s="16" customFormat="1">
      <c r="A842" s="1"/>
      <c r="B842" s="1"/>
      <c r="C842" s="1"/>
      <c r="D842" s="8"/>
      <c r="E842" s="1"/>
      <c r="F842" s="1"/>
      <c r="G842" s="1"/>
      <c r="H842" s="1"/>
      <c r="I842" s="1"/>
      <c r="J842" s="1"/>
      <c r="K842" s="1"/>
      <c r="L842" s="1"/>
      <c r="M842" s="1"/>
      <c r="N842" s="1"/>
      <c r="O842" s="157"/>
      <c r="P842" s="129"/>
      <c r="Q842" s="15"/>
      <c r="R842" s="15"/>
    </row>
    <row r="843" spans="1:18" s="16" customFormat="1">
      <c r="A843" s="1"/>
      <c r="B843" s="1"/>
      <c r="C843" s="1"/>
      <c r="D843" s="8"/>
      <c r="E843" s="1"/>
      <c r="F843" s="1"/>
      <c r="G843" s="1"/>
      <c r="H843" s="1"/>
      <c r="I843" s="1"/>
      <c r="J843" s="1"/>
      <c r="K843" s="1"/>
      <c r="L843" s="1"/>
      <c r="M843" s="1"/>
      <c r="N843" s="1"/>
      <c r="O843" s="157"/>
      <c r="P843" s="129"/>
      <c r="Q843" s="15"/>
      <c r="R843" s="15"/>
    </row>
    <row r="844" spans="1:18" s="16" customFormat="1">
      <c r="A844" s="1"/>
      <c r="B844" s="1"/>
      <c r="C844" s="1"/>
      <c r="D844" s="8"/>
      <c r="E844" s="1"/>
      <c r="F844" s="1"/>
      <c r="G844" s="1"/>
      <c r="H844" s="1"/>
      <c r="I844" s="1"/>
      <c r="J844" s="1"/>
      <c r="K844" s="1"/>
      <c r="L844" s="1"/>
      <c r="M844" s="1"/>
      <c r="N844" s="1"/>
      <c r="O844" s="157"/>
      <c r="P844" s="129"/>
      <c r="Q844" s="15"/>
      <c r="R844" s="15"/>
    </row>
    <row r="845" spans="1:18" s="16" customFormat="1">
      <c r="A845" s="1"/>
      <c r="B845" s="1"/>
      <c r="C845" s="1"/>
      <c r="D845" s="8"/>
      <c r="E845" s="1"/>
      <c r="F845" s="1"/>
      <c r="G845" s="1"/>
      <c r="H845" s="1"/>
      <c r="I845" s="1"/>
      <c r="J845" s="1"/>
      <c r="K845" s="1"/>
      <c r="L845" s="1"/>
      <c r="M845" s="1"/>
      <c r="N845" s="1"/>
      <c r="O845" s="157"/>
      <c r="P845" s="129"/>
      <c r="Q845" s="15"/>
      <c r="R845" s="15"/>
    </row>
    <row r="846" spans="1:18" s="16" customFormat="1">
      <c r="A846" s="1"/>
      <c r="B846" s="1"/>
      <c r="C846" s="1"/>
      <c r="D846" s="8"/>
      <c r="E846" s="1"/>
      <c r="F846" s="1"/>
      <c r="G846" s="1"/>
      <c r="H846" s="1"/>
      <c r="I846" s="1"/>
      <c r="J846" s="1"/>
      <c r="K846" s="1"/>
      <c r="L846" s="1"/>
      <c r="M846" s="1"/>
      <c r="N846" s="1"/>
      <c r="O846" s="157"/>
      <c r="P846" s="129"/>
      <c r="Q846" s="15"/>
      <c r="R846" s="15"/>
    </row>
    <row r="847" spans="1:18" s="16" customFormat="1">
      <c r="A847" s="1"/>
      <c r="B847" s="1"/>
      <c r="C847" s="1"/>
      <c r="D847" s="8"/>
      <c r="E847" s="1"/>
      <c r="F847" s="1"/>
      <c r="G847" s="1"/>
      <c r="H847" s="1"/>
      <c r="I847" s="1"/>
      <c r="J847" s="1"/>
      <c r="K847" s="1"/>
      <c r="L847" s="1"/>
      <c r="M847" s="1"/>
      <c r="N847" s="1"/>
      <c r="O847" s="157"/>
      <c r="P847" s="129"/>
      <c r="Q847" s="15"/>
      <c r="R847" s="15"/>
    </row>
    <row r="848" spans="1:18" s="16" customFormat="1">
      <c r="A848" s="1"/>
      <c r="B848" s="1"/>
      <c r="C848" s="1"/>
      <c r="D848" s="8"/>
      <c r="E848" s="1"/>
      <c r="F848" s="1"/>
      <c r="G848" s="1"/>
      <c r="H848" s="1"/>
      <c r="I848" s="1"/>
      <c r="J848" s="1"/>
      <c r="K848" s="1"/>
      <c r="L848" s="1"/>
      <c r="M848" s="1"/>
      <c r="N848" s="1"/>
      <c r="O848" s="157"/>
      <c r="P848" s="129"/>
      <c r="Q848" s="15"/>
      <c r="R848" s="15"/>
    </row>
    <row r="849" spans="1:18" s="16" customFormat="1">
      <c r="A849" s="1"/>
      <c r="B849" s="1"/>
      <c r="C849" s="1"/>
      <c r="D849" s="8"/>
      <c r="E849" s="1"/>
      <c r="F849" s="1"/>
      <c r="G849" s="1"/>
      <c r="H849" s="1"/>
      <c r="I849" s="1"/>
      <c r="J849" s="1"/>
      <c r="K849" s="1"/>
      <c r="L849" s="1"/>
      <c r="M849" s="1"/>
      <c r="N849" s="1"/>
      <c r="O849" s="157"/>
      <c r="P849" s="129"/>
      <c r="Q849" s="15"/>
      <c r="R849" s="15"/>
    </row>
    <row r="850" spans="1:18" s="16" customFormat="1">
      <c r="A850" s="1"/>
      <c r="B850" s="1"/>
      <c r="C850" s="1"/>
      <c r="D850" s="8"/>
      <c r="E850" s="1"/>
      <c r="F850" s="1"/>
      <c r="G850" s="1"/>
      <c r="H850" s="1"/>
      <c r="I850" s="1"/>
      <c r="J850" s="1"/>
      <c r="K850" s="1"/>
      <c r="L850" s="1"/>
      <c r="M850" s="1"/>
      <c r="N850" s="1"/>
      <c r="O850" s="157"/>
      <c r="P850" s="129"/>
      <c r="Q850" s="15"/>
      <c r="R850" s="15"/>
    </row>
    <row r="851" spans="1:18" s="16" customFormat="1">
      <c r="A851" s="1"/>
      <c r="B851" s="1"/>
      <c r="C851" s="1"/>
      <c r="D851" s="8"/>
      <c r="E851" s="1"/>
      <c r="F851" s="1"/>
      <c r="G851" s="1"/>
      <c r="H851" s="1"/>
      <c r="I851" s="1"/>
      <c r="J851" s="1"/>
      <c r="K851" s="1"/>
      <c r="L851" s="1"/>
      <c r="M851" s="1"/>
      <c r="N851" s="1"/>
      <c r="O851" s="157"/>
      <c r="P851" s="129"/>
      <c r="Q851" s="15"/>
      <c r="R851" s="15"/>
    </row>
    <row r="852" spans="1:18" s="16" customFormat="1">
      <c r="A852" s="1"/>
      <c r="B852" s="1"/>
      <c r="C852" s="1"/>
      <c r="D852" s="8"/>
      <c r="E852" s="1"/>
      <c r="F852" s="1"/>
      <c r="G852" s="1"/>
      <c r="H852" s="1"/>
      <c r="I852" s="1"/>
      <c r="J852" s="1"/>
      <c r="K852" s="1"/>
      <c r="L852" s="1"/>
      <c r="M852" s="1"/>
      <c r="N852" s="1"/>
      <c r="O852" s="157"/>
      <c r="P852" s="129"/>
      <c r="Q852" s="15"/>
      <c r="R852" s="15"/>
    </row>
    <row r="853" spans="1:18" s="16" customFormat="1">
      <c r="A853" s="1"/>
      <c r="B853" s="1"/>
      <c r="C853" s="1"/>
      <c r="D853" s="8"/>
      <c r="E853" s="1"/>
      <c r="F853" s="1"/>
      <c r="G853" s="1"/>
      <c r="H853" s="1"/>
      <c r="I853" s="1"/>
      <c r="J853" s="1"/>
      <c r="K853" s="1"/>
      <c r="L853" s="1"/>
      <c r="M853" s="1"/>
      <c r="N853" s="1"/>
      <c r="O853" s="157"/>
      <c r="P853" s="129"/>
      <c r="Q853" s="15"/>
      <c r="R853" s="15"/>
    </row>
    <row r="854" spans="1:18" s="16" customFormat="1">
      <c r="A854" s="1"/>
      <c r="B854" s="1"/>
      <c r="C854" s="1"/>
      <c r="D854" s="8"/>
      <c r="E854" s="1"/>
      <c r="F854" s="1"/>
      <c r="G854" s="1"/>
      <c r="H854" s="1"/>
      <c r="I854" s="1"/>
      <c r="J854" s="1"/>
      <c r="K854" s="1"/>
      <c r="L854" s="1"/>
      <c r="M854" s="1"/>
      <c r="N854" s="1"/>
      <c r="O854" s="157"/>
      <c r="P854" s="129"/>
      <c r="Q854" s="15"/>
      <c r="R854" s="15"/>
    </row>
    <row r="855" spans="1:18" s="16" customFormat="1">
      <c r="A855" s="1"/>
      <c r="B855" s="1"/>
      <c r="C855" s="1"/>
      <c r="D855" s="8"/>
      <c r="E855" s="1"/>
      <c r="F855" s="1"/>
      <c r="G855" s="1"/>
      <c r="H855" s="1"/>
      <c r="I855" s="1"/>
      <c r="J855" s="1"/>
      <c r="K855" s="1"/>
      <c r="L855" s="1"/>
      <c r="M855" s="1"/>
      <c r="N855" s="1"/>
      <c r="O855" s="157"/>
      <c r="P855" s="129"/>
      <c r="Q855" s="15"/>
      <c r="R855" s="15"/>
    </row>
    <row r="856" spans="1:18" s="16" customFormat="1">
      <c r="A856" s="1"/>
      <c r="B856" s="1"/>
      <c r="C856" s="1"/>
      <c r="D856" s="8"/>
      <c r="E856" s="1"/>
      <c r="F856" s="1"/>
      <c r="G856" s="1"/>
      <c r="H856" s="1"/>
      <c r="I856" s="1"/>
      <c r="J856" s="1"/>
      <c r="K856" s="1"/>
      <c r="L856" s="1"/>
      <c r="M856" s="1"/>
      <c r="N856" s="1"/>
      <c r="O856" s="157"/>
      <c r="P856" s="129"/>
      <c r="Q856" s="15"/>
      <c r="R856" s="15"/>
    </row>
    <row r="857" spans="1:18" s="16" customFormat="1">
      <c r="A857" s="1"/>
      <c r="B857" s="1"/>
      <c r="C857" s="1"/>
      <c r="D857" s="8"/>
      <c r="E857" s="1"/>
      <c r="F857" s="1"/>
      <c r="G857" s="1"/>
      <c r="H857" s="1"/>
      <c r="I857" s="1"/>
      <c r="J857" s="1"/>
      <c r="K857" s="1"/>
      <c r="L857" s="1"/>
      <c r="M857" s="1"/>
      <c r="N857" s="1"/>
      <c r="O857" s="157"/>
      <c r="P857" s="129"/>
      <c r="Q857" s="15"/>
      <c r="R857" s="15"/>
    </row>
    <row r="858" spans="1:18" s="16" customFormat="1">
      <c r="A858" s="1"/>
      <c r="B858" s="1"/>
      <c r="C858" s="1"/>
      <c r="D858" s="8"/>
      <c r="E858" s="1"/>
      <c r="F858" s="1"/>
      <c r="G858" s="1"/>
      <c r="H858" s="1"/>
      <c r="I858" s="1"/>
      <c r="J858" s="1"/>
      <c r="K858" s="1"/>
      <c r="L858" s="1"/>
      <c r="M858" s="1"/>
      <c r="N858" s="1"/>
      <c r="O858" s="157"/>
      <c r="P858" s="129"/>
      <c r="Q858" s="15"/>
      <c r="R858" s="15"/>
    </row>
    <row r="859" spans="1:18" s="16" customFormat="1">
      <c r="A859" s="1"/>
      <c r="B859" s="1"/>
      <c r="C859" s="1"/>
      <c r="D859" s="8"/>
      <c r="E859" s="1"/>
      <c r="F859" s="1"/>
      <c r="G859" s="1"/>
      <c r="H859" s="1"/>
      <c r="I859" s="1"/>
      <c r="J859" s="1"/>
      <c r="K859" s="1"/>
      <c r="L859" s="1"/>
      <c r="M859" s="1"/>
      <c r="N859" s="1"/>
      <c r="O859" s="157"/>
      <c r="P859" s="129"/>
      <c r="Q859" s="15"/>
      <c r="R859" s="15"/>
    </row>
    <row r="860" spans="1:18" s="16" customFormat="1">
      <c r="A860" s="1"/>
      <c r="B860" s="1"/>
      <c r="C860" s="1"/>
      <c r="D860" s="8"/>
      <c r="E860" s="1"/>
      <c r="F860" s="1"/>
      <c r="G860" s="1"/>
      <c r="H860" s="1"/>
      <c r="I860" s="1"/>
      <c r="J860" s="1"/>
      <c r="K860" s="1"/>
      <c r="L860" s="1"/>
      <c r="M860" s="1"/>
      <c r="N860" s="1"/>
      <c r="O860" s="157"/>
      <c r="P860" s="129"/>
      <c r="Q860" s="15"/>
      <c r="R860" s="15"/>
    </row>
    <row r="861" spans="1:18" s="16" customFormat="1">
      <c r="A861" s="1"/>
      <c r="B861" s="1"/>
      <c r="C861" s="1"/>
      <c r="D861" s="8"/>
      <c r="E861" s="1"/>
      <c r="F861" s="1"/>
      <c r="G861" s="1"/>
      <c r="H861" s="1"/>
      <c r="I861" s="1"/>
      <c r="J861" s="1"/>
      <c r="K861" s="1"/>
      <c r="L861" s="1"/>
      <c r="M861" s="1"/>
      <c r="N861" s="1"/>
      <c r="O861" s="157"/>
      <c r="P861" s="129"/>
      <c r="Q861" s="15"/>
      <c r="R861" s="15"/>
    </row>
    <row r="862" spans="1:18" s="16" customFormat="1">
      <c r="A862" s="1"/>
      <c r="B862" s="1"/>
      <c r="C862" s="1"/>
      <c r="D862" s="8"/>
      <c r="E862" s="1"/>
      <c r="F862" s="1"/>
      <c r="G862" s="1"/>
      <c r="H862" s="1"/>
      <c r="I862" s="1"/>
      <c r="J862" s="1"/>
      <c r="K862" s="1"/>
      <c r="L862" s="1"/>
      <c r="M862" s="1"/>
      <c r="N862" s="1"/>
      <c r="O862" s="157"/>
      <c r="P862" s="129"/>
      <c r="Q862" s="15"/>
      <c r="R862" s="15"/>
    </row>
    <row r="863" spans="1:18" s="16" customFormat="1">
      <c r="A863" s="1"/>
      <c r="B863" s="1"/>
      <c r="C863" s="1"/>
      <c r="D863" s="8"/>
      <c r="E863" s="1"/>
      <c r="F863" s="1"/>
      <c r="G863" s="1"/>
      <c r="H863" s="1"/>
      <c r="I863" s="1"/>
      <c r="J863" s="1"/>
      <c r="K863" s="1"/>
      <c r="L863" s="1"/>
      <c r="M863" s="1"/>
      <c r="N863" s="1"/>
      <c r="O863" s="157"/>
      <c r="P863" s="129"/>
      <c r="Q863" s="15"/>
      <c r="R863" s="15"/>
    </row>
    <row r="864" spans="1:18" s="16" customFormat="1">
      <c r="A864" s="1"/>
      <c r="B864" s="1"/>
      <c r="C864" s="1"/>
      <c r="D864" s="8"/>
      <c r="E864" s="1"/>
      <c r="F864" s="1"/>
      <c r="G864" s="1"/>
      <c r="H864" s="1"/>
      <c r="I864" s="1"/>
      <c r="J864" s="1"/>
      <c r="K864" s="1"/>
      <c r="L864" s="1"/>
      <c r="M864" s="1"/>
      <c r="N864" s="1"/>
      <c r="O864" s="157"/>
      <c r="P864" s="129"/>
      <c r="Q864" s="15"/>
      <c r="R864" s="15"/>
    </row>
    <row r="865" spans="1:18" s="16" customFormat="1">
      <c r="A865" s="1"/>
      <c r="B865" s="1"/>
      <c r="C865" s="1"/>
      <c r="D865" s="8"/>
      <c r="E865" s="1"/>
      <c r="F865" s="1"/>
      <c r="G865" s="1"/>
      <c r="H865" s="1"/>
      <c r="I865" s="1"/>
      <c r="J865" s="1"/>
      <c r="K865" s="1"/>
      <c r="L865" s="1"/>
      <c r="M865" s="1"/>
      <c r="N865" s="1"/>
      <c r="O865" s="157"/>
      <c r="P865" s="129"/>
      <c r="Q865" s="15"/>
      <c r="R865" s="15"/>
    </row>
    <row r="866" spans="1:18" s="16" customFormat="1">
      <c r="A866" s="1"/>
      <c r="B866" s="1"/>
      <c r="C866" s="1"/>
      <c r="D866" s="8"/>
      <c r="E866" s="1"/>
      <c r="F866" s="1"/>
      <c r="G866" s="1"/>
      <c r="H866" s="1"/>
      <c r="I866" s="1"/>
      <c r="J866" s="1"/>
      <c r="K866" s="1"/>
      <c r="L866" s="1"/>
      <c r="M866" s="1"/>
      <c r="N866" s="1"/>
      <c r="O866" s="157"/>
      <c r="P866" s="129"/>
      <c r="Q866" s="15"/>
      <c r="R866" s="15"/>
    </row>
    <row r="867" spans="1:18" s="16" customFormat="1">
      <c r="A867" s="1"/>
      <c r="B867" s="1"/>
      <c r="C867" s="1"/>
      <c r="D867" s="8"/>
      <c r="E867" s="1"/>
      <c r="F867" s="1"/>
      <c r="G867" s="1"/>
      <c r="H867" s="1"/>
      <c r="I867" s="1"/>
      <c r="J867" s="1"/>
      <c r="K867" s="1"/>
      <c r="L867" s="1"/>
      <c r="M867" s="1"/>
      <c r="N867" s="1"/>
      <c r="O867" s="157"/>
      <c r="P867" s="129"/>
      <c r="Q867" s="15"/>
      <c r="R867" s="15"/>
    </row>
    <row r="868" spans="1:18" s="16" customFormat="1">
      <c r="A868" s="1"/>
      <c r="B868" s="1"/>
      <c r="C868" s="1"/>
      <c r="D868" s="8"/>
      <c r="E868" s="1"/>
      <c r="F868" s="1"/>
      <c r="G868" s="1"/>
      <c r="H868" s="1"/>
      <c r="I868" s="1"/>
      <c r="J868" s="1"/>
      <c r="K868" s="1"/>
      <c r="L868" s="1"/>
      <c r="M868" s="1"/>
      <c r="N868" s="1"/>
      <c r="O868" s="157"/>
      <c r="P868" s="129"/>
      <c r="Q868" s="15"/>
      <c r="R868" s="15"/>
    </row>
    <row r="869" spans="1:18" s="16" customFormat="1">
      <c r="A869" s="1"/>
      <c r="B869" s="1"/>
      <c r="C869" s="1"/>
      <c r="D869" s="8"/>
      <c r="E869" s="1"/>
      <c r="F869" s="1"/>
      <c r="G869" s="1"/>
      <c r="H869" s="1"/>
      <c r="I869" s="1"/>
      <c r="J869" s="1"/>
      <c r="K869" s="1"/>
      <c r="L869" s="1"/>
      <c r="M869" s="1"/>
      <c r="N869" s="1"/>
      <c r="O869" s="157"/>
      <c r="P869" s="129"/>
      <c r="Q869" s="15"/>
      <c r="R869" s="15"/>
    </row>
    <row r="870" spans="1:18" s="16" customFormat="1">
      <c r="A870" s="1"/>
      <c r="B870" s="1"/>
      <c r="C870" s="1"/>
      <c r="D870" s="8"/>
      <c r="E870" s="1"/>
      <c r="F870" s="1"/>
      <c r="G870" s="1"/>
      <c r="H870" s="1"/>
      <c r="I870" s="1"/>
      <c r="J870" s="1"/>
      <c r="K870" s="1"/>
      <c r="L870" s="1"/>
      <c r="M870" s="1"/>
      <c r="N870" s="1"/>
      <c r="O870" s="157"/>
      <c r="P870" s="129"/>
      <c r="Q870" s="15"/>
      <c r="R870" s="15"/>
    </row>
    <row r="871" spans="1:18" s="16" customFormat="1">
      <c r="A871" s="1"/>
      <c r="B871" s="1"/>
      <c r="C871" s="1"/>
      <c r="D871" s="8"/>
      <c r="E871" s="1"/>
      <c r="F871" s="1"/>
      <c r="G871" s="1"/>
      <c r="H871" s="1"/>
      <c r="I871" s="1"/>
      <c r="J871" s="1"/>
      <c r="K871" s="1"/>
      <c r="L871" s="1"/>
      <c r="M871" s="1"/>
      <c r="N871" s="1"/>
      <c r="O871" s="157"/>
      <c r="P871" s="129"/>
      <c r="Q871" s="15"/>
      <c r="R871" s="15"/>
    </row>
    <row r="872" spans="1:18" s="16" customFormat="1">
      <c r="A872" s="1"/>
      <c r="B872" s="1"/>
      <c r="C872" s="1"/>
      <c r="D872" s="8"/>
      <c r="E872" s="1"/>
      <c r="F872" s="1"/>
      <c r="G872" s="1"/>
      <c r="H872" s="1"/>
      <c r="I872" s="1"/>
      <c r="J872" s="1"/>
      <c r="K872" s="1"/>
      <c r="L872" s="1"/>
      <c r="M872" s="1"/>
      <c r="N872" s="1"/>
      <c r="O872" s="157"/>
      <c r="P872" s="129"/>
      <c r="Q872" s="15"/>
      <c r="R872" s="15"/>
    </row>
    <row r="873" spans="1:18" s="16" customFormat="1">
      <c r="A873" s="1"/>
      <c r="B873" s="1"/>
      <c r="C873" s="1"/>
      <c r="D873" s="8"/>
      <c r="E873" s="1"/>
      <c r="F873" s="1"/>
      <c r="G873" s="1"/>
      <c r="H873" s="1"/>
      <c r="I873" s="1"/>
      <c r="J873" s="1"/>
      <c r="K873" s="1"/>
      <c r="L873" s="1"/>
      <c r="M873" s="1"/>
      <c r="N873" s="1"/>
      <c r="O873" s="157"/>
      <c r="P873" s="129"/>
      <c r="Q873" s="15"/>
      <c r="R873" s="15"/>
    </row>
    <row r="874" spans="1:18" s="16" customFormat="1">
      <c r="A874" s="1"/>
      <c r="B874" s="1"/>
      <c r="C874" s="1"/>
      <c r="D874" s="8"/>
      <c r="E874" s="1"/>
      <c r="F874" s="1"/>
      <c r="G874" s="1"/>
      <c r="H874" s="1"/>
      <c r="I874" s="1"/>
      <c r="J874" s="1"/>
      <c r="K874" s="1"/>
      <c r="L874" s="1"/>
      <c r="M874" s="1"/>
      <c r="N874" s="1"/>
      <c r="O874" s="157"/>
      <c r="P874" s="129"/>
      <c r="Q874" s="15"/>
      <c r="R874" s="15"/>
    </row>
    <row r="875" spans="1:18" s="16" customFormat="1">
      <c r="A875" s="1"/>
      <c r="B875" s="1"/>
      <c r="C875" s="1"/>
      <c r="D875" s="8"/>
      <c r="E875" s="1"/>
      <c r="F875" s="1"/>
      <c r="G875" s="1"/>
      <c r="H875" s="1"/>
      <c r="I875" s="1"/>
      <c r="J875" s="1"/>
      <c r="K875" s="1"/>
      <c r="L875" s="1"/>
      <c r="M875" s="1"/>
      <c r="N875" s="1"/>
      <c r="O875" s="157"/>
      <c r="P875" s="129"/>
      <c r="Q875" s="15"/>
      <c r="R875" s="15"/>
    </row>
    <row r="876" spans="1:18" s="16" customFormat="1">
      <c r="A876" s="1"/>
      <c r="B876" s="1"/>
      <c r="C876" s="1"/>
      <c r="D876" s="8"/>
      <c r="E876" s="1"/>
      <c r="F876" s="1"/>
      <c r="G876" s="1"/>
      <c r="H876" s="1"/>
      <c r="I876" s="1"/>
      <c r="J876" s="1"/>
      <c r="K876" s="1"/>
      <c r="L876" s="1"/>
      <c r="M876" s="1"/>
      <c r="N876" s="1"/>
      <c r="O876" s="157"/>
      <c r="P876" s="129"/>
      <c r="Q876" s="15"/>
      <c r="R876" s="15"/>
    </row>
    <row r="877" spans="1:18" s="16" customFormat="1">
      <c r="A877" s="1"/>
      <c r="B877" s="1"/>
      <c r="C877" s="1"/>
      <c r="D877" s="8"/>
      <c r="E877" s="1"/>
      <c r="F877" s="1"/>
      <c r="G877" s="1"/>
      <c r="H877" s="1"/>
      <c r="I877" s="1"/>
      <c r="J877" s="1"/>
      <c r="K877" s="1"/>
      <c r="L877" s="1"/>
      <c r="M877" s="1"/>
      <c r="N877" s="1"/>
      <c r="O877" s="157"/>
      <c r="P877" s="129"/>
      <c r="Q877" s="15"/>
      <c r="R877" s="15"/>
    </row>
    <row r="878" spans="1:18" s="16" customFormat="1">
      <c r="A878" s="1"/>
      <c r="B878" s="1"/>
      <c r="C878" s="1"/>
      <c r="D878" s="8"/>
      <c r="E878" s="1"/>
      <c r="F878" s="1"/>
      <c r="G878" s="1"/>
      <c r="H878" s="1"/>
      <c r="I878" s="1"/>
      <c r="J878" s="1"/>
      <c r="K878" s="1"/>
      <c r="L878" s="1"/>
      <c r="M878" s="1"/>
      <c r="N878" s="1"/>
      <c r="O878" s="157"/>
      <c r="P878" s="129"/>
      <c r="Q878" s="15"/>
      <c r="R878" s="15"/>
    </row>
    <row r="879" spans="1:18" s="16" customFormat="1">
      <c r="A879" s="1"/>
      <c r="B879" s="1"/>
      <c r="C879" s="1"/>
      <c r="D879" s="8"/>
      <c r="E879" s="1"/>
      <c r="F879" s="1"/>
      <c r="G879" s="1"/>
      <c r="H879" s="1"/>
      <c r="I879" s="1"/>
      <c r="J879" s="1"/>
      <c r="K879" s="1"/>
      <c r="L879" s="1"/>
      <c r="M879" s="1"/>
      <c r="N879" s="1"/>
      <c r="O879" s="157"/>
      <c r="P879" s="129"/>
      <c r="Q879" s="15"/>
      <c r="R879" s="15"/>
    </row>
    <row r="880" spans="1:18" s="16" customFormat="1">
      <c r="A880" s="1"/>
      <c r="B880" s="1"/>
      <c r="C880" s="1"/>
      <c r="D880" s="8"/>
      <c r="E880" s="1"/>
      <c r="F880" s="1"/>
      <c r="G880" s="1"/>
      <c r="H880" s="1"/>
      <c r="I880" s="1"/>
      <c r="J880" s="1"/>
      <c r="K880" s="1"/>
      <c r="L880" s="1"/>
      <c r="M880" s="1"/>
      <c r="N880" s="1"/>
      <c r="O880" s="157"/>
      <c r="P880" s="129"/>
      <c r="Q880" s="15"/>
      <c r="R880" s="15"/>
    </row>
    <row r="881" spans="1:18" s="16" customFormat="1">
      <c r="A881" s="1"/>
      <c r="B881" s="1"/>
      <c r="C881" s="1"/>
      <c r="D881" s="8"/>
      <c r="E881" s="1"/>
      <c r="F881" s="1"/>
      <c r="G881" s="1"/>
      <c r="H881" s="1"/>
      <c r="I881" s="1"/>
      <c r="J881" s="1"/>
      <c r="K881" s="1"/>
      <c r="L881" s="1"/>
      <c r="M881" s="1"/>
      <c r="N881" s="1"/>
      <c r="O881" s="157"/>
      <c r="P881" s="129"/>
      <c r="Q881" s="15"/>
      <c r="R881" s="15"/>
    </row>
    <row r="882" spans="1:18" s="16" customFormat="1">
      <c r="A882" s="1"/>
      <c r="B882" s="1"/>
      <c r="C882" s="1"/>
      <c r="D882" s="8"/>
      <c r="E882" s="1"/>
      <c r="F882" s="1"/>
      <c r="G882" s="1"/>
      <c r="H882" s="1"/>
      <c r="I882" s="1"/>
      <c r="J882" s="1"/>
      <c r="K882" s="1"/>
      <c r="L882" s="1"/>
      <c r="M882" s="1"/>
      <c r="N882" s="1"/>
      <c r="O882" s="157"/>
      <c r="P882" s="129"/>
      <c r="Q882" s="15"/>
      <c r="R882" s="15"/>
    </row>
    <row r="883" spans="1:18" s="16" customFormat="1">
      <c r="A883" s="1"/>
      <c r="B883" s="1"/>
      <c r="C883" s="1"/>
      <c r="D883" s="8"/>
      <c r="E883" s="1"/>
      <c r="F883" s="1"/>
      <c r="G883" s="1"/>
      <c r="H883" s="1"/>
      <c r="I883" s="1"/>
      <c r="J883" s="1"/>
      <c r="K883" s="1"/>
      <c r="L883" s="1"/>
      <c r="M883" s="1"/>
      <c r="N883" s="1"/>
      <c r="O883" s="157"/>
      <c r="P883" s="129"/>
      <c r="Q883" s="15"/>
      <c r="R883" s="15"/>
    </row>
    <row r="884" spans="1:18" s="16" customFormat="1">
      <c r="A884" s="1"/>
      <c r="B884" s="1"/>
      <c r="C884" s="1"/>
      <c r="D884" s="8"/>
      <c r="E884" s="1"/>
      <c r="F884" s="1"/>
      <c r="G884" s="1"/>
      <c r="H884" s="1"/>
      <c r="I884" s="1"/>
      <c r="J884" s="1"/>
      <c r="K884" s="1"/>
      <c r="L884" s="1"/>
      <c r="M884" s="1"/>
      <c r="N884" s="1"/>
      <c r="O884" s="157"/>
      <c r="P884" s="129"/>
      <c r="Q884" s="15"/>
      <c r="R884" s="15"/>
    </row>
    <row r="885" spans="1:18" s="16" customFormat="1">
      <c r="A885" s="1"/>
      <c r="B885" s="1"/>
      <c r="C885" s="1"/>
      <c r="D885" s="8"/>
      <c r="E885" s="1"/>
      <c r="F885" s="1"/>
      <c r="G885" s="1"/>
      <c r="H885" s="1"/>
      <c r="I885" s="1"/>
      <c r="J885" s="1"/>
      <c r="K885" s="1"/>
      <c r="L885" s="1"/>
      <c r="M885" s="1"/>
      <c r="N885" s="1"/>
      <c r="O885" s="157"/>
      <c r="P885" s="129"/>
      <c r="Q885" s="15"/>
      <c r="R885" s="15"/>
    </row>
    <row r="886" spans="1:18" s="16" customFormat="1">
      <c r="A886" s="1"/>
      <c r="B886" s="1"/>
      <c r="C886" s="1"/>
      <c r="D886" s="8"/>
      <c r="E886" s="1"/>
      <c r="F886" s="1"/>
      <c r="G886" s="1"/>
      <c r="H886" s="1"/>
      <c r="I886" s="1"/>
      <c r="J886" s="1"/>
      <c r="K886" s="1"/>
      <c r="L886" s="1"/>
      <c r="M886" s="1"/>
      <c r="N886" s="1"/>
      <c r="O886" s="157"/>
      <c r="P886" s="129"/>
      <c r="Q886" s="15"/>
      <c r="R886" s="15"/>
    </row>
    <row r="887" spans="1:18" s="16" customFormat="1">
      <c r="A887" s="1"/>
      <c r="B887" s="1"/>
      <c r="C887" s="1"/>
      <c r="D887" s="8"/>
      <c r="E887" s="1"/>
      <c r="F887" s="1"/>
      <c r="G887" s="1"/>
      <c r="H887" s="1"/>
      <c r="I887" s="1"/>
      <c r="J887" s="1"/>
      <c r="K887" s="1"/>
      <c r="L887" s="1"/>
      <c r="M887" s="1"/>
      <c r="N887" s="1"/>
      <c r="O887" s="157"/>
      <c r="P887" s="129"/>
      <c r="Q887" s="15"/>
      <c r="R887" s="15"/>
    </row>
    <row r="888" spans="1:18" s="16" customFormat="1">
      <c r="A888" s="1"/>
      <c r="B888" s="1"/>
      <c r="C888" s="1"/>
      <c r="D888" s="8"/>
      <c r="E888" s="1"/>
      <c r="F888" s="1"/>
      <c r="G888" s="1"/>
      <c r="H888" s="1"/>
      <c r="I888" s="1"/>
      <c r="J888" s="1"/>
      <c r="K888" s="1"/>
      <c r="L888" s="1"/>
      <c r="M888" s="1"/>
      <c r="N888" s="1"/>
      <c r="O888" s="157"/>
      <c r="P888" s="129"/>
      <c r="Q888" s="15"/>
      <c r="R888" s="15"/>
    </row>
    <row r="889" spans="1:18" s="16" customFormat="1">
      <c r="A889" s="1"/>
      <c r="B889" s="1"/>
      <c r="C889" s="1"/>
      <c r="D889" s="8"/>
      <c r="E889" s="1"/>
      <c r="F889" s="1"/>
      <c r="G889" s="1"/>
      <c r="H889" s="1"/>
      <c r="I889" s="1"/>
      <c r="J889" s="1"/>
      <c r="K889" s="1"/>
      <c r="L889" s="1"/>
      <c r="M889" s="1"/>
      <c r="N889" s="1"/>
      <c r="O889" s="157"/>
      <c r="P889" s="129"/>
      <c r="Q889" s="15"/>
      <c r="R889" s="15"/>
    </row>
    <row r="890" spans="1:18" s="16" customFormat="1">
      <c r="A890" s="1"/>
      <c r="B890" s="1"/>
      <c r="C890" s="1"/>
      <c r="D890" s="8"/>
      <c r="E890" s="1"/>
      <c r="F890" s="1"/>
      <c r="G890" s="1"/>
      <c r="H890" s="1"/>
      <c r="I890" s="1"/>
      <c r="J890" s="1"/>
      <c r="K890" s="1"/>
      <c r="L890" s="1"/>
      <c r="M890" s="1"/>
      <c r="N890" s="1"/>
      <c r="O890" s="157"/>
      <c r="P890" s="129"/>
      <c r="Q890" s="15"/>
      <c r="R890" s="15"/>
    </row>
    <row r="891" spans="1:18" s="16" customFormat="1">
      <c r="A891" s="1"/>
      <c r="B891" s="1"/>
      <c r="C891" s="1"/>
      <c r="D891" s="8"/>
      <c r="E891" s="1"/>
      <c r="F891" s="1"/>
      <c r="G891" s="1"/>
      <c r="H891" s="1"/>
      <c r="I891" s="1"/>
      <c r="J891" s="1"/>
      <c r="K891" s="1"/>
      <c r="L891" s="1"/>
      <c r="M891" s="1"/>
      <c r="N891" s="1"/>
      <c r="O891" s="157"/>
      <c r="P891" s="129"/>
      <c r="Q891" s="15"/>
      <c r="R891" s="15"/>
    </row>
    <row r="892" spans="1:18" s="16" customFormat="1">
      <c r="A892" s="1"/>
      <c r="B892" s="1"/>
      <c r="C892" s="1"/>
      <c r="D892" s="8"/>
      <c r="E892" s="1"/>
      <c r="F892" s="1"/>
      <c r="G892" s="1"/>
      <c r="H892" s="1"/>
      <c r="I892" s="1"/>
      <c r="J892" s="1"/>
      <c r="K892" s="1"/>
      <c r="L892" s="1"/>
      <c r="M892" s="1"/>
      <c r="N892" s="1"/>
      <c r="O892" s="157"/>
      <c r="P892" s="129"/>
      <c r="Q892" s="15"/>
      <c r="R892" s="15"/>
    </row>
    <row r="893" spans="1:18" s="16" customFormat="1">
      <c r="A893" s="1"/>
      <c r="B893" s="1"/>
      <c r="C893" s="1"/>
      <c r="D893" s="8"/>
      <c r="E893" s="1"/>
      <c r="F893" s="1"/>
      <c r="G893" s="1"/>
      <c r="H893" s="1"/>
      <c r="I893" s="1"/>
      <c r="J893" s="1"/>
      <c r="K893" s="1"/>
      <c r="L893" s="1"/>
      <c r="M893" s="1"/>
      <c r="N893" s="1"/>
      <c r="O893" s="157"/>
      <c r="P893" s="129"/>
      <c r="Q893" s="15"/>
      <c r="R893" s="15"/>
    </row>
    <row r="894" spans="1:18" s="16" customFormat="1">
      <c r="A894" s="1"/>
      <c r="B894" s="1"/>
      <c r="C894" s="1"/>
      <c r="D894" s="8"/>
      <c r="E894" s="1"/>
      <c r="F894" s="1"/>
      <c r="G894" s="1"/>
      <c r="H894" s="1"/>
      <c r="I894" s="1"/>
      <c r="J894" s="1"/>
      <c r="K894" s="1"/>
      <c r="L894" s="1"/>
      <c r="M894" s="1"/>
      <c r="N894" s="1"/>
      <c r="O894" s="157"/>
      <c r="P894" s="129"/>
      <c r="Q894" s="15"/>
      <c r="R894" s="15"/>
    </row>
    <row r="895" spans="1:18" s="16" customFormat="1">
      <c r="A895" s="1"/>
      <c r="B895" s="1"/>
      <c r="C895" s="1"/>
      <c r="D895" s="8"/>
      <c r="E895" s="1"/>
      <c r="F895" s="1"/>
      <c r="G895" s="1"/>
      <c r="H895" s="1"/>
      <c r="I895" s="1"/>
      <c r="J895" s="1"/>
      <c r="K895" s="1"/>
      <c r="L895" s="1"/>
      <c r="M895" s="1"/>
      <c r="N895" s="1"/>
      <c r="O895" s="157"/>
      <c r="P895" s="129"/>
      <c r="Q895" s="15"/>
      <c r="R895" s="15"/>
    </row>
    <row r="896" spans="1:18" s="16" customFormat="1">
      <c r="A896" s="1"/>
      <c r="B896" s="1"/>
      <c r="C896" s="1"/>
      <c r="D896" s="8"/>
      <c r="E896" s="1"/>
      <c r="F896" s="1"/>
      <c r="G896" s="1"/>
      <c r="H896" s="1"/>
      <c r="I896" s="1"/>
      <c r="J896" s="1"/>
      <c r="K896" s="1"/>
      <c r="L896" s="1"/>
      <c r="M896" s="1"/>
      <c r="N896" s="1"/>
      <c r="O896" s="157"/>
      <c r="P896" s="129"/>
      <c r="Q896" s="15"/>
      <c r="R896" s="15"/>
    </row>
    <row r="897" spans="1:18" s="16" customFormat="1">
      <c r="A897" s="1"/>
      <c r="B897" s="1"/>
      <c r="C897" s="1"/>
      <c r="D897" s="8"/>
      <c r="E897" s="1"/>
      <c r="F897" s="1"/>
      <c r="G897" s="1"/>
      <c r="H897" s="1"/>
      <c r="I897" s="1"/>
      <c r="J897" s="1"/>
      <c r="K897" s="1"/>
      <c r="L897" s="1"/>
      <c r="M897" s="1"/>
      <c r="N897" s="1"/>
      <c r="O897" s="157"/>
      <c r="P897" s="129"/>
      <c r="Q897" s="15"/>
      <c r="R897" s="15"/>
    </row>
    <row r="898" spans="1:18" s="16" customFormat="1">
      <c r="A898" s="1"/>
      <c r="B898" s="1"/>
      <c r="C898" s="1"/>
      <c r="D898" s="8"/>
      <c r="E898" s="1"/>
      <c r="F898" s="1"/>
      <c r="G898" s="1"/>
      <c r="H898" s="1"/>
      <c r="I898" s="1"/>
      <c r="J898" s="1"/>
      <c r="K898" s="1"/>
      <c r="L898" s="1"/>
      <c r="M898" s="1"/>
      <c r="N898" s="1"/>
      <c r="O898" s="157"/>
      <c r="P898" s="129"/>
      <c r="Q898" s="15"/>
      <c r="R898" s="15"/>
    </row>
    <row r="899" spans="1:18" s="16" customFormat="1">
      <c r="A899" s="1"/>
      <c r="B899" s="1"/>
      <c r="C899" s="1"/>
      <c r="D899" s="8"/>
      <c r="E899" s="1"/>
      <c r="F899" s="1"/>
      <c r="G899" s="1"/>
      <c r="H899" s="1"/>
      <c r="I899" s="1"/>
      <c r="J899" s="1"/>
      <c r="K899" s="1"/>
      <c r="L899" s="1"/>
      <c r="M899" s="1"/>
      <c r="N899" s="1"/>
      <c r="O899" s="157"/>
      <c r="P899" s="129"/>
      <c r="Q899" s="15"/>
      <c r="R899" s="15"/>
    </row>
    <row r="900" spans="1:18" s="16" customFormat="1">
      <c r="A900" s="1"/>
      <c r="B900" s="1"/>
      <c r="C900" s="1"/>
      <c r="D900" s="8"/>
      <c r="E900" s="1"/>
      <c r="F900" s="1"/>
      <c r="G900" s="1"/>
      <c r="H900" s="1"/>
      <c r="I900" s="1"/>
      <c r="J900" s="1"/>
      <c r="K900" s="1"/>
      <c r="L900" s="1"/>
      <c r="M900" s="1"/>
      <c r="N900" s="1"/>
      <c r="O900" s="157"/>
      <c r="P900" s="129"/>
      <c r="Q900" s="15"/>
      <c r="R900" s="15"/>
    </row>
    <row r="901" spans="1:18" s="16" customFormat="1">
      <c r="A901" s="1"/>
      <c r="B901" s="1"/>
      <c r="C901" s="1"/>
      <c r="D901" s="8"/>
      <c r="E901" s="1"/>
      <c r="F901" s="1"/>
      <c r="G901" s="1"/>
      <c r="H901" s="1"/>
      <c r="I901" s="1"/>
      <c r="J901" s="1"/>
      <c r="K901" s="1"/>
      <c r="L901" s="1"/>
      <c r="M901" s="1"/>
      <c r="N901" s="1"/>
      <c r="O901" s="157"/>
      <c r="P901" s="129"/>
      <c r="Q901" s="15"/>
      <c r="R901" s="15"/>
    </row>
    <row r="902" spans="1:18" s="16" customFormat="1">
      <c r="A902" s="1"/>
      <c r="B902" s="1"/>
      <c r="C902" s="1"/>
      <c r="D902" s="8"/>
      <c r="E902" s="1"/>
      <c r="F902" s="1"/>
      <c r="G902" s="1"/>
      <c r="H902" s="1"/>
      <c r="I902" s="1"/>
      <c r="J902" s="1"/>
      <c r="K902" s="1"/>
      <c r="L902" s="1"/>
      <c r="M902" s="1"/>
      <c r="N902" s="1"/>
      <c r="O902" s="157"/>
      <c r="P902" s="129"/>
      <c r="Q902" s="15"/>
      <c r="R902" s="15"/>
    </row>
    <row r="903" spans="1:18" s="16" customFormat="1">
      <c r="A903" s="1"/>
      <c r="B903" s="1"/>
      <c r="C903" s="1"/>
      <c r="D903" s="8"/>
      <c r="E903" s="1"/>
      <c r="F903" s="1"/>
      <c r="G903" s="1"/>
      <c r="H903" s="1"/>
      <c r="I903" s="1"/>
      <c r="J903" s="1"/>
      <c r="K903" s="1"/>
      <c r="L903" s="1"/>
      <c r="M903" s="1"/>
      <c r="N903" s="1"/>
      <c r="O903" s="157"/>
      <c r="P903" s="129"/>
      <c r="Q903" s="15"/>
      <c r="R903" s="15"/>
    </row>
    <row r="904" spans="1:18" s="16" customFormat="1">
      <c r="A904" s="1"/>
      <c r="B904" s="1"/>
      <c r="C904" s="1"/>
      <c r="D904" s="8"/>
      <c r="E904" s="1"/>
      <c r="F904" s="1"/>
      <c r="G904" s="1"/>
      <c r="H904" s="1"/>
      <c r="I904" s="1"/>
      <c r="J904" s="1"/>
      <c r="K904" s="1"/>
      <c r="L904" s="1"/>
      <c r="M904" s="1"/>
      <c r="N904" s="1"/>
      <c r="O904" s="157"/>
      <c r="P904" s="129"/>
      <c r="Q904" s="15"/>
      <c r="R904" s="15"/>
    </row>
    <row r="905" spans="1:18" s="16" customFormat="1">
      <c r="A905" s="1"/>
      <c r="B905" s="1"/>
      <c r="C905" s="1"/>
      <c r="D905" s="8"/>
      <c r="E905" s="1"/>
      <c r="F905" s="1"/>
      <c r="G905" s="1"/>
      <c r="H905" s="1"/>
      <c r="I905" s="1"/>
      <c r="J905" s="1"/>
      <c r="K905" s="1"/>
      <c r="L905" s="1"/>
      <c r="M905" s="1"/>
      <c r="N905" s="1"/>
      <c r="O905" s="157"/>
      <c r="P905" s="129"/>
      <c r="Q905" s="15"/>
      <c r="R905" s="15"/>
    </row>
    <row r="906" spans="1:18" s="16" customFormat="1">
      <c r="A906" s="1"/>
      <c r="B906" s="1"/>
      <c r="C906" s="1"/>
      <c r="D906" s="8"/>
      <c r="E906" s="1"/>
      <c r="F906" s="1"/>
      <c r="G906" s="1"/>
      <c r="H906" s="1"/>
      <c r="I906" s="1"/>
      <c r="J906" s="1"/>
      <c r="K906" s="1"/>
      <c r="L906" s="1"/>
      <c r="M906" s="1"/>
      <c r="N906" s="1"/>
      <c r="O906" s="157"/>
      <c r="P906" s="129"/>
      <c r="Q906" s="15"/>
      <c r="R906" s="15"/>
    </row>
    <row r="907" spans="1:18" s="16" customFormat="1">
      <c r="A907" s="1"/>
      <c r="B907" s="1"/>
      <c r="C907" s="1"/>
      <c r="D907" s="8"/>
      <c r="E907" s="1"/>
      <c r="F907" s="1"/>
      <c r="G907" s="1"/>
      <c r="H907" s="1"/>
      <c r="I907" s="1"/>
      <c r="J907" s="1"/>
      <c r="K907" s="1"/>
      <c r="L907" s="1"/>
      <c r="M907" s="1"/>
      <c r="N907" s="1"/>
      <c r="O907" s="157"/>
      <c r="P907" s="129"/>
      <c r="Q907" s="15"/>
      <c r="R907" s="15"/>
    </row>
    <row r="908" spans="1:18" s="16" customFormat="1">
      <c r="A908" s="1"/>
      <c r="B908" s="1"/>
      <c r="C908" s="1"/>
      <c r="D908" s="8"/>
      <c r="E908" s="1"/>
      <c r="F908" s="1"/>
      <c r="G908" s="1"/>
      <c r="H908" s="1"/>
      <c r="I908" s="1"/>
      <c r="J908" s="1"/>
      <c r="K908" s="1"/>
      <c r="L908" s="1"/>
      <c r="M908" s="1"/>
      <c r="N908" s="1"/>
      <c r="O908" s="157"/>
      <c r="P908" s="129"/>
      <c r="Q908" s="15"/>
      <c r="R908" s="15"/>
    </row>
    <row r="909" spans="1:18" s="16" customFormat="1">
      <c r="A909" s="1"/>
      <c r="B909" s="1"/>
      <c r="C909" s="1"/>
      <c r="D909" s="8"/>
      <c r="E909" s="1"/>
      <c r="F909" s="1"/>
      <c r="G909" s="1"/>
      <c r="H909" s="1"/>
      <c r="I909" s="1"/>
      <c r="J909" s="1"/>
      <c r="K909" s="1"/>
      <c r="L909" s="1"/>
      <c r="M909" s="1"/>
      <c r="N909" s="1"/>
      <c r="O909" s="157"/>
      <c r="P909" s="129"/>
      <c r="Q909" s="15"/>
      <c r="R909" s="15"/>
    </row>
    <row r="910" spans="1:18" s="16" customFormat="1">
      <c r="A910" s="1"/>
      <c r="B910" s="1"/>
      <c r="C910" s="1"/>
      <c r="D910" s="8"/>
      <c r="E910" s="1"/>
      <c r="F910" s="1"/>
      <c r="G910" s="1"/>
      <c r="H910" s="1"/>
      <c r="I910" s="1"/>
      <c r="J910" s="1"/>
      <c r="K910" s="1"/>
      <c r="L910" s="1"/>
      <c r="M910" s="1"/>
      <c r="N910" s="1"/>
      <c r="O910" s="157"/>
      <c r="P910" s="129"/>
      <c r="Q910" s="15"/>
      <c r="R910" s="15"/>
    </row>
    <row r="911" spans="1:18" s="16" customFormat="1">
      <c r="A911" s="1"/>
      <c r="B911" s="1"/>
      <c r="C911" s="1"/>
      <c r="D911" s="8"/>
      <c r="E911" s="1"/>
      <c r="F911" s="1"/>
      <c r="G911" s="1"/>
      <c r="H911" s="1"/>
      <c r="I911" s="1"/>
      <c r="J911" s="1"/>
      <c r="K911" s="1"/>
      <c r="L911" s="1"/>
      <c r="M911" s="1"/>
      <c r="N911" s="1"/>
      <c r="O911" s="157"/>
      <c r="P911" s="129"/>
      <c r="Q911" s="15"/>
      <c r="R911" s="15"/>
    </row>
    <row r="912" spans="1:18" s="16" customFormat="1">
      <c r="A912" s="1"/>
      <c r="B912" s="1"/>
      <c r="C912" s="1"/>
      <c r="D912" s="8"/>
      <c r="E912" s="1"/>
      <c r="F912" s="1"/>
      <c r="G912" s="1"/>
      <c r="H912" s="1"/>
      <c r="I912" s="1"/>
      <c r="J912" s="1"/>
      <c r="K912" s="1"/>
      <c r="L912" s="1"/>
      <c r="M912" s="1"/>
      <c r="N912" s="1"/>
      <c r="O912" s="157"/>
      <c r="P912" s="129"/>
      <c r="Q912" s="15"/>
      <c r="R912" s="15"/>
    </row>
    <row r="913" spans="1:18" s="16" customFormat="1">
      <c r="A913" s="1"/>
      <c r="B913" s="1"/>
      <c r="C913" s="1"/>
      <c r="D913" s="8"/>
      <c r="E913" s="1"/>
      <c r="F913" s="1"/>
      <c r="G913" s="1"/>
      <c r="H913" s="1"/>
      <c r="I913" s="1"/>
      <c r="J913" s="1"/>
      <c r="K913" s="1"/>
      <c r="L913" s="1"/>
      <c r="M913" s="1"/>
      <c r="N913" s="1"/>
      <c r="O913" s="157"/>
      <c r="P913" s="129"/>
      <c r="Q913" s="15"/>
      <c r="R913" s="15"/>
    </row>
    <row r="914" spans="1:18" s="16" customFormat="1">
      <c r="A914" s="1"/>
      <c r="B914" s="1"/>
      <c r="C914" s="1"/>
      <c r="D914" s="8"/>
      <c r="E914" s="1"/>
      <c r="F914" s="1"/>
      <c r="G914" s="1"/>
      <c r="H914" s="1"/>
      <c r="I914" s="1"/>
      <c r="J914" s="1"/>
      <c r="K914" s="1"/>
      <c r="L914" s="1"/>
      <c r="M914" s="1"/>
      <c r="N914" s="1"/>
      <c r="O914" s="157"/>
      <c r="P914" s="129"/>
      <c r="Q914" s="15"/>
      <c r="R914" s="15"/>
    </row>
    <row r="915" spans="1:18" s="16" customFormat="1">
      <c r="A915" s="1"/>
      <c r="B915" s="1"/>
      <c r="C915" s="1"/>
      <c r="D915" s="8"/>
      <c r="E915" s="1"/>
      <c r="F915" s="1"/>
      <c r="G915" s="1"/>
      <c r="H915" s="1"/>
      <c r="I915" s="1"/>
      <c r="J915" s="1"/>
      <c r="K915" s="1"/>
      <c r="L915" s="1"/>
      <c r="M915" s="1"/>
      <c r="N915" s="1"/>
      <c r="O915" s="157"/>
      <c r="P915" s="129"/>
      <c r="Q915" s="15"/>
      <c r="R915" s="15"/>
    </row>
    <row r="916" spans="1:18" s="16" customFormat="1">
      <c r="A916" s="1"/>
      <c r="B916" s="1"/>
      <c r="C916" s="1"/>
      <c r="D916" s="8"/>
      <c r="E916" s="1"/>
      <c r="F916" s="1"/>
      <c r="G916" s="1"/>
      <c r="H916" s="1"/>
      <c r="I916" s="1"/>
      <c r="J916" s="1"/>
      <c r="K916" s="1"/>
      <c r="L916" s="1"/>
      <c r="M916" s="1"/>
      <c r="N916" s="1"/>
      <c r="O916" s="157"/>
      <c r="P916" s="129"/>
      <c r="Q916" s="15"/>
      <c r="R916" s="15"/>
    </row>
    <row r="917" spans="1:18" s="16" customFormat="1">
      <c r="A917" s="1"/>
      <c r="B917" s="1"/>
      <c r="C917" s="1"/>
      <c r="D917" s="8"/>
      <c r="E917" s="1"/>
      <c r="F917" s="1"/>
      <c r="G917" s="1"/>
      <c r="H917" s="1"/>
      <c r="I917" s="1"/>
      <c r="J917" s="1"/>
      <c r="K917" s="1"/>
      <c r="L917" s="1"/>
      <c r="M917" s="1"/>
      <c r="N917" s="1"/>
      <c r="O917" s="157"/>
      <c r="P917" s="129"/>
      <c r="Q917" s="15"/>
      <c r="R917" s="15"/>
    </row>
    <row r="918" spans="1:18" s="16" customFormat="1">
      <c r="A918" s="1"/>
      <c r="B918" s="1"/>
      <c r="C918" s="1"/>
      <c r="D918" s="8"/>
      <c r="E918" s="1"/>
      <c r="F918" s="1"/>
      <c r="G918" s="1"/>
      <c r="H918" s="1"/>
      <c r="I918" s="1"/>
      <c r="J918" s="1"/>
      <c r="K918" s="1"/>
      <c r="L918" s="1"/>
      <c r="M918" s="1"/>
      <c r="N918" s="1"/>
      <c r="O918" s="157"/>
      <c r="P918" s="129"/>
      <c r="Q918" s="15"/>
      <c r="R918" s="15"/>
    </row>
    <row r="919" spans="1:18" s="16" customFormat="1">
      <c r="A919" s="1"/>
      <c r="B919" s="1"/>
      <c r="C919" s="1"/>
      <c r="D919" s="8"/>
      <c r="E919" s="1"/>
      <c r="F919" s="1"/>
      <c r="G919" s="1"/>
      <c r="H919" s="1"/>
      <c r="I919" s="1"/>
      <c r="J919" s="1"/>
      <c r="K919" s="1"/>
      <c r="L919" s="1"/>
      <c r="M919" s="1"/>
      <c r="N919" s="1"/>
      <c r="O919" s="157"/>
      <c r="P919" s="129"/>
      <c r="Q919" s="15"/>
      <c r="R919" s="15"/>
    </row>
    <row r="920" spans="1:18" s="16" customFormat="1">
      <c r="A920" s="1"/>
      <c r="B920" s="1"/>
      <c r="C920" s="1"/>
      <c r="D920" s="8"/>
      <c r="E920" s="1"/>
      <c r="F920" s="1"/>
      <c r="G920" s="1"/>
      <c r="H920" s="1"/>
      <c r="I920" s="1"/>
      <c r="J920" s="1"/>
      <c r="K920" s="1"/>
      <c r="L920" s="1"/>
      <c r="M920" s="1"/>
      <c r="N920" s="1"/>
      <c r="O920" s="157"/>
      <c r="P920" s="129"/>
      <c r="Q920" s="15"/>
      <c r="R920" s="15"/>
    </row>
    <row r="921" spans="1:18" s="16" customFormat="1">
      <c r="A921" s="1"/>
      <c r="B921" s="1"/>
      <c r="C921" s="1"/>
      <c r="D921" s="8"/>
      <c r="E921" s="1"/>
      <c r="F921" s="1"/>
      <c r="G921" s="1"/>
      <c r="H921" s="1"/>
      <c r="I921" s="1"/>
      <c r="J921" s="1"/>
      <c r="K921" s="1"/>
      <c r="L921" s="1"/>
      <c r="M921" s="1"/>
      <c r="N921" s="1"/>
      <c r="O921" s="157"/>
      <c r="P921" s="129"/>
      <c r="Q921" s="15"/>
      <c r="R921" s="15"/>
    </row>
    <row r="922" spans="1:18" s="16" customFormat="1">
      <c r="A922" s="1"/>
      <c r="B922" s="1"/>
      <c r="C922" s="1"/>
      <c r="D922" s="8"/>
      <c r="E922" s="1"/>
      <c r="F922" s="1"/>
      <c r="G922" s="1"/>
      <c r="H922" s="1"/>
      <c r="I922" s="1"/>
      <c r="J922" s="1"/>
      <c r="K922" s="1"/>
      <c r="L922" s="1"/>
      <c r="M922" s="1"/>
      <c r="N922" s="1"/>
      <c r="O922" s="157"/>
      <c r="P922" s="129"/>
      <c r="Q922" s="15"/>
      <c r="R922" s="15"/>
    </row>
    <row r="923" spans="1:18" s="16" customFormat="1">
      <c r="A923" s="1"/>
      <c r="B923" s="1"/>
      <c r="C923" s="1"/>
      <c r="D923" s="8"/>
      <c r="E923" s="1"/>
      <c r="F923" s="1"/>
      <c r="G923" s="1"/>
      <c r="H923" s="1"/>
      <c r="I923" s="1"/>
      <c r="J923" s="1"/>
      <c r="K923" s="1"/>
      <c r="L923" s="1"/>
      <c r="M923" s="1"/>
      <c r="N923" s="1"/>
      <c r="O923" s="157"/>
      <c r="P923" s="129"/>
      <c r="Q923" s="15"/>
      <c r="R923" s="15"/>
    </row>
    <row r="924" spans="1:18" s="16" customFormat="1">
      <c r="A924" s="1"/>
      <c r="B924" s="1"/>
      <c r="C924" s="1"/>
      <c r="D924" s="8"/>
      <c r="E924" s="1"/>
      <c r="F924" s="1"/>
      <c r="G924" s="1"/>
      <c r="H924" s="1"/>
      <c r="I924" s="1"/>
      <c r="J924" s="1"/>
      <c r="K924" s="1"/>
      <c r="L924" s="1"/>
      <c r="M924" s="1"/>
      <c r="N924" s="1"/>
      <c r="O924" s="157"/>
      <c r="P924" s="129"/>
      <c r="Q924" s="15"/>
      <c r="R924" s="15"/>
    </row>
    <row r="925" spans="1:18" s="16" customFormat="1">
      <c r="A925" s="1"/>
      <c r="B925" s="1"/>
      <c r="C925" s="1"/>
      <c r="D925" s="8"/>
      <c r="E925" s="1"/>
      <c r="F925" s="1"/>
      <c r="G925" s="1"/>
      <c r="H925" s="1"/>
      <c r="I925" s="1"/>
      <c r="J925" s="1"/>
      <c r="K925" s="1"/>
      <c r="L925" s="1"/>
      <c r="M925" s="1"/>
      <c r="N925" s="1"/>
      <c r="O925" s="157"/>
      <c r="P925" s="129"/>
      <c r="Q925" s="15"/>
      <c r="R925" s="15"/>
    </row>
    <row r="926" spans="1:18" s="16" customFormat="1">
      <c r="A926" s="1"/>
      <c r="B926" s="1"/>
      <c r="C926" s="1"/>
      <c r="D926" s="8"/>
      <c r="E926" s="1"/>
      <c r="F926" s="1"/>
      <c r="G926" s="1"/>
      <c r="H926" s="1"/>
      <c r="I926" s="1"/>
      <c r="J926" s="1"/>
      <c r="K926" s="1"/>
      <c r="L926" s="1"/>
      <c r="M926" s="1"/>
      <c r="N926" s="1"/>
      <c r="O926" s="157"/>
      <c r="P926" s="129"/>
      <c r="Q926" s="15"/>
      <c r="R926" s="15"/>
    </row>
    <row r="927" spans="1:18" s="16" customFormat="1">
      <c r="A927" s="1"/>
      <c r="B927" s="1"/>
      <c r="C927" s="1"/>
      <c r="D927" s="8"/>
      <c r="E927" s="1"/>
      <c r="F927" s="1"/>
      <c r="G927" s="1"/>
      <c r="H927" s="1"/>
      <c r="I927" s="1"/>
      <c r="J927" s="1"/>
      <c r="K927" s="1"/>
      <c r="L927" s="1"/>
      <c r="M927" s="1"/>
      <c r="N927" s="1"/>
      <c r="O927" s="157"/>
      <c r="P927" s="129"/>
      <c r="Q927" s="15"/>
      <c r="R927" s="15"/>
    </row>
    <row r="928" spans="1:18" s="16" customFormat="1">
      <c r="A928" s="1"/>
      <c r="B928" s="1"/>
      <c r="C928" s="1"/>
      <c r="D928" s="8"/>
      <c r="E928" s="1"/>
      <c r="F928" s="1"/>
      <c r="G928" s="1"/>
      <c r="H928" s="1"/>
      <c r="I928" s="1"/>
      <c r="J928" s="1"/>
      <c r="K928" s="1"/>
      <c r="L928" s="1"/>
      <c r="M928" s="1"/>
      <c r="N928" s="1"/>
      <c r="O928" s="157"/>
      <c r="P928" s="129"/>
      <c r="Q928" s="15"/>
      <c r="R928" s="15"/>
    </row>
    <row r="929" spans="1:18" s="16" customFormat="1">
      <c r="A929" s="1"/>
      <c r="B929" s="1"/>
      <c r="C929" s="1"/>
      <c r="D929" s="8"/>
      <c r="E929" s="1"/>
      <c r="F929" s="1"/>
      <c r="G929" s="1"/>
      <c r="H929" s="1"/>
      <c r="I929" s="1"/>
      <c r="J929" s="1"/>
      <c r="K929" s="1"/>
      <c r="L929" s="1"/>
      <c r="M929" s="1"/>
      <c r="N929" s="1"/>
      <c r="O929" s="157"/>
      <c r="P929" s="129"/>
      <c r="Q929" s="15"/>
      <c r="R929" s="15"/>
    </row>
    <row r="930" spans="1:18" s="16" customFormat="1">
      <c r="A930" s="1"/>
      <c r="B930" s="1"/>
      <c r="C930" s="1"/>
      <c r="D930" s="8"/>
      <c r="E930" s="1"/>
      <c r="F930" s="1"/>
      <c r="G930" s="1"/>
      <c r="H930" s="1"/>
      <c r="I930" s="1"/>
      <c r="J930" s="1"/>
      <c r="K930" s="1"/>
      <c r="L930" s="1"/>
      <c r="M930" s="1"/>
      <c r="N930" s="1"/>
      <c r="O930" s="157"/>
      <c r="P930" s="129"/>
      <c r="Q930" s="15"/>
      <c r="R930" s="15"/>
    </row>
    <row r="931" spans="1:18" s="16" customFormat="1">
      <c r="A931" s="1"/>
      <c r="B931" s="1"/>
      <c r="C931" s="1"/>
      <c r="D931" s="8"/>
      <c r="E931" s="1"/>
      <c r="F931" s="1"/>
      <c r="G931" s="1"/>
      <c r="H931" s="1"/>
      <c r="I931" s="1"/>
      <c r="J931" s="1"/>
      <c r="K931" s="1"/>
      <c r="L931" s="1"/>
      <c r="M931" s="1"/>
      <c r="N931" s="1"/>
      <c r="O931" s="157"/>
      <c r="P931" s="129"/>
      <c r="Q931" s="15"/>
      <c r="R931" s="15"/>
    </row>
    <row r="932" spans="1:18" s="16" customFormat="1">
      <c r="A932" s="1"/>
      <c r="B932" s="1"/>
      <c r="C932" s="1"/>
      <c r="D932" s="8"/>
      <c r="E932" s="1"/>
      <c r="F932" s="1"/>
      <c r="G932" s="1"/>
      <c r="H932" s="1"/>
      <c r="I932" s="1"/>
      <c r="J932" s="1"/>
      <c r="K932" s="1"/>
      <c r="L932" s="1"/>
      <c r="M932" s="1"/>
      <c r="N932" s="1"/>
      <c r="O932" s="157"/>
      <c r="P932" s="129"/>
      <c r="Q932" s="15"/>
      <c r="R932" s="15"/>
    </row>
    <row r="933" spans="1:18" s="16" customFormat="1">
      <c r="A933" s="1"/>
      <c r="B933" s="1"/>
      <c r="C933" s="1"/>
      <c r="D933" s="8"/>
      <c r="E933" s="1"/>
      <c r="F933" s="1"/>
      <c r="G933" s="1"/>
      <c r="H933" s="1"/>
      <c r="I933" s="1"/>
      <c r="J933" s="1"/>
      <c r="K933" s="1"/>
      <c r="L933" s="1"/>
      <c r="M933" s="1"/>
      <c r="N933" s="1"/>
      <c r="O933" s="157"/>
      <c r="P933" s="129"/>
      <c r="Q933" s="15"/>
      <c r="R933" s="15"/>
    </row>
    <row r="934" spans="1:18" s="16" customFormat="1">
      <c r="A934" s="1"/>
      <c r="B934" s="1"/>
      <c r="C934" s="1"/>
      <c r="D934" s="8"/>
      <c r="E934" s="1"/>
      <c r="F934" s="1"/>
      <c r="G934" s="1"/>
      <c r="H934" s="1"/>
      <c r="I934" s="1"/>
      <c r="J934" s="1"/>
      <c r="K934" s="1"/>
      <c r="L934" s="1"/>
      <c r="M934" s="1"/>
      <c r="N934" s="1"/>
      <c r="O934" s="157"/>
      <c r="P934" s="129"/>
      <c r="Q934" s="15"/>
      <c r="R934" s="15"/>
    </row>
    <row r="935" spans="1:18" s="16" customFormat="1">
      <c r="A935" s="1"/>
      <c r="B935" s="1"/>
      <c r="C935" s="1"/>
      <c r="D935" s="8"/>
      <c r="E935" s="1"/>
      <c r="F935" s="1"/>
      <c r="G935" s="1"/>
      <c r="H935" s="1"/>
      <c r="I935" s="1"/>
      <c r="J935" s="1"/>
      <c r="K935" s="1"/>
      <c r="L935" s="1"/>
      <c r="M935" s="1"/>
      <c r="N935" s="1"/>
      <c r="O935" s="157"/>
      <c r="P935" s="129"/>
      <c r="Q935" s="15"/>
      <c r="R935" s="15"/>
    </row>
    <row r="936" spans="1:18" s="16" customFormat="1">
      <c r="A936" s="1"/>
      <c r="B936" s="1"/>
      <c r="C936" s="1"/>
      <c r="D936" s="8"/>
      <c r="E936" s="1"/>
      <c r="F936" s="1"/>
      <c r="G936" s="1"/>
      <c r="H936" s="1"/>
      <c r="I936" s="1"/>
      <c r="J936" s="1"/>
      <c r="K936" s="1"/>
      <c r="L936" s="1"/>
      <c r="M936" s="1"/>
      <c r="N936" s="1"/>
      <c r="O936" s="157"/>
      <c r="P936" s="129"/>
      <c r="Q936" s="15"/>
      <c r="R936" s="15"/>
    </row>
    <row r="937" spans="1:18" s="16" customFormat="1">
      <c r="A937" s="1"/>
      <c r="B937" s="1"/>
      <c r="C937" s="1"/>
      <c r="D937" s="8"/>
      <c r="E937" s="1"/>
      <c r="F937" s="1"/>
      <c r="G937" s="1"/>
      <c r="H937" s="1"/>
      <c r="I937" s="1"/>
      <c r="J937" s="1"/>
      <c r="K937" s="1"/>
      <c r="L937" s="1"/>
      <c r="M937" s="1"/>
      <c r="N937" s="1"/>
      <c r="O937" s="157"/>
      <c r="P937" s="129"/>
      <c r="Q937" s="15"/>
      <c r="R937" s="15"/>
    </row>
    <row r="938" spans="1:18" s="16" customFormat="1">
      <c r="A938" s="1"/>
      <c r="B938" s="1"/>
      <c r="C938" s="1"/>
      <c r="D938" s="8"/>
      <c r="E938" s="1"/>
      <c r="F938" s="1"/>
      <c r="G938" s="1"/>
      <c r="H938" s="1"/>
      <c r="I938" s="1"/>
      <c r="J938" s="1"/>
      <c r="K938" s="1"/>
      <c r="L938" s="1"/>
      <c r="M938" s="1"/>
      <c r="N938" s="1"/>
      <c r="O938" s="157"/>
      <c r="P938" s="129"/>
      <c r="Q938" s="15"/>
      <c r="R938" s="15"/>
    </row>
    <row r="939" spans="1:18" s="16" customFormat="1">
      <c r="A939" s="1"/>
      <c r="B939" s="1"/>
      <c r="C939" s="1"/>
      <c r="D939" s="8"/>
      <c r="E939" s="1"/>
      <c r="F939" s="1"/>
      <c r="G939" s="1"/>
      <c r="H939" s="1"/>
      <c r="I939" s="1"/>
      <c r="J939" s="1"/>
      <c r="K939" s="1"/>
      <c r="L939" s="1"/>
      <c r="M939" s="1"/>
      <c r="N939" s="1"/>
      <c r="O939" s="157"/>
      <c r="P939" s="129"/>
      <c r="Q939" s="15"/>
      <c r="R939" s="15"/>
    </row>
    <row r="940" spans="1:18" s="16" customFormat="1">
      <c r="A940" s="1"/>
      <c r="B940" s="1"/>
      <c r="C940" s="1"/>
      <c r="D940" s="8"/>
      <c r="E940" s="1"/>
      <c r="F940" s="1"/>
      <c r="G940" s="1"/>
      <c r="H940" s="1"/>
      <c r="I940" s="1"/>
      <c r="J940" s="1"/>
      <c r="K940" s="1"/>
      <c r="L940" s="1"/>
      <c r="M940" s="1"/>
      <c r="N940" s="1"/>
      <c r="O940" s="157"/>
      <c r="P940" s="129"/>
      <c r="Q940" s="15"/>
      <c r="R940" s="15"/>
    </row>
    <row r="941" spans="1:18" s="16" customFormat="1">
      <c r="A941" s="1"/>
      <c r="B941" s="1"/>
      <c r="C941" s="1"/>
      <c r="D941" s="8"/>
      <c r="E941" s="1"/>
      <c r="F941" s="1"/>
      <c r="G941" s="1"/>
      <c r="H941" s="1"/>
      <c r="I941" s="1"/>
      <c r="J941" s="1"/>
      <c r="K941" s="1"/>
      <c r="L941" s="1"/>
      <c r="M941" s="1"/>
      <c r="N941" s="1"/>
      <c r="O941" s="157"/>
      <c r="P941" s="129"/>
      <c r="Q941" s="15"/>
      <c r="R941" s="15"/>
    </row>
    <row r="942" spans="1:18" s="16" customFormat="1">
      <c r="A942" s="1"/>
      <c r="B942" s="1"/>
      <c r="C942" s="1"/>
      <c r="D942" s="8"/>
      <c r="E942" s="1"/>
      <c r="F942" s="1"/>
      <c r="G942" s="1"/>
      <c r="H942" s="1"/>
      <c r="I942" s="1"/>
      <c r="J942" s="1"/>
      <c r="K942" s="1"/>
      <c r="L942" s="1"/>
      <c r="M942" s="1"/>
      <c r="N942" s="1"/>
      <c r="O942" s="157"/>
      <c r="P942" s="129"/>
      <c r="Q942" s="15"/>
      <c r="R942" s="15"/>
    </row>
    <row r="943" spans="1:18" s="16" customFormat="1">
      <c r="A943" s="1"/>
      <c r="B943" s="1"/>
      <c r="C943" s="1"/>
      <c r="D943" s="8"/>
      <c r="E943" s="1"/>
      <c r="F943" s="1"/>
      <c r="G943" s="1"/>
      <c r="H943" s="1"/>
      <c r="I943" s="1"/>
      <c r="J943" s="1"/>
      <c r="K943" s="1"/>
      <c r="L943" s="1"/>
      <c r="M943" s="1"/>
      <c r="N943" s="1"/>
      <c r="O943" s="157"/>
      <c r="P943" s="129"/>
      <c r="Q943" s="15"/>
      <c r="R943" s="15"/>
    </row>
    <row r="944" spans="1:18" s="16" customFormat="1">
      <c r="A944" s="1"/>
      <c r="B944" s="1"/>
      <c r="C944" s="1"/>
      <c r="D944" s="8"/>
      <c r="E944" s="1"/>
      <c r="F944" s="1"/>
      <c r="G944" s="1"/>
      <c r="H944" s="1"/>
      <c r="I944" s="1"/>
      <c r="J944" s="1"/>
      <c r="K944" s="1"/>
      <c r="L944" s="1"/>
      <c r="M944" s="1"/>
      <c r="N944" s="1"/>
      <c r="O944" s="157"/>
      <c r="P944" s="129"/>
      <c r="Q944" s="15"/>
      <c r="R944" s="15"/>
    </row>
    <row r="945" spans="1:18" s="16" customFormat="1">
      <c r="A945" s="1"/>
      <c r="B945" s="1"/>
      <c r="C945" s="1"/>
      <c r="D945" s="8"/>
      <c r="E945" s="1"/>
      <c r="F945" s="1"/>
      <c r="G945" s="1"/>
      <c r="H945" s="1"/>
      <c r="I945" s="1"/>
      <c r="J945" s="1"/>
      <c r="K945" s="1"/>
      <c r="L945" s="1"/>
      <c r="M945" s="1"/>
      <c r="N945" s="1"/>
      <c r="O945" s="157"/>
      <c r="P945" s="129"/>
      <c r="Q945" s="15"/>
      <c r="R945" s="15"/>
    </row>
    <row r="946" spans="1:18" s="16" customFormat="1">
      <c r="A946" s="1"/>
      <c r="B946" s="1"/>
      <c r="C946" s="1"/>
      <c r="D946" s="8"/>
      <c r="E946" s="1"/>
      <c r="F946" s="1"/>
      <c r="G946" s="1"/>
      <c r="H946" s="1"/>
      <c r="I946" s="1"/>
      <c r="J946" s="1"/>
      <c r="K946" s="1"/>
      <c r="L946" s="1"/>
      <c r="M946" s="1"/>
      <c r="N946" s="1"/>
      <c r="O946" s="157"/>
      <c r="P946" s="129"/>
      <c r="Q946" s="15"/>
      <c r="R946" s="15"/>
    </row>
    <row r="947" spans="1:18" s="16" customFormat="1">
      <c r="A947" s="1"/>
      <c r="B947" s="1"/>
      <c r="C947" s="1"/>
      <c r="D947" s="8"/>
      <c r="E947" s="1"/>
      <c r="F947" s="1"/>
      <c r="G947" s="1"/>
      <c r="H947" s="1"/>
      <c r="I947" s="1"/>
      <c r="J947" s="1"/>
      <c r="K947" s="1"/>
      <c r="L947" s="1"/>
      <c r="M947" s="1"/>
      <c r="N947" s="1"/>
      <c r="O947" s="157"/>
      <c r="P947" s="129"/>
      <c r="Q947" s="15"/>
      <c r="R947" s="15"/>
    </row>
    <row r="948" spans="1:18" s="16" customFormat="1">
      <c r="A948" s="1"/>
      <c r="B948" s="1"/>
      <c r="C948" s="1"/>
      <c r="D948" s="8"/>
      <c r="E948" s="1"/>
      <c r="F948" s="1"/>
      <c r="G948" s="1"/>
      <c r="H948" s="1"/>
      <c r="I948" s="1"/>
      <c r="J948" s="1"/>
      <c r="K948" s="1"/>
      <c r="L948" s="1"/>
      <c r="M948" s="1"/>
      <c r="N948" s="1"/>
      <c r="O948" s="157"/>
      <c r="P948" s="129"/>
      <c r="Q948" s="15"/>
      <c r="R948" s="15"/>
    </row>
    <row r="949" spans="1:18" s="16" customFormat="1">
      <c r="A949" s="1"/>
      <c r="B949" s="1"/>
      <c r="C949" s="1"/>
      <c r="D949" s="8"/>
      <c r="E949" s="1"/>
      <c r="F949" s="1"/>
      <c r="G949" s="1"/>
      <c r="H949" s="1"/>
      <c r="I949" s="1"/>
      <c r="J949" s="1"/>
      <c r="K949" s="1"/>
      <c r="L949" s="1"/>
      <c r="M949" s="1"/>
      <c r="N949" s="1"/>
      <c r="O949" s="157"/>
      <c r="P949" s="129"/>
      <c r="Q949" s="15"/>
      <c r="R949" s="15"/>
    </row>
    <row r="950" spans="1:18" s="16" customFormat="1">
      <c r="A950" s="1"/>
      <c r="B950" s="1"/>
      <c r="C950" s="1"/>
      <c r="D950" s="8"/>
      <c r="E950" s="1"/>
      <c r="F950" s="1"/>
      <c r="G950" s="1"/>
      <c r="H950" s="1"/>
      <c r="I950" s="1"/>
      <c r="J950" s="1"/>
      <c r="K950" s="1"/>
      <c r="L950" s="1"/>
      <c r="M950" s="1"/>
      <c r="N950" s="1"/>
      <c r="O950" s="157"/>
      <c r="P950" s="129"/>
      <c r="Q950" s="15"/>
      <c r="R950" s="15"/>
    </row>
    <row r="951" spans="1:18" s="16" customFormat="1">
      <c r="A951" s="1"/>
      <c r="B951" s="1"/>
      <c r="C951" s="1"/>
      <c r="D951" s="8"/>
      <c r="E951" s="1"/>
      <c r="F951" s="1"/>
      <c r="G951" s="1"/>
      <c r="H951" s="1"/>
      <c r="I951" s="1"/>
      <c r="J951" s="1"/>
      <c r="K951" s="1"/>
      <c r="L951" s="1"/>
      <c r="M951" s="1"/>
      <c r="N951" s="1"/>
      <c r="O951" s="157"/>
      <c r="P951" s="129"/>
      <c r="Q951" s="15"/>
      <c r="R951" s="15"/>
    </row>
    <row r="952" spans="1:18" s="16" customFormat="1">
      <c r="A952" s="1"/>
      <c r="B952" s="1"/>
      <c r="C952" s="1"/>
      <c r="D952" s="8"/>
      <c r="E952" s="1"/>
      <c r="F952" s="1"/>
      <c r="G952" s="1"/>
      <c r="H952" s="1"/>
      <c r="I952" s="1"/>
      <c r="J952" s="1"/>
      <c r="K952" s="1"/>
      <c r="L952" s="1"/>
      <c r="M952" s="1"/>
      <c r="N952" s="1"/>
      <c r="O952" s="157"/>
      <c r="P952" s="129"/>
      <c r="Q952" s="15"/>
      <c r="R952" s="15"/>
    </row>
    <row r="953" spans="1:18" s="16" customFormat="1">
      <c r="A953" s="1"/>
      <c r="B953" s="1"/>
      <c r="C953" s="1"/>
      <c r="D953" s="8"/>
      <c r="E953" s="1"/>
      <c r="F953" s="1"/>
      <c r="G953" s="1"/>
      <c r="H953" s="1"/>
      <c r="I953" s="1"/>
      <c r="J953" s="1"/>
      <c r="K953" s="1"/>
      <c r="L953" s="1"/>
      <c r="M953" s="1"/>
      <c r="N953" s="1"/>
      <c r="O953" s="157"/>
      <c r="P953" s="129"/>
      <c r="Q953" s="15"/>
      <c r="R953" s="15"/>
    </row>
    <row r="954" spans="1:18" s="16" customFormat="1">
      <c r="A954" s="1"/>
      <c r="B954" s="1"/>
      <c r="C954" s="1"/>
      <c r="D954" s="8"/>
      <c r="E954" s="1"/>
      <c r="F954" s="1"/>
      <c r="G954" s="1"/>
      <c r="H954" s="1"/>
      <c r="I954" s="1"/>
      <c r="J954" s="1"/>
      <c r="K954" s="1"/>
      <c r="L954" s="1"/>
      <c r="M954" s="1"/>
      <c r="N954" s="1"/>
      <c r="O954" s="157"/>
      <c r="P954" s="129"/>
      <c r="Q954" s="15"/>
      <c r="R954" s="15"/>
    </row>
    <row r="955" spans="1:18" s="16" customFormat="1">
      <c r="A955" s="1"/>
      <c r="B955" s="1"/>
      <c r="C955" s="1"/>
      <c r="D955" s="8"/>
      <c r="E955" s="1"/>
      <c r="F955" s="1"/>
      <c r="G955" s="1"/>
      <c r="H955" s="1"/>
      <c r="I955" s="1"/>
      <c r="J955" s="1"/>
      <c r="K955" s="1"/>
      <c r="L955" s="1"/>
      <c r="M955" s="1"/>
      <c r="N955" s="1"/>
      <c r="O955" s="157"/>
      <c r="P955" s="129"/>
      <c r="Q955" s="15"/>
      <c r="R955" s="15"/>
    </row>
    <row r="956" spans="1:18" s="16" customFormat="1">
      <c r="A956" s="1"/>
      <c r="B956" s="1"/>
      <c r="C956" s="1"/>
      <c r="D956" s="8"/>
      <c r="E956" s="1"/>
      <c r="F956" s="1"/>
      <c r="G956" s="1"/>
      <c r="H956" s="1"/>
      <c r="I956" s="1"/>
      <c r="J956" s="1"/>
      <c r="K956" s="1"/>
      <c r="L956" s="1"/>
      <c r="M956" s="1"/>
      <c r="N956" s="1"/>
      <c r="O956" s="157"/>
      <c r="P956" s="129"/>
      <c r="Q956" s="15"/>
      <c r="R956" s="15"/>
    </row>
    <row r="957" spans="1:18" s="16" customFormat="1">
      <c r="A957" s="1"/>
      <c r="B957" s="1"/>
      <c r="C957" s="1"/>
      <c r="D957" s="8"/>
      <c r="E957" s="1"/>
      <c r="F957" s="1"/>
      <c r="G957" s="1"/>
      <c r="H957" s="1"/>
      <c r="I957" s="1"/>
      <c r="J957" s="1"/>
      <c r="K957" s="1"/>
      <c r="L957" s="1"/>
      <c r="M957" s="1"/>
      <c r="N957" s="1"/>
      <c r="O957" s="157"/>
      <c r="P957" s="129"/>
      <c r="Q957" s="15"/>
      <c r="R957" s="15"/>
    </row>
    <row r="958" spans="1:18" s="16" customFormat="1">
      <c r="A958" s="1"/>
      <c r="B958" s="1"/>
      <c r="C958" s="1"/>
      <c r="D958" s="8"/>
      <c r="E958" s="1"/>
      <c r="F958" s="1"/>
      <c r="G958" s="1"/>
      <c r="H958" s="1"/>
      <c r="I958" s="1"/>
      <c r="J958" s="1"/>
      <c r="K958" s="1"/>
      <c r="L958" s="1"/>
      <c r="M958" s="1"/>
      <c r="N958" s="1"/>
      <c r="O958" s="157"/>
      <c r="P958" s="129"/>
      <c r="Q958" s="15"/>
      <c r="R958" s="15"/>
    </row>
    <row r="959" spans="1:18" s="16" customFormat="1">
      <c r="A959" s="1"/>
      <c r="B959" s="1"/>
      <c r="C959" s="1"/>
      <c r="D959" s="8"/>
      <c r="E959" s="1"/>
      <c r="F959" s="1"/>
      <c r="G959" s="1"/>
      <c r="H959" s="1"/>
      <c r="I959" s="1"/>
      <c r="J959" s="1"/>
      <c r="K959" s="1"/>
      <c r="L959" s="1"/>
      <c r="M959" s="1"/>
      <c r="N959" s="1"/>
      <c r="O959" s="157"/>
      <c r="P959" s="129"/>
      <c r="Q959" s="15"/>
      <c r="R959" s="15"/>
    </row>
    <row r="960" spans="1:18" s="16" customFormat="1">
      <c r="A960" s="1"/>
      <c r="B960" s="1"/>
      <c r="C960" s="1"/>
      <c r="D960" s="8"/>
      <c r="E960" s="1"/>
      <c r="F960" s="1"/>
      <c r="G960" s="1"/>
      <c r="H960" s="1"/>
      <c r="I960" s="1"/>
      <c r="J960" s="1"/>
      <c r="K960" s="1"/>
      <c r="L960" s="1"/>
      <c r="M960" s="1"/>
      <c r="N960" s="1"/>
      <c r="O960" s="157"/>
      <c r="P960" s="129"/>
      <c r="Q960" s="15"/>
      <c r="R960" s="15"/>
    </row>
    <row r="961" spans="1:18" s="16" customFormat="1">
      <c r="A961" s="1"/>
      <c r="B961" s="1"/>
      <c r="C961" s="1"/>
      <c r="D961" s="8"/>
      <c r="E961" s="1"/>
      <c r="F961" s="1"/>
      <c r="G961" s="1"/>
      <c r="H961" s="1"/>
      <c r="I961" s="1"/>
      <c r="J961" s="1"/>
      <c r="K961" s="1"/>
      <c r="L961" s="1"/>
      <c r="M961" s="1"/>
      <c r="N961" s="1"/>
      <c r="O961" s="157"/>
      <c r="P961" s="129"/>
      <c r="Q961" s="15"/>
      <c r="R961" s="15"/>
    </row>
    <row r="962" spans="1:18" s="16" customFormat="1">
      <c r="A962" s="1"/>
      <c r="B962" s="1"/>
      <c r="C962" s="1"/>
      <c r="D962" s="8"/>
      <c r="E962" s="1"/>
      <c r="F962" s="1"/>
      <c r="G962" s="1"/>
      <c r="H962" s="1"/>
      <c r="I962" s="1"/>
      <c r="J962" s="1"/>
      <c r="K962" s="1"/>
      <c r="L962" s="1"/>
      <c r="M962" s="1"/>
      <c r="N962" s="1"/>
      <c r="O962" s="157"/>
      <c r="P962" s="129"/>
      <c r="Q962" s="15"/>
      <c r="R962" s="15"/>
    </row>
    <row r="963" spans="1:18" s="16" customFormat="1">
      <c r="A963" s="1"/>
      <c r="B963" s="1"/>
      <c r="C963" s="1"/>
      <c r="D963" s="8"/>
      <c r="E963" s="1"/>
      <c r="F963" s="1"/>
      <c r="G963" s="1"/>
      <c r="H963" s="1"/>
      <c r="I963" s="1"/>
      <c r="J963" s="1"/>
      <c r="K963" s="1"/>
      <c r="L963" s="1"/>
      <c r="M963" s="1"/>
      <c r="N963" s="1"/>
      <c r="O963" s="157"/>
      <c r="P963" s="129"/>
      <c r="Q963" s="15"/>
      <c r="R963" s="15"/>
    </row>
    <row r="964" spans="1:18" s="16" customFormat="1">
      <c r="A964" s="1"/>
      <c r="B964" s="1"/>
      <c r="C964" s="1"/>
      <c r="D964" s="8"/>
      <c r="E964" s="1"/>
      <c r="F964" s="1"/>
      <c r="G964" s="1"/>
      <c r="H964" s="1"/>
      <c r="I964" s="1"/>
      <c r="J964" s="1"/>
      <c r="K964" s="1"/>
      <c r="L964" s="1"/>
      <c r="M964" s="1"/>
      <c r="N964" s="1"/>
      <c r="O964" s="157"/>
      <c r="P964" s="129"/>
      <c r="Q964" s="15"/>
      <c r="R964" s="15"/>
    </row>
    <row r="965" spans="1:18" s="16" customFormat="1">
      <c r="A965" s="1"/>
      <c r="B965" s="1"/>
      <c r="C965" s="1"/>
      <c r="D965" s="8"/>
      <c r="E965" s="1"/>
      <c r="F965" s="1"/>
      <c r="G965" s="1"/>
      <c r="H965" s="1"/>
      <c r="I965" s="1"/>
      <c r="J965" s="1"/>
      <c r="K965" s="1"/>
      <c r="L965" s="1"/>
      <c r="M965" s="1"/>
      <c r="N965" s="1"/>
      <c r="O965" s="157"/>
      <c r="P965" s="129"/>
      <c r="Q965" s="15"/>
      <c r="R965" s="15"/>
    </row>
    <row r="966" spans="1:18" s="16" customFormat="1">
      <c r="A966" s="1"/>
      <c r="B966" s="1"/>
      <c r="C966" s="1"/>
      <c r="D966" s="8"/>
      <c r="E966" s="1"/>
      <c r="F966" s="1"/>
      <c r="G966" s="1"/>
      <c r="H966" s="1"/>
      <c r="I966" s="1"/>
      <c r="J966" s="1"/>
      <c r="K966" s="1"/>
      <c r="L966" s="1"/>
      <c r="M966" s="1"/>
      <c r="N966" s="1"/>
      <c r="O966" s="157"/>
      <c r="P966" s="129"/>
      <c r="Q966" s="15"/>
      <c r="R966" s="15"/>
    </row>
    <row r="967" spans="1:18" s="16" customFormat="1">
      <c r="A967" s="1"/>
      <c r="B967" s="1"/>
      <c r="C967" s="1"/>
      <c r="D967" s="8"/>
      <c r="E967" s="1"/>
      <c r="F967" s="1"/>
      <c r="G967" s="1"/>
      <c r="H967" s="1"/>
      <c r="I967" s="1"/>
      <c r="J967" s="1"/>
      <c r="K967" s="1"/>
      <c r="L967" s="1"/>
      <c r="M967" s="1"/>
      <c r="N967" s="1"/>
      <c r="O967" s="157"/>
      <c r="P967" s="129"/>
      <c r="Q967" s="15"/>
      <c r="R967" s="15"/>
    </row>
    <row r="968" spans="1:18" s="16" customFormat="1">
      <c r="A968" s="1"/>
      <c r="B968" s="1"/>
      <c r="C968" s="1"/>
      <c r="D968" s="8"/>
      <c r="E968" s="1"/>
      <c r="F968" s="1"/>
      <c r="G968" s="1"/>
      <c r="H968" s="1"/>
      <c r="I968" s="1"/>
      <c r="J968" s="1"/>
      <c r="K968" s="1"/>
      <c r="L968" s="1"/>
      <c r="M968" s="1"/>
      <c r="N968" s="1"/>
      <c r="O968" s="157"/>
      <c r="P968" s="129"/>
      <c r="Q968" s="15"/>
      <c r="R968" s="15"/>
    </row>
    <row r="969" spans="1:18" s="16" customFormat="1">
      <c r="A969" s="1"/>
      <c r="B969" s="1"/>
      <c r="C969" s="1"/>
      <c r="D969" s="8"/>
      <c r="E969" s="1"/>
      <c r="F969" s="1"/>
      <c r="G969" s="1"/>
      <c r="H969" s="1"/>
      <c r="I969" s="1"/>
      <c r="J969" s="1"/>
      <c r="K969" s="1"/>
      <c r="L969" s="1"/>
      <c r="M969" s="1"/>
      <c r="N969" s="1"/>
      <c r="O969" s="157"/>
      <c r="P969" s="129"/>
      <c r="Q969" s="15"/>
      <c r="R969" s="15"/>
    </row>
    <row r="970" spans="1:18" s="16" customFormat="1">
      <c r="A970" s="1"/>
      <c r="B970" s="1"/>
      <c r="C970" s="1"/>
      <c r="D970" s="8"/>
      <c r="E970" s="1"/>
      <c r="F970" s="1"/>
      <c r="G970" s="1"/>
      <c r="H970" s="1"/>
      <c r="I970" s="1"/>
      <c r="J970" s="1"/>
      <c r="K970" s="1"/>
      <c r="L970" s="1"/>
      <c r="M970" s="1"/>
      <c r="N970" s="1"/>
      <c r="O970" s="157"/>
      <c r="P970" s="129"/>
      <c r="Q970" s="15"/>
      <c r="R970" s="15"/>
    </row>
    <row r="971" spans="1:18" s="16" customFormat="1">
      <c r="A971" s="1"/>
      <c r="B971" s="1"/>
      <c r="C971" s="1"/>
      <c r="D971" s="8"/>
      <c r="E971" s="1"/>
      <c r="F971" s="1"/>
      <c r="G971" s="1"/>
      <c r="H971" s="1"/>
      <c r="I971" s="1"/>
      <c r="J971" s="1"/>
      <c r="K971" s="1"/>
      <c r="L971" s="1"/>
      <c r="M971" s="1"/>
      <c r="N971" s="1"/>
      <c r="O971" s="157"/>
      <c r="P971" s="129"/>
      <c r="Q971" s="15"/>
      <c r="R971" s="15"/>
    </row>
    <row r="972" spans="1:18" s="16" customFormat="1">
      <c r="A972" s="1"/>
      <c r="B972" s="1"/>
      <c r="C972" s="1"/>
      <c r="D972" s="8"/>
      <c r="E972" s="1"/>
      <c r="F972" s="1"/>
      <c r="G972" s="1"/>
      <c r="H972" s="1"/>
      <c r="I972" s="1"/>
      <c r="J972" s="1"/>
      <c r="K972" s="1"/>
      <c r="L972" s="1"/>
      <c r="M972" s="1"/>
      <c r="N972" s="1"/>
      <c r="O972" s="157"/>
      <c r="P972" s="129"/>
      <c r="Q972" s="15"/>
      <c r="R972" s="15"/>
    </row>
    <row r="973" spans="1:18" s="16" customFormat="1">
      <c r="A973" s="1"/>
      <c r="B973" s="1"/>
      <c r="C973" s="1"/>
      <c r="D973" s="8"/>
      <c r="E973" s="1"/>
      <c r="F973" s="1"/>
      <c r="G973" s="1"/>
      <c r="H973" s="1"/>
      <c r="I973" s="1"/>
      <c r="J973" s="1"/>
      <c r="K973" s="1"/>
      <c r="L973" s="1"/>
      <c r="M973" s="1"/>
      <c r="N973" s="1"/>
      <c r="O973" s="157"/>
      <c r="P973" s="129"/>
      <c r="Q973" s="15"/>
      <c r="R973" s="15"/>
    </row>
    <row r="974" spans="1:18" s="16" customFormat="1">
      <c r="A974" s="1"/>
      <c r="B974" s="1"/>
      <c r="C974" s="1"/>
      <c r="D974" s="8"/>
      <c r="E974" s="1"/>
      <c r="F974" s="1"/>
      <c r="G974" s="1"/>
      <c r="H974" s="1"/>
      <c r="I974" s="1"/>
      <c r="J974" s="1"/>
      <c r="K974" s="1"/>
      <c r="L974" s="1"/>
      <c r="M974" s="1"/>
      <c r="N974" s="1"/>
      <c r="O974" s="157"/>
      <c r="P974" s="129"/>
      <c r="Q974" s="15"/>
      <c r="R974" s="15"/>
    </row>
    <row r="975" spans="1:18" s="16" customFormat="1">
      <c r="A975" s="1"/>
      <c r="B975" s="1"/>
      <c r="C975" s="1"/>
      <c r="D975" s="8"/>
      <c r="E975" s="1"/>
      <c r="F975" s="1"/>
      <c r="G975" s="1"/>
      <c r="H975" s="1"/>
      <c r="I975" s="1"/>
      <c r="J975" s="1"/>
      <c r="K975" s="1"/>
      <c r="L975" s="1"/>
      <c r="M975" s="1"/>
      <c r="N975" s="1"/>
      <c r="O975" s="157"/>
      <c r="P975" s="129"/>
      <c r="Q975" s="15"/>
      <c r="R975" s="15"/>
    </row>
    <row r="976" spans="1:18" s="16" customFormat="1">
      <c r="A976" s="1"/>
      <c r="B976" s="1"/>
      <c r="C976" s="1"/>
      <c r="D976" s="8"/>
      <c r="E976" s="1"/>
      <c r="F976" s="1"/>
      <c r="G976" s="1"/>
      <c r="H976" s="1"/>
      <c r="I976" s="1"/>
      <c r="J976" s="1"/>
      <c r="K976" s="1"/>
      <c r="L976" s="1"/>
      <c r="M976" s="1"/>
      <c r="N976" s="1"/>
      <c r="O976" s="157"/>
      <c r="P976" s="129"/>
      <c r="Q976" s="15"/>
      <c r="R976" s="15"/>
    </row>
    <row r="977" spans="1:18" s="16" customFormat="1">
      <c r="A977" s="1"/>
      <c r="B977" s="1"/>
      <c r="C977" s="1"/>
      <c r="D977" s="8"/>
      <c r="E977" s="1"/>
      <c r="F977" s="1"/>
      <c r="G977" s="1"/>
      <c r="H977" s="1"/>
      <c r="I977" s="1"/>
      <c r="J977" s="1"/>
      <c r="K977" s="1"/>
      <c r="L977" s="1"/>
      <c r="M977" s="1"/>
      <c r="N977" s="1"/>
      <c r="O977" s="157"/>
      <c r="P977" s="129"/>
      <c r="Q977" s="15"/>
      <c r="R977" s="15"/>
    </row>
    <row r="978" spans="1:18" s="16" customFormat="1">
      <c r="A978" s="1"/>
      <c r="B978" s="1"/>
      <c r="C978" s="1"/>
      <c r="D978" s="8"/>
      <c r="E978" s="1"/>
      <c r="F978" s="1"/>
      <c r="G978" s="1"/>
      <c r="H978" s="1"/>
      <c r="I978" s="1"/>
      <c r="J978" s="1"/>
      <c r="K978" s="1"/>
      <c r="L978" s="1"/>
      <c r="M978" s="1"/>
      <c r="N978" s="1"/>
      <c r="O978" s="157"/>
      <c r="P978" s="129"/>
      <c r="Q978" s="15"/>
      <c r="R978" s="15"/>
    </row>
    <row r="979" spans="1:18" s="16" customFormat="1">
      <c r="A979" s="1"/>
      <c r="B979" s="1"/>
      <c r="C979" s="1"/>
      <c r="D979" s="8"/>
      <c r="E979" s="1"/>
      <c r="F979" s="1"/>
      <c r="G979" s="1"/>
      <c r="H979" s="1"/>
      <c r="I979" s="1"/>
      <c r="J979" s="1"/>
      <c r="K979" s="1"/>
      <c r="L979" s="1"/>
      <c r="M979" s="1"/>
      <c r="N979" s="1"/>
      <c r="O979" s="157"/>
      <c r="P979" s="129"/>
      <c r="Q979" s="15"/>
      <c r="R979" s="15"/>
    </row>
    <row r="980" spans="1:18" s="16" customFormat="1">
      <c r="A980" s="1"/>
      <c r="B980" s="1"/>
      <c r="C980" s="1"/>
      <c r="D980" s="8"/>
      <c r="E980" s="1"/>
      <c r="F980" s="1"/>
      <c r="G980" s="1"/>
      <c r="H980" s="1"/>
      <c r="I980" s="1"/>
      <c r="J980" s="1"/>
      <c r="K980" s="1"/>
      <c r="L980" s="1"/>
      <c r="M980" s="1"/>
      <c r="N980" s="1"/>
      <c r="O980" s="157"/>
      <c r="P980" s="129"/>
      <c r="Q980" s="15"/>
      <c r="R980" s="15"/>
    </row>
    <row r="981" spans="1:18" s="16" customFormat="1">
      <c r="A981" s="1"/>
      <c r="B981" s="1"/>
      <c r="C981" s="1"/>
      <c r="D981" s="8"/>
      <c r="E981" s="1"/>
      <c r="F981" s="1"/>
      <c r="G981" s="1"/>
      <c r="H981" s="1"/>
      <c r="I981" s="1"/>
      <c r="J981" s="1"/>
      <c r="K981" s="1"/>
      <c r="L981" s="1"/>
      <c r="M981" s="1"/>
      <c r="N981" s="1"/>
      <c r="O981" s="157"/>
      <c r="P981" s="129"/>
      <c r="Q981" s="15"/>
      <c r="R981" s="15"/>
    </row>
    <row r="982" spans="1:18" s="16" customFormat="1">
      <c r="A982" s="1"/>
      <c r="B982" s="1"/>
      <c r="C982" s="1"/>
      <c r="D982" s="8"/>
      <c r="E982" s="1"/>
      <c r="F982" s="1"/>
      <c r="G982" s="1"/>
      <c r="H982" s="1"/>
      <c r="I982" s="1"/>
      <c r="J982" s="1"/>
      <c r="K982" s="1"/>
      <c r="L982" s="1"/>
      <c r="M982" s="1"/>
      <c r="N982" s="1"/>
      <c r="O982" s="157"/>
      <c r="P982" s="129"/>
      <c r="Q982" s="15"/>
      <c r="R982" s="15"/>
    </row>
    <row r="983" spans="1:18" s="16" customFormat="1">
      <c r="A983" s="1"/>
      <c r="B983" s="1"/>
      <c r="C983" s="1"/>
      <c r="D983" s="8"/>
      <c r="E983" s="1"/>
      <c r="F983" s="1"/>
      <c r="G983" s="1"/>
      <c r="H983" s="1"/>
      <c r="I983" s="1"/>
      <c r="J983" s="1"/>
      <c r="K983" s="1"/>
      <c r="L983" s="1"/>
      <c r="M983" s="1"/>
      <c r="N983" s="1"/>
      <c r="O983" s="157"/>
      <c r="P983" s="129"/>
      <c r="Q983" s="15"/>
      <c r="R983" s="15"/>
    </row>
    <row r="984" spans="1:18" s="16" customFormat="1">
      <c r="A984" s="1"/>
      <c r="B984" s="1"/>
      <c r="C984" s="1"/>
      <c r="D984" s="8"/>
      <c r="E984" s="1"/>
      <c r="F984" s="1"/>
      <c r="G984" s="1"/>
      <c r="H984" s="1"/>
      <c r="I984" s="1"/>
      <c r="J984" s="1"/>
      <c r="K984" s="1"/>
      <c r="L984" s="1"/>
      <c r="M984" s="1"/>
      <c r="N984" s="1"/>
      <c r="O984" s="157"/>
      <c r="P984" s="129"/>
      <c r="Q984" s="15"/>
      <c r="R984" s="15"/>
    </row>
    <row r="985" spans="1:18" s="16" customFormat="1">
      <c r="A985" s="1"/>
      <c r="B985" s="1"/>
      <c r="C985" s="1"/>
      <c r="D985" s="8"/>
      <c r="E985" s="1"/>
      <c r="F985" s="1"/>
      <c r="G985" s="1"/>
      <c r="H985" s="1"/>
      <c r="I985" s="1"/>
      <c r="J985" s="1"/>
      <c r="K985" s="1"/>
      <c r="L985" s="1"/>
      <c r="M985" s="1"/>
      <c r="N985" s="1"/>
      <c r="O985" s="157"/>
      <c r="P985" s="129"/>
      <c r="Q985" s="15"/>
      <c r="R985" s="15"/>
    </row>
    <row r="986" spans="1:18" s="16" customFormat="1">
      <c r="A986" s="1"/>
      <c r="B986" s="1"/>
      <c r="C986" s="1"/>
      <c r="D986" s="8"/>
      <c r="E986" s="1"/>
      <c r="F986" s="1"/>
      <c r="G986" s="1"/>
      <c r="H986" s="1"/>
      <c r="I986" s="1"/>
      <c r="J986" s="1"/>
      <c r="K986" s="1"/>
      <c r="L986" s="1"/>
      <c r="M986" s="1"/>
      <c r="N986" s="1"/>
      <c r="O986" s="157"/>
      <c r="P986" s="129"/>
      <c r="Q986" s="15"/>
      <c r="R986" s="15"/>
    </row>
    <row r="987" spans="1:18" s="16" customFormat="1">
      <c r="A987" s="1"/>
      <c r="B987" s="1"/>
      <c r="C987" s="1"/>
      <c r="D987" s="8"/>
      <c r="E987" s="1"/>
      <c r="F987" s="1"/>
      <c r="G987" s="1"/>
      <c r="H987" s="1"/>
      <c r="I987" s="1"/>
      <c r="J987" s="1"/>
      <c r="K987" s="1"/>
      <c r="L987" s="1"/>
      <c r="M987" s="1"/>
      <c r="N987" s="1"/>
      <c r="O987" s="157"/>
      <c r="P987" s="129"/>
      <c r="Q987" s="15"/>
      <c r="R987" s="15"/>
    </row>
    <row r="988" spans="1:18" s="16" customFormat="1">
      <c r="A988" s="1"/>
      <c r="B988" s="1"/>
      <c r="C988" s="1"/>
      <c r="D988" s="8"/>
      <c r="E988" s="1"/>
      <c r="F988" s="1"/>
      <c r="G988" s="1"/>
      <c r="H988" s="1"/>
      <c r="I988" s="1"/>
      <c r="J988" s="1"/>
      <c r="K988" s="1"/>
      <c r="L988" s="1"/>
      <c r="M988" s="1"/>
      <c r="N988" s="1"/>
      <c r="O988" s="157"/>
      <c r="P988" s="129"/>
      <c r="Q988" s="15"/>
      <c r="R988" s="15"/>
    </row>
    <row r="989" spans="1:18" s="16" customFormat="1">
      <c r="A989" s="1"/>
      <c r="B989" s="1"/>
      <c r="C989" s="1"/>
      <c r="D989" s="8"/>
      <c r="E989" s="1"/>
      <c r="F989" s="1"/>
      <c r="G989" s="1"/>
      <c r="H989" s="1"/>
      <c r="I989" s="1"/>
      <c r="J989" s="1"/>
      <c r="K989" s="1"/>
      <c r="L989" s="1"/>
      <c r="M989" s="1"/>
      <c r="N989" s="1"/>
      <c r="O989" s="157"/>
      <c r="P989" s="129"/>
      <c r="Q989" s="15"/>
      <c r="R989" s="15"/>
    </row>
    <row r="990" spans="1:18" s="16" customFormat="1">
      <c r="A990" s="1"/>
      <c r="B990" s="1"/>
      <c r="C990" s="1"/>
      <c r="D990" s="8"/>
      <c r="E990" s="1"/>
      <c r="F990" s="1"/>
      <c r="G990" s="1"/>
      <c r="H990" s="1"/>
      <c r="I990" s="1"/>
      <c r="J990" s="1"/>
      <c r="K990" s="1"/>
      <c r="L990" s="1"/>
      <c r="M990" s="1"/>
      <c r="N990" s="1"/>
      <c r="O990" s="157"/>
      <c r="P990" s="129"/>
      <c r="Q990" s="15"/>
      <c r="R990" s="15"/>
    </row>
    <row r="991" spans="1:18" s="16" customFormat="1">
      <c r="A991" s="1"/>
      <c r="B991" s="1"/>
      <c r="C991" s="1"/>
      <c r="D991" s="8"/>
      <c r="E991" s="1"/>
      <c r="F991" s="1"/>
      <c r="G991" s="1"/>
      <c r="H991" s="1"/>
      <c r="I991" s="1"/>
      <c r="J991" s="1"/>
      <c r="K991" s="1"/>
      <c r="L991" s="1"/>
      <c r="M991" s="1"/>
      <c r="N991" s="1"/>
      <c r="O991" s="157"/>
      <c r="P991" s="129"/>
      <c r="Q991" s="15"/>
      <c r="R991" s="15"/>
    </row>
    <row r="992" spans="1:18" s="16" customFormat="1">
      <c r="A992" s="1"/>
      <c r="B992" s="1"/>
      <c r="C992" s="1"/>
      <c r="D992" s="8"/>
      <c r="E992" s="1"/>
      <c r="F992" s="1"/>
      <c r="G992" s="1"/>
      <c r="H992" s="1"/>
      <c r="I992" s="1"/>
      <c r="J992" s="1"/>
      <c r="K992" s="1"/>
      <c r="L992" s="1"/>
      <c r="M992" s="1"/>
      <c r="N992" s="1"/>
      <c r="O992" s="157"/>
      <c r="P992" s="129"/>
      <c r="Q992" s="15"/>
      <c r="R992" s="15"/>
    </row>
    <row r="993" spans="1:18" s="16" customFormat="1">
      <c r="A993" s="1"/>
      <c r="B993" s="1"/>
      <c r="C993" s="1"/>
      <c r="D993" s="8"/>
      <c r="E993" s="1"/>
      <c r="F993" s="1"/>
      <c r="G993" s="1"/>
      <c r="H993" s="1"/>
      <c r="I993" s="1"/>
      <c r="J993" s="1"/>
      <c r="K993" s="1"/>
      <c r="L993" s="1"/>
      <c r="M993" s="1"/>
      <c r="N993" s="1"/>
      <c r="O993" s="157"/>
      <c r="P993" s="129"/>
      <c r="Q993" s="15"/>
      <c r="R993" s="15"/>
    </row>
    <row r="994" spans="1:18" s="16" customFormat="1">
      <c r="A994" s="1"/>
      <c r="B994" s="1"/>
      <c r="C994" s="1"/>
      <c r="D994" s="8"/>
      <c r="E994" s="1"/>
      <c r="F994" s="1"/>
      <c r="G994" s="1"/>
      <c r="H994" s="1"/>
      <c r="I994" s="1"/>
      <c r="J994" s="1"/>
      <c r="K994" s="1"/>
      <c r="L994" s="1"/>
      <c r="M994" s="1"/>
      <c r="N994" s="1"/>
      <c r="O994" s="157"/>
      <c r="P994" s="129"/>
      <c r="Q994" s="15"/>
      <c r="R994" s="15"/>
    </row>
    <row r="995" spans="1:18" s="16" customFormat="1">
      <c r="A995" s="1"/>
      <c r="B995" s="1"/>
      <c r="C995" s="1"/>
      <c r="D995" s="8"/>
      <c r="E995" s="1"/>
      <c r="F995" s="1"/>
      <c r="G995" s="1"/>
      <c r="H995" s="1"/>
      <c r="I995" s="1"/>
      <c r="J995" s="1"/>
      <c r="K995" s="1"/>
      <c r="L995" s="1"/>
      <c r="M995" s="1"/>
      <c r="N995" s="1"/>
      <c r="O995" s="157"/>
      <c r="P995" s="129"/>
      <c r="Q995" s="15"/>
      <c r="R995" s="15"/>
    </row>
    <row r="996" spans="1:18" s="16" customFormat="1">
      <c r="A996" s="1"/>
      <c r="B996" s="1"/>
      <c r="C996" s="1"/>
      <c r="D996" s="8"/>
      <c r="E996" s="1"/>
      <c r="F996" s="1"/>
      <c r="G996" s="1"/>
      <c r="H996" s="1"/>
      <c r="I996" s="1"/>
      <c r="J996" s="1"/>
      <c r="K996" s="1"/>
      <c r="L996" s="1"/>
      <c r="M996" s="1"/>
      <c r="N996" s="1"/>
      <c r="O996" s="157"/>
      <c r="P996" s="129"/>
      <c r="Q996" s="15"/>
      <c r="R996" s="15"/>
    </row>
    <row r="997" spans="1:18" s="16" customFormat="1">
      <c r="A997" s="1"/>
      <c r="B997" s="1"/>
      <c r="C997" s="1"/>
      <c r="D997" s="8"/>
      <c r="E997" s="1"/>
      <c r="F997" s="1"/>
      <c r="G997" s="1"/>
      <c r="H997" s="1"/>
      <c r="I997" s="1"/>
      <c r="J997" s="1"/>
      <c r="K997" s="1"/>
      <c r="L997" s="1"/>
      <c r="M997" s="1"/>
      <c r="N997" s="1"/>
      <c r="O997" s="157"/>
      <c r="P997" s="129"/>
      <c r="Q997" s="15"/>
      <c r="R997" s="15"/>
    </row>
    <row r="998" spans="1:18" s="16" customFormat="1">
      <c r="A998" s="1"/>
      <c r="B998" s="1"/>
      <c r="C998" s="1"/>
      <c r="D998" s="8"/>
      <c r="E998" s="1"/>
      <c r="F998" s="1"/>
      <c r="G998" s="1"/>
      <c r="H998" s="1"/>
      <c r="I998" s="1"/>
      <c r="J998" s="1"/>
      <c r="K998" s="1"/>
      <c r="L998" s="1"/>
      <c r="M998" s="1"/>
      <c r="N998" s="1"/>
      <c r="O998" s="157"/>
      <c r="P998" s="129"/>
      <c r="Q998" s="15"/>
      <c r="R998" s="15"/>
    </row>
    <row r="999" spans="1:18" s="16" customFormat="1">
      <c r="A999" s="1"/>
      <c r="B999" s="1"/>
      <c r="C999" s="1"/>
      <c r="D999" s="8"/>
      <c r="E999" s="1"/>
      <c r="F999" s="1"/>
      <c r="G999" s="1"/>
      <c r="H999" s="1"/>
      <c r="I999" s="1"/>
      <c r="J999" s="1"/>
      <c r="K999" s="1"/>
      <c r="L999" s="1"/>
      <c r="M999" s="1"/>
      <c r="N999" s="1"/>
      <c r="O999" s="157"/>
      <c r="P999" s="129"/>
      <c r="Q999" s="15"/>
      <c r="R999" s="15"/>
    </row>
    <row r="1000" spans="1:18" s="16" customFormat="1">
      <c r="A1000" s="1"/>
      <c r="B1000" s="1"/>
      <c r="C1000" s="1"/>
      <c r="D1000" s="8"/>
      <c r="E1000" s="1"/>
      <c r="F1000" s="1"/>
      <c r="G1000" s="1"/>
      <c r="H1000" s="1"/>
      <c r="I1000" s="1"/>
      <c r="J1000" s="1"/>
      <c r="K1000" s="1"/>
      <c r="L1000" s="1"/>
      <c r="M1000" s="1"/>
      <c r="N1000" s="1"/>
      <c r="O1000" s="157"/>
      <c r="P1000" s="129"/>
      <c r="Q1000" s="15"/>
      <c r="R1000" s="15"/>
    </row>
    <row r="1001" spans="1:18" s="16" customFormat="1">
      <c r="A1001" s="1"/>
      <c r="B1001" s="1"/>
      <c r="C1001" s="1"/>
      <c r="D1001" s="8"/>
      <c r="E1001" s="1"/>
      <c r="F1001" s="1"/>
      <c r="G1001" s="1"/>
      <c r="H1001" s="1"/>
      <c r="I1001" s="1"/>
      <c r="J1001" s="1"/>
      <c r="K1001" s="1"/>
      <c r="L1001" s="1"/>
      <c r="M1001" s="1"/>
      <c r="N1001" s="1"/>
      <c r="O1001" s="157"/>
      <c r="P1001" s="129"/>
      <c r="Q1001" s="15"/>
      <c r="R1001" s="15"/>
    </row>
    <row r="1002" spans="1:18" s="16" customFormat="1">
      <c r="A1002" s="1"/>
      <c r="B1002" s="1"/>
      <c r="C1002" s="1"/>
      <c r="D1002" s="8"/>
      <c r="E1002" s="1"/>
      <c r="F1002" s="1"/>
      <c r="G1002" s="1"/>
      <c r="H1002" s="1"/>
      <c r="I1002" s="1"/>
      <c r="J1002" s="1"/>
      <c r="K1002" s="1"/>
      <c r="L1002" s="1"/>
      <c r="M1002" s="1"/>
      <c r="N1002" s="1"/>
      <c r="O1002" s="157"/>
      <c r="P1002" s="129"/>
      <c r="Q1002" s="15"/>
      <c r="R1002" s="15"/>
    </row>
    <row r="1003" spans="1:18" s="16" customFormat="1">
      <c r="A1003" s="1"/>
      <c r="B1003" s="1"/>
      <c r="C1003" s="1"/>
      <c r="D1003" s="8"/>
      <c r="E1003" s="1"/>
      <c r="F1003" s="1"/>
      <c r="G1003" s="1"/>
      <c r="H1003" s="1"/>
      <c r="I1003" s="1"/>
      <c r="J1003" s="1"/>
      <c r="K1003" s="1"/>
      <c r="L1003" s="1"/>
      <c r="M1003" s="1"/>
      <c r="N1003" s="1"/>
      <c r="O1003" s="157"/>
      <c r="P1003" s="129"/>
      <c r="Q1003" s="15"/>
      <c r="R1003" s="15"/>
    </row>
    <row r="1004" spans="1:18" s="16" customFormat="1">
      <c r="A1004" s="1"/>
      <c r="B1004" s="1"/>
      <c r="C1004" s="1"/>
      <c r="D1004" s="8"/>
      <c r="E1004" s="1"/>
      <c r="F1004" s="1"/>
      <c r="G1004" s="1"/>
      <c r="H1004" s="1"/>
      <c r="I1004" s="1"/>
      <c r="J1004" s="1"/>
      <c r="K1004" s="1"/>
      <c r="L1004" s="1"/>
      <c r="M1004" s="1"/>
      <c r="N1004" s="1"/>
      <c r="O1004" s="157"/>
      <c r="P1004" s="129"/>
      <c r="Q1004" s="15"/>
      <c r="R1004" s="15"/>
    </row>
    <row r="1005" spans="1:18" s="16" customFormat="1">
      <c r="A1005" s="1"/>
      <c r="B1005" s="1"/>
      <c r="C1005" s="1"/>
      <c r="D1005" s="8"/>
      <c r="E1005" s="1"/>
      <c r="F1005" s="1"/>
      <c r="G1005" s="1"/>
      <c r="H1005" s="1"/>
      <c r="I1005" s="1"/>
      <c r="J1005" s="1"/>
      <c r="K1005" s="1"/>
      <c r="L1005" s="1"/>
      <c r="M1005" s="1"/>
      <c r="N1005" s="1"/>
      <c r="O1005" s="157"/>
      <c r="P1005" s="129"/>
      <c r="Q1005" s="15"/>
      <c r="R1005" s="15"/>
    </row>
    <row r="1006" spans="1:18" s="16" customFormat="1">
      <c r="A1006" s="1"/>
      <c r="B1006" s="1"/>
      <c r="C1006" s="1"/>
      <c r="D1006" s="8"/>
      <c r="E1006" s="1"/>
      <c r="F1006" s="1"/>
      <c r="G1006" s="1"/>
      <c r="H1006" s="1"/>
      <c r="I1006" s="1"/>
      <c r="J1006" s="1"/>
      <c r="K1006" s="1"/>
      <c r="L1006" s="1"/>
      <c r="M1006" s="1"/>
      <c r="N1006" s="1"/>
      <c r="O1006" s="157"/>
      <c r="P1006" s="129"/>
      <c r="Q1006" s="15"/>
      <c r="R1006" s="15"/>
    </row>
    <row r="1007" spans="1:18" s="16" customFormat="1">
      <c r="A1007" s="1"/>
      <c r="B1007" s="1"/>
      <c r="C1007" s="1"/>
      <c r="D1007" s="8"/>
      <c r="E1007" s="1"/>
      <c r="F1007" s="1"/>
      <c r="G1007" s="1"/>
      <c r="H1007" s="1"/>
      <c r="I1007" s="1"/>
      <c r="J1007" s="1"/>
      <c r="K1007" s="1"/>
      <c r="L1007" s="1"/>
      <c r="M1007" s="1"/>
      <c r="N1007" s="1"/>
      <c r="O1007" s="157"/>
      <c r="P1007" s="129"/>
      <c r="Q1007" s="15"/>
      <c r="R1007" s="15"/>
    </row>
    <row r="1008" spans="1:18" s="16" customFormat="1">
      <c r="A1008" s="1"/>
      <c r="B1008" s="1"/>
      <c r="C1008" s="1"/>
      <c r="D1008" s="8"/>
      <c r="E1008" s="1"/>
      <c r="F1008" s="1"/>
      <c r="G1008" s="1"/>
      <c r="H1008" s="1"/>
      <c r="I1008" s="1"/>
      <c r="J1008" s="1"/>
      <c r="K1008" s="1"/>
      <c r="L1008" s="1"/>
      <c r="M1008" s="1"/>
      <c r="N1008" s="1"/>
      <c r="O1008" s="157"/>
      <c r="P1008" s="129"/>
      <c r="Q1008" s="15"/>
      <c r="R1008" s="15"/>
    </row>
    <row r="1009" spans="1:18" s="16" customFormat="1">
      <c r="A1009" s="1"/>
      <c r="B1009" s="1"/>
      <c r="C1009" s="1"/>
      <c r="D1009" s="8"/>
      <c r="E1009" s="1"/>
      <c r="F1009" s="1"/>
      <c r="G1009" s="1"/>
      <c r="H1009" s="1"/>
      <c r="I1009" s="1"/>
      <c r="J1009" s="1"/>
      <c r="K1009" s="1"/>
      <c r="L1009" s="1"/>
      <c r="M1009" s="1"/>
      <c r="N1009" s="1"/>
      <c r="O1009" s="157"/>
      <c r="P1009" s="129"/>
      <c r="Q1009" s="15"/>
      <c r="R1009" s="15"/>
    </row>
    <row r="1010" spans="1:18" s="16" customFormat="1">
      <c r="A1010" s="1"/>
      <c r="B1010" s="1"/>
      <c r="C1010" s="1"/>
      <c r="D1010" s="8"/>
      <c r="E1010" s="1"/>
      <c r="F1010" s="1"/>
      <c r="G1010" s="1"/>
      <c r="H1010" s="1"/>
      <c r="I1010" s="1"/>
      <c r="J1010" s="1"/>
      <c r="K1010" s="1"/>
      <c r="L1010" s="1"/>
      <c r="M1010" s="1"/>
      <c r="N1010" s="1"/>
      <c r="O1010" s="157"/>
      <c r="P1010" s="129"/>
      <c r="Q1010" s="15"/>
      <c r="R1010" s="15"/>
    </row>
    <row r="1011" spans="1:18" s="16" customFormat="1">
      <c r="A1011" s="1"/>
      <c r="B1011" s="1"/>
      <c r="C1011" s="1"/>
      <c r="D1011" s="8"/>
      <c r="E1011" s="1"/>
      <c r="F1011" s="1"/>
      <c r="G1011" s="1"/>
      <c r="H1011" s="1"/>
      <c r="I1011" s="1"/>
      <c r="J1011" s="1"/>
      <c r="K1011" s="1"/>
      <c r="L1011" s="1"/>
      <c r="M1011" s="1"/>
      <c r="N1011" s="1"/>
      <c r="O1011" s="157"/>
      <c r="P1011" s="129"/>
      <c r="Q1011" s="15"/>
      <c r="R1011" s="15"/>
    </row>
    <row r="1012" spans="1:18" s="16" customFormat="1">
      <c r="A1012" s="1"/>
      <c r="B1012" s="1"/>
      <c r="C1012" s="1"/>
      <c r="D1012" s="8"/>
      <c r="E1012" s="1"/>
      <c r="F1012" s="1"/>
      <c r="G1012" s="1"/>
      <c r="H1012" s="1"/>
      <c r="I1012" s="1"/>
      <c r="J1012" s="1"/>
      <c r="K1012" s="1"/>
      <c r="L1012" s="1"/>
      <c r="M1012" s="1"/>
      <c r="N1012" s="1"/>
      <c r="O1012" s="157"/>
      <c r="P1012" s="129"/>
      <c r="Q1012" s="15"/>
      <c r="R1012" s="15"/>
    </row>
    <row r="1013" spans="1:18" s="16" customFormat="1">
      <c r="A1013" s="1"/>
      <c r="B1013" s="1"/>
      <c r="C1013" s="1"/>
      <c r="D1013" s="8"/>
      <c r="E1013" s="1"/>
      <c r="F1013" s="1"/>
      <c r="G1013" s="1"/>
      <c r="H1013" s="1"/>
      <c r="I1013" s="1"/>
      <c r="J1013" s="1"/>
      <c r="K1013" s="1"/>
      <c r="L1013" s="1"/>
      <c r="M1013" s="1"/>
      <c r="N1013" s="1"/>
      <c r="O1013" s="157"/>
      <c r="P1013" s="129"/>
      <c r="Q1013" s="15"/>
      <c r="R1013" s="15"/>
    </row>
    <row r="1014" spans="1:18" s="16" customFormat="1">
      <c r="A1014" s="1"/>
      <c r="B1014" s="1"/>
      <c r="C1014" s="1"/>
      <c r="D1014" s="8"/>
      <c r="E1014" s="1"/>
      <c r="F1014" s="1"/>
      <c r="G1014" s="1"/>
      <c r="H1014" s="1"/>
      <c r="I1014" s="1"/>
      <c r="J1014" s="1"/>
      <c r="K1014" s="1"/>
      <c r="L1014" s="1"/>
      <c r="M1014" s="1"/>
      <c r="N1014" s="1"/>
      <c r="O1014" s="157"/>
      <c r="P1014" s="129"/>
      <c r="Q1014" s="15"/>
      <c r="R1014" s="15"/>
    </row>
    <row r="1015" spans="1:18" s="16" customFormat="1">
      <c r="A1015" s="1"/>
      <c r="B1015" s="1"/>
      <c r="C1015" s="1"/>
      <c r="D1015" s="8"/>
      <c r="E1015" s="1"/>
      <c r="F1015" s="1"/>
      <c r="G1015" s="1"/>
      <c r="H1015" s="1"/>
      <c r="I1015" s="1"/>
      <c r="J1015" s="1"/>
      <c r="K1015" s="1"/>
      <c r="L1015" s="1"/>
      <c r="M1015" s="1"/>
      <c r="N1015" s="1"/>
      <c r="O1015" s="157"/>
      <c r="P1015" s="129"/>
      <c r="Q1015" s="15"/>
      <c r="R1015" s="15"/>
    </row>
    <row r="1016" spans="1:18" s="16" customFormat="1">
      <c r="A1016" s="1"/>
      <c r="B1016" s="1"/>
      <c r="C1016" s="1"/>
      <c r="D1016" s="8"/>
      <c r="E1016" s="1"/>
      <c r="F1016" s="1"/>
      <c r="G1016" s="1"/>
      <c r="H1016" s="1"/>
      <c r="I1016" s="1"/>
      <c r="J1016" s="1"/>
      <c r="K1016" s="1"/>
      <c r="L1016" s="1"/>
      <c r="M1016" s="1"/>
      <c r="N1016" s="1"/>
      <c r="O1016" s="157"/>
      <c r="P1016" s="129"/>
      <c r="Q1016" s="15"/>
      <c r="R1016" s="15"/>
    </row>
    <row r="1017" spans="1:18" s="16" customFormat="1">
      <c r="A1017" s="1"/>
      <c r="B1017" s="1"/>
      <c r="C1017" s="1"/>
      <c r="D1017" s="8"/>
      <c r="E1017" s="1"/>
      <c r="F1017" s="1"/>
      <c r="G1017" s="1"/>
      <c r="H1017" s="1"/>
      <c r="I1017" s="1"/>
      <c r="J1017" s="1"/>
      <c r="K1017" s="1"/>
      <c r="L1017" s="1"/>
      <c r="M1017" s="1"/>
      <c r="N1017" s="1"/>
      <c r="O1017" s="157"/>
      <c r="P1017" s="129"/>
      <c r="Q1017" s="15"/>
      <c r="R1017" s="15"/>
    </row>
    <row r="1018" spans="1:18" s="16" customFormat="1">
      <c r="A1018" s="1"/>
      <c r="B1018" s="1"/>
      <c r="C1018" s="1"/>
      <c r="D1018" s="8"/>
      <c r="E1018" s="1"/>
      <c r="F1018" s="1"/>
      <c r="G1018" s="1"/>
      <c r="H1018" s="1"/>
      <c r="I1018" s="1"/>
      <c r="J1018" s="1"/>
      <c r="K1018" s="1"/>
      <c r="L1018" s="1"/>
      <c r="M1018" s="1"/>
      <c r="N1018" s="1"/>
      <c r="O1018" s="157"/>
      <c r="P1018" s="129"/>
      <c r="Q1018" s="15"/>
      <c r="R1018" s="15"/>
    </row>
    <row r="1019" spans="1:18" s="16" customFormat="1">
      <c r="A1019" s="1"/>
      <c r="B1019" s="1"/>
      <c r="C1019" s="1"/>
      <c r="D1019" s="8"/>
      <c r="E1019" s="1"/>
      <c r="F1019" s="1"/>
      <c r="G1019" s="1"/>
      <c r="H1019" s="1"/>
      <c r="I1019" s="1"/>
      <c r="J1019" s="1"/>
      <c r="K1019" s="1"/>
      <c r="L1019" s="1"/>
      <c r="M1019" s="1"/>
      <c r="N1019" s="1"/>
      <c r="O1019" s="157"/>
      <c r="P1019" s="129"/>
      <c r="Q1019" s="15"/>
      <c r="R1019" s="15"/>
    </row>
    <row r="1020" spans="1:18" s="16" customFormat="1">
      <c r="A1020" s="1"/>
      <c r="B1020" s="1"/>
      <c r="C1020" s="1"/>
      <c r="D1020" s="8"/>
      <c r="E1020" s="1"/>
      <c r="F1020" s="1"/>
      <c r="G1020" s="1"/>
      <c r="H1020" s="1"/>
      <c r="I1020" s="1"/>
      <c r="J1020" s="1"/>
      <c r="K1020" s="1"/>
      <c r="L1020" s="1"/>
      <c r="M1020" s="1"/>
      <c r="N1020" s="1"/>
      <c r="O1020" s="157"/>
      <c r="P1020" s="129"/>
      <c r="Q1020" s="15"/>
      <c r="R1020" s="15"/>
    </row>
    <row r="1021" spans="1:18" s="16" customFormat="1">
      <c r="A1021" s="1"/>
      <c r="B1021" s="1"/>
      <c r="C1021" s="1"/>
      <c r="D1021" s="8"/>
      <c r="E1021" s="1"/>
      <c r="F1021" s="1"/>
      <c r="G1021" s="1"/>
      <c r="H1021" s="1"/>
      <c r="I1021" s="1"/>
      <c r="J1021" s="1"/>
      <c r="K1021" s="1"/>
      <c r="L1021" s="1"/>
      <c r="M1021" s="1"/>
      <c r="N1021" s="1"/>
      <c r="O1021" s="157"/>
      <c r="P1021" s="129"/>
      <c r="Q1021" s="15"/>
      <c r="R1021" s="15"/>
    </row>
    <row r="1022" spans="1:18" s="16" customFormat="1">
      <c r="A1022" s="1"/>
      <c r="B1022" s="1"/>
      <c r="C1022" s="1"/>
      <c r="D1022" s="8"/>
      <c r="E1022" s="1"/>
      <c r="F1022" s="1"/>
      <c r="G1022" s="1"/>
      <c r="H1022" s="1"/>
      <c r="I1022" s="1"/>
      <c r="J1022" s="1"/>
      <c r="K1022" s="1"/>
      <c r="L1022" s="1"/>
      <c r="M1022" s="1"/>
      <c r="N1022" s="1"/>
      <c r="O1022" s="157"/>
      <c r="P1022" s="129"/>
      <c r="Q1022" s="15"/>
      <c r="R1022" s="15"/>
    </row>
    <row r="1023" spans="1:18" s="16" customFormat="1">
      <c r="A1023" s="1"/>
      <c r="B1023" s="1"/>
      <c r="C1023" s="1"/>
      <c r="D1023" s="8"/>
      <c r="E1023" s="1"/>
      <c r="F1023" s="1"/>
      <c r="G1023" s="1"/>
      <c r="H1023" s="1"/>
      <c r="I1023" s="1"/>
      <c r="J1023" s="1"/>
      <c r="K1023" s="1"/>
      <c r="L1023" s="1"/>
      <c r="M1023" s="1"/>
      <c r="N1023" s="1"/>
      <c r="O1023" s="157"/>
      <c r="P1023" s="129"/>
      <c r="Q1023" s="15"/>
      <c r="R1023" s="15"/>
    </row>
    <row r="1024" spans="1:18" s="16" customFormat="1">
      <c r="A1024" s="1"/>
      <c r="B1024" s="1"/>
      <c r="C1024" s="1"/>
      <c r="D1024" s="8"/>
      <c r="E1024" s="1"/>
      <c r="F1024" s="1"/>
      <c r="G1024" s="1"/>
      <c r="H1024" s="1"/>
      <c r="I1024" s="1"/>
      <c r="J1024" s="1"/>
      <c r="K1024" s="1"/>
      <c r="L1024" s="1"/>
      <c r="M1024" s="1"/>
      <c r="N1024" s="1"/>
      <c r="O1024" s="157"/>
      <c r="P1024" s="129"/>
      <c r="Q1024" s="15"/>
      <c r="R1024" s="15"/>
    </row>
    <row r="1025" spans="1:18" s="16" customFormat="1">
      <c r="A1025" s="1"/>
      <c r="B1025" s="1"/>
      <c r="C1025" s="1"/>
      <c r="D1025" s="8"/>
      <c r="E1025" s="1"/>
      <c r="F1025" s="1"/>
      <c r="G1025" s="1"/>
      <c r="H1025" s="1"/>
      <c r="I1025" s="1"/>
      <c r="J1025" s="1"/>
      <c r="K1025" s="1"/>
      <c r="L1025" s="1"/>
      <c r="M1025" s="1"/>
      <c r="N1025" s="1"/>
      <c r="O1025" s="157"/>
      <c r="P1025" s="129"/>
      <c r="Q1025" s="15"/>
      <c r="R1025" s="15"/>
    </row>
    <row r="1026" spans="1:18" s="16" customFormat="1">
      <c r="A1026" s="1"/>
      <c r="B1026" s="1"/>
      <c r="C1026" s="1"/>
      <c r="D1026" s="8"/>
      <c r="E1026" s="1"/>
      <c r="F1026" s="1"/>
      <c r="G1026" s="1"/>
      <c r="H1026" s="1"/>
      <c r="I1026" s="1"/>
      <c r="J1026" s="1"/>
      <c r="K1026" s="1"/>
      <c r="L1026" s="1"/>
      <c r="M1026" s="1"/>
      <c r="N1026" s="1"/>
      <c r="O1026" s="157"/>
      <c r="P1026" s="129"/>
      <c r="Q1026" s="15"/>
      <c r="R1026" s="15"/>
    </row>
    <row r="1027" spans="1:18" s="16" customFormat="1">
      <c r="A1027" s="1"/>
      <c r="B1027" s="1"/>
      <c r="C1027" s="1"/>
      <c r="D1027" s="8"/>
      <c r="E1027" s="1"/>
      <c r="F1027" s="1"/>
      <c r="G1027" s="1"/>
      <c r="H1027" s="1"/>
      <c r="I1027" s="1"/>
      <c r="J1027" s="1"/>
      <c r="K1027" s="1"/>
      <c r="L1027" s="1"/>
      <c r="M1027" s="1"/>
      <c r="N1027" s="1"/>
      <c r="O1027" s="157"/>
      <c r="P1027" s="129"/>
      <c r="Q1027" s="15"/>
      <c r="R1027" s="15"/>
    </row>
    <row r="1028" spans="1:18" s="16" customFormat="1">
      <c r="A1028" s="1"/>
      <c r="B1028" s="1"/>
      <c r="C1028" s="1"/>
      <c r="D1028" s="8"/>
      <c r="E1028" s="1"/>
      <c r="F1028" s="1"/>
      <c r="G1028" s="1"/>
      <c r="H1028" s="1"/>
      <c r="I1028" s="1"/>
      <c r="J1028" s="1"/>
      <c r="K1028" s="1"/>
      <c r="L1028" s="1"/>
      <c r="M1028" s="1"/>
      <c r="N1028" s="1"/>
      <c r="O1028" s="157"/>
      <c r="P1028" s="129"/>
      <c r="Q1028" s="15"/>
      <c r="R1028" s="15"/>
    </row>
    <row r="1029" spans="1:18" s="16" customFormat="1">
      <c r="A1029" s="1"/>
      <c r="B1029" s="1"/>
      <c r="C1029" s="1"/>
      <c r="D1029" s="8"/>
      <c r="E1029" s="1"/>
      <c r="F1029" s="1"/>
      <c r="G1029" s="1"/>
      <c r="H1029" s="1"/>
      <c r="I1029" s="1"/>
      <c r="J1029" s="1"/>
      <c r="K1029" s="1"/>
      <c r="L1029" s="1"/>
      <c r="M1029" s="1"/>
      <c r="N1029" s="1"/>
      <c r="O1029" s="157"/>
      <c r="P1029" s="129"/>
      <c r="Q1029" s="15"/>
      <c r="R1029" s="15"/>
    </row>
    <row r="1030" spans="1:18" s="16" customFormat="1">
      <c r="A1030" s="1"/>
      <c r="B1030" s="1"/>
      <c r="C1030" s="1"/>
      <c r="D1030" s="8"/>
      <c r="E1030" s="1"/>
      <c r="F1030" s="1"/>
      <c r="G1030" s="1"/>
      <c r="H1030" s="1"/>
      <c r="I1030" s="1"/>
      <c r="J1030" s="1"/>
      <c r="K1030" s="1"/>
      <c r="L1030" s="1"/>
      <c r="M1030" s="1"/>
      <c r="N1030" s="1"/>
      <c r="O1030" s="157"/>
      <c r="P1030" s="129"/>
      <c r="Q1030" s="15"/>
      <c r="R1030" s="15"/>
    </row>
    <row r="1031" spans="1:18" s="16" customFormat="1">
      <c r="A1031" s="1"/>
      <c r="B1031" s="1"/>
      <c r="C1031" s="1"/>
      <c r="D1031" s="8"/>
      <c r="E1031" s="1"/>
      <c r="F1031" s="1"/>
      <c r="G1031" s="1"/>
      <c r="H1031" s="1"/>
      <c r="I1031" s="1"/>
      <c r="J1031" s="1"/>
      <c r="K1031" s="1"/>
      <c r="L1031" s="1"/>
      <c r="M1031" s="1"/>
      <c r="N1031" s="1"/>
      <c r="O1031" s="157"/>
      <c r="P1031" s="129"/>
      <c r="Q1031" s="15"/>
      <c r="R1031" s="15"/>
    </row>
    <row r="1032" spans="1:18" s="16" customFormat="1">
      <c r="A1032" s="1"/>
      <c r="B1032" s="1"/>
      <c r="C1032" s="1"/>
      <c r="D1032" s="8"/>
      <c r="E1032" s="1"/>
      <c r="F1032" s="1"/>
      <c r="G1032" s="1"/>
      <c r="H1032" s="1"/>
      <c r="I1032" s="1"/>
      <c r="J1032" s="1"/>
      <c r="K1032" s="1"/>
      <c r="L1032" s="1"/>
      <c r="M1032" s="1"/>
      <c r="N1032" s="1"/>
      <c r="O1032" s="157"/>
      <c r="P1032" s="129"/>
      <c r="Q1032" s="15"/>
      <c r="R1032" s="15"/>
    </row>
    <row r="1033" spans="1:18" s="16" customFormat="1">
      <c r="A1033" s="1"/>
      <c r="B1033" s="1"/>
      <c r="C1033" s="1"/>
      <c r="D1033" s="8"/>
      <c r="E1033" s="1"/>
      <c r="F1033" s="1"/>
      <c r="G1033" s="1"/>
      <c r="H1033" s="1"/>
      <c r="I1033" s="1"/>
      <c r="J1033" s="1"/>
      <c r="K1033" s="1"/>
      <c r="L1033" s="1"/>
      <c r="M1033" s="1"/>
      <c r="N1033" s="1"/>
      <c r="O1033" s="157"/>
      <c r="P1033" s="129"/>
      <c r="Q1033" s="15"/>
      <c r="R1033" s="15"/>
    </row>
    <row r="1034" spans="1:18" s="16" customFormat="1">
      <c r="A1034" s="1"/>
      <c r="B1034" s="1"/>
      <c r="C1034" s="1"/>
      <c r="D1034" s="8"/>
      <c r="E1034" s="1"/>
      <c r="F1034" s="1"/>
      <c r="G1034" s="1"/>
      <c r="H1034" s="1"/>
      <c r="I1034" s="1"/>
      <c r="J1034" s="1"/>
      <c r="K1034" s="1"/>
      <c r="L1034" s="1"/>
      <c r="M1034" s="1"/>
      <c r="N1034" s="1"/>
      <c r="O1034" s="157"/>
      <c r="P1034" s="129"/>
      <c r="Q1034" s="15"/>
      <c r="R1034" s="15"/>
    </row>
    <row r="1035" spans="1:18" s="16" customFormat="1">
      <c r="A1035" s="1"/>
      <c r="B1035" s="1"/>
      <c r="C1035" s="1"/>
      <c r="D1035" s="8"/>
      <c r="E1035" s="1"/>
      <c r="F1035" s="1"/>
      <c r="G1035" s="1"/>
      <c r="H1035" s="1"/>
      <c r="I1035" s="1"/>
      <c r="J1035" s="1"/>
      <c r="K1035" s="1"/>
      <c r="L1035" s="1"/>
      <c r="M1035" s="1"/>
      <c r="N1035" s="1"/>
      <c r="O1035" s="157"/>
      <c r="P1035" s="129"/>
      <c r="Q1035" s="15"/>
      <c r="R1035" s="15"/>
    </row>
    <row r="1036" spans="1:18" s="16" customFormat="1">
      <c r="A1036" s="1"/>
      <c r="B1036" s="1"/>
      <c r="C1036" s="1"/>
      <c r="D1036" s="8"/>
      <c r="E1036" s="1"/>
      <c r="F1036" s="1"/>
      <c r="G1036" s="1"/>
      <c r="H1036" s="1"/>
      <c r="I1036" s="1"/>
      <c r="J1036" s="1"/>
      <c r="K1036" s="1"/>
      <c r="L1036" s="1"/>
      <c r="M1036" s="1"/>
      <c r="N1036" s="1"/>
      <c r="O1036" s="157"/>
      <c r="P1036" s="129"/>
      <c r="Q1036" s="15"/>
      <c r="R1036" s="15"/>
    </row>
    <row r="1037" spans="1:18" s="16" customFormat="1">
      <c r="A1037" s="1"/>
      <c r="B1037" s="1"/>
      <c r="C1037" s="1"/>
      <c r="D1037" s="8"/>
      <c r="E1037" s="1"/>
      <c r="F1037" s="1"/>
      <c r="G1037" s="1"/>
      <c r="H1037" s="1"/>
      <c r="I1037" s="1"/>
      <c r="J1037" s="1"/>
      <c r="K1037" s="1"/>
      <c r="L1037" s="1"/>
      <c r="M1037" s="1"/>
      <c r="N1037" s="1"/>
      <c r="O1037" s="157"/>
      <c r="P1037" s="129"/>
      <c r="Q1037" s="15"/>
      <c r="R1037" s="15"/>
    </row>
    <row r="1038" spans="1:18" s="16" customFormat="1">
      <c r="A1038" s="1"/>
      <c r="B1038" s="1"/>
      <c r="C1038" s="1"/>
      <c r="D1038" s="8"/>
      <c r="E1038" s="1"/>
      <c r="F1038" s="1"/>
      <c r="G1038" s="1"/>
      <c r="H1038" s="1"/>
      <c r="I1038" s="1"/>
      <c r="J1038" s="1"/>
      <c r="K1038" s="1"/>
      <c r="L1038" s="1"/>
      <c r="M1038" s="1"/>
      <c r="N1038" s="1"/>
      <c r="O1038" s="157"/>
      <c r="P1038" s="129"/>
      <c r="Q1038" s="15"/>
      <c r="R1038" s="15"/>
    </row>
    <row r="1039" spans="1:18" s="16" customFormat="1">
      <c r="A1039" s="1"/>
      <c r="B1039" s="1"/>
      <c r="C1039" s="1"/>
      <c r="D1039" s="8"/>
      <c r="E1039" s="1"/>
      <c r="F1039" s="1"/>
      <c r="G1039" s="1"/>
      <c r="H1039" s="1"/>
      <c r="I1039" s="1"/>
      <c r="J1039" s="1"/>
      <c r="K1039" s="1"/>
      <c r="L1039" s="1"/>
      <c r="M1039" s="1"/>
      <c r="N1039" s="1"/>
      <c r="O1039" s="157"/>
      <c r="P1039" s="129"/>
      <c r="Q1039" s="15"/>
      <c r="R1039" s="15"/>
    </row>
    <row r="1040" spans="1:18" s="16" customFormat="1">
      <c r="A1040" s="1"/>
      <c r="B1040" s="1"/>
      <c r="C1040" s="1"/>
      <c r="D1040" s="8"/>
      <c r="E1040" s="1"/>
      <c r="F1040" s="1"/>
      <c r="G1040" s="1"/>
      <c r="H1040" s="1"/>
      <c r="I1040" s="1"/>
      <c r="J1040" s="1"/>
      <c r="K1040" s="1"/>
      <c r="L1040" s="1"/>
      <c r="M1040" s="1"/>
      <c r="N1040" s="1"/>
      <c r="O1040" s="157"/>
      <c r="P1040" s="129"/>
      <c r="Q1040" s="15"/>
      <c r="R1040" s="15"/>
    </row>
    <row r="1041" spans="1:18" s="16" customFormat="1">
      <c r="A1041" s="1"/>
      <c r="B1041" s="1"/>
      <c r="C1041" s="1"/>
      <c r="D1041" s="8"/>
      <c r="E1041" s="1"/>
      <c r="F1041" s="1"/>
      <c r="G1041" s="1"/>
      <c r="H1041" s="1"/>
      <c r="I1041" s="1"/>
      <c r="J1041" s="1"/>
      <c r="K1041" s="1"/>
      <c r="L1041" s="1"/>
      <c r="M1041" s="1"/>
      <c r="N1041" s="1"/>
      <c r="O1041" s="157"/>
      <c r="P1041" s="129"/>
      <c r="Q1041" s="15"/>
      <c r="R1041" s="15"/>
    </row>
    <row r="1042" spans="1:18" s="16" customFormat="1">
      <c r="A1042" s="1"/>
      <c r="B1042" s="1"/>
      <c r="C1042" s="1"/>
      <c r="D1042" s="8"/>
      <c r="E1042" s="1"/>
      <c r="F1042" s="1"/>
      <c r="G1042" s="1"/>
      <c r="H1042" s="1"/>
      <c r="I1042" s="1"/>
      <c r="J1042" s="1"/>
      <c r="K1042" s="1"/>
      <c r="L1042" s="1"/>
      <c r="M1042" s="1"/>
      <c r="N1042" s="1"/>
      <c r="O1042" s="157"/>
      <c r="P1042" s="129"/>
      <c r="Q1042" s="15"/>
      <c r="R1042" s="15"/>
    </row>
    <row r="1043" spans="1:18" s="16" customFormat="1">
      <c r="A1043" s="1"/>
      <c r="B1043" s="1"/>
      <c r="C1043" s="1"/>
      <c r="D1043" s="8"/>
      <c r="E1043" s="1"/>
      <c r="F1043" s="1"/>
      <c r="G1043" s="1"/>
      <c r="H1043" s="1"/>
      <c r="I1043" s="1"/>
      <c r="J1043" s="1"/>
      <c r="K1043" s="1"/>
      <c r="L1043" s="1"/>
      <c r="M1043" s="1"/>
      <c r="N1043" s="1"/>
      <c r="O1043" s="157"/>
      <c r="P1043" s="129"/>
      <c r="Q1043" s="15"/>
      <c r="R1043" s="15"/>
    </row>
    <row r="1044" spans="1:18" s="16" customFormat="1">
      <c r="A1044" s="1"/>
      <c r="B1044" s="1"/>
      <c r="C1044" s="1"/>
      <c r="D1044" s="8"/>
      <c r="E1044" s="1"/>
      <c r="F1044" s="1"/>
      <c r="G1044" s="1"/>
      <c r="H1044" s="1"/>
      <c r="I1044" s="1"/>
      <c r="J1044" s="1"/>
      <c r="K1044" s="1"/>
      <c r="L1044" s="1"/>
      <c r="M1044" s="1"/>
      <c r="N1044" s="1"/>
      <c r="O1044" s="157"/>
      <c r="P1044" s="129"/>
      <c r="Q1044" s="15"/>
      <c r="R1044" s="15"/>
    </row>
    <row r="1045" spans="1:18" s="16" customFormat="1">
      <c r="A1045" s="1"/>
      <c r="B1045" s="1"/>
      <c r="C1045" s="1"/>
      <c r="D1045" s="8"/>
      <c r="E1045" s="1"/>
      <c r="F1045" s="1"/>
      <c r="G1045" s="1"/>
      <c r="H1045" s="1"/>
      <c r="I1045" s="1"/>
      <c r="J1045" s="1"/>
      <c r="K1045" s="1"/>
      <c r="L1045" s="1"/>
      <c r="M1045" s="1"/>
      <c r="N1045" s="1"/>
      <c r="O1045" s="157"/>
      <c r="P1045" s="129"/>
      <c r="Q1045" s="15"/>
      <c r="R1045" s="15"/>
    </row>
    <row r="1046" spans="1:18" s="16" customFormat="1">
      <c r="A1046" s="1"/>
      <c r="B1046" s="1"/>
      <c r="C1046" s="1"/>
      <c r="D1046" s="8"/>
      <c r="E1046" s="1"/>
      <c r="F1046" s="1"/>
      <c r="G1046" s="1"/>
      <c r="H1046" s="1"/>
      <c r="I1046" s="1"/>
      <c r="J1046" s="1"/>
      <c r="K1046" s="1"/>
      <c r="L1046" s="1"/>
      <c r="M1046" s="1"/>
      <c r="N1046" s="1"/>
      <c r="O1046" s="157"/>
      <c r="P1046" s="129"/>
      <c r="Q1046" s="15"/>
      <c r="R1046" s="15"/>
    </row>
    <row r="1047" spans="1:18" s="16" customFormat="1">
      <c r="A1047" s="1"/>
      <c r="B1047" s="1"/>
      <c r="C1047" s="1"/>
      <c r="D1047" s="8"/>
      <c r="E1047" s="1"/>
      <c r="F1047" s="1"/>
      <c r="G1047" s="1"/>
      <c r="H1047" s="1"/>
      <c r="I1047" s="1"/>
      <c r="J1047" s="1"/>
      <c r="K1047" s="1"/>
      <c r="L1047" s="1"/>
      <c r="M1047" s="1"/>
      <c r="N1047" s="1"/>
      <c r="O1047" s="157"/>
      <c r="P1047" s="129"/>
      <c r="Q1047" s="15"/>
      <c r="R1047" s="15"/>
    </row>
    <row r="1048" spans="1:18" s="16" customFormat="1">
      <c r="A1048" s="1"/>
      <c r="B1048" s="1"/>
      <c r="C1048" s="1"/>
      <c r="D1048" s="8"/>
      <c r="E1048" s="1"/>
      <c r="F1048" s="1"/>
      <c r="G1048" s="1"/>
      <c r="H1048" s="1"/>
      <c r="I1048" s="1"/>
      <c r="J1048" s="1"/>
      <c r="K1048" s="1"/>
      <c r="L1048" s="1"/>
      <c r="M1048" s="1"/>
      <c r="N1048" s="1"/>
      <c r="O1048" s="157"/>
      <c r="P1048" s="129"/>
      <c r="Q1048" s="15"/>
      <c r="R1048" s="15"/>
    </row>
    <row r="1049" spans="1:18" s="16" customFormat="1">
      <c r="A1049" s="1"/>
      <c r="B1049" s="1"/>
      <c r="C1049" s="1"/>
      <c r="D1049" s="8"/>
      <c r="E1049" s="1"/>
      <c r="F1049" s="1"/>
      <c r="G1049" s="1"/>
      <c r="H1049" s="1"/>
      <c r="I1049" s="1"/>
      <c r="J1049" s="1"/>
      <c r="K1049" s="1"/>
      <c r="L1049" s="1"/>
      <c r="M1049" s="1"/>
      <c r="N1049" s="1"/>
      <c r="O1049" s="157"/>
      <c r="P1049" s="129"/>
      <c r="Q1049" s="15"/>
      <c r="R1049" s="15"/>
    </row>
    <row r="1050" spans="1:18" s="16" customFormat="1">
      <c r="A1050" s="1"/>
      <c r="B1050" s="1"/>
      <c r="C1050" s="1"/>
      <c r="D1050" s="8"/>
      <c r="E1050" s="1"/>
      <c r="F1050" s="1"/>
      <c r="G1050" s="1"/>
      <c r="H1050" s="1"/>
      <c r="I1050" s="1"/>
      <c r="J1050" s="1"/>
      <c r="K1050" s="1"/>
      <c r="L1050" s="1"/>
      <c r="M1050" s="1"/>
      <c r="N1050" s="1"/>
      <c r="O1050" s="157"/>
      <c r="P1050" s="129"/>
      <c r="Q1050" s="15"/>
      <c r="R1050" s="15"/>
    </row>
    <row r="1051" spans="1:18" s="16" customFormat="1">
      <c r="A1051" s="1"/>
      <c r="B1051" s="1"/>
      <c r="C1051" s="1"/>
      <c r="D1051" s="8"/>
      <c r="E1051" s="1"/>
      <c r="F1051" s="1"/>
      <c r="G1051" s="1"/>
      <c r="H1051" s="1"/>
      <c r="I1051" s="1"/>
      <c r="J1051" s="1"/>
      <c r="K1051" s="1"/>
      <c r="L1051" s="1"/>
      <c r="M1051" s="1"/>
      <c r="N1051" s="1"/>
      <c r="O1051" s="157"/>
      <c r="P1051" s="129"/>
      <c r="Q1051" s="15"/>
      <c r="R1051" s="15"/>
    </row>
    <row r="1052" spans="1:18" s="16" customFormat="1">
      <c r="A1052" s="1"/>
      <c r="B1052" s="1"/>
      <c r="C1052" s="1"/>
      <c r="D1052" s="8"/>
      <c r="E1052" s="1"/>
      <c r="F1052" s="1"/>
      <c r="G1052" s="1"/>
      <c r="H1052" s="1"/>
      <c r="I1052" s="1"/>
      <c r="J1052" s="1"/>
      <c r="K1052" s="1"/>
      <c r="L1052" s="1"/>
      <c r="M1052" s="1"/>
      <c r="N1052" s="1"/>
      <c r="O1052" s="157"/>
      <c r="P1052" s="129"/>
      <c r="Q1052" s="15"/>
      <c r="R1052" s="15"/>
    </row>
    <row r="1053" spans="1:18" s="16" customFormat="1">
      <c r="A1053" s="1"/>
      <c r="B1053" s="1"/>
      <c r="C1053" s="1"/>
      <c r="D1053" s="8"/>
      <c r="E1053" s="1"/>
      <c r="F1053" s="1"/>
      <c r="G1053" s="1"/>
      <c r="H1053" s="1"/>
      <c r="I1053" s="1"/>
      <c r="J1053" s="1"/>
      <c r="K1053" s="1"/>
      <c r="L1053" s="1"/>
      <c r="M1053" s="1"/>
      <c r="N1053" s="1"/>
      <c r="O1053" s="157"/>
      <c r="P1053" s="129"/>
      <c r="Q1053" s="15"/>
      <c r="R1053" s="15"/>
    </row>
    <row r="1054" spans="1:18" s="16" customFormat="1">
      <c r="A1054" s="1"/>
      <c r="B1054" s="1"/>
      <c r="C1054" s="1"/>
      <c r="D1054" s="8"/>
      <c r="E1054" s="1"/>
      <c r="F1054" s="1"/>
      <c r="G1054" s="1"/>
      <c r="H1054" s="1"/>
      <c r="I1054" s="1"/>
      <c r="J1054" s="1"/>
      <c r="K1054" s="1"/>
      <c r="L1054" s="1"/>
      <c r="M1054" s="1"/>
      <c r="N1054" s="1"/>
      <c r="O1054" s="157"/>
      <c r="P1054" s="129"/>
      <c r="Q1054" s="15"/>
      <c r="R1054" s="15"/>
    </row>
    <row r="1055" spans="1:18" s="16" customFormat="1">
      <c r="A1055" s="1"/>
      <c r="B1055" s="1"/>
      <c r="C1055" s="1"/>
      <c r="D1055" s="8"/>
      <c r="E1055" s="1"/>
      <c r="F1055" s="1"/>
      <c r="G1055" s="1"/>
      <c r="H1055" s="1"/>
      <c r="I1055" s="1"/>
      <c r="J1055" s="1"/>
      <c r="K1055" s="1"/>
      <c r="L1055" s="1"/>
      <c r="M1055" s="1"/>
      <c r="N1055" s="1"/>
      <c r="O1055" s="157"/>
      <c r="P1055" s="129"/>
      <c r="Q1055" s="15"/>
      <c r="R1055" s="15"/>
    </row>
    <row r="1056" spans="1:18" s="16" customFormat="1">
      <c r="A1056" s="1"/>
      <c r="B1056" s="1"/>
      <c r="C1056" s="1"/>
      <c r="D1056" s="8"/>
      <c r="E1056" s="1"/>
      <c r="F1056" s="1"/>
      <c r="G1056" s="1"/>
      <c r="H1056" s="1"/>
      <c r="I1056" s="1"/>
      <c r="J1056" s="1"/>
      <c r="K1056" s="1"/>
      <c r="L1056" s="1"/>
      <c r="M1056" s="1"/>
      <c r="N1056" s="1"/>
      <c r="O1056" s="157"/>
      <c r="P1056" s="129"/>
      <c r="Q1056" s="15"/>
      <c r="R1056" s="15"/>
    </row>
    <row r="1057" spans="1:18" s="16" customFormat="1">
      <c r="A1057" s="1"/>
      <c r="B1057" s="1"/>
      <c r="C1057" s="1"/>
      <c r="D1057" s="8"/>
      <c r="E1057" s="1"/>
      <c r="F1057" s="1"/>
      <c r="G1057" s="1"/>
      <c r="H1057" s="1"/>
      <c r="I1057" s="1"/>
      <c r="J1057" s="1"/>
      <c r="K1057" s="1"/>
      <c r="L1057" s="1"/>
      <c r="M1057" s="1"/>
      <c r="N1057" s="1"/>
      <c r="O1057" s="157"/>
      <c r="P1057" s="129"/>
      <c r="Q1057" s="15"/>
      <c r="R1057" s="15"/>
    </row>
    <row r="1058" spans="1:18" s="16" customFormat="1">
      <c r="A1058" s="1"/>
      <c r="B1058" s="1"/>
      <c r="C1058" s="1"/>
      <c r="D1058" s="8"/>
      <c r="E1058" s="1"/>
      <c r="F1058" s="1"/>
      <c r="G1058" s="1"/>
      <c r="H1058" s="1"/>
      <c r="I1058" s="1"/>
      <c r="J1058" s="1"/>
      <c r="K1058" s="1"/>
      <c r="L1058" s="1"/>
      <c r="M1058" s="1"/>
      <c r="N1058" s="1"/>
      <c r="O1058" s="157"/>
      <c r="P1058" s="129"/>
      <c r="Q1058" s="15"/>
      <c r="R1058" s="15"/>
    </row>
    <row r="1059" spans="1:18" s="16" customFormat="1">
      <c r="A1059" s="1"/>
      <c r="B1059" s="1"/>
      <c r="C1059" s="1"/>
      <c r="D1059" s="8"/>
      <c r="E1059" s="1"/>
      <c r="F1059" s="1"/>
      <c r="G1059" s="1"/>
      <c r="H1059" s="1"/>
      <c r="I1059" s="1"/>
      <c r="J1059" s="1"/>
      <c r="K1059" s="1"/>
      <c r="L1059" s="1"/>
      <c r="M1059" s="1"/>
      <c r="N1059" s="1"/>
      <c r="O1059" s="157"/>
      <c r="P1059" s="129"/>
      <c r="Q1059" s="15"/>
      <c r="R1059" s="15"/>
    </row>
    <row r="1060" spans="1:18" s="16" customFormat="1">
      <c r="A1060" s="1"/>
      <c r="B1060" s="1"/>
      <c r="C1060" s="1"/>
      <c r="D1060" s="8"/>
      <c r="E1060" s="1"/>
      <c r="F1060" s="1"/>
      <c r="G1060" s="1"/>
      <c r="H1060" s="1"/>
      <c r="I1060" s="1"/>
      <c r="J1060" s="1"/>
      <c r="K1060" s="1"/>
      <c r="L1060" s="1"/>
      <c r="M1060" s="1"/>
      <c r="N1060" s="1"/>
      <c r="O1060" s="157"/>
      <c r="P1060" s="129"/>
      <c r="Q1060" s="15"/>
      <c r="R1060" s="15"/>
    </row>
    <row r="1061" spans="1:18" s="16" customFormat="1">
      <c r="A1061" s="1"/>
      <c r="B1061" s="1"/>
      <c r="C1061" s="1"/>
      <c r="D1061" s="8"/>
      <c r="E1061" s="1"/>
      <c r="F1061" s="1"/>
      <c r="G1061" s="1"/>
      <c r="H1061" s="1"/>
      <c r="I1061" s="1"/>
      <c r="J1061" s="1"/>
      <c r="K1061" s="1"/>
      <c r="L1061" s="1"/>
      <c r="M1061" s="1"/>
      <c r="N1061" s="1"/>
      <c r="O1061" s="157"/>
      <c r="P1061" s="129"/>
      <c r="Q1061" s="15"/>
      <c r="R1061" s="15"/>
    </row>
    <row r="1062" spans="1:18" s="16" customFormat="1">
      <c r="A1062" s="1"/>
      <c r="B1062" s="1"/>
      <c r="C1062" s="1"/>
      <c r="D1062" s="8"/>
      <c r="E1062" s="1"/>
      <c r="F1062" s="1"/>
      <c r="G1062" s="1"/>
      <c r="H1062" s="1"/>
      <c r="I1062" s="1"/>
      <c r="J1062" s="1"/>
      <c r="K1062" s="1"/>
      <c r="L1062" s="1"/>
      <c r="M1062" s="1"/>
      <c r="N1062" s="1"/>
      <c r="O1062" s="157"/>
      <c r="P1062" s="129"/>
      <c r="Q1062" s="15"/>
      <c r="R1062" s="15"/>
    </row>
    <row r="1063" spans="1:18" s="16" customFormat="1">
      <c r="A1063" s="1"/>
      <c r="B1063" s="1"/>
      <c r="C1063" s="1"/>
      <c r="D1063" s="8"/>
      <c r="E1063" s="1"/>
      <c r="F1063" s="1"/>
      <c r="G1063" s="1"/>
      <c r="H1063" s="1"/>
      <c r="I1063" s="1"/>
      <c r="J1063" s="1"/>
      <c r="K1063" s="1"/>
      <c r="L1063" s="1"/>
      <c r="M1063" s="1"/>
      <c r="N1063" s="1"/>
      <c r="O1063" s="157"/>
      <c r="P1063" s="129"/>
      <c r="Q1063" s="15"/>
      <c r="R1063" s="15"/>
    </row>
    <row r="1064" spans="1:18" s="16" customFormat="1">
      <c r="A1064" s="1"/>
      <c r="B1064" s="1"/>
      <c r="C1064" s="1"/>
      <c r="D1064" s="8"/>
      <c r="E1064" s="1"/>
      <c r="F1064" s="1"/>
      <c r="G1064" s="1"/>
      <c r="H1064" s="1"/>
      <c r="I1064" s="1"/>
      <c r="J1064" s="1"/>
      <c r="K1064" s="1"/>
      <c r="L1064" s="1"/>
      <c r="M1064" s="1"/>
      <c r="N1064" s="1"/>
      <c r="O1064" s="157"/>
      <c r="P1064" s="129"/>
      <c r="Q1064" s="15"/>
      <c r="R1064" s="15"/>
    </row>
    <row r="1065" spans="1:18" s="16" customFormat="1">
      <c r="A1065" s="1"/>
      <c r="B1065" s="1"/>
      <c r="C1065" s="1"/>
      <c r="D1065" s="8"/>
      <c r="E1065" s="1"/>
      <c r="F1065" s="1"/>
      <c r="G1065" s="1"/>
      <c r="H1065" s="1"/>
      <c r="I1065" s="1"/>
      <c r="J1065" s="1"/>
      <c r="K1065" s="1"/>
      <c r="L1065" s="1"/>
      <c r="M1065" s="1"/>
      <c r="N1065" s="1"/>
      <c r="O1065" s="157"/>
      <c r="P1065" s="129"/>
      <c r="Q1065" s="15"/>
      <c r="R1065" s="15"/>
    </row>
    <row r="1066" spans="1:18" s="16" customFormat="1">
      <c r="A1066" s="1"/>
      <c r="B1066" s="1"/>
      <c r="C1066" s="1"/>
      <c r="D1066" s="8"/>
      <c r="E1066" s="1"/>
      <c r="F1066" s="1"/>
      <c r="G1066" s="1"/>
      <c r="H1066" s="1"/>
      <c r="I1066" s="1"/>
      <c r="J1066" s="1"/>
      <c r="K1066" s="1"/>
      <c r="L1066" s="1"/>
      <c r="M1066" s="1"/>
      <c r="N1066" s="1"/>
      <c r="O1066" s="157"/>
      <c r="P1066" s="129"/>
      <c r="Q1066" s="15"/>
      <c r="R1066" s="15"/>
    </row>
    <row r="1067" spans="1:18" s="16" customFormat="1">
      <c r="A1067" s="1"/>
      <c r="B1067" s="1"/>
      <c r="C1067" s="1"/>
      <c r="D1067" s="8"/>
      <c r="E1067" s="1"/>
      <c r="F1067" s="1"/>
      <c r="G1067" s="1"/>
      <c r="H1067" s="1"/>
      <c r="I1067" s="1"/>
      <c r="J1067" s="1"/>
      <c r="K1067" s="1"/>
      <c r="L1067" s="1"/>
      <c r="M1067" s="1"/>
      <c r="N1067" s="1"/>
      <c r="O1067" s="157"/>
      <c r="P1067" s="129"/>
      <c r="Q1067" s="15"/>
      <c r="R1067" s="15"/>
    </row>
    <row r="1068" spans="1:18" s="16" customFormat="1">
      <c r="A1068" s="1"/>
      <c r="B1068" s="1"/>
      <c r="C1068" s="1"/>
      <c r="D1068" s="8"/>
      <c r="E1068" s="1"/>
      <c r="F1068" s="1"/>
      <c r="G1068" s="1"/>
      <c r="H1068" s="1"/>
      <c r="I1068" s="1"/>
      <c r="J1068" s="1"/>
      <c r="K1068" s="1"/>
      <c r="L1068" s="1"/>
      <c r="M1068" s="1"/>
      <c r="N1068" s="1"/>
      <c r="O1068" s="157"/>
      <c r="P1068" s="129"/>
      <c r="Q1068" s="15"/>
      <c r="R1068" s="15"/>
    </row>
    <row r="1069" spans="1:18" s="16" customFormat="1">
      <c r="A1069" s="1"/>
      <c r="B1069" s="1"/>
      <c r="C1069" s="1"/>
      <c r="D1069" s="8"/>
      <c r="E1069" s="1"/>
      <c r="F1069" s="1"/>
      <c r="G1069" s="1"/>
      <c r="H1069" s="1"/>
      <c r="I1069" s="1"/>
      <c r="J1069" s="1"/>
      <c r="K1069" s="1"/>
      <c r="L1069" s="1"/>
      <c r="M1069" s="1"/>
      <c r="N1069" s="1"/>
      <c r="O1069" s="157"/>
      <c r="P1069" s="129"/>
      <c r="Q1069" s="15"/>
      <c r="R1069" s="15"/>
    </row>
    <row r="1070" spans="1:18" s="16" customFormat="1">
      <c r="A1070" s="1"/>
      <c r="B1070" s="1"/>
      <c r="C1070" s="1"/>
      <c r="D1070" s="8"/>
      <c r="E1070" s="1"/>
      <c r="F1070" s="1"/>
      <c r="G1070" s="1"/>
      <c r="H1070" s="1"/>
      <c r="I1070" s="1"/>
      <c r="J1070" s="1"/>
      <c r="K1070" s="1"/>
      <c r="L1070" s="1"/>
      <c r="M1070" s="1"/>
      <c r="N1070" s="1"/>
      <c r="O1070" s="157"/>
      <c r="P1070" s="129"/>
      <c r="Q1070" s="15"/>
      <c r="R1070" s="15"/>
    </row>
    <row r="1071" spans="1:18" s="16" customFormat="1">
      <c r="A1071" s="1"/>
      <c r="B1071" s="1"/>
      <c r="C1071" s="1"/>
      <c r="D1071" s="8"/>
      <c r="E1071" s="1"/>
      <c r="F1071" s="1"/>
      <c r="G1071" s="1"/>
      <c r="H1071" s="1"/>
      <c r="I1071" s="1"/>
      <c r="J1071" s="1"/>
      <c r="K1071" s="1"/>
      <c r="L1071" s="1"/>
      <c r="M1071" s="1"/>
      <c r="N1071" s="1"/>
      <c r="O1071" s="157"/>
      <c r="P1071" s="129"/>
      <c r="Q1071" s="15"/>
      <c r="R1071" s="15"/>
    </row>
    <row r="1072" spans="1:18" s="16" customFormat="1">
      <c r="A1072" s="1"/>
      <c r="B1072" s="1"/>
      <c r="C1072" s="1"/>
      <c r="D1072" s="8"/>
      <c r="E1072" s="1"/>
      <c r="F1072" s="1"/>
      <c r="G1072" s="1"/>
      <c r="H1072" s="1"/>
      <c r="I1072" s="1"/>
      <c r="J1072" s="1"/>
      <c r="K1072" s="1"/>
      <c r="L1072" s="1"/>
      <c r="M1072" s="1"/>
      <c r="N1072" s="1"/>
      <c r="O1072" s="157"/>
      <c r="P1072" s="129"/>
      <c r="Q1072" s="15"/>
      <c r="R1072" s="15"/>
    </row>
    <row r="1073" spans="1:18" s="16" customFormat="1">
      <c r="A1073" s="1"/>
      <c r="B1073" s="1"/>
      <c r="C1073" s="1"/>
      <c r="D1073" s="8"/>
      <c r="E1073" s="1"/>
      <c r="F1073" s="1"/>
      <c r="G1073" s="1"/>
      <c r="H1073" s="1"/>
      <c r="I1073" s="1"/>
      <c r="J1073" s="1"/>
      <c r="K1073" s="1"/>
      <c r="L1073" s="1"/>
      <c r="M1073" s="1"/>
      <c r="N1073" s="1"/>
      <c r="O1073" s="157"/>
      <c r="P1073" s="129"/>
      <c r="Q1073" s="15"/>
      <c r="R1073" s="15"/>
    </row>
    <row r="1074" spans="1:18" s="16" customFormat="1">
      <c r="A1074" s="1"/>
      <c r="B1074" s="1"/>
      <c r="C1074" s="1"/>
      <c r="D1074" s="8"/>
      <c r="E1074" s="1"/>
      <c r="F1074" s="1"/>
      <c r="G1074" s="1"/>
      <c r="H1074" s="1"/>
      <c r="I1074" s="1"/>
      <c r="J1074" s="1"/>
      <c r="K1074" s="1"/>
      <c r="L1074" s="1"/>
      <c r="M1074" s="1"/>
      <c r="N1074" s="1"/>
      <c r="O1074" s="157"/>
      <c r="P1074" s="129"/>
      <c r="Q1074" s="15"/>
      <c r="R1074" s="15"/>
    </row>
    <row r="1075" spans="1:18" s="16" customFormat="1">
      <c r="A1075" s="1"/>
      <c r="B1075" s="1"/>
      <c r="C1075" s="1"/>
      <c r="D1075" s="8"/>
      <c r="E1075" s="1"/>
      <c r="F1075" s="1"/>
      <c r="G1075" s="1"/>
      <c r="H1075" s="1"/>
      <c r="I1075" s="1"/>
      <c r="J1075" s="1"/>
      <c r="K1075" s="1"/>
      <c r="L1075" s="1"/>
      <c r="M1075" s="1"/>
      <c r="N1075" s="1"/>
      <c r="O1075" s="157"/>
      <c r="P1075" s="129"/>
      <c r="Q1075" s="15"/>
      <c r="R1075" s="15"/>
    </row>
    <row r="1076" spans="1:18" s="16" customFormat="1">
      <c r="A1076" s="1"/>
      <c r="B1076" s="1"/>
      <c r="C1076" s="1"/>
      <c r="D1076" s="8"/>
      <c r="E1076" s="1"/>
      <c r="F1076" s="1"/>
      <c r="G1076" s="1"/>
      <c r="H1076" s="1"/>
      <c r="I1076" s="1"/>
      <c r="J1076" s="1"/>
      <c r="K1076" s="1"/>
      <c r="L1076" s="1"/>
      <c r="M1076" s="1"/>
      <c r="N1076" s="1"/>
      <c r="O1076" s="157"/>
      <c r="P1076" s="129"/>
      <c r="Q1076" s="15"/>
      <c r="R1076" s="15"/>
    </row>
    <row r="1077" spans="1:18" s="16" customFormat="1">
      <c r="A1077" s="1"/>
      <c r="B1077" s="1"/>
      <c r="C1077" s="1"/>
      <c r="D1077" s="8"/>
      <c r="E1077" s="1"/>
      <c r="F1077" s="1"/>
      <c r="G1077" s="1"/>
      <c r="H1077" s="1"/>
      <c r="I1077" s="1"/>
      <c r="J1077" s="1"/>
      <c r="K1077" s="1"/>
      <c r="L1077" s="1"/>
      <c r="M1077" s="1"/>
      <c r="N1077" s="1"/>
      <c r="O1077" s="157"/>
      <c r="P1077" s="129"/>
      <c r="Q1077" s="15"/>
      <c r="R1077" s="15"/>
    </row>
    <row r="1078" spans="1:18" s="16" customFormat="1">
      <c r="A1078" s="1"/>
      <c r="B1078" s="1"/>
      <c r="C1078" s="1"/>
      <c r="D1078" s="8"/>
      <c r="E1078" s="1"/>
      <c r="F1078" s="1"/>
      <c r="G1078" s="1"/>
      <c r="H1078" s="1"/>
      <c r="I1078" s="1"/>
      <c r="J1078" s="1"/>
      <c r="K1078" s="1"/>
      <c r="L1078" s="1"/>
      <c r="M1078" s="1"/>
      <c r="N1078" s="1"/>
      <c r="O1078" s="157"/>
      <c r="P1078" s="129"/>
      <c r="Q1078" s="15"/>
      <c r="R1078" s="15"/>
    </row>
    <row r="1079" spans="1:18" s="16" customFormat="1">
      <c r="A1079" s="1"/>
      <c r="B1079" s="1"/>
      <c r="C1079" s="1"/>
      <c r="D1079" s="8"/>
      <c r="E1079" s="1"/>
      <c r="F1079" s="1"/>
      <c r="G1079" s="1"/>
      <c r="H1079" s="1"/>
      <c r="I1079" s="1"/>
      <c r="J1079" s="1"/>
      <c r="K1079" s="1"/>
      <c r="L1079" s="1"/>
      <c r="M1079" s="1"/>
      <c r="N1079" s="1"/>
      <c r="O1079" s="157"/>
      <c r="P1079" s="129"/>
      <c r="Q1079" s="15"/>
      <c r="R1079" s="15"/>
    </row>
    <row r="1080" spans="1:18" s="16" customFormat="1">
      <c r="A1080" s="1"/>
      <c r="B1080" s="1"/>
      <c r="C1080" s="1"/>
      <c r="D1080" s="8"/>
      <c r="E1080" s="1"/>
      <c r="F1080" s="1"/>
      <c r="G1080" s="1"/>
      <c r="H1080" s="1"/>
      <c r="I1080" s="1"/>
      <c r="J1080" s="1"/>
      <c r="K1080" s="1"/>
      <c r="L1080" s="1"/>
      <c r="M1080" s="1"/>
      <c r="N1080" s="1"/>
      <c r="O1080" s="157"/>
      <c r="P1080" s="129"/>
      <c r="Q1080" s="15"/>
      <c r="R1080" s="15"/>
    </row>
    <row r="1081" spans="1:18" s="16" customFormat="1">
      <c r="A1081" s="1"/>
      <c r="B1081" s="1"/>
      <c r="C1081" s="1"/>
      <c r="D1081" s="8"/>
      <c r="E1081" s="1"/>
      <c r="F1081" s="1"/>
      <c r="G1081" s="1"/>
      <c r="H1081" s="1"/>
      <c r="I1081" s="1"/>
      <c r="J1081" s="1"/>
      <c r="K1081" s="1"/>
      <c r="L1081" s="1"/>
      <c r="M1081" s="1"/>
      <c r="N1081" s="1"/>
      <c r="O1081" s="157"/>
      <c r="P1081" s="129"/>
      <c r="Q1081" s="15"/>
      <c r="R1081" s="15"/>
    </row>
    <row r="1082" spans="1:18" s="16" customFormat="1">
      <c r="A1082" s="1"/>
      <c r="B1082" s="1"/>
      <c r="C1082" s="1"/>
      <c r="D1082" s="8"/>
      <c r="E1082" s="1"/>
      <c r="F1082" s="1"/>
      <c r="G1082" s="1"/>
      <c r="H1082" s="1"/>
      <c r="I1082" s="1"/>
      <c r="J1082" s="1"/>
      <c r="K1082" s="1"/>
      <c r="L1082" s="1"/>
      <c r="M1082" s="1"/>
      <c r="N1082" s="1"/>
      <c r="O1082" s="157"/>
      <c r="P1082" s="129"/>
      <c r="Q1082" s="15"/>
      <c r="R1082" s="15"/>
    </row>
    <row r="1083" spans="1:18" s="16" customFormat="1">
      <c r="A1083" s="1"/>
      <c r="B1083" s="1"/>
      <c r="C1083" s="1"/>
      <c r="D1083" s="8"/>
      <c r="E1083" s="1"/>
      <c r="F1083" s="1"/>
      <c r="G1083" s="1"/>
      <c r="H1083" s="1"/>
      <c r="I1083" s="1"/>
      <c r="J1083" s="1"/>
      <c r="K1083" s="1"/>
      <c r="L1083" s="1"/>
      <c r="M1083" s="1"/>
      <c r="N1083" s="1"/>
      <c r="O1083" s="157"/>
      <c r="P1083" s="129"/>
      <c r="Q1083" s="15"/>
      <c r="R1083" s="15"/>
    </row>
    <row r="1084" spans="1:18" s="16" customFormat="1">
      <c r="A1084" s="1"/>
      <c r="B1084" s="1"/>
      <c r="C1084" s="1"/>
      <c r="D1084" s="8"/>
      <c r="E1084" s="1"/>
      <c r="F1084" s="1"/>
      <c r="G1084" s="1"/>
      <c r="H1084" s="1"/>
      <c r="I1084" s="1"/>
      <c r="J1084" s="1"/>
      <c r="K1084" s="1"/>
      <c r="L1084" s="1"/>
      <c r="M1084" s="1"/>
      <c r="N1084" s="1"/>
      <c r="O1084" s="157"/>
      <c r="P1084" s="129"/>
      <c r="Q1084" s="15"/>
      <c r="R1084" s="15"/>
    </row>
    <row r="1085" spans="1:18" s="16" customFormat="1">
      <c r="A1085" s="1"/>
      <c r="B1085" s="1"/>
      <c r="C1085" s="1"/>
      <c r="D1085" s="8"/>
      <c r="E1085" s="1"/>
      <c r="F1085" s="1"/>
      <c r="G1085" s="1"/>
      <c r="H1085" s="1"/>
      <c r="I1085" s="1"/>
      <c r="J1085" s="1"/>
      <c r="K1085" s="1"/>
      <c r="L1085" s="1"/>
      <c r="M1085" s="1"/>
      <c r="N1085" s="1"/>
      <c r="O1085" s="157"/>
      <c r="P1085" s="129"/>
      <c r="Q1085" s="15"/>
      <c r="R1085" s="15"/>
    </row>
    <row r="1086" spans="1:18" s="16" customFormat="1">
      <c r="A1086" s="1"/>
      <c r="B1086" s="1"/>
      <c r="C1086" s="1"/>
      <c r="D1086" s="8"/>
      <c r="E1086" s="1"/>
      <c r="F1086" s="1"/>
      <c r="G1086" s="1"/>
      <c r="H1086" s="1"/>
      <c r="I1086" s="1"/>
      <c r="J1086" s="1"/>
      <c r="K1086" s="1"/>
      <c r="L1086" s="1"/>
      <c r="M1086" s="1"/>
      <c r="N1086" s="1"/>
      <c r="O1086" s="157"/>
      <c r="P1086" s="129"/>
      <c r="Q1086" s="15"/>
      <c r="R1086" s="15"/>
    </row>
    <row r="1087" spans="1:18" s="16" customFormat="1">
      <c r="A1087" s="1"/>
      <c r="B1087" s="1"/>
      <c r="C1087" s="1"/>
      <c r="D1087" s="8"/>
      <c r="E1087" s="1"/>
      <c r="F1087" s="1"/>
      <c r="G1087" s="1"/>
      <c r="H1087" s="1"/>
      <c r="I1087" s="1"/>
      <c r="J1087" s="1"/>
      <c r="K1087" s="1"/>
      <c r="L1087" s="1"/>
      <c r="M1087" s="1"/>
      <c r="N1087" s="1"/>
      <c r="O1087" s="157"/>
      <c r="P1087" s="129"/>
      <c r="Q1087" s="15"/>
      <c r="R1087" s="15"/>
    </row>
    <row r="1088" spans="1:18" s="16" customFormat="1">
      <c r="A1088" s="1"/>
      <c r="B1088" s="1"/>
      <c r="C1088" s="1"/>
      <c r="D1088" s="8"/>
      <c r="E1088" s="1"/>
      <c r="F1088" s="1"/>
      <c r="G1088" s="1"/>
      <c r="H1088" s="1"/>
      <c r="I1088" s="1"/>
      <c r="J1088" s="1"/>
      <c r="K1088" s="1"/>
      <c r="L1088" s="1"/>
      <c r="M1088" s="1"/>
      <c r="N1088" s="1"/>
      <c r="O1088" s="157"/>
      <c r="P1088" s="129"/>
      <c r="Q1088" s="15"/>
      <c r="R1088" s="15"/>
    </row>
    <row r="1089" spans="1:18" s="16" customFormat="1">
      <c r="A1089" s="1"/>
      <c r="B1089" s="1"/>
      <c r="C1089" s="1"/>
      <c r="D1089" s="8"/>
      <c r="E1089" s="1"/>
      <c r="F1089" s="1"/>
      <c r="G1089" s="1"/>
      <c r="H1089" s="1"/>
      <c r="I1089" s="1"/>
      <c r="J1089" s="1"/>
      <c r="K1089" s="1"/>
      <c r="L1089" s="1"/>
      <c r="M1089" s="1"/>
      <c r="N1089" s="1"/>
      <c r="O1089" s="157"/>
      <c r="P1089" s="129"/>
      <c r="Q1089" s="15"/>
      <c r="R1089" s="15"/>
    </row>
    <row r="1090" spans="1:18" s="16" customFormat="1">
      <c r="A1090" s="1"/>
      <c r="B1090" s="1"/>
      <c r="C1090" s="1"/>
      <c r="D1090" s="8"/>
      <c r="E1090" s="1"/>
      <c r="F1090" s="1"/>
      <c r="G1090" s="1"/>
      <c r="H1090" s="1"/>
      <c r="I1090" s="1"/>
      <c r="J1090" s="1"/>
      <c r="K1090" s="1"/>
      <c r="L1090" s="1"/>
      <c r="M1090" s="1"/>
      <c r="N1090" s="1"/>
      <c r="O1090" s="157"/>
      <c r="P1090" s="129"/>
      <c r="Q1090" s="15"/>
      <c r="R1090" s="15"/>
    </row>
    <row r="1091" spans="1:18" s="16" customFormat="1">
      <c r="A1091" s="1"/>
      <c r="B1091" s="1"/>
      <c r="C1091" s="1"/>
      <c r="D1091" s="8"/>
      <c r="E1091" s="1"/>
      <c r="F1091" s="1"/>
      <c r="G1091" s="1"/>
      <c r="H1091" s="1"/>
      <c r="I1091" s="1"/>
      <c r="J1091" s="1"/>
      <c r="K1091" s="1"/>
      <c r="L1091" s="1"/>
      <c r="M1091" s="1"/>
      <c r="N1091" s="1"/>
      <c r="O1091" s="157"/>
      <c r="P1091" s="129"/>
      <c r="Q1091" s="15"/>
      <c r="R1091" s="15"/>
    </row>
    <row r="1092" spans="1:18" s="16" customFormat="1">
      <c r="A1092" s="1"/>
      <c r="B1092" s="1"/>
      <c r="C1092" s="1"/>
      <c r="D1092" s="8"/>
      <c r="E1092" s="1"/>
      <c r="F1092" s="1"/>
      <c r="G1092" s="1"/>
      <c r="H1092" s="1"/>
      <c r="I1092" s="1"/>
      <c r="J1092" s="1"/>
      <c r="K1092" s="1"/>
      <c r="L1092" s="1"/>
      <c r="M1092" s="1"/>
      <c r="N1092" s="1"/>
      <c r="O1092" s="157"/>
      <c r="P1092" s="129"/>
      <c r="Q1092" s="15"/>
      <c r="R1092" s="15"/>
    </row>
    <row r="1093" spans="1:18" s="16" customFormat="1">
      <c r="A1093" s="1"/>
      <c r="B1093" s="1"/>
      <c r="C1093" s="1"/>
      <c r="D1093" s="8"/>
      <c r="E1093" s="1"/>
      <c r="F1093" s="1"/>
      <c r="G1093" s="1"/>
      <c r="H1093" s="1"/>
      <c r="I1093" s="1"/>
      <c r="J1093" s="1"/>
      <c r="K1093" s="1"/>
      <c r="L1093" s="1"/>
      <c r="M1093" s="1"/>
      <c r="N1093" s="1"/>
      <c r="O1093" s="157"/>
      <c r="P1093" s="129"/>
      <c r="Q1093" s="15"/>
      <c r="R1093" s="15"/>
    </row>
    <row r="1094" spans="1:18" s="16" customFormat="1">
      <c r="A1094" s="1"/>
      <c r="B1094" s="1"/>
      <c r="C1094" s="1"/>
      <c r="D1094" s="8"/>
      <c r="E1094" s="1"/>
      <c r="F1094" s="1"/>
      <c r="G1094" s="1"/>
      <c r="H1094" s="1"/>
      <c r="I1094" s="1"/>
      <c r="J1094" s="1"/>
      <c r="K1094" s="1"/>
      <c r="L1094" s="1"/>
      <c r="M1094" s="1"/>
      <c r="N1094" s="1"/>
      <c r="O1094" s="157"/>
      <c r="P1094" s="129"/>
      <c r="Q1094" s="15"/>
      <c r="R1094" s="15"/>
    </row>
    <row r="1095" spans="1:18" s="16" customFormat="1">
      <c r="A1095" s="1"/>
      <c r="B1095" s="1"/>
      <c r="C1095" s="1"/>
      <c r="D1095" s="8"/>
      <c r="E1095" s="1"/>
      <c r="F1095" s="1"/>
      <c r="G1095" s="1"/>
      <c r="H1095" s="1"/>
      <c r="I1095" s="1"/>
      <c r="J1095" s="1"/>
      <c r="K1095" s="1"/>
      <c r="L1095" s="1"/>
      <c r="M1095" s="1"/>
      <c r="N1095" s="1"/>
      <c r="O1095" s="157"/>
      <c r="P1095" s="129"/>
      <c r="Q1095" s="15"/>
      <c r="R1095" s="15"/>
    </row>
    <row r="1096" spans="1:18" s="16" customFormat="1">
      <c r="A1096" s="1"/>
      <c r="B1096" s="1"/>
      <c r="C1096" s="1"/>
      <c r="D1096" s="8"/>
      <c r="E1096" s="1"/>
      <c r="F1096" s="1"/>
      <c r="G1096" s="1"/>
      <c r="H1096" s="1"/>
      <c r="I1096" s="1"/>
      <c r="J1096" s="1"/>
      <c r="K1096" s="1"/>
      <c r="L1096" s="1"/>
      <c r="M1096" s="1"/>
      <c r="N1096" s="1"/>
      <c r="O1096" s="157"/>
      <c r="P1096" s="129"/>
      <c r="Q1096" s="15"/>
      <c r="R1096" s="15"/>
    </row>
    <row r="1097" spans="1:18" s="16" customFormat="1">
      <c r="A1097" s="1"/>
      <c r="B1097" s="1"/>
      <c r="C1097" s="1"/>
      <c r="D1097" s="8"/>
      <c r="E1097" s="1"/>
      <c r="F1097" s="1"/>
      <c r="G1097" s="1"/>
      <c r="H1097" s="1"/>
      <c r="I1097" s="1"/>
      <c r="J1097" s="1"/>
      <c r="K1097" s="1"/>
      <c r="L1097" s="1"/>
      <c r="M1097" s="1"/>
      <c r="N1097" s="1"/>
      <c r="O1097" s="157"/>
      <c r="P1097" s="129"/>
      <c r="Q1097" s="15"/>
      <c r="R1097" s="15"/>
    </row>
    <row r="1098" spans="1:18" s="16" customFormat="1">
      <c r="A1098" s="1"/>
      <c r="B1098" s="1"/>
      <c r="C1098" s="1"/>
      <c r="D1098" s="8"/>
      <c r="E1098" s="1"/>
      <c r="F1098" s="1"/>
      <c r="G1098" s="1"/>
      <c r="H1098" s="1"/>
      <c r="I1098" s="1"/>
      <c r="J1098" s="1"/>
      <c r="K1098" s="1"/>
      <c r="L1098" s="1"/>
      <c r="M1098" s="1"/>
      <c r="N1098" s="1"/>
      <c r="O1098" s="157"/>
      <c r="P1098" s="129"/>
      <c r="Q1098" s="15"/>
      <c r="R1098" s="15"/>
    </row>
    <row r="1099" spans="1:18" s="16" customFormat="1">
      <c r="A1099" s="1"/>
      <c r="B1099" s="1"/>
      <c r="C1099" s="1"/>
      <c r="D1099" s="8"/>
      <c r="E1099" s="1"/>
      <c r="F1099" s="1"/>
      <c r="G1099" s="1"/>
      <c r="H1099" s="1"/>
      <c r="I1099" s="1"/>
      <c r="J1099" s="1"/>
      <c r="K1099" s="1"/>
      <c r="L1099" s="1"/>
      <c r="M1099" s="1"/>
      <c r="N1099" s="1"/>
      <c r="O1099" s="157"/>
      <c r="P1099" s="129"/>
      <c r="Q1099" s="15"/>
      <c r="R1099" s="15"/>
    </row>
    <row r="1100" spans="1:18" s="16" customFormat="1">
      <c r="A1100" s="1"/>
      <c r="B1100" s="1"/>
      <c r="C1100" s="1"/>
      <c r="D1100" s="8"/>
      <c r="E1100" s="1"/>
      <c r="F1100" s="1"/>
      <c r="G1100" s="1"/>
      <c r="H1100" s="1"/>
      <c r="I1100" s="1"/>
      <c r="J1100" s="1"/>
      <c r="K1100" s="1"/>
      <c r="L1100" s="1"/>
      <c r="M1100" s="1"/>
      <c r="N1100" s="1"/>
      <c r="O1100" s="157"/>
      <c r="P1100" s="129"/>
      <c r="Q1100" s="15"/>
      <c r="R1100" s="15"/>
    </row>
    <row r="1101" spans="1:18" s="16" customFormat="1">
      <c r="A1101" s="1"/>
      <c r="B1101" s="1"/>
      <c r="C1101" s="1"/>
      <c r="D1101" s="8"/>
      <c r="E1101" s="1"/>
      <c r="F1101" s="1"/>
      <c r="G1101" s="1"/>
      <c r="H1101" s="1"/>
      <c r="I1101" s="1"/>
      <c r="J1101" s="1"/>
      <c r="K1101" s="1"/>
      <c r="L1101" s="1"/>
      <c r="M1101" s="1"/>
      <c r="N1101" s="1"/>
      <c r="O1101" s="157"/>
      <c r="P1101" s="129"/>
      <c r="Q1101" s="15"/>
      <c r="R1101" s="15"/>
    </row>
    <row r="1102" spans="1:18" s="16" customFormat="1">
      <c r="A1102" s="1"/>
      <c r="B1102" s="1"/>
      <c r="C1102" s="1"/>
      <c r="D1102" s="8"/>
      <c r="E1102" s="1"/>
      <c r="F1102" s="1"/>
      <c r="G1102" s="1"/>
      <c r="H1102" s="1"/>
      <c r="I1102" s="1"/>
      <c r="J1102" s="1"/>
      <c r="K1102" s="1"/>
      <c r="L1102" s="1"/>
      <c r="M1102" s="1"/>
      <c r="N1102" s="1"/>
      <c r="O1102" s="157"/>
      <c r="P1102" s="129"/>
      <c r="Q1102" s="15"/>
      <c r="R1102" s="15"/>
    </row>
    <row r="1103" spans="1:18" s="16" customFormat="1">
      <c r="A1103" s="1"/>
      <c r="B1103" s="1"/>
      <c r="C1103" s="1"/>
      <c r="D1103" s="8"/>
      <c r="E1103" s="1"/>
      <c r="F1103" s="1"/>
      <c r="G1103" s="1"/>
      <c r="H1103" s="1"/>
      <c r="I1103" s="1"/>
      <c r="J1103" s="1"/>
      <c r="K1103" s="1"/>
      <c r="L1103" s="1"/>
      <c r="M1103" s="1"/>
      <c r="N1103" s="1"/>
      <c r="O1103" s="157"/>
      <c r="P1103" s="129"/>
      <c r="Q1103" s="15"/>
      <c r="R1103" s="15"/>
    </row>
    <row r="1104" spans="1:18" s="16" customFormat="1">
      <c r="A1104" s="1"/>
      <c r="B1104" s="1"/>
      <c r="C1104" s="1"/>
      <c r="D1104" s="8"/>
      <c r="E1104" s="1"/>
      <c r="F1104" s="1"/>
      <c r="G1104" s="1"/>
      <c r="H1104" s="1"/>
      <c r="I1104" s="1"/>
      <c r="J1104" s="1"/>
      <c r="K1104" s="1"/>
      <c r="L1104" s="1"/>
      <c r="M1104" s="1"/>
      <c r="N1104" s="1"/>
      <c r="O1104" s="157"/>
      <c r="P1104" s="129"/>
      <c r="Q1104" s="15"/>
      <c r="R1104" s="15"/>
    </row>
    <row r="1105" spans="1:18" s="16" customFormat="1">
      <c r="A1105" s="1"/>
      <c r="B1105" s="1"/>
      <c r="C1105" s="1"/>
      <c r="D1105" s="8"/>
      <c r="E1105" s="1"/>
      <c r="F1105" s="1"/>
      <c r="G1105" s="1"/>
      <c r="H1105" s="1"/>
      <c r="I1105" s="1"/>
      <c r="J1105" s="1"/>
      <c r="K1105" s="1"/>
      <c r="L1105" s="1"/>
      <c r="M1105" s="1"/>
      <c r="N1105" s="1"/>
      <c r="O1105" s="157"/>
      <c r="P1105" s="129"/>
      <c r="Q1105" s="15"/>
      <c r="R1105" s="15"/>
    </row>
    <row r="1106" spans="1:18" s="16" customFormat="1">
      <c r="A1106" s="1"/>
      <c r="B1106" s="1"/>
      <c r="C1106" s="1"/>
      <c r="D1106" s="8"/>
      <c r="E1106" s="1"/>
      <c r="F1106" s="1"/>
      <c r="G1106" s="1"/>
      <c r="H1106" s="1"/>
      <c r="I1106" s="1"/>
      <c r="J1106" s="1"/>
      <c r="K1106" s="1"/>
      <c r="L1106" s="1"/>
      <c r="M1106" s="1"/>
      <c r="N1106" s="1"/>
      <c r="O1106" s="157"/>
      <c r="P1106" s="129"/>
      <c r="Q1106" s="15"/>
      <c r="R1106" s="15"/>
    </row>
    <row r="1107" spans="1:18" s="16" customFormat="1">
      <c r="A1107" s="1"/>
      <c r="B1107" s="1"/>
      <c r="C1107" s="1"/>
      <c r="D1107" s="8"/>
      <c r="E1107" s="1"/>
      <c r="F1107" s="1"/>
      <c r="G1107" s="1"/>
      <c r="H1107" s="1"/>
      <c r="I1107" s="1"/>
      <c r="J1107" s="1"/>
      <c r="K1107" s="1"/>
      <c r="L1107" s="1"/>
      <c r="M1107" s="1"/>
      <c r="N1107" s="1"/>
      <c r="O1107" s="157"/>
      <c r="P1107" s="129"/>
      <c r="Q1107" s="15"/>
      <c r="R1107" s="15"/>
    </row>
    <row r="1108" spans="1:18" s="16" customFormat="1">
      <c r="A1108" s="1"/>
      <c r="B1108" s="1"/>
      <c r="C1108" s="1"/>
      <c r="D1108" s="8"/>
      <c r="E1108" s="1"/>
      <c r="F1108" s="1"/>
      <c r="G1108" s="1"/>
      <c r="H1108" s="1"/>
      <c r="I1108" s="1"/>
      <c r="J1108" s="1"/>
      <c r="K1108" s="1"/>
      <c r="L1108" s="1"/>
      <c r="M1108" s="1"/>
      <c r="N1108" s="1"/>
      <c r="O1108" s="157"/>
      <c r="P1108" s="129"/>
      <c r="Q1108" s="15"/>
      <c r="R1108" s="15"/>
    </row>
    <row r="1109" spans="1:18" s="16" customFormat="1">
      <c r="A1109" s="1"/>
      <c r="B1109" s="1"/>
      <c r="C1109" s="1"/>
      <c r="D1109" s="8"/>
      <c r="E1109" s="1"/>
      <c r="F1109" s="1"/>
      <c r="G1109" s="1"/>
      <c r="H1109" s="1"/>
      <c r="I1109" s="1"/>
      <c r="J1109" s="1"/>
      <c r="K1109" s="1"/>
      <c r="L1109" s="1"/>
      <c r="M1109" s="1"/>
      <c r="N1109" s="1"/>
      <c r="O1109" s="157"/>
      <c r="P1109" s="129"/>
      <c r="Q1109" s="15"/>
      <c r="R1109" s="15"/>
    </row>
    <row r="1110" spans="1:18" s="16" customFormat="1">
      <c r="A1110" s="1"/>
      <c r="B1110" s="1"/>
      <c r="C1110" s="1"/>
      <c r="D1110" s="8"/>
      <c r="E1110" s="1"/>
      <c r="F1110" s="1"/>
      <c r="G1110" s="1"/>
      <c r="H1110" s="1"/>
      <c r="I1110" s="1"/>
      <c r="J1110" s="1"/>
      <c r="K1110" s="1"/>
      <c r="L1110" s="1"/>
      <c r="M1110" s="1"/>
      <c r="N1110" s="1"/>
      <c r="O1110" s="157"/>
      <c r="P1110" s="129"/>
      <c r="Q1110" s="15"/>
      <c r="R1110" s="15"/>
    </row>
    <row r="1111" spans="1:18" s="16" customFormat="1">
      <c r="A1111" s="1"/>
      <c r="B1111" s="1"/>
      <c r="C1111" s="1"/>
      <c r="D1111" s="8"/>
      <c r="E1111" s="1"/>
      <c r="F1111" s="1"/>
      <c r="G1111" s="1"/>
      <c r="H1111" s="1"/>
      <c r="I1111" s="1"/>
      <c r="J1111" s="1"/>
      <c r="K1111" s="1"/>
      <c r="L1111" s="1"/>
      <c r="M1111" s="1"/>
      <c r="N1111" s="1"/>
      <c r="O1111" s="157"/>
      <c r="P1111" s="129"/>
      <c r="Q1111" s="15"/>
      <c r="R1111" s="15"/>
    </row>
    <row r="1112" spans="1:18" s="16" customFormat="1">
      <c r="A1112" s="1"/>
      <c r="B1112" s="1"/>
      <c r="C1112" s="1"/>
      <c r="D1112" s="8"/>
      <c r="E1112" s="1"/>
      <c r="F1112" s="1"/>
      <c r="G1112" s="1"/>
      <c r="H1112" s="1"/>
      <c r="I1112" s="1"/>
      <c r="J1112" s="1"/>
      <c r="K1112" s="1"/>
      <c r="L1112" s="1"/>
      <c r="M1112" s="1"/>
      <c r="N1112" s="1"/>
      <c r="O1112" s="157"/>
      <c r="P1112" s="129"/>
      <c r="Q1112" s="15"/>
      <c r="R1112" s="15"/>
    </row>
    <row r="1113" spans="1:18" s="16" customFormat="1">
      <c r="A1113" s="1"/>
      <c r="B1113" s="1"/>
      <c r="C1113" s="1"/>
      <c r="D1113" s="8"/>
      <c r="E1113" s="1"/>
      <c r="F1113" s="1"/>
      <c r="G1113" s="1"/>
      <c r="H1113" s="1"/>
      <c r="I1113" s="1"/>
      <c r="J1113" s="1"/>
      <c r="K1113" s="1"/>
      <c r="L1113" s="1"/>
      <c r="M1113" s="1"/>
      <c r="N1113" s="1"/>
      <c r="O1113" s="157"/>
      <c r="P1113" s="129"/>
      <c r="Q1113" s="15"/>
      <c r="R1113" s="15"/>
    </row>
    <row r="1114" spans="1:18" s="16" customFormat="1">
      <c r="A1114" s="1"/>
      <c r="B1114" s="1"/>
      <c r="C1114" s="1"/>
      <c r="D1114" s="8"/>
      <c r="E1114" s="1"/>
      <c r="F1114" s="1"/>
      <c r="G1114" s="1"/>
      <c r="H1114" s="1"/>
      <c r="I1114" s="1"/>
      <c r="J1114" s="1"/>
      <c r="K1114" s="1"/>
      <c r="L1114" s="1"/>
      <c r="M1114" s="1"/>
      <c r="N1114" s="1"/>
      <c r="O1114" s="157"/>
      <c r="P1114" s="129"/>
      <c r="Q1114" s="15"/>
      <c r="R1114" s="15"/>
    </row>
    <row r="1115" spans="1:18" s="16" customFormat="1">
      <c r="A1115" s="1"/>
      <c r="B1115" s="1"/>
      <c r="C1115" s="1"/>
      <c r="D1115" s="8"/>
      <c r="E1115" s="1"/>
      <c r="F1115" s="1"/>
      <c r="G1115" s="1"/>
      <c r="H1115" s="1"/>
      <c r="I1115" s="1"/>
      <c r="J1115" s="1"/>
      <c r="K1115" s="1"/>
      <c r="L1115" s="1"/>
      <c r="M1115" s="1"/>
      <c r="N1115" s="1"/>
      <c r="O1115" s="157"/>
      <c r="P1115" s="129"/>
      <c r="Q1115" s="15"/>
      <c r="R1115" s="15"/>
    </row>
    <row r="1116" spans="1:18" s="16" customFormat="1">
      <c r="A1116" s="1"/>
      <c r="B1116" s="1"/>
      <c r="C1116" s="1"/>
      <c r="D1116" s="8"/>
      <c r="E1116" s="1"/>
      <c r="F1116" s="1"/>
      <c r="G1116" s="1"/>
      <c r="H1116" s="1"/>
      <c r="I1116" s="1"/>
      <c r="J1116" s="1"/>
      <c r="K1116" s="1"/>
      <c r="L1116" s="1"/>
      <c r="M1116" s="1"/>
      <c r="N1116" s="1"/>
      <c r="O1116" s="157"/>
      <c r="P1116" s="129"/>
      <c r="Q1116" s="15"/>
      <c r="R1116" s="15"/>
    </row>
    <row r="1117" spans="1:18" s="16" customFormat="1">
      <c r="A1117" s="1"/>
      <c r="B1117" s="1"/>
      <c r="C1117" s="1"/>
      <c r="D1117" s="8"/>
      <c r="E1117" s="1"/>
      <c r="F1117" s="1"/>
      <c r="G1117" s="1"/>
      <c r="H1117" s="1"/>
      <c r="I1117" s="1"/>
      <c r="J1117" s="1"/>
      <c r="K1117" s="1"/>
      <c r="L1117" s="1"/>
      <c r="M1117" s="1"/>
      <c r="N1117" s="1"/>
      <c r="O1117" s="157"/>
      <c r="P1117" s="129"/>
      <c r="Q1117" s="15"/>
      <c r="R1117" s="15"/>
    </row>
    <row r="1118" spans="1:18" s="16" customFormat="1">
      <c r="A1118" s="1"/>
      <c r="B1118" s="1"/>
      <c r="C1118" s="1"/>
      <c r="D1118" s="8"/>
      <c r="E1118" s="1"/>
      <c r="F1118" s="1"/>
      <c r="G1118" s="1"/>
      <c r="H1118" s="1"/>
      <c r="I1118" s="1"/>
      <c r="J1118" s="1"/>
      <c r="K1118" s="1"/>
      <c r="L1118" s="1"/>
      <c r="M1118" s="1"/>
      <c r="N1118" s="1"/>
      <c r="O1118" s="157"/>
      <c r="P1118" s="129"/>
      <c r="Q1118" s="15"/>
      <c r="R1118" s="15"/>
    </row>
    <row r="1119" spans="1:18" s="16" customFormat="1">
      <c r="A1119" s="1"/>
      <c r="B1119" s="1"/>
      <c r="C1119" s="1"/>
      <c r="D1119" s="8"/>
      <c r="E1119" s="1"/>
      <c r="F1119" s="1"/>
      <c r="G1119" s="1"/>
      <c r="H1119" s="1"/>
      <c r="I1119" s="1"/>
      <c r="J1119" s="1"/>
      <c r="K1119" s="1"/>
      <c r="L1119" s="1"/>
      <c r="M1119" s="1"/>
      <c r="N1119" s="1"/>
      <c r="O1119" s="157"/>
      <c r="P1119" s="129"/>
      <c r="Q1119" s="15"/>
      <c r="R1119" s="15"/>
    </row>
    <row r="1120" spans="1:18" s="16" customFormat="1">
      <c r="A1120" s="1"/>
      <c r="B1120" s="1"/>
      <c r="C1120" s="1"/>
      <c r="D1120" s="8"/>
      <c r="E1120" s="1"/>
      <c r="F1120" s="1"/>
      <c r="G1120" s="1"/>
      <c r="H1120" s="1"/>
      <c r="I1120" s="1"/>
      <c r="J1120" s="1"/>
      <c r="K1120" s="1"/>
      <c r="L1120" s="1"/>
      <c r="M1120" s="1"/>
      <c r="N1120" s="1"/>
      <c r="O1120" s="157"/>
      <c r="P1120" s="129"/>
      <c r="Q1120" s="15"/>
      <c r="R1120" s="15"/>
    </row>
    <row r="1121" spans="1:18" s="16" customFormat="1">
      <c r="A1121" s="1"/>
      <c r="B1121" s="1"/>
      <c r="C1121" s="1"/>
      <c r="D1121" s="8"/>
      <c r="E1121" s="1"/>
      <c r="F1121" s="1"/>
      <c r="G1121" s="1"/>
      <c r="H1121" s="1"/>
      <c r="I1121" s="1"/>
      <c r="J1121" s="1"/>
      <c r="K1121" s="1"/>
      <c r="L1121" s="1"/>
      <c r="M1121" s="1"/>
      <c r="N1121" s="1"/>
      <c r="O1121" s="157"/>
      <c r="P1121" s="129"/>
      <c r="Q1121" s="15"/>
      <c r="R1121" s="15"/>
    </row>
    <row r="1122" spans="1:18" s="16" customFormat="1">
      <c r="A1122" s="1"/>
      <c r="B1122" s="1"/>
      <c r="C1122" s="1"/>
      <c r="D1122" s="8"/>
      <c r="E1122" s="1"/>
      <c r="F1122" s="1"/>
      <c r="G1122" s="1"/>
      <c r="H1122" s="1"/>
      <c r="I1122" s="1"/>
      <c r="J1122" s="1"/>
      <c r="K1122" s="1"/>
      <c r="L1122" s="1"/>
      <c r="M1122" s="1"/>
      <c r="N1122" s="1"/>
      <c r="O1122" s="157"/>
      <c r="P1122" s="129"/>
      <c r="Q1122" s="15"/>
      <c r="R1122" s="15"/>
    </row>
    <row r="1123" spans="1:18" s="16" customFormat="1">
      <c r="A1123" s="1"/>
      <c r="B1123" s="1"/>
      <c r="C1123" s="1"/>
      <c r="D1123" s="8"/>
      <c r="E1123" s="1"/>
      <c r="F1123" s="1"/>
      <c r="G1123" s="1"/>
      <c r="H1123" s="1"/>
      <c r="I1123" s="1"/>
      <c r="J1123" s="1"/>
      <c r="K1123" s="1"/>
      <c r="L1123" s="1"/>
      <c r="M1123" s="1"/>
      <c r="N1123" s="1"/>
      <c r="O1123" s="157"/>
      <c r="P1123" s="129"/>
      <c r="Q1123" s="15"/>
      <c r="R1123" s="15"/>
    </row>
    <row r="1124" spans="1:18" s="16" customFormat="1">
      <c r="A1124" s="1"/>
      <c r="B1124" s="1"/>
      <c r="C1124" s="1"/>
      <c r="D1124" s="8"/>
      <c r="E1124" s="1"/>
      <c r="F1124" s="1"/>
      <c r="G1124" s="1"/>
      <c r="H1124" s="1"/>
      <c r="I1124" s="1"/>
      <c r="J1124" s="1"/>
      <c r="K1124" s="1"/>
      <c r="L1124" s="1"/>
      <c r="M1124" s="1"/>
      <c r="N1124" s="1"/>
      <c r="O1124" s="157"/>
      <c r="P1124" s="129"/>
      <c r="Q1124" s="15"/>
      <c r="R1124" s="15"/>
    </row>
    <row r="1125" spans="1:18" s="16" customFormat="1">
      <c r="A1125" s="1"/>
      <c r="B1125" s="1"/>
      <c r="C1125" s="1"/>
      <c r="D1125" s="8"/>
      <c r="E1125" s="1"/>
      <c r="F1125" s="1"/>
      <c r="G1125" s="1"/>
      <c r="H1125" s="1"/>
      <c r="I1125" s="1"/>
      <c r="J1125" s="1"/>
      <c r="K1125" s="1"/>
      <c r="L1125" s="1"/>
      <c r="M1125" s="1"/>
      <c r="N1125" s="1"/>
      <c r="O1125" s="157"/>
      <c r="P1125" s="129"/>
      <c r="Q1125" s="15"/>
      <c r="R1125" s="15"/>
    </row>
    <row r="1126" spans="1:18" s="16" customFormat="1">
      <c r="A1126" s="1"/>
      <c r="B1126" s="1"/>
      <c r="C1126" s="1"/>
      <c r="D1126" s="8"/>
      <c r="E1126" s="1"/>
      <c r="F1126" s="1"/>
      <c r="G1126" s="1"/>
      <c r="H1126" s="1"/>
      <c r="I1126" s="1"/>
      <c r="J1126" s="1"/>
      <c r="K1126" s="1"/>
      <c r="L1126" s="1"/>
      <c r="M1126" s="1"/>
      <c r="N1126" s="1"/>
      <c r="O1126" s="157"/>
      <c r="P1126" s="129"/>
      <c r="Q1126" s="15"/>
      <c r="R1126" s="15"/>
    </row>
    <row r="1127" spans="1:18" s="16" customFormat="1">
      <c r="A1127" s="1"/>
      <c r="B1127" s="1"/>
      <c r="C1127" s="1"/>
      <c r="D1127" s="8"/>
      <c r="E1127" s="1"/>
      <c r="F1127" s="1"/>
      <c r="G1127" s="1"/>
      <c r="H1127" s="1"/>
      <c r="I1127" s="1"/>
      <c r="J1127" s="1"/>
      <c r="K1127" s="1"/>
      <c r="L1127" s="1"/>
      <c r="M1127" s="1"/>
      <c r="N1127" s="1"/>
      <c r="O1127" s="157"/>
      <c r="P1127" s="129"/>
      <c r="Q1127" s="15"/>
      <c r="R1127" s="15"/>
    </row>
    <row r="1128" spans="1:18" s="16" customFormat="1">
      <c r="A1128" s="1"/>
      <c r="B1128" s="1"/>
      <c r="C1128" s="1"/>
      <c r="D1128" s="8"/>
      <c r="E1128" s="1"/>
      <c r="F1128" s="1"/>
      <c r="G1128" s="1"/>
      <c r="H1128" s="1"/>
      <c r="I1128" s="1"/>
      <c r="J1128" s="1"/>
      <c r="K1128" s="1"/>
      <c r="L1128" s="1"/>
      <c r="M1128" s="1"/>
      <c r="N1128" s="1"/>
      <c r="O1128" s="157"/>
      <c r="P1128" s="129"/>
      <c r="Q1128" s="15"/>
      <c r="R1128" s="15"/>
    </row>
    <row r="1129" spans="1:18" s="16" customFormat="1">
      <c r="A1129" s="1"/>
      <c r="B1129" s="1"/>
      <c r="C1129" s="1"/>
      <c r="D1129" s="8"/>
      <c r="E1129" s="1"/>
      <c r="F1129" s="1"/>
      <c r="G1129" s="1"/>
      <c r="H1129" s="1"/>
      <c r="I1129" s="1"/>
      <c r="J1129" s="1"/>
      <c r="K1129" s="1"/>
      <c r="L1129" s="1"/>
      <c r="M1129" s="1"/>
      <c r="N1129" s="1"/>
      <c r="O1129" s="157"/>
      <c r="P1129" s="129"/>
      <c r="Q1129" s="15"/>
      <c r="R1129" s="15"/>
    </row>
    <row r="1130" spans="1:18" s="16" customFormat="1">
      <c r="A1130" s="1"/>
      <c r="B1130" s="1"/>
      <c r="C1130" s="1"/>
      <c r="D1130" s="8"/>
      <c r="E1130" s="1"/>
      <c r="F1130" s="1"/>
      <c r="G1130" s="1"/>
      <c r="H1130" s="1"/>
      <c r="I1130" s="1"/>
      <c r="J1130" s="1"/>
      <c r="K1130" s="1"/>
      <c r="L1130" s="1"/>
      <c r="M1130" s="1"/>
      <c r="N1130" s="1"/>
      <c r="O1130" s="157"/>
      <c r="P1130" s="129"/>
      <c r="Q1130" s="15"/>
      <c r="R1130" s="15"/>
    </row>
    <row r="1131" spans="1:18" s="16" customFormat="1">
      <c r="A1131" s="1"/>
      <c r="B1131" s="1"/>
      <c r="C1131" s="1"/>
      <c r="D1131" s="8"/>
      <c r="E1131" s="1"/>
      <c r="F1131" s="1"/>
      <c r="G1131" s="1"/>
      <c r="H1131" s="1"/>
      <c r="I1131" s="1"/>
      <c r="J1131" s="1"/>
      <c r="K1131" s="1"/>
      <c r="L1131" s="1"/>
      <c r="M1131" s="1"/>
      <c r="N1131" s="1"/>
      <c r="O1131" s="157"/>
      <c r="P1131" s="129"/>
      <c r="Q1131" s="15"/>
      <c r="R1131" s="15"/>
    </row>
    <row r="1132" spans="1:18" s="16" customFormat="1">
      <c r="A1132" s="1"/>
      <c r="B1132" s="1"/>
      <c r="C1132" s="1"/>
      <c r="D1132" s="8"/>
      <c r="E1132" s="1"/>
      <c r="F1132" s="1"/>
      <c r="G1132" s="1"/>
      <c r="H1132" s="1"/>
      <c r="I1132" s="1"/>
      <c r="J1132" s="1"/>
      <c r="K1132" s="1"/>
      <c r="L1132" s="1"/>
      <c r="M1132" s="1"/>
      <c r="N1132" s="1"/>
      <c r="O1132" s="157"/>
      <c r="P1132" s="129"/>
      <c r="Q1132" s="15"/>
      <c r="R1132" s="15"/>
    </row>
    <row r="1133" spans="1:18" s="16" customFormat="1">
      <c r="A1133" s="1"/>
      <c r="B1133" s="1"/>
      <c r="C1133" s="1"/>
      <c r="D1133" s="8"/>
      <c r="E1133" s="1"/>
      <c r="F1133" s="1"/>
      <c r="G1133" s="1"/>
      <c r="H1133" s="1"/>
      <c r="I1133" s="1"/>
      <c r="J1133" s="1"/>
      <c r="K1133" s="1"/>
      <c r="L1133" s="1"/>
      <c r="M1133" s="1"/>
      <c r="N1133" s="1"/>
      <c r="O1133" s="157"/>
      <c r="P1133" s="129"/>
      <c r="Q1133" s="15"/>
      <c r="R1133" s="15"/>
    </row>
    <row r="1134" spans="1:18" s="16" customFormat="1">
      <c r="A1134" s="1"/>
      <c r="B1134" s="1"/>
      <c r="C1134" s="1"/>
      <c r="D1134" s="8"/>
      <c r="E1134" s="1"/>
      <c r="F1134" s="1"/>
      <c r="G1134" s="1"/>
      <c r="H1134" s="1"/>
      <c r="I1134" s="1"/>
      <c r="J1134" s="1"/>
      <c r="K1134" s="1"/>
      <c r="L1134" s="1"/>
      <c r="M1134" s="1"/>
      <c r="N1134" s="1"/>
      <c r="O1134" s="157"/>
      <c r="P1134" s="129"/>
      <c r="Q1134" s="15"/>
      <c r="R1134" s="15"/>
    </row>
    <row r="1135" spans="1:18" s="16" customFormat="1">
      <c r="A1135" s="1"/>
      <c r="B1135" s="1"/>
      <c r="C1135" s="1"/>
      <c r="D1135" s="8"/>
      <c r="E1135" s="1"/>
      <c r="F1135" s="1"/>
      <c r="G1135" s="1"/>
      <c r="H1135" s="1"/>
      <c r="I1135" s="1"/>
      <c r="J1135" s="1"/>
      <c r="K1135" s="1"/>
      <c r="L1135" s="1"/>
      <c r="M1135" s="1"/>
      <c r="N1135" s="1"/>
      <c r="O1135" s="157"/>
      <c r="P1135" s="129"/>
      <c r="Q1135" s="15"/>
      <c r="R1135" s="15"/>
    </row>
    <row r="1136" spans="1:18" s="16" customFormat="1">
      <c r="A1136" s="1"/>
      <c r="B1136" s="1"/>
      <c r="C1136" s="1"/>
      <c r="D1136" s="8"/>
      <c r="E1136" s="1"/>
      <c r="F1136" s="1"/>
      <c r="G1136" s="1"/>
      <c r="H1136" s="1"/>
      <c r="I1136" s="1"/>
      <c r="J1136" s="1"/>
      <c r="K1136" s="1"/>
      <c r="L1136" s="1"/>
      <c r="M1136" s="1"/>
      <c r="N1136" s="1"/>
      <c r="O1136" s="157"/>
      <c r="P1136" s="129"/>
      <c r="Q1136" s="15"/>
      <c r="R1136" s="15"/>
    </row>
    <row r="1137" spans="1:18" s="16" customFormat="1">
      <c r="A1137" s="1"/>
      <c r="B1137" s="1"/>
      <c r="C1137" s="1"/>
      <c r="D1137" s="8"/>
      <c r="E1137" s="1"/>
      <c r="F1137" s="1"/>
      <c r="G1137" s="1"/>
      <c r="H1137" s="1"/>
      <c r="I1137" s="1"/>
      <c r="J1137" s="1"/>
      <c r="K1137" s="1"/>
      <c r="L1137" s="1"/>
      <c r="M1137" s="1"/>
      <c r="N1137" s="1"/>
      <c r="O1137" s="157"/>
      <c r="P1137" s="129"/>
      <c r="Q1137" s="15"/>
      <c r="R1137" s="15"/>
    </row>
    <row r="1138" spans="1:18" s="16" customFormat="1">
      <c r="A1138" s="1"/>
      <c r="B1138" s="1"/>
      <c r="C1138" s="1"/>
      <c r="D1138" s="8"/>
      <c r="E1138" s="1"/>
      <c r="F1138" s="1"/>
      <c r="G1138" s="1"/>
      <c r="H1138" s="1"/>
      <c r="I1138" s="1"/>
      <c r="J1138" s="1"/>
      <c r="K1138" s="1"/>
      <c r="L1138" s="1"/>
      <c r="M1138" s="1"/>
      <c r="N1138" s="1"/>
      <c r="O1138" s="157"/>
      <c r="P1138" s="129"/>
      <c r="Q1138" s="15"/>
      <c r="R1138" s="15"/>
    </row>
    <row r="1139" spans="1:18" s="16" customFormat="1">
      <c r="A1139" s="1"/>
      <c r="B1139" s="1"/>
      <c r="C1139" s="1"/>
      <c r="D1139" s="8"/>
      <c r="E1139" s="1"/>
      <c r="F1139" s="1"/>
      <c r="G1139" s="1"/>
      <c r="H1139" s="1"/>
      <c r="I1139" s="1"/>
      <c r="J1139" s="1"/>
      <c r="K1139" s="1"/>
      <c r="L1139" s="1"/>
      <c r="M1139" s="1"/>
      <c r="N1139" s="1"/>
      <c r="O1139" s="157"/>
      <c r="P1139" s="129"/>
      <c r="Q1139" s="15"/>
      <c r="R1139" s="15"/>
    </row>
    <row r="1140" spans="1:18" s="16" customFormat="1">
      <c r="A1140" s="1"/>
      <c r="B1140" s="1"/>
      <c r="C1140" s="1"/>
      <c r="D1140" s="8"/>
      <c r="E1140" s="1"/>
      <c r="F1140" s="1"/>
      <c r="G1140" s="1"/>
      <c r="H1140" s="1"/>
      <c r="I1140" s="1"/>
      <c r="J1140" s="1"/>
      <c r="K1140" s="1"/>
      <c r="L1140" s="1"/>
      <c r="M1140" s="1"/>
      <c r="N1140" s="1"/>
      <c r="O1140" s="157"/>
      <c r="P1140" s="129"/>
      <c r="Q1140" s="15"/>
      <c r="R1140" s="15"/>
    </row>
    <row r="1141" spans="1:18" s="16" customFormat="1">
      <c r="A1141" s="1"/>
      <c r="B1141" s="1"/>
      <c r="C1141" s="1"/>
      <c r="D1141" s="8"/>
      <c r="E1141" s="1"/>
      <c r="F1141" s="1"/>
      <c r="G1141" s="1"/>
      <c r="H1141" s="1"/>
      <c r="I1141" s="1"/>
      <c r="J1141" s="1"/>
      <c r="K1141" s="1"/>
      <c r="L1141" s="1"/>
      <c r="M1141" s="1"/>
      <c r="N1141" s="1"/>
      <c r="O1141" s="157"/>
      <c r="P1141" s="129"/>
      <c r="Q1141" s="15"/>
      <c r="R1141" s="15"/>
    </row>
    <row r="1142" spans="1:18" s="16" customFormat="1">
      <c r="A1142" s="1"/>
      <c r="B1142" s="1"/>
      <c r="C1142" s="1"/>
      <c r="D1142" s="8"/>
      <c r="E1142" s="1"/>
      <c r="F1142" s="1"/>
      <c r="G1142" s="1"/>
      <c r="H1142" s="1"/>
      <c r="I1142" s="1"/>
      <c r="J1142" s="1"/>
      <c r="K1142" s="1"/>
      <c r="L1142" s="1"/>
      <c r="M1142" s="1"/>
      <c r="N1142" s="1"/>
      <c r="O1142" s="157"/>
      <c r="P1142" s="129"/>
      <c r="Q1142" s="15"/>
      <c r="R1142" s="15"/>
    </row>
    <row r="1143" spans="1:18" s="16" customFormat="1">
      <c r="A1143" s="1"/>
      <c r="B1143" s="1"/>
      <c r="C1143" s="1"/>
      <c r="D1143" s="8"/>
      <c r="E1143" s="1"/>
      <c r="F1143" s="1"/>
      <c r="G1143" s="1"/>
      <c r="H1143" s="1"/>
      <c r="I1143" s="1"/>
      <c r="J1143" s="1"/>
      <c r="K1143" s="1"/>
      <c r="L1143" s="1"/>
      <c r="M1143" s="1"/>
      <c r="N1143" s="1"/>
      <c r="O1143" s="157"/>
      <c r="P1143" s="129"/>
      <c r="Q1143" s="15"/>
      <c r="R1143" s="15"/>
    </row>
    <row r="1144" spans="1:18" s="16" customFormat="1">
      <c r="A1144" s="1"/>
      <c r="B1144" s="1"/>
      <c r="C1144" s="1"/>
      <c r="D1144" s="8"/>
      <c r="E1144" s="1"/>
      <c r="F1144" s="1"/>
      <c r="G1144" s="1"/>
      <c r="H1144" s="1"/>
      <c r="I1144" s="1"/>
      <c r="J1144" s="1"/>
      <c r="K1144" s="1"/>
      <c r="L1144" s="1"/>
      <c r="M1144" s="1"/>
      <c r="N1144" s="1"/>
      <c r="O1144" s="157"/>
      <c r="P1144" s="129"/>
      <c r="Q1144" s="15"/>
      <c r="R1144" s="15"/>
    </row>
    <row r="1145" spans="1:18" s="16" customFormat="1">
      <c r="A1145" s="1"/>
      <c r="B1145" s="1"/>
      <c r="C1145" s="1"/>
      <c r="D1145" s="8"/>
      <c r="E1145" s="1"/>
      <c r="F1145" s="1"/>
      <c r="G1145" s="1"/>
      <c r="H1145" s="1"/>
      <c r="I1145" s="1"/>
      <c r="J1145" s="1"/>
      <c r="K1145" s="1"/>
      <c r="L1145" s="1"/>
      <c r="M1145" s="1"/>
      <c r="N1145" s="1"/>
      <c r="O1145" s="157"/>
      <c r="P1145" s="129"/>
      <c r="Q1145" s="15"/>
      <c r="R1145" s="15"/>
    </row>
    <row r="1146" spans="1:18" s="16" customFormat="1">
      <c r="A1146" s="1"/>
      <c r="B1146" s="1"/>
      <c r="C1146" s="1"/>
      <c r="D1146" s="8"/>
      <c r="E1146" s="1"/>
      <c r="F1146" s="1"/>
      <c r="G1146" s="1"/>
      <c r="H1146" s="1"/>
      <c r="I1146" s="1"/>
      <c r="J1146" s="1"/>
      <c r="K1146" s="1"/>
      <c r="L1146" s="1"/>
      <c r="M1146" s="1"/>
      <c r="N1146" s="1"/>
      <c r="O1146" s="157"/>
      <c r="P1146" s="129"/>
      <c r="Q1146" s="15"/>
      <c r="R1146" s="15"/>
    </row>
    <row r="1147" spans="1:18" s="16" customFormat="1">
      <c r="A1147" s="1"/>
      <c r="B1147" s="1"/>
      <c r="C1147" s="1"/>
      <c r="D1147" s="8"/>
      <c r="E1147" s="1"/>
      <c r="F1147" s="1"/>
      <c r="G1147" s="1"/>
      <c r="H1147" s="1"/>
      <c r="I1147" s="1"/>
      <c r="J1147" s="1"/>
      <c r="K1147" s="1"/>
      <c r="L1147" s="1"/>
      <c r="M1147" s="1"/>
      <c r="N1147" s="1"/>
      <c r="O1147" s="157"/>
      <c r="P1147" s="129"/>
      <c r="Q1147" s="15"/>
      <c r="R1147" s="15"/>
    </row>
    <row r="1148" spans="1:18" s="16" customFormat="1">
      <c r="A1148" s="1"/>
      <c r="B1148" s="1"/>
      <c r="C1148" s="1"/>
      <c r="D1148" s="8"/>
      <c r="E1148" s="1"/>
      <c r="F1148" s="1"/>
      <c r="G1148" s="1"/>
      <c r="H1148" s="1"/>
      <c r="I1148" s="1"/>
      <c r="J1148" s="1"/>
      <c r="K1148" s="1"/>
      <c r="L1148" s="1"/>
      <c r="M1148" s="1"/>
      <c r="N1148" s="1"/>
      <c r="O1148" s="157"/>
      <c r="P1148" s="129"/>
      <c r="Q1148" s="15"/>
      <c r="R1148" s="15"/>
    </row>
    <row r="1149" spans="1:18" s="16" customFormat="1">
      <c r="A1149" s="1"/>
      <c r="B1149" s="1"/>
      <c r="C1149" s="1"/>
      <c r="D1149" s="8"/>
      <c r="E1149" s="1"/>
      <c r="F1149" s="1"/>
      <c r="G1149" s="1"/>
      <c r="H1149" s="1"/>
      <c r="I1149" s="1"/>
      <c r="J1149" s="1"/>
      <c r="K1149" s="1"/>
      <c r="L1149" s="1"/>
      <c r="M1149" s="1"/>
      <c r="N1149" s="1"/>
      <c r="O1149" s="157"/>
      <c r="P1149" s="129"/>
      <c r="Q1149" s="15"/>
      <c r="R1149" s="15"/>
    </row>
    <row r="1150" spans="1:18" s="16" customFormat="1">
      <c r="A1150" s="1"/>
      <c r="B1150" s="1"/>
      <c r="C1150" s="1"/>
      <c r="D1150" s="8"/>
      <c r="E1150" s="1"/>
      <c r="F1150" s="1"/>
      <c r="G1150" s="1"/>
      <c r="H1150" s="1"/>
      <c r="I1150" s="1"/>
      <c r="J1150" s="1"/>
      <c r="K1150" s="1"/>
      <c r="L1150" s="1"/>
      <c r="M1150" s="1"/>
      <c r="N1150" s="1"/>
      <c r="O1150" s="157"/>
      <c r="P1150" s="129"/>
      <c r="Q1150" s="15"/>
      <c r="R1150" s="15"/>
    </row>
    <row r="1151" spans="1:18" s="16" customFormat="1">
      <c r="A1151" s="1"/>
      <c r="B1151" s="1"/>
      <c r="C1151" s="1"/>
      <c r="D1151" s="8"/>
      <c r="E1151" s="1"/>
      <c r="F1151" s="1"/>
      <c r="G1151" s="1"/>
      <c r="H1151" s="1"/>
      <c r="I1151" s="1"/>
      <c r="J1151" s="1"/>
      <c r="K1151" s="1"/>
      <c r="L1151" s="1"/>
      <c r="M1151" s="1"/>
      <c r="N1151" s="1"/>
      <c r="O1151" s="157"/>
      <c r="P1151" s="129"/>
      <c r="Q1151" s="15"/>
      <c r="R1151" s="15"/>
    </row>
    <row r="1152" spans="1:18" s="16" customFormat="1">
      <c r="A1152" s="1"/>
      <c r="B1152" s="1"/>
      <c r="C1152" s="1"/>
      <c r="D1152" s="8"/>
      <c r="E1152" s="1"/>
      <c r="F1152" s="1"/>
      <c r="G1152" s="1"/>
      <c r="H1152" s="1"/>
      <c r="I1152" s="1"/>
      <c r="J1152" s="1"/>
      <c r="K1152" s="1"/>
      <c r="L1152" s="1"/>
      <c r="M1152" s="1"/>
      <c r="N1152" s="1"/>
      <c r="O1152" s="157"/>
      <c r="P1152" s="129"/>
      <c r="Q1152" s="15"/>
      <c r="R1152" s="15"/>
    </row>
    <row r="1153" spans="1:18" s="16" customFormat="1">
      <c r="A1153" s="1"/>
      <c r="B1153" s="1"/>
      <c r="C1153" s="1"/>
      <c r="D1153" s="8"/>
      <c r="E1153" s="1"/>
      <c r="F1153" s="1"/>
      <c r="G1153" s="1"/>
      <c r="H1153" s="1"/>
      <c r="I1153" s="1"/>
      <c r="J1153" s="1"/>
      <c r="K1153" s="1"/>
      <c r="L1153" s="1"/>
      <c r="M1153" s="1"/>
      <c r="N1153" s="1"/>
      <c r="O1153" s="157"/>
      <c r="P1153" s="129"/>
      <c r="Q1153" s="15"/>
      <c r="R1153" s="15"/>
    </row>
    <row r="1154" spans="1:18" s="16" customFormat="1">
      <c r="A1154" s="1"/>
      <c r="B1154" s="1"/>
      <c r="C1154" s="1"/>
      <c r="D1154" s="8"/>
      <c r="E1154" s="1"/>
      <c r="F1154" s="1"/>
      <c r="G1154" s="1"/>
      <c r="H1154" s="1"/>
      <c r="I1154" s="1"/>
      <c r="J1154" s="1"/>
      <c r="K1154" s="1"/>
      <c r="L1154" s="1"/>
      <c r="M1154" s="1"/>
      <c r="N1154" s="1"/>
      <c r="O1154" s="157"/>
      <c r="P1154" s="129"/>
      <c r="Q1154" s="15"/>
      <c r="R1154" s="15"/>
    </row>
    <row r="1155" spans="1:18" s="16" customFormat="1">
      <c r="A1155" s="1"/>
      <c r="B1155" s="1"/>
      <c r="C1155" s="1"/>
      <c r="D1155" s="8"/>
      <c r="E1155" s="1"/>
      <c r="F1155" s="1"/>
      <c r="G1155" s="1"/>
      <c r="H1155" s="1"/>
      <c r="I1155" s="1"/>
      <c r="J1155" s="1"/>
      <c r="K1155" s="1"/>
      <c r="L1155" s="1"/>
      <c r="M1155" s="1"/>
      <c r="N1155" s="1"/>
      <c r="O1155" s="157"/>
      <c r="P1155" s="129"/>
      <c r="Q1155" s="15"/>
      <c r="R1155" s="15"/>
    </row>
    <row r="1156" spans="1:18" s="16" customFormat="1">
      <c r="A1156" s="1"/>
      <c r="B1156" s="1"/>
      <c r="C1156" s="1"/>
      <c r="D1156" s="8"/>
      <c r="E1156" s="1"/>
      <c r="F1156" s="1"/>
      <c r="G1156" s="1"/>
      <c r="H1156" s="1"/>
      <c r="I1156" s="1"/>
      <c r="J1156" s="1"/>
      <c r="K1156" s="1"/>
      <c r="L1156" s="1"/>
      <c r="M1156" s="1"/>
      <c r="N1156" s="1"/>
      <c r="O1156" s="157"/>
      <c r="P1156" s="129"/>
      <c r="Q1156" s="15"/>
      <c r="R1156" s="15"/>
    </row>
    <row r="1157" spans="1:18" s="16" customFormat="1">
      <c r="A1157" s="1"/>
      <c r="B1157" s="1"/>
      <c r="C1157" s="1"/>
      <c r="D1157" s="8"/>
      <c r="E1157" s="1"/>
      <c r="F1157" s="1"/>
      <c r="G1157" s="1"/>
      <c r="H1157" s="1"/>
      <c r="I1157" s="1"/>
      <c r="J1157" s="1"/>
      <c r="K1157" s="1"/>
      <c r="L1157" s="1"/>
      <c r="M1157" s="1"/>
      <c r="N1157" s="1"/>
      <c r="O1157" s="157"/>
      <c r="P1157" s="129"/>
      <c r="Q1157" s="15"/>
      <c r="R1157" s="15"/>
    </row>
    <row r="1158" spans="1:18" s="16" customFormat="1">
      <c r="A1158" s="1"/>
      <c r="B1158" s="1"/>
      <c r="C1158" s="1"/>
      <c r="D1158" s="8"/>
      <c r="E1158" s="1"/>
      <c r="F1158" s="1"/>
      <c r="G1158" s="1"/>
      <c r="H1158" s="1"/>
      <c r="I1158" s="1"/>
      <c r="J1158" s="1"/>
      <c r="K1158" s="1"/>
      <c r="L1158" s="1"/>
      <c r="M1158" s="1"/>
      <c r="N1158" s="1"/>
      <c r="O1158" s="157"/>
      <c r="P1158" s="129"/>
      <c r="Q1158" s="15"/>
      <c r="R1158" s="15"/>
    </row>
    <row r="1159" spans="1:18" s="16" customFormat="1">
      <c r="A1159" s="1"/>
      <c r="B1159" s="1"/>
      <c r="C1159" s="1"/>
      <c r="D1159" s="8"/>
      <c r="E1159" s="1"/>
      <c r="F1159" s="1"/>
      <c r="G1159" s="1"/>
      <c r="H1159" s="1"/>
      <c r="I1159" s="1"/>
      <c r="J1159" s="1"/>
      <c r="K1159" s="1"/>
      <c r="L1159" s="1"/>
      <c r="M1159" s="1"/>
      <c r="N1159" s="1"/>
      <c r="O1159" s="157"/>
      <c r="P1159" s="129"/>
      <c r="Q1159" s="15"/>
      <c r="R1159" s="15"/>
    </row>
    <row r="1160" spans="1:18" s="16" customFormat="1">
      <c r="A1160" s="1"/>
      <c r="B1160" s="1"/>
      <c r="C1160" s="1"/>
      <c r="D1160" s="8"/>
      <c r="E1160" s="1"/>
      <c r="F1160" s="1"/>
      <c r="G1160" s="1"/>
      <c r="H1160" s="1"/>
      <c r="I1160" s="1"/>
      <c r="J1160" s="1"/>
      <c r="K1160" s="1"/>
      <c r="L1160" s="1"/>
      <c r="M1160" s="1"/>
      <c r="N1160" s="1"/>
      <c r="O1160" s="157"/>
      <c r="P1160" s="129"/>
      <c r="Q1160" s="15"/>
      <c r="R1160" s="15"/>
    </row>
    <row r="1161" spans="1:18" s="16" customFormat="1">
      <c r="A1161" s="1"/>
      <c r="B1161" s="1"/>
      <c r="C1161" s="1"/>
      <c r="D1161" s="8"/>
      <c r="E1161" s="1"/>
      <c r="F1161" s="1"/>
      <c r="G1161" s="1"/>
      <c r="H1161" s="1"/>
      <c r="I1161" s="1"/>
      <c r="J1161" s="1"/>
      <c r="K1161" s="1"/>
      <c r="L1161" s="1"/>
      <c r="M1161" s="1"/>
      <c r="N1161" s="1"/>
      <c r="O1161" s="157"/>
      <c r="P1161" s="129"/>
      <c r="Q1161" s="15"/>
      <c r="R1161" s="15"/>
    </row>
    <row r="1162" spans="1:18" s="16" customFormat="1">
      <c r="A1162" s="1"/>
      <c r="B1162" s="1"/>
      <c r="C1162" s="1"/>
      <c r="D1162" s="8"/>
      <c r="E1162" s="1"/>
      <c r="F1162" s="1"/>
      <c r="G1162" s="1"/>
      <c r="H1162" s="1"/>
      <c r="I1162" s="1"/>
      <c r="J1162" s="1"/>
      <c r="K1162" s="1"/>
      <c r="L1162" s="1"/>
      <c r="M1162" s="1"/>
      <c r="N1162" s="1"/>
      <c r="O1162" s="157"/>
      <c r="P1162" s="129"/>
      <c r="Q1162" s="15"/>
      <c r="R1162" s="15"/>
    </row>
    <row r="1163" spans="1:18" s="16" customFormat="1">
      <c r="A1163" s="1"/>
      <c r="B1163" s="1"/>
      <c r="C1163" s="1"/>
      <c r="D1163" s="8"/>
      <c r="E1163" s="1"/>
      <c r="F1163" s="1"/>
      <c r="G1163" s="1"/>
      <c r="H1163" s="1"/>
      <c r="I1163" s="1"/>
      <c r="J1163" s="1"/>
      <c r="K1163" s="1"/>
      <c r="L1163" s="1"/>
      <c r="M1163" s="1"/>
      <c r="N1163" s="1"/>
      <c r="O1163" s="157"/>
      <c r="P1163" s="129"/>
      <c r="Q1163" s="15"/>
      <c r="R1163" s="15"/>
    </row>
    <row r="1164" spans="1:18" s="16" customFormat="1">
      <c r="A1164" s="1"/>
      <c r="B1164" s="1"/>
      <c r="C1164" s="1"/>
      <c r="D1164" s="8"/>
      <c r="E1164" s="1"/>
      <c r="F1164" s="1"/>
      <c r="G1164" s="1"/>
      <c r="H1164" s="1"/>
      <c r="I1164" s="1"/>
      <c r="J1164" s="1"/>
      <c r="K1164" s="1"/>
      <c r="L1164" s="1"/>
      <c r="M1164" s="1"/>
      <c r="N1164" s="1"/>
      <c r="O1164" s="157"/>
      <c r="P1164" s="129"/>
      <c r="Q1164" s="15"/>
      <c r="R1164" s="15"/>
    </row>
    <row r="1165" spans="1:18" s="16" customFormat="1">
      <c r="A1165" s="1"/>
      <c r="B1165" s="1"/>
      <c r="C1165" s="1"/>
      <c r="D1165" s="8"/>
      <c r="E1165" s="1"/>
      <c r="F1165" s="1"/>
      <c r="G1165" s="1"/>
      <c r="H1165" s="1"/>
      <c r="I1165" s="1"/>
      <c r="J1165" s="1"/>
      <c r="K1165" s="1"/>
      <c r="L1165" s="1"/>
      <c r="M1165" s="1"/>
      <c r="N1165" s="1"/>
      <c r="O1165" s="157"/>
      <c r="P1165" s="129"/>
      <c r="Q1165" s="15"/>
      <c r="R1165" s="15"/>
    </row>
    <row r="1166" spans="1:18" s="16" customFormat="1">
      <c r="A1166" s="1"/>
      <c r="B1166" s="1"/>
      <c r="C1166" s="1"/>
      <c r="D1166" s="8"/>
      <c r="E1166" s="1"/>
      <c r="F1166" s="1"/>
      <c r="G1166" s="1"/>
      <c r="H1166" s="1"/>
      <c r="I1166" s="1"/>
      <c r="J1166" s="1"/>
      <c r="K1166" s="1"/>
      <c r="L1166" s="1"/>
      <c r="M1166" s="1"/>
      <c r="N1166" s="1"/>
      <c r="O1166" s="157"/>
      <c r="P1166" s="129"/>
      <c r="Q1166" s="15"/>
      <c r="R1166" s="15"/>
    </row>
    <row r="1167" spans="1:18" s="16" customFormat="1">
      <c r="A1167" s="1"/>
      <c r="B1167" s="1"/>
      <c r="C1167" s="1"/>
      <c r="D1167" s="8"/>
      <c r="E1167" s="1"/>
      <c r="F1167" s="1"/>
      <c r="G1167" s="1"/>
      <c r="H1167" s="1"/>
      <c r="I1167" s="1"/>
      <c r="J1167" s="1"/>
      <c r="K1167" s="1"/>
      <c r="L1167" s="1"/>
      <c r="M1167" s="1"/>
      <c r="N1167" s="1"/>
      <c r="O1167" s="157"/>
      <c r="P1167" s="129"/>
      <c r="Q1167" s="15"/>
      <c r="R1167" s="15"/>
    </row>
    <row r="1168" spans="1:18" s="16" customFormat="1">
      <c r="A1168" s="1"/>
      <c r="B1168" s="1"/>
      <c r="C1168" s="1"/>
      <c r="D1168" s="8"/>
      <c r="E1168" s="1"/>
      <c r="F1168" s="1"/>
      <c r="G1168" s="1"/>
      <c r="H1168" s="1"/>
      <c r="I1168" s="1"/>
      <c r="J1168" s="1"/>
      <c r="K1168" s="1"/>
      <c r="L1168" s="1"/>
      <c r="M1168" s="1"/>
      <c r="N1168" s="1"/>
      <c r="O1168" s="157"/>
      <c r="P1168" s="129"/>
      <c r="Q1168" s="15"/>
      <c r="R1168" s="15"/>
    </row>
    <row r="1169" spans="1:18" s="16" customFormat="1">
      <c r="A1169" s="1"/>
      <c r="B1169" s="1"/>
      <c r="C1169" s="1"/>
      <c r="D1169" s="8"/>
      <c r="E1169" s="1"/>
      <c r="F1169" s="1"/>
      <c r="G1169" s="1"/>
      <c r="H1169" s="1"/>
      <c r="I1169" s="1"/>
      <c r="J1169" s="1"/>
      <c r="K1169" s="1"/>
      <c r="L1169" s="1"/>
      <c r="M1169" s="1"/>
      <c r="N1169" s="1"/>
      <c r="O1169" s="157"/>
      <c r="P1169" s="129"/>
      <c r="Q1169" s="15"/>
      <c r="R1169" s="15"/>
    </row>
    <row r="1170" spans="1:18" s="16" customFormat="1">
      <c r="A1170" s="1"/>
      <c r="B1170" s="1"/>
      <c r="C1170" s="1"/>
      <c r="D1170" s="8"/>
      <c r="E1170" s="1"/>
      <c r="F1170" s="1"/>
      <c r="G1170" s="1"/>
      <c r="H1170" s="1"/>
      <c r="I1170" s="1"/>
      <c r="J1170" s="1"/>
      <c r="K1170" s="1"/>
      <c r="L1170" s="1"/>
      <c r="M1170" s="1"/>
      <c r="N1170" s="1"/>
      <c r="O1170" s="157"/>
      <c r="P1170" s="129"/>
      <c r="Q1170" s="15"/>
      <c r="R1170" s="15"/>
    </row>
    <row r="1171" spans="1:18" s="16" customFormat="1">
      <c r="A1171" s="1"/>
      <c r="B1171" s="1"/>
      <c r="C1171" s="1"/>
      <c r="D1171" s="8"/>
      <c r="E1171" s="1"/>
      <c r="F1171" s="1"/>
      <c r="G1171" s="1"/>
      <c r="H1171" s="1"/>
      <c r="I1171" s="1"/>
      <c r="J1171" s="1"/>
      <c r="K1171" s="1"/>
      <c r="L1171" s="1"/>
      <c r="M1171" s="1"/>
      <c r="N1171" s="1"/>
      <c r="O1171" s="157"/>
      <c r="P1171" s="129"/>
      <c r="Q1171" s="15"/>
      <c r="R1171" s="15"/>
    </row>
    <row r="1172" spans="1:18" s="16" customFormat="1">
      <c r="A1172" s="1"/>
      <c r="B1172" s="1"/>
      <c r="C1172" s="1"/>
      <c r="D1172" s="8"/>
      <c r="E1172" s="1"/>
      <c r="F1172" s="1"/>
      <c r="G1172" s="1"/>
      <c r="H1172" s="1"/>
      <c r="I1172" s="1"/>
      <c r="J1172" s="1"/>
      <c r="K1172" s="1"/>
      <c r="L1172" s="1"/>
      <c r="M1172" s="1"/>
      <c r="N1172" s="1"/>
      <c r="O1172" s="157"/>
      <c r="P1172" s="129"/>
      <c r="Q1172" s="15"/>
      <c r="R1172" s="15"/>
    </row>
    <row r="1173" spans="1:18" s="16" customFormat="1">
      <c r="A1173" s="1"/>
      <c r="B1173" s="1"/>
      <c r="C1173" s="1"/>
      <c r="D1173" s="8"/>
      <c r="E1173" s="1"/>
      <c r="F1173" s="1"/>
      <c r="G1173" s="1"/>
      <c r="H1173" s="1"/>
      <c r="I1173" s="1"/>
      <c r="J1173" s="1"/>
      <c r="K1173" s="1"/>
      <c r="L1173" s="1"/>
      <c r="M1173" s="1"/>
      <c r="N1173" s="1"/>
      <c r="O1173" s="157"/>
      <c r="P1173" s="129"/>
      <c r="Q1173" s="15"/>
      <c r="R1173" s="15"/>
    </row>
    <row r="1174" spans="1:18" s="16" customFormat="1">
      <c r="A1174" s="1"/>
      <c r="B1174" s="1"/>
      <c r="C1174" s="1"/>
      <c r="D1174" s="8"/>
      <c r="E1174" s="1"/>
      <c r="F1174" s="1"/>
      <c r="G1174" s="1"/>
      <c r="H1174" s="1"/>
      <c r="I1174" s="1"/>
      <c r="J1174" s="1"/>
      <c r="K1174" s="1"/>
      <c r="L1174" s="1"/>
      <c r="M1174" s="1"/>
      <c r="N1174" s="1"/>
      <c r="O1174" s="157"/>
      <c r="P1174" s="129"/>
      <c r="Q1174" s="15"/>
      <c r="R1174" s="15"/>
    </row>
    <row r="1175" spans="1:18" s="16" customFormat="1">
      <c r="A1175" s="1"/>
      <c r="B1175" s="1"/>
      <c r="C1175" s="1"/>
      <c r="D1175" s="8"/>
      <c r="E1175" s="1"/>
      <c r="F1175" s="1"/>
      <c r="G1175" s="1"/>
      <c r="H1175" s="1"/>
      <c r="I1175" s="1"/>
      <c r="J1175" s="1"/>
      <c r="K1175" s="1"/>
      <c r="L1175" s="1"/>
      <c r="M1175" s="1"/>
      <c r="N1175" s="1"/>
      <c r="O1175" s="157"/>
      <c r="P1175" s="129"/>
      <c r="Q1175" s="15"/>
      <c r="R1175" s="15"/>
    </row>
    <row r="1176" spans="1:18" s="16" customFormat="1">
      <c r="A1176" s="1"/>
      <c r="B1176" s="1"/>
      <c r="C1176" s="1"/>
      <c r="D1176" s="8"/>
      <c r="E1176" s="1"/>
      <c r="F1176" s="1"/>
      <c r="G1176" s="1"/>
      <c r="H1176" s="1"/>
      <c r="I1176" s="1"/>
      <c r="J1176" s="1"/>
      <c r="K1176" s="1"/>
      <c r="L1176" s="1"/>
      <c r="M1176" s="1"/>
      <c r="N1176" s="1"/>
      <c r="O1176" s="157"/>
      <c r="P1176" s="129"/>
      <c r="Q1176" s="15"/>
      <c r="R1176" s="15"/>
    </row>
    <row r="1177" spans="1:18" s="16" customFormat="1">
      <c r="A1177" s="1"/>
      <c r="B1177" s="1"/>
      <c r="C1177" s="1"/>
      <c r="D1177" s="8"/>
      <c r="E1177" s="1"/>
      <c r="F1177" s="1"/>
      <c r="G1177" s="1"/>
      <c r="H1177" s="1"/>
      <c r="I1177" s="1"/>
      <c r="J1177" s="1"/>
      <c r="K1177" s="1"/>
      <c r="L1177" s="1"/>
      <c r="M1177" s="1"/>
      <c r="N1177" s="1"/>
      <c r="O1177" s="157"/>
      <c r="P1177" s="129"/>
      <c r="Q1177" s="15"/>
      <c r="R1177" s="15"/>
    </row>
    <row r="1178" spans="1:18" s="16" customFormat="1">
      <c r="A1178" s="1"/>
      <c r="B1178" s="1"/>
      <c r="C1178" s="1"/>
      <c r="D1178" s="8"/>
      <c r="E1178" s="1"/>
      <c r="F1178" s="1"/>
      <c r="G1178" s="1"/>
      <c r="H1178" s="1"/>
      <c r="I1178" s="1"/>
      <c r="J1178" s="1"/>
      <c r="K1178" s="1"/>
      <c r="L1178" s="1"/>
      <c r="M1178" s="1"/>
      <c r="N1178" s="1"/>
      <c r="O1178" s="157"/>
      <c r="P1178" s="129"/>
      <c r="Q1178" s="15"/>
      <c r="R1178" s="15"/>
    </row>
    <row r="1179" spans="1:18" s="16" customFormat="1">
      <c r="A1179" s="1"/>
      <c r="B1179" s="1"/>
      <c r="C1179" s="1"/>
      <c r="D1179" s="8"/>
      <c r="E1179" s="1"/>
      <c r="F1179" s="1"/>
      <c r="G1179" s="1"/>
      <c r="H1179" s="1"/>
      <c r="I1179" s="1"/>
      <c r="J1179" s="1"/>
      <c r="K1179" s="1"/>
      <c r="L1179" s="1"/>
      <c r="M1179" s="1"/>
      <c r="N1179" s="1"/>
      <c r="O1179" s="157"/>
      <c r="P1179" s="129"/>
      <c r="Q1179" s="15"/>
      <c r="R1179" s="15"/>
    </row>
    <row r="1180" spans="1:18" s="16" customFormat="1">
      <c r="A1180" s="1"/>
      <c r="B1180" s="1"/>
      <c r="C1180" s="1"/>
      <c r="D1180" s="8"/>
      <c r="E1180" s="1"/>
      <c r="F1180" s="1"/>
      <c r="G1180" s="1"/>
      <c r="H1180" s="1"/>
      <c r="I1180" s="1"/>
      <c r="J1180" s="1"/>
      <c r="K1180" s="1"/>
      <c r="L1180" s="1"/>
      <c r="M1180" s="1"/>
      <c r="N1180" s="1"/>
      <c r="O1180" s="157"/>
      <c r="P1180" s="129"/>
      <c r="Q1180" s="15"/>
      <c r="R1180" s="15"/>
    </row>
    <row r="1181" spans="1:18" s="16" customFormat="1">
      <c r="A1181" s="1"/>
      <c r="B1181" s="1"/>
      <c r="C1181" s="1"/>
      <c r="D1181" s="8"/>
      <c r="E1181" s="1"/>
      <c r="F1181" s="1"/>
      <c r="G1181" s="1"/>
      <c r="H1181" s="1"/>
      <c r="I1181" s="1"/>
      <c r="J1181" s="1"/>
      <c r="K1181" s="1"/>
      <c r="L1181" s="1"/>
      <c r="M1181" s="1"/>
      <c r="N1181" s="1"/>
      <c r="O1181" s="157"/>
      <c r="P1181" s="129"/>
      <c r="Q1181" s="15"/>
      <c r="R1181" s="15"/>
    </row>
    <row r="1182" spans="1:18" s="16" customFormat="1">
      <c r="A1182" s="1"/>
      <c r="B1182" s="1"/>
      <c r="C1182" s="1"/>
      <c r="D1182" s="8"/>
      <c r="E1182" s="1"/>
      <c r="F1182" s="1"/>
      <c r="G1182" s="1"/>
      <c r="H1182" s="1"/>
      <c r="I1182" s="1"/>
      <c r="J1182" s="1"/>
      <c r="K1182" s="1"/>
      <c r="L1182" s="1"/>
      <c r="M1182" s="1"/>
      <c r="N1182" s="1"/>
      <c r="O1182" s="157"/>
      <c r="P1182" s="129"/>
      <c r="Q1182" s="15"/>
      <c r="R1182" s="15"/>
    </row>
    <row r="1183" spans="1:18" s="16" customFormat="1">
      <c r="A1183" s="1"/>
      <c r="B1183" s="1"/>
      <c r="C1183" s="1"/>
      <c r="D1183" s="8"/>
      <c r="E1183" s="1"/>
      <c r="F1183" s="1"/>
      <c r="G1183" s="1"/>
      <c r="H1183" s="1"/>
      <c r="I1183" s="1"/>
      <c r="J1183" s="1"/>
      <c r="K1183" s="1"/>
      <c r="L1183" s="1"/>
      <c r="M1183" s="1"/>
      <c r="N1183" s="1"/>
      <c r="O1183" s="157"/>
      <c r="P1183" s="129"/>
      <c r="Q1183" s="15"/>
      <c r="R1183" s="15"/>
    </row>
    <row r="1184" spans="1:18" s="16" customFormat="1">
      <c r="A1184" s="1"/>
      <c r="B1184" s="1"/>
      <c r="C1184" s="1"/>
      <c r="D1184" s="8"/>
      <c r="E1184" s="1"/>
      <c r="F1184" s="1"/>
      <c r="G1184" s="1"/>
      <c r="H1184" s="1"/>
      <c r="I1184" s="1"/>
      <c r="J1184" s="1"/>
      <c r="K1184" s="1"/>
      <c r="L1184" s="1"/>
      <c r="M1184" s="1"/>
      <c r="N1184" s="1"/>
      <c r="O1184" s="157"/>
      <c r="P1184" s="129"/>
      <c r="Q1184" s="15"/>
      <c r="R1184" s="15"/>
    </row>
    <row r="1185" spans="1:18" s="16" customFormat="1">
      <c r="A1185" s="1"/>
      <c r="B1185" s="1"/>
      <c r="C1185" s="1"/>
      <c r="D1185" s="8"/>
      <c r="E1185" s="1"/>
      <c r="F1185" s="1"/>
      <c r="G1185" s="1"/>
      <c r="H1185" s="1"/>
      <c r="I1185" s="1"/>
      <c r="J1185" s="1"/>
      <c r="K1185" s="1"/>
      <c r="L1185" s="1"/>
      <c r="M1185" s="1"/>
      <c r="N1185" s="1"/>
      <c r="O1185" s="157"/>
      <c r="P1185" s="129"/>
      <c r="Q1185" s="15"/>
      <c r="R1185" s="15"/>
    </row>
    <row r="1186" spans="1:18" s="16" customFormat="1">
      <c r="A1186" s="1"/>
      <c r="B1186" s="1"/>
      <c r="C1186" s="1"/>
      <c r="D1186" s="8"/>
      <c r="E1186" s="1"/>
      <c r="F1186" s="1"/>
      <c r="G1186" s="1"/>
      <c r="H1186" s="1"/>
      <c r="I1186" s="1"/>
      <c r="J1186" s="1"/>
      <c r="K1186" s="1"/>
      <c r="L1186" s="1"/>
      <c r="M1186" s="1"/>
      <c r="N1186" s="1"/>
      <c r="O1186" s="157"/>
      <c r="P1186" s="129"/>
      <c r="Q1186" s="15"/>
      <c r="R1186" s="15"/>
    </row>
    <row r="1187" spans="1:18" s="16" customFormat="1">
      <c r="A1187" s="1"/>
      <c r="B1187" s="1"/>
      <c r="C1187" s="1"/>
      <c r="D1187" s="8"/>
      <c r="E1187" s="1"/>
      <c r="F1187" s="1"/>
      <c r="G1187" s="1"/>
      <c r="H1187" s="1"/>
      <c r="I1187" s="1"/>
      <c r="J1187" s="1"/>
      <c r="K1187" s="1"/>
      <c r="L1187" s="1"/>
      <c r="M1187" s="1"/>
      <c r="N1187" s="1"/>
      <c r="O1187" s="157"/>
      <c r="P1187" s="129"/>
      <c r="Q1187" s="15"/>
      <c r="R1187" s="15"/>
    </row>
    <row r="1188" spans="1:18" s="16" customFormat="1">
      <c r="A1188" s="1"/>
      <c r="B1188" s="1"/>
      <c r="C1188" s="1"/>
      <c r="D1188" s="8"/>
      <c r="E1188" s="1"/>
      <c r="F1188" s="1"/>
      <c r="G1188" s="1"/>
      <c r="H1188" s="1"/>
      <c r="I1188" s="1"/>
      <c r="J1188" s="1"/>
      <c r="K1188" s="1"/>
      <c r="L1188" s="1"/>
      <c r="M1188" s="1"/>
      <c r="N1188" s="1"/>
      <c r="O1188" s="157"/>
      <c r="P1188" s="129"/>
      <c r="Q1188" s="15"/>
      <c r="R1188" s="15"/>
    </row>
    <row r="1189" spans="1:18" s="16" customFormat="1">
      <c r="A1189" s="1"/>
      <c r="B1189" s="1"/>
      <c r="C1189" s="1"/>
      <c r="D1189" s="8"/>
      <c r="E1189" s="1"/>
      <c r="F1189" s="1"/>
      <c r="G1189" s="1"/>
      <c r="H1189" s="1"/>
      <c r="I1189" s="1"/>
      <c r="J1189" s="1"/>
      <c r="K1189" s="1"/>
      <c r="L1189" s="1"/>
      <c r="M1189" s="1"/>
      <c r="N1189" s="1"/>
      <c r="O1189" s="157"/>
      <c r="P1189" s="129"/>
      <c r="Q1189" s="15"/>
      <c r="R1189" s="15"/>
    </row>
    <row r="1190" spans="1:18" s="16" customFormat="1">
      <c r="A1190" s="1"/>
      <c r="B1190" s="1"/>
      <c r="C1190" s="1"/>
      <c r="D1190" s="8"/>
      <c r="E1190" s="1"/>
      <c r="F1190" s="1"/>
      <c r="G1190" s="1"/>
      <c r="H1190" s="1"/>
      <c r="I1190" s="1"/>
      <c r="J1190" s="1"/>
      <c r="K1190" s="1"/>
      <c r="L1190" s="1"/>
      <c r="M1190" s="1"/>
      <c r="N1190" s="1"/>
      <c r="O1190" s="157"/>
      <c r="P1190" s="129"/>
      <c r="Q1190" s="15"/>
      <c r="R1190" s="15"/>
    </row>
    <row r="1191" spans="1:18" s="16" customFormat="1">
      <c r="A1191" s="1"/>
      <c r="B1191" s="1"/>
      <c r="C1191" s="1"/>
      <c r="D1191" s="8"/>
      <c r="E1191" s="1"/>
      <c r="F1191" s="1"/>
      <c r="G1191" s="1"/>
      <c r="H1191" s="1"/>
      <c r="I1191" s="1"/>
      <c r="J1191" s="1"/>
      <c r="K1191" s="1"/>
      <c r="L1191" s="1"/>
      <c r="M1191" s="1"/>
      <c r="N1191" s="1"/>
      <c r="O1191" s="157"/>
      <c r="P1191" s="129"/>
      <c r="Q1191" s="15"/>
      <c r="R1191" s="15"/>
    </row>
    <row r="1192" spans="1:18" s="16" customFormat="1">
      <c r="A1192" s="1"/>
      <c r="B1192" s="1"/>
      <c r="C1192" s="1"/>
      <c r="D1192" s="8"/>
      <c r="E1192" s="1"/>
      <c r="F1192" s="1"/>
      <c r="G1192" s="1"/>
      <c r="H1192" s="1"/>
      <c r="I1192" s="1"/>
      <c r="J1192" s="1"/>
      <c r="K1192" s="1"/>
      <c r="L1192" s="1"/>
      <c r="M1192" s="1"/>
      <c r="N1192" s="1"/>
      <c r="O1192" s="157"/>
      <c r="P1192" s="129"/>
      <c r="Q1192" s="15"/>
      <c r="R1192" s="15"/>
    </row>
    <row r="1193" spans="1:18" s="16" customFormat="1">
      <c r="A1193" s="1"/>
      <c r="B1193" s="1"/>
      <c r="C1193" s="1"/>
      <c r="D1193" s="8"/>
      <c r="E1193" s="1"/>
      <c r="F1193" s="1"/>
      <c r="G1193" s="1"/>
      <c r="H1193" s="1"/>
      <c r="I1193" s="1"/>
      <c r="J1193" s="1"/>
      <c r="K1193" s="1"/>
      <c r="L1193" s="1"/>
      <c r="M1193" s="1"/>
      <c r="N1193" s="1"/>
      <c r="O1193" s="157"/>
      <c r="P1193" s="129"/>
      <c r="Q1193" s="15"/>
      <c r="R1193" s="15"/>
    </row>
    <row r="1194" spans="1:18" s="16" customFormat="1">
      <c r="A1194" s="1"/>
      <c r="B1194" s="1"/>
      <c r="C1194" s="1"/>
      <c r="D1194" s="8"/>
      <c r="E1194" s="1"/>
      <c r="F1194" s="1"/>
      <c r="G1194" s="1"/>
      <c r="H1194" s="1"/>
      <c r="I1194" s="1"/>
      <c r="J1194" s="1"/>
      <c r="K1194" s="1"/>
      <c r="L1194" s="1"/>
      <c r="M1194" s="1"/>
      <c r="N1194" s="1"/>
      <c r="O1194" s="157"/>
      <c r="P1194" s="129"/>
      <c r="Q1194" s="15"/>
      <c r="R1194" s="15"/>
    </row>
    <row r="1195" spans="1:18" s="16" customFormat="1">
      <c r="A1195" s="1"/>
      <c r="B1195" s="1"/>
      <c r="C1195" s="1"/>
      <c r="D1195" s="8"/>
      <c r="E1195" s="1"/>
      <c r="F1195" s="1"/>
      <c r="G1195" s="1"/>
      <c r="H1195" s="1"/>
      <c r="I1195" s="1"/>
      <c r="J1195" s="1"/>
      <c r="K1195" s="1"/>
      <c r="L1195" s="1"/>
      <c r="M1195" s="1"/>
      <c r="N1195" s="1"/>
      <c r="O1195" s="157"/>
      <c r="P1195" s="129"/>
      <c r="Q1195" s="15"/>
      <c r="R1195" s="15"/>
    </row>
    <row r="1196" spans="1:18" s="16" customFormat="1">
      <c r="A1196" s="1"/>
      <c r="B1196" s="1"/>
      <c r="C1196" s="1"/>
      <c r="D1196" s="8"/>
      <c r="E1196" s="1"/>
      <c r="F1196" s="1"/>
      <c r="G1196" s="1"/>
      <c r="H1196" s="1"/>
      <c r="I1196" s="1"/>
      <c r="J1196" s="1"/>
      <c r="K1196" s="1"/>
      <c r="L1196" s="1"/>
      <c r="M1196" s="1"/>
      <c r="N1196" s="1"/>
      <c r="O1196" s="157"/>
      <c r="P1196" s="129"/>
      <c r="Q1196" s="15"/>
      <c r="R1196" s="15"/>
    </row>
    <row r="1197" spans="1:18" s="16" customFormat="1">
      <c r="A1197" s="1"/>
      <c r="B1197" s="1"/>
      <c r="C1197" s="1"/>
      <c r="D1197" s="8"/>
      <c r="E1197" s="1"/>
      <c r="F1197" s="1"/>
      <c r="G1197" s="1"/>
      <c r="H1197" s="1"/>
      <c r="I1197" s="1"/>
      <c r="J1197" s="1"/>
      <c r="K1197" s="1"/>
      <c r="L1197" s="1"/>
      <c r="M1197" s="1"/>
      <c r="N1197" s="1"/>
      <c r="O1197" s="157"/>
      <c r="P1197" s="129"/>
      <c r="Q1197" s="15"/>
      <c r="R1197" s="15"/>
    </row>
    <row r="1198" spans="1:18" s="16" customFormat="1">
      <c r="A1198" s="1"/>
      <c r="B1198" s="1"/>
      <c r="C1198" s="1"/>
      <c r="D1198" s="8"/>
      <c r="E1198" s="1"/>
      <c r="F1198" s="1"/>
      <c r="G1198" s="1"/>
      <c r="H1198" s="1"/>
      <c r="I1198" s="1"/>
      <c r="J1198" s="1"/>
      <c r="K1198" s="1"/>
      <c r="L1198" s="1"/>
      <c r="M1198" s="1"/>
      <c r="N1198" s="1"/>
      <c r="O1198" s="157"/>
      <c r="P1198" s="129"/>
      <c r="Q1198" s="15"/>
      <c r="R1198" s="15"/>
    </row>
    <row r="1199" spans="1:18" s="16" customFormat="1">
      <c r="A1199" s="1"/>
      <c r="B1199" s="1"/>
      <c r="C1199" s="1"/>
      <c r="D1199" s="8"/>
      <c r="E1199" s="1"/>
      <c r="F1199" s="1"/>
      <c r="G1199" s="1"/>
      <c r="H1199" s="1"/>
      <c r="I1199" s="1"/>
      <c r="J1199" s="1"/>
      <c r="K1199" s="1"/>
      <c r="L1199" s="1"/>
      <c r="M1199" s="1"/>
      <c r="N1199" s="1"/>
      <c r="O1199" s="157"/>
      <c r="P1199" s="129"/>
      <c r="Q1199" s="15"/>
      <c r="R1199" s="15"/>
    </row>
    <row r="1200" spans="1:18" s="16" customFormat="1">
      <c r="A1200" s="1"/>
      <c r="B1200" s="1"/>
      <c r="C1200" s="1"/>
      <c r="D1200" s="8"/>
      <c r="E1200" s="1"/>
      <c r="F1200" s="1"/>
      <c r="G1200" s="1"/>
      <c r="H1200" s="1"/>
      <c r="I1200" s="1"/>
      <c r="J1200" s="1"/>
      <c r="K1200" s="1"/>
      <c r="L1200" s="1"/>
      <c r="M1200" s="1"/>
      <c r="N1200" s="1"/>
      <c r="O1200" s="157"/>
      <c r="P1200" s="129"/>
      <c r="Q1200" s="15"/>
      <c r="R1200" s="15"/>
    </row>
    <row r="1201" spans="1:18" s="16" customFormat="1">
      <c r="A1201" s="1"/>
      <c r="B1201" s="1"/>
      <c r="C1201" s="1"/>
      <c r="D1201" s="8"/>
      <c r="E1201" s="1"/>
      <c r="F1201" s="1"/>
      <c r="G1201" s="1"/>
      <c r="H1201" s="1"/>
      <c r="I1201" s="1"/>
      <c r="J1201" s="1"/>
      <c r="K1201" s="1"/>
      <c r="L1201" s="1"/>
      <c r="M1201" s="1"/>
      <c r="N1201" s="1"/>
      <c r="O1201" s="157"/>
      <c r="P1201" s="129"/>
      <c r="Q1201" s="15"/>
      <c r="R1201" s="15"/>
    </row>
    <row r="1202" spans="1:18" s="16" customFormat="1">
      <c r="A1202" s="1"/>
      <c r="B1202" s="1"/>
      <c r="C1202" s="1"/>
      <c r="D1202" s="8"/>
      <c r="E1202" s="1"/>
      <c r="F1202" s="1"/>
      <c r="G1202" s="1"/>
      <c r="H1202" s="1"/>
      <c r="I1202" s="1"/>
      <c r="J1202" s="1"/>
      <c r="K1202" s="1"/>
      <c r="L1202" s="1"/>
      <c r="M1202" s="1"/>
      <c r="N1202" s="1"/>
      <c r="O1202" s="157"/>
      <c r="P1202" s="129"/>
      <c r="Q1202" s="15"/>
      <c r="R1202" s="15"/>
    </row>
    <row r="1203" spans="1:18" s="16" customFormat="1">
      <c r="A1203" s="1"/>
      <c r="B1203" s="1"/>
      <c r="C1203" s="1"/>
      <c r="D1203" s="8"/>
      <c r="E1203" s="1"/>
      <c r="F1203" s="1"/>
      <c r="G1203" s="1"/>
      <c r="H1203" s="1"/>
      <c r="I1203" s="1"/>
      <c r="J1203" s="1"/>
      <c r="K1203" s="1"/>
      <c r="L1203" s="1"/>
      <c r="M1203" s="1"/>
      <c r="N1203" s="1"/>
      <c r="O1203" s="157"/>
      <c r="P1203" s="129"/>
      <c r="Q1203" s="15"/>
      <c r="R1203" s="15"/>
    </row>
    <row r="1204" spans="1:18" s="16" customFormat="1">
      <c r="A1204" s="1"/>
      <c r="B1204" s="1"/>
      <c r="C1204" s="1"/>
      <c r="D1204" s="8"/>
      <c r="E1204" s="1"/>
      <c r="F1204" s="1"/>
      <c r="G1204" s="1"/>
      <c r="H1204" s="1"/>
      <c r="I1204" s="1"/>
      <c r="J1204" s="1"/>
      <c r="K1204" s="1"/>
      <c r="L1204" s="1"/>
      <c r="M1204" s="1"/>
      <c r="N1204" s="1"/>
      <c r="O1204" s="157"/>
      <c r="P1204" s="129"/>
      <c r="Q1204" s="15"/>
      <c r="R1204" s="15"/>
    </row>
    <row r="1205" spans="1:18" s="16" customFormat="1">
      <c r="A1205" s="1"/>
      <c r="B1205" s="1"/>
      <c r="C1205" s="1"/>
      <c r="D1205" s="8"/>
      <c r="E1205" s="1"/>
      <c r="F1205" s="1"/>
      <c r="G1205" s="1"/>
      <c r="H1205" s="1"/>
      <c r="I1205" s="1"/>
      <c r="J1205" s="1"/>
      <c r="K1205" s="1"/>
      <c r="L1205" s="1"/>
      <c r="M1205" s="1"/>
      <c r="N1205" s="1"/>
      <c r="O1205" s="157"/>
      <c r="P1205" s="129"/>
      <c r="Q1205" s="15"/>
      <c r="R1205" s="15"/>
    </row>
    <row r="1206" spans="1:18" s="16" customFormat="1">
      <c r="A1206" s="1"/>
      <c r="B1206" s="1"/>
      <c r="C1206" s="1"/>
      <c r="D1206" s="8"/>
      <c r="E1206" s="1"/>
      <c r="F1206" s="1"/>
      <c r="G1206" s="1"/>
      <c r="H1206" s="1"/>
      <c r="I1206" s="1"/>
      <c r="J1206" s="1"/>
      <c r="K1206" s="1"/>
      <c r="L1206" s="1"/>
      <c r="M1206" s="1"/>
      <c r="N1206" s="1"/>
      <c r="O1206" s="157"/>
      <c r="P1206" s="129"/>
      <c r="Q1206" s="15"/>
      <c r="R1206" s="15"/>
    </row>
    <row r="1207" spans="1:18" s="16" customFormat="1">
      <c r="A1207" s="1"/>
      <c r="B1207" s="1"/>
      <c r="C1207" s="1"/>
      <c r="D1207" s="8"/>
      <c r="E1207" s="1"/>
      <c r="F1207" s="1"/>
      <c r="G1207" s="1"/>
      <c r="H1207" s="1"/>
      <c r="I1207" s="1"/>
      <c r="J1207" s="1"/>
      <c r="K1207" s="1"/>
      <c r="L1207" s="1"/>
      <c r="M1207" s="1"/>
      <c r="N1207" s="1"/>
      <c r="O1207" s="157"/>
      <c r="P1207" s="129"/>
      <c r="Q1207" s="15"/>
      <c r="R1207" s="15"/>
    </row>
    <row r="1208" spans="1:18" s="16" customFormat="1">
      <c r="A1208" s="1"/>
      <c r="B1208" s="1"/>
      <c r="C1208" s="1"/>
      <c r="D1208" s="8"/>
      <c r="E1208" s="1"/>
      <c r="F1208" s="1"/>
      <c r="G1208" s="1"/>
      <c r="H1208" s="1"/>
      <c r="I1208" s="1"/>
      <c r="J1208" s="1"/>
      <c r="K1208" s="1"/>
      <c r="L1208" s="1"/>
      <c r="M1208" s="1"/>
      <c r="N1208" s="1"/>
      <c r="O1208" s="157"/>
      <c r="P1208" s="129"/>
      <c r="Q1208" s="15"/>
      <c r="R1208" s="15"/>
    </row>
    <row r="1209" spans="1:18" s="16" customFormat="1">
      <c r="A1209" s="1"/>
      <c r="B1209" s="1"/>
      <c r="C1209" s="1"/>
      <c r="D1209" s="8"/>
      <c r="E1209" s="1"/>
      <c r="F1209" s="1"/>
      <c r="G1209" s="1"/>
      <c r="H1209" s="1"/>
      <c r="I1209" s="1"/>
      <c r="J1209" s="1"/>
      <c r="K1209" s="1"/>
      <c r="L1209" s="1"/>
      <c r="M1209" s="1"/>
      <c r="N1209" s="1"/>
      <c r="O1209" s="157"/>
      <c r="P1209" s="129"/>
      <c r="Q1209" s="15"/>
      <c r="R1209" s="15"/>
    </row>
    <row r="1210" spans="1:18" s="16" customFormat="1">
      <c r="A1210" s="1"/>
      <c r="B1210" s="1"/>
      <c r="C1210" s="1"/>
      <c r="D1210" s="8"/>
      <c r="E1210" s="1"/>
      <c r="F1210" s="1"/>
      <c r="G1210" s="1"/>
      <c r="H1210" s="1"/>
      <c r="I1210" s="1"/>
      <c r="J1210" s="1"/>
      <c r="K1210" s="1"/>
      <c r="L1210" s="1"/>
      <c r="M1210" s="1"/>
      <c r="N1210" s="1"/>
      <c r="O1210" s="157"/>
      <c r="P1210" s="129"/>
      <c r="Q1210" s="15"/>
      <c r="R1210" s="15"/>
    </row>
    <row r="1211" spans="1:18" s="16" customFormat="1">
      <c r="A1211" s="1"/>
      <c r="B1211" s="1"/>
      <c r="C1211" s="1"/>
      <c r="D1211" s="8"/>
      <c r="E1211" s="1"/>
      <c r="F1211" s="1"/>
      <c r="G1211" s="1"/>
      <c r="H1211" s="1"/>
      <c r="I1211" s="1"/>
      <c r="J1211" s="1"/>
      <c r="K1211" s="1"/>
      <c r="L1211" s="1"/>
      <c r="M1211" s="1"/>
      <c r="N1211" s="1"/>
      <c r="O1211" s="157"/>
      <c r="P1211" s="129"/>
      <c r="Q1211" s="15"/>
      <c r="R1211" s="15"/>
    </row>
    <row r="1212" spans="1:18" s="16" customFormat="1">
      <c r="A1212" s="1"/>
      <c r="B1212" s="1"/>
      <c r="C1212" s="1"/>
      <c r="D1212" s="8"/>
      <c r="E1212" s="1"/>
      <c r="F1212" s="1"/>
      <c r="G1212" s="1"/>
      <c r="H1212" s="1"/>
      <c r="I1212" s="1"/>
      <c r="J1212" s="1"/>
      <c r="K1212" s="1"/>
      <c r="L1212" s="1"/>
      <c r="M1212" s="1"/>
      <c r="N1212" s="1"/>
      <c r="O1212" s="157"/>
      <c r="P1212" s="129"/>
      <c r="Q1212" s="15"/>
      <c r="R1212" s="15"/>
    </row>
    <row r="1213" spans="1:18" s="16" customFormat="1">
      <c r="A1213" s="1"/>
      <c r="B1213" s="1"/>
      <c r="C1213" s="1"/>
      <c r="D1213" s="8"/>
      <c r="E1213" s="1"/>
      <c r="F1213" s="1"/>
      <c r="G1213" s="1"/>
      <c r="H1213" s="1"/>
      <c r="I1213" s="1"/>
      <c r="J1213" s="1"/>
      <c r="K1213" s="1"/>
      <c r="L1213" s="1"/>
      <c r="M1213" s="1"/>
      <c r="N1213" s="1"/>
      <c r="O1213" s="157"/>
      <c r="P1213" s="129"/>
      <c r="Q1213" s="15"/>
      <c r="R1213" s="15"/>
    </row>
    <row r="1214" spans="1:18" s="16" customFormat="1">
      <c r="A1214" s="1"/>
      <c r="B1214" s="1"/>
      <c r="C1214" s="1"/>
      <c r="D1214" s="8"/>
      <c r="E1214" s="1"/>
      <c r="F1214" s="1"/>
      <c r="G1214" s="1"/>
      <c r="H1214" s="1"/>
      <c r="I1214" s="1"/>
      <c r="J1214" s="1"/>
      <c r="K1214" s="1"/>
      <c r="L1214" s="1"/>
      <c r="M1214" s="1"/>
      <c r="N1214" s="1"/>
      <c r="O1214" s="157"/>
      <c r="P1214" s="129"/>
      <c r="Q1214" s="15"/>
      <c r="R1214" s="15"/>
    </row>
    <row r="1215" spans="1:18" s="16" customFormat="1">
      <c r="A1215" s="1"/>
      <c r="B1215" s="1"/>
      <c r="C1215" s="1"/>
      <c r="D1215" s="8"/>
      <c r="E1215" s="1"/>
      <c r="F1215" s="1"/>
      <c r="G1215" s="1"/>
      <c r="H1215" s="1"/>
      <c r="I1215" s="1"/>
      <c r="J1215" s="1"/>
      <c r="K1215" s="1"/>
      <c r="L1215" s="1"/>
      <c r="M1215" s="1"/>
      <c r="N1215" s="1"/>
      <c r="O1215" s="157"/>
      <c r="P1215" s="129"/>
      <c r="Q1215" s="15"/>
      <c r="R1215" s="15"/>
    </row>
    <row r="1216" spans="1:18" s="16" customFormat="1">
      <c r="A1216" s="1"/>
      <c r="B1216" s="1"/>
      <c r="C1216" s="1"/>
      <c r="D1216" s="8"/>
      <c r="E1216" s="1"/>
      <c r="F1216" s="1"/>
      <c r="G1216" s="1"/>
      <c r="H1216" s="1"/>
      <c r="I1216" s="1"/>
      <c r="J1216" s="1"/>
      <c r="K1216" s="1"/>
      <c r="L1216" s="1"/>
      <c r="M1216" s="1"/>
      <c r="N1216" s="1"/>
      <c r="O1216" s="157"/>
      <c r="P1216" s="129"/>
      <c r="Q1216" s="15"/>
      <c r="R1216" s="15"/>
    </row>
    <row r="1217" spans="1:18" s="16" customFormat="1">
      <c r="A1217" s="1"/>
      <c r="B1217" s="1"/>
      <c r="C1217" s="1"/>
      <c r="D1217" s="8"/>
      <c r="E1217" s="1"/>
      <c r="F1217" s="1"/>
      <c r="G1217" s="1"/>
      <c r="H1217" s="1"/>
      <c r="I1217" s="1"/>
      <c r="J1217" s="1"/>
      <c r="K1217" s="1"/>
      <c r="L1217" s="1"/>
      <c r="M1217" s="1"/>
      <c r="N1217" s="1"/>
      <c r="O1217" s="157"/>
      <c r="P1217" s="129"/>
      <c r="Q1217" s="15"/>
      <c r="R1217" s="15"/>
    </row>
    <row r="1218" spans="1:18" s="16" customFormat="1">
      <c r="A1218" s="1"/>
      <c r="B1218" s="1"/>
      <c r="C1218" s="1"/>
      <c r="D1218" s="8"/>
      <c r="E1218" s="1"/>
      <c r="F1218" s="1"/>
      <c r="G1218" s="1"/>
      <c r="H1218" s="1"/>
      <c r="I1218" s="1"/>
      <c r="J1218" s="1"/>
      <c r="K1218" s="1"/>
      <c r="L1218" s="1"/>
      <c r="M1218" s="1"/>
      <c r="N1218" s="1"/>
      <c r="O1218" s="157"/>
      <c r="P1218" s="129"/>
      <c r="Q1218" s="15"/>
      <c r="R1218" s="15"/>
    </row>
    <row r="1219" spans="1:18" s="16" customFormat="1">
      <c r="A1219" s="1"/>
      <c r="B1219" s="1"/>
      <c r="C1219" s="1"/>
      <c r="D1219" s="8"/>
      <c r="E1219" s="1"/>
      <c r="F1219" s="1"/>
      <c r="G1219" s="1"/>
      <c r="H1219" s="1"/>
      <c r="I1219" s="1"/>
      <c r="J1219" s="1"/>
      <c r="K1219" s="1"/>
      <c r="L1219" s="1"/>
      <c r="M1219" s="1"/>
      <c r="N1219" s="1"/>
      <c r="O1219" s="157"/>
      <c r="P1219" s="129"/>
      <c r="Q1219" s="15"/>
      <c r="R1219" s="15"/>
    </row>
    <row r="1220" spans="1:18" s="16" customFormat="1">
      <c r="A1220" s="1"/>
      <c r="B1220" s="1"/>
      <c r="C1220" s="1"/>
      <c r="D1220" s="8"/>
      <c r="E1220" s="1"/>
      <c r="F1220" s="1"/>
      <c r="G1220" s="1"/>
      <c r="H1220" s="1"/>
      <c r="I1220" s="1"/>
      <c r="J1220" s="1"/>
      <c r="K1220" s="1"/>
      <c r="L1220" s="1"/>
      <c r="M1220" s="1"/>
      <c r="N1220" s="1"/>
      <c r="O1220" s="157"/>
      <c r="P1220" s="129"/>
      <c r="Q1220" s="15"/>
      <c r="R1220" s="15"/>
    </row>
    <row r="1221" spans="1:18" s="16" customFormat="1">
      <c r="A1221" s="1"/>
      <c r="B1221" s="1"/>
      <c r="C1221" s="1"/>
      <c r="D1221" s="8"/>
      <c r="E1221" s="1"/>
      <c r="F1221" s="1"/>
      <c r="G1221" s="1"/>
      <c r="H1221" s="1"/>
      <c r="I1221" s="1"/>
      <c r="J1221" s="1"/>
      <c r="K1221" s="1"/>
      <c r="L1221" s="1"/>
      <c r="M1221" s="1"/>
      <c r="N1221" s="1"/>
      <c r="O1221" s="157"/>
      <c r="P1221" s="129"/>
      <c r="Q1221" s="15"/>
      <c r="R1221" s="15"/>
    </row>
    <row r="1222" spans="1:18" s="16" customFormat="1">
      <c r="A1222" s="1"/>
      <c r="B1222" s="1"/>
      <c r="C1222" s="1"/>
      <c r="D1222" s="8"/>
      <c r="E1222" s="1"/>
      <c r="F1222" s="1"/>
      <c r="G1222" s="1"/>
      <c r="H1222" s="1"/>
      <c r="I1222" s="1"/>
      <c r="J1222" s="1"/>
      <c r="K1222" s="1"/>
      <c r="L1222" s="1"/>
      <c r="M1222" s="1"/>
      <c r="N1222" s="1"/>
      <c r="O1222" s="157"/>
      <c r="P1222" s="129"/>
      <c r="Q1222" s="15"/>
      <c r="R1222" s="15"/>
    </row>
    <row r="1223" spans="1:18" s="16" customFormat="1">
      <c r="A1223" s="1"/>
      <c r="B1223" s="1"/>
      <c r="C1223" s="1"/>
      <c r="D1223" s="8"/>
      <c r="E1223" s="1"/>
      <c r="F1223" s="1"/>
      <c r="G1223" s="1"/>
      <c r="H1223" s="1"/>
      <c r="I1223" s="1"/>
      <c r="J1223" s="1"/>
      <c r="K1223" s="1"/>
      <c r="L1223" s="1"/>
      <c r="M1223" s="1"/>
      <c r="N1223" s="1"/>
      <c r="O1223" s="157"/>
      <c r="P1223" s="129"/>
      <c r="Q1223" s="15"/>
      <c r="R1223" s="15"/>
    </row>
    <row r="1224" spans="1:18" s="16" customFormat="1">
      <c r="A1224" s="1"/>
      <c r="B1224" s="1"/>
      <c r="C1224" s="1"/>
      <c r="D1224" s="8"/>
      <c r="E1224" s="1"/>
      <c r="F1224" s="1"/>
      <c r="G1224" s="1"/>
      <c r="H1224" s="1"/>
      <c r="I1224" s="1"/>
      <c r="J1224" s="1"/>
      <c r="K1224" s="1"/>
      <c r="L1224" s="1"/>
      <c r="M1224" s="1"/>
      <c r="N1224" s="1"/>
      <c r="O1224" s="157"/>
      <c r="P1224" s="129"/>
      <c r="Q1224" s="15"/>
      <c r="R1224" s="15"/>
    </row>
    <row r="1225" spans="1:18" s="16" customFormat="1">
      <c r="A1225" s="1"/>
      <c r="B1225" s="1"/>
      <c r="C1225" s="1"/>
      <c r="D1225" s="8"/>
      <c r="E1225" s="1"/>
      <c r="F1225" s="1"/>
      <c r="G1225" s="1"/>
      <c r="H1225" s="1"/>
      <c r="I1225" s="1"/>
      <c r="J1225" s="1"/>
      <c r="K1225" s="1"/>
      <c r="L1225" s="1"/>
      <c r="M1225" s="1"/>
      <c r="N1225" s="1"/>
      <c r="O1225" s="157"/>
      <c r="P1225" s="129"/>
      <c r="Q1225" s="15"/>
      <c r="R1225" s="15"/>
    </row>
    <row r="1226" spans="1:18" s="16" customFormat="1">
      <c r="A1226" s="1"/>
      <c r="B1226" s="1"/>
      <c r="C1226" s="1"/>
      <c r="D1226" s="8"/>
      <c r="E1226" s="1"/>
      <c r="F1226" s="1"/>
      <c r="G1226" s="1"/>
      <c r="H1226" s="1"/>
      <c r="I1226" s="1"/>
      <c r="J1226" s="1"/>
      <c r="K1226" s="1"/>
      <c r="L1226" s="1"/>
      <c r="M1226" s="1"/>
      <c r="N1226" s="1"/>
      <c r="O1226" s="157"/>
      <c r="P1226" s="129"/>
      <c r="Q1226" s="15"/>
      <c r="R1226" s="15"/>
    </row>
    <row r="1227" spans="1:18" s="16" customFormat="1">
      <c r="A1227" s="1"/>
      <c r="B1227" s="1"/>
      <c r="C1227" s="1"/>
      <c r="D1227" s="8"/>
      <c r="E1227" s="1"/>
      <c r="F1227" s="1"/>
      <c r="G1227" s="1"/>
      <c r="H1227" s="1"/>
      <c r="I1227" s="1"/>
      <c r="J1227" s="1"/>
      <c r="K1227" s="1"/>
      <c r="L1227" s="1"/>
      <c r="M1227" s="1"/>
      <c r="N1227" s="1"/>
      <c r="O1227" s="157"/>
      <c r="P1227" s="129"/>
      <c r="Q1227" s="15"/>
      <c r="R1227" s="15"/>
    </row>
    <row r="1228" spans="1:18" s="16" customFormat="1">
      <c r="A1228" s="1"/>
      <c r="B1228" s="1"/>
      <c r="C1228" s="1"/>
      <c r="D1228" s="8"/>
      <c r="E1228" s="1"/>
      <c r="F1228" s="1"/>
      <c r="G1228" s="1"/>
      <c r="H1228" s="1"/>
      <c r="I1228" s="1"/>
      <c r="J1228" s="1"/>
      <c r="K1228" s="1"/>
      <c r="L1228" s="1"/>
      <c r="M1228" s="1"/>
      <c r="N1228" s="1"/>
      <c r="O1228" s="157"/>
      <c r="P1228" s="129"/>
      <c r="Q1228" s="15"/>
      <c r="R1228" s="15"/>
    </row>
    <row r="1229" spans="1:18" s="16" customFormat="1">
      <c r="A1229" s="1"/>
      <c r="B1229" s="1"/>
      <c r="C1229" s="1"/>
      <c r="D1229" s="8"/>
      <c r="E1229" s="1"/>
      <c r="F1229" s="1"/>
      <c r="G1229" s="1"/>
      <c r="H1229" s="1"/>
      <c r="I1229" s="1"/>
      <c r="J1229" s="1"/>
      <c r="K1229" s="1"/>
      <c r="L1229" s="1"/>
      <c r="M1229" s="1"/>
      <c r="N1229" s="1"/>
      <c r="O1229" s="157"/>
      <c r="P1229" s="129"/>
      <c r="Q1229" s="15"/>
      <c r="R1229" s="15"/>
    </row>
    <row r="1230" spans="1:18" s="16" customFormat="1">
      <c r="A1230" s="1"/>
      <c r="B1230" s="1"/>
      <c r="C1230" s="1"/>
      <c r="D1230" s="8"/>
      <c r="E1230" s="1"/>
      <c r="F1230" s="1"/>
      <c r="G1230" s="1"/>
      <c r="H1230" s="1"/>
      <c r="I1230" s="1"/>
      <c r="J1230" s="1"/>
      <c r="K1230" s="1"/>
      <c r="L1230" s="1"/>
      <c r="M1230" s="1"/>
      <c r="N1230" s="1"/>
      <c r="O1230" s="157"/>
      <c r="P1230" s="129"/>
      <c r="Q1230" s="15"/>
      <c r="R1230" s="15"/>
    </row>
    <row r="1231" spans="1:18" s="16" customFormat="1">
      <c r="A1231" s="1"/>
      <c r="B1231" s="1"/>
      <c r="C1231" s="1"/>
      <c r="D1231" s="8"/>
      <c r="E1231" s="1"/>
      <c r="F1231" s="1"/>
      <c r="G1231" s="1"/>
      <c r="H1231" s="1"/>
      <c r="I1231" s="1"/>
      <c r="J1231" s="1"/>
      <c r="K1231" s="1"/>
      <c r="L1231" s="1"/>
      <c r="M1231" s="1"/>
      <c r="N1231" s="1"/>
      <c r="O1231" s="157"/>
      <c r="P1231" s="129"/>
      <c r="Q1231" s="15"/>
      <c r="R1231" s="15"/>
    </row>
    <row r="1232" spans="1:18" s="16" customFormat="1">
      <c r="A1232" s="1"/>
      <c r="B1232" s="1"/>
      <c r="C1232" s="1"/>
      <c r="D1232" s="8"/>
      <c r="E1232" s="1"/>
      <c r="F1232" s="1"/>
      <c r="G1232" s="1"/>
      <c r="H1232" s="1"/>
      <c r="I1232" s="1"/>
      <c r="J1232" s="1"/>
      <c r="K1232" s="1"/>
      <c r="L1232" s="1"/>
      <c r="M1232" s="1"/>
      <c r="N1232" s="1"/>
      <c r="O1232" s="157"/>
      <c r="P1232" s="129"/>
      <c r="Q1232" s="15"/>
      <c r="R1232" s="15"/>
    </row>
    <row r="1233" spans="1:18" s="16" customFormat="1">
      <c r="A1233" s="1"/>
      <c r="B1233" s="1"/>
      <c r="C1233" s="1"/>
      <c r="D1233" s="8"/>
      <c r="E1233" s="1"/>
      <c r="F1233" s="1"/>
      <c r="G1233" s="1"/>
      <c r="H1233" s="1"/>
      <c r="I1233" s="1"/>
      <c r="J1233" s="1"/>
      <c r="K1233" s="1"/>
      <c r="L1233" s="1"/>
      <c r="M1233" s="1"/>
      <c r="N1233" s="1"/>
      <c r="O1233" s="157"/>
      <c r="P1233" s="129"/>
      <c r="Q1233" s="15"/>
      <c r="R1233" s="15"/>
    </row>
    <row r="1234" spans="1:18" s="16" customFormat="1">
      <c r="A1234" s="1"/>
      <c r="B1234" s="1"/>
      <c r="C1234" s="1"/>
      <c r="D1234" s="8"/>
      <c r="E1234" s="1"/>
      <c r="F1234" s="1"/>
      <c r="G1234" s="1"/>
      <c r="H1234" s="1"/>
      <c r="I1234" s="1"/>
      <c r="J1234" s="1"/>
      <c r="K1234" s="1"/>
      <c r="L1234" s="1"/>
      <c r="M1234" s="1"/>
      <c r="N1234" s="1"/>
      <c r="O1234" s="157"/>
      <c r="P1234" s="129"/>
      <c r="Q1234" s="15"/>
      <c r="R1234" s="15"/>
    </row>
    <row r="1235" spans="1:18" s="16" customFormat="1">
      <c r="A1235" s="1"/>
      <c r="B1235" s="1"/>
      <c r="C1235" s="1"/>
      <c r="D1235" s="8"/>
      <c r="E1235" s="1"/>
      <c r="F1235" s="1"/>
      <c r="G1235" s="1"/>
      <c r="H1235" s="1"/>
      <c r="I1235" s="1"/>
      <c r="J1235" s="1"/>
      <c r="K1235" s="1"/>
      <c r="L1235" s="1"/>
      <c r="M1235" s="1"/>
      <c r="N1235" s="1"/>
      <c r="O1235" s="157"/>
      <c r="P1235" s="129"/>
      <c r="Q1235" s="15"/>
      <c r="R1235" s="15"/>
    </row>
    <row r="1236" spans="1:18" s="16" customFormat="1">
      <c r="A1236" s="1"/>
      <c r="B1236" s="1"/>
      <c r="C1236" s="1"/>
      <c r="D1236" s="8"/>
      <c r="E1236" s="1"/>
      <c r="F1236" s="1"/>
      <c r="G1236" s="1"/>
      <c r="H1236" s="1"/>
      <c r="I1236" s="1"/>
      <c r="J1236" s="1"/>
      <c r="K1236" s="1"/>
      <c r="L1236" s="1"/>
      <c r="M1236" s="1"/>
      <c r="N1236" s="1"/>
      <c r="O1236" s="157"/>
      <c r="P1236" s="129"/>
      <c r="Q1236" s="15"/>
      <c r="R1236" s="15"/>
    </row>
    <row r="1237" spans="1:18" s="16" customFormat="1">
      <c r="A1237" s="1"/>
      <c r="B1237" s="1"/>
      <c r="C1237" s="1"/>
      <c r="D1237" s="8"/>
      <c r="E1237" s="1"/>
      <c r="F1237" s="1"/>
      <c r="G1237" s="1"/>
      <c r="H1237" s="1"/>
      <c r="I1237" s="1"/>
      <c r="J1237" s="1"/>
      <c r="K1237" s="1"/>
      <c r="L1237" s="1"/>
      <c r="M1237" s="1"/>
      <c r="N1237" s="1"/>
      <c r="O1237" s="157"/>
      <c r="P1237" s="129"/>
      <c r="Q1237" s="15"/>
      <c r="R1237" s="15"/>
    </row>
    <row r="1238" spans="1:18" s="16" customFormat="1">
      <c r="A1238" s="1"/>
      <c r="B1238" s="1"/>
      <c r="C1238" s="1"/>
      <c r="D1238" s="8"/>
      <c r="E1238" s="1"/>
      <c r="F1238" s="1"/>
      <c r="G1238" s="1"/>
      <c r="H1238" s="1"/>
      <c r="I1238" s="1"/>
      <c r="J1238" s="1"/>
      <c r="K1238" s="1"/>
      <c r="L1238" s="1"/>
      <c r="M1238" s="1"/>
      <c r="N1238" s="1"/>
      <c r="O1238" s="157"/>
      <c r="P1238" s="129"/>
      <c r="Q1238" s="15"/>
      <c r="R1238" s="15"/>
    </row>
    <row r="1239" spans="1:18" s="16" customFormat="1">
      <c r="A1239" s="1"/>
      <c r="B1239" s="1"/>
      <c r="C1239" s="1"/>
      <c r="D1239" s="8"/>
      <c r="E1239" s="1"/>
      <c r="F1239" s="1"/>
      <c r="G1239" s="1"/>
      <c r="H1239" s="1"/>
      <c r="I1239" s="1"/>
      <c r="J1239" s="1"/>
      <c r="K1239" s="1"/>
      <c r="L1239" s="1"/>
      <c r="M1239" s="1"/>
      <c r="N1239" s="1"/>
      <c r="O1239" s="157"/>
      <c r="P1239" s="129"/>
      <c r="Q1239" s="15"/>
      <c r="R1239" s="15"/>
    </row>
    <row r="1240" spans="1:18" s="16" customFormat="1">
      <c r="A1240" s="1"/>
      <c r="B1240" s="1"/>
      <c r="C1240" s="1"/>
      <c r="D1240" s="8"/>
      <c r="E1240" s="1"/>
      <c r="F1240" s="1"/>
      <c r="G1240" s="1"/>
      <c r="H1240" s="1"/>
      <c r="I1240" s="1"/>
      <c r="J1240" s="1"/>
      <c r="K1240" s="1"/>
      <c r="L1240" s="1"/>
      <c r="M1240" s="1"/>
      <c r="N1240" s="1"/>
      <c r="O1240" s="157"/>
      <c r="P1240" s="129"/>
      <c r="Q1240" s="15"/>
      <c r="R1240" s="15"/>
    </row>
    <row r="1241" spans="1:18" s="16" customFormat="1">
      <c r="A1241" s="1"/>
      <c r="B1241" s="1"/>
      <c r="C1241" s="1"/>
      <c r="D1241" s="8"/>
      <c r="E1241" s="1"/>
      <c r="F1241" s="1"/>
      <c r="G1241" s="1"/>
      <c r="H1241" s="1"/>
      <c r="I1241" s="1"/>
      <c r="J1241" s="1"/>
      <c r="K1241" s="1"/>
      <c r="L1241" s="1"/>
      <c r="M1241" s="1"/>
      <c r="N1241" s="1"/>
      <c r="O1241" s="157"/>
      <c r="P1241" s="129"/>
      <c r="Q1241" s="15"/>
      <c r="R1241" s="15"/>
    </row>
    <row r="1242" spans="1:18" s="16" customFormat="1">
      <c r="A1242" s="1"/>
      <c r="B1242" s="1"/>
      <c r="C1242" s="1"/>
      <c r="D1242" s="8"/>
      <c r="E1242" s="1"/>
      <c r="F1242" s="1"/>
      <c r="G1242" s="1"/>
      <c r="H1242" s="1"/>
      <c r="I1242" s="1"/>
      <c r="J1242" s="1"/>
      <c r="K1242" s="1"/>
      <c r="L1242" s="1"/>
      <c r="M1242" s="1"/>
      <c r="N1242" s="1"/>
      <c r="O1242" s="157"/>
      <c r="P1242" s="129"/>
      <c r="Q1242" s="15"/>
      <c r="R1242" s="15"/>
    </row>
    <row r="1243" spans="1:18" s="16" customFormat="1">
      <c r="A1243" s="1"/>
      <c r="B1243" s="1"/>
      <c r="C1243" s="1"/>
      <c r="D1243" s="8"/>
      <c r="E1243" s="1"/>
      <c r="F1243" s="1"/>
      <c r="G1243" s="1"/>
      <c r="H1243" s="1"/>
      <c r="I1243" s="1"/>
      <c r="J1243" s="1"/>
      <c r="K1243" s="1"/>
      <c r="L1243" s="1"/>
      <c r="M1243" s="1"/>
      <c r="N1243" s="1"/>
      <c r="O1243" s="157"/>
      <c r="P1243" s="129"/>
      <c r="Q1243" s="15"/>
      <c r="R1243" s="15"/>
    </row>
    <row r="1244" spans="1:18" s="16" customFormat="1">
      <c r="A1244" s="1"/>
      <c r="B1244" s="1"/>
      <c r="C1244" s="1"/>
      <c r="D1244" s="8"/>
      <c r="E1244" s="1"/>
      <c r="F1244" s="1"/>
      <c r="G1244" s="1"/>
      <c r="H1244" s="1"/>
      <c r="I1244" s="1"/>
      <c r="J1244" s="1"/>
      <c r="K1244" s="1"/>
      <c r="L1244" s="1"/>
      <c r="M1244" s="1"/>
      <c r="N1244" s="1"/>
      <c r="O1244" s="157"/>
      <c r="P1244" s="129"/>
      <c r="Q1244" s="15"/>
      <c r="R1244" s="15"/>
    </row>
    <row r="1245" spans="1:18" s="16" customFormat="1">
      <c r="A1245" s="1"/>
      <c r="B1245" s="1"/>
      <c r="C1245" s="1"/>
      <c r="D1245" s="8"/>
      <c r="E1245" s="1"/>
      <c r="F1245" s="1"/>
      <c r="G1245" s="1"/>
      <c r="H1245" s="1"/>
      <c r="I1245" s="1"/>
      <c r="J1245" s="1"/>
      <c r="K1245" s="1"/>
      <c r="L1245" s="1"/>
      <c r="M1245" s="1"/>
      <c r="N1245" s="1"/>
      <c r="O1245" s="157"/>
      <c r="P1245" s="129"/>
      <c r="Q1245" s="15"/>
      <c r="R1245" s="15"/>
    </row>
    <row r="1246" spans="1:18" s="16" customFormat="1">
      <c r="A1246" s="1"/>
      <c r="B1246" s="1"/>
      <c r="C1246" s="1"/>
      <c r="D1246" s="8"/>
      <c r="E1246" s="1"/>
      <c r="F1246" s="1"/>
      <c r="G1246" s="1"/>
      <c r="H1246" s="1"/>
      <c r="I1246" s="1"/>
      <c r="J1246" s="1"/>
      <c r="K1246" s="1"/>
      <c r="L1246" s="1"/>
      <c r="M1246" s="1"/>
      <c r="N1246" s="1"/>
      <c r="O1246" s="157"/>
      <c r="P1246" s="129"/>
      <c r="Q1246" s="15"/>
      <c r="R1246" s="15"/>
    </row>
    <row r="1247" spans="1:18" s="16" customFormat="1">
      <c r="A1247" s="1"/>
      <c r="B1247" s="1"/>
      <c r="C1247" s="1"/>
      <c r="D1247" s="8"/>
      <c r="E1247" s="1"/>
      <c r="F1247" s="1"/>
      <c r="G1247" s="1"/>
      <c r="H1247" s="1"/>
      <c r="I1247" s="1"/>
      <c r="J1247" s="1"/>
      <c r="K1247" s="1"/>
      <c r="L1247" s="1"/>
      <c r="M1247" s="1"/>
      <c r="N1247" s="1"/>
      <c r="O1247" s="157"/>
      <c r="P1247" s="129"/>
      <c r="Q1247" s="15"/>
      <c r="R1247" s="15"/>
    </row>
    <row r="1248" spans="1:18" s="16" customFormat="1">
      <c r="A1248" s="1"/>
      <c r="B1248" s="1"/>
      <c r="C1248" s="1"/>
      <c r="D1248" s="8"/>
      <c r="E1248" s="1"/>
      <c r="F1248" s="1"/>
      <c r="G1248" s="1"/>
      <c r="H1248" s="1"/>
      <c r="I1248" s="1"/>
      <c r="J1248" s="1"/>
      <c r="K1248" s="1"/>
      <c r="L1248" s="1"/>
      <c r="M1248" s="1"/>
      <c r="N1248" s="1"/>
      <c r="O1248" s="157"/>
      <c r="P1248" s="129"/>
      <c r="Q1248" s="15"/>
      <c r="R1248" s="15"/>
    </row>
    <row r="1249" spans="1:18" s="16" customFormat="1">
      <c r="A1249" s="1"/>
      <c r="B1249" s="1"/>
      <c r="C1249" s="1"/>
      <c r="D1249" s="8"/>
      <c r="E1249" s="1"/>
      <c r="F1249" s="1"/>
      <c r="G1249" s="1"/>
      <c r="H1249" s="1"/>
      <c r="I1249" s="1"/>
      <c r="J1249" s="1"/>
      <c r="K1249" s="1"/>
      <c r="L1249" s="1"/>
      <c r="M1249" s="1"/>
      <c r="N1249" s="1"/>
      <c r="O1249" s="157"/>
      <c r="P1249" s="129"/>
      <c r="Q1249" s="15"/>
      <c r="R1249" s="15"/>
    </row>
    <row r="1250" spans="1:18" s="16" customFormat="1">
      <c r="A1250" s="1"/>
      <c r="B1250" s="1"/>
      <c r="C1250" s="1"/>
      <c r="D1250" s="8"/>
      <c r="E1250" s="1"/>
      <c r="F1250" s="1"/>
      <c r="G1250" s="1"/>
      <c r="H1250" s="1"/>
      <c r="I1250" s="1"/>
      <c r="J1250" s="1"/>
      <c r="K1250" s="1"/>
      <c r="L1250" s="1"/>
      <c r="M1250" s="1"/>
      <c r="N1250" s="1"/>
      <c r="O1250" s="157"/>
      <c r="P1250" s="129"/>
      <c r="Q1250" s="15"/>
      <c r="R1250" s="15"/>
    </row>
    <row r="1251" spans="1:18" s="16" customFormat="1">
      <c r="A1251" s="1"/>
      <c r="B1251" s="1"/>
      <c r="C1251" s="1"/>
      <c r="D1251" s="8"/>
      <c r="E1251" s="1"/>
      <c r="F1251" s="1"/>
      <c r="G1251" s="1"/>
      <c r="H1251" s="1"/>
      <c r="I1251" s="1"/>
      <c r="J1251" s="1"/>
      <c r="K1251" s="1"/>
      <c r="L1251" s="1"/>
      <c r="M1251" s="1"/>
      <c r="N1251" s="1"/>
      <c r="O1251" s="157"/>
      <c r="P1251" s="129"/>
      <c r="Q1251" s="15"/>
      <c r="R1251" s="15"/>
    </row>
    <row r="1252" spans="1:18" s="16" customFormat="1">
      <c r="A1252" s="1"/>
      <c r="B1252" s="1"/>
      <c r="C1252" s="1"/>
      <c r="D1252" s="8"/>
      <c r="E1252" s="1"/>
      <c r="F1252" s="1"/>
      <c r="G1252" s="1"/>
      <c r="H1252" s="1"/>
      <c r="I1252" s="1"/>
      <c r="J1252" s="1"/>
      <c r="K1252" s="1"/>
      <c r="L1252" s="1"/>
      <c r="M1252" s="1"/>
      <c r="N1252" s="1"/>
      <c r="O1252" s="157"/>
      <c r="P1252" s="129"/>
      <c r="Q1252" s="15"/>
      <c r="R1252" s="15"/>
    </row>
    <row r="1253" spans="1:18" s="16" customFormat="1">
      <c r="A1253" s="1"/>
      <c r="B1253" s="1"/>
      <c r="C1253" s="1"/>
      <c r="D1253" s="8"/>
      <c r="E1253" s="1"/>
      <c r="F1253" s="1"/>
      <c r="G1253" s="1"/>
      <c r="H1253" s="1"/>
      <c r="I1253" s="1"/>
      <c r="J1253" s="1"/>
      <c r="K1253" s="1"/>
      <c r="L1253" s="1"/>
      <c r="M1253" s="1"/>
      <c r="N1253" s="1"/>
      <c r="O1253" s="157"/>
      <c r="P1253" s="129"/>
      <c r="Q1253" s="15"/>
      <c r="R1253" s="15"/>
    </row>
    <row r="1254" spans="1:18" s="16" customFormat="1">
      <c r="A1254" s="1"/>
      <c r="B1254" s="1"/>
      <c r="C1254" s="1"/>
      <c r="D1254" s="8"/>
      <c r="E1254" s="1"/>
      <c r="F1254" s="1"/>
      <c r="G1254" s="1"/>
      <c r="H1254" s="1"/>
      <c r="I1254" s="1"/>
      <c r="J1254" s="1"/>
      <c r="K1254" s="1"/>
      <c r="L1254" s="1"/>
      <c r="M1254" s="1"/>
      <c r="N1254" s="1"/>
      <c r="O1254" s="157"/>
      <c r="P1254" s="129"/>
      <c r="Q1254" s="15"/>
      <c r="R1254" s="15"/>
    </row>
    <row r="1255" spans="1:18" s="16" customFormat="1">
      <c r="A1255" s="1"/>
      <c r="B1255" s="1"/>
      <c r="C1255" s="1"/>
      <c r="D1255" s="8"/>
      <c r="E1255" s="1"/>
      <c r="F1255" s="1"/>
      <c r="G1255" s="1"/>
      <c r="H1255" s="1"/>
      <c r="I1255" s="1"/>
      <c r="J1255" s="1"/>
      <c r="K1255" s="1"/>
      <c r="L1255" s="1"/>
      <c r="M1255" s="1"/>
      <c r="N1255" s="1"/>
      <c r="O1255" s="157"/>
      <c r="P1255" s="129"/>
      <c r="Q1255" s="15"/>
      <c r="R1255" s="15"/>
    </row>
    <row r="1256" spans="1:18" s="16" customFormat="1">
      <c r="A1256" s="1"/>
      <c r="B1256" s="1"/>
      <c r="C1256" s="1"/>
      <c r="D1256" s="8"/>
      <c r="E1256" s="1"/>
      <c r="F1256" s="1"/>
      <c r="G1256" s="1"/>
      <c r="H1256" s="1"/>
      <c r="I1256" s="1"/>
      <c r="J1256" s="1"/>
      <c r="K1256" s="1"/>
      <c r="L1256" s="1"/>
      <c r="M1256" s="1"/>
      <c r="N1256" s="1"/>
      <c r="O1256" s="157"/>
      <c r="P1256" s="129"/>
      <c r="Q1256" s="15"/>
      <c r="R1256" s="15"/>
    </row>
    <row r="1257" spans="1:18" s="16" customFormat="1">
      <c r="A1257" s="1"/>
      <c r="B1257" s="1"/>
      <c r="C1257" s="1"/>
      <c r="D1257" s="8"/>
      <c r="E1257" s="1"/>
      <c r="F1257" s="1"/>
      <c r="G1257" s="1"/>
      <c r="H1257" s="1"/>
      <c r="I1257" s="1"/>
      <c r="J1257" s="1"/>
      <c r="K1257" s="1"/>
      <c r="L1257" s="1"/>
      <c r="M1257" s="1"/>
      <c r="N1257" s="1"/>
      <c r="O1257" s="157"/>
      <c r="P1257" s="129"/>
      <c r="Q1257" s="15"/>
      <c r="R1257" s="15"/>
    </row>
    <row r="1258" spans="1:18" s="16" customFormat="1">
      <c r="A1258" s="1"/>
      <c r="B1258" s="1"/>
      <c r="C1258" s="1"/>
      <c r="D1258" s="8"/>
      <c r="E1258" s="1"/>
      <c r="F1258" s="1"/>
      <c r="G1258" s="1"/>
      <c r="H1258" s="1"/>
      <c r="I1258" s="1"/>
      <c r="J1258" s="1"/>
      <c r="K1258" s="1"/>
      <c r="L1258" s="1"/>
      <c r="M1258" s="1"/>
      <c r="N1258" s="1"/>
      <c r="O1258" s="157"/>
      <c r="P1258" s="129"/>
      <c r="Q1258" s="15"/>
      <c r="R1258" s="15"/>
    </row>
    <row r="1259" spans="1:18" s="16" customFormat="1">
      <c r="A1259" s="1"/>
      <c r="B1259" s="1"/>
      <c r="C1259" s="1"/>
      <c r="D1259" s="8"/>
      <c r="E1259" s="1"/>
      <c r="F1259" s="1"/>
      <c r="G1259" s="1"/>
      <c r="H1259" s="1"/>
      <c r="I1259" s="1"/>
      <c r="J1259" s="1"/>
      <c r="K1259" s="1"/>
      <c r="L1259" s="1"/>
      <c r="M1259" s="1"/>
      <c r="N1259" s="1"/>
      <c r="O1259" s="157"/>
      <c r="P1259" s="129"/>
      <c r="Q1259" s="15"/>
      <c r="R1259" s="15"/>
    </row>
    <row r="1260" spans="1:18" s="16" customFormat="1">
      <c r="A1260" s="1"/>
      <c r="B1260" s="1"/>
      <c r="C1260" s="1"/>
      <c r="D1260" s="8"/>
      <c r="E1260" s="1"/>
      <c r="F1260" s="1"/>
      <c r="G1260" s="1"/>
      <c r="H1260" s="1"/>
      <c r="I1260" s="1"/>
      <c r="J1260" s="1"/>
      <c r="K1260" s="1"/>
      <c r="L1260" s="1"/>
      <c r="M1260" s="1"/>
      <c r="N1260" s="1"/>
      <c r="O1260" s="157"/>
      <c r="P1260" s="129"/>
      <c r="Q1260" s="15"/>
      <c r="R1260" s="15"/>
    </row>
    <row r="1261" spans="1:18" s="16" customFormat="1">
      <c r="A1261" s="1"/>
      <c r="B1261" s="1"/>
      <c r="C1261" s="1"/>
      <c r="D1261" s="8"/>
      <c r="E1261" s="1"/>
      <c r="F1261" s="1"/>
      <c r="G1261" s="1"/>
      <c r="H1261" s="1"/>
      <c r="I1261" s="1"/>
      <c r="J1261" s="1"/>
      <c r="K1261" s="1"/>
      <c r="L1261" s="1"/>
      <c r="M1261" s="1"/>
      <c r="N1261" s="1"/>
      <c r="O1261" s="157"/>
      <c r="P1261" s="129"/>
      <c r="Q1261" s="15"/>
      <c r="R1261" s="15"/>
    </row>
    <row r="1262" spans="1:18" s="16" customFormat="1">
      <c r="A1262" s="1"/>
      <c r="B1262" s="1"/>
      <c r="C1262" s="1"/>
      <c r="D1262" s="8"/>
      <c r="E1262" s="1"/>
      <c r="F1262" s="1"/>
      <c r="G1262" s="1"/>
      <c r="H1262" s="1"/>
      <c r="I1262" s="1"/>
      <c r="J1262" s="1"/>
      <c r="K1262" s="1"/>
      <c r="L1262" s="1"/>
      <c r="M1262" s="1"/>
      <c r="N1262" s="1"/>
      <c r="O1262" s="157"/>
      <c r="P1262" s="129"/>
      <c r="Q1262" s="15"/>
      <c r="R1262" s="15"/>
    </row>
    <row r="1263" spans="1:18" s="16" customFormat="1">
      <c r="A1263" s="1"/>
      <c r="B1263" s="1"/>
      <c r="C1263" s="1"/>
      <c r="D1263" s="8"/>
      <c r="E1263" s="1"/>
      <c r="F1263" s="1"/>
      <c r="G1263" s="1"/>
      <c r="H1263" s="1"/>
      <c r="I1263" s="1"/>
      <c r="J1263" s="1"/>
      <c r="K1263" s="1"/>
      <c r="L1263" s="1"/>
      <c r="M1263" s="1"/>
      <c r="N1263" s="1"/>
      <c r="O1263" s="157"/>
      <c r="P1263" s="129"/>
      <c r="Q1263" s="15"/>
      <c r="R1263" s="15"/>
    </row>
    <row r="1264" spans="1:18" s="16" customFormat="1">
      <c r="A1264" s="1"/>
      <c r="B1264" s="1"/>
      <c r="C1264" s="1"/>
      <c r="D1264" s="8"/>
      <c r="E1264" s="1"/>
      <c r="F1264" s="1"/>
      <c r="G1264" s="1"/>
      <c r="H1264" s="1"/>
      <c r="I1264" s="1"/>
      <c r="J1264" s="1"/>
      <c r="K1264" s="1"/>
      <c r="L1264" s="1"/>
      <c r="M1264" s="1"/>
      <c r="N1264" s="1"/>
      <c r="O1264" s="157"/>
      <c r="P1264" s="129"/>
      <c r="Q1264" s="15"/>
      <c r="R1264" s="15"/>
    </row>
    <row r="1265" spans="1:18" s="16" customFormat="1">
      <c r="A1265" s="1"/>
      <c r="B1265" s="1"/>
      <c r="C1265" s="1"/>
      <c r="D1265" s="8"/>
      <c r="E1265" s="1"/>
      <c r="F1265" s="1"/>
      <c r="G1265" s="1"/>
      <c r="H1265" s="1"/>
      <c r="I1265" s="1"/>
      <c r="J1265" s="1"/>
      <c r="K1265" s="1"/>
      <c r="L1265" s="1"/>
      <c r="M1265" s="1"/>
      <c r="N1265" s="1"/>
      <c r="O1265" s="157"/>
      <c r="P1265" s="129"/>
      <c r="Q1265" s="15"/>
      <c r="R1265" s="15"/>
    </row>
    <row r="1266" spans="1:18" s="16" customFormat="1">
      <c r="A1266" s="1"/>
      <c r="B1266" s="1"/>
      <c r="C1266" s="1"/>
      <c r="D1266" s="8"/>
      <c r="E1266" s="1"/>
      <c r="F1266" s="1"/>
      <c r="G1266" s="1"/>
      <c r="H1266" s="1"/>
      <c r="I1266" s="1"/>
      <c r="J1266" s="1"/>
      <c r="K1266" s="1"/>
      <c r="L1266" s="1"/>
      <c r="M1266" s="1"/>
      <c r="N1266" s="1"/>
      <c r="O1266" s="157"/>
      <c r="P1266" s="129"/>
      <c r="Q1266" s="15"/>
      <c r="R1266" s="15"/>
    </row>
    <row r="1267" spans="1:18" s="16" customFormat="1">
      <c r="A1267" s="1"/>
      <c r="B1267" s="1"/>
      <c r="C1267" s="1"/>
      <c r="D1267" s="8"/>
      <c r="E1267" s="1"/>
      <c r="F1267" s="1"/>
      <c r="G1267" s="1"/>
      <c r="H1267" s="1"/>
      <c r="I1267" s="1"/>
      <c r="J1267" s="1"/>
      <c r="K1267" s="1"/>
      <c r="L1267" s="1"/>
      <c r="M1267" s="1"/>
      <c r="N1267" s="1"/>
      <c r="O1267" s="157"/>
      <c r="P1267" s="129"/>
      <c r="Q1267" s="15"/>
      <c r="R1267" s="15"/>
    </row>
    <row r="1268" spans="1:18" s="16" customFormat="1">
      <c r="A1268" s="1"/>
      <c r="B1268" s="1"/>
      <c r="C1268" s="1"/>
      <c r="D1268" s="8"/>
      <c r="E1268" s="1"/>
      <c r="F1268" s="1"/>
      <c r="G1268" s="1"/>
      <c r="H1268" s="1"/>
      <c r="I1268" s="1"/>
      <c r="J1268" s="1"/>
      <c r="K1268" s="1"/>
      <c r="L1268" s="1"/>
      <c r="M1268" s="1"/>
      <c r="N1268" s="1"/>
      <c r="O1268" s="157"/>
      <c r="P1268" s="129"/>
      <c r="Q1268" s="15"/>
      <c r="R1268" s="15"/>
    </row>
    <row r="1269" spans="1:18" s="16" customFormat="1">
      <c r="A1269" s="1"/>
      <c r="B1269" s="1"/>
      <c r="C1269" s="1"/>
      <c r="D1269" s="8"/>
      <c r="E1269" s="1"/>
      <c r="F1269" s="1"/>
      <c r="G1269" s="1"/>
      <c r="H1269" s="1"/>
      <c r="I1269" s="1"/>
      <c r="J1269" s="1"/>
      <c r="K1269" s="1"/>
      <c r="L1269" s="1"/>
      <c r="M1269" s="1"/>
      <c r="N1269" s="1"/>
      <c r="O1269" s="157"/>
      <c r="P1269" s="129"/>
      <c r="Q1269" s="15"/>
      <c r="R1269" s="15"/>
    </row>
    <row r="1270" spans="1:18" s="16" customFormat="1">
      <c r="A1270" s="1"/>
      <c r="B1270" s="1"/>
      <c r="C1270" s="1"/>
      <c r="D1270" s="8"/>
      <c r="E1270" s="1"/>
      <c r="F1270" s="1"/>
      <c r="G1270" s="1"/>
      <c r="H1270" s="1"/>
      <c r="I1270" s="1"/>
      <c r="J1270" s="1"/>
      <c r="K1270" s="1"/>
      <c r="L1270" s="1"/>
      <c r="M1270" s="1"/>
      <c r="N1270" s="1"/>
      <c r="O1270" s="157"/>
      <c r="P1270" s="129"/>
      <c r="Q1270" s="15"/>
      <c r="R1270" s="15"/>
    </row>
    <row r="1271" spans="1:18" s="16" customFormat="1">
      <c r="A1271" s="1"/>
      <c r="B1271" s="1"/>
      <c r="C1271" s="1"/>
      <c r="D1271" s="8"/>
      <c r="E1271" s="1"/>
      <c r="F1271" s="1"/>
      <c r="G1271" s="1"/>
      <c r="H1271" s="1"/>
      <c r="I1271" s="1"/>
      <c r="J1271" s="1"/>
      <c r="K1271" s="1"/>
      <c r="L1271" s="1"/>
      <c r="M1271" s="1"/>
      <c r="N1271" s="1"/>
      <c r="O1271" s="157"/>
      <c r="P1271" s="129"/>
      <c r="Q1271" s="15"/>
      <c r="R1271" s="15"/>
    </row>
    <row r="1272" spans="1:18" s="16" customFormat="1">
      <c r="A1272" s="1"/>
      <c r="B1272" s="1"/>
      <c r="C1272" s="1"/>
      <c r="D1272" s="8"/>
      <c r="E1272" s="1"/>
      <c r="F1272" s="1"/>
      <c r="G1272" s="1"/>
      <c r="H1272" s="1"/>
      <c r="I1272" s="1"/>
      <c r="J1272" s="1"/>
      <c r="K1272" s="1"/>
      <c r="L1272" s="1"/>
      <c r="M1272" s="1"/>
      <c r="N1272" s="1"/>
      <c r="O1272" s="157"/>
      <c r="P1272" s="129"/>
      <c r="Q1272" s="15"/>
      <c r="R1272" s="15"/>
    </row>
    <row r="1273" spans="1:18" s="16" customFormat="1">
      <c r="A1273" s="1"/>
      <c r="B1273" s="1"/>
      <c r="C1273" s="1"/>
      <c r="D1273" s="8"/>
      <c r="E1273" s="1"/>
      <c r="F1273" s="1"/>
      <c r="G1273" s="1"/>
      <c r="H1273" s="1"/>
      <c r="I1273" s="1"/>
      <c r="J1273" s="1"/>
      <c r="K1273" s="1"/>
      <c r="L1273" s="1"/>
      <c r="M1273" s="1"/>
      <c r="N1273" s="1"/>
      <c r="O1273" s="157"/>
      <c r="P1273" s="129"/>
      <c r="Q1273" s="15"/>
      <c r="R1273" s="15"/>
    </row>
    <row r="1274" spans="1:18" s="16" customFormat="1">
      <c r="A1274" s="1"/>
      <c r="B1274" s="1"/>
      <c r="C1274" s="1"/>
      <c r="D1274" s="8"/>
      <c r="E1274" s="1"/>
      <c r="F1274" s="1"/>
      <c r="G1274" s="1"/>
      <c r="H1274" s="1"/>
      <c r="I1274" s="1"/>
      <c r="J1274" s="1"/>
      <c r="K1274" s="1"/>
      <c r="L1274" s="1"/>
      <c r="M1274" s="1"/>
      <c r="N1274" s="1"/>
      <c r="O1274" s="157"/>
      <c r="P1274" s="129"/>
      <c r="Q1274" s="15"/>
      <c r="R1274" s="15"/>
    </row>
    <row r="1275" spans="1:18" s="16" customFormat="1">
      <c r="A1275" s="1"/>
      <c r="B1275" s="1"/>
      <c r="C1275" s="1"/>
      <c r="D1275" s="8"/>
      <c r="E1275" s="1"/>
      <c r="F1275" s="1"/>
      <c r="G1275" s="1"/>
      <c r="H1275" s="1"/>
      <c r="I1275" s="1"/>
      <c r="J1275" s="1"/>
      <c r="K1275" s="1"/>
      <c r="L1275" s="1"/>
      <c r="M1275" s="1"/>
      <c r="N1275" s="1"/>
      <c r="O1275" s="157"/>
      <c r="P1275" s="129"/>
      <c r="Q1275" s="15"/>
      <c r="R1275" s="15"/>
    </row>
    <row r="1276" spans="1:18" s="16" customFormat="1">
      <c r="A1276" s="1"/>
      <c r="B1276" s="1"/>
      <c r="C1276" s="1"/>
      <c r="D1276" s="8"/>
      <c r="E1276" s="1"/>
      <c r="F1276" s="1"/>
      <c r="G1276" s="1"/>
      <c r="H1276" s="1"/>
      <c r="I1276" s="1"/>
      <c r="J1276" s="1"/>
      <c r="K1276" s="1"/>
      <c r="L1276" s="1"/>
      <c r="M1276" s="1"/>
      <c r="N1276" s="1"/>
      <c r="O1276" s="157"/>
      <c r="P1276" s="129"/>
      <c r="Q1276" s="15"/>
      <c r="R1276" s="15"/>
    </row>
    <row r="1277" spans="1:18" s="16" customFormat="1">
      <c r="A1277" s="1"/>
      <c r="B1277" s="1"/>
      <c r="C1277" s="1"/>
      <c r="D1277" s="8"/>
      <c r="E1277" s="1"/>
      <c r="F1277" s="1"/>
      <c r="G1277" s="1"/>
      <c r="H1277" s="1"/>
      <c r="I1277" s="1"/>
      <c r="J1277" s="1"/>
      <c r="K1277" s="1"/>
      <c r="L1277" s="1"/>
      <c r="M1277" s="1"/>
      <c r="N1277" s="1"/>
      <c r="O1277" s="157"/>
      <c r="P1277" s="129"/>
      <c r="Q1277" s="15"/>
      <c r="R1277" s="15"/>
    </row>
    <row r="1278" spans="1:18" s="16" customFormat="1">
      <c r="A1278" s="1"/>
      <c r="B1278" s="1"/>
      <c r="C1278" s="1"/>
      <c r="D1278" s="8"/>
      <c r="E1278" s="1"/>
      <c r="F1278" s="1"/>
      <c r="G1278" s="1"/>
      <c r="H1278" s="1"/>
      <c r="I1278" s="1"/>
      <c r="J1278" s="1"/>
      <c r="K1278" s="1"/>
      <c r="L1278" s="1"/>
      <c r="M1278" s="1"/>
      <c r="N1278" s="1"/>
      <c r="O1278" s="157"/>
      <c r="P1278" s="129"/>
      <c r="Q1278" s="15"/>
      <c r="R1278" s="15"/>
    </row>
    <row r="1279" spans="1:18" s="16" customFormat="1">
      <c r="A1279" s="1"/>
      <c r="B1279" s="1"/>
      <c r="C1279" s="1"/>
      <c r="D1279" s="8"/>
      <c r="E1279" s="1"/>
      <c r="F1279" s="1"/>
      <c r="G1279" s="1"/>
      <c r="H1279" s="1"/>
      <c r="I1279" s="1"/>
      <c r="J1279" s="1"/>
      <c r="K1279" s="1"/>
      <c r="L1279" s="1"/>
      <c r="M1279" s="1"/>
      <c r="N1279" s="1"/>
      <c r="O1279" s="157"/>
      <c r="P1279" s="129"/>
      <c r="Q1279" s="15"/>
      <c r="R1279" s="15"/>
    </row>
    <row r="1280" spans="1:18" s="16" customFormat="1">
      <c r="A1280" s="1"/>
      <c r="B1280" s="1"/>
      <c r="C1280" s="1"/>
      <c r="D1280" s="8"/>
      <c r="E1280" s="1"/>
      <c r="F1280" s="1"/>
      <c r="G1280" s="1"/>
      <c r="H1280" s="1"/>
      <c r="I1280" s="1"/>
      <c r="J1280" s="1"/>
      <c r="K1280" s="1"/>
      <c r="L1280" s="1"/>
      <c r="M1280" s="1"/>
      <c r="N1280" s="1"/>
      <c r="O1280" s="157"/>
      <c r="P1280" s="129"/>
      <c r="Q1280" s="15"/>
      <c r="R1280" s="15"/>
    </row>
    <row r="1281" spans="1:18" s="16" customFormat="1">
      <c r="A1281" s="1"/>
      <c r="B1281" s="1"/>
      <c r="C1281" s="1"/>
      <c r="D1281" s="8"/>
      <c r="E1281" s="1"/>
      <c r="F1281" s="1"/>
      <c r="G1281" s="1"/>
      <c r="H1281" s="1"/>
      <c r="I1281" s="1"/>
      <c r="J1281" s="1"/>
      <c r="K1281" s="1"/>
      <c r="L1281" s="1"/>
      <c r="M1281" s="1"/>
      <c r="N1281" s="1"/>
      <c r="O1281" s="157"/>
      <c r="P1281" s="129"/>
      <c r="Q1281" s="15"/>
      <c r="R1281" s="15"/>
    </row>
    <row r="1282" spans="1:18" s="16" customFormat="1">
      <c r="A1282" s="1"/>
      <c r="B1282" s="1"/>
      <c r="C1282" s="1"/>
      <c r="D1282" s="8"/>
      <c r="E1282" s="1"/>
      <c r="F1282" s="1"/>
      <c r="G1282" s="1"/>
      <c r="H1282" s="1"/>
      <c r="I1282" s="1"/>
      <c r="J1282" s="1"/>
      <c r="K1282" s="1"/>
      <c r="L1282" s="1"/>
      <c r="M1282" s="1"/>
      <c r="N1282" s="1"/>
      <c r="O1282" s="157"/>
      <c r="P1282" s="129"/>
      <c r="Q1282" s="15"/>
      <c r="R1282" s="15"/>
    </row>
    <row r="1283" spans="1:18" s="16" customFormat="1">
      <c r="A1283" s="1"/>
      <c r="B1283" s="1"/>
      <c r="C1283" s="1"/>
      <c r="D1283" s="8"/>
      <c r="E1283" s="1"/>
      <c r="F1283" s="1"/>
      <c r="G1283" s="1"/>
      <c r="H1283" s="1"/>
      <c r="I1283" s="1"/>
      <c r="J1283" s="1"/>
      <c r="K1283" s="1"/>
      <c r="L1283" s="1"/>
      <c r="M1283" s="1"/>
      <c r="N1283" s="1"/>
      <c r="O1283" s="157"/>
      <c r="P1283" s="129"/>
      <c r="Q1283" s="15"/>
      <c r="R1283" s="15"/>
    </row>
    <row r="1284" spans="1:18" s="16" customFormat="1">
      <c r="A1284" s="1"/>
      <c r="B1284" s="1"/>
      <c r="C1284" s="1"/>
      <c r="D1284" s="8"/>
      <c r="E1284" s="1"/>
      <c r="F1284" s="1"/>
      <c r="G1284" s="1"/>
      <c r="H1284" s="1"/>
      <c r="I1284" s="1"/>
      <c r="J1284" s="1"/>
      <c r="K1284" s="1"/>
      <c r="L1284" s="1"/>
      <c r="M1284" s="1"/>
      <c r="N1284" s="1"/>
      <c r="O1284" s="157"/>
      <c r="P1284" s="129"/>
      <c r="Q1284" s="15"/>
      <c r="R1284" s="15"/>
    </row>
    <row r="1285" spans="1:18" s="16" customFormat="1">
      <c r="A1285" s="1"/>
      <c r="B1285" s="1"/>
      <c r="C1285" s="1"/>
      <c r="D1285" s="8"/>
      <c r="E1285" s="1"/>
      <c r="F1285" s="1"/>
      <c r="G1285" s="1"/>
      <c r="H1285" s="1"/>
      <c r="I1285" s="1"/>
      <c r="J1285" s="1"/>
      <c r="K1285" s="1"/>
      <c r="L1285" s="1"/>
      <c r="M1285" s="1"/>
      <c r="N1285" s="1"/>
      <c r="O1285" s="157"/>
      <c r="P1285" s="129"/>
      <c r="Q1285" s="15"/>
      <c r="R1285" s="15"/>
    </row>
    <row r="1286" spans="1:18" s="16" customFormat="1">
      <c r="A1286" s="1"/>
      <c r="B1286" s="1"/>
      <c r="C1286" s="1"/>
      <c r="D1286" s="8"/>
      <c r="E1286" s="1"/>
      <c r="F1286" s="1"/>
      <c r="G1286" s="1"/>
      <c r="H1286" s="1"/>
      <c r="I1286" s="1"/>
      <c r="J1286" s="1"/>
      <c r="K1286" s="1"/>
      <c r="L1286" s="1"/>
      <c r="M1286" s="1"/>
      <c r="N1286" s="1"/>
      <c r="O1286" s="157"/>
      <c r="P1286" s="129"/>
      <c r="Q1286" s="15"/>
      <c r="R1286" s="15"/>
    </row>
    <row r="1287" spans="1:18" s="16" customFormat="1">
      <c r="A1287" s="1"/>
      <c r="B1287" s="1"/>
      <c r="C1287" s="1"/>
      <c r="D1287" s="8"/>
      <c r="E1287" s="1"/>
      <c r="F1287" s="1"/>
      <c r="G1287" s="1"/>
      <c r="H1287" s="1"/>
      <c r="I1287" s="1"/>
      <c r="J1287" s="1"/>
      <c r="K1287" s="1"/>
      <c r="L1287" s="1"/>
      <c r="M1287" s="1"/>
      <c r="N1287" s="1"/>
      <c r="O1287" s="157"/>
      <c r="P1287" s="129"/>
      <c r="Q1287" s="15"/>
      <c r="R1287" s="15"/>
    </row>
    <row r="1288" spans="1:18" s="16" customFormat="1">
      <c r="A1288" s="1"/>
      <c r="B1288" s="1"/>
      <c r="C1288" s="1"/>
      <c r="D1288" s="8"/>
      <c r="E1288" s="1"/>
      <c r="F1288" s="1"/>
      <c r="G1288" s="1"/>
      <c r="H1288" s="1"/>
      <c r="I1288" s="1"/>
      <c r="J1288" s="1"/>
      <c r="K1288" s="1"/>
      <c r="L1288" s="1"/>
      <c r="M1288" s="1"/>
      <c r="N1288" s="1"/>
      <c r="O1288" s="157"/>
      <c r="P1288" s="129"/>
      <c r="Q1288" s="15"/>
      <c r="R1288" s="15"/>
    </row>
    <row r="1289" spans="1:18" s="16" customFormat="1">
      <c r="A1289" s="1"/>
      <c r="B1289" s="1"/>
      <c r="C1289" s="1"/>
      <c r="D1289" s="8"/>
      <c r="E1289" s="1"/>
      <c r="F1289" s="1"/>
      <c r="G1289" s="1"/>
      <c r="H1289" s="1"/>
      <c r="I1289" s="1"/>
      <c r="J1289" s="1"/>
      <c r="K1289" s="1"/>
      <c r="L1289" s="1"/>
      <c r="M1289" s="1"/>
      <c r="N1289" s="1"/>
      <c r="O1289" s="157"/>
      <c r="P1289" s="129"/>
      <c r="Q1289" s="15"/>
      <c r="R1289" s="15"/>
    </row>
    <row r="1290" spans="1:18" s="16" customFormat="1">
      <c r="A1290" s="1"/>
      <c r="B1290" s="1"/>
      <c r="C1290" s="1"/>
      <c r="D1290" s="8"/>
      <c r="E1290" s="1"/>
      <c r="F1290" s="1"/>
      <c r="G1290" s="1"/>
      <c r="H1290" s="1"/>
      <c r="I1290" s="1"/>
      <c r="J1290" s="1"/>
      <c r="K1290" s="1"/>
      <c r="L1290" s="1"/>
      <c r="M1290" s="1"/>
      <c r="N1290" s="1"/>
      <c r="O1290" s="157"/>
      <c r="P1290" s="129"/>
      <c r="Q1290" s="15"/>
      <c r="R1290" s="15"/>
    </row>
    <row r="1291" spans="1:18" s="16" customFormat="1">
      <c r="A1291" s="1"/>
      <c r="B1291" s="1"/>
      <c r="C1291" s="1"/>
      <c r="D1291" s="8"/>
      <c r="E1291" s="1"/>
      <c r="F1291" s="1"/>
      <c r="G1291" s="1"/>
      <c r="H1291" s="1"/>
      <c r="I1291" s="1"/>
      <c r="J1291" s="1"/>
      <c r="K1291" s="1"/>
      <c r="L1291" s="1"/>
      <c r="M1291" s="1"/>
      <c r="N1291" s="1"/>
      <c r="O1291" s="157"/>
      <c r="P1291" s="129"/>
      <c r="Q1291" s="15"/>
      <c r="R1291" s="15"/>
    </row>
    <row r="1292" spans="1:18" s="16" customFormat="1">
      <c r="A1292" s="1"/>
      <c r="B1292" s="1"/>
      <c r="C1292" s="1"/>
      <c r="D1292" s="8"/>
      <c r="E1292" s="1"/>
      <c r="F1292" s="1"/>
      <c r="G1292" s="1"/>
      <c r="H1292" s="1"/>
      <c r="I1292" s="1"/>
      <c r="J1292" s="1"/>
      <c r="K1292" s="1"/>
      <c r="L1292" s="1"/>
      <c r="M1292" s="1"/>
      <c r="N1292" s="1"/>
      <c r="O1292" s="157"/>
      <c r="P1292" s="129"/>
      <c r="Q1292" s="15"/>
      <c r="R1292" s="15"/>
    </row>
    <row r="1293" spans="1:18" s="16" customFormat="1">
      <c r="A1293" s="1"/>
      <c r="B1293" s="1"/>
      <c r="C1293" s="1"/>
      <c r="D1293" s="8"/>
      <c r="E1293" s="1"/>
      <c r="F1293" s="1"/>
      <c r="G1293" s="1"/>
      <c r="H1293" s="1"/>
      <c r="I1293" s="1"/>
      <c r="J1293" s="1"/>
      <c r="K1293" s="1"/>
      <c r="L1293" s="1"/>
      <c r="M1293" s="1"/>
      <c r="N1293" s="1"/>
      <c r="O1293" s="157"/>
      <c r="P1293" s="129"/>
      <c r="Q1293" s="15"/>
      <c r="R1293" s="15"/>
    </row>
    <row r="1294" spans="1:18" s="16" customFormat="1">
      <c r="A1294" s="1"/>
      <c r="B1294" s="1"/>
      <c r="C1294" s="1"/>
      <c r="D1294" s="8"/>
      <c r="E1294" s="1"/>
      <c r="F1294" s="1"/>
      <c r="G1294" s="1"/>
      <c r="H1294" s="1"/>
      <c r="I1294" s="1"/>
      <c r="J1294" s="1"/>
      <c r="K1294" s="1"/>
      <c r="L1294" s="1"/>
      <c r="M1294" s="1"/>
      <c r="N1294" s="1"/>
      <c r="O1294" s="157"/>
      <c r="P1294" s="129"/>
      <c r="Q1294" s="15"/>
      <c r="R1294" s="15"/>
    </row>
    <row r="1295" spans="1:18" s="16" customFormat="1">
      <c r="A1295" s="1"/>
      <c r="B1295" s="1"/>
      <c r="C1295" s="1"/>
      <c r="D1295" s="8"/>
      <c r="E1295" s="1"/>
      <c r="F1295" s="1"/>
      <c r="G1295" s="1"/>
      <c r="H1295" s="1"/>
      <c r="I1295" s="1"/>
      <c r="J1295" s="1"/>
      <c r="K1295" s="1"/>
      <c r="L1295" s="1"/>
      <c r="M1295" s="1"/>
      <c r="N1295" s="1"/>
      <c r="O1295" s="157"/>
      <c r="P1295" s="129"/>
      <c r="Q1295" s="15"/>
      <c r="R1295" s="15"/>
    </row>
    <row r="1296" spans="1:18" s="16" customFormat="1">
      <c r="A1296" s="1"/>
      <c r="B1296" s="1"/>
      <c r="C1296" s="1"/>
      <c r="D1296" s="8"/>
      <c r="E1296" s="1"/>
      <c r="F1296" s="1"/>
      <c r="G1296" s="1"/>
      <c r="H1296" s="1"/>
      <c r="I1296" s="1"/>
      <c r="J1296" s="1"/>
      <c r="K1296" s="1"/>
      <c r="L1296" s="1"/>
      <c r="M1296" s="1"/>
      <c r="N1296" s="1"/>
      <c r="O1296" s="157"/>
      <c r="P1296" s="129"/>
      <c r="Q1296" s="15"/>
      <c r="R1296" s="15"/>
    </row>
    <row r="1297" spans="1:18" s="16" customFormat="1">
      <c r="A1297" s="1"/>
      <c r="B1297" s="1"/>
      <c r="C1297" s="1"/>
      <c r="D1297" s="8"/>
      <c r="E1297" s="1"/>
      <c r="F1297" s="1"/>
      <c r="G1297" s="1"/>
      <c r="H1297" s="1"/>
      <c r="I1297" s="1"/>
      <c r="J1297" s="1"/>
      <c r="K1297" s="1"/>
      <c r="L1297" s="1"/>
      <c r="M1297" s="1"/>
      <c r="N1297" s="1"/>
      <c r="O1297" s="157"/>
      <c r="P1297" s="129"/>
      <c r="Q1297" s="15"/>
      <c r="R1297" s="15"/>
    </row>
    <row r="1298" spans="1:18" s="16" customFormat="1">
      <c r="A1298" s="1"/>
      <c r="B1298" s="1"/>
      <c r="C1298" s="1"/>
      <c r="D1298" s="8"/>
      <c r="E1298" s="1"/>
      <c r="F1298" s="1"/>
      <c r="G1298" s="1"/>
      <c r="H1298" s="1"/>
      <c r="I1298" s="1"/>
      <c r="J1298" s="1"/>
      <c r="K1298" s="1"/>
      <c r="L1298" s="1"/>
      <c r="M1298" s="1"/>
      <c r="N1298" s="1"/>
      <c r="O1298" s="157"/>
      <c r="P1298" s="129"/>
      <c r="Q1298" s="15"/>
      <c r="R1298" s="15"/>
    </row>
    <row r="1299" spans="1:18" s="16" customFormat="1">
      <c r="A1299" s="1"/>
      <c r="B1299" s="1"/>
      <c r="C1299" s="1"/>
      <c r="D1299" s="8"/>
      <c r="E1299" s="1"/>
      <c r="F1299" s="1"/>
      <c r="G1299" s="1"/>
      <c r="H1299" s="1"/>
      <c r="I1299" s="1"/>
      <c r="J1299" s="1"/>
      <c r="K1299" s="1"/>
      <c r="L1299" s="1"/>
      <c r="M1299" s="1"/>
      <c r="N1299" s="1"/>
      <c r="O1299" s="157"/>
      <c r="P1299" s="129"/>
      <c r="Q1299" s="15"/>
      <c r="R1299" s="15"/>
    </row>
    <row r="1300" spans="1:18" s="16" customFormat="1">
      <c r="A1300" s="1"/>
      <c r="B1300" s="1"/>
      <c r="C1300" s="1"/>
      <c r="D1300" s="8"/>
      <c r="E1300" s="1"/>
      <c r="F1300" s="1"/>
      <c r="G1300" s="1"/>
      <c r="H1300" s="1"/>
      <c r="I1300" s="1"/>
      <c r="J1300" s="1"/>
      <c r="K1300" s="1"/>
      <c r="L1300" s="1"/>
      <c r="M1300" s="1"/>
      <c r="N1300" s="1"/>
      <c r="O1300" s="157"/>
      <c r="P1300" s="129"/>
      <c r="Q1300" s="15"/>
      <c r="R1300" s="15"/>
    </row>
    <row r="1301" spans="1:18" s="16" customFormat="1">
      <c r="A1301" s="1"/>
      <c r="B1301" s="1"/>
      <c r="C1301" s="1"/>
      <c r="D1301" s="8"/>
      <c r="E1301" s="1"/>
      <c r="F1301" s="1"/>
      <c r="G1301" s="1"/>
      <c r="H1301" s="1"/>
      <c r="I1301" s="1"/>
      <c r="J1301" s="1"/>
      <c r="K1301" s="1"/>
      <c r="L1301" s="1"/>
      <c r="M1301" s="1"/>
      <c r="N1301" s="1"/>
      <c r="O1301" s="157"/>
      <c r="P1301" s="129"/>
      <c r="Q1301" s="15"/>
      <c r="R1301" s="15"/>
    </row>
    <row r="1302" spans="1:18" s="16" customFormat="1">
      <c r="A1302" s="1"/>
      <c r="B1302" s="1"/>
      <c r="C1302" s="1"/>
      <c r="D1302" s="8"/>
      <c r="E1302" s="1"/>
      <c r="F1302" s="1"/>
      <c r="G1302" s="1"/>
      <c r="H1302" s="1"/>
      <c r="I1302" s="1"/>
      <c r="J1302" s="1"/>
      <c r="K1302" s="1"/>
      <c r="L1302" s="1"/>
      <c r="M1302" s="1"/>
      <c r="N1302" s="1"/>
      <c r="O1302" s="157"/>
      <c r="P1302" s="129"/>
      <c r="Q1302" s="15"/>
      <c r="R1302" s="15"/>
    </row>
    <row r="1303" spans="1:18" s="16" customFormat="1">
      <c r="A1303" s="1"/>
      <c r="B1303" s="1"/>
      <c r="C1303" s="1"/>
      <c r="D1303" s="8"/>
      <c r="E1303" s="1"/>
      <c r="F1303" s="1"/>
      <c r="G1303" s="1"/>
      <c r="H1303" s="1"/>
      <c r="I1303" s="1"/>
      <c r="J1303" s="1"/>
      <c r="K1303" s="1"/>
      <c r="L1303" s="1"/>
      <c r="M1303" s="1"/>
      <c r="N1303" s="1"/>
      <c r="O1303" s="157"/>
      <c r="P1303" s="129"/>
      <c r="Q1303" s="15"/>
      <c r="R1303" s="15"/>
    </row>
    <row r="1304" spans="1:18" s="16" customFormat="1">
      <c r="A1304" s="1"/>
      <c r="B1304" s="1"/>
      <c r="C1304" s="1"/>
      <c r="D1304" s="8"/>
      <c r="E1304" s="1"/>
      <c r="F1304" s="1"/>
      <c r="G1304" s="1"/>
      <c r="H1304" s="1"/>
      <c r="I1304" s="1"/>
      <c r="J1304" s="1"/>
      <c r="K1304" s="1"/>
      <c r="L1304" s="1"/>
      <c r="M1304" s="1"/>
      <c r="N1304" s="1"/>
      <c r="O1304" s="157"/>
      <c r="P1304" s="129"/>
      <c r="Q1304" s="15"/>
      <c r="R1304" s="15"/>
    </row>
    <row r="1305" spans="1:18" s="16" customFormat="1">
      <c r="A1305" s="1"/>
      <c r="B1305" s="1"/>
      <c r="C1305" s="1"/>
      <c r="D1305" s="8"/>
      <c r="E1305" s="1"/>
      <c r="F1305" s="1"/>
      <c r="G1305" s="1"/>
      <c r="H1305" s="1"/>
      <c r="I1305" s="1"/>
      <c r="J1305" s="1"/>
      <c r="K1305" s="1"/>
      <c r="L1305" s="1"/>
      <c r="M1305" s="1"/>
      <c r="N1305" s="1"/>
      <c r="O1305" s="157"/>
      <c r="P1305" s="129"/>
      <c r="Q1305" s="15"/>
      <c r="R1305" s="15"/>
    </row>
    <row r="1306" spans="1:18" s="16" customFormat="1">
      <c r="A1306" s="1"/>
      <c r="B1306" s="1"/>
      <c r="C1306" s="1"/>
      <c r="D1306" s="8"/>
      <c r="E1306" s="1"/>
      <c r="F1306" s="1"/>
      <c r="G1306" s="1"/>
      <c r="H1306" s="1"/>
      <c r="I1306" s="1"/>
      <c r="J1306" s="1"/>
      <c r="K1306" s="1"/>
      <c r="L1306" s="1"/>
      <c r="M1306" s="1"/>
      <c r="N1306" s="1"/>
      <c r="O1306" s="157"/>
      <c r="P1306" s="129"/>
      <c r="Q1306" s="15"/>
      <c r="R1306" s="15"/>
    </row>
    <row r="1307" spans="1:18" s="16" customFormat="1">
      <c r="A1307" s="1"/>
      <c r="B1307" s="1"/>
      <c r="C1307" s="1"/>
      <c r="D1307" s="8"/>
      <c r="E1307" s="1"/>
      <c r="F1307" s="1"/>
      <c r="G1307" s="1"/>
      <c r="H1307" s="1"/>
      <c r="I1307" s="1"/>
      <c r="J1307" s="1"/>
      <c r="K1307" s="1"/>
      <c r="L1307" s="1"/>
      <c r="M1307" s="1"/>
      <c r="N1307" s="1"/>
      <c r="O1307" s="157"/>
      <c r="P1307" s="129"/>
      <c r="Q1307" s="15"/>
      <c r="R1307" s="15"/>
    </row>
    <row r="1308" spans="1:18" s="16" customFormat="1">
      <c r="A1308" s="1"/>
      <c r="B1308" s="1"/>
      <c r="C1308" s="1"/>
      <c r="D1308" s="8"/>
      <c r="E1308" s="1"/>
      <c r="F1308" s="1"/>
      <c r="G1308" s="1"/>
      <c r="H1308" s="1"/>
      <c r="I1308" s="1"/>
      <c r="J1308" s="1"/>
      <c r="K1308" s="1"/>
      <c r="L1308" s="1"/>
      <c r="M1308" s="1"/>
      <c r="N1308" s="1"/>
      <c r="O1308" s="157"/>
      <c r="P1308" s="129"/>
      <c r="Q1308" s="15"/>
      <c r="R1308" s="15"/>
    </row>
    <row r="1309" spans="1:18" s="16" customFormat="1">
      <c r="A1309" s="1"/>
      <c r="B1309" s="1"/>
      <c r="C1309" s="1"/>
      <c r="D1309" s="8"/>
      <c r="E1309" s="1"/>
      <c r="F1309" s="1"/>
      <c r="G1309" s="1"/>
      <c r="H1309" s="1"/>
      <c r="I1309" s="1"/>
      <c r="J1309" s="1"/>
      <c r="K1309" s="1"/>
      <c r="L1309" s="1"/>
      <c r="M1309" s="1"/>
      <c r="N1309" s="1"/>
      <c r="O1309" s="157"/>
      <c r="P1309" s="129"/>
      <c r="Q1309" s="15"/>
      <c r="R1309" s="15"/>
    </row>
    <row r="1310" spans="1:18" s="16" customFormat="1">
      <c r="A1310" s="1"/>
      <c r="B1310" s="1"/>
      <c r="C1310" s="1"/>
      <c r="D1310" s="8"/>
      <c r="E1310" s="1"/>
      <c r="F1310" s="1"/>
      <c r="G1310" s="1"/>
      <c r="H1310" s="1"/>
      <c r="I1310" s="1"/>
      <c r="J1310" s="1"/>
      <c r="K1310" s="1"/>
      <c r="L1310" s="1"/>
      <c r="M1310" s="1"/>
      <c r="N1310" s="1"/>
      <c r="O1310" s="157"/>
      <c r="P1310" s="129"/>
      <c r="Q1310" s="15"/>
      <c r="R1310" s="15"/>
    </row>
    <row r="1311" spans="1:18" s="16" customFormat="1">
      <c r="A1311" s="1"/>
      <c r="B1311" s="1"/>
      <c r="C1311" s="1"/>
      <c r="D1311" s="8"/>
      <c r="E1311" s="1"/>
      <c r="F1311" s="1"/>
      <c r="G1311" s="1"/>
      <c r="H1311" s="1"/>
      <c r="I1311" s="1"/>
      <c r="J1311" s="1"/>
      <c r="K1311" s="1"/>
      <c r="L1311" s="1"/>
      <c r="M1311" s="1"/>
      <c r="N1311" s="1"/>
      <c r="O1311" s="157"/>
      <c r="P1311" s="129"/>
      <c r="Q1311" s="15"/>
      <c r="R1311" s="15"/>
    </row>
    <row r="1312" spans="1:18" s="16" customFormat="1">
      <c r="A1312" s="1"/>
      <c r="B1312" s="1"/>
      <c r="C1312" s="1"/>
      <c r="D1312" s="8"/>
      <c r="E1312" s="1"/>
      <c r="F1312" s="1"/>
      <c r="G1312" s="1"/>
      <c r="H1312" s="1"/>
      <c r="I1312" s="1"/>
      <c r="J1312" s="1"/>
      <c r="K1312" s="1"/>
      <c r="L1312" s="1"/>
      <c r="M1312" s="1"/>
      <c r="N1312" s="1"/>
      <c r="O1312" s="157"/>
      <c r="P1312" s="129"/>
      <c r="Q1312" s="15"/>
      <c r="R1312" s="15"/>
    </row>
    <row r="1313" spans="1:18" s="16" customFormat="1">
      <c r="A1313" s="1"/>
      <c r="B1313" s="1"/>
      <c r="C1313" s="1"/>
      <c r="D1313" s="8"/>
      <c r="E1313" s="1"/>
      <c r="F1313" s="1"/>
      <c r="G1313" s="1"/>
      <c r="H1313" s="1"/>
      <c r="I1313" s="1"/>
      <c r="J1313" s="1"/>
      <c r="K1313" s="1"/>
      <c r="L1313" s="1"/>
      <c r="M1313" s="1"/>
      <c r="N1313" s="1"/>
      <c r="O1313" s="157"/>
      <c r="P1313" s="129"/>
      <c r="Q1313" s="15"/>
      <c r="R1313" s="15"/>
    </row>
    <row r="1314" spans="1:18" s="16" customFormat="1">
      <c r="A1314" s="1"/>
      <c r="B1314" s="1"/>
      <c r="C1314" s="1"/>
      <c r="D1314" s="8"/>
      <c r="E1314" s="1"/>
      <c r="F1314" s="1"/>
      <c r="G1314" s="1"/>
      <c r="H1314" s="1"/>
      <c r="I1314" s="1"/>
      <c r="J1314" s="1"/>
      <c r="K1314" s="1"/>
      <c r="L1314" s="1"/>
      <c r="M1314" s="1"/>
      <c r="N1314" s="1"/>
      <c r="O1314" s="157"/>
      <c r="P1314" s="129"/>
      <c r="Q1314" s="15"/>
      <c r="R1314" s="15"/>
    </row>
    <row r="1315" spans="1:18" s="16" customFormat="1">
      <c r="A1315" s="1"/>
      <c r="B1315" s="1"/>
      <c r="C1315" s="1"/>
      <c r="D1315" s="8"/>
      <c r="E1315" s="1"/>
      <c r="F1315" s="1"/>
      <c r="G1315" s="1"/>
      <c r="H1315" s="1"/>
      <c r="I1315" s="1"/>
      <c r="J1315" s="1"/>
      <c r="K1315" s="1"/>
      <c r="L1315" s="1"/>
      <c r="M1315" s="1"/>
      <c r="N1315" s="1"/>
      <c r="O1315" s="157"/>
      <c r="P1315" s="129"/>
      <c r="Q1315" s="15"/>
      <c r="R1315" s="15"/>
    </row>
    <row r="1316" spans="1:18" s="16" customFormat="1">
      <c r="A1316" s="1"/>
      <c r="B1316" s="1"/>
      <c r="C1316" s="1"/>
      <c r="D1316" s="8"/>
      <c r="E1316" s="1"/>
      <c r="F1316" s="1"/>
      <c r="G1316" s="1"/>
      <c r="H1316" s="1"/>
      <c r="I1316" s="1"/>
      <c r="J1316" s="1"/>
      <c r="K1316" s="1"/>
      <c r="L1316" s="1"/>
      <c r="M1316" s="1"/>
      <c r="N1316" s="1"/>
      <c r="O1316" s="157"/>
      <c r="P1316" s="129"/>
      <c r="Q1316" s="15"/>
      <c r="R1316" s="15"/>
    </row>
    <row r="1317" spans="1:18" s="16" customFormat="1">
      <c r="A1317" s="1"/>
      <c r="B1317" s="1"/>
      <c r="C1317" s="1"/>
      <c r="D1317" s="8"/>
      <c r="E1317" s="1"/>
      <c r="F1317" s="1"/>
      <c r="G1317" s="1"/>
      <c r="H1317" s="1"/>
      <c r="I1317" s="1"/>
      <c r="J1317" s="1"/>
      <c r="K1317" s="1"/>
      <c r="L1317" s="1"/>
      <c r="M1317" s="1"/>
      <c r="N1317" s="1"/>
      <c r="O1317" s="157"/>
      <c r="P1317" s="129"/>
      <c r="Q1317" s="15"/>
      <c r="R1317" s="15"/>
    </row>
    <row r="1318" spans="1:18" s="16" customFormat="1">
      <c r="A1318" s="1"/>
      <c r="B1318" s="1"/>
      <c r="C1318" s="1"/>
      <c r="D1318" s="8"/>
      <c r="E1318" s="1"/>
      <c r="F1318" s="1"/>
      <c r="G1318" s="1"/>
      <c r="H1318" s="1"/>
      <c r="I1318" s="1"/>
      <c r="J1318" s="1"/>
      <c r="K1318" s="1"/>
      <c r="L1318" s="1"/>
      <c r="M1318" s="1"/>
      <c r="N1318" s="1"/>
      <c r="O1318" s="157"/>
      <c r="P1318" s="129"/>
      <c r="Q1318" s="15"/>
      <c r="R1318" s="15"/>
    </row>
    <row r="1319" spans="1:18" s="16" customFormat="1">
      <c r="A1319" s="1"/>
      <c r="B1319" s="1"/>
      <c r="C1319" s="1"/>
      <c r="D1319" s="8"/>
      <c r="E1319" s="1"/>
      <c r="F1319" s="1"/>
      <c r="G1319" s="1"/>
      <c r="H1319" s="1"/>
      <c r="I1319" s="1"/>
      <c r="J1319" s="1"/>
      <c r="K1319" s="1"/>
      <c r="L1319" s="1"/>
      <c r="M1319" s="1"/>
      <c r="N1319" s="1"/>
      <c r="O1319" s="157"/>
      <c r="P1319" s="129"/>
      <c r="Q1319" s="15"/>
      <c r="R1319" s="15"/>
    </row>
    <row r="1320" spans="1:18" s="16" customFormat="1">
      <c r="A1320" s="1"/>
      <c r="B1320" s="1"/>
      <c r="C1320" s="1"/>
      <c r="D1320" s="8"/>
      <c r="E1320" s="1"/>
      <c r="F1320" s="1"/>
      <c r="G1320" s="1"/>
      <c r="H1320" s="1"/>
      <c r="I1320" s="1"/>
      <c r="J1320" s="1"/>
      <c r="K1320" s="1"/>
      <c r="L1320" s="1"/>
      <c r="M1320" s="1"/>
      <c r="N1320" s="1"/>
      <c r="O1320" s="157"/>
      <c r="P1320" s="129"/>
      <c r="Q1320" s="15"/>
      <c r="R1320" s="15"/>
    </row>
    <row r="1321" spans="1:18" s="16" customFormat="1">
      <c r="A1321" s="1"/>
      <c r="B1321" s="1"/>
      <c r="C1321" s="1"/>
      <c r="D1321" s="8"/>
      <c r="E1321" s="1"/>
      <c r="F1321" s="1"/>
      <c r="G1321" s="1"/>
      <c r="H1321" s="1"/>
      <c r="I1321" s="1"/>
      <c r="J1321" s="1"/>
      <c r="K1321" s="1"/>
      <c r="L1321" s="1"/>
      <c r="M1321" s="1"/>
      <c r="N1321" s="1"/>
      <c r="O1321" s="157"/>
      <c r="P1321" s="129"/>
      <c r="Q1321" s="15"/>
      <c r="R1321" s="15"/>
    </row>
    <row r="1322" spans="1:18" s="16" customFormat="1">
      <c r="A1322" s="1"/>
      <c r="B1322" s="1"/>
      <c r="C1322" s="1"/>
      <c r="D1322" s="8"/>
      <c r="E1322" s="1"/>
      <c r="F1322" s="1"/>
      <c r="G1322" s="1"/>
      <c r="H1322" s="1"/>
      <c r="I1322" s="1"/>
      <c r="J1322" s="1"/>
      <c r="K1322" s="1"/>
      <c r="L1322" s="1"/>
      <c r="M1322" s="1"/>
      <c r="N1322" s="1"/>
      <c r="O1322" s="157"/>
      <c r="P1322" s="129"/>
      <c r="Q1322" s="15"/>
      <c r="R1322" s="15"/>
    </row>
    <row r="1323" spans="1:18" s="16" customFormat="1">
      <c r="A1323" s="1"/>
      <c r="B1323" s="1"/>
      <c r="C1323" s="1"/>
      <c r="D1323" s="8"/>
      <c r="E1323" s="1"/>
      <c r="F1323" s="1"/>
      <c r="G1323" s="1"/>
      <c r="H1323" s="1"/>
      <c r="I1323" s="1"/>
      <c r="J1323" s="1"/>
      <c r="K1323" s="1"/>
      <c r="L1323" s="1"/>
      <c r="M1323" s="1"/>
      <c r="N1323" s="1"/>
      <c r="O1323" s="157"/>
      <c r="P1323" s="129"/>
      <c r="Q1323" s="15"/>
      <c r="R1323" s="15"/>
    </row>
    <row r="1324" spans="1:18" s="16" customFormat="1">
      <c r="A1324" s="1"/>
      <c r="B1324" s="1"/>
      <c r="C1324" s="1"/>
      <c r="D1324" s="8"/>
      <c r="E1324" s="1"/>
      <c r="F1324" s="1"/>
      <c r="G1324" s="1"/>
      <c r="H1324" s="1"/>
      <c r="I1324" s="1"/>
      <c r="J1324" s="1"/>
      <c r="K1324" s="1"/>
      <c r="L1324" s="1"/>
      <c r="M1324" s="1"/>
      <c r="N1324" s="1"/>
      <c r="O1324" s="157"/>
      <c r="P1324" s="129"/>
      <c r="Q1324" s="15"/>
      <c r="R1324" s="15"/>
    </row>
    <row r="1325" spans="1:18" s="16" customFormat="1">
      <c r="A1325" s="1"/>
      <c r="B1325" s="1"/>
      <c r="C1325" s="1"/>
      <c r="D1325" s="8"/>
      <c r="E1325" s="1"/>
      <c r="F1325" s="1"/>
      <c r="G1325" s="1"/>
      <c r="H1325" s="1"/>
      <c r="I1325" s="1"/>
      <c r="J1325" s="1"/>
      <c r="K1325" s="1"/>
      <c r="L1325" s="1"/>
      <c r="M1325" s="1"/>
      <c r="N1325" s="1"/>
      <c r="O1325" s="157"/>
      <c r="P1325" s="129"/>
      <c r="Q1325" s="15"/>
      <c r="R1325" s="15"/>
    </row>
    <row r="1326" spans="1:18" s="16" customFormat="1">
      <c r="A1326" s="1"/>
      <c r="B1326" s="1"/>
      <c r="C1326" s="1"/>
      <c r="D1326" s="8"/>
      <c r="E1326" s="1"/>
      <c r="F1326" s="1"/>
      <c r="G1326" s="1"/>
      <c r="H1326" s="1"/>
      <c r="I1326" s="1"/>
      <c r="J1326" s="1"/>
      <c r="K1326" s="1"/>
      <c r="L1326" s="1"/>
      <c r="M1326" s="1"/>
      <c r="N1326" s="1"/>
      <c r="O1326" s="157"/>
      <c r="P1326" s="129"/>
      <c r="Q1326" s="15"/>
      <c r="R1326" s="15"/>
    </row>
    <row r="1327" spans="1:18" s="16" customFormat="1">
      <c r="A1327" s="1"/>
      <c r="B1327" s="1"/>
      <c r="C1327" s="1"/>
      <c r="D1327" s="8"/>
      <c r="E1327" s="1"/>
      <c r="F1327" s="1"/>
      <c r="G1327" s="1"/>
      <c r="H1327" s="1"/>
      <c r="I1327" s="1"/>
      <c r="J1327" s="1"/>
      <c r="K1327" s="1"/>
      <c r="L1327" s="1"/>
      <c r="M1327" s="1"/>
      <c r="N1327" s="1"/>
      <c r="O1327" s="157"/>
      <c r="P1327" s="129"/>
      <c r="Q1327" s="15"/>
      <c r="R1327" s="15"/>
    </row>
    <row r="1328" spans="1:18" s="16" customFormat="1">
      <c r="A1328" s="1"/>
      <c r="B1328" s="1"/>
      <c r="C1328" s="1"/>
      <c r="D1328" s="8"/>
      <c r="E1328" s="1"/>
      <c r="F1328" s="1"/>
      <c r="G1328" s="1"/>
      <c r="H1328" s="1"/>
      <c r="I1328" s="1"/>
      <c r="J1328" s="1"/>
      <c r="K1328" s="1"/>
      <c r="L1328" s="1"/>
      <c r="M1328" s="1"/>
      <c r="N1328" s="1"/>
      <c r="O1328" s="157"/>
      <c r="P1328" s="129"/>
      <c r="Q1328" s="15"/>
      <c r="R1328" s="15"/>
    </row>
    <row r="1329" spans="1:18" s="16" customFormat="1">
      <c r="A1329" s="1"/>
      <c r="B1329" s="1"/>
      <c r="C1329" s="1"/>
      <c r="D1329" s="8"/>
      <c r="E1329" s="1"/>
      <c r="F1329" s="1"/>
      <c r="G1329" s="1"/>
      <c r="H1329" s="1"/>
      <c r="I1329" s="1"/>
      <c r="J1329" s="1"/>
      <c r="K1329" s="1"/>
      <c r="L1329" s="1"/>
      <c r="M1329" s="1"/>
      <c r="N1329" s="1"/>
      <c r="O1329" s="157"/>
      <c r="P1329" s="129"/>
      <c r="Q1329" s="15"/>
      <c r="R1329" s="15"/>
    </row>
    <row r="1330" spans="1:18" s="16" customFormat="1">
      <c r="A1330" s="1"/>
      <c r="B1330" s="1"/>
      <c r="C1330" s="1"/>
      <c r="D1330" s="8"/>
      <c r="E1330" s="1"/>
      <c r="F1330" s="1"/>
      <c r="G1330" s="1"/>
      <c r="H1330" s="1"/>
      <c r="I1330" s="1"/>
      <c r="J1330" s="1"/>
      <c r="K1330" s="1"/>
      <c r="L1330" s="1"/>
      <c r="M1330" s="1"/>
      <c r="N1330" s="1"/>
      <c r="O1330" s="157"/>
      <c r="P1330" s="129"/>
      <c r="Q1330" s="15"/>
      <c r="R1330" s="15"/>
    </row>
    <row r="1331" spans="1:18" s="16" customFormat="1">
      <c r="A1331" s="1"/>
      <c r="B1331" s="1"/>
      <c r="C1331" s="1"/>
      <c r="D1331" s="8"/>
      <c r="E1331" s="1"/>
      <c r="F1331" s="1"/>
      <c r="G1331" s="1"/>
      <c r="H1331" s="1"/>
      <c r="I1331" s="1"/>
      <c r="J1331" s="1"/>
      <c r="K1331" s="1"/>
      <c r="L1331" s="1"/>
      <c r="M1331" s="1"/>
      <c r="N1331" s="1"/>
      <c r="O1331" s="157"/>
      <c r="P1331" s="129"/>
      <c r="Q1331" s="15"/>
      <c r="R1331" s="15"/>
    </row>
    <row r="1332" spans="1:18" s="16" customFormat="1">
      <c r="A1332" s="1"/>
      <c r="B1332" s="1"/>
      <c r="C1332" s="1"/>
      <c r="D1332" s="8"/>
      <c r="E1332" s="1"/>
      <c r="F1332" s="1"/>
      <c r="G1332" s="1"/>
      <c r="H1332" s="1"/>
      <c r="I1332" s="1"/>
      <c r="J1332" s="1"/>
      <c r="K1332" s="1"/>
      <c r="L1332" s="1"/>
      <c r="M1332" s="1"/>
      <c r="N1332" s="1"/>
      <c r="O1332" s="157"/>
      <c r="P1332" s="129"/>
      <c r="Q1332" s="15"/>
      <c r="R1332" s="15"/>
    </row>
    <row r="1333" spans="1:18" s="16" customFormat="1">
      <c r="A1333" s="1"/>
      <c r="B1333" s="1"/>
      <c r="C1333" s="1"/>
      <c r="D1333" s="8"/>
      <c r="E1333" s="1"/>
      <c r="F1333" s="1"/>
      <c r="G1333" s="1"/>
      <c r="H1333" s="1"/>
      <c r="I1333" s="1"/>
      <c r="J1333" s="1"/>
      <c r="K1333" s="1"/>
      <c r="L1333" s="1"/>
      <c r="M1333" s="1"/>
      <c r="N1333" s="1"/>
      <c r="O1333" s="157"/>
      <c r="P1333" s="129"/>
      <c r="Q1333" s="15"/>
      <c r="R1333" s="15"/>
    </row>
    <row r="1334" spans="1:18" s="16" customFormat="1">
      <c r="A1334" s="1"/>
      <c r="B1334" s="1"/>
      <c r="C1334" s="1"/>
      <c r="D1334" s="8"/>
      <c r="E1334" s="1"/>
      <c r="F1334" s="1"/>
      <c r="G1334" s="1"/>
      <c r="H1334" s="1"/>
      <c r="I1334" s="1"/>
      <c r="J1334" s="1"/>
      <c r="K1334" s="1"/>
      <c r="L1334" s="1"/>
      <c r="M1334" s="1"/>
      <c r="N1334" s="1"/>
      <c r="O1334" s="157"/>
      <c r="P1334" s="129"/>
      <c r="Q1334" s="15"/>
      <c r="R1334" s="15"/>
    </row>
    <row r="1335" spans="1:18" s="16" customFormat="1">
      <c r="A1335" s="1"/>
      <c r="B1335" s="1"/>
      <c r="C1335" s="1"/>
      <c r="D1335" s="8"/>
      <c r="E1335" s="1"/>
      <c r="F1335" s="1"/>
      <c r="G1335" s="1"/>
      <c r="H1335" s="1"/>
      <c r="I1335" s="1"/>
      <c r="J1335" s="1"/>
      <c r="K1335" s="1"/>
      <c r="L1335" s="1"/>
      <c r="M1335" s="1"/>
      <c r="N1335" s="1"/>
      <c r="O1335" s="157"/>
      <c r="P1335" s="129"/>
      <c r="Q1335" s="15"/>
      <c r="R1335" s="15"/>
    </row>
    <row r="1336" spans="1:18" s="16" customFormat="1">
      <c r="A1336" s="1"/>
      <c r="B1336" s="1"/>
      <c r="C1336" s="1"/>
      <c r="D1336" s="8"/>
      <c r="E1336" s="1"/>
      <c r="F1336" s="1"/>
      <c r="G1336" s="1"/>
      <c r="H1336" s="1"/>
      <c r="I1336" s="1"/>
      <c r="J1336" s="1"/>
      <c r="K1336" s="1"/>
      <c r="L1336" s="1"/>
      <c r="M1336" s="1"/>
      <c r="N1336" s="1"/>
      <c r="O1336" s="157"/>
      <c r="P1336" s="129"/>
      <c r="Q1336" s="15"/>
      <c r="R1336" s="15"/>
    </row>
    <row r="1337" spans="1:18" s="16" customFormat="1">
      <c r="A1337" s="1"/>
      <c r="B1337" s="1"/>
      <c r="C1337" s="1"/>
      <c r="D1337" s="8"/>
      <c r="E1337" s="1"/>
      <c r="F1337" s="1"/>
      <c r="G1337" s="1"/>
      <c r="H1337" s="1"/>
      <c r="I1337" s="1"/>
      <c r="J1337" s="1"/>
      <c r="K1337" s="1"/>
      <c r="L1337" s="1"/>
      <c r="M1337" s="1"/>
      <c r="N1337" s="1"/>
      <c r="O1337" s="157"/>
      <c r="P1337" s="129"/>
      <c r="Q1337" s="15"/>
      <c r="R1337" s="15"/>
    </row>
    <row r="1338" spans="1:18" s="16" customFormat="1">
      <c r="A1338" s="1"/>
      <c r="B1338" s="1"/>
      <c r="C1338" s="1"/>
      <c r="D1338" s="8"/>
      <c r="E1338" s="1"/>
      <c r="F1338" s="1"/>
      <c r="G1338" s="1"/>
      <c r="H1338" s="1"/>
      <c r="I1338" s="1"/>
      <c r="J1338" s="1"/>
      <c r="K1338" s="1"/>
      <c r="L1338" s="1"/>
      <c r="M1338" s="1"/>
      <c r="N1338" s="1"/>
      <c r="O1338" s="157"/>
      <c r="P1338" s="129"/>
      <c r="Q1338" s="15"/>
      <c r="R1338" s="15"/>
    </row>
    <row r="1339" spans="1:18" s="16" customFormat="1">
      <c r="A1339" s="1"/>
      <c r="B1339" s="1"/>
      <c r="C1339" s="1"/>
      <c r="D1339" s="8"/>
      <c r="E1339" s="1"/>
      <c r="F1339" s="1"/>
      <c r="G1339" s="1"/>
      <c r="H1339" s="1"/>
      <c r="I1339" s="1"/>
      <c r="J1339" s="1"/>
      <c r="K1339" s="1"/>
      <c r="L1339" s="1"/>
      <c r="M1339" s="1"/>
      <c r="N1339" s="1"/>
      <c r="O1339" s="157"/>
      <c r="P1339" s="129"/>
      <c r="Q1339" s="15"/>
      <c r="R1339" s="15"/>
    </row>
    <row r="1340" spans="1:18" s="16" customFormat="1">
      <c r="A1340" s="1"/>
      <c r="B1340" s="1"/>
      <c r="C1340" s="1"/>
      <c r="D1340" s="8"/>
      <c r="E1340" s="1"/>
      <c r="F1340" s="1"/>
      <c r="G1340" s="1"/>
      <c r="H1340" s="1"/>
      <c r="I1340" s="1"/>
      <c r="J1340" s="1"/>
      <c r="K1340" s="1"/>
      <c r="L1340" s="1"/>
      <c r="M1340" s="1"/>
      <c r="N1340" s="1"/>
      <c r="O1340" s="157"/>
      <c r="P1340" s="129"/>
      <c r="Q1340" s="15"/>
      <c r="R1340" s="15"/>
    </row>
    <row r="1341" spans="1:18" s="16" customFormat="1">
      <c r="A1341" s="1"/>
      <c r="B1341" s="1"/>
      <c r="C1341" s="1"/>
      <c r="D1341" s="8"/>
      <c r="E1341" s="1"/>
      <c r="F1341" s="1"/>
      <c r="G1341" s="1"/>
      <c r="H1341" s="1"/>
      <c r="I1341" s="1"/>
      <c r="J1341" s="1"/>
      <c r="K1341" s="1"/>
      <c r="L1341" s="1"/>
      <c r="M1341" s="1"/>
      <c r="N1341" s="1"/>
      <c r="O1341" s="157"/>
      <c r="P1341" s="129"/>
      <c r="Q1341" s="15"/>
      <c r="R1341" s="15"/>
    </row>
    <row r="1342" spans="1:18" s="16" customFormat="1">
      <c r="A1342" s="1"/>
      <c r="B1342" s="1"/>
      <c r="C1342" s="1"/>
      <c r="D1342" s="8"/>
      <c r="E1342" s="1"/>
      <c r="F1342" s="1"/>
      <c r="G1342" s="1"/>
      <c r="H1342" s="1"/>
      <c r="I1342" s="1"/>
      <c r="J1342" s="1"/>
      <c r="K1342" s="1"/>
      <c r="L1342" s="1"/>
      <c r="M1342" s="1"/>
      <c r="N1342" s="1"/>
      <c r="O1342" s="157"/>
      <c r="P1342" s="129"/>
      <c r="Q1342" s="15"/>
      <c r="R1342" s="15"/>
    </row>
    <row r="1343" spans="1:18" s="16" customFormat="1">
      <c r="A1343" s="1"/>
      <c r="B1343" s="1"/>
      <c r="C1343" s="1"/>
      <c r="D1343" s="8"/>
      <c r="E1343" s="1"/>
      <c r="F1343" s="1"/>
      <c r="G1343" s="1"/>
      <c r="H1343" s="1"/>
      <c r="I1343" s="1"/>
      <c r="J1343" s="1"/>
      <c r="K1343" s="1"/>
      <c r="L1343" s="1"/>
      <c r="M1343" s="1"/>
      <c r="N1343" s="1"/>
      <c r="O1343" s="157"/>
      <c r="P1343" s="129"/>
      <c r="Q1343" s="15"/>
      <c r="R1343" s="15"/>
    </row>
    <row r="1344" spans="1:18" s="16" customFormat="1">
      <c r="A1344" s="1"/>
      <c r="B1344" s="1"/>
      <c r="C1344" s="1"/>
      <c r="D1344" s="8"/>
      <c r="E1344" s="1"/>
      <c r="F1344" s="1"/>
      <c r="G1344" s="1"/>
      <c r="H1344" s="1"/>
      <c r="I1344" s="1"/>
      <c r="J1344" s="1"/>
      <c r="K1344" s="1"/>
      <c r="L1344" s="1"/>
      <c r="M1344" s="1"/>
      <c r="N1344" s="1"/>
      <c r="O1344" s="157"/>
      <c r="P1344" s="129"/>
      <c r="Q1344" s="15"/>
      <c r="R1344" s="15"/>
    </row>
    <row r="1345" spans="1:18" s="16" customFormat="1">
      <c r="A1345" s="1"/>
      <c r="B1345" s="1"/>
      <c r="C1345" s="1"/>
      <c r="D1345" s="8"/>
      <c r="E1345" s="1"/>
      <c r="F1345" s="1"/>
      <c r="G1345" s="1"/>
      <c r="H1345" s="1"/>
      <c r="I1345" s="1"/>
      <c r="J1345" s="1"/>
      <c r="K1345" s="1"/>
      <c r="L1345" s="1"/>
      <c r="M1345" s="1"/>
      <c r="N1345" s="1"/>
      <c r="O1345" s="157"/>
      <c r="P1345" s="129"/>
      <c r="Q1345" s="15"/>
      <c r="R1345" s="15"/>
    </row>
    <row r="1346" spans="1:18" s="16" customFormat="1">
      <c r="A1346" s="1"/>
      <c r="B1346" s="1"/>
      <c r="C1346" s="1"/>
      <c r="D1346" s="8"/>
      <c r="E1346" s="1"/>
      <c r="F1346" s="1"/>
      <c r="G1346" s="1"/>
      <c r="H1346" s="1"/>
      <c r="I1346" s="1"/>
      <c r="J1346" s="1"/>
      <c r="K1346" s="1"/>
      <c r="L1346" s="1"/>
      <c r="M1346" s="1"/>
      <c r="N1346" s="1"/>
      <c r="O1346" s="157"/>
      <c r="P1346" s="129"/>
      <c r="Q1346" s="15"/>
      <c r="R1346" s="15"/>
    </row>
    <row r="1347" spans="1:18" s="16" customFormat="1">
      <c r="A1347" s="1"/>
      <c r="B1347" s="1"/>
      <c r="C1347" s="1"/>
      <c r="D1347" s="8"/>
      <c r="E1347" s="1"/>
      <c r="F1347" s="1"/>
      <c r="G1347" s="1"/>
      <c r="H1347" s="1"/>
      <c r="I1347" s="1"/>
      <c r="J1347" s="1"/>
      <c r="K1347" s="1"/>
      <c r="L1347" s="1"/>
      <c r="M1347" s="1"/>
      <c r="N1347" s="1"/>
      <c r="O1347" s="157"/>
      <c r="P1347" s="129"/>
      <c r="Q1347" s="15"/>
      <c r="R1347" s="15"/>
    </row>
    <row r="1348" spans="1:18" s="16" customFormat="1">
      <c r="A1348" s="1"/>
      <c r="B1348" s="1"/>
      <c r="C1348" s="1"/>
      <c r="D1348" s="8"/>
      <c r="E1348" s="1"/>
      <c r="F1348" s="1"/>
      <c r="G1348" s="1"/>
      <c r="H1348" s="1"/>
      <c r="I1348" s="1"/>
      <c r="J1348" s="1"/>
      <c r="K1348" s="1"/>
      <c r="L1348" s="1"/>
      <c r="M1348" s="1"/>
      <c r="N1348" s="1"/>
      <c r="O1348" s="157"/>
      <c r="P1348" s="129"/>
      <c r="Q1348" s="15"/>
      <c r="R1348" s="15"/>
    </row>
    <row r="1349" spans="1:18" s="16" customFormat="1">
      <c r="A1349" s="1"/>
      <c r="B1349" s="1"/>
      <c r="C1349" s="1"/>
      <c r="D1349" s="8"/>
      <c r="E1349" s="1"/>
      <c r="F1349" s="1"/>
      <c r="G1349" s="1"/>
      <c r="H1349" s="1"/>
      <c r="I1349" s="1"/>
      <c r="J1349" s="1"/>
      <c r="K1349" s="1"/>
      <c r="L1349" s="1"/>
      <c r="M1349" s="1"/>
      <c r="N1349" s="1"/>
      <c r="O1349" s="157"/>
      <c r="P1349" s="129"/>
      <c r="Q1349" s="15"/>
      <c r="R1349" s="15"/>
    </row>
    <row r="1350" spans="1:18" s="16" customFormat="1">
      <c r="A1350" s="1"/>
      <c r="B1350" s="1"/>
      <c r="C1350" s="1"/>
      <c r="D1350" s="8"/>
      <c r="E1350" s="1"/>
      <c r="F1350" s="1"/>
      <c r="G1350" s="1"/>
      <c r="H1350" s="1"/>
      <c r="I1350" s="1"/>
      <c r="J1350" s="1"/>
      <c r="K1350" s="1"/>
      <c r="L1350" s="1"/>
      <c r="M1350" s="1"/>
      <c r="N1350" s="1"/>
      <c r="O1350" s="157"/>
      <c r="P1350" s="129"/>
      <c r="Q1350" s="15"/>
      <c r="R1350" s="15"/>
    </row>
    <row r="1351" spans="1:18" s="16" customFormat="1">
      <c r="A1351" s="1"/>
      <c r="B1351" s="1"/>
      <c r="C1351" s="1"/>
      <c r="D1351" s="8"/>
      <c r="E1351" s="1"/>
      <c r="F1351" s="1"/>
      <c r="G1351" s="1"/>
      <c r="H1351" s="1"/>
      <c r="I1351" s="1"/>
      <c r="J1351" s="1"/>
      <c r="K1351" s="1"/>
      <c r="L1351" s="1"/>
      <c r="M1351" s="1"/>
      <c r="N1351" s="1"/>
      <c r="O1351" s="157"/>
      <c r="P1351" s="129"/>
      <c r="Q1351" s="15"/>
      <c r="R1351" s="15"/>
    </row>
    <row r="1352" spans="1:18" s="16" customFormat="1">
      <c r="A1352" s="1"/>
      <c r="B1352" s="1"/>
      <c r="C1352" s="1"/>
      <c r="D1352" s="8"/>
      <c r="E1352" s="1"/>
      <c r="F1352" s="1"/>
      <c r="G1352" s="1"/>
      <c r="H1352" s="1"/>
      <c r="I1352" s="1"/>
      <c r="J1352" s="1"/>
      <c r="K1352" s="1"/>
      <c r="L1352" s="1"/>
      <c r="M1352" s="1"/>
      <c r="N1352" s="1"/>
      <c r="O1352" s="157"/>
      <c r="P1352" s="129"/>
      <c r="Q1352" s="15"/>
      <c r="R1352" s="15"/>
    </row>
    <row r="1353" spans="1:18" s="16" customFormat="1">
      <c r="A1353" s="1"/>
      <c r="B1353" s="1"/>
      <c r="C1353" s="1"/>
      <c r="D1353" s="8"/>
      <c r="E1353" s="1"/>
      <c r="F1353" s="1"/>
      <c r="G1353" s="1"/>
      <c r="H1353" s="1"/>
      <c r="I1353" s="1"/>
      <c r="J1353" s="1"/>
      <c r="K1353" s="1"/>
      <c r="L1353" s="1"/>
      <c r="M1353" s="1"/>
      <c r="N1353" s="1"/>
      <c r="O1353" s="157"/>
      <c r="P1353" s="129"/>
      <c r="Q1353" s="15"/>
      <c r="R1353" s="15"/>
    </row>
    <row r="1354" spans="1:18" s="16" customFormat="1">
      <c r="A1354" s="1"/>
      <c r="B1354" s="1"/>
      <c r="C1354" s="1"/>
      <c r="D1354" s="8"/>
      <c r="E1354" s="1"/>
      <c r="F1354" s="1"/>
      <c r="G1354" s="1"/>
      <c r="H1354" s="1"/>
      <c r="I1354" s="1"/>
      <c r="J1354" s="1"/>
      <c r="K1354" s="1"/>
      <c r="L1354" s="1"/>
      <c r="M1354" s="1"/>
      <c r="N1354" s="1"/>
      <c r="O1354" s="157"/>
      <c r="P1354" s="129"/>
      <c r="Q1354" s="15"/>
      <c r="R1354" s="15"/>
    </row>
    <row r="1355" spans="1:18" s="16" customFormat="1">
      <c r="A1355" s="1"/>
      <c r="B1355" s="1"/>
      <c r="C1355" s="1"/>
      <c r="D1355" s="8"/>
      <c r="E1355" s="1"/>
      <c r="F1355" s="1"/>
      <c r="G1355" s="1"/>
      <c r="H1355" s="1"/>
      <c r="I1355" s="1"/>
      <c r="J1355" s="1"/>
      <c r="K1355" s="1"/>
      <c r="L1355" s="1"/>
      <c r="M1355" s="1"/>
      <c r="N1355" s="1"/>
      <c r="O1355" s="157"/>
      <c r="P1355" s="129"/>
      <c r="Q1355" s="15"/>
      <c r="R1355" s="15"/>
    </row>
    <row r="1356" spans="1:18" s="16" customFormat="1">
      <c r="A1356" s="1"/>
      <c r="B1356" s="1"/>
      <c r="C1356" s="1"/>
      <c r="D1356" s="8"/>
      <c r="E1356" s="1"/>
      <c r="F1356" s="1"/>
      <c r="G1356" s="1"/>
      <c r="H1356" s="1"/>
      <c r="I1356" s="1"/>
      <c r="J1356" s="1"/>
      <c r="K1356" s="1"/>
      <c r="L1356" s="1"/>
      <c r="M1356" s="1"/>
      <c r="N1356" s="1"/>
      <c r="O1356" s="157"/>
      <c r="P1356" s="129"/>
      <c r="Q1356" s="15"/>
      <c r="R1356" s="15"/>
    </row>
    <row r="1357" spans="1:18" s="16" customFormat="1">
      <c r="A1357" s="1"/>
      <c r="B1357" s="1"/>
      <c r="C1357" s="1"/>
      <c r="D1357" s="8"/>
      <c r="E1357" s="1"/>
      <c r="F1357" s="1"/>
      <c r="G1357" s="1"/>
      <c r="H1357" s="1"/>
      <c r="I1357" s="1"/>
      <c r="J1357" s="1"/>
      <c r="K1357" s="1"/>
      <c r="L1357" s="1"/>
      <c r="M1357" s="1"/>
      <c r="N1357" s="1"/>
      <c r="O1357" s="157"/>
      <c r="P1357" s="129"/>
      <c r="Q1357" s="15"/>
      <c r="R1357" s="15"/>
    </row>
    <row r="1358" spans="1:18" s="16" customFormat="1">
      <c r="A1358" s="1"/>
      <c r="B1358" s="1"/>
      <c r="C1358" s="1"/>
      <c r="D1358" s="8"/>
      <c r="E1358" s="1"/>
      <c r="F1358" s="1"/>
      <c r="G1358" s="1"/>
      <c r="H1358" s="1"/>
      <c r="I1358" s="1"/>
      <c r="J1358" s="1"/>
      <c r="K1358" s="1"/>
      <c r="L1358" s="1"/>
      <c r="M1358" s="1"/>
      <c r="N1358" s="1"/>
      <c r="O1358" s="157"/>
      <c r="P1358" s="129"/>
      <c r="Q1358" s="15"/>
      <c r="R1358" s="15"/>
    </row>
    <row r="1359" spans="1:18" s="16" customFormat="1">
      <c r="A1359" s="1"/>
      <c r="B1359" s="1"/>
      <c r="C1359" s="1"/>
      <c r="D1359" s="8"/>
      <c r="E1359" s="1"/>
      <c r="F1359" s="1"/>
      <c r="G1359" s="1"/>
      <c r="H1359" s="1"/>
      <c r="I1359" s="1"/>
      <c r="J1359" s="1"/>
      <c r="K1359" s="1"/>
      <c r="L1359" s="1"/>
      <c r="M1359" s="1"/>
      <c r="N1359" s="1"/>
      <c r="O1359" s="157"/>
      <c r="P1359" s="129"/>
      <c r="Q1359" s="15"/>
      <c r="R1359" s="15"/>
    </row>
    <row r="1360" spans="1:18" s="16" customFormat="1">
      <c r="A1360" s="1"/>
      <c r="B1360" s="1"/>
      <c r="C1360" s="1"/>
      <c r="D1360" s="8"/>
      <c r="E1360" s="1"/>
      <c r="F1360" s="1"/>
      <c r="G1360" s="1"/>
      <c r="H1360" s="1"/>
      <c r="I1360" s="1"/>
      <c r="J1360" s="1"/>
      <c r="K1360" s="1"/>
      <c r="L1360" s="1"/>
      <c r="M1360" s="1"/>
      <c r="N1360" s="1"/>
      <c r="O1360" s="157"/>
      <c r="P1360" s="129"/>
      <c r="Q1360" s="15"/>
      <c r="R1360" s="15"/>
    </row>
    <row r="1361" spans="1:18" s="16" customFormat="1">
      <c r="A1361" s="1"/>
      <c r="B1361" s="1"/>
      <c r="C1361" s="1"/>
      <c r="D1361" s="8"/>
      <c r="E1361" s="1"/>
      <c r="F1361" s="1"/>
      <c r="G1361" s="1"/>
      <c r="H1361" s="1"/>
      <c r="I1361" s="1"/>
      <c r="J1361" s="1"/>
      <c r="K1361" s="1"/>
      <c r="L1361" s="1"/>
      <c r="M1361" s="1"/>
      <c r="N1361" s="1"/>
      <c r="O1361" s="157"/>
      <c r="P1361" s="129"/>
      <c r="Q1361" s="15"/>
      <c r="R1361" s="15"/>
    </row>
    <row r="1362" spans="1:18" s="16" customFormat="1">
      <c r="A1362" s="1"/>
      <c r="B1362" s="1"/>
      <c r="C1362" s="1"/>
      <c r="D1362" s="8"/>
      <c r="E1362" s="1"/>
      <c r="F1362" s="1"/>
      <c r="G1362" s="1"/>
      <c r="H1362" s="1"/>
      <c r="I1362" s="1"/>
      <c r="J1362" s="1"/>
      <c r="K1362" s="1"/>
      <c r="L1362" s="1"/>
      <c r="M1362" s="1"/>
      <c r="N1362" s="1"/>
      <c r="O1362" s="157"/>
      <c r="P1362" s="129"/>
      <c r="Q1362" s="15"/>
      <c r="R1362" s="15"/>
    </row>
    <row r="1363" spans="1:18" s="16" customFormat="1">
      <c r="A1363" s="1"/>
      <c r="B1363" s="1"/>
      <c r="C1363" s="1"/>
      <c r="D1363" s="8"/>
      <c r="E1363" s="1"/>
      <c r="F1363" s="1"/>
      <c r="G1363" s="1"/>
      <c r="H1363" s="1"/>
      <c r="I1363" s="1"/>
      <c r="J1363" s="1"/>
      <c r="K1363" s="1"/>
      <c r="L1363" s="1"/>
      <c r="M1363" s="1"/>
      <c r="N1363" s="1"/>
      <c r="O1363" s="157"/>
      <c r="P1363" s="129"/>
      <c r="Q1363" s="15"/>
      <c r="R1363" s="15"/>
    </row>
    <row r="1364" spans="1:18" s="16" customFormat="1">
      <c r="A1364" s="1"/>
      <c r="B1364" s="1"/>
      <c r="C1364" s="1"/>
      <c r="D1364" s="8"/>
      <c r="E1364" s="1"/>
      <c r="F1364" s="1"/>
      <c r="G1364" s="1"/>
      <c r="H1364" s="1"/>
      <c r="I1364" s="1"/>
      <c r="J1364" s="1"/>
      <c r="K1364" s="1"/>
      <c r="L1364" s="1"/>
      <c r="M1364" s="1"/>
      <c r="N1364" s="1"/>
      <c r="O1364" s="157"/>
      <c r="P1364" s="129"/>
      <c r="Q1364" s="15"/>
      <c r="R1364" s="15"/>
    </row>
    <row r="1365" spans="1:18" s="16" customFormat="1">
      <c r="A1365" s="1"/>
      <c r="B1365" s="1"/>
      <c r="C1365" s="1"/>
      <c r="D1365" s="8"/>
      <c r="E1365" s="1"/>
      <c r="F1365" s="1"/>
      <c r="G1365" s="1"/>
      <c r="H1365" s="1"/>
      <c r="I1365" s="1"/>
      <c r="J1365" s="1"/>
      <c r="K1365" s="1"/>
      <c r="L1365" s="1"/>
      <c r="M1365" s="1"/>
      <c r="N1365" s="1"/>
      <c r="O1365" s="157"/>
      <c r="P1365" s="129"/>
      <c r="Q1365" s="15"/>
      <c r="R1365" s="15"/>
    </row>
    <row r="1366" spans="1:18" s="16" customFormat="1">
      <c r="A1366" s="1"/>
      <c r="B1366" s="1"/>
      <c r="C1366" s="1"/>
      <c r="D1366" s="8"/>
      <c r="E1366" s="1"/>
      <c r="F1366" s="1"/>
      <c r="G1366" s="1"/>
      <c r="H1366" s="1"/>
      <c r="I1366" s="1"/>
      <c r="J1366" s="1"/>
      <c r="K1366" s="1"/>
      <c r="L1366" s="1"/>
      <c r="M1366" s="1"/>
      <c r="N1366" s="1"/>
      <c r="O1366" s="157"/>
      <c r="P1366" s="129"/>
      <c r="Q1366" s="15"/>
      <c r="R1366" s="15"/>
    </row>
    <row r="1367" spans="1:18" s="16" customFormat="1">
      <c r="A1367" s="1"/>
      <c r="B1367" s="1"/>
      <c r="C1367" s="1"/>
      <c r="D1367" s="8"/>
      <c r="E1367" s="1"/>
      <c r="F1367" s="1"/>
      <c r="G1367" s="1"/>
      <c r="H1367" s="1"/>
      <c r="I1367" s="1"/>
      <c r="J1367" s="1"/>
      <c r="K1367" s="1"/>
      <c r="L1367" s="1"/>
      <c r="M1367" s="1"/>
      <c r="N1367" s="1"/>
      <c r="O1367" s="157"/>
      <c r="P1367" s="129"/>
      <c r="Q1367" s="15"/>
      <c r="R1367" s="15"/>
    </row>
    <row r="1368" spans="1:18" s="16" customFormat="1">
      <c r="A1368" s="1"/>
      <c r="B1368" s="1"/>
      <c r="C1368" s="1"/>
      <c r="D1368" s="8"/>
      <c r="E1368" s="1"/>
      <c r="F1368" s="1"/>
      <c r="G1368" s="1"/>
      <c r="H1368" s="1"/>
      <c r="I1368" s="1"/>
      <c r="J1368" s="1"/>
      <c r="K1368" s="1"/>
      <c r="L1368" s="1"/>
      <c r="M1368" s="1"/>
      <c r="N1368" s="1"/>
      <c r="O1368" s="157"/>
      <c r="P1368" s="129"/>
      <c r="Q1368" s="15"/>
      <c r="R1368" s="15"/>
    </row>
    <row r="1369" spans="1:18" s="16" customFormat="1">
      <c r="A1369" s="1"/>
      <c r="B1369" s="1"/>
      <c r="C1369" s="1"/>
      <c r="D1369" s="8"/>
      <c r="E1369" s="1"/>
      <c r="F1369" s="1"/>
      <c r="G1369" s="1"/>
      <c r="H1369" s="1"/>
      <c r="I1369" s="1"/>
      <c r="J1369" s="1"/>
      <c r="K1369" s="1"/>
      <c r="L1369" s="1"/>
      <c r="M1369" s="1"/>
      <c r="N1369" s="1"/>
      <c r="O1369" s="157"/>
      <c r="P1369" s="129"/>
      <c r="Q1369" s="15"/>
      <c r="R1369" s="15"/>
    </row>
    <row r="1370" spans="1:18" s="16" customFormat="1">
      <c r="A1370" s="1"/>
      <c r="B1370" s="1"/>
      <c r="C1370" s="1"/>
      <c r="D1370" s="8"/>
      <c r="E1370" s="1"/>
      <c r="F1370" s="1"/>
      <c r="G1370" s="1"/>
      <c r="H1370" s="1"/>
      <c r="I1370" s="1"/>
      <c r="J1370" s="1"/>
      <c r="K1370" s="1"/>
      <c r="L1370" s="1"/>
      <c r="M1370" s="1"/>
      <c r="N1370" s="1"/>
      <c r="O1370" s="157"/>
      <c r="P1370" s="129"/>
      <c r="Q1370" s="15"/>
      <c r="R1370" s="15"/>
    </row>
    <row r="1371" spans="1:18" s="16" customFormat="1">
      <c r="A1371" s="1"/>
      <c r="B1371" s="1"/>
      <c r="C1371" s="1"/>
      <c r="D1371" s="8"/>
      <c r="E1371" s="1"/>
      <c r="F1371" s="1"/>
      <c r="G1371" s="1"/>
      <c r="H1371" s="1"/>
      <c r="I1371" s="1"/>
      <c r="J1371" s="1"/>
      <c r="K1371" s="1"/>
      <c r="L1371" s="1"/>
      <c r="M1371" s="1"/>
      <c r="N1371" s="1"/>
      <c r="O1371" s="157"/>
      <c r="P1371" s="129"/>
      <c r="Q1371" s="15"/>
      <c r="R1371" s="15"/>
    </row>
    <row r="1372" spans="1:18" s="16" customFormat="1">
      <c r="A1372" s="1"/>
      <c r="B1372" s="1"/>
      <c r="C1372" s="1"/>
      <c r="D1372" s="8"/>
      <c r="E1372" s="1"/>
      <c r="F1372" s="1"/>
      <c r="G1372" s="1"/>
      <c r="H1372" s="1"/>
      <c r="I1372" s="1"/>
      <c r="J1372" s="1"/>
      <c r="K1372" s="1"/>
      <c r="L1372" s="1"/>
      <c r="M1372" s="1"/>
      <c r="N1372" s="1"/>
      <c r="O1372" s="157"/>
      <c r="P1372" s="129"/>
      <c r="Q1372" s="15"/>
      <c r="R1372" s="15"/>
    </row>
    <row r="1373" spans="1:18" s="16" customFormat="1">
      <c r="A1373" s="1"/>
      <c r="B1373" s="1"/>
      <c r="C1373" s="1"/>
      <c r="D1373" s="8"/>
      <c r="E1373" s="1"/>
      <c r="F1373" s="1"/>
      <c r="G1373" s="1"/>
      <c r="H1373" s="1"/>
      <c r="I1373" s="1"/>
      <c r="J1373" s="1"/>
      <c r="K1373" s="1"/>
      <c r="L1373" s="1"/>
      <c r="M1373" s="1"/>
      <c r="N1373" s="1"/>
      <c r="O1373" s="157"/>
      <c r="P1373" s="129"/>
      <c r="Q1373" s="15"/>
      <c r="R1373" s="15"/>
    </row>
    <row r="1374" spans="1:18" s="16" customFormat="1">
      <c r="A1374" s="1"/>
      <c r="B1374" s="1"/>
      <c r="C1374" s="1"/>
      <c r="D1374" s="8"/>
      <c r="E1374" s="1"/>
      <c r="F1374" s="1"/>
      <c r="G1374" s="1"/>
      <c r="H1374" s="1"/>
      <c r="I1374" s="1"/>
      <c r="J1374" s="1"/>
      <c r="K1374" s="1"/>
      <c r="L1374" s="1"/>
      <c r="M1374" s="1"/>
      <c r="N1374" s="1"/>
      <c r="O1374" s="157"/>
      <c r="P1374" s="129"/>
      <c r="Q1374" s="15"/>
      <c r="R1374" s="15"/>
    </row>
    <row r="1375" spans="1:18" s="16" customFormat="1">
      <c r="A1375" s="1"/>
      <c r="B1375" s="1"/>
      <c r="C1375" s="1"/>
      <c r="D1375" s="8"/>
      <c r="E1375" s="1"/>
      <c r="F1375" s="1"/>
      <c r="G1375" s="1"/>
      <c r="H1375" s="1"/>
      <c r="I1375" s="1"/>
      <c r="J1375" s="1"/>
      <c r="K1375" s="1"/>
      <c r="L1375" s="1"/>
      <c r="M1375" s="1"/>
      <c r="N1375" s="1"/>
      <c r="O1375" s="157"/>
      <c r="P1375" s="129"/>
      <c r="Q1375" s="15"/>
      <c r="R1375" s="15"/>
    </row>
    <row r="1376" spans="1:18" s="16" customFormat="1">
      <c r="A1376" s="1"/>
      <c r="B1376" s="1"/>
      <c r="C1376" s="1"/>
      <c r="D1376" s="8"/>
      <c r="E1376" s="1"/>
      <c r="F1376" s="1"/>
      <c r="G1376" s="1"/>
      <c r="H1376" s="1"/>
      <c r="I1376" s="1"/>
      <c r="J1376" s="1"/>
      <c r="K1376" s="1"/>
      <c r="L1376" s="1"/>
      <c r="M1376" s="1"/>
      <c r="N1376" s="1"/>
      <c r="O1376" s="157"/>
      <c r="P1376" s="129"/>
      <c r="Q1376" s="15"/>
      <c r="R1376" s="15"/>
    </row>
    <row r="1377" spans="1:18" s="16" customFormat="1">
      <c r="A1377" s="1"/>
      <c r="B1377" s="1"/>
      <c r="C1377" s="1"/>
      <c r="D1377" s="8"/>
      <c r="E1377" s="1"/>
      <c r="F1377" s="1"/>
      <c r="G1377" s="1"/>
      <c r="H1377" s="1"/>
      <c r="I1377" s="1"/>
      <c r="J1377" s="1"/>
      <c r="K1377" s="1"/>
      <c r="L1377" s="1"/>
      <c r="M1377" s="1"/>
      <c r="N1377" s="1"/>
      <c r="O1377" s="157"/>
      <c r="P1377" s="129"/>
      <c r="Q1377" s="15"/>
      <c r="R1377" s="15"/>
    </row>
    <row r="1378" spans="1:18" s="16" customFormat="1">
      <c r="A1378" s="1"/>
      <c r="B1378" s="1"/>
      <c r="C1378" s="1"/>
      <c r="D1378" s="8"/>
      <c r="E1378" s="1"/>
      <c r="F1378" s="1"/>
      <c r="G1378" s="1"/>
      <c r="H1378" s="1"/>
      <c r="I1378" s="1"/>
      <c r="J1378" s="1"/>
      <c r="K1378" s="1"/>
      <c r="L1378" s="1"/>
      <c r="M1378" s="1"/>
      <c r="N1378" s="1"/>
      <c r="O1378" s="157"/>
      <c r="P1378" s="129"/>
      <c r="Q1378" s="15"/>
      <c r="R1378" s="15"/>
    </row>
    <row r="1379" spans="1:18" s="16" customFormat="1">
      <c r="A1379" s="1"/>
      <c r="B1379" s="1"/>
      <c r="C1379" s="1"/>
      <c r="D1379" s="8"/>
      <c r="E1379" s="1"/>
      <c r="F1379" s="1"/>
      <c r="G1379" s="1"/>
      <c r="H1379" s="1"/>
      <c r="I1379" s="1"/>
      <c r="J1379" s="1"/>
      <c r="K1379" s="1"/>
      <c r="L1379" s="1"/>
      <c r="M1379" s="1"/>
      <c r="N1379" s="1"/>
      <c r="O1379" s="157"/>
      <c r="P1379" s="129"/>
      <c r="Q1379" s="15"/>
      <c r="R1379" s="15"/>
    </row>
    <row r="1380" spans="1:18" s="16" customFormat="1">
      <c r="A1380" s="1"/>
      <c r="B1380" s="1"/>
      <c r="C1380" s="1"/>
      <c r="D1380" s="8"/>
      <c r="E1380" s="1"/>
      <c r="F1380" s="1"/>
      <c r="G1380" s="1"/>
      <c r="H1380" s="1"/>
      <c r="I1380" s="1"/>
      <c r="J1380" s="1"/>
      <c r="K1380" s="1"/>
      <c r="L1380" s="1"/>
      <c r="M1380" s="1"/>
      <c r="N1380" s="1"/>
      <c r="O1380" s="157"/>
      <c r="P1380" s="129"/>
      <c r="Q1380" s="15"/>
      <c r="R1380" s="15"/>
    </row>
    <row r="1381" spans="1:18" s="16" customFormat="1">
      <c r="A1381" s="1"/>
      <c r="B1381" s="1"/>
      <c r="C1381" s="1"/>
      <c r="D1381" s="8"/>
      <c r="E1381" s="1"/>
      <c r="F1381" s="1"/>
      <c r="G1381" s="1"/>
      <c r="H1381" s="1"/>
      <c r="I1381" s="1"/>
      <c r="J1381" s="1"/>
      <c r="K1381" s="1"/>
      <c r="L1381" s="1"/>
      <c r="M1381" s="1"/>
      <c r="N1381" s="1"/>
      <c r="O1381" s="157"/>
      <c r="P1381" s="129"/>
      <c r="Q1381" s="15"/>
      <c r="R1381" s="15"/>
    </row>
    <row r="1382" spans="1:18" s="16" customFormat="1">
      <c r="A1382" s="1"/>
      <c r="B1382" s="1"/>
      <c r="C1382" s="1"/>
      <c r="D1382" s="8"/>
      <c r="E1382" s="1"/>
      <c r="F1382" s="1"/>
      <c r="G1382" s="1"/>
      <c r="H1382" s="1"/>
      <c r="I1382" s="1"/>
      <c r="J1382" s="1"/>
      <c r="K1382" s="1"/>
      <c r="L1382" s="1"/>
      <c r="M1382" s="1"/>
      <c r="N1382" s="1"/>
      <c r="O1382" s="157"/>
      <c r="P1382" s="129"/>
      <c r="Q1382" s="15"/>
      <c r="R1382" s="15"/>
    </row>
    <row r="1383" spans="1:18" s="16" customFormat="1">
      <c r="A1383" s="1"/>
      <c r="B1383" s="1"/>
      <c r="C1383" s="1"/>
      <c r="D1383" s="8"/>
      <c r="E1383" s="1"/>
      <c r="F1383" s="1"/>
      <c r="G1383" s="1"/>
      <c r="H1383" s="1"/>
      <c r="I1383" s="1"/>
      <c r="J1383" s="1"/>
      <c r="K1383" s="1"/>
      <c r="L1383" s="1"/>
      <c r="M1383" s="1"/>
      <c r="N1383" s="1"/>
      <c r="O1383" s="157"/>
      <c r="P1383" s="129"/>
      <c r="Q1383" s="15"/>
      <c r="R1383" s="15"/>
    </row>
    <row r="1384" spans="1:18" s="16" customFormat="1">
      <c r="A1384" s="1"/>
      <c r="B1384" s="1"/>
      <c r="C1384" s="1"/>
      <c r="D1384" s="8"/>
      <c r="E1384" s="1"/>
      <c r="F1384" s="1"/>
      <c r="G1384" s="1"/>
      <c r="H1384" s="1"/>
      <c r="I1384" s="1"/>
      <c r="J1384" s="1"/>
      <c r="K1384" s="1"/>
      <c r="L1384" s="1"/>
      <c r="M1384" s="1"/>
      <c r="N1384" s="1"/>
      <c r="O1384" s="157"/>
      <c r="P1384" s="129"/>
      <c r="Q1384" s="15"/>
      <c r="R1384" s="15"/>
    </row>
    <row r="1385" spans="1:18" s="16" customFormat="1">
      <c r="A1385" s="1"/>
      <c r="B1385" s="1"/>
      <c r="C1385" s="1"/>
      <c r="D1385" s="8"/>
      <c r="E1385" s="1"/>
      <c r="F1385" s="1"/>
      <c r="G1385" s="1"/>
      <c r="H1385" s="1"/>
      <c r="I1385" s="1"/>
      <c r="J1385" s="1"/>
      <c r="K1385" s="1"/>
      <c r="L1385" s="1"/>
      <c r="M1385" s="1"/>
      <c r="N1385" s="1"/>
      <c r="O1385" s="157"/>
      <c r="P1385" s="129"/>
      <c r="Q1385" s="15"/>
      <c r="R1385" s="15"/>
    </row>
    <row r="1386" spans="1:18" s="16" customFormat="1">
      <c r="A1386" s="1"/>
      <c r="B1386" s="1"/>
      <c r="C1386" s="1"/>
      <c r="D1386" s="8"/>
      <c r="E1386" s="1"/>
      <c r="F1386" s="1"/>
      <c r="G1386" s="1"/>
      <c r="H1386" s="1"/>
      <c r="I1386" s="1"/>
      <c r="J1386" s="1"/>
      <c r="K1386" s="1"/>
      <c r="L1386" s="1"/>
      <c r="M1386" s="1"/>
      <c r="N1386" s="1"/>
      <c r="O1386" s="157"/>
      <c r="P1386" s="129"/>
      <c r="Q1386" s="15"/>
      <c r="R1386" s="15"/>
    </row>
    <row r="1387" spans="1:18" s="16" customFormat="1">
      <c r="A1387" s="1"/>
      <c r="B1387" s="1"/>
      <c r="C1387" s="1"/>
      <c r="D1387" s="8"/>
      <c r="E1387" s="1"/>
      <c r="F1387" s="1"/>
      <c r="G1387" s="1"/>
      <c r="H1387" s="1"/>
      <c r="I1387" s="1"/>
      <c r="J1387" s="1"/>
      <c r="K1387" s="1"/>
      <c r="L1387" s="1"/>
      <c r="M1387" s="1"/>
      <c r="N1387" s="1"/>
      <c r="O1387" s="157"/>
      <c r="P1387" s="129"/>
      <c r="Q1387" s="15"/>
      <c r="R1387" s="15"/>
    </row>
    <row r="1388" spans="1:18" s="16" customFormat="1">
      <c r="A1388" s="1"/>
      <c r="B1388" s="1"/>
      <c r="C1388" s="1"/>
      <c r="D1388" s="8"/>
      <c r="E1388" s="1"/>
      <c r="F1388" s="1"/>
      <c r="G1388" s="1"/>
      <c r="H1388" s="1"/>
      <c r="I1388" s="1"/>
      <c r="J1388" s="1"/>
      <c r="K1388" s="1"/>
      <c r="L1388" s="1"/>
      <c r="M1388" s="1"/>
      <c r="N1388" s="1"/>
      <c r="O1388" s="157"/>
      <c r="P1388" s="129"/>
      <c r="Q1388" s="15"/>
      <c r="R1388" s="15"/>
    </row>
    <row r="1389" spans="1:18" s="16" customFormat="1">
      <c r="A1389" s="1"/>
      <c r="B1389" s="1"/>
      <c r="C1389" s="1"/>
      <c r="D1389" s="8"/>
      <c r="E1389" s="1"/>
      <c r="F1389" s="1"/>
      <c r="G1389" s="1"/>
      <c r="H1389" s="1"/>
      <c r="I1389" s="1"/>
      <c r="J1389" s="1"/>
      <c r="K1389" s="1"/>
      <c r="L1389" s="1"/>
      <c r="M1389" s="1"/>
      <c r="N1389" s="1"/>
      <c r="O1389" s="157"/>
      <c r="P1389" s="129"/>
      <c r="Q1389" s="15"/>
      <c r="R1389" s="15"/>
    </row>
    <row r="1390" spans="1:18" s="16" customFormat="1">
      <c r="A1390" s="1"/>
      <c r="B1390" s="1"/>
      <c r="C1390" s="1"/>
      <c r="D1390" s="8"/>
      <c r="E1390" s="1"/>
      <c r="F1390" s="1"/>
      <c r="G1390" s="1"/>
      <c r="H1390" s="1"/>
      <c r="I1390" s="1"/>
      <c r="J1390" s="1"/>
      <c r="K1390" s="1"/>
      <c r="L1390" s="1"/>
      <c r="M1390" s="1"/>
      <c r="N1390" s="1"/>
      <c r="O1390" s="157"/>
      <c r="P1390" s="129"/>
      <c r="Q1390" s="15"/>
      <c r="R1390" s="15"/>
    </row>
    <row r="1391" spans="1:18" s="16" customFormat="1">
      <c r="A1391" s="1"/>
      <c r="B1391" s="1"/>
      <c r="C1391" s="1"/>
      <c r="D1391" s="8"/>
      <c r="E1391" s="1"/>
      <c r="F1391" s="1"/>
      <c r="G1391" s="1"/>
      <c r="H1391" s="1"/>
      <c r="I1391" s="1"/>
      <c r="J1391" s="1"/>
      <c r="K1391" s="1"/>
      <c r="L1391" s="1"/>
      <c r="M1391" s="1"/>
      <c r="N1391" s="1"/>
      <c r="O1391" s="157"/>
      <c r="P1391" s="129"/>
      <c r="Q1391" s="15"/>
      <c r="R1391" s="15"/>
    </row>
    <row r="1392" spans="1:18" s="16" customFormat="1">
      <c r="A1392" s="1"/>
      <c r="B1392" s="1"/>
      <c r="C1392" s="1"/>
      <c r="D1392" s="8"/>
      <c r="E1392" s="1"/>
      <c r="F1392" s="1"/>
      <c r="G1392" s="1"/>
      <c r="H1392" s="1"/>
      <c r="I1392" s="1"/>
      <c r="J1392" s="1"/>
      <c r="K1392" s="1"/>
      <c r="L1392" s="1"/>
      <c r="M1392" s="1"/>
      <c r="N1392" s="1"/>
      <c r="O1392" s="157"/>
      <c r="P1392" s="129"/>
      <c r="Q1392" s="15"/>
      <c r="R1392" s="15"/>
    </row>
    <row r="1393" spans="1:18" s="16" customFormat="1">
      <c r="A1393" s="1"/>
      <c r="B1393" s="1"/>
      <c r="C1393" s="1"/>
      <c r="D1393" s="8"/>
      <c r="E1393" s="1"/>
      <c r="F1393" s="1"/>
      <c r="G1393" s="1"/>
      <c r="H1393" s="1"/>
      <c r="I1393" s="1"/>
      <c r="J1393" s="1"/>
      <c r="K1393" s="1"/>
      <c r="L1393" s="1"/>
      <c r="M1393" s="1"/>
      <c r="N1393" s="1"/>
      <c r="O1393" s="157"/>
      <c r="P1393" s="129"/>
      <c r="Q1393" s="15"/>
      <c r="R1393" s="15"/>
    </row>
    <row r="1394" spans="1:18" s="16" customFormat="1">
      <c r="A1394" s="1"/>
      <c r="B1394" s="1"/>
      <c r="C1394" s="1"/>
      <c r="D1394" s="8"/>
      <c r="E1394" s="1"/>
      <c r="F1394" s="1"/>
      <c r="G1394" s="1"/>
      <c r="H1394" s="1"/>
      <c r="I1394" s="1"/>
      <c r="J1394" s="1"/>
      <c r="K1394" s="1"/>
      <c r="L1394" s="1"/>
      <c r="M1394" s="1"/>
      <c r="N1394" s="1"/>
      <c r="O1394" s="157"/>
      <c r="P1394" s="129"/>
      <c r="Q1394" s="15"/>
      <c r="R1394" s="15"/>
    </row>
    <row r="1395" spans="1:18" s="16" customFormat="1">
      <c r="A1395" s="1"/>
      <c r="B1395" s="1"/>
      <c r="C1395" s="1"/>
      <c r="D1395" s="8"/>
      <c r="E1395" s="1"/>
      <c r="F1395" s="1"/>
      <c r="G1395" s="1"/>
      <c r="H1395" s="1"/>
      <c r="I1395" s="1"/>
      <c r="J1395" s="1"/>
      <c r="K1395" s="1"/>
      <c r="L1395" s="1"/>
      <c r="M1395" s="1"/>
      <c r="N1395" s="1"/>
      <c r="O1395" s="157"/>
      <c r="P1395" s="129"/>
      <c r="Q1395" s="15"/>
      <c r="R1395" s="15"/>
    </row>
    <row r="1396" spans="1:18" s="16" customFormat="1">
      <c r="A1396" s="1"/>
      <c r="B1396" s="1"/>
      <c r="C1396" s="1"/>
      <c r="D1396" s="8"/>
      <c r="E1396" s="1"/>
      <c r="F1396" s="1"/>
      <c r="G1396" s="1"/>
      <c r="H1396" s="1"/>
      <c r="I1396" s="1"/>
      <c r="J1396" s="1"/>
      <c r="K1396" s="1"/>
      <c r="L1396" s="1"/>
      <c r="M1396" s="1"/>
      <c r="N1396" s="1"/>
      <c r="O1396" s="157"/>
      <c r="P1396" s="129"/>
      <c r="Q1396" s="15"/>
      <c r="R1396" s="15"/>
    </row>
    <row r="1397" spans="1:18" s="16" customFormat="1">
      <c r="A1397" s="1"/>
      <c r="B1397" s="1"/>
      <c r="C1397" s="1"/>
      <c r="D1397" s="8"/>
      <c r="E1397" s="1"/>
      <c r="F1397" s="1"/>
      <c r="G1397" s="1"/>
      <c r="H1397" s="1"/>
      <c r="I1397" s="1"/>
      <c r="J1397" s="1"/>
      <c r="K1397" s="1"/>
      <c r="L1397" s="1"/>
      <c r="M1397" s="1"/>
      <c r="N1397" s="1"/>
      <c r="O1397" s="157"/>
      <c r="P1397" s="129"/>
      <c r="Q1397" s="15"/>
      <c r="R1397" s="15"/>
    </row>
    <row r="1398" spans="1:18" s="16" customFormat="1">
      <c r="A1398" s="1"/>
      <c r="B1398" s="1"/>
      <c r="C1398" s="1"/>
      <c r="D1398" s="8"/>
      <c r="E1398" s="1"/>
      <c r="F1398" s="1"/>
      <c r="G1398" s="1"/>
      <c r="H1398" s="1"/>
      <c r="I1398" s="1"/>
      <c r="J1398" s="1"/>
      <c r="K1398" s="1"/>
      <c r="L1398" s="1"/>
      <c r="M1398" s="1"/>
      <c r="N1398" s="1"/>
      <c r="O1398" s="157"/>
      <c r="P1398" s="129"/>
      <c r="Q1398" s="15"/>
      <c r="R1398" s="15"/>
    </row>
    <row r="1399" spans="1:18" s="16" customFormat="1">
      <c r="A1399" s="1"/>
      <c r="B1399" s="1"/>
      <c r="C1399" s="1"/>
      <c r="D1399" s="8"/>
      <c r="E1399" s="1"/>
      <c r="F1399" s="1"/>
      <c r="G1399" s="1"/>
      <c r="H1399" s="1"/>
      <c r="I1399" s="1"/>
      <c r="J1399" s="1"/>
      <c r="K1399" s="1"/>
      <c r="L1399" s="1"/>
      <c r="M1399" s="1"/>
      <c r="N1399" s="1"/>
      <c r="O1399" s="157"/>
      <c r="P1399" s="129"/>
      <c r="Q1399" s="15"/>
      <c r="R1399" s="15"/>
    </row>
    <row r="1400" spans="1:18" s="16" customFormat="1">
      <c r="A1400" s="1"/>
      <c r="B1400" s="1"/>
      <c r="C1400" s="1"/>
      <c r="D1400" s="8"/>
      <c r="E1400" s="1"/>
      <c r="F1400" s="1"/>
      <c r="G1400" s="1"/>
      <c r="H1400" s="1"/>
      <c r="I1400" s="1"/>
      <c r="J1400" s="1"/>
      <c r="K1400" s="1"/>
      <c r="L1400" s="1"/>
      <c r="M1400" s="1"/>
      <c r="N1400" s="1"/>
      <c r="O1400" s="157"/>
      <c r="P1400" s="129"/>
      <c r="Q1400" s="15"/>
      <c r="R1400" s="15"/>
    </row>
    <row r="1401" spans="1:18" s="16" customFormat="1">
      <c r="A1401" s="1"/>
      <c r="B1401" s="1"/>
      <c r="C1401" s="1"/>
      <c r="D1401" s="8"/>
      <c r="E1401" s="1"/>
      <c r="F1401" s="1"/>
      <c r="G1401" s="1"/>
      <c r="H1401" s="1"/>
      <c r="I1401" s="1"/>
      <c r="J1401" s="1"/>
      <c r="K1401" s="1"/>
      <c r="L1401" s="1"/>
      <c r="M1401" s="1"/>
      <c r="N1401" s="1"/>
      <c r="O1401" s="157"/>
      <c r="P1401" s="129"/>
      <c r="Q1401" s="15"/>
      <c r="R1401" s="15"/>
    </row>
    <row r="1402" spans="1:18" s="16" customFormat="1">
      <c r="A1402" s="1"/>
      <c r="B1402" s="1"/>
      <c r="C1402" s="1"/>
      <c r="D1402" s="8"/>
      <c r="E1402" s="1"/>
      <c r="F1402" s="1"/>
      <c r="G1402" s="1"/>
      <c r="H1402" s="1"/>
      <c r="I1402" s="1"/>
      <c r="J1402" s="1"/>
      <c r="K1402" s="1"/>
      <c r="L1402" s="1"/>
      <c r="M1402" s="1"/>
      <c r="N1402" s="1"/>
      <c r="O1402" s="157"/>
      <c r="P1402" s="129"/>
      <c r="Q1402" s="15"/>
      <c r="R1402" s="15"/>
    </row>
    <row r="1403" spans="1:18" s="16" customFormat="1">
      <c r="A1403" s="1"/>
      <c r="B1403" s="1"/>
      <c r="C1403" s="1"/>
      <c r="D1403" s="8"/>
      <c r="E1403" s="1"/>
      <c r="F1403" s="1"/>
      <c r="G1403" s="1"/>
      <c r="H1403" s="1"/>
      <c r="I1403" s="1"/>
      <c r="J1403" s="1"/>
      <c r="K1403" s="1"/>
      <c r="L1403" s="1"/>
      <c r="M1403" s="1"/>
      <c r="N1403" s="1"/>
      <c r="O1403" s="157"/>
      <c r="P1403" s="129"/>
      <c r="Q1403" s="15"/>
      <c r="R1403" s="15"/>
    </row>
    <row r="1404" spans="1:18" s="16" customFormat="1">
      <c r="A1404" s="1"/>
      <c r="B1404" s="1"/>
      <c r="C1404" s="1"/>
      <c r="D1404" s="8"/>
      <c r="E1404" s="1"/>
      <c r="F1404" s="1"/>
      <c r="G1404" s="1"/>
      <c r="H1404" s="1"/>
      <c r="I1404" s="1"/>
      <c r="J1404" s="1"/>
      <c r="K1404" s="1"/>
      <c r="L1404" s="1"/>
      <c r="M1404" s="1"/>
      <c r="N1404" s="1"/>
      <c r="O1404" s="157"/>
      <c r="P1404" s="129"/>
      <c r="Q1404" s="15"/>
      <c r="R1404" s="15"/>
    </row>
    <row r="1405" spans="1:18" s="16" customFormat="1">
      <c r="A1405" s="1"/>
      <c r="B1405" s="1"/>
      <c r="C1405" s="1"/>
      <c r="D1405" s="8"/>
      <c r="E1405" s="1"/>
      <c r="F1405" s="1"/>
      <c r="G1405" s="1"/>
      <c r="H1405" s="1"/>
      <c r="I1405" s="1"/>
      <c r="J1405" s="1"/>
      <c r="K1405" s="1"/>
      <c r="L1405" s="1"/>
      <c r="M1405" s="1"/>
      <c r="N1405" s="1"/>
      <c r="O1405" s="157"/>
      <c r="P1405" s="129"/>
      <c r="Q1405" s="15"/>
      <c r="R1405" s="15"/>
    </row>
    <row r="1406" spans="1:18" s="16" customFormat="1">
      <c r="A1406" s="1"/>
      <c r="B1406" s="1"/>
      <c r="C1406" s="1"/>
      <c r="D1406" s="8"/>
      <c r="E1406" s="1"/>
      <c r="F1406" s="1"/>
      <c r="G1406" s="1"/>
      <c r="H1406" s="1"/>
      <c r="I1406" s="1"/>
      <c r="J1406" s="1"/>
      <c r="K1406" s="1"/>
      <c r="L1406" s="1"/>
      <c r="M1406" s="1"/>
      <c r="N1406" s="1"/>
      <c r="O1406" s="157"/>
      <c r="P1406" s="129"/>
      <c r="Q1406" s="15"/>
      <c r="R1406" s="15"/>
    </row>
    <row r="1407" spans="1:18" s="16" customFormat="1">
      <c r="A1407" s="1"/>
      <c r="B1407" s="1"/>
      <c r="C1407" s="1"/>
      <c r="D1407" s="8"/>
      <c r="E1407" s="1"/>
      <c r="F1407" s="1"/>
      <c r="G1407" s="1"/>
      <c r="H1407" s="1"/>
      <c r="I1407" s="1"/>
      <c r="J1407" s="1"/>
      <c r="K1407" s="1"/>
      <c r="L1407" s="1"/>
      <c r="M1407" s="1"/>
      <c r="N1407" s="1"/>
      <c r="O1407" s="157"/>
      <c r="P1407" s="129"/>
      <c r="Q1407" s="15"/>
      <c r="R1407" s="15"/>
    </row>
    <row r="1408" spans="1:18" s="16" customFormat="1">
      <c r="A1408" s="1"/>
      <c r="B1408" s="1"/>
      <c r="C1408" s="1"/>
      <c r="D1408" s="8"/>
      <c r="E1408" s="1"/>
      <c r="F1408" s="1"/>
      <c r="G1408" s="1"/>
      <c r="H1408" s="1"/>
      <c r="I1408" s="1"/>
      <c r="J1408" s="1"/>
      <c r="K1408" s="1"/>
      <c r="L1408" s="1"/>
      <c r="M1408" s="1"/>
      <c r="N1408" s="1"/>
      <c r="O1408" s="157"/>
      <c r="P1408" s="129"/>
      <c r="Q1408" s="15"/>
      <c r="R1408" s="15"/>
    </row>
    <row r="1409" spans="1:18" s="16" customFormat="1">
      <c r="A1409" s="1"/>
      <c r="B1409" s="1"/>
      <c r="C1409" s="1"/>
      <c r="D1409" s="8"/>
      <c r="E1409" s="1"/>
      <c r="F1409" s="1"/>
      <c r="G1409" s="1"/>
      <c r="H1409" s="1"/>
      <c r="I1409" s="1"/>
      <c r="J1409" s="1"/>
      <c r="K1409" s="1"/>
      <c r="L1409" s="1"/>
      <c r="M1409" s="1"/>
      <c r="N1409" s="1"/>
      <c r="O1409" s="157"/>
      <c r="P1409" s="129"/>
      <c r="Q1409" s="15"/>
      <c r="R1409" s="15"/>
    </row>
    <row r="1410" spans="1:18" s="16" customFormat="1">
      <c r="A1410" s="1"/>
      <c r="B1410" s="1"/>
      <c r="C1410" s="1"/>
      <c r="D1410" s="8"/>
      <c r="E1410" s="1"/>
      <c r="F1410" s="1"/>
      <c r="G1410" s="1"/>
      <c r="H1410" s="1"/>
      <c r="I1410" s="1"/>
      <c r="J1410" s="1"/>
      <c r="K1410" s="1"/>
      <c r="L1410" s="1"/>
      <c r="M1410" s="1"/>
      <c r="N1410" s="1"/>
      <c r="O1410" s="157"/>
      <c r="P1410" s="129"/>
      <c r="Q1410" s="15"/>
      <c r="R1410" s="15"/>
    </row>
    <row r="1411" spans="1:18" s="16" customFormat="1">
      <c r="A1411" s="1"/>
      <c r="B1411" s="1"/>
      <c r="C1411" s="1"/>
      <c r="D1411" s="8"/>
      <c r="E1411" s="1"/>
      <c r="F1411" s="1"/>
      <c r="G1411" s="1"/>
      <c r="H1411" s="1"/>
      <c r="I1411" s="1"/>
      <c r="J1411" s="1"/>
      <c r="K1411" s="1"/>
      <c r="L1411" s="1"/>
      <c r="M1411" s="1"/>
      <c r="N1411" s="1"/>
      <c r="O1411" s="157"/>
      <c r="P1411" s="129"/>
      <c r="Q1411" s="15"/>
      <c r="R1411" s="15"/>
    </row>
    <row r="1412" spans="1:18" s="16" customFormat="1">
      <c r="A1412" s="1"/>
      <c r="B1412" s="1"/>
      <c r="C1412" s="1"/>
      <c r="D1412" s="8"/>
      <c r="E1412" s="1"/>
      <c r="F1412" s="1"/>
      <c r="G1412" s="1"/>
      <c r="H1412" s="1"/>
      <c r="I1412" s="1"/>
      <c r="J1412" s="1"/>
      <c r="K1412" s="1"/>
      <c r="L1412" s="1"/>
      <c r="M1412" s="1"/>
      <c r="N1412" s="1"/>
      <c r="O1412" s="157"/>
      <c r="P1412" s="129"/>
      <c r="Q1412" s="15"/>
      <c r="R1412" s="15"/>
    </row>
    <row r="1413" spans="1:18" s="16" customFormat="1">
      <c r="A1413" s="1"/>
      <c r="B1413" s="1"/>
      <c r="C1413" s="1"/>
      <c r="D1413" s="8"/>
      <c r="E1413" s="1"/>
      <c r="F1413" s="1"/>
      <c r="G1413" s="1"/>
      <c r="H1413" s="1"/>
      <c r="I1413" s="1"/>
      <c r="J1413" s="1"/>
      <c r="K1413" s="1"/>
      <c r="L1413" s="1"/>
      <c r="M1413" s="1"/>
      <c r="N1413" s="1"/>
      <c r="O1413" s="157"/>
      <c r="P1413" s="129"/>
      <c r="Q1413" s="15"/>
      <c r="R1413" s="15"/>
    </row>
    <row r="1414" spans="1:18" s="16" customFormat="1">
      <c r="A1414" s="1"/>
      <c r="B1414" s="1"/>
      <c r="C1414" s="1"/>
      <c r="D1414" s="8"/>
      <c r="E1414" s="1"/>
      <c r="F1414" s="1"/>
      <c r="G1414" s="1"/>
      <c r="H1414" s="1"/>
      <c r="I1414" s="1"/>
      <c r="J1414" s="1"/>
      <c r="K1414" s="1"/>
      <c r="L1414" s="1"/>
      <c r="M1414" s="1"/>
      <c r="N1414" s="1"/>
      <c r="O1414" s="157"/>
      <c r="P1414" s="129"/>
      <c r="Q1414" s="15"/>
      <c r="R1414" s="15"/>
    </row>
    <row r="1415" spans="1:18" s="16" customFormat="1">
      <c r="A1415" s="1"/>
      <c r="B1415" s="1"/>
      <c r="C1415" s="1"/>
      <c r="D1415" s="8"/>
      <c r="E1415" s="1"/>
      <c r="F1415" s="1"/>
      <c r="G1415" s="1"/>
      <c r="H1415" s="1"/>
      <c r="I1415" s="1"/>
      <c r="J1415" s="1"/>
      <c r="K1415" s="1"/>
      <c r="L1415" s="1"/>
      <c r="M1415" s="1"/>
      <c r="N1415" s="1"/>
      <c r="O1415" s="157"/>
      <c r="P1415" s="129"/>
      <c r="Q1415" s="15"/>
      <c r="R1415" s="15"/>
    </row>
    <row r="1416" spans="1:18" s="16" customFormat="1">
      <c r="A1416" s="1"/>
      <c r="B1416" s="1"/>
      <c r="C1416" s="1"/>
      <c r="D1416" s="8"/>
      <c r="E1416" s="1"/>
      <c r="F1416" s="1"/>
      <c r="G1416" s="1"/>
      <c r="H1416" s="1"/>
      <c r="I1416" s="1"/>
      <c r="J1416" s="1"/>
      <c r="K1416" s="1"/>
      <c r="L1416" s="1"/>
      <c r="M1416" s="1"/>
      <c r="N1416" s="1"/>
      <c r="O1416" s="157"/>
      <c r="P1416" s="129"/>
      <c r="Q1416" s="15"/>
      <c r="R1416" s="15"/>
    </row>
    <row r="1417" spans="1:18" s="16" customFormat="1">
      <c r="A1417" s="1"/>
      <c r="B1417" s="1"/>
      <c r="C1417" s="1"/>
      <c r="D1417" s="8"/>
      <c r="E1417" s="1"/>
      <c r="F1417" s="1"/>
      <c r="G1417" s="1"/>
      <c r="H1417" s="1"/>
      <c r="I1417" s="1"/>
      <c r="J1417" s="1"/>
      <c r="K1417" s="1"/>
      <c r="L1417" s="1"/>
      <c r="M1417" s="1"/>
      <c r="N1417" s="1"/>
      <c r="O1417" s="157"/>
      <c r="P1417" s="129"/>
      <c r="Q1417" s="15"/>
      <c r="R1417" s="15"/>
    </row>
    <row r="1418" spans="1:18" s="16" customFormat="1">
      <c r="A1418" s="1"/>
      <c r="B1418" s="1"/>
      <c r="C1418" s="1"/>
      <c r="D1418" s="8"/>
      <c r="E1418" s="1"/>
      <c r="F1418" s="1"/>
      <c r="G1418" s="1"/>
      <c r="H1418" s="1"/>
      <c r="I1418" s="1"/>
      <c r="J1418" s="1"/>
      <c r="K1418" s="1"/>
      <c r="L1418" s="1"/>
      <c r="M1418" s="1"/>
      <c r="N1418" s="1"/>
      <c r="O1418" s="157"/>
      <c r="P1418" s="129"/>
      <c r="Q1418" s="15"/>
      <c r="R1418" s="15"/>
    </row>
    <row r="1419" spans="1:18" s="16" customFormat="1">
      <c r="A1419" s="1"/>
      <c r="B1419" s="1"/>
      <c r="C1419" s="1"/>
      <c r="D1419" s="8"/>
      <c r="E1419" s="1"/>
      <c r="F1419" s="1"/>
      <c r="G1419" s="1"/>
      <c r="H1419" s="1"/>
      <c r="I1419" s="1"/>
      <c r="J1419" s="1"/>
      <c r="K1419" s="1"/>
      <c r="L1419" s="1"/>
      <c r="M1419" s="1"/>
      <c r="N1419" s="1"/>
      <c r="O1419" s="157"/>
      <c r="P1419" s="129"/>
      <c r="Q1419" s="15"/>
      <c r="R1419" s="15"/>
    </row>
    <row r="1420" spans="1:18" s="16" customFormat="1">
      <c r="A1420" s="1"/>
      <c r="B1420" s="1"/>
      <c r="C1420" s="1"/>
      <c r="D1420" s="8"/>
      <c r="E1420" s="1"/>
      <c r="F1420" s="1"/>
      <c r="G1420" s="1"/>
      <c r="H1420" s="1"/>
      <c r="I1420" s="1"/>
      <c r="J1420" s="1"/>
      <c r="K1420" s="1"/>
      <c r="L1420" s="1"/>
      <c r="M1420" s="1"/>
      <c r="N1420" s="1"/>
      <c r="O1420" s="157"/>
      <c r="P1420" s="129"/>
      <c r="Q1420" s="15"/>
      <c r="R1420" s="15"/>
    </row>
    <row r="1421" spans="1:18" s="16" customFormat="1">
      <c r="A1421" s="1"/>
      <c r="B1421" s="1"/>
      <c r="C1421" s="1"/>
      <c r="D1421" s="8"/>
      <c r="E1421" s="1"/>
      <c r="F1421" s="1"/>
      <c r="G1421" s="1"/>
      <c r="H1421" s="1"/>
      <c r="I1421" s="1"/>
      <c r="J1421" s="1"/>
      <c r="K1421" s="1"/>
      <c r="L1421" s="1"/>
      <c r="M1421" s="1"/>
      <c r="N1421" s="1"/>
      <c r="O1421" s="157"/>
      <c r="P1421" s="129"/>
      <c r="Q1421" s="15"/>
      <c r="R1421" s="15"/>
    </row>
    <row r="1422" spans="1:18" s="16" customFormat="1">
      <c r="A1422" s="1"/>
      <c r="B1422" s="1"/>
      <c r="C1422" s="1"/>
      <c r="D1422" s="8"/>
      <c r="E1422" s="1"/>
      <c r="F1422" s="1"/>
      <c r="G1422" s="1"/>
      <c r="H1422" s="1"/>
      <c r="I1422" s="1"/>
      <c r="J1422" s="1"/>
      <c r="K1422" s="1"/>
      <c r="L1422" s="1"/>
      <c r="M1422" s="1"/>
      <c r="N1422" s="1"/>
      <c r="O1422" s="157"/>
      <c r="P1422" s="129"/>
      <c r="Q1422" s="15"/>
      <c r="R1422" s="15"/>
    </row>
    <row r="1423" spans="1:18" s="16" customFormat="1">
      <c r="A1423" s="1"/>
      <c r="B1423" s="1"/>
      <c r="C1423" s="1"/>
      <c r="D1423" s="8"/>
      <c r="E1423" s="1"/>
      <c r="F1423" s="1"/>
      <c r="G1423" s="1"/>
      <c r="H1423" s="1"/>
      <c r="I1423" s="1"/>
      <c r="J1423" s="1"/>
      <c r="K1423" s="1"/>
      <c r="L1423" s="1"/>
      <c r="M1423" s="1"/>
      <c r="N1423" s="1"/>
      <c r="O1423" s="157"/>
      <c r="P1423" s="129"/>
      <c r="Q1423" s="15"/>
      <c r="R1423" s="15"/>
    </row>
    <row r="1424" spans="1:18" s="16" customFormat="1">
      <c r="A1424" s="1"/>
      <c r="B1424" s="1"/>
      <c r="C1424" s="1"/>
      <c r="D1424" s="8"/>
      <c r="E1424" s="1"/>
      <c r="F1424" s="1"/>
      <c r="G1424" s="1"/>
      <c r="H1424" s="1"/>
      <c r="I1424" s="1"/>
      <c r="J1424" s="1"/>
      <c r="K1424" s="1"/>
      <c r="L1424" s="1"/>
      <c r="M1424" s="1"/>
      <c r="N1424" s="1"/>
      <c r="O1424" s="157"/>
      <c r="P1424" s="129"/>
      <c r="Q1424" s="15"/>
      <c r="R1424" s="15"/>
    </row>
    <row r="1425" spans="1:18" s="16" customFormat="1">
      <c r="A1425" s="1"/>
      <c r="B1425" s="1"/>
      <c r="C1425" s="1"/>
      <c r="D1425" s="8"/>
      <c r="E1425" s="1"/>
      <c r="F1425" s="1"/>
      <c r="G1425" s="1"/>
      <c r="H1425" s="1"/>
      <c r="I1425" s="1"/>
      <c r="J1425" s="1"/>
      <c r="K1425" s="1"/>
      <c r="L1425" s="1"/>
      <c r="M1425" s="1"/>
      <c r="N1425" s="1"/>
      <c r="O1425" s="157"/>
      <c r="P1425" s="129"/>
      <c r="Q1425" s="15"/>
      <c r="R1425" s="15"/>
    </row>
    <row r="1426" spans="1:18" s="16" customFormat="1">
      <c r="A1426" s="1"/>
      <c r="B1426" s="1"/>
      <c r="C1426" s="1"/>
      <c r="D1426" s="8"/>
      <c r="E1426" s="1"/>
      <c r="F1426" s="1"/>
      <c r="G1426" s="1"/>
      <c r="H1426" s="1"/>
      <c r="I1426" s="1"/>
      <c r="J1426" s="1"/>
      <c r="K1426" s="1"/>
      <c r="L1426" s="1"/>
      <c r="M1426" s="1"/>
      <c r="N1426" s="1"/>
      <c r="O1426" s="157"/>
      <c r="P1426" s="129"/>
      <c r="Q1426" s="15"/>
      <c r="R1426" s="15"/>
    </row>
    <row r="1427" spans="1:18" s="16" customFormat="1">
      <c r="A1427" s="1"/>
      <c r="B1427" s="1"/>
      <c r="C1427" s="1"/>
      <c r="D1427" s="8"/>
      <c r="E1427" s="1"/>
      <c r="F1427" s="1"/>
      <c r="G1427" s="1"/>
      <c r="H1427" s="1"/>
      <c r="I1427" s="1"/>
      <c r="J1427" s="1"/>
      <c r="K1427" s="1"/>
      <c r="L1427" s="1"/>
      <c r="M1427" s="1"/>
      <c r="N1427" s="1"/>
      <c r="O1427" s="157"/>
      <c r="P1427" s="129"/>
      <c r="Q1427" s="15"/>
      <c r="R1427" s="15"/>
    </row>
    <row r="1428" spans="1:18" s="16" customFormat="1">
      <c r="A1428" s="1"/>
      <c r="B1428" s="1"/>
      <c r="C1428" s="1"/>
      <c r="D1428" s="8"/>
      <c r="E1428" s="1"/>
      <c r="F1428" s="1"/>
      <c r="G1428" s="1"/>
      <c r="H1428" s="1"/>
      <c r="I1428" s="1"/>
      <c r="J1428" s="1"/>
      <c r="K1428" s="1"/>
      <c r="L1428" s="1"/>
      <c r="M1428" s="1"/>
      <c r="N1428" s="1"/>
      <c r="O1428" s="157"/>
      <c r="P1428" s="129"/>
      <c r="Q1428" s="15"/>
      <c r="R1428" s="15"/>
    </row>
    <row r="1429" spans="1:18" s="16" customFormat="1">
      <c r="A1429" s="1"/>
      <c r="B1429" s="1"/>
      <c r="C1429" s="1"/>
      <c r="D1429" s="8"/>
      <c r="E1429" s="1"/>
      <c r="F1429" s="1"/>
      <c r="G1429" s="1"/>
      <c r="H1429" s="1"/>
      <c r="I1429" s="1"/>
      <c r="J1429" s="1"/>
      <c r="K1429" s="1"/>
      <c r="L1429" s="1"/>
      <c r="M1429" s="1"/>
      <c r="N1429" s="1"/>
      <c r="O1429" s="157"/>
      <c r="P1429" s="129"/>
      <c r="Q1429" s="15"/>
      <c r="R1429" s="15"/>
    </row>
    <row r="1430" spans="1:18" s="16" customFormat="1">
      <c r="A1430" s="1"/>
      <c r="B1430" s="1"/>
      <c r="C1430" s="1"/>
      <c r="D1430" s="8"/>
      <c r="E1430" s="1"/>
      <c r="F1430" s="1"/>
      <c r="G1430" s="1"/>
      <c r="H1430" s="1"/>
      <c r="I1430" s="1"/>
      <c r="J1430" s="1"/>
      <c r="K1430" s="1"/>
      <c r="L1430" s="1"/>
      <c r="M1430" s="1"/>
      <c r="N1430" s="1"/>
      <c r="O1430" s="157"/>
      <c r="P1430" s="129"/>
      <c r="Q1430" s="15"/>
      <c r="R1430" s="15"/>
    </row>
    <row r="1431" spans="1:18" s="16" customFormat="1">
      <c r="A1431" s="1"/>
      <c r="B1431" s="1"/>
      <c r="C1431" s="1"/>
      <c r="D1431" s="8"/>
      <c r="E1431" s="1"/>
      <c r="F1431" s="1"/>
      <c r="G1431" s="1"/>
      <c r="H1431" s="1"/>
      <c r="I1431" s="1"/>
      <c r="J1431" s="1"/>
      <c r="K1431" s="1"/>
      <c r="L1431" s="1"/>
      <c r="M1431" s="1"/>
      <c r="N1431" s="1"/>
      <c r="O1431" s="157"/>
      <c r="P1431" s="129"/>
      <c r="Q1431" s="15"/>
      <c r="R1431" s="15"/>
    </row>
    <row r="1432" spans="1:18" s="16" customFormat="1">
      <c r="A1432" s="1"/>
      <c r="B1432" s="1"/>
      <c r="C1432" s="1"/>
      <c r="D1432" s="8"/>
      <c r="E1432" s="1"/>
      <c r="F1432" s="1"/>
      <c r="G1432" s="1"/>
      <c r="H1432" s="1"/>
      <c r="I1432" s="1"/>
      <c r="J1432" s="1"/>
      <c r="K1432" s="1"/>
      <c r="L1432" s="1"/>
      <c r="M1432" s="1"/>
      <c r="N1432" s="1"/>
      <c r="O1432" s="157"/>
      <c r="P1432" s="129"/>
      <c r="Q1432" s="15"/>
      <c r="R1432" s="15"/>
    </row>
    <row r="1433" spans="1:18" s="16" customFormat="1">
      <c r="A1433" s="1"/>
      <c r="B1433" s="1"/>
      <c r="C1433" s="1"/>
      <c r="D1433" s="8"/>
      <c r="E1433" s="1"/>
      <c r="F1433" s="1"/>
      <c r="G1433" s="1"/>
      <c r="H1433" s="1"/>
      <c r="I1433" s="1"/>
      <c r="J1433" s="1"/>
      <c r="K1433" s="1"/>
      <c r="L1433" s="1"/>
      <c r="M1433" s="1"/>
      <c r="N1433" s="1"/>
      <c r="O1433" s="157"/>
      <c r="P1433" s="129"/>
      <c r="Q1433" s="15"/>
      <c r="R1433" s="15"/>
    </row>
    <row r="1434" spans="1:18" s="16" customFormat="1">
      <c r="A1434" s="1"/>
      <c r="B1434" s="1"/>
      <c r="C1434" s="1"/>
      <c r="D1434" s="8"/>
      <c r="E1434" s="1"/>
      <c r="F1434" s="1"/>
      <c r="G1434" s="1"/>
      <c r="H1434" s="1"/>
      <c r="I1434" s="1"/>
      <c r="J1434" s="1"/>
      <c r="K1434" s="1"/>
      <c r="L1434" s="1"/>
      <c r="M1434" s="1"/>
      <c r="N1434" s="1"/>
      <c r="O1434" s="157"/>
      <c r="P1434" s="129"/>
      <c r="Q1434" s="15"/>
      <c r="R1434" s="15"/>
    </row>
    <row r="1435" spans="1:18" s="16" customFormat="1">
      <c r="A1435" s="1"/>
      <c r="B1435" s="1"/>
      <c r="C1435" s="1"/>
      <c r="D1435" s="8"/>
      <c r="E1435" s="1"/>
      <c r="F1435" s="1"/>
      <c r="G1435" s="1"/>
      <c r="H1435" s="1"/>
      <c r="I1435" s="1"/>
      <c r="J1435" s="1"/>
      <c r="K1435" s="1"/>
      <c r="L1435" s="1"/>
      <c r="M1435" s="1"/>
      <c r="N1435" s="1"/>
      <c r="O1435" s="157"/>
      <c r="P1435" s="129"/>
      <c r="Q1435" s="15"/>
      <c r="R1435" s="15"/>
    </row>
    <row r="1436" spans="1:18" s="16" customFormat="1">
      <c r="A1436" s="1"/>
      <c r="B1436" s="1"/>
      <c r="C1436" s="1"/>
      <c r="D1436" s="8"/>
      <c r="E1436" s="1"/>
      <c r="F1436" s="1"/>
      <c r="G1436" s="1"/>
      <c r="H1436" s="1"/>
      <c r="I1436" s="1"/>
      <c r="J1436" s="1"/>
      <c r="K1436" s="1"/>
      <c r="L1436" s="1"/>
      <c r="M1436" s="1"/>
      <c r="N1436" s="1"/>
      <c r="O1436" s="157"/>
      <c r="P1436" s="129"/>
      <c r="Q1436" s="15"/>
      <c r="R1436" s="15"/>
    </row>
    <row r="1437" spans="1:18" s="16" customFormat="1">
      <c r="A1437" s="1"/>
      <c r="B1437" s="1"/>
      <c r="C1437" s="1"/>
      <c r="D1437" s="8"/>
      <c r="E1437" s="1"/>
      <c r="F1437" s="1"/>
      <c r="G1437" s="1"/>
      <c r="H1437" s="1"/>
      <c r="I1437" s="1"/>
      <c r="J1437" s="1"/>
      <c r="K1437" s="1"/>
      <c r="L1437" s="1"/>
      <c r="M1437" s="1"/>
      <c r="N1437" s="1"/>
      <c r="O1437" s="157"/>
      <c r="P1437" s="129"/>
      <c r="Q1437" s="15"/>
      <c r="R1437" s="15"/>
    </row>
    <row r="1438" spans="1:18" s="16" customFormat="1">
      <c r="A1438" s="1"/>
      <c r="B1438" s="1"/>
      <c r="C1438" s="1"/>
      <c r="D1438" s="8"/>
      <c r="E1438" s="1"/>
      <c r="F1438" s="1"/>
      <c r="G1438" s="1"/>
      <c r="H1438" s="1"/>
      <c r="I1438" s="1"/>
      <c r="J1438" s="1"/>
      <c r="K1438" s="1"/>
      <c r="L1438" s="1"/>
      <c r="M1438" s="1"/>
      <c r="N1438" s="1"/>
      <c r="O1438" s="157"/>
      <c r="P1438" s="129"/>
      <c r="Q1438" s="15"/>
      <c r="R1438" s="15"/>
    </row>
    <row r="1439" spans="1:18" s="16" customFormat="1">
      <c r="A1439" s="1"/>
      <c r="B1439" s="1"/>
      <c r="C1439" s="1"/>
      <c r="D1439" s="8"/>
      <c r="E1439" s="1"/>
      <c r="F1439" s="1"/>
      <c r="G1439" s="1"/>
      <c r="H1439" s="1"/>
      <c r="I1439" s="1"/>
      <c r="J1439" s="1"/>
      <c r="K1439" s="1"/>
      <c r="L1439" s="1"/>
      <c r="M1439" s="1"/>
      <c r="N1439" s="1"/>
      <c r="O1439" s="157"/>
      <c r="P1439" s="129"/>
      <c r="Q1439" s="15"/>
      <c r="R1439" s="15"/>
    </row>
    <row r="1440" spans="1:18" s="16" customFormat="1">
      <c r="A1440" s="1"/>
      <c r="B1440" s="1"/>
      <c r="C1440" s="1"/>
      <c r="D1440" s="8"/>
      <c r="E1440" s="1"/>
      <c r="F1440" s="1"/>
      <c r="G1440" s="1"/>
      <c r="H1440" s="1"/>
      <c r="I1440" s="1"/>
      <c r="J1440" s="1"/>
      <c r="K1440" s="1"/>
      <c r="L1440" s="1"/>
      <c r="M1440" s="1"/>
      <c r="N1440" s="1"/>
      <c r="O1440" s="157"/>
      <c r="P1440" s="129"/>
      <c r="Q1440" s="15"/>
      <c r="R1440" s="15"/>
    </row>
    <row r="1441" spans="1:18" s="16" customFormat="1" hidden="1">
      <c r="A1441" s="1"/>
      <c r="B1441" s="1"/>
      <c r="C1441" s="1"/>
      <c r="D1441" s="8"/>
      <c r="E1441" s="1"/>
      <c r="F1441" s="1"/>
      <c r="G1441" s="1"/>
      <c r="H1441" s="1"/>
      <c r="I1441" s="1"/>
      <c r="J1441" s="1"/>
      <c r="K1441" s="1"/>
      <c r="L1441" s="1"/>
      <c r="M1441" s="1"/>
      <c r="N1441" s="1"/>
      <c r="O1441" s="157"/>
      <c r="P1441" s="129"/>
      <c r="Q1441" s="15"/>
      <c r="R1441" s="15"/>
    </row>
    <row r="1442" spans="1:18" s="16" customFormat="1" hidden="1">
      <c r="A1442" s="1"/>
      <c r="B1442" s="1"/>
      <c r="C1442" s="1"/>
      <c r="D1442" s="8"/>
      <c r="E1442" s="1"/>
      <c r="F1442" s="1"/>
      <c r="G1442" s="1"/>
      <c r="H1442" s="1"/>
      <c r="I1442" s="1"/>
      <c r="J1442" s="1"/>
      <c r="K1442" s="1"/>
      <c r="L1442" s="1"/>
      <c r="M1442" s="1"/>
      <c r="N1442" s="1"/>
      <c r="O1442" s="157"/>
      <c r="P1442" s="129"/>
      <c r="Q1442" s="15"/>
      <c r="R1442" s="15"/>
    </row>
    <row r="1443" spans="1:18" s="16" customFormat="1" hidden="1">
      <c r="A1443" s="1"/>
      <c r="B1443" s="1"/>
      <c r="C1443" s="1"/>
      <c r="D1443" s="8"/>
      <c r="E1443" s="1"/>
      <c r="F1443" s="1"/>
      <c r="G1443" s="1"/>
      <c r="H1443" s="1"/>
      <c r="I1443" s="1"/>
      <c r="J1443" s="1"/>
      <c r="K1443" s="1"/>
      <c r="L1443" s="1"/>
      <c r="M1443" s="1"/>
      <c r="N1443" s="1"/>
      <c r="O1443" s="157"/>
      <c r="P1443" s="129"/>
      <c r="Q1443" s="15"/>
      <c r="R1443" s="15"/>
    </row>
    <row r="1444" spans="1:18" s="16" customFormat="1" hidden="1">
      <c r="A1444" s="1"/>
      <c r="B1444" s="1"/>
      <c r="C1444" s="1"/>
      <c r="D1444" s="8"/>
      <c r="E1444" s="1"/>
      <c r="F1444" s="1"/>
      <c r="G1444" s="1"/>
      <c r="H1444" s="1"/>
      <c r="I1444" s="1"/>
      <c r="J1444" s="1"/>
      <c r="K1444" s="1"/>
      <c r="L1444" s="1"/>
      <c r="M1444" s="1"/>
      <c r="N1444" s="1"/>
      <c r="O1444" s="157"/>
      <c r="P1444" s="129"/>
      <c r="Q1444" s="15"/>
      <c r="R1444" s="15"/>
    </row>
    <row r="1445" spans="1:18" s="16" customFormat="1" hidden="1">
      <c r="A1445" s="1"/>
      <c r="B1445" s="1"/>
      <c r="C1445" s="1"/>
      <c r="D1445" s="8"/>
      <c r="E1445" s="1"/>
      <c r="F1445" s="1"/>
      <c r="G1445" s="1"/>
      <c r="H1445" s="1"/>
      <c r="I1445" s="1"/>
      <c r="J1445" s="1"/>
      <c r="K1445" s="1"/>
      <c r="L1445" s="1"/>
      <c r="M1445" s="1"/>
      <c r="N1445" s="1"/>
      <c r="O1445" s="157"/>
      <c r="P1445" s="129"/>
      <c r="Q1445" s="15"/>
      <c r="R1445" s="15"/>
    </row>
    <row r="1446" spans="1:18" s="16" customFormat="1" hidden="1">
      <c r="A1446" s="1"/>
      <c r="B1446" s="1"/>
      <c r="C1446" s="1"/>
      <c r="D1446" s="8"/>
      <c r="E1446" s="1"/>
      <c r="F1446" s="1"/>
      <c r="G1446" s="1"/>
      <c r="H1446" s="1"/>
      <c r="I1446" s="1"/>
      <c r="J1446" s="1"/>
      <c r="K1446" s="1"/>
      <c r="L1446" s="1"/>
      <c r="M1446" s="1"/>
      <c r="N1446" s="1"/>
      <c r="O1446" s="157"/>
      <c r="P1446" s="129"/>
      <c r="Q1446" s="15"/>
      <c r="R1446" s="15"/>
    </row>
    <row r="1447" spans="1:18" s="16" customFormat="1" hidden="1">
      <c r="A1447" s="1"/>
      <c r="B1447" s="1"/>
      <c r="C1447" s="1"/>
      <c r="D1447" s="8"/>
      <c r="E1447" s="1"/>
      <c r="F1447" s="1"/>
      <c r="G1447" s="1"/>
      <c r="H1447" s="1"/>
      <c r="I1447" s="1"/>
      <c r="J1447" s="1"/>
      <c r="K1447" s="1"/>
      <c r="L1447" s="1"/>
      <c r="M1447" s="1"/>
      <c r="N1447" s="1"/>
      <c r="O1447" s="157"/>
      <c r="P1447" s="129"/>
      <c r="Q1447" s="15"/>
      <c r="R1447" s="15"/>
    </row>
    <row r="1448" spans="1:18" s="16" customFormat="1" hidden="1">
      <c r="A1448" s="1"/>
      <c r="B1448" s="1"/>
      <c r="C1448" s="1"/>
      <c r="D1448" s="8"/>
      <c r="E1448" s="1"/>
      <c r="F1448" s="1"/>
      <c r="G1448" s="1"/>
      <c r="H1448" s="1"/>
      <c r="I1448" s="1"/>
      <c r="J1448" s="1"/>
      <c r="K1448" s="1"/>
      <c r="L1448" s="1"/>
      <c r="M1448" s="1"/>
      <c r="N1448" s="1"/>
      <c r="O1448" s="157"/>
      <c r="P1448" s="129"/>
      <c r="Q1448" s="15"/>
      <c r="R1448" s="15"/>
    </row>
    <row r="1449" spans="1:18" s="16" customFormat="1" hidden="1">
      <c r="A1449" s="1"/>
      <c r="B1449" s="1"/>
      <c r="C1449" s="1"/>
      <c r="D1449" s="8"/>
      <c r="E1449" s="1"/>
      <c r="F1449" s="1"/>
      <c r="G1449" s="1"/>
      <c r="H1449" s="1"/>
      <c r="I1449" s="1"/>
      <c r="J1449" s="1"/>
      <c r="K1449" s="1"/>
      <c r="L1449" s="1"/>
      <c r="M1449" s="1"/>
      <c r="N1449" s="1"/>
      <c r="O1449" s="157"/>
      <c r="P1449" s="129"/>
      <c r="Q1449" s="15"/>
      <c r="R1449" s="15"/>
    </row>
    <row r="1450" spans="1:18" s="16" customFormat="1" hidden="1">
      <c r="A1450" s="1"/>
      <c r="B1450" s="1"/>
      <c r="C1450" s="1"/>
      <c r="D1450" s="8"/>
      <c r="E1450" s="1"/>
      <c r="F1450" s="1"/>
      <c r="G1450" s="1"/>
      <c r="H1450" s="1"/>
      <c r="I1450" s="1"/>
      <c r="J1450" s="1"/>
      <c r="K1450" s="1"/>
      <c r="L1450" s="1"/>
      <c r="M1450" s="1"/>
      <c r="N1450" s="1"/>
      <c r="O1450" s="157"/>
      <c r="P1450" s="129"/>
      <c r="Q1450" s="15"/>
      <c r="R1450" s="15"/>
    </row>
    <row r="1451" spans="1:18" s="16" customFormat="1" hidden="1">
      <c r="A1451" s="1"/>
      <c r="B1451" s="1"/>
      <c r="C1451" s="1"/>
      <c r="D1451" s="8"/>
      <c r="E1451" s="1"/>
      <c r="F1451" s="1"/>
      <c r="G1451" s="1"/>
      <c r="H1451" s="1"/>
      <c r="I1451" s="1"/>
      <c r="J1451" s="1"/>
      <c r="K1451" s="1"/>
      <c r="L1451" s="1"/>
      <c r="M1451" s="1"/>
      <c r="N1451" s="1"/>
      <c r="O1451" s="157"/>
      <c r="P1451" s="129"/>
      <c r="Q1451" s="15"/>
      <c r="R1451" s="15"/>
    </row>
    <row r="1452" spans="1:18" s="16" customFormat="1" hidden="1">
      <c r="A1452" s="1"/>
      <c r="B1452" s="1"/>
      <c r="C1452" s="1"/>
      <c r="D1452" s="8"/>
      <c r="E1452" s="1"/>
      <c r="F1452" s="1"/>
      <c r="G1452" s="1"/>
      <c r="H1452" s="1"/>
      <c r="I1452" s="1"/>
      <c r="J1452" s="1"/>
      <c r="K1452" s="1"/>
      <c r="L1452" s="1"/>
      <c r="M1452" s="1"/>
      <c r="N1452" s="1"/>
      <c r="O1452" s="157"/>
      <c r="P1452" s="129"/>
      <c r="Q1452" s="15"/>
      <c r="R1452" s="15"/>
    </row>
    <row r="1453" spans="1:18" s="16" customFormat="1" hidden="1">
      <c r="A1453" s="1"/>
      <c r="B1453" s="1"/>
      <c r="C1453" s="1"/>
      <c r="D1453" s="8"/>
      <c r="E1453" s="1"/>
      <c r="F1453" s="1"/>
      <c r="G1453" s="1"/>
      <c r="H1453" s="1"/>
      <c r="I1453" s="1"/>
      <c r="J1453" s="1"/>
      <c r="K1453" s="1"/>
      <c r="L1453" s="1"/>
      <c r="M1453" s="1"/>
      <c r="N1453" s="1"/>
      <c r="O1453" s="157"/>
      <c r="P1453" s="129"/>
      <c r="Q1453" s="15"/>
      <c r="R1453" s="15"/>
    </row>
    <row r="1454" spans="1:18" s="16" customFormat="1" hidden="1">
      <c r="A1454" s="1"/>
      <c r="B1454" s="1"/>
      <c r="C1454" s="1"/>
      <c r="D1454" s="8"/>
      <c r="E1454" s="1"/>
      <c r="F1454" s="1"/>
      <c r="G1454" s="1"/>
      <c r="H1454" s="1"/>
      <c r="I1454" s="1"/>
      <c r="J1454" s="1"/>
      <c r="K1454" s="1"/>
      <c r="L1454" s="1"/>
      <c r="M1454" s="1"/>
      <c r="N1454" s="1"/>
      <c r="O1454" s="157"/>
      <c r="P1454" s="129"/>
      <c r="Q1454" s="15"/>
      <c r="R1454" s="15"/>
    </row>
    <row r="1455" spans="1:18" s="16" customFormat="1" hidden="1">
      <c r="A1455" s="1"/>
      <c r="B1455" s="1"/>
      <c r="C1455" s="1"/>
      <c r="D1455" s="8"/>
      <c r="E1455" s="1"/>
      <c r="F1455" s="1"/>
      <c r="G1455" s="1"/>
      <c r="H1455" s="1"/>
      <c r="I1455" s="1"/>
      <c r="J1455" s="1"/>
      <c r="K1455" s="1"/>
      <c r="L1455" s="1"/>
      <c r="M1455" s="1"/>
      <c r="N1455" s="1"/>
      <c r="O1455" s="157"/>
      <c r="P1455" s="129"/>
      <c r="Q1455" s="15"/>
      <c r="R1455" s="15"/>
    </row>
    <row r="1456" spans="1:18" s="16" customFormat="1" hidden="1">
      <c r="A1456" s="1"/>
      <c r="B1456" s="1"/>
      <c r="C1456" s="1"/>
      <c r="D1456" s="8"/>
      <c r="E1456" s="1"/>
      <c r="F1456" s="1"/>
      <c r="G1456" s="1"/>
      <c r="H1456" s="1"/>
      <c r="I1456" s="1"/>
      <c r="J1456" s="1"/>
      <c r="K1456" s="1"/>
      <c r="L1456" s="1"/>
      <c r="M1456" s="1"/>
      <c r="N1456" s="1"/>
      <c r="O1456" s="157"/>
      <c r="P1456" s="129"/>
      <c r="Q1456" s="15"/>
      <c r="R1456" s="15"/>
    </row>
    <row r="1457" spans="1:18" s="16" customFormat="1" hidden="1">
      <c r="A1457" s="1"/>
      <c r="B1457" s="1"/>
      <c r="C1457" s="1"/>
      <c r="D1457" s="8"/>
      <c r="E1457" s="1"/>
      <c r="F1457" s="1"/>
      <c r="G1457" s="1"/>
      <c r="H1457" s="1"/>
      <c r="I1457" s="1"/>
      <c r="J1457" s="1"/>
      <c r="K1457" s="1"/>
      <c r="L1457" s="1"/>
      <c r="M1457" s="1"/>
      <c r="N1457" s="1"/>
      <c r="O1457" s="157"/>
      <c r="P1457" s="129"/>
      <c r="Q1457" s="15"/>
      <c r="R1457" s="15"/>
    </row>
    <row r="1458" spans="1:18" s="16" customFormat="1" hidden="1">
      <c r="A1458" s="1"/>
      <c r="B1458" s="1"/>
      <c r="C1458" s="1"/>
      <c r="D1458" s="8"/>
      <c r="E1458" s="1"/>
      <c r="F1458" s="1"/>
      <c r="G1458" s="1"/>
      <c r="H1458" s="1"/>
      <c r="I1458" s="1"/>
      <c r="J1458" s="1"/>
      <c r="K1458" s="1"/>
      <c r="L1458" s="1"/>
      <c r="M1458" s="1"/>
      <c r="N1458" s="1"/>
      <c r="O1458" s="157"/>
      <c r="P1458" s="129"/>
      <c r="Q1458" s="15"/>
      <c r="R1458" s="15"/>
    </row>
    <row r="1459" spans="1:18" s="16" customFormat="1" hidden="1">
      <c r="A1459" s="1"/>
      <c r="B1459" s="1"/>
      <c r="C1459" s="1"/>
      <c r="D1459" s="8"/>
      <c r="E1459" s="1"/>
      <c r="F1459" s="1"/>
      <c r="G1459" s="1"/>
      <c r="H1459" s="1"/>
      <c r="I1459" s="1"/>
      <c r="J1459" s="1"/>
      <c r="K1459" s="1"/>
      <c r="L1459" s="1"/>
      <c r="M1459" s="1"/>
      <c r="N1459" s="1"/>
      <c r="O1459" s="157"/>
      <c r="P1459" s="129"/>
      <c r="Q1459" s="15"/>
      <c r="R1459" s="15"/>
    </row>
    <row r="1460" spans="1:18" s="16" customFormat="1" hidden="1">
      <c r="A1460" s="1"/>
      <c r="B1460" s="1"/>
      <c r="C1460" s="1"/>
      <c r="D1460" s="8"/>
      <c r="E1460" s="1"/>
      <c r="F1460" s="1"/>
      <c r="G1460" s="1"/>
      <c r="H1460" s="1"/>
      <c r="I1460" s="1"/>
      <c r="J1460" s="1"/>
      <c r="K1460" s="1"/>
      <c r="L1460" s="1"/>
      <c r="M1460" s="1"/>
      <c r="N1460" s="1"/>
      <c r="O1460" s="157"/>
      <c r="P1460" s="129"/>
      <c r="Q1460" s="15"/>
      <c r="R1460" s="15"/>
    </row>
    <row r="1461" spans="1:18" s="16" customFormat="1" hidden="1">
      <c r="A1461" s="1"/>
      <c r="B1461" s="1"/>
      <c r="C1461" s="1"/>
      <c r="D1461" s="8"/>
      <c r="E1461" s="1"/>
      <c r="F1461" s="1"/>
      <c r="G1461" s="1"/>
      <c r="H1461" s="1"/>
      <c r="I1461" s="1"/>
      <c r="J1461" s="1"/>
      <c r="K1461" s="1"/>
      <c r="L1461" s="1"/>
      <c r="M1461" s="1"/>
      <c r="N1461" s="1"/>
      <c r="O1461" s="157"/>
      <c r="P1461" s="129"/>
      <c r="Q1461" s="15"/>
      <c r="R1461" s="15"/>
    </row>
    <row r="1462" spans="1:18" s="16" customFormat="1" hidden="1">
      <c r="A1462" s="1"/>
      <c r="B1462" s="1"/>
      <c r="C1462" s="1"/>
      <c r="D1462" s="8"/>
      <c r="E1462" s="1"/>
      <c r="F1462" s="1"/>
      <c r="G1462" s="1"/>
      <c r="H1462" s="1"/>
      <c r="I1462" s="1"/>
      <c r="J1462" s="1"/>
      <c r="K1462" s="1"/>
      <c r="L1462" s="1"/>
      <c r="M1462" s="1"/>
      <c r="N1462" s="1"/>
      <c r="O1462" s="157"/>
      <c r="P1462" s="129"/>
      <c r="Q1462" s="15"/>
      <c r="R1462" s="15"/>
    </row>
    <row r="1463" spans="1:18" s="16" customFormat="1" hidden="1">
      <c r="A1463" s="1"/>
      <c r="B1463" s="1"/>
      <c r="C1463" s="1"/>
      <c r="D1463" s="8"/>
      <c r="E1463" s="1"/>
      <c r="F1463" s="1"/>
      <c r="G1463" s="1"/>
      <c r="H1463" s="1"/>
      <c r="I1463" s="1"/>
      <c r="J1463" s="1"/>
      <c r="K1463" s="1"/>
      <c r="L1463" s="1"/>
      <c r="M1463" s="1"/>
      <c r="N1463" s="1"/>
      <c r="O1463" s="157"/>
      <c r="P1463" s="129"/>
      <c r="Q1463" s="15"/>
      <c r="R1463" s="15"/>
    </row>
    <row r="1464" spans="1:18" s="16" customFormat="1" hidden="1">
      <c r="A1464" s="1"/>
      <c r="B1464" s="1"/>
      <c r="C1464" s="1"/>
      <c r="D1464" s="8"/>
      <c r="E1464" s="1"/>
      <c r="F1464" s="1"/>
      <c r="G1464" s="1"/>
      <c r="H1464" s="1"/>
      <c r="I1464" s="1"/>
      <c r="J1464" s="1"/>
      <c r="K1464" s="1"/>
      <c r="L1464" s="1"/>
      <c r="M1464" s="1"/>
      <c r="N1464" s="1"/>
      <c r="O1464" s="157"/>
      <c r="P1464" s="129"/>
      <c r="Q1464" s="15"/>
      <c r="R1464" s="15"/>
    </row>
    <row r="1465" spans="1:18" s="16" customFormat="1" hidden="1">
      <c r="A1465" s="1"/>
      <c r="B1465" s="1"/>
      <c r="C1465" s="1"/>
      <c r="D1465" s="8"/>
      <c r="E1465" s="1"/>
      <c r="F1465" s="1"/>
      <c r="G1465" s="1"/>
      <c r="H1465" s="1"/>
      <c r="I1465" s="1"/>
      <c r="J1465" s="1"/>
      <c r="K1465" s="1"/>
      <c r="L1465" s="1"/>
      <c r="M1465" s="1"/>
      <c r="N1465" s="1"/>
      <c r="O1465" s="157"/>
      <c r="P1465" s="129"/>
      <c r="Q1465" s="15"/>
      <c r="R1465" s="15"/>
    </row>
    <row r="1466" spans="1:18" s="16" customFormat="1" hidden="1">
      <c r="A1466" s="1"/>
      <c r="B1466" s="1"/>
      <c r="C1466" s="1"/>
      <c r="D1466" s="8"/>
      <c r="E1466" s="1"/>
      <c r="F1466" s="1"/>
      <c r="G1466" s="1"/>
      <c r="H1466" s="1"/>
      <c r="I1466" s="1"/>
      <c r="J1466" s="1"/>
      <c r="K1466" s="1"/>
      <c r="L1466" s="1"/>
      <c r="M1466" s="1"/>
      <c r="N1466" s="1"/>
      <c r="O1466" s="157"/>
      <c r="P1466" s="129"/>
      <c r="Q1466" s="15"/>
      <c r="R1466" s="15"/>
    </row>
    <row r="1467" spans="1:18" s="16" customFormat="1" hidden="1">
      <c r="A1467" s="1"/>
      <c r="B1467" s="1"/>
      <c r="C1467" s="1"/>
      <c r="D1467" s="8"/>
      <c r="E1467" s="1"/>
      <c r="F1467" s="1"/>
      <c r="G1467" s="1"/>
      <c r="H1467" s="1"/>
      <c r="I1467" s="1"/>
      <c r="J1467" s="1"/>
      <c r="K1467" s="1"/>
      <c r="L1467" s="1"/>
      <c r="M1467" s="1"/>
      <c r="N1467" s="1"/>
      <c r="O1467" s="157"/>
      <c r="P1467" s="129"/>
      <c r="Q1467" s="15"/>
      <c r="R1467" s="15"/>
    </row>
    <row r="1468" spans="1:18" s="16" customFormat="1">
      <c r="A1468" s="1"/>
      <c r="B1468" s="1"/>
      <c r="C1468" s="1"/>
      <c r="D1468" s="8"/>
      <c r="E1468" s="1"/>
      <c r="F1468" s="1"/>
      <c r="G1468" s="1"/>
      <c r="H1468" s="1"/>
      <c r="I1468" s="1"/>
      <c r="J1468" s="1"/>
      <c r="K1468" s="1"/>
      <c r="L1468" s="1"/>
      <c r="M1468" s="1"/>
      <c r="N1468" s="1"/>
      <c r="O1468" s="157"/>
      <c r="P1468" s="129"/>
      <c r="Q1468" s="15"/>
      <c r="R1468" s="15"/>
    </row>
    <row r="1469" spans="1:18" s="16" customFormat="1">
      <c r="A1469" s="1"/>
      <c r="B1469" s="1"/>
      <c r="C1469" s="1"/>
      <c r="D1469" s="8"/>
      <c r="E1469" s="1"/>
      <c r="F1469" s="1"/>
      <c r="G1469" s="1"/>
      <c r="H1469" s="1"/>
      <c r="I1469" s="1"/>
      <c r="J1469" s="1"/>
      <c r="K1469" s="1"/>
      <c r="L1469" s="1"/>
      <c r="M1469" s="1"/>
      <c r="N1469" s="1"/>
      <c r="O1469" s="157"/>
      <c r="P1469" s="129"/>
      <c r="Q1469" s="15"/>
      <c r="R1469" s="15"/>
    </row>
    <row r="1470" spans="1:18" s="16" customFormat="1">
      <c r="A1470" s="1"/>
      <c r="B1470" s="1"/>
      <c r="C1470" s="1"/>
      <c r="D1470" s="8"/>
      <c r="E1470" s="1"/>
      <c r="F1470" s="1"/>
      <c r="G1470" s="1"/>
      <c r="H1470" s="1"/>
      <c r="I1470" s="1"/>
      <c r="J1470" s="1"/>
      <c r="K1470" s="1"/>
      <c r="L1470" s="1"/>
      <c r="M1470" s="1"/>
      <c r="N1470" s="1"/>
      <c r="O1470" s="157"/>
      <c r="P1470" s="129"/>
      <c r="Q1470" s="15"/>
      <c r="R1470" s="15"/>
    </row>
    <row r="1471" spans="1:18" s="16" customFormat="1">
      <c r="A1471" s="1"/>
      <c r="B1471" s="1"/>
      <c r="C1471" s="1"/>
      <c r="D1471" s="8"/>
      <c r="E1471" s="1"/>
      <c r="F1471" s="1"/>
      <c r="G1471" s="1"/>
      <c r="H1471" s="1"/>
      <c r="I1471" s="1"/>
      <c r="J1471" s="1"/>
      <c r="K1471" s="1"/>
      <c r="L1471" s="1"/>
      <c r="M1471" s="1"/>
      <c r="N1471" s="1"/>
      <c r="O1471" s="157"/>
      <c r="P1471" s="129"/>
      <c r="Q1471" s="15"/>
      <c r="R1471" s="15"/>
    </row>
    <row r="1472" spans="1:18" s="16" customFormat="1">
      <c r="A1472" s="1"/>
      <c r="B1472" s="1"/>
      <c r="C1472" s="1"/>
      <c r="D1472" s="8"/>
      <c r="E1472" s="1"/>
      <c r="F1472" s="1"/>
      <c r="G1472" s="1"/>
      <c r="H1472" s="1"/>
      <c r="I1472" s="1"/>
      <c r="J1472" s="1"/>
      <c r="K1472" s="1"/>
      <c r="L1472" s="1"/>
      <c r="M1472" s="1"/>
      <c r="N1472" s="1"/>
      <c r="O1472" s="157"/>
      <c r="P1472" s="129"/>
      <c r="Q1472" s="15"/>
      <c r="R1472" s="15"/>
    </row>
    <row r="1473" spans="1:18" s="16" customFormat="1">
      <c r="A1473" s="1"/>
      <c r="B1473" s="1"/>
      <c r="C1473" s="1"/>
      <c r="D1473" s="8"/>
      <c r="E1473" s="1"/>
      <c r="F1473" s="1"/>
      <c r="G1473" s="1"/>
      <c r="H1473" s="1"/>
      <c r="I1473" s="1"/>
      <c r="J1473" s="1"/>
      <c r="K1473" s="1"/>
      <c r="L1473" s="1"/>
      <c r="M1473" s="1"/>
      <c r="N1473" s="1"/>
      <c r="O1473" s="157"/>
      <c r="P1473" s="129"/>
      <c r="Q1473" s="15"/>
      <c r="R1473" s="15"/>
    </row>
    <row r="1474" spans="1:18" s="16" customFormat="1">
      <c r="A1474" s="1"/>
      <c r="B1474" s="1"/>
      <c r="C1474" s="1"/>
      <c r="D1474" s="8"/>
      <c r="E1474" s="1"/>
      <c r="F1474" s="1"/>
      <c r="G1474" s="1"/>
      <c r="H1474" s="1"/>
      <c r="I1474" s="1"/>
      <c r="J1474" s="1"/>
      <c r="K1474" s="1"/>
      <c r="L1474" s="1"/>
      <c r="M1474" s="1"/>
      <c r="N1474" s="1"/>
      <c r="O1474" s="157"/>
      <c r="P1474" s="129"/>
      <c r="Q1474" s="15"/>
      <c r="R1474" s="15"/>
    </row>
    <row r="1475" spans="1:18" s="16" customFormat="1">
      <c r="A1475" s="1"/>
      <c r="B1475" s="1"/>
      <c r="C1475" s="1"/>
      <c r="D1475" s="8"/>
      <c r="E1475" s="1"/>
      <c r="F1475" s="1"/>
      <c r="G1475" s="1"/>
      <c r="H1475" s="1"/>
      <c r="I1475" s="1"/>
      <c r="J1475" s="1"/>
      <c r="K1475" s="1"/>
      <c r="L1475" s="1"/>
      <c r="M1475" s="1"/>
      <c r="N1475" s="1"/>
      <c r="O1475" s="157"/>
      <c r="P1475" s="129"/>
      <c r="Q1475" s="15"/>
      <c r="R1475" s="15"/>
    </row>
    <row r="1476" spans="1:18" s="16" customFormat="1">
      <c r="A1476" s="1"/>
      <c r="B1476" s="1"/>
      <c r="C1476" s="1"/>
      <c r="D1476" s="8"/>
      <c r="E1476" s="1"/>
      <c r="F1476" s="1"/>
      <c r="G1476" s="1"/>
      <c r="H1476" s="1"/>
      <c r="I1476" s="1"/>
      <c r="J1476" s="1"/>
      <c r="K1476" s="1"/>
      <c r="L1476" s="1"/>
      <c r="M1476" s="1"/>
      <c r="N1476" s="1"/>
      <c r="O1476" s="157"/>
      <c r="P1476" s="129"/>
      <c r="Q1476" s="15"/>
      <c r="R1476" s="15"/>
    </row>
    <row r="1477" spans="1:18" s="16" customFormat="1">
      <c r="A1477" s="1"/>
      <c r="B1477" s="1"/>
      <c r="C1477" s="1"/>
      <c r="D1477" s="8"/>
      <c r="E1477" s="1"/>
      <c r="F1477" s="1"/>
      <c r="G1477" s="1"/>
      <c r="H1477" s="1"/>
      <c r="I1477" s="1"/>
      <c r="J1477" s="1"/>
      <c r="K1477" s="1"/>
      <c r="L1477" s="1"/>
      <c r="M1477" s="1"/>
      <c r="N1477" s="1"/>
      <c r="O1477" s="157"/>
      <c r="P1477" s="129"/>
      <c r="Q1477" s="15"/>
      <c r="R1477" s="15"/>
    </row>
    <row r="1478" spans="1:18" s="16" customFormat="1">
      <c r="A1478" s="1"/>
      <c r="B1478" s="1"/>
      <c r="C1478" s="1"/>
      <c r="D1478" s="8"/>
      <c r="E1478" s="1"/>
      <c r="F1478" s="1"/>
      <c r="G1478" s="1"/>
      <c r="H1478" s="1"/>
      <c r="I1478" s="1"/>
      <c r="J1478" s="1"/>
      <c r="K1478" s="1"/>
      <c r="L1478" s="1"/>
      <c r="M1478" s="1"/>
      <c r="N1478" s="1"/>
      <c r="O1478" s="157"/>
      <c r="P1478" s="129"/>
      <c r="Q1478" s="15"/>
      <c r="R1478" s="15"/>
    </row>
    <row r="1479" spans="1:18" s="16" customFormat="1">
      <c r="A1479" s="1"/>
      <c r="B1479" s="1"/>
      <c r="C1479" s="1"/>
      <c r="D1479" s="8"/>
      <c r="E1479" s="1"/>
      <c r="F1479" s="1"/>
      <c r="G1479" s="1"/>
      <c r="H1479" s="1"/>
      <c r="I1479" s="1"/>
      <c r="J1479" s="1"/>
      <c r="K1479" s="1"/>
      <c r="L1479" s="1"/>
      <c r="M1479" s="1"/>
      <c r="N1479" s="1"/>
      <c r="O1479" s="157"/>
      <c r="P1479" s="129"/>
      <c r="Q1479" s="15"/>
      <c r="R1479" s="15"/>
    </row>
    <row r="1480" spans="1:18" s="16" customFormat="1">
      <c r="A1480" s="1"/>
      <c r="B1480" s="1"/>
      <c r="C1480" s="1"/>
      <c r="D1480" s="8"/>
      <c r="E1480" s="1"/>
      <c r="F1480" s="1"/>
      <c r="G1480" s="1"/>
      <c r="H1480" s="1"/>
      <c r="I1480" s="1"/>
      <c r="J1480" s="1"/>
      <c r="K1480" s="1"/>
      <c r="L1480" s="1"/>
      <c r="M1480" s="1"/>
      <c r="N1480" s="1"/>
      <c r="O1480" s="157"/>
      <c r="P1480" s="129"/>
      <c r="Q1480" s="15"/>
      <c r="R1480" s="15"/>
    </row>
    <row r="1481" spans="1:18" s="16" customFormat="1">
      <c r="A1481" s="1"/>
      <c r="B1481" s="1"/>
      <c r="C1481" s="1"/>
      <c r="D1481" s="8"/>
      <c r="E1481" s="1"/>
      <c r="F1481" s="1"/>
      <c r="G1481" s="1"/>
      <c r="H1481" s="1"/>
      <c r="I1481" s="1"/>
      <c r="J1481" s="1"/>
      <c r="K1481" s="1"/>
      <c r="L1481" s="1"/>
      <c r="M1481" s="1"/>
      <c r="N1481" s="1"/>
      <c r="O1481" s="157"/>
      <c r="P1481" s="129"/>
      <c r="Q1481" s="15"/>
      <c r="R1481" s="15"/>
    </row>
    <row r="1482" spans="1:18" s="16" customFormat="1">
      <c r="A1482" s="1"/>
      <c r="B1482" s="1"/>
      <c r="C1482" s="1"/>
      <c r="D1482" s="8"/>
      <c r="E1482" s="1"/>
      <c r="F1482" s="1"/>
      <c r="G1482" s="1"/>
      <c r="H1482" s="1"/>
      <c r="I1482" s="1"/>
      <c r="J1482" s="1"/>
      <c r="K1482" s="1"/>
      <c r="L1482" s="1"/>
      <c r="M1482" s="1"/>
      <c r="N1482" s="1"/>
      <c r="O1482" s="157"/>
      <c r="P1482" s="129"/>
      <c r="Q1482" s="15"/>
      <c r="R1482" s="15"/>
    </row>
    <row r="1483" spans="1:18" s="16" customFormat="1">
      <c r="A1483" s="1"/>
      <c r="B1483" s="1"/>
      <c r="C1483" s="1"/>
      <c r="D1483" s="8"/>
      <c r="E1483" s="1"/>
      <c r="F1483" s="1"/>
      <c r="G1483" s="1"/>
      <c r="H1483" s="1"/>
      <c r="I1483" s="1"/>
      <c r="J1483" s="1"/>
      <c r="K1483" s="1"/>
      <c r="L1483" s="1"/>
      <c r="M1483" s="1"/>
      <c r="N1483" s="1"/>
      <c r="O1483" s="157"/>
      <c r="P1483" s="129"/>
      <c r="Q1483" s="15"/>
      <c r="R1483" s="15"/>
    </row>
    <row r="1484" spans="1:18" s="16" customFormat="1">
      <c r="A1484" s="1"/>
      <c r="B1484" s="1"/>
      <c r="C1484" s="1"/>
      <c r="D1484" s="8"/>
      <c r="E1484" s="1"/>
      <c r="F1484" s="1"/>
      <c r="G1484" s="1"/>
      <c r="H1484" s="1"/>
      <c r="I1484" s="1"/>
      <c r="J1484" s="1"/>
      <c r="K1484" s="1"/>
      <c r="L1484" s="1"/>
      <c r="M1484" s="1"/>
      <c r="N1484" s="1"/>
      <c r="O1484" s="157"/>
      <c r="P1484" s="129"/>
      <c r="Q1484" s="15"/>
      <c r="R1484" s="15"/>
    </row>
    <row r="1485" spans="1:18" s="16" customFormat="1">
      <c r="A1485" s="1"/>
      <c r="B1485" s="1"/>
      <c r="C1485" s="1"/>
      <c r="D1485" s="8"/>
      <c r="E1485" s="1"/>
      <c r="F1485" s="1"/>
      <c r="G1485" s="1"/>
      <c r="H1485" s="1"/>
      <c r="I1485" s="1"/>
      <c r="J1485" s="1"/>
      <c r="K1485" s="1"/>
      <c r="L1485" s="1"/>
      <c r="M1485" s="1"/>
      <c r="N1485" s="1"/>
      <c r="O1485" s="157"/>
      <c r="P1485" s="129"/>
      <c r="Q1485" s="15"/>
      <c r="R1485" s="15"/>
    </row>
    <row r="1486" spans="1:18" s="16" customFormat="1">
      <c r="A1486" s="1"/>
      <c r="B1486" s="1"/>
      <c r="C1486" s="1"/>
      <c r="D1486" s="8"/>
      <c r="E1486" s="1"/>
      <c r="F1486" s="1"/>
      <c r="G1486" s="1"/>
      <c r="H1486" s="1"/>
      <c r="I1486" s="1"/>
      <c r="J1486" s="1"/>
      <c r="K1486" s="1"/>
      <c r="L1486" s="1"/>
      <c r="M1486" s="1"/>
      <c r="N1486" s="1"/>
      <c r="O1486" s="157"/>
      <c r="P1486" s="129"/>
      <c r="Q1486" s="15"/>
      <c r="R1486" s="15"/>
    </row>
    <row r="1487" spans="1:18" s="16" customFormat="1">
      <c r="A1487" s="1"/>
      <c r="B1487" s="1"/>
      <c r="C1487" s="1"/>
      <c r="D1487" s="8"/>
      <c r="E1487" s="1"/>
      <c r="F1487" s="1"/>
      <c r="G1487" s="1"/>
      <c r="H1487" s="1"/>
      <c r="I1487" s="1"/>
      <c r="J1487" s="1"/>
      <c r="K1487" s="1"/>
      <c r="L1487" s="1"/>
      <c r="M1487" s="1"/>
      <c r="N1487" s="1"/>
      <c r="O1487" s="157"/>
      <c r="P1487" s="129"/>
      <c r="Q1487" s="15"/>
      <c r="R1487" s="15"/>
    </row>
    <row r="1488" spans="1:18" s="16" customFormat="1">
      <c r="A1488" s="1"/>
      <c r="B1488" s="1"/>
      <c r="C1488" s="1"/>
      <c r="D1488" s="8"/>
      <c r="E1488" s="1"/>
      <c r="F1488" s="1"/>
      <c r="G1488" s="1"/>
      <c r="H1488" s="1"/>
      <c r="I1488" s="1"/>
      <c r="J1488" s="1"/>
      <c r="K1488" s="1"/>
      <c r="L1488" s="1"/>
      <c r="M1488" s="1"/>
      <c r="N1488" s="1"/>
      <c r="O1488" s="157"/>
      <c r="P1488" s="129"/>
      <c r="Q1488" s="15"/>
      <c r="R1488" s="15"/>
    </row>
    <row r="1489" spans="1:18" s="16" customFormat="1">
      <c r="A1489" s="1"/>
      <c r="B1489" s="1"/>
      <c r="C1489" s="1"/>
      <c r="D1489" s="8"/>
      <c r="E1489" s="1"/>
      <c r="F1489" s="1"/>
      <c r="G1489" s="1"/>
      <c r="H1489" s="1"/>
      <c r="I1489" s="1"/>
      <c r="J1489" s="1"/>
      <c r="K1489" s="1"/>
      <c r="L1489" s="1"/>
      <c r="M1489" s="1"/>
      <c r="N1489" s="1"/>
      <c r="O1489" s="157"/>
      <c r="P1489" s="129"/>
      <c r="Q1489" s="15"/>
      <c r="R1489" s="15"/>
    </row>
    <row r="1490" spans="1:18"/>
    <row r="1491" spans="1:18"/>
    <row r="1492" spans="1:18"/>
    <row r="1493" spans="1:18"/>
    <row r="1494" spans="1:18"/>
    <row r="1495" spans="1:18"/>
    <row r="1496" spans="1:18"/>
    <row r="1497" spans="1:18"/>
    <row r="1498" spans="1:18"/>
    <row r="1499" spans="1:18"/>
    <row r="1500" spans="1:18"/>
    <row r="1501" spans="1:18"/>
    <row r="1502" spans="1:18"/>
    <row r="1503" spans="1:18"/>
    <row r="1504" spans="1:18"/>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sheetData>
  <mergeCells count="5692">
    <mergeCell ref="XBN50:XBS50"/>
    <mergeCell ref="XCD50:XCI50"/>
    <mergeCell ref="XCT50:XCY50"/>
    <mergeCell ref="XDJ50:XDO50"/>
    <mergeCell ref="XDZ50:XEE50"/>
    <mergeCell ref="XEP50:XEU50"/>
    <mergeCell ref="B572:F572"/>
    <mergeCell ref="WVZ50:WWE50"/>
    <mergeCell ref="WWP50:WWU50"/>
    <mergeCell ref="WXF50:WXK50"/>
    <mergeCell ref="WXV50:WYA50"/>
    <mergeCell ref="WYL50:WYQ50"/>
    <mergeCell ref="WZB50:WZG50"/>
    <mergeCell ref="WZR50:WZW50"/>
    <mergeCell ref="XAH50:XAM50"/>
    <mergeCell ref="XAX50:XBC50"/>
    <mergeCell ref="WQL50:WQQ50"/>
    <mergeCell ref="WRB50:WRG50"/>
    <mergeCell ref="WRR50:WRW50"/>
    <mergeCell ref="WSH50:WSM50"/>
    <mergeCell ref="WSX50:WTC50"/>
    <mergeCell ref="WTN50:WTS50"/>
    <mergeCell ref="WUD50:WUI50"/>
    <mergeCell ref="WUT50:WUY50"/>
    <mergeCell ref="WVJ50:WVO50"/>
    <mergeCell ref="WKX50:WLC50"/>
    <mergeCell ref="WLN50:WLS50"/>
    <mergeCell ref="WMD50:WMI50"/>
    <mergeCell ref="WMT50:WMY50"/>
    <mergeCell ref="WNJ50:WNO50"/>
    <mergeCell ref="WNZ50:WOE50"/>
    <mergeCell ref="WOP50:WOU50"/>
    <mergeCell ref="WPF50:WPK50"/>
    <mergeCell ref="WPV50:WQA50"/>
    <mergeCell ref="WFJ50:WFO50"/>
    <mergeCell ref="WFZ50:WGE50"/>
    <mergeCell ref="WGP50:WGU50"/>
    <mergeCell ref="WHF50:WHK50"/>
    <mergeCell ref="WHV50:WIA50"/>
    <mergeCell ref="WIL50:WIQ50"/>
    <mergeCell ref="WJB50:WJG50"/>
    <mergeCell ref="WJR50:WJW50"/>
    <mergeCell ref="WKH50:WKM50"/>
    <mergeCell ref="VZV50:WAA50"/>
    <mergeCell ref="WAL50:WAQ50"/>
    <mergeCell ref="WBB50:WBG50"/>
    <mergeCell ref="WBR50:WBW50"/>
    <mergeCell ref="WCH50:WCM50"/>
    <mergeCell ref="WCX50:WDC50"/>
    <mergeCell ref="WDN50:WDS50"/>
    <mergeCell ref="WED50:WEI50"/>
    <mergeCell ref="WET50:WEY50"/>
    <mergeCell ref="VUH50:VUM50"/>
    <mergeCell ref="VUX50:VVC50"/>
    <mergeCell ref="VVN50:VVS50"/>
    <mergeCell ref="VWD50:VWI50"/>
    <mergeCell ref="VWT50:VWY50"/>
    <mergeCell ref="VXJ50:VXO50"/>
    <mergeCell ref="VXZ50:VYE50"/>
    <mergeCell ref="VYP50:VYU50"/>
    <mergeCell ref="VZF50:VZK50"/>
    <mergeCell ref="VOT50:VOY50"/>
    <mergeCell ref="VPJ50:VPO50"/>
    <mergeCell ref="VPZ50:VQE50"/>
    <mergeCell ref="VQP50:VQU50"/>
    <mergeCell ref="VRF50:VRK50"/>
    <mergeCell ref="VRV50:VSA50"/>
    <mergeCell ref="VSL50:VSQ50"/>
    <mergeCell ref="VTB50:VTG50"/>
    <mergeCell ref="VTR50:VTW50"/>
    <mergeCell ref="VJF50:VJK50"/>
    <mergeCell ref="VJV50:VKA50"/>
    <mergeCell ref="VKL50:VKQ50"/>
    <mergeCell ref="VLB50:VLG50"/>
    <mergeCell ref="VLR50:VLW50"/>
    <mergeCell ref="VMH50:VMM50"/>
    <mergeCell ref="VMX50:VNC50"/>
    <mergeCell ref="VNN50:VNS50"/>
    <mergeCell ref="VOD50:VOI50"/>
    <mergeCell ref="VDR50:VDW50"/>
    <mergeCell ref="VEH50:VEM50"/>
    <mergeCell ref="VEX50:VFC50"/>
    <mergeCell ref="VFN50:VFS50"/>
    <mergeCell ref="VGD50:VGI50"/>
    <mergeCell ref="VGT50:VGY50"/>
    <mergeCell ref="VHJ50:VHO50"/>
    <mergeCell ref="VHZ50:VIE50"/>
    <mergeCell ref="VIP50:VIU50"/>
    <mergeCell ref="UYD50:UYI50"/>
    <mergeCell ref="UYT50:UYY50"/>
    <mergeCell ref="UZJ50:UZO50"/>
    <mergeCell ref="UZZ50:VAE50"/>
    <mergeCell ref="VAP50:VAU50"/>
    <mergeCell ref="VBF50:VBK50"/>
    <mergeCell ref="VBV50:VCA50"/>
    <mergeCell ref="VCL50:VCQ50"/>
    <mergeCell ref="VDB50:VDG50"/>
    <mergeCell ref="USP50:USU50"/>
    <mergeCell ref="UTF50:UTK50"/>
    <mergeCell ref="UTV50:UUA50"/>
    <mergeCell ref="UUL50:UUQ50"/>
    <mergeCell ref="UVB50:UVG50"/>
    <mergeCell ref="UVR50:UVW50"/>
    <mergeCell ref="UWH50:UWM50"/>
    <mergeCell ref="UWX50:UXC50"/>
    <mergeCell ref="UXN50:UXS50"/>
    <mergeCell ref="UNB50:UNG50"/>
    <mergeCell ref="UNR50:UNW50"/>
    <mergeCell ref="UOH50:UOM50"/>
    <mergeCell ref="UOX50:UPC50"/>
    <mergeCell ref="UPN50:UPS50"/>
    <mergeCell ref="UQD50:UQI50"/>
    <mergeCell ref="UQT50:UQY50"/>
    <mergeCell ref="URJ50:URO50"/>
    <mergeCell ref="URZ50:USE50"/>
    <mergeCell ref="UHN50:UHS50"/>
    <mergeCell ref="UID50:UII50"/>
    <mergeCell ref="UIT50:UIY50"/>
    <mergeCell ref="UJJ50:UJO50"/>
    <mergeCell ref="UJZ50:UKE50"/>
    <mergeCell ref="UKP50:UKU50"/>
    <mergeCell ref="ULF50:ULK50"/>
    <mergeCell ref="ULV50:UMA50"/>
    <mergeCell ref="UML50:UMQ50"/>
    <mergeCell ref="UBZ50:UCE50"/>
    <mergeCell ref="UCP50:UCU50"/>
    <mergeCell ref="UDF50:UDK50"/>
    <mergeCell ref="UDV50:UEA50"/>
    <mergeCell ref="UEL50:UEQ50"/>
    <mergeCell ref="UFB50:UFG50"/>
    <mergeCell ref="UFR50:UFW50"/>
    <mergeCell ref="UGH50:UGM50"/>
    <mergeCell ref="UGX50:UHC50"/>
    <mergeCell ref="TWL50:TWQ50"/>
    <mergeCell ref="TXB50:TXG50"/>
    <mergeCell ref="TXR50:TXW50"/>
    <mergeCell ref="TYH50:TYM50"/>
    <mergeCell ref="TYX50:TZC50"/>
    <mergeCell ref="TZN50:TZS50"/>
    <mergeCell ref="UAD50:UAI50"/>
    <mergeCell ref="UAT50:UAY50"/>
    <mergeCell ref="UBJ50:UBO50"/>
    <mergeCell ref="TQX50:TRC50"/>
    <mergeCell ref="TRN50:TRS50"/>
    <mergeCell ref="TSD50:TSI50"/>
    <mergeCell ref="TST50:TSY50"/>
    <mergeCell ref="TTJ50:TTO50"/>
    <mergeCell ref="TTZ50:TUE50"/>
    <mergeCell ref="TUP50:TUU50"/>
    <mergeCell ref="TVF50:TVK50"/>
    <mergeCell ref="TVV50:TWA50"/>
    <mergeCell ref="TLJ50:TLO50"/>
    <mergeCell ref="TLZ50:TME50"/>
    <mergeCell ref="TMP50:TMU50"/>
    <mergeCell ref="TNF50:TNK50"/>
    <mergeCell ref="TNV50:TOA50"/>
    <mergeCell ref="TOL50:TOQ50"/>
    <mergeCell ref="TPB50:TPG50"/>
    <mergeCell ref="TPR50:TPW50"/>
    <mergeCell ref="TQH50:TQM50"/>
    <mergeCell ref="TFV50:TGA50"/>
    <mergeCell ref="TGL50:TGQ50"/>
    <mergeCell ref="THB50:THG50"/>
    <mergeCell ref="THR50:THW50"/>
    <mergeCell ref="TIH50:TIM50"/>
    <mergeCell ref="TIX50:TJC50"/>
    <mergeCell ref="TJN50:TJS50"/>
    <mergeCell ref="TKD50:TKI50"/>
    <mergeCell ref="TKT50:TKY50"/>
    <mergeCell ref="TAH50:TAM50"/>
    <mergeCell ref="TAX50:TBC50"/>
    <mergeCell ref="TBN50:TBS50"/>
    <mergeCell ref="TCD50:TCI50"/>
    <mergeCell ref="TCT50:TCY50"/>
    <mergeCell ref="TDJ50:TDO50"/>
    <mergeCell ref="TDZ50:TEE50"/>
    <mergeCell ref="TEP50:TEU50"/>
    <mergeCell ref="TFF50:TFK50"/>
    <mergeCell ref="SUT50:SUY50"/>
    <mergeCell ref="SVJ50:SVO50"/>
    <mergeCell ref="SVZ50:SWE50"/>
    <mergeCell ref="SWP50:SWU50"/>
    <mergeCell ref="SXF50:SXK50"/>
    <mergeCell ref="SXV50:SYA50"/>
    <mergeCell ref="SYL50:SYQ50"/>
    <mergeCell ref="SZB50:SZG50"/>
    <mergeCell ref="SZR50:SZW50"/>
    <mergeCell ref="SPF50:SPK50"/>
    <mergeCell ref="SPV50:SQA50"/>
    <mergeCell ref="SQL50:SQQ50"/>
    <mergeCell ref="SRB50:SRG50"/>
    <mergeCell ref="SRR50:SRW50"/>
    <mergeCell ref="SSH50:SSM50"/>
    <mergeCell ref="SSX50:STC50"/>
    <mergeCell ref="STN50:STS50"/>
    <mergeCell ref="SUD50:SUI50"/>
    <mergeCell ref="SJR50:SJW50"/>
    <mergeCell ref="SKH50:SKM50"/>
    <mergeCell ref="SKX50:SLC50"/>
    <mergeCell ref="SLN50:SLS50"/>
    <mergeCell ref="SMD50:SMI50"/>
    <mergeCell ref="SMT50:SMY50"/>
    <mergeCell ref="SNJ50:SNO50"/>
    <mergeCell ref="SNZ50:SOE50"/>
    <mergeCell ref="SOP50:SOU50"/>
    <mergeCell ref="SED50:SEI50"/>
    <mergeCell ref="SET50:SEY50"/>
    <mergeCell ref="SFJ50:SFO50"/>
    <mergeCell ref="SFZ50:SGE50"/>
    <mergeCell ref="SGP50:SGU50"/>
    <mergeCell ref="SHF50:SHK50"/>
    <mergeCell ref="SHV50:SIA50"/>
    <mergeCell ref="SIL50:SIQ50"/>
    <mergeCell ref="SJB50:SJG50"/>
    <mergeCell ref="RYP50:RYU50"/>
    <mergeCell ref="RZF50:RZK50"/>
    <mergeCell ref="RZV50:SAA50"/>
    <mergeCell ref="SAL50:SAQ50"/>
    <mergeCell ref="SBB50:SBG50"/>
    <mergeCell ref="SBR50:SBW50"/>
    <mergeCell ref="SCH50:SCM50"/>
    <mergeCell ref="SCX50:SDC50"/>
    <mergeCell ref="SDN50:SDS50"/>
    <mergeCell ref="RTB50:RTG50"/>
    <mergeCell ref="RTR50:RTW50"/>
    <mergeCell ref="RUH50:RUM50"/>
    <mergeCell ref="RUX50:RVC50"/>
    <mergeCell ref="RVN50:RVS50"/>
    <mergeCell ref="RWD50:RWI50"/>
    <mergeCell ref="RWT50:RWY50"/>
    <mergeCell ref="RXJ50:RXO50"/>
    <mergeCell ref="RXZ50:RYE50"/>
    <mergeCell ref="RNN50:RNS50"/>
    <mergeCell ref="ROD50:ROI50"/>
    <mergeCell ref="ROT50:ROY50"/>
    <mergeCell ref="RPJ50:RPO50"/>
    <mergeCell ref="RPZ50:RQE50"/>
    <mergeCell ref="RQP50:RQU50"/>
    <mergeCell ref="RRF50:RRK50"/>
    <mergeCell ref="RRV50:RSA50"/>
    <mergeCell ref="RSL50:RSQ50"/>
    <mergeCell ref="RHZ50:RIE50"/>
    <mergeCell ref="RIP50:RIU50"/>
    <mergeCell ref="RJF50:RJK50"/>
    <mergeCell ref="RJV50:RKA50"/>
    <mergeCell ref="RKL50:RKQ50"/>
    <mergeCell ref="RLB50:RLG50"/>
    <mergeCell ref="RLR50:RLW50"/>
    <mergeCell ref="RMH50:RMM50"/>
    <mergeCell ref="RMX50:RNC50"/>
    <mergeCell ref="RCL50:RCQ50"/>
    <mergeCell ref="RDB50:RDG50"/>
    <mergeCell ref="RDR50:RDW50"/>
    <mergeCell ref="REH50:REM50"/>
    <mergeCell ref="REX50:RFC50"/>
    <mergeCell ref="RFN50:RFS50"/>
    <mergeCell ref="RGD50:RGI50"/>
    <mergeCell ref="RGT50:RGY50"/>
    <mergeCell ref="RHJ50:RHO50"/>
    <mergeCell ref="QWX50:QXC50"/>
    <mergeCell ref="QXN50:QXS50"/>
    <mergeCell ref="QYD50:QYI50"/>
    <mergeCell ref="QYT50:QYY50"/>
    <mergeCell ref="QZJ50:QZO50"/>
    <mergeCell ref="QZZ50:RAE50"/>
    <mergeCell ref="RAP50:RAU50"/>
    <mergeCell ref="RBF50:RBK50"/>
    <mergeCell ref="RBV50:RCA50"/>
    <mergeCell ref="QRJ50:QRO50"/>
    <mergeCell ref="QRZ50:QSE50"/>
    <mergeCell ref="QSP50:QSU50"/>
    <mergeCell ref="QTF50:QTK50"/>
    <mergeCell ref="QTV50:QUA50"/>
    <mergeCell ref="QUL50:QUQ50"/>
    <mergeCell ref="QVB50:QVG50"/>
    <mergeCell ref="QVR50:QVW50"/>
    <mergeCell ref="QWH50:QWM50"/>
    <mergeCell ref="QLV50:QMA50"/>
    <mergeCell ref="QML50:QMQ50"/>
    <mergeCell ref="QNB50:QNG50"/>
    <mergeCell ref="QNR50:QNW50"/>
    <mergeCell ref="QOH50:QOM50"/>
    <mergeCell ref="QOX50:QPC50"/>
    <mergeCell ref="QPN50:QPS50"/>
    <mergeCell ref="QQD50:QQI50"/>
    <mergeCell ref="QQT50:QQY50"/>
    <mergeCell ref="QGH50:QGM50"/>
    <mergeCell ref="QGX50:QHC50"/>
    <mergeCell ref="QHN50:QHS50"/>
    <mergeCell ref="QID50:QII50"/>
    <mergeCell ref="QIT50:QIY50"/>
    <mergeCell ref="QJJ50:QJO50"/>
    <mergeCell ref="QJZ50:QKE50"/>
    <mergeCell ref="QKP50:QKU50"/>
    <mergeCell ref="QLF50:QLK50"/>
    <mergeCell ref="QAT50:QAY50"/>
    <mergeCell ref="QBJ50:QBO50"/>
    <mergeCell ref="QBZ50:QCE50"/>
    <mergeCell ref="QCP50:QCU50"/>
    <mergeCell ref="QDF50:QDK50"/>
    <mergeCell ref="QDV50:QEA50"/>
    <mergeCell ref="QEL50:QEQ50"/>
    <mergeCell ref="QFB50:QFG50"/>
    <mergeCell ref="QFR50:QFW50"/>
    <mergeCell ref="PVF50:PVK50"/>
    <mergeCell ref="PVV50:PWA50"/>
    <mergeCell ref="PWL50:PWQ50"/>
    <mergeCell ref="PXB50:PXG50"/>
    <mergeCell ref="PXR50:PXW50"/>
    <mergeCell ref="PYH50:PYM50"/>
    <mergeCell ref="PYX50:PZC50"/>
    <mergeCell ref="PZN50:PZS50"/>
    <mergeCell ref="QAD50:QAI50"/>
    <mergeCell ref="PPR50:PPW50"/>
    <mergeCell ref="PQH50:PQM50"/>
    <mergeCell ref="PQX50:PRC50"/>
    <mergeCell ref="PRN50:PRS50"/>
    <mergeCell ref="PSD50:PSI50"/>
    <mergeCell ref="PST50:PSY50"/>
    <mergeCell ref="PTJ50:PTO50"/>
    <mergeCell ref="PTZ50:PUE50"/>
    <mergeCell ref="PUP50:PUU50"/>
    <mergeCell ref="PKD50:PKI50"/>
    <mergeCell ref="PKT50:PKY50"/>
    <mergeCell ref="PLJ50:PLO50"/>
    <mergeCell ref="PLZ50:PME50"/>
    <mergeCell ref="PMP50:PMU50"/>
    <mergeCell ref="PNF50:PNK50"/>
    <mergeCell ref="PNV50:POA50"/>
    <mergeCell ref="POL50:POQ50"/>
    <mergeCell ref="PPB50:PPG50"/>
    <mergeCell ref="PEP50:PEU50"/>
    <mergeCell ref="PFF50:PFK50"/>
    <mergeCell ref="PFV50:PGA50"/>
    <mergeCell ref="PGL50:PGQ50"/>
    <mergeCell ref="PHB50:PHG50"/>
    <mergeCell ref="PHR50:PHW50"/>
    <mergeCell ref="PIH50:PIM50"/>
    <mergeCell ref="PIX50:PJC50"/>
    <mergeCell ref="PJN50:PJS50"/>
    <mergeCell ref="OZB50:OZG50"/>
    <mergeCell ref="OZR50:OZW50"/>
    <mergeCell ref="PAH50:PAM50"/>
    <mergeCell ref="PAX50:PBC50"/>
    <mergeCell ref="PBN50:PBS50"/>
    <mergeCell ref="PCD50:PCI50"/>
    <mergeCell ref="PCT50:PCY50"/>
    <mergeCell ref="PDJ50:PDO50"/>
    <mergeCell ref="PDZ50:PEE50"/>
    <mergeCell ref="OTN50:OTS50"/>
    <mergeCell ref="OUD50:OUI50"/>
    <mergeCell ref="OUT50:OUY50"/>
    <mergeCell ref="OVJ50:OVO50"/>
    <mergeCell ref="OVZ50:OWE50"/>
    <mergeCell ref="OWP50:OWU50"/>
    <mergeCell ref="OXF50:OXK50"/>
    <mergeCell ref="OXV50:OYA50"/>
    <mergeCell ref="OYL50:OYQ50"/>
    <mergeCell ref="ONZ50:OOE50"/>
    <mergeCell ref="OOP50:OOU50"/>
    <mergeCell ref="OPF50:OPK50"/>
    <mergeCell ref="OPV50:OQA50"/>
    <mergeCell ref="OQL50:OQQ50"/>
    <mergeCell ref="ORB50:ORG50"/>
    <mergeCell ref="ORR50:ORW50"/>
    <mergeCell ref="OSH50:OSM50"/>
    <mergeCell ref="OSX50:OTC50"/>
    <mergeCell ref="OIL50:OIQ50"/>
    <mergeCell ref="OJB50:OJG50"/>
    <mergeCell ref="OJR50:OJW50"/>
    <mergeCell ref="OKH50:OKM50"/>
    <mergeCell ref="OKX50:OLC50"/>
    <mergeCell ref="OLN50:OLS50"/>
    <mergeCell ref="OMD50:OMI50"/>
    <mergeCell ref="OMT50:OMY50"/>
    <mergeCell ref="ONJ50:ONO50"/>
    <mergeCell ref="OCX50:ODC50"/>
    <mergeCell ref="ODN50:ODS50"/>
    <mergeCell ref="OED50:OEI50"/>
    <mergeCell ref="OET50:OEY50"/>
    <mergeCell ref="OFJ50:OFO50"/>
    <mergeCell ref="OFZ50:OGE50"/>
    <mergeCell ref="OGP50:OGU50"/>
    <mergeCell ref="OHF50:OHK50"/>
    <mergeCell ref="OHV50:OIA50"/>
    <mergeCell ref="NXJ50:NXO50"/>
    <mergeCell ref="NXZ50:NYE50"/>
    <mergeCell ref="NYP50:NYU50"/>
    <mergeCell ref="NZF50:NZK50"/>
    <mergeCell ref="NZV50:OAA50"/>
    <mergeCell ref="OAL50:OAQ50"/>
    <mergeCell ref="OBB50:OBG50"/>
    <mergeCell ref="OBR50:OBW50"/>
    <mergeCell ref="OCH50:OCM50"/>
    <mergeCell ref="NRV50:NSA50"/>
    <mergeCell ref="NSL50:NSQ50"/>
    <mergeCell ref="NTB50:NTG50"/>
    <mergeCell ref="NTR50:NTW50"/>
    <mergeCell ref="NUH50:NUM50"/>
    <mergeCell ref="NUX50:NVC50"/>
    <mergeCell ref="NVN50:NVS50"/>
    <mergeCell ref="NWD50:NWI50"/>
    <mergeCell ref="NWT50:NWY50"/>
    <mergeCell ref="NMH50:NMM50"/>
    <mergeCell ref="NMX50:NNC50"/>
    <mergeCell ref="NNN50:NNS50"/>
    <mergeCell ref="NOD50:NOI50"/>
    <mergeCell ref="NOT50:NOY50"/>
    <mergeCell ref="NPJ50:NPO50"/>
    <mergeCell ref="NPZ50:NQE50"/>
    <mergeCell ref="NQP50:NQU50"/>
    <mergeCell ref="NRF50:NRK50"/>
    <mergeCell ref="NGT50:NGY50"/>
    <mergeCell ref="NHJ50:NHO50"/>
    <mergeCell ref="NHZ50:NIE50"/>
    <mergeCell ref="NIP50:NIU50"/>
    <mergeCell ref="NJF50:NJK50"/>
    <mergeCell ref="NJV50:NKA50"/>
    <mergeCell ref="NKL50:NKQ50"/>
    <mergeCell ref="NLB50:NLG50"/>
    <mergeCell ref="NLR50:NLW50"/>
    <mergeCell ref="NBF50:NBK50"/>
    <mergeCell ref="NBV50:NCA50"/>
    <mergeCell ref="NCL50:NCQ50"/>
    <mergeCell ref="NDB50:NDG50"/>
    <mergeCell ref="NDR50:NDW50"/>
    <mergeCell ref="NEH50:NEM50"/>
    <mergeCell ref="NEX50:NFC50"/>
    <mergeCell ref="NFN50:NFS50"/>
    <mergeCell ref="NGD50:NGI50"/>
    <mergeCell ref="MVR50:MVW50"/>
    <mergeCell ref="MWH50:MWM50"/>
    <mergeCell ref="MWX50:MXC50"/>
    <mergeCell ref="MXN50:MXS50"/>
    <mergeCell ref="MYD50:MYI50"/>
    <mergeCell ref="MYT50:MYY50"/>
    <mergeCell ref="MZJ50:MZO50"/>
    <mergeCell ref="MZZ50:NAE50"/>
    <mergeCell ref="NAP50:NAU50"/>
    <mergeCell ref="MQD50:MQI50"/>
    <mergeCell ref="MQT50:MQY50"/>
    <mergeCell ref="MRJ50:MRO50"/>
    <mergeCell ref="MRZ50:MSE50"/>
    <mergeCell ref="MSP50:MSU50"/>
    <mergeCell ref="MTF50:MTK50"/>
    <mergeCell ref="MTV50:MUA50"/>
    <mergeCell ref="MUL50:MUQ50"/>
    <mergeCell ref="MVB50:MVG50"/>
    <mergeCell ref="MKP50:MKU50"/>
    <mergeCell ref="MLF50:MLK50"/>
    <mergeCell ref="MLV50:MMA50"/>
    <mergeCell ref="MML50:MMQ50"/>
    <mergeCell ref="MNB50:MNG50"/>
    <mergeCell ref="MNR50:MNW50"/>
    <mergeCell ref="MOH50:MOM50"/>
    <mergeCell ref="MOX50:MPC50"/>
    <mergeCell ref="MPN50:MPS50"/>
    <mergeCell ref="MFB50:MFG50"/>
    <mergeCell ref="MFR50:MFW50"/>
    <mergeCell ref="MGH50:MGM50"/>
    <mergeCell ref="MGX50:MHC50"/>
    <mergeCell ref="MHN50:MHS50"/>
    <mergeCell ref="MID50:MII50"/>
    <mergeCell ref="MIT50:MIY50"/>
    <mergeCell ref="MJJ50:MJO50"/>
    <mergeCell ref="MJZ50:MKE50"/>
    <mergeCell ref="LZN50:LZS50"/>
    <mergeCell ref="MAD50:MAI50"/>
    <mergeCell ref="MAT50:MAY50"/>
    <mergeCell ref="MBJ50:MBO50"/>
    <mergeCell ref="MBZ50:MCE50"/>
    <mergeCell ref="MCP50:MCU50"/>
    <mergeCell ref="MDF50:MDK50"/>
    <mergeCell ref="MDV50:MEA50"/>
    <mergeCell ref="MEL50:MEQ50"/>
    <mergeCell ref="LTZ50:LUE50"/>
    <mergeCell ref="LUP50:LUU50"/>
    <mergeCell ref="LVF50:LVK50"/>
    <mergeCell ref="LVV50:LWA50"/>
    <mergeCell ref="LWL50:LWQ50"/>
    <mergeCell ref="LXB50:LXG50"/>
    <mergeCell ref="LXR50:LXW50"/>
    <mergeCell ref="LYH50:LYM50"/>
    <mergeCell ref="LYX50:LZC50"/>
    <mergeCell ref="LOL50:LOQ50"/>
    <mergeCell ref="LPB50:LPG50"/>
    <mergeCell ref="LPR50:LPW50"/>
    <mergeCell ref="LQH50:LQM50"/>
    <mergeCell ref="LQX50:LRC50"/>
    <mergeCell ref="LRN50:LRS50"/>
    <mergeCell ref="LSD50:LSI50"/>
    <mergeCell ref="LST50:LSY50"/>
    <mergeCell ref="LTJ50:LTO50"/>
    <mergeCell ref="LIX50:LJC50"/>
    <mergeCell ref="LJN50:LJS50"/>
    <mergeCell ref="LKD50:LKI50"/>
    <mergeCell ref="LKT50:LKY50"/>
    <mergeCell ref="LLJ50:LLO50"/>
    <mergeCell ref="LLZ50:LME50"/>
    <mergeCell ref="LMP50:LMU50"/>
    <mergeCell ref="LNF50:LNK50"/>
    <mergeCell ref="LNV50:LOA50"/>
    <mergeCell ref="LDJ50:LDO50"/>
    <mergeCell ref="LDZ50:LEE50"/>
    <mergeCell ref="LEP50:LEU50"/>
    <mergeCell ref="LFF50:LFK50"/>
    <mergeCell ref="LFV50:LGA50"/>
    <mergeCell ref="LGL50:LGQ50"/>
    <mergeCell ref="LHB50:LHG50"/>
    <mergeCell ref="LHR50:LHW50"/>
    <mergeCell ref="LIH50:LIM50"/>
    <mergeCell ref="KXV50:KYA50"/>
    <mergeCell ref="KYL50:KYQ50"/>
    <mergeCell ref="KZB50:KZG50"/>
    <mergeCell ref="KZR50:KZW50"/>
    <mergeCell ref="LAH50:LAM50"/>
    <mergeCell ref="LAX50:LBC50"/>
    <mergeCell ref="LBN50:LBS50"/>
    <mergeCell ref="LCD50:LCI50"/>
    <mergeCell ref="LCT50:LCY50"/>
    <mergeCell ref="KSH50:KSM50"/>
    <mergeCell ref="KSX50:KTC50"/>
    <mergeCell ref="KTN50:KTS50"/>
    <mergeCell ref="KUD50:KUI50"/>
    <mergeCell ref="KUT50:KUY50"/>
    <mergeCell ref="KVJ50:KVO50"/>
    <mergeCell ref="KVZ50:KWE50"/>
    <mergeCell ref="KWP50:KWU50"/>
    <mergeCell ref="KXF50:KXK50"/>
    <mergeCell ref="KMT50:KMY50"/>
    <mergeCell ref="KNJ50:KNO50"/>
    <mergeCell ref="KNZ50:KOE50"/>
    <mergeCell ref="KOP50:KOU50"/>
    <mergeCell ref="KPF50:KPK50"/>
    <mergeCell ref="KPV50:KQA50"/>
    <mergeCell ref="KQL50:KQQ50"/>
    <mergeCell ref="KRB50:KRG50"/>
    <mergeCell ref="KRR50:KRW50"/>
    <mergeCell ref="KHF50:KHK50"/>
    <mergeCell ref="KHV50:KIA50"/>
    <mergeCell ref="KIL50:KIQ50"/>
    <mergeCell ref="KJB50:KJG50"/>
    <mergeCell ref="KJR50:KJW50"/>
    <mergeCell ref="KKH50:KKM50"/>
    <mergeCell ref="KKX50:KLC50"/>
    <mergeCell ref="KLN50:KLS50"/>
    <mergeCell ref="KMD50:KMI50"/>
    <mergeCell ref="KBR50:KBW50"/>
    <mergeCell ref="KCH50:KCM50"/>
    <mergeCell ref="KCX50:KDC50"/>
    <mergeCell ref="KDN50:KDS50"/>
    <mergeCell ref="KED50:KEI50"/>
    <mergeCell ref="KET50:KEY50"/>
    <mergeCell ref="KFJ50:KFO50"/>
    <mergeCell ref="KFZ50:KGE50"/>
    <mergeCell ref="KGP50:KGU50"/>
    <mergeCell ref="JWD50:JWI50"/>
    <mergeCell ref="JWT50:JWY50"/>
    <mergeCell ref="JXJ50:JXO50"/>
    <mergeCell ref="JXZ50:JYE50"/>
    <mergeCell ref="JYP50:JYU50"/>
    <mergeCell ref="JZF50:JZK50"/>
    <mergeCell ref="JZV50:KAA50"/>
    <mergeCell ref="KAL50:KAQ50"/>
    <mergeCell ref="KBB50:KBG50"/>
    <mergeCell ref="JQP50:JQU50"/>
    <mergeCell ref="JRF50:JRK50"/>
    <mergeCell ref="JRV50:JSA50"/>
    <mergeCell ref="JSL50:JSQ50"/>
    <mergeCell ref="JTB50:JTG50"/>
    <mergeCell ref="JTR50:JTW50"/>
    <mergeCell ref="JUH50:JUM50"/>
    <mergeCell ref="JUX50:JVC50"/>
    <mergeCell ref="JVN50:JVS50"/>
    <mergeCell ref="JLB50:JLG50"/>
    <mergeCell ref="JLR50:JLW50"/>
    <mergeCell ref="JMH50:JMM50"/>
    <mergeCell ref="JMX50:JNC50"/>
    <mergeCell ref="JNN50:JNS50"/>
    <mergeCell ref="JOD50:JOI50"/>
    <mergeCell ref="JOT50:JOY50"/>
    <mergeCell ref="JPJ50:JPO50"/>
    <mergeCell ref="JPZ50:JQE50"/>
    <mergeCell ref="JFN50:JFS50"/>
    <mergeCell ref="JGD50:JGI50"/>
    <mergeCell ref="JGT50:JGY50"/>
    <mergeCell ref="JHJ50:JHO50"/>
    <mergeCell ref="JHZ50:JIE50"/>
    <mergeCell ref="JIP50:JIU50"/>
    <mergeCell ref="JJF50:JJK50"/>
    <mergeCell ref="JJV50:JKA50"/>
    <mergeCell ref="JKL50:JKQ50"/>
    <mergeCell ref="IZZ50:JAE50"/>
    <mergeCell ref="JAP50:JAU50"/>
    <mergeCell ref="JBF50:JBK50"/>
    <mergeCell ref="JBV50:JCA50"/>
    <mergeCell ref="JCL50:JCQ50"/>
    <mergeCell ref="JDB50:JDG50"/>
    <mergeCell ref="JDR50:JDW50"/>
    <mergeCell ref="JEH50:JEM50"/>
    <mergeCell ref="JEX50:JFC50"/>
    <mergeCell ref="IUL50:IUQ50"/>
    <mergeCell ref="IVB50:IVG50"/>
    <mergeCell ref="IVR50:IVW50"/>
    <mergeCell ref="IWH50:IWM50"/>
    <mergeCell ref="IWX50:IXC50"/>
    <mergeCell ref="IXN50:IXS50"/>
    <mergeCell ref="IYD50:IYI50"/>
    <mergeCell ref="IYT50:IYY50"/>
    <mergeCell ref="IZJ50:IZO50"/>
    <mergeCell ref="IOX50:IPC50"/>
    <mergeCell ref="IPN50:IPS50"/>
    <mergeCell ref="IQD50:IQI50"/>
    <mergeCell ref="IQT50:IQY50"/>
    <mergeCell ref="IRJ50:IRO50"/>
    <mergeCell ref="IRZ50:ISE50"/>
    <mergeCell ref="ISP50:ISU50"/>
    <mergeCell ref="ITF50:ITK50"/>
    <mergeCell ref="ITV50:IUA50"/>
    <mergeCell ref="IJJ50:IJO50"/>
    <mergeCell ref="IJZ50:IKE50"/>
    <mergeCell ref="IKP50:IKU50"/>
    <mergeCell ref="ILF50:ILK50"/>
    <mergeCell ref="ILV50:IMA50"/>
    <mergeCell ref="IML50:IMQ50"/>
    <mergeCell ref="INB50:ING50"/>
    <mergeCell ref="INR50:INW50"/>
    <mergeCell ref="IOH50:IOM50"/>
    <mergeCell ref="IDV50:IEA50"/>
    <mergeCell ref="IEL50:IEQ50"/>
    <mergeCell ref="IFB50:IFG50"/>
    <mergeCell ref="IFR50:IFW50"/>
    <mergeCell ref="IGH50:IGM50"/>
    <mergeCell ref="IGX50:IHC50"/>
    <mergeCell ref="IHN50:IHS50"/>
    <mergeCell ref="IID50:III50"/>
    <mergeCell ref="IIT50:IIY50"/>
    <mergeCell ref="HYH50:HYM50"/>
    <mergeCell ref="HYX50:HZC50"/>
    <mergeCell ref="HZN50:HZS50"/>
    <mergeCell ref="IAD50:IAI50"/>
    <mergeCell ref="IAT50:IAY50"/>
    <mergeCell ref="IBJ50:IBO50"/>
    <mergeCell ref="IBZ50:ICE50"/>
    <mergeCell ref="ICP50:ICU50"/>
    <mergeCell ref="IDF50:IDK50"/>
    <mergeCell ref="HST50:HSY50"/>
    <mergeCell ref="HTJ50:HTO50"/>
    <mergeCell ref="HTZ50:HUE50"/>
    <mergeCell ref="HUP50:HUU50"/>
    <mergeCell ref="HVF50:HVK50"/>
    <mergeCell ref="HVV50:HWA50"/>
    <mergeCell ref="HWL50:HWQ50"/>
    <mergeCell ref="HXB50:HXG50"/>
    <mergeCell ref="HXR50:HXW50"/>
    <mergeCell ref="HNF50:HNK50"/>
    <mergeCell ref="HNV50:HOA50"/>
    <mergeCell ref="HOL50:HOQ50"/>
    <mergeCell ref="HPB50:HPG50"/>
    <mergeCell ref="HPR50:HPW50"/>
    <mergeCell ref="HQH50:HQM50"/>
    <mergeCell ref="HQX50:HRC50"/>
    <mergeCell ref="HRN50:HRS50"/>
    <mergeCell ref="HSD50:HSI50"/>
    <mergeCell ref="HHR50:HHW50"/>
    <mergeCell ref="HIH50:HIM50"/>
    <mergeCell ref="HIX50:HJC50"/>
    <mergeCell ref="HJN50:HJS50"/>
    <mergeCell ref="HKD50:HKI50"/>
    <mergeCell ref="HKT50:HKY50"/>
    <mergeCell ref="HLJ50:HLO50"/>
    <mergeCell ref="HLZ50:HME50"/>
    <mergeCell ref="HMP50:HMU50"/>
    <mergeCell ref="HCD50:HCI50"/>
    <mergeCell ref="HCT50:HCY50"/>
    <mergeCell ref="HDJ50:HDO50"/>
    <mergeCell ref="HDZ50:HEE50"/>
    <mergeCell ref="HEP50:HEU50"/>
    <mergeCell ref="HFF50:HFK50"/>
    <mergeCell ref="HFV50:HGA50"/>
    <mergeCell ref="HGL50:HGQ50"/>
    <mergeCell ref="HHB50:HHG50"/>
    <mergeCell ref="GWP50:GWU50"/>
    <mergeCell ref="GXF50:GXK50"/>
    <mergeCell ref="GXV50:GYA50"/>
    <mergeCell ref="GYL50:GYQ50"/>
    <mergeCell ref="GZB50:GZG50"/>
    <mergeCell ref="GZR50:GZW50"/>
    <mergeCell ref="HAH50:HAM50"/>
    <mergeCell ref="HAX50:HBC50"/>
    <mergeCell ref="HBN50:HBS50"/>
    <mergeCell ref="GRB50:GRG50"/>
    <mergeCell ref="GRR50:GRW50"/>
    <mergeCell ref="GSH50:GSM50"/>
    <mergeCell ref="GSX50:GTC50"/>
    <mergeCell ref="GTN50:GTS50"/>
    <mergeCell ref="GUD50:GUI50"/>
    <mergeCell ref="GUT50:GUY50"/>
    <mergeCell ref="GVJ50:GVO50"/>
    <mergeCell ref="GVZ50:GWE50"/>
    <mergeCell ref="GLN50:GLS50"/>
    <mergeCell ref="GMD50:GMI50"/>
    <mergeCell ref="GMT50:GMY50"/>
    <mergeCell ref="GNJ50:GNO50"/>
    <mergeCell ref="GNZ50:GOE50"/>
    <mergeCell ref="GOP50:GOU50"/>
    <mergeCell ref="GPF50:GPK50"/>
    <mergeCell ref="GPV50:GQA50"/>
    <mergeCell ref="GQL50:GQQ50"/>
    <mergeCell ref="GFZ50:GGE50"/>
    <mergeCell ref="GGP50:GGU50"/>
    <mergeCell ref="GHF50:GHK50"/>
    <mergeCell ref="GHV50:GIA50"/>
    <mergeCell ref="GIL50:GIQ50"/>
    <mergeCell ref="GJB50:GJG50"/>
    <mergeCell ref="GJR50:GJW50"/>
    <mergeCell ref="GKH50:GKM50"/>
    <mergeCell ref="GKX50:GLC50"/>
    <mergeCell ref="GAL50:GAQ50"/>
    <mergeCell ref="GBB50:GBG50"/>
    <mergeCell ref="GBR50:GBW50"/>
    <mergeCell ref="GCH50:GCM50"/>
    <mergeCell ref="GCX50:GDC50"/>
    <mergeCell ref="GDN50:GDS50"/>
    <mergeCell ref="GED50:GEI50"/>
    <mergeCell ref="GET50:GEY50"/>
    <mergeCell ref="GFJ50:GFO50"/>
    <mergeCell ref="FUX50:FVC50"/>
    <mergeCell ref="FVN50:FVS50"/>
    <mergeCell ref="FWD50:FWI50"/>
    <mergeCell ref="FWT50:FWY50"/>
    <mergeCell ref="FXJ50:FXO50"/>
    <mergeCell ref="FXZ50:FYE50"/>
    <mergeCell ref="FYP50:FYU50"/>
    <mergeCell ref="FZF50:FZK50"/>
    <mergeCell ref="FZV50:GAA50"/>
    <mergeCell ref="FPJ50:FPO50"/>
    <mergeCell ref="FPZ50:FQE50"/>
    <mergeCell ref="FQP50:FQU50"/>
    <mergeCell ref="FRF50:FRK50"/>
    <mergeCell ref="FRV50:FSA50"/>
    <mergeCell ref="FSL50:FSQ50"/>
    <mergeCell ref="FTB50:FTG50"/>
    <mergeCell ref="FTR50:FTW50"/>
    <mergeCell ref="FUH50:FUM50"/>
    <mergeCell ref="FJV50:FKA50"/>
    <mergeCell ref="FKL50:FKQ50"/>
    <mergeCell ref="FLB50:FLG50"/>
    <mergeCell ref="FLR50:FLW50"/>
    <mergeCell ref="FMH50:FMM50"/>
    <mergeCell ref="FMX50:FNC50"/>
    <mergeCell ref="FNN50:FNS50"/>
    <mergeCell ref="FOD50:FOI50"/>
    <mergeCell ref="FOT50:FOY50"/>
    <mergeCell ref="FEH50:FEM50"/>
    <mergeCell ref="FEX50:FFC50"/>
    <mergeCell ref="FFN50:FFS50"/>
    <mergeCell ref="FGD50:FGI50"/>
    <mergeCell ref="FGT50:FGY50"/>
    <mergeCell ref="FHJ50:FHO50"/>
    <mergeCell ref="FHZ50:FIE50"/>
    <mergeCell ref="FIP50:FIU50"/>
    <mergeCell ref="FJF50:FJK50"/>
    <mergeCell ref="EYT50:EYY50"/>
    <mergeCell ref="EZJ50:EZO50"/>
    <mergeCell ref="EZZ50:FAE50"/>
    <mergeCell ref="FAP50:FAU50"/>
    <mergeCell ref="FBF50:FBK50"/>
    <mergeCell ref="FBV50:FCA50"/>
    <mergeCell ref="FCL50:FCQ50"/>
    <mergeCell ref="FDB50:FDG50"/>
    <mergeCell ref="FDR50:FDW50"/>
    <mergeCell ref="ETF50:ETK50"/>
    <mergeCell ref="ETV50:EUA50"/>
    <mergeCell ref="EUL50:EUQ50"/>
    <mergeCell ref="EVB50:EVG50"/>
    <mergeCell ref="EVR50:EVW50"/>
    <mergeCell ref="EWH50:EWM50"/>
    <mergeCell ref="EWX50:EXC50"/>
    <mergeCell ref="EXN50:EXS50"/>
    <mergeCell ref="EYD50:EYI50"/>
    <mergeCell ref="ENR50:ENW50"/>
    <mergeCell ref="EOH50:EOM50"/>
    <mergeCell ref="EOX50:EPC50"/>
    <mergeCell ref="EPN50:EPS50"/>
    <mergeCell ref="EQD50:EQI50"/>
    <mergeCell ref="EQT50:EQY50"/>
    <mergeCell ref="ERJ50:ERO50"/>
    <mergeCell ref="ERZ50:ESE50"/>
    <mergeCell ref="ESP50:ESU50"/>
    <mergeCell ref="EID50:EII50"/>
    <mergeCell ref="EIT50:EIY50"/>
    <mergeCell ref="EJJ50:EJO50"/>
    <mergeCell ref="EJZ50:EKE50"/>
    <mergeCell ref="EKP50:EKU50"/>
    <mergeCell ref="ELF50:ELK50"/>
    <mergeCell ref="ELV50:EMA50"/>
    <mergeCell ref="EML50:EMQ50"/>
    <mergeCell ref="ENB50:ENG50"/>
    <mergeCell ref="ECP50:ECU50"/>
    <mergeCell ref="EDF50:EDK50"/>
    <mergeCell ref="EDV50:EEA50"/>
    <mergeCell ref="EEL50:EEQ50"/>
    <mergeCell ref="EFB50:EFG50"/>
    <mergeCell ref="EFR50:EFW50"/>
    <mergeCell ref="EGH50:EGM50"/>
    <mergeCell ref="EGX50:EHC50"/>
    <mergeCell ref="EHN50:EHS50"/>
    <mergeCell ref="DXB50:DXG50"/>
    <mergeCell ref="DXR50:DXW50"/>
    <mergeCell ref="DYH50:DYM50"/>
    <mergeCell ref="DYX50:DZC50"/>
    <mergeCell ref="DZN50:DZS50"/>
    <mergeCell ref="EAD50:EAI50"/>
    <mergeCell ref="EAT50:EAY50"/>
    <mergeCell ref="EBJ50:EBO50"/>
    <mergeCell ref="EBZ50:ECE50"/>
    <mergeCell ref="DRN50:DRS50"/>
    <mergeCell ref="DSD50:DSI50"/>
    <mergeCell ref="DST50:DSY50"/>
    <mergeCell ref="DTJ50:DTO50"/>
    <mergeCell ref="DTZ50:DUE50"/>
    <mergeCell ref="DUP50:DUU50"/>
    <mergeCell ref="DVF50:DVK50"/>
    <mergeCell ref="DVV50:DWA50"/>
    <mergeCell ref="DWL50:DWQ50"/>
    <mergeCell ref="DLZ50:DME50"/>
    <mergeCell ref="DMP50:DMU50"/>
    <mergeCell ref="DNF50:DNK50"/>
    <mergeCell ref="DNV50:DOA50"/>
    <mergeCell ref="DOL50:DOQ50"/>
    <mergeCell ref="DPB50:DPG50"/>
    <mergeCell ref="DPR50:DPW50"/>
    <mergeCell ref="DQH50:DQM50"/>
    <mergeCell ref="DQX50:DRC50"/>
    <mergeCell ref="DGL50:DGQ50"/>
    <mergeCell ref="DHB50:DHG50"/>
    <mergeCell ref="DHR50:DHW50"/>
    <mergeCell ref="DIH50:DIM50"/>
    <mergeCell ref="DIX50:DJC50"/>
    <mergeCell ref="DJN50:DJS50"/>
    <mergeCell ref="DKD50:DKI50"/>
    <mergeCell ref="DKT50:DKY50"/>
    <mergeCell ref="DLJ50:DLO50"/>
    <mergeCell ref="DAX50:DBC50"/>
    <mergeCell ref="DBN50:DBS50"/>
    <mergeCell ref="DCD50:DCI50"/>
    <mergeCell ref="DCT50:DCY50"/>
    <mergeCell ref="DDJ50:DDO50"/>
    <mergeCell ref="DDZ50:DEE50"/>
    <mergeCell ref="DEP50:DEU50"/>
    <mergeCell ref="DFF50:DFK50"/>
    <mergeCell ref="DFV50:DGA50"/>
    <mergeCell ref="CVJ50:CVO50"/>
    <mergeCell ref="CVZ50:CWE50"/>
    <mergeCell ref="CWP50:CWU50"/>
    <mergeCell ref="CXF50:CXK50"/>
    <mergeCell ref="CXV50:CYA50"/>
    <mergeCell ref="CYL50:CYQ50"/>
    <mergeCell ref="CZB50:CZG50"/>
    <mergeCell ref="CZR50:CZW50"/>
    <mergeCell ref="DAH50:DAM50"/>
    <mergeCell ref="CPV50:CQA50"/>
    <mergeCell ref="CQL50:CQQ50"/>
    <mergeCell ref="CRB50:CRG50"/>
    <mergeCell ref="CRR50:CRW50"/>
    <mergeCell ref="CSH50:CSM50"/>
    <mergeCell ref="CSX50:CTC50"/>
    <mergeCell ref="CTN50:CTS50"/>
    <mergeCell ref="CUD50:CUI50"/>
    <mergeCell ref="CUT50:CUY50"/>
    <mergeCell ref="CKH50:CKM50"/>
    <mergeCell ref="CKX50:CLC50"/>
    <mergeCell ref="CLN50:CLS50"/>
    <mergeCell ref="CMD50:CMI50"/>
    <mergeCell ref="CMT50:CMY50"/>
    <mergeCell ref="CNJ50:CNO50"/>
    <mergeCell ref="CNZ50:COE50"/>
    <mergeCell ref="COP50:COU50"/>
    <mergeCell ref="CPF50:CPK50"/>
    <mergeCell ref="CET50:CEY50"/>
    <mergeCell ref="CFJ50:CFO50"/>
    <mergeCell ref="CFZ50:CGE50"/>
    <mergeCell ref="CGP50:CGU50"/>
    <mergeCell ref="CHF50:CHK50"/>
    <mergeCell ref="CHV50:CIA50"/>
    <mergeCell ref="CIL50:CIQ50"/>
    <mergeCell ref="CJB50:CJG50"/>
    <mergeCell ref="CJR50:CJW50"/>
    <mergeCell ref="BZF50:BZK50"/>
    <mergeCell ref="BZV50:CAA50"/>
    <mergeCell ref="CAL50:CAQ50"/>
    <mergeCell ref="CBB50:CBG50"/>
    <mergeCell ref="CBR50:CBW50"/>
    <mergeCell ref="CCH50:CCM50"/>
    <mergeCell ref="CCX50:CDC50"/>
    <mergeCell ref="CDN50:CDS50"/>
    <mergeCell ref="CED50:CEI50"/>
    <mergeCell ref="BTR50:BTW50"/>
    <mergeCell ref="BUH50:BUM50"/>
    <mergeCell ref="BUX50:BVC50"/>
    <mergeCell ref="BVN50:BVS50"/>
    <mergeCell ref="BWD50:BWI50"/>
    <mergeCell ref="BWT50:BWY50"/>
    <mergeCell ref="BXJ50:BXO50"/>
    <mergeCell ref="BXZ50:BYE50"/>
    <mergeCell ref="BYP50:BYU50"/>
    <mergeCell ref="BOD50:BOI50"/>
    <mergeCell ref="BOT50:BOY50"/>
    <mergeCell ref="BPJ50:BPO50"/>
    <mergeCell ref="BPZ50:BQE50"/>
    <mergeCell ref="BQP50:BQU50"/>
    <mergeCell ref="BRF50:BRK50"/>
    <mergeCell ref="BRV50:BSA50"/>
    <mergeCell ref="BSL50:BSQ50"/>
    <mergeCell ref="BTB50:BTG50"/>
    <mergeCell ref="BIP50:BIU50"/>
    <mergeCell ref="BJF50:BJK50"/>
    <mergeCell ref="BJV50:BKA50"/>
    <mergeCell ref="BKL50:BKQ50"/>
    <mergeCell ref="BLB50:BLG50"/>
    <mergeCell ref="BLR50:BLW50"/>
    <mergeCell ref="BMH50:BMM50"/>
    <mergeCell ref="BMX50:BNC50"/>
    <mergeCell ref="BNN50:BNS50"/>
    <mergeCell ref="BDB50:BDG50"/>
    <mergeCell ref="BDR50:BDW50"/>
    <mergeCell ref="BEH50:BEM50"/>
    <mergeCell ref="BEX50:BFC50"/>
    <mergeCell ref="BFN50:BFS50"/>
    <mergeCell ref="BGD50:BGI50"/>
    <mergeCell ref="BGT50:BGY50"/>
    <mergeCell ref="BHJ50:BHO50"/>
    <mergeCell ref="BHZ50:BIE50"/>
    <mergeCell ref="AXN50:AXS50"/>
    <mergeCell ref="AYD50:AYI50"/>
    <mergeCell ref="AYT50:AYY50"/>
    <mergeCell ref="AZJ50:AZO50"/>
    <mergeCell ref="AZZ50:BAE50"/>
    <mergeCell ref="BAP50:BAU50"/>
    <mergeCell ref="BBF50:BBK50"/>
    <mergeCell ref="BBV50:BCA50"/>
    <mergeCell ref="BCL50:BCQ50"/>
    <mergeCell ref="ARZ50:ASE50"/>
    <mergeCell ref="ASP50:ASU50"/>
    <mergeCell ref="ATF50:ATK50"/>
    <mergeCell ref="ATV50:AUA50"/>
    <mergeCell ref="AUL50:AUQ50"/>
    <mergeCell ref="AVB50:AVG50"/>
    <mergeCell ref="AVR50:AVW50"/>
    <mergeCell ref="AWH50:AWM50"/>
    <mergeCell ref="AWX50:AXC50"/>
    <mergeCell ref="AML50:AMQ50"/>
    <mergeCell ref="ANB50:ANG50"/>
    <mergeCell ref="ANR50:ANW50"/>
    <mergeCell ref="AOH50:AOM50"/>
    <mergeCell ref="AOX50:APC50"/>
    <mergeCell ref="APN50:APS50"/>
    <mergeCell ref="AQD50:AQI50"/>
    <mergeCell ref="AQT50:AQY50"/>
    <mergeCell ref="ARJ50:ARO50"/>
    <mergeCell ref="AGX50:AHC50"/>
    <mergeCell ref="AHN50:AHS50"/>
    <mergeCell ref="AID50:AII50"/>
    <mergeCell ref="AIT50:AIY50"/>
    <mergeCell ref="AJJ50:AJO50"/>
    <mergeCell ref="AJZ50:AKE50"/>
    <mergeCell ref="AKP50:AKU50"/>
    <mergeCell ref="ALF50:ALK50"/>
    <mergeCell ref="ALV50:AMA50"/>
    <mergeCell ref="ABJ50:ABO50"/>
    <mergeCell ref="ABZ50:ACE50"/>
    <mergeCell ref="ACP50:ACU50"/>
    <mergeCell ref="ADF50:ADK50"/>
    <mergeCell ref="ADV50:AEA50"/>
    <mergeCell ref="AEL50:AEQ50"/>
    <mergeCell ref="AFB50:AFG50"/>
    <mergeCell ref="AFR50:AFW50"/>
    <mergeCell ref="AGH50:AGM50"/>
    <mergeCell ref="VV50:WA50"/>
    <mergeCell ref="WL50:WQ50"/>
    <mergeCell ref="XB50:XG50"/>
    <mergeCell ref="XR50:XW50"/>
    <mergeCell ref="YH50:YM50"/>
    <mergeCell ref="YX50:ZC50"/>
    <mergeCell ref="ZN50:ZS50"/>
    <mergeCell ref="AAD50:AAI50"/>
    <mergeCell ref="AAT50:AAY50"/>
    <mergeCell ref="QH50:QM50"/>
    <mergeCell ref="QX50:RC50"/>
    <mergeCell ref="RN50:RS50"/>
    <mergeCell ref="SD50:SI50"/>
    <mergeCell ref="ST50:SY50"/>
    <mergeCell ref="TJ50:TO50"/>
    <mergeCell ref="TZ50:UE50"/>
    <mergeCell ref="UP50:UU50"/>
    <mergeCell ref="VF50:VK50"/>
    <mergeCell ref="KT50:KY50"/>
    <mergeCell ref="LJ50:LO50"/>
    <mergeCell ref="LZ50:ME50"/>
    <mergeCell ref="MP50:MU50"/>
    <mergeCell ref="NF50:NK50"/>
    <mergeCell ref="NV50:OA50"/>
    <mergeCell ref="OL50:OQ50"/>
    <mergeCell ref="PB50:PG50"/>
    <mergeCell ref="PR50:PW50"/>
    <mergeCell ref="FF50:FK50"/>
    <mergeCell ref="FV50:GA50"/>
    <mergeCell ref="GL50:GQ50"/>
    <mergeCell ref="HB50:HG50"/>
    <mergeCell ref="HR50:HW50"/>
    <mergeCell ref="IH50:IM50"/>
    <mergeCell ref="IX50:JC50"/>
    <mergeCell ref="JN50:JS50"/>
    <mergeCell ref="KD50:KI50"/>
    <mergeCell ref="R50:W50"/>
    <mergeCell ref="AH50:AM50"/>
    <mergeCell ref="AX50:BC50"/>
    <mergeCell ref="BN50:BS50"/>
    <mergeCell ref="CD50:CI50"/>
    <mergeCell ref="CT50:CY50"/>
    <mergeCell ref="DJ50:DO50"/>
    <mergeCell ref="DZ50:EE50"/>
    <mergeCell ref="EP50:EU50"/>
    <mergeCell ref="WZR49:WZW49"/>
    <mergeCell ref="XAH49:XAM49"/>
    <mergeCell ref="XAX49:XBC49"/>
    <mergeCell ref="XBN49:XBS49"/>
    <mergeCell ref="XCD49:XCI49"/>
    <mergeCell ref="XCT49:XCY49"/>
    <mergeCell ref="XDJ49:XDO49"/>
    <mergeCell ref="XDZ49:XEE49"/>
    <mergeCell ref="XEP49:XEU49"/>
    <mergeCell ref="WUD49:WUI49"/>
    <mergeCell ref="WUT49:WUY49"/>
    <mergeCell ref="WVJ49:WVO49"/>
    <mergeCell ref="WVZ49:WWE49"/>
    <mergeCell ref="WWP49:WWU49"/>
    <mergeCell ref="WXF49:WXK49"/>
    <mergeCell ref="WXV49:WYA49"/>
    <mergeCell ref="WYL49:WYQ49"/>
    <mergeCell ref="WZB49:WZG49"/>
    <mergeCell ref="WOP49:WOU49"/>
    <mergeCell ref="WPF49:WPK49"/>
    <mergeCell ref="WPV49:WQA49"/>
    <mergeCell ref="WQL49:WQQ49"/>
    <mergeCell ref="WRB49:WRG49"/>
    <mergeCell ref="WRR49:WRW49"/>
    <mergeCell ref="WSH49:WSM49"/>
    <mergeCell ref="WSX49:WTC49"/>
    <mergeCell ref="WTN49:WTS49"/>
    <mergeCell ref="WJB49:WJG49"/>
    <mergeCell ref="WJR49:WJW49"/>
    <mergeCell ref="WKH49:WKM49"/>
    <mergeCell ref="WKX49:WLC49"/>
    <mergeCell ref="WLN49:WLS49"/>
    <mergeCell ref="WMD49:WMI49"/>
    <mergeCell ref="WMT49:WMY49"/>
    <mergeCell ref="WNJ49:WNO49"/>
    <mergeCell ref="WNZ49:WOE49"/>
    <mergeCell ref="WDN49:WDS49"/>
    <mergeCell ref="WED49:WEI49"/>
    <mergeCell ref="WET49:WEY49"/>
    <mergeCell ref="WFJ49:WFO49"/>
    <mergeCell ref="WFZ49:WGE49"/>
    <mergeCell ref="WGP49:WGU49"/>
    <mergeCell ref="WHF49:WHK49"/>
    <mergeCell ref="WHV49:WIA49"/>
    <mergeCell ref="WIL49:WIQ49"/>
    <mergeCell ref="VXZ49:VYE49"/>
    <mergeCell ref="VYP49:VYU49"/>
    <mergeCell ref="VZF49:VZK49"/>
    <mergeCell ref="VZV49:WAA49"/>
    <mergeCell ref="WAL49:WAQ49"/>
    <mergeCell ref="WBB49:WBG49"/>
    <mergeCell ref="WBR49:WBW49"/>
    <mergeCell ref="WCH49:WCM49"/>
    <mergeCell ref="WCX49:WDC49"/>
    <mergeCell ref="VSL49:VSQ49"/>
    <mergeCell ref="VTB49:VTG49"/>
    <mergeCell ref="VTR49:VTW49"/>
    <mergeCell ref="VUH49:VUM49"/>
    <mergeCell ref="VUX49:VVC49"/>
    <mergeCell ref="VVN49:VVS49"/>
    <mergeCell ref="VWD49:VWI49"/>
    <mergeCell ref="VWT49:VWY49"/>
    <mergeCell ref="VXJ49:VXO49"/>
    <mergeCell ref="VMX49:VNC49"/>
    <mergeCell ref="VNN49:VNS49"/>
    <mergeCell ref="VOD49:VOI49"/>
    <mergeCell ref="VOT49:VOY49"/>
    <mergeCell ref="VPJ49:VPO49"/>
    <mergeCell ref="VPZ49:VQE49"/>
    <mergeCell ref="VQP49:VQU49"/>
    <mergeCell ref="VRF49:VRK49"/>
    <mergeCell ref="VRV49:VSA49"/>
    <mergeCell ref="VHJ49:VHO49"/>
    <mergeCell ref="VHZ49:VIE49"/>
    <mergeCell ref="VIP49:VIU49"/>
    <mergeCell ref="VJF49:VJK49"/>
    <mergeCell ref="VJV49:VKA49"/>
    <mergeCell ref="VKL49:VKQ49"/>
    <mergeCell ref="VLB49:VLG49"/>
    <mergeCell ref="VLR49:VLW49"/>
    <mergeCell ref="VMH49:VMM49"/>
    <mergeCell ref="VBV49:VCA49"/>
    <mergeCell ref="VCL49:VCQ49"/>
    <mergeCell ref="VDB49:VDG49"/>
    <mergeCell ref="VDR49:VDW49"/>
    <mergeCell ref="VEH49:VEM49"/>
    <mergeCell ref="VEX49:VFC49"/>
    <mergeCell ref="VFN49:VFS49"/>
    <mergeCell ref="VGD49:VGI49"/>
    <mergeCell ref="VGT49:VGY49"/>
    <mergeCell ref="UWH49:UWM49"/>
    <mergeCell ref="UWX49:UXC49"/>
    <mergeCell ref="UXN49:UXS49"/>
    <mergeCell ref="UYD49:UYI49"/>
    <mergeCell ref="UYT49:UYY49"/>
    <mergeCell ref="UZJ49:UZO49"/>
    <mergeCell ref="UZZ49:VAE49"/>
    <mergeCell ref="VAP49:VAU49"/>
    <mergeCell ref="VBF49:VBK49"/>
    <mergeCell ref="UQT49:UQY49"/>
    <mergeCell ref="URJ49:URO49"/>
    <mergeCell ref="URZ49:USE49"/>
    <mergeCell ref="USP49:USU49"/>
    <mergeCell ref="UTF49:UTK49"/>
    <mergeCell ref="UTV49:UUA49"/>
    <mergeCell ref="UUL49:UUQ49"/>
    <mergeCell ref="UVB49:UVG49"/>
    <mergeCell ref="UVR49:UVW49"/>
    <mergeCell ref="ULF49:ULK49"/>
    <mergeCell ref="ULV49:UMA49"/>
    <mergeCell ref="UML49:UMQ49"/>
    <mergeCell ref="UNB49:UNG49"/>
    <mergeCell ref="UNR49:UNW49"/>
    <mergeCell ref="UOH49:UOM49"/>
    <mergeCell ref="UOX49:UPC49"/>
    <mergeCell ref="UPN49:UPS49"/>
    <mergeCell ref="UQD49:UQI49"/>
    <mergeCell ref="UFR49:UFW49"/>
    <mergeCell ref="UGH49:UGM49"/>
    <mergeCell ref="UGX49:UHC49"/>
    <mergeCell ref="UHN49:UHS49"/>
    <mergeCell ref="UID49:UII49"/>
    <mergeCell ref="UIT49:UIY49"/>
    <mergeCell ref="UJJ49:UJO49"/>
    <mergeCell ref="UJZ49:UKE49"/>
    <mergeCell ref="UKP49:UKU49"/>
    <mergeCell ref="UAD49:UAI49"/>
    <mergeCell ref="UAT49:UAY49"/>
    <mergeCell ref="UBJ49:UBO49"/>
    <mergeCell ref="UBZ49:UCE49"/>
    <mergeCell ref="UCP49:UCU49"/>
    <mergeCell ref="UDF49:UDK49"/>
    <mergeCell ref="UDV49:UEA49"/>
    <mergeCell ref="UEL49:UEQ49"/>
    <mergeCell ref="UFB49:UFG49"/>
    <mergeCell ref="TUP49:TUU49"/>
    <mergeCell ref="TVF49:TVK49"/>
    <mergeCell ref="TVV49:TWA49"/>
    <mergeCell ref="TWL49:TWQ49"/>
    <mergeCell ref="TXB49:TXG49"/>
    <mergeCell ref="TXR49:TXW49"/>
    <mergeCell ref="TYH49:TYM49"/>
    <mergeCell ref="TYX49:TZC49"/>
    <mergeCell ref="TZN49:TZS49"/>
    <mergeCell ref="TPB49:TPG49"/>
    <mergeCell ref="TPR49:TPW49"/>
    <mergeCell ref="TQH49:TQM49"/>
    <mergeCell ref="TQX49:TRC49"/>
    <mergeCell ref="TRN49:TRS49"/>
    <mergeCell ref="TSD49:TSI49"/>
    <mergeCell ref="TST49:TSY49"/>
    <mergeCell ref="TTJ49:TTO49"/>
    <mergeCell ref="TTZ49:TUE49"/>
    <mergeCell ref="TJN49:TJS49"/>
    <mergeCell ref="TKD49:TKI49"/>
    <mergeCell ref="TKT49:TKY49"/>
    <mergeCell ref="TLJ49:TLO49"/>
    <mergeCell ref="TLZ49:TME49"/>
    <mergeCell ref="TMP49:TMU49"/>
    <mergeCell ref="TNF49:TNK49"/>
    <mergeCell ref="TNV49:TOA49"/>
    <mergeCell ref="TOL49:TOQ49"/>
    <mergeCell ref="TDZ49:TEE49"/>
    <mergeCell ref="TEP49:TEU49"/>
    <mergeCell ref="TFF49:TFK49"/>
    <mergeCell ref="TFV49:TGA49"/>
    <mergeCell ref="TGL49:TGQ49"/>
    <mergeCell ref="THB49:THG49"/>
    <mergeCell ref="THR49:THW49"/>
    <mergeCell ref="TIH49:TIM49"/>
    <mergeCell ref="TIX49:TJC49"/>
    <mergeCell ref="SYL49:SYQ49"/>
    <mergeCell ref="SZB49:SZG49"/>
    <mergeCell ref="SZR49:SZW49"/>
    <mergeCell ref="TAH49:TAM49"/>
    <mergeCell ref="TAX49:TBC49"/>
    <mergeCell ref="TBN49:TBS49"/>
    <mergeCell ref="TCD49:TCI49"/>
    <mergeCell ref="TCT49:TCY49"/>
    <mergeCell ref="TDJ49:TDO49"/>
    <mergeCell ref="SSX49:STC49"/>
    <mergeCell ref="STN49:STS49"/>
    <mergeCell ref="SUD49:SUI49"/>
    <mergeCell ref="SUT49:SUY49"/>
    <mergeCell ref="SVJ49:SVO49"/>
    <mergeCell ref="SVZ49:SWE49"/>
    <mergeCell ref="SWP49:SWU49"/>
    <mergeCell ref="SXF49:SXK49"/>
    <mergeCell ref="SXV49:SYA49"/>
    <mergeCell ref="SNJ49:SNO49"/>
    <mergeCell ref="SNZ49:SOE49"/>
    <mergeCell ref="SOP49:SOU49"/>
    <mergeCell ref="SPF49:SPK49"/>
    <mergeCell ref="SPV49:SQA49"/>
    <mergeCell ref="SQL49:SQQ49"/>
    <mergeCell ref="SRB49:SRG49"/>
    <mergeCell ref="SRR49:SRW49"/>
    <mergeCell ref="SSH49:SSM49"/>
    <mergeCell ref="SHV49:SIA49"/>
    <mergeCell ref="SIL49:SIQ49"/>
    <mergeCell ref="SJB49:SJG49"/>
    <mergeCell ref="SJR49:SJW49"/>
    <mergeCell ref="SKH49:SKM49"/>
    <mergeCell ref="SKX49:SLC49"/>
    <mergeCell ref="SLN49:SLS49"/>
    <mergeCell ref="SMD49:SMI49"/>
    <mergeCell ref="SMT49:SMY49"/>
    <mergeCell ref="SCH49:SCM49"/>
    <mergeCell ref="SCX49:SDC49"/>
    <mergeCell ref="SDN49:SDS49"/>
    <mergeCell ref="SED49:SEI49"/>
    <mergeCell ref="SET49:SEY49"/>
    <mergeCell ref="SFJ49:SFO49"/>
    <mergeCell ref="SFZ49:SGE49"/>
    <mergeCell ref="SGP49:SGU49"/>
    <mergeCell ref="SHF49:SHK49"/>
    <mergeCell ref="RWT49:RWY49"/>
    <mergeCell ref="RXJ49:RXO49"/>
    <mergeCell ref="RXZ49:RYE49"/>
    <mergeCell ref="RYP49:RYU49"/>
    <mergeCell ref="RZF49:RZK49"/>
    <mergeCell ref="RZV49:SAA49"/>
    <mergeCell ref="SAL49:SAQ49"/>
    <mergeCell ref="SBB49:SBG49"/>
    <mergeCell ref="SBR49:SBW49"/>
    <mergeCell ref="RRF49:RRK49"/>
    <mergeCell ref="RRV49:RSA49"/>
    <mergeCell ref="RSL49:RSQ49"/>
    <mergeCell ref="RTB49:RTG49"/>
    <mergeCell ref="RTR49:RTW49"/>
    <mergeCell ref="RUH49:RUM49"/>
    <mergeCell ref="RUX49:RVC49"/>
    <mergeCell ref="RVN49:RVS49"/>
    <mergeCell ref="RWD49:RWI49"/>
    <mergeCell ref="RLR49:RLW49"/>
    <mergeCell ref="RMH49:RMM49"/>
    <mergeCell ref="RMX49:RNC49"/>
    <mergeCell ref="RNN49:RNS49"/>
    <mergeCell ref="ROD49:ROI49"/>
    <mergeCell ref="ROT49:ROY49"/>
    <mergeCell ref="RPJ49:RPO49"/>
    <mergeCell ref="RPZ49:RQE49"/>
    <mergeCell ref="RQP49:RQU49"/>
    <mergeCell ref="RGD49:RGI49"/>
    <mergeCell ref="RGT49:RGY49"/>
    <mergeCell ref="RHJ49:RHO49"/>
    <mergeCell ref="RHZ49:RIE49"/>
    <mergeCell ref="RIP49:RIU49"/>
    <mergeCell ref="RJF49:RJK49"/>
    <mergeCell ref="RJV49:RKA49"/>
    <mergeCell ref="RKL49:RKQ49"/>
    <mergeCell ref="RLB49:RLG49"/>
    <mergeCell ref="RAP49:RAU49"/>
    <mergeCell ref="RBF49:RBK49"/>
    <mergeCell ref="RBV49:RCA49"/>
    <mergeCell ref="RCL49:RCQ49"/>
    <mergeCell ref="RDB49:RDG49"/>
    <mergeCell ref="RDR49:RDW49"/>
    <mergeCell ref="REH49:REM49"/>
    <mergeCell ref="REX49:RFC49"/>
    <mergeCell ref="RFN49:RFS49"/>
    <mergeCell ref="QVB49:QVG49"/>
    <mergeCell ref="QVR49:QVW49"/>
    <mergeCell ref="QWH49:QWM49"/>
    <mergeCell ref="QWX49:QXC49"/>
    <mergeCell ref="QXN49:QXS49"/>
    <mergeCell ref="QYD49:QYI49"/>
    <mergeCell ref="QYT49:QYY49"/>
    <mergeCell ref="QZJ49:QZO49"/>
    <mergeCell ref="QZZ49:RAE49"/>
    <mergeCell ref="QPN49:QPS49"/>
    <mergeCell ref="QQD49:QQI49"/>
    <mergeCell ref="QQT49:QQY49"/>
    <mergeCell ref="QRJ49:QRO49"/>
    <mergeCell ref="QRZ49:QSE49"/>
    <mergeCell ref="QSP49:QSU49"/>
    <mergeCell ref="QTF49:QTK49"/>
    <mergeCell ref="QTV49:QUA49"/>
    <mergeCell ref="QUL49:QUQ49"/>
    <mergeCell ref="QJZ49:QKE49"/>
    <mergeCell ref="QKP49:QKU49"/>
    <mergeCell ref="QLF49:QLK49"/>
    <mergeCell ref="QLV49:QMA49"/>
    <mergeCell ref="QML49:QMQ49"/>
    <mergeCell ref="QNB49:QNG49"/>
    <mergeCell ref="QNR49:QNW49"/>
    <mergeCell ref="QOH49:QOM49"/>
    <mergeCell ref="QOX49:QPC49"/>
    <mergeCell ref="QEL49:QEQ49"/>
    <mergeCell ref="QFB49:QFG49"/>
    <mergeCell ref="QFR49:QFW49"/>
    <mergeCell ref="QGH49:QGM49"/>
    <mergeCell ref="QGX49:QHC49"/>
    <mergeCell ref="QHN49:QHS49"/>
    <mergeCell ref="QID49:QII49"/>
    <mergeCell ref="QIT49:QIY49"/>
    <mergeCell ref="QJJ49:QJO49"/>
    <mergeCell ref="PYX49:PZC49"/>
    <mergeCell ref="PZN49:PZS49"/>
    <mergeCell ref="QAD49:QAI49"/>
    <mergeCell ref="QAT49:QAY49"/>
    <mergeCell ref="QBJ49:QBO49"/>
    <mergeCell ref="QBZ49:QCE49"/>
    <mergeCell ref="QCP49:QCU49"/>
    <mergeCell ref="QDF49:QDK49"/>
    <mergeCell ref="QDV49:QEA49"/>
    <mergeCell ref="PTJ49:PTO49"/>
    <mergeCell ref="PTZ49:PUE49"/>
    <mergeCell ref="PUP49:PUU49"/>
    <mergeCell ref="PVF49:PVK49"/>
    <mergeCell ref="PVV49:PWA49"/>
    <mergeCell ref="PWL49:PWQ49"/>
    <mergeCell ref="PXB49:PXG49"/>
    <mergeCell ref="PXR49:PXW49"/>
    <mergeCell ref="PYH49:PYM49"/>
    <mergeCell ref="PNV49:POA49"/>
    <mergeCell ref="POL49:POQ49"/>
    <mergeCell ref="PPB49:PPG49"/>
    <mergeCell ref="PPR49:PPW49"/>
    <mergeCell ref="PQH49:PQM49"/>
    <mergeCell ref="PQX49:PRC49"/>
    <mergeCell ref="PRN49:PRS49"/>
    <mergeCell ref="PSD49:PSI49"/>
    <mergeCell ref="PST49:PSY49"/>
    <mergeCell ref="PIH49:PIM49"/>
    <mergeCell ref="PIX49:PJC49"/>
    <mergeCell ref="PJN49:PJS49"/>
    <mergeCell ref="PKD49:PKI49"/>
    <mergeCell ref="PKT49:PKY49"/>
    <mergeCell ref="PLJ49:PLO49"/>
    <mergeCell ref="PLZ49:PME49"/>
    <mergeCell ref="PMP49:PMU49"/>
    <mergeCell ref="PNF49:PNK49"/>
    <mergeCell ref="PCT49:PCY49"/>
    <mergeCell ref="PDJ49:PDO49"/>
    <mergeCell ref="PDZ49:PEE49"/>
    <mergeCell ref="PEP49:PEU49"/>
    <mergeCell ref="PFF49:PFK49"/>
    <mergeCell ref="PFV49:PGA49"/>
    <mergeCell ref="PGL49:PGQ49"/>
    <mergeCell ref="PHB49:PHG49"/>
    <mergeCell ref="PHR49:PHW49"/>
    <mergeCell ref="OXF49:OXK49"/>
    <mergeCell ref="OXV49:OYA49"/>
    <mergeCell ref="OYL49:OYQ49"/>
    <mergeCell ref="OZB49:OZG49"/>
    <mergeCell ref="OZR49:OZW49"/>
    <mergeCell ref="PAH49:PAM49"/>
    <mergeCell ref="PAX49:PBC49"/>
    <mergeCell ref="PBN49:PBS49"/>
    <mergeCell ref="PCD49:PCI49"/>
    <mergeCell ref="ORR49:ORW49"/>
    <mergeCell ref="OSH49:OSM49"/>
    <mergeCell ref="OSX49:OTC49"/>
    <mergeCell ref="OTN49:OTS49"/>
    <mergeCell ref="OUD49:OUI49"/>
    <mergeCell ref="OUT49:OUY49"/>
    <mergeCell ref="OVJ49:OVO49"/>
    <mergeCell ref="OVZ49:OWE49"/>
    <mergeCell ref="OWP49:OWU49"/>
    <mergeCell ref="OMD49:OMI49"/>
    <mergeCell ref="OMT49:OMY49"/>
    <mergeCell ref="ONJ49:ONO49"/>
    <mergeCell ref="ONZ49:OOE49"/>
    <mergeCell ref="OOP49:OOU49"/>
    <mergeCell ref="OPF49:OPK49"/>
    <mergeCell ref="OPV49:OQA49"/>
    <mergeCell ref="OQL49:OQQ49"/>
    <mergeCell ref="ORB49:ORG49"/>
    <mergeCell ref="OGP49:OGU49"/>
    <mergeCell ref="OHF49:OHK49"/>
    <mergeCell ref="OHV49:OIA49"/>
    <mergeCell ref="OIL49:OIQ49"/>
    <mergeCell ref="OJB49:OJG49"/>
    <mergeCell ref="OJR49:OJW49"/>
    <mergeCell ref="OKH49:OKM49"/>
    <mergeCell ref="OKX49:OLC49"/>
    <mergeCell ref="OLN49:OLS49"/>
    <mergeCell ref="OBB49:OBG49"/>
    <mergeCell ref="OBR49:OBW49"/>
    <mergeCell ref="OCH49:OCM49"/>
    <mergeCell ref="OCX49:ODC49"/>
    <mergeCell ref="ODN49:ODS49"/>
    <mergeCell ref="OED49:OEI49"/>
    <mergeCell ref="OET49:OEY49"/>
    <mergeCell ref="OFJ49:OFO49"/>
    <mergeCell ref="OFZ49:OGE49"/>
    <mergeCell ref="NVN49:NVS49"/>
    <mergeCell ref="NWD49:NWI49"/>
    <mergeCell ref="NWT49:NWY49"/>
    <mergeCell ref="NXJ49:NXO49"/>
    <mergeCell ref="NXZ49:NYE49"/>
    <mergeCell ref="NYP49:NYU49"/>
    <mergeCell ref="NZF49:NZK49"/>
    <mergeCell ref="NZV49:OAA49"/>
    <mergeCell ref="OAL49:OAQ49"/>
    <mergeCell ref="NPZ49:NQE49"/>
    <mergeCell ref="NQP49:NQU49"/>
    <mergeCell ref="NRF49:NRK49"/>
    <mergeCell ref="NRV49:NSA49"/>
    <mergeCell ref="NSL49:NSQ49"/>
    <mergeCell ref="NTB49:NTG49"/>
    <mergeCell ref="NTR49:NTW49"/>
    <mergeCell ref="NUH49:NUM49"/>
    <mergeCell ref="NUX49:NVC49"/>
    <mergeCell ref="NKL49:NKQ49"/>
    <mergeCell ref="NLB49:NLG49"/>
    <mergeCell ref="NLR49:NLW49"/>
    <mergeCell ref="NMH49:NMM49"/>
    <mergeCell ref="NMX49:NNC49"/>
    <mergeCell ref="NNN49:NNS49"/>
    <mergeCell ref="NOD49:NOI49"/>
    <mergeCell ref="NOT49:NOY49"/>
    <mergeCell ref="NPJ49:NPO49"/>
    <mergeCell ref="NEX49:NFC49"/>
    <mergeCell ref="NFN49:NFS49"/>
    <mergeCell ref="NGD49:NGI49"/>
    <mergeCell ref="NGT49:NGY49"/>
    <mergeCell ref="NHJ49:NHO49"/>
    <mergeCell ref="NHZ49:NIE49"/>
    <mergeCell ref="NIP49:NIU49"/>
    <mergeCell ref="NJF49:NJK49"/>
    <mergeCell ref="NJV49:NKA49"/>
    <mergeCell ref="MZJ49:MZO49"/>
    <mergeCell ref="MZZ49:NAE49"/>
    <mergeCell ref="NAP49:NAU49"/>
    <mergeCell ref="NBF49:NBK49"/>
    <mergeCell ref="NBV49:NCA49"/>
    <mergeCell ref="NCL49:NCQ49"/>
    <mergeCell ref="NDB49:NDG49"/>
    <mergeCell ref="NDR49:NDW49"/>
    <mergeCell ref="NEH49:NEM49"/>
    <mergeCell ref="MTV49:MUA49"/>
    <mergeCell ref="MUL49:MUQ49"/>
    <mergeCell ref="MVB49:MVG49"/>
    <mergeCell ref="MVR49:MVW49"/>
    <mergeCell ref="MWH49:MWM49"/>
    <mergeCell ref="MWX49:MXC49"/>
    <mergeCell ref="MXN49:MXS49"/>
    <mergeCell ref="MYD49:MYI49"/>
    <mergeCell ref="MYT49:MYY49"/>
    <mergeCell ref="MOH49:MOM49"/>
    <mergeCell ref="MOX49:MPC49"/>
    <mergeCell ref="MPN49:MPS49"/>
    <mergeCell ref="MQD49:MQI49"/>
    <mergeCell ref="MQT49:MQY49"/>
    <mergeCell ref="MRJ49:MRO49"/>
    <mergeCell ref="MRZ49:MSE49"/>
    <mergeCell ref="MSP49:MSU49"/>
    <mergeCell ref="MTF49:MTK49"/>
    <mergeCell ref="MIT49:MIY49"/>
    <mergeCell ref="MJJ49:MJO49"/>
    <mergeCell ref="MJZ49:MKE49"/>
    <mergeCell ref="MKP49:MKU49"/>
    <mergeCell ref="MLF49:MLK49"/>
    <mergeCell ref="MLV49:MMA49"/>
    <mergeCell ref="MML49:MMQ49"/>
    <mergeCell ref="MNB49:MNG49"/>
    <mergeCell ref="MNR49:MNW49"/>
    <mergeCell ref="MDF49:MDK49"/>
    <mergeCell ref="MDV49:MEA49"/>
    <mergeCell ref="MEL49:MEQ49"/>
    <mergeCell ref="MFB49:MFG49"/>
    <mergeCell ref="MFR49:MFW49"/>
    <mergeCell ref="MGH49:MGM49"/>
    <mergeCell ref="MGX49:MHC49"/>
    <mergeCell ref="MHN49:MHS49"/>
    <mergeCell ref="MID49:MII49"/>
    <mergeCell ref="LXR49:LXW49"/>
    <mergeCell ref="LYH49:LYM49"/>
    <mergeCell ref="LYX49:LZC49"/>
    <mergeCell ref="LZN49:LZS49"/>
    <mergeCell ref="MAD49:MAI49"/>
    <mergeCell ref="MAT49:MAY49"/>
    <mergeCell ref="MBJ49:MBO49"/>
    <mergeCell ref="MBZ49:MCE49"/>
    <mergeCell ref="MCP49:MCU49"/>
    <mergeCell ref="LSD49:LSI49"/>
    <mergeCell ref="LST49:LSY49"/>
    <mergeCell ref="LTJ49:LTO49"/>
    <mergeCell ref="LTZ49:LUE49"/>
    <mergeCell ref="LUP49:LUU49"/>
    <mergeCell ref="LVF49:LVK49"/>
    <mergeCell ref="LVV49:LWA49"/>
    <mergeCell ref="LWL49:LWQ49"/>
    <mergeCell ref="LXB49:LXG49"/>
    <mergeCell ref="LMP49:LMU49"/>
    <mergeCell ref="LNF49:LNK49"/>
    <mergeCell ref="LNV49:LOA49"/>
    <mergeCell ref="LOL49:LOQ49"/>
    <mergeCell ref="LPB49:LPG49"/>
    <mergeCell ref="LPR49:LPW49"/>
    <mergeCell ref="LQH49:LQM49"/>
    <mergeCell ref="LQX49:LRC49"/>
    <mergeCell ref="LRN49:LRS49"/>
    <mergeCell ref="LHB49:LHG49"/>
    <mergeCell ref="LHR49:LHW49"/>
    <mergeCell ref="LIH49:LIM49"/>
    <mergeCell ref="LIX49:LJC49"/>
    <mergeCell ref="LJN49:LJS49"/>
    <mergeCell ref="LKD49:LKI49"/>
    <mergeCell ref="LKT49:LKY49"/>
    <mergeCell ref="LLJ49:LLO49"/>
    <mergeCell ref="LLZ49:LME49"/>
    <mergeCell ref="LBN49:LBS49"/>
    <mergeCell ref="LCD49:LCI49"/>
    <mergeCell ref="LCT49:LCY49"/>
    <mergeCell ref="LDJ49:LDO49"/>
    <mergeCell ref="LDZ49:LEE49"/>
    <mergeCell ref="LEP49:LEU49"/>
    <mergeCell ref="LFF49:LFK49"/>
    <mergeCell ref="LFV49:LGA49"/>
    <mergeCell ref="LGL49:LGQ49"/>
    <mergeCell ref="KVZ49:KWE49"/>
    <mergeCell ref="KWP49:KWU49"/>
    <mergeCell ref="KXF49:KXK49"/>
    <mergeCell ref="KXV49:KYA49"/>
    <mergeCell ref="KYL49:KYQ49"/>
    <mergeCell ref="KZB49:KZG49"/>
    <mergeCell ref="KZR49:KZW49"/>
    <mergeCell ref="LAH49:LAM49"/>
    <mergeCell ref="LAX49:LBC49"/>
    <mergeCell ref="KQL49:KQQ49"/>
    <mergeCell ref="KRB49:KRG49"/>
    <mergeCell ref="KRR49:KRW49"/>
    <mergeCell ref="KSH49:KSM49"/>
    <mergeCell ref="KSX49:KTC49"/>
    <mergeCell ref="KTN49:KTS49"/>
    <mergeCell ref="KUD49:KUI49"/>
    <mergeCell ref="KUT49:KUY49"/>
    <mergeCell ref="KVJ49:KVO49"/>
    <mergeCell ref="KKX49:KLC49"/>
    <mergeCell ref="KLN49:KLS49"/>
    <mergeCell ref="KMD49:KMI49"/>
    <mergeCell ref="KMT49:KMY49"/>
    <mergeCell ref="KNJ49:KNO49"/>
    <mergeCell ref="KNZ49:KOE49"/>
    <mergeCell ref="KOP49:KOU49"/>
    <mergeCell ref="KPF49:KPK49"/>
    <mergeCell ref="KPV49:KQA49"/>
    <mergeCell ref="KFJ49:KFO49"/>
    <mergeCell ref="KFZ49:KGE49"/>
    <mergeCell ref="KGP49:KGU49"/>
    <mergeCell ref="KHF49:KHK49"/>
    <mergeCell ref="KHV49:KIA49"/>
    <mergeCell ref="KIL49:KIQ49"/>
    <mergeCell ref="KJB49:KJG49"/>
    <mergeCell ref="KJR49:KJW49"/>
    <mergeCell ref="KKH49:KKM49"/>
    <mergeCell ref="JZV49:KAA49"/>
    <mergeCell ref="KAL49:KAQ49"/>
    <mergeCell ref="KBB49:KBG49"/>
    <mergeCell ref="KBR49:KBW49"/>
    <mergeCell ref="KCH49:KCM49"/>
    <mergeCell ref="KCX49:KDC49"/>
    <mergeCell ref="KDN49:KDS49"/>
    <mergeCell ref="KED49:KEI49"/>
    <mergeCell ref="KET49:KEY49"/>
    <mergeCell ref="JUH49:JUM49"/>
    <mergeCell ref="JUX49:JVC49"/>
    <mergeCell ref="JVN49:JVS49"/>
    <mergeCell ref="JWD49:JWI49"/>
    <mergeCell ref="JWT49:JWY49"/>
    <mergeCell ref="JXJ49:JXO49"/>
    <mergeCell ref="JXZ49:JYE49"/>
    <mergeCell ref="JYP49:JYU49"/>
    <mergeCell ref="JZF49:JZK49"/>
    <mergeCell ref="JOT49:JOY49"/>
    <mergeCell ref="JPJ49:JPO49"/>
    <mergeCell ref="JPZ49:JQE49"/>
    <mergeCell ref="JQP49:JQU49"/>
    <mergeCell ref="JRF49:JRK49"/>
    <mergeCell ref="JRV49:JSA49"/>
    <mergeCell ref="JSL49:JSQ49"/>
    <mergeCell ref="JTB49:JTG49"/>
    <mergeCell ref="JTR49:JTW49"/>
    <mergeCell ref="JJF49:JJK49"/>
    <mergeCell ref="JJV49:JKA49"/>
    <mergeCell ref="JKL49:JKQ49"/>
    <mergeCell ref="JLB49:JLG49"/>
    <mergeCell ref="JLR49:JLW49"/>
    <mergeCell ref="JMH49:JMM49"/>
    <mergeCell ref="JMX49:JNC49"/>
    <mergeCell ref="JNN49:JNS49"/>
    <mergeCell ref="JOD49:JOI49"/>
    <mergeCell ref="JDR49:JDW49"/>
    <mergeCell ref="JEH49:JEM49"/>
    <mergeCell ref="JEX49:JFC49"/>
    <mergeCell ref="JFN49:JFS49"/>
    <mergeCell ref="JGD49:JGI49"/>
    <mergeCell ref="JGT49:JGY49"/>
    <mergeCell ref="JHJ49:JHO49"/>
    <mergeCell ref="JHZ49:JIE49"/>
    <mergeCell ref="JIP49:JIU49"/>
    <mergeCell ref="IYD49:IYI49"/>
    <mergeCell ref="IYT49:IYY49"/>
    <mergeCell ref="IZJ49:IZO49"/>
    <mergeCell ref="IZZ49:JAE49"/>
    <mergeCell ref="JAP49:JAU49"/>
    <mergeCell ref="JBF49:JBK49"/>
    <mergeCell ref="JBV49:JCA49"/>
    <mergeCell ref="JCL49:JCQ49"/>
    <mergeCell ref="JDB49:JDG49"/>
    <mergeCell ref="ISP49:ISU49"/>
    <mergeCell ref="ITF49:ITK49"/>
    <mergeCell ref="ITV49:IUA49"/>
    <mergeCell ref="IUL49:IUQ49"/>
    <mergeCell ref="IVB49:IVG49"/>
    <mergeCell ref="IVR49:IVW49"/>
    <mergeCell ref="IWH49:IWM49"/>
    <mergeCell ref="IWX49:IXC49"/>
    <mergeCell ref="IXN49:IXS49"/>
    <mergeCell ref="INB49:ING49"/>
    <mergeCell ref="INR49:INW49"/>
    <mergeCell ref="IOH49:IOM49"/>
    <mergeCell ref="IOX49:IPC49"/>
    <mergeCell ref="IPN49:IPS49"/>
    <mergeCell ref="IQD49:IQI49"/>
    <mergeCell ref="IQT49:IQY49"/>
    <mergeCell ref="IRJ49:IRO49"/>
    <mergeCell ref="IRZ49:ISE49"/>
    <mergeCell ref="IHN49:IHS49"/>
    <mergeCell ref="IID49:III49"/>
    <mergeCell ref="IIT49:IIY49"/>
    <mergeCell ref="IJJ49:IJO49"/>
    <mergeCell ref="IJZ49:IKE49"/>
    <mergeCell ref="IKP49:IKU49"/>
    <mergeCell ref="ILF49:ILK49"/>
    <mergeCell ref="ILV49:IMA49"/>
    <mergeCell ref="IML49:IMQ49"/>
    <mergeCell ref="IBZ49:ICE49"/>
    <mergeCell ref="ICP49:ICU49"/>
    <mergeCell ref="IDF49:IDK49"/>
    <mergeCell ref="IDV49:IEA49"/>
    <mergeCell ref="IEL49:IEQ49"/>
    <mergeCell ref="IFB49:IFG49"/>
    <mergeCell ref="IFR49:IFW49"/>
    <mergeCell ref="IGH49:IGM49"/>
    <mergeCell ref="IGX49:IHC49"/>
    <mergeCell ref="HWL49:HWQ49"/>
    <mergeCell ref="HXB49:HXG49"/>
    <mergeCell ref="HXR49:HXW49"/>
    <mergeCell ref="HYH49:HYM49"/>
    <mergeCell ref="HYX49:HZC49"/>
    <mergeCell ref="HZN49:HZS49"/>
    <mergeCell ref="IAD49:IAI49"/>
    <mergeCell ref="IAT49:IAY49"/>
    <mergeCell ref="IBJ49:IBO49"/>
    <mergeCell ref="HQX49:HRC49"/>
    <mergeCell ref="HRN49:HRS49"/>
    <mergeCell ref="HSD49:HSI49"/>
    <mergeCell ref="HST49:HSY49"/>
    <mergeCell ref="HTJ49:HTO49"/>
    <mergeCell ref="HTZ49:HUE49"/>
    <mergeCell ref="HUP49:HUU49"/>
    <mergeCell ref="HVF49:HVK49"/>
    <mergeCell ref="HVV49:HWA49"/>
    <mergeCell ref="HLJ49:HLO49"/>
    <mergeCell ref="HLZ49:HME49"/>
    <mergeCell ref="HMP49:HMU49"/>
    <mergeCell ref="HNF49:HNK49"/>
    <mergeCell ref="HNV49:HOA49"/>
    <mergeCell ref="HOL49:HOQ49"/>
    <mergeCell ref="HPB49:HPG49"/>
    <mergeCell ref="HPR49:HPW49"/>
    <mergeCell ref="HQH49:HQM49"/>
    <mergeCell ref="HFV49:HGA49"/>
    <mergeCell ref="HGL49:HGQ49"/>
    <mergeCell ref="HHB49:HHG49"/>
    <mergeCell ref="HHR49:HHW49"/>
    <mergeCell ref="HIH49:HIM49"/>
    <mergeCell ref="HIX49:HJC49"/>
    <mergeCell ref="HJN49:HJS49"/>
    <mergeCell ref="HKD49:HKI49"/>
    <mergeCell ref="HKT49:HKY49"/>
    <mergeCell ref="HAH49:HAM49"/>
    <mergeCell ref="HAX49:HBC49"/>
    <mergeCell ref="HBN49:HBS49"/>
    <mergeCell ref="HCD49:HCI49"/>
    <mergeCell ref="HCT49:HCY49"/>
    <mergeCell ref="HDJ49:HDO49"/>
    <mergeCell ref="HDZ49:HEE49"/>
    <mergeCell ref="HEP49:HEU49"/>
    <mergeCell ref="HFF49:HFK49"/>
    <mergeCell ref="GUT49:GUY49"/>
    <mergeCell ref="GVJ49:GVO49"/>
    <mergeCell ref="GVZ49:GWE49"/>
    <mergeCell ref="GWP49:GWU49"/>
    <mergeCell ref="GXF49:GXK49"/>
    <mergeCell ref="GXV49:GYA49"/>
    <mergeCell ref="GYL49:GYQ49"/>
    <mergeCell ref="GZB49:GZG49"/>
    <mergeCell ref="GZR49:GZW49"/>
    <mergeCell ref="GPF49:GPK49"/>
    <mergeCell ref="GPV49:GQA49"/>
    <mergeCell ref="GQL49:GQQ49"/>
    <mergeCell ref="GRB49:GRG49"/>
    <mergeCell ref="GRR49:GRW49"/>
    <mergeCell ref="GSH49:GSM49"/>
    <mergeCell ref="GSX49:GTC49"/>
    <mergeCell ref="GTN49:GTS49"/>
    <mergeCell ref="GUD49:GUI49"/>
    <mergeCell ref="GJR49:GJW49"/>
    <mergeCell ref="GKH49:GKM49"/>
    <mergeCell ref="GKX49:GLC49"/>
    <mergeCell ref="GLN49:GLS49"/>
    <mergeCell ref="GMD49:GMI49"/>
    <mergeCell ref="GMT49:GMY49"/>
    <mergeCell ref="GNJ49:GNO49"/>
    <mergeCell ref="GNZ49:GOE49"/>
    <mergeCell ref="GOP49:GOU49"/>
    <mergeCell ref="GED49:GEI49"/>
    <mergeCell ref="GET49:GEY49"/>
    <mergeCell ref="GFJ49:GFO49"/>
    <mergeCell ref="GFZ49:GGE49"/>
    <mergeCell ref="GGP49:GGU49"/>
    <mergeCell ref="GHF49:GHK49"/>
    <mergeCell ref="GHV49:GIA49"/>
    <mergeCell ref="GIL49:GIQ49"/>
    <mergeCell ref="GJB49:GJG49"/>
    <mergeCell ref="FYP49:FYU49"/>
    <mergeCell ref="FZF49:FZK49"/>
    <mergeCell ref="FZV49:GAA49"/>
    <mergeCell ref="GAL49:GAQ49"/>
    <mergeCell ref="GBB49:GBG49"/>
    <mergeCell ref="GBR49:GBW49"/>
    <mergeCell ref="GCH49:GCM49"/>
    <mergeCell ref="GCX49:GDC49"/>
    <mergeCell ref="GDN49:GDS49"/>
    <mergeCell ref="FTB49:FTG49"/>
    <mergeCell ref="FTR49:FTW49"/>
    <mergeCell ref="FUH49:FUM49"/>
    <mergeCell ref="FUX49:FVC49"/>
    <mergeCell ref="FVN49:FVS49"/>
    <mergeCell ref="FWD49:FWI49"/>
    <mergeCell ref="FWT49:FWY49"/>
    <mergeCell ref="FXJ49:FXO49"/>
    <mergeCell ref="FXZ49:FYE49"/>
    <mergeCell ref="FNN49:FNS49"/>
    <mergeCell ref="FOD49:FOI49"/>
    <mergeCell ref="FOT49:FOY49"/>
    <mergeCell ref="FPJ49:FPO49"/>
    <mergeCell ref="FPZ49:FQE49"/>
    <mergeCell ref="FQP49:FQU49"/>
    <mergeCell ref="FRF49:FRK49"/>
    <mergeCell ref="FRV49:FSA49"/>
    <mergeCell ref="FSL49:FSQ49"/>
    <mergeCell ref="FHZ49:FIE49"/>
    <mergeCell ref="FIP49:FIU49"/>
    <mergeCell ref="FJF49:FJK49"/>
    <mergeCell ref="FJV49:FKA49"/>
    <mergeCell ref="FKL49:FKQ49"/>
    <mergeCell ref="FLB49:FLG49"/>
    <mergeCell ref="FLR49:FLW49"/>
    <mergeCell ref="FMH49:FMM49"/>
    <mergeCell ref="FMX49:FNC49"/>
    <mergeCell ref="FCL49:FCQ49"/>
    <mergeCell ref="FDB49:FDG49"/>
    <mergeCell ref="FDR49:FDW49"/>
    <mergeCell ref="FEH49:FEM49"/>
    <mergeCell ref="FEX49:FFC49"/>
    <mergeCell ref="FFN49:FFS49"/>
    <mergeCell ref="FGD49:FGI49"/>
    <mergeCell ref="FGT49:FGY49"/>
    <mergeCell ref="FHJ49:FHO49"/>
    <mergeCell ref="EWX49:EXC49"/>
    <mergeCell ref="EXN49:EXS49"/>
    <mergeCell ref="EYD49:EYI49"/>
    <mergeCell ref="EYT49:EYY49"/>
    <mergeCell ref="EZJ49:EZO49"/>
    <mergeCell ref="EZZ49:FAE49"/>
    <mergeCell ref="FAP49:FAU49"/>
    <mergeCell ref="FBF49:FBK49"/>
    <mergeCell ref="FBV49:FCA49"/>
    <mergeCell ref="ERJ49:ERO49"/>
    <mergeCell ref="ERZ49:ESE49"/>
    <mergeCell ref="ESP49:ESU49"/>
    <mergeCell ref="ETF49:ETK49"/>
    <mergeCell ref="ETV49:EUA49"/>
    <mergeCell ref="EUL49:EUQ49"/>
    <mergeCell ref="EVB49:EVG49"/>
    <mergeCell ref="EVR49:EVW49"/>
    <mergeCell ref="EWH49:EWM49"/>
    <mergeCell ref="ELV49:EMA49"/>
    <mergeCell ref="EML49:EMQ49"/>
    <mergeCell ref="ENB49:ENG49"/>
    <mergeCell ref="ENR49:ENW49"/>
    <mergeCell ref="EOH49:EOM49"/>
    <mergeCell ref="EOX49:EPC49"/>
    <mergeCell ref="EPN49:EPS49"/>
    <mergeCell ref="EQD49:EQI49"/>
    <mergeCell ref="EQT49:EQY49"/>
    <mergeCell ref="EGH49:EGM49"/>
    <mergeCell ref="EGX49:EHC49"/>
    <mergeCell ref="EHN49:EHS49"/>
    <mergeCell ref="EID49:EII49"/>
    <mergeCell ref="EIT49:EIY49"/>
    <mergeCell ref="EJJ49:EJO49"/>
    <mergeCell ref="EJZ49:EKE49"/>
    <mergeCell ref="EKP49:EKU49"/>
    <mergeCell ref="ELF49:ELK49"/>
    <mergeCell ref="EAT49:EAY49"/>
    <mergeCell ref="EBJ49:EBO49"/>
    <mergeCell ref="EBZ49:ECE49"/>
    <mergeCell ref="ECP49:ECU49"/>
    <mergeCell ref="EDF49:EDK49"/>
    <mergeCell ref="EDV49:EEA49"/>
    <mergeCell ref="EEL49:EEQ49"/>
    <mergeCell ref="EFB49:EFG49"/>
    <mergeCell ref="EFR49:EFW49"/>
    <mergeCell ref="DVF49:DVK49"/>
    <mergeCell ref="DVV49:DWA49"/>
    <mergeCell ref="DWL49:DWQ49"/>
    <mergeCell ref="DXB49:DXG49"/>
    <mergeCell ref="DXR49:DXW49"/>
    <mergeCell ref="DYH49:DYM49"/>
    <mergeCell ref="DYX49:DZC49"/>
    <mergeCell ref="DZN49:DZS49"/>
    <mergeCell ref="EAD49:EAI49"/>
    <mergeCell ref="DPR49:DPW49"/>
    <mergeCell ref="DQH49:DQM49"/>
    <mergeCell ref="DQX49:DRC49"/>
    <mergeCell ref="DRN49:DRS49"/>
    <mergeCell ref="DSD49:DSI49"/>
    <mergeCell ref="DST49:DSY49"/>
    <mergeCell ref="DTJ49:DTO49"/>
    <mergeCell ref="DTZ49:DUE49"/>
    <mergeCell ref="DUP49:DUU49"/>
    <mergeCell ref="DKD49:DKI49"/>
    <mergeCell ref="DKT49:DKY49"/>
    <mergeCell ref="DLJ49:DLO49"/>
    <mergeCell ref="DLZ49:DME49"/>
    <mergeCell ref="DMP49:DMU49"/>
    <mergeCell ref="DNF49:DNK49"/>
    <mergeCell ref="DNV49:DOA49"/>
    <mergeCell ref="DOL49:DOQ49"/>
    <mergeCell ref="DPB49:DPG49"/>
    <mergeCell ref="DEP49:DEU49"/>
    <mergeCell ref="DFF49:DFK49"/>
    <mergeCell ref="DFV49:DGA49"/>
    <mergeCell ref="DGL49:DGQ49"/>
    <mergeCell ref="DHB49:DHG49"/>
    <mergeCell ref="DHR49:DHW49"/>
    <mergeCell ref="DIH49:DIM49"/>
    <mergeCell ref="DIX49:DJC49"/>
    <mergeCell ref="DJN49:DJS49"/>
    <mergeCell ref="CZB49:CZG49"/>
    <mergeCell ref="CZR49:CZW49"/>
    <mergeCell ref="DAH49:DAM49"/>
    <mergeCell ref="DAX49:DBC49"/>
    <mergeCell ref="DBN49:DBS49"/>
    <mergeCell ref="DCD49:DCI49"/>
    <mergeCell ref="DCT49:DCY49"/>
    <mergeCell ref="DDJ49:DDO49"/>
    <mergeCell ref="DDZ49:DEE49"/>
    <mergeCell ref="CTN49:CTS49"/>
    <mergeCell ref="CUD49:CUI49"/>
    <mergeCell ref="CUT49:CUY49"/>
    <mergeCell ref="CVJ49:CVO49"/>
    <mergeCell ref="CVZ49:CWE49"/>
    <mergeCell ref="CWP49:CWU49"/>
    <mergeCell ref="CXF49:CXK49"/>
    <mergeCell ref="CXV49:CYA49"/>
    <mergeCell ref="CYL49:CYQ49"/>
    <mergeCell ref="CNZ49:COE49"/>
    <mergeCell ref="COP49:COU49"/>
    <mergeCell ref="CPF49:CPK49"/>
    <mergeCell ref="CPV49:CQA49"/>
    <mergeCell ref="CQL49:CQQ49"/>
    <mergeCell ref="CRB49:CRG49"/>
    <mergeCell ref="CRR49:CRW49"/>
    <mergeCell ref="CSH49:CSM49"/>
    <mergeCell ref="CSX49:CTC49"/>
    <mergeCell ref="CIL49:CIQ49"/>
    <mergeCell ref="CJB49:CJG49"/>
    <mergeCell ref="CJR49:CJW49"/>
    <mergeCell ref="CKH49:CKM49"/>
    <mergeCell ref="CKX49:CLC49"/>
    <mergeCell ref="CLN49:CLS49"/>
    <mergeCell ref="CMD49:CMI49"/>
    <mergeCell ref="CMT49:CMY49"/>
    <mergeCell ref="CNJ49:CNO49"/>
    <mergeCell ref="CCX49:CDC49"/>
    <mergeCell ref="CDN49:CDS49"/>
    <mergeCell ref="CED49:CEI49"/>
    <mergeCell ref="CET49:CEY49"/>
    <mergeCell ref="CFJ49:CFO49"/>
    <mergeCell ref="CFZ49:CGE49"/>
    <mergeCell ref="CGP49:CGU49"/>
    <mergeCell ref="CHF49:CHK49"/>
    <mergeCell ref="CHV49:CIA49"/>
    <mergeCell ref="BXJ49:BXO49"/>
    <mergeCell ref="BXZ49:BYE49"/>
    <mergeCell ref="BYP49:BYU49"/>
    <mergeCell ref="BZF49:BZK49"/>
    <mergeCell ref="BZV49:CAA49"/>
    <mergeCell ref="CAL49:CAQ49"/>
    <mergeCell ref="CBB49:CBG49"/>
    <mergeCell ref="CBR49:CBW49"/>
    <mergeCell ref="CCH49:CCM49"/>
    <mergeCell ref="BRV49:BSA49"/>
    <mergeCell ref="BSL49:BSQ49"/>
    <mergeCell ref="BTB49:BTG49"/>
    <mergeCell ref="BTR49:BTW49"/>
    <mergeCell ref="BUH49:BUM49"/>
    <mergeCell ref="BUX49:BVC49"/>
    <mergeCell ref="BVN49:BVS49"/>
    <mergeCell ref="BWD49:BWI49"/>
    <mergeCell ref="BWT49:BWY49"/>
    <mergeCell ref="BMH49:BMM49"/>
    <mergeCell ref="BMX49:BNC49"/>
    <mergeCell ref="BNN49:BNS49"/>
    <mergeCell ref="BOD49:BOI49"/>
    <mergeCell ref="BOT49:BOY49"/>
    <mergeCell ref="BPJ49:BPO49"/>
    <mergeCell ref="BPZ49:BQE49"/>
    <mergeCell ref="BQP49:BQU49"/>
    <mergeCell ref="BRF49:BRK49"/>
    <mergeCell ref="BGT49:BGY49"/>
    <mergeCell ref="BHJ49:BHO49"/>
    <mergeCell ref="BHZ49:BIE49"/>
    <mergeCell ref="BIP49:BIU49"/>
    <mergeCell ref="BJF49:BJK49"/>
    <mergeCell ref="BJV49:BKA49"/>
    <mergeCell ref="BKL49:BKQ49"/>
    <mergeCell ref="BLB49:BLG49"/>
    <mergeCell ref="BLR49:BLW49"/>
    <mergeCell ref="BBF49:BBK49"/>
    <mergeCell ref="BBV49:BCA49"/>
    <mergeCell ref="BCL49:BCQ49"/>
    <mergeCell ref="BDB49:BDG49"/>
    <mergeCell ref="BDR49:BDW49"/>
    <mergeCell ref="BEH49:BEM49"/>
    <mergeCell ref="BEX49:BFC49"/>
    <mergeCell ref="BFN49:BFS49"/>
    <mergeCell ref="BGD49:BGI49"/>
    <mergeCell ref="AVR49:AVW49"/>
    <mergeCell ref="AWH49:AWM49"/>
    <mergeCell ref="AWX49:AXC49"/>
    <mergeCell ref="AXN49:AXS49"/>
    <mergeCell ref="AYD49:AYI49"/>
    <mergeCell ref="AYT49:AYY49"/>
    <mergeCell ref="AZJ49:AZO49"/>
    <mergeCell ref="AZZ49:BAE49"/>
    <mergeCell ref="BAP49:BAU49"/>
    <mergeCell ref="AQD49:AQI49"/>
    <mergeCell ref="AQT49:AQY49"/>
    <mergeCell ref="ARJ49:ARO49"/>
    <mergeCell ref="ARZ49:ASE49"/>
    <mergeCell ref="ASP49:ASU49"/>
    <mergeCell ref="ATF49:ATK49"/>
    <mergeCell ref="ATV49:AUA49"/>
    <mergeCell ref="AUL49:AUQ49"/>
    <mergeCell ref="AVB49:AVG49"/>
    <mergeCell ref="AKP49:AKU49"/>
    <mergeCell ref="ALF49:ALK49"/>
    <mergeCell ref="ALV49:AMA49"/>
    <mergeCell ref="AML49:AMQ49"/>
    <mergeCell ref="ANB49:ANG49"/>
    <mergeCell ref="ANR49:ANW49"/>
    <mergeCell ref="AOH49:AOM49"/>
    <mergeCell ref="AOX49:APC49"/>
    <mergeCell ref="APN49:APS49"/>
    <mergeCell ref="AFB49:AFG49"/>
    <mergeCell ref="AFR49:AFW49"/>
    <mergeCell ref="AGH49:AGM49"/>
    <mergeCell ref="AGX49:AHC49"/>
    <mergeCell ref="AHN49:AHS49"/>
    <mergeCell ref="AID49:AII49"/>
    <mergeCell ref="AIT49:AIY49"/>
    <mergeCell ref="AJJ49:AJO49"/>
    <mergeCell ref="AJZ49:AKE49"/>
    <mergeCell ref="ZN49:ZS49"/>
    <mergeCell ref="AAD49:AAI49"/>
    <mergeCell ref="AAT49:AAY49"/>
    <mergeCell ref="ABJ49:ABO49"/>
    <mergeCell ref="ABZ49:ACE49"/>
    <mergeCell ref="ACP49:ACU49"/>
    <mergeCell ref="ADF49:ADK49"/>
    <mergeCell ref="ADV49:AEA49"/>
    <mergeCell ref="AEL49:AEQ49"/>
    <mergeCell ref="TZ49:UE49"/>
    <mergeCell ref="UP49:UU49"/>
    <mergeCell ref="VF49:VK49"/>
    <mergeCell ref="VV49:WA49"/>
    <mergeCell ref="WL49:WQ49"/>
    <mergeCell ref="XB49:XG49"/>
    <mergeCell ref="XR49:XW49"/>
    <mergeCell ref="YH49:YM49"/>
    <mergeCell ref="YX49:ZC49"/>
    <mergeCell ref="OL49:OQ49"/>
    <mergeCell ref="PB49:PG49"/>
    <mergeCell ref="PR49:PW49"/>
    <mergeCell ref="QH49:QM49"/>
    <mergeCell ref="QX49:RC49"/>
    <mergeCell ref="RN49:RS49"/>
    <mergeCell ref="SD49:SI49"/>
    <mergeCell ref="ST49:SY49"/>
    <mergeCell ref="TJ49:TO49"/>
    <mergeCell ref="IX49:JC49"/>
    <mergeCell ref="JN49:JS49"/>
    <mergeCell ref="KD49:KI49"/>
    <mergeCell ref="KT49:KY49"/>
    <mergeCell ref="LJ49:LO49"/>
    <mergeCell ref="LZ49:ME49"/>
    <mergeCell ref="MP49:MU49"/>
    <mergeCell ref="NF49:NK49"/>
    <mergeCell ref="NV49:OA49"/>
    <mergeCell ref="XAH48:XAM48"/>
    <mergeCell ref="XAX48:XBC48"/>
    <mergeCell ref="XBN48:XBS48"/>
    <mergeCell ref="XCD48:XCI48"/>
    <mergeCell ref="XCT48:XCY48"/>
    <mergeCell ref="XDJ48:XDO48"/>
    <mergeCell ref="XDZ48:XEE48"/>
    <mergeCell ref="XEP48:XEU48"/>
    <mergeCell ref="B49:G49"/>
    <mergeCell ref="R49:W49"/>
    <mergeCell ref="AH49:AM49"/>
    <mergeCell ref="AX49:BC49"/>
    <mergeCell ref="BN49:BS49"/>
    <mergeCell ref="CD49:CI49"/>
    <mergeCell ref="CT49:CY49"/>
    <mergeCell ref="DJ49:DO49"/>
    <mergeCell ref="DZ49:EE49"/>
    <mergeCell ref="EP49:EU49"/>
    <mergeCell ref="FF49:FK49"/>
    <mergeCell ref="FV49:GA49"/>
    <mergeCell ref="GL49:GQ49"/>
    <mergeCell ref="HB49:HG49"/>
    <mergeCell ref="HR49:HW49"/>
    <mergeCell ref="IH49:IM49"/>
    <mergeCell ref="WUT48:WUY48"/>
    <mergeCell ref="WVJ48:WVO48"/>
    <mergeCell ref="WVZ48:WWE48"/>
    <mergeCell ref="WWP48:WWU48"/>
    <mergeCell ref="WXF48:WXK48"/>
    <mergeCell ref="WXV48:WYA48"/>
    <mergeCell ref="WYL48:WYQ48"/>
    <mergeCell ref="WZB48:WZG48"/>
    <mergeCell ref="WZR48:WZW48"/>
    <mergeCell ref="WPF48:WPK48"/>
    <mergeCell ref="WPV48:WQA48"/>
    <mergeCell ref="WQL48:WQQ48"/>
    <mergeCell ref="WRB48:WRG48"/>
    <mergeCell ref="WRR48:WRW48"/>
    <mergeCell ref="WSH48:WSM48"/>
    <mergeCell ref="WSX48:WTC48"/>
    <mergeCell ref="WTN48:WTS48"/>
    <mergeCell ref="WUD48:WUI48"/>
    <mergeCell ref="WJR48:WJW48"/>
    <mergeCell ref="WKH48:WKM48"/>
    <mergeCell ref="WKX48:WLC48"/>
    <mergeCell ref="WLN48:WLS48"/>
    <mergeCell ref="WMD48:WMI48"/>
    <mergeCell ref="WMT48:WMY48"/>
    <mergeCell ref="WNJ48:WNO48"/>
    <mergeCell ref="WNZ48:WOE48"/>
    <mergeCell ref="WOP48:WOU48"/>
    <mergeCell ref="WED48:WEI48"/>
    <mergeCell ref="WET48:WEY48"/>
    <mergeCell ref="WFJ48:WFO48"/>
    <mergeCell ref="WFZ48:WGE48"/>
    <mergeCell ref="WGP48:WGU48"/>
    <mergeCell ref="WHF48:WHK48"/>
    <mergeCell ref="WHV48:WIA48"/>
    <mergeCell ref="WIL48:WIQ48"/>
    <mergeCell ref="WJB48:WJG48"/>
    <mergeCell ref="VYP48:VYU48"/>
    <mergeCell ref="VZF48:VZK48"/>
    <mergeCell ref="VZV48:WAA48"/>
    <mergeCell ref="WAL48:WAQ48"/>
    <mergeCell ref="WBB48:WBG48"/>
    <mergeCell ref="WBR48:WBW48"/>
    <mergeCell ref="WCH48:WCM48"/>
    <mergeCell ref="WCX48:WDC48"/>
    <mergeCell ref="WDN48:WDS48"/>
    <mergeCell ref="VTB48:VTG48"/>
    <mergeCell ref="VTR48:VTW48"/>
    <mergeCell ref="VUH48:VUM48"/>
    <mergeCell ref="VUX48:VVC48"/>
    <mergeCell ref="VVN48:VVS48"/>
    <mergeCell ref="VWD48:VWI48"/>
    <mergeCell ref="VWT48:VWY48"/>
    <mergeCell ref="VXJ48:VXO48"/>
    <mergeCell ref="VXZ48:VYE48"/>
    <mergeCell ref="VNN48:VNS48"/>
    <mergeCell ref="VOD48:VOI48"/>
    <mergeCell ref="VOT48:VOY48"/>
    <mergeCell ref="VPJ48:VPO48"/>
    <mergeCell ref="VPZ48:VQE48"/>
    <mergeCell ref="VQP48:VQU48"/>
    <mergeCell ref="VRF48:VRK48"/>
    <mergeCell ref="VRV48:VSA48"/>
    <mergeCell ref="VSL48:VSQ48"/>
    <mergeCell ref="VHZ48:VIE48"/>
    <mergeCell ref="VIP48:VIU48"/>
    <mergeCell ref="VJF48:VJK48"/>
    <mergeCell ref="VJV48:VKA48"/>
    <mergeCell ref="VKL48:VKQ48"/>
    <mergeCell ref="VLB48:VLG48"/>
    <mergeCell ref="VLR48:VLW48"/>
    <mergeCell ref="VMH48:VMM48"/>
    <mergeCell ref="VMX48:VNC48"/>
    <mergeCell ref="VCL48:VCQ48"/>
    <mergeCell ref="VDB48:VDG48"/>
    <mergeCell ref="VDR48:VDW48"/>
    <mergeCell ref="VEH48:VEM48"/>
    <mergeCell ref="VEX48:VFC48"/>
    <mergeCell ref="VFN48:VFS48"/>
    <mergeCell ref="VGD48:VGI48"/>
    <mergeCell ref="VGT48:VGY48"/>
    <mergeCell ref="VHJ48:VHO48"/>
    <mergeCell ref="UWX48:UXC48"/>
    <mergeCell ref="UXN48:UXS48"/>
    <mergeCell ref="UYD48:UYI48"/>
    <mergeCell ref="UYT48:UYY48"/>
    <mergeCell ref="UZJ48:UZO48"/>
    <mergeCell ref="UZZ48:VAE48"/>
    <mergeCell ref="VAP48:VAU48"/>
    <mergeCell ref="VBF48:VBK48"/>
    <mergeCell ref="VBV48:VCA48"/>
    <mergeCell ref="URJ48:URO48"/>
    <mergeCell ref="URZ48:USE48"/>
    <mergeCell ref="USP48:USU48"/>
    <mergeCell ref="UTF48:UTK48"/>
    <mergeCell ref="UTV48:UUA48"/>
    <mergeCell ref="UUL48:UUQ48"/>
    <mergeCell ref="UVB48:UVG48"/>
    <mergeCell ref="UVR48:UVW48"/>
    <mergeCell ref="UWH48:UWM48"/>
    <mergeCell ref="ULV48:UMA48"/>
    <mergeCell ref="UML48:UMQ48"/>
    <mergeCell ref="UNB48:UNG48"/>
    <mergeCell ref="UNR48:UNW48"/>
    <mergeCell ref="UOH48:UOM48"/>
    <mergeCell ref="UOX48:UPC48"/>
    <mergeCell ref="UPN48:UPS48"/>
    <mergeCell ref="UQD48:UQI48"/>
    <mergeCell ref="UQT48:UQY48"/>
    <mergeCell ref="UGH48:UGM48"/>
    <mergeCell ref="UGX48:UHC48"/>
    <mergeCell ref="UHN48:UHS48"/>
    <mergeCell ref="UID48:UII48"/>
    <mergeCell ref="UIT48:UIY48"/>
    <mergeCell ref="UJJ48:UJO48"/>
    <mergeCell ref="UJZ48:UKE48"/>
    <mergeCell ref="UKP48:UKU48"/>
    <mergeCell ref="ULF48:ULK48"/>
    <mergeCell ref="UAT48:UAY48"/>
    <mergeCell ref="UBJ48:UBO48"/>
    <mergeCell ref="UBZ48:UCE48"/>
    <mergeCell ref="UCP48:UCU48"/>
    <mergeCell ref="UDF48:UDK48"/>
    <mergeCell ref="UDV48:UEA48"/>
    <mergeCell ref="UEL48:UEQ48"/>
    <mergeCell ref="UFB48:UFG48"/>
    <mergeCell ref="UFR48:UFW48"/>
    <mergeCell ref="TVF48:TVK48"/>
    <mergeCell ref="TVV48:TWA48"/>
    <mergeCell ref="TWL48:TWQ48"/>
    <mergeCell ref="TXB48:TXG48"/>
    <mergeCell ref="TXR48:TXW48"/>
    <mergeCell ref="TYH48:TYM48"/>
    <mergeCell ref="TYX48:TZC48"/>
    <mergeCell ref="TZN48:TZS48"/>
    <mergeCell ref="UAD48:UAI48"/>
    <mergeCell ref="TPR48:TPW48"/>
    <mergeCell ref="TQH48:TQM48"/>
    <mergeCell ref="TQX48:TRC48"/>
    <mergeCell ref="TRN48:TRS48"/>
    <mergeCell ref="TSD48:TSI48"/>
    <mergeCell ref="TST48:TSY48"/>
    <mergeCell ref="TTJ48:TTO48"/>
    <mergeCell ref="TTZ48:TUE48"/>
    <mergeCell ref="TUP48:TUU48"/>
    <mergeCell ref="TKD48:TKI48"/>
    <mergeCell ref="TKT48:TKY48"/>
    <mergeCell ref="TLJ48:TLO48"/>
    <mergeCell ref="TLZ48:TME48"/>
    <mergeCell ref="TMP48:TMU48"/>
    <mergeCell ref="TNF48:TNK48"/>
    <mergeCell ref="TNV48:TOA48"/>
    <mergeCell ref="TOL48:TOQ48"/>
    <mergeCell ref="TPB48:TPG48"/>
    <mergeCell ref="TEP48:TEU48"/>
    <mergeCell ref="TFF48:TFK48"/>
    <mergeCell ref="TFV48:TGA48"/>
    <mergeCell ref="TGL48:TGQ48"/>
    <mergeCell ref="THB48:THG48"/>
    <mergeCell ref="THR48:THW48"/>
    <mergeCell ref="TIH48:TIM48"/>
    <mergeCell ref="TIX48:TJC48"/>
    <mergeCell ref="TJN48:TJS48"/>
    <mergeCell ref="SZB48:SZG48"/>
    <mergeCell ref="SZR48:SZW48"/>
    <mergeCell ref="TAH48:TAM48"/>
    <mergeCell ref="TAX48:TBC48"/>
    <mergeCell ref="TBN48:TBS48"/>
    <mergeCell ref="TCD48:TCI48"/>
    <mergeCell ref="TCT48:TCY48"/>
    <mergeCell ref="TDJ48:TDO48"/>
    <mergeCell ref="TDZ48:TEE48"/>
    <mergeCell ref="STN48:STS48"/>
    <mergeCell ref="SUD48:SUI48"/>
    <mergeCell ref="SUT48:SUY48"/>
    <mergeCell ref="SVJ48:SVO48"/>
    <mergeCell ref="SVZ48:SWE48"/>
    <mergeCell ref="SWP48:SWU48"/>
    <mergeCell ref="SXF48:SXK48"/>
    <mergeCell ref="SXV48:SYA48"/>
    <mergeCell ref="SYL48:SYQ48"/>
    <mergeCell ref="SNZ48:SOE48"/>
    <mergeCell ref="SOP48:SOU48"/>
    <mergeCell ref="SPF48:SPK48"/>
    <mergeCell ref="SPV48:SQA48"/>
    <mergeCell ref="SQL48:SQQ48"/>
    <mergeCell ref="SRB48:SRG48"/>
    <mergeCell ref="SRR48:SRW48"/>
    <mergeCell ref="SSH48:SSM48"/>
    <mergeCell ref="SSX48:STC48"/>
    <mergeCell ref="SIL48:SIQ48"/>
    <mergeCell ref="SJB48:SJG48"/>
    <mergeCell ref="SJR48:SJW48"/>
    <mergeCell ref="SKH48:SKM48"/>
    <mergeCell ref="SKX48:SLC48"/>
    <mergeCell ref="SLN48:SLS48"/>
    <mergeCell ref="SMD48:SMI48"/>
    <mergeCell ref="SMT48:SMY48"/>
    <mergeCell ref="SNJ48:SNO48"/>
    <mergeCell ref="SCX48:SDC48"/>
    <mergeCell ref="SDN48:SDS48"/>
    <mergeCell ref="SED48:SEI48"/>
    <mergeCell ref="SET48:SEY48"/>
    <mergeCell ref="SFJ48:SFO48"/>
    <mergeCell ref="SFZ48:SGE48"/>
    <mergeCell ref="SGP48:SGU48"/>
    <mergeCell ref="SHF48:SHK48"/>
    <mergeCell ref="SHV48:SIA48"/>
    <mergeCell ref="RXJ48:RXO48"/>
    <mergeCell ref="RXZ48:RYE48"/>
    <mergeCell ref="RYP48:RYU48"/>
    <mergeCell ref="RZF48:RZK48"/>
    <mergeCell ref="RZV48:SAA48"/>
    <mergeCell ref="SAL48:SAQ48"/>
    <mergeCell ref="SBB48:SBG48"/>
    <mergeCell ref="SBR48:SBW48"/>
    <mergeCell ref="SCH48:SCM48"/>
    <mergeCell ref="RRV48:RSA48"/>
    <mergeCell ref="RSL48:RSQ48"/>
    <mergeCell ref="RTB48:RTG48"/>
    <mergeCell ref="RTR48:RTW48"/>
    <mergeCell ref="RUH48:RUM48"/>
    <mergeCell ref="RUX48:RVC48"/>
    <mergeCell ref="RVN48:RVS48"/>
    <mergeCell ref="RWD48:RWI48"/>
    <mergeCell ref="RWT48:RWY48"/>
    <mergeCell ref="RMH48:RMM48"/>
    <mergeCell ref="RMX48:RNC48"/>
    <mergeCell ref="RNN48:RNS48"/>
    <mergeCell ref="ROD48:ROI48"/>
    <mergeCell ref="ROT48:ROY48"/>
    <mergeCell ref="RPJ48:RPO48"/>
    <mergeCell ref="RPZ48:RQE48"/>
    <mergeCell ref="RQP48:RQU48"/>
    <mergeCell ref="RRF48:RRK48"/>
    <mergeCell ref="RGT48:RGY48"/>
    <mergeCell ref="RHJ48:RHO48"/>
    <mergeCell ref="RHZ48:RIE48"/>
    <mergeCell ref="RIP48:RIU48"/>
    <mergeCell ref="RJF48:RJK48"/>
    <mergeCell ref="RJV48:RKA48"/>
    <mergeCell ref="RKL48:RKQ48"/>
    <mergeCell ref="RLB48:RLG48"/>
    <mergeCell ref="RLR48:RLW48"/>
    <mergeCell ref="RBF48:RBK48"/>
    <mergeCell ref="RBV48:RCA48"/>
    <mergeCell ref="RCL48:RCQ48"/>
    <mergeCell ref="RDB48:RDG48"/>
    <mergeCell ref="RDR48:RDW48"/>
    <mergeCell ref="REH48:REM48"/>
    <mergeCell ref="REX48:RFC48"/>
    <mergeCell ref="RFN48:RFS48"/>
    <mergeCell ref="RGD48:RGI48"/>
    <mergeCell ref="QVR48:QVW48"/>
    <mergeCell ref="QWH48:QWM48"/>
    <mergeCell ref="QWX48:QXC48"/>
    <mergeCell ref="QXN48:QXS48"/>
    <mergeCell ref="QYD48:QYI48"/>
    <mergeCell ref="QYT48:QYY48"/>
    <mergeCell ref="QZJ48:QZO48"/>
    <mergeCell ref="QZZ48:RAE48"/>
    <mergeCell ref="RAP48:RAU48"/>
    <mergeCell ref="QQD48:QQI48"/>
    <mergeCell ref="QQT48:QQY48"/>
    <mergeCell ref="QRJ48:QRO48"/>
    <mergeCell ref="QRZ48:QSE48"/>
    <mergeCell ref="QSP48:QSU48"/>
    <mergeCell ref="QTF48:QTK48"/>
    <mergeCell ref="QTV48:QUA48"/>
    <mergeCell ref="QUL48:QUQ48"/>
    <mergeCell ref="QVB48:QVG48"/>
    <mergeCell ref="QKP48:QKU48"/>
    <mergeCell ref="QLF48:QLK48"/>
    <mergeCell ref="QLV48:QMA48"/>
    <mergeCell ref="QML48:QMQ48"/>
    <mergeCell ref="QNB48:QNG48"/>
    <mergeCell ref="QNR48:QNW48"/>
    <mergeCell ref="QOH48:QOM48"/>
    <mergeCell ref="QOX48:QPC48"/>
    <mergeCell ref="QPN48:QPS48"/>
    <mergeCell ref="QFB48:QFG48"/>
    <mergeCell ref="QFR48:QFW48"/>
    <mergeCell ref="QGH48:QGM48"/>
    <mergeCell ref="QGX48:QHC48"/>
    <mergeCell ref="QHN48:QHS48"/>
    <mergeCell ref="QID48:QII48"/>
    <mergeCell ref="QIT48:QIY48"/>
    <mergeCell ref="QJJ48:QJO48"/>
    <mergeCell ref="QJZ48:QKE48"/>
    <mergeCell ref="PZN48:PZS48"/>
    <mergeCell ref="QAD48:QAI48"/>
    <mergeCell ref="QAT48:QAY48"/>
    <mergeCell ref="QBJ48:QBO48"/>
    <mergeCell ref="QBZ48:QCE48"/>
    <mergeCell ref="QCP48:QCU48"/>
    <mergeCell ref="QDF48:QDK48"/>
    <mergeCell ref="QDV48:QEA48"/>
    <mergeCell ref="QEL48:QEQ48"/>
    <mergeCell ref="PTZ48:PUE48"/>
    <mergeCell ref="PUP48:PUU48"/>
    <mergeCell ref="PVF48:PVK48"/>
    <mergeCell ref="PVV48:PWA48"/>
    <mergeCell ref="PWL48:PWQ48"/>
    <mergeCell ref="PXB48:PXG48"/>
    <mergeCell ref="PXR48:PXW48"/>
    <mergeCell ref="PYH48:PYM48"/>
    <mergeCell ref="PYX48:PZC48"/>
    <mergeCell ref="POL48:POQ48"/>
    <mergeCell ref="PPB48:PPG48"/>
    <mergeCell ref="PPR48:PPW48"/>
    <mergeCell ref="PQH48:PQM48"/>
    <mergeCell ref="PQX48:PRC48"/>
    <mergeCell ref="PRN48:PRS48"/>
    <mergeCell ref="PSD48:PSI48"/>
    <mergeCell ref="PST48:PSY48"/>
    <mergeCell ref="PTJ48:PTO48"/>
    <mergeCell ref="PIX48:PJC48"/>
    <mergeCell ref="PJN48:PJS48"/>
    <mergeCell ref="PKD48:PKI48"/>
    <mergeCell ref="PKT48:PKY48"/>
    <mergeCell ref="PLJ48:PLO48"/>
    <mergeCell ref="PLZ48:PME48"/>
    <mergeCell ref="PMP48:PMU48"/>
    <mergeCell ref="PNF48:PNK48"/>
    <mergeCell ref="PNV48:POA48"/>
    <mergeCell ref="PDJ48:PDO48"/>
    <mergeCell ref="PDZ48:PEE48"/>
    <mergeCell ref="PEP48:PEU48"/>
    <mergeCell ref="PFF48:PFK48"/>
    <mergeCell ref="PFV48:PGA48"/>
    <mergeCell ref="PGL48:PGQ48"/>
    <mergeCell ref="PHB48:PHG48"/>
    <mergeCell ref="PHR48:PHW48"/>
    <mergeCell ref="PIH48:PIM48"/>
    <mergeCell ref="OXV48:OYA48"/>
    <mergeCell ref="OYL48:OYQ48"/>
    <mergeCell ref="OZB48:OZG48"/>
    <mergeCell ref="OZR48:OZW48"/>
    <mergeCell ref="PAH48:PAM48"/>
    <mergeCell ref="PAX48:PBC48"/>
    <mergeCell ref="PBN48:PBS48"/>
    <mergeCell ref="PCD48:PCI48"/>
    <mergeCell ref="PCT48:PCY48"/>
    <mergeCell ref="OSH48:OSM48"/>
    <mergeCell ref="OSX48:OTC48"/>
    <mergeCell ref="OTN48:OTS48"/>
    <mergeCell ref="OUD48:OUI48"/>
    <mergeCell ref="OUT48:OUY48"/>
    <mergeCell ref="OVJ48:OVO48"/>
    <mergeCell ref="OVZ48:OWE48"/>
    <mergeCell ref="OWP48:OWU48"/>
    <mergeCell ref="OXF48:OXK48"/>
    <mergeCell ref="OMT48:OMY48"/>
    <mergeCell ref="ONJ48:ONO48"/>
    <mergeCell ref="ONZ48:OOE48"/>
    <mergeCell ref="OOP48:OOU48"/>
    <mergeCell ref="OPF48:OPK48"/>
    <mergeCell ref="OPV48:OQA48"/>
    <mergeCell ref="OQL48:OQQ48"/>
    <mergeCell ref="ORB48:ORG48"/>
    <mergeCell ref="ORR48:ORW48"/>
    <mergeCell ref="OHF48:OHK48"/>
    <mergeCell ref="OHV48:OIA48"/>
    <mergeCell ref="OIL48:OIQ48"/>
    <mergeCell ref="OJB48:OJG48"/>
    <mergeCell ref="OJR48:OJW48"/>
    <mergeCell ref="OKH48:OKM48"/>
    <mergeCell ref="OKX48:OLC48"/>
    <mergeCell ref="OLN48:OLS48"/>
    <mergeCell ref="OMD48:OMI48"/>
    <mergeCell ref="OBR48:OBW48"/>
    <mergeCell ref="OCH48:OCM48"/>
    <mergeCell ref="OCX48:ODC48"/>
    <mergeCell ref="ODN48:ODS48"/>
    <mergeCell ref="OED48:OEI48"/>
    <mergeCell ref="OET48:OEY48"/>
    <mergeCell ref="OFJ48:OFO48"/>
    <mergeCell ref="OFZ48:OGE48"/>
    <mergeCell ref="OGP48:OGU48"/>
    <mergeCell ref="NWD48:NWI48"/>
    <mergeCell ref="NWT48:NWY48"/>
    <mergeCell ref="NXJ48:NXO48"/>
    <mergeCell ref="NXZ48:NYE48"/>
    <mergeCell ref="NYP48:NYU48"/>
    <mergeCell ref="NZF48:NZK48"/>
    <mergeCell ref="NZV48:OAA48"/>
    <mergeCell ref="OAL48:OAQ48"/>
    <mergeCell ref="OBB48:OBG48"/>
    <mergeCell ref="NQP48:NQU48"/>
    <mergeCell ref="NRF48:NRK48"/>
    <mergeCell ref="NRV48:NSA48"/>
    <mergeCell ref="NSL48:NSQ48"/>
    <mergeCell ref="NTB48:NTG48"/>
    <mergeCell ref="NTR48:NTW48"/>
    <mergeCell ref="NUH48:NUM48"/>
    <mergeCell ref="NUX48:NVC48"/>
    <mergeCell ref="NVN48:NVS48"/>
    <mergeCell ref="NLB48:NLG48"/>
    <mergeCell ref="NLR48:NLW48"/>
    <mergeCell ref="NMH48:NMM48"/>
    <mergeCell ref="NMX48:NNC48"/>
    <mergeCell ref="NNN48:NNS48"/>
    <mergeCell ref="NOD48:NOI48"/>
    <mergeCell ref="NOT48:NOY48"/>
    <mergeCell ref="NPJ48:NPO48"/>
    <mergeCell ref="NPZ48:NQE48"/>
    <mergeCell ref="NFN48:NFS48"/>
    <mergeCell ref="NGD48:NGI48"/>
    <mergeCell ref="NGT48:NGY48"/>
    <mergeCell ref="NHJ48:NHO48"/>
    <mergeCell ref="NHZ48:NIE48"/>
    <mergeCell ref="NIP48:NIU48"/>
    <mergeCell ref="NJF48:NJK48"/>
    <mergeCell ref="NJV48:NKA48"/>
    <mergeCell ref="NKL48:NKQ48"/>
    <mergeCell ref="MZZ48:NAE48"/>
    <mergeCell ref="NAP48:NAU48"/>
    <mergeCell ref="NBF48:NBK48"/>
    <mergeCell ref="NBV48:NCA48"/>
    <mergeCell ref="NCL48:NCQ48"/>
    <mergeCell ref="NDB48:NDG48"/>
    <mergeCell ref="NDR48:NDW48"/>
    <mergeCell ref="NEH48:NEM48"/>
    <mergeCell ref="NEX48:NFC48"/>
    <mergeCell ref="MUL48:MUQ48"/>
    <mergeCell ref="MVB48:MVG48"/>
    <mergeCell ref="MVR48:MVW48"/>
    <mergeCell ref="MWH48:MWM48"/>
    <mergeCell ref="MWX48:MXC48"/>
    <mergeCell ref="MXN48:MXS48"/>
    <mergeCell ref="MYD48:MYI48"/>
    <mergeCell ref="MYT48:MYY48"/>
    <mergeCell ref="MZJ48:MZO48"/>
    <mergeCell ref="MOX48:MPC48"/>
    <mergeCell ref="MPN48:MPS48"/>
    <mergeCell ref="MQD48:MQI48"/>
    <mergeCell ref="MQT48:MQY48"/>
    <mergeCell ref="MRJ48:MRO48"/>
    <mergeCell ref="MRZ48:MSE48"/>
    <mergeCell ref="MSP48:MSU48"/>
    <mergeCell ref="MTF48:MTK48"/>
    <mergeCell ref="MTV48:MUA48"/>
    <mergeCell ref="MJJ48:MJO48"/>
    <mergeCell ref="MJZ48:MKE48"/>
    <mergeCell ref="MKP48:MKU48"/>
    <mergeCell ref="MLF48:MLK48"/>
    <mergeCell ref="MLV48:MMA48"/>
    <mergeCell ref="MML48:MMQ48"/>
    <mergeCell ref="MNB48:MNG48"/>
    <mergeCell ref="MNR48:MNW48"/>
    <mergeCell ref="MOH48:MOM48"/>
    <mergeCell ref="MDV48:MEA48"/>
    <mergeCell ref="MEL48:MEQ48"/>
    <mergeCell ref="MFB48:MFG48"/>
    <mergeCell ref="MFR48:MFW48"/>
    <mergeCell ref="MGH48:MGM48"/>
    <mergeCell ref="MGX48:MHC48"/>
    <mergeCell ref="MHN48:MHS48"/>
    <mergeCell ref="MID48:MII48"/>
    <mergeCell ref="MIT48:MIY48"/>
    <mergeCell ref="LYH48:LYM48"/>
    <mergeCell ref="LYX48:LZC48"/>
    <mergeCell ref="LZN48:LZS48"/>
    <mergeCell ref="MAD48:MAI48"/>
    <mergeCell ref="MAT48:MAY48"/>
    <mergeCell ref="MBJ48:MBO48"/>
    <mergeCell ref="MBZ48:MCE48"/>
    <mergeCell ref="MCP48:MCU48"/>
    <mergeCell ref="MDF48:MDK48"/>
    <mergeCell ref="LST48:LSY48"/>
    <mergeCell ref="LTJ48:LTO48"/>
    <mergeCell ref="LTZ48:LUE48"/>
    <mergeCell ref="LUP48:LUU48"/>
    <mergeCell ref="LVF48:LVK48"/>
    <mergeCell ref="LVV48:LWA48"/>
    <mergeCell ref="LWL48:LWQ48"/>
    <mergeCell ref="LXB48:LXG48"/>
    <mergeCell ref="LXR48:LXW48"/>
    <mergeCell ref="LNF48:LNK48"/>
    <mergeCell ref="LNV48:LOA48"/>
    <mergeCell ref="LOL48:LOQ48"/>
    <mergeCell ref="LPB48:LPG48"/>
    <mergeCell ref="LPR48:LPW48"/>
    <mergeCell ref="LQH48:LQM48"/>
    <mergeCell ref="LQX48:LRC48"/>
    <mergeCell ref="LRN48:LRS48"/>
    <mergeCell ref="LSD48:LSI48"/>
    <mergeCell ref="LHR48:LHW48"/>
    <mergeCell ref="LIH48:LIM48"/>
    <mergeCell ref="LIX48:LJC48"/>
    <mergeCell ref="LJN48:LJS48"/>
    <mergeCell ref="LKD48:LKI48"/>
    <mergeCell ref="LKT48:LKY48"/>
    <mergeCell ref="LLJ48:LLO48"/>
    <mergeCell ref="LLZ48:LME48"/>
    <mergeCell ref="LMP48:LMU48"/>
    <mergeCell ref="LCD48:LCI48"/>
    <mergeCell ref="LCT48:LCY48"/>
    <mergeCell ref="LDJ48:LDO48"/>
    <mergeCell ref="LDZ48:LEE48"/>
    <mergeCell ref="LEP48:LEU48"/>
    <mergeCell ref="LFF48:LFK48"/>
    <mergeCell ref="LFV48:LGA48"/>
    <mergeCell ref="LGL48:LGQ48"/>
    <mergeCell ref="LHB48:LHG48"/>
    <mergeCell ref="KWP48:KWU48"/>
    <mergeCell ref="KXF48:KXK48"/>
    <mergeCell ref="KXV48:KYA48"/>
    <mergeCell ref="KYL48:KYQ48"/>
    <mergeCell ref="KZB48:KZG48"/>
    <mergeCell ref="KZR48:KZW48"/>
    <mergeCell ref="LAH48:LAM48"/>
    <mergeCell ref="LAX48:LBC48"/>
    <mergeCell ref="LBN48:LBS48"/>
    <mergeCell ref="KRB48:KRG48"/>
    <mergeCell ref="KRR48:KRW48"/>
    <mergeCell ref="KSH48:KSM48"/>
    <mergeCell ref="KSX48:KTC48"/>
    <mergeCell ref="KTN48:KTS48"/>
    <mergeCell ref="KUD48:KUI48"/>
    <mergeCell ref="KUT48:KUY48"/>
    <mergeCell ref="KVJ48:KVO48"/>
    <mergeCell ref="KVZ48:KWE48"/>
    <mergeCell ref="KLN48:KLS48"/>
    <mergeCell ref="KMD48:KMI48"/>
    <mergeCell ref="KMT48:KMY48"/>
    <mergeCell ref="KNJ48:KNO48"/>
    <mergeCell ref="KNZ48:KOE48"/>
    <mergeCell ref="KOP48:KOU48"/>
    <mergeCell ref="KPF48:KPK48"/>
    <mergeCell ref="KPV48:KQA48"/>
    <mergeCell ref="KQL48:KQQ48"/>
    <mergeCell ref="KFZ48:KGE48"/>
    <mergeCell ref="KGP48:KGU48"/>
    <mergeCell ref="KHF48:KHK48"/>
    <mergeCell ref="KHV48:KIA48"/>
    <mergeCell ref="KIL48:KIQ48"/>
    <mergeCell ref="KJB48:KJG48"/>
    <mergeCell ref="KJR48:KJW48"/>
    <mergeCell ref="KKH48:KKM48"/>
    <mergeCell ref="KKX48:KLC48"/>
    <mergeCell ref="KAL48:KAQ48"/>
    <mergeCell ref="KBB48:KBG48"/>
    <mergeCell ref="KBR48:KBW48"/>
    <mergeCell ref="KCH48:KCM48"/>
    <mergeCell ref="KCX48:KDC48"/>
    <mergeCell ref="KDN48:KDS48"/>
    <mergeCell ref="KED48:KEI48"/>
    <mergeCell ref="KET48:KEY48"/>
    <mergeCell ref="KFJ48:KFO48"/>
    <mergeCell ref="JUX48:JVC48"/>
    <mergeCell ref="JVN48:JVS48"/>
    <mergeCell ref="JWD48:JWI48"/>
    <mergeCell ref="JWT48:JWY48"/>
    <mergeCell ref="JXJ48:JXO48"/>
    <mergeCell ref="JXZ48:JYE48"/>
    <mergeCell ref="JYP48:JYU48"/>
    <mergeCell ref="JZF48:JZK48"/>
    <mergeCell ref="JZV48:KAA48"/>
    <mergeCell ref="JPJ48:JPO48"/>
    <mergeCell ref="JPZ48:JQE48"/>
    <mergeCell ref="JQP48:JQU48"/>
    <mergeCell ref="JRF48:JRK48"/>
    <mergeCell ref="JRV48:JSA48"/>
    <mergeCell ref="JSL48:JSQ48"/>
    <mergeCell ref="JTB48:JTG48"/>
    <mergeCell ref="JTR48:JTW48"/>
    <mergeCell ref="JUH48:JUM48"/>
    <mergeCell ref="JJV48:JKA48"/>
    <mergeCell ref="JKL48:JKQ48"/>
    <mergeCell ref="JLB48:JLG48"/>
    <mergeCell ref="JLR48:JLW48"/>
    <mergeCell ref="JMH48:JMM48"/>
    <mergeCell ref="JMX48:JNC48"/>
    <mergeCell ref="JNN48:JNS48"/>
    <mergeCell ref="JOD48:JOI48"/>
    <mergeCell ref="JOT48:JOY48"/>
    <mergeCell ref="JEH48:JEM48"/>
    <mergeCell ref="JEX48:JFC48"/>
    <mergeCell ref="JFN48:JFS48"/>
    <mergeCell ref="JGD48:JGI48"/>
    <mergeCell ref="JGT48:JGY48"/>
    <mergeCell ref="JHJ48:JHO48"/>
    <mergeCell ref="JHZ48:JIE48"/>
    <mergeCell ref="JIP48:JIU48"/>
    <mergeCell ref="JJF48:JJK48"/>
    <mergeCell ref="IYT48:IYY48"/>
    <mergeCell ref="IZJ48:IZO48"/>
    <mergeCell ref="IZZ48:JAE48"/>
    <mergeCell ref="JAP48:JAU48"/>
    <mergeCell ref="JBF48:JBK48"/>
    <mergeCell ref="JBV48:JCA48"/>
    <mergeCell ref="JCL48:JCQ48"/>
    <mergeCell ref="JDB48:JDG48"/>
    <mergeCell ref="JDR48:JDW48"/>
    <mergeCell ref="ITF48:ITK48"/>
    <mergeCell ref="ITV48:IUA48"/>
    <mergeCell ref="IUL48:IUQ48"/>
    <mergeCell ref="IVB48:IVG48"/>
    <mergeCell ref="IVR48:IVW48"/>
    <mergeCell ref="IWH48:IWM48"/>
    <mergeCell ref="IWX48:IXC48"/>
    <mergeCell ref="IXN48:IXS48"/>
    <mergeCell ref="IYD48:IYI48"/>
    <mergeCell ref="INR48:INW48"/>
    <mergeCell ref="IOH48:IOM48"/>
    <mergeCell ref="IOX48:IPC48"/>
    <mergeCell ref="IPN48:IPS48"/>
    <mergeCell ref="IQD48:IQI48"/>
    <mergeCell ref="IQT48:IQY48"/>
    <mergeCell ref="IRJ48:IRO48"/>
    <mergeCell ref="IRZ48:ISE48"/>
    <mergeCell ref="ISP48:ISU48"/>
    <mergeCell ref="IID48:III48"/>
    <mergeCell ref="IIT48:IIY48"/>
    <mergeCell ref="IJJ48:IJO48"/>
    <mergeCell ref="IJZ48:IKE48"/>
    <mergeCell ref="IKP48:IKU48"/>
    <mergeCell ref="ILF48:ILK48"/>
    <mergeCell ref="ILV48:IMA48"/>
    <mergeCell ref="IML48:IMQ48"/>
    <mergeCell ref="INB48:ING48"/>
    <mergeCell ref="ICP48:ICU48"/>
    <mergeCell ref="IDF48:IDK48"/>
    <mergeCell ref="IDV48:IEA48"/>
    <mergeCell ref="IEL48:IEQ48"/>
    <mergeCell ref="IFB48:IFG48"/>
    <mergeCell ref="IFR48:IFW48"/>
    <mergeCell ref="IGH48:IGM48"/>
    <mergeCell ref="IGX48:IHC48"/>
    <mergeCell ref="IHN48:IHS48"/>
    <mergeCell ref="HXB48:HXG48"/>
    <mergeCell ref="HXR48:HXW48"/>
    <mergeCell ref="HYH48:HYM48"/>
    <mergeCell ref="HYX48:HZC48"/>
    <mergeCell ref="HZN48:HZS48"/>
    <mergeCell ref="IAD48:IAI48"/>
    <mergeCell ref="IAT48:IAY48"/>
    <mergeCell ref="IBJ48:IBO48"/>
    <mergeCell ref="IBZ48:ICE48"/>
    <mergeCell ref="HRN48:HRS48"/>
    <mergeCell ref="HSD48:HSI48"/>
    <mergeCell ref="HST48:HSY48"/>
    <mergeCell ref="HTJ48:HTO48"/>
    <mergeCell ref="HTZ48:HUE48"/>
    <mergeCell ref="HUP48:HUU48"/>
    <mergeCell ref="HVF48:HVK48"/>
    <mergeCell ref="HVV48:HWA48"/>
    <mergeCell ref="HWL48:HWQ48"/>
    <mergeCell ref="HLZ48:HME48"/>
    <mergeCell ref="HMP48:HMU48"/>
    <mergeCell ref="HNF48:HNK48"/>
    <mergeCell ref="HNV48:HOA48"/>
    <mergeCell ref="HOL48:HOQ48"/>
    <mergeCell ref="HPB48:HPG48"/>
    <mergeCell ref="HPR48:HPW48"/>
    <mergeCell ref="HQH48:HQM48"/>
    <mergeCell ref="HQX48:HRC48"/>
    <mergeCell ref="HGL48:HGQ48"/>
    <mergeCell ref="HHB48:HHG48"/>
    <mergeCell ref="HHR48:HHW48"/>
    <mergeCell ref="HIH48:HIM48"/>
    <mergeCell ref="HIX48:HJC48"/>
    <mergeCell ref="HJN48:HJS48"/>
    <mergeCell ref="HKD48:HKI48"/>
    <mergeCell ref="HKT48:HKY48"/>
    <mergeCell ref="HLJ48:HLO48"/>
    <mergeCell ref="HAX48:HBC48"/>
    <mergeCell ref="HBN48:HBS48"/>
    <mergeCell ref="HCD48:HCI48"/>
    <mergeCell ref="HCT48:HCY48"/>
    <mergeCell ref="HDJ48:HDO48"/>
    <mergeCell ref="HDZ48:HEE48"/>
    <mergeCell ref="HEP48:HEU48"/>
    <mergeCell ref="HFF48:HFK48"/>
    <mergeCell ref="HFV48:HGA48"/>
    <mergeCell ref="GVJ48:GVO48"/>
    <mergeCell ref="GVZ48:GWE48"/>
    <mergeCell ref="GWP48:GWU48"/>
    <mergeCell ref="GXF48:GXK48"/>
    <mergeCell ref="GXV48:GYA48"/>
    <mergeCell ref="GYL48:GYQ48"/>
    <mergeCell ref="GZB48:GZG48"/>
    <mergeCell ref="GZR48:GZW48"/>
    <mergeCell ref="HAH48:HAM48"/>
    <mergeCell ref="GPV48:GQA48"/>
    <mergeCell ref="GQL48:GQQ48"/>
    <mergeCell ref="GRB48:GRG48"/>
    <mergeCell ref="GRR48:GRW48"/>
    <mergeCell ref="GSH48:GSM48"/>
    <mergeCell ref="GSX48:GTC48"/>
    <mergeCell ref="GTN48:GTS48"/>
    <mergeCell ref="GUD48:GUI48"/>
    <mergeCell ref="GUT48:GUY48"/>
    <mergeCell ref="GKH48:GKM48"/>
    <mergeCell ref="GKX48:GLC48"/>
    <mergeCell ref="GLN48:GLS48"/>
    <mergeCell ref="GMD48:GMI48"/>
    <mergeCell ref="GMT48:GMY48"/>
    <mergeCell ref="GNJ48:GNO48"/>
    <mergeCell ref="GNZ48:GOE48"/>
    <mergeCell ref="GOP48:GOU48"/>
    <mergeCell ref="GPF48:GPK48"/>
    <mergeCell ref="GET48:GEY48"/>
    <mergeCell ref="GFJ48:GFO48"/>
    <mergeCell ref="GFZ48:GGE48"/>
    <mergeCell ref="GGP48:GGU48"/>
    <mergeCell ref="GHF48:GHK48"/>
    <mergeCell ref="GHV48:GIA48"/>
    <mergeCell ref="GIL48:GIQ48"/>
    <mergeCell ref="GJB48:GJG48"/>
    <mergeCell ref="GJR48:GJW48"/>
    <mergeCell ref="FZF48:FZK48"/>
    <mergeCell ref="FZV48:GAA48"/>
    <mergeCell ref="GAL48:GAQ48"/>
    <mergeCell ref="GBB48:GBG48"/>
    <mergeCell ref="GBR48:GBW48"/>
    <mergeCell ref="GCH48:GCM48"/>
    <mergeCell ref="GCX48:GDC48"/>
    <mergeCell ref="GDN48:GDS48"/>
    <mergeCell ref="GED48:GEI48"/>
    <mergeCell ref="FTR48:FTW48"/>
    <mergeCell ref="FUH48:FUM48"/>
    <mergeCell ref="FUX48:FVC48"/>
    <mergeCell ref="FVN48:FVS48"/>
    <mergeCell ref="FWD48:FWI48"/>
    <mergeCell ref="FWT48:FWY48"/>
    <mergeCell ref="FXJ48:FXO48"/>
    <mergeCell ref="FXZ48:FYE48"/>
    <mergeCell ref="FYP48:FYU48"/>
    <mergeCell ref="FOD48:FOI48"/>
    <mergeCell ref="FOT48:FOY48"/>
    <mergeCell ref="FPJ48:FPO48"/>
    <mergeCell ref="FPZ48:FQE48"/>
    <mergeCell ref="FQP48:FQU48"/>
    <mergeCell ref="FRF48:FRK48"/>
    <mergeCell ref="FRV48:FSA48"/>
    <mergeCell ref="FSL48:FSQ48"/>
    <mergeCell ref="FTB48:FTG48"/>
    <mergeCell ref="FIP48:FIU48"/>
    <mergeCell ref="FJF48:FJK48"/>
    <mergeCell ref="FJV48:FKA48"/>
    <mergeCell ref="FKL48:FKQ48"/>
    <mergeCell ref="FLB48:FLG48"/>
    <mergeCell ref="FLR48:FLW48"/>
    <mergeCell ref="FMH48:FMM48"/>
    <mergeCell ref="FMX48:FNC48"/>
    <mergeCell ref="FNN48:FNS48"/>
    <mergeCell ref="FDB48:FDG48"/>
    <mergeCell ref="FDR48:FDW48"/>
    <mergeCell ref="FEH48:FEM48"/>
    <mergeCell ref="FEX48:FFC48"/>
    <mergeCell ref="FFN48:FFS48"/>
    <mergeCell ref="FGD48:FGI48"/>
    <mergeCell ref="FGT48:FGY48"/>
    <mergeCell ref="FHJ48:FHO48"/>
    <mergeCell ref="FHZ48:FIE48"/>
    <mergeCell ref="EXN48:EXS48"/>
    <mergeCell ref="EYD48:EYI48"/>
    <mergeCell ref="EYT48:EYY48"/>
    <mergeCell ref="EZJ48:EZO48"/>
    <mergeCell ref="EZZ48:FAE48"/>
    <mergeCell ref="FAP48:FAU48"/>
    <mergeCell ref="FBF48:FBK48"/>
    <mergeCell ref="FBV48:FCA48"/>
    <mergeCell ref="FCL48:FCQ48"/>
    <mergeCell ref="ERZ48:ESE48"/>
    <mergeCell ref="ESP48:ESU48"/>
    <mergeCell ref="ETF48:ETK48"/>
    <mergeCell ref="ETV48:EUA48"/>
    <mergeCell ref="EUL48:EUQ48"/>
    <mergeCell ref="EVB48:EVG48"/>
    <mergeCell ref="EVR48:EVW48"/>
    <mergeCell ref="EWH48:EWM48"/>
    <mergeCell ref="EWX48:EXC48"/>
    <mergeCell ref="EML48:EMQ48"/>
    <mergeCell ref="ENB48:ENG48"/>
    <mergeCell ref="ENR48:ENW48"/>
    <mergeCell ref="EOH48:EOM48"/>
    <mergeCell ref="EOX48:EPC48"/>
    <mergeCell ref="EPN48:EPS48"/>
    <mergeCell ref="EQD48:EQI48"/>
    <mergeCell ref="EQT48:EQY48"/>
    <mergeCell ref="ERJ48:ERO48"/>
    <mergeCell ref="EGX48:EHC48"/>
    <mergeCell ref="EHN48:EHS48"/>
    <mergeCell ref="EID48:EII48"/>
    <mergeCell ref="EIT48:EIY48"/>
    <mergeCell ref="EJJ48:EJO48"/>
    <mergeCell ref="EJZ48:EKE48"/>
    <mergeCell ref="EKP48:EKU48"/>
    <mergeCell ref="ELF48:ELK48"/>
    <mergeCell ref="ELV48:EMA48"/>
    <mergeCell ref="EBJ48:EBO48"/>
    <mergeCell ref="EBZ48:ECE48"/>
    <mergeCell ref="ECP48:ECU48"/>
    <mergeCell ref="EDF48:EDK48"/>
    <mergeCell ref="EDV48:EEA48"/>
    <mergeCell ref="EEL48:EEQ48"/>
    <mergeCell ref="EFB48:EFG48"/>
    <mergeCell ref="EFR48:EFW48"/>
    <mergeCell ref="EGH48:EGM48"/>
    <mergeCell ref="DVV48:DWA48"/>
    <mergeCell ref="DWL48:DWQ48"/>
    <mergeCell ref="DXB48:DXG48"/>
    <mergeCell ref="DXR48:DXW48"/>
    <mergeCell ref="DYH48:DYM48"/>
    <mergeCell ref="DYX48:DZC48"/>
    <mergeCell ref="DZN48:DZS48"/>
    <mergeCell ref="EAD48:EAI48"/>
    <mergeCell ref="EAT48:EAY48"/>
    <mergeCell ref="DQH48:DQM48"/>
    <mergeCell ref="DQX48:DRC48"/>
    <mergeCell ref="DRN48:DRS48"/>
    <mergeCell ref="DSD48:DSI48"/>
    <mergeCell ref="DST48:DSY48"/>
    <mergeCell ref="DTJ48:DTO48"/>
    <mergeCell ref="DTZ48:DUE48"/>
    <mergeCell ref="DUP48:DUU48"/>
    <mergeCell ref="DVF48:DVK48"/>
    <mergeCell ref="DKT48:DKY48"/>
    <mergeCell ref="DLJ48:DLO48"/>
    <mergeCell ref="DLZ48:DME48"/>
    <mergeCell ref="DMP48:DMU48"/>
    <mergeCell ref="DNF48:DNK48"/>
    <mergeCell ref="DNV48:DOA48"/>
    <mergeCell ref="DOL48:DOQ48"/>
    <mergeCell ref="DPB48:DPG48"/>
    <mergeCell ref="DPR48:DPW48"/>
    <mergeCell ref="DFF48:DFK48"/>
    <mergeCell ref="DFV48:DGA48"/>
    <mergeCell ref="DGL48:DGQ48"/>
    <mergeCell ref="DHB48:DHG48"/>
    <mergeCell ref="DHR48:DHW48"/>
    <mergeCell ref="DIH48:DIM48"/>
    <mergeCell ref="DIX48:DJC48"/>
    <mergeCell ref="DJN48:DJS48"/>
    <mergeCell ref="DKD48:DKI48"/>
    <mergeCell ref="CZR48:CZW48"/>
    <mergeCell ref="DAH48:DAM48"/>
    <mergeCell ref="DAX48:DBC48"/>
    <mergeCell ref="DBN48:DBS48"/>
    <mergeCell ref="DCD48:DCI48"/>
    <mergeCell ref="DCT48:DCY48"/>
    <mergeCell ref="DDJ48:DDO48"/>
    <mergeCell ref="DDZ48:DEE48"/>
    <mergeCell ref="DEP48:DEU48"/>
    <mergeCell ref="CUD48:CUI48"/>
    <mergeCell ref="CUT48:CUY48"/>
    <mergeCell ref="CVJ48:CVO48"/>
    <mergeCell ref="CVZ48:CWE48"/>
    <mergeCell ref="CWP48:CWU48"/>
    <mergeCell ref="CXF48:CXK48"/>
    <mergeCell ref="CXV48:CYA48"/>
    <mergeCell ref="CYL48:CYQ48"/>
    <mergeCell ref="CZB48:CZG48"/>
    <mergeCell ref="COP48:COU48"/>
    <mergeCell ref="CPF48:CPK48"/>
    <mergeCell ref="CPV48:CQA48"/>
    <mergeCell ref="CQL48:CQQ48"/>
    <mergeCell ref="CRB48:CRG48"/>
    <mergeCell ref="CRR48:CRW48"/>
    <mergeCell ref="CSH48:CSM48"/>
    <mergeCell ref="CSX48:CTC48"/>
    <mergeCell ref="CTN48:CTS48"/>
    <mergeCell ref="CJB48:CJG48"/>
    <mergeCell ref="CJR48:CJW48"/>
    <mergeCell ref="CKH48:CKM48"/>
    <mergeCell ref="CKX48:CLC48"/>
    <mergeCell ref="CLN48:CLS48"/>
    <mergeCell ref="CMD48:CMI48"/>
    <mergeCell ref="CMT48:CMY48"/>
    <mergeCell ref="CNJ48:CNO48"/>
    <mergeCell ref="CNZ48:COE48"/>
    <mergeCell ref="CDN48:CDS48"/>
    <mergeCell ref="CED48:CEI48"/>
    <mergeCell ref="CET48:CEY48"/>
    <mergeCell ref="CFJ48:CFO48"/>
    <mergeCell ref="CFZ48:CGE48"/>
    <mergeCell ref="CGP48:CGU48"/>
    <mergeCell ref="CHF48:CHK48"/>
    <mergeCell ref="CHV48:CIA48"/>
    <mergeCell ref="CIL48:CIQ48"/>
    <mergeCell ref="BXZ48:BYE48"/>
    <mergeCell ref="BYP48:BYU48"/>
    <mergeCell ref="BZF48:BZK48"/>
    <mergeCell ref="BZV48:CAA48"/>
    <mergeCell ref="CAL48:CAQ48"/>
    <mergeCell ref="CBB48:CBG48"/>
    <mergeCell ref="CBR48:CBW48"/>
    <mergeCell ref="CCH48:CCM48"/>
    <mergeCell ref="CCX48:CDC48"/>
    <mergeCell ref="BSL48:BSQ48"/>
    <mergeCell ref="BTB48:BTG48"/>
    <mergeCell ref="BTR48:BTW48"/>
    <mergeCell ref="BUH48:BUM48"/>
    <mergeCell ref="BUX48:BVC48"/>
    <mergeCell ref="BVN48:BVS48"/>
    <mergeCell ref="BWD48:BWI48"/>
    <mergeCell ref="BWT48:BWY48"/>
    <mergeCell ref="BXJ48:BXO48"/>
    <mergeCell ref="BMX48:BNC48"/>
    <mergeCell ref="BNN48:BNS48"/>
    <mergeCell ref="BOD48:BOI48"/>
    <mergeCell ref="BOT48:BOY48"/>
    <mergeCell ref="BPJ48:BPO48"/>
    <mergeCell ref="BPZ48:BQE48"/>
    <mergeCell ref="BQP48:BQU48"/>
    <mergeCell ref="BRF48:BRK48"/>
    <mergeCell ref="BRV48:BSA48"/>
    <mergeCell ref="BHJ48:BHO48"/>
    <mergeCell ref="BHZ48:BIE48"/>
    <mergeCell ref="BIP48:BIU48"/>
    <mergeCell ref="BJF48:BJK48"/>
    <mergeCell ref="BJV48:BKA48"/>
    <mergeCell ref="BKL48:BKQ48"/>
    <mergeCell ref="BLB48:BLG48"/>
    <mergeCell ref="BLR48:BLW48"/>
    <mergeCell ref="BMH48:BMM48"/>
    <mergeCell ref="BBV48:BCA48"/>
    <mergeCell ref="BCL48:BCQ48"/>
    <mergeCell ref="BDB48:BDG48"/>
    <mergeCell ref="BDR48:BDW48"/>
    <mergeCell ref="BEH48:BEM48"/>
    <mergeCell ref="BEX48:BFC48"/>
    <mergeCell ref="BFN48:BFS48"/>
    <mergeCell ref="BGD48:BGI48"/>
    <mergeCell ref="BGT48:BGY48"/>
    <mergeCell ref="AWH48:AWM48"/>
    <mergeCell ref="AWX48:AXC48"/>
    <mergeCell ref="AXN48:AXS48"/>
    <mergeCell ref="AYD48:AYI48"/>
    <mergeCell ref="AYT48:AYY48"/>
    <mergeCell ref="AZJ48:AZO48"/>
    <mergeCell ref="AZZ48:BAE48"/>
    <mergeCell ref="BAP48:BAU48"/>
    <mergeCell ref="BBF48:BBK48"/>
    <mergeCell ref="AQT48:AQY48"/>
    <mergeCell ref="ARJ48:ARO48"/>
    <mergeCell ref="ARZ48:ASE48"/>
    <mergeCell ref="ASP48:ASU48"/>
    <mergeCell ref="ATF48:ATK48"/>
    <mergeCell ref="ATV48:AUA48"/>
    <mergeCell ref="AUL48:AUQ48"/>
    <mergeCell ref="AVB48:AVG48"/>
    <mergeCell ref="AVR48:AVW48"/>
    <mergeCell ref="ALF48:ALK48"/>
    <mergeCell ref="ALV48:AMA48"/>
    <mergeCell ref="AML48:AMQ48"/>
    <mergeCell ref="ANB48:ANG48"/>
    <mergeCell ref="ANR48:ANW48"/>
    <mergeCell ref="AOH48:AOM48"/>
    <mergeCell ref="AOX48:APC48"/>
    <mergeCell ref="APN48:APS48"/>
    <mergeCell ref="AQD48:AQI48"/>
    <mergeCell ref="AFR48:AFW48"/>
    <mergeCell ref="AGH48:AGM48"/>
    <mergeCell ref="AGX48:AHC48"/>
    <mergeCell ref="AHN48:AHS48"/>
    <mergeCell ref="AID48:AII48"/>
    <mergeCell ref="AIT48:AIY48"/>
    <mergeCell ref="AJJ48:AJO48"/>
    <mergeCell ref="AJZ48:AKE48"/>
    <mergeCell ref="AKP48:AKU48"/>
    <mergeCell ref="AAD48:AAI48"/>
    <mergeCell ref="AAT48:AAY48"/>
    <mergeCell ref="ABJ48:ABO48"/>
    <mergeCell ref="ABZ48:ACE48"/>
    <mergeCell ref="ACP48:ACU48"/>
    <mergeCell ref="ADF48:ADK48"/>
    <mergeCell ref="ADV48:AEA48"/>
    <mergeCell ref="AEL48:AEQ48"/>
    <mergeCell ref="AFB48:AFG48"/>
    <mergeCell ref="UP48:UU48"/>
    <mergeCell ref="VF48:VK48"/>
    <mergeCell ref="VV48:WA48"/>
    <mergeCell ref="WL48:WQ48"/>
    <mergeCell ref="XB48:XG48"/>
    <mergeCell ref="XR48:XW48"/>
    <mergeCell ref="YH48:YM48"/>
    <mergeCell ref="YX48:ZC48"/>
    <mergeCell ref="ZN48:ZS48"/>
    <mergeCell ref="PB48:PG48"/>
    <mergeCell ref="PR48:PW48"/>
    <mergeCell ref="QH48:QM48"/>
    <mergeCell ref="QX48:RC48"/>
    <mergeCell ref="RN48:RS48"/>
    <mergeCell ref="SD48:SI48"/>
    <mergeCell ref="ST48:SY48"/>
    <mergeCell ref="TJ48:TO48"/>
    <mergeCell ref="TZ48:UE48"/>
    <mergeCell ref="JN48:JS48"/>
    <mergeCell ref="KD48:KI48"/>
    <mergeCell ref="KT48:KY48"/>
    <mergeCell ref="LJ48:LO48"/>
    <mergeCell ref="LZ48:ME48"/>
    <mergeCell ref="MP48:MU48"/>
    <mergeCell ref="NF48:NK48"/>
    <mergeCell ref="NV48:OA48"/>
    <mergeCell ref="OL48:OQ48"/>
    <mergeCell ref="XAX47:XBC47"/>
    <mergeCell ref="XBN47:XBS47"/>
    <mergeCell ref="XCD47:XCI47"/>
    <mergeCell ref="XCT47:XCY47"/>
    <mergeCell ref="XDJ47:XDO47"/>
    <mergeCell ref="XDZ47:XEE47"/>
    <mergeCell ref="XEP47:XEU47"/>
    <mergeCell ref="B48:G48"/>
    <mergeCell ref="R48:W48"/>
    <mergeCell ref="AH48:AM48"/>
    <mergeCell ref="AX48:BC48"/>
    <mergeCell ref="BN48:BS48"/>
    <mergeCell ref="CD48:CI48"/>
    <mergeCell ref="CT48:CY48"/>
    <mergeCell ref="DJ48:DO48"/>
    <mergeCell ref="DZ48:EE48"/>
    <mergeCell ref="EP48:EU48"/>
    <mergeCell ref="FF48:FK48"/>
    <mergeCell ref="FV48:GA48"/>
    <mergeCell ref="GL48:GQ48"/>
    <mergeCell ref="HB48:HG48"/>
    <mergeCell ref="HR48:HW48"/>
    <mergeCell ref="IH48:IM48"/>
    <mergeCell ref="IX48:JC48"/>
    <mergeCell ref="WVJ47:WVO47"/>
    <mergeCell ref="WVZ47:WWE47"/>
    <mergeCell ref="WWP47:WWU47"/>
    <mergeCell ref="WXF47:WXK47"/>
    <mergeCell ref="WXV47:WYA47"/>
    <mergeCell ref="WYL47:WYQ47"/>
    <mergeCell ref="WZB47:WZG47"/>
    <mergeCell ref="WZR47:WZW47"/>
    <mergeCell ref="XAH47:XAM47"/>
    <mergeCell ref="WPV47:WQA47"/>
    <mergeCell ref="WQL47:WQQ47"/>
    <mergeCell ref="WRB47:WRG47"/>
    <mergeCell ref="WRR47:WRW47"/>
    <mergeCell ref="WSH47:WSM47"/>
    <mergeCell ref="WSX47:WTC47"/>
    <mergeCell ref="WTN47:WTS47"/>
    <mergeCell ref="WUD47:WUI47"/>
    <mergeCell ref="WUT47:WUY47"/>
    <mergeCell ref="WKH47:WKM47"/>
    <mergeCell ref="WKX47:WLC47"/>
    <mergeCell ref="WLN47:WLS47"/>
    <mergeCell ref="WMD47:WMI47"/>
    <mergeCell ref="WMT47:WMY47"/>
    <mergeCell ref="WNJ47:WNO47"/>
    <mergeCell ref="WNZ47:WOE47"/>
    <mergeCell ref="WOP47:WOU47"/>
    <mergeCell ref="WPF47:WPK47"/>
    <mergeCell ref="WET47:WEY47"/>
    <mergeCell ref="WFJ47:WFO47"/>
    <mergeCell ref="WFZ47:WGE47"/>
    <mergeCell ref="WGP47:WGU47"/>
    <mergeCell ref="WHF47:WHK47"/>
    <mergeCell ref="WHV47:WIA47"/>
    <mergeCell ref="WIL47:WIQ47"/>
    <mergeCell ref="WJB47:WJG47"/>
    <mergeCell ref="WJR47:WJW47"/>
    <mergeCell ref="VZF47:VZK47"/>
    <mergeCell ref="VZV47:WAA47"/>
    <mergeCell ref="WAL47:WAQ47"/>
    <mergeCell ref="WBB47:WBG47"/>
    <mergeCell ref="WBR47:WBW47"/>
    <mergeCell ref="WCH47:WCM47"/>
    <mergeCell ref="WCX47:WDC47"/>
    <mergeCell ref="WDN47:WDS47"/>
    <mergeCell ref="WED47:WEI47"/>
    <mergeCell ref="VTR47:VTW47"/>
    <mergeCell ref="VUH47:VUM47"/>
    <mergeCell ref="VUX47:VVC47"/>
    <mergeCell ref="VVN47:VVS47"/>
    <mergeCell ref="VWD47:VWI47"/>
    <mergeCell ref="VWT47:VWY47"/>
    <mergeCell ref="VXJ47:VXO47"/>
    <mergeCell ref="VXZ47:VYE47"/>
    <mergeCell ref="VYP47:VYU47"/>
    <mergeCell ref="VOD47:VOI47"/>
    <mergeCell ref="VOT47:VOY47"/>
    <mergeCell ref="VPJ47:VPO47"/>
    <mergeCell ref="VPZ47:VQE47"/>
    <mergeCell ref="VQP47:VQU47"/>
    <mergeCell ref="VRF47:VRK47"/>
    <mergeCell ref="VRV47:VSA47"/>
    <mergeCell ref="VSL47:VSQ47"/>
    <mergeCell ref="VTB47:VTG47"/>
    <mergeCell ref="VIP47:VIU47"/>
    <mergeCell ref="VJF47:VJK47"/>
    <mergeCell ref="VJV47:VKA47"/>
    <mergeCell ref="VKL47:VKQ47"/>
    <mergeCell ref="VLB47:VLG47"/>
    <mergeCell ref="VLR47:VLW47"/>
    <mergeCell ref="VMH47:VMM47"/>
    <mergeCell ref="VMX47:VNC47"/>
    <mergeCell ref="VNN47:VNS47"/>
    <mergeCell ref="VDB47:VDG47"/>
    <mergeCell ref="VDR47:VDW47"/>
    <mergeCell ref="VEH47:VEM47"/>
    <mergeCell ref="VEX47:VFC47"/>
    <mergeCell ref="VFN47:VFS47"/>
    <mergeCell ref="VGD47:VGI47"/>
    <mergeCell ref="VGT47:VGY47"/>
    <mergeCell ref="VHJ47:VHO47"/>
    <mergeCell ref="VHZ47:VIE47"/>
    <mergeCell ref="UXN47:UXS47"/>
    <mergeCell ref="UYD47:UYI47"/>
    <mergeCell ref="UYT47:UYY47"/>
    <mergeCell ref="UZJ47:UZO47"/>
    <mergeCell ref="UZZ47:VAE47"/>
    <mergeCell ref="VAP47:VAU47"/>
    <mergeCell ref="VBF47:VBK47"/>
    <mergeCell ref="VBV47:VCA47"/>
    <mergeCell ref="VCL47:VCQ47"/>
    <mergeCell ref="URZ47:USE47"/>
    <mergeCell ref="USP47:USU47"/>
    <mergeCell ref="UTF47:UTK47"/>
    <mergeCell ref="UTV47:UUA47"/>
    <mergeCell ref="UUL47:UUQ47"/>
    <mergeCell ref="UVB47:UVG47"/>
    <mergeCell ref="UVR47:UVW47"/>
    <mergeCell ref="UWH47:UWM47"/>
    <mergeCell ref="UWX47:UXC47"/>
    <mergeCell ref="UML47:UMQ47"/>
    <mergeCell ref="UNB47:UNG47"/>
    <mergeCell ref="UNR47:UNW47"/>
    <mergeCell ref="UOH47:UOM47"/>
    <mergeCell ref="UOX47:UPC47"/>
    <mergeCell ref="UPN47:UPS47"/>
    <mergeCell ref="UQD47:UQI47"/>
    <mergeCell ref="UQT47:UQY47"/>
    <mergeCell ref="URJ47:URO47"/>
    <mergeCell ref="UGX47:UHC47"/>
    <mergeCell ref="UHN47:UHS47"/>
    <mergeCell ref="UID47:UII47"/>
    <mergeCell ref="UIT47:UIY47"/>
    <mergeCell ref="UJJ47:UJO47"/>
    <mergeCell ref="UJZ47:UKE47"/>
    <mergeCell ref="UKP47:UKU47"/>
    <mergeCell ref="ULF47:ULK47"/>
    <mergeCell ref="ULV47:UMA47"/>
    <mergeCell ref="UBJ47:UBO47"/>
    <mergeCell ref="UBZ47:UCE47"/>
    <mergeCell ref="UCP47:UCU47"/>
    <mergeCell ref="UDF47:UDK47"/>
    <mergeCell ref="UDV47:UEA47"/>
    <mergeCell ref="UEL47:UEQ47"/>
    <mergeCell ref="UFB47:UFG47"/>
    <mergeCell ref="UFR47:UFW47"/>
    <mergeCell ref="UGH47:UGM47"/>
    <mergeCell ref="TVV47:TWA47"/>
    <mergeCell ref="TWL47:TWQ47"/>
    <mergeCell ref="TXB47:TXG47"/>
    <mergeCell ref="TXR47:TXW47"/>
    <mergeCell ref="TYH47:TYM47"/>
    <mergeCell ref="TYX47:TZC47"/>
    <mergeCell ref="TZN47:TZS47"/>
    <mergeCell ref="UAD47:UAI47"/>
    <mergeCell ref="UAT47:UAY47"/>
    <mergeCell ref="TQH47:TQM47"/>
    <mergeCell ref="TQX47:TRC47"/>
    <mergeCell ref="TRN47:TRS47"/>
    <mergeCell ref="TSD47:TSI47"/>
    <mergeCell ref="TST47:TSY47"/>
    <mergeCell ref="TTJ47:TTO47"/>
    <mergeCell ref="TTZ47:TUE47"/>
    <mergeCell ref="TUP47:TUU47"/>
    <mergeCell ref="TVF47:TVK47"/>
    <mergeCell ref="TKT47:TKY47"/>
    <mergeCell ref="TLJ47:TLO47"/>
    <mergeCell ref="TLZ47:TME47"/>
    <mergeCell ref="TMP47:TMU47"/>
    <mergeCell ref="TNF47:TNK47"/>
    <mergeCell ref="TNV47:TOA47"/>
    <mergeCell ref="TOL47:TOQ47"/>
    <mergeCell ref="TPB47:TPG47"/>
    <mergeCell ref="TPR47:TPW47"/>
    <mergeCell ref="TFF47:TFK47"/>
    <mergeCell ref="TFV47:TGA47"/>
    <mergeCell ref="TGL47:TGQ47"/>
    <mergeCell ref="THB47:THG47"/>
    <mergeCell ref="THR47:THW47"/>
    <mergeCell ref="TIH47:TIM47"/>
    <mergeCell ref="TIX47:TJC47"/>
    <mergeCell ref="TJN47:TJS47"/>
    <mergeCell ref="TKD47:TKI47"/>
    <mergeCell ref="SZR47:SZW47"/>
    <mergeCell ref="TAH47:TAM47"/>
    <mergeCell ref="TAX47:TBC47"/>
    <mergeCell ref="TBN47:TBS47"/>
    <mergeCell ref="TCD47:TCI47"/>
    <mergeCell ref="TCT47:TCY47"/>
    <mergeCell ref="TDJ47:TDO47"/>
    <mergeCell ref="TDZ47:TEE47"/>
    <mergeCell ref="TEP47:TEU47"/>
    <mergeCell ref="SUD47:SUI47"/>
    <mergeCell ref="SUT47:SUY47"/>
    <mergeCell ref="SVJ47:SVO47"/>
    <mergeCell ref="SVZ47:SWE47"/>
    <mergeCell ref="SWP47:SWU47"/>
    <mergeCell ref="SXF47:SXK47"/>
    <mergeCell ref="SXV47:SYA47"/>
    <mergeCell ref="SYL47:SYQ47"/>
    <mergeCell ref="SZB47:SZG47"/>
    <mergeCell ref="SOP47:SOU47"/>
    <mergeCell ref="SPF47:SPK47"/>
    <mergeCell ref="SPV47:SQA47"/>
    <mergeCell ref="SQL47:SQQ47"/>
    <mergeCell ref="SRB47:SRG47"/>
    <mergeCell ref="SRR47:SRW47"/>
    <mergeCell ref="SSH47:SSM47"/>
    <mergeCell ref="SSX47:STC47"/>
    <mergeCell ref="STN47:STS47"/>
    <mergeCell ref="SJB47:SJG47"/>
    <mergeCell ref="SJR47:SJW47"/>
    <mergeCell ref="SKH47:SKM47"/>
    <mergeCell ref="SKX47:SLC47"/>
    <mergeCell ref="SLN47:SLS47"/>
    <mergeCell ref="SMD47:SMI47"/>
    <mergeCell ref="SMT47:SMY47"/>
    <mergeCell ref="SNJ47:SNO47"/>
    <mergeCell ref="SNZ47:SOE47"/>
    <mergeCell ref="SDN47:SDS47"/>
    <mergeCell ref="SED47:SEI47"/>
    <mergeCell ref="SET47:SEY47"/>
    <mergeCell ref="SFJ47:SFO47"/>
    <mergeCell ref="SFZ47:SGE47"/>
    <mergeCell ref="SGP47:SGU47"/>
    <mergeCell ref="SHF47:SHK47"/>
    <mergeCell ref="SHV47:SIA47"/>
    <mergeCell ref="SIL47:SIQ47"/>
    <mergeCell ref="RXZ47:RYE47"/>
    <mergeCell ref="RYP47:RYU47"/>
    <mergeCell ref="RZF47:RZK47"/>
    <mergeCell ref="RZV47:SAA47"/>
    <mergeCell ref="SAL47:SAQ47"/>
    <mergeCell ref="SBB47:SBG47"/>
    <mergeCell ref="SBR47:SBW47"/>
    <mergeCell ref="SCH47:SCM47"/>
    <mergeCell ref="SCX47:SDC47"/>
    <mergeCell ref="RSL47:RSQ47"/>
    <mergeCell ref="RTB47:RTG47"/>
    <mergeCell ref="RTR47:RTW47"/>
    <mergeCell ref="RUH47:RUM47"/>
    <mergeCell ref="RUX47:RVC47"/>
    <mergeCell ref="RVN47:RVS47"/>
    <mergeCell ref="RWD47:RWI47"/>
    <mergeCell ref="RWT47:RWY47"/>
    <mergeCell ref="RXJ47:RXO47"/>
    <mergeCell ref="RMX47:RNC47"/>
    <mergeCell ref="RNN47:RNS47"/>
    <mergeCell ref="ROD47:ROI47"/>
    <mergeCell ref="ROT47:ROY47"/>
    <mergeCell ref="RPJ47:RPO47"/>
    <mergeCell ref="RPZ47:RQE47"/>
    <mergeCell ref="RQP47:RQU47"/>
    <mergeCell ref="RRF47:RRK47"/>
    <mergeCell ref="RRV47:RSA47"/>
    <mergeCell ref="RHJ47:RHO47"/>
    <mergeCell ref="RHZ47:RIE47"/>
    <mergeCell ref="RIP47:RIU47"/>
    <mergeCell ref="RJF47:RJK47"/>
    <mergeCell ref="RJV47:RKA47"/>
    <mergeCell ref="RKL47:RKQ47"/>
    <mergeCell ref="RLB47:RLG47"/>
    <mergeCell ref="RLR47:RLW47"/>
    <mergeCell ref="RMH47:RMM47"/>
    <mergeCell ref="RBV47:RCA47"/>
    <mergeCell ref="RCL47:RCQ47"/>
    <mergeCell ref="RDB47:RDG47"/>
    <mergeCell ref="RDR47:RDW47"/>
    <mergeCell ref="REH47:REM47"/>
    <mergeCell ref="REX47:RFC47"/>
    <mergeCell ref="RFN47:RFS47"/>
    <mergeCell ref="RGD47:RGI47"/>
    <mergeCell ref="RGT47:RGY47"/>
    <mergeCell ref="QWH47:QWM47"/>
    <mergeCell ref="QWX47:QXC47"/>
    <mergeCell ref="QXN47:QXS47"/>
    <mergeCell ref="QYD47:QYI47"/>
    <mergeCell ref="QYT47:QYY47"/>
    <mergeCell ref="QZJ47:QZO47"/>
    <mergeCell ref="QZZ47:RAE47"/>
    <mergeCell ref="RAP47:RAU47"/>
    <mergeCell ref="RBF47:RBK47"/>
    <mergeCell ref="QQT47:QQY47"/>
    <mergeCell ref="QRJ47:QRO47"/>
    <mergeCell ref="QRZ47:QSE47"/>
    <mergeCell ref="QSP47:QSU47"/>
    <mergeCell ref="QTF47:QTK47"/>
    <mergeCell ref="QTV47:QUA47"/>
    <mergeCell ref="QUL47:QUQ47"/>
    <mergeCell ref="QVB47:QVG47"/>
    <mergeCell ref="QVR47:QVW47"/>
    <mergeCell ref="QLF47:QLK47"/>
    <mergeCell ref="QLV47:QMA47"/>
    <mergeCell ref="QML47:QMQ47"/>
    <mergeCell ref="QNB47:QNG47"/>
    <mergeCell ref="QNR47:QNW47"/>
    <mergeCell ref="QOH47:QOM47"/>
    <mergeCell ref="QOX47:QPC47"/>
    <mergeCell ref="QPN47:QPS47"/>
    <mergeCell ref="QQD47:QQI47"/>
    <mergeCell ref="QFR47:QFW47"/>
    <mergeCell ref="QGH47:QGM47"/>
    <mergeCell ref="QGX47:QHC47"/>
    <mergeCell ref="QHN47:QHS47"/>
    <mergeCell ref="QID47:QII47"/>
    <mergeCell ref="QIT47:QIY47"/>
    <mergeCell ref="QJJ47:QJO47"/>
    <mergeCell ref="QJZ47:QKE47"/>
    <mergeCell ref="QKP47:QKU47"/>
    <mergeCell ref="QAD47:QAI47"/>
    <mergeCell ref="QAT47:QAY47"/>
    <mergeCell ref="QBJ47:QBO47"/>
    <mergeCell ref="QBZ47:QCE47"/>
    <mergeCell ref="QCP47:QCU47"/>
    <mergeCell ref="QDF47:QDK47"/>
    <mergeCell ref="QDV47:QEA47"/>
    <mergeCell ref="QEL47:QEQ47"/>
    <mergeCell ref="QFB47:QFG47"/>
    <mergeCell ref="PUP47:PUU47"/>
    <mergeCell ref="PVF47:PVK47"/>
    <mergeCell ref="PVV47:PWA47"/>
    <mergeCell ref="PWL47:PWQ47"/>
    <mergeCell ref="PXB47:PXG47"/>
    <mergeCell ref="PXR47:PXW47"/>
    <mergeCell ref="PYH47:PYM47"/>
    <mergeCell ref="PYX47:PZC47"/>
    <mergeCell ref="PZN47:PZS47"/>
    <mergeCell ref="PPB47:PPG47"/>
    <mergeCell ref="PPR47:PPW47"/>
    <mergeCell ref="PQH47:PQM47"/>
    <mergeCell ref="PQX47:PRC47"/>
    <mergeCell ref="PRN47:PRS47"/>
    <mergeCell ref="PSD47:PSI47"/>
    <mergeCell ref="PST47:PSY47"/>
    <mergeCell ref="PTJ47:PTO47"/>
    <mergeCell ref="PTZ47:PUE47"/>
    <mergeCell ref="PJN47:PJS47"/>
    <mergeCell ref="PKD47:PKI47"/>
    <mergeCell ref="PKT47:PKY47"/>
    <mergeCell ref="PLJ47:PLO47"/>
    <mergeCell ref="PLZ47:PME47"/>
    <mergeCell ref="PMP47:PMU47"/>
    <mergeCell ref="PNF47:PNK47"/>
    <mergeCell ref="PNV47:POA47"/>
    <mergeCell ref="POL47:POQ47"/>
    <mergeCell ref="PDZ47:PEE47"/>
    <mergeCell ref="PEP47:PEU47"/>
    <mergeCell ref="PFF47:PFK47"/>
    <mergeCell ref="PFV47:PGA47"/>
    <mergeCell ref="PGL47:PGQ47"/>
    <mergeCell ref="PHB47:PHG47"/>
    <mergeCell ref="PHR47:PHW47"/>
    <mergeCell ref="PIH47:PIM47"/>
    <mergeCell ref="PIX47:PJC47"/>
    <mergeCell ref="OYL47:OYQ47"/>
    <mergeCell ref="OZB47:OZG47"/>
    <mergeCell ref="OZR47:OZW47"/>
    <mergeCell ref="PAH47:PAM47"/>
    <mergeCell ref="PAX47:PBC47"/>
    <mergeCell ref="PBN47:PBS47"/>
    <mergeCell ref="PCD47:PCI47"/>
    <mergeCell ref="PCT47:PCY47"/>
    <mergeCell ref="PDJ47:PDO47"/>
    <mergeCell ref="OSX47:OTC47"/>
    <mergeCell ref="OTN47:OTS47"/>
    <mergeCell ref="OUD47:OUI47"/>
    <mergeCell ref="OUT47:OUY47"/>
    <mergeCell ref="OVJ47:OVO47"/>
    <mergeCell ref="OVZ47:OWE47"/>
    <mergeCell ref="OWP47:OWU47"/>
    <mergeCell ref="OXF47:OXK47"/>
    <mergeCell ref="OXV47:OYA47"/>
    <mergeCell ref="ONJ47:ONO47"/>
    <mergeCell ref="ONZ47:OOE47"/>
    <mergeCell ref="OOP47:OOU47"/>
    <mergeCell ref="OPF47:OPK47"/>
    <mergeCell ref="OPV47:OQA47"/>
    <mergeCell ref="OQL47:OQQ47"/>
    <mergeCell ref="ORB47:ORG47"/>
    <mergeCell ref="ORR47:ORW47"/>
    <mergeCell ref="OSH47:OSM47"/>
    <mergeCell ref="OHV47:OIA47"/>
    <mergeCell ref="OIL47:OIQ47"/>
    <mergeCell ref="OJB47:OJG47"/>
    <mergeCell ref="OJR47:OJW47"/>
    <mergeCell ref="OKH47:OKM47"/>
    <mergeCell ref="OKX47:OLC47"/>
    <mergeCell ref="OLN47:OLS47"/>
    <mergeCell ref="OMD47:OMI47"/>
    <mergeCell ref="OMT47:OMY47"/>
    <mergeCell ref="OCH47:OCM47"/>
    <mergeCell ref="OCX47:ODC47"/>
    <mergeCell ref="ODN47:ODS47"/>
    <mergeCell ref="OED47:OEI47"/>
    <mergeCell ref="OET47:OEY47"/>
    <mergeCell ref="OFJ47:OFO47"/>
    <mergeCell ref="OFZ47:OGE47"/>
    <mergeCell ref="OGP47:OGU47"/>
    <mergeCell ref="OHF47:OHK47"/>
    <mergeCell ref="NWT47:NWY47"/>
    <mergeCell ref="NXJ47:NXO47"/>
    <mergeCell ref="NXZ47:NYE47"/>
    <mergeCell ref="NYP47:NYU47"/>
    <mergeCell ref="NZF47:NZK47"/>
    <mergeCell ref="NZV47:OAA47"/>
    <mergeCell ref="OAL47:OAQ47"/>
    <mergeCell ref="OBB47:OBG47"/>
    <mergeCell ref="OBR47:OBW47"/>
    <mergeCell ref="NRF47:NRK47"/>
    <mergeCell ref="NRV47:NSA47"/>
    <mergeCell ref="NSL47:NSQ47"/>
    <mergeCell ref="NTB47:NTG47"/>
    <mergeCell ref="NTR47:NTW47"/>
    <mergeCell ref="NUH47:NUM47"/>
    <mergeCell ref="NUX47:NVC47"/>
    <mergeCell ref="NVN47:NVS47"/>
    <mergeCell ref="NWD47:NWI47"/>
    <mergeCell ref="NLR47:NLW47"/>
    <mergeCell ref="NMH47:NMM47"/>
    <mergeCell ref="NMX47:NNC47"/>
    <mergeCell ref="NNN47:NNS47"/>
    <mergeCell ref="NOD47:NOI47"/>
    <mergeCell ref="NOT47:NOY47"/>
    <mergeCell ref="NPJ47:NPO47"/>
    <mergeCell ref="NPZ47:NQE47"/>
    <mergeCell ref="NQP47:NQU47"/>
    <mergeCell ref="NGD47:NGI47"/>
    <mergeCell ref="NGT47:NGY47"/>
    <mergeCell ref="NHJ47:NHO47"/>
    <mergeCell ref="NHZ47:NIE47"/>
    <mergeCell ref="NIP47:NIU47"/>
    <mergeCell ref="NJF47:NJK47"/>
    <mergeCell ref="NJV47:NKA47"/>
    <mergeCell ref="NKL47:NKQ47"/>
    <mergeCell ref="NLB47:NLG47"/>
    <mergeCell ref="NAP47:NAU47"/>
    <mergeCell ref="NBF47:NBK47"/>
    <mergeCell ref="NBV47:NCA47"/>
    <mergeCell ref="NCL47:NCQ47"/>
    <mergeCell ref="NDB47:NDG47"/>
    <mergeCell ref="NDR47:NDW47"/>
    <mergeCell ref="NEH47:NEM47"/>
    <mergeCell ref="NEX47:NFC47"/>
    <mergeCell ref="NFN47:NFS47"/>
    <mergeCell ref="MVB47:MVG47"/>
    <mergeCell ref="MVR47:MVW47"/>
    <mergeCell ref="MWH47:MWM47"/>
    <mergeCell ref="MWX47:MXC47"/>
    <mergeCell ref="MXN47:MXS47"/>
    <mergeCell ref="MYD47:MYI47"/>
    <mergeCell ref="MYT47:MYY47"/>
    <mergeCell ref="MZJ47:MZO47"/>
    <mergeCell ref="MZZ47:NAE47"/>
    <mergeCell ref="MPN47:MPS47"/>
    <mergeCell ref="MQD47:MQI47"/>
    <mergeCell ref="MQT47:MQY47"/>
    <mergeCell ref="MRJ47:MRO47"/>
    <mergeCell ref="MRZ47:MSE47"/>
    <mergeCell ref="MSP47:MSU47"/>
    <mergeCell ref="MTF47:MTK47"/>
    <mergeCell ref="MTV47:MUA47"/>
    <mergeCell ref="MUL47:MUQ47"/>
    <mergeCell ref="MJZ47:MKE47"/>
    <mergeCell ref="MKP47:MKU47"/>
    <mergeCell ref="MLF47:MLK47"/>
    <mergeCell ref="MLV47:MMA47"/>
    <mergeCell ref="MML47:MMQ47"/>
    <mergeCell ref="MNB47:MNG47"/>
    <mergeCell ref="MNR47:MNW47"/>
    <mergeCell ref="MOH47:MOM47"/>
    <mergeCell ref="MOX47:MPC47"/>
    <mergeCell ref="MEL47:MEQ47"/>
    <mergeCell ref="MFB47:MFG47"/>
    <mergeCell ref="MFR47:MFW47"/>
    <mergeCell ref="MGH47:MGM47"/>
    <mergeCell ref="MGX47:MHC47"/>
    <mergeCell ref="MHN47:MHS47"/>
    <mergeCell ref="MID47:MII47"/>
    <mergeCell ref="MIT47:MIY47"/>
    <mergeCell ref="MJJ47:MJO47"/>
    <mergeCell ref="LYX47:LZC47"/>
    <mergeCell ref="LZN47:LZS47"/>
    <mergeCell ref="MAD47:MAI47"/>
    <mergeCell ref="MAT47:MAY47"/>
    <mergeCell ref="MBJ47:MBO47"/>
    <mergeCell ref="MBZ47:MCE47"/>
    <mergeCell ref="MCP47:MCU47"/>
    <mergeCell ref="MDF47:MDK47"/>
    <mergeCell ref="MDV47:MEA47"/>
    <mergeCell ref="LTJ47:LTO47"/>
    <mergeCell ref="LTZ47:LUE47"/>
    <mergeCell ref="LUP47:LUU47"/>
    <mergeCell ref="LVF47:LVK47"/>
    <mergeCell ref="LVV47:LWA47"/>
    <mergeCell ref="LWL47:LWQ47"/>
    <mergeCell ref="LXB47:LXG47"/>
    <mergeCell ref="LXR47:LXW47"/>
    <mergeCell ref="LYH47:LYM47"/>
    <mergeCell ref="LNV47:LOA47"/>
    <mergeCell ref="LOL47:LOQ47"/>
    <mergeCell ref="LPB47:LPG47"/>
    <mergeCell ref="LPR47:LPW47"/>
    <mergeCell ref="LQH47:LQM47"/>
    <mergeCell ref="LQX47:LRC47"/>
    <mergeCell ref="LRN47:LRS47"/>
    <mergeCell ref="LSD47:LSI47"/>
    <mergeCell ref="LST47:LSY47"/>
    <mergeCell ref="LIH47:LIM47"/>
    <mergeCell ref="LIX47:LJC47"/>
    <mergeCell ref="LJN47:LJS47"/>
    <mergeCell ref="LKD47:LKI47"/>
    <mergeCell ref="LKT47:LKY47"/>
    <mergeCell ref="LLJ47:LLO47"/>
    <mergeCell ref="LLZ47:LME47"/>
    <mergeCell ref="LMP47:LMU47"/>
    <mergeCell ref="LNF47:LNK47"/>
    <mergeCell ref="LCT47:LCY47"/>
    <mergeCell ref="LDJ47:LDO47"/>
    <mergeCell ref="LDZ47:LEE47"/>
    <mergeCell ref="LEP47:LEU47"/>
    <mergeCell ref="LFF47:LFK47"/>
    <mergeCell ref="LFV47:LGA47"/>
    <mergeCell ref="LGL47:LGQ47"/>
    <mergeCell ref="LHB47:LHG47"/>
    <mergeCell ref="LHR47:LHW47"/>
    <mergeCell ref="KXF47:KXK47"/>
    <mergeCell ref="KXV47:KYA47"/>
    <mergeCell ref="KYL47:KYQ47"/>
    <mergeCell ref="KZB47:KZG47"/>
    <mergeCell ref="KZR47:KZW47"/>
    <mergeCell ref="LAH47:LAM47"/>
    <mergeCell ref="LAX47:LBC47"/>
    <mergeCell ref="LBN47:LBS47"/>
    <mergeCell ref="LCD47:LCI47"/>
    <mergeCell ref="KRR47:KRW47"/>
    <mergeCell ref="KSH47:KSM47"/>
    <mergeCell ref="KSX47:KTC47"/>
    <mergeCell ref="KTN47:KTS47"/>
    <mergeCell ref="KUD47:KUI47"/>
    <mergeCell ref="KUT47:KUY47"/>
    <mergeCell ref="KVJ47:KVO47"/>
    <mergeCell ref="KVZ47:KWE47"/>
    <mergeCell ref="KWP47:KWU47"/>
    <mergeCell ref="KMD47:KMI47"/>
    <mergeCell ref="KMT47:KMY47"/>
    <mergeCell ref="KNJ47:KNO47"/>
    <mergeCell ref="KNZ47:KOE47"/>
    <mergeCell ref="KOP47:KOU47"/>
    <mergeCell ref="KPF47:KPK47"/>
    <mergeCell ref="KPV47:KQA47"/>
    <mergeCell ref="KQL47:KQQ47"/>
    <mergeCell ref="KRB47:KRG47"/>
    <mergeCell ref="KGP47:KGU47"/>
    <mergeCell ref="KHF47:KHK47"/>
    <mergeCell ref="KHV47:KIA47"/>
    <mergeCell ref="KIL47:KIQ47"/>
    <mergeCell ref="KJB47:KJG47"/>
    <mergeCell ref="KJR47:KJW47"/>
    <mergeCell ref="KKH47:KKM47"/>
    <mergeCell ref="KKX47:KLC47"/>
    <mergeCell ref="KLN47:KLS47"/>
    <mergeCell ref="KBB47:KBG47"/>
    <mergeCell ref="KBR47:KBW47"/>
    <mergeCell ref="KCH47:KCM47"/>
    <mergeCell ref="KCX47:KDC47"/>
    <mergeCell ref="KDN47:KDS47"/>
    <mergeCell ref="KED47:KEI47"/>
    <mergeCell ref="KET47:KEY47"/>
    <mergeCell ref="KFJ47:KFO47"/>
    <mergeCell ref="KFZ47:KGE47"/>
    <mergeCell ref="JVN47:JVS47"/>
    <mergeCell ref="JWD47:JWI47"/>
    <mergeCell ref="JWT47:JWY47"/>
    <mergeCell ref="JXJ47:JXO47"/>
    <mergeCell ref="JXZ47:JYE47"/>
    <mergeCell ref="JYP47:JYU47"/>
    <mergeCell ref="JZF47:JZK47"/>
    <mergeCell ref="JZV47:KAA47"/>
    <mergeCell ref="KAL47:KAQ47"/>
    <mergeCell ref="JPZ47:JQE47"/>
    <mergeCell ref="JQP47:JQU47"/>
    <mergeCell ref="JRF47:JRK47"/>
    <mergeCell ref="JRV47:JSA47"/>
    <mergeCell ref="JSL47:JSQ47"/>
    <mergeCell ref="JTB47:JTG47"/>
    <mergeCell ref="JTR47:JTW47"/>
    <mergeCell ref="JUH47:JUM47"/>
    <mergeCell ref="JUX47:JVC47"/>
    <mergeCell ref="JKL47:JKQ47"/>
    <mergeCell ref="JLB47:JLG47"/>
    <mergeCell ref="JLR47:JLW47"/>
    <mergeCell ref="JMH47:JMM47"/>
    <mergeCell ref="JMX47:JNC47"/>
    <mergeCell ref="JNN47:JNS47"/>
    <mergeCell ref="JOD47:JOI47"/>
    <mergeCell ref="JOT47:JOY47"/>
    <mergeCell ref="JPJ47:JPO47"/>
    <mergeCell ref="JEX47:JFC47"/>
    <mergeCell ref="JFN47:JFS47"/>
    <mergeCell ref="JGD47:JGI47"/>
    <mergeCell ref="JGT47:JGY47"/>
    <mergeCell ref="JHJ47:JHO47"/>
    <mergeCell ref="JHZ47:JIE47"/>
    <mergeCell ref="JIP47:JIU47"/>
    <mergeCell ref="JJF47:JJK47"/>
    <mergeCell ref="JJV47:JKA47"/>
    <mergeCell ref="IZJ47:IZO47"/>
    <mergeCell ref="IZZ47:JAE47"/>
    <mergeCell ref="JAP47:JAU47"/>
    <mergeCell ref="JBF47:JBK47"/>
    <mergeCell ref="JBV47:JCA47"/>
    <mergeCell ref="JCL47:JCQ47"/>
    <mergeCell ref="JDB47:JDG47"/>
    <mergeCell ref="JDR47:JDW47"/>
    <mergeCell ref="JEH47:JEM47"/>
    <mergeCell ref="ITV47:IUA47"/>
    <mergeCell ref="IUL47:IUQ47"/>
    <mergeCell ref="IVB47:IVG47"/>
    <mergeCell ref="IVR47:IVW47"/>
    <mergeCell ref="IWH47:IWM47"/>
    <mergeCell ref="IWX47:IXC47"/>
    <mergeCell ref="IXN47:IXS47"/>
    <mergeCell ref="IYD47:IYI47"/>
    <mergeCell ref="IYT47:IYY47"/>
    <mergeCell ref="IOH47:IOM47"/>
    <mergeCell ref="IOX47:IPC47"/>
    <mergeCell ref="IPN47:IPS47"/>
    <mergeCell ref="IQD47:IQI47"/>
    <mergeCell ref="IQT47:IQY47"/>
    <mergeCell ref="IRJ47:IRO47"/>
    <mergeCell ref="IRZ47:ISE47"/>
    <mergeCell ref="ISP47:ISU47"/>
    <mergeCell ref="ITF47:ITK47"/>
    <mergeCell ref="IIT47:IIY47"/>
    <mergeCell ref="IJJ47:IJO47"/>
    <mergeCell ref="IJZ47:IKE47"/>
    <mergeCell ref="IKP47:IKU47"/>
    <mergeCell ref="ILF47:ILK47"/>
    <mergeCell ref="ILV47:IMA47"/>
    <mergeCell ref="IML47:IMQ47"/>
    <mergeCell ref="INB47:ING47"/>
    <mergeCell ref="INR47:INW47"/>
    <mergeCell ref="IDF47:IDK47"/>
    <mergeCell ref="IDV47:IEA47"/>
    <mergeCell ref="IEL47:IEQ47"/>
    <mergeCell ref="IFB47:IFG47"/>
    <mergeCell ref="IFR47:IFW47"/>
    <mergeCell ref="IGH47:IGM47"/>
    <mergeCell ref="IGX47:IHC47"/>
    <mergeCell ref="IHN47:IHS47"/>
    <mergeCell ref="IID47:III47"/>
    <mergeCell ref="HXR47:HXW47"/>
    <mergeCell ref="HYH47:HYM47"/>
    <mergeCell ref="HYX47:HZC47"/>
    <mergeCell ref="HZN47:HZS47"/>
    <mergeCell ref="IAD47:IAI47"/>
    <mergeCell ref="IAT47:IAY47"/>
    <mergeCell ref="IBJ47:IBO47"/>
    <mergeCell ref="IBZ47:ICE47"/>
    <mergeCell ref="ICP47:ICU47"/>
    <mergeCell ref="HSD47:HSI47"/>
    <mergeCell ref="HST47:HSY47"/>
    <mergeCell ref="HTJ47:HTO47"/>
    <mergeCell ref="HTZ47:HUE47"/>
    <mergeCell ref="HUP47:HUU47"/>
    <mergeCell ref="HVF47:HVK47"/>
    <mergeCell ref="HVV47:HWA47"/>
    <mergeCell ref="HWL47:HWQ47"/>
    <mergeCell ref="HXB47:HXG47"/>
    <mergeCell ref="HMP47:HMU47"/>
    <mergeCell ref="HNF47:HNK47"/>
    <mergeCell ref="HNV47:HOA47"/>
    <mergeCell ref="HOL47:HOQ47"/>
    <mergeCell ref="HPB47:HPG47"/>
    <mergeCell ref="HPR47:HPW47"/>
    <mergeCell ref="HQH47:HQM47"/>
    <mergeCell ref="HQX47:HRC47"/>
    <mergeCell ref="HRN47:HRS47"/>
    <mergeCell ref="HHB47:HHG47"/>
    <mergeCell ref="HHR47:HHW47"/>
    <mergeCell ref="HIH47:HIM47"/>
    <mergeCell ref="HIX47:HJC47"/>
    <mergeCell ref="HJN47:HJS47"/>
    <mergeCell ref="HKD47:HKI47"/>
    <mergeCell ref="HKT47:HKY47"/>
    <mergeCell ref="HLJ47:HLO47"/>
    <mergeCell ref="HLZ47:HME47"/>
    <mergeCell ref="HBN47:HBS47"/>
    <mergeCell ref="HCD47:HCI47"/>
    <mergeCell ref="HCT47:HCY47"/>
    <mergeCell ref="HDJ47:HDO47"/>
    <mergeCell ref="HDZ47:HEE47"/>
    <mergeCell ref="HEP47:HEU47"/>
    <mergeCell ref="HFF47:HFK47"/>
    <mergeCell ref="HFV47:HGA47"/>
    <mergeCell ref="HGL47:HGQ47"/>
    <mergeCell ref="GVZ47:GWE47"/>
    <mergeCell ref="GWP47:GWU47"/>
    <mergeCell ref="GXF47:GXK47"/>
    <mergeCell ref="GXV47:GYA47"/>
    <mergeCell ref="GYL47:GYQ47"/>
    <mergeCell ref="GZB47:GZG47"/>
    <mergeCell ref="GZR47:GZW47"/>
    <mergeCell ref="HAH47:HAM47"/>
    <mergeCell ref="HAX47:HBC47"/>
    <mergeCell ref="GQL47:GQQ47"/>
    <mergeCell ref="GRB47:GRG47"/>
    <mergeCell ref="GRR47:GRW47"/>
    <mergeCell ref="GSH47:GSM47"/>
    <mergeCell ref="GSX47:GTC47"/>
    <mergeCell ref="GTN47:GTS47"/>
    <mergeCell ref="GUD47:GUI47"/>
    <mergeCell ref="GUT47:GUY47"/>
    <mergeCell ref="GVJ47:GVO47"/>
    <mergeCell ref="GKX47:GLC47"/>
    <mergeCell ref="GLN47:GLS47"/>
    <mergeCell ref="GMD47:GMI47"/>
    <mergeCell ref="GMT47:GMY47"/>
    <mergeCell ref="GNJ47:GNO47"/>
    <mergeCell ref="GNZ47:GOE47"/>
    <mergeCell ref="GOP47:GOU47"/>
    <mergeCell ref="GPF47:GPK47"/>
    <mergeCell ref="GPV47:GQA47"/>
    <mergeCell ref="GFJ47:GFO47"/>
    <mergeCell ref="GFZ47:GGE47"/>
    <mergeCell ref="GGP47:GGU47"/>
    <mergeCell ref="GHF47:GHK47"/>
    <mergeCell ref="GHV47:GIA47"/>
    <mergeCell ref="GIL47:GIQ47"/>
    <mergeCell ref="GJB47:GJG47"/>
    <mergeCell ref="GJR47:GJW47"/>
    <mergeCell ref="GKH47:GKM47"/>
    <mergeCell ref="FZV47:GAA47"/>
    <mergeCell ref="GAL47:GAQ47"/>
    <mergeCell ref="GBB47:GBG47"/>
    <mergeCell ref="GBR47:GBW47"/>
    <mergeCell ref="GCH47:GCM47"/>
    <mergeCell ref="GCX47:GDC47"/>
    <mergeCell ref="GDN47:GDS47"/>
    <mergeCell ref="GED47:GEI47"/>
    <mergeCell ref="GET47:GEY47"/>
    <mergeCell ref="FUH47:FUM47"/>
    <mergeCell ref="FUX47:FVC47"/>
    <mergeCell ref="FVN47:FVS47"/>
    <mergeCell ref="FWD47:FWI47"/>
    <mergeCell ref="FWT47:FWY47"/>
    <mergeCell ref="FXJ47:FXO47"/>
    <mergeCell ref="FXZ47:FYE47"/>
    <mergeCell ref="FYP47:FYU47"/>
    <mergeCell ref="FZF47:FZK47"/>
    <mergeCell ref="FOT47:FOY47"/>
    <mergeCell ref="FPJ47:FPO47"/>
    <mergeCell ref="FPZ47:FQE47"/>
    <mergeCell ref="FQP47:FQU47"/>
    <mergeCell ref="FRF47:FRK47"/>
    <mergeCell ref="FRV47:FSA47"/>
    <mergeCell ref="FSL47:FSQ47"/>
    <mergeCell ref="FTB47:FTG47"/>
    <mergeCell ref="FTR47:FTW47"/>
    <mergeCell ref="FJF47:FJK47"/>
    <mergeCell ref="FJV47:FKA47"/>
    <mergeCell ref="FKL47:FKQ47"/>
    <mergeCell ref="FLB47:FLG47"/>
    <mergeCell ref="FLR47:FLW47"/>
    <mergeCell ref="FMH47:FMM47"/>
    <mergeCell ref="FMX47:FNC47"/>
    <mergeCell ref="FNN47:FNS47"/>
    <mergeCell ref="FOD47:FOI47"/>
    <mergeCell ref="FDR47:FDW47"/>
    <mergeCell ref="FEH47:FEM47"/>
    <mergeCell ref="FEX47:FFC47"/>
    <mergeCell ref="FFN47:FFS47"/>
    <mergeCell ref="FGD47:FGI47"/>
    <mergeCell ref="FGT47:FGY47"/>
    <mergeCell ref="FHJ47:FHO47"/>
    <mergeCell ref="FHZ47:FIE47"/>
    <mergeCell ref="FIP47:FIU47"/>
    <mergeCell ref="EYD47:EYI47"/>
    <mergeCell ref="EYT47:EYY47"/>
    <mergeCell ref="EZJ47:EZO47"/>
    <mergeCell ref="EZZ47:FAE47"/>
    <mergeCell ref="FAP47:FAU47"/>
    <mergeCell ref="FBF47:FBK47"/>
    <mergeCell ref="FBV47:FCA47"/>
    <mergeCell ref="FCL47:FCQ47"/>
    <mergeCell ref="FDB47:FDG47"/>
    <mergeCell ref="ESP47:ESU47"/>
    <mergeCell ref="ETF47:ETK47"/>
    <mergeCell ref="ETV47:EUA47"/>
    <mergeCell ref="EUL47:EUQ47"/>
    <mergeCell ref="EVB47:EVG47"/>
    <mergeCell ref="EVR47:EVW47"/>
    <mergeCell ref="EWH47:EWM47"/>
    <mergeCell ref="EWX47:EXC47"/>
    <mergeCell ref="EXN47:EXS47"/>
    <mergeCell ref="ENB47:ENG47"/>
    <mergeCell ref="ENR47:ENW47"/>
    <mergeCell ref="EOH47:EOM47"/>
    <mergeCell ref="EOX47:EPC47"/>
    <mergeCell ref="EPN47:EPS47"/>
    <mergeCell ref="EQD47:EQI47"/>
    <mergeCell ref="EQT47:EQY47"/>
    <mergeCell ref="ERJ47:ERO47"/>
    <mergeCell ref="ERZ47:ESE47"/>
    <mergeCell ref="EHN47:EHS47"/>
    <mergeCell ref="EID47:EII47"/>
    <mergeCell ref="EIT47:EIY47"/>
    <mergeCell ref="EJJ47:EJO47"/>
    <mergeCell ref="EJZ47:EKE47"/>
    <mergeCell ref="EKP47:EKU47"/>
    <mergeCell ref="ELF47:ELK47"/>
    <mergeCell ref="ELV47:EMA47"/>
    <mergeCell ref="EML47:EMQ47"/>
    <mergeCell ref="EBZ47:ECE47"/>
    <mergeCell ref="ECP47:ECU47"/>
    <mergeCell ref="EDF47:EDK47"/>
    <mergeCell ref="EDV47:EEA47"/>
    <mergeCell ref="EEL47:EEQ47"/>
    <mergeCell ref="EFB47:EFG47"/>
    <mergeCell ref="EFR47:EFW47"/>
    <mergeCell ref="EGH47:EGM47"/>
    <mergeCell ref="EGX47:EHC47"/>
    <mergeCell ref="DWL47:DWQ47"/>
    <mergeCell ref="DXB47:DXG47"/>
    <mergeCell ref="DXR47:DXW47"/>
    <mergeCell ref="DYH47:DYM47"/>
    <mergeCell ref="DYX47:DZC47"/>
    <mergeCell ref="DZN47:DZS47"/>
    <mergeCell ref="EAD47:EAI47"/>
    <mergeCell ref="EAT47:EAY47"/>
    <mergeCell ref="EBJ47:EBO47"/>
    <mergeCell ref="DQX47:DRC47"/>
    <mergeCell ref="DRN47:DRS47"/>
    <mergeCell ref="DSD47:DSI47"/>
    <mergeCell ref="DST47:DSY47"/>
    <mergeCell ref="DTJ47:DTO47"/>
    <mergeCell ref="DTZ47:DUE47"/>
    <mergeCell ref="DUP47:DUU47"/>
    <mergeCell ref="DVF47:DVK47"/>
    <mergeCell ref="DVV47:DWA47"/>
    <mergeCell ref="DLJ47:DLO47"/>
    <mergeCell ref="DLZ47:DME47"/>
    <mergeCell ref="DMP47:DMU47"/>
    <mergeCell ref="DNF47:DNK47"/>
    <mergeCell ref="DNV47:DOA47"/>
    <mergeCell ref="DOL47:DOQ47"/>
    <mergeCell ref="DPB47:DPG47"/>
    <mergeCell ref="DPR47:DPW47"/>
    <mergeCell ref="DQH47:DQM47"/>
    <mergeCell ref="DFV47:DGA47"/>
    <mergeCell ref="DGL47:DGQ47"/>
    <mergeCell ref="DHB47:DHG47"/>
    <mergeCell ref="DHR47:DHW47"/>
    <mergeCell ref="DIH47:DIM47"/>
    <mergeCell ref="DIX47:DJC47"/>
    <mergeCell ref="DJN47:DJS47"/>
    <mergeCell ref="DKD47:DKI47"/>
    <mergeCell ref="DKT47:DKY47"/>
    <mergeCell ref="DAH47:DAM47"/>
    <mergeCell ref="DAX47:DBC47"/>
    <mergeCell ref="DBN47:DBS47"/>
    <mergeCell ref="DCD47:DCI47"/>
    <mergeCell ref="DCT47:DCY47"/>
    <mergeCell ref="DDJ47:DDO47"/>
    <mergeCell ref="DDZ47:DEE47"/>
    <mergeCell ref="DEP47:DEU47"/>
    <mergeCell ref="DFF47:DFK47"/>
    <mergeCell ref="CUT47:CUY47"/>
    <mergeCell ref="CVJ47:CVO47"/>
    <mergeCell ref="CVZ47:CWE47"/>
    <mergeCell ref="CWP47:CWU47"/>
    <mergeCell ref="CXF47:CXK47"/>
    <mergeCell ref="CXV47:CYA47"/>
    <mergeCell ref="CYL47:CYQ47"/>
    <mergeCell ref="CZB47:CZG47"/>
    <mergeCell ref="CZR47:CZW47"/>
    <mergeCell ref="CPF47:CPK47"/>
    <mergeCell ref="CPV47:CQA47"/>
    <mergeCell ref="CQL47:CQQ47"/>
    <mergeCell ref="CRB47:CRG47"/>
    <mergeCell ref="CRR47:CRW47"/>
    <mergeCell ref="CSH47:CSM47"/>
    <mergeCell ref="CSX47:CTC47"/>
    <mergeCell ref="CTN47:CTS47"/>
    <mergeCell ref="CUD47:CUI47"/>
    <mergeCell ref="CJR47:CJW47"/>
    <mergeCell ref="CKH47:CKM47"/>
    <mergeCell ref="CKX47:CLC47"/>
    <mergeCell ref="CLN47:CLS47"/>
    <mergeCell ref="CMD47:CMI47"/>
    <mergeCell ref="CMT47:CMY47"/>
    <mergeCell ref="CNJ47:CNO47"/>
    <mergeCell ref="CNZ47:COE47"/>
    <mergeCell ref="COP47:COU47"/>
    <mergeCell ref="CED47:CEI47"/>
    <mergeCell ref="CET47:CEY47"/>
    <mergeCell ref="CFJ47:CFO47"/>
    <mergeCell ref="CFZ47:CGE47"/>
    <mergeCell ref="CGP47:CGU47"/>
    <mergeCell ref="CHF47:CHK47"/>
    <mergeCell ref="CHV47:CIA47"/>
    <mergeCell ref="CIL47:CIQ47"/>
    <mergeCell ref="CJB47:CJG47"/>
    <mergeCell ref="BYP47:BYU47"/>
    <mergeCell ref="BZF47:BZK47"/>
    <mergeCell ref="BZV47:CAA47"/>
    <mergeCell ref="CAL47:CAQ47"/>
    <mergeCell ref="CBB47:CBG47"/>
    <mergeCell ref="CBR47:CBW47"/>
    <mergeCell ref="CCH47:CCM47"/>
    <mergeCell ref="CCX47:CDC47"/>
    <mergeCell ref="CDN47:CDS47"/>
    <mergeCell ref="BTB47:BTG47"/>
    <mergeCell ref="BTR47:BTW47"/>
    <mergeCell ref="BUH47:BUM47"/>
    <mergeCell ref="BUX47:BVC47"/>
    <mergeCell ref="BVN47:BVS47"/>
    <mergeCell ref="BWD47:BWI47"/>
    <mergeCell ref="BWT47:BWY47"/>
    <mergeCell ref="BXJ47:BXO47"/>
    <mergeCell ref="BXZ47:BYE47"/>
    <mergeCell ref="BNN47:BNS47"/>
    <mergeCell ref="BOD47:BOI47"/>
    <mergeCell ref="BOT47:BOY47"/>
    <mergeCell ref="BPJ47:BPO47"/>
    <mergeCell ref="BPZ47:BQE47"/>
    <mergeCell ref="BQP47:BQU47"/>
    <mergeCell ref="BRF47:BRK47"/>
    <mergeCell ref="BRV47:BSA47"/>
    <mergeCell ref="BSL47:BSQ47"/>
    <mergeCell ref="BHZ47:BIE47"/>
    <mergeCell ref="BIP47:BIU47"/>
    <mergeCell ref="BJF47:BJK47"/>
    <mergeCell ref="BJV47:BKA47"/>
    <mergeCell ref="BKL47:BKQ47"/>
    <mergeCell ref="BLB47:BLG47"/>
    <mergeCell ref="BLR47:BLW47"/>
    <mergeCell ref="BMH47:BMM47"/>
    <mergeCell ref="BMX47:BNC47"/>
    <mergeCell ref="BCL47:BCQ47"/>
    <mergeCell ref="BDB47:BDG47"/>
    <mergeCell ref="BDR47:BDW47"/>
    <mergeCell ref="BEH47:BEM47"/>
    <mergeCell ref="BEX47:BFC47"/>
    <mergeCell ref="BFN47:BFS47"/>
    <mergeCell ref="BGD47:BGI47"/>
    <mergeCell ref="BGT47:BGY47"/>
    <mergeCell ref="BHJ47:BHO47"/>
    <mergeCell ref="AWX47:AXC47"/>
    <mergeCell ref="AXN47:AXS47"/>
    <mergeCell ref="AYD47:AYI47"/>
    <mergeCell ref="AYT47:AYY47"/>
    <mergeCell ref="AZJ47:AZO47"/>
    <mergeCell ref="AZZ47:BAE47"/>
    <mergeCell ref="BAP47:BAU47"/>
    <mergeCell ref="BBF47:BBK47"/>
    <mergeCell ref="BBV47:BCA47"/>
    <mergeCell ref="ARJ47:ARO47"/>
    <mergeCell ref="ARZ47:ASE47"/>
    <mergeCell ref="ASP47:ASU47"/>
    <mergeCell ref="ATF47:ATK47"/>
    <mergeCell ref="ATV47:AUA47"/>
    <mergeCell ref="AUL47:AUQ47"/>
    <mergeCell ref="AVB47:AVG47"/>
    <mergeCell ref="AVR47:AVW47"/>
    <mergeCell ref="AWH47:AWM47"/>
    <mergeCell ref="ALV47:AMA47"/>
    <mergeCell ref="AML47:AMQ47"/>
    <mergeCell ref="ANB47:ANG47"/>
    <mergeCell ref="ANR47:ANW47"/>
    <mergeCell ref="AOH47:AOM47"/>
    <mergeCell ref="AOX47:APC47"/>
    <mergeCell ref="APN47:APS47"/>
    <mergeCell ref="AQD47:AQI47"/>
    <mergeCell ref="AQT47:AQY47"/>
    <mergeCell ref="AGH47:AGM47"/>
    <mergeCell ref="AGX47:AHC47"/>
    <mergeCell ref="AHN47:AHS47"/>
    <mergeCell ref="AID47:AII47"/>
    <mergeCell ref="AIT47:AIY47"/>
    <mergeCell ref="AJJ47:AJO47"/>
    <mergeCell ref="AJZ47:AKE47"/>
    <mergeCell ref="AKP47:AKU47"/>
    <mergeCell ref="ALF47:ALK47"/>
    <mergeCell ref="AAT47:AAY47"/>
    <mergeCell ref="ABJ47:ABO47"/>
    <mergeCell ref="ABZ47:ACE47"/>
    <mergeCell ref="ACP47:ACU47"/>
    <mergeCell ref="ADF47:ADK47"/>
    <mergeCell ref="ADV47:AEA47"/>
    <mergeCell ref="AEL47:AEQ47"/>
    <mergeCell ref="AFB47:AFG47"/>
    <mergeCell ref="AFR47:AFW47"/>
    <mergeCell ref="VF47:VK47"/>
    <mergeCell ref="VV47:WA47"/>
    <mergeCell ref="WL47:WQ47"/>
    <mergeCell ref="XB47:XG47"/>
    <mergeCell ref="XR47:XW47"/>
    <mergeCell ref="YH47:YM47"/>
    <mergeCell ref="YX47:ZC47"/>
    <mergeCell ref="ZN47:ZS47"/>
    <mergeCell ref="AAD47:AAI47"/>
    <mergeCell ref="PR47:PW47"/>
    <mergeCell ref="QH47:QM47"/>
    <mergeCell ref="QX47:RC47"/>
    <mergeCell ref="RN47:RS47"/>
    <mergeCell ref="SD47:SI47"/>
    <mergeCell ref="ST47:SY47"/>
    <mergeCell ref="TJ47:TO47"/>
    <mergeCell ref="TZ47:UE47"/>
    <mergeCell ref="UP47:UU47"/>
    <mergeCell ref="KD47:KI47"/>
    <mergeCell ref="KT47:KY47"/>
    <mergeCell ref="LJ47:LO47"/>
    <mergeCell ref="LZ47:ME47"/>
    <mergeCell ref="MP47:MU47"/>
    <mergeCell ref="NF47:NK47"/>
    <mergeCell ref="NV47:OA47"/>
    <mergeCell ref="OL47:OQ47"/>
    <mergeCell ref="PB47:PG47"/>
    <mergeCell ref="XBN46:XBS46"/>
    <mergeCell ref="XCD46:XCI46"/>
    <mergeCell ref="XCT46:XCY46"/>
    <mergeCell ref="XDJ46:XDO46"/>
    <mergeCell ref="XDZ46:XEE46"/>
    <mergeCell ref="XEP46:XEU46"/>
    <mergeCell ref="B47:G47"/>
    <mergeCell ref="R47:W47"/>
    <mergeCell ref="AH47:AM47"/>
    <mergeCell ref="AX47:BC47"/>
    <mergeCell ref="BN47:BS47"/>
    <mergeCell ref="CD47:CI47"/>
    <mergeCell ref="CT47:CY47"/>
    <mergeCell ref="DJ47:DO47"/>
    <mergeCell ref="DZ47:EE47"/>
    <mergeCell ref="EP47:EU47"/>
    <mergeCell ref="FF47:FK47"/>
    <mergeCell ref="FV47:GA47"/>
    <mergeCell ref="GL47:GQ47"/>
    <mergeCell ref="HB47:HG47"/>
    <mergeCell ref="HR47:HW47"/>
    <mergeCell ref="IH47:IM47"/>
    <mergeCell ref="IX47:JC47"/>
    <mergeCell ref="JN47:JS47"/>
    <mergeCell ref="WVZ46:WWE46"/>
    <mergeCell ref="WWP46:WWU46"/>
    <mergeCell ref="WXF46:WXK46"/>
    <mergeCell ref="WXV46:WYA46"/>
    <mergeCell ref="WYL46:WYQ46"/>
    <mergeCell ref="WZB46:WZG46"/>
    <mergeCell ref="WZR46:WZW46"/>
    <mergeCell ref="XAH46:XAM46"/>
    <mergeCell ref="XAX46:XBC46"/>
    <mergeCell ref="WQL46:WQQ46"/>
    <mergeCell ref="WRB46:WRG46"/>
    <mergeCell ref="WRR46:WRW46"/>
    <mergeCell ref="WSH46:WSM46"/>
    <mergeCell ref="WSX46:WTC46"/>
    <mergeCell ref="WTN46:WTS46"/>
    <mergeCell ref="WUD46:WUI46"/>
    <mergeCell ref="WUT46:WUY46"/>
    <mergeCell ref="WVJ46:WVO46"/>
    <mergeCell ref="WKX46:WLC46"/>
    <mergeCell ref="WLN46:WLS46"/>
    <mergeCell ref="WMD46:WMI46"/>
    <mergeCell ref="WMT46:WMY46"/>
    <mergeCell ref="WNJ46:WNO46"/>
    <mergeCell ref="WNZ46:WOE46"/>
    <mergeCell ref="WOP46:WOU46"/>
    <mergeCell ref="WPF46:WPK46"/>
    <mergeCell ref="WPV46:WQA46"/>
    <mergeCell ref="WFJ46:WFO46"/>
    <mergeCell ref="WFZ46:WGE46"/>
    <mergeCell ref="WGP46:WGU46"/>
    <mergeCell ref="WHF46:WHK46"/>
    <mergeCell ref="WHV46:WIA46"/>
    <mergeCell ref="WIL46:WIQ46"/>
    <mergeCell ref="WJB46:WJG46"/>
    <mergeCell ref="WJR46:WJW46"/>
    <mergeCell ref="WKH46:WKM46"/>
    <mergeCell ref="VZV46:WAA46"/>
    <mergeCell ref="WAL46:WAQ46"/>
    <mergeCell ref="WBB46:WBG46"/>
    <mergeCell ref="WBR46:WBW46"/>
    <mergeCell ref="WCH46:WCM46"/>
    <mergeCell ref="WCX46:WDC46"/>
    <mergeCell ref="WDN46:WDS46"/>
    <mergeCell ref="WED46:WEI46"/>
    <mergeCell ref="WET46:WEY46"/>
    <mergeCell ref="VUH46:VUM46"/>
    <mergeCell ref="VUX46:VVC46"/>
    <mergeCell ref="VVN46:VVS46"/>
    <mergeCell ref="VWD46:VWI46"/>
    <mergeCell ref="VWT46:VWY46"/>
    <mergeCell ref="VXJ46:VXO46"/>
    <mergeCell ref="VXZ46:VYE46"/>
    <mergeCell ref="VYP46:VYU46"/>
    <mergeCell ref="VZF46:VZK46"/>
    <mergeCell ref="VOT46:VOY46"/>
    <mergeCell ref="VPJ46:VPO46"/>
    <mergeCell ref="VPZ46:VQE46"/>
    <mergeCell ref="VQP46:VQU46"/>
    <mergeCell ref="VRF46:VRK46"/>
    <mergeCell ref="VRV46:VSA46"/>
    <mergeCell ref="VSL46:VSQ46"/>
    <mergeCell ref="VTB46:VTG46"/>
    <mergeCell ref="VTR46:VTW46"/>
    <mergeCell ref="VJF46:VJK46"/>
    <mergeCell ref="VJV46:VKA46"/>
    <mergeCell ref="VKL46:VKQ46"/>
    <mergeCell ref="VLB46:VLG46"/>
    <mergeCell ref="VLR46:VLW46"/>
    <mergeCell ref="VMH46:VMM46"/>
    <mergeCell ref="VMX46:VNC46"/>
    <mergeCell ref="VNN46:VNS46"/>
    <mergeCell ref="VOD46:VOI46"/>
    <mergeCell ref="VDR46:VDW46"/>
    <mergeCell ref="VEH46:VEM46"/>
    <mergeCell ref="VEX46:VFC46"/>
    <mergeCell ref="VFN46:VFS46"/>
    <mergeCell ref="VGD46:VGI46"/>
    <mergeCell ref="VGT46:VGY46"/>
    <mergeCell ref="VHJ46:VHO46"/>
    <mergeCell ref="VHZ46:VIE46"/>
    <mergeCell ref="VIP46:VIU46"/>
    <mergeCell ref="UYD46:UYI46"/>
    <mergeCell ref="UYT46:UYY46"/>
    <mergeCell ref="UZJ46:UZO46"/>
    <mergeCell ref="UZZ46:VAE46"/>
    <mergeCell ref="VAP46:VAU46"/>
    <mergeCell ref="VBF46:VBK46"/>
    <mergeCell ref="VBV46:VCA46"/>
    <mergeCell ref="VCL46:VCQ46"/>
    <mergeCell ref="VDB46:VDG46"/>
    <mergeCell ref="USP46:USU46"/>
    <mergeCell ref="UTF46:UTK46"/>
    <mergeCell ref="UTV46:UUA46"/>
    <mergeCell ref="UUL46:UUQ46"/>
    <mergeCell ref="UVB46:UVG46"/>
    <mergeCell ref="UVR46:UVW46"/>
    <mergeCell ref="UWH46:UWM46"/>
    <mergeCell ref="UWX46:UXC46"/>
    <mergeCell ref="UXN46:UXS46"/>
    <mergeCell ref="UNB46:UNG46"/>
    <mergeCell ref="UNR46:UNW46"/>
    <mergeCell ref="UOH46:UOM46"/>
    <mergeCell ref="UOX46:UPC46"/>
    <mergeCell ref="UPN46:UPS46"/>
    <mergeCell ref="UQD46:UQI46"/>
    <mergeCell ref="UQT46:UQY46"/>
    <mergeCell ref="URJ46:URO46"/>
    <mergeCell ref="URZ46:USE46"/>
    <mergeCell ref="UHN46:UHS46"/>
    <mergeCell ref="UID46:UII46"/>
    <mergeCell ref="UIT46:UIY46"/>
    <mergeCell ref="UJJ46:UJO46"/>
    <mergeCell ref="UJZ46:UKE46"/>
    <mergeCell ref="UKP46:UKU46"/>
    <mergeCell ref="ULF46:ULK46"/>
    <mergeCell ref="ULV46:UMA46"/>
    <mergeCell ref="UML46:UMQ46"/>
    <mergeCell ref="UBZ46:UCE46"/>
    <mergeCell ref="UCP46:UCU46"/>
    <mergeCell ref="UDF46:UDK46"/>
    <mergeCell ref="UDV46:UEA46"/>
    <mergeCell ref="UEL46:UEQ46"/>
    <mergeCell ref="UFB46:UFG46"/>
    <mergeCell ref="UFR46:UFW46"/>
    <mergeCell ref="UGH46:UGM46"/>
    <mergeCell ref="UGX46:UHC46"/>
    <mergeCell ref="TWL46:TWQ46"/>
    <mergeCell ref="TXB46:TXG46"/>
    <mergeCell ref="TXR46:TXW46"/>
    <mergeCell ref="TYH46:TYM46"/>
    <mergeCell ref="TYX46:TZC46"/>
    <mergeCell ref="TZN46:TZS46"/>
    <mergeCell ref="UAD46:UAI46"/>
    <mergeCell ref="UAT46:UAY46"/>
    <mergeCell ref="UBJ46:UBO46"/>
    <mergeCell ref="TQX46:TRC46"/>
    <mergeCell ref="TRN46:TRS46"/>
    <mergeCell ref="TSD46:TSI46"/>
    <mergeCell ref="TST46:TSY46"/>
    <mergeCell ref="TTJ46:TTO46"/>
    <mergeCell ref="TTZ46:TUE46"/>
    <mergeCell ref="TUP46:TUU46"/>
    <mergeCell ref="TVF46:TVK46"/>
    <mergeCell ref="TVV46:TWA46"/>
    <mergeCell ref="TLJ46:TLO46"/>
    <mergeCell ref="TLZ46:TME46"/>
    <mergeCell ref="TMP46:TMU46"/>
    <mergeCell ref="TNF46:TNK46"/>
    <mergeCell ref="TNV46:TOA46"/>
    <mergeCell ref="TOL46:TOQ46"/>
    <mergeCell ref="TPB46:TPG46"/>
    <mergeCell ref="TPR46:TPW46"/>
    <mergeCell ref="TQH46:TQM46"/>
    <mergeCell ref="TFV46:TGA46"/>
    <mergeCell ref="TGL46:TGQ46"/>
    <mergeCell ref="THB46:THG46"/>
    <mergeCell ref="THR46:THW46"/>
    <mergeCell ref="TIH46:TIM46"/>
    <mergeCell ref="TIX46:TJC46"/>
    <mergeCell ref="TJN46:TJS46"/>
    <mergeCell ref="TKD46:TKI46"/>
    <mergeCell ref="TKT46:TKY46"/>
    <mergeCell ref="TAH46:TAM46"/>
    <mergeCell ref="TAX46:TBC46"/>
    <mergeCell ref="TBN46:TBS46"/>
    <mergeCell ref="TCD46:TCI46"/>
    <mergeCell ref="TCT46:TCY46"/>
    <mergeCell ref="TDJ46:TDO46"/>
    <mergeCell ref="TDZ46:TEE46"/>
    <mergeCell ref="TEP46:TEU46"/>
    <mergeCell ref="TFF46:TFK46"/>
    <mergeCell ref="SUT46:SUY46"/>
    <mergeCell ref="SVJ46:SVO46"/>
    <mergeCell ref="SVZ46:SWE46"/>
    <mergeCell ref="SWP46:SWU46"/>
    <mergeCell ref="SXF46:SXK46"/>
    <mergeCell ref="SXV46:SYA46"/>
    <mergeCell ref="SYL46:SYQ46"/>
    <mergeCell ref="SZB46:SZG46"/>
    <mergeCell ref="SZR46:SZW46"/>
    <mergeCell ref="SPF46:SPK46"/>
    <mergeCell ref="SPV46:SQA46"/>
    <mergeCell ref="SQL46:SQQ46"/>
    <mergeCell ref="SRB46:SRG46"/>
    <mergeCell ref="SRR46:SRW46"/>
    <mergeCell ref="SSH46:SSM46"/>
    <mergeCell ref="SSX46:STC46"/>
    <mergeCell ref="STN46:STS46"/>
    <mergeCell ref="SUD46:SUI46"/>
    <mergeCell ref="SJR46:SJW46"/>
    <mergeCell ref="SKH46:SKM46"/>
    <mergeCell ref="SKX46:SLC46"/>
    <mergeCell ref="SLN46:SLS46"/>
    <mergeCell ref="SMD46:SMI46"/>
    <mergeCell ref="SMT46:SMY46"/>
    <mergeCell ref="SNJ46:SNO46"/>
    <mergeCell ref="SNZ46:SOE46"/>
    <mergeCell ref="SOP46:SOU46"/>
    <mergeCell ref="SED46:SEI46"/>
    <mergeCell ref="SET46:SEY46"/>
    <mergeCell ref="SFJ46:SFO46"/>
    <mergeCell ref="SFZ46:SGE46"/>
    <mergeCell ref="SGP46:SGU46"/>
    <mergeCell ref="SHF46:SHK46"/>
    <mergeCell ref="SHV46:SIA46"/>
    <mergeCell ref="SIL46:SIQ46"/>
    <mergeCell ref="SJB46:SJG46"/>
    <mergeCell ref="RYP46:RYU46"/>
    <mergeCell ref="RZF46:RZK46"/>
    <mergeCell ref="RZV46:SAA46"/>
    <mergeCell ref="SAL46:SAQ46"/>
    <mergeCell ref="SBB46:SBG46"/>
    <mergeCell ref="SBR46:SBW46"/>
    <mergeCell ref="SCH46:SCM46"/>
    <mergeCell ref="SCX46:SDC46"/>
    <mergeCell ref="SDN46:SDS46"/>
    <mergeCell ref="RTB46:RTG46"/>
    <mergeCell ref="RTR46:RTW46"/>
    <mergeCell ref="RUH46:RUM46"/>
    <mergeCell ref="RUX46:RVC46"/>
    <mergeCell ref="RVN46:RVS46"/>
    <mergeCell ref="RWD46:RWI46"/>
    <mergeCell ref="RWT46:RWY46"/>
    <mergeCell ref="RXJ46:RXO46"/>
    <mergeCell ref="RXZ46:RYE46"/>
    <mergeCell ref="RNN46:RNS46"/>
    <mergeCell ref="ROD46:ROI46"/>
    <mergeCell ref="ROT46:ROY46"/>
    <mergeCell ref="RPJ46:RPO46"/>
    <mergeCell ref="RPZ46:RQE46"/>
    <mergeCell ref="RQP46:RQU46"/>
    <mergeCell ref="RRF46:RRK46"/>
    <mergeCell ref="RRV46:RSA46"/>
    <mergeCell ref="RSL46:RSQ46"/>
    <mergeCell ref="RHZ46:RIE46"/>
    <mergeCell ref="RIP46:RIU46"/>
    <mergeCell ref="RJF46:RJK46"/>
    <mergeCell ref="RJV46:RKA46"/>
    <mergeCell ref="RKL46:RKQ46"/>
    <mergeCell ref="RLB46:RLG46"/>
    <mergeCell ref="RLR46:RLW46"/>
    <mergeCell ref="RMH46:RMM46"/>
    <mergeCell ref="RMX46:RNC46"/>
    <mergeCell ref="RCL46:RCQ46"/>
    <mergeCell ref="RDB46:RDG46"/>
    <mergeCell ref="RDR46:RDW46"/>
    <mergeCell ref="REH46:REM46"/>
    <mergeCell ref="REX46:RFC46"/>
    <mergeCell ref="RFN46:RFS46"/>
    <mergeCell ref="RGD46:RGI46"/>
    <mergeCell ref="RGT46:RGY46"/>
    <mergeCell ref="RHJ46:RHO46"/>
    <mergeCell ref="QWX46:QXC46"/>
    <mergeCell ref="QXN46:QXS46"/>
    <mergeCell ref="QYD46:QYI46"/>
    <mergeCell ref="QYT46:QYY46"/>
    <mergeCell ref="QZJ46:QZO46"/>
    <mergeCell ref="QZZ46:RAE46"/>
    <mergeCell ref="RAP46:RAU46"/>
    <mergeCell ref="RBF46:RBK46"/>
    <mergeCell ref="RBV46:RCA46"/>
    <mergeCell ref="QRJ46:QRO46"/>
    <mergeCell ref="QRZ46:QSE46"/>
    <mergeCell ref="QSP46:QSU46"/>
    <mergeCell ref="QTF46:QTK46"/>
    <mergeCell ref="QTV46:QUA46"/>
    <mergeCell ref="QUL46:QUQ46"/>
    <mergeCell ref="QVB46:QVG46"/>
    <mergeCell ref="QVR46:QVW46"/>
    <mergeCell ref="QWH46:QWM46"/>
    <mergeCell ref="QLV46:QMA46"/>
    <mergeCell ref="QML46:QMQ46"/>
    <mergeCell ref="QNB46:QNG46"/>
    <mergeCell ref="QNR46:QNW46"/>
    <mergeCell ref="QOH46:QOM46"/>
    <mergeCell ref="QOX46:QPC46"/>
    <mergeCell ref="QPN46:QPS46"/>
    <mergeCell ref="QQD46:QQI46"/>
    <mergeCell ref="QQT46:QQY46"/>
    <mergeCell ref="QGH46:QGM46"/>
    <mergeCell ref="QGX46:QHC46"/>
    <mergeCell ref="QHN46:QHS46"/>
    <mergeCell ref="QID46:QII46"/>
    <mergeCell ref="QIT46:QIY46"/>
    <mergeCell ref="QJJ46:QJO46"/>
    <mergeCell ref="QJZ46:QKE46"/>
    <mergeCell ref="QKP46:QKU46"/>
    <mergeCell ref="QLF46:QLK46"/>
    <mergeCell ref="QAT46:QAY46"/>
    <mergeCell ref="QBJ46:QBO46"/>
    <mergeCell ref="QBZ46:QCE46"/>
    <mergeCell ref="QCP46:QCU46"/>
    <mergeCell ref="QDF46:QDK46"/>
    <mergeCell ref="QDV46:QEA46"/>
    <mergeCell ref="QEL46:QEQ46"/>
    <mergeCell ref="QFB46:QFG46"/>
    <mergeCell ref="QFR46:QFW46"/>
    <mergeCell ref="PVF46:PVK46"/>
    <mergeCell ref="PVV46:PWA46"/>
    <mergeCell ref="PWL46:PWQ46"/>
    <mergeCell ref="PXB46:PXG46"/>
    <mergeCell ref="PXR46:PXW46"/>
    <mergeCell ref="PYH46:PYM46"/>
    <mergeCell ref="PYX46:PZC46"/>
    <mergeCell ref="PZN46:PZS46"/>
    <mergeCell ref="QAD46:QAI46"/>
    <mergeCell ref="PPR46:PPW46"/>
    <mergeCell ref="PQH46:PQM46"/>
    <mergeCell ref="PQX46:PRC46"/>
    <mergeCell ref="PRN46:PRS46"/>
    <mergeCell ref="PSD46:PSI46"/>
    <mergeCell ref="PST46:PSY46"/>
    <mergeCell ref="PTJ46:PTO46"/>
    <mergeCell ref="PTZ46:PUE46"/>
    <mergeCell ref="PUP46:PUU46"/>
    <mergeCell ref="PKD46:PKI46"/>
    <mergeCell ref="PKT46:PKY46"/>
    <mergeCell ref="PLJ46:PLO46"/>
    <mergeCell ref="PLZ46:PME46"/>
    <mergeCell ref="PMP46:PMU46"/>
    <mergeCell ref="PNF46:PNK46"/>
    <mergeCell ref="PNV46:POA46"/>
    <mergeCell ref="POL46:POQ46"/>
    <mergeCell ref="PPB46:PPG46"/>
    <mergeCell ref="PEP46:PEU46"/>
    <mergeCell ref="PFF46:PFK46"/>
    <mergeCell ref="PFV46:PGA46"/>
    <mergeCell ref="PGL46:PGQ46"/>
    <mergeCell ref="PHB46:PHG46"/>
    <mergeCell ref="PHR46:PHW46"/>
    <mergeCell ref="PIH46:PIM46"/>
    <mergeCell ref="PIX46:PJC46"/>
    <mergeCell ref="PJN46:PJS46"/>
    <mergeCell ref="OZB46:OZG46"/>
    <mergeCell ref="OZR46:OZW46"/>
    <mergeCell ref="PAH46:PAM46"/>
    <mergeCell ref="PAX46:PBC46"/>
    <mergeCell ref="PBN46:PBS46"/>
    <mergeCell ref="PCD46:PCI46"/>
    <mergeCell ref="PCT46:PCY46"/>
    <mergeCell ref="PDJ46:PDO46"/>
    <mergeCell ref="PDZ46:PEE46"/>
    <mergeCell ref="OTN46:OTS46"/>
    <mergeCell ref="OUD46:OUI46"/>
    <mergeCell ref="OUT46:OUY46"/>
    <mergeCell ref="OVJ46:OVO46"/>
    <mergeCell ref="OVZ46:OWE46"/>
    <mergeCell ref="OWP46:OWU46"/>
    <mergeCell ref="OXF46:OXK46"/>
    <mergeCell ref="OXV46:OYA46"/>
    <mergeCell ref="OYL46:OYQ46"/>
    <mergeCell ref="ONZ46:OOE46"/>
    <mergeCell ref="OOP46:OOU46"/>
    <mergeCell ref="OPF46:OPK46"/>
    <mergeCell ref="OPV46:OQA46"/>
    <mergeCell ref="OQL46:OQQ46"/>
    <mergeCell ref="ORB46:ORG46"/>
    <mergeCell ref="ORR46:ORW46"/>
    <mergeCell ref="OSH46:OSM46"/>
    <mergeCell ref="OSX46:OTC46"/>
    <mergeCell ref="OIL46:OIQ46"/>
    <mergeCell ref="OJB46:OJG46"/>
    <mergeCell ref="OJR46:OJW46"/>
    <mergeCell ref="OKH46:OKM46"/>
    <mergeCell ref="OKX46:OLC46"/>
    <mergeCell ref="OLN46:OLS46"/>
    <mergeCell ref="OMD46:OMI46"/>
    <mergeCell ref="OMT46:OMY46"/>
    <mergeCell ref="ONJ46:ONO46"/>
    <mergeCell ref="OCX46:ODC46"/>
    <mergeCell ref="ODN46:ODS46"/>
    <mergeCell ref="OED46:OEI46"/>
    <mergeCell ref="OET46:OEY46"/>
    <mergeCell ref="OFJ46:OFO46"/>
    <mergeCell ref="OFZ46:OGE46"/>
    <mergeCell ref="OGP46:OGU46"/>
    <mergeCell ref="OHF46:OHK46"/>
    <mergeCell ref="OHV46:OIA46"/>
    <mergeCell ref="NXJ46:NXO46"/>
    <mergeCell ref="NXZ46:NYE46"/>
    <mergeCell ref="NYP46:NYU46"/>
    <mergeCell ref="NZF46:NZK46"/>
    <mergeCell ref="NZV46:OAA46"/>
    <mergeCell ref="OAL46:OAQ46"/>
    <mergeCell ref="OBB46:OBG46"/>
    <mergeCell ref="OBR46:OBW46"/>
    <mergeCell ref="OCH46:OCM46"/>
    <mergeCell ref="NRV46:NSA46"/>
    <mergeCell ref="NSL46:NSQ46"/>
    <mergeCell ref="NTB46:NTG46"/>
    <mergeCell ref="NTR46:NTW46"/>
    <mergeCell ref="NUH46:NUM46"/>
    <mergeCell ref="NUX46:NVC46"/>
    <mergeCell ref="NVN46:NVS46"/>
    <mergeCell ref="NWD46:NWI46"/>
    <mergeCell ref="NWT46:NWY46"/>
    <mergeCell ref="NMH46:NMM46"/>
    <mergeCell ref="NMX46:NNC46"/>
    <mergeCell ref="NNN46:NNS46"/>
    <mergeCell ref="NOD46:NOI46"/>
    <mergeCell ref="NOT46:NOY46"/>
    <mergeCell ref="NPJ46:NPO46"/>
    <mergeCell ref="NPZ46:NQE46"/>
    <mergeCell ref="NQP46:NQU46"/>
    <mergeCell ref="NRF46:NRK46"/>
    <mergeCell ref="NGT46:NGY46"/>
    <mergeCell ref="NHJ46:NHO46"/>
    <mergeCell ref="NHZ46:NIE46"/>
    <mergeCell ref="NIP46:NIU46"/>
    <mergeCell ref="NJF46:NJK46"/>
    <mergeCell ref="NJV46:NKA46"/>
    <mergeCell ref="NKL46:NKQ46"/>
    <mergeCell ref="NLB46:NLG46"/>
    <mergeCell ref="NLR46:NLW46"/>
    <mergeCell ref="NBF46:NBK46"/>
    <mergeCell ref="NBV46:NCA46"/>
    <mergeCell ref="NCL46:NCQ46"/>
    <mergeCell ref="NDB46:NDG46"/>
    <mergeCell ref="NDR46:NDW46"/>
    <mergeCell ref="NEH46:NEM46"/>
    <mergeCell ref="NEX46:NFC46"/>
    <mergeCell ref="NFN46:NFS46"/>
    <mergeCell ref="NGD46:NGI46"/>
    <mergeCell ref="MVR46:MVW46"/>
    <mergeCell ref="MWH46:MWM46"/>
    <mergeCell ref="MWX46:MXC46"/>
    <mergeCell ref="MXN46:MXS46"/>
    <mergeCell ref="MYD46:MYI46"/>
    <mergeCell ref="MYT46:MYY46"/>
    <mergeCell ref="MZJ46:MZO46"/>
    <mergeCell ref="MZZ46:NAE46"/>
    <mergeCell ref="NAP46:NAU46"/>
    <mergeCell ref="MQD46:MQI46"/>
    <mergeCell ref="MQT46:MQY46"/>
    <mergeCell ref="MRJ46:MRO46"/>
    <mergeCell ref="MRZ46:MSE46"/>
    <mergeCell ref="MSP46:MSU46"/>
    <mergeCell ref="MTF46:MTK46"/>
    <mergeCell ref="MTV46:MUA46"/>
    <mergeCell ref="MUL46:MUQ46"/>
    <mergeCell ref="MVB46:MVG46"/>
    <mergeCell ref="MKP46:MKU46"/>
    <mergeCell ref="MLF46:MLK46"/>
    <mergeCell ref="MLV46:MMA46"/>
    <mergeCell ref="MML46:MMQ46"/>
    <mergeCell ref="MNB46:MNG46"/>
    <mergeCell ref="MNR46:MNW46"/>
    <mergeCell ref="MOH46:MOM46"/>
    <mergeCell ref="MOX46:MPC46"/>
    <mergeCell ref="MPN46:MPS46"/>
    <mergeCell ref="MFB46:MFG46"/>
    <mergeCell ref="MFR46:MFW46"/>
    <mergeCell ref="MGH46:MGM46"/>
    <mergeCell ref="MGX46:MHC46"/>
    <mergeCell ref="MHN46:MHS46"/>
    <mergeCell ref="MID46:MII46"/>
    <mergeCell ref="MIT46:MIY46"/>
    <mergeCell ref="MJJ46:MJO46"/>
    <mergeCell ref="MJZ46:MKE46"/>
    <mergeCell ref="LZN46:LZS46"/>
    <mergeCell ref="MAD46:MAI46"/>
    <mergeCell ref="MAT46:MAY46"/>
    <mergeCell ref="MBJ46:MBO46"/>
    <mergeCell ref="MBZ46:MCE46"/>
    <mergeCell ref="MCP46:MCU46"/>
    <mergeCell ref="MDF46:MDK46"/>
    <mergeCell ref="MDV46:MEA46"/>
    <mergeCell ref="MEL46:MEQ46"/>
    <mergeCell ref="LTZ46:LUE46"/>
    <mergeCell ref="LUP46:LUU46"/>
    <mergeCell ref="LVF46:LVK46"/>
    <mergeCell ref="LVV46:LWA46"/>
    <mergeCell ref="LWL46:LWQ46"/>
    <mergeCell ref="LXB46:LXG46"/>
    <mergeCell ref="LXR46:LXW46"/>
    <mergeCell ref="LYH46:LYM46"/>
    <mergeCell ref="LYX46:LZC46"/>
    <mergeCell ref="LOL46:LOQ46"/>
    <mergeCell ref="LPB46:LPG46"/>
    <mergeCell ref="LPR46:LPW46"/>
    <mergeCell ref="LQH46:LQM46"/>
    <mergeCell ref="LQX46:LRC46"/>
    <mergeCell ref="LRN46:LRS46"/>
    <mergeCell ref="LSD46:LSI46"/>
    <mergeCell ref="LST46:LSY46"/>
    <mergeCell ref="LTJ46:LTO46"/>
    <mergeCell ref="LIX46:LJC46"/>
    <mergeCell ref="LJN46:LJS46"/>
    <mergeCell ref="LKD46:LKI46"/>
    <mergeCell ref="LKT46:LKY46"/>
    <mergeCell ref="LLJ46:LLO46"/>
    <mergeCell ref="LLZ46:LME46"/>
    <mergeCell ref="LMP46:LMU46"/>
    <mergeCell ref="LNF46:LNK46"/>
    <mergeCell ref="LNV46:LOA46"/>
    <mergeCell ref="LDJ46:LDO46"/>
    <mergeCell ref="LDZ46:LEE46"/>
    <mergeCell ref="LEP46:LEU46"/>
    <mergeCell ref="LFF46:LFK46"/>
    <mergeCell ref="LFV46:LGA46"/>
    <mergeCell ref="LGL46:LGQ46"/>
    <mergeCell ref="LHB46:LHG46"/>
    <mergeCell ref="LHR46:LHW46"/>
    <mergeCell ref="LIH46:LIM46"/>
    <mergeCell ref="KXV46:KYA46"/>
    <mergeCell ref="KYL46:KYQ46"/>
    <mergeCell ref="KZB46:KZG46"/>
    <mergeCell ref="KZR46:KZW46"/>
    <mergeCell ref="LAH46:LAM46"/>
    <mergeCell ref="LAX46:LBC46"/>
    <mergeCell ref="LBN46:LBS46"/>
    <mergeCell ref="LCD46:LCI46"/>
    <mergeCell ref="LCT46:LCY46"/>
    <mergeCell ref="KSH46:KSM46"/>
    <mergeCell ref="KSX46:KTC46"/>
    <mergeCell ref="KTN46:KTS46"/>
    <mergeCell ref="KUD46:KUI46"/>
    <mergeCell ref="KUT46:KUY46"/>
    <mergeCell ref="KVJ46:KVO46"/>
    <mergeCell ref="KVZ46:KWE46"/>
    <mergeCell ref="KWP46:KWU46"/>
    <mergeCell ref="KXF46:KXK46"/>
    <mergeCell ref="KMT46:KMY46"/>
    <mergeCell ref="KNJ46:KNO46"/>
    <mergeCell ref="KNZ46:KOE46"/>
    <mergeCell ref="KOP46:KOU46"/>
    <mergeCell ref="KPF46:KPK46"/>
    <mergeCell ref="KPV46:KQA46"/>
    <mergeCell ref="KQL46:KQQ46"/>
    <mergeCell ref="KRB46:KRG46"/>
    <mergeCell ref="KRR46:KRW46"/>
    <mergeCell ref="KHF46:KHK46"/>
    <mergeCell ref="KHV46:KIA46"/>
    <mergeCell ref="KIL46:KIQ46"/>
    <mergeCell ref="KJB46:KJG46"/>
    <mergeCell ref="KJR46:KJW46"/>
    <mergeCell ref="KKH46:KKM46"/>
    <mergeCell ref="KKX46:KLC46"/>
    <mergeCell ref="KLN46:KLS46"/>
    <mergeCell ref="KMD46:KMI46"/>
    <mergeCell ref="KBR46:KBW46"/>
    <mergeCell ref="KCH46:KCM46"/>
    <mergeCell ref="KCX46:KDC46"/>
    <mergeCell ref="KDN46:KDS46"/>
    <mergeCell ref="KED46:KEI46"/>
    <mergeCell ref="KET46:KEY46"/>
    <mergeCell ref="KFJ46:KFO46"/>
    <mergeCell ref="KFZ46:KGE46"/>
    <mergeCell ref="KGP46:KGU46"/>
    <mergeCell ref="JWD46:JWI46"/>
    <mergeCell ref="JWT46:JWY46"/>
    <mergeCell ref="JXJ46:JXO46"/>
    <mergeCell ref="JXZ46:JYE46"/>
    <mergeCell ref="JYP46:JYU46"/>
    <mergeCell ref="JZF46:JZK46"/>
    <mergeCell ref="JZV46:KAA46"/>
    <mergeCell ref="KAL46:KAQ46"/>
    <mergeCell ref="KBB46:KBG46"/>
    <mergeCell ref="JQP46:JQU46"/>
    <mergeCell ref="JRF46:JRK46"/>
    <mergeCell ref="JRV46:JSA46"/>
    <mergeCell ref="JSL46:JSQ46"/>
    <mergeCell ref="JTB46:JTG46"/>
    <mergeCell ref="JTR46:JTW46"/>
    <mergeCell ref="JUH46:JUM46"/>
    <mergeCell ref="JUX46:JVC46"/>
    <mergeCell ref="JVN46:JVS46"/>
    <mergeCell ref="JLB46:JLG46"/>
    <mergeCell ref="JLR46:JLW46"/>
    <mergeCell ref="JMH46:JMM46"/>
    <mergeCell ref="JMX46:JNC46"/>
    <mergeCell ref="JNN46:JNS46"/>
    <mergeCell ref="JOD46:JOI46"/>
    <mergeCell ref="JOT46:JOY46"/>
    <mergeCell ref="JPJ46:JPO46"/>
    <mergeCell ref="JPZ46:JQE46"/>
    <mergeCell ref="JFN46:JFS46"/>
    <mergeCell ref="JGD46:JGI46"/>
    <mergeCell ref="JGT46:JGY46"/>
    <mergeCell ref="JHJ46:JHO46"/>
    <mergeCell ref="JHZ46:JIE46"/>
    <mergeCell ref="JIP46:JIU46"/>
    <mergeCell ref="JJF46:JJK46"/>
    <mergeCell ref="JJV46:JKA46"/>
    <mergeCell ref="JKL46:JKQ46"/>
    <mergeCell ref="IZZ46:JAE46"/>
    <mergeCell ref="JAP46:JAU46"/>
    <mergeCell ref="JBF46:JBK46"/>
    <mergeCell ref="JBV46:JCA46"/>
    <mergeCell ref="JCL46:JCQ46"/>
    <mergeCell ref="JDB46:JDG46"/>
    <mergeCell ref="JDR46:JDW46"/>
    <mergeCell ref="JEH46:JEM46"/>
    <mergeCell ref="JEX46:JFC46"/>
    <mergeCell ref="IUL46:IUQ46"/>
    <mergeCell ref="IVB46:IVG46"/>
    <mergeCell ref="IVR46:IVW46"/>
    <mergeCell ref="IWH46:IWM46"/>
    <mergeCell ref="IWX46:IXC46"/>
    <mergeCell ref="IXN46:IXS46"/>
    <mergeCell ref="IYD46:IYI46"/>
    <mergeCell ref="IYT46:IYY46"/>
    <mergeCell ref="IZJ46:IZO46"/>
    <mergeCell ref="IOX46:IPC46"/>
    <mergeCell ref="IPN46:IPS46"/>
    <mergeCell ref="IQD46:IQI46"/>
    <mergeCell ref="IQT46:IQY46"/>
    <mergeCell ref="IRJ46:IRO46"/>
    <mergeCell ref="IRZ46:ISE46"/>
    <mergeCell ref="ISP46:ISU46"/>
    <mergeCell ref="ITF46:ITK46"/>
    <mergeCell ref="ITV46:IUA46"/>
    <mergeCell ref="IJJ46:IJO46"/>
    <mergeCell ref="IJZ46:IKE46"/>
    <mergeCell ref="IKP46:IKU46"/>
    <mergeCell ref="ILF46:ILK46"/>
    <mergeCell ref="ILV46:IMA46"/>
    <mergeCell ref="IML46:IMQ46"/>
    <mergeCell ref="INB46:ING46"/>
    <mergeCell ref="INR46:INW46"/>
    <mergeCell ref="IOH46:IOM46"/>
    <mergeCell ref="IDV46:IEA46"/>
    <mergeCell ref="IEL46:IEQ46"/>
    <mergeCell ref="IFB46:IFG46"/>
    <mergeCell ref="IFR46:IFW46"/>
    <mergeCell ref="IGH46:IGM46"/>
    <mergeCell ref="IGX46:IHC46"/>
    <mergeCell ref="IHN46:IHS46"/>
    <mergeCell ref="IID46:III46"/>
    <mergeCell ref="IIT46:IIY46"/>
    <mergeCell ref="HYH46:HYM46"/>
    <mergeCell ref="HYX46:HZC46"/>
    <mergeCell ref="HZN46:HZS46"/>
    <mergeCell ref="IAD46:IAI46"/>
    <mergeCell ref="IAT46:IAY46"/>
    <mergeCell ref="IBJ46:IBO46"/>
    <mergeCell ref="IBZ46:ICE46"/>
    <mergeCell ref="ICP46:ICU46"/>
    <mergeCell ref="IDF46:IDK46"/>
    <mergeCell ref="HST46:HSY46"/>
    <mergeCell ref="HTJ46:HTO46"/>
    <mergeCell ref="HTZ46:HUE46"/>
    <mergeCell ref="HUP46:HUU46"/>
    <mergeCell ref="HVF46:HVK46"/>
    <mergeCell ref="HVV46:HWA46"/>
    <mergeCell ref="HWL46:HWQ46"/>
    <mergeCell ref="HXB46:HXG46"/>
    <mergeCell ref="HXR46:HXW46"/>
    <mergeCell ref="HNF46:HNK46"/>
    <mergeCell ref="HNV46:HOA46"/>
    <mergeCell ref="HOL46:HOQ46"/>
    <mergeCell ref="HPB46:HPG46"/>
    <mergeCell ref="HPR46:HPW46"/>
    <mergeCell ref="HQH46:HQM46"/>
    <mergeCell ref="HQX46:HRC46"/>
    <mergeCell ref="HRN46:HRS46"/>
    <mergeCell ref="HSD46:HSI46"/>
    <mergeCell ref="HHR46:HHW46"/>
    <mergeCell ref="HIH46:HIM46"/>
    <mergeCell ref="HIX46:HJC46"/>
    <mergeCell ref="HJN46:HJS46"/>
    <mergeCell ref="HKD46:HKI46"/>
    <mergeCell ref="HKT46:HKY46"/>
    <mergeCell ref="HLJ46:HLO46"/>
    <mergeCell ref="HLZ46:HME46"/>
    <mergeCell ref="HMP46:HMU46"/>
    <mergeCell ref="HCD46:HCI46"/>
    <mergeCell ref="HCT46:HCY46"/>
    <mergeCell ref="HDJ46:HDO46"/>
    <mergeCell ref="HDZ46:HEE46"/>
    <mergeCell ref="HEP46:HEU46"/>
    <mergeCell ref="HFF46:HFK46"/>
    <mergeCell ref="HFV46:HGA46"/>
    <mergeCell ref="HGL46:HGQ46"/>
    <mergeCell ref="HHB46:HHG46"/>
    <mergeCell ref="GWP46:GWU46"/>
    <mergeCell ref="GXF46:GXK46"/>
    <mergeCell ref="GXV46:GYA46"/>
    <mergeCell ref="GYL46:GYQ46"/>
    <mergeCell ref="GZB46:GZG46"/>
    <mergeCell ref="GZR46:GZW46"/>
    <mergeCell ref="HAH46:HAM46"/>
    <mergeCell ref="HAX46:HBC46"/>
    <mergeCell ref="HBN46:HBS46"/>
    <mergeCell ref="GRB46:GRG46"/>
    <mergeCell ref="GRR46:GRW46"/>
    <mergeCell ref="GSH46:GSM46"/>
    <mergeCell ref="GSX46:GTC46"/>
    <mergeCell ref="GTN46:GTS46"/>
    <mergeCell ref="GUD46:GUI46"/>
    <mergeCell ref="GUT46:GUY46"/>
    <mergeCell ref="GVJ46:GVO46"/>
    <mergeCell ref="GVZ46:GWE46"/>
    <mergeCell ref="GLN46:GLS46"/>
    <mergeCell ref="GMD46:GMI46"/>
    <mergeCell ref="GMT46:GMY46"/>
    <mergeCell ref="GNJ46:GNO46"/>
    <mergeCell ref="GNZ46:GOE46"/>
    <mergeCell ref="GOP46:GOU46"/>
    <mergeCell ref="GPF46:GPK46"/>
    <mergeCell ref="GPV46:GQA46"/>
    <mergeCell ref="GQL46:GQQ46"/>
    <mergeCell ref="GFZ46:GGE46"/>
    <mergeCell ref="GGP46:GGU46"/>
    <mergeCell ref="GHF46:GHK46"/>
    <mergeCell ref="GHV46:GIA46"/>
    <mergeCell ref="GIL46:GIQ46"/>
    <mergeCell ref="GJB46:GJG46"/>
    <mergeCell ref="GJR46:GJW46"/>
    <mergeCell ref="GKH46:GKM46"/>
    <mergeCell ref="GKX46:GLC46"/>
    <mergeCell ref="GAL46:GAQ46"/>
    <mergeCell ref="GBB46:GBG46"/>
    <mergeCell ref="GBR46:GBW46"/>
    <mergeCell ref="GCH46:GCM46"/>
    <mergeCell ref="GCX46:GDC46"/>
    <mergeCell ref="GDN46:GDS46"/>
    <mergeCell ref="GED46:GEI46"/>
    <mergeCell ref="GET46:GEY46"/>
    <mergeCell ref="GFJ46:GFO46"/>
    <mergeCell ref="FUX46:FVC46"/>
    <mergeCell ref="FVN46:FVS46"/>
    <mergeCell ref="FWD46:FWI46"/>
    <mergeCell ref="FWT46:FWY46"/>
    <mergeCell ref="FXJ46:FXO46"/>
    <mergeCell ref="FXZ46:FYE46"/>
    <mergeCell ref="FYP46:FYU46"/>
    <mergeCell ref="FZF46:FZK46"/>
    <mergeCell ref="FZV46:GAA46"/>
    <mergeCell ref="FPJ46:FPO46"/>
    <mergeCell ref="FPZ46:FQE46"/>
    <mergeCell ref="FQP46:FQU46"/>
    <mergeCell ref="FRF46:FRK46"/>
    <mergeCell ref="FRV46:FSA46"/>
    <mergeCell ref="FSL46:FSQ46"/>
    <mergeCell ref="FTB46:FTG46"/>
    <mergeCell ref="FTR46:FTW46"/>
    <mergeCell ref="FUH46:FUM46"/>
    <mergeCell ref="FJV46:FKA46"/>
    <mergeCell ref="FKL46:FKQ46"/>
    <mergeCell ref="FLB46:FLG46"/>
    <mergeCell ref="FLR46:FLW46"/>
    <mergeCell ref="FMH46:FMM46"/>
    <mergeCell ref="FMX46:FNC46"/>
    <mergeCell ref="FNN46:FNS46"/>
    <mergeCell ref="FOD46:FOI46"/>
    <mergeCell ref="FOT46:FOY46"/>
    <mergeCell ref="FEH46:FEM46"/>
    <mergeCell ref="FEX46:FFC46"/>
    <mergeCell ref="FFN46:FFS46"/>
    <mergeCell ref="FGD46:FGI46"/>
    <mergeCell ref="FGT46:FGY46"/>
    <mergeCell ref="FHJ46:FHO46"/>
    <mergeCell ref="FHZ46:FIE46"/>
    <mergeCell ref="FIP46:FIU46"/>
    <mergeCell ref="FJF46:FJK46"/>
    <mergeCell ref="EYT46:EYY46"/>
    <mergeCell ref="EZJ46:EZO46"/>
    <mergeCell ref="EZZ46:FAE46"/>
    <mergeCell ref="FAP46:FAU46"/>
    <mergeCell ref="FBF46:FBK46"/>
    <mergeCell ref="FBV46:FCA46"/>
    <mergeCell ref="FCL46:FCQ46"/>
    <mergeCell ref="FDB46:FDG46"/>
    <mergeCell ref="FDR46:FDW46"/>
    <mergeCell ref="ETF46:ETK46"/>
    <mergeCell ref="ETV46:EUA46"/>
    <mergeCell ref="EUL46:EUQ46"/>
    <mergeCell ref="EVB46:EVG46"/>
    <mergeCell ref="EVR46:EVW46"/>
    <mergeCell ref="EWH46:EWM46"/>
    <mergeCell ref="EWX46:EXC46"/>
    <mergeCell ref="EXN46:EXS46"/>
    <mergeCell ref="EYD46:EYI46"/>
    <mergeCell ref="ENR46:ENW46"/>
    <mergeCell ref="EOH46:EOM46"/>
    <mergeCell ref="EOX46:EPC46"/>
    <mergeCell ref="EPN46:EPS46"/>
    <mergeCell ref="EQD46:EQI46"/>
    <mergeCell ref="EQT46:EQY46"/>
    <mergeCell ref="ERJ46:ERO46"/>
    <mergeCell ref="ERZ46:ESE46"/>
    <mergeCell ref="ESP46:ESU46"/>
    <mergeCell ref="EID46:EII46"/>
    <mergeCell ref="EIT46:EIY46"/>
    <mergeCell ref="EJJ46:EJO46"/>
    <mergeCell ref="EJZ46:EKE46"/>
    <mergeCell ref="EKP46:EKU46"/>
    <mergeCell ref="ELF46:ELK46"/>
    <mergeCell ref="ELV46:EMA46"/>
    <mergeCell ref="EML46:EMQ46"/>
    <mergeCell ref="ENB46:ENG46"/>
    <mergeCell ref="ECP46:ECU46"/>
    <mergeCell ref="EDF46:EDK46"/>
    <mergeCell ref="EDV46:EEA46"/>
    <mergeCell ref="EEL46:EEQ46"/>
    <mergeCell ref="EFB46:EFG46"/>
    <mergeCell ref="EFR46:EFW46"/>
    <mergeCell ref="EGH46:EGM46"/>
    <mergeCell ref="EGX46:EHC46"/>
    <mergeCell ref="EHN46:EHS46"/>
    <mergeCell ref="DXB46:DXG46"/>
    <mergeCell ref="DXR46:DXW46"/>
    <mergeCell ref="DYH46:DYM46"/>
    <mergeCell ref="DYX46:DZC46"/>
    <mergeCell ref="DZN46:DZS46"/>
    <mergeCell ref="EAD46:EAI46"/>
    <mergeCell ref="EAT46:EAY46"/>
    <mergeCell ref="EBJ46:EBO46"/>
    <mergeCell ref="EBZ46:ECE46"/>
    <mergeCell ref="DRN46:DRS46"/>
    <mergeCell ref="DSD46:DSI46"/>
    <mergeCell ref="DST46:DSY46"/>
    <mergeCell ref="DTJ46:DTO46"/>
    <mergeCell ref="DTZ46:DUE46"/>
    <mergeCell ref="DUP46:DUU46"/>
    <mergeCell ref="DVF46:DVK46"/>
    <mergeCell ref="DVV46:DWA46"/>
    <mergeCell ref="DWL46:DWQ46"/>
    <mergeCell ref="DLZ46:DME46"/>
    <mergeCell ref="DMP46:DMU46"/>
    <mergeCell ref="DNF46:DNK46"/>
    <mergeCell ref="DNV46:DOA46"/>
    <mergeCell ref="DOL46:DOQ46"/>
    <mergeCell ref="DPB46:DPG46"/>
    <mergeCell ref="DPR46:DPW46"/>
    <mergeCell ref="DQH46:DQM46"/>
    <mergeCell ref="DQX46:DRC46"/>
    <mergeCell ref="DGL46:DGQ46"/>
    <mergeCell ref="DHB46:DHG46"/>
    <mergeCell ref="DHR46:DHW46"/>
    <mergeCell ref="DIH46:DIM46"/>
    <mergeCell ref="DIX46:DJC46"/>
    <mergeCell ref="DJN46:DJS46"/>
    <mergeCell ref="DKD46:DKI46"/>
    <mergeCell ref="DKT46:DKY46"/>
    <mergeCell ref="DLJ46:DLO46"/>
    <mergeCell ref="DAX46:DBC46"/>
    <mergeCell ref="DBN46:DBS46"/>
    <mergeCell ref="DCD46:DCI46"/>
    <mergeCell ref="DCT46:DCY46"/>
    <mergeCell ref="DDJ46:DDO46"/>
    <mergeCell ref="DDZ46:DEE46"/>
    <mergeCell ref="DEP46:DEU46"/>
    <mergeCell ref="DFF46:DFK46"/>
    <mergeCell ref="DFV46:DGA46"/>
    <mergeCell ref="CVJ46:CVO46"/>
    <mergeCell ref="CVZ46:CWE46"/>
    <mergeCell ref="CWP46:CWU46"/>
    <mergeCell ref="CXF46:CXK46"/>
    <mergeCell ref="CXV46:CYA46"/>
    <mergeCell ref="CYL46:CYQ46"/>
    <mergeCell ref="CZB46:CZG46"/>
    <mergeCell ref="CZR46:CZW46"/>
    <mergeCell ref="DAH46:DAM46"/>
    <mergeCell ref="CPV46:CQA46"/>
    <mergeCell ref="CQL46:CQQ46"/>
    <mergeCell ref="CRB46:CRG46"/>
    <mergeCell ref="CRR46:CRW46"/>
    <mergeCell ref="CSH46:CSM46"/>
    <mergeCell ref="CSX46:CTC46"/>
    <mergeCell ref="CTN46:CTS46"/>
    <mergeCell ref="CUD46:CUI46"/>
    <mergeCell ref="CUT46:CUY46"/>
    <mergeCell ref="CKH46:CKM46"/>
    <mergeCell ref="CKX46:CLC46"/>
    <mergeCell ref="CLN46:CLS46"/>
    <mergeCell ref="CMD46:CMI46"/>
    <mergeCell ref="CMT46:CMY46"/>
    <mergeCell ref="CNJ46:CNO46"/>
    <mergeCell ref="CNZ46:COE46"/>
    <mergeCell ref="COP46:COU46"/>
    <mergeCell ref="CPF46:CPK46"/>
    <mergeCell ref="CET46:CEY46"/>
    <mergeCell ref="CFJ46:CFO46"/>
    <mergeCell ref="CFZ46:CGE46"/>
    <mergeCell ref="CGP46:CGU46"/>
    <mergeCell ref="CHF46:CHK46"/>
    <mergeCell ref="CHV46:CIA46"/>
    <mergeCell ref="CIL46:CIQ46"/>
    <mergeCell ref="CJB46:CJG46"/>
    <mergeCell ref="CJR46:CJW46"/>
    <mergeCell ref="BZF46:BZK46"/>
    <mergeCell ref="BZV46:CAA46"/>
    <mergeCell ref="CAL46:CAQ46"/>
    <mergeCell ref="CBB46:CBG46"/>
    <mergeCell ref="CBR46:CBW46"/>
    <mergeCell ref="CCH46:CCM46"/>
    <mergeCell ref="CCX46:CDC46"/>
    <mergeCell ref="CDN46:CDS46"/>
    <mergeCell ref="CED46:CEI46"/>
    <mergeCell ref="BTR46:BTW46"/>
    <mergeCell ref="BUH46:BUM46"/>
    <mergeCell ref="BUX46:BVC46"/>
    <mergeCell ref="BVN46:BVS46"/>
    <mergeCell ref="BWD46:BWI46"/>
    <mergeCell ref="BWT46:BWY46"/>
    <mergeCell ref="BXJ46:BXO46"/>
    <mergeCell ref="BXZ46:BYE46"/>
    <mergeCell ref="BYP46:BYU46"/>
    <mergeCell ref="BOD46:BOI46"/>
    <mergeCell ref="BOT46:BOY46"/>
    <mergeCell ref="BPJ46:BPO46"/>
    <mergeCell ref="BPZ46:BQE46"/>
    <mergeCell ref="BQP46:BQU46"/>
    <mergeCell ref="BRF46:BRK46"/>
    <mergeCell ref="BRV46:BSA46"/>
    <mergeCell ref="BSL46:BSQ46"/>
    <mergeCell ref="BTB46:BTG46"/>
    <mergeCell ref="BIP46:BIU46"/>
    <mergeCell ref="BJF46:BJK46"/>
    <mergeCell ref="BJV46:BKA46"/>
    <mergeCell ref="BKL46:BKQ46"/>
    <mergeCell ref="BLB46:BLG46"/>
    <mergeCell ref="BLR46:BLW46"/>
    <mergeCell ref="BMH46:BMM46"/>
    <mergeCell ref="BMX46:BNC46"/>
    <mergeCell ref="BNN46:BNS46"/>
    <mergeCell ref="BDB46:BDG46"/>
    <mergeCell ref="BDR46:BDW46"/>
    <mergeCell ref="BEH46:BEM46"/>
    <mergeCell ref="BEX46:BFC46"/>
    <mergeCell ref="BFN46:BFS46"/>
    <mergeCell ref="BGD46:BGI46"/>
    <mergeCell ref="BGT46:BGY46"/>
    <mergeCell ref="BHJ46:BHO46"/>
    <mergeCell ref="BHZ46:BIE46"/>
    <mergeCell ref="AXN46:AXS46"/>
    <mergeCell ref="AYD46:AYI46"/>
    <mergeCell ref="AYT46:AYY46"/>
    <mergeCell ref="AZJ46:AZO46"/>
    <mergeCell ref="AZZ46:BAE46"/>
    <mergeCell ref="BAP46:BAU46"/>
    <mergeCell ref="BBF46:BBK46"/>
    <mergeCell ref="BBV46:BCA46"/>
    <mergeCell ref="BCL46:BCQ46"/>
    <mergeCell ref="ARZ46:ASE46"/>
    <mergeCell ref="ASP46:ASU46"/>
    <mergeCell ref="ATF46:ATK46"/>
    <mergeCell ref="ATV46:AUA46"/>
    <mergeCell ref="AUL46:AUQ46"/>
    <mergeCell ref="AVB46:AVG46"/>
    <mergeCell ref="AVR46:AVW46"/>
    <mergeCell ref="AWH46:AWM46"/>
    <mergeCell ref="AWX46:AXC46"/>
    <mergeCell ref="AML46:AMQ46"/>
    <mergeCell ref="ANB46:ANG46"/>
    <mergeCell ref="ANR46:ANW46"/>
    <mergeCell ref="AOH46:AOM46"/>
    <mergeCell ref="AOX46:APC46"/>
    <mergeCell ref="APN46:APS46"/>
    <mergeCell ref="AQD46:AQI46"/>
    <mergeCell ref="AQT46:AQY46"/>
    <mergeCell ref="ARJ46:ARO46"/>
    <mergeCell ref="AGX46:AHC46"/>
    <mergeCell ref="AHN46:AHS46"/>
    <mergeCell ref="AID46:AII46"/>
    <mergeCell ref="AIT46:AIY46"/>
    <mergeCell ref="AJJ46:AJO46"/>
    <mergeCell ref="AJZ46:AKE46"/>
    <mergeCell ref="AKP46:AKU46"/>
    <mergeCell ref="ALF46:ALK46"/>
    <mergeCell ref="ALV46:AMA46"/>
    <mergeCell ref="ABJ46:ABO46"/>
    <mergeCell ref="ABZ46:ACE46"/>
    <mergeCell ref="ACP46:ACU46"/>
    <mergeCell ref="ADF46:ADK46"/>
    <mergeCell ref="ADV46:AEA46"/>
    <mergeCell ref="AEL46:AEQ46"/>
    <mergeCell ref="AFB46:AFG46"/>
    <mergeCell ref="AFR46:AFW46"/>
    <mergeCell ref="AGH46:AGM46"/>
    <mergeCell ref="VV46:WA46"/>
    <mergeCell ref="WL46:WQ46"/>
    <mergeCell ref="XB46:XG46"/>
    <mergeCell ref="XR46:XW46"/>
    <mergeCell ref="YH46:YM46"/>
    <mergeCell ref="YX46:ZC46"/>
    <mergeCell ref="ZN46:ZS46"/>
    <mergeCell ref="AAD46:AAI46"/>
    <mergeCell ref="AAT46:AAY46"/>
    <mergeCell ref="QH46:QM46"/>
    <mergeCell ref="QX46:RC46"/>
    <mergeCell ref="RN46:RS46"/>
    <mergeCell ref="SD46:SI46"/>
    <mergeCell ref="ST46:SY46"/>
    <mergeCell ref="TJ46:TO46"/>
    <mergeCell ref="TZ46:UE46"/>
    <mergeCell ref="UP46:UU46"/>
    <mergeCell ref="VF46:VK46"/>
    <mergeCell ref="KT46:KY46"/>
    <mergeCell ref="LJ46:LO46"/>
    <mergeCell ref="LZ46:ME46"/>
    <mergeCell ref="MP46:MU46"/>
    <mergeCell ref="NF46:NK46"/>
    <mergeCell ref="NV46:OA46"/>
    <mergeCell ref="OL46:OQ46"/>
    <mergeCell ref="PB46:PG46"/>
    <mergeCell ref="PR46:PW46"/>
    <mergeCell ref="FF46:FK46"/>
    <mergeCell ref="FV46:GA46"/>
    <mergeCell ref="GL46:GQ46"/>
    <mergeCell ref="HB46:HG46"/>
    <mergeCell ref="HR46:HW46"/>
    <mergeCell ref="IH46:IM46"/>
    <mergeCell ref="IX46:JC46"/>
    <mergeCell ref="JN46:JS46"/>
    <mergeCell ref="KD46:KI46"/>
    <mergeCell ref="R46:W46"/>
    <mergeCell ref="AH46:AM46"/>
    <mergeCell ref="AX46:BC46"/>
    <mergeCell ref="BN46:BS46"/>
    <mergeCell ref="CD46:CI46"/>
    <mergeCell ref="CT46:CY46"/>
    <mergeCell ref="DJ46:DO46"/>
    <mergeCell ref="DZ46:EE46"/>
    <mergeCell ref="EP46:EU46"/>
    <mergeCell ref="B479:G479"/>
    <mergeCell ref="B505:G505"/>
    <mergeCell ref="B516:G516"/>
    <mergeCell ref="B517:G517"/>
    <mergeCell ref="B518:G518"/>
    <mergeCell ref="B524:G524"/>
    <mergeCell ref="B522:G522"/>
    <mergeCell ref="B523:G523"/>
    <mergeCell ref="H547:N547"/>
    <mergeCell ref="A548:O548"/>
    <mergeCell ref="B525:G525"/>
    <mergeCell ref="B526:G526"/>
    <mergeCell ref="B521:G521"/>
    <mergeCell ref="B520:G520"/>
    <mergeCell ref="B519:G519"/>
    <mergeCell ref="B528:G528"/>
    <mergeCell ref="B527:G527"/>
    <mergeCell ref="B535:G535"/>
    <mergeCell ref="B536:G536"/>
    <mergeCell ref="B529:G529"/>
    <mergeCell ref="B530:G530"/>
    <mergeCell ref="B531:G531"/>
    <mergeCell ref="B498:G498"/>
    <mergeCell ref="B499:G499"/>
    <mergeCell ref="B543:G543"/>
    <mergeCell ref="B544:G544"/>
    <mergeCell ref="B545:G545"/>
    <mergeCell ref="B546:G546"/>
    <mergeCell ref="B508:G508"/>
    <mergeCell ref="B509:G509"/>
    <mergeCell ref="B510:G510"/>
    <mergeCell ref="B511:G511"/>
    <mergeCell ref="B512:G512"/>
    <mergeCell ref="B513:G513"/>
    <mergeCell ref="B532:G532"/>
    <mergeCell ref="B533:G533"/>
    <mergeCell ref="B534:G534"/>
    <mergeCell ref="B537:G537"/>
    <mergeCell ref="B538:G538"/>
    <mergeCell ref="B539:G539"/>
    <mergeCell ref="B540:G540"/>
    <mergeCell ref="B541:G541"/>
    <mergeCell ref="B542:G542"/>
    <mergeCell ref="B489:G489"/>
    <mergeCell ref="B490:G490"/>
    <mergeCell ref="B494:G494"/>
    <mergeCell ref="B495:G495"/>
    <mergeCell ref="A515:O515"/>
    <mergeCell ref="H514:N514"/>
    <mergeCell ref="B482:G482"/>
    <mergeCell ref="B483:G483"/>
    <mergeCell ref="B484:G484"/>
    <mergeCell ref="B485:G485"/>
    <mergeCell ref="B486:G486"/>
    <mergeCell ref="B487:G487"/>
    <mergeCell ref="B488:G488"/>
    <mergeCell ref="B500:G500"/>
    <mergeCell ref="B501:G501"/>
    <mergeCell ref="B502:G502"/>
    <mergeCell ref="B503:G503"/>
    <mergeCell ref="B504:G504"/>
    <mergeCell ref="B506:G506"/>
    <mergeCell ref="B507:G507"/>
    <mergeCell ref="B496:G496"/>
    <mergeCell ref="B491:G491"/>
    <mergeCell ref="B492:G492"/>
    <mergeCell ref="B493:G493"/>
    <mergeCell ref="B497:G497"/>
    <mergeCell ref="B469:G469"/>
    <mergeCell ref="B470:G470"/>
    <mergeCell ref="B471:G471"/>
    <mergeCell ref="B472:G472"/>
    <mergeCell ref="B473:G473"/>
    <mergeCell ref="B474:G474"/>
    <mergeCell ref="B475:G475"/>
    <mergeCell ref="B476:G476"/>
    <mergeCell ref="B467:G467"/>
    <mergeCell ref="B468:G468"/>
    <mergeCell ref="B156:G156"/>
    <mergeCell ref="B192:G192"/>
    <mergeCell ref="B193:G193"/>
    <mergeCell ref="B194:G194"/>
    <mergeCell ref="B460:G460"/>
    <mergeCell ref="B325:G325"/>
    <mergeCell ref="A267:N267"/>
    <mergeCell ref="A277:N277"/>
    <mergeCell ref="A283:N283"/>
    <mergeCell ref="A459:O459"/>
    <mergeCell ref="A441:O441"/>
    <mergeCell ref="A409:O409"/>
    <mergeCell ref="A371:O371"/>
    <mergeCell ref="A317:O317"/>
    <mergeCell ref="A309:O309"/>
    <mergeCell ref="A284:O284"/>
    <mergeCell ref="A328:O328"/>
    <mergeCell ref="A230:O230"/>
    <mergeCell ref="A268:O268"/>
    <mergeCell ref="B449:G449"/>
    <mergeCell ref="B450:G450"/>
    <mergeCell ref="B451:G451"/>
    <mergeCell ref="B461:G461"/>
    <mergeCell ref="B462:G462"/>
    <mergeCell ref="B463:G463"/>
    <mergeCell ref="B464:G464"/>
    <mergeCell ref="B465:G465"/>
    <mergeCell ref="B466:G466"/>
    <mergeCell ref="A143:O143"/>
    <mergeCell ref="A115:O115"/>
    <mergeCell ref="A101:O101"/>
    <mergeCell ref="B136:G136"/>
    <mergeCell ref="B137:G137"/>
    <mergeCell ref="B138:G138"/>
    <mergeCell ref="B93:G93"/>
    <mergeCell ref="A249:O249"/>
    <mergeCell ref="B96:G96"/>
    <mergeCell ref="B97:G97"/>
    <mergeCell ref="B105:G105"/>
    <mergeCell ref="B106:G106"/>
    <mergeCell ref="B123:G123"/>
    <mergeCell ref="B124:G124"/>
    <mergeCell ref="B125:G125"/>
    <mergeCell ref="B219:G219"/>
    <mergeCell ref="B291:G291"/>
    <mergeCell ref="B331:G331"/>
    <mergeCell ref="B289:G289"/>
    <mergeCell ref="B271:G271"/>
    <mergeCell ref="B272:G272"/>
    <mergeCell ref="B273:G273"/>
    <mergeCell ref="B215:G215"/>
    <mergeCell ref="B216:G216"/>
    <mergeCell ref="B217:G217"/>
    <mergeCell ref="B117:G117"/>
    <mergeCell ref="B119:G119"/>
    <mergeCell ref="B120:G120"/>
    <mergeCell ref="B122:G122"/>
    <mergeCell ref="B181:G181"/>
    <mergeCell ref="B180:G180"/>
    <mergeCell ref="B175:G175"/>
    <mergeCell ref="B79:G79"/>
    <mergeCell ref="B72:G72"/>
    <mergeCell ref="B82:G82"/>
    <mergeCell ref="B83:G83"/>
    <mergeCell ref="B84:G84"/>
    <mergeCell ref="B73:G73"/>
    <mergeCell ref="B74:G74"/>
    <mergeCell ref="A177:O177"/>
    <mergeCell ref="B95:G95"/>
    <mergeCell ref="B155:G155"/>
    <mergeCell ref="B108:G108"/>
    <mergeCell ref="B132:G132"/>
    <mergeCell ref="B133:G133"/>
    <mergeCell ref="B162:G162"/>
    <mergeCell ref="B111:G111"/>
    <mergeCell ref="B112:G112"/>
    <mergeCell ref="B160:G160"/>
    <mergeCell ref="B103:G103"/>
    <mergeCell ref="B76:G76"/>
    <mergeCell ref="B452:G452"/>
    <mergeCell ref="B420:G420"/>
    <mergeCell ref="B421:G421"/>
    <mergeCell ref="B422:G422"/>
    <mergeCell ref="B374:G374"/>
    <mergeCell ref="B318:G318"/>
    <mergeCell ref="B319:G319"/>
    <mergeCell ref="B346:G346"/>
    <mergeCell ref="B326:G326"/>
    <mergeCell ref="B322:G322"/>
    <mergeCell ref="B384:G384"/>
    <mergeCell ref="B388:G388"/>
    <mergeCell ref="B389:G389"/>
    <mergeCell ref="B390:G390"/>
    <mergeCell ref="B375:G375"/>
    <mergeCell ref="B376:G376"/>
    <mergeCell ref="B395:G395"/>
    <mergeCell ref="B396:G396"/>
    <mergeCell ref="A334:O334"/>
    <mergeCell ref="B383:G383"/>
    <mergeCell ref="B344:G344"/>
    <mergeCell ref="B373:G373"/>
    <mergeCell ref="B401:G401"/>
    <mergeCell ref="B338:G338"/>
    <mergeCell ref="B339:G339"/>
    <mergeCell ref="B347:G347"/>
    <mergeCell ref="B352:G352"/>
    <mergeCell ref="B342:G342"/>
    <mergeCell ref="B320:G320"/>
    <mergeCell ref="B349:G349"/>
    <mergeCell ref="B350:G350"/>
    <mergeCell ref="B369:G369"/>
    <mergeCell ref="A278:O278"/>
    <mergeCell ref="B404:G404"/>
    <mergeCell ref="B434:G434"/>
    <mergeCell ref="B400:G400"/>
    <mergeCell ref="B402:G402"/>
    <mergeCell ref="B437:G437"/>
    <mergeCell ref="B407:G407"/>
    <mergeCell ref="B423:G423"/>
    <mergeCell ref="B424:G424"/>
    <mergeCell ref="B425:G425"/>
    <mergeCell ref="B426:G426"/>
    <mergeCell ref="B427:G427"/>
    <mergeCell ref="B455:G455"/>
    <mergeCell ref="B456:G456"/>
    <mergeCell ref="B457:G457"/>
    <mergeCell ref="B444:G444"/>
    <mergeCell ref="B413:G413"/>
    <mergeCell ref="B415:G415"/>
    <mergeCell ref="B416:G416"/>
    <mergeCell ref="B417:G417"/>
    <mergeCell ref="B418:G418"/>
    <mergeCell ref="B435:G435"/>
    <mergeCell ref="B436:G436"/>
    <mergeCell ref="B405:G405"/>
    <mergeCell ref="B410:G410"/>
    <mergeCell ref="B439:G439"/>
    <mergeCell ref="B403:G403"/>
    <mergeCell ref="B378:G378"/>
    <mergeCell ref="B358:G358"/>
    <mergeCell ref="B372:G372"/>
    <mergeCell ref="B365:G365"/>
    <mergeCell ref="B366:G366"/>
    <mergeCell ref="B275:G275"/>
    <mergeCell ref="B276:G276"/>
    <mergeCell ref="B279:G279"/>
    <mergeCell ref="B280:G280"/>
    <mergeCell ref="B430:G430"/>
    <mergeCell ref="B286:G286"/>
    <mergeCell ref="B392:G392"/>
    <mergeCell ref="B393:G393"/>
    <mergeCell ref="B398:G398"/>
    <mergeCell ref="B399:G399"/>
    <mergeCell ref="B380:G380"/>
    <mergeCell ref="B386:G386"/>
    <mergeCell ref="B385:G385"/>
    <mergeCell ref="B406:G406"/>
    <mergeCell ref="B381:G381"/>
    <mergeCell ref="B351:G351"/>
    <mergeCell ref="B302:G302"/>
    <mergeCell ref="B304:G304"/>
    <mergeCell ref="B332:G332"/>
    <mergeCell ref="B330:G330"/>
    <mergeCell ref="B329:G329"/>
    <mergeCell ref="B305:G305"/>
    <mergeCell ref="B306:G306"/>
    <mergeCell ref="B382:G382"/>
    <mergeCell ref="B387:G387"/>
    <mergeCell ref="B290:G290"/>
    <mergeCell ref="B323:G323"/>
    <mergeCell ref="B324:G324"/>
    <mergeCell ref="B367:G367"/>
    <mergeCell ref="B360:G360"/>
    <mergeCell ref="B359:G359"/>
    <mergeCell ref="B379:G379"/>
    <mergeCell ref="B252:G252"/>
    <mergeCell ref="B255:G255"/>
    <mergeCell ref="B256:G256"/>
    <mergeCell ref="B257:G257"/>
    <mergeCell ref="B264:G264"/>
    <mergeCell ref="B299:G299"/>
    <mergeCell ref="B298:G298"/>
    <mergeCell ref="B303:G303"/>
    <mergeCell ref="B311:G311"/>
    <mergeCell ref="B19:G19"/>
    <mergeCell ref="B262:G262"/>
    <mergeCell ref="B265:G265"/>
    <mergeCell ref="H62:N62"/>
    <mergeCell ref="B18:O18"/>
    <mergeCell ref="B59:G59"/>
    <mergeCell ref="B60:G60"/>
    <mergeCell ref="B39:G39"/>
    <mergeCell ref="B40:G40"/>
    <mergeCell ref="A27:N27"/>
    <mergeCell ref="B29:G29"/>
    <mergeCell ref="B36:G36"/>
    <mergeCell ref="B58:G58"/>
    <mergeCell ref="B54:G54"/>
    <mergeCell ref="H51:N51"/>
    <mergeCell ref="B189:G189"/>
    <mergeCell ref="B224:G224"/>
    <mergeCell ref="B179:G179"/>
    <mergeCell ref="B196:G196"/>
    <mergeCell ref="B261:G261"/>
    <mergeCell ref="B239:G239"/>
    <mergeCell ref="B209:G209"/>
    <mergeCell ref="B211:G211"/>
    <mergeCell ref="A1:N1"/>
    <mergeCell ref="B61:G61"/>
    <mergeCell ref="B22:G22"/>
    <mergeCell ref="B153:G153"/>
    <mergeCell ref="B145:G145"/>
    <mergeCell ref="B42:G42"/>
    <mergeCell ref="B57:G57"/>
    <mergeCell ref="B53:G53"/>
    <mergeCell ref="B43:G43"/>
    <mergeCell ref="B45:G45"/>
    <mergeCell ref="B146:G146"/>
    <mergeCell ref="B147:G147"/>
    <mergeCell ref="B148:G148"/>
    <mergeCell ref="B151:G151"/>
    <mergeCell ref="B141:G141"/>
    <mergeCell ref="B32:G32"/>
    <mergeCell ref="B41:G41"/>
    <mergeCell ref="B37:G37"/>
    <mergeCell ref="B38:G38"/>
    <mergeCell ref="B31:G31"/>
    <mergeCell ref="B44:G44"/>
    <mergeCell ref="B126:G126"/>
    <mergeCell ref="B85:G85"/>
    <mergeCell ref="B86:G86"/>
    <mergeCell ref="B87:G87"/>
    <mergeCell ref="B88:G88"/>
    <mergeCell ref="B134:G134"/>
    <mergeCell ref="B128:G128"/>
    <mergeCell ref="B77:G77"/>
    <mergeCell ref="B78:G78"/>
    <mergeCell ref="B80:G80"/>
    <mergeCell ref="B81:G81"/>
    <mergeCell ref="B214:G214"/>
    <mergeCell ref="A16:N16"/>
    <mergeCell ref="B30:G30"/>
    <mergeCell ref="B178:G178"/>
    <mergeCell ref="B90:G90"/>
    <mergeCell ref="B91:G91"/>
    <mergeCell ref="B75:G75"/>
    <mergeCell ref="B25:G25"/>
    <mergeCell ref="B23:G23"/>
    <mergeCell ref="B24:G24"/>
    <mergeCell ref="B65:G65"/>
    <mergeCell ref="B66:G66"/>
    <mergeCell ref="B64:G64"/>
    <mergeCell ref="B35:G35"/>
    <mergeCell ref="B33:G33"/>
    <mergeCell ref="B67:G67"/>
    <mergeCell ref="A28:O28"/>
    <mergeCell ref="A63:O63"/>
    <mergeCell ref="B99:G99"/>
    <mergeCell ref="B139:G139"/>
    <mergeCell ref="B150:G150"/>
    <mergeCell ref="B183:G183"/>
    <mergeCell ref="B186:G186"/>
    <mergeCell ref="B197:G197"/>
    <mergeCell ref="B205:G205"/>
    <mergeCell ref="B212:G212"/>
    <mergeCell ref="B140:G140"/>
    <mergeCell ref="A52:O52"/>
    <mergeCell ref="B46:G46"/>
    <mergeCell ref="B50:G50"/>
    <mergeCell ref="B71:G71"/>
    <mergeCell ref="B68:G68"/>
    <mergeCell ref="B251:G251"/>
    <mergeCell ref="B245:G245"/>
    <mergeCell ref="B246:G246"/>
    <mergeCell ref="B237:G237"/>
    <mergeCell ref="B343:G343"/>
    <mergeCell ref="B337:G337"/>
    <mergeCell ref="B266:G266"/>
    <mergeCell ref="B269:G269"/>
    <mergeCell ref="B270:G270"/>
    <mergeCell ref="B312:G312"/>
    <mergeCell ref="B292:G292"/>
    <mergeCell ref="B293:G293"/>
    <mergeCell ref="B294:G294"/>
    <mergeCell ref="B297:G297"/>
    <mergeCell ref="B336:G336"/>
    <mergeCell ref="B107:G107"/>
    <mergeCell ref="B195:G195"/>
    <mergeCell ref="B210:G210"/>
    <mergeCell ref="B130:G130"/>
    <mergeCell ref="B235:G235"/>
    <mergeCell ref="B220:G220"/>
    <mergeCell ref="B281:G281"/>
    <mergeCell ref="B240:G240"/>
    <mergeCell ref="B222:G222"/>
    <mergeCell ref="B223:G223"/>
    <mergeCell ref="B250:G250"/>
    <mergeCell ref="B243:G243"/>
    <mergeCell ref="B242:G242"/>
    <mergeCell ref="B244:G244"/>
    <mergeCell ref="B238:G238"/>
    <mergeCell ref="B113:G113"/>
    <mergeCell ref="B232:G232"/>
    <mergeCell ref="B258:G258"/>
    <mergeCell ref="B259:G259"/>
    <mergeCell ref="B260:G260"/>
    <mergeCell ref="B274:G274"/>
    <mergeCell ref="B287:G287"/>
    <mergeCell ref="B288:G288"/>
    <mergeCell ref="B348:G348"/>
    <mergeCell ref="B307:G307"/>
    <mergeCell ref="B310:G310"/>
    <mergeCell ref="B282:G282"/>
    <mergeCell ref="B285:G285"/>
    <mergeCell ref="B263:G263"/>
    <mergeCell ref="K2:O2"/>
    <mergeCell ref="A7:B7"/>
    <mergeCell ref="A9:P9"/>
    <mergeCell ref="C6:D6"/>
    <mergeCell ref="C7:D7"/>
    <mergeCell ref="K3:O4"/>
    <mergeCell ref="B10:O10"/>
    <mergeCell ref="B149:G149"/>
    <mergeCell ref="A2:C2"/>
    <mergeCell ref="E3:G4"/>
    <mergeCell ref="B20:G20"/>
    <mergeCell ref="B12:G12"/>
    <mergeCell ref="B15:G15"/>
    <mergeCell ref="A6:B6"/>
    <mergeCell ref="E2:G2"/>
    <mergeCell ref="B26:G26"/>
    <mergeCell ref="K6:P6"/>
    <mergeCell ref="B315:G315"/>
    <mergeCell ref="B340:G340"/>
    <mergeCell ref="B335:G335"/>
    <mergeCell ref="E576:J576"/>
    <mergeCell ref="B574:D576"/>
    <mergeCell ref="B443:G443"/>
    <mergeCell ref="B442:G442"/>
    <mergeCell ref="B552:G552"/>
    <mergeCell ref="B553:G553"/>
    <mergeCell ref="B554:G554"/>
    <mergeCell ref="B555:G555"/>
    <mergeCell ref="H565:N565"/>
    <mergeCell ref="A566:O566"/>
    <mergeCell ref="E574:L574"/>
    <mergeCell ref="E575:J575"/>
    <mergeCell ref="A567:O567"/>
    <mergeCell ref="B568:O568"/>
    <mergeCell ref="B569:O569"/>
    <mergeCell ref="A570:O570"/>
    <mergeCell ref="B558:G558"/>
    <mergeCell ref="B549:G549"/>
    <mergeCell ref="B445:G445"/>
    <mergeCell ref="B446:G446"/>
    <mergeCell ref="B447:G447"/>
    <mergeCell ref="B448:G448"/>
    <mergeCell ref="B453:G453"/>
    <mergeCell ref="B454:G454"/>
    <mergeCell ref="A562:O562"/>
    <mergeCell ref="B563:G563"/>
    <mergeCell ref="B564:G564"/>
    <mergeCell ref="B560:G560"/>
    <mergeCell ref="B477:G477"/>
    <mergeCell ref="B478:G478"/>
    <mergeCell ref="B480:G480"/>
    <mergeCell ref="B481:G481"/>
    <mergeCell ref="B353:G353"/>
    <mergeCell ref="B345:G345"/>
    <mergeCell ref="B354:G354"/>
    <mergeCell ref="B357:G357"/>
    <mergeCell ref="B397:G397"/>
    <mergeCell ref="B377:G377"/>
    <mergeCell ref="B391:G391"/>
    <mergeCell ref="B394:G394"/>
    <mergeCell ref="H561:N561"/>
    <mergeCell ref="B158:G158"/>
    <mergeCell ref="B161:G161"/>
    <mergeCell ref="B182:G182"/>
    <mergeCell ref="B185:G185"/>
    <mergeCell ref="B187:G187"/>
    <mergeCell ref="B200:G200"/>
    <mergeCell ref="B236:G236"/>
    <mergeCell ref="B556:G556"/>
    <mergeCell ref="B412:G412"/>
    <mergeCell ref="B414:G414"/>
    <mergeCell ref="B411:G411"/>
    <mergeCell ref="B550:G550"/>
    <mergeCell ref="B551:G551"/>
    <mergeCell ref="B321:G321"/>
    <mergeCell ref="B201:G201"/>
    <mergeCell ref="B188:G188"/>
    <mergeCell ref="B199:G199"/>
    <mergeCell ref="B206:G206"/>
    <mergeCell ref="B207:G207"/>
    <mergeCell ref="B557:G557"/>
    <mergeCell ref="B295:G295"/>
    <mergeCell ref="B300:G300"/>
    <mergeCell ref="B559:G559"/>
    <mergeCell ref="B296:G296"/>
    <mergeCell ref="B313:G313"/>
    <mergeCell ref="B314:G314"/>
    <mergeCell ref="B361:G361"/>
    <mergeCell ref="B362:G362"/>
    <mergeCell ref="B363:G363"/>
    <mergeCell ref="B364:G364"/>
    <mergeCell ref="B368:G368"/>
    <mergeCell ref="B213:G213"/>
    <mergeCell ref="B131:G131"/>
    <mergeCell ref="B154:G154"/>
    <mergeCell ref="B190:G190"/>
    <mergeCell ref="B191:G191"/>
    <mergeCell ref="B173:G173"/>
    <mergeCell ref="B174:G174"/>
    <mergeCell ref="B221:G221"/>
    <mergeCell ref="B218:G218"/>
    <mergeCell ref="B159:G159"/>
    <mergeCell ref="B163:G163"/>
    <mergeCell ref="B167:G167"/>
    <mergeCell ref="B171:G171"/>
    <mergeCell ref="B170:G170"/>
    <mergeCell ref="B168:G168"/>
    <mergeCell ref="B203:G203"/>
    <mergeCell ref="B164:G164"/>
    <mergeCell ref="B169:G169"/>
    <mergeCell ref="B184:G184"/>
    <mergeCell ref="B202:G202"/>
    <mergeCell ref="B152:G152"/>
    <mergeCell ref="B172:G172"/>
    <mergeCell ref="B144:G144"/>
    <mergeCell ref="B135:G135"/>
    <mergeCell ref="A3:D5"/>
    <mergeCell ref="B34:G34"/>
    <mergeCell ref="B92:G92"/>
    <mergeCell ref="B69:G69"/>
    <mergeCell ref="B204:G204"/>
    <mergeCell ref="B198:G198"/>
    <mergeCell ref="B102:G102"/>
    <mergeCell ref="B208:G208"/>
    <mergeCell ref="B165:G165"/>
    <mergeCell ref="B166:G166"/>
    <mergeCell ref="B55:G55"/>
    <mergeCell ref="B56:G56"/>
    <mergeCell ref="B157:G157"/>
    <mergeCell ref="A100:N100"/>
    <mergeCell ref="A114:N114"/>
    <mergeCell ref="A142:N142"/>
    <mergeCell ref="A176:N176"/>
    <mergeCell ref="B98:G98"/>
    <mergeCell ref="B127:G127"/>
    <mergeCell ref="B121:G121"/>
    <mergeCell ref="K8:P8"/>
    <mergeCell ref="B94:G94"/>
    <mergeCell ref="B129:G129"/>
    <mergeCell ref="K7:P7"/>
    <mergeCell ref="B13:G13"/>
    <mergeCell ref="B89:G89"/>
    <mergeCell ref="B104:G104"/>
    <mergeCell ref="B109:G109"/>
    <mergeCell ref="B110:G110"/>
    <mergeCell ref="B116:G116"/>
    <mergeCell ref="B70:G70"/>
    <mergeCell ref="B118:G118"/>
    <mergeCell ref="A229:N229"/>
    <mergeCell ref="A248:N248"/>
    <mergeCell ref="A308:N308"/>
    <mergeCell ref="A316:N316"/>
    <mergeCell ref="A327:N327"/>
    <mergeCell ref="H458:N458"/>
    <mergeCell ref="B341:G341"/>
    <mergeCell ref="H370:N370"/>
    <mergeCell ref="H408:N408"/>
    <mergeCell ref="B428:G428"/>
    <mergeCell ref="H440:N440"/>
    <mergeCell ref="B253:G253"/>
    <mergeCell ref="B301:G301"/>
    <mergeCell ref="A333:N333"/>
    <mergeCell ref="B225:G225"/>
    <mergeCell ref="B226:G226"/>
    <mergeCell ref="B227:G227"/>
    <mergeCell ref="B228:G228"/>
    <mergeCell ref="B234:G234"/>
    <mergeCell ref="B241:G241"/>
    <mergeCell ref="B233:G233"/>
    <mergeCell ref="B247:G247"/>
    <mergeCell ref="B254:G254"/>
    <mergeCell ref="B438:G438"/>
    <mergeCell ref="B429:G429"/>
    <mergeCell ref="B432:G432"/>
    <mergeCell ref="B433:G433"/>
    <mergeCell ref="B431:G431"/>
    <mergeCell ref="B419:G419"/>
    <mergeCell ref="B231:G231"/>
    <mergeCell ref="B355:G355"/>
    <mergeCell ref="B356:G356"/>
  </mergeCells>
  <phoneticPr fontId="68" type="noConversion"/>
  <printOptions horizontalCentered="1"/>
  <pageMargins left="0.39370078740157483" right="0.39370078740157483" top="0.39370078740157483" bottom="0.59055118110236215" header="0.31496062992125984" footer="0.31496062992125984"/>
  <pageSetup scale="44" fitToHeight="0" orientation="landscape" r:id="rId1"/>
  <headerFooter scaleWithDoc="0" alignWithMargins="0">
    <oddFooter>&amp;C&amp;P</oddFooter>
  </headerFooter>
  <rowBreaks count="13" manualBreakCount="13">
    <brk id="51" max="15" man="1"/>
    <brk id="92" max="15" man="1"/>
    <brk id="134" max="15" man="1"/>
    <brk id="171" max="15" man="1"/>
    <brk id="210" max="15" man="1"/>
    <brk id="248" max="15" man="1"/>
    <brk id="291" max="15" man="1"/>
    <brk id="333" max="15" man="1"/>
    <brk id="375" max="15" man="1"/>
    <brk id="416" max="15" man="1"/>
    <brk id="454" max="15" man="1"/>
    <brk id="493" max="15" man="1"/>
    <brk id="53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2"/>
  <sheetViews>
    <sheetView topLeftCell="A11757" zoomScale="64" zoomScaleNormal="64" workbookViewId="0">
      <selection activeCell="C14" sqref="C14:F15"/>
    </sheetView>
  </sheetViews>
  <sheetFormatPr defaultRowHeight="50.1" customHeight="1"/>
  <cols>
    <col min="2" max="2" width="25" bestFit="1" customWidth="1"/>
    <col min="3" max="3" width="184.5703125" style="5" customWidth="1"/>
    <col min="4" max="4" width="9.42578125" bestFit="1" customWidth="1"/>
    <col min="5" max="5" width="19.85546875" style="110" bestFit="1" customWidth="1"/>
  </cols>
  <sheetData>
    <row r="1" spans="2:5" ht="50.1" customHeight="1" thickBot="1"/>
    <row r="2" spans="2:5" ht="50.1" customHeight="1" thickTop="1">
      <c r="B2" s="6" t="s">
        <v>43</v>
      </c>
      <c r="C2" s="7" t="s">
        <v>6247</v>
      </c>
      <c r="D2" s="6" t="s">
        <v>44</v>
      </c>
      <c r="E2" s="118" t="s">
        <v>45</v>
      </c>
    </row>
    <row r="3" spans="2:5" ht="50.1" customHeight="1">
      <c r="B3" s="114" t="s">
        <v>16242</v>
      </c>
      <c r="C3" s="114" t="s">
        <v>16243</v>
      </c>
      <c r="D3" s="114" t="s">
        <v>44</v>
      </c>
      <c r="E3" s="114" t="s">
        <v>16244</v>
      </c>
    </row>
    <row r="4" spans="2:5" ht="50.1" customHeight="1">
      <c r="B4" s="209">
        <v>97141</v>
      </c>
      <c r="C4" s="116" t="s">
        <v>46</v>
      </c>
      <c r="D4" s="116" t="s">
        <v>6465</v>
      </c>
      <c r="E4" s="208">
        <v>5.67</v>
      </c>
    </row>
    <row r="5" spans="2:5" ht="50.1" customHeight="1">
      <c r="B5" s="209">
        <v>97142</v>
      </c>
      <c r="C5" s="116" t="s">
        <v>47</v>
      </c>
      <c r="D5" s="116" t="s">
        <v>6465</v>
      </c>
      <c r="E5" s="208">
        <v>6.31</v>
      </c>
    </row>
    <row r="6" spans="2:5" ht="50.1" customHeight="1">
      <c r="B6" s="209">
        <v>97143</v>
      </c>
      <c r="C6" s="116" t="s">
        <v>48</v>
      </c>
      <c r="D6" s="116" t="s">
        <v>6465</v>
      </c>
      <c r="E6" s="208">
        <v>7.91</v>
      </c>
    </row>
    <row r="7" spans="2:5" ht="50.1" customHeight="1">
      <c r="B7" s="209">
        <v>97144</v>
      </c>
      <c r="C7" s="116" t="s">
        <v>49</v>
      </c>
      <c r="D7" s="116" t="s">
        <v>6465</v>
      </c>
      <c r="E7" s="208">
        <v>9.51</v>
      </c>
    </row>
    <row r="8" spans="2:5" ht="50.1" customHeight="1">
      <c r="B8" s="209">
        <v>97145</v>
      </c>
      <c r="C8" s="116" t="s">
        <v>50</v>
      </c>
      <c r="D8" s="116" t="s">
        <v>6465</v>
      </c>
      <c r="E8" s="208">
        <v>11.15</v>
      </c>
    </row>
    <row r="9" spans="2:5" ht="50.1" customHeight="1">
      <c r="B9" s="209">
        <v>97146</v>
      </c>
      <c r="C9" s="116" t="s">
        <v>51</v>
      </c>
      <c r="D9" s="116" t="s">
        <v>6465</v>
      </c>
      <c r="E9" s="208">
        <v>12.77</v>
      </c>
    </row>
    <row r="10" spans="2:5" ht="50.1" customHeight="1">
      <c r="B10" s="209">
        <v>97147</v>
      </c>
      <c r="C10" s="116" t="s">
        <v>52</v>
      </c>
      <c r="D10" s="116" t="s">
        <v>6465</v>
      </c>
      <c r="E10" s="208">
        <v>14.4</v>
      </c>
    </row>
    <row r="11" spans="2:5" ht="50.1" customHeight="1">
      <c r="B11" s="209">
        <v>97148</v>
      </c>
      <c r="C11" s="116" t="s">
        <v>53</v>
      </c>
      <c r="D11" s="116" t="s">
        <v>6465</v>
      </c>
      <c r="E11" s="208">
        <v>16.010000000000002</v>
      </c>
    </row>
    <row r="12" spans="2:5" ht="50.1" customHeight="1">
      <c r="B12" s="209">
        <v>97149</v>
      </c>
      <c r="C12" s="116" t="s">
        <v>54</v>
      </c>
      <c r="D12" s="116" t="s">
        <v>6465</v>
      </c>
      <c r="E12" s="208">
        <v>17.64</v>
      </c>
    </row>
    <row r="13" spans="2:5" ht="50.1" customHeight="1">
      <c r="B13" s="209">
        <v>97150</v>
      </c>
      <c r="C13" s="116" t="s">
        <v>55</v>
      </c>
      <c r="D13" s="116" t="s">
        <v>6465</v>
      </c>
      <c r="E13" s="208">
        <v>21.28</v>
      </c>
    </row>
    <row r="14" spans="2:5" ht="50.1" customHeight="1">
      <c r="B14" s="209">
        <v>97151</v>
      </c>
      <c r="C14" s="116" t="s">
        <v>56</v>
      </c>
      <c r="D14" s="116" t="s">
        <v>6465</v>
      </c>
      <c r="E14" s="208">
        <v>24.84</v>
      </c>
    </row>
    <row r="15" spans="2:5" ht="50.1" customHeight="1">
      <c r="B15" s="209">
        <v>97152</v>
      </c>
      <c r="C15" s="116" t="s">
        <v>57</v>
      </c>
      <c r="D15" s="116" t="s">
        <v>6465</v>
      </c>
      <c r="E15" s="208">
        <v>28.25</v>
      </c>
    </row>
    <row r="16" spans="2:5" ht="50.1" customHeight="1">
      <c r="B16" s="209">
        <v>97153</v>
      </c>
      <c r="C16" s="116" t="s">
        <v>58</v>
      </c>
      <c r="D16" s="116" t="s">
        <v>6465</v>
      </c>
      <c r="E16" s="208">
        <v>31.74</v>
      </c>
    </row>
    <row r="17" spans="2:5" ht="50.1" customHeight="1">
      <c r="B17" s="209">
        <v>97154</v>
      </c>
      <c r="C17" s="116" t="s">
        <v>59</v>
      </c>
      <c r="D17" s="116" t="s">
        <v>6465</v>
      </c>
      <c r="E17" s="208">
        <v>35.26</v>
      </c>
    </row>
    <row r="18" spans="2:5" ht="50.1" customHeight="1">
      <c r="B18" s="209">
        <v>97155</v>
      </c>
      <c r="C18" s="116" t="s">
        <v>60</v>
      </c>
      <c r="D18" s="116" t="s">
        <v>6465</v>
      </c>
      <c r="E18" s="208">
        <v>38.78</v>
      </c>
    </row>
    <row r="19" spans="2:5" ht="50.1" customHeight="1">
      <c r="B19" s="209">
        <v>97156</v>
      </c>
      <c r="C19" s="116" t="s">
        <v>61</v>
      </c>
      <c r="D19" s="116" t="s">
        <v>6465</v>
      </c>
      <c r="E19" s="208">
        <v>46.06</v>
      </c>
    </row>
    <row r="20" spans="2:5" ht="50.1" customHeight="1">
      <c r="B20" s="209">
        <v>97157</v>
      </c>
      <c r="C20" s="116" t="s">
        <v>62</v>
      </c>
      <c r="D20" s="116" t="s">
        <v>6465</v>
      </c>
      <c r="E20" s="208">
        <v>3.46</v>
      </c>
    </row>
    <row r="21" spans="2:5" ht="50.1" customHeight="1">
      <c r="B21" s="209">
        <v>97158</v>
      </c>
      <c r="C21" s="116" t="s">
        <v>63</v>
      </c>
      <c r="D21" s="116" t="s">
        <v>6465</v>
      </c>
      <c r="E21" s="208">
        <v>3.86</v>
      </c>
    </row>
    <row r="22" spans="2:5" ht="50.1" customHeight="1">
      <c r="B22" s="209">
        <v>97159</v>
      </c>
      <c r="C22" s="116" t="s">
        <v>64</v>
      </c>
      <c r="D22" s="116" t="s">
        <v>6465</v>
      </c>
      <c r="E22" s="208">
        <v>4.8499999999999996</v>
      </c>
    </row>
    <row r="23" spans="2:5" ht="50.1" customHeight="1">
      <c r="B23" s="209">
        <v>97160</v>
      </c>
      <c r="C23" s="116" t="s">
        <v>65</v>
      </c>
      <c r="D23" s="116" t="s">
        <v>6465</v>
      </c>
      <c r="E23" s="208">
        <v>5.83</v>
      </c>
    </row>
    <row r="24" spans="2:5" ht="50.1" customHeight="1">
      <c r="B24" s="209">
        <v>97161</v>
      </c>
      <c r="C24" s="116" t="s">
        <v>66</v>
      </c>
      <c r="D24" s="116" t="s">
        <v>6465</v>
      </c>
      <c r="E24" s="208">
        <v>6.83</v>
      </c>
    </row>
    <row r="25" spans="2:5" ht="50.1" customHeight="1">
      <c r="B25" s="209">
        <v>97162</v>
      </c>
      <c r="C25" s="116" t="s">
        <v>67</v>
      </c>
      <c r="D25" s="116" t="s">
        <v>6465</v>
      </c>
      <c r="E25" s="208">
        <v>7.83</v>
      </c>
    </row>
    <row r="26" spans="2:5" ht="50.1" customHeight="1">
      <c r="B26" s="209">
        <v>97163</v>
      </c>
      <c r="C26" s="116" t="s">
        <v>68</v>
      </c>
      <c r="D26" s="116" t="s">
        <v>6465</v>
      </c>
      <c r="E26" s="208">
        <v>8.83</v>
      </c>
    </row>
    <row r="27" spans="2:5" ht="50.1" customHeight="1">
      <c r="B27" s="209">
        <v>97164</v>
      </c>
      <c r="C27" s="116" t="s">
        <v>69</v>
      </c>
      <c r="D27" s="116" t="s">
        <v>6465</v>
      </c>
      <c r="E27" s="208">
        <v>9.83</v>
      </c>
    </row>
    <row r="28" spans="2:5" ht="50.1" customHeight="1">
      <c r="B28" s="209">
        <v>97165</v>
      </c>
      <c r="C28" s="116" t="s">
        <v>70</v>
      </c>
      <c r="D28" s="116" t="s">
        <v>6465</v>
      </c>
      <c r="E28" s="208">
        <v>10.84</v>
      </c>
    </row>
    <row r="29" spans="2:5" ht="50.1" customHeight="1">
      <c r="B29" s="209">
        <v>97166</v>
      </c>
      <c r="C29" s="116" t="s">
        <v>71</v>
      </c>
      <c r="D29" s="116" t="s">
        <v>6465</v>
      </c>
      <c r="E29" s="208">
        <v>13.09</v>
      </c>
    </row>
    <row r="30" spans="2:5" ht="50.1" customHeight="1">
      <c r="B30" s="209">
        <v>97167</v>
      </c>
      <c r="C30" s="116" t="s">
        <v>72</v>
      </c>
      <c r="D30" s="116" t="s">
        <v>6465</v>
      </c>
      <c r="E30" s="208">
        <v>15.29</v>
      </c>
    </row>
    <row r="31" spans="2:5" ht="50.1" customHeight="1">
      <c r="B31" s="209">
        <v>97168</v>
      </c>
      <c r="C31" s="116" t="s">
        <v>73</v>
      </c>
      <c r="D31" s="116" t="s">
        <v>6465</v>
      </c>
      <c r="E31" s="208">
        <v>17.350000000000001</v>
      </c>
    </row>
    <row r="32" spans="2:5" ht="50.1" customHeight="1">
      <c r="B32" s="209">
        <v>97169</v>
      </c>
      <c r="C32" s="116" t="s">
        <v>74</v>
      </c>
      <c r="D32" s="116" t="s">
        <v>6465</v>
      </c>
      <c r="E32" s="208">
        <v>19.5</v>
      </c>
    </row>
    <row r="33" spans="2:5" ht="50.1" customHeight="1">
      <c r="B33" s="209">
        <v>97170</v>
      </c>
      <c r="C33" s="116" t="s">
        <v>75</v>
      </c>
      <c r="D33" s="116" t="s">
        <v>6465</v>
      </c>
      <c r="E33" s="208">
        <v>21.67</v>
      </c>
    </row>
    <row r="34" spans="2:5" ht="50.1" customHeight="1">
      <c r="B34" s="209">
        <v>97171</v>
      </c>
      <c r="C34" s="116" t="s">
        <v>76</v>
      </c>
      <c r="D34" s="116" t="s">
        <v>6465</v>
      </c>
      <c r="E34" s="208">
        <v>23.84</v>
      </c>
    </row>
    <row r="35" spans="2:5" ht="50.1" customHeight="1">
      <c r="B35" s="209">
        <v>97172</v>
      </c>
      <c r="C35" s="116" t="s">
        <v>77</v>
      </c>
      <c r="D35" s="116" t="s">
        <v>6465</v>
      </c>
      <c r="E35" s="208">
        <v>28.41</v>
      </c>
    </row>
    <row r="36" spans="2:5" ht="50.1" customHeight="1">
      <c r="B36" s="209">
        <v>97173</v>
      </c>
      <c r="C36" s="116" t="s">
        <v>78</v>
      </c>
      <c r="D36" s="116" t="s">
        <v>6465</v>
      </c>
      <c r="E36" s="208">
        <v>25.12</v>
      </c>
    </row>
    <row r="37" spans="2:5" ht="50.1" customHeight="1">
      <c r="B37" s="209">
        <v>97174</v>
      </c>
      <c r="C37" s="116" t="s">
        <v>79</v>
      </c>
      <c r="D37" s="116" t="s">
        <v>6465</v>
      </c>
      <c r="E37" s="208">
        <v>29.08</v>
      </c>
    </row>
    <row r="38" spans="2:5" ht="50.1" customHeight="1">
      <c r="B38" s="209">
        <v>97175</v>
      </c>
      <c r="C38" s="116" t="s">
        <v>80</v>
      </c>
      <c r="D38" s="116" t="s">
        <v>6465</v>
      </c>
      <c r="E38" s="208">
        <v>33.03</v>
      </c>
    </row>
    <row r="39" spans="2:5" ht="50.1" customHeight="1">
      <c r="B39" s="209">
        <v>97176</v>
      </c>
      <c r="C39" s="116" t="s">
        <v>81</v>
      </c>
      <c r="D39" s="116" t="s">
        <v>6465</v>
      </c>
      <c r="E39" s="208">
        <v>36.99</v>
      </c>
    </row>
    <row r="40" spans="2:5" ht="50.1" customHeight="1">
      <c r="B40" s="209">
        <v>97177</v>
      </c>
      <c r="C40" s="116" t="s">
        <v>82</v>
      </c>
      <c r="D40" s="116" t="s">
        <v>6465</v>
      </c>
      <c r="E40" s="208">
        <v>44.9</v>
      </c>
    </row>
    <row r="41" spans="2:5" ht="50.1" customHeight="1">
      <c r="B41" s="209">
        <v>97178</v>
      </c>
      <c r="C41" s="116" t="s">
        <v>83</v>
      </c>
      <c r="D41" s="116" t="s">
        <v>6465</v>
      </c>
      <c r="E41" s="208">
        <v>52.82</v>
      </c>
    </row>
    <row r="42" spans="2:5" ht="50.1" customHeight="1">
      <c r="B42" s="209">
        <v>97179</v>
      </c>
      <c r="C42" s="116" t="s">
        <v>84</v>
      </c>
      <c r="D42" s="116" t="s">
        <v>6465</v>
      </c>
      <c r="E42" s="208">
        <v>60.72</v>
      </c>
    </row>
    <row r="43" spans="2:5" ht="50.1" customHeight="1">
      <c r="B43" s="209">
        <v>97180</v>
      </c>
      <c r="C43" s="116" t="s">
        <v>85</v>
      </c>
      <c r="D43" s="116" t="s">
        <v>6465</v>
      </c>
      <c r="E43" s="208">
        <v>68.63</v>
      </c>
    </row>
    <row r="44" spans="2:5" ht="50.1" customHeight="1">
      <c r="B44" s="209">
        <v>97181</v>
      </c>
      <c r="C44" s="116" t="s">
        <v>86</v>
      </c>
      <c r="D44" s="116" t="s">
        <v>6465</v>
      </c>
      <c r="E44" s="208">
        <v>79.39</v>
      </c>
    </row>
    <row r="45" spans="2:5" ht="50.1" customHeight="1">
      <c r="B45" s="209">
        <v>97182</v>
      </c>
      <c r="C45" s="116" t="s">
        <v>87</v>
      </c>
      <c r="D45" s="116" t="s">
        <v>6465</v>
      </c>
      <c r="E45" s="208">
        <v>87.6</v>
      </c>
    </row>
    <row r="46" spans="2:5" ht="50.1" customHeight="1">
      <c r="B46" s="209">
        <v>97183</v>
      </c>
      <c r="C46" s="116" t="s">
        <v>88</v>
      </c>
      <c r="D46" s="116" t="s">
        <v>6465</v>
      </c>
      <c r="E46" s="208">
        <v>20.83</v>
      </c>
    </row>
    <row r="47" spans="2:5" ht="50.1" customHeight="1">
      <c r="B47" s="209">
        <v>97184</v>
      </c>
      <c r="C47" s="116" t="s">
        <v>89</v>
      </c>
      <c r="D47" s="116" t="s">
        <v>6465</v>
      </c>
      <c r="E47" s="208">
        <v>24.15</v>
      </c>
    </row>
    <row r="48" spans="2:5" ht="50.1" customHeight="1">
      <c r="B48" s="209">
        <v>97185</v>
      </c>
      <c r="C48" s="116" t="s">
        <v>90</v>
      </c>
      <c r="D48" s="116" t="s">
        <v>6465</v>
      </c>
      <c r="E48" s="208">
        <v>27.48</v>
      </c>
    </row>
    <row r="49" spans="2:5" ht="50.1" customHeight="1">
      <c r="B49" s="209">
        <v>97186</v>
      </c>
      <c r="C49" s="116" t="s">
        <v>91</v>
      </c>
      <c r="D49" s="116" t="s">
        <v>6465</v>
      </c>
      <c r="E49" s="208">
        <v>30.83</v>
      </c>
    </row>
    <row r="50" spans="2:5" ht="50.1" customHeight="1">
      <c r="B50" s="209">
        <v>97187</v>
      </c>
      <c r="C50" s="116" t="s">
        <v>92</v>
      </c>
      <c r="D50" s="116" t="s">
        <v>6465</v>
      </c>
      <c r="E50" s="208">
        <v>37.479999999999997</v>
      </c>
    </row>
    <row r="51" spans="2:5" ht="50.1" customHeight="1">
      <c r="B51" s="209">
        <v>97188</v>
      </c>
      <c r="C51" s="116" t="s">
        <v>93</v>
      </c>
      <c r="D51" s="116" t="s">
        <v>6465</v>
      </c>
      <c r="E51" s="208">
        <v>44.16</v>
      </c>
    </row>
    <row r="52" spans="2:5" ht="50.1" customHeight="1">
      <c r="B52" s="209">
        <v>97189</v>
      </c>
      <c r="C52" s="116" t="s">
        <v>94</v>
      </c>
      <c r="D52" s="116" t="s">
        <v>6465</v>
      </c>
      <c r="E52" s="208">
        <v>50.81</v>
      </c>
    </row>
    <row r="53" spans="2:5" ht="50.1" customHeight="1">
      <c r="B53" s="209">
        <v>97190</v>
      </c>
      <c r="C53" s="116" t="s">
        <v>95</v>
      </c>
      <c r="D53" s="116" t="s">
        <v>6465</v>
      </c>
      <c r="E53" s="208">
        <v>57.47</v>
      </c>
    </row>
    <row r="54" spans="2:5" ht="50.1" customHeight="1">
      <c r="B54" s="209">
        <v>97191</v>
      </c>
      <c r="C54" s="116" t="s">
        <v>96</v>
      </c>
      <c r="D54" s="116" t="s">
        <v>6465</v>
      </c>
      <c r="E54" s="208">
        <v>66.400000000000006</v>
      </c>
    </row>
    <row r="55" spans="2:5" ht="50.1" customHeight="1">
      <c r="B55" s="209">
        <v>97192</v>
      </c>
      <c r="C55" s="116" t="s">
        <v>97</v>
      </c>
      <c r="D55" s="116" t="s">
        <v>6465</v>
      </c>
      <c r="E55" s="208">
        <v>73.290000000000006</v>
      </c>
    </row>
    <row r="56" spans="2:5" ht="50.1" customHeight="1">
      <c r="B56" s="209">
        <v>90694</v>
      </c>
      <c r="C56" s="116" t="s">
        <v>98</v>
      </c>
      <c r="D56" s="116" t="s">
        <v>6465</v>
      </c>
      <c r="E56" s="208">
        <v>16.63</v>
      </c>
    </row>
    <row r="57" spans="2:5" ht="50.1" customHeight="1">
      <c r="B57" s="209">
        <v>90695</v>
      </c>
      <c r="C57" s="116" t="s">
        <v>99</v>
      </c>
      <c r="D57" s="116" t="s">
        <v>6465</v>
      </c>
      <c r="E57" s="208">
        <v>34.020000000000003</v>
      </c>
    </row>
    <row r="58" spans="2:5" ht="50.1" customHeight="1">
      <c r="B58" s="209">
        <v>90696</v>
      </c>
      <c r="C58" s="116" t="s">
        <v>100</v>
      </c>
      <c r="D58" s="116" t="s">
        <v>6465</v>
      </c>
      <c r="E58" s="208">
        <v>50.29</v>
      </c>
    </row>
    <row r="59" spans="2:5" ht="50.1" customHeight="1">
      <c r="B59" s="209">
        <v>90697</v>
      </c>
      <c r="C59" s="116" t="s">
        <v>101</v>
      </c>
      <c r="D59" s="116" t="s">
        <v>6465</v>
      </c>
      <c r="E59" s="208">
        <v>84.18</v>
      </c>
    </row>
    <row r="60" spans="2:5" ht="50.1" customHeight="1">
      <c r="B60" s="209">
        <v>90698</v>
      </c>
      <c r="C60" s="116" t="s">
        <v>102</v>
      </c>
      <c r="D60" s="116" t="s">
        <v>6465</v>
      </c>
      <c r="E60" s="208">
        <v>134.36000000000001</v>
      </c>
    </row>
    <row r="61" spans="2:5" ht="50.1" customHeight="1">
      <c r="B61" s="209">
        <v>90699</v>
      </c>
      <c r="C61" s="116" t="s">
        <v>103</v>
      </c>
      <c r="D61" s="116" t="s">
        <v>6465</v>
      </c>
      <c r="E61" s="208">
        <v>165.97</v>
      </c>
    </row>
    <row r="62" spans="2:5" ht="50.1" customHeight="1">
      <c r="B62" s="209">
        <v>90700</v>
      </c>
      <c r="C62" s="116" t="s">
        <v>104</v>
      </c>
      <c r="D62" s="116" t="s">
        <v>6465</v>
      </c>
      <c r="E62" s="208">
        <v>219.77</v>
      </c>
    </row>
    <row r="63" spans="2:5" ht="50.1" customHeight="1">
      <c r="B63" s="209">
        <v>90701</v>
      </c>
      <c r="C63" s="116" t="s">
        <v>105</v>
      </c>
      <c r="D63" s="116" t="s">
        <v>6465</v>
      </c>
      <c r="E63" s="208">
        <v>29.93</v>
      </c>
    </row>
    <row r="64" spans="2:5" ht="50.1" customHeight="1">
      <c r="B64" s="209">
        <v>90702</v>
      </c>
      <c r="C64" s="116" t="s">
        <v>106</v>
      </c>
      <c r="D64" s="116" t="s">
        <v>6465</v>
      </c>
      <c r="E64" s="208">
        <v>46.18</v>
      </c>
    </row>
    <row r="65" spans="2:5" ht="50.1" customHeight="1">
      <c r="B65" s="209">
        <v>90703</v>
      </c>
      <c r="C65" s="116" t="s">
        <v>107</v>
      </c>
      <c r="D65" s="116" t="s">
        <v>6465</v>
      </c>
      <c r="E65" s="208">
        <v>74.150000000000006</v>
      </c>
    </row>
    <row r="66" spans="2:5" ht="50.1" customHeight="1">
      <c r="B66" s="209">
        <v>90704</v>
      </c>
      <c r="C66" s="116" t="s">
        <v>108</v>
      </c>
      <c r="D66" s="116" t="s">
        <v>6465</v>
      </c>
      <c r="E66" s="208">
        <v>101.56</v>
      </c>
    </row>
    <row r="67" spans="2:5" ht="50.1" customHeight="1">
      <c r="B67" s="209">
        <v>90705</v>
      </c>
      <c r="C67" s="116" t="s">
        <v>109</v>
      </c>
      <c r="D67" s="116" t="s">
        <v>6465</v>
      </c>
      <c r="E67" s="208">
        <v>141.88999999999999</v>
      </c>
    </row>
    <row r="68" spans="2:5" ht="50.1" customHeight="1">
      <c r="B68" s="209">
        <v>90706</v>
      </c>
      <c r="C68" s="116" t="s">
        <v>110</v>
      </c>
      <c r="D68" s="116" t="s">
        <v>6465</v>
      </c>
      <c r="E68" s="208">
        <v>172.59</v>
      </c>
    </row>
    <row r="69" spans="2:5" ht="50.1" customHeight="1">
      <c r="B69" s="209">
        <v>90708</v>
      </c>
      <c r="C69" s="116" t="s">
        <v>111</v>
      </c>
      <c r="D69" s="116" t="s">
        <v>6465</v>
      </c>
      <c r="E69" s="208">
        <v>456.76</v>
      </c>
    </row>
    <row r="70" spans="2:5" ht="50.1" customHeight="1">
      <c r="B70" s="209">
        <v>90709</v>
      </c>
      <c r="C70" s="116" t="s">
        <v>112</v>
      </c>
      <c r="D70" s="116" t="s">
        <v>6465</v>
      </c>
      <c r="E70" s="208">
        <v>18.100000000000001</v>
      </c>
    </row>
    <row r="71" spans="2:5" ht="50.1" customHeight="1">
      <c r="B71" s="209">
        <v>90710</v>
      </c>
      <c r="C71" s="116" t="s">
        <v>113</v>
      </c>
      <c r="D71" s="116" t="s">
        <v>6465</v>
      </c>
      <c r="E71" s="208">
        <v>35.5</v>
      </c>
    </row>
    <row r="72" spans="2:5" ht="50.1" customHeight="1">
      <c r="B72" s="209">
        <v>90711</v>
      </c>
      <c r="C72" s="116" t="s">
        <v>114</v>
      </c>
      <c r="D72" s="116" t="s">
        <v>6465</v>
      </c>
      <c r="E72" s="208">
        <v>51.76</v>
      </c>
    </row>
    <row r="73" spans="2:5" ht="50.1" customHeight="1">
      <c r="B73" s="209">
        <v>90712</v>
      </c>
      <c r="C73" s="116" t="s">
        <v>115</v>
      </c>
      <c r="D73" s="116" t="s">
        <v>6465</v>
      </c>
      <c r="E73" s="208">
        <v>85.65</v>
      </c>
    </row>
    <row r="74" spans="2:5" ht="50.1" customHeight="1">
      <c r="B74" s="209">
        <v>90713</v>
      </c>
      <c r="C74" s="116" t="s">
        <v>116</v>
      </c>
      <c r="D74" s="116" t="s">
        <v>6465</v>
      </c>
      <c r="E74" s="208">
        <v>135.84</v>
      </c>
    </row>
    <row r="75" spans="2:5" ht="50.1" customHeight="1">
      <c r="B75" s="209">
        <v>90714</v>
      </c>
      <c r="C75" s="116" t="s">
        <v>117</v>
      </c>
      <c r="D75" s="116" t="s">
        <v>6465</v>
      </c>
      <c r="E75" s="208">
        <v>167.43</v>
      </c>
    </row>
    <row r="76" spans="2:5" ht="50.1" customHeight="1">
      <c r="B76" s="209">
        <v>90715</v>
      </c>
      <c r="C76" s="116" t="s">
        <v>118</v>
      </c>
      <c r="D76" s="116" t="s">
        <v>6465</v>
      </c>
      <c r="E76" s="208">
        <v>223.15</v>
      </c>
    </row>
    <row r="77" spans="2:5" ht="50.1" customHeight="1">
      <c r="B77" s="209">
        <v>90716</v>
      </c>
      <c r="C77" s="116" t="s">
        <v>119</v>
      </c>
      <c r="D77" s="116" t="s">
        <v>6465</v>
      </c>
      <c r="E77" s="208">
        <v>31.4</v>
      </c>
    </row>
    <row r="78" spans="2:5" ht="50.1" customHeight="1">
      <c r="B78" s="209">
        <v>90717</v>
      </c>
      <c r="C78" s="116" t="s">
        <v>120</v>
      </c>
      <c r="D78" s="116" t="s">
        <v>6465</v>
      </c>
      <c r="E78" s="208">
        <v>47.65</v>
      </c>
    </row>
    <row r="79" spans="2:5" ht="50.1" customHeight="1">
      <c r="B79" s="209">
        <v>90718</v>
      </c>
      <c r="C79" s="116" t="s">
        <v>121</v>
      </c>
      <c r="D79" s="116" t="s">
        <v>6465</v>
      </c>
      <c r="E79" s="208">
        <v>75.61</v>
      </c>
    </row>
    <row r="80" spans="2:5" ht="50.1" customHeight="1">
      <c r="B80" s="209">
        <v>90719</v>
      </c>
      <c r="C80" s="116" t="s">
        <v>122</v>
      </c>
      <c r="D80" s="116" t="s">
        <v>6465</v>
      </c>
      <c r="E80" s="208">
        <v>103.03</v>
      </c>
    </row>
    <row r="81" spans="2:5" ht="50.1" customHeight="1">
      <c r="B81" s="209">
        <v>90720</v>
      </c>
      <c r="C81" s="116" t="s">
        <v>123</v>
      </c>
      <c r="D81" s="116" t="s">
        <v>6465</v>
      </c>
      <c r="E81" s="208">
        <v>143.35</v>
      </c>
    </row>
    <row r="82" spans="2:5" ht="50.1" customHeight="1">
      <c r="B82" s="209">
        <v>90721</v>
      </c>
      <c r="C82" s="116" t="s">
        <v>124</v>
      </c>
      <c r="D82" s="116" t="s">
        <v>6465</v>
      </c>
      <c r="E82" s="208">
        <v>175.99</v>
      </c>
    </row>
    <row r="83" spans="2:5" ht="50.1" customHeight="1">
      <c r="B83" s="209">
        <v>90723</v>
      </c>
      <c r="C83" s="116" t="s">
        <v>125</v>
      </c>
      <c r="D83" s="116" t="s">
        <v>6465</v>
      </c>
      <c r="E83" s="208">
        <v>458.81</v>
      </c>
    </row>
    <row r="84" spans="2:5" ht="50.1" customHeight="1">
      <c r="B84" s="209">
        <v>90724</v>
      </c>
      <c r="C84" s="116" t="s">
        <v>126</v>
      </c>
      <c r="D84" s="116" t="s">
        <v>6220</v>
      </c>
      <c r="E84" s="208">
        <v>17.100000000000001</v>
      </c>
    </row>
    <row r="85" spans="2:5" ht="50.1" customHeight="1">
      <c r="B85" s="209">
        <v>90725</v>
      </c>
      <c r="C85" s="116" t="s">
        <v>127</v>
      </c>
      <c r="D85" s="116" t="s">
        <v>6220</v>
      </c>
      <c r="E85" s="208">
        <v>21.11</v>
      </c>
    </row>
    <row r="86" spans="2:5" ht="50.1" customHeight="1">
      <c r="B86" s="209">
        <v>90726</v>
      </c>
      <c r="C86" s="116" t="s">
        <v>128</v>
      </c>
      <c r="D86" s="116" t="s">
        <v>6220</v>
      </c>
      <c r="E86" s="208">
        <v>25.14</v>
      </c>
    </row>
    <row r="87" spans="2:5" ht="50.1" customHeight="1">
      <c r="B87" s="209">
        <v>90727</v>
      </c>
      <c r="C87" s="116" t="s">
        <v>129</v>
      </c>
      <c r="D87" s="116" t="s">
        <v>6220</v>
      </c>
      <c r="E87" s="208">
        <v>29.15</v>
      </c>
    </row>
    <row r="88" spans="2:5" ht="50.1" customHeight="1">
      <c r="B88" s="209">
        <v>90728</v>
      </c>
      <c r="C88" s="116" t="s">
        <v>130</v>
      </c>
      <c r="D88" s="116" t="s">
        <v>6220</v>
      </c>
      <c r="E88" s="208">
        <v>33.17</v>
      </c>
    </row>
    <row r="89" spans="2:5" ht="50.1" customHeight="1">
      <c r="B89" s="209">
        <v>90729</v>
      </c>
      <c r="C89" s="116" t="s">
        <v>131</v>
      </c>
      <c r="D89" s="116" t="s">
        <v>6220</v>
      </c>
      <c r="E89" s="208">
        <v>37.19</v>
      </c>
    </row>
    <row r="90" spans="2:5" ht="50.1" customHeight="1">
      <c r="B90" s="209">
        <v>90730</v>
      </c>
      <c r="C90" s="116" t="s">
        <v>132</v>
      </c>
      <c r="D90" s="116" t="s">
        <v>6220</v>
      </c>
      <c r="E90" s="208">
        <v>41.23</v>
      </c>
    </row>
    <row r="91" spans="2:5" ht="50.1" customHeight="1">
      <c r="B91" s="209">
        <v>90731</v>
      </c>
      <c r="C91" s="116" t="s">
        <v>133</v>
      </c>
      <c r="D91" s="116" t="s">
        <v>6220</v>
      </c>
      <c r="E91" s="208">
        <v>45.25</v>
      </c>
    </row>
    <row r="92" spans="2:5" ht="50.1" customHeight="1">
      <c r="B92" s="209">
        <v>90732</v>
      </c>
      <c r="C92" s="116" t="s">
        <v>134</v>
      </c>
      <c r="D92" s="116" t="s">
        <v>6220</v>
      </c>
      <c r="E92" s="208">
        <v>57.3</v>
      </c>
    </row>
    <row r="93" spans="2:5" ht="50.1" customHeight="1">
      <c r="B93" s="209">
        <v>90733</v>
      </c>
      <c r="C93" s="116" t="s">
        <v>135</v>
      </c>
      <c r="D93" s="116" t="s">
        <v>6465</v>
      </c>
      <c r="E93" s="208">
        <v>1.85</v>
      </c>
    </row>
    <row r="94" spans="2:5" ht="50.1" customHeight="1">
      <c r="B94" s="209">
        <v>90734</v>
      </c>
      <c r="C94" s="116" t="s">
        <v>136</v>
      </c>
      <c r="D94" s="116" t="s">
        <v>6465</v>
      </c>
      <c r="E94" s="208">
        <v>2.25</v>
      </c>
    </row>
    <row r="95" spans="2:5" ht="50.1" customHeight="1">
      <c r="B95" s="209">
        <v>90735</v>
      </c>
      <c r="C95" s="116" t="s">
        <v>137</v>
      </c>
      <c r="D95" s="116" t="s">
        <v>6465</v>
      </c>
      <c r="E95" s="208">
        <v>2.68</v>
      </c>
    </row>
    <row r="96" spans="2:5" ht="50.1" customHeight="1">
      <c r="B96" s="209">
        <v>90736</v>
      </c>
      <c r="C96" s="116" t="s">
        <v>138</v>
      </c>
      <c r="D96" s="116" t="s">
        <v>6465</v>
      </c>
      <c r="E96" s="208">
        <v>3.09</v>
      </c>
    </row>
    <row r="97" spans="2:5" ht="50.1" customHeight="1">
      <c r="B97" s="209">
        <v>90737</v>
      </c>
      <c r="C97" s="116" t="s">
        <v>139</v>
      </c>
      <c r="D97" s="116" t="s">
        <v>6465</v>
      </c>
      <c r="E97" s="208">
        <v>3.5</v>
      </c>
    </row>
    <row r="98" spans="2:5" ht="50.1" customHeight="1">
      <c r="B98" s="209">
        <v>90738</v>
      </c>
      <c r="C98" s="116" t="s">
        <v>140</v>
      </c>
      <c r="D98" s="116" t="s">
        <v>6465</v>
      </c>
      <c r="E98" s="208">
        <v>3.92</v>
      </c>
    </row>
    <row r="99" spans="2:5" ht="50.1" customHeight="1">
      <c r="B99" s="209">
        <v>90739</v>
      </c>
      <c r="C99" s="116" t="s">
        <v>141</v>
      </c>
      <c r="D99" s="116" t="s">
        <v>6465</v>
      </c>
      <c r="E99" s="208">
        <v>9.9499999999999993</v>
      </c>
    </row>
    <row r="100" spans="2:5" ht="50.1" customHeight="1">
      <c r="B100" s="209">
        <v>90740</v>
      </c>
      <c r="C100" s="116" t="s">
        <v>142</v>
      </c>
      <c r="D100" s="116" t="s">
        <v>6465</v>
      </c>
      <c r="E100" s="208">
        <v>4.13</v>
      </c>
    </row>
    <row r="101" spans="2:5" ht="50.1" customHeight="1">
      <c r="B101" s="209">
        <v>90741</v>
      </c>
      <c r="C101" s="116" t="s">
        <v>143</v>
      </c>
      <c r="D101" s="116" t="s">
        <v>6465</v>
      </c>
      <c r="E101" s="208">
        <v>4.54</v>
      </c>
    </row>
    <row r="102" spans="2:5" ht="50.1" customHeight="1">
      <c r="B102" s="209">
        <v>90742</v>
      </c>
      <c r="C102" s="116" t="s">
        <v>144</v>
      </c>
      <c r="D102" s="116" t="s">
        <v>6465</v>
      </c>
      <c r="E102" s="208">
        <v>4.96</v>
      </c>
    </row>
    <row r="103" spans="2:5" ht="50.1" customHeight="1">
      <c r="B103" s="209">
        <v>90743</v>
      </c>
      <c r="C103" s="116" t="s">
        <v>145</v>
      </c>
      <c r="D103" s="116" t="s">
        <v>6465</v>
      </c>
      <c r="E103" s="208">
        <v>5.37</v>
      </c>
    </row>
    <row r="104" spans="2:5" ht="50.1" customHeight="1">
      <c r="B104" s="209">
        <v>90744</v>
      </c>
      <c r="C104" s="116" t="s">
        <v>146</v>
      </c>
      <c r="D104" s="116" t="s">
        <v>6465</v>
      </c>
      <c r="E104" s="208">
        <v>5.79</v>
      </c>
    </row>
    <row r="105" spans="2:5" ht="50.1" customHeight="1">
      <c r="B105" s="209">
        <v>90745</v>
      </c>
      <c r="C105" s="116" t="s">
        <v>147</v>
      </c>
      <c r="D105" s="116" t="s">
        <v>6465</v>
      </c>
      <c r="E105" s="208">
        <v>14.22</v>
      </c>
    </row>
    <row r="106" spans="2:5" ht="50.1" customHeight="1">
      <c r="B106" s="209">
        <v>90746</v>
      </c>
      <c r="C106" s="116" t="s">
        <v>148</v>
      </c>
      <c r="D106" s="116" t="s">
        <v>6465</v>
      </c>
      <c r="E106" s="208">
        <v>2.5099999999999998</v>
      </c>
    </row>
    <row r="107" spans="2:5" ht="50.1" customHeight="1">
      <c r="B107" s="209">
        <v>90747</v>
      </c>
      <c r="C107" s="116" t="s">
        <v>149</v>
      </c>
      <c r="D107" s="116" t="s">
        <v>6465</v>
      </c>
      <c r="E107" s="208">
        <v>10.83</v>
      </c>
    </row>
    <row r="108" spans="2:5" ht="50.1" customHeight="1">
      <c r="B108" s="209">
        <v>90748</v>
      </c>
      <c r="C108" s="116" t="s">
        <v>150</v>
      </c>
      <c r="D108" s="116" t="s">
        <v>6465</v>
      </c>
      <c r="E108" s="208">
        <v>3.32</v>
      </c>
    </row>
    <row r="109" spans="2:5" ht="50.1" customHeight="1">
      <c r="B109" s="209">
        <v>90749</v>
      </c>
      <c r="C109" s="116" t="s">
        <v>151</v>
      </c>
      <c r="D109" s="116" t="s">
        <v>6465</v>
      </c>
      <c r="E109" s="208">
        <v>3.73</v>
      </c>
    </row>
    <row r="110" spans="2:5" ht="50.1" customHeight="1">
      <c r="B110" s="209">
        <v>90750</v>
      </c>
      <c r="C110" s="116" t="s">
        <v>152</v>
      </c>
      <c r="D110" s="116" t="s">
        <v>6465</v>
      </c>
      <c r="E110" s="208">
        <v>4.1500000000000004</v>
      </c>
    </row>
    <row r="111" spans="2:5" ht="50.1" customHeight="1">
      <c r="B111" s="209">
        <v>90751</v>
      </c>
      <c r="C111" s="116" t="s">
        <v>153</v>
      </c>
      <c r="D111" s="116" t="s">
        <v>6465</v>
      </c>
      <c r="E111" s="208">
        <v>4.5599999999999996</v>
      </c>
    </row>
    <row r="112" spans="2:5" ht="50.1" customHeight="1">
      <c r="B112" s="209">
        <v>90752</v>
      </c>
      <c r="C112" s="116" t="s">
        <v>154</v>
      </c>
      <c r="D112" s="116" t="s">
        <v>6465</v>
      </c>
      <c r="E112" s="208">
        <v>4.9800000000000004</v>
      </c>
    </row>
    <row r="113" spans="2:5" ht="50.1" customHeight="1">
      <c r="B113" s="209">
        <v>90753</v>
      </c>
      <c r="C113" s="116" t="s">
        <v>155</v>
      </c>
      <c r="D113" s="116" t="s">
        <v>6465</v>
      </c>
      <c r="E113" s="208">
        <v>5.38</v>
      </c>
    </row>
    <row r="114" spans="2:5" ht="50.1" customHeight="1">
      <c r="B114" s="209">
        <v>90754</v>
      </c>
      <c r="C114" s="116" t="s">
        <v>156</v>
      </c>
      <c r="D114" s="116" t="s">
        <v>6465</v>
      </c>
      <c r="E114" s="208">
        <v>13.33</v>
      </c>
    </row>
    <row r="115" spans="2:5" ht="50.1" customHeight="1">
      <c r="B115" s="209">
        <v>90755</v>
      </c>
      <c r="C115" s="116" t="s">
        <v>157</v>
      </c>
      <c r="D115" s="116" t="s">
        <v>6465</v>
      </c>
      <c r="E115" s="208">
        <v>5.6</v>
      </c>
    </row>
    <row r="116" spans="2:5" ht="50.1" customHeight="1">
      <c r="B116" s="209">
        <v>90756</v>
      </c>
      <c r="C116" s="116" t="s">
        <v>158</v>
      </c>
      <c r="D116" s="116" t="s">
        <v>6465</v>
      </c>
      <c r="E116" s="208">
        <v>6.01</v>
      </c>
    </row>
    <row r="117" spans="2:5" ht="50.1" customHeight="1">
      <c r="B117" s="209">
        <v>90757</v>
      </c>
      <c r="C117" s="116" t="s">
        <v>159</v>
      </c>
      <c r="D117" s="116" t="s">
        <v>6465</v>
      </c>
      <c r="E117" s="208">
        <v>6.42</v>
      </c>
    </row>
    <row r="118" spans="2:5" ht="50.1" customHeight="1">
      <c r="B118" s="209">
        <v>90758</v>
      </c>
      <c r="C118" s="116" t="s">
        <v>160</v>
      </c>
      <c r="D118" s="116" t="s">
        <v>6465</v>
      </c>
      <c r="E118" s="208">
        <v>6.84</v>
      </c>
    </row>
    <row r="119" spans="2:5" ht="50.1" customHeight="1">
      <c r="B119" s="209">
        <v>90759</v>
      </c>
      <c r="C119" s="116" t="s">
        <v>161</v>
      </c>
      <c r="D119" s="116" t="s">
        <v>6465</v>
      </c>
      <c r="E119" s="208">
        <v>7.25</v>
      </c>
    </row>
    <row r="120" spans="2:5" ht="50.1" customHeight="1">
      <c r="B120" s="209">
        <v>90760</v>
      </c>
      <c r="C120" s="116" t="s">
        <v>162</v>
      </c>
      <c r="D120" s="116" t="s">
        <v>6465</v>
      </c>
      <c r="E120" s="208">
        <v>17.62</v>
      </c>
    </row>
    <row r="121" spans="2:5" ht="50.1" customHeight="1">
      <c r="B121" s="209">
        <v>90761</v>
      </c>
      <c r="C121" s="116" t="s">
        <v>163</v>
      </c>
      <c r="D121" s="116" t="s">
        <v>6465</v>
      </c>
      <c r="E121" s="208">
        <v>3.08</v>
      </c>
    </row>
    <row r="122" spans="2:5" ht="50.1" customHeight="1">
      <c r="B122" s="209">
        <v>90762</v>
      </c>
      <c r="C122" s="116" t="s">
        <v>164</v>
      </c>
      <c r="D122" s="116" t="s">
        <v>6465</v>
      </c>
      <c r="E122" s="208">
        <v>12.88</v>
      </c>
    </row>
    <row r="123" spans="2:5" ht="50.1" customHeight="1">
      <c r="B123" s="209">
        <v>94869</v>
      </c>
      <c r="C123" s="116" t="s">
        <v>165</v>
      </c>
      <c r="D123" s="116" t="s">
        <v>6465</v>
      </c>
      <c r="E123" s="208">
        <v>92.41</v>
      </c>
    </row>
    <row r="124" spans="2:5" ht="50.1" customHeight="1">
      <c r="B124" s="209">
        <v>94870</v>
      </c>
      <c r="C124" s="116" t="s">
        <v>166</v>
      </c>
      <c r="D124" s="116" t="s">
        <v>6465</v>
      </c>
      <c r="E124" s="208">
        <v>0.61</v>
      </c>
    </row>
    <row r="125" spans="2:5" ht="50.1" customHeight="1">
      <c r="B125" s="209">
        <v>94871</v>
      </c>
      <c r="C125" s="116" t="s">
        <v>167</v>
      </c>
      <c r="D125" s="116" t="s">
        <v>6465</v>
      </c>
      <c r="E125" s="208">
        <v>109.6</v>
      </c>
    </row>
    <row r="126" spans="2:5" ht="50.1" customHeight="1">
      <c r="B126" s="209">
        <v>94872</v>
      </c>
      <c r="C126" s="116" t="s">
        <v>168</v>
      </c>
      <c r="D126" s="116" t="s">
        <v>6465</v>
      </c>
      <c r="E126" s="208">
        <v>1.07</v>
      </c>
    </row>
    <row r="127" spans="2:5" ht="50.1" customHeight="1">
      <c r="B127" s="209">
        <v>94875</v>
      </c>
      <c r="C127" s="116" t="s">
        <v>169</v>
      </c>
      <c r="D127" s="116" t="s">
        <v>6465</v>
      </c>
      <c r="E127" s="208">
        <v>645.78</v>
      </c>
    </row>
    <row r="128" spans="2:5" ht="50.1" customHeight="1">
      <c r="B128" s="209">
        <v>94876</v>
      </c>
      <c r="C128" s="116" t="s">
        <v>170</v>
      </c>
      <c r="D128" s="116" t="s">
        <v>6465</v>
      </c>
      <c r="E128" s="208">
        <v>16.39</v>
      </c>
    </row>
    <row r="129" spans="2:5" ht="50.1" customHeight="1">
      <c r="B129" s="209">
        <v>94878</v>
      </c>
      <c r="C129" s="116" t="s">
        <v>171</v>
      </c>
      <c r="D129" s="116" t="s">
        <v>6465</v>
      </c>
      <c r="E129" s="208">
        <v>19.23</v>
      </c>
    </row>
    <row r="130" spans="2:5" ht="50.1" customHeight="1">
      <c r="B130" s="209">
        <v>94879</v>
      </c>
      <c r="C130" s="116" t="s">
        <v>172</v>
      </c>
      <c r="D130" s="116" t="s">
        <v>6465</v>
      </c>
      <c r="E130" s="208">
        <v>861.13</v>
      </c>
    </row>
    <row r="131" spans="2:5" ht="50.1" customHeight="1">
      <c r="B131" s="209">
        <v>94880</v>
      </c>
      <c r="C131" s="116" t="s">
        <v>173</v>
      </c>
      <c r="D131" s="116" t="s">
        <v>6465</v>
      </c>
      <c r="E131" s="208">
        <v>23.54</v>
      </c>
    </row>
    <row r="132" spans="2:5" ht="50.1" customHeight="1">
      <c r="B132" s="209">
        <v>94881</v>
      </c>
      <c r="C132" s="116" t="s">
        <v>174</v>
      </c>
      <c r="D132" s="116" t="s">
        <v>6465</v>
      </c>
      <c r="E132" s="159">
        <v>1340.77</v>
      </c>
    </row>
    <row r="133" spans="2:5" ht="50.1" customHeight="1">
      <c r="B133" s="209">
        <v>94882</v>
      </c>
      <c r="C133" s="116" t="s">
        <v>175</v>
      </c>
      <c r="D133" s="116" t="s">
        <v>6465</v>
      </c>
      <c r="E133" s="208">
        <v>27.93</v>
      </c>
    </row>
    <row r="134" spans="2:5" ht="50.1" customHeight="1">
      <c r="B134" s="209">
        <v>94884</v>
      </c>
      <c r="C134" s="116" t="s">
        <v>176</v>
      </c>
      <c r="D134" s="116" t="s">
        <v>6465</v>
      </c>
      <c r="E134" s="208">
        <v>36.82</v>
      </c>
    </row>
    <row r="135" spans="2:5" ht="50.1" customHeight="1">
      <c r="B135" s="209">
        <v>94885</v>
      </c>
      <c r="C135" s="116" t="s">
        <v>177</v>
      </c>
      <c r="D135" s="116" t="s">
        <v>6465</v>
      </c>
      <c r="E135" s="208">
        <v>92.59</v>
      </c>
    </row>
    <row r="136" spans="2:5" ht="50.1" customHeight="1">
      <c r="B136" s="209">
        <v>94886</v>
      </c>
      <c r="C136" s="116" t="s">
        <v>178</v>
      </c>
      <c r="D136" s="116" t="s">
        <v>6465</v>
      </c>
      <c r="E136" s="208">
        <v>0.79</v>
      </c>
    </row>
    <row r="137" spans="2:5" ht="50.1" customHeight="1">
      <c r="B137" s="209">
        <v>94887</v>
      </c>
      <c r="C137" s="116" t="s">
        <v>179</v>
      </c>
      <c r="D137" s="116" t="s">
        <v>6465</v>
      </c>
      <c r="E137" s="208">
        <v>109.9</v>
      </c>
    </row>
    <row r="138" spans="2:5" ht="50.1" customHeight="1">
      <c r="B138" s="209">
        <v>94888</v>
      </c>
      <c r="C138" s="116" t="s">
        <v>180</v>
      </c>
      <c r="D138" s="116" t="s">
        <v>6465</v>
      </c>
      <c r="E138" s="208">
        <v>1.37</v>
      </c>
    </row>
    <row r="139" spans="2:5" ht="50.1" customHeight="1">
      <c r="B139" s="209">
        <v>94891</v>
      </c>
      <c r="C139" s="116" t="s">
        <v>181</v>
      </c>
      <c r="D139" s="116" t="s">
        <v>6465</v>
      </c>
      <c r="E139" s="208">
        <v>648.41</v>
      </c>
    </row>
    <row r="140" spans="2:5" ht="50.1" customHeight="1">
      <c r="B140" s="209">
        <v>94892</v>
      </c>
      <c r="C140" s="116" t="s">
        <v>182</v>
      </c>
      <c r="D140" s="116" t="s">
        <v>6465</v>
      </c>
      <c r="E140" s="208">
        <v>19.02</v>
      </c>
    </row>
    <row r="141" spans="2:5" ht="50.1" customHeight="1">
      <c r="B141" s="209">
        <v>94894</v>
      </c>
      <c r="C141" s="116" t="s">
        <v>183</v>
      </c>
      <c r="D141" s="116" t="s">
        <v>6465</v>
      </c>
      <c r="E141" s="208">
        <v>22.1</v>
      </c>
    </row>
    <row r="142" spans="2:5" ht="50.1" customHeight="1">
      <c r="B142" s="209">
        <v>94895</v>
      </c>
      <c r="C142" s="116" t="s">
        <v>184</v>
      </c>
      <c r="D142" s="116" t="s">
        <v>6465</v>
      </c>
      <c r="E142" s="208">
        <v>864.29</v>
      </c>
    </row>
    <row r="143" spans="2:5" ht="50.1" customHeight="1">
      <c r="B143" s="209">
        <v>94896</v>
      </c>
      <c r="C143" s="116" t="s">
        <v>185</v>
      </c>
      <c r="D143" s="116" t="s">
        <v>6465</v>
      </c>
      <c r="E143" s="208">
        <v>26.7</v>
      </c>
    </row>
    <row r="144" spans="2:5" ht="50.1" customHeight="1">
      <c r="B144" s="209">
        <v>94897</v>
      </c>
      <c r="C144" s="116" t="s">
        <v>186</v>
      </c>
      <c r="D144" s="116" t="s">
        <v>6465</v>
      </c>
      <c r="E144" s="159">
        <v>1344.15</v>
      </c>
    </row>
    <row r="145" spans="2:5" ht="50.1" customHeight="1">
      <c r="B145" s="209">
        <v>94898</v>
      </c>
      <c r="C145" s="116" t="s">
        <v>187</v>
      </c>
      <c r="D145" s="116" t="s">
        <v>6465</v>
      </c>
      <c r="E145" s="208">
        <v>31.31</v>
      </c>
    </row>
    <row r="146" spans="2:5" ht="50.1" customHeight="1">
      <c r="B146" s="209">
        <v>94900</v>
      </c>
      <c r="C146" s="116" t="s">
        <v>188</v>
      </c>
      <c r="D146" s="116" t="s">
        <v>6465</v>
      </c>
      <c r="E146" s="208">
        <v>40.53</v>
      </c>
    </row>
    <row r="147" spans="2:5" ht="50.1" customHeight="1">
      <c r="B147" s="209">
        <v>97121</v>
      </c>
      <c r="C147" s="116" t="s">
        <v>189</v>
      </c>
      <c r="D147" s="116" t="s">
        <v>6465</v>
      </c>
      <c r="E147" s="208">
        <v>1.37</v>
      </c>
    </row>
    <row r="148" spans="2:5" ht="50.1" customHeight="1">
      <c r="B148" s="209">
        <v>97122</v>
      </c>
      <c r="C148" s="116" t="s">
        <v>190</v>
      </c>
      <c r="D148" s="116" t="s">
        <v>6465</v>
      </c>
      <c r="E148" s="208">
        <v>1.9</v>
      </c>
    </row>
    <row r="149" spans="2:5" ht="50.1" customHeight="1">
      <c r="B149" s="209">
        <v>97123</v>
      </c>
      <c r="C149" s="116" t="s">
        <v>191</v>
      </c>
      <c r="D149" s="116" t="s">
        <v>6465</v>
      </c>
      <c r="E149" s="208">
        <v>2.41</v>
      </c>
    </row>
    <row r="150" spans="2:5" ht="50.1" customHeight="1">
      <c r="B150" s="209">
        <v>97124</v>
      </c>
      <c r="C150" s="116" t="s">
        <v>192</v>
      </c>
      <c r="D150" s="116" t="s">
        <v>6465</v>
      </c>
      <c r="E150" s="208">
        <v>0.6</v>
      </c>
    </row>
    <row r="151" spans="2:5" ht="50.1" customHeight="1">
      <c r="B151" s="209">
        <v>97125</v>
      </c>
      <c r="C151" s="116" t="s">
        <v>193</v>
      </c>
      <c r="D151" s="116" t="s">
        <v>6465</v>
      </c>
      <c r="E151" s="208">
        <v>0.85</v>
      </c>
    </row>
    <row r="152" spans="2:5" ht="50.1" customHeight="1">
      <c r="B152" s="209">
        <v>97126</v>
      </c>
      <c r="C152" s="116" t="s">
        <v>194</v>
      </c>
      <c r="D152" s="116" t="s">
        <v>6465</v>
      </c>
      <c r="E152" s="208">
        <v>1.07</v>
      </c>
    </row>
    <row r="153" spans="2:5" ht="50.1" customHeight="1">
      <c r="B153" s="209">
        <v>92833</v>
      </c>
      <c r="C153" s="116" t="s">
        <v>195</v>
      </c>
      <c r="D153" s="116" t="s">
        <v>6465</v>
      </c>
      <c r="E153" s="208">
        <v>100.08</v>
      </c>
    </row>
    <row r="154" spans="2:5" ht="50.1" customHeight="1">
      <c r="B154" s="209">
        <v>92834</v>
      </c>
      <c r="C154" s="116" t="s">
        <v>196</v>
      </c>
      <c r="D154" s="116" t="s">
        <v>6465</v>
      </c>
      <c r="E154" s="208">
        <v>5.77</v>
      </c>
    </row>
    <row r="155" spans="2:5" ht="50.1" customHeight="1">
      <c r="B155" s="209">
        <v>92835</v>
      </c>
      <c r="C155" s="116" t="s">
        <v>197</v>
      </c>
      <c r="D155" s="116" t="s">
        <v>6465</v>
      </c>
      <c r="E155" s="208">
        <v>131.49</v>
      </c>
    </row>
    <row r="156" spans="2:5" ht="50.1" customHeight="1">
      <c r="B156" s="209">
        <v>92836</v>
      </c>
      <c r="C156" s="116" t="s">
        <v>198</v>
      </c>
      <c r="D156" s="116" t="s">
        <v>6465</v>
      </c>
      <c r="E156" s="208">
        <v>7.38</v>
      </c>
    </row>
    <row r="157" spans="2:5" ht="50.1" customHeight="1">
      <c r="B157" s="209">
        <v>92837</v>
      </c>
      <c r="C157" s="116" t="s">
        <v>199</v>
      </c>
      <c r="D157" s="116" t="s">
        <v>6465</v>
      </c>
      <c r="E157" s="208">
        <v>165.65</v>
      </c>
    </row>
    <row r="158" spans="2:5" ht="50.1" customHeight="1">
      <c r="B158" s="209">
        <v>92838</v>
      </c>
      <c r="C158" s="116" t="s">
        <v>200</v>
      </c>
      <c r="D158" s="116" t="s">
        <v>6465</v>
      </c>
      <c r="E158" s="208">
        <v>8.85</v>
      </c>
    </row>
    <row r="159" spans="2:5" ht="50.1" customHeight="1">
      <c r="B159" s="209">
        <v>92839</v>
      </c>
      <c r="C159" s="116" t="s">
        <v>201</v>
      </c>
      <c r="D159" s="116" t="s">
        <v>6465</v>
      </c>
      <c r="E159" s="208">
        <v>217.04</v>
      </c>
    </row>
    <row r="160" spans="2:5" ht="50.1" customHeight="1">
      <c r="B160" s="209">
        <v>92840</v>
      </c>
      <c r="C160" s="116" t="s">
        <v>202</v>
      </c>
      <c r="D160" s="116" t="s">
        <v>6465</v>
      </c>
      <c r="E160" s="208">
        <v>10.5</v>
      </c>
    </row>
    <row r="161" spans="2:5" ht="50.1" customHeight="1">
      <c r="B161" s="209">
        <v>92841</v>
      </c>
      <c r="C161" s="116" t="s">
        <v>203</v>
      </c>
      <c r="D161" s="116" t="s">
        <v>6465</v>
      </c>
      <c r="E161" s="208">
        <v>245.62</v>
      </c>
    </row>
    <row r="162" spans="2:5" ht="50.1" customHeight="1">
      <c r="B162" s="209">
        <v>92842</v>
      </c>
      <c r="C162" s="116" t="s">
        <v>204</v>
      </c>
      <c r="D162" s="116" t="s">
        <v>6465</v>
      </c>
      <c r="E162" s="208">
        <v>11.98</v>
      </c>
    </row>
    <row r="163" spans="2:5" ht="50.1" customHeight="1">
      <c r="B163" s="209">
        <v>92844</v>
      </c>
      <c r="C163" s="116" t="s">
        <v>205</v>
      </c>
      <c r="D163" s="116" t="s">
        <v>6465</v>
      </c>
      <c r="E163" s="208">
        <v>13.61</v>
      </c>
    </row>
    <row r="164" spans="2:5" ht="50.1" customHeight="1">
      <c r="B164" s="209">
        <v>92846</v>
      </c>
      <c r="C164" s="116" t="s">
        <v>206</v>
      </c>
      <c r="D164" s="116" t="s">
        <v>6465</v>
      </c>
      <c r="E164" s="208">
        <v>15.1</v>
      </c>
    </row>
    <row r="165" spans="2:5" ht="50.1" customHeight="1">
      <c r="B165" s="209">
        <v>92847</v>
      </c>
      <c r="C165" s="116" t="s">
        <v>207</v>
      </c>
      <c r="D165" s="116" t="s">
        <v>6465</v>
      </c>
      <c r="E165" s="208">
        <v>427</v>
      </c>
    </row>
    <row r="166" spans="2:5" ht="50.1" customHeight="1">
      <c r="B166" s="209">
        <v>92848</v>
      </c>
      <c r="C166" s="116" t="s">
        <v>208</v>
      </c>
      <c r="D166" s="116" t="s">
        <v>6465</v>
      </c>
      <c r="E166" s="208">
        <v>16.75</v>
      </c>
    </row>
    <row r="167" spans="2:5" ht="50.1" customHeight="1">
      <c r="B167" s="209">
        <v>92849</v>
      </c>
      <c r="C167" s="116" t="s">
        <v>209</v>
      </c>
      <c r="D167" s="116" t="s">
        <v>6465</v>
      </c>
      <c r="E167" s="208">
        <v>105.35</v>
      </c>
    </row>
    <row r="168" spans="2:5" ht="50.1" customHeight="1">
      <c r="B168" s="209">
        <v>92850</v>
      </c>
      <c r="C168" s="116" t="s">
        <v>210</v>
      </c>
      <c r="D168" s="116" t="s">
        <v>6465</v>
      </c>
      <c r="E168" s="208">
        <v>10.94</v>
      </c>
    </row>
    <row r="169" spans="2:5" ht="50.1" customHeight="1">
      <c r="B169" s="209">
        <v>92851</v>
      </c>
      <c r="C169" s="116" t="s">
        <v>211</v>
      </c>
      <c r="D169" s="116" t="s">
        <v>6465</v>
      </c>
      <c r="E169" s="208">
        <v>138.03</v>
      </c>
    </row>
    <row r="170" spans="2:5" ht="50.1" customHeight="1">
      <c r="B170" s="209">
        <v>92852</v>
      </c>
      <c r="C170" s="116" t="s">
        <v>212</v>
      </c>
      <c r="D170" s="116" t="s">
        <v>6465</v>
      </c>
      <c r="E170" s="208">
        <v>13.8</v>
      </c>
    </row>
    <row r="171" spans="2:5" ht="50.1" customHeight="1">
      <c r="B171" s="209">
        <v>92853</v>
      </c>
      <c r="C171" s="116" t="s">
        <v>213</v>
      </c>
      <c r="D171" s="116" t="s">
        <v>6465</v>
      </c>
      <c r="E171" s="208">
        <v>173.77</v>
      </c>
    </row>
    <row r="172" spans="2:5" ht="50.1" customHeight="1">
      <c r="B172" s="209">
        <v>92854</v>
      </c>
      <c r="C172" s="116" t="s">
        <v>214</v>
      </c>
      <c r="D172" s="116" t="s">
        <v>6465</v>
      </c>
      <c r="E172" s="208">
        <v>16.82</v>
      </c>
    </row>
    <row r="173" spans="2:5" ht="50.1" customHeight="1">
      <c r="B173" s="209">
        <v>92855</v>
      </c>
      <c r="C173" s="116" t="s">
        <v>215</v>
      </c>
      <c r="D173" s="116" t="s">
        <v>6465</v>
      </c>
      <c r="E173" s="208">
        <v>226.53</v>
      </c>
    </row>
    <row r="174" spans="2:5" ht="50.1" customHeight="1">
      <c r="B174" s="209">
        <v>92856</v>
      </c>
      <c r="C174" s="116" t="s">
        <v>216</v>
      </c>
      <c r="D174" s="116" t="s">
        <v>6465</v>
      </c>
      <c r="E174" s="208">
        <v>19.82</v>
      </c>
    </row>
    <row r="175" spans="2:5" ht="50.1" customHeight="1">
      <c r="B175" s="209">
        <v>92857</v>
      </c>
      <c r="C175" s="116" t="s">
        <v>217</v>
      </c>
      <c r="D175" s="116" t="s">
        <v>6465</v>
      </c>
      <c r="E175" s="208">
        <v>256.51</v>
      </c>
    </row>
    <row r="176" spans="2:5" ht="50.1" customHeight="1">
      <c r="B176" s="209">
        <v>92858</v>
      </c>
      <c r="C176" s="116" t="s">
        <v>218</v>
      </c>
      <c r="D176" s="116" t="s">
        <v>6465</v>
      </c>
      <c r="E176" s="208">
        <v>22.68</v>
      </c>
    </row>
    <row r="177" spans="2:5" ht="50.1" customHeight="1">
      <c r="B177" s="209">
        <v>92860</v>
      </c>
      <c r="C177" s="116" t="s">
        <v>219</v>
      </c>
      <c r="D177" s="116" t="s">
        <v>6465</v>
      </c>
      <c r="E177" s="208">
        <v>25.75</v>
      </c>
    </row>
    <row r="178" spans="2:5" ht="50.1" customHeight="1">
      <c r="B178" s="209">
        <v>92862</v>
      </c>
      <c r="C178" s="116" t="s">
        <v>220</v>
      </c>
      <c r="D178" s="116" t="s">
        <v>6465</v>
      </c>
      <c r="E178" s="208">
        <v>28.74</v>
      </c>
    </row>
    <row r="179" spans="2:5" ht="50.1" customHeight="1">
      <c r="B179" s="209">
        <v>92863</v>
      </c>
      <c r="C179" s="116" t="s">
        <v>221</v>
      </c>
      <c r="D179" s="116" t="s">
        <v>6465</v>
      </c>
      <c r="E179" s="208">
        <v>442.26</v>
      </c>
    </row>
    <row r="180" spans="2:5" ht="50.1" customHeight="1">
      <c r="B180" s="209">
        <v>92864</v>
      </c>
      <c r="C180" s="116" t="s">
        <v>222</v>
      </c>
      <c r="D180" s="116" t="s">
        <v>6465</v>
      </c>
      <c r="E180" s="208">
        <v>31.74</v>
      </c>
    </row>
    <row r="181" spans="2:5" ht="50.1" customHeight="1">
      <c r="B181" s="209">
        <v>92210</v>
      </c>
      <c r="C181" s="116" t="s">
        <v>223</v>
      </c>
      <c r="D181" s="116" t="s">
        <v>6465</v>
      </c>
      <c r="E181" s="208">
        <v>85.2</v>
      </c>
    </row>
    <row r="182" spans="2:5" ht="50.1" customHeight="1">
      <c r="B182" s="209">
        <v>92211</v>
      </c>
      <c r="C182" s="116" t="s">
        <v>224</v>
      </c>
      <c r="D182" s="116" t="s">
        <v>6465</v>
      </c>
      <c r="E182" s="208">
        <v>109.06</v>
      </c>
    </row>
    <row r="183" spans="2:5" ht="50.1" customHeight="1">
      <c r="B183" s="209">
        <v>92212</v>
      </c>
      <c r="C183" s="116" t="s">
        <v>26</v>
      </c>
      <c r="D183" s="116" t="s">
        <v>6465</v>
      </c>
      <c r="E183" s="208">
        <v>138.88</v>
      </c>
    </row>
    <row r="184" spans="2:5" ht="50.1" customHeight="1">
      <c r="B184" s="209">
        <v>92213</v>
      </c>
      <c r="C184" s="116" t="s">
        <v>225</v>
      </c>
      <c r="D184" s="116" t="s">
        <v>6465</v>
      </c>
      <c r="E184" s="208">
        <v>183.03</v>
      </c>
    </row>
    <row r="185" spans="2:5" ht="50.1" customHeight="1">
      <c r="B185" s="209">
        <v>92214</v>
      </c>
      <c r="C185" s="116" t="s">
        <v>28</v>
      </c>
      <c r="D185" s="116" t="s">
        <v>6465</v>
      </c>
      <c r="E185" s="208">
        <v>208.87</v>
      </c>
    </row>
    <row r="186" spans="2:5" ht="50.1" customHeight="1">
      <c r="B186" s="209">
        <v>92215</v>
      </c>
      <c r="C186" s="116" t="s">
        <v>226</v>
      </c>
      <c r="D186" s="116" t="s">
        <v>6465</v>
      </c>
      <c r="E186" s="208">
        <v>251.88</v>
      </c>
    </row>
    <row r="187" spans="2:5" ht="50.1" customHeight="1">
      <c r="B187" s="209">
        <v>92216</v>
      </c>
      <c r="C187" s="116" t="s">
        <v>27</v>
      </c>
      <c r="D187" s="116" t="s">
        <v>6465</v>
      </c>
      <c r="E187" s="208">
        <v>282.22000000000003</v>
      </c>
    </row>
    <row r="188" spans="2:5" ht="50.1" customHeight="1">
      <c r="B188" s="209">
        <v>92219</v>
      </c>
      <c r="C188" s="116" t="s">
        <v>227</v>
      </c>
      <c r="D188" s="116" t="s">
        <v>6465</v>
      </c>
      <c r="E188" s="208">
        <v>91.63</v>
      </c>
    </row>
    <row r="189" spans="2:5" ht="50.1" customHeight="1">
      <c r="B189" s="209">
        <v>92220</v>
      </c>
      <c r="C189" s="116" t="s">
        <v>228</v>
      </c>
      <c r="D189" s="116" t="s">
        <v>6465</v>
      </c>
      <c r="E189" s="208">
        <v>117.01</v>
      </c>
    </row>
    <row r="190" spans="2:5" ht="50.1" customHeight="1">
      <c r="B190" s="209">
        <v>92221</v>
      </c>
      <c r="C190" s="116" t="s">
        <v>229</v>
      </c>
      <c r="D190" s="116" t="s">
        <v>6465</v>
      </c>
      <c r="E190" s="208">
        <v>148.19999999999999</v>
      </c>
    </row>
    <row r="191" spans="2:5" ht="50.1" customHeight="1">
      <c r="B191" s="209">
        <v>92222</v>
      </c>
      <c r="C191" s="116" t="s">
        <v>230</v>
      </c>
      <c r="D191" s="116" t="s">
        <v>6465</v>
      </c>
      <c r="E191" s="208">
        <v>193.87</v>
      </c>
    </row>
    <row r="192" spans="2:5" ht="50.1" customHeight="1">
      <c r="B192" s="209">
        <v>92223</v>
      </c>
      <c r="C192" s="116" t="s">
        <v>231</v>
      </c>
      <c r="D192" s="116" t="s">
        <v>6465</v>
      </c>
      <c r="E192" s="208">
        <v>220.99</v>
      </c>
    </row>
    <row r="193" spans="2:5" ht="50.1" customHeight="1">
      <c r="B193" s="209">
        <v>92224</v>
      </c>
      <c r="C193" s="116" t="s">
        <v>232</v>
      </c>
      <c r="D193" s="116" t="s">
        <v>6465</v>
      </c>
      <c r="E193" s="208">
        <v>265.33999999999997</v>
      </c>
    </row>
    <row r="194" spans="2:5" ht="50.1" customHeight="1">
      <c r="B194" s="209">
        <v>92226</v>
      </c>
      <c r="C194" s="116" t="s">
        <v>233</v>
      </c>
      <c r="D194" s="116" t="s">
        <v>6465</v>
      </c>
      <c r="E194" s="208">
        <v>297.27</v>
      </c>
    </row>
    <row r="195" spans="2:5" ht="50.1" customHeight="1">
      <c r="B195" s="209">
        <v>92808</v>
      </c>
      <c r="C195" s="116" t="s">
        <v>234</v>
      </c>
      <c r="D195" s="116" t="s">
        <v>6465</v>
      </c>
      <c r="E195" s="208">
        <v>26.01</v>
      </c>
    </row>
    <row r="196" spans="2:5" ht="50.1" customHeight="1">
      <c r="B196" s="209">
        <v>92809</v>
      </c>
      <c r="C196" s="116" t="s">
        <v>235</v>
      </c>
      <c r="D196" s="116" t="s">
        <v>6465</v>
      </c>
      <c r="E196" s="208">
        <v>33.32</v>
      </c>
    </row>
    <row r="197" spans="2:5" ht="50.1" customHeight="1">
      <c r="B197" s="209">
        <v>92810</v>
      </c>
      <c r="C197" s="116" t="s">
        <v>236</v>
      </c>
      <c r="D197" s="116" t="s">
        <v>6465</v>
      </c>
      <c r="E197" s="208">
        <v>40.549999999999997</v>
      </c>
    </row>
    <row r="198" spans="2:5" ht="50.1" customHeight="1">
      <c r="B198" s="209">
        <v>92811</v>
      </c>
      <c r="C198" s="116" t="s">
        <v>29</v>
      </c>
      <c r="D198" s="116" t="s">
        <v>6465</v>
      </c>
      <c r="E198" s="208">
        <v>48.24</v>
      </c>
    </row>
    <row r="199" spans="2:5" ht="50.1" customHeight="1">
      <c r="B199" s="209">
        <v>92812</v>
      </c>
      <c r="C199" s="116" t="s">
        <v>237</v>
      </c>
      <c r="D199" s="116" t="s">
        <v>6465</v>
      </c>
      <c r="E199" s="208">
        <v>55.81</v>
      </c>
    </row>
    <row r="200" spans="2:5" ht="50.1" customHeight="1">
      <c r="B200" s="209">
        <v>92813</v>
      </c>
      <c r="C200" s="116" t="s">
        <v>238</v>
      </c>
      <c r="D200" s="116" t="s">
        <v>6465</v>
      </c>
      <c r="E200" s="208">
        <v>64.599999999999994</v>
      </c>
    </row>
    <row r="201" spans="2:5" ht="50.1" customHeight="1">
      <c r="B201" s="209">
        <v>92814</v>
      </c>
      <c r="C201" s="116" t="s">
        <v>239</v>
      </c>
      <c r="D201" s="116" t="s">
        <v>6465</v>
      </c>
      <c r="E201" s="208">
        <v>73.77</v>
      </c>
    </row>
    <row r="202" spans="2:5" ht="50.1" customHeight="1">
      <c r="B202" s="209">
        <v>92815</v>
      </c>
      <c r="C202" s="116" t="s">
        <v>240</v>
      </c>
      <c r="D202" s="116" t="s">
        <v>6465</v>
      </c>
      <c r="E202" s="208">
        <v>84.2</v>
      </c>
    </row>
    <row r="203" spans="2:5" ht="50.1" customHeight="1">
      <c r="B203" s="209">
        <v>92816</v>
      </c>
      <c r="C203" s="116" t="s">
        <v>241</v>
      </c>
      <c r="D203" s="116" t="s">
        <v>6465</v>
      </c>
      <c r="E203" s="208">
        <v>386</v>
      </c>
    </row>
    <row r="204" spans="2:5" ht="50.1" customHeight="1">
      <c r="B204" s="209">
        <v>92817</v>
      </c>
      <c r="C204" s="116" t="s">
        <v>242</v>
      </c>
      <c r="D204" s="116" t="s">
        <v>6465</v>
      </c>
      <c r="E204" s="208">
        <v>105.36</v>
      </c>
    </row>
    <row r="205" spans="2:5" ht="50.1" customHeight="1">
      <c r="B205" s="209">
        <v>92818</v>
      </c>
      <c r="C205" s="116" t="s">
        <v>243</v>
      </c>
      <c r="D205" s="116" t="s">
        <v>6465</v>
      </c>
      <c r="E205" s="208">
        <v>559.25</v>
      </c>
    </row>
    <row r="206" spans="2:5" ht="50.1" customHeight="1">
      <c r="B206" s="209">
        <v>92819</v>
      </c>
      <c r="C206" s="116" t="s">
        <v>244</v>
      </c>
      <c r="D206" s="116" t="s">
        <v>6465</v>
      </c>
      <c r="E206" s="208">
        <v>141.82</v>
      </c>
    </row>
    <row r="207" spans="2:5" ht="50.1" customHeight="1">
      <c r="B207" s="209">
        <v>92820</v>
      </c>
      <c r="C207" s="116" t="s">
        <v>245</v>
      </c>
      <c r="D207" s="116" t="s">
        <v>6465</v>
      </c>
      <c r="E207" s="208">
        <v>31.03</v>
      </c>
    </row>
    <row r="208" spans="2:5" ht="50.1" customHeight="1">
      <c r="B208" s="209">
        <v>92821</v>
      </c>
      <c r="C208" s="116" t="s">
        <v>246</v>
      </c>
      <c r="D208" s="116" t="s">
        <v>6465</v>
      </c>
      <c r="E208" s="208">
        <v>39.75</v>
      </c>
    </row>
    <row r="209" spans="2:5" ht="50.1" customHeight="1">
      <c r="B209" s="209">
        <v>92822</v>
      </c>
      <c r="C209" s="116" t="s">
        <v>247</v>
      </c>
      <c r="D209" s="116" t="s">
        <v>6465</v>
      </c>
      <c r="E209" s="208">
        <v>48.5</v>
      </c>
    </row>
    <row r="210" spans="2:5" ht="50.1" customHeight="1">
      <c r="B210" s="209">
        <v>92824</v>
      </c>
      <c r="C210" s="116" t="s">
        <v>248</v>
      </c>
      <c r="D210" s="116" t="s">
        <v>6465</v>
      </c>
      <c r="E210" s="208">
        <v>57.56</v>
      </c>
    </row>
    <row r="211" spans="2:5" ht="50.1" customHeight="1">
      <c r="B211" s="209">
        <v>92825</v>
      </c>
      <c r="C211" s="116" t="s">
        <v>249</v>
      </c>
      <c r="D211" s="116" t="s">
        <v>6465</v>
      </c>
      <c r="E211" s="208">
        <v>66.650000000000006</v>
      </c>
    </row>
    <row r="212" spans="2:5" ht="50.1" customHeight="1">
      <c r="B212" s="209">
        <v>92826</v>
      </c>
      <c r="C212" s="116" t="s">
        <v>250</v>
      </c>
      <c r="D212" s="116" t="s">
        <v>6465</v>
      </c>
      <c r="E212" s="208">
        <v>76.72</v>
      </c>
    </row>
    <row r="213" spans="2:5" ht="50.1" customHeight="1">
      <c r="B213" s="209">
        <v>92827</v>
      </c>
      <c r="C213" s="116" t="s">
        <v>251</v>
      </c>
      <c r="D213" s="116" t="s">
        <v>6465</v>
      </c>
      <c r="E213" s="208">
        <v>87.23</v>
      </c>
    </row>
    <row r="214" spans="2:5" ht="50.1" customHeight="1">
      <c r="B214" s="209">
        <v>92828</v>
      </c>
      <c r="C214" s="116" t="s">
        <v>252</v>
      </c>
      <c r="D214" s="116" t="s">
        <v>6465</v>
      </c>
      <c r="E214" s="208">
        <v>99.25</v>
      </c>
    </row>
    <row r="215" spans="2:5" ht="50.1" customHeight="1">
      <c r="B215" s="209">
        <v>92829</v>
      </c>
      <c r="C215" s="116" t="s">
        <v>253</v>
      </c>
      <c r="D215" s="116" t="s">
        <v>6465</v>
      </c>
      <c r="E215" s="208">
        <v>403.77</v>
      </c>
    </row>
    <row r="216" spans="2:5" ht="50.1" customHeight="1">
      <c r="B216" s="209">
        <v>92830</v>
      </c>
      <c r="C216" s="116" t="s">
        <v>254</v>
      </c>
      <c r="D216" s="116" t="s">
        <v>6465</v>
      </c>
      <c r="E216" s="208">
        <v>123.13</v>
      </c>
    </row>
    <row r="217" spans="2:5" ht="50.1" customHeight="1">
      <c r="B217" s="209">
        <v>92831</v>
      </c>
      <c r="C217" s="116" t="s">
        <v>255</v>
      </c>
      <c r="D217" s="116" t="s">
        <v>6465</v>
      </c>
      <c r="E217" s="208">
        <v>581.11</v>
      </c>
    </row>
    <row r="218" spans="2:5" ht="50.1" customHeight="1">
      <c r="B218" s="209">
        <v>92832</v>
      </c>
      <c r="C218" s="116" t="s">
        <v>256</v>
      </c>
      <c r="D218" s="116" t="s">
        <v>6465</v>
      </c>
      <c r="E218" s="208">
        <v>163.68</v>
      </c>
    </row>
    <row r="219" spans="2:5" ht="50.1" customHeight="1">
      <c r="B219" s="209">
        <v>95565</v>
      </c>
      <c r="C219" s="116" t="s">
        <v>257</v>
      </c>
      <c r="D219" s="116" t="s">
        <v>6465</v>
      </c>
      <c r="E219" s="208">
        <v>75.569999999999993</v>
      </c>
    </row>
    <row r="220" spans="2:5" ht="50.1" customHeight="1">
      <c r="B220" s="209">
        <v>95566</v>
      </c>
      <c r="C220" s="116" t="s">
        <v>258</v>
      </c>
      <c r="D220" s="116" t="s">
        <v>6465</v>
      </c>
      <c r="E220" s="208">
        <v>80.69</v>
      </c>
    </row>
    <row r="221" spans="2:5" ht="50.1" customHeight="1">
      <c r="B221" s="209">
        <v>95567</v>
      </c>
      <c r="C221" s="116" t="s">
        <v>259</v>
      </c>
      <c r="D221" s="116" t="s">
        <v>6465</v>
      </c>
      <c r="E221" s="208">
        <v>72.819999999999993</v>
      </c>
    </row>
    <row r="222" spans="2:5" ht="50.1" customHeight="1">
      <c r="B222" s="209">
        <v>95568</v>
      </c>
      <c r="C222" s="116" t="s">
        <v>260</v>
      </c>
      <c r="D222" s="116" t="s">
        <v>6465</v>
      </c>
      <c r="E222" s="208">
        <v>95.18</v>
      </c>
    </row>
    <row r="223" spans="2:5" ht="50.1" customHeight="1">
      <c r="B223" s="209">
        <v>95569</v>
      </c>
      <c r="C223" s="116" t="s">
        <v>261</v>
      </c>
      <c r="D223" s="116" t="s">
        <v>6465</v>
      </c>
      <c r="E223" s="208">
        <v>130.02000000000001</v>
      </c>
    </row>
    <row r="224" spans="2:5" ht="50.1" customHeight="1">
      <c r="B224" s="209">
        <v>95570</v>
      </c>
      <c r="C224" s="116" t="s">
        <v>262</v>
      </c>
      <c r="D224" s="116" t="s">
        <v>6465</v>
      </c>
      <c r="E224" s="208">
        <v>77.94</v>
      </c>
    </row>
    <row r="225" spans="2:5" ht="50.1" customHeight="1">
      <c r="B225" s="209">
        <v>95571</v>
      </c>
      <c r="C225" s="116" t="s">
        <v>263</v>
      </c>
      <c r="D225" s="116" t="s">
        <v>6465</v>
      </c>
      <c r="E225" s="208">
        <v>101.73</v>
      </c>
    </row>
    <row r="226" spans="2:5" ht="50.1" customHeight="1">
      <c r="B226" s="209">
        <v>95572</v>
      </c>
      <c r="C226" s="116" t="s">
        <v>264</v>
      </c>
      <c r="D226" s="116" t="s">
        <v>6465</v>
      </c>
      <c r="E226" s="208">
        <v>138.12</v>
      </c>
    </row>
    <row r="227" spans="2:5" ht="50.1" customHeight="1">
      <c r="B227" s="209">
        <v>73606</v>
      </c>
      <c r="C227" s="116" t="s">
        <v>265</v>
      </c>
      <c r="D227" s="116" t="s">
        <v>6220</v>
      </c>
      <c r="E227" s="208">
        <v>107.62</v>
      </c>
    </row>
    <row r="228" spans="2:5" ht="50.1" customHeight="1">
      <c r="B228" s="209">
        <v>73607</v>
      </c>
      <c r="C228" s="116" t="s">
        <v>266</v>
      </c>
      <c r="D228" s="116" t="s">
        <v>6220</v>
      </c>
      <c r="E228" s="208">
        <v>71.739999999999995</v>
      </c>
    </row>
    <row r="229" spans="2:5" ht="50.1" customHeight="1">
      <c r="B229" s="209">
        <v>83623</v>
      </c>
      <c r="C229" s="116" t="s">
        <v>267</v>
      </c>
      <c r="D229" s="116" t="s">
        <v>6465</v>
      </c>
      <c r="E229" s="208">
        <v>185.91</v>
      </c>
    </row>
    <row r="230" spans="2:5" ht="50.1" customHeight="1">
      <c r="B230" s="209">
        <v>83624</v>
      </c>
      <c r="C230" s="116" t="s">
        <v>268</v>
      </c>
      <c r="D230" s="116" t="s">
        <v>6465</v>
      </c>
      <c r="E230" s="208">
        <v>130.99</v>
      </c>
    </row>
    <row r="231" spans="2:5" ht="50.1" customHeight="1">
      <c r="B231" s="209">
        <v>83626</v>
      </c>
      <c r="C231" s="116" t="s">
        <v>269</v>
      </c>
      <c r="D231" s="116" t="s">
        <v>6465</v>
      </c>
      <c r="E231" s="208">
        <v>103.53</v>
      </c>
    </row>
    <row r="232" spans="2:5" ht="50.1" customHeight="1">
      <c r="B232" s="209">
        <v>83627</v>
      </c>
      <c r="C232" s="116" t="s">
        <v>270</v>
      </c>
      <c r="D232" s="116" t="s">
        <v>6220</v>
      </c>
      <c r="E232" s="208">
        <v>365.21</v>
      </c>
    </row>
    <row r="233" spans="2:5" ht="50.1" customHeight="1">
      <c r="B233" s="209">
        <v>83724</v>
      </c>
      <c r="C233" s="116" t="s">
        <v>271</v>
      </c>
      <c r="D233" s="116" t="s">
        <v>6733</v>
      </c>
      <c r="E233" s="208">
        <v>1.37</v>
      </c>
    </row>
    <row r="234" spans="2:5" ht="50.1" customHeight="1">
      <c r="B234" s="209">
        <v>83725</v>
      </c>
      <c r="C234" s="116" t="s">
        <v>272</v>
      </c>
      <c r="D234" s="116" t="s">
        <v>6733</v>
      </c>
      <c r="E234" s="208">
        <v>0.91</v>
      </c>
    </row>
    <row r="235" spans="2:5" ht="50.1" customHeight="1">
      <c r="B235" s="209">
        <v>83726</v>
      </c>
      <c r="C235" s="116" t="s">
        <v>273</v>
      </c>
      <c r="D235" s="116" t="s">
        <v>6733</v>
      </c>
      <c r="E235" s="208">
        <v>0.66</v>
      </c>
    </row>
    <row r="236" spans="2:5" ht="50.1" customHeight="1">
      <c r="B236" s="209">
        <v>97127</v>
      </c>
      <c r="C236" s="116" t="s">
        <v>274</v>
      </c>
      <c r="D236" s="116" t="s">
        <v>6465</v>
      </c>
      <c r="E236" s="208">
        <v>3.46</v>
      </c>
    </row>
    <row r="237" spans="2:5" ht="50.1" customHeight="1">
      <c r="B237" s="209">
        <v>97128</v>
      </c>
      <c r="C237" s="116" t="s">
        <v>275</v>
      </c>
      <c r="D237" s="116" t="s">
        <v>6465</v>
      </c>
      <c r="E237" s="208">
        <v>6.93</v>
      </c>
    </row>
    <row r="238" spans="2:5" ht="50.1" customHeight="1">
      <c r="B238" s="209">
        <v>97129</v>
      </c>
      <c r="C238" s="116" t="s">
        <v>276</v>
      </c>
      <c r="D238" s="116" t="s">
        <v>6465</v>
      </c>
      <c r="E238" s="208">
        <v>8.52</v>
      </c>
    </row>
    <row r="239" spans="2:5" ht="50.1" customHeight="1">
      <c r="B239" s="209">
        <v>97130</v>
      </c>
      <c r="C239" s="116" t="s">
        <v>277</v>
      </c>
      <c r="D239" s="116" t="s">
        <v>6465</v>
      </c>
      <c r="E239" s="208">
        <v>10.119999999999999</v>
      </c>
    </row>
    <row r="240" spans="2:5" ht="50.1" customHeight="1">
      <c r="B240" s="209">
        <v>97131</v>
      </c>
      <c r="C240" s="116" t="s">
        <v>278</v>
      </c>
      <c r="D240" s="116" t="s">
        <v>6465</v>
      </c>
      <c r="E240" s="208">
        <v>11.69</v>
      </c>
    </row>
    <row r="241" spans="2:5" ht="50.1" customHeight="1">
      <c r="B241" s="209">
        <v>97132</v>
      </c>
      <c r="C241" s="116" t="s">
        <v>279</v>
      </c>
      <c r="D241" s="116" t="s">
        <v>6465</v>
      </c>
      <c r="E241" s="208">
        <v>13.28</v>
      </c>
    </row>
    <row r="242" spans="2:5" ht="50.1" customHeight="1">
      <c r="B242" s="209">
        <v>97133</v>
      </c>
      <c r="C242" s="116" t="s">
        <v>280</v>
      </c>
      <c r="D242" s="116" t="s">
        <v>6465</v>
      </c>
      <c r="E242" s="208">
        <v>16.47</v>
      </c>
    </row>
    <row r="243" spans="2:5" ht="50.1" customHeight="1">
      <c r="B243" s="209">
        <v>97134</v>
      </c>
      <c r="C243" s="116" t="s">
        <v>281</v>
      </c>
      <c r="D243" s="116" t="s">
        <v>6465</v>
      </c>
      <c r="E243" s="208">
        <v>1.55</v>
      </c>
    </row>
    <row r="244" spans="2:5" ht="50.1" customHeight="1">
      <c r="B244" s="209">
        <v>97135</v>
      </c>
      <c r="C244" s="116" t="s">
        <v>282</v>
      </c>
      <c r="D244" s="116" t="s">
        <v>6465</v>
      </c>
      <c r="E244" s="208">
        <v>3.52</v>
      </c>
    </row>
    <row r="245" spans="2:5" ht="50.1" customHeight="1">
      <c r="B245" s="209">
        <v>97136</v>
      </c>
      <c r="C245" s="116" t="s">
        <v>283</v>
      </c>
      <c r="D245" s="116" t="s">
        <v>6465</v>
      </c>
      <c r="E245" s="208">
        <v>4.3099999999999996</v>
      </c>
    </row>
    <row r="246" spans="2:5" ht="50.1" customHeight="1">
      <c r="B246" s="209">
        <v>97137</v>
      </c>
      <c r="C246" s="116" t="s">
        <v>284</v>
      </c>
      <c r="D246" s="116" t="s">
        <v>6465</v>
      </c>
      <c r="E246" s="208">
        <v>5.13</v>
      </c>
    </row>
    <row r="247" spans="2:5" ht="50.1" customHeight="1">
      <c r="B247" s="209">
        <v>97138</v>
      </c>
      <c r="C247" s="116" t="s">
        <v>285</v>
      </c>
      <c r="D247" s="116" t="s">
        <v>6465</v>
      </c>
      <c r="E247" s="208">
        <v>5.92</v>
      </c>
    </row>
    <row r="248" spans="2:5" ht="50.1" customHeight="1">
      <c r="B248" s="209">
        <v>97139</v>
      </c>
      <c r="C248" s="116" t="s">
        <v>286</v>
      </c>
      <c r="D248" s="116" t="s">
        <v>6465</v>
      </c>
      <c r="E248" s="208">
        <v>6.72</v>
      </c>
    </row>
    <row r="249" spans="2:5" ht="50.1" customHeight="1">
      <c r="B249" s="209">
        <v>97140</v>
      </c>
      <c r="C249" s="116" t="s">
        <v>287</v>
      </c>
      <c r="D249" s="116" t="s">
        <v>6465</v>
      </c>
      <c r="E249" s="208">
        <v>8.34</v>
      </c>
    </row>
    <row r="250" spans="2:5" ht="50.1" customHeight="1">
      <c r="B250" s="209">
        <v>83520</v>
      </c>
      <c r="C250" s="116" t="s">
        <v>288</v>
      </c>
      <c r="D250" s="116" t="s">
        <v>6220</v>
      </c>
      <c r="E250" s="208">
        <v>65.709999999999994</v>
      </c>
    </row>
    <row r="251" spans="2:5" ht="50.1" customHeight="1">
      <c r="B251" s="209">
        <v>83531</v>
      </c>
      <c r="C251" s="116" t="s">
        <v>289</v>
      </c>
      <c r="D251" s="116" t="s">
        <v>6220</v>
      </c>
      <c r="E251" s="208">
        <v>269.47000000000003</v>
      </c>
    </row>
    <row r="252" spans="2:5" ht="50.1" customHeight="1">
      <c r="B252" s="209">
        <v>83535</v>
      </c>
      <c r="C252" s="116" t="s">
        <v>290</v>
      </c>
      <c r="D252" s="116" t="s">
        <v>6220</v>
      </c>
      <c r="E252" s="208">
        <v>223.4</v>
      </c>
    </row>
    <row r="253" spans="2:5" ht="50.1" customHeight="1">
      <c r="B253" s="209">
        <v>92235</v>
      </c>
      <c r="C253" s="116" t="s">
        <v>291</v>
      </c>
      <c r="D253" s="116" t="s">
        <v>6287</v>
      </c>
      <c r="E253" s="208">
        <v>48.28</v>
      </c>
    </row>
    <row r="254" spans="2:5" ht="50.1" customHeight="1">
      <c r="B254" s="209">
        <v>93206</v>
      </c>
      <c r="C254" s="116" t="s">
        <v>292</v>
      </c>
      <c r="D254" s="116" t="s">
        <v>6287</v>
      </c>
      <c r="E254" s="208">
        <v>732.85</v>
      </c>
    </row>
    <row r="255" spans="2:5" ht="50.1" customHeight="1">
      <c r="B255" s="209">
        <v>93207</v>
      </c>
      <c r="C255" s="116" t="s">
        <v>36</v>
      </c>
      <c r="D255" s="116" t="s">
        <v>6287</v>
      </c>
      <c r="E255" s="208">
        <v>720.5</v>
      </c>
    </row>
    <row r="256" spans="2:5" ht="50.1" customHeight="1">
      <c r="B256" s="209">
        <v>93208</v>
      </c>
      <c r="C256" s="116" t="s">
        <v>293</v>
      </c>
      <c r="D256" s="116" t="s">
        <v>6287</v>
      </c>
      <c r="E256" s="208">
        <v>569.67999999999995</v>
      </c>
    </row>
    <row r="257" spans="2:5" ht="50.1" customHeight="1">
      <c r="B257" s="209">
        <v>93209</v>
      </c>
      <c r="C257" s="116" t="s">
        <v>294</v>
      </c>
      <c r="D257" s="116" t="s">
        <v>6287</v>
      </c>
      <c r="E257" s="208">
        <v>593.32000000000005</v>
      </c>
    </row>
    <row r="258" spans="2:5" ht="50.1" customHeight="1">
      <c r="B258" s="209">
        <v>93210</v>
      </c>
      <c r="C258" s="116" t="s">
        <v>295</v>
      </c>
      <c r="D258" s="116" t="s">
        <v>6287</v>
      </c>
      <c r="E258" s="208">
        <v>361.39</v>
      </c>
    </row>
    <row r="259" spans="2:5" ht="50.1" customHeight="1">
      <c r="B259" s="209">
        <v>93211</v>
      </c>
      <c r="C259" s="116" t="s">
        <v>296</v>
      </c>
      <c r="D259" s="116" t="s">
        <v>6287</v>
      </c>
      <c r="E259" s="208">
        <v>359.96</v>
      </c>
    </row>
    <row r="260" spans="2:5" ht="50.1" customHeight="1">
      <c r="B260" s="209">
        <v>93212</v>
      </c>
      <c r="C260" s="116" t="s">
        <v>35</v>
      </c>
      <c r="D260" s="116" t="s">
        <v>6287</v>
      </c>
      <c r="E260" s="208">
        <v>645.6</v>
      </c>
    </row>
    <row r="261" spans="2:5" ht="50.1" customHeight="1">
      <c r="B261" s="209">
        <v>93213</v>
      </c>
      <c r="C261" s="116" t="s">
        <v>297</v>
      </c>
      <c r="D261" s="116" t="s">
        <v>6287</v>
      </c>
      <c r="E261" s="208">
        <v>655.02</v>
      </c>
    </row>
    <row r="262" spans="2:5" ht="50.1" customHeight="1">
      <c r="B262" s="209">
        <v>93214</v>
      </c>
      <c r="C262" s="116" t="s">
        <v>298</v>
      </c>
      <c r="D262" s="116" t="s">
        <v>6220</v>
      </c>
      <c r="E262" s="159">
        <v>4675.9799999999996</v>
      </c>
    </row>
    <row r="263" spans="2:5" ht="50.1" customHeight="1">
      <c r="B263" s="209">
        <v>93243</v>
      </c>
      <c r="C263" s="116" t="s">
        <v>299</v>
      </c>
      <c r="D263" s="116" t="s">
        <v>6220</v>
      </c>
      <c r="E263" s="159">
        <v>7011.36</v>
      </c>
    </row>
    <row r="264" spans="2:5" ht="50.1" customHeight="1">
      <c r="B264" s="209">
        <v>93582</v>
      </c>
      <c r="C264" s="116" t="s">
        <v>300</v>
      </c>
      <c r="D264" s="116" t="s">
        <v>6287</v>
      </c>
      <c r="E264" s="208">
        <v>177.84</v>
      </c>
    </row>
    <row r="265" spans="2:5" ht="50.1" customHeight="1">
      <c r="B265" s="209">
        <v>93583</v>
      </c>
      <c r="C265" s="116" t="s">
        <v>301</v>
      </c>
      <c r="D265" s="116" t="s">
        <v>6287</v>
      </c>
      <c r="E265" s="208">
        <v>288.31</v>
      </c>
    </row>
    <row r="266" spans="2:5" ht="50.1" customHeight="1">
      <c r="B266" s="209">
        <v>93584</v>
      </c>
      <c r="C266" s="116" t="s">
        <v>34</v>
      </c>
      <c r="D266" s="116" t="s">
        <v>6287</v>
      </c>
      <c r="E266" s="208">
        <v>578</v>
      </c>
    </row>
    <row r="267" spans="2:5" ht="50.1" customHeight="1">
      <c r="B267" s="209">
        <v>93585</v>
      </c>
      <c r="C267" s="116" t="s">
        <v>302</v>
      </c>
      <c r="D267" s="116" t="s">
        <v>6287</v>
      </c>
      <c r="E267" s="208">
        <v>803.67</v>
      </c>
    </row>
    <row r="268" spans="2:5" ht="50.1" customHeight="1">
      <c r="B268" s="209">
        <v>98441</v>
      </c>
      <c r="C268" s="116" t="s">
        <v>303</v>
      </c>
      <c r="D268" s="116" t="s">
        <v>6287</v>
      </c>
      <c r="E268" s="208">
        <v>96.92</v>
      </c>
    </row>
    <row r="269" spans="2:5" ht="50.1" customHeight="1">
      <c r="B269" s="209">
        <v>98442</v>
      </c>
      <c r="C269" s="116" t="s">
        <v>304</v>
      </c>
      <c r="D269" s="116" t="s">
        <v>6287</v>
      </c>
      <c r="E269" s="208">
        <v>99.21</v>
      </c>
    </row>
    <row r="270" spans="2:5" ht="50.1" customHeight="1">
      <c r="B270" s="209">
        <v>98443</v>
      </c>
      <c r="C270" s="116" t="s">
        <v>305</v>
      </c>
      <c r="D270" s="116" t="s">
        <v>6287</v>
      </c>
      <c r="E270" s="208">
        <v>85.07</v>
      </c>
    </row>
    <row r="271" spans="2:5" ht="50.1" customHeight="1">
      <c r="B271" s="209">
        <v>98444</v>
      </c>
      <c r="C271" s="116" t="s">
        <v>306</v>
      </c>
      <c r="D271" s="116" t="s">
        <v>6287</v>
      </c>
      <c r="E271" s="208">
        <v>86.7</v>
      </c>
    </row>
    <row r="272" spans="2:5" ht="50.1" customHeight="1">
      <c r="B272" s="209">
        <v>98445</v>
      </c>
      <c r="C272" s="116" t="s">
        <v>307</v>
      </c>
      <c r="D272" s="116" t="s">
        <v>6287</v>
      </c>
      <c r="E272" s="208">
        <v>115.91</v>
      </c>
    </row>
    <row r="273" spans="2:5" ht="50.1" customHeight="1">
      <c r="B273" s="209">
        <v>98446</v>
      </c>
      <c r="C273" s="116" t="s">
        <v>308</v>
      </c>
      <c r="D273" s="116" t="s">
        <v>6287</v>
      </c>
      <c r="E273" s="208">
        <v>148.22</v>
      </c>
    </row>
    <row r="274" spans="2:5" ht="50.1" customHeight="1">
      <c r="B274" s="209">
        <v>98447</v>
      </c>
      <c r="C274" s="116" t="s">
        <v>309</v>
      </c>
      <c r="D274" s="116" t="s">
        <v>6287</v>
      </c>
      <c r="E274" s="208">
        <v>99.48</v>
      </c>
    </row>
    <row r="275" spans="2:5" ht="50.1" customHeight="1">
      <c r="B275" s="209">
        <v>98448</v>
      </c>
      <c r="C275" s="116" t="s">
        <v>310</v>
      </c>
      <c r="D275" s="116" t="s">
        <v>6287</v>
      </c>
      <c r="E275" s="208">
        <v>124.59</v>
      </c>
    </row>
    <row r="276" spans="2:5" ht="50.1" customHeight="1">
      <c r="B276" s="209">
        <v>98449</v>
      </c>
      <c r="C276" s="116" t="s">
        <v>311</v>
      </c>
      <c r="D276" s="116" t="s">
        <v>6287</v>
      </c>
      <c r="E276" s="208">
        <v>115.49</v>
      </c>
    </row>
    <row r="277" spans="2:5" ht="50.1" customHeight="1">
      <c r="B277" s="209">
        <v>98450</v>
      </c>
      <c r="C277" s="116" t="s">
        <v>312</v>
      </c>
      <c r="D277" s="116" t="s">
        <v>6287</v>
      </c>
      <c r="E277" s="208">
        <v>118.82</v>
      </c>
    </row>
    <row r="278" spans="2:5" ht="50.1" customHeight="1">
      <c r="B278" s="209">
        <v>98451</v>
      </c>
      <c r="C278" s="116" t="s">
        <v>313</v>
      </c>
      <c r="D278" s="116" t="s">
        <v>6287</v>
      </c>
      <c r="E278" s="208">
        <v>101.67</v>
      </c>
    </row>
    <row r="279" spans="2:5" ht="50.1" customHeight="1">
      <c r="B279" s="209">
        <v>98452</v>
      </c>
      <c r="C279" s="116" t="s">
        <v>314</v>
      </c>
      <c r="D279" s="116" t="s">
        <v>6287</v>
      </c>
      <c r="E279" s="208">
        <v>103.68</v>
      </c>
    </row>
    <row r="280" spans="2:5" ht="50.1" customHeight="1">
      <c r="B280" s="209">
        <v>98453</v>
      </c>
      <c r="C280" s="116" t="s">
        <v>315</v>
      </c>
      <c r="D280" s="116" t="s">
        <v>6287</v>
      </c>
      <c r="E280" s="208">
        <v>138.36000000000001</v>
      </c>
    </row>
    <row r="281" spans="2:5" ht="50.1" customHeight="1">
      <c r="B281" s="209">
        <v>98454</v>
      </c>
      <c r="C281" s="116" t="s">
        <v>316</v>
      </c>
      <c r="D281" s="116" t="s">
        <v>6287</v>
      </c>
      <c r="E281" s="208">
        <v>180.18</v>
      </c>
    </row>
    <row r="282" spans="2:5" ht="50.1" customHeight="1">
      <c r="B282" s="209">
        <v>98455</v>
      </c>
      <c r="C282" s="116" t="s">
        <v>317</v>
      </c>
      <c r="D282" s="116" t="s">
        <v>6287</v>
      </c>
      <c r="E282" s="208">
        <v>119.97</v>
      </c>
    </row>
    <row r="283" spans="2:5" ht="50.1" customHeight="1">
      <c r="B283" s="209">
        <v>98456</v>
      </c>
      <c r="C283" s="116" t="s">
        <v>318</v>
      </c>
      <c r="D283" s="116" t="s">
        <v>6287</v>
      </c>
      <c r="E283" s="208">
        <v>153.93</v>
      </c>
    </row>
    <row r="284" spans="2:5" ht="50.1" customHeight="1">
      <c r="B284" s="209">
        <v>98458</v>
      </c>
      <c r="C284" s="116" t="s">
        <v>319</v>
      </c>
      <c r="D284" s="116" t="s">
        <v>6287</v>
      </c>
      <c r="E284" s="208">
        <v>93.09</v>
      </c>
    </row>
    <row r="285" spans="2:5" ht="50.1" customHeight="1">
      <c r="B285" s="209">
        <v>98459</v>
      </c>
      <c r="C285" s="116" t="s">
        <v>320</v>
      </c>
      <c r="D285" s="116" t="s">
        <v>6287</v>
      </c>
      <c r="E285" s="208">
        <v>72.209999999999994</v>
      </c>
    </row>
    <row r="286" spans="2:5" ht="50.1" customHeight="1">
      <c r="B286" s="209">
        <v>98460</v>
      </c>
      <c r="C286" s="116" t="s">
        <v>321</v>
      </c>
      <c r="D286" s="116" t="s">
        <v>6287</v>
      </c>
      <c r="E286" s="208">
        <v>74.94</v>
      </c>
    </row>
    <row r="287" spans="2:5" ht="50.1" customHeight="1">
      <c r="B287" s="209">
        <v>98461</v>
      </c>
      <c r="C287" s="116" t="s">
        <v>322</v>
      </c>
      <c r="D287" s="116" t="s">
        <v>6220</v>
      </c>
      <c r="E287" s="159">
        <v>4116.3500000000004</v>
      </c>
    </row>
    <row r="288" spans="2:5" ht="50.1" customHeight="1">
      <c r="B288" s="209">
        <v>98462</v>
      </c>
      <c r="C288" s="116" t="s">
        <v>323</v>
      </c>
      <c r="D288" s="116" t="s">
        <v>6220</v>
      </c>
      <c r="E288" s="159">
        <v>6015.55</v>
      </c>
    </row>
    <row r="289" spans="2:5" ht="50.1" customHeight="1">
      <c r="B289" s="116" t="s">
        <v>324</v>
      </c>
      <c r="C289" s="116" t="s">
        <v>13</v>
      </c>
      <c r="D289" s="116" t="s">
        <v>6287</v>
      </c>
      <c r="E289" s="208">
        <v>301.52</v>
      </c>
    </row>
    <row r="290" spans="2:5" ht="50.1" customHeight="1">
      <c r="B290" s="209">
        <v>5631</v>
      </c>
      <c r="C290" s="116" t="s">
        <v>325</v>
      </c>
      <c r="D290" s="116" t="s">
        <v>16089</v>
      </c>
      <c r="E290" s="208">
        <v>130.96</v>
      </c>
    </row>
    <row r="291" spans="2:5" ht="50.1" customHeight="1">
      <c r="B291" s="209">
        <v>5678</v>
      </c>
      <c r="C291" s="116" t="s">
        <v>326</v>
      </c>
      <c r="D291" s="116" t="s">
        <v>16089</v>
      </c>
      <c r="E291" s="208">
        <v>100.28</v>
      </c>
    </row>
    <row r="292" spans="2:5" ht="50.1" customHeight="1">
      <c r="B292" s="209">
        <v>5680</v>
      </c>
      <c r="C292" s="116" t="s">
        <v>327</v>
      </c>
      <c r="D292" s="116" t="s">
        <v>16089</v>
      </c>
      <c r="E292" s="208">
        <v>93.07</v>
      </c>
    </row>
    <row r="293" spans="2:5" ht="50.1" customHeight="1">
      <c r="B293" s="209">
        <v>5684</v>
      </c>
      <c r="C293" s="116" t="s">
        <v>328</v>
      </c>
      <c r="D293" s="116" t="s">
        <v>16089</v>
      </c>
      <c r="E293" s="208">
        <v>95.36</v>
      </c>
    </row>
    <row r="294" spans="2:5" ht="50.1" customHeight="1">
      <c r="B294" s="209">
        <v>5689</v>
      </c>
      <c r="C294" s="116" t="s">
        <v>329</v>
      </c>
      <c r="D294" s="116" t="s">
        <v>16089</v>
      </c>
      <c r="E294" s="208">
        <v>3.36</v>
      </c>
    </row>
    <row r="295" spans="2:5" ht="50.1" customHeight="1">
      <c r="B295" s="209">
        <v>5795</v>
      </c>
      <c r="C295" s="116" t="s">
        <v>330</v>
      </c>
      <c r="D295" s="116" t="s">
        <v>16089</v>
      </c>
      <c r="E295" s="208">
        <v>17.7</v>
      </c>
    </row>
    <row r="296" spans="2:5" ht="50.1" customHeight="1">
      <c r="B296" s="209">
        <v>5811</v>
      </c>
      <c r="C296" s="116" t="s">
        <v>331</v>
      </c>
      <c r="D296" s="116" t="s">
        <v>16089</v>
      </c>
      <c r="E296" s="208">
        <v>167.92</v>
      </c>
    </row>
    <row r="297" spans="2:5" ht="50.1" customHeight="1">
      <c r="B297" s="209">
        <v>5823</v>
      </c>
      <c r="C297" s="116" t="s">
        <v>332</v>
      </c>
      <c r="D297" s="116" t="s">
        <v>16089</v>
      </c>
      <c r="E297" s="208">
        <v>162.44999999999999</v>
      </c>
    </row>
    <row r="298" spans="2:5" ht="50.1" customHeight="1">
      <c r="B298" s="209">
        <v>5824</v>
      </c>
      <c r="C298" s="116" t="s">
        <v>333</v>
      </c>
      <c r="D298" s="116" t="s">
        <v>16089</v>
      </c>
      <c r="E298" s="208">
        <v>134.43</v>
      </c>
    </row>
    <row r="299" spans="2:5" ht="50.1" customHeight="1">
      <c r="B299" s="209">
        <v>5835</v>
      </c>
      <c r="C299" s="116" t="s">
        <v>334</v>
      </c>
      <c r="D299" s="116" t="s">
        <v>16089</v>
      </c>
      <c r="E299" s="208">
        <v>255.33</v>
      </c>
    </row>
    <row r="300" spans="2:5" ht="50.1" customHeight="1">
      <c r="B300" s="209">
        <v>5839</v>
      </c>
      <c r="C300" s="116" t="s">
        <v>335</v>
      </c>
      <c r="D300" s="116" t="s">
        <v>16089</v>
      </c>
      <c r="E300" s="208">
        <v>4.97</v>
      </c>
    </row>
    <row r="301" spans="2:5" ht="50.1" customHeight="1">
      <c r="B301" s="209">
        <v>5843</v>
      </c>
      <c r="C301" s="116" t="s">
        <v>336</v>
      </c>
      <c r="D301" s="116" t="s">
        <v>16089</v>
      </c>
      <c r="E301" s="208">
        <v>102.43</v>
      </c>
    </row>
    <row r="302" spans="2:5" ht="50.1" customHeight="1">
      <c r="B302" s="209">
        <v>5847</v>
      </c>
      <c r="C302" s="116" t="s">
        <v>337</v>
      </c>
      <c r="D302" s="116" t="s">
        <v>16089</v>
      </c>
      <c r="E302" s="208">
        <v>172.58</v>
      </c>
    </row>
    <row r="303" spans="2:5" ht="50.1" customHeight="1">
      <c r="B303" s="209">
        <v>5851</v>
      </c>
      <c r="C303" s="116" t="s">
        <v>338</v>
      </c>
      <c r="D303" s="116" t="s">
        <v>16089</v>
      </c>
      <c r="E303" s="208">
        <v>163.19999999999999</v>
      </c>
    </row>
    <row r="304" spans="2:5" ht="50.1" customHeight="1">
      <c r="B304" s="209">
        <v>5855</v>
      </c>
      <c r="C304" s="116" t="s">
        <v>339</v>
      </c>
      <c r="D304" s="116" t="s">
        <v>16089</v>
      </c>
      <c r="E304" s="208">
        <v>420.21</v>
      </c>
    </row>
    <row r="305" spans="2:5" ht="50.1" customHeight="1">
      <c r="B305" s="209">
        <v>5863</v>
      </c>
      <c r="C305" s="116" t="s">
        <v>340</v>
      </c>
      <c r="D305" s="116" t="s">
        <v>16089</v>
      </c>
      <c r="E305" s="208">
        <v>12.02</v>
      </c>
    </row>
    <row r="306" spans="2:5" ht="50.1" customHeight="1">
      <c r="B306" s="209">
        <v>5867</v>
      </c>
      <c r="C306" s="116" t="s">
        <v>341</v>
      </c>
      <c r="D306" s="116" t="s">
        <v>16089</v>
      </c>
      <c r="E306" s="208">
        <v>93.68</v>
      </c>
    </row>
    <row r="307" spans="2:5" ht="50.1" customHeight="1">
      <c r="B307" s="209">
        <v>5875</v>
      </c>
      <c r="C307" s="116" t="s">
        <v>342</v>
      </c>
      <c r="D307" s="116" t="s">
        <v>16089</v>
      </c>
      <c r="E307" s="208">
        <v>92.21</v>
      </c>
    </row>
    <row r="308" spans="2:5" ht="50.1" customHeight="1">
      <c r="B308" s="209">
        <v>5879</v>
      </c>
      <c r="C308" s="116" t="s">
        <v>343</v>
      </c>
      <c r="D308" s="116" t="s">
        <v>16089</v>
      </c>
      <c r="E308" s="208">
        <v>78.98</v>
      </c>
    </row>
    <row r="309" spans="2:5" ht="50.1" customHeight="1">
      <c r="B309" s="209">
        <v>5882</v>
      </c>
      <c r="C309" s="116" t="s">
        <v>344</v>
      </c>
      <c r="D309" s="116" t="s">
        <v>16089</v>
      </c>
      <c r="E309" s="208">
        <v>76.98</v>
      </c>
    </row>
    <row r="310" spans="2:5" ht="50.1" customHeight="1">
      <c r="B310" s="209">
        <v>5890</v>
      </c>
      <c r="C310" s="116" t="s">
        <v>345</v>
      </c>
      <c r="D310" s="116" t="s">
        <v>16089</v>
      </c>
      <c r="E310" s="208">
        <v>135.15</v>
      </c>
    </row>
    <row r="311" spans="2:5" ht="50.1" customHeight="1">
      <c r="B311" s="209">
        <v>5894</v>
      </c>
      <c r="C311" s="116" t="s">
        <v>346</v>
      </c>
      <c r="D311" s="116" t="s">
        <v>16089</v>
      </c>
      <c r="E311" s="208">
        <v>132.69</v>
      </c>
    </row>
    <row r="312" spans="2:5" ht="50.1" customHeight="1">
      <c r="B312" s="209">
        <v>5901</v>
      </c>
      <c r="C312" s="116" t="s">
        <v>347</v>
      </c>
      <c r="D312" s="116" t="s">
        <v>16089</v>
      </c>
      <c r="E312" s="208">
        <v>169.19</v>
      </c>
    </row>
    <row r="313" spans="2:5" ht="50.1" customHeight="1">
      <c r="B313" s="209">
        <v>5909</v>
      </c>
      <c r="C313" s="116" t="s">
        <v>348</v>
      </c>
      <c r="D313" s="116" t="s">
        <v>16089</v>
      </c>
      <c r="E313" s="208">
        <v>20.92</v>
      </c>
    </row>
    <row r="314" spans="2:5" ht="50.1" customHeight="1">
      <c r="B314" s="209">
        <v>5921</v>
      </c>
      <c r="C314" s="116" t="s">
        <v>349</v>
      </c>
      <c r="D314" s="116" t="s">
        <v>16089</v>
      </c>
      <c r="E314" s="208">
        <v>2.62</v>
      </c>
    </row>
    <row r="315" spans="2:5" ht="50.1" customHeight="1">
      <c r="B315" s="209">
        <v>5928</v>
      </c>
      <c r="C315" s="116" t="s">
        <v>350</v>
      </c>
      <c r="D315" s="116" t="s">
        <v>16089</v>
      </c>
      <c r="E315" s="208">
        <v>141.51</v>
      </c>
    </row>
    <row r="316" spans="2:5" ht="50.1" customHeight="1">
      <c r="B316" s="209">
        <v>5932</v>
      </c>
      <c r="C316" s="116" t="s">
        <v>351</v>
      </c>
      <c r="D316" s="116" t="s">
        <v>16089</v>
      </c>
      <c r="E316" s="208">
        <v>147.35</v>
      </c>
    </row>
    <row r="317" spans="2:5" ht="50.1" customHeight="1">
      <c r="B317" s="209">
        <v>5940</v>
      </c>
      <c r="C317" s="116" t="s">
        <v>352</v>
      </c>
      <c r="D317" s="116" t="s">
        <v>16089</v>
      </c>
      <c r="E317" s="208">
        <v>136.35</v>
      </c>
    </row>
    <row r="318" spans="2:5" ht="50.1" customHeight="1">
      <c r="B318" s="209">
        <v>5944</v>
      </c>
      <c r="C318" s="116" t="s">
        <v>353</v>
      </c>
      <c r="D318" s="116" t="s">
        <v>16089</v>
      </c>
      <c r="E318" s="208">
        <v>190.48</v>
      </c>
    </row>
    <row r="319" spans="2:5" ht="50.1" customHeight="1">
      <c r="B319" s="209">
        <v>5953</v>
      </c>
      <c r="C319" s="116" t="s">
        <v>354</v>
      </c>
      <c r="D319" s="116" t="s">
        <v>16089</v>
      </c>
      <c r="E319" s="208">
        <v>36.33</v>
      </c>
    </row>
    <row r="320" spans="2:5" ht="50.1" customHeight="1">
      <c r="B320" s="209">
        <v>6259</v>
      </c>
      <c r="C320" s="116" t="s">
        <v>355</v>
      </c>
      <c r="D320" s="116" t="s">
        <v>16089</v>
      </c>
      <c r="E320" s="208">
        <v>140.5</v>
      </c>
    </row>
    <row r="321" spans="2:5" ht="50.1" customHeight="1">
      <c r="B321" s="209">
        <v>6879</v>
      </c>
      <c r="C321" s="116" t="s">
        <v>356</v>
      </c>
      <c r="D321" s="116" t="s">
        <v>16089</v>
      </c>
      <c r="E321" s="208">
        <v>133.03</v>
      </c>
    </row>
    <row r="322" spans="2:5" ht="50.1" customHeight="1">
      <c r="B322" s="209">
        <v>7030</v>
      </c>
      <c r="C322" s="116" t="s">
        <v>357</v>
      </c>
      <c r="D322" s="116" t="s">
        <v>16089</v>
      </c>
      <c r="E322" s="208">
        <v>165.63</v>
      </c>
    </row>
    <row r="323" spans="2:5" ht="50.1" customHeight="1">
      <c r="B323" s="209">
        <v>7042</v>
      </c>
      <c r="C323" s="116" t="s">
        <v>358</v>
      </c>
      <c r="D323" s="116" t="s">
        <v>16089</v>
      </c>
      <c r="E323" s="208">
        <v>4.8899999999999997</v>
      </c>
    </row>
    <row r="324" spans="2:5" ht="50.1" customHeight="1">
      <c r="B324" s="209">
        <v>7049</v>
      </c>
      <c r="C324" s="116" t="s">
        <v>359</v>
      </c>
      <c r="D324" s="116" t="s">
        <v>16089</v>
      </c>
      <c r="E324" s="208">
        <v>132.85</v>
      </c>
    </row>
    <row r="325" spans="2:5" ht="50.1" customHeight="1">
      <c r="B325" s="209">
        <v>67826</v>
      </c>
      <c r="C325" s="116" t="s">
        <v>360</v>
      </c>
      <c r="D325" s="116" t="s">
        <v>16089</v>
      </c>
      <c r="E325" s="208">
        <v>144.36000000000001</v>
      </c>
    </row>
    <row r="326" spans="2:5" ht="50.1" customHeight="1">
      <c r="B326" s="209">
        <v>73417</v>
      </c>
      <c r="C326" s="116" t="s">
        <v>361</v>
      </c>
      <c r="D326" s="116" t="s">
        <v>16089</v>
      </c>
      <c r="E326" s="208">
        <v>107.87</v>
      </c>
    </row>
    <row r="327" spans="2:5" ht="50.1" customHeight="1">
      <c r="B327" s="209">
        <v>73436</v>
      </c>
      <c r="C327" s="116" t="s">
        <v>362</v>
      </c>
      <c r="D327" s="116" t="s">
        <v>16089</v>
      </c>
      <c r="E327" s="208">
        <v>129.57</v>
      </c>
    </row>
    <row r="328" spans="2:5" ht="50.1" customHeight="1">
      <c r="B328" s="209">
        <v>73467</v>
      </c>
      <c r="C328" s="116" t="s">
        <v>363</v>
      </c>
      <c r="D328" s="116" t="s">
        <v>16089</v>
      </c>
      <c r="E328" s="208">
        <v>137.29</v>
      </c>
    </row>
    <row r="329" spans="2:5" ht="50.1" customHeight="1">
      <c r="B329" s="209">
        <v>73536</v>
      </c>
      <c r="C329" s="116" t="s">
        <v>364</v>
      </c>
      <c r="D329" s="116" t="s">
        <v>16089</v>
      </c>
      <c r="E329" s="208">
        <v>4.0999999999999996</v>
      </c>
    </row>
    <row r="330" spans="2:5" ht="50.1" customHeight="1">
      <c r="B330" s="209">
        <v>83362</v>
      </c>
      <c r="C330" s="116" t="s">
        <v>365</v>
      </c>
      <c r="D330" s="116" t="s">
        <v>16089</v>
      </c>
      <c r="E330" s="208">
        <v>172.86</v>
      </c>
    </row>
    <row r="331" spans="2:5" ht="50.1" customHeight="1">
      <c r="B331" s="209">
        <v>83765</v>
      </c>
      <c r="C331" s="116" t="s">
        <v>366</v>
      </c>
      <c r="D331" s="116" t="s">
        <v>16089</v>
      </c>
      <c r="E331" s="208">
        <v>62.03</v>
      </c>
    </row>
    <row r="332" spans="2:5" ht="50.1" customHeight="1">
      <c r="B332" s="209">
        <v>87445</v>
      </c>
      <c r="C332" s="116" t="s">
        <v>367</v>
      </c>
      <c r="D332" s="116" t="s">
        <v>16089</v>
      </c>
      <c r="E332" s="208">
        <v>3.06</v>
      </c>
    </row>
    <row r="333" spans="2:5" ht="50.1" customHeight="1">
      <c r="B333" s="209">
        <v>88386</v>
      </c>
      <c r="C333" s="116" t="s">
        <v>368</v>
      </c>
      <c r="D333" s="116" t="s">
        <v>16089</v>
      </c>
      <c r="E333" s="208">
        <v>3.29</v>
      </c>
    </row>
    <row r="334" spans="2:5" ht="50.1" customHeight="1">
      <c r="B334" s="209">
        <v>88393</v>
      </c>
      <c r="C334" s="116" t="s">
        <v>369</v>
      </c>
      <c r="D334" s="116" t="s">
        <v>16089</v>
      </c>
      <c r="E334" s="208">
        <v>4.5199999999999996</v>
      </c>
    </row>
    <row r="335" spans="2:5" ht="50.1" customHeight="1">
      <c r="B335" s="209">
        <v>88399</v>
      </c>
      <c r="C335" s="116" t="s">
        <v>370</v>
      </c>
      <c r="D335" s="116" t="s">
        <v>16089</v>
      </c>
      <c r="E335" s="208">
        <v>2.46</v>
      </c>
    </row>
    <row r="336" spans="2:5" ht="50.1" customHeight="1">
      <c r="B336" s="209">
        <v>88418</v>
      </c>
      <c r="C336" s="116" t="s">
        <v>371</v>
      </c>
      <c r="D336" s="116" t="s">
        <v>16089</v>
      </c>
      <c r="E336" s="208">
        <v>10.99</v>
      </c>
    </row>
    <row r="337" spans="2:5" ht="50.1" customHeight="1">
      <c r="B337" s="209">
        <v>88433</v>
      </c>
      <c r="C337" s="116" t="s">
        <v>372</v>
      </c>
      <c r="D337" s="116" t="s">
        <v>16089</v>
      </c>
      <c r="E337" s="208">
        <v>13.63</v>
      </c>
    </row>
    <row r="338" spans="2:5" ht="50.1" customHeight="1">
      <c r="B338" s="209">
        <v>88830</v>
      </c>
      <c r="C338" s="116" t="s">
        <v>373</v>
      </c>
      <c r="D338" s="116" t="s">
        <v>16089</v>
      </c>
      <c r="E338" s="208">
        <v>1.21</v>
      </c>
    </row>
    <row r="339" spans="2:5" ht="50.1" customHeight="1">
      <c r="B339" s="209">
        <v>88843</v>
      </c>
      <c r="C339" s="116" t="s">
        <v>374</v>
      </c>
      <c r="D339" s="116" t="s">
        <v>16089</v>
      </c>
      <c r="E339" s="208">
        <v>137.4</v>
      </c>
    </row>
    <row r="340" spans="2:5" ht="50.1" customHeight="1">
      <c r="B340" s="209">
        <v>88907</v>
      </c>
      <c r="C340" s="116" t="s">
        <v>375</v>
      </c>
      <c r="D340" s="116" t="s">
        <v>16089</v>
      </c>
      <c r="E340" s="208">
        <v>158.72</v>
      </c>
    </row>
    <row r="341" spans="2:5" ht="50.1" customHeight="1">
      <c r="B341" s="209">
        <v>89021</v>
      </c>
      <c r="C341" s="116" t="s">
        <v>376</v>
      </c>
      <c r="D341" s="116" t="s">
        <v>16089</v>
      </c>
      <c r="E341" s="208">
        <v>1.74</v>
      </c>
    </row>
    <row r="342" spans="2:5" ht="50.1" customHeight="1">
      <c r="B342" s="209">
        <v>89028</v>
      </c>
      <c r="C342" s="116" t="s">
        <v>377</v>
      </c>
      <c r="D342" s="116" t="s">
        <v>16089</v>
      </c>
      <c r="E342" s="208">
        <v>153.26</v>
      </c>
    </row>
    <row r="343" spans="2:5" ht="50.1" customHeight="1">
      <c r="B343" s="209">
        <v>89032</v>
      </c>
      <c r="C343" s="116" t="s">
        <v>378</v>
      </c>
      <c r="D343" s="116" t="s">
        <v>16089</v>
      </c>
      <c r="E343" s="208">
        <v>122.59</v>
      </c>
    </row>
    <row r="344" spans="2:5" ht="50.1" customHeight="1">
      <c r="B344" s="209">
        <v>89035</v>
      </c>
      <c r="C344" s="116" t="s">
        <v>379</v>
      </c>
      <c r="D344" s="116" t="s">
        <v>16089</v>
      </c>
      <c r="E344" s="208">
        <v>78.06</v>
      </c>
    </row>
    <row r="345" spans="2:5" ht="50.1" customHeight="1">
      <c r="B345" s="209">
        <v>89225</v>
      </c>
      <c r="C345" s="116" t="s">
        <v>380</v>
      </c>
      <c r="D345" s="116" t="s">
        <v>16089</v>
      </c>
      <c r="E345" s="208">
        <v>3.39</v>
      </c>
    </row>
    <row r="346" spans="2:5" ht="50.1" customHeight="1">
      <c r="B346" s="209">
        <v>89234</v>
      </c>
      <c r="C346" s="116" t="s">
        <v>381</v>
      </c>
      <c r="D346" s="116" t="s">
        <v>16089</v>
      </c>
      <c r="E346" s="208">
        <v>389.91</v>
      </c>
    </row>
    <row r="347" spans="2:5" ht="50.1" customHeight="1">
      <c r="B347" s="209">
        <v>89242</v>
      </c>
      <c r="C347" s="116" t="s">
        <v>382</v>
      </c>
      <c r="D347" s="116" t="s">
        <v>16089</v>
      </c>
      <c r="E347" s="208">
        <v>915.18</v>
      </c>
    </row>
    <row r="348" spans="2:5" ht="50.1" customHeight="1">
      <c r="B348" s="209">
        <v>89250</v>
      </c>
      <c r="C348" s="116" t="s">
        <v>383</v>
      </c>
      <c r="D348" s="116" t="s">
        <v>16089</v>
      </c>
      <c r="E348" s="208">
        <v>770.48</v>
      </c>
    </row>
    <row r="349" spans="2:5" ht="50.1" customHeight="1">
      <c r="B349" s="209">
        <v>89257</v>
      </c>
      <c r="C349" s="116" t="s">
        <v>384</v>
      </c>
      <c r="D349" s="116" t="s">
        <v>16089</v>
      </c>
      <c r="E349" s="208">
        <v>219.74</v>
      </c>
    </row>
    <row r="350" spans="2:5" ht="50.1" customHeight="1">
      <c r="B350" s="209">
        <v>89272</v>
      </c>
      <c r="C350" s="116" t="s">
        <v>385</v>
      </c>
      <c r="D350" s="116" t="s">
        <v>16089</v>
      </c>
      <c r="E350" s="208">
        <v>158.35</v>
      </c>
    </row>
    <row r="351" spans="2:5" ht="50.1" customHeight="1">
      <c r="B351" s="209">
        <v>89278</v>
      </c>
      <c r="C351" s="116" t="s">
        <v>386</v>
      </c>
      <c r="D351" s="116" t="s">
        <v>16089</v>
      </c>
      <c r="E351" s="208">
        <v>7.16</v>
      </c>
    </row>
    <row r="352" spans="2:5" ht="50.1" customHeight="1">
      <c r="B352" s="209">
        <v>89843</v>
      </c>
      <c r="C352" s="116" t="s">
        <v>387</v>
      </c>
      <c r="D352" s="116" t="s">
        <v>16089</v>
      </c>
      <c r="E352" s="208">
        <v>154.44</v>
      </c>
    </row>
    <row r="353" spans="2:5" ht="50.1" customHeight="1">
      <c r="B353" s="209">
        <v>89876</v>
      </c>
      <c r="C353" s="116" t="s">
        <v>388</v>
      </c>
      <c r="D353" s="116" t="s">
        <v>16089</v>
      </c>
      <c r="E353" s="208">
        <v>218.82</v>
      </c>
    </row>
    <row r="354" spans="2:5" ht="50.1" customHeight="1">
      <c r="B354" s="209">
        <v>89883</v>
      </c>
      <c r="C354" s="116" t="s">
        <v>389</v>
      </c>
      <c r="D354" s="116" t="s">
        <v>16089</v>
      </c>
      <c r="E354" s="208">
        <v>243.3</v>
      </c>
    </row>
    <row r="355" spans="2:5" ht="50.1" customHeight="1">
      <c r="B355" s="209">
        <v>90586</v>
      </c>
      <c r="C355" s="116" t="s">
        <v>390</v>
      </c>
      <c r="D355" s="116" t="s">
        <v>16089</v>
      </c>
      <c r="E355" s="208">
        <v>1.24</v>
      </c>
    </row>
    <row r="356" spans="2:5" ht="50.1" customHeight="1">
      <c r="B356" s="209">
        <v>90625</v>
      </c>
      <c r="C356" s="116" t="s">
        <v>391</v>
      </c>
      <c r="D356" s="116" t="s">
        <v>16089</v>
      </c>
      <c r="E356" s="208">
        <v>4.47</v>
      </c>
    </row>
    <row r="357" spans="2:5" ht="50.1" customHeight="1">
      <c r="B357" s="209">
        <v>90631</v>
      </c>
      <c r="C357" s="116" t="s">
        <v>392</v>
      </c>
      <c r="D357" s="116" t="s">
        <v>16089</v>
      </c>
      <c r="E357" s="208">
        <v>82.76</v>
      </c>
    </row>
    <row r="358" spans="2:5" ht="50.1" customHeight="1">
      <c r="B358" s="209">
        <v>90637</v>
      </c>
      <c r="C358" s="116" t="s">
        <v>393</v>
      </c>
      <c r="D358" s="116" t="s">
        <v>16089</v>
      </c>
      <c r="E358" s="208">
        <v>10.029999999999999</v>
      </c>
    </row>
    <row r="359" spans="2:5" ht="50.1" customHeight="1">
      <c r="B359" s="209">
        <v>90643</v>
      </c>
      <c r="C359" s="116" t="s">
        <v>394</v>
      </c>
      <c r="D359" s="116" t="s">
        <v>16089</v>
      </c>
      <c r="E359" s="208">
        <v>14.61</v>
      </c>
    </row>
    <row r="360" spans="2:5" ht="50.1" customHeight="1">
      <c r="B360" s="209">
        <v>90650</v>
      </c>
      <c r="C360" s="116" t="s">
        <v>395</v>
      </c>
      <c r="D360" s="116" t="s">
        <v>16089</v>
      </c>
      <c r="E360" s="208">
        <v>7.33</v>
      </c>
    </row>
    <row r="361" spans="2:5" ht="50.1" customHeight="1">
      <c r="B361" s="209">
        <v>90656</v>
      </c>
      <c r="C361" s="116" t="s">
        <v>396</v>
      </c>
      <c r="D361" s="116" t="s">
        <v>16089</v>
      </c>
      <c r="E361" s="208">
        <v>9.92</v>
      </c>
    </row>
    <row r="362" spans="2:5" ht="50.1" customHeight="1">
      <c r="B362" s="209">
        <v>90662</v>
      </c>
      <c r="C362" s="116" t="s">
        <v>397</v>
      </c>
      <c r="D362" s="116" t="s">
        <v>16089</v>
      </c>
      <c r="E362" s="208">
        <v>10.35</v>
      </c>
    </row>
    <row r="363" spans="2:5" ht="50.1" customHeight="1">
      <c r="B363" s="209">
        <v>90668</v>
      </c>
      <c r="C363" s="116" t="s">
        <v>398</v>
      </c>
      <c r="D363" s="116" t="s">
        <v>16089</v>
      </c>
      <c r="E363" s="208">
        <v>18.39</v>
      </c>
    </row>
    <row r="364" spans="2:5" ht="50.1" customHeight="1">
      <c r="B364" s="209">
        <v>90674</v>
      </c>
      <c r="C364" s="116" t="s">
        <v>399</v>
      </c>
      <c r="D364" s="116" t="s">
        <v>16089</v>
      </c>
      <c r="E364" s="208">
        <v>409.56</v>
      </c>
    </row>
    <row r="365" spans="2:5" ht="50.1" customHeight="1">
      <c r="B365" s="209">
        <v>90680</v>
      </c>
      <c r="C365" s="116" t="s">
        <v>400</v>
      </c>
      <c r="D365" s="116" t="s">
        <v>16089</v>
      </c>
      <c r="E365" s="208">
        <v>227.23</v>
      </c>
    </row>
    <row r="366" spans="2:5" ht="50.1" customHeight="1">
      <c r="B366" s="209">
        <v>90686</v>
      </c>
      <c r="C366" s="116" t="s">
        <v>401</v>
      </c>
      <c r="D366" s="116" t="s">
        <v>16089</v>
      </c>
      <c r="E366" s="208">
        <v>115.21</v>
      </c>
    </row>
    <row r="367" spans="2:5" ht="50.1" customHeight="1">
      <c r="B367" s="209">
        <v>90692</v>
      </c>
      <c r="C367" s="116" t="s">
        <v>402</v>
      </c>
      <c r="D367" s="116" t="s">
        <v>16089</v>
      </c>
      <c r="E367" s="208">
        <v>77.2</v>
      </c>
    </row>
    <row r="368" spans="2:5" ht="50.1" customHeight="1">
      <c r="B368" s="209">
        <v>90964</v>
      </c>
      <c r="C368" s="116" t="s">
        <v>403</v>
      </c>
      <c r="D368" s="116" t="s">
        <v>16089</v>
      </c>
      <c r="E368" s="208">
        <v>17.48</v>
      </c>
    </row>
    <row r="369" spans="2:5" ht="50.1" customHeight="1">
      <c r="B369" s="209">
        <v>90972</v>
      </c>
      <c r="C369" s="116" t="s">
        <v>404</v>
      </c>
      <c r="D369" s="116" t="s">
        <v>16089</v>
      </c>
      <c r="E369" s="208">
        <v>47.01</v>
      </c>
    </row>
    <row r="370" spans="2:5" ht="50.1" customHeight="1">
      <c r="B370" s="209">
        <v>90979</v>
      </c>
      <c r="C370" s="116" t="s">
        <v>405</v>
      </c>
      <c r="D370" s="116" t="s">
        <v>16089</v>
      </c>
      <c r="E370" s="208">
        <v>121.47</v>
      </c>
    </row>
    <row r="371" spans="2:5" ht="50.1" customHeight="1">
      <c r="B371" s="209">
        <v>90991</v>
      </c>
      <c r="C371" s="116" t="s">
        <v>406</v>
      </c>
      <c r="D371" s="116" t="s">
        <v>16089</v>
      </c>
      <c r="E371" s="208">
        <v>127.9</v>
      </c>
    </row>
    <row r="372" spans="2:5" ht="50.1" customHeight="1">
      <c r="B372" s="209">
        <v>90999</v>
      </c>
      <c r="C372" s="116" t="s">
        <v>407</v>
      </c>
      <c r="D372" s="116" t="s">
        <v>16089</v>
      </c>
      <c r="E372" s="208">
        <v>62.48</v>
      </c>
    </row>
    <row r="373" spans="2:5" ht="50.1" customHeight="1">
      <c r="B373" s="209">
        <v>91031</v>
      </c>
      <c r="C373" s="116" t="s">
        <v>408</v>
      </c>
      <c r="D373" s="116" t="s">
        <v>16089</v>
      </c>
      <c r="E373" s="208">
        <v>165.28</v>
      </c>
    </row>
    <row r="374" spans="2:5" ht="50.1" customHeight="1">
      <c r="B374" s="209">
        <v>91277</v>
      </c>
      <c r="C374" s="116" t="s">
        <v>409</v>
      </c>
      <c r="D374" s="116" t="s">
        <v>16089</v>
      </c>
      <c r="E374" s="208">
        <v>4.8499999999999996</v>
      </c>
    </row>
    <row r="375" spans="2:5" ht="50.1" customHeight="1">
      <c r="B375" s="209">
        <v>91283</v>
      </c>
      <c r="C375" s="116" t="s">
        <v>410</v>
      </c>
      <c r="D375" s="116" t="s">
        <v>16089</v>
      </c>
      <c r="E375" s="208">
        <v>10.17</v>
      </c>
    </row>
    <row r="376" spans="2:5" ht="50.1" customHeight="1">
      <c r="B376" s="209">
        <v>91386</v>
      </c>
      <c r="C376" s="116" t="s">
        <v>411</v>
      </c>
      <c r="D376" s="116" t="s">
        <v>16089</v>
      </c>
      <c r="E376" s="208">
        <v>172.99</v>
      </c>
    </row>
    <row r="377" spans="2:5" ht="50.1" customHeight="1">
      <c r="B377" s="209">
        <v>91533</v>
      </c>
      <c r="C377" s="116" t="s">
        <v>412</v>
      </c>
      <c r="D377" s="116" t="s">
        <v>16089</v>
      </c>
      <c r="E377" s="208">
        <v>22.84</v>
      </c>
    </row>
    <row r="378" spans="2:5" ht="50.1" customHeight="1">
      <c r="B378" s="209">
        <v>91634</v>
      </c>
      <c r="C378" s="116" t="s">
        <v>413</v>
      </c>
      <c r="D378" s="116" t="s">
        <v>16089</v>
      </c>
      <c r="E378" s="208">
        <v>125.11</v>
      </c>
    </row>
    <row r="379" spans="2:5" ht="50.1" customHeight="1">
      <c r="B379" s="209">
        <v>91645</v>
      </c>
      <c r="C379" s="116" t="s">
        <v>414</v>
      </c>
      <c r="D379" s="116" t="s">
        <v>16089</v>
      </c>
      <c r="E379" s="208">
        <v>266.2</v>
      </c>
    </row>
    <row r="380" spans="2:5" ht="50.1" customHeight="1">
      <c r="B380" s="209">
        <v>91692</v>
      </c>
      <c r="C380" s="116" t="s">
        <v>415</v>
      </c>
      <c r="D380" s="116" t="s">
        <v>16089</v>
      </c>
      <c r="E380" s="208">
        <v>20.48</v>
      </c>
    </row>
    <row r="381" spans="2:5" ht="50.1" customHeight="1">
      <c r="B381" s="209">
        <v>92043</v>
      </c>
      <c r="C381" s="116" t="s">
        <v>416</v>
      </c>
      <c r="D381" s="116" t="s">
        <v>16089</v>
      </c>
      <c r="E381" s="208">
        <v>8.39</v>
      </c>
    </row>
    <row r="382" spans="2:5" ht="50.1" customHeight="1">
      <c r="B382" s="209">
        <v>92106</v>
      </c>
      <c r="C382" s="116" t="s">
        <v>417</v>
      </c>
      <c r="D382" s="116" t="s">
        <v>16089</v>
      </c>
      <c r="E382" s="208">
        <v>175</v>
      </c>
    </row>
    <row r="383" spans="2:5" ht="50.1" customHeight="1">
      <c r="B383" s="209">
        <v>92112</v>
      </c>
      <c r="C383" s="116" t="s">
        <v>418</v>
      </c>
      <c r="D383" s="116" t="s">
        <v>16089</v>
      </c>
      <c r="E383" s="208">
        <v>2.0099999999999998</v>
      </c>
    </row>
    <row r="384" spans="2:5" ht="50.1" customHeight="1">
      <c r="B384" s="209">
        <v>92118</v>
      </c>
      <c r="C384" s="116" t="s">
        <v>419</v>
      </c>
      <c r="D384" s="116" t="s">
        <v>16089</v>
      </c>
      <c r="E384" s="208">
        <v>0.16</v>
      </c>
    </row>
    <row r="385" spans="2:5" ht="50.1" customHeight="1">
      <c r="B385" s="209">
        <v>92138</v>
      </c>
      <c r="C385" s="116" t="s">
        <v>420</v>
      </c>
      <c r="D385" s="116" t="s">
        <v>16089</v>
      </c>
      <c r="E385" s="208">
        <v>123.3</v>
      </c>
    </row>
    <row r="386" spans="2:5" ht="50.1" customHeight="1">
      <c r="B386" s="209">
        <v>92145</v>
      </c>
      <c r="C386" s="116" t="s">
        <v>421</v>
      </c>
      <c r="D386" s="116" t="s">
        <v>16089</v>
      </c>
      <c r="E386" s="208">
        <v>90.54</v>
      </c>
    </row>
    <row r="387" spans="2:5" ht="50.1" customHeight="1">
      <c r="B387" s="209">
        <v>92242</v>
      </c>
      <c r="C387" s="116" t="s">
        <v>422</v>
      </c>
      <c r="D387" s="116" t="s">
        <v>16089</v>
      </c>
      <c r="E387" s="208">
        <v>233</v>
      </c>
    </row>
    <row r="388" spans="2:5" ht="50.1" customHeight="1">
      <c r="B388" s="209">
        <v>92716</v>
      </c>
      <c r="C388" s="116" t="s">
        <v>423</v>
      </c>
      <c r="D388" s="116" t="s">
        <v>16089</v>
      </c>
      <c r="E388" s="208">
        <v>21.77</v>
      </c>
    </row>
    <row r="389" spans="2:5" ht="50.1" customHeight="1">
      <c r="B389" s="209">
        <v>92960</v>
      </c>
      <c r="C389" s="116" t="s">
        <v>424</v>
      </c>
      <c r="D389" s="116" t="s">
        <v>16089</v>
      </c>
      <c r="E389" s="208">
        <v>18.36</v>
      </c>
    </row>
    <row r="390" spans="2:5" ht="50.1" customHeight="1">
      <c r="B390" s="209">
        <v>92966</v>
      </c>
      <c r="C390" s="116" t="s">
        <v>425</v>
      </c>
      <c r="D390" s="116" t="s">
        <v>16089</v>
      </c>
      <c r="E390" s="208">
        <v>17.760000000000002</v>
      </c>
    </row>
    <row r="391" spans="2:5" ht="50.1" customHeight="1">
      <c r="B391" s="209">
        <v>93224</v>
      </c>
      <c r="C391" s="116" t="s">
        <v>426</v>
      </c>
      <c r="D391" s="116" t="s">
        <v>16089</v>
      </c>
      <c r="E391" s="208">
        <v>593.91999999999996</v>
      </c>
    </row>
    <row r="392" spans="2:5" ht="50.1" customHeight="1">
      <c r="B392" s="209">
        <v>93233</v>
      </c>
      <c r="C392" s="116" t="s">
        <v>427</v>
      </c>
      <c r="D392" s="116" t="s">
        <v>16089</v>
      </c>
      <c r="E392" s="208">
        <v>4.32</v>
      </c>
    </row>
    <row r="393" spans="2:5" ht="50.1" customHeight="1">
      <c r="B393" s="209">
        <v>93272</v>
      </c>
      <c r="C393" s="116" t="s">
        <v>428</v>
      </c>
      <c r="D393" s="116" t="s">
        <v>16089</v>
      </c>
      <c r="E393" s="208">
        <v>77.14</v>
      </c>
    </row>
    <row r="394" spans="2:5" ht="50.1" customHeight="1">
      <c r="B394" s="209">
        <v>93281</v>
      </c>
      <c r="C394" s="116" t="s">
        <v>429</v>
      </c>
      <c r="D394" s="116" t="s">
        <v>16089</v>
      </c>
      <c r="E394" s="208">
        <v>18.82</v>
      </c>
    </row>
    <row r="395" spans="2:5" ht="50.1" customHeight="1">
      <c r="B395" s="209">
        <v>93287</v>
      </c>
      <c r="C395" s="116" t="s">
        <v>430</v>
      </c>
      <c r="D395" s="116" t="s">
        <v>16089</v>
      </c>
      <c r="E395" s="208">
        <v>301.42</v>
      </c>
    </row>
    <row r="396" spans="2:5" ht="50.1" customHeight="1">
      <c r="B396" s="209">
        <v>93402</v>
      </c>
      <c r="C396" s="116" t="s">
        <v>431</v>
      </c>
      <c r="D396" s="116" t="s">
        <v>16089</v>
      </c>
      <c r="E396" s="208">
        <v>139.12</v>
      </c>
    </row>
    <row r="397" spans="2:5" ht="50.1" customHeight="1">
      <c r="B397" s="209">
        <v>93408</v>
      </c>
      <c r="C397" s="116" t="s">
        <v>432</v>
      </c>
      <c r="D397" s="116" t="s">
        <v>16089</v>
      </c>
      <c r="E397" s="208">
        <v>64.97</v>
      </c>
    </row>
    <row r="398" spans="2:5" ht="50.1" customHeight="1">
      <c r="B398" s="209">
        <v>93415</v>
      </c>
      <c r="C398" s="116" t="s">
        <v>433</v>
      </c>
      <c r="D398" s="116" t="s">
        <v>16089</v>
      </c>
      <c r="E398" s="208">
        <v>9.01</v>
      </c>
    </row>
    <row r="399" spans="2:5" ht="50.1" customHeight="1">
      <c r="B399" s="209">
        <v>93421</v>
      </c>
      <c r="C399" s="116" t="s">
        <v>434</v>
      </c>
      <c r="D399" s="116" t="s">
        <v>16089</v>
      </c>
      <c r="E399" s="208">
        <v>42.42</v>
      </c>
    </row>
    <row r="400" spans="2:5" ht="50.1" customHeight="1">
      <c r="B400" s="209">
        <v>93427</v>
      </c>
      <c r="C400" s="116" t="s">
        <v>435</v>
      </c>
      <c r="D400" s="116" t="s">
        <v>16089</v>
      </c>
      <c r="E400" s="208">
        <v>97.81</v>
      </c>
    </row>
    <row r="401" spans="2:5" ht="50.1" customHeight="1">
      <c r="B401" s="209">
        <v>93433</v>
      </c>
      <c r="C401" s="116" t="s">
        <v>436</v>
      </c>
      <c r="D401" s="116" t="s">
        <v>16089</v>
      </c>
      <c r="E401" s="159">
        <v>2005.07</v>
      </c>
    </row>
    <row r="402" spans="2:5" ht="50.1" customHeight="1">
      <c r="B402" s="209">
        <v>93439</v>
      </c>
      <c r="C402" s="116" t="s">
        <v>437</v>
      </c>
      <c r="D402" s="116" t="s">
        <v>16089</v>
      </c>
      <c r="E402" s="208">
        <v>99.46</v>
      </c>
    </row>
    <row r="403" spans="2:5" ht="50.1" customHeight="1">
      <c r="B403" s="209">
        <v>95121</v>
      </c>
      <c r="C403" s="116" t="s">
        <v>438</v>
      </c>
      <c r="D403" s="116" t="s">
        <v>16089</v>
      </c>
      <c r="E403" s="208">
        <v>192.61</v>
      </c>
    </row>
    <row r="404" spans="2:5" ht="50.1" customHeight="1">
      <c r="B404" s="209">
        <v>95127</v>
      </c>
      <c r="C404" s="116" t="s">
        <v>439</v>
      </c>
      <c r="D404" s="116" t="s">
        <v>16089</v>
      </c>
      <c r="E404" s="208">
        <v>130.83000000000001</v>
      </c>
    </row>
    <row r="405" spans="2:5" ht="50.1" customHeight="1">
      <c r="B405" s="209">
        <v>95133</v>
      </c>
      <c r="C405" s="116" t="s">
        <v>440</v>
      </c>
      <c r="D405" s="116" t="s">
        <v>16089</v>
      </c>
      <c r="E405" s="208">
        <v>103.33</v>
      </c>
    </row>
    <row r="406" spans="2:5" ht="50.1" customHeight="1">
      <c r="B406" s="209">
        <v>95139</v>
      </c>
      <c r="C406" s="116" t="s">
        <v>441</v>
      </c>
      <c r="D406" s="116" t="s">
        <v>16089</v>
      </c>
      <c r="E406" s="208">
        <v>0.06</v>
      </c>
    </row>
    <row r="407" spans="2:5" ht="50.1" customHeight="1">
      <c r="B407" s="209">
        <v>95212</v>
      </c>
      <c r="C407" s="116" t="s">
        <v>442</v>
      </c>
      <c r="D407" s="116" t="s">
        <v>16089</v>
      </c>
      <c r="E407" s="208">
        <v>84.43</v>
      </c>
    </row>
    <row r="408" spans="2:5" ht="50.1" customHeight="1">
      <c r="B408" s="209">
        <v>95218</v>
      </c>
      <c r="C408" s="116" t="s">
        <v>443</v>
      </c>
      <c r="D408" s="116" t="s">
        <v>16089</v>
      </c>
      <c r="E408" s="208">
        <v>20.46</v>
      </c>
    </row>
    <row r="409" spans="2:5" ht="50.1" customHeight="1">
      <c r="B409" s="209">
        <v>95258</v>
      </c>
      <c r="C409" s="116" t="s">
        <v>444</v>
      </c>
      <c r="D409" s="116" t="s">
        <v>16089</v>
      </c>
      <c r="E409" s="208">
        <v>17.48</v>
      </c>
    </row>
    <row r="410" spans="2:5" ht="50.1" customHeight="1">
      <c r="B410" s="209">
        <v>95264</v>
      </c>
      <c r="C410" s="116" t="s">
        <v>445</v>
      </c>
      <c r="D410" s="116" t="s">
        <v>16089</v>
      </c>
      <c r="E410" s="208">
        <v>3.42</v>
      </c>
    </row>
    <row r="411" spans="2:5" ht="50.1" customHeight="1">
      <c r="B411" s="209">
        <v>95270</v>
      </c>
      <c r="C411" s="116" t="s">
        <v>446</v>
      </c>
      <c r="D411" s="116" t="s">
        <v>16089</v>
      </c>
      <c r="E411" s="208">
        <v>4.53</v>
      </c>
    </row>
    <row r="412" spans="2:5" ht="50.1" customHeight="1">
      <c r="B412" s="209">
        <v>95276</v>
      </c>
      <c r="C412" s="116" t="s">
        <v>447</v>
      </c>
      <c r="D412" s="116" t="s">
        <v>16089</v>
      </c>
      <c r="E412" s="208">
        <v>2.25</v>
      </c>
    </row>
    <row r="413" spans="2:5" ht="50.1" customHeight="1">
      <c r="B413" s="209">
        <v>95282</v>
      </c>
      <c r="C413" s="116" t="s">
        <v>448</v>
      </c>
      <c r="D413" s="116" t="s">
        <v>16089</v>
      </c>
      <c r="E413" s="208">
        <v>4.5199999999999996</v>
      </c>
    </row>
    <row r="414" spans="2:5" ht="50.1" customHeight="1">
      <c r="B414" s="209">
        <v>95620</v>
      </c>
      <c r="C414" s="116" t="s">
        <v>449</v>
      </c>
      <c r="D414" s="116" t="s">
        <v>16089</v>
      </c>
      <c r="E414" s="208">
        <v>17.170000000000002</v>
      </c>
    </row>
    <row r="415" spans="2:5" ht="50.1" customHeight="1">
      <c r="B415" s="209">
        <v>95631</v>
      </c>
      <c r="C415" s="116" t="s">
        <v>450</v>
      </c>
      <c r="D415" s="116" t="s">
        <v>16089</v>
      </c>
      <c r="E415" s="208">
        <v>137.22</v>
      </c>
    </row>
    <row r="416" spans="2:5" ht="50.1" customHeight="1">
      <c r="B416" s="209">
        <v>95702</v>
      </c>
      <c r="C416" s="116" t="s">
        <v>451</v>
      </c>
      <c r="D416" s="116" t="s">
        <v>16089</v>
      </c>
      <c r="E416" s="208">
        <v>26.03</v>
      </c>
    </row>
    <row r="417" spans="2:5" ht="50.1" customHeight="1">
      <c r="B417" s="209">
        <v>95708</v>
      </c>
      <c r="C417" s="116" t="s">
        <v>452</v>
      </c>
      <c r="D417" s="116" t="s">
        <v>16089</v>
      </c>
      <c r="E417" s="208">
        <v>93.94</v>
      </c>
    </row>
    <row r="418" spans="2:5" ht="50.1" customHeight="1">
      <c r="B418" s="209">
        <v>95714</v>
      </c>
      <c r="C418" s="116" t="s">
        <v>453</v>
      </c>
      <c r="D418" s="116" t="s">
        <v>16089</v>
      </c>
      <c r="E418" s="208">
        <v>162.05000000000001</v>
      </c>
    </row>
    <row r="419" spans="2:5" ht="50.1" customHeight="1">
      <c r="B419" s="209">
        <v>95720</v>
      </c>
      <c r="C419" s="116" t="s">
        <v>454</v>
      </c>
      <c r="D419" s="116" t="s">
        <v>16089</v>
      </c>
      <c r="E419" s="208">
        <v>159.63</v>
      </c>
    </row>
    <row r="420" spans="2:5" ht="50.1" customHeight="1">
      <c r="B420" s="209">
        <v>95872</v>
      </c>
      <c r="C420" s="116" t="s">
        <v>455</v>
      </c>
      <c r="D420" s="116" t="s">
        <v>16089</v>
      </c>
      <c r="E420" s="208">
        <v>166.13</v>
      </c>
    </row>
    <row r="421" spans="2:5" ht="50.1" customHeight="1">
      <c r="B421" s="209">
        <v>96013</v>
      </c>
      <c r="C421" s="116" t="s">
        <v>456</v>
      </c>
      <c r="D421" s="116" t="s">
        <v>16089</v>
      </c>
      <c r="E421" s="208">
        <v>106.87</v>
      </c>
    </row>
    <row r="422" spans="2:5" ht="50.1" customHeight="1">
      <c r="B422" s="209">
        <v>96020</v>
      </c>
      <c r="C422" s="116" t="s">
        <v>457</v>
      </c>
      <c r="D422" s="116" t="s">
        <v>16089</v>
      </c>
      <c r="E422" s="208">
        <v>106.62</v>
      </c>
    </row>
    <row r="423" spans="2:5" ht="50.1" customHeight="1">
      <c r="B423" s="209">
        <v>96028</v>
      </c>
      <c r="C423" s="116" t="s">
        <v>458</v>
      </c>
      <c r="D423" s="116" t="s">
        <v>16089</v>
      </c>
      <c r="E423" s="208">
        <v>82.25</v>
      </c>
    </row>
    <row r="424" spans="2:5" ht="50.1" customHeight="1">
      <c r="B424" s="209">
        <v>96035</v>
      </c>
      <c r="C424" s="116" t="s">
        <v>459</v>
      </c>
      <c r="D424" s="116" t="s">
        <v>16089</v>
      </c>
      <c r="E424" s="208">
        <v>180.54</v>
      </c>
    </row>
    <row r="425" spans="2:5" ht="50.1" customHeight="1">
      <c r="B425" s="209">
        <v>96157</v>
      </c>
      <c r="C425" s="116" t="s">
        <v>460</v>
      </c>
      <c r="D425" s="116" t="s">
        <v>16089</v>
      </c>
      <c r="E425" s="208">
        <v>82.5</v>
      </c>
    </row>
    <row r="426" spans="2:5" ht="50.1" customHeight="1">
      <c r="B426" s="209">
        <v>96158</v>
      </c>
      <c r="C426" s="116" t="s">
        <v>461</v>
      </c>
      <c r="D426" s="116" t="s">
        <v>16089</v>
      </c>
      <c r="E426" s="208">
        <v>84.11</v>
      </c>
    </row>
    <row r="427" spans="2:5" ht="50.1" customHeight="1">
      <c r="B427" s="209">
        <v>96245</v>
      </c>
      <c r="C427" s="116" t="s">
        <v>462</v>
      </c>
      <c r="D427" s="116" t="s">
        <v>16089</v>
      </c>
      <c r="E427" s="208">
        <v>72.010000000000005</v>
      </c>
    </row>
    <row r="428" spans="2:5" ht="50.1" customHeight="1">
      <c r="B428" s="209">
        <v>96303</v>
      </c>
      <c r="C428" s="116" t="s">
        <v>463</v>
      </c>
      <c r="D428" s="116" t="s">
        <v>16089</v>
      </c>
      <c r="E428" s="208">
        <v>157.04</v>
      </c>
    </row>
    <row r="429" spans="2:5" ht="50.1" customHeight="1">
      <c r="B429" s="209">
        <v>96309</v>
      </c>
      <c r="C429" s="116" t="s">
        <v>464</v>
      </c>
      <c r="D429" s="116" t="s">
        <v>16089</v>
      </c>
      <c r="E429" s="208">
        <v>1.05</v>
      </c>
    </row>
    <row r="430" spans="2:5" ht="50.1" customHeight="1">
      <c r="B430" s="209">
        <v>96463</v>
      </c>
      <c r="C430" s="116" t="s">
        <v>465</v>
      </c>
      <c r="D430" s="116" t="s">
        <v>16089</v>
      </c>
      <c r="E430" s="208">
        <v>136.35</v>
      </c>
    </row>
    <row r="431" spans="2:5" ht="50.1" customHeight="1">
      <c r="B431" s="209">
        <v>98764</v>
      </c>
      <c r="C431" s="116" t="s">
        <v>466</v>
      </c>
      <c r="D431" s="116" t="s">
        <v>16089</v>
      </c>
      <c r="E431" s="208">
        <v>2.96</v>
      </c>
    </row>
    <row r="432" spans="2:5" ht="50.1" customHeight="1">
      <c r="B432" s="209">
        <v>99833</v>
      </c>
      <c r="C432" s="116" t="s">
        <v>16136</v>
      </c>
      <c r="D432" s="116" t="s">
        <v>16089</v>
      </c>
      <c r="E432" s="208">
        <v>1.01</v>
      </c>
    </row>
    <row r="433" spans="2:5" ht="50.1" customHeight="1">
      <c r="B433" s="209">
        <v>5632</v>
      </c>
      <c r="C433" s="116" t="s">
        <v>467</v>
      </c>
      <c r="D433" s="116" t="s">
        <v>16090</v>
      </c>
      <c r="E433" s="208">
        <v>48.89</v>
      </c>
    </row>
    <row r="434" spans="2:5" ht="50.1" customHeight="1">
      <c r="B434" s="209">
        <v>5679</v>
      </c>
      <c r="C434" s="116" t="s">
        <v>468</v>
      </c>
      <c r="D434" s="116" t="s">
        <v>16090</v>
      </c>
      <c r="E434" s="208">
        <v>38.200000000000003</v>
      </c>
    </row>
    <row r="435" spans="2:5" ht="50.1" customHeight="1">
      <c r="B435" s="209">
        <v>5681</v>
      </c>
      <c r="C435" s="116" t="s">
        <v>469</v>
      </c>
      <c r="D435" s="116" t="s">
        <v>16090</v>
      </c>
      <c r="E435" s="208">
        <v>36.299999999999997</v>
      </c>
    </row>
    <row r="436" spans="2:5" ht="50.1" customHeight="1">
      <c r="B436" s="209">
        <v>5685</v>
      </c>
      <c r="C436" s="116" t="s">
        <v>470</v>
      </c>
      <c r="D436" s="116" t="s">
        <v>16090</v>
      </c>
      <c r="E436" s="208">
        <v>36.32</v>
      </c>
    </row>
    <row r="437" spans="2:5" ht="50.1" customHeight="1">
      <c r="B437" s="209">
        <v>5690</v>
      </c>
      <c r="C437" s="116" t="s">
        <v>471</v>
      </c>
      <c r="D437" s="116" t="s">
        <v>16090</v>
      </c>
      <c r="E437" s="208">
        <v>2.17</v>
      </c>
    </row>
    <row r="438" spans="2:5" ht="50.1" customHeight="1">
      <c r="B438" s="209">
        <v>5806</v>
      </c>
      <c r="C438" s="116" t="s">
        <v>472</v>
      </c>
      <c r="D438" s="116" t="s">
        <v>16090</v>
      </c>
      <c r="E438" s="208">
        <v>0.21</v>
      </c>
    </row>
    <row r="439" spans="2:5" ht="50.1" customHeight="1">
      <c r="B439" s="209">
        <v>5826</v>
      </c>
      <c r="C439" s="116" t="s">
        <v>473</v>
      </c>
      <c r="D439" s="116" t="s">
        <v>16090</v>
      </c>
      <c r="E439" s="208">
        <v>28.93</v>
      </c>
    </row>
    <row r="440" spans="2:5" ht="50.1" customHeight="1">
      <c r="B440" s="209">
        <v>5829</v>
      </c>
      <c r="C440" s="116" t="s">
        <v>474</v>
      </c>
      <c r="D440" s="116" t="s">
        <v>16090</v>
      </c>
      <c r="E440" s="208">
        <v>112.94</v>
      </c>
    </row>
    <row r="441" spans="2:5" ht="50.1" customHeight="1">
      <c r="B441" s="209">
        <v>5837</v>
      </c>
      <c r="C441" s="116" t="s">
        <v>475</v>
      </c>
      <c r="D441" s="116" t="s">
        <v>16090</v>
      </c>
      <c r="E441" s="208">
        <v>103.83</v>
      </c>
    </row>
    <row r="442" spans="2:5" ht="50.1" customHeight="1">
      <c r="B442" s="209">
        <v>5841</v>
      </c>
      <c r="C442" s="116" t="s">
        <v>476</v>
      </c>
      <c r="D442" s="116" t="s">
        <v>16090</v>
      </c>
      <c r="E442" s="208">
        <v>2.4900000000000002</v>
      </c>
    </row>
    <row r="443" spans="2:5" ht="50.1" customHeight="1">
      <c r="B443" s="209">
        <v>5845</v>
      </c>
      <c r="C443" s="116" t="s">
        <v>477</v>
      </c>
      <c r="D443" s="116" t="s">
        <v>16090</v>
      </c>
      <c r="E443" s="208">
        <v>32.200000000000003</v>
      </c>
    </row>
    <row r="444" spans="2:5" ht="50.1" customHeight="1">
      <c r="B444" s="209">
        <v>5849</v>
      </c>
      <c r="C444" s="116" t="s">
        <v>478</v>
      </c>
      <c r="D444" s="116" t="s">
        <v>16090</v>
      </c>
      <c r="E444" s="208">
        <v>50.31</v>
      </c>
    </row>
    <row r="445" spans="2:5" ht="50.1" customHeight="1">
      <c r="B445" s="209">
        <v>5853</v>
      </c>
      <c r="C445" s="116" t="s">
        <v>479</v>
      </c>
      <c r="D445" s="116" t="s">
        <v>16090</v>
      </c>
      <c r="E445" s="208">
        <v>50.5</v>
      </c>
    </row>
    <row r="446" spans="2:5" ht="50.1" customHeight="1">
      <c r="B446" s="209">
        <v>5857</v>
      </c>
      <c r="C446" s="116" t="s">
        <v>480</v>
      </c>
      <c r="D446" s="116" t="s">
        <v>16090</v>
      </c>
      <c r="E446" s="208">
        <v>121.73</v>
      </c>
    </row>
    <row r="447" spans="2:5" ht="50.1" customHeight="1">
      <c r="B447" s="209">
        <v>5865</v>
      </c>
      <c r="C447" s="116" t="s">
        <v>481</v>
      </c>
      <c r="D447" s="116" t="s">
        <v>16090</v>
      </c>
      <c r="E447" s="208">
        <v>6.03</v>
      </c>
    </row>
    <row r="448" spans="2:5" ht="50.1" customHeight="1">
      <c r="B448" s="209">
        <v>5869</v>
      </c>
      <c r="C448" s="116" t="s">
        <v>482</v>
      </c>
      <c r="D448" s="116" t="s">
        <v>16090</v>
      </c>
      <c r="E448" s="208">
        <v>40.89</v>
      </c>
    </row>
    <row r="449" spans="2:5" ht="50.1" customHeight="1">
      <c r="B449" s="209">
        <v>5877</v>
      </c>
      <c r="C449" s="116" t="s">
        <v>483</v>
      </c>
      <c r="D449" s="116" t="s">
        <v>16090</v>
      </c>
      <c r="E449" s="208">
        <v>37.590000000000003</v>
      </c>
    </row>
    <row r="450" spans="2:5" ht="50.1" customHeight="1">
      <c r="B450" s="209">
        <v>5881</v>
      </c>
      <c r="C450" s="116" t="s">
        <v>484</v>
      </c>
      <c r="D450" s="116" t="s">
        <v>16090</v>
      </c>
      <c r="E450" s="208">
        <v>43.66</v>
      </c>
    </row>
    <row r="451" spans="2:5" ht="50.1" customHeight="1">
      <c r="B451" s="209">
        <v>5884</v>
      </c>
      <c r="C451" s="116" t="s">
        <v>485</v>
      </c>
      <c r="D451" s="116" t="s">
        <v>16090</v>
      </c>
      <c r="E451" s="208">
        <v>33.74</v>
      </c>
    </row>
    <row r="452" spans="2:5" ht="50.1" customHeight="1">
      <c r="B452" s="209">
        <v>5892</v>
      </c>
      <c r="C452" s="116" t="s">
        <v>486</v>
      </c>
      <c r="D452" s="116" t="s">
        <v>16090</v>
      </c>
      <c r="E452" s="208">
        <v>30.11</v>
      </c>
    </row>
    <row r="453" spans="2:5" ht="50.1" customHeight="1">
      <c r="B453" s="209">
        <v>5896</v>
      </c>
      <c r="C453" s="116" t="s">
        <v>487</v>
      </c>
      <c r="D453" s="116" t="s">
        <v>16090</v>
      </c>
      <c r="E453" s="208">
        <v>28.17</v>
      </c>
    </row>
    <row r="454" spans="2:5" ht="50.1" customHeight="1">
      <c r="B454" s="209">
        <v>5903</v>
      </c>
      <c r="C454" s="116" t="s">
        <v>488</v>
      </c>
      <c r="D454" s="116" t="s">
        <v>16090</v>
      </c>
      <c r="E454" s="208">
        <v>35.520000000000003</v>
      </c>
    </row>
    <row r="455" spans="2:5" ht="50.1" customHeight="1">
      <c r="B455" s="209">
        <v>5911</v>
      </c>
      <c r="C455" s="116" t="s">
        <v>489</v>
      </c>
      <c r="D455" s="116" t="s">
        <v>16090</v>
      </c>
      <c r="E455" s="208">
        <v>16.670000000000002</v>
      </c>
    </row>
    <row r="456" spans="2:5" ht="50.1" customHeight="1">
      <c r="B456" s="209">
        <v>5923</v>
      </c>
      <c r="C456" s="116" t="s">
        <v>490</v>
      </c>
      <c r="D456" s="116" t="s">
        <v>16090</v>
      </c>
      <c r="E456" s="208">
        <v>1.69</v>
      </c>
    </row>
    <row r="457" spans="2:5" ht="50.1" customHeight="1">
      <c r="B457" s="209">
        <v>5930</v>
      </c>
      <c r="C457" s="116" t="s">
        <v>491</v>
      </c>
      <c r="D457" s="116" t="s">
        <v>16090</v>
      </c>
      <c r="E457" s="208">
        <v>32.39</v>
      </c>
    </row>
    <row r="458" spans="2:5" ht="50.1" customHeight="1">
      <c r="B458" s="209">
        <v>5934</v>
      </c>
      <c r="C458" s="116" t="s">
        <v>492</v>
      </c>
      <c r="D458" s="116" t="s">
        <v>16090</v>
      </c>
      <c r="E458" s="208">
        <v>52</v>
      </c>
    </row>
    <row r="459" spans="2:5" ht="50.1" customHeight="1">
      <c r="B459" s="209">
        <v>5942</v>
      </c>
      <c r="C459" s="116" t="s">
        <v>493</v>
      </c>
      <c r="D459" s="116" t="s">
        <v>16090</v>
      </c>
      <c r="E459" s="208">
        <v>47.36</v>
      </c>
    </row>
    <row r="460" spans="2:5" ht="50.1" customHeight="1">
      <c r="B460" s="209">
        <v>5946</v>
      </c>
      <c r="C460" s="116" t="s">
        <v>494</v>
      </c>
      <c r="D460" s="116" t="s">
        <v>16090</v>
      </c>
      <c r="E460" s="208">
        <v>57.55</v>
      </c>
    </row>
    <row r="461" spans="2:5" ht="50.1" customHeight="1">
      <c r="B461" s="209">
        <v>5952</v>
      </c>
      <c r="C461" s="116" t="s">
        <v>495</v>
      </c>
      <c r="D461" s="116" t="s">
        <v>16090</v>
      </c>
      <c r="E461" s="208">
        <v>16.73</v>
      </c>
    </row>
    <row r="462" spans="2:5" ht="50.1" customHeight="1">
      <c r="B462" s="209">
        <v>5954</v>
      </c>
      <c r="C462" s="116" t="s">
        <v>496</v>
      </c>
      <c r="D462" s="116" t="s">
        <v>16090</v>
      </c>
      <c r="E462" s="208">
        <v>2.94</v>
      </c>
    </row>
    <row r="463" spans="2:5" ht="50.1" customHeight="1">
      <c r="B463" s="209">
        <v>5961</v>
      </c>
      <c r="C463" s="116" t="s">
        <v>497</v>
      </c>
      <c r="D463" s="116" t="s">
        <v>16090</v>
      </c>
      <c r="E463" s="208">
        <v>34.090000000000003</v>
      </c>
    </row>
    <row r="464" spans="2:5" ht="50.1" customHeight="1">
      <c r="B464" s="209">
        <v>6260</v>
      </c>
      <c r="C464" s="116" t="s">
        <v>498</v>
      </c>
      <c r="D464" s="116" t="s">
        <v>16090</v>
      </c>
      <c r="E464" s="208">
        <v>31.62</v>
      </c>
    </row>
    <row r="465" spans="2:5" ht="50.1" customHeight="1">
      <c r="B465" s="209">
        <v>6880</v>
      </c>
      <c r="C465" s="116" t="s">
        <v>499</v>
      </c>
      <c r="D465" s="116" t="s">
        <v>16090</v>
      </c>
      <c r="E465" s="208">
        <v>47.6</v>
      </c>
    </row>
    <row r="466" spans="2:5" ht="50.1" customHeight="1">
      <c r="B466" s="209">
        <v>7031</v>
      </c>
      <c r="C466" s="116" t="s">
        <v>500</v>
      </c>
      <c r="D466" s="116" t="s">
        <v>16090</v>
      </c>
      <c r="E466" s="208">
        <v>3.93</v>
      </c>
    </row>
    <row r="467" spans="2:5" ht="50.1" customHeight="1">
      <c r="B467" s="209">
        <v>7043</v>
      </c>
      <c r="C467" s="116" t="s">
        <v>501</v>
      </c>
      <c r="D467" s="116" t="s">
        <v>16090</v>
      </c>
      <c r="E467" s="208">
        <v>0.26</v>
      </c>
    </row>
    <row r="468" spans="2:5" ht="50.1" customHeight="1">
      <c r="B468" s="209">
        <v>7050</v>
      </c>
      <c r="C468" s="116" t="s">
        <v>502</v>
      </c>
      <c r="D468" s="116" t="s">
        <v>16090</v>
      </c>
      <c r="E468" s="208">
        <v>44.06</v>
      </c>
    </row>
    <row r="469" spans="2:5" ht="50.1" customHeight="1">
      <c r="B469" s="209">
        <v>67827</v>
      </c>
      <c r="C469" s="116" t="s">
        <v>503</v>
      </c>
      <c r="D469" s="116" t="s">
        <v>16090</v>
      </c>
      <c r="E469" s="208">
        <v>33.31</v>
      </c>
    </row>
    <row r="470" spans="2:5" ht="50.1" customHeight="1">
      <c r="B470" s="209">
        <v>73395</v>
      </c>
      <c r="C470" s="116" t="s">
        <v>504</v>
      </c>
      <c r="D470" s="116" t="s">
        <v>16090</v>
      </c>
      <c r="E470" s="208">
        <v>3.5</v>
      </c>
    </row>
    <row r="471" spans="2:5" ht="50.1" customHeight="1">
      <c r="B471" s="209">
        <v>83766</v>
      </c>
      <c r="C471" s="116" t="s">
        <v>505</v>
      </c>
      <c r="D471" s="116" t="s">
        <v>16090</v>
      </c>
      <c r="E471" s="208">
        <v>26.05</v>
      </c>
    </row>
    <row r="472" spans="2:5" ht="50.1" customHeight="1">
      <c r="B472" s="209">
        <v>84013</v>
      </c>
      <c r="C472" s="116" t="s">
        <v>506</v>
      </c>
      <c r="D472" s="116" t="s">
        <v>16090</v>
      </c>
      <c r="E472" s="208">
        <v>47.61</v>
      </c>
    </row>
    <row r="473" spans="2:5" ht="50.1" customHeight="1">
      <c r="B473" s="209">
        <v>87446</v>
      </c>
      <c r="C473" s="116" t="s">
        <v>507</v>
      </c>
      <c r="D473" s="116" t="s">
        <v>16090</v>
      </c>
      <c r="E473" s="208">
        <v>0.35</v>
      </c>
    </row>
    <row r="474" spans="2:5" ht="50.1" customHeight="1">
      <c r="B474" s="209">
        <v>88392</v>
      </c>
      <c r="C474" s="116" t="s">
        <v>508</v>
      </c>
      <c r="D474" s="116" t="s">
        <v>16090</v>
      </c>
      <c r="E474" s="208">
        <v>0.68</v>
      </c>
    </row>
    <row r="475" spans="2:5" ht="50.1" customHeight="1">
      <c r="B475" s="209">
        <v>88398</v>
      </c>
      <c r="C475" s="116" t="s">
        <v>509</v>
      </c>
      <c r="D475" s="116" t="s">
        <v>16090</v>
      </c>
      <c r="E475" s="208">
        <v>0.82</v>
      </c>
    </row>
    <row r="476" spans="2:5" ht="50.1" customHeight="1">
      <c r="B476" s="209">
        <v>88404</v>
      </c>
      <c r="C476" s="116" t="s">
        <v>510</v>
      </c>
      <c r="D476" s="116" t="s">
        <v>16090</v>
      </c>
      <c r="E476" s="208">
        <v>0.65</v>
      </c>
    </row>
    <row r="477" spans="2:5" ht="50.1" customHeight="1">
      <c r="B477" s="209">
        <v>88430</v>
      </c>
      <c r="C477" s="116" t="s">
        <v>511</v>
      </c>
      <c r="D477" s="116" t="s">
        <v>16090</v>
      </c>
      <c r="E477" s="208">
        <v>4.2699999999999996</v>
      </c>
    </row>
    <row r="478" spans="2:5" ht="50.1" customHeight="1">
      <c r="B478" s="209">
        <v>88438</v>
      </c>
      <c r="C478" s="116" t="s">
        <v>512</v>
      </c>
      <c r="D478" s="116" t="s">
        <v>16090</v>
      </c>
      <c r="E478" s="208">
        <v>5.67</v>
      </c>
    </row>
    <row r="479" spans="2:5" ht="50.1" customHeight="1">
      <c r="B479" s="209">
        <v>88831</v>
      </c>
      <c r="C479" s="116" t="s">
        <v>513</v>
      </c>
      <c r="D479" s="116" t="s">
        <v>16090</v>
      </c>
      <c r="E479" s="208">
        <v>0.25</v>
      </c>
    </row>
    <row r="480" spans="2:5" ht="50.1" customHeight="1">
      <c r="B480" s="209">
        <v>88844</v>
      </c>
      <c r="C480" s="116" t="s">
        <v>514</v>
      </c>
      <c r="D480" s="116" t="s">
        <v>16090</v>
      </c>
      <c r="E480" s="208">
        <v>44.48</v>
      </c>
    </row>
    <row r="481" spans="2:5" ht="50.1" customHeight="1">
      <c r="B481" s="209">
        <v>88908</v>
      </c>
      <c r="C481" s="116" t="s">
        <v>515</v>
      </c>
      <c r="D481" s="116" t="s">
        <v>16090</v>
      </c>
      <c r="E481" s="208">
        <v>52.01</v>
      </c>
    </row>
    <row r="482" spans="2:5" ht="50.1" customHeight="1">
      <c r="B482" s="209">
        <v>89022</v>
      </c>
      <c r="C482" s="116" t="s">
        <v>516</v>
      </c>
      <c r="D482" s="116" t="s">
        <v>16090</v>
      </c>
      <c r="E482" s="208">
        <v>0.3</v>
      </c>
    </row>
    <row r="483" spans="2:5" ht="50.1" customHeight="1">
      <c r="B483" s="209">
        <v>89027</v>
      </c>
      <c r="C483" s="116" t="s">
        <v>517</v>
      </c>
      <c r="D483" s="116" t="s">
        <v>16090</v>
      </c>
      <c r="E483" s="208">
        <v>3.19</v>
      </c>
    </row>
    <row r="484" spans="2:5" ht="50.1" customHeight="1">
      <c r="B484" s="209">
        <v>89031</v>
      </c>
      <c r="C484" s="116" t="s">
        <v>518</v>
      </c>
      <c r="D484" s="116" t="s">
        <v>16090</v>
      </c>
      <c r="E484" s="208">
        <v>43.35</v>
      </c>
    </row>
    <row r="485" spans="2:5" ht="50.1" customHeight="1">
      <c r="B485" s="209">
        <v>89036</v>
      </c>
      <c r="C485" s="116" t="s">
        <v>519</v>
      </c>
      <c r="D485" s="116" t="s">
        <v>16090</v>
      </c>
      <c r="E485" s="208">
        <v>28.73</v>
      </c>
    </row>
    <row r="486" spans="2:5" ht="50.1" customHeight="1">
      <c r="B486" s="209">
        <v>89218</v>
      </c>
      <c r="C486" s="116" t="s">
        <v>520</v>
      </c>
      <c r="D486" s="116" t="s">
        <v>16090</v>
      </c>
      <c r="E486" s="208">
        <v>62.09</v>
      </c>
    </row>
    <row r="487" spans="2:5" ht="50.1" customHeight="1">
      <c r="B487" s="209">
        <v>89226</v>
      </c>
      <c r="C487" s="116" t="s">
        <v>521</v>
      </c>
      <c r="D487" s="116" t="s">
        <v>16090</v>
      </c>
      <c r="E487" s="208">
        <v>1.06</v>
      </c>
    </row>
    <row r="488" spans="2:5" ht="50.1" customHeight="1">
      <c r="B488" s="209">
        <v>89235</v>
      </c>
      <c r="C488" s="116" t="s">
        <v>522</v>
      </c>
      <c r="D488" s="116" t="s">
        <v>16090</v>
      </c>
      <c r="E488" s="208">
        <v>133.12</v>
      </c>
    </row>
    <row r="489" spans="2:5" ht="50.1" customHeight="1">
      <c r="B489" s="209">
        <v>89243</v>
      </c>
      <c r="C489" s="116" t="s">
        <v>523</v>
      </c>
      <c r="D489" s="116" t="s">
        <v>16090</v>
      </c>
      <c r="E489" s="208">
        <v>283.87</v>
      </c>
    </row>
    <row r="490" spans="2:5" ht="50.1" customHeight="1">
      <c r="B490" s="209">
        <v>89251</v>
      </c>
      <c r="C490" s="116" t="s">
        <v>524</v>
      </c>
      <c r="D490" s="116" t="s">
        <v>16090</v>
      </c>
      <c r="E490" s="208">
        <v>249.32</v>
      </c>
    </row>
    <row r="491" spans="2:5" ht="50.1" customHeight="1">
      <c r="B491" s="209">
        <v>89258</v>
      </c>
      <c r="C491" s="116" t="s">
        <v>525</v>
      </c>
      <c r="D491" s="116" t="s">
        <v>16090</v>
      </c>
      <c r="E491" s="208">
        <v>88.75</v>
      </c>
    </row>
    <row r="492" spans="2:5" ht="50.1" customHeight="1">
      <c r="B492" s="209">
        <v>89273</v>
      </c>
      <c r="C492" s="116" t="s">
        <v>526</v>
      </c>
      <c r="D492" s="116" t="s">
        <v>16090</v>
      </c>
      <c r="E492" s="208">
        <v>53.13</v>
      </c>
    </row>
    <row r="493" spans="2:5" ht="50.1" customHeight="1">
      <c r="B493" s="209">
        <v>89279</v>
      </c>
      <c r="C493" s="116" t="s">
        <v>527</v>
      </c>
      <c r="D493" s="116" t="s">
        <v>16090</v>
      </c>
      <c r="E493" s="208">
        <v>1.28</v>
      </c>
    </row>
    <row r="494" spans="2:5" ht="50.1" customHeight="1">
      <c r="B494" s="209">
        <v>89877</v>
      </c>
      <c r="C494" s="116" t="s">
        <v>528</v>
      </c>
      <c r="D494" s="116" t="s">
        <v>16090</v>
      </c>
      <c r="E494" s="208">
        <v>44.37</v>
      </c>
    </row>
    <row r="495" spans="2:5" ht="50.1" customHeight="1">
      <c r="B495" s="209">
        <v>89884</v>
      </c>
      <c r="C495" s="116" t="s">
        <v>529</v>
      </c>
      <c r="D495" s="116" t="s">
        <v>16090</v>
      </c>
      <c r="E495" s="208">
        <v>45.75</v>
      </c>
    </row>
    <row r="496" spans="2:5" ht="50.1" customHeight="1">
      <c r="B496" s="209">
        <v>90587</v>
      </c>
      <c r="C496" s="116" t="s">
        <v>530</v>
      </c>
      <c r="D496" s="116" t="s">
        <v>16090</v>
      </c>
      <c r="E496" s="208">
        <v>0.28999999999999998</v>
      </c>
    </row>
    <row r="497" spans="2:5" ht="50.1" customHeight="1">
      <c r="B497" s="209">
        <v>90626</v>
      </c>
      <c r="C497" s="116" t="s">
        <v>531</v>
      </c>
      <c r="D497" s="116" t="s">
        <v>16090</v>
      </c>
      <c r="E497" s="208">
        <v>1.27</v>
      </c>
    </row>
    <row r="498" spans="2:5" ht="50.1" customHeight="1">
      <c r="B498" s="209">
        <v>90632</v>
      </c>
      <c r="C498" s="116" t="s">
        <v>532</v>
      </c>
      <c r="D498" s="116" t="s">
        <v>16090</v>
      </c>
      <c r="E498" s="208">
        <v>46.86</v>
      </c>
    </row>
    <row r="499" spans="2:5" ht="50.1" customHeight="1">
      <c r="B499" s="209">
        <v>90638</v>
      </c>
      <c r="C499" s="116" t="s">
        <v>533</v>
      </c>
      <c r="D499" s="116" t="s">
        <v>16090</v>
      </c>
      <c r="E499" s="208">
        <v>3.28</v>
      </c>
    </row>
    <row r="500" spans="2:5" ht="50.1" customHeight="1">
      <c r="B500" s="209">
        <v>90644</v>
      </c>
      <c r="C500" s="116" t="s">
        <v>534</v>
      </c>
      <c r="D500" s="116" t="s">
        <v>16090</v>
      </c>
      <c r="E500" s="208">
        <v>4.91</v>
      </c>
    </row>
    <row r="501" spans="2:5" ht="50.1" customHeight="1">
      <c r="B501" s="209">
        <v>90651</v>
      </c>
      <c r="C501" s="116" t="s">
        <v>535</v>
      </c>
      <c r="D501" s="116" t="s">
        <v>16090</v>
      </c>
      <c r="E501" s="208">
        <v>0.76</v>
      </c>
    </row>
    <row r="502" spans="2:5" ht="50.1" customHeight="1">
      <c r="B502" s="209">
        <v>90657</v>
      </c>
      <c r="C502" s="116" t="s">
        <v>536</v>
      </c>
      <c r="D502" s="116" t="s">
        <v>16090</v>
      </c>
      <c r="E502" s="208">
        <v>3.19</v>
      </c>
    </row>
    <row r="503" spans="2:5" ht="50.1" customHeight="1">
      <c r="B503" s="209">
        <v>90663</v>
      </c>
      <c r="C503" s="116" t="s">
        <v>537</v>
      </c>
      <c r="D503" s="116" t="s">
        <v>16090</v>
      </c>
      <c r="E503" s="208">
        <v>3.41</v>
      </c>
    </row>
    <row r="504" spans="2:5" ht="50.1" customHeight="1">
      <c r="B504" s="209">
        <v>90669</v>
      </c>
      <c r="C504" s="116" t="s">
        <v>538</v>
      </c>
      <c r="D504" s="116" t="s">
        <v>16090</v>
      </c>
      <c r="E504" s="208">
        <v>4.5999999999999996</v>
      </c>
    </row>
    <row r="505" spans="2:5" ht="50.1" customHeight="1">
      <c r="B505" s="209">
        <v>90675</v>
      </c>
      <c r="C505" s="116" t="s">
        <v>539</v>
      </c>
      <c r="D505" s="116" t="s">
        <v>16090</v>
      </c>
      <c r="E505" s="208">
        <v>148.9</v>
      </c>
    </row>
    <row r="506" spans="2:5" ht="50.1" customHeight="1">
      <c r="B506" s="209">
        <v>90681</v>
      </c>
      <c r="C506" s="116" t="s">
        <v>540</v>
      </c>
      <c r="D506" s="116" t="s">
        <v>16090</v>
      </c>
      <c r="E506" s="208">
        <v>91.06</v>
      </c>
    </row>
    <row r="507" spans="2:5" ht="50.1" customHeight="1">
      <c r="B507" s="209">
        <v>90687</v>
      </c>
      <c r="C507" s="116" t="s">
        <v>541</v>
      </c>
      <c r="D507" s="116" t="s">
        <v>16090</v>
      </c>
      <c r="E507" s="208">
        <v>48.75</v>
      </c>
    </row>
    <row r="508" spans="2:5" ht="50.1" customHeight="1">
      <c r="B508" s="209">
        <v>90693</v>
      </c>
      <c r="C508" s="116" t="s">
        <v>542</v>
      </c>
      <c r="D508" s="116" t="s">
        <v>16090</v>
      </c>
      <c r="E508" s="208">
        <v>37.17</v>
      </c>
    </row>
    <row r="509" spans="2:5" ht="50.1" customHeight="1">
      <c r="B509" s="209">
        <v>90965</v>
      </c>
      <c r="C509" s="116" t="s">
        <v>543</v>
      </c>
      <c r="D509" s="116" t="s">
        <v>16090</v>
      </c>
      <c r="E509" s="208">
        <v>3.92</v>
      </c>
    </row>
    <row r="510" spans="2:5" ht="50.1" customHeight="1">
      <c r="B510" s="209">
        <v>90973</v>
      </c>
      <c r="C510" s="116" t="s">
        <v>544</v>
      </c>
      <c r="D510" s="116" t="s">
        <v>16090</v>
      </c>
      <c r="E510" s="208">
        <v>3.94</v>
      </c>
    </row>
    <row r="511" spans="2:5" ht="50.1" customHeight="1">
      <c r="B511" s="209">
        <v>90982</v>
      </c>
      <c r="C511" s="116" t="s">
        <v>545</v>
      </c>
      <c r="D511" s="116" t="s">
        <v>16090</v>
      </c>
      <c r="E511" s="208">
        <v>10.01</v>
      </c>
    </row>
    <row r="512" spans="2:5" ht="50.1" customHeight="1">
      <c r="B512" s="209">
        <v>91001</v>
      </c>
      <c r="C512" s="116" t="s">
        <v>546</v>
      </c>
      <c r="D512" s="116" t="s">
        <v>16090</v>
      </c>
      <c r="E512" s="208">
        <v>4.67</v>
      </c>
    </row>
    <row r="513" spans="2:5" ht="50.1" customHeight="1">
      <c r="B513" s="209">
        <v>91032</v>
      </c>
      <c r="C513" s="116" t="s">
        <v>547</v>
      </c>
      <c r="D513" s="116" t="s">
        <v>16090</v>
      </c>
      <c r="E513" s="208">
        <v>33.6</v>
      </c>
    </row>
    <row r="514" spans="2:5" ht="50.1" customHeight="1">
      <c r="B514" s="209">
        <v>91278</v>
      </c>
      <c r="C514" s="116" t="s">
        <v>548</v>
      </c>
      <c r="D514" s="116" t="s">
        <v>16090</v>
      </c>
      <c r="E514" s="208">
        <v>0.57999999999999996</v>
      </c>
    </row>
    <row r="515" spans="2:5" ht="50.1" customHeight="1">
      <c r="B515" s="209">
        <v>91285</v>
      </c>
      <c r="C515" s="116" t="s">
        <v>549</v>
      </c>
      <c r="D515" s="116" t="s">
        <v>16090</v>
      </c>
      <c r="E515" s="208">
        <v>0.63</v>
      </c>
    </row>
    <row r="516" spans="2:5" ht="50.1" customHeight="1">
      <c r="B516" s="209">
        <v>91387</v>
      </c>
      <c r="C516" s="116" t="s">
        <v>550</v>
      </c>
      <c r="D516" s="116" t="s">
        <v>16090</v>
      </c>
      <c r="E516" s="208">
        <v>36.28</v>
      </c>
    </row>
    <row r="517" spans="2:5" ht="50.1" customHeight="1">
      <c r="B517" s="209">
        <v>91395</v>
      </c>
      <c r="C517" s="116" t="s">
        <v>551</v>
      </c>
      <c r="D517" s="116" t="s">
        <v>16090</v>
      </c>
      <c r="E517" s="208">
        <v>31.06</v>
      </c>
    </row>
    <row r="518" spans="2:5" ht="50.1" customHeight="1">
      <c r="B518" s="209">
        <v>91486</v>
      </c>
      <c r="C518" s="116" t="s">
        <v>552</v>
      </c>
      <c r="D518" s="116" t="s">
        <v>16090</v>
      </c>
      <c r="E518" s="208">
        <v>36.520000000000003</v>
      </c>
    </row>
    <row r="519" spans="2:5" ht="50.1" customHeight="1">
      <c r="B519" s="209">
        <v>91534</v>
      </c>
      <c r="C519" s="116" t="s">
        <v>553</v>
      </c>
      <c r="D519" s="116" t="s">
        <v>16090</v>
      </c>
      <c r="E519" s="208">
        <v>19.29</v>
      </c>
    </row>
    <row r="520" spans="2:5" ht="50.1" customHeight="1">
      <c r="B520" s="209">
        <v>91635</v>
      </c>
      <c r="C520" s="116" t="s">
        <v>554</v>
      </c>
      <c r="D520" s="116" t="s">
        <v>16090</v>
      </c>
      <c r="E520" s="208">
        <v>31.33</v>
      </c>
    </row>
    <row r="521" spans="2:5" ht="50.1" customHeight="1">
      <c r="B521" s="209">
        <v>91646</v>
      </c>
      <c r="C521" s="116" t="s">
        <v>555</v>
      </c>
      <c r="D521" s="116" t="s">
        <v>16090</v>
      </c>
      <c r="E521" s="208">
        <v>53.36</v>
      </c>
    </row>
    <row r="522" spans="2:5" ht="50.1" customHeight="1">
      <c r="B522" s="209">
        <v>91693</v>
      </c>
      <c r="C522" s="116" t="s">
        <v>556</v>
      </c>
      <c r="D522" s="116" t="s">
        <v>16090</v>
      </c>
      <c r="E522" s="208">
        <v>18.510000000000002</v>
      </c>
    </row>
    <row r="523" spans="2:5" ht="50.1" customHeight="1">
      <c r="B523" s="209">
        <v>92044</v>
      </c>
      <c r="C523" s="116" t="s">
        <v>557</v>
      </c>
      <c r="D523" s="116" t="s">
        <v>16090</v>
      </c>
      <c r="E523" s="208">
        <v>4.95</v>
      </c>
    </row>
    <row r="524" spans="2:5" ht="50.1" customHeight="1">
      <c r="B524" s="209">
        <v>92107</v>
      </c>
      <c r="C524" s="116" t="s">
        <v>558</v>
      </c>
      <c r="D524" s="116" t="s">
        <v>16090</v>
      </c>
      <c r="E524" s="208">
        <v>38.08</v>
      </c>
    </row>
    <row r="525" spans="2:5" ht="50.1" customHeight="1">
      <c r="B525" s="209">
        <v>92113</v>
      </c>
      <c r="C525" s="116" t="s">
        <v>559</v>
      </c>
      <c r="D525" s="116" t="s">
        <v>16090</v>
      </c>
      <c r="E525" s="208">
        <v>0.76</v>
      </c>
    </row>
    <row r="526" spans="2:5" ht="50.1" customHeight="1">
      <c r="B526" s="209">
        <v>92119</v>
      </c>
      <c r="C526" s="116" t="s">
        <v>560</v>
      </c>
      <c r="D526" s="116" t="s">
        <v>16090</v>
      </c>
      <c r="E526" s="208">
        <v>0.08</v>
      </c>
    </row>
    <row r="527" spans="2:5" ht="50.1" customHeight="1">
      <c r="B527" s="209">
        <v>92139</v>
      </c>
      <c r="C527" s="116" t="s">
        <v>561</v>
      </c>
      <c r="D527" s="116" t="s">
        <v>16090</v>
      </c>
      <c r="E527" s="208">
        <v>26.74</v>
      </c>
    </row>
    <row r="528" spans="2:5" ht="50.1" customHeight="1">
      <c r="B528" s="209">
        <v>92146</v>
      </c>
      <c r="C528" s="116" t="s">
        <v>562</v>
      </c>
      <c r="D528" s="116" t="s">
        <v>16090</v>
      </c>
      <c r="E528" s="208">
        <v>19.54</v>
      </c>
    </row>
    <row r="529" spans="2:5" ht="50.1" customHeight="1">
      <c r="B529" s="209">
        <v>92243</v>
      </c>
      <c r="C529" s="116" t="s">
        <v>563</v>
      </c>
      <c r="D529" s="116" t="s">
        <v>16090</v>
      </c>
      <c r="E529" s="208">
        <v>45.11</v>
      </c>
    </row>
    <row r="530" spans="2:5" ht="50.1" customHeight="1">
      <c r="B530" s="209">
        <v>92717</v>
      </c>
      <c r="C530" s="116" t="s">
        <v>564</v>
      </c>
      <c r="D530" s="116" t="s">
        <v>16090</v>
      </c>
      <c r="E530" s="208">
        <v>0.23</v>
      </c>
    </row>
    <row r="531" spans="2:5" ht="50.1" customHeight="1">
      <c r="B531" s="209">
        <v>92961</v>
      </c>
      <c r="C531" s="116" t="s">
        <v>565</v>
      </c>
      <c r="D531" s="116" t="s">
        <v>16090</v>
      </c>
      <c r="E531" s="208">
        <v>6.13</v>
      </c>
    </row>
    <row r="532" spans="2:5" ht="50.1" customHeight="1">
      <c r="B532" s="209">
        <v>92967</v>
      </c>
      <c r="C532" s="116" t="s">
        <v>566</v>
      </c>
      <c r="D532" s="116" t="s">
        <v>16090</v>
      </c>
      <c r="E532" s="208">
        <v>16.760000000000002</v>
      </c>
    </row>
    <row r="533" spans="2:5" ht="50.1" customHeight="1">
      <c r="B533" s="209">
        <v>93225</v>
      </c>
      <c r="C533" s="116" t="s">
        <v>567</v>
      </c>
      <c r="D533" s="116" t="s">
        <v>16090</v>
      </c>
      <c r="E533" s="208">
        <v>221.31</v>
      </c>
    </row>
    <row r="534" spans="2:5" ht="50.1" customHeight="1">
      <c r="B534" s="209">
        <v>93234</v>
      </c>
      <c r="C534" s="116" t="s">
        <v>568</v>
      </c>
      <c r="D534" s="116" t="s">
        <v>16090</v>
      </c>
      <c r="E534" s="208">
        <v>0.32</v>
      </c>
    </row>
    <row r="535" spans="2:5" ht="50.1" customHeight="1">
      <c r="B535" s="209">
        <v>93244</v>
      </c>
      <c r="C535" s="116" t="s">
        <v>569</v>
      </c>
      <c r="D535" s="116" t="s">
        <v>16090</v>
      </c>
      <c r="E535" s="208">
        <v>37.119999999999997</v>
      </c>
    </row>
    <row r="536" spans="2:5" ht="50.1" customHeight="1">
      <c r="B536" s="209">
        <v>93274</v>
      </c>
      <c r="C536" s="116" t="s">
        <v>570</v>
      </c>
      <c r="D536" s="116" t="s">
        <v>16090</v>
      </c>
      <c r="E536" s="208">
        <v>45.61</v>
      </c>
    </row>
    <row r="537" spans="2:5" ht="50.1" customHeight="1">
      <c r="B537" s="209">
        <v>93282</v>
      </c>
      <c r="C537" s="116" t="s">
        <v>571</v>
      </c>
      <c r="D537" s="116" t="s">
        <v>16090</v>
      </c>
      <c r="E537" s="208">
        <v>18.05</v>
      </c>
    </row>
    <row r="538" spans="2:5" ht="50.1" customHeight="1">
      <c r="B538" s="209">
        <v>93288</v>
      </c>
      <c r="C538" s="116" t="s">
        <v>572</v>
      </c>
      <c r="D538" s="116" t="s">
        <v>16090</v>
      </c>
      <c r="E538" s="208">
        <v>86.8</v>
      </c>
    </row>
    <row r="539" spans="2:5" ht="50.1" customHeight="1">
      <c r="B539" s="209">
        <v>93403</v>
      </c>
      <c r="C539" s="116" t="s">
        <v>573</v>
      </c>
      <c r="D539" s="116" t="s">
        <v>16090</v>
      </c>
      <c r="E539" s="208">
        <v>31.33</v>
      </c>
    </row>
    <row r="540" spans="2:5" ht="50.1" customHeight="1">
      <c r="B540" s="209">
        <v>93409</v>
      </c>
      <c r="C540" s="116" t="s">
        <v>574</v>
      </c>
      <c r="D540" s="116" t="s">
        <v>16090</v>
      </c>
      <c r="E540" s="208">
        <v>29.01</v>
      </c>
    </row>
    <row r="541" spans="2:5" ht="50.1" customHeight="1">
      <c r="B541" s="209">
        <v>93416</v>
      </c>
      <c r="C541" s="116" t="s">
        <v>575</v>
      </c>
      <c r="D541" s="116" t="s">
        <v>16090</v>
      </c>
      <c r="E541" s="208">
        <v>0.16</v>
      </c>
    </row>
    <row r="542" spans="2:5" ht="50.1" customHeight="1">
      <c r="B542" s="209">
        <v>93422</v>
      </c>
      <c r="C542" s="116" t="s">
        <v>576</v>
      </c>
      <c r="D542" s="116" t="s">
        <v>16090</v>
      </c>
      <c r="E542" s="208">
        <v>2.2000000000000002</v>
      </c>
    </row>
    <row r="543" spans="2:5" ht="50.1" customHeight="1">
      <c r="B543" s="209">
        <v>93428</v>
      </c>
      <c r="C543" s="116" t="s">
        <v>577</v>
      </c>
      <c r="D543" s="116" t="s">
        <v>16090</v>
      </c>
      <c r="E543" s="208">
        <v>3.11</v>
      </c>
    </row>
    <row r="544" spans="2:5" ht="50.1" customHeight="1">
      <c r="B544" s="209">
        <v>93434</v>
      </c>
      <c r="C544" s="116" t="s">
        <v>578</v>
      </c>
      <c r="D544" s="116" t="s">
        <v>16090</v>
      </c>
      <c r="E544" s="208">
        <v>154.05000000000001</v>
      </c>
    </row>
    <row r="545" spans="2:5" ht="50.1" customHeight="1">
      <c r="B545" s="209">
        <v>93440</v>
      </c>
      <c r="C545" s="116" t="s">
        <v>579</v>
      </c>
      <c r="D545" s="116" t="s">
        <v>16090</v>
      </c>
      <c r="E545" s="208">
        <v>76.02</v>
      </c>
    </row>
    <row r="546" spans="2:5" ht="50.1" customHeight="1">
      <c r="B546" s="209">
        <v>95122</v>
      </c>
      <c r="C546" s="116" t="s">
        <v>580</v>
      </c>
      <c r="D546" s="116" t="s">
        <v>16090</v>
      </c>
      <c r="E546" s="208">
        <v>114.01</v>
      </c>
    </row>
    <row r="547" spans="2:5" ht="50.1" customHeight="1">
      <c r="B547" s="209">
        <v>95128</v>
      </c>
      <c r="C547" s="116" t="s">
        <v>581</v>
      </c>
      <c r="D547" s="116" t="s">
        <v>16090</v>
      </c>
      <c r="E547" s="208">
        <v>33.25</v>
      </c>
    </row>
    <row r="548" spans="2:5" ht="50.1" customHeight="1">
      <c r="B548" s="209">
        <v>95140</v>
      </c>
      <c r="C548" s="116" t="s">
        <v>582</v>
      </c>
      <c r="D548" s="116" t="s">
        <v>16090</v>
      </c>
      <c r="E548" s="208">
        <v>0.04</v>
      </c>
    </row>
    <row r="549" spans="2:5" ht="50.1" customHeight="1">
      <c r="B549" s="209">
        <v>95213</v>
      </c>
      <c r="C549" s="116" t="s">
        <v>583</v>
      </c>
      <c r="D549" s="116" t="s">
        <v>16090</v>
      </c>
      <c r="E549" s="208">
        <v>49.46</v>
      </c>
    </row>
    <row r="550" spans="2:5" ht="50.1" customHeight="1">
      <c r="B550" s="209">
        <v>95219</v>
      </c>
      <c r="C550" s="116" t="s">
        <v>584</v>
      </c>
      <c r="D550" s="116" t="s">
        <v>16090</v>
      </c>
      <c r="E550" s="208">
        <v>19.940000000000001</v>
      </c>
    </row>
    <row r="551" spans="2:5" ht="50.1" customHeight="1">
      <c r="B551" s="209">
        <v>95259</v>
      </c>
      <c r="C551" s="116" t="s">
        <v>585</v>
      </c>
      <c r="D551" s="116" t="s">
        <v>16090</v>
      </c>
      <c r="E551" s="208">
        <v>16.62</v>
      </c>
    </row>
    <row r="552" spans="2:5" ht="50.1" customHeight="1">
      <c r="B552" s="209">
        <v>95265</v>
      </c>
      <c r="C552" s="116" t="s">
        <v>586</v>
      </c>
      <c r="D552" s="116" t="s">
        <v>16090</v>
      </c>
      <c r="E552" s="208">
        <v>0.69</v>
      </c>
    </row>
    <row r="553" spans="2:5" ht="50.1" customHeight="1">
      <c r="B553" s="209">
        <v>95271</v>
      </c>
      <c r="C553" s="116" t="s">
        <v>587</v>
      </c>
      <c r="D553" s="116" t="s">
        <v>16090</v>
      </c>
      <c r="E553" s="208">
        <v>0.43</v>
      </c>
    </row>
    <row r="554" spans="2:5" ht="50.1" customHeight="1">
      <c r="B554" s="209">
        <v>95277</v>
      </c>
      <c r="C554" s="116" t="s">
        <v>588</v>
      </c>
      <c r="D554" s="116" t="s">
        <v>16090</v>
      </c>
      <c r="E554" s="208">
        <v>0.43</v>
      </c>
    </row>
    <row r="555" spans="2:5" ht="50.1" customHeight="1">
      <c r="B555" s="209">
        <v>95283</v>
      </c>
      <c r="C555" s="116" t="s">
        <v>589</v>
      </c>
      <c r="D555" s="116" t="s">
        <v>16090</v>
      </c>
      <c r="E555" s="208">
        <v>0.47</v>
      </c>
    </row>
    <row r="556" spans="2:5" ht="50.1" customHeight="1">
      <c r="B556" s="209">
        <v>95621</v>
      </c>
      <c r="C556" s="116" t="s">
        <v>590</v>
      </c>
      <c r="D556" s="116" t="s">
        <v>16090</v>
      </c>
      <c r="E556" s="208">
        <v>16.46</v>
      </c>
    </row>
    <row r="557" spans="2:5" ht="50.1" customHeight="1">
      <c r="B557" s="209">
        <v>95632</v>
      </c>
      <c r="C557" s="116" t="s">
        <v>591</v>
      </c>
      <c r="D557" s="116" t="s">
        <v>16090</v>
      </c>
      <c r="E557" s="208">
        <v>46.26</v>
      </c>
    </row>
    <row r="558" spans="2:5" ht="50.1" customHeight="1">
      <c r="B558" s="209">
        <v>95703</v>
      </c>
      <c r="C558" s="116" t="s">
        <v>592</v>
      </c>
      <c r="D558" s="116" t="s">
        <v>16090</v>
      </c>
      <c r="E558" s="208">
        <v>21.25</v>
      </c>
    </row>
    <row r="559" spans="2:5" ht="50.1" customHeight="1">
      <c r="B559" s="209">
        <v>95709</v>
      </c>
      <c r="C559" s="116" t="s">
        <v>593</v>
      </c>
      <c r="D559" s="116" t="s">
        <v>16090</v>
      </c>
      <c r="E559" s="208">
        <v>45.67</v>
      </c>
    </row>
    <row r="560" spans="2:5" ht="50.1" customHeight="1">
      <c r="B560" s="209">
        <v>95715</v>
      </c>
      <c r="C560" s="116" t="s">
        <v>594</v>
      </c>
      <c r="D560" s="116" t="s">
        <v>16090</v>
      </c>
      <c r="E560" s="208">
        <v>53.68</v>
      </c>
    </row>
    <row r="561" spans="2:5" ht="50.1" customHeight="1">
      <c r="B561" s="209">
        <v>95721</v>
      </c>
      <c r="C561" s="116" t="s">
        <v>595</v>
      </c>
      <c r="D561" s="116" t="s">
        <v>16090</v>
      </c>
      <c r="E561" s="208">
        <v>52.47</v>
      </c>
    </row>
    <row r="562" spans="2:5" ht="50.1" customHeight="1">
      <c r="B562" s="209">
        <v>95873</v>
      </c>
      <c r="C562" s="116" t="s">
        <v>596</v>
      </c>
      <c r="D562" s="116" t="s">
        <v>16090</v>
      </c>
      <c r="E562" s="208">
        <v>4.99</v>
      </c>
    </row>
    <row r="563" spans="2:5" ht="50.1" customHeight="1">
      <c r="B563" s="209">
        <v>96014</v>
      </c>
      <c r="C563" s="116" t="s">
        <v>597</v>
      </c>
      <c r="D563" s="116" t="s">
        <v>16090</v>
      </c>
      <c r="E563" s="208">
        <v>34.58</v>
      </c>
    </row>
    <row r="564" spans="2:5" ht="50.1" customHeight="1">
      <c r="B564" s="209">
        <v>96021</v>
      </c>
      <c r="C564" s="116" t="s">
        <v>598</v>
      </c>
      <c r="D564" s="116" t="s">
        <v>16090</v>
      </c>
      <c r="E564" s="208">
        <v>34.44</v>
      </c>
    </row>
    <row r="565" spans="2:5" ht="50.1" customHeight="1">
      <c r="B565" s="209">
        <v>96029</v>
      </c>
      <c r="C565" s="116" t="s">
        <v>599</v>
      </c>
      <c r="D565" s="116" t="s">
        <v>16090</v>
      </c>
      <c r="E565" s="208">
        <v>30.97</v>
      </c>
    </row>
    <row r="566" spans="2:5" ht="50.1" customHeight="1">
      <c r="B566" s="209">
        <v>96036</v>
      </c>
      <c r="C566" s="116" t="s">
        <v>600</v>
      </c>
      <c r="D566" s="116" t="s">
        <v>16090</v>
      </c>
      <c r="E566" s="208">
        <v>39.53</v>
      </c>
    </row>
    <row r="567" spans="2:5" ht="50.1" customHeight="1">
      <c r="B567" s="209">
        <v>96155</v>
      </c>
      <c r="C567" s="116" t="s">
        <v>601</v>
      </c>
      <c r="D567" s="116" t="s">
        <v>16090</v>
      </c>
      <c r="E567" s="208">
        <v>31.11</v>
      </c>
    </row>
    <row r="568" spans="2:5" ht="50.1" customHeight="1">
      <c r="B568" s="209">
        <v>96156</v>
      </c>
      <c r="C568" s="116" t="s">
        <v>602</v>
      </c>
      <c r="D568" s="116" t="s">
        <v>16090</v>
      </c>
      <c r="E568" s="208">
        <v>40.54</v>
      </c>
    </row>
    <row r="569" spans="2:5" ht="50.1" customHeight="1">
      <c r="B569" s="209">
        <v>96159</v>
      </c>
      <c r="C569" s="116" t="s">
        <v>603</v>
      </c>
      <c r="D569" s="116" t="s">
        <v>16090</v>
      </c>
      <c r="E569" s="208">
        <v>46.78</v>
      </c>
    </row>
    <row r="570" spans="2:5" ht="50.1" customHeight="1">
      <c r="B570" s="209">
        <v>96246</v>
      </c>
      <c r="C570" s="116" t="s">
        <v>604</v>
      </c>
      <c r="D570" s="116" t="s">
        <v>16090</v>
      </c>
      <c r="E570" s="208">
        <v>39.25</v>
      </c>
    </row>
    <row r="571" spans="2:5" ht="50.1" customHeight="1">
      <c r="B571" s="209">
        <v>96302</v>
      </c>
      <c r="C571" s="116" t="s">
        <v>605</v>
      </c>
      <c r="D571" s="116" t="s">
        <v>16090</v>
      </c>
      <c r="E571" s="208">
        <v>60.97</v>
      </c>
    </row>
    <row r="572" spans="2:5" ht="50.1" customHeight="1">
      <c r="B572" s="209">
        <v>96308</v>
      </c>
      <c r="C572" s="116" t="s">
        <v>606</v>
      </c>
      <c r="D572" s="116" t="s">
        <v>16090</v>
      </c>
      <c r="E572" s="208">
        <v>0.14000000000000001</v>
      </c>
    </row>
    <row r="573" spans="2:5" ht="50.1" customHeight="1">
      <c r="B573" s="209">
        <v>96464</v>
      </c>
      <c r="C573" s="116" t="s">
        <v>607</v>
      </c>
      <c r="D573" s="116" t="s">
        <v>16090</v>
      </c>
      <c r="E573" s="208">
        <v>49.52</v>
      </c>
    </row>
    <row r="574" spans="2:5" ht="50.1" customHeight="1">
      <c r="B574" s="209">
        <v>98765</v>
      </c>
      <c r="C574" s="116" t="s">
        <v>608</v>
      </c>
      <c r="D574" s="116" t="s">
        <v>16090</v>
      </c>
      <c r="E574" s="208">
        <v>0.08</v>
      </c>
    </row>
    <row r="575" spans="2:5" ht="50.1" customHeight="1">
      <c r="B575" s="209">
        <v>99834</v>
      </c>
      <c r="C575" s="116" t="s">
        <v>16137</v>
      </c>
      <c r="D575" s="116" t="s">
        <v>16090</v>
      </c>
      <c r="E575" s="208">
        <v>0.13</v>
      </c>
    </row>
    <row r="576" spans="2:5" ht="50.1" customHeight="1">
      <c r="B576" s="209">
        <v>5089</v>
      </c>
      <c r="C576" s="116" t="s">
        <v>609</v>
      </c>
      <c r="D576" s="116" t="s">
        <v>23</v>
      </c>
      <c r="E576" s="208">
        <v>20.63</v>
      </c>
    </row>
    <row r="577" spans="2:5" ht="50.1" customHeight="1">
      <c r="B577" s="209">
        <v>5627</v>
      </c>
      <c r="C577" s="116" t="s">
        <v>610</v>
      </c>
      <c r="D577" s="116" t="s">
        <v>23</v>
      </c>
      <c r="E577" s="208">
        <v>22.12</v>
      </c>
    </row>
    <row r="578" spans="2:5" ht="50.1" customHeight="1">
      <c r="B578" s="209">
        <v>5628</v>
      </c>
      <c r="C578" s="116" t="s">
        <v>611</v>
      </c>
      <c r="D578" s="116" t="s">
        <v>23</v>
      </c>
      <c r="E578" s="208">
        <v>5.68</v>
      </c>
    </row>
    <row r="579" spans="2:5" ht="50.1" customHeight="1">
      <c r="B579" s="209">
        <v>5629</v>
      </c>
      <c r="C579" s="116" t="s">
        <v>612</v>
      </c>
      <c r="D579" s="116" t="s">
        <v>23</v>
      </c>
      <c r="E579" s="208">
        <v>27.65</v>
      </c>
    </row>
    <row r="580" spans="2:5" ht="50.1" customHeight="1">
      <c r="B580" s="209">
        <v>5630</v>
      </c>
      <c r="C580" s="116" t="s">
        <v>613</v>
      </c>
      <c r="D580" s="116" t="s">
        <v>23</v>
      </c>
      <c r="E580" s="208">
        <v>54.42</v>
      </c>
    </row>
    <row r="581" spans="2:5" ht="50.1" customHeight="1">
      <c r="B581" s="209">
        <v>5658</v>
      </c>
      <c r="C581" s="116" t="s">
        <v>614</v>
      </c>
      <c r="D581" s="116" t="s">
        <v>23</v>
      </c>
      <c r="E581" s="208">
        <v>1.19</v>
      </c>
    </row>
    <row r="582" spans="2:5" ht="50.1" customHeight="1">
      <c r="B582" s="209">
        <v>5664</v>
      </c>
      <c r="C582" s="116" t="s">
        <v>615</v>
      </c>
      <c r="D582" s="116" t="s">
        <v>23</v>
      </c>
      <c r="E582" s="208">
        <v>17.010000000000002</v>
      </c>
    </row>
    <row r="583" spans="2:5" ht="50.1" customHeight="1">
      <c r="B583" s="209">
        <v>5667</v>
      </c>
      <c r="C583" s="116" t="s">
        <v>616</v>
      </c>
      <c r="D583" s="116" t="s">
        <v>23</v>
      </c>
      <c r="E583" s="208">
        <v>15.13</v>
      </c>
    </row>
    <row r="584" spans="2:5" ht="50.1" customHeight="1">
      <c r="B584" s="209">
        <v>5668</v>
      </c>
      <c r="C584" s="116" t="s">
        <v>617</v>
      </c>
      <c r="D584" s="116" t="s">
        <v>23</v>
      </c>
      <c r="E584" s="208">
        <v>41.64</v>
      </c>
    </row>
    <row r="585" spans="2:5" ht="50.1" customHeight="1">
      <c r="B585" s="209">
        <v>5674</v>
      </c>
      <c r="C585" s="116" t="s">
        <v>618</v>
      </c>
      <c r="D585" s="116" t="s">
        <v>23</v>
      </c>
      <c r="E585" s="208">
        <v>19.84</v>
      </c>
    </row>
    <row r="586" spans="2:5" ht="50.1" customHeight="1">
      <c r="B586" s="209">
        <v>5692</v>
      </c>
      <c r="C586" s="116" t="s">
        <v>619</v>
      </c>
      <c r="D586" s="116" t="s">
        <v>23</v>
      </c>
      <c r="E586" s="208">
        <v>0.19</v>
      </c>
    </row>
    <row r="587" spans="2:5" ht="50.1" customHeight="1">
      <c r="B587" s="209">
        <v>5693</v>
      </c>
      <c r="C587" s="116" t="s">
        <v>620</v>
      </c>
      <c r="D587" s="116" t="s">
        <v>23</v>
      </c>
      <c r="E587" s="208">
        <v>3.7</v>
      </c>
    </row>
    <row r="588" spans="2:5" ht="50.1" customHeight="1">
      <c r="B588" s="209">
        <v>5695</v>
      </c>
      <c r="C588" s="116" t="s">
        <v>621</v>
      </c>
      <c r="D588" s="116" t="s">
        <v>23</v>
      </c>
      <c r="E588" s="208">
        <v>22.62</v>
      </c>
    </row>
    <row r="589" spans="2:5" ht="50.1" customHeight="1">
      <c r="B589" s="209">
        <v>5703</v>
      </c>
      <c r="C589" s="116" t="s">
        <v>622</v>
      </c>
      <c r="D589" s="116" t="s">
        <v>23</v>
      </c>
      <c r="E589" s="208">
        <v>14.51</v>
      </c>
    </row>
    <row r="590" spans="2:5" ht="50.1" customHeight="1">
      <c r="B590" s="209">
        <v>5705</v>
      </c>
      <c r="C590" s="116" t="s">
        <v>623</v>
      </c>
      <c r="D590" s="116" t="s">
        <v>23</v>
      </c>
      <c r="E590" s="208">
        <v>14.11</v>
      </c>
    </row>
    <row r="591" spans="2:5" ht="50.1" customHeight="1">
      <c r="B591" s="209">
        <v>5707</v>
      </c>
      <c r="C591" s="116" t="s">
        <v>624</v>
      </c>
      <c r="D591" s="116" t="s">
        <v>23</v>
      </c>
      <c r="E591" s="208">
        <v>39.72</v>
      </c>
    </row>
    <row r="592" spans="2:5" ht="50.1" customHeight="1">
      <c r="B592" s="209">
        <v>5710</v>
      </c>
      <c r="C592" s="116" t="s">
        <v>625</v>
      </c>
      <c r="D592" s="116" t="s">
        <v>23</v>
      </c>
      <c r="E592" s="208">
        <v>100.04</v>
      </c>
    </row>
    <row r="593" spans="2:5" ht="50.1" customHeight="1">
      <c r="B593" s="209">
        <v>5711</v>
      </c>
      <c r="C593" s="116" t="s">
        <v>626</v>
      </c>
      <c r="D593" s="116" t="s">
        <v>23</v>
      </c>
      <c r="E593" s="208">
        <v>51.46</v>
      </c>
    </row>
    <row r="594" spans="2:5" ht="50.1" customHeight="1">
      <c r="B594" s="209">
        <v>5714</v>
      </c>
      <c r="C594" s="116" t="s">
        <v>627</v>
      </c>
      <c r="D594" s="116" t="s">
        <v>23</v>
      </c>
      <c r="E594" s="208">
        <v>8.24</v>
      </c>
    </row>
    <row r="595" spans="2:5" ht="50.1" customHeight="1">
      <c r="B595" s="209">
        <v>5715</v>
      </c>
      <c r="C595" s="116" t="s">
        <v>628</v>
      </c>
      <c r="D595" s="116" t="s">
        <v>23</v>
      </c>
      <c r="E595" s="208">
        <v>41.09</v>
      </c>
    </row>
    <row r="596" spans="2:5" ht="50.1" customHeight="1">
      <c r="B596" s="209">
        <v>5718</v>
      </c>
      <c r="C596" s="116" t="s">
        <v>629</v>
      </c>
      <c r="D596" s="116" t="s">
        <v>23</v>
      </c>
      <c r="E596" s="208">
        <v>83.32</v>
      </c>
    </row>
    <row r="597" spans="2:5" ht="50.1" customHeight="1">
      <c r="B597" s="209">
        <v>5721</v>
      </c>
      <c r="C597" s="116" t="s">
        <v>630</v>
      </c>
      <c r="D597" s="116" t="s">
        <v>23</v>
      </c>
      <c r="E597" s="208">
        <v>73.510000000000005</v>
      </c>
    </row>
    <row r="598" spans="2:5" ht="50.1" customHeight="1">
      <c r="B598" s="209">
        <v>5722</v>
      </c>
      <c r="C598" s="116" t="s">
        <v>631</v>
      </c>
      <c r="D598" s="116" t="s">
        <v>23</v>
      </c>
      <c r="E598" s="208">
        <v>170.09</v>
      </c>
    </row>
    <row r="599" spans="2:5" ht="50.1" customHeight="1">
      <c r="B599" s="209">
        <v>5724</v>
      </c>
      <c r="C599" s="116" t="s">
        <v>632</v>
      </c>
      <c r="D599" s="116" t="s">
        <v>23</v>
      </c>
      <c r="E599" s="208">
        <v>30.23</v>
      </c>
    </row>
    <row r="600" spans="2:5" ht="50.1" customHeight="1">
      <c r="B600" s="209">
        <v>5727</v>
      </c>
      <c r="C600" s="116" t="s">
        <v>633</v>
      </c>
      <c r="D600" s="116" t="s">
        <v>23</v>
      </c>
      <c r="E600" s="208">
        <v>5.99</v>
      </c>
    </row>
    <row r="601" spans="2:5" ht="50.1" customHeight="1">
      <c r="B601" s="209">
        <v>5729</v>
      </c>
      <c r="C601" s="116" t="s">
        <v>634</v>
      </c>
      <c r="D601" s="116" t="s">
        <v>23</v>
      </c>
      <c r="E601" s="208">
        <v>24.36</v>
      </c>
    </row>
    <row r="602" spans="2:5" ht="50.1" customHeight="1">
      <c r="B602" s="209">
        <v>5730</v>
      </c>
      <c r="C602" s="116" t="s">
        <v>635</v>
      </c>
      <c r="D602" s="116" t="s">
        <v>23</v>
      </c>
      <c r="E602" s="208">
        <v>28.43</v>
      </c>
    </row>
    <row r="603" spans="2:5" ht="50.1" customHeight="1">
      <c r="B603" s="209">
        <v>5735</v>
      </c>
      <c r="C603" s="116" t="s">
        <v>636</v>
      </c>
      <c r="D603" s="116" t="s">
        <v>23</v>
      </c>
      <c r="E603" s="208">
        <v>16.41</v>
      </c>
    </row>
    <row r="604" spans="2:5" ht="50.1" customHeight="1">
      <c r="B604" s="209">
        <v>5736</v>
      </c>
      <c r="C604" s="116" t="s">
        <v>637</v>
      </c>
      <c r="D604" s="116" t="s">
        <v>23</v>
      </c>
      <c r="E604" s="208">
        <v>38.21</v>
      </c>
    </row>
    <row r="605" spans="2:5" ht="50.1" customHeight="1">
      <c r="B605" s="209">
        <v>5738</v>
      </c>
      <c r="C605" s="116" t="s">
        <v>638</v>
      </c>
      <c r="D605" s="116" t="s">
        <v>23</v>
      </c>
      <c r="E605" s="208">
        <v>21.66</v>
      </c>
    </row>
    <row r="606" spans="2:5" ht="50.1" customHeight="1">
      <c r="B606" s="209">
        <v>5739</v>
      </c>
      <c r="C606" s="116" t="s">
        <v>639</v>
      </c>
      <c r="D606" s="116" t="s">
        <v>23</v>
      </c>
      <c r="E606" s="208">
        <v>27.11</v>
      </c>
    </row>
    <row r="607" spans="2:5" ht="50.1" customHeight="1">
      <c r="B607" s="209">
        <v>5741</v>
      </c>
      <c r="C607" s="116" t="s">
        <v>640</v>
      </c>
      <c r="D607" s="116" t="s">
        <v>23</v>
      </c>
      <c r="E607" s="208">
        <v>27.29</v>
      </c>
    </row>
    <row r="608" spans="2:5" ht="50.1" customHeight="1">
      <c r="B608" s="209">
        <v>5742</v>
      </c>
      <c r="C608" s="116" t="s">
        <v>641</v>
      </c>
      <c r="D608" s="116" t="s">
        <v>23</v>
      </c>
      <c r="E608" s="208">
        <v>15.95</v>
      </c>
    </row>
    <row r="609" spans="2:5" ht="50.1" customHeight="1">
      <c r="B609" s="209">
        <v>5747</v>
      </c>
      <c r="C609" s="116" t="s">
        <v>642</v>
      </c>
      <c r="D609" s="116" t="s">
        <v>23</v>
      </c>
      <c r="E609" s="208">
        <v>91.39</v>
      </c>
    </row>
    <row r="610" spans="2:5" ht="50.1" customHeight="1">
      <c r="B610" s="209">
        <v>5751</v>
      </c>
      <c r="C610" s="116" t="s">
        <v>643</v>
      </c>
      <c r="D610" s="116" t="s">
        <v>23</v>
      </c>
      <c r="E610" s="208">
        <v>15.58</v>
      </c>
    </row>
    <row r="611" spans="2:5" ht="50.1" customHeight="1">
      <c r="B611" s="209">
        <v>5754</v>
      </c>
      <c r="C611" s="116" t="s">
        <v>644</v>
      </c>
      <c r="D611" s="116" t="s">
        <v>23</v>
      </c>
      <c r="E611" s="208">
        <v>13.13</v>
      </c>
    </row>
    <row r="612" spans="2:5" ht="50.1" customHeight="1">
      <c r="B612" s="209">
        <v>5763</v>
      </c>
      <c r="C612" s="116" t="s">
        <v>645</v>
      </c>
      <c r="D612" s="116" t="s">
        <v>23</v>
      </c>
      <c r="E612" s="208">
        <v>22.46</v>
      </c>
    </row>
    <row r="613" spans="2:5" ht="50.1" customHeight="1">
      <c r="B613" s="209">
        <v>5765</v>
      </c>
      <c r="C613" s="116" t="s">
        <v>646</v>
      </c>
      <c r="D613" s="116" t="s">
        <v>23</v>
      </c>
      <c r="E613" s="208">
        <v>1.92</v>
      </c>
    </row>
    <row r="614" spans="2:5" ht="50.1" customHeight="1">
      <c r="B614" s="209">
        <v>5766</v>
      </c>
      <c r="C614" s="116" t="s">
        <v>647</v>
      </c>
      <c r="D614" s="116" t="s">
        <v>23</v>
      </c>
      <c r="E614" s="208">
        <v>2.33</v>
      </c>
    </row>
    <row r="615" spans="2:5" ht="50.1" customHeight="1">
      <c r="B615" s="209">
        <v>5779</v>
      </c>
      <c r="C615" s="116" t="s">
        <v>648</v>
      </c>
      <c r="D615" s="116" t="s">
        <v>23</v>
      </c>
      <c r="E615" s="208">
        <v>34.07</v>
      </c>
    </row>
    <row r="616" spans="2:5" ht="50.1" customHeight="1">
      <c r="B616" s="209">
        <v>5787</v>
      </c>
      <c r="C616" s="116" t="s">
        <v>649</v>
      </c>
      <c r="D616" s="116" t="s">
        <v>23</v>
      </c>
      <c r="E616" s="208">
        <v>96.54</v>
      </c>
    </row>
    <row r="617" spans="2:5" ht="50.1" customHeight="1">
      <c r="B617" s="209">
        <v>5797</v>
      </c>
      <c r="C617" s="116" t="s">
        <v>650</v>
      </c>
      <c r="D617" s="116" t="s">
        <v>23</v>
      </c>
      <c r="E617" s="208">
        <v>2.92</v>
      </c>
    </row>
    <row r="618" spans="2:5" ht="50.1" customHeight="1">
      <c r="B618" s="209">
        <v>5800</v>
      </c>
      <c r="C618" s="116" t="s">
        <v>651</v>
      </c>
      <c r="D618" s="116" t="s">
        <v>23</v>
      </c>
      <c r="E618" s="208">
        <v>0.28000000000000003</v>
      </c>
    </row>
    <row r="619" spans="2:5" ht="50.1" customHeight="1">
      <c r="B619" s="209">
        <v>7032</v>
      </c>
      <c r="C619" s="116" t="s">
        <v>652</v>
      </c>
      <c r="D619" s="116" t="s">
        <v>23</v>
      </c>
      <c r="E619" s="208">
        <v>2.81</v>
      </c>
    </row>
    <row r="620" spans="2:5" ht="50.1" customHeight="1">
      <c r="B620" s="209">
        <v>7033</v>
      </c>
      <c r="C620" s="116" t="s">
        <v>653</v>
      </c>
      <c r="D620" s="116" t="s">
        <v>23</v>
      </c>
      <c r="E620" s="208">
        <v>1.1200000000000001</v>
      </c>
    </row>
    <row r="621" spans="2:5" ht="50.1" customHeight="1">
      <c r="B621" s="209">
        <v>7034</v>
      </c>
      <c r="C621" s="116" t="s">
        <v>654</v>
      </c>
      <c r="D621" s="116" t="s">
        <v>23</v>
      </c>
      <c r="E621" s="208">
        <v>5.27</v>
      </c>
    </row>
    <row r="622" spans="2:5" ht="50.1" customHeight="1">
      <c r="B622" s="209">
        <v>7035</v>
      </c>
      <c r="C622" s="116" t="s">
        <v>655</v>
      </c>
      <c r="D622" s="116" t="s">
        <v>23</v>
      </c>
      <c r="E622" s="208">
        <v>156.43</v>
      </c>
    </row>
    <row r="623" spans="2:5" ht="50.1" customHeight="1">
      <c r="B623" s="209">
        <v>7038</v>
      </c>
      <c r="C623" s="116" t="s">
        <v>656</v>
      </c>
      <c r="D623" s="116" t="s">
        <v>23</v>
      </c>
      <c r="E623" s="208">
        <v>24.78</v>
      </c>
    </row>
    <row r="624" spans="2:5" ht="50.1" customHeight="1">
      <c r="B624" s="209">
        <v>7039</v>
      </c>
      <c r="C624" s="116" t="s">
        <v>657</v>
      </c>
      <c r="D624" s="116" t="s">
        <v>23</v>
      </c>
      <c r="E624" s="208">
        <v>6.51</v>
      </c>
    </row>
    <row r="625" spans="2:5" ht="50.1" customHeight="1">
      <c r="B625" s="209">
        <v>7040</v>
      </c>
      <c r="C625" s="116" t="s">
        <v>658</v>
      </c>
      <c r="D625" s="116" t="s">
        <v>23</v>
      </c>
      <c r="E625" s="208">
        <v>31.01</v>
      </c>
    </row>
    <row r="626" spans="2:5" ht="50.1" customHeight="1">
      <c r="B626" s="209">
        <v>7044</v>
      </c>
      <c r="C626" s="116" t="s">
        <v>659</v>
      </c>
      <c r="D626" s="116" t="s">
        <v>23</v>
      </c>
      <c r="E626" s="208">
        <v>0.22</v>
      </c>
    </row>
    <row r="627" spans="2:5" ht="50.1" customHeight="1">
      <c r="B627" s="209">
        <v>7045</v>
      </c>
      <c r="C627" s="116" t="s">
        <v>660</v>
      </c>
      <c r="D627" s="116" t="s">
        <v>23</v>
      </c>
      <c r="E627" s="208">
        <v>0.04</v>
      </c>
    </row>
    <row r="628" spans="2:5" ht="50.1" customHeight="1">
      <c r="B628" s="209">
        <v>7046</v>
      </c>
      <c r="C628" s="116" t="s">
        <v>661</v>
      </c>
      <c r="D628" s="116" t="s">
        <v>23</v>
      </c>
      <c r="E628" s="208">
        <v>0.24</v>
      </c>
    </row>
    <row r="629" spans="2:5" ht="50.1" customHeight="1">
      <c r="B629" s="209">
        <v>7047</v>
      </c>
      <c r="C629" s="116" t="s">
        <v>662</v>
      </c>
      <c r="D629" s="116" t="s">
        <v>23</v>
      </c>
      <c r="E629" s="208">
        <v>4.3899999999999997</v>
      </c>
    </row>
    <row r="630" spans="2:5" ht="50.1" customHeight="1">
      <c r="B630" s="209">
        <v>7051</v>
      </c>
      <c r="C630" s="116" t="s">
        <v>663</v>
      </c>
      <c r="D630" s="116" t="s">
        <v>23</v>
      </c>
      <c r="E630" s="208">
        <v>21.98</v>
      </c>
    </row>
    <row r="631" spans="2:5" ht="50.1" customHeight="1">
      <c r="B631" s="209">
        <v>7052</v>
      </c>
      <c r="C631" s="116" t="s">
        <v>664</v>
      </c>
      <c r="D631" s="116" t="s">
        <v>23</v>
      </c>
      <c r="E631" s="208">
        <v>5.77</v>
      </c>
    </row>
    <row r="632" spans="2:5" ht="50.1" customHeight="1">
      <c r="B632" s="209">
        <v>7053</v>
      </c>
      <c r="C632" s="116" t="s">
        <v>665</v>
      </c>
      <c r="D632" s="116" t="s">
        <v>23</v>
      </c>
      <c r="E632" s="208">
        <v>27.51</v>
      </c>
    </row>
    <row r="633" spans="2:5" ht="50.1" customHeight="1">
      <c r="B633" s="209">
        <v>7054</v>
      </c>
      <c r="C633" s="116" t="s">
        <v>666</v>
      </c>
      <c r="D633" s="116" t="s">
        <v>23</v>
      </c>
      <c r="E633" s="208">
        <v>61.28</v>
      </c>
    </row>
    <row r="634" spans="2:5" ht="50.1" customHeight="1">
      <c r="B634" s="209">
        <v>7058</v>
      </c>
      <c r="C634" s="116" t="s">
        <v>667</v>
      </c>
      <c r="D634" s="116" t="s">
        <v>23</v>
      </c>
      <c r="E634" s="208">
        <v>11.51</v>
      </c>
    </row>
    <row r="635" spans="2:5" ht="50.1" customHeight="1">
      <c r="B635" s="209">
        <v>7059</v>
      </c>
      <c r="C635" s="116" t="s">
        <v>668</v>
      </c>
      <c r="D635" s="116" t="s">
        <v>23</v>
      </c>
      <c r="E635" s="208">
        <v>4.0199999999999996</v>
      </c>
    </row>
    <row r="636" spans="2:5" ht="50.1" customHeight="1">
      <c r="B636" s="209">
        <v>7060</v>
      </c>
      <c r="C636" s="116" t="s">
        <v>669</v>
      </c>
      <c r="D636" s="116" t="s">
        <v>23</v>
      </c>
      <c r="E636" s="208">
        <v>21.59</v>
      </c>
    </row>
    <row r="637" spans="2:5" ht="50.1" customHeight="1">
      <c r="B637" s="209">
        <v>7061</v>
      </c>
      <c r="C637" s="116" t="s">
        <v>670</v>
      </c>
      <c r="D637" s="116" t="s">
        <v>23</v>
      </c>
      <c r="E637" s="208">
        <v>89.46</v>
      </c>
    </row>
    <row r="638" spans="2:5" ht="50.1" customHeight="1">
      <c r="B638" s="209">
        <v>7063</v>
      </c>
      <c r="C638" s="116" t="s">
        <v>671</v>
      </c>
      <c r="D638" s="116" t="s">
        <v>23</v>
      </c>
      <c r="E638" s="208">
        <v>10.29</v>
      </c>
    </row>
    <row r="639" spans="2:5" ht="50.1" customHeight="1">
      <c r="B639" s="209">
        <v>7064</v>
      </c>
      <c r="C639" s="116" t="s">
        <v>672</v>
      </c>
      <c r="D639" s="116" t="s">
        <v>23</v>
      </c>
      <c r="E639" s="208">
        <v>2.7</v>
      </c>
    </row>
    <row r="640" spans="2:5" ht="50.1" customHeight="1">
      <c r="B640" s="209">
        <v>7065</v>
      </c>
      <c r="C640" s="116" t="s">
        <v>673</v>
      </c>
      <c r="D640" s="116" t="s">
        <v>23</v>
      </c>
      <c r="E640" s="208">
        <v>11.25</v>
      </c>
    </row>
    <row r="641" spans="2:5" ht="50.1" customHeight="1">
      <c r="B641" s="209">
        <v>7066</v>
      </c>
      <c r="C641" s="116" t="s">
        <v>674</v>
      </c>
      <c r="D641" s="116" t="s">
        <v>23</v>
      </c>
      <c r="E641" s="208">
        <v>58.98</v>
      </c>
    </row>
    <row r="642" spans="2:5" ht="50.1" customHeight="1">
      <c r="B642" s="209">
        <v>53786</v>
      </c>
      <c r="C642" s="116" t="s">
        <v>675</v>
      </c>
      <c r="D642" s="116" t="s">
        <v>23</v>
      </c>
      <c r="E642" s="208">
        <v>45.07</v>
      </c>
    </row>
    <row r="643" spans="2:5" ht="50.1" customHeight="1">
      <c r="B643" s="209">
        <v>53788</v>
      </c>
      <c r="C643" s="116" t="s">
        <v>676</v>
      </c>
      <c r="D643" s="116" t="s">
        <v>23</v>
      </c>
      <c r="E643" s="208">
        <v>39.200000000000003</v>
      </c>
    </row>
    <row r="644" spans="2:5" ht="50.1" customHeight="1">
      <c r="B644" s="209">
        <v>53792</v>
      </c>
      <c r="C644" s="116" t="s">
        <v>677</v>
      </c>
      <c r="D644" s="116" t="s">
        <v>23</v>
      </c>
      <c r="E644" s="208">
        <v>111.21</v>
      </c>
    </row>
    <row r="645" spans="2:5" ht="50.1" customHeight="1">
      <c r="B645" s="209">
        <v>53794</v>
      </c>
      <c r="C645" s="116" t="s">
        <v>678</v>
      </c>
      <c r="D645" s="116" t="s">
        <v>23</v>
      </c>
      <c r="E645" s="208">
        <v>35</v>
      </c>
    </row>
    <row r="646" spans="2:5" ht="50.1" customHeight="1">
      <c r="B646" s="209">
        <v>53797</v>
      </c>
      <c r="C646" s="116" t="s">
        <v>679</v>
      </c>
      <c r="D646" s="116" t="s">
        <v>23</v>
      </c>
      <c r="E646" s="208">
        <v>91.39</v>
      </c>
    </row>
    <row r="647" spans="2:5" ht="50.1" customHeight="1">
      <c r="B647" s="209">
        <v>53804</v>
      </c>
      <c r="C647" s="116" t="s">
        <v>680</v>
      </c>
      <c r="D647" s="116" t="s">
        <v>23</v>
      </c>
      <c r="E647" s="208">
        <v>2.48</v>
      </c>
    </row>
    <row r="648" spans="2:5" ht="50.1" customHeight="1">
      <c r="B648" s="209">
        <v>53806</v>
      </c>
      <c r="C648" s="116" t="s">
        <v>681</v>
      </c>
      <c r="D648" s="116" t="s">
        <v>23</v>
      </c>
      <c r="E648" s="208">
        <v>38.950000000000003</v>
      </c>
    </row>
    <row r="649" spans="2:5" ht="50.1" customHeight="1">
      <c r="B649" s="209">
        <v>53810</v>
      </c>
      <c r="C649" s="116" t="s">
        <v>682</v>
      </c>
      <c r="D649" s="116" t="s">
        <v>23</v>
      </c>
      <c r="E649" s="208">
        <v>39.19</v>
      </c>
    </row>
    <row r="650" spans="2:5" ht="50.1" customHeight="1">
      <c r="B650" s="209">
        <v>53814</v>
      </c>
      <c r="C650" s="116" t="s">
        <v>683</v>
      </c>
      <c r="D650" s="116" t="s">
        <v>23</v>
      </c>
      <c r="E650" s="208">
        <v>128.38999999999999</v>
      </c>
    </row>
    <row r="651" spans="2:5" ht="50.1" customHeight="1">
      <c r="B651" s="209">
        <v>53817</v>
      </c>
      <c r="C651" s="116" t="s">
        <v>684</v>
      </c>
      <c r="D651" s="116" t="s">
        <v>23</v>
      </c>
      <c r="E651" s="208">
        <v>49.01</v>
      </c>
    </row>
    <row r="652" spans="2:5" ht="50.1" customHeight="1">
      <c r="B652" s="209">
        <v>53818</v>
      </c>
      <c r="C652" s="116" t="s">
        <v>685</v>
      </c>
      <c r="D652" s="116" t="s">
        <v>23</v>
      </c>
      <c r="E652" s="208">
        <v>4.78</v>
      </c>
    </row>
    <row r="653" spans="2:5" ht="50.1" customHeight="1">
      <c r="B653" s="209">
        <v>53827</v>
      </c>
      <c r="C653" s="116" t="s">
        <v>686</v>
      </c>
      <c r="D653" s="116" t="s">
        <v>23</v>
      </c>
      <c r="E653" s="208">
        <v>89.46</v>
      </c>
    </row>
    <row r="654" spans="2:5" ht="50.1" customHeight="1">
      <c r="B654" s="209">
        <v>53829</v>
      </c>
      <c r="C654" s="116" t="s">
        <v>687</v>
      </c>
      <c r="D654" s="116" t="s">
        <v>23</v>
      </c>
      <c r="E654" s="208">
        <v>91.39</v>
      </c>
    </row>
    <row r="655" spans="2:5" ht="50.1" customHeight="1">
      <c r="B655" s="209">
        <v>53831</v>
      </c>
      <c r="C655" s="116" t="s">
        <v>688</v>
      </c>
      <c r="D655" s="116" t="s">
        <v>23</v>
      </c>
      <c r="E655" s="208">
        <v>111.21</v>
      </c>
    </row>
    <row r="656" spans="2:5" ht="50.1" customHeight="1">
      <c r="B656" s="209">
        <v>53840</v>
      </c>
      <c r="C656" s="116" t="s">
        <v>689</v>
      </c>
      <c r="D656" s="116" t="s">
        <v>23</v>
      </c>
      <c r="E656" s="208">
        <v>1.34</v>
      </c>
    </row>
    <row r="657" spans="2:5" ht="50.1" customHeight="1">
      <c r="B657" s="209">
        <v>53841</v>
      </c>
      <c r="C657" s="116" t="s">
        <v>690</v>
      </c>
      <c r="D657" s="116" t="s">
        <v>23</v>
      </c>
      <c r="E657" s="208">
        <v>0.93</v>
      </c>
    </row>
    <row r="658" spans="2:5" ht="50.1" customHeight="1">
      <c r="B658" s="209">
        <v>53849</v>
      </c>
      <c r="C658" s="116" t="s">
        <v>691</v>
      </c>
      <c r="D658" s="116" t="s">
        <v>23</v>
      </c>
      <c r="E658" s="208">
        <v>61.28</v>
      </c>
    </row>
    <row r="659" spans="2:5" ht="50.1" customHeight="1">
      <c r="B659" s="209">
        <v>53857</v>
      </c>
      <c r="C659" s="116" t="s">
        <v>692</v>
      </c>
      <c r="D659" s="116" t="s">
        <v>23</v>
      </c>
      <c r="E659" s="208">
        <v>26.25</v>
      </c>
    </row>
    <row r="660" spans="2:5" ht="50.1" customHeight="1">
      <c r="B660" s="209">
        <v>53858</v>
      </c>
      <c r="C660" s="116" t="s">
        <v>693</v>
      </c>
      <c r="D660" s="116" t="s">
        <v>23</v>
      </c>
      <c r="E660" s="208">
        <v>62.74</v>
      </c>
    </row>
    <row r="661" spans="2:5" ht="50.1" customHeight="1">
      <c r="B661" s="209">
        <v>53861</v>
      </c>
      <c r="C661" s="116" t="s">
        <v>694</v>
      </c>
      <c r="D661" s="116" t="s">
        <v>23</v>
      </c>
      <c r="E661" s="208">
        <v>36.39</v>
      </c>
    </row>
    <row r="662" spans="2:5" ht="50.1" customHeight="1">
      <c r="B662" s="209">
        <v>53863</v>
      </c>
      <c r="C662" s="116" t="s">
        <v>695</v>
      </c>
      <c r="D662" s="116" t="s">
        <v>23</v>
      </c>
      <c r="E662" s="208">
        <v>0.97</v>
      </c>
    </row>
    <row r="663" spans="2:5" ht="50.1" customHeight="1">
      <c r="B663" s="209">
        <v>53865</v>
      </c>
      <c r="C663" s="116" t="s">
        <v>696</v>
      </c>
      <c r="D663" s="116" t="s">
        <v>23</v>
      </c>
      <c r="E663" s="208">
        <v>30.47</v>
      </c>
    </row>
    <row r="664" spans="2:5" ht="50.1" customHeight="1">
      <c r="B664" s="209">
        <v>53866</v>
      </c>
      <c r="C664" s="116" t="s">
        <v>697</v>
      </c>
      <c r="D664" s="116" t="s">
        <v>23</v>
      </c>
      <c r="E664" s="208">
        <v>1.1599999999999999</v>
      </c>
    </row>
    <row r="665" spans="2:5" ht="50.1" customHeight="1">
      <c r="B665" s="209">
        <v>53882</v>
      </c>
      <c r="C665" s="116" t="s">
        <v>698</v>
      </c>
      <c r="D665" s="116" t="s">
        <v>23</v>
      </c>
      <c r="E665" s="208">
        <v>17.489999999999998</v>
      </c>
    </row>
    <row r="666" spans="2:5" ht="50.1" customHeight="1">
      <c r="B666" s="209">
        <v>55263</v>
      </c>
      <c r="C666" s="116" t="s">
        <v>699</v>
      </c>
      <c r="D666" s="116" t="s">
        <v>23</v>
      </c>
      <c r="E666" s="208">
        <v>54.42</v>
      </c>
    </row>
    <row r="667" spans="2:5" ht="50.1" customHeight="1">
      <c r="B667" s="209">
        <v>73303</v>
      </c>
      <c r="C667" s="116" t="s">
        <v>700</v>
      </c>
      <c r="D667" s="116" t="s">
        <v>23</v>
      </c>
      <c r="E667" s="208">
        <v>2.61</v>
      </c>
    </row>
    <row r="668" spans="2:5" ht="50.1" customHeight="1">
      <c r="B668" s="209">
        <v>73307</v>
      </c>
      <c r="C668" s="116" t="s">
        <v>701</v>
      </c>
      <c r="D668" s="116" t="s">
        <v>23</v>
      </c>
      <c r="E668" s="208">
        <v>2.33</v>
      </c>
    </row>
    <row r="669" spans="2:5" ht="50.1" customHeight="1">
      <c r="B669" s="209">
        <v>73309</v>
      </c>
      <c r="C669" s="116" t="s">
        <v>702</v>
      </c>
      <c r="D669" s="116" t="s">
        <v>23</v>
      </c>
      <c r="E669" s="208">
        <v>16.48</v>
      </c>
    </row>
    <row r="670" spans="2:5" ht="50.1" customHeight="1">
      <c r="B670" s="209">
        <v>73311</v>
      </c>
      <c r="C670" s="116" t="s">
        <v>703</v>
      </c>
      <c r="D670" s="116" t="s">
        <v>23</v>
      </c>
      <c r="E670" s="208">
        <v>102.93</v>
      </c>
    </row>
    <row r="671" spans="2:5" ht="50.1" customHeight="1">
      <c r="B671" s="209">
        <v>73313</v>
      </c>
      <c r="C671" s="116" t="s">
        <v>704</v>
      </c>
      <c r="D671" s="116" t="s">
        <v>23</v>
      </c>
      <c r="E671" s="208">
        <v>4.33</v>
      </c>
    </row>
    <row r="672" spans="2:5" ht="50.1" customHeight="1">
      <c r="B672" s="209">
        <v>73315</v>
      </c>
      <c r="C672" s="116" t="s">
        <v>705</v>
      </c>
      <c r="D672" s="116" t="s">
        <v>23</v>
      </c>
      <c r="E672" s="208">
        <v>39.200000000000003</v>
      </c>
    </row>
    <row r="673" spans="2:5" ht="50.1" customHeight="1">
      <c r="B673" s="209">
        <v>73335</v>
      </c>
      <c r="C673" s="116" t="s">
        <v>706</v>
      </c>
      <c r="D673" s="116" t="s">
        <v>23</v>
      </c>
      <c r="E673" s="208">
        <v>16.77</v>
      </c>
    </row>
    <row r="674" spans="2:5" ht="50.1" customHeight="1">
      <c r="B674" s="209">
        <v>73340</v>
      </c>
      <c r="C674" s="116" t="s">
        <v>707</v>
      </c>
      <c r="D674" s="116" t="s">
        <v>23</v>
      </c>
      <c r="E674" s="208">
        <v>89.46</v>
      </c>
    </row>
    <row r="675" spans="2:5" ht="50.1" customHeight="1">
      <c r="B675" s="209">
        <v>83361</v>
      </c>
      <c r="C675" s="116" t="s">
        <v>708</v>
      </c>
      <c r="D675" s="116" t="s">
        <v>23</v>
      </c>
      <c r="E675" s="208">
        <v>10.38</v>
      </c>
    </row>
    <row r="676" spans="2:5" ht="50.1" customHeight="1">
      <c r="B676" s="209">
        <v>83761</v>
      </c>
      <c r="C676" s="116" t="s">
        <v>709</v>
      </c>
      <c r="D676" s="116" t="s">
        <v>23</v>
      </c>
      <c r="E676" s="208">
        <v>5.57</v>
      </c>
    </row>
    <row r="677" spans="2:5" ht="50.1" customHeight="1">
      <c r="B677" s="209">
        <v>83762</v>
      </c>
      <c r="C677" s="116" t="s">
        <v>710</v>
      </c>
      <c r="D677" s="116" t="s">
        <v>23</v>
      </c>
      <c r="E677" s="208">
        <v>6.97</v>
      </c>
    </row>
    <row r="678" spans="2:5" ht="50.1" customHeight="1">
      <c r="B678" s="209">
        <v>83763</v>
      </c>
      <c r="C678" s="116" t="s">
        <v>711</v>
      </c>
      <c r="D678" s="116" t="s">
        <v>23</v>
      </c>
      <c r="E678" s="208">
        <v>29.01</v>
      </c>
    </row>
    <row r="679" spans="2:5" ht="50.1" customHeight="1">
      <c r="B679" s="209">
        <v>83764</v>
      </c>
      <c r="C679" s="116" t="s">
        <v>712</v>
      </c>
      <c r="D679" s="116" t="s">
        <v>23</v>
      </c>
      <c r="E679" s="208">
        <v>1.25</v>
      </c>
    </row>
    <row r="680" spans="2:5" ht="50.1" customHeight="1">
      <c r="B680" s="209">
        <v>87026</v>
      </c>
      <c r="C680" s="116" t="s">
        <v>713</v>
      </c>
      <c r="D680" s="116" t="s">
        <v>23</v>
      </c>
      <c r="E680" s="208">
        <v>0.35</v>
      </c>
    </row>
    <row r="681" spans="2:5" ht="50.1" customHeight="1">
      <c r="B681" s="209">
        <v>87441</v>
      </c>
      <c r="C681" s="116" t="s">
        <v>714</v>
      </c>
      <c r="D681" s="116" t="s">
        <v>23</v>
      </c>
      <c r="E681" s="208">
        <v>0.28999999999999998</v>
      </c>
    </row>
    <row r="682" spans="2:5" ht="50.1" customHeight="1">
      <c r="B682" s="209">
        <v>87442</v>
      </c>
      <c r="C682" s="116" t="s">
        <v>715</v>
      </c>
      <c r="D682" s="116" t="s">
        <v>23</v>
      </c>
      <c r="E682" s="208">
        <v>0.06</v>
      </c>
    </row>
    <row r="683" spans="2:5" ht="50.1" customHeight="1">
      <c r="B683" s="209">
        <v>87443</v>
      </c>
      <c r="C683" s="116" t="s">
        <v>716</v>
      </c>
      <c r="D683" s="116" t="s">
        <v>23</v>
      </c>
      <c r="E683" s="208">
        <v>0.27</v>
      </c>
    </row>
    <row r="684" spans="2:5" ht="50.1" customHeight="1">
      <c r="B684" s="209">
        <v>87444</v>
      </c>
      <c r="C684" s="116" t="s">
        <v>717</v>
      </c>
      <c r="D684" s="116" t="s">
        <v>23</v>
      </c>
      <c r="E684" s="208">
        <v>2.44</v>
      </c>
    </row>
    <row r="685" spans="2:5" ht="50.1" customHeight="1">
      <c r="B685" s="209">
        <v>88387</v>
      </c>
      <c r="C685" s="116" t="s">
        <v>718</v>
      </c>
      <c r="D685" s="116" t="s">
        <v>23</v>
      </c>
      <c r="E685" s="208">
        <v>0.56000000000000005</v>
      </c>
    </row>
    <row r="686" spans="2:5" ht="50.1" customHeight="1">
      <c r="B686" s="209">
        <v>88389</v>
      </c>
      <c r="C686" s="116" t="s">
        <v>719</v>
      </c>
      <c r="D686" s="116" t="s">
        <v>23</v>
      </c>
      <c r="E686" s="208">
        <v>0.12</v>
      </c>
    </row>
    <row r="687" spans="2:5" ht="50.1" customHeight="1">
      <c r="B687" s="209">
        <v>88390</v>
      </c>
      <c r="C687" s="116" t="s">
        <v>720</v>
      </c>
      <c r="D687" s="116" t="s">
        <v>23</v>
      </c>
      <c r="E687" s="208">
        <v>0.71</v>
      </c>
    </row>
    <row r="688" spans="2:5" ht="50.1" customHeight="1">
      <c r="B688" s="209">
        <v>88391</v>
      </c>
      <c r="C688" s="116" t="s">
        <v>721</v>
      </c>
      <c r="D688" s="116" t="s">
        <v>23</v>
      </c>
      <c r="E688" s="208">
        <v>1.9</v>
      </c>
    </row>
    <row r="689" spans="2:5" ht="50.1" customHeight="1">
      <c r="B689" s="209">
        <v>88394</v>
      </c>
      <c r="C689" s="116" t="s">
        <v>722</v>
      </c>
      <c r="D689" s="116" t="s">
        <v>23</v>
      </c>
      <c r="E689" s="208">
        <v>0.67</v>
      </c>
    </row>
    <row r="690" spans="2:5" ht="50.1" customHeight="1">
      <c r="B690" s="209">
        <v>88395</v>
      </c>
      <c r="C690" s="116" t="s">
        <v>723</v>
      </c>
      <c r="D690" s="116" t="s">
        <v>23</v>
      </c>
      <c r="E690" s="208">
        <v>0.15</v>
      </c>
    </row>
    <row r="691" spans="2:5" ht="50.1" customHeight="1">
      <c r="B691" s="209">
        <v>88396</v>
      </c>
      <c r="C691" s="116" t="s">
        <v>724</v>
      </c>
      <c r="D691" s="116" t="s">
        <v>23</v>
      </c>
      <c r="E691" s="208">
        <v>0.84</v>
      </c>
    </row>
    <row r="692" spans="2:5" ht="50.1" customHeight="1">
      <c r="B692" s="209">
        <v>88397</v>
      </c>
      <c r="C692" s="116" t="s">
        <v>725</v>
      </c>
      <c r="D692" s="116" t="s">
        <v>23</v>
      </c>
      <c r="E692" s="208">
        <v>2.86</v>
      </c>
    </row>
    <row r="693" spans="2:5" ht="50.1" customHeight="1">
      <c r="B693" s="209">
        <v>88400</v>
      </c>
      <c r="C693" s="116" t="s">
        <v>726</v>
      </c>
      <c r="D693" s="116" t="s">
        <v>23</v>
      </c>
      <c r="E693" s="208">
        <v>0.53</v>
      </c>
    </row>
    <row r="694" spans="2:5" ht="50.1" customHeight="1">
      <c r="B694" s="209">
        <v>88401</v>
      </c>
      <c r="C694" s="116" t="s">
        <v>727</v>
      </c>
      <c r="D694" s="116" t="s">
        <v>23</v>
      </c>
      <c r="E694" s="208">
        <v>0.12</v>
      </c>
    </row>
    <row r="695" spans="2:5" ht="50.1" customHeight="1">
      <c r="B695" s="209">
        <v>88402</v>
      </c>
      <c r="C695" s="116" t="s">
        <v>728</v>
      </c>
      <c r="D695" s="116" t="s">
        <v>23</v>
      </c>
      <c r="E695" s="208">
        <v>0.67</v>
      </c>
    </row>
    <row r="696" spans="2:5" ht="50.1" customHeight="1">
      <c r="B696" s="209">
        <v>88403</v>
      </c>
      <c r="C696" s="116" t="s">
        <v>729</v>
      </c>
      <c r="D696" s="116" t="s">
        <v>23</v>
      </c>
      <c r="E696" s="208">
        <v>1.1399999999999999</v>
      </c>
    </row>
    <row r="697" spans="2:5" ht="50.1" customHeight="1">
      <c r="B697" s="209">
        <v>88419</v>
      </c>
      <c r="C697" s="116" t="s">
        <v>730</v>
      </c>
      <c r="D697" s="116" t="s">
        <v>23</v>
      </c>
      <c r="E697" s="208">
        <v>3.49</v>
      </c>
    </row>
    <row r="698" spans="2:5" ht="50.1" customHeight="1">
      <c r="B698" s="209">
        <v>88422</v>
      </c>
      <c r="C698" s="116" t="s">
        <v>731</v>
      </c>
      <c r="D698" s="116" t="s">
        <v>23</v>
      </c>
      <c r="E698" s="208">
        <v>0.78</v>
      </c>
    </row>
    <row r="699" spans="2:5" ht="50.1" customHeight="1">
      <c r="B699" s="209">
        <v>88425</v>
      </c>
      <c r="C699" s="116" t="s">
        <v>732</v>
      </c>
      <c r="D699" s="116" t="s">
        <v>23</v>
      </c>
      <c r="E699" s="208">
        <v>3.82</v>
      </c>
    </row>
    <row r="700" spans="2:5" ht="50.1" customHeight="1">
      <c r="B700" s="209">
        <v>88427</v>
      </c>
      <c r="C700" s="116" t="s">
        <v>733</v>
      </c>
      <c r="D700" s="116" t="s">
        <v>23</v>
      </c>
      <c r="E700" s="208">
        <v>2.9</v>
      </c>
    </row>
    <row r="701" spans="2:5" ht="50.1" customHeight="1">
      <c r="B701" s="209">
        <v>88434</v>
      </c>
      <c r="C701" s="116" t="s">
        <v>734</v>
      </c>
      <c r="D701" s="116" t="s">
        <v>23</v>
      </c>
      <c r="E701" s="208">
        <v>4.63</v>
      </c>
    </row>
    <row r="702" spans="2:5" ht="50.1" customHeight="1">
      <c r="B702" s="209">
        <v>88435</v>
      </c>
      <c r="C702" s="116" t="s">
        <v>735</v>
      </c>
      <c r="D702" s="116" t="s">
        <v>23</v>
      </c>
      <c r="E702" s="208">
        <v>1.04</v>
      </c>
    </row>
    <row r="703" spans="2:5" ht="50.1" customHeight="1">
      <c r="B703" s="209">
        <v>88436</v>
      </c>
      <c r="C703" s="116" t="s">
        <v>736</v>
      </c>
      <c r="D703" s="116" t="s">
        <v>23</v>
      </c>
      <c r="E703" s="208">
        <v>5.0599999999999996</v>
      </c>
    </row>
    <row r="704" spans="2:5" ht="50.1" customHeight="1">
      <c r="B704" s="209">
        <v>88437</v>
      </c>
      <c r="C704" s="116" t="s">
        <v>737</v>
      </c>
      <c r="D704" s="116" t="s">
        <v>23</v>
      </c>
      <c r="E704" s="208">
        <v>2.9</v>
      </c>
    </row>
    <row r="705" spans="2:5" ht="50.1" customHeight="1">
      <c r="B705" s="209">
        <v>88569</v>
      </c>
      <c r="C705" s="116" t="s">
        <v>738</v>
      </c>
      <c r="D705" s="116" t="s">
        <v>23</v>
      </c>
      <c r="E705" s="208">
        <v>2.46</v>
      </c>
    </row>
    <row r="706" spans="2:5" ht="50.1" customHeight="1">
      <c r="B706" s="209">
        <v>88570</v>
      </c>
      <c r="C706" s="116" t="s">
        <v>739</v>
      </c>
      <c r="D706" s="116" t="s">
        <v>23</v>
      </c>
      <c r="E706" s="208">
        <v>0.83</v>
      </c>
    </row>
    <row r="707" spans="2:5" ht="50.1" customHeight="1">
      <c r="B707" s="209">
        <v>88826</v>
      </c>
      <c r="C707" s="116" t="s">
        <v>740</v>
      </c>
      <c r="D707" s="116" t="s">
        <v>23</v>
      </c>
      <c r="E707" s="208">
        <v>0.21</v>
      </c>
    </row>
    <row r="708" spans="2:5" ht="50.1" customHeight="1">
      <c r="B708" s="209">
        <v>88827</v>
      </c>
      <c r="C708" s="116" t="s">
        <v>741</v>
      </c>
      <c r="D708" s="116" t="s">
        <v>23</v>
      </c>
      <c r="E708" s="208">
        <v>0.04</v>
      </c>
    </row>
    <row r="709" spans="2:5" ht="50.1" customHeight="1">
      <c r="B709" s="209">
        <v>88828</v>
      </c>
      <c r="C709" s="116" t="s">
        <v>742</v>
      </c>
      <c r="D709" s="116" t="s">
        <v>23</v>
      </c>
      <c r="E709" s="208">
        <v>0.2</v>
      </c>
    </row>
    <row r="710" spans="2:5" ht="50.1" customHeight="1">
      <c r="B710" s="209">
        <v>88829</v>
      </c>
      <c r="C710" s="116" t="s">
        <v>743</v>
      </c>
      <c r="D710" s="116" t="s">
        <v>23</v>
      </c>
      <c r="E710" s="208">
        <v>0.76</v>
      </c>
    </row>
    <row r="711" spans="2:5" ht="50.1" customHeight="1">
      <c r="B711" s="209">
        <v>88832</v>
      </c>
      <c r="C711" s="116" t="s">
        <v>744</v>
      </c>
      <c r="D711" s="116" t="s">
        <v>23</v>
      </c>
      <c r="E711" s="208">
        <v>21.1</v>
      </c>
    </row>
    <row r="712" spans="2:5" ht="50.1" customHeight="1">
      <c r="B712" s="209">
        <v>88834</v>
      </c>
      <c r="C712" s="116" t="s">
        <v>745</v>
      </c>
      <c r="D712" s="116" t="s">
        <v>23</v>
      </c>
      <c r="E712" s="208">
        <v>5.42</v>
      </c>
    </row>
    <row r="713" spans="2:5" ht="50.1" customHeight="1">
      <c r="B713" s="209">
        <v>88835</v>
      </c>
      <c r="C713" s="116" t="s">
        <v>746</v>
      </c>
      <c r="D713" s="116" t="s">
        <v>23</v>
      </c>
      <c r="E713" s="208">
        <v>26.38</v>
      </c>
    </row>
    <row r="714" spans="2:5" ht="50.1" customHeight="1">
      <c r="B714" s="209">
        <v>88836</v>
      </c>
      <c r="C714" s="116" t="s">
        <v>747</v>
      </c>
      <c r="D714" s="116" t="s">
        <v>23</v>
      </c>
      <c r="E714" s="208">
        <v>53.91</v>
      </c>
    </row>
    <row r="715" spans="2:5" ht="50.1" customHeight="1">
      <c r="B715" s="209">
        <v>88839</v>
      </c>
      <c r="C715" s="116" t="s">
        <v>748</v>
      </c>
      <c r="D715" s="116" t="s">
        <v>23</v>
      </c>
      <c r="E715" s="208">
        <v>17.7</v>
      </c>
    </row>
    <row r="716" spans="2:5" ht="50.1" customHeight="1">
      <c r="B716" s="209">
        <v>88840</v>
      </c>
      <c r="C716" s="116" t="s">
        <v>749</v>
      </c>
      <c r="D716" s="116" t="s">
        <v>23</v>
      </c>
      <c r="E716" s="208">
        <v>7.57</v>
      </c>
    </row>
    <row r="717" spans="2:5" ht="50.1" customHeight="1">
      <c r="B717" s="209">
        <v>88841</v>
      </c>
      <c r="C717" s="116" t="s">
        <v>750</v>
      </c>
      <c r="D717" s="116" t="s">
        <v>23</v>
      </c>
      <c r="E717" s="208">
        <v>31.64</v>
      </c>
    </row>
    <row r="718" spans="2:5" ht="50.1" customHeight="1">
      <c r="B718" s="209">
        <v>88842</v>
      </c>
      <c r="C718" s="116" t="s">
        <v>751</v>
      </c>
      <c r="D718" s="116" t="s">
        <v>23</v>
      </c>
      <c r="E718" s="208">
        <v>61.28</v>
      </c>
    </row>
    <row r="719" spans="2:5" ht="50.1" customHeight="1">
      <c r="B719" s="209">
        <v>88847</v>
      </c>
      <c r="C719" s="116" t="s">
        <v>752</v>
      </c>
      <c r="D719" s="116" t="s">
        <v>23</v>
      </c>
      <c r="E719" s="208">
        <v>14.55</v>
      </c>
    </row>
    <row r="720" spans="2:5" ht="50.1" customHeight="1">
      <c r="B720" s="209">
        <v>88848</v>
      </c>
      <c r="C720" s="116" t="s">
        <v>753</v>
      </c>
      <c r="D720" s="116" t="s">
        <v>23</v>
      </c>
      <c r="E720" s="208">
        <v>5.81</v>
      </c>
    </row>
    <row r="721" spans="2:5" ht="50.1" customHeight="1">
      <c r="B721" s="209">
        <v>88853</v>
      </c>
      <c r="C721" s="116" t="s">
        <v>754</v>
      </c>
      <c r="D721" s="116" t="s">
        <v>23</v>
      </c>
      <c r="E721" s="208">
        <v>0.17</v>
      </c>
    </row>
    <row r="722" spans="2:5" ht="50.1" customHeight="1">
      <c r="B722" s="209">
        <v>88854</v>
      </c>
      <c r="C722" s="116" t="s">
        <v>755</v>
      </c>
      <c r="D722" s="116" t="s">
        <v>23</v>
      </c>
      <c r="E722" s="208">
        <v>0.04</v>
      </c>
    </row>
    <row r="723" spans="2:5" ht="50.1" customHeight="1">
      <c r="B723" s="209">
        <v>88855</v>
      </c>
      <c r="C723" s="116" t="s">
        <v>756</v>
      </c>
      <c r="D723" s="116" t="s">
        <v>23</v>
      </c>
      <c r="E723" s="208">
        <v>1.72</v>
      </c>
    </row>
    <row r="724" spans="2:5" ht="50.1" customHeight="1">
      <c r="B724" s="209">
        <v>88856</v>
      </c>
      <c r="C724" s="116" t="s">
        <v>757</v>
      </c>
      <c r="D724" s="116" t="s">
        <v>23</v>
      </c>
      <c r="E724" s="208">
        <v>0.45</v>
      </c>
    </row>
    <row r="725" spans="2:5" ht="50.1" customHeight="1">
      <c r="B725" s="209">
        <v>88857</v>
      </c>
      <c r="C725" s="116" t="s">
        <v>758</v>
      </c>
      <c r="D725" s="116" t="s">
        <v>23</v>
      </c>
      <c r="E725" s="208">
        <v>13.61</v>
      </c>
    </row>
    <row r="726" spans="2:5" ht="50.1" customHeight="1">
      <c r="B726" s="209">
        <v>88858</v>
      </c>
      <c r="C726" s="116" t="s">
        <v>759</v>
      </c>
      <c r="D726" s="116" t="s">
        <v>23</v>
      </c>
      <c r="E726" s="208">
        <v>3.5</v>
      </c>
    </row>
    <row r="727" spans="2:5" ht="50.1" customHeight="1">
      <c r="B727" s="209">
        <v>88859</v>
      </c>
      <c r="C727" s="116" t="s">
        <v>760</v>
      </c>
      <c r="D727" s="116" t="s">
        <v>23</v>
      </c>
      <c r="E727" s="208">
        <v>12.1</v>
      </c>
    </row>
    <row r="728" spans="2:5" ht="50.1" customHeight="1">
      <c r="B728" s="209">
        <v>88860</v>
      </c>
      <c r="C728" s="116" t="s">
        <v>761</v>
      </c>
      <c r="D728" s="116" t="s">
        <v>23</v>
      </c>
      <c r="E728" s="208">
        <v>3.11</v>
      </c>
    </row>
    <row r="729" spans="2:5" ht="50.1" customHeight="1">
      <c r="B729" s="209">
        <v>88900</v>
      </c>
      <c r="C729" s="116" t="s">
        <v>762</v>
      </c>
      <c r="D729" s="116" t="s">
        <v>23</v>
      </c>
      <c r="E729" s="208">
        <v>24.6</v>
      </c>
    </row>
    <row r="730" spans="2:5" ht="50.1" customHeight="1">
      <c r="B730" s="209">
        <v>88902</v>
      </c>
      <c r="C730" s="116" t="s">
        <v>763</v>
      </c>
      <c r="D730" s="116" t="s">
        <v>23</v>
      </c>
      <c r="E730" s="208">
        <v>6.32</v>
      </c>
    </row>
    <row r="731" spans="2:5" ht="50.1" customHeight="1">
      <c r="B731" s="209">
        <v>88903</v>
      </c>
      <c r="C731" s="116" t="s">
        <v>764</v>
      </c>
      <c r="D731" s="116" t="s">
        <v>23</v>
      </c>
      <c r="E731" s="208">
        <v>30.76</v>
      </c>
    </row>
    <row r="732" spans="2:5" ht="50.1" customHeight="1">
      <c r="B732" s="209">
        <v>88904</v>
      </c>
      <c r="C732" s="116" t="s">
        <v>765</v>
      </c>
      <c r="D732" s="116" t="s">
        <v>23</v>
      </c>
      <c r="E732" s="208">
        <v>75.95</v>
      </c>
    </row>
    <row r="733" spans="2:5" ht="50.1" customHeight="1">
      <c r="B733" s="209">
        <v>89009</v>
      </c>
      <c r="C733" s="116" t="s">
        <v>766</v>
      </c>
      <c r="D733" s="116" t="s">
        <v>23</v>
      </c>
      <c r="E733" s="208">
        <v>21.92</v>
      </c>
    </row>
    <row r="734" spans="2:5" ht="50.1" customHeight="1">
      <c r="B734" s="209">
        <v>89010</v>
      </c>
      <c r="C734" s="116" t="s">
        <v>767</v>
      </c>
      <c r="D734" s="116" t="s">
        <v>23</v>
      </c>
      <c r="E734" s="208">
        <v>9.3699999999999992</v>
      </c>
    </row>
    <row r="735" spans="2:5" ht="50.1" customHeight="1">
      <c r="B735" s="209">
        <v>89011</v>
      </c>
      <c r="C735" s="116" t="s">
        <v>768</v>
      </c>
      <c r="D735" s="116" t="s">
        <v>23</v>
      </c>
      <c r="E735" s="208">
        <v>13.13</v>
      </c>
    </row>
    <row r="736" spans="2:5" ht="50.1" customHeight="1">
      <c r="B736" s="209">
        <v>89012</v>
      </c>
      <c r="C736" s="116" t="s">
        <v>769</v>
      </c>
      <c r="D736" s="116" t="s">
        <v>23</v>
      </c>
      <c r="E736" s="208">
        <v>3.37</v>
      </c>
    </row>
    <row r="737" spans="2:5" ht="50.1" customHeight="1">
      <c r="B737" s="209">
        <v>89013</v>
      </c>
      <c r="C737" s="116" t="s">
        <v>770</v>
      </c>
      <c r="D737" s="116" t="s">
        <v>23</v>
      </c>
      <c r="E737" s="208">
        <v>71.81</v>
      </c>
    </row>
    <row r="738" spans="2:5" ht="50.1" customHeight="1">
      <c r="B738" s="209">
        <v>89014</v>
      </c>
      <c r="C738" s="116" t="s">
        <v>771</v>
      </c>
      <c r="D738" s="116" t="s">
        <v>23</v>
      </c>
      <c r="E738" s="208">
        <v>30.71</v>
      </c>
    </row>
    <row r="739" spans="2:5" ht="50.1" customHeight="1">
      <c r="B739" s="209">
        <v>89015</v>
      </c>
      <c r="C739" s="116" t="s">
        <v>772</v>
      </c>
      <c r="D739" s="116" t="s">
        <v>23</v>
      </c>
      <c r="E739" s="208">
        <v>1.98</v>
      </c>
    </row>
    <row r="740" spans="2:5" ht="50.1" customHeight="1">
      <c r="B740" s="209">
        <v>89016</v>
      </c>
      <c r="C740" s="116" t="s">
        <v>773</v>
      </c>
      <c r="D740" s="116" t="s">
        <v>23</v>
      </c>
      <c r="E740" s="208">
        <v>0.51</v>
      </c>
    </row>
    <row r="741" spans="2:5" ht="50.1" customHeight="1">
      <c r="B741" s="209">
        <v>89017</v>
      </c>
      <c r="C741" s="116" t="s">
        <v>774</v>
      </c>
      <c r="D741" s="116" t="s">
        <v>23</v>
      </c>
      <c r="E741" s="208">
        <v>21.79</v>
      </c>
    </row>
    <row r="742" spans="2:5" ht="50.1" customHeight="1">
      <c r="B742" s="209">
        <v>89018</v>
      </c>
      <c r="C742" s="116" t="s">
        <v>775</v>
      </c>
      <c r="D742" s="116" t="s">
        <v>23</v>
      </c>
      <c r="E742" s="208">
        <v>9.31</v>
      </c>
    </row>
    <row r="743" spans="2:5" ht="50.1" customHeight="1">
      <c r="B743" s="209">
        <v>89019</v>
      </c>
      <c r="C743" s="116" t="s">
        <v>776</v>
      </c>
      <c r="D743" s="116" t="s">
        <v>23</v>
      </c>
      <c r="E743" s="208">
        <v>0.25</v>
      </c>
    </row>
    <row r="744" spans="2:5" ht="50.1" customHeight="1">
      <c r="B744" s="209">
        <v>89020</v>
      </c>
      <c r="C744" s="116" t="s">
        <v>777</v>
      </c>
      <c r="D744" s="116" t="s">
        <v>23</v>
      </c>
      <c r="E744" s="208">
        <v>0.05</v>
      </c>
    </row>
    <row r="745" spans="2:5" ht="50.1" customHeight="1">
      <c r="B745" s="209">
        <v>89023</v>
      </c>
      <c r="C745" s="116" t="s">
        <v>778</v>
      </c>
      <c r="D745" s="116" t="s">
        <v>23</v>
      </c>
      <c r="E745" s="208">
        <v>2.2799999999999998</v>
      </c>
    </row>
    <row r="746" spans="2:5" ht="50.1" customHeight="1">
      <c r="B746" s="209">
        <v>89024</v>
      </c>
      <c r="C746" s="116" t="s">
        <v>779</v>
      </c>
      <c r="D746" s="116" t="s">
        <v>23</v>
      </c>
      <c r="E746" s="208">
        <v>0.91</v>
      </c>
    </row>
    <row r="747" spans="2:5" ht="50.1" customHeight="1">
      <c r="B747" s="209">
        <v>89025</v>
      </c>
      <c r="C747" s="116" t="s">
        <v>780</v>
      </c>
      <c r="D747" s="116" t="s">
        <v>23</v>
      </c>
      <c r="E747" s="208">
        <v>4.29</v>
      </c>
    </row>
    <row r="748" spans="2:5" ht="50.1" customHeight="1">
      <c r="B748" s="209">
        <v>89026</v>
      </c>
      <c r="C748" s="116" t="s">
        <v>781</v>
      </c>
      <c r="D748" s="116" t="s">
        <v>23</v>
      </c>
      <c r="E748" s="208">
        <v>145.78</v>
      </c>
    </row>
    <row r="749" spans="2:5" ht="50.1" customHeight="1">
      <c r="B749" s="209">
        <v>89029</v>
      </c>
      <c r="C749" s="116" t="s">
        <v>782</v>
      </c>
      <c r="D749" s="116" t="s">
        <v>23</v>
      </c>
      <c r="E749" s="208">
        <v>16.91</v>
      </c>
    </row>
    <row r="750" spans="2:5" ht="50.1" customHeight="1">
      <c r="B750" s="209">
        <v>89030</v>
      </c>
      <c r="C750" s="116" t="s">
        <v>783</v>
      </c>
      <c r="D750" s="116" t="s">
        <v>23</v>
      </c>
      <c r="E750" s="208">
        <v>7.23</v>
      </c>
    </row>
    <row r="751" spans="2:5" ht="50.1" customHeight="1">
      <c r="B751" s="209">
        <v>89033</v>
      </c>
      <c r="C751" s="116" t="s">
        <v>784</v>
      </c>
      <c r="D751" s="116" t="s">
        <v>23</v>
      </c>
      <c r="E751" s="208">
        <v>7.54</v>
      </c>
    </row>
    <row r="752" spans="2:5" ht="50.1" customHeight="1">
      <c r="B752" s="209">
        <v>89034</v>
      </c>
      <c r="C752" s="116" t="s">
        <v>785</v>
      </c>
      <c r="D752" s="116" t="s">
        <v>23</v>
      </c>
      <c r="E752" s="208">
        <v>1.98</v>
      </c>
    </row>
    <row r="753" spans="2:5" ht="50.1" customHeight="1">
      <c r="B753" s="209">
        <v>89128</v>
      </c>
      <c r="C753" s="116" t="s">
        <v>786</v>
      </c>
      <c r="D753" s="116" t="s">
        <v>23</v>
      </c>
      <c r="E753" s="208">
        <v>21</v>
      </c>
    </row>
    <row r="754" spans="2:5" ht="50.1" customHeight="1">
      <c r="B754" s="209">
        <v>89129</v>
      </c>
      <c r="C754" s="116" t="s">
        <v>787</v>
      </c>
      <c r="D754" s="116" t="s">
        <v>23</v>
      </c>
      <c r="E754" s="208">
        <v>5.4</v>
      </c>
    </row>
    <row r="755" spans="2:5" ht="50.1" customHeight="1">
      <c r="B755" s="209">
        <v>89130</v>
      </c>
      <c r="C755" s="116" t="s">
        <v>788</v>
      </c>
      <c r="D755" s="116" t="s">
        <v>23</v>
      </c>
      <c r="E755" s="208">
        <v>29.11</v>
      </c>
    </row>
    <row r="756" spans="2:5" ht="50.1" customHeight="1">
      <c r="B756" s="209">
        <v>89131</v>
      </c>
      <c r="C756" s="116" t="s">
        <v>789</v>
      </c>
      <c r="D756" s="116" t="s">
        <v>23</v>
      </c>
      <c r="E756" s="208">
        <v>7.48</v>
      </c>
    </row>
    <row r="757" spans="2:5" ht="50.1" customHeight="1">
      <c r="B757" s="209">
        <v>89210</v>
      </c>
      <c r="C757" s="116" t="s">
        <v>790</v>
      </c>
      <c r="D757" s="116" t="s">
        <v>23</v>
      </c>
      <c r="E757" s="208">
        <v>15.85</v>
      </c>
    </row>
    <row r="758" spans="2:5" ht="50.1" customHeight="1">
      <c r="B758" s="209">
        <v>89211</v>
      </c>
      <c r="C758" s="116" t="s">
        <v>791</v>
      </c>
      <c r="D758" s="116" t="s">
        <v>23</v>
      </c>
      <c r="E758" s="208">
        <v>4.16</v>
      </c>
    </row>
    <row r="759" spans="2:5" ht="50.1" customHeight="1">
      <c r="B759" s="209">
        <v>89212</v>
      </c>
      <c r="C759" s="116" t="s">
        <v>792</v>
      </c>
      <c r="D759" s="116" t="s">
        <v>23</v>
      </c>
      <c r="E759" s="208">
        <v>14.83</v>
      </c>
    </row>
    <row r="760" spans="2:5" ht="50.1" customHeight="1">
      <c r="B760" s="209">
        <v>89213</v>
      </c>
      <c r="C760" s="116" t="s">
        <v>793</v>
      </c>
      <c r="D760" s="116" t="s">
        <v>23</v>
      </c>
      <c r="E760" s="208">
        <v>4.4400000000000004</v>
      </c>
    </row>
    <row r="761" spans="2:5" ht="50.1" customHeight="1">
      <c r="B761" s="209">
        <v>89214</v>
      </c>
      <c r="C761" s="116" t="s">
        <v>794</v>
      </c>
      <c r="D761" s="116" t="s">
        <v>23</v>
      </c>
      <c r="E761" s="208">
        <v>13.92</v>
      </c>
    </row>
    <row r="762" spans="2:5" ht="50.1" customHeight="1">
      <c r="B762" s="209">
        <v>89215</v>
      </c>
      <c r="C762" s="116" t="s">
        <v>795</v>
      </c>
      <c r="D762" s="116" t="s">
        <v>23</v>
      </c>
      <c r="E762" s="208">
        <v>78.430000000000007</v>
      </c>
    </row>
    <row r="763" spans="2:5" ht="50.1" customHeight="1">
      <c r="B763" s="209">
        <v>89221</v>
      </c>
      <c r="C763" s="116" t="s">
        <v>796</v>
      </c>
      <c r="D763" s="116" t="s">
        <v>23</v>
      </c>
      <c r="E763" s="208">
        <v>0.87</v>
      </c>
    </row>
    <row r="764" spans="2:5" ht="50.1" customHeight="1">
      <c r="B764" s="209">
        <v>89222</v>
      </c>
      <c r="C764" s="116" t="s">
        <v>797</v>
      </c>
      <c r="D764" s="116" t="s">
        <v>23</v>
      </c>
      <c r="E764" s="208">
        <v>0.19</v>
      </c>
    </row>
    <row r="765" spans="2:5" ht="50.1" customHeight="1">
      <c r="B765" s="209">
        <v>89223</v>
      </c>
      <c r="C765" s="116" t="s">
        <v>798</v>
      </c>
      <c r="D765" s="116" t="s">
        <v>23</v>
      </c>
      <c r="E765" s="208">
        <v>0.81</v>
      </c>
    </row>
    <row r="766" spans="2:5" ht="50.1" customHeight="1">
      <c r="B766" s="209">
        <v>89224</v>
      </c>
      <c r="C766" s="116" t="s">
        <v>799</v>
      </c>
      <c r="D766" s="116" t="s">
        <v>23</v>
      </c>
      <c r="E766" s="208">
        <v>1.52</v>
      </c>
    </row>
    <row r="767" spans="2:5" ht="50.1" customHeight="1">
      <c r="B767" s="209">
        <v>89228</v>
      </c>
      <c r="C767" s="116" t="s">
        <v>800</v>
      </c>
      <c r="D767" s="116" t="s">
        <v>23</v>
      </c>
      <c r="E767" s="208">
        <v>21.2</v>
      </c>
    </row>
    <row r="768" spans="2:5" ht="50.1" customHeight="1">
      <c r="B768" s="209">
        <v>89229</v>
      </c>
      <c r="C768" s="116" t="s">
        <v>801</v>
      </c>
      <c r="D768" s="116" t="s">
        <v>23</v>
      </c>
      <c r="E768" s="208">
        <v>7.26</v>
      </c>
    </row>
    <row r="769" spans="2:5" ht="50.1" customHeight="1">
      <c r="B769" s="209">
        <v>89230</v>
      </c>
      <c r="C769" s="116" t="s">
        <v>802</v>
      </c>
      <c r="D769" s="116" t="s">
        <v>23</v>
      </c>
      <c r="E769" s="208">
        <v>86.81</v>
      </c>
    </row>
    <row r="770" spans="2:5" ht="50.1" customHeight="1">
      <c r="B770" s="209">
        <v>89231</v>
      </c>
      <c r="C770" s="116" t="s">
        <v>803</v>
      </c>
      <c r="D770" s="116" t="s">
        <v>23</v>
      </c>
      <c r="E770" s="208">
        <v>26.02</v>
      </c>
    </row>
    <row r="771" spans="2:5" ht="50.1" customHeight="1">
      <c r="B771" s="209">
        <v>89232</v>
      </c>
      <c r="C771" s="116" t="s">
        <v>804</v>
      </c>
      <c r="D771" s="116" t="s">
        <v>23</v>
      </c>
      <c r="E771" s="208">
        <v>154.85</v>
      </c>
    </row>
    <row r="772" spans="2:5" ht="50.1" customHeight="1">
      <c r="B772" s="209">
        <v>89233</v>
      </c>
      <c r="C772" s="116" t="s">
        <v>805</v>
      </c>
      <c r="D772" s="116" t="s">
        <v>23</v>
      </c>
      <c r="E772" s="208">
        <v>101.94</v>
      </c>
    </row>
    <row r="773" spans="2:5" ht="50.1" customHeight="1">
      <c r="B773" s="209">
        <v>89236</v>
      </c>
      <c r="C773" s="116" t="s">
        <v>806</v>
      </c>
      <c r="D773" s="116" t="s">
        <v>23</v>
      </c>
      <c r="E773" s="208">
        <v>202.79</v>
      </c>
    </row>
    <row r="774" spans="2:5" ht="50.1" customHeight="1">
      <c r="B774" s="209">
        <v>89237</v>
      </c>
      <c r="C774" s="116" t="s">
        <v>807</v>
      </c>
      <c r="D774" s="116" t="s">
        <v>23</v>
      </c>
      <c r="E774" s="208">
        <v>60.79</v>
      </c>
    </row>
    <row r="775" spans="2:5" ht="50.1" customHeight="1">
      <c r="B775" s="209">
        <v>89238</v>
      </c>
      <c r="C775" s="116" t="s">
        <v>808</v>
      </c>
      <c r="D775" s="116" t="s">
        <v>23</v>
      </c>
      <c r="E775" s="208">
        <v>361.73</v>
      </c>
    </row>
    <row r="776" spans="2:5" ht="50.1" customHeight="1">
      <c r="B776" s="209">
        <v>89239</v>
      </c>
      <c r="C776" s="116" t="s">
        <v>809</v>
      </c>
      <c r="D776" s="116" t="s">
        <v>23</v>
      </c>
      <c r="E776" s="208">
        <v>269.58</v>
      </c>
    </row>
    <row r="777" spans="2:5" ht="50.1" customHeight="1">
      <c r="B777" s="209">
        <v>89240</v>
      </c>
      <c r="C777" s="116" t="s">
        <v>810</v>
      </c>
      <c r="D777" s="116" t="s">
        <v>23</v>
      </c>
      <c r="E777" s="208">
        <v>62.23</v>
      </c>
    </row>
    <row r="778" spans="2:5" ht="50.1" customHeight="1">
      <c r="B778" s="209">
        <v>89241</v>
      </c>
      <c r="C778" s="116" t="s">
        <v>811</v>
      </c>
      <c r="D778" s="116" t="s">
        <v>23</v>
      </c>
      <c r="E778" s="208">
        <v>21.31</v>
      </c>
    </row>
    <row r="779" spans="2:5" ht="50.1" customHeight="1">
      <c r="B779" s="209">
        <v>89246</v>
      </c>
      <c r="C779" s="116" t="s">
        <v>812</v>
      </c>
      <c r="D779" s="116" t="s">
        <v>23</v>
      </c>
      <c r="E779" s="208">
        <v>176.21</v>
      </c>
    </row>
    <row r="780" spans="2:5" ht="50.1" customHeight="1">
      <c r="B780" s="209">
        <v>89247</v>
      </c>
      <c r="C780" s="116" t="s">
        <v>813</v>
      </c>
      <c r="D780" s="116" t="s">
        <v>23</v>
      </c>
      <c r="E780" s="208">
        <v>52.82</v>
      </c>
    </row>
    <row r="781" spans="2:5" ht="50.1" customHeight="1">
      <c r="B781" s="209">
        <v>89248</v>
      </c>
      <c r="C781" s="116" t="s">
        <v>814</v>
      </c>
      <c r="D781" s="116" t="s">
        <v>23</v>
      </c>
      <c r="E781" s="208">
        <v>314.32</v>
      </c>
    </row>
    <row r="782" spans="2:5" ht="50.1" customHeight="1">
      <c r="B782" s="209">
        <v>89249</v>
      </c>
      <c r="C782" s="116" t="s">
        <v>815</v>
      </c>
      <c r="D782" s="116" t="s">
        <v>23</v>
      </c>
      <c r="E782" s="208">
        <v>206.84</v>
      </c>
    </row>
    <row r="783" spans="2:5" ht="50.1" customHeight="1">
      <c r="B783" s="209">
        <v>89253</v>
      </c>
      <c r="C783" s="116" t="s">
        <v>816</v>
      </c>
      <c r="D783" s="116" t="s">
        <v>23</v>
      </c>
      <c r="E783" s="208">
        <v>51</v>
      </c>
    </row>
    <row r="784" spans="2:5" ht="50.1" customHeight="1">
      <c r="B784" s="209">
        <v>89254</v>
      </c>
      <c r="C784" s="116" t="s">
        <v>817</v>
      </c>
      <c r="D784" s="116" t="s">
        <v>23</v>
      </c>
      <c r="E784" s="208">
        <v>17.46</v>
      </c>
    </row>
    <row r="785" spans="2:5" ht="50.1" customHeight="1">
      <c r="B785" s="209">
        <v>89255</v>
      </c>
      <c r="C785" s="116" t="s">
        <v>818</v>
      </c>
      <c r="D785" s="116" t="s">
        <v>23</v>
      </c>
      <c r="E785" s="208">
        <v>81.98</v>
      </c>
    </row>
    <row r="786" spans="2:5" ht="50.1" customHeight="1">
      <c r="B786" s="209">
        <v>89256</v>
      </c>
      <c r="C786" s="116" t="s">
        <v>819</v>
      </c>
      <c r="D786" s="116" t="s">
        <v>23</v>
      </c>
      <c r="E786" s="208">
        <v>49.01</v>
      </c>
    </row>
    <row r="787" spans="2:5" ht="50.1" customHeight="1">
      <c r="B787" s="209">
        <v>89259</v>
      </c>
      <c r="C787" s="116" t="s">
        <v>820</v>
      </c>
      <c r="D787" s="116" t="s">
        <v>23</v>
      </c>
      <c r="E787" s="208">
        <v>9.4499999999999993</v>
      </c>
    </row>
    <row r="788" spans="2:5" ht="50.1" customHeight="1">
      <c r="B788" s="209">
        <v>89260</v>
      </c>
      <c r="C788" s="116" t="s">
        <v>821</v>
      </c>
      <c r="D788" s="116" t="s">
        <v>23</v>
      </c>
      <c r="E788" s="208">
        <v>3.77</v>
      </c>
    </row>
    <row r="789" spans="2:5" ht="50.1" customHeight="1">
      <c r="B789" s="209">
        <v>89262</v>
      </c>
      <c r="C789" s="116" t="s">
        <v>822</v>
      </c>
      <c r="D789" s="116" t="s">
        <v>23</v>
      </c>
      <c r="E789" s="208">
        <v>17.73</v>
      </c>
    </row>
    <row r="790" spans="2:5" ht="50.1" customHeight="1">
      <c r="B790" s="209">
        <v>89264</v>
      </c>
      <c r="C790" s="116" t="s">
        <v>823</v>
      </c>
      <c r="D790" s="116" t="s">
        <v>23</v>
      </c>
      <c r="E790" s="208">
        <v>7.52</v>
      </c>
    </row>
    <row r="791" spans="2:5" ht="50.1" customHeight="1">
      <c r="B791" s="209">
        <v>89265</v>
      </c>
      <c r="C791" s="116" t="s">
        <v>824</v>
      </c>
      <c r="D791" s="116" t="s">
        <v>23</v>
      </c>
      <c r="E791" s="208">
        <v>2.99</v>
      </c>
    </row>
    <row r="792" spans="2:5" ht="50.1" customHeight="1">
      <c r="B792" s="209">
        <v>89266</v>
      </c>
      <c r="C792" s="116" t="s">
        <v>825</v>
      </c>
      <c r="D792" s="116" t="s">
        <v>23</v>
      </c>
      <c r="E792" s="208">
        <v>0.61</v>
      </c>
    </row>
    <row r="793" spans="2:5" ht="50.1" customHeight="1">
      <c r="B793" s="209">
        <v>89267</v>
      </c>
      <c r="C793" s="116" t="s">
        <v>826</v>
      </c>
      <c r="D793" s="116" t="s">
        <v>23</v>
      </c>
      <c r="E793" s="208">
        <v>25.81</v>
      </c>
    </row>
    <row r="794" spans="2:5" ht="50.1" customHeight="1">
      <c r="B794" s="209">
        <v>89268</v>
      </c>
      <c r="C794" s="116" t="s">
        <v>827</v>
      </c>
      <c r="D794" s="116" t="s">
        <v>23</v>
      </c>
      <c r="E794" s="208">
        <v>8.84</v>
      </c>
    </row>
    <row r="795" spans="2:5" ht="50.1" customHeight="1">
      <c r="B795" s="209">
        <v>89269</v>
      </c>
      <c r="C795" s="116" t="s">
        <v>828</v>
      </c>
      <c r="D795" s="116" t="s">
        <v>23</v>
      </c>
      <c r="E795" s="208">
        <v>1.8</v>
      </c>
    </row>
    <row r="796" spans="2:5" ht="50.1" customHeight="1">
      <c r="B796" s="209">
        <v>89270</v>
      </c>
      <c r="C796" s="116" t="s">
        <v>829</v>
      </c>
      <c r="D796" s="116" t="s">
        <v>23</v>
      </c>
      <c r="E796" s="208">
        <v>41.5</v>
      </c>
    </row>
    <row r="797" spans="2:5" ht="50.1" customHeight="1">
      <c r="B797" s="209">
        <v>89271</v>
      </c>
      <c r="C797" s="116" t="s">
        <v>830</v>
      </c>
      <c r="D797" s="116" t="s">
        <v>23</v>
      </c>
      <c r="E797" s="208">
        <v>63.72</v>
      </c>
    </row>
    <row r="798" spans="2:5" ht="50.1" customHeight="1">
      <c r="B798" s="209">
        <v>89274</v>
      </c>
      <c r="C798" s="116" t="s">
        <v>831</v>
      </c>
      <c r="D798" s="116" t="s">
        <v>23</v>
      </c>
      <c r="E798" s="208">
        <v>1.05</v>
      </c>
    </row>
    <row r="799" spans="2:5" ht="50.1" customHeight="1">
      <c r="B799" s="209">
        <v>89275</v>
      </c>
      <c r="C799" s="116" t="s">
        <v>832</v>
      </c>
      <c r="D799" s="116" t="s">
        <v>23</v>
      </c>
      <c r="E799" s="208">
        <v>0.23</v>
      </c>
    </row>
    <row r="800" spans="2:5" ht="50.1" customHeight="1">
      <c r="B800" s="209">
        <v>89276</v>
      </c>
      <c r="C800" s="116" t="s">
        <v>833</v>
      </c>
      <c r="D800" s="116" t="s">
        <v>23</v>
      </c>
      <c r="E800" s="208">
        <v>0.99</v>
      </c>
    </row>
    <row r="801" spans="2:5" ht="50.1" customHeight="1">
      <c r="B801" s="209">
        <v>89277</v>
      </c>
      <c r="C801" s="116" t="s">
        <v>834</v>
      </c>
      <c r="D801" s="116" t="s">
        <v>23</v>
      </c>
      <c r="E801" s="208">
        <v>4.8899999999999997</v>
      </c>
    </row>
    <row r="802" spans="2:5" ht="50.1" customHeight="1">
      <c r="B802" s="209">
        <v>89280</v>
      </c>
      <c r="C802" s="116" t="s">
        <v>835</v>
      </c>
      <c r="D802" s="116" t="s">
        <v>23</v>
      </c>
      <c r="E802" s="208">
        <v>19.47</v>
      </c>
    </row>
    <row r="803" spans="2:5" ht="50.1" customHeight="1">
      <c r="B803" s="209">
        <v>89281</v>
      </c>
      <c r="C803" s="116" t="s">
        <v>836</v>
      </c>
      <c r="D803" s="116" t="s">
        <v>23</v>
      </c>
      <c r="E803" s="208">
        <v>5.1100000000000003</v>
      </c>
    </row>
    <row r="804" spans="2:5" ht="50.1" customHeight="1">
      <c r="B804" s="209">
        <v>89870</v>
      </c>
      <c r="C804" s="116" t="s">
        <v>837</v>
      </c>
      <c r="D804" s="116" t="s">
        <v>23</v>
      </c>
      <c r="E804" s="208">
        <v>19.28</v>
      </c>
    </row>
    <row r="805" spans="2:5" ht="50.1" customHeight="1">
      <c r="B805" s="209">
        <v>89871</v>
      </c>
      <c r="C805" s="116" t="s">
        <v>838</v>
      </c>
      <c r="D805" s="116" t="s">
        <v>23</v>
      </c>
      <c r="E805" s="208">
        <v>6.75</v>
      </c>
    </row>
    <row r="806" spans="2:5" ht="50.1" customHeight="1">
      <c r="B806" s="209">
        <v>89872</v>
      </c>
      <c r="C806" s="116" t="s">
        <v>839</v>
      </c>
      <c r="D806" s="116" t="s">
        <v>23</v>
      </c>
      <c r="E806" s="208">
        <v>1.39</v>
      </c>
    </row>
    <row r="807" spans="2:5" ht="50.1" customHeight="1">
      <c r="B807" s="209">
        <v>89873</v>
      </c>
      <c r="C807" s="116" t="s">
        <v>840</v>
      </c>
      <c r="D807" s="116" t="s">
        <v>23</v>
      </c>
      <c r="E807" s="208">
        <v>36.159999999999997</v>
      </c>
    </row>
    <row r="808" spans="2:5" ht="50.1" customHeight="1">
      <c r="B808" s="209">
        <v>89874</v>
      </c>
      <c r="C808" s="116" t="s">
        <v>841</v>
      </c>
      <c r="D808" s="116" t="s">
        <v>23</v>
      </c>
      <c r="E808" s="208">
        <v>138.29</v>
      </c>
    </row>
    <row r="809" spans="2:5" ht="50.1" customHeight="1">
      <c r="B809" s="209">
        <v>89878</v>
      </c>
      <c r="C809" s="116" t="s">
        <v>842</v>
      </c>
      <c r="D809" s="116" t="s">
        <v>23</v>
      </c>
      <c r="E809" s="208">
        <v>20.260000000000002</v>
      </c>
    </row>
    <row r="810" spans="2:5" ht="50.1" customHeight="1">
      <c r="B810" s="209">
        <v>89879</v>
      </c>
      <c r="C810" s="116" t="s">
        <v>843</v>
      </c>
      <c r="D810" s="116" t="s">
        <v>23</v>
      </c>
      <c r="E810" s="208">
        <v>7.08</v>
      </c>
    </row>
    <row r="811" spans="2:5" ht="50.1" customHeight="1">
      <c r="B811" s="209">
        <v>89880</v>
      </c>
      <c r="C811" s="116" t="s">
        <v>844</v>
      </c>
      <c r="D811" s="116" t="s">
        <v>23</v>
      </c>
      <c r="E811" s="208">
        <v>1.46</v>
      </c>
    </row>
    <row r="812" spans="2:5" ht="50.1" customHeight="1">
      <c r="B812" s="209">
        <v>89881</v>
      </c>
      <c r="C812" s="116" t="s">
        <v>845</v>
      </c>
      <c r="D812" s="116" t="s">
        <v>23</v>
      </c>
      <c r="E812" s="208">
        <v>37.979999999999997</v>
      </c>
    </row>
    <row r="813" spans="2:5" ht="50.1" customHeight="1">
      <c r="B813" s="209">
        <v>89882</v>
      </c>
      <c r="C813" s="116" t="s">
        <v>846</v>
      </c>
      <c r="D813" s="116" t="s">
        <v>23</v>
      </c>
      <c r="E813" s="208">
        <v>159.57</v>
      </c>
    </row>
    <row r="814" spans="2:5" ht="50.1" customHeight="1">
      <c r="B814" s="209">
        <v>90582</v>
      </c>
      <c r="C814" s="116" t="s">
        <v>847</v>
      </c>
      <c r="D814" s="116" t="s">
        <v>23</v>
      </c>
      <c r="E814" s="208">
        <v>0.24</v>
      </c>
    </row>
    <row r="815" spans="2:5" ht="50.1" customHeight="1">
      <c r="B815" s="209">
        <v>90583</v>
      </c>
      <c r="C815" s="116" t="s">
        <v>848</v>
      </c>
      <c r="D815" s="116" t="s">
        <v>23</v>
      </c>
      <c r="E815" s="208">
        <v>0.05</v>
      </c>
    </row>
    <row r="816" spans="2:5" ht="50.1" customHeight="1">
      <c r="B816" s="209">
        <v>90584</v>
      </c>
      <c r="C816" s="116" t="s">
        <v>849</v>
      </c>
      <c r="D816" s="116" t="s">
        <v>23</v>
      </c>
      <c r="E816" s="208">
        <v>0.19</v>
      </c>
    </row>
    <row r="817" spans="2:5" ht="50.1" customHeight="1">
      <c r="B817" s="209">
        <v>90585</v>
      </c>
      <c r="C817" s="116" t="s">
        <v>850</v>
      </c>
      <c r="D817" s="116" t="s">
        <v>23</v>
      </c>
      <c r="E817" s="208">
        <v>0.76</v>
      </c>
    </row>
    <row r="818" spans="2:5" ht="50.1" customHeight="1">
      <c r="B818" s="209">
        <v>90621</v>
      </c>
      <c r="C818" s="116" t="s">
        <v>851</v>
      </c>
      <c r="D818" s="116" t="s">
        <v>23</v>
      </c>
      <c r="E818" s="208">
        <v>1.04</v>
      </c>
    </row>
    <row r="819" spans="2:5" ht="50.1" customHeight="1">
      <c r="B819" s="209">
        <v>90622</v>
      </c>
      <c r="C819" s="116" t="s">
        <v>852</v>
      </c>
      <c r="D819" s="116" t="s">
        <v>23</v>
      </c>
      <c r="E819" s="208">
        <v>0.23</v>
      </c>
    </row>
    <row r="820" spans="2:5" ht="50.1" customHeight="1">
      <c r="B820" s="209">
        <v>90623</v>
      </c>
      <c r="C820" s="116" t="s">
        <v>853</v>
      </c>
      <c r="D820" s="116" t="s">
        <v>23</v>
      </c>
      <c r="E820" s="208">
        <v>1.3</v>
      </c>
    </row>
    <row r="821" spans="2:5" ht="50.1" customHeight="1">
      <c r="B821" s="209">
        <v>90624</v>
      </c>
      <c r="C821" s="116" t="s">
        <v>854</v>
      </c>
      <c r="D821" s="116" t="s">
        <v>23</v>
      </c>
      <c r="E821" s="208">
        <v>1.9</v>
      </c>
    </row>
    <row r="822" spans="2:5" ht="50.1" customHeight="1">
      <c r="B822" s="209">
        <v>90627</v>
      </c>
      <c r="C822" s="116" t="s">
        <v>855</v>
      </c>
      <c r="D822" s="116" t="s">
        <v>23</v>
      </c>
      <c r="E822" s="208">
        <v>22.51</v>
      </c>
    </row>
    <row r="823" spans="2:5" ht="50.1" customHeight="1">
      <c r="B823" s="209">
        <v>90628</v>
      </c>
      <c r="C823" s="116" t="s">
        <v>856</v>
      </c>
      <c r="D823" s="116" t="s">
        <v>23</v>
      </c>
      <c r="E823" s="208">
        <v>5.91</v>
      </c>
    </row>
    <row r="824" spans="2:5" ht="50.1" customHeight="1">
      <c r="B824" s="209">
        <v>90629</v>
      </c>
      <c r="C824" s="116" t="s">
        <v>857</v>
      </c>
      <c r="D824" s="116" t="s">
        <v>23</v>
      </c>
      <c r="E824" s="208">
        <v>28.17</v>
      </c>
    </row>
    <row r="825" spans="2:5" ht="50.1" customHeight="1">
      <c r="B825" s="209">
        <v>90630</v>
      </c>
      <c r="C825" s="116" t="s">
        <v>858</v>
      </c>
      <c r="D825" s="116" t="s">
        <v>23</v>
      </c>
      <c r="E825" s="208">
        <v>7.73</v>
      </c>
    </row>
    <row r="826" spans="2:5" ht="50.1" customHeight="1">
      <c r="B826" s="209">
        <v>90633</v>
      </c>
      <c r="C826" s="116" t="s">
        <v>859</v>
      </c>
      <c r="D826" s="116" t="s">
        <v>23</v>
      </c>
      <c r="E826" s="208">
        <v>2.68</v>
      </c>
    </row>
    <row r="827" spans="2:5" ht="50.1" customHeight="1">
      <c r="B827" s="209">
        <v>90634</v>
      </c>
      <c r="C827" s="116" t="s">
        <v>860</v>
      </c>
      <c r="D827" s="116" t="s">
        <v>23</v>
      </c>
      <c r="E827" s="208">
        <v>0.6</v>
      </c>
    </row>
    <row r="828" spans="2:5" ht="50.1" customHeight="1">
      <c r="B828" s="209">
        <v>90635</v>
      </c>
      <c r="C828" s="116" t="s">
        <v>861</v>
      </c>
      <c r="D828" s="116" t="s">
        <v>23</v>
      </c>
      <c r="E828" s="208">
        <v>2.94</v>
      </c>
    </row>
    <row r="829" spans="2:5" ht="50.1" customHeight="1">
      <c r="B829" s="209">
        <v>90636</v>
      </c>
      <c r="C829" s="116" t="s">
        <v>862</v>
      </c>
      <c r="D829" s="116" t="s">
        <v>23</v>
      </c>
      <c r="E829" s="208">
        <v>3.81</v>
      </c>
    </row>
    <row r="830" spans="2:5" ht="50.1" customHeight="1">
      <c r="B830" s="209">
        <v>90639</v>
      </c>
      <c r="C830" s="116" t="s">
        <v>863</v>
      </c>
      <c r="D830" s="116" t="s">
        <v>23</v>
      </c>
      <c r="E830" s="208">
        <v>4.01</v>
      </c>
    </row>
    <row r="831" spans="2:5" ht="50.1" customHeight="1">
      <c r="B831" s="209">
        <v>90640</v>
      </c>
      <c r="C831" s="116" t="s">
        <v>864</v>
      </c>
      <c r="D831" s="116" t="s">
        <v>23</v>
      </c>
      <c r="E831" s="208">
        <v>0.9</v>
      </c>
    </row>
    <row r="832" spans="2:5" ht="50.1" customHeight="1">
      <c r="B832" s="209">
        <v>90641</v>
      </c>
      <c r="C832" s="116" t="s">
        <v>865</v>
      </c>
      <c r="D832" s="116" t="s">
        <v>23</v>
      </c>
      <c r="E832" s="208">
        <v>4.38</v>
      </c>
    </row>
    <row r="833" spans="2:5" ht="50.1" customHeight="1">
      <c r="B833" s="209">
        <v>90642</v>
      </c>
      <c r="C833" s="116" t="s">
        <v>866</v>
      </c>
      <c r="D833" s="116" t="s">
        <v>23</v>
      </c>
      <c r="E833" s="208">
        <v>5.32</v>
      </c>
    </row>
    <row r="834" spans="2:5" ht="50.1" customHeight="1">
      <c r="B834" s="209">
        <v>90646</v>
      </c>
      <c r="C834" s="116" t="s">
        <v>867</v>
      </c>
      <c r="D834" s="116" t="s">
        <v>23</v>
      </c>
      <c r="E834" s="208">
        <v>0.62</v>
      </c>
    </row>
    <row r="835" spans="2:5" ht="50.1" customHeight="1">
      <c r="B835" s="209">
        <v>90647</v>
      </c>
      <c r="C835" s="116" t="s">
        <v>868</v>
      </c>
      <c r="D835" s="116" t="s">
        <v>23</v>
      </c>
      <c r="E835" s="208">
        <v>0.14000000000000001</v>
      </c>
    </row>
    <row r="836" spans="2:5" ht="50.1" customHeight="1">
      <c r="B836" s="209">
        <v>90648</v>
      </c>
      <c r="C836" s="116" t="s">
        <v>869</v>
      </c>
      <c r="D836" s="116" t="s">
        <v>23</v>
      </c>
      <c r="E836" s="208">
        <v>0.68</v>
      </c>
    </row>
    <row r="837" spans="2:5" ht="50.1" customHeight="1">
      <c r="B837" s="209">
        <v>90649</v>
      </c>
      <c r="C837" s="116" t="s">
        <v>870</v>
      </c>
      <c r="D837" s="116" t="s">
        <v>23</v>
      </c>
      <c r="E837" s="208">
        <v>5.89</v>
      </c>
    </row>
    <row r="838" spans="2:5" ht="50.1" customHeight="1">
      <c r="B838" s="209">
        <v>90652</v>
      </c>
      <c r="C838" s="116" t="s">
        <v>871</v>
      </c>
      <c r="D838" s="116" t="s">
        <v>23</v>
      </c>
      <c r="E838" s="208">
        <v>2.61</v>
      </c>
    </row>
    <row r="839" spans="2:5" ht="50.1" customHeight="1">
      <c r="B839" s="209">
        <v>90653</v>
      </c>
      <c r="C839" s="116" t="s">
        <v>872</v>
      </c>
      <c r="D839" s="116" t="s">
        <v>23</v>
      </c>
      <c r="E839" s="208">
        <v>0.57999999999999996</v>
      </c>
    </row>
    <row r="840" spans="2:5" ht="50.1" customHeight="1">
      <c r="B840" s="209">
        <v>90654</v>
      </c>
      <c r="C840" s="116" t="s">
        <v>873</v>
      </c>
      <c r="D840" s="116" t="s">
        <v>23</v>
      </c>
      <c r="E840" s="208">
        <v>2.85</v>
      </c>
    </row>
    <row r="841" spans="2:5" ht="50.1" customHeight="1">
      <c r="B841" s="209">
        <v>90655</v>
      </c>
      <c r="C841" s="116" t="s">
        <v>874</v>
      </c>
      <c r="D841" s="116" t="s">
        <v>23</v>
      </c>
      <c r="E841" s="208">
        <v>3.88</v>
      </c>
    </row>
    <row r="842" spans="2:5" ht="50.1" customHeight="1">
      <c r="B842" s="209">
        <v>90658</v>
      </c>
      <c r="C842" s="116" t="s">
        <v>875</v>
      </c>
      <c r="D842" s="116" t="s">
        <v>23</v>
      </c>
      <c r="E842" s="208">
        <v>2.79</v>
      </c>
    </row>
    <row r="843" spans="2:5" ht="50.1" customHeight="1">
      <c r="B843" s="209">
        <v>90659</v>
      </c>
      <c r="C843" s="116" t="s">
        <v>876</v>
      </c>
      <c r="D843" s="116" t="s">
        <v>23</v>
      </c>
      <c r="E843" s="208">
        <v>0.62</v>
      </c>
    </row>
    <row r="844" spans="2:5" ht="50.1" customHeight="1">
      <c r="B844" s="209">
        <v>90660</v>
      </c>
      <c r="C844" s="116" t="s">
        <v>877</v>
      </c>
      <c r="D844" s="116" t="s">
        <v>23</v>
      </c>
      <c r="E844" s="208">
        <v>3.06</v>
      </c>
    </row>
    <row r="845" spans="2:5" ht="50.1" customHeight="1">
      <c r="B845" s="209">
        <v>90661</v>
      </c>
      <c r="C845" s="116" t="s">
        <v>878</v>
      </c>
      <c r="D845" s="116" t="s">
        <v>23</v>
      </c>
      <c r="E845" s="208">
        <v>3.88</v>
      </c>
    </row>
    <row r="846" spans="2:5" ht="50.1" customHeight="1">
      <c r="B846" s="209">
        <v>90664</v>
      </c>
      <c r="C846" s="116" t="s">
        <v>879</v>
      </c>
      <c r="D846" s="116" t="s">
        <v>23</v>
      </c>
      <c r="E846" s="208">
        <v>3.76</v>
      </c>
    </row>
    <row r="847" spans="2:5" ht="50.1" customHeight="1">
      <c r="B847" s="209">
        <v>90665</v>
      </c>
      <c r="C847" s="116" t="s">
        <v>880</v>
      </c>
      <c r="D847" s="116" t="s">
        <v>23</v>
      </c>
      <c r="E847" s="208">
        <v>0.84</v>
      </c>
    </row>
    <row r="848" spans="2:5" ht="50.1" customHeight="1">
      <c r="B848" s="209">
        <v>90666</v>
      </c>
      <c r="C848" s="116" t="s">
        <v>881</v>
      </c>
      <c r="D848" s="116" t="s">
        <v>23</v>
      </c>
      <c r="E848" s="208">
        <v>4.12</v>
      </c>
    </row>
    <row r="849" spans="2:5" ht="50.1" customHeight="1">
      <c r="B849" s="209">
        <v>90667</v>
      </c>
      <c r="C849" s="116" t="s">
        <v>882</v>
      </c>
      <c r="D849" s="116" t="s">
        <v>23</v>
      </c>
      <c r="E849" s="208">
        <v>9.67</v>
      </c>
    </row>
    <row r="850" spans="2:5" ht="50.1" customHeight="1">
      <c r="B850" s="209">
        <v>90670</v>
      </c>
      <c r="C850" s="116" t="s">
        <v>883</v>
      </c>
      <c r="D850" s="116" t="s">
        <v>23</v>
      </c>
      <c r="E850" s="208">
        <v>103.32</v>
      </c>
    </row>
    <row r="851" spans="2:5" ht="50.1" customHeight="1">
      <c r="B851" s="209">
        <v>90671</v>
      </c>
      <c r="C851" s="116" t="s">
        <v>884</v>
      </c>
      <c r="D851" s="116" t="s">
        <v>23</v>
      </c>
      <c r="E851" s="208">
        <v>27.14</v>
      </c>
    </row>
    <row r="852" spans="2:5" ht="50.1" customHeight="1">
      <c r="B852" s="209">
        <v>90672</v>
      </c>
      <c r="C852" s="116" t="s">
        <v>885</v>
      </c>
      <c r="D852" s="116" t="s">
        <v>23</v>
      </c>
      <c r="E852" s="208">
        <v>129.30000000000001</v>
      </c>
    </row>
    <row r="853" spans="2:5" ht="50.1" customHeight="1">
      <c r="B853" s="209">
        <v>90673</v>
      </c>
      <c r="C853" s="116" t="s">
        <v>886</v>
      </c>
      <c r="D853" s="116" t="s">
        <v>23</v>
      </c>
      <c r="E853" s="208">
        <v>131.36000000000001</v>
      </c>
    </row>
    <row r="854" spans="2:5" ht="50.1" customHeight="1">
      <c r="B854" s="209">
        <v>90676</v>
      </c>
      <c r="C854" s="116" t="s">
        <v>887</v>
      </c>
      <c r="D854" s="116" t="s">
        <v>23</v>
      </c>
      <c r="E854" s="208">
        <v>55.14</v>
      </c>
    </row>
    <row r="855" spans="2:5" ht="50.1" customHeight="1">
      <c r="B855" s="209">
        <v>90677</v>
      </c>
      <c r="C855" s="116" t="s">
        <v>888</v>
      </c>
      <c r="D855" s="116" t="s">
        <v>23</v>
      </c>
      <c r="E855" s="208">
        <v>14.48</v>
      </c>
    </row>
    <row r="856" spans="2:5" ht="50.1" customHeight="1">
      <c r="B856" s="209">
        <v>90678</v>
      </c>
      <c r="C856" s="116" t="s">
        <v>889</v>
      </c>
      <c r="D856" s="116" t="s">
        <v>23</v>
      </c>
      <c r="E856" s="208">
        <v>69.010000000000005</v>
      </c>
    </row>
    <row r="857" spans="2:5" ht="50.1" customHeight="1">
      <c r="B857" s="209">
        <v>90679</v>
      </c>
      <c r="C857" s="116" t="s">
        <v>890</v>
      </c>
      <c r="D857" s="116" t="s">
        <v>23</v>
      </c>
      <c r="E857" s="208">
        <v>67.16</v>
      </c>
    </row>
    <row r="858" spans="2:5" ht="50.1" customHeight="1">
      <c r="B858" s="209">
        <v>90682</v>
      </c>
      <c r="C858" s="116" t="s">
        <v>891</v>
      </c>
      <c r="D858" s="116" t="s">
        <v>23</v>
      </c>
      <c r="E858" s="208">
        <v>22.69</v>
      </c>
    </row>
    <row r="859" spans="2:5" ht="50.1" customHeight="1">
      <c r="B859" s="209">
        <v>90683</v>
      </c>
      <c r="C859" s="116" t="s">
        <v>892</v>
      </c>
      <c r="D859" s="116" t="s">
        <v>23</v>
      </c>
      <c r="E859" s="208">
        <v>5.0999999999999996</v>
      </c>
    </row>
    <row r="860" spans="2:5" ht="50.1" customHeight="1">
      <c r="B860" s="209">
        <v>90684</v>
      </c>
      <c r="C860" s="116" t="s">
        <v>893</v>
      </c>
      <c r="D860" s="116" t="s">
        <v>23</v>
      </c>
      <c r="E860" s="208">
        <v>24.82</v>
      </c>
    </row>
    <row r="861" spans="2:5" ht="50.1" customHeight="1">
      <c r="B861" s="209">
        <v>90685</v>
      </c>
      <c r="C861" s="116" t="s">
        <v>894</v>
      </c>
      <c r="D861" s="116" t="s">
        <v>23</v>
      </c>
      <c r="E861" s="208">
        <v>41.64</v>
      </c>
    </row>
    <row r="862" spans="2:5" ht="50.1" customHeight="1">
      <c r="B862" s="209">
        <v>90688</v>
      </c>
      <c r="C862" s="116" t="s">
        <v>895</v>
      </c>
      <c r="D862" s="116" t="s">
        <v>23</v>
      </c>
      <c r="E862" s="208">
        <v>13.6</v>
      </c>
    </row>
    <row r="863" spans="2:5" ht="50.1" customHeight="1">
      <c r="B863" s="209">
        <v>90689</v>
      </c>
      <c r="C863" s="116" t="s">
        <v>896</v>
      </c>
      <c r="D863" s="116" t="s">
        <v>23</v>
      </c>
      <c r="E863" s="208">
        <v>2.61</v>
      </c>
    </row>
    <row r="864" spans="2:5" ht="50.1" customHeight="1">
      <c r="B864" s="209">
        <v>90690</v>
      </c>
      <c r="C864" s="116" t="s">
        <v>897</v>
      </c>
      <c r="D864" s="116" t="s">
        <v>23</v>
      </c>
      <c r="E864" s="208">
        <v>17</v>
      </c>
    </row>
    <row r="865" spans="2:5" ht="50.1" customHeight="1">
      <c r="B865" s="209">
        <v>90691</v>
      </c>
      <c r="C865" s="116" t="s">
        <v>898</v>
      </c>
      <c r="D865" s="116" t="s">
        <v>23</v>
      </c>
      <c r="E865" s="208">
        <v>23.03</v>
      </c>
    </row>
    <row r="866" spans="2:5" ht="50.1" customHeight="1">
      <c r="B866" s="209">
        <v>90957</v>
      </c>
      <c r="C866" s="116" t="s">
        <v>899</v>
      </c>
      <c r="D866" s="116" t="s">
        <v>23</v>
      </c>
      <c r="E866" s="208">
        <v>2.33</v>
      </c>
    </row>
    <row r="867" spans="2:5" ht="50.1" customHeight="1">
      <c r="B867" s="209">
        <v>90958</v>
      </c>
      <c r="C867" s="116" t="s">
        <v>900</v>
      </c>
      <c r="D867" s="116" t="s">
        <v>23</v>
      </c>
      <c r="E867" s="208">
        <v>0.61</v>
      </c>
    </row>
    <row r="868" spans="2:5" ht="50.1" customHeight="1">
      <c r="B868" s="209">
        <v>90960</v>
      </c>
      <c r="C868" s="116" t="s">
        <v>901</v>
      </c>
      <c r="D868" s="116" t="s">
        <v>23</v>
      </c>
      <c r="E868" s="208">
        <v>3.11</v>
      </c>
    </row>
    <row r="869" spans="2:5" ht="50.1" customHeight="1">
      <c r="B869" s="209">
        <v>90961</v>
      </c>
      <c r="C869" s="116" t="s">
        <v>902</v>
      </c>
      <c r="D869" s="116" t="s">
        <v>23</v>
      </c>
      <c r="E869" s="208">
        <v>0.81</v>
      </c>
    </row>
    <row r="870" spans="2:5" ht="50.1" customHeight="1">
      <c r="B870" s="209">
        <v>90962</v>
      </c>
      <c r="C870" s="116" t="s">
        <v>903</v>
      </c>
      <c r="D870" s="116" t="s">
        <v>23</v>
      </c>
      <c r="E870" s="208">
        <v>3.89</v>
      </c>
    </row>
    <row r="871" spans="2:5" ht="50.1" customHeight="1">
      <c r="B871" s="209">
        <v>90963</v>
      </c>
      <c r="C871" s="116" t="s">
        <v>904</v>
      </c>
      <c r="D871" s="116" t="s">
        <v>23</v>
      </c>
      <c r="E871" s="208">
        <v>9.67</v>
      </c>
    </row>
    <row r="872" spans="2:5" ht="50.1" customHeight="1">
      <c r="B872" s="209">
        <v>90968</v>
      </c>
      <c r="C872" s="116" t="s">
        <v>905</v>
      </c>
      <c r="D872" s="116" t="s">
        <v>23</v>
      </c>
      <c r="E872" s="208">
        <v>3.12</v>
      </c>
    </row>
    <row r="873" spans="2:5" ht="50.1" customHeight="1">
      <c r="B873" s="209">
        <v>90969</v>
      </c>
      <c r="C873" s="116" t="s">
        <v>906</v>
      </c>
      <c r="D873" s="116" t="s">
        <v>23</v>
      </c>
      <c r="E873" s="208">
        <v>0.82</v>
      </c>
    </row>
    <row r="874" spans="2:5" ht="50.1" customHeight="1">
      <c r="B874" s="209">
        <v>90970</v>
      </c>
      <c r="C874" s="116" t="s">
        <v>907</v>
      </c>
      <c r="D874" s="116" t="s">
        <v>23</v>
      </c>
      <c r="E874" s="208">
        <v>3.91</v>
      </c>
    </row>
    <row r="875" spans="2:5" ht="50.1" customHeight="1">
      <c r="B875" s="209">
        <v>90971</v>
      </c>
      <c r="C875" s="116" t="s">
        <v>908</v>
      </c>
      <c r="D875" s="116" t="s">
        <v>23</v>
      </c>
      <c r="E875" s="208">
        <v>39.159999999999997</v>
      </c>
    </row>
    <row r="876" spans="2:5" ht="50.1" customHeight="1">
      <c r="B876" s="209">
        <v>90975</v>
      </c>
      <c r="C876" s="116" t="s">
        <v>909</v>
      </c>
      <c r="D876" s="116" t="s">
        <v>23</v>
      </c>
      <c r="E876" s="208">
        <v>7.93</v>
      </c>
    </row>
    <row r="877" spans="2:5" ht="50.1" customHeight="1">
      <c r="B877" s="209">
        <v>90976</v>
      </c>
      <c r="C877" s="116" t="s">
        <v>910</v>
      </c>
      <c r="D877" s="116" t="s">
        <v>23</v>
      </c>
      <c r="E877" s="208">
        <v>2.08</v>
      </c>
    </row>
    <row r="878" spans="2:5" ht="50.1" customHeight="1">
      <c r="B878" s="209">
        <v>90977</v>
      </c>
      <c r="C878" s="116" t="s">
        <v>911</v>
      </c>
      <c r="D878" s="116" t="s">
        <v>23</v>
      </c>
      <c r="E878" s="208">
        <v>9.92</v>
      </c>
    </row>
    <row r="879" spans="2:5" ht="50.1" customHeight="1">
      <c r="B879" s="209">
        <v>90978</v>
      </c>
      <c r="C879" s="116" t="s">
        <v>912</v>
      </c>
      <c r="D879" s="116" t="s">
        <v>23</v>
      </c>
      <c r="E879" s="208">
        <v>101.54</v>
      </c>
    </row>
    <row r="880" spans="2:5" ht="50.1" customHeight="1">
      <c r="B880" s="209">
        <v>90992</v>
      </c>
      <c r="C880" s="116" t="s">
        <v>913</v>
      </c>
      <c r="D880" s="116" t="s">
        <v>23</v>
      </c>
      <c r="E880" s="208">
        <v>3.7</v>
      </c>
    </row>
    <row r="881" spans="2:5" ht="50.1" customHeight="1">
      <c r="B881" s="209">
        <v>90993</v>
      </c>
      <c r="C881" s="116" t="s">
        <v>914</v>
      </c>
      <c r="D881" s="116" t="s">
        <v>23</v>
      </c>
      <c r="E881" s="208">
        <v>0.97</v>
      </c>
    </row>
    <row r="882" spans="2:5" ht="50.1" customHeight="1">
      <c r="B882" s="209">
        <v>90994</v>
      </c>
      <c r="C882" s="116" t="s">
        <v>915</v>
      </c>
      <c r="D882" s="116" t="s">
        <v>23</v>
      </c>
      <c r="E882" s="208">
        <v>4.63</v>
      </c>
    </row>
    <row r="883" spans="2:5" ht="50.1" customHeight="1">
      <c r="B883" s="209">
        <v>90995</v>
      </c>
      <c r="C883" s="116" t="s">
        <v>916</v>
      </c>
      <c r="D883" s="116" t="s">
        <v>23</v>
      </c>
      <c r="E883" s="208">
        <v>53.18</v>
      </c>
    </row>
    <row r="884" spans="2:5" ht="50.1" customHeight="1">
      <c r="B884" s="209">
        <v>91021</v>
      </c>
      <c r="C884" s="116" t="s">
        <v>917</v>
      </c>
      <c r="D884" s="116" t="s">
        <v>23</v>
      </c>
      <c r="E884" s="208">
        <v>3</v>
      </c>
    </row>
    <row r="885" spans="2:5" ht="50.1" customHeight="1">
      <c r="B885" s="209">
        <v>91026</v>
      </c>
      <c r="C885" s="116" t="s">
        <v>918</v>
      </c>
      <c r="D885" s="116" t="s">
        <v>23</v>
      </c>
      <c r="E885" s="208">
        <v>10.67</v>
      </c>
    </row>
    <row r="886" spans="2:5" ht="50.1" customHeight="1">
      <c r="B886" s="209">
        <v>91027</v>
      </c>
      <c r="C886" s="116" t="s">
        <v>919</v>
      </c>
      <c r="D886" s="116" t="s">
        <v>23</v>
      </c>
      <c r="E886" s="208">
        <v>4.25</v>
      </c>
    </row>
    <row r="887" spans="2:5" ht="50.1" customHeight="1">
      <c r="B887" s="209">
        <v>91028</v>
      </c>
      <c r="C887" s="116" t="s">
        <v>920</v>
      </c>
      <c r="D887" s="116" t="s">
        <v>23</v>
      </c>
      <c r="E887" s="208">
        <v>0.87</v>
      </c>
    </row>
    <row r="888" spans="2:5" ht="50.1" customHeight="1">
      <c r="B888" s="209">
        <v>91029</v>
      </c>
      <c r="C888" s="116" t="s">
        <v>921</v>
      </c>
      <c r="D888" s="116" t="s">
        <v>23</v>
      </c>
      <c r="E888" s="208">
        <v>19.989999999999998</v>
      </c>
    </row>
    <row r="889" spans="2:5" ht="50.1" customHeight="1">
      <c r="B889" s="209">
        <v>91030</v>
      </c>
      <c r="C889" s="116" t="s">
        <v>922</v>
      </c>
      <c r="D889" s="116" t="s">
        <v>23</v>
      </c>
      <c r="E889" s="208">
        <v>111.69</v>
      </c>
    </row>
    <row r="890" spans="2:5" ht="50.1" customHeight="1">
      <c r="B890" s="209">
        <v>91273</v>
      </c>
      <c r="C890" s="116" t="s">
        <v>923</v>
      </c>
      <c r="D890" s="116" t="s">
        <v>23</v>
      </c>
      <c r="E890" s="208">
        <v>0.46</v>
      </c>
    </row>
    <row r="891" spans="2:5" ht="50.1" customHeight="1">
      <c r="B891" s="209">
        <v>91274</v>
      </c>
      <c r="C891" s="116" t="s">
        <v>924</v>
      </c>
      <c r="D891" s="116" t="s">
        <v>23</v>
      </c>
      <c r="E891" s="208">
        <v>0.12</v>
      </c>
    </row>
    <row r="892" spans="2:5" ht="50.1" customHeight="1">
      <c r="B892" s="209">
        <v>91275</v>
      </c>
      <c r="C892" s="116" t="s">
        <v>925</v>
      </c>
      <c r="D892" s="116" t="s">
        <v>23</v>
      </c>
      <c r="E892" s="208">
        <v>0.56999999999999995</v>
      </c>
    </row>
    <row r="893" spans="2:5" ht="50.1" customHeight="1">
      <c r="B893" s="209">
        <v>91276</v>
      </c>
      <c r="C893" s="116" t="s">
        <v>926</v>
      </c>
      <c r="D893" s="116" t="s">
        <v>23</v>
      </c>
      <c r="E893" s="208">
        <v>3.7</v>
      </c>
    </row>
    <row r="894" spans="2:5" ht="50.1" customHeight="1">
      <c r="B894" s="209">
        <v>91279</v>
      </c>
      <c r="C894" s="116" t="s">
        <v>927</v>
      </c>
      <c r="D894" s="116" t="s">
        <v>23</v>
      </c>
      <c r="E894" s="208">
        <v>0.52</v>
      </c>
    </row>
    <row r="895" spans="2:5" ht="50.1" customHeight="1">
      <c r="B895" s="209">
        <v>91280</v>
      </c>
      <c r="C895" s="116" t="s">
        <v>928</v>
      </c>
      <c r="D895" s="116" t="s">
        <v>23</v>
      </c>
      <c r="E895" s="208">
        <v>0.11</v>
      </c>
    </row>
    <row r="896" spans="2:5" ht="50.1" customHeight="1">
      <c r="B896" s="209">
        <v>91281</v>
      </c>
      <c r="C896" s="116" t="s">
        <v>929</v>
      </c>
      <c r="D896" s="116" t="s">
        <v>23</v>
      </c>
      <c r="E896" s="208">
        <v>0.66</v>
      </c>
    </row>
    <row r="897" spans="2:5" ht="50.1" customHeight="1">
      <c r="B897" s="209">
        <v>91282</v>
      </c>
      <c r="C897" s="116" t="s">
        <v>930</v>
      </c>
      <c r="D897" s="116" t="s">
        <v>23</v>
      </c>
      <c r="E897" s="208">
        <v>8.8800000000000008</v>
      </c>
    </row>
    <row r="898" spans="2:5" ht="50.1" customHeight="1">
      <c r="B898" s="209">
        <v>91354</v>
      </c>
      <c r="C898" s="116" t="s">
        <v>931</v>
      </c>
      <c r="D898" s="116" t="s">
        <v>23</v>
      </c>
      <c r="E898" s="208">
        <v>8.31</v>
      </c>
    </row>
    <row r="899" spans="2:5" ht="50.1" customHeight="1">
      <c r="B899" s="209">
        <v>91355</v>
      </c>
      <c r="C899" s="116" t="s">
        <v>932</v>
      </c>
      <c r="D899" s="116" t="s">
        <v>23</v>
      </c>
      <c r="E899" s="208">
        <v>3.32</v>
      </c>
    </row>
    <row r="900" spans="2:5" ht="50.1" customHeight="1">
      <c r="B900" s="209">
        <v>91356</v>
      </c>
      <c r="C900" s="116" t="s">
        <v>933</v>
      </c>
      <c r="D900" s="116" t="s">
        <v>23</v>
      </c>
      <c r="E900" s="208">
        <v>0.67</v>
      </c>
    </row>
    <row r="901" spans="2:5" ht="50.1" customHeight="1">
      <c r="B901" s="209">
        <v>91359</v>
      </c>
      <c r="C901" s="116" t="s">
        <v>934</v>
      </c>
      <c r="D901" s="116" t="s">
        <v>23</v>
      </c>
      <c r="E901" s="208">
        <v>9.33</v>
      </c>
    </row>
    <row r="902" spans="2:5" ht="50.1" customHeight="1">
      <c r="B902" s="209">
        <v>91360</v>
      </c>
      <c r="C902" s="116" t="s">
        <v>935</v>
      </c>
      <c r="D902" s="116" t="s">
        <v>23</v>
      </c>
      <c r="E902" s="208">
        <v>3.72</v>
      </c>
    </row>
    <row r="903" spans="2:5" ht="50.1" customHeight="1">
      <c r="B903" s="209">
        <v>91361</v>
      </c>
      <c r="C903" s="116" t="s">
        <v>936</v>
      </c>
      <c r="D903" s="116" t="s">
        <v>23</v>
      </c>
      <c r="E903" s="208">
        <v>0.76</v>
      </c>
    </row>
    <row r="904" spans="2:5" ht="50.1" customHeight="1">
      <c r="B904" s="209">
        <v>91367</v>
      </c>
      <c r="C904" s="116" t="s">
        <v>937</v>
      </c>
      <c r="D904" s="116" t="s">
        <v>23</v>
      </c>
      <c r="E904" s="208">
        <v>12.06</v>
      </c>
    </row>
    <row r="905" spans="2:5" ht="50.1" customHeight="1">
      <c r="B905" s="209">
        <v>91368</v>
      </c>
      <c r="C905" s="116" t="s">
        <v>938</v>
      </c>
      <c r="D905" s="116" t="s">
        <v>23</v>
      </c>
      <c r="E905" s="208">
        <v>4.21</v>
      </c>
    </row>
    <row r="906" spans="2:5" ht="50.1" customHeight="1">
      <c r="B906" s="209">
        <v>91369</v>
      </c>
      <c r="C906" s="116" t="s">
        <v>939</v>
      </c>
      <c r="D906" s="116" t="s">
        <v>23</v>
      </c>
      <c r="E906" s="208">
        <v>0.87</v>
      </c>
    </row>
    <row r="907" spans="2:5" ht="50.1" customHeight="1">
      <c r="B907" s="209">
        <v>91375</v>
      </c>
      <c r="C907" s="116" t="s">
        <v>940</v>
      </c>
      <c r="D907" s="116" t="s">
        <v>23</v>
      </c>
      <c r="E907" s="208">
        <v>7</v>
      </c>
    </row>
    <row r="908" spans="2:5" ht="50.1" customHeight="1">
      <c r="B908" s="209">
        <v>91376</v>
      </c>
      <c r="C908" s="116" t="s">
        <v>941</v>
      </c>
      <c r="D908" s="116" t="s">
        <v>23</v>
      </c>
      <c r="E908" s="208">
        <v>2.79</v>
      </c>
    </row>
    <row r="909" spans="2:5" ht="50.1" customHeight="1">
      <c r="B909" s="209">
        <v>91377</v>
      </c>
      <c r="C909" s="116" t="s">
        <v>942</v>
      </c>
      <c r="D909" s="116" t="s">
        <v>23</v>
      </c>
      <c r="E909" s="208">
        <v>0.56999999999999995</v>
      </c>
    </row>
    <row r="910" spans="2:5" ht="50.1" customHeight="1">
      <c r="B910" s="209">
        <v>91380</v>
      </c>
      <c r="C910" s="116" t="s">
        <v>943</v>
      </c>
      <c r="D910" s="116" t="s">
        <v>23</v>
      </c>
      <c r="E910" s="208">
        <v>13.6</v>
      </c>
    </row>
    <row r="911" spans="2:5" ht="50.1" customHeight="1">
      <c r="B911" s="209">
        <v>91381</v>
      </c>
      <c r="C911" s="116" t="s">
        <v>944</v>
      </c>
      <c r="D911" s="116" t="s">
        <v>23</v>
      </c>
      <c r="E911" s="208">
        <v>4.75</v>
      </c>
    </row>
    <row r="912" spans="2:5" ht="50.1" customHeight="1">
      <c r="B912" s="209">
        <v>91382</v>
      </c>
      <c r="C912" s="116" t="s">
        <v>945</v>
      </c>
      <c r="D912" s="116" t="s">
        <v>23</v>
      </c>
      <c r="E912" s="208">
        <v>0.98</v>
      </c>
    </row>
    <row r="913" spans="2:5" ht="50.1" customHeight="1">
      <c r="B913" s="209">
        <v>91383</v>
      </c>
      <c r="C913" s="116" t="s">
        <v>946</v>
      </c>
      <c r="D913" s="116" t="s">
        <v>23</v>
      </c>
      <c r="E913" s="208">
        <v>25.5</v>
      </c>
    </row>
    <row r="914" spans="2:5" ht="50.1" customHeight="1">
      <c r="B914" s="209">
        <v>91384</v>
      </c>
      <c r="C914" s="116" t="s">
        <v>947</v>
      </c>
      <c r="D914" s="116" t="s">
        <v>23</v>
      </c>
      <c r="E914" s="208">
        <v>111.21</v>
      </c>
    </row>
    <row r="915" spans="2:5" ht="50.1" customHeight="1">
      <c r="B915" s="209">
        <v>91390</v>
      </c>
      <c r="C915" s="116" t="s">
        <v>948</v>
      </c>
      <c r="D915" s="116" t="s">
        <v>23</v>
      </c>
      <c r="E915" s="208">
        <v>8.9499999999999993</v>
      </c>
    </row>
    <row r="916" spans="2:5" ht="50.1" customHeight="1">
      <c r="B916" s="209">
        <v>91391</v>
      </c>
      <c r="C916" s="116" t="s">
        <v>949</v>
      </c>
      <c r="D916" s="116" t="s">
        <v>23</v>
      </c>
      <c r="E916" s="208">
        <v>3.57</v>
      </c>
    </row>
    <row r="917" spans="2:5" ht="50.1" customHeight="1">
      <c r="B917" s="209">
        <v>91392</v>
      </c>
      <c r="C917" s="116" t="s">
        <v>950</v>
      </c>
      <c r="D917" s="116" t="s">
        <v>23</v>
      </c>
      <c r="E917" s="208">
        <v>0.73</v>
      </c>
    </row>
    <row r="918" spans="2:5" ht="50.1" customHeight="1">
      <c r="B918" s="209">
        <v>91396</v>
      </c>
      <c r="C918" s="116" t="s">
        <v>951</v>
      </c>
      <c r="D918" s="116" t="s">
        <v>23</v>
      </c>
      <c r="E918" s="208">
        <v>11.97</v>
      </c>
    </row>
    <row r="919" spans="2:5" ht="50.1" customHeight="1">
      <c r="B919" s="209">
        <v>91397</v>
      </c>
      <c r="C919" s="116" t="s">
        <v>952</v>
      </c>
      <c r="D919" s="116" t="s">
        <v>23</v>
      </c>
      <c r="E919" s="208">
        <v>4.7699999999999996</v>
      </c>
    </row>
    <row r="920" spans="2:5" ht="50.1" customHeight="1">
      <c r="B920" s="209">
        <v>91398</v>
      </c>
      <c r="C920" s="116" t="s">
        <v>953</v>
      </c>
      <c r="D920" s="116" t="s">
        <v>23</v>
      </c>
      <c r="E920" s="208">
        <v>0.97</v>
      </c>
    </row>
    <row r="921" spans="2:5" ht="50.1" customHeight="1">
      <c r="B921" s="209">
        <v>91402</v>
      </c>
      <c r="C921" s="116" t="s">
        <v>954</v>
      </c>
      <c r="D921" s="116" t="s">
        <v>23</v>
      </c>
      <c r="E921" s="208">
        <v>0.83</v>
      </c>
    </row>
    <row r="922" spans="2:5" ht="50.1" customHeight="1">
      <c r="B922" s="209">
        <v>91466</v>
      </c>
      <c r="C922" s="116" t="s">
        <v>955</v>
      </c>
      <c r="D922" s="116" t="s">
        <v>23</v>
      </c>
      <c r="E922" s="208">
        <v>0.77</v>
      </c>
    </row>
    <row r="923" spans="2:5" ht="50.1" customHeight="1">
      <c r="B923" s="209">
        <v>91467</v>
      </c>
      <c r="C923" s="116" t="s">
        <v>956</v>
      </c>
      <c r="D923" s="116" t="s">
        <v>23</v>
      </c>
      <c r="E923" s="208">
        <v>91.39</v>
      </c>
    </row>
    <row r="924" spans="2:5" ht="50.1" customHeight="1">
      <c r="B924" s="209">
        <v>91468</v>
      </c>
      <c r="C924" s="116" t="s">
        <v>957</v>
      </c>
      <c r="D924" s="116" t="s">
        <v>23</v>
      </c>
      <c r="E924" s="208">
        <v>13.3</v>
      </c>
    </row>
    <row r="925" spans="2:5" ht="50.1" customHeight="1">
      <c r="B925" s="209">
        <v>91469</v>
      </c>
      <c r="C925" s="116" t="s">
        <v>958</v>
      </c>
      <c r="D925" s="116" t="s">
        <v>23</v>
      </c>
      <c r="E925" s="208">
        <v>4.5</v>
      </c>
    </row>
    <row r="926" spans="2:5" ht="50.1" customHeight="1">
      <c r="B926" s="209">
        <v>91484</v>
      </c>
      <c r="C926" s="116" t="s">
        <v>959</v>
      </c>
      <c r="D926" s="116" t="s">
        <v>23</v>
      </c>
      <c r="E926" s="208">
        <v>0.91</v>
      </c>
    </row>
    <row r="927" spans="2:5" ht="50.1" customHeight="1">
      <c r="B927" s="209">
        <v>91485</v>
      </c>
      <c r="C927" s="116" t="s">
        <v>960</v>
      </c>
      <c r="D927" s="116" t="s">
        <v>23</v>
      </c>
      <c r="E927" s="208">
        <v>125.96</v>
      </c>
    </row>
    <row r="928" spans="2:5" ht="50.1" customHeight="1">
      <c r="B928" s="209">
        <v>91529</v>
      </c>
      <c r="C928" s="116" t="s">
        <v>961</v>
      </c>
      <c r="D928" s="116" t="s">
        <v>23</v>
      </c>
      <c r="E928" s="208">
        <v>0.68</v>
      </c>
    </row>
    <row r="929" spans="2:5" ht="50.1" customHeight="1">
      <c r="B929" s="209">
        <v>91530</v>
      </c>
      <c r="C929" s="116" t="s">
        <v>962</v>
      </c>
      <c r="D929" s="116" t="s">
        <v>23</v>
      </c>
      <c r="E929" s="208">
        <v>0.17</v>
      </c>
    </row>
    <row r="930" spans="2:5" ht="50.1" customHeight="1">
      <c r="B930" s="209">
        <v>91531</v>
      </c>
      <c r="C930" s="116" t="s">
        <v>963</v>
      </c>
      <c r="D930" s="116" t="s">
        <v>23</v>
      </c>
      <c r="E930" s="208">
        <v>0.85</v>
      </c>
    </row>
    <row r="931" spans="2:5" ht="50.1" customHeight="1">
      <c r="B931" s="209">
        <v>91532</v>
      </c>
      <c r="C931" s="116" t="s">
        <v>964</v>
      </c>
      <c r="D931" s="116" t="s">
        <v>23</v>
      </c>
      <c r="E931" s="208">
        <v>2.7</v>
      </c>
    </row>
    <row r="932" spans="2:5" ht="50.1" customHeight="1">
      <c r="B932" s="209">
        <v>91629</v>
      </c>
      <c r="C932" s="116" t="s">
        <v>965</v>
      </c>
      <c r="D932" s="116" t="s">
        <v>23</v>
      </c>
      <c r="E932" s="208">
        <v>8.74</v>
      </c>
    </row>
    <row r="933" spans="2:5" ht="50.1" customHeight="1">
      <c r="B933" s="209">
        <v>91630</v>
      </c>
      <c r="C933" s="116" t="s">
        <v>966</v>
      </c>
      <c r="D933" s="116" t="s">
        <v>23</v>
      </c>
      <c r="E933" s="208">
        <v>3.48</v>
      </c>
    </row>
    <row r="934" spans="2:5" ht="50.1" customHeight="1">
      <c r="B934" s="209">
        <v>91631</v>
      </c>
      <c r="C934" s="116" t="s">
        <v>967</v>
      </c>
      <c r="D934" s="116" t="s">
        <v>23</v>
      </c>
      <c r="E934" s="208">
        <v>0.71</v>
      </c>
    </row>
    <row r="935" spans="2:5" ht="50.1" customHeight="1">
      <c r="B935" s="209">
        <v>91632</v>
      </c>
      <c r="C935" s="116" t="s">
        <v>968</v>
      </c>
      <c r="D935" s="116" t="s">
        <v>23</v>
      </c>
      <c r="E935" s="208">
        <v>16.399999999999999</v>
      </c>
    </row>
    <row r="936" spans="2:5" ht="50.1" customHeight="1">
      <c r="B936" s="209">
        <v>91633</v>
      </c>
      <c r="C936" s="116" t="s">
        <v>969</v>
      </c>
      <c r="D936" s="116" t="s">
        <v>23</v>
      </c>
      <c r="E936" s="208">
        <v>77.38</v>
      </c>
    </row>
    <row r="937" spans="2:5" ht="50.1" customHeight="1">
      <c r="B937" s="209">
        <v>91640</v>
      </c>
      <c r="C937" s="116" t="s">
        <v>970</v>
      </c>
      <c r="D937" s="116" t="s">
        <v>23</v>
      </c>
      <c r="E937" s="208">
        <v>20.68</v>
      </c>
    </row>
    <row r="938" spans="2:5" ht="50.1" customHeight="1">
      <c r="B938" s="209">
        <v>91641</v>
      </c>
      <c r="C938" s="116" t="s">
        <v>971</v>
      </c>
      <c r="D938" s="116" t="s">
        <v>23</v>
      </c>
      <c r="E938" s="208">
        <v>8.25</v>
      </c>
    </row>
    <row r="939" spans="2:5" ht="50.1" customHeight="1">
      <c r="B939" s="209">
        <v>91642</v>
      </c>
      <c r="C939" s="116" t="s">
        <v>972</v>
      </c>
      <c r="D939" s="116" t="s">
        <v>23</v>
      </c>
      <c r="E939" s="208">
        <v>1.67</v>
      </c>
    </row>
    <row r="940" spans="2:5" ht="50.1" customHeight="1">
      <c r="B940" s="209">
        <v>91643</v>
      </c>
      <c r="C940" s="116" t="s">
        <v>973</v>
      </c>
      <c r="D940" s="116" t="s">
        <v>23</v>
      </c>
      <c r="E940" s="208">
        <v>38.78</v>
      </c>
    </row>
    <row r="941" spans="2:5" ht="50.1" customHeight="1">
      <c r="B941" s="209">
        <v>91644</v>
      </c>
      <c r="C941" s="116" t="s">
        <v>974</v>
      </c>
      <c r="D941" s="116" t="s">
        <v>23</v>
      </c>
      <c r="E941" s="208">
        <v>174.06</v>
      </c>
    </row>
    <row r="942" spans="2:5" ht="50.1" customHeight="1">
      <c r="B942" s="209">
        <v>91688</v>
      </c>
      <c r="C942" s="116" t="s">
        <v>975</v>
      </c>
      <c r="D942" s="116" t="s">
        <v>23</v>
      </c>
      <c r="E942" s="208">
        <v>0.06</v>
      </c>
    </row>
    <row r="943" spans="2:5" ht="50.1" customHeight="1">
      <c r="B943" s="209">
        <v>91689</v>
      </c>
      <c r="C943" s="116" t="s">
        <v>976</v>
      </c>
      <c r="D943" s="116" t="s">
        <v>23</v>
      </c>
      <c r="E943" s="208">
        <v>0.01</v>
      </c>
    </row>
    <row r="944" spans="2:5" ht="50.1" customHeight="1">
      <c r="B944" s="209">
        <v>91690</v>
      </c>
      <c r="C944" s="116" t="s">
        <v>977</v>
      </c>
      <c r="D944" s="116" t="s">
        <v>23</v>
      </c>
      <c r="E944" s="208">
        <v>0.04</v>
      </c>
    </row>
    <row r="945" spans="2:5" ht="50.1" customHeight="1">
      <c r="B945" s="209">
        <v>91691</v>
      </c>
      <c r="C945" s="116" t="s">
        <v>978</v>
      </c>
      <c r="D945" s="116" t="s">
        <v>23</v>
      </c>
      <c r="E945" s="208">
        <v>1.93</v>
      </c>
    </row>
    <row r="946" spans="2:5" ht="50.1" customHeight="1">
      <c r="B946" s="209">
        <v>92040</v>
      </c>
      <c r="C946" s="116" t="s">
        <v>979</v>
      </c>
      <c r="D946" s="116" t="s">
        <v>23</v>
      </c>
      <c r="E946" s="208">
        <v>4.13</v>
      </c>
    </row>
    <row r="947" spans="2:5" ht="50.1" customHeight="1">
      <c r="B947" s="209">
        <v>92041</v>
      </c>
      <c r="C947" s="116" t="s">
        <v>980</v>
      </c>
      <c r="D947" s="116" t="s">
        <v>23</v>
      </c>
      <c r="E947" s="208">
        <v>0.82</v>
      </c>
    </row>
    <row r="948" spans="2:5" ht="50.1" customHeight="1">
      <c r="B948" s="209">
        <v>92042</v>
      </c>
      <c r="C948" s="116" t="s">
        <v>981</v>
      </c>
      <c r="D948" s="116" t="s">
        <v>23</v>
      </c>
      <c r="E948" s="208">
        <v>3.44</v>
      </c>
    </row>
    <row r="949" spans="2:5" ht="50.1" customHeight="1">
      <c r="B949" s="209">
        <v>92101</v>
      </c>
      <c r="C949" s="116" t="s">
        <v>982</v>
      </c>
      <c r="D949" s="116" t="s">
        <v>23</v>
      </c>
      <c r="E949" s="208">
        <v>13.7</v>
      </c>
    </row>
    <row r="950" spans="2:5" ht="50.1" customHeight="1">
      <c r="B950" s="209">
        <v>92102</v>
      </c>
      <c r="C950" s="116" t="s">
        <v>983</v>
      </c>
      <c r="D950" s="116" t="s">
        <v>23</v>
      </c>
      <c r="E950" s="208">
        <v>5.46</v>
      </c>
    </row>
    <row r="951" spans="2:5" ht="50.1" customHeight="1">
      <c r="B951" s="209">
        <v>92103</v>
      </c>
      <c r="C951" s="116" t="s">
        <v>984</v>
      </c>
      <c r="D951" s="116" t="s">
        <v>23</v>
      </c>
      <c r="E951" s="208">
        <v>1.1100000000000001</v>
      </c>
    </row>
    <row r="952" spans="2:5" ht="50.1" customHeight="1">
      <c r="B952" s="209">
        <v>92104</v>
      </c>
      <c r="C952" s="116" t="s">
        <v>985</v>
      </c>
      <c r="D952" s="116" t="s">
        <v>23</v>
      </c>
      <c r="E952" s="208">
        <v>25.71</v>
      </c>
    </row>
    <row r="953" spans="2:5" ht="50.1" customHeight="1">
      <c r="B953" s="209">
        <v>92105</v>
      </c>
      <c r="C953" s="116" t="s">
        <v>986</v>
      </c>
      <c r="D953" s="116" t="s">
        <v>23</v>
      </c>
      <c r="E953" s="208">
        <v>111.21</v>
      </c>
    </row>
    <row r="954" spans="2:5" ht="50.1" customHeight="1">
      <c r="B954" s="209">
        <v>92108</v>
      </c>
      <c r="C954" s="116" t="s">
        <v>987</v>
      </c>
      <c r="D954" s="116" t="s">
        <v>23</v>
      </c>
      <c r="E954" s="208">
        <v>0.62</v>
      </c>
    </row>
    <row r="955" spans="2:5" ht="50.1" customHeight="1">
      <c r="B955" s="209">
        <v>92109</v>
      </c>
      <c r="C955" s="116" t="s">
        <v>988</v>
      </c>
      <c r="D955" s="116" t="s">
        <v>23</v>
      </c>
      <c r="E955" s="208">
        <v>0.14000000000000001</v>
      </c>
    </row>
    <row r="956" spans="2:5" ht="50.1" customHeight="1">
      <c r="B956" s="209">
        <v>92110</v>
      </c>
      <c r="C956" s="116" t="s">
        <v>989</v>
      </c>
      <c r="D956" s="116" t="s">
        <v>23</v>
      </c>
      <c r="E956" s="208">
        <v>0.49</v>
      </c>
    </row>
    <row r="957" spans="2:5" ht="50.1" customHeight="1">
      <c r="B957" s="209">
        <v>92111</v>
      </c>
      <c r="C957" s="116" t="s">
        <v>990</v>
      </c>
      <c r="D957" s="116" t="s">
        <v>23</v>
      </c>
      <c r="E957" s="208">
        <v>0.76</v>
      </c>
    </row>
    <row r="958" spans="2:5" ht="50.1" customHeight="1">
      <c r="B958" s="209">
        <v>92114</v>
      </c>
      <c r="C958" s="116" t="s">
        <v>991</v>
      </c>
      <c r="D958" s="116" t="s">
        <v>23</v>
      </c>
      <c r="E958" s="208">
        <v>7.0000000000000007E-2</v>
      </c>
    </row>
    <row r="959" spans="2:5" ht="50.1" customHeight="1">
      <c r="B959" s="209">
        <v>92115</v>
      </c>
      <c r="C959" s="116" t="s">
        <v>992</v>
      </c>
      <c r="D959" s="116" t="s">
        <v>23</v>
      </c>
      <c r="E959" s="208">
        <v>0.01</v>
      </c>
    </row>
    <row r="960" spans="2:5" ht="50.1" customHeight="1">
      <c r="B960" s="209">
        <v>92116</v>
      </c>
      <c r="C960" s="116" t="s">
        <v>993</v>
      </c>
      <c r="D960" s="116" t="s">
        <v>23</v>
      </c>
      <c r="E960" s="208">
        <v>0.08</v>
      </c>
    </row>
    <row r="961" spans="2:5" ht="50.1" customHeight="1">
      <c r="B961" s="209">
        <v>92133</v>
      </c>
      <c r="C961" s="116" t="s">
        <v>994</v>
      </c>
      <c r="D961" s="116" t="s">
        <v>23</v>
      </c>
      <c r="E961" s="208">
        <v>7.6</v>
      </c>
    </row>
    <row r="962" spans="2:5" ht="50.1" customHeight="1">
      <c r="B962" s="209">
        <v>92134</v>
      </c>
      <c r="C962" s="116" t="s">
        <v>995</v>
      </c>
      <c r="D962" s="116" t="s">
        <v>23</v>
      </c>
      <c r="E962" s="208">
        <v>2.2799999999999998</v>
      </c>
    </row>
    <row r="963" spans="2:5" ht="50.1" customHeight="1">
      <c r="B963" s="209">
        <v>92135</v>
      </c>
      <c r="C963" s="116" t="s">
        <v>996</v>
      </c>
      <c r="D963" s="116" t="s">
        <v>23</v>
      </c>
      <c r="E963" s="208">
        <v>0.47</v>
      </c>
    </row>
    <row r="964" spans="2:5" ht="50.1" customHeight="1">
      <c r="B964" s="209">
        <v>92136</v>
      </c>
      <c r="C964" s="116" t="s">
        <v>997</v>
      </c>
      <c r="D964" s="116" t="s">
        <v>23</v>
      </c>
      <c r="E964" s="208">
        <v>9.51</v>
      </c>
    </row>
    <row r="965" spans="2:5" ht="50.1" customHeight="1">
      <c r="B965" s="209">
        <v>92137</v>
      </c>
      <c r="C965" s="116" t="s">
        <v>998</v>
      </c>
      <c r="D965" s="116" t="s">
        <v>23</v>
      </c>
      <c r="E965" s="208">
        <v>87.05</v>
      </c>
    </row>
    <row r="966" spans="2:5" ht="50.1" customHeight="1">
      <c r="B966" s="209">
        <v>92140</v>
      </c>
      <c r="C966" s="116" t="s">
        <v>999</v>
      </c>
      <c r="D966" s="116" t="s">
        <v>23</v>
      </c>
      <c r="E966" s="208">
        <v>2.3199999999999998</v>
      </c>
    </row>
    <row r="967" spans="2:5" ht="50.1" customHeight="1">
      <c r="B967" s="209">
        <v>92141</v>
      </c>
      <c r="C967" s="116" t="s">
        <v>1000</v>
      </c>
      <c r="D967" s="116" t="s">
        <v>23</v>
      </c>
      <c r="E967" s="208">
        <v>0.69</v>
      </c>
    </row>
    <row r="968" spans="2:5" ht="50.1" customHeight="1">
      <c r="B968" s="209">
        <v>92142</v>
      </c>
      <c r="C968" s="116" t="s">
        <v>1001</v>
      </c>
      <c r="D968" s="116" t="s">
        <v>23</v>
      </c>
      <c r="E968" s="208">
        <v>0.14000000000000001</v>
      </c>
    </row>
    <row r="969" spans="2:5" ht="50.1" customHeight="1">
      <c r="B969" s="209">
        <v>92143</v>
      </c>
      <c r="C969" s="116" t="s">
        <v>1002</v>
      </c>
      <c r="D969" s="116" t="s">
        <v>23</v>
      </c>
      <c r="E969" s="208">
        <v>2.9</v>
      </c>
    </row>
    <row r="970" spans="2:5" ht="50.1" customHeight="1">
      <c r="B970" s="209">
        <v>92144</v>
      </c>
      <c r="C970" s="116" t="s">
        <v>1003</v>
      </c>
      <c r="D970" s="116" t="s">
        <v>23</v>
      </c>
      <c r="E970" s="208">
        <v>68.099999999999994</v>
      </c>
    </row>
    <row r="971" spans="2:5" ht="50.1" customHeight="1">
      <c r="B971" s="209">
        <v>92237</v>
      </c>
      <c r="C971" s="116" t="s">
        <v>1004</v>
      </c>
      <c r="D971" s="116" t="s">
        <v>23</v>
      </c>
      <c r="E971" s="208">
        <v>15.1</v>
      </c>
    </row>
    <row r="972" spans="2:5" ht="50.1" customHeight="1">
      <c r="B972" s="209">
        <v>92238</v>
      </c>
      <c r="C972" s="116" t="s">
        <v>1005</v>
      </c>
      <c r="D972" s="116" t="s">
        <v>23</v>
      </c>
      <c r="E972" s="208">
        <v>6.03</v>
      </c>
    </row>
    <row r="973" spans="2:5" ht="50.1" customHeight="1">
      <c r="B973" s="209">
        <v>92239</v>
      </c>
      <c r="C973" s="116" t="s">
        <v>1006</v>
      </c>
      <c r="D973" s="116" t="s">
        <v>23</v>
      </c>
      <c r="E973" s="208">
        <v>1.22</v>
      </c>
    </row>
    <row r="974" spans="2:5" ht="50.1" customHeight="1">
      <c r="B974" s="209">
        <v>92240</v>
      </c>
      <c r="C974" s="116" t="s">
        <v>1007</v>
      </c>
      <c r="D974" s="116" t="s">
        <v>23</v>
      </c>
      <c r="E974" s="208">
        <v>28.32</v>
      </c>
    </row>
    <row r="975" spans="2:5" ht="50.1" customHeight="1">
      <c r="B975" s="209">
        <v>92241</v>
      </c>
      <c r="C975" s="116" t="s">
        <v>1008</v>
      </c>
      <c r="D975" s="116" t="s">
        <v>23</v>
      </c>
      <c r="E975" s="208">
        <v>159.57</v>
      </c>
    </row>
    <row r="976" spans="2:5" ht="50.1" customHeight="1">
      <c r="B976" s="209">
        <v>92712</v>
      </c>
      <c r="C976" s="116" t="s">
        <v>1009</v>
      </c>
      <c r="D976" s="116" t="s">
        <v>23</v>
      </c>
      <c r="E976" s="208">
        <v>0.19</v>
      </c>
    </row>
    <row r="977" spans="2:5" ht="50.1" customHeight="1">
      <c r="B977" s="209">
        <v>92713</v>
      </c>
      <c r="C977" s="116" t="s">
        <v>1010</v>
      </c>
      <c r="D977" s="116" t="s">
        <v>23</v>
      </c>
      <c r="E977" s="208">
        <v>0.04</v>
      </c>
    </row>
    <row r="978" spans="2:5" ht="50.1" customHeight="1">
      <c r="B978" s="209">
        <v>92714</v>
      </c>
      <c r="C978" s="116" t="s">
        <v>1011</v>
      </c>
      <c r="D978" s="116" t="s">
        <v>23</v>
      </c>
      <c r="E978" s="208">
        <v>0.24</v>
      </c>
    </row>
    <row r="979" spans="2:5" ht="50.1" customHeight="1">
      <c r="B979" s="209">
        <v>92715</v>
      </c>
      <c r="C979" s="116" t="s">
        <v>1012</v>
      </c>
      <c r="D979" s="116" t="s">
        <v>23</v>
      </c>
      <c r="E979" s="208">
        <v>21.3</v>
      </c>
    </row>
    <row r="980" spans="2:5" ht="50.1" customHeight="1">
      <c r="B980" s="209">
        <v>92956</v>
      </c>
      <c r="C980" s="116" t="s">
        <v>1013</v>
      </c>
      <c r="D980" s="116" t="s">
        <v>23</v>
      </c>
      <c r="E980" s="208">
        <v>5.01</v>
      </c>
    </row>
    <row r="981" spans="2:5" ht="50.1" customHeight="1">
      <c r="B981" s="209">
        <v>92957</v>
      </c>
      <c r="C981" s="116" t="s">
        <v>1014</v>
      </c>
      <c r="D981" s="116" t="s">
        <v>23</v>
      </c>
      <c r="E981" s="208">
        <v>1.1200000000000001</v>
      </c>
    </row>
    <row r="982" spans="2:5" ht="50.1" customHeight="1">
      <c r="B982" s="209">
        <v>92958</v>
      </c>
      <c r="C982" s="116" t="s">
        <v>1015</v>
      </c>
      <c r="D982" s="116" t="s">
        <v>23</v>
      </c>
      <c r="E982" s="208">
        <v>5.48</v>
      </c>
    </row>
    <row r="983" spans="2:5" ht="50.1" customHeight="1">
      <c r="B983" s="209">
        <v>92959</v>
      </c>
      <c r="C983" s="116" t="s">
        <v>1016</v>
      </c>
      <c r="D983" s="116" t="s">
        <v>23</v>
      </c>
      <c r="E983" s="208">
        <v>6.75</v>
      </c>
    </row>
    <row r="984" spans="2:5" ht="50.1" customHeight="1">
      <c r="B984" s="209">
        <v>92963</v>
      </c>
      <c r="C984" s="116" t="s">
        <v>1017</v>
      </c>
      <c r="D984" s="116" t="s">
        <v>23</v>
      </c>
      <c r="E984" s="208">
        <v>0.8</v>
      </c>
    </row>
    <row r="985" spans="2:5" ht="50.1" customHeight="1">
      <c r="B985" s="209">
        <v>92964</v>
      </c>
      <c r="C985" s="116" t="s">
        <v>1018</v>
      </c>
      <c r="D985" s="116" t="s">
        <v>23</v>
      </c>
      <c r="E985" s="208">
        <v>0.18</v>
      </c>
    </row>
    <row r="986" spans="2:5" ht="50.1" customHeight="1">
      <c r="B986" s="209">
        <v>92965</v>
      </c>
      <c r="C986" s="116" t="s">
        <v>1019</v>
      </c>
      <c r="D986" s="116" t="s">
        <v>23</v>
      </c>
      <c r="E986" s="208">
        <v>1</v>
      </c>
    </row>
    <row r="987" spans="2:5" ht="50.1" customHeight="1">
      <c r="B987" s="209">
        <v>93220</v>
      </c>
      <c r="C987" s="116" t="s">
        <v>1020</v>
      </c>
      <c r="D987" s="116" t="s">
        <v>23</v>
      </c>
      <c r="E987" s="208">
        <v>160.66999999999999</v>
      </c>
    </row>
    <row r="988" spans="2:5" ht="50.1" customHeight="1">
      <c r="B988" s="209">
        <v>93221</v>
      </c>
      <c r="C988" s="116" t="s">
        <v>1021</v>
      </c>
      <c r="D988" s="116" t="s">
        <v>23</v>
      </c>
      <c r="E988" s="208">
        <v>42.2</v>
      </c>
    </row>
    <row r="989" spans="2:5" ht="50.1" customHeight="1">
      <c r="B989" s="209">
        <v>93222</v>
      </c>
      <c r="C989" s="116" t="s">
        <v>1022</v>
      </c>
      <c r="D989" s="116" t="s">
        <v>23</v>
      </c>
      <c r="E989" s="208">
        <v>201.06</v>
      </c>
    </row>
    <row r="990" spans="2:5" ht="50.1" customHeight="1">
      <c r="B990" s="209">
        <v>93223</v>
      </c>
      <c r="C990" s="116" t="s">
        <v>1023</v>
      </c>
      <c r="D990" s="116" t="s">
        <v>23</v>
      </c>
      <c r="E990" s="208">
        <v>171.55</v>
      </c>
    </row>
    <row r="991" spans="2:5" ht="50.1" customHeight="1">
      <c r="B991" s="209">
        <v>93229</v>
      </c>
      <c r="C991" s="116" t="s">
        <v>1024</v>
      </c>
      <c r="D991" s="116" t="s">
        <v>23</v>
      </c>
      <c r="E991" s="208">
        <v>0.26</v>
      </c>
    </row>
    <row r="992" spans="2:5" ht="50.1" customHeight="1">
      <c r="B992" s="209">
        <v>93230</v>
      </c>
      <c r="C992" s="116" t="s">
        <v>1025</v>
      </c>
      <c r="D992" s="116" t="s">
        <v>23</v>
      </c>
      <c r="E992" s="208">
        <v>0.06</v>
      </c>
    </row>
    <row r="993" spans="2:5" ht="50.1" customHeight="1">
      <c r="B993" s="209">
        <v>93231</v>
      </c>
      <c r="C993" s="116" t="s">
        <v>1026</v>
      </c>
      <c r="D993" s="116" t="s">
        <v>23</v>
      </c>
      <c r="E993" s="208">
        <v>0.25</v>
      </c>
    </row>
    <row r="994" spans="2:5" ht="50.1" customHeight="1">
      <c r="B994" s="209">
        <v>93232</v>
      </c>
      <c r="C994" s="116" t="s">
        <v>1027</v>
      </c>
      <c r="D994" s="116" t="s">
        <v>23</v>
      </c>
      <c r="E994" s="208">
        <v>3.75</v>
      </c>
    </row>
    <row r="995" spans="2:5" ht="50.1" customHeight="1">
      <c r="B995" s="209">
        <v>93235</v>
      </c>
      <c r="C995" s="116" t="s">
        <v>1028</v>
      </c>
      <c r="D995" s="116" t="s">
        <v>23</v>
      </c>
      <c r="E995" s="208">
        <v>0.89</v>
      </c>
    </row>
    <row r="996" spans="2:5" ht="50.1" customHeight="1">
      <c r="B996" s="209">
        <v>93238</v>
      </c>
      <c r="C996" s="116" t="s">
        <v>1029</v>
      </c>
      <c r="D996" s="116" t="s">
        <v>23</v>
      </c>
      <c r="E996" s="208">
        <v>1.25</v>
      </c>
    </row>
    <row r="997" spans="2:5" ht="50.1" customHeight="1">
      <c r="B997" s="209">
        <v>93239</v>
      </c>
      <c r="C997" s="116" t="s">
        <v>1030</v>
      </c>
      <c r="D997" s="116" t="s">
        <v>23</v>
      </c>
      <c r="E997" s="208">
        <v>5.69</v>
      </c>
    </row>
    <row r="998" spans="2:5" ht="50.1" customHeight="1">
      <c r="B998" s="209">
        <v>93240</v>
      </c>
      <c r="C998" s="116" t="s">
        <v>1031</v>
      </c>
      <c r="D998" s="116" t="s">
        <v>23</v>
      </c>
      <c r="E998" s="208">
        <v>8.2100000000000009</v>
      </c>
    </row>
    <row r="999" spans="2:5" ht="50.1" customHeight="1">
      <c r="B999" s="209">
        <v>93267</v>
      </c>
      <c r="C999" s="116" t="s">
        <v>1032</v>
      </c>
      <c r="D999" s="116" t="s">
        <v>23</v>
      </c>
      <c r="E999" s="208">
        <v>23.62</v>
      </c>
    </row>
    <row r="1000" spans="2:5" ht="50.1" customHeight="1">
      <c r="B1000" s="209">
        <v>93269</v>
      </c>
      <c r="C1000" s="116" t="s">
        <v>1033</v>
      </c>
      <c r="D1000" s="116" t="s">
        <v>23</v>
      </c>
      <c r="E1000" s="208">
        <v>5.31</v>
      </c>
    </row>
    <row r="1001" spans="2:5" ht="50.1" customHeight="1">
      <c r="B1001" s="209">
        <v>93270</v>
      </c>
      <c r="C1001" s="116" t="s">
        <v>1034</v>
      </c>
      <c r="D1001" s="116" t="s">
        <v>23</v>
      </c>
      <c r="E1001" s="208">
        <v>25.83</v>
      </c>
    </row>
    <row r="1002" spans="2:5" ht="50.1" customHeight="1">
      <c r="B1002" s="209">
        <v>93271</v>
      </c>
      <c r="C1002" s="116" t="s">
        <v>1035</v>
      </c>
      <c r="D1002" s="116" t="s">
        <v>23</v>
      </c>
      <c r="E1002" s="208">
        <v>5.7</v>
      </c>
    </row>
    <row r="1003" spans="2:5" ht="50.1" customHeight="1">
      <c r="B1003" s="209">
        <v>93277</v>
      </c>
      <c r="C1003" s="116" t="s">
        <v>1036</v>
      </c>
      <c r="D1003" s="116" t="s">
        <v>23</v>
      </c>
      <c r="E1003" s="208">
        <v>0.32</v>
      </c>
    </row>
    <row r="1004" spans="2:5" ht="50.1" customHeight="1">
      <c r="B1004" s="209">
        <v>93278</v>
      </c>
      <c r="C1004" s="116" t="s">
        <v>1037</v>
      </c>
      <c r="D1004" s="116" t="s">
        <v>23</v>
      </c>
      <c r="E1004" s="208">
        <v>7.0000000000000007E-2</v>
      </c>
    </row>
    <row r="1005" spans="2:5" ht="50.1" customHeight="1">
      <c r="B1005" s="209">
        <v>93279</v>
      </c>
      <c r="C1005" s="116" t="s">
        <v>1038</v>
      </c>
      <c r="D1005" s="116" t="s">
        <v>23</v>
      </c>
      <c r="E1005" s="208">
        <v>0.3</v>
      </c>
    </row>
    <row r="1006" spans="2:5" ht="50.1" customHeight="1">
      <c r="B1006" s="209">
        <v>93280</v>
      </c>
      <c r="C1006" s="116" t="s">
        <v>1039</v>
      </c>
      <c r="D1006" s="116" t="s">
        <v>23</v>
      </c>
      <c r="E1006" s="208">
        <v>0.47</v>
      </c>
    </row>
    <row r="1007" spans="2:5" ht="50.1" customHeight="1">
      <c r="B1007" s="209">
        <v>93283</v>
      </c>
      <c r="C1007" s="116" t="s">
        <v>1040</v>
      </c>
      <c r="D1007" s="116" t="s">
        <v>23</v>
      </c>
      <c r="E1007" s="208">
        <v>49.65</v>
      </c>
    </row>
    <row r="1008" spans="2:5" ht="50.1" customHeight="1">
      <c r="B1008" s="209">
        <v>93284</v>
      </c>
      <c r="C1008" s="116" t="s">
        <v>1041</v>
      </c>
      <c r="D1008" s="116" t="s">
        <v>23</v>
      </c>
      <c r="E1008" s="208">
        <v>17</v>
      </c>
    </row>
    <row r="1009" spans="2:5" ht="50.1" customHeight="1">
      <c r="B1009" s="209">
        <v>93285</v>
      </c>
      <c r="C1009" s="116" t="s">
        <v>1042</v>
      </c>
      <c r="D1009" s="116" t="s">
        <v>23</v>
      </c>
      <c r="E1009" s="208">
        <v>79.81</v>
      </c>
    </row>
    <row r="1010" spans="2:5" ht="50.1" customHeight="1">
      <c r="B1010" s="209">
        <v>93286</v>
      </c>
      <c r="C1010" s="116" t="s">
        <v>1043</v>
      </c>
      <c r="D1010" s="116" t="s">
        <v>23</v>
      </c>
      <c r="E1010" s="208">
        <v>134.81</v>
      </c>
    </row>
    <row r="1011" spans="2:5" ht="50.1" customHeight="1">
      <c r="B1011" s="209">
        <v>93296</v>
      </c>
      <c r="C1011" s="116" t="s">
        <v>1044</v>
      </c>
      <c r="D1011" s="116" t="s">
        <v>23</v>
      </c>
      <c r="E1011" s="208">
        <v>3.47</v>
      </c>
    </row>
    <row r="1012" spans="2:5" ht="50.1" customHeight="1">
      <c r="B1012" s="209">
        <v>93397</v>
      </c>
      <c r="C1012" s="116" t="s">
        <v>1045</v>
      </c>
      <c r="D1012" s="116" t="s">
        <v>23</v>
      </c>
      <c r="E1012" s="208">
        <v>8.74</v>
      </c>
    </row>
    <row r="1013" spans="2:5" ht="50.1" customHeight="1">
      <c r="B1013" s="209">
        <v>93398</v>
      </c>
      <c r="C1013" s="116" t="s">
        <v>1046</v>
      </c>
      <c r="D1013" s="116" t="s">
        <v>23</v>
      </c>
      <c r="E1013" s="208">
        <v>3.48</v>
      </c>
    </row>
    <row r="1014" spans="2:5" ht="50.1" customHeight="1">
      <c r="B1014" s="209">
        <v>93399</v>
      </c>
      <c r="C1014" s="116" t="s">
        <v>1047</v>
      </c>
      <c r="D1014" s="116" t="s">
        <v>23</v>
      </c>
      <c r="E1014" s="208">
        <v>0.71</v>
      </c>
    </row>
    <row r="1015" spans="2:5" ht="50.1" customHeight="1">
      <c r="B1015" s="209">
        <v>93400</v>
      </c>
      <c r="C1015" s="116" t="s">
        <v>1048</v>
      </c>
      <c r="D1015" s="116" t="s">
        <v>23</v>
      </c>
      <c r="E1015" s="208">
        <v>16.399999999999999</v>
      </c>
    </row>
    <row r="1016" spans="2:5" ht="50.1" customHeight="1">
      <c r="B1016" s="209">
        <v>93401</v>
      </c>
      <c r="C1016" s="116" t="s">
        <v>1049</v>
      </c>
      <c r="D1016" s="116" t="s">
        <v>23</v>
      </c>
      <c r="E1016" s="208">
        <v>91.39</v>
      </c>
    </row>
    <row r="1017" spans="2:5" ht="50.1" customHeight="1">
      <c r="B1017" s="209">
        <v>93404</v>
      </c>
      <c r="C1017" s="116" t="s">
        <v>1050</v>
      </c>
      <c r="D1017" s="116" t="s">
        <v>23</v>
      </c>
      <c r="E1017" s="208">
        <v>4.3899999999999997</v>
      </c>
    </row>
    <row r="1018" spans="2:5" ht="50.1" customHeight="1">
      <c r="B1018" s="209">
        <v>93405</v>
      </c>
      <c r="C1018" s="116" t="s">
        <v>1051</v>
      </c>
      <c r="D1018" s="116" t="s">
        <v>23</v>
      </c>
      <c r="E1018" s="208">
        <v>0.87</v>
      </c>
    </row>
    <row r="1019" spans="2:5" ht="50.1" customHeight="1">
      <c r="B1019" s="209">
        <v>93406</v>
      </c>
      <c r="C1019" s="116" t="s">
        <v>1052</v>
      </c>
      <c r="D1019" s="116" t="s">
        <v>23</v>
      </c>
      <c r="E1019" s="208">
        <v>5.49</v>
      </c>
    </row>
    <row r="1020" spans="2:5" ht="50.1" customHeight="1">
      <c r="B1020" s="209">
        <v>93407</v>
      </c>
      <c r="C1020" s="116" t="s">
        <v>1053</v>
      </c>
      <c r="D1020" s="116" t="s">
        <v>23</v>
      </c>
      <c r="E1020" s="208">
        <v>30.47</v>
      </c>
    </row>
    <row r="1021" spans="2:5" ht="50.1" customHeight="1">
      <c r="B1021" s="209">
        <v>93411</v>
      </c>
      <c r="C1021" s="116" t="s">
        <v>1054</v>
      </c>
      <c r="D1021" s="116" t="s">
        <v>23</v>
      </c>
      <c r="E1021" s="208">
        <v>0.12</v>
      </c>
    </row>
    <row r="1022" spans="2:5" ht="50.1" customHeight="1">
      <c r="B1022" s="209">
        <v>93412</v>
      </c>
      <c r="C1022" s="116" t="s">
        <v>1055</v>
      </c>
      <c r="D1022" s="116" t="s">
        <v>23</v>
      </c>
      <c r="E1022" s="208">
        <v>0.04</v>
      </c>
    </row>
    <row r="1023" spans="2:5" ht="50.1" customHeight="1">
      <c r="B1023" s="209">
        <v>93413</v>
      </c>
      <c r="C1023" s="116" t="s">
        <v>1056</v>
      </c>
      <c r="D1023" s="116" t="s">
        <v>23</v>
      </c>
      <c r="E1023" s="208">
        <v>0.11</v>
      </c>
    </row>
    <row r="1024" spans="2:5" ht="50.1" customHeight="1">
      <c r="B1024" s="209">
        <v>93414</v>
      </c>
      <c r="C1024" s="116" t="s">
        <v>1057</v>
      </c>
      <c r="D1024" s="116" t="s">
        <v>23</v>
      </c>
      <c r="E1024" s="208">
        <v>8.74</v>
      </c>
    </row>
    <row r="1025" spans="2:5" ht="50.1" customHeight="1">
      <c r="B1025" s="209">
        <v>93417</v>
      </c>
      <c r="C1025" s="116" t="s">
        <v>1058</v>
      </c>
      <c r="D1025" s="116" t="s">
        <v>23</v>
      </c>
      <c r="E1025" s="208">
        <v>1.64</v>
      </c>
    </row>
    <row r="1026" spans="2:5" ht="50.1" customHeight="1">
      <c r="B1026" s="209">
        <v>93418</v>
      </c>
      <c r="C1026" s="116" t="s">
        <v>1059</v>
      </c>
      <c r="D1026" s="116" t="s">
        <v>23</v>
      </c>
      <c r="E1026" s="208">
        <v>0.56000000000000005</v>
      </c>
    </row>
    <row r="1027" spans="2:5" ht="50.1" customHeight="1">
      <c r="B1027" s="209">
        <v>93419</v>
      </c>
      <c r="C1027" s="116" t="s">
        <v>1060</v>
      </c>
      <c r="D1027" s="116" t="s">
        <v>23</v>
      </c>
      <c r="E1027" s="208">
        <v>1.46</v>
      </c>
    </row>
    <row r="1028" spans="2:5" ht="50.1" customHeight="1">
      <c r="B1028" s="209">
        <v>93420</v>
      </c>
      <c r="C1028" s="116" t="s">
        <v>1061</v>
      </c>
      <c r="D1028" s="116" t="s">
        <v>23</v>
      </c>
      <c r="E1028" s="208">
        <v>38.76</v>
      </c>
    </row>
    <row r="1029" spans="2:5" ht="50.1" customHeight="1">
      <c r="B1029" s="209">
        <v>93423</v>
      </c>
      <c r="C1029" s="116" t="s">
        <v>1062</v>
      </c>
      <c r="D1029" s="116" t="s">
        <v>23</v>
      </c>
      <c r="E1029" s="208">
        <v>2.3199999999999998</v>
      </c>
    </row>
    <row r="1030" spans="2:5" ht="50.1" customHeight="1">
      <c r="B1030" s="209">
        <v>93424</v>
      </c>
      <c r="C1030" s="116" t="s">
        <v>1063</v>
      </c>
      <c r="D1030" s="116" t="s">
        <v>23</v>
      </c>
      <c r="E1030" s="208">
        <v>0.79</v>
      </c>
    </row>
    <row r="1031" spans="2:5" ht="50.1" customHeight="1">
      <c r="B1031" s="209">
        <v>93425</v>
      </c>
      <c r="C1031" s="116" t="s">
        <v>1064</v>
      </c>
      <c r="D1031" s="116" t="s">
        <v>23</v>
      </c>
      <c r="E1031" s="208">
        <v>2.0699999999999998</v>
      </c>
    </row>
    <row r="1032" spans="2:5" ht="50.1" customHeight="1">
      <c r="B1032" s="209">
        <v>93426</v>
      </c>
      <c r="C1032" s="116" t="s">
        <v>1065</v>
      </c>
      <c r="D1032" s="116" t="s">
        <v>23</v>
      </c>
      <c r="E1032" s="208">
        <v>92.63</v>
      </c>
    </row>
    <row r="1033" spans="2:5" ht="50.1" customHeight="1">
      <c r="B1033" s="209">
        <v>93429</v>
      </c>
      <c r="C1033" s="116" t="s">
        <v>1066</v>
      </c>
      <c r="D1033" s="116" t="s">
        <v>23</v>
      </c>
      <c r="E1033" s="208">
        <v>61.6</v>
      </c>
    </row>
    <row r="1034" spans="2:5" ht="50.1" customHeight="1">
      <c r="B1034" s="209">
        <v>93430</v>
      </c>
      <c r="C1034" s="116" t="s">
        <v>1067</v>
      </c>
      <c r="D1034" s="116" t="s">
        <v>23</v>
      </c>
      <c r="E1034" s="208">
        <v>21.09</v>
      </c>
    </row>
    <row r="1035" spans="2:5" ht="50.1" customHeight="1">
      <c r="B1035" s="209">
        <v>93431</v>
      </c>
      <c r="C1035" s="116" t="s">
        <v>1068</v>
      </c>
      <c r="D1035" s="116" t="s">
        <v>23</v>
      </c>
      <c r="E1035" s="208">
        <v>99.02</v>
      </c>
    </row>
    <row r="1036" spans="2:5" ht="50.1" customHeight="1">
      <c r="B1036" s="209">
        <v>93432</v>
      </c>
      <c r="C1036" s="116" t="s">
        <v>1069</v>
      </c>
      <c r="D1036" s="116" t="s">
        <v>23</v>
      </c>
      <c r="E1036" s="159">
        <v>1752</v>
      </c>
    </row>
    <row r="1037" spans="2:5" ht="50.1" customHeight="1">
      <c r="B1037" s="209">
        <v>93435</v>
      </c>
      <c r="C1037" s="116" t="s">
        <v>1070</v>
      </c>
      <c r="D1037" s="116" t="s">
        <v>23</v>
      </c>
      <c r="E1037" s="208">
        <v>3.33</v>
      </c>
    </row>
    <row r="1038" spans="2:5" ht="50.1" customHeight="1">
      <c r="B1038" s="209">
        <v>93436</v>
      </c>
      <c r="C1038" s="116" t="s">
        <v>1071</v>
      </c>
      <c r="D1038" s="116" t="s">
        <v>23</v>
      </c>
      <c r="E1038" s="208">
        <v>1.33</v>
      </c>
    </row>
    <row r="1039" spans="2:5" ht="50.1" customHeight="1">
      <c r="B1039" s="209">
        <v>93437</v>
      </c>
      <c r="C1039" s="116" t="s">
        <v>1072</v>
      </c>
      <c r="D1039" s="116" t="s">
        <v>23</v>
      </c>
      <c r="E1039" s="208">
        <v>6.25</v>
      </c>
    </row>
    <row r="1040" spans="2:5" ht="50.1" customHeight="1">
      <c r="B1040" s="209">
        <v>93438</v>
      </c>
      <c r="C1040" s="116" t="s">
        <v>1073</v>
      </c>
      <c r="D1040" s="116" t="s">
        <v>23</v>
      </c>
      <c r="E1040" s="208">
        <v>17.190000000000001</v>
      </c>
    </row>
    <row r="1041" spans="2:5" ht="50.1" customHeight="1">
      <c r="B1041" s="209">
        <v>95114</v>
      </c>
      <c r="C1041" s="116" t="s">
        <v>1074</v>
      </c>
      <c r="D1041" s="116" t="s">
        <v>23</v>
      </c>
      <c r="E1041" s="208">
        <v>0.78</v>
      </c>
    </row>
    <row r="1042" spans="2:5" ht="50.1" customHeight="1">
      <c r="B1042" s="209">
        <v>95115</v>
      </c>
      <c r="C1042" s="116" t="s">
        <v>1075</v>
      </c>
      <c r="D1042" s="116" t="s">
        <v>23</v>
      </c>
      <c r="E1042" s="208">
        <v>0.17</v>
      </c>
    </row>
    <row r="1043" spans="2:5" ht="50.1" customHeight="1">
      <c r="B1043" s="209">
        <v>95116</v>
      </c>
      <c r="C1043" s="116" t="s">
        <v>1076</v>
      </c>
      <c r="D1043" s="116" t="s">
        <v>23</v>
      </c>
      <c r="E1043" s="208">
        <v>31.99</v>
      </c>
    </row>
    <row r="1044" spans="2:5" ht="50.1" customHeight="1">
      <c r="B1044" s="209">
        <v>95117</v>
      </c>
      <c r="C1044" s="116" t="s">
        <v>1077</v>
      </c>
      <c r="D1044" s="116" t="s">
        <v>23</v>
      </c>
      <c r="E1044" s="208">
        <v>9.59</v>
      </c>
    </row>
    <row r="1045" spans="2:5" ht="50.1" customHeight="1">
      <c r="B1045" s="209">
        <v>95118</v>
      </c>
      <c r="C1045" s="116" t="s">
        <v>1078</v>
      </c>
      <c r="D1045" s="116" t="s">
        <v>23</v>
      </c>
      <c r="E1045" s="208">
        <v>31.77</v>
      </c>
    </row>
    <row r="1046" spans="2:5" ht="50.1" customHeight="1">
      <c r="B1046" s="209">
        <v>95119</v>
      </c>
      <c r="C1046" s="116" t="s">
        <v>1079</v>
      </c>
      <c r="D1046" s="116" t="s">
        <v>23</v>
      </c>
      <c r="E1046" s="208">
        <v>10.88</v>
      </c>
    </row>
    <row r="1047" spans="2:5" ht="50.1" customHeight="1">
      <c r="B1047" s="209">
        <v>95120</v>
      </c>
      <c r="C1047" s="116" t="s">
        <v>1080</v>
      </c>
      <c r="D1047" s="116" t="s">
        <v>23</v>
      </c>
      <c r="E1047" s="208">
        <v>38.880000000000003</v>
      </c>
    </row>
    <row r="1048" spans="2:5" ht="50.1" customHeight="1">
      <c r="B1048" s="209">
        <v>95123</v>
      </c>
      <c r="C1048" s="116" t="s">
        <v>1081</v>
      </c>
      <c r="D1048" s="116" t="s">
        <v>23</v>
      </c>
      <c r="E1048" s="208">
        <v>11.4</v>
      </c>
    </row>
    <row r="1049" spans="2:5" ht="50.1" customHeight="1">
      <c r="B1049" s="209">
        <v>95124</v>
      </c>
      <c r="C1049" s="116" t="s">
        <v>1082</v>
      </c>
      <c r="D1049" s="116" t="s">
        <v>23</v>
      </c>
      <c r="E1049" s="208">
        <v>3.41</v>
      </c>
    </row>
    <row r="1050" spans="2:5" ht="50.1" customHeight="1">
      <c r="B1050" s="209">
        <v>95125</v>
      </c>
      <c r="C1050" s="116" t="s">
        <v>1083</v>
      </c>
      <c r="D1050" s="116" t="s">
        <v>23</v>
      </c>
      <c r="E1050" s="208">
        <v>12.47</v>
      </c>
    </row>
    <row r="1051" spans="2:5" ht="50.1" customHeight="1">
      <c r="B1051" s="209">
        <v>95126</v>
      </c>
      <c r="C1051" s="116" t="s">
        <v>1084</v>
      </c>
      <c r="D1051" s="116" t="s">
        <v>23</v>
      </c>
      <c r="E1051" s="208">
        <v>85.11</v>
      </c>
    </row>
    <row r="1052" spans="2:5" ht="50.1" customHeight="1">
      <c r="B1052" s="209">
        <v>95129</v>
      </c>
      <c r="C1052" s="116" t="s">
        <v>1085</v>
      </c>
      <c r="D1052" s="116" t="s">
        <v>23</v>
      </c>
      <c r="E1052" s="208">
        <v>20.23</v>
      </c>
    </row>
    <row r="1053" spans="2:5" ht="50.1" customHeight="1">
      <c r="B1053" s="209">
        <v>95130</v>
      </c>
      <c r="C1053" s="116" t="s">
        <v>1086</v>
      </c>
      <c r="D1053" s="116" t="s">
        <v>23</v>
      </c>
      <c r="E1053" s="208">
        <v>7.08</v>
      </c>
    </row>
    <row r="1054" spans="2:5" ht="50.1" customHeight="1">
      <c r="B1054" s="209">
        <v>95131</v>
      </c>
      <c r="C1054" s="116" t="s">
        <v>1087</v>
      </c>
      <c r="D1054" s="116" t="s">
        <v>23</v>
      </c>
      <c r="E1054" s="208">
        <v>37.94</v>
      </c>
    </row>
    <row r="1055" spans="2:5" ht="50.1" customHeight="1">
      <c r="B1055" s="209">
        <v>95132</v>
      </c>
      <c r="C1055" s="116" t="s">
        <v>1088</v>
      </c>
      <c r="D1055" s="116" t="s">
        <v>23</v>
      </c>
      <c r="E1055" s="208">
        <v>18.61</v>
      </c>
    </row>
    <row r="1056" spans="2:5" ht="50.1" customHeight="1">
      <c r="B1056" s="209">
        <v>95136</v>
      </c>
      <c r="C1056" s="116" t="s">
        <v>1089</v>
      </c>
      <c r="D1056" s="116" t="s">
        <v>23</v>
      </c>
      <c r="E1056" s="208">
        <v>0.03</v>
      </c>
    </row>
    <row r="1057" spans="2:5" ht="50.1" customHeight="1">
      <c r="B1057" s="209">
        <v>95137</v>
      </c>
      <c r="C1057" s="116" t="s">
        <v>1090</v>
      </c>
      <c r="D1057" s="116" t="s">
        <v>23</v>
      </c>
      <c r="E1057" s="208">
        <v>0.01</v>
      </c>
    </row>
    <row r="1058" spans="2:5" ht="50.1" customHeight="1">
      <c r="B1058" s="209">
        <v>95138</v>
      </c>
      <c r="C1058" s="116" t="s">
        <v>1091</v>
      </c>
      <c r="D1058" s="116" t="s">
        <v>23</v>
      </c>
      <c r="E1058" s="208">
        <v>0.02</v>
      </c>
    </row>
    <row r="1059" spans="2:5" ht="50.1" customHeight="1">
      <c r="B1059" s="209">
        <v>95208</v>
      </c>
      <c r="C1059" s="116" t="s">
        <v>1092</v>
      </c>
      <c r="D1059" s="116" t="s">
        <v>23</v>
      </c>
      <c r="E1059" s="208">
        <v>26.76</v>
      </c>
    </row>
    <row r="1060" spans="2:5" ht="50.1" customHeight="1">
      <c r="B1060" s="209">
        <v>95209</v>
      </c>
      <c r="C1060" s="116" t="s">
        <v>1093</v>
      </c>
      <c r="D1060" s="116" t="s">
        <v>23</v>
      </c>
      <c r="E1060" s="208">
        <v>6.02</v>
      </c>
    </row>
    <row r="1061" spans="2:5" ht="50.1" customHeight="1">
      <c r="B1061" s="209">
        <v>95210</v>
      </c>
      <c r="C1061" s="116" t="s">
        <v>1094</v>
      </c>
      <c r="D1061" s="116" t="s">
        <v>23</v>
      </c>
      <c r="E1061" s="208">
        <v>29.27</v>
      </c>
    </row>
    <row r="1062" spans="2:5" ht="50.1" customHeight="1">
      <c r="B1062" s="209">
        <v>95211</v>
      </c>
      <c r="C1062" s="116" t="s">
        <v>1095</v>
      </c>
      <c r="D1062" s="116" t="s">
        <v>23</v>
      </c>
      <c r="E1062" s="208">
        <v>5.7</v>
      </c>
    </row>
    <row r="1063" spans="2:5" ht="50.1" customHeight="1">
      <c r="B1063" s="209">
        <v>95214</v>
      </c>
      <c r="C1063" s="116" t="s">
        <v>1096</v>
      </c>
      <c r="D1063" s="116" t="s">
        <v>23</v>
      </c>
      <c r="E1063" s="208">
        <v>0.21</v>
      </c>
    </row>
    <row r="1064" spans="2:5" ht="50.1" customHeight="1">
      <c r="B1064" s="209">
        <v>95215</v>
      </c>
      <c r="C1064" s="116" t="s">
        <v>1097</v>
      </c>
      <c r="D1064" s="116" t="s">
        <v>23</v>
      </c>
      <c r="E1064" s="208">
        <v>0.04</v>
      </c>
    </row>
    <row r="1065" spans="2:5" ht="50.1" customHeight="1">
      <c r="B1065" s="209">
        <v>95216</v>
      </c>
      <c r="C1065" s="116" t="s">
        <v>1098</v>
      </c>
      <c r="D1065" s="116" t="s">
        <v>23</v>
      </c>
      <c r="E1065" s="208">
        <v>0.14000000000000001</v>
      </c>
    </row>
    <row r="1066" spans="2:5" ht="50.1" customHeight="1">
      <c r="B1066" s="209">
        <v>95217</v>
      </c>
      <c r="C1066" s="116" t="s">
        <v>1099</v>
      </c>
      <c r="D1066" s="116" t="s">
        <v>23</v>
      </c>
      <c r="E1066" s="208">
        <v>0.38</v>
      </c>
    </row>
    <row r="1067" spans="2:5" ht="50.1" customHeight="1">
      <c r="B1067" s="209">
        <v>95255</v>
      </c>
      <c r="C1067" s="116" t="s">
        <v>1100</v>
      </c>
      <c r="D1067" s="116" t="s">
        <v>23</v>
      </c>
      <c r="E1067" s="208">
        <v>0.69</v>
      </c>
    </row>
    <row r="1068" spans="2:5" ht="50.1" customHeight="1">
      <c r="B1068" s="209">
        <v>95256</v>
      </c>
      <c r="C1068" s="116" t="s">
        <v>1101</v>
      </c>
      <c r="D1068" s="116" t="s">
        <v>23</v>
      </c>
      <c r="E1068" s="208">
        <v>0.15</v>
      </c>
    </row>
    <row r="1069" spans="2:5" ht="50.1" customHeight="1">
      <c r="B1069" s="209">
        <v>95257</v>
      </c>
      <c r="C1069" s="116" t="s">
        <v>1102</v>
      </c>
      <c r="D1069" s="116" t="s">
        <v>23</v>
      </c>
      <c r="E1069" s="208">
        <v>0.86</v>
      </c>
    </row>
    <row r="1070" spans="2:5" ht="50.1" customHeight="1">
      <c r="B1070" s="209">
        <v>95260</v>
      </c>
      <c r="C1070" s="116" t="s">
        <v>1103</v>
      </c>
      <c r="D1070" s="116" t="s">
        <v>23</v>
      </c>
      <c r="E1070" s="208">
        <v>0.54</v>
      </c>
    </row>
    <row r="1071" spans="2:5" ht="50.1" customHeight="1">
      <c r="B1071" s="209">
        <v>95261</v>
      </c>
      <c r="C1071" s="116" t="s">
        <v>1104</v>
      </c>
      <c r="D1071" s="116" t="s">
        <v>23</v>
      </c>
      <c r="E1071" s="208">
        <v>0.15</v>
      </c>
    </row>
    <row r="1072" spans="2:5" ht="50.1" customHeight="1">
      <c r="B1072" s="209">
        <v>95262</v>
      </c>
      <c r="C1072" s="116" t="s">
        <v>1105</v>
      </c>
      <c r="D1072" s="116" t="s">
        <v>23</v>
      </c>
      <c r="E1072" s="208">
        <v>0.72</v>
      </c>
    </row>
    <row r="1073" spans="2:5" ht="50.1" customHeight="1">
      <c r="B1073" s="209">
        <v>95263</v>
      </c>
      <c r="C1073" s="116" t="s">
        <v>1106</v>
      </c>
      <c r="D1073" s="116" t="s">
        <v>23</v>
      </c>
      <c r="E1073" s="208">
        <v>2.0099999999999998</v>
      </c>
    </row>
    <row r="1074" spans="2:5" ht="50.1" customHeight="1">
      <c r="B1074" s="209">
        <v>95266</v>
      </c>
      <c r="C1074" s="116" t="s">
        <v>1107</v>
      </c>
      <c r="D1074" s="116" t="s">
        <v>23</v>
      </c>
      <c r="E1074" s="208">
        <v>0.36</v>
      </c>
    </row>
    <row r="1075" spans="2:5" ht="50.1" customHeight="1">
      <c r="B1075" s="209">
        <v>95267</v>
      </c>
      <c r="C1075" s="116" t="s">
        <v>1108</v>
      </c>
      <c r="D1075" s="116" t="s">
        <v>23</v>
      </c>
      <c r="E1075" s="208">
        <v>7.0000000000000007E-2</v>
      </c>
    </row>
    <row r="1076" spans="2:5" ht="50.1" customHeight="1">
      <c r="B1076" s="209">
        <v>95268</v>
      </c>
      <c r="C1076" s="116" t="s">
        <v>1109</v>
      </c>
      <c r="D1076" s="116" t="s">
        <v>23</v>
      </c>
      <c r="E1076" s="208">
        <v>0.35</v>
      </c>
    </row>
    <row r="1077" spans="2:5" ht="50.1" customHeight="1">
      <c r="B1077" s="209">
        <v>95269</v>
      </c>
      <c r="C1077" s="116" t="s">
        <v>1110</v>
      </c>
      <c r="D1077" s="116" t="s">
        <v>23</v>
      </c>
      <c r="E1077" s="208">
        <v>3.75</v>
      </c>
    </row>
    <row r="1078" spans="2:5" ht="50.1" customHeight="1">
      <c r="B1078" s="209">
        <v>95272</v>
      </c>
      <c r="C1078" s="116" t="s">
        <v>1111</v>
      </c>
      <c r="D1078" s="116" t="s">
        <v>23</v>
      </c>
      <c r="E1078" s="208">
        <v>0.35</v>
      </c>
    </row>
    <row r="1079" spans="2:5" ht="50.1" customHeight="1">
      <c r="B1079" s="209">
        <v>95273</v>
      </c>
      <c r="C1079" s="116" t="s">
        <v>1112</v>
      </c>
      <c r="D1079" s="116" t="s">
        <v>23</v>
      </c>
      <c r="E1079" s="208">
        <v>0.08</v>
      </c>
    </row>
    <row r="1080" spans="2:5" ht="50.1" customHeight="1">
      <c r="B1080" s="209">
        <v>95274</v>
      </c>
      <c r="C1080" s="116" t="s">
        <v>1113</v>
      </c>
      <c r="D1080" s="116" t="s">
        <v>23</v>
      </c>
      <c r="E1080" s="208">
        <v>0.28000000000000003</v>
      </c>
    </row>
    <row r="1081" spans="2:5" ht="50.1" customHeight="1">
      <c r="B1081" s="209">
        <v>95275</v>
      </c>
      <c r="C1081" s="116" t="s">
        <v>1114</v>
      </c>
      <c r="D1081" s="116" t="s">
        <v>23</v>
      </c>
      <c r="E1081" s="208">
        <v>1.54</v>
      </c>
    </row>
    <row r="1082" spans="2:5" ht="50.1" customHeight="1">
      <c r="B1082" s="209">
        <v>95278</v>
      </c>
      <c r="C1082" s="116" t="s">
        <v>1115</v>
      </c>
      <c r="D1082" s="116" t="s">
        <v>23</v>
      </c>
      <c r="E1082" s="208">
        <v>0.39</v>
      </c>
    </row>
    <row r="1083" spans="2:5" ht="50.1" customHeight="1">
      <c r="B1083" s="209">
        <v>95279</v>
      </c>
      <c r="C1083" s="116" t="s">
        <v>1116</v>
      </c>
      <c r="D1083" s="116" t="s">
        <v>23</v>
      </c>
      <c r="E1083" s="208">
        <v>0.08</v>
      </c>
    </row>
    <row r="1084" spans="2:5" ht="50.1" customHeight="1">
      <c r="B1084" s="209">
        <v>95280</v>
      </c>
      <c r="C1084" s="116" t="s">
        <v>1117</v>
      </c>
      <c r="D1084" s="116" t="s">
        <v>23</v>
      </c>
      <c r="E1084" s="208">
        <v>0.3</v>
      </c>
    </row>
    <row r="1085" spans="2:5" ht="50.1" customHeight="1">
      <c r="B1085" s="209">
        <v>95281</v>
      </c>
      <c r="C1085" s="116" t="s">
        <v>1118</v>
      </c>
      <c r="D1085" s="116" t="s">
        <v>23</v>
      </c>
      <c r="E1085" s="208">
        <v>3.75</v>
      </c>
    </row>
    <row r="1086" spans="2:5" ht="50.1" customHeight="1">
      <c r="B1086" s="209">
        <v>95617</v>
      </c>
      <c r="C1086" s="116" t="s">
        <v>1119</v>
      </c>
      <c r="D1086" s="116" t="s">
        <v>23</v>
      </c>
      <c r="E1086" s="208">
        <v>0.56000000000000005</v>
      </c>
    </row>
    <row r="1087" spans="2:5" ht="50.1" customHeight="1">
      <c r="B1087" s="209">
        <v>95618</v>
      </c>
      <c r="C1087" s="116" t="s">
        <v>1120</v>
      </c>
      <c r="D1087" s="116" t="s">
        <v>23</v>
      </c>
      <c r="E1087" s="208">
        <v>0.12</v>
      </c>
    </row>
    <row r="1088" spans="2:5" ht="50.1" customHeight="1">
      <c r="B1088" s="209">
        <v>95619</v>
      </c>
      <c r="C1088" s="116" t="s">
        <v>1121</v>
      </c>
      <c r="D1088" s="116" t="s">
        <v>23</v>
      </c>
      <c r="E1088" s="208">
        <v>0.71</v>
      </c>
    </row>
    <row r="1089" spans="2:5" ht="50.1" customHeight="1">
      <c r="B1089" s="209">
        <v>95627</v>
      </c>
      <c r="C1089" s="116" t="s">
        <v>1122</v>
      </c>
      <c r="D1089" s="116" t="s">
        <v>23</v>
      </c>
      <c r="E1089" s="208">
        <v>23.72</v>
      </c>
    </row>
    <row r="1090" spans="2:5" ht="50.1" customHeight="1">
      <c r="B1090" s="209">
        <v>95628</v>
      </c>
      <c r="C1090" s="116" t="s">
        <v>1123</v>
      </c>
      <c r="D1090" s="116" t="s">
        <v>23</v>
      </c>
      <c r="E1090" s="208">
        <v>6.23</v>
      </c>
    </row>
    <row r="1091" spans="2:5" ht="50.1" customHeight="1">
      <c r="B1091" s="209">
        <v>95629</v>
      </c>
      <c r="C1091" s="116" t="s">
        <v>1124</v>
      </c>
      <c r="D1091" s="116" t="s">
        <v>23</v>
      </c>
      <c r="E1091" s="208">
        <v>29.68</v>
      </c>
    </row>
    <row r="1092" spans="2:5" ht="50.1" customHeight="1">
      <c r="B1092" s="209">
        <v>95630</v>
      </c>
      <c r="C1092" s="116" t="s">
        <v>1125</v>
      </c>
      <c r="D1092" s="116" t="s">
        <v>23</v>
      </c>
      <c r="E1092" s="208">
        <v>61.28</v>
      </c>
    </row>
    <row r="1093" spans="2:5" ht="50.1" customHeight="1">
      <c r="B1093" s="209">
        <v>95698</v>
      </c>
      <c r="C1093" s="116" t="s">
        <v>1126</v>
      </c>
      <c r="D1093" s="116" t="s">
        <v>23</v>
      </c>
      <c r="E1093" s="208">
        <v>2.2999999999999998</v>
      </c>
    </row>
    <row r="1094" spans="2:5" ht="50.1" customHeight="1">
      <c r="B1094" s="209">
        <v>95699</v>
      </c>
      <c r="C1094" s="116" t="s">
        <v>1127</v>
      </c>
      <c r="D1094" s="116" t="s">
        <v>23</v>
      </c>
      <c r="E1094" s="208">
        <v>0.51</v>
      </c>
    </row>
    <row r="1095" spans="2:5" ht="50.1" customHeight="1">
      <c r="B1095" s="209">
        <v>95700</v>
      </c>
      <c r="C1095" s="116" t="s">
        <v>1128</v>
      </c>
      <c r="D1095" s="116" t="s">
        <v>23</v>
      </c>
      <c r="E1095" s="208">
        <v>2.88</v>
      </c>
    </row>
    <row r="1096" spans="2:5" ht="50.1" customHeight="1">
      <c r="B1096" s="209">
        <v>95701</v>
      </c>
      <c r="C1096" s="116" t="s">
        <v>1129</v>
      </c>
      <c r="D1096" s="116" t="s">
        <v>23</v>
      </c>
      <c r="E1096" s="208">
        <v>1.9</v>
      </c>
    </row>
    <row r="1097" spans="2:5" ht="50.1" customHeight="1">
      <c r="B1097" s="209">
        <v>95704</v>
      </c>
      <c r="C1097" s="116" t="s">
        <v>1130</v>
      </c>
      <c r="D1097" s="116" t="s">
        <v>23</v>
      </c>
      <c r="E1097" s="208">
        <v>21.57</v>
      </c>
    </row>
    <row r="1098" spans="2:5" ht="50.1" customHeight="1">
      <c r="B1098" s="209">
        <v>95705</v>
      </c>
      <c r="C1098" s="116" t="s">
        <v>1131</v>
      </c>
      <c r="D1098" s="116" t="s">
        <v>23</v>
      </c>
      <c r="E1098" s="208">
        <v>5.66</v>
      </c>
    </row>
    <row r="1099" spans="2:5" ht="50.1" customHeight="1">
      <c r="B1099" s="209">
        <v>95706</v>
      </c>
      <c r="C1099" s="116" t="s">
        <v>1132</v>
      </c>
      <c r="D1099" s="116" t="s">
        <v>23</v>
      </c>
      <c r="E1099" s="208">
        <v>27</v>
      </c>
    </row>
    <row r="1100" spans="2:5" ht="50.1" customHeight="1">
      <c r="B1100" s="209">
        <v>95707</v>
      </c>
      <c r="C1100" s="116" t="s">
        <v>1133</v>
      </c>
      <c r="D1100" s="116" t="s">
        <v>23</v>
      </c>
      <c r="E1100" s="208">
        <v>21.27</v>
      </c>
    </row>
    <row r="1101" spans="2:5" ht="50.1" customHeight="1">
      <c r="B1101" s="209">
        <v>95710</v>
      </c>
      <c r="C1101" s="116" t="s">
        <v>1134</v>
      </c>
      <c r="D1101" s="116" t="s">
        <v>23</v>
      </c>
      <c r="E1101" s="208">
        <v>25.93</v>
      </c>
    </row>
    <row r="1102" spans="2:5" ht="50.1" customHeight="1">
      <c r="B1102" s="209">
        <v>95711</v>
      </c>
      <c r="C1102" s="116" t="s">
        <v>1135</v>
      </c>
      <c r="D1102" s="116" t="s">
        <v>23</v>
      </c>
      <c r="E1102" s="208">
        <v>6.66</v>
      </c>
    </row>
    <row r="1103" spans="2:5" ht="50.1" customHeight="1">
      <c r="B1103" s="209">
        <v>95712</v>
      </c>
      <c r="C1103" s="116" t="s">
        <v>1136</v>
      </c>
      <c r="D1103" s="116" t="s">
        <v>23</v>
      </c>
      <c r="E1103" s="208">
        <v>32.42</v>
      </c>
    </row>
    <row r="1104" spans="2:5" ht="50.1" customHeight="1">
      <c r="B1104" s="209">
        <v>95713</v>
      </c>
      <c r="C1104" s="116" t="s">
        <v>1137</v>
      </c>
      <c r="D1104" s="116" t="s">
        <v>23</v>
      </c>
      <c r="E1104" s="208">
        <v>75.95</v>
      </c>
    </row>
    <row r="1105" spans="2:5" ht="50.1" customHeight="1">
      <c r="B1105" s="209">
        <v>95716</v>
      </c>
      <c r="C1105" s="116" t="s">
        <v>1138</v>
      </c>
      <c r="D1105" s="116" t="s">
        <v>23</v>
      </c>
      <c r="E1105" s="208">
        <v>24.96</v>
      </c>
    </row>
    <row r="1106" spans="2:5" ht="50.1" customHeight="1">
      <c r="B1106" s="209">
        <v>95717</v>
      </c>
      <c r="C1106" s="116" t="s">
        <v>1139</v>
      </c>
      <c r="D1106" s="116" t="s">
        <v>23</v>
      </c>
      <c r="E1106" s="208">
        <v>6.42</v>
      </c>
    </row>
    <row r="1107" spans="2:5" ht="50.1" customHeight="1">
      <c r="B1107" s="209">
        <v>95718</v>
      </c>
      <c r="C1107" s="116" t="s">
        <v>1140</v>
      </c>
      <c r="D1107" s="116" t="s">
        <v>23</v>
      </c>
      <c r="E1107" s="208">
        <v>31.21</v>
      </c>
    </row>
    <row r="1108" spans="2:5" ht="50.1" customHeight="1">
      <c r="B1108" s="209">
        <v>95719</v>
      </c>
      <c r="C1108" s="116" t="s">
        <v>1141</v>
      </c>
      <c r="D1108" s="116" t="s">
        <v>23</v>
      </c>
      <c r="E1108" s="208">
        <v>75.95</v>
      </c>
    </row>
    <row r="1109" spans="2:5" ht="50.1" customHeight="1">
      <c r="B1109" s="209">
        <v>95869</v>
      </c>
      <c r="C1109" s="116" t="s">
        <v>1142</v>
      </c>
      <c r="D1109" s="116" t="s">
        <v>23</v>
      </c>
      <c r="E1109" s="208">
        <v>1.27</v>
      </c>
    </row>
    <row r="1110" spans="2:5" ht="50.1" customHeight="1">
      <c r="B1110" s="209">
        <v>95870</v>
      </c>
      <c r="C1110" s="116" t="s">
        <v>1143</v>
      </c>
      <c r="D1110" s="116" t="s">
        <v>23</v>
      </c>
      <c r="E1110" s="208">
        <v>3.32</v>
      </c>
    </row>
    <row r="1111" spans="2:5" ht="50.1" customHeight="1">
      <c r="B1111" s="209">
        <v>95871</v>
      </c>
      <c r="C1111" s="116" t="s">
        <v>1144</v>
      </c>
      <c r="D1111" s="116" t="s">
        <v>23</v>
      </c>
      <c r="E1111" s="208">
        <v>157.82</v>
      </c>
    </row>
    <row r="1112" spans="2:5" ht="50.1" customHeight="1">
      <c r="B1112" s="209">
        <v>95874</v>
      </c>
      <c r="C1112" s="116" t="s">
        <v>1145</v>
      </c>
      <c r="D1112" s="116" t="s">
        <v>23</v>
      </c>
      <c r="E1112" s="208">
        <v>3.72</v>
      </c>
    </row>
    <row r="1113" spans="2:5" ht="50.1" customHeight="1">
      <c r="B1113" s="209">
        <v>96008</v>
      </c>
      <c r="C1113" s="116" t="s">
        <v>1146</v>
      </c>
      <c r="D1113" s="116" t="s">
        <v>23</v>
      </c>
      <c r="E1113" s="208">
        <v>12.18</v>
      </c>
    </row>
    <row r="1114" spans="2:5" ht="50.1" customHeight="1">
      <c r="B1114" s="209">
        <v>96009</v>
      </c>
      <c r="C1114" s="116" t="s">
        <v>1147</v>
      </c>
      <c r="D1114" s="116" t="s">
        <v>23</v>
      </c>
      <c r="E1114" s="208">
        <v>3.19</v>
      </c>
    </row>
    <row r="1115" spans="2:5" ht="50.1" customHeight="1">
      <c r="B1115" s="209">
        <v>96011</v>
      </c>
      <c r="C1115" s="116" t="s">
        <v>1148</v>
      </c>
      <c r="D1115" s="116" t="s">
        <v>23</v>
      </c>
      <c r="E1115" s="208">
        <v>13.31</v>
      </c>
    </row>
    <row r="1116" spans="2:5" ht="50.1" customHeight="1">
      <c r="B1116" s="209">
        <v>96012</v>
      </c>
      <c r="C1116" s="116" t="s">
        <v>1149</v>
      </c>
      <c r="D1116" s="116" t="s">
        <v>23</v>
      </c>
      <c r="E1116" s="208">
        <v>58.98</v>
      </c>
    </row>
    <row r="1117" spans="2:5" ht="50.1" customHeight="1">
      <c r="B1117" s="209">
        <v>96015</v>
      </c>
      <c r="C1117" s="116" t="s">
        <v>1150</v>
      </c>
      <c r="D1117" s="116" t="s">
        <v>23</v>
      </c>
      <c r="E1117" s="208">
        <v>12.07</v>
      </c>
    </row>
    <row r="1118" spans="2:5" ht="50.1" customHeight="1">
      <c r="B1118" s="209">
        <v>96016</v>
      </c>
      <c r="C1118" s="116" t="s">
        <v>1151</v>
      </c>
      <c r="D1118" s="116" t="s">
        <v>23</v>
      </c>
      <c r="E1118" s="208">
        <v>3.16</v>
      </c>
    </row>
    <row r="1119" spans="2:5" ht="50.1" customHeight="1">
      <c r="B1119" s="209">
        <v>96018</v>
      </c>
      <c r="C1119" s="116" t="s">
        <v>1152</v>
      </c>
      <c r="D1119" s="116" t="s">
        <v>23</v>
      </c>
      <c r="E1119" s="208">
        <v>13.2</v>
      </c>
    </row>
    <row r="1120" spans="2:5" ht="50.1" customHeight="1">
      <c r="B1120" s="209">
        <v>96019</v>
      </c>
      <c r="C1120" s="116" t="s">
        <v>1153</v>
      </c>
      <c r="D1120" s="116" t="s">
        <v>23</v>
      </c>
      <c r="E1120" s="208">
        <v>58.98</v>
      </c>
    </row>
    <row r="1121" spans="2:5" ht="50.1" customHeight="1">
      <c r="B1121" s="209">
        <v>96023</v>
      </c>
      <c r="C1121" s="116" t="s">
        <v>1154</v>
      </c>
      <c r="D1121" s="116" t="s">
        <v>23</v>
      </c>
      <c r="E1121" s="208">
        <v>9.32</v>
      </c>
    </row>
    <row r="1122" spans="2:5" ht="50.1" customHeight="1">
      <c r="B1122" s="209">
        <v>96024</v>
      </c>
      <c r="C1122" s="116" t="s">
        <v>1155</v>
      </c>
      <c r="D1122" s="116" t="s">
        <v>23</v>
      </c>
      <c r="E1122" s="208">
        <v>2.44</v>
      </c>
    </row>
    <row r="1123" spans="2:5" ht="50.1" customHeight="1">
      <c r="B1123" s="209">
        <v>96026</v>
      </c>
      <c r="C1123" s="116" t="s">
        <v>1156</v>
      </c>
      <c r="D1123" s="116" t="s">
        <v>23</v>
      </c>
      <c r="E1123" s="208">
        <v>10.19</v>
      </c>
    </row>
    <row r="1124" spans="2:5" ht="50.1" customHeight="1">
      <c r="B1124" s="209">
        <v>96027</v>
      </c>
      <c r="C1124" s="116" t="s">
        <v>1157</v>
      </c>
      <c r="D1124" s="116" t="s">
        <v>23</v>
      </c>
      <c r="E1124" s="208">
        <v>41.09</v>
      </c>
    </row>
    <row r="1125" spans="2:5" ht="50.1" customHeight="1">
      <c r="B1125" s="209">
        <v>96030</v>
      </c>
      <c r="C1125" s="116" t="s">
        <v>1158</v>
      </c>
      <c r="D1125" s="116" t="s">
        <v>23</v>
      </c>
      <c r="E1125" s="208">
        <v>15.89</v>
      </c>
    </row>
    <row r="1126" spans="2:5" ht="50.1" customHeight="1">
      <c r="B1126" s="209">
        <v>96031</v>
      </c>
      <c r="C1126" s="116" t="s">
        <v>1159</v>
      </c>
      <c r="D1126" s="116" t="s">
        <v>23</v>
      </c>
      <c r="E1126" s="208">
        <v>5.55</v>
      </c>
    </row>
    <row r="1127" spans="2:5" ht="50.1" customHeight="1">
      <c r="B1127" s="209">
        <v>96032</v>
      </c>
      <c r="C1127" s="116" t="s">
        <v>1160</v>
      </c>
      <c r="D1127" s="116" t="s">
        <v>23</v>
      </c>
      <c r="E1127" s="208">
        <v>1.1399999999999999</v>
      </c>
    </row>
    <row r="1128" spans="2:5" ht="50.1" customHeight="1">
      <c r="B1128" s="209">
        <v>96033</v>
      </c>
      <c r="C1128" s="116" t="s">
        <v>1161</v>
      </c>
      <c r="D1128" s="116" t="s">
        <v>23</v>
      </c>
      <c r="E1128" s="208">
        <v>29.8</v>
      </c>
    </row>
    <row r="1129" spans="2:5" ht="50.1" customHeight="1">
      <c r="B1129" s="209">
        <v>96034</v>
      </c>
      <c r="C1129" s="116" t="s">
        <v>1162</v>
      </c>
      <c r="D1129" s="116" t="s">
        <v>23</v>
      </c>
      <c r="E1129" s="208">
        <v>111.21</v>
      </c>
    </row>
    <row r="1130" spans="2:5" ht="50.1" customHeight="1">
      <c r="B1130" s="209">
        <v>96053</v>
      </c>
      <c r="C1130" s="116" t="s">
        <v>1163</v>
      </c>
      <c r="D1130" s="116" t="s">
        <v>23</v>
      </c>
      <c r="E1130" s="208">
        <v>9.43</v>
      </c>
    </row>
    <row r="1131" spans="2:5" ht="50.1" customHeight="1">
      <c r="B1131" s="209">
        <v>96054</v>
      </c>
      <c r="C1131" s="116" t="s">
        <v>1164</v>
      </c>
      <c r="D1131" s="116" t="s">
        <v>23</v>
      </c>
      <c r="E1131" s="208">
        <v>16.43</v>
      </c>
    </row>
    <row r="1132" spans="2:5" ht="50.1" customHeight="1">
      <c r="B1132" s="209">
        <v>96055</v>
      </c>
      <c r="C1132" s="116" t="s">
        <v>1165</v>
      </c>
      <c r="D1132" s="116" t="s">
        <v>23</v>
      </c>
      <c r="E1132" s="208">
        <v>2.4700000000000002</v>
      </c>
    </row>
    <row r="1133" spans="2:5" ht="50.1" customHeight="1">
      <c r="B1133" s="209">
        <v>96056</v>
      </c>
      <c r="C1133" s="116" t="s">
        <v>1166</v>
      </c>
      <c r="D1133" s="116" t="s">
        <v>23</v>
      </c>
      <c r="E1133" s="208">
        <v>10.3</v>
      </c>
    </row>
    <row r="1134" spans="2:5" ht="50.1" customHeight="1">
      <c r="B1134" s="209">
        <v>96057</v>
      </c>
      <c r="C1134" s="116" t="s">
        <v>1167</v>
      </c>
      <c r="D1134" s="116" t="s">
        <v>23</v>
      </c>
      <c r="E1134" s="208">
        <v>41.09</v>
      </c>
    </row>
    <row r="1135" spans="2:5" ht="50.1" customHeight="1">
      <c r="B1135" s="209">
        <v>96060</v>
      </c>
      <c r="C1135" s="116" t="s">
        <v>1168</v>
      </c>
      <c r="D1135" s="116" t="s">
        <v>23</v>
      </c>
      <c r="E1135" s="208">
        <v>3.15</v>
      </c>
    </row>
    <row r="1136" spans="2:5" ht="50.1" customHeight="1">
      <c r="B1136" s="209">
        <v>96061</v>
      </c>
      <c r="C1136" s="116" t="s">
        <v>1169</v>
      </c>
      <c r="D1136" s="116" t="s">
        <v>23</v>
      </c>
      <c r="E1136" s="208">
        <v>20.54</v>
      </c>
    </row>
    <row r="1137" spans="2:5" ht="50.1" customHeight="1">
      <c r="B1137" s="209">
        <v>96062</v>
      </c>
      <c r="C1137" s="116" t="s">
        <v>1170</v>
      </c>
      <c r="D1137" s="116" t="s">
        <v>23</v>
      </c>
      <c r="E1137" s="208">
        <v>23.03</v>
      </c>
    </row>
    <row r="1138" spans="2:5" ht="50.1" customHeight="1">
      <c r="B1138" s="209">
        <v>96241</v>
      </c>
      <c r="C1138" s="116" t="s">
        <v>1171</v>
      </c>
      <c r="D1138" s="116" t="s">
        <v>23</v>
      </c>
      <c r="E1138" s="208">
        <v>14.45</v>
      </c>
    </row>
    <row r="1139" spans="2:5" ht="50.1" customHeight="1">
      <c r="B1139" s="209">
        <v>96242</v>
      </c>
      <c r="C1139" s="116" t="s">
        <v>1172</v>
      </c>
      <c r="D1139" s="116" t="s">
        <v>23</v>
      </c>
      <c r="E1139" s="208">
        <v>3.71</v>
      </c>
    </row>
    <row r="1140" spans="2:5" ht="50.1" customHeight="1">
      <c r="B1140" s="209">
        <v>96243</v>
      </c>
      <c r="C1140" s="116" t="s">
        <v>1173</v>
      </c>
      <c r="D1140" s="116" t="s">
        <v>23</v>
      </c>
      <c r="E1140" s="208">
        <v>18.059999999999999</v>
      </c>
    </row>
    <row r="1141" spans="2:5" ht="50.1" customHeight="1">
      <c r="B1141" s="209">
        <v>96244</v>
      </c>
      <c r="C1141" s="116" t="s">
        <v>1174</v>
      </c>
      <c r="D1141" s="116" t="s">
        <v>23</v>
      </c>
      <c r="E1141" s="208">
        <v>14.7</v>
      </c>
    </row>
    <row r="1142" spans="2:5" ht="50.1" customHeight="1">
      <c r="B1142" s="209">
        <v>96298</v>
      </c>
      <c r="C1142" s="116" t="s">
        <v>1175</v>
      </c>
      <c r="D1142" s="116" t="s">
        <v>23</v>
      </c>
      <c r="E1142" s="208">
        <v>33.69</v>
      </c>
    </row>
    <row r="1143" spans="2:5" ht="50.1" customHeight="1">
      <c r="B1143" s="209">
        <v>96299</v>
      </c>
      <c r="C1143" s="116" t="s">
        <v>1176</v>
      </c>
      <c r="D1143" s="116" t="s">
        <v>23</v>
      </c>
      <c r="E1143" s="208">
        <v>8.84</v>
      </c>
    </row>
    <row r="1144" spans="2:5" ht="50.1" customHeight="1">
      <c r="B1144" s="209">
        <v>96300</v>
      </c>
      <c r="C1144" s="116" t="s">
        <v>1177</v>
      </c>
      <c r="D1144" s="116" t="s">
        <v>23</v>
      </c>
      <c r="E1144" s="208">
        <v>42.16</v>
      </c>
    </row>
    <row r="1145" spans="2:5" ht="50.1" customHeight="1">
      <c r="B1145" s="209">
        <v>96301</v>
      </c>
      <c r="C1145" s="116" t="s">
        <v>1178</v>
      </c>
      <c r="D1145" s="116" t="s">
        <v>23</v>
      </c>
      <c r="E1145" s="208">
        <v>53.91</v>
      </c>
    </row>
    <row r="1146" spans="2:5" ht="50.1" customHeight="1">
      <c r="B1146" s="209">
        <v>96304</v>
      </c>
      <c r="C1146" s="116" t="s">
        <v>1179</v>
      </c>
      <c r="D1146" s="116" t="s">
        <v>23</v>
      </c>
      <c r="E1146" s="208">
        <v>0.11</v>
      </c>
    </row>
    <row r="1147" spans="2:5" ht="50.1" customHeight="1">
      <c r="B1147" s="209">
        <v>96305</v>
      </c>
      <c r="C1147" s="116" t="s">
        <v>1180</v>
      </c>
      <c r="D1147" s="116" t="s">
        <v>23</v>
      </c>
      <c r="E1147" s="208">
        <v>0.03</v>
      </c>
    </row>
    <row r="1148" spans="2:5" ht="50.1" customHeight="1">
      <c r="B1148" s="209">
        <v>96306</v>
      </c>
      <c r="C1148" s="116" t="s">
        <v>1181</v>
      </c>
      <c r="D1148" s="116" t="s">
        <v>23</v>
      </c>
      <c r="E1148" s="208">
        <v>0.14000000000000001</v>
      </c>
    </row>
    <row r="1149" spans="2:5" ht="50.1" customHeight="1">
      <c r="B1149" s="209">
        <v>96307</v>
      </c>
      <c r="C1149" s="116" t="s">
        <v>1182</v>
      </c>
      <c r="D1149" s="116" t="s">
        <v>23</v>
      </c>
      <c r="E1149" s="208">
        <v>0.77</v>
      </c>
    </row>
    <row r="1150" spans="2:5" ht="50.1" customHeight="1">
      <c r="B1150" s="209">
        <v>96457</v>
      </c>
      <c r="C1150" s="116" t="s">
        <v>1183</v>
      </c>
      <c r="D1150" s="116" t="s">
        <v>23</v>
      </c>
      <c r="E1150" s="208">
        <v>53.91</v>
      </c>
    </row>
    <row r="1151" spans="2:5" ht="50.1" customHeight="1">
      <c r="B1151" s="209">
        <v>96458</v>
      </c>
      <c r="C1151" s="116" t="s">
        <v>1184</v>
      </c>
      <c r="D1151" s="116" t="s">
        <v>23</v>
      </c>
      <c r="E1151" s="208">
        <v>32.92</v>
      </c>
    </row>
    <row r="1152" spans="2:5" ht="50.1" customHeight="1">
      <c r="B1152" s="209">
        <v>96459</v>
      </c>
      <c r="C1152" s="116" t="s">
        <v>1185</v>
      </c>
      <c r="D1152" s="116" t="s">
        <v>23</v>
      </c>
      <c r="E1152" s="208">
        <v>6.91</v>
      </c>
    </row>
    <row r="1153" spans="2:5" ht="50.1" customHeight="1">
      <c r="B1153" s="209">
        <v>96460</v>
      </c>
      <c r="C1153" s="116" t="s">
        <v>1186</v>
      </c>
      <c r="D1153" s="116" t="s">
        <v>23</v>
      </c>
      <c r="E1153" s="208">
        <v>26.3</v>
      </c>
    </row>
    <row r="1154" spans="2:5" ht="50.1" customHeight="1">
      <c r="B1154" s="209">
        <v>98760</v>
      </c>
      <c r="C1154" s="116" t="s">
        <v>1187</v>
      </c>
      <c r="D1154" s="116" t="s">
        <v>23</v>
      </c>
      <c r="E1154" s="208">
        <v>7.0000000000000007E-2</v>
      </c>
    </row>
    <row r="1155" spans="2:5" ht="50.1" customHeight="1">
      <c r="B1155" s="209">
        <v>98761</v>
      </c>
      <c r="C1155" s="116" t="s">
        <v>1188</v>
      </c>
      <c r="D1155" s="116" t="s">
        <v>23</v>
      </c>
      <c r="E1155" s="208">
        <v>0.01</v>
      </c>
    </row>
    <row r="1156" spans="2:5" ht="50.1" customHeight="1">
      <c r="B1156" s="209">
        <v>98762</v>
      </c>
      <c r="C1156" s="116" t="s">
        <v>1189</v>
      </c>
      <c r="D1156" s="116" t="s">
        <v>23</v>
      </c>
      <c r="E1156" s="208">
        <v>0.09</v>
      </c>
    </row>
    <row r="1157" spans="2:5" ht="50.1" customHeight="1">
      <c r="B1157" s="209">
        <v>98763</v>
      </c>
      <c r="C1157" s="116" t="s">
        <v>1190</v>
      </c>
      <c r="D1157" s="116" t="s">
        <v>23</v>
      </c>
      <c r="E1157" s="208">
        <v>2.79</v>
      </c>
    </row>
    <row r="1158" spans="2:5" ht="50.1" customHeight="1">
      <c r="B1158" s="209">
        <v>99829</v>
      </c>
      <c r="C1158" s="116" t="s">
        <v>16138</v>
      </c>
      <c r="D1158" s="116" t="s">
        <v>23</v>
      </c>
      <c r="E1158" s="208">
        <v>0.11</v>
      </c>
    </row>
    <row r="1159" spans="2:5" ht="50.1" customHeight="1">
      <c r="B1159" s="209">
        <v>99830</v>
      </c>
      <c r="C1159" s="116" t="s">
        <v>16139</v>
      </c>
      <c r="D1159" s="116" t="s">
        <v>23</v>
      </c>
      <c r="E1159" s="208">
        <v>0.02</v>
      </c>
    </row>
    <row r="1160" spans="2:5" ht="50.1" customHeight="1">
      <c r="B1160" s="209">
        <v>99831</v>
      </c>
      <c r="C1160" s="116" t="s">
        <v>16140</v>
      </c>
      <c r="D1160" s="116" t="s">
        <v>23</v>
      </c>
      <c r="E1160" s="208">
        <v>0.16</v>
      </c>
    </row>
    <row r="1161" spans="2:5" ht="50.1" customHeight="1">
      <c r="B1161" s="209">
        <v>99832</v>
      </c>
      <c r="C1161" s="116" t="s">
        <v>16141</v>
      </c>
      <c r="D1161" s="116" t="s">
        <v>23</v>
      </c>
      <c r="E1161" s="208">
        <v>0.72</v>
      </c>
    </row>
    <row r="1162" spans="2:5" ht="50.1" customHeight="1">
      <c r="B1162" s="209">
        <v>55960</v>
      </c>
      <c r="C1162" s="116" t="s">
        <v>1191</v>
      </c>
      <c r="D1162" s="116" t="s">
        <v>6287</v>
      </c>
      <c r="E1162" s="208">
        <v>4.72</v>
      </c>
    </row>
    <row r="1163" spans="2:5" ht="50.1" customHeight="1">
      <c r="B1163" s="209">
        <v>92259</v>
      </c>
      <c r="C1163" s="116" t="s">
        <v>16619</v>
      </c>
      <c r="D1163" s="116" t="s">
        <v>6220</v>
      </c>
      <c r="E1163" s="208">
        <v>327.33999999999997</v>
      </c>
    </row>
    <row r="1164" spans="2:5" ht="50.1" customHeight="1">
      <c r="B1164" s="209">
        <v>92260</v>
      </c>
      <c r="C1164" s="116" t="s">
        <v>16620</v>
      </c>
      <c r="D1164" s="116" t="s">
        <v>6220</v>
      </c>
      <c r="E1164" s="208">
        <v>371.23</v>
      </c>
    </row>
    <row r="1165" spans="2:5" ht="50.1" customHeight="1">
      <c r="B1165" s="209">
        <v>92261</v>
      </c>
      <c r="C1165" s="116" t="s">
        <v>16621</v>
      </c>
      <c r="D1165" s="116" t="s">
        <v>6220</v>
      </c>
      <c r="E1165" s="208">
        <v>413.79</v>
      </c>
    </row>
    <row r="1166" spans="2:5" ht="50.1" customHeight="1">
      <c r="B1166" s="209">
        <v>92262</v>
      </c>
      <c r="C1166" s="116" t="s">
        <v>16622</v>
      </c>
      <c r="D1166" s="116" t="s">
        <v>6220</v>
      </c>
      <c r="E1166" s="208">
        <v>482.3</v>
      </c>
    </row>
    <row r="1167" spans="2:5" ht="50.1" customHeight="1">
      <c r="B1167" s="209">
        <v>92539</v>
      </c>
      <c r="C1167" s="116" t="s">
        <v>16623</v>
      </c>
      <c r="D1167" s="116" t="s">
        <v>6287</v>
      </c>
      <c r="E1167" s="208">
        <v>57.58</v>
      </c>
    </row>
    <row r="1168" spans="2:5" ht="50.1" customHeight="1">
      <c r="B1168" s="209">
        <v>92540</v>
      </c>
      <c r="C1168" s="116" t="s">
        <v>16624</v>
      </c>
      <c r="D1168" s="116" t="s">
        <v>6287</v>
      </c>
      <c r="E1168" s="208">
        <v>64.17</v>
      </c>
    </row>
    <row r="1169" spans="2:5" ht="50.1" customHeight="1">
      <c r="B1169" s="209">
        <v>92541</v>
      </c>
      <c r="C1169" s="116" t="s">
        <v>16625</v>
      </c>
      <c r="D1169" s="116" t="s">
        <v>6287</v>
      </c>
      <c r="E1169" s="208">
        <v>61.88</v>
      </c>
    </row>
    <row r="1170" spans="2:5" ht="50.1" customHeight="1">
      <c r="B1170" s="209">
        <v>92542</v>
      </c>
      <c r="C1170" s="116" t="s">
        <v>16626</v>
      </c>
      <c r="D1170" s="116" t="s">
        <v>6287</v>
      </c>
      <c r="E1170" s="208">
        <v>74.44</v>
      </c>
    </row>
    <row r="1171" spans="2:5" ht="50.1" customHeight="1">
      <c r="B1171" s="209">
        <v>92543</v>
      </c>
      <c r="C1171" s="116" t="s">
        <v>16627</v>
      </c>
      <c r="D1171" s="116" t="s">
        <v>6287</v>
      </c>
      <c r="E1171" s="208">
        <v>16.41</v>
      </c>
    </row>
    <row r="1172" spans="2:5" ht="50.1" customHeight="1">
      <c r="B1172" s="209">
        <v>92544</v>
      </c>
      <c r="C1172" s="116" t="s">
        <v>16628</v>
      </c>
      <c r="D1172" s="116" t="s">
        <v>6287</v>
      </c>
      <c r="E1172" s="208">
        <v>14</v>
      </c>
    </row>
    <row r="1173" spans="2:5" ht="50.1" customHeight="1">
      <c r="B1173" s="209">
        <v>92545</v>
      </c>
      <c r="C1173" s="116" t="s">
        <v>16629</v>
      </c>
      <c r="D1173" s="116" t="s">
        <v>6220</v>
      </c>
      <c r="E1173" s="208">
        <v>701.39</v>
      </c>
    </row>
    <row r="1174" spans="2:5" ht="50.1" customHeight="1">
      <c r="B1174" s="209">
        <v>92546</v>
      </c>
      <c r="C1174" s="116" t="s">
        <v>16630</v>
      </c>
      <c r="D1174" s="116" t="s">
        <v>6220</v>
      </c>
      <c r="E1174" s="208">
        <v>859.55</v>
      </c>
    </row>
    <row r="1175" spans="2:5" ht="50.1" customHeight="1">
      <c r="B1175" s="209">
        <v>92547</v>
      </c>
      <c r="C1175" s="116" t="s">
        <v>16631</v>
      </c>
      <c r="D1175" s="116" t="s">
        <v>6220</v>
      </c>
      <c r="E1175" s="208">
        <v>909.17</v>
      </c>
    </row>
    <row r="1176" spans="2:5" ht="50.1" customHeight="1">
      <c r="B1176" s="209">
        <v>92548</v>
      </c>
      <c r="C1176" s="116" t="s">
        <v>16632</v>
      </c>
      <c r="D1176" s="116" t="s">
        <v>6220</v>
      </c>
      <c r="E1176" s="159">
        <v>1012.73</v>
      </c>
    </row>
    <row r="1177" spans="2:5" ht="50.1" customHeight="1">
      <c r="B1177" s="209">
        <v>92549</v>
      </c>
      <c r="C1177" s="116" t="s">
        <v>16633</v>
      </c>
      <c r="D1177" s="116" t="s">
        <v>6220</v>
      </c>
      <c r="E1177" s="159">
        <v>1269.23</v>
      </c>
    </row>
    <row r="1178" spans="2:5" ht="50.1" customHeight="1">
      <c r="B1178" s="209">
        <v>92550</v>
      </c>
      <c r="C1178" s="116" t="s">
        <v>16634</v>
      </c>
      <c r="D1178" s="116" t="s">
        <v>6220</v>
      </c>
      <c r="E1178" s="159">
        <v>1524.5</v>
      </c>
    </row>
    <row r="1179" spans="2:5" ht="50.1" customHeight="1">
      <c r="B1179" s="209">
        <v>92551</v>
      </c>
      <c r="C1179" s="116" t="s">
        <v>16635</v>
      </c>
      <c r="D1179" s="116" t="s">
        <v>6220</v>
      </c>
      <c r="E1179" s="159">
        <v>1590.5</v>
      </c>
    </row>
    <row r="1180" spans="2:5" ht="50.1" customHeight="1">
      <c r="B1180" s="209">
        <v>92552</v>
      </c>
      <c r="C1180" s="116" t="s">
        <v>16636</v>
      </c>
      <c r="D1180" s="116" t="s">
        <v>6220</v>
      </c>
      <c r="E1180" s="159">
        <v>1735.09</v>
      </c>
    </row>
    <row r="1181" spans="2:5" ht="50.1" customHeight="1">
      <c r="B1181" s="209">
        <v>92553</v>
      </c>
      <c r="C1181" s="116" t="s">
        <v>16637</v>
      </c>
      <c r="D1181" s="116" t="s">
        <v>6220</v>
      </c>
      <c r="E1181" s="159">
        <v>2002.22</v>
      </c>
    </row>
    <row r="1182" spans="2:5" ht="50.1" customHeight="1">
      <c r="B1182" s="209">
        <v>92554</v>
      </c>
      <c r="C1182" s="116" t="s">
        <v>16638</v>
      </c>
      <c r="D1182" s="116" t="s">
        <v>6220</v>
      </c>
      <c r="E1182" s="159">
        <v>2077.33</v>
      </c>
    </row>
    <row r="1183" spans="2:5" ht="50.1" customHeight="1">
      <c r="B1183" s="209">
        <v>92555</v>
      </c>
      <c r="C1183" s="116" t="s">
        <v>16639</v>
      </c>
      <c r="D1183" s="116" t="s">
        <v>6220</v>
      </c>
      <c r="E1183" s="208">
        <v>691.32</v>
      </c>
    </row>
    <row r="1184" spans="2:5" ht="50.1" customHeight="1">
      <c r="B1184" s="209">
        <v>92556</v>
      </c>
      <c r="C1184" s="116" t="s">
        <v>16640</v>
      </c>
      <c r="D1184" s="116" t="s">
        <v>6220</v>
      </c>
      <c r="E1184" s="208">
        <v>842.92</v>
      </c>
    </row>
    <row r="1185" spans="2:5" ht="50.1" customHeight="1">
      <c r="B1185" s="209">
        <v>92557</v>
      </c>
      <c r="C1185" s="116" t="s">
        <v>16641</v>
      </c>
      <c r="D1185" s="116" t="s">
        <v>6220</v>
      </c>
      <c r="E1185" s="208">
        <v>892.53</v>
      </c>
    </row>
    <row r="1186" spans="2:5" ht="50.1" customHeight="1">
      <c r="B1186" s="209">
        <v>92558</v>
      </c>
      <c r="C1186" s="116" t="s">
        <v>16642</v>
      </c>
      <c r="D1186" s="116" t="s">
        <v>6220</v>
      </c>
      <c r="E1186" s="159">
        <v>1002.66</v>
      </c>
    </row>
    <row r="1187" spans="2:5" ht="50.1" customHeight="1">
      <c r="B1187" s="209">
        <v>92559</v>
      </c>
      <c r="C1187" s="116" t="s">
        <v>16643</v>
      </c>
      <c r="D1187" s="116" t="s">
        <v>6220</v>
      </c>
      <c r="E1187" s="159">
        <v>1251.51</v>
      </c>
    </row>
    <row r="1188" spans="2:5" ht="50.1" customHeight="1">
      <c r="B1188" s="209">
        <v>92560</v>
      </c>
      <c r="C1188" s="116" t="s">
        <v>16644</v>
      </c>
      <c r="D1188" s="116" t="s">
        <v>6220</v>
      </c>
      <c r="E1188" s="159">
        <v>1497.47</v>
      </c>
    </row>
    <row r="1189" spans="2:5" ht="50.1" customHeight="1">
      <c r="B1189" s="209">
        <v>92561</v>
      </c>
      <c r="C1189" s="116" t="s">
        <v>16645</v>
      </c>
      <c r="D1189" s="116" t="s">
        <v>6220</v>
      </c>
      <c r="E1189" s="159">
        <v>1564.68</v>
      </c>
    </row>
    <row r="1190" spans="2:5" ht="50.1" customHeight="1">
      <c r="B1190" s="209">
        <v>92562</v>
      </c>
      <c r="C1190" s="116" t="s">
        <v>16646</v>
      </c>
      <c r="D1190" s="116" t="s">
        <v>6220</v>
      </c>
      <c r="E1190" s="159">
        <v>1692.64</v>
      </c>
    </row>
    <row r="1191" spans="2:5" ht="50.1" customHeight="1">
      <c r="B1191" s="209">
        <v>92563</v>
      </c>
      <c r="C1191" s="116" t="s">
        <v>16647</v>
      </c>
      <c r="D1191" s="116" t="s">
        <v>6220</v>
      </c>
      <c r="E1191" s="159">
        <v>1950.59</v>
      </c>
    </row>
    <row r="1192" spans="2:5" ht="50.1" customHeight="1">
      <c r="B1192" s="209">
        <v>92564</v>
      </c>
      <c r="C1192" s="116" t="s">
        <v>16648</v>
      </c>
      <c r="D1192" s="116" t="s">
        <v>6220</v>
      </c>
      <c r="E1192" s="159">
        <v>2014.55</v>
      </c>
    </row>
    <row r="1193" spans="2:5" ht="50.1" customHeight="1">
      <c r="B1193" s="209">
        <v>92565</v>
      </c>
      <c r="C1193" s="116" t="s">
        <v>1192</v>
      </c>
      <c r="D1193" s="116" t="s">
        <v>6287</v>
      </c>
      <c r="E1193" s="208">
        <v>27.02</v>
      </c>
    </row>
    <row r="1194" spans="2:5" ht="50.1" customHeight="1">
      <c r="B1194" s="209">
        <v>92566</v>
      </c>
      <c r="C1194" s="116" t="s">
        <v>1193</v>
      </c>
      <c r="D1194" s="116" t="s">
        <v>6287</v>
      </c>
      <c r="E1194" s="208">
        <v>16.98</v>
      </c>
    </row>
    <row r="1195" spans="2:5" ht="50.1" customHeight="1">
      <c r="B1195" s="209">
        <v>92567</v>
      </c>
      <c r="C1195" s="116" t="s">
        <v>1194</v>
      </c>
      <c r="D1195" s="116" t="s">
        <v>6287</v>
      </c>
      <c r="E1195" s="208">
        <v>24.33</v>
      </c>
    </row>
    <row r="1196" spans="2:5" ht="50.1" customHeight="1">
      <c r="B1196" s="209">
        <v>100379</v>
      </c>
      <c r="C1196" s="116" t="s">
        <v>16649</v>
      </c>
      <c r="D1196" s="116" t="s">
        <v>6287</v>
      </c>
      <c r="E1196" s="208">
        <v>27.02</v>
      </c>
    </row>
    <row r="1197" spans="2:5" ht="50.1" customHeight="1">
      <c r="B1197" s="209">
        <v>100380</v>
      </c>
      <c r="C1197" s="116" t="s">
        <v>16650</v>
      </c>
      <c r="D1197" s="116" t="s">
        <v>6287</v>
      </c>
      <c r="E1197" s="208">
        <v>35.79</v>
      </c>
    </row>
    <row r="1198" spans="2:5" ht="50.1" customHeight="1">
      <c r="B1198" s="209">
        <v>100381</v>
      </c>
      <c r="C1198" s="116" t="s">
        <v>16651</v>
      </c>
      <c r="D1198" s="116" t="s">
        <v>6287</v>
      </c>
      <c r="E1198" s="208">
        <v>40.159999999999997</v>
      </c>
    </row>
    <row r="1199" spans="2:5" ht="50.1" customHeight="1">
      <c r="B1199" s="209">
        <v>100383</v>
      </c>
      <c r="C1199" s="116" t="s">
        <v>16652</v>
      </c>
      <c r="D1199" s="116" t="s">
        <v>6287</v>
      </c>
      <c r="E1199" s="208">
        <v>18.420000000000002</v>
      </c>
    </row>
    <row r="1200" spans="2:5" ht="50.1" customHeight="1">
      <c r="B1200" s="209">
        <v>100384</v>
      </c>
      <c r="C1200" s="116" t="s">
        <v>16653</v>
      </c>
      <c r="D1200" s="116" t="s">
        <v>6287</v>
      </c>
      <c r="E1200" s="208">
        <v>19.36</v>
      </c>
    </row>
    <row r="1201" spans="2:5" ht="50.1" customHeight="1">
      <c r="B1201" s="209">
        <v>100385</v>
      </c>
      <c r="C1201" s="116" t="s">
        <v>16654</v>
      </c>
      <c r="D1201" s="116" t="s">
        <v>6287</v>
      </c>
      <c r="E1201" s="208">
        <v>24.33</v>
      </c>
    </row>
    <row r="1202" spans="2:5" ht="50.1" customHeight="1">
      <c r="B1202" s="209">
        <v>100386</v>
      </c>
      <c r="C1202" s="116" t="s">
        <v>16655</v>
      </c>
      <c r="D1202" s="116" t="s">
        <v>6287</v>
      </c>
      <c r="E1202" s="208">
        <v>31.33</v>
      </c>
    </row>
    <row r="1203" spans="2:5" ht="50.1" customHeight="1">
      <c r="B1203" s="209">
        <v>100387</v>
      </c>
      <c r="C1203" s="116" t="s">
        <v>16656</v>
      </c>
      <c r="D1203" s="116" t="s">
        <v>6287</v>
      </c>
      <c r="E1203" s="208">
        <v>38.6</v>
      </c>
    </row>
    <row r="1204" spans="2:5" ht="50.1" customHeight="1">
      <c r="B1204" s="209">
        <v>100388</v>
      </c>
      <c r="C1204" s="116" t="s">
        <v>16657</v>
      </c>
      <c r="D1204" s="116" t="s">
        <v>6287</v>
      </c>
      <c r="E1204" s="208">
        <v>15.13</v>
      </c>
    </row>
    <row r="1205" spans="2:5" ht="50.1" customHeight="1">
      <c r="B1205" s="209">
        <v>100389</v>
      </c>
      <c r="C1205" s="116" t="s">
        <v>16658</v>
      </c>
      <c r="D1205" s="116" t="s">
        <v>6287</v>
      </c>
      <c r="E1205" s="208">
        <v>12.3</v>
      </c>
    </row>
    <row r="1206" spans="2:5" ht="50.1" customHeight="1">
      <c r="B1206" s="209">
        <v>100390</v>
      </c>
      <c r="C1206" s="116" t="s">
        <v>16659</v>
      </c>
      <c r="D1206" s="116" t="s">
        <v>6287</v>
      </c>
      <c r="E1206" s="208">
        <v>17.739999999999998</v>
      </c>
    </row>
    <row r="1207" spans="2:5" ht="50.1" customHeight="1">
      <c r="B1207" s="209">
        <v>100391</v>
      </c>
      <c r="C1207" s="116" t="s">
        <v>16660</v>
      </c>
      <c r="D1207" s="116" t="s">
        <v>6287</v>
      </c>
      <c r="E1207" s="208">
        <v>14</v>
      </c>
    </row>
    <row r="1208" spans="2:5" ht="50.1" customHeight="1">
      <c r="B1208" s="209">
        <v>100392</v>
      </c>
      <c r="C1208" s="116" t="s">
        <v>16661</v>
      </c>
      <c r="D1208" s="116" t="s">
        <v>6287</v>
      </c>
      <c r="E1208" s="208">
        <v>11.88</v>
      </c>
    </row>
    <row r="1209" spans="2:5" ht="50.1" customHeight="1">
      <c r="B1209" s="209">
        <v>100393</v>
      </c>
      <c r="C1209" s="116" t="s">
        <v>16662</v>
      </c>
      <c r="D1209" s="116" t="s">
        <v>6287</v>
      </c>
      <c r="E1209" s="208">
        <v>14.11</v>
      </c>
    </row>
    <row r="1210" spans="2:5" ht="50.1" customHeight="1">
      <c r="B1210" s="209">
        <v>100394</v>
      </c>
      <c r="C1210" s="116" t="s">
        <v>16663</v>
      </c>
      <c r="D1210" s="116" t="s">
        <v>6287</v>
      </c>
      <c r="E1210" s="208">
        <v>13.93</v>
      </c>
    </row>
    <row r="1211" spans="2:5" ht="50.1" customHeight="1">
      <c r="B1211" s="209">
        <v>100395</v>
      </c>
      <c r="C1211" s="116" t="s">
        <v>16664</v>
      </c>
      <c r="D1211" s="116" t="s">
        <v>6287</v>
      </c>
      <c r="E1211" s="208">
        <v>16.71</v>
      </c>
    </row>
    <row r="1212" spans="2:5" ht="50.1" customHeight="1">
      <c r="B1212" s="209">
        <v>94189</v>
      </c>
      <c r="C1212" s="116" t="s">
        <v>16665</v>
      </c>
      <c r="D1212" s="116" t="s">
        <v>6287</v>
      </c>
      <c r="E1212" s="208">
        <v>21.35</v>
      </c>
    </row>
    <row r="1213" spans="2:5" ht="50.1" customHeight="1">
      <c r="B1213" s="209">
        <v>94192</v>
      </c>
      <c r="C1213" s="116" t="s">
        <v>16666</v>
      </c>
      <c r="D1213" s="116" t="s">
        <v>6287</v>
      </c>
      <c r="E1213" s="208">
        <v>23.16</v>
      </c>
    </row>
    <row r="1214" spans="2:5" ht="50.1" customHeight="1">
      <c r="B1214" s="209">
        <v>94195</v>
      </c>
      <c r="C1214" s="116" t="s">
        <v>16667</v>
      </c>
      <c r="D1214" s="116" t="s">
        <v>6287</v>
      </c>
      <c r="E1214" s="208">
        <v>24</v>
      </c>
    </row>
    <row r="1215" spans="2:5" ht="50.1" customHeight="1">
      <c r="B1215" s="209">
        <v>94198</v>
      </c>
      <c r="C1215" s="116" t="s">
        <v>16668</v>
      </c>
      <c r="D1215" s="116" t="s">
        <v>6287</v>
      </c>
      <c r="E1215" s="208">
        <v>26.39</v>
      </c>
    </row>
    <row r="1216" spans="2:5" ht="50.1" customHeight="1">
      <c r="B1216" s="209">
        <v>94201</v>
      </c>
      <c r="C1216" s="116" t="s">
        <v>16669</v>
      </c>
      <c r="D1216" s="116" t="s">
        <v>6287</v>
      </c>
      <c r="E1216" s="208">
        <v>34.39</v>
      </c>
    </row>
    <row r="1217" spans="2:5" ht="50.1" customHeight="1">
      <c r="B1217" s="209">
        <v>94204</v>
      </c>
      <c r="C1217" s="116" t="s">
        <v>16670</v>
      </c>
      <c r="D1217" s="116" t="s">
        <v>6287</v>
      </c>
      <c r="E1217" s="208">
        <v>38.47</v>
      </c>
    </row>
    <row r="1218" spans="2:5" ht="50.1" customHeight="1">
      <c r="B1218" s="209">
        <v>94224</v>
      </c>
      <c r="C1218" s="116" t="s">
        <v>16671</v>
      </c>
      <c r="D1218" s="116" t="s">
        <v>6465</v>
      </c>
      <c r="E1218" s="208">
        <v>17.61</v>
      </c>
    </row>
    <row r="1219" spans="2:5" ht="50.1" customHeight="1">
      <c r="B1219" s="209">
        <v>94225</v>
      </c>
      <c r="C1219" s="116" t="s">
        <v>16672</v>
      </c>
      <c r="D1219" s="116" t="s">
        <v>6287</v>
      </c>
      <c r="E1219" s="208">
        <v>16.21</v>
      </c>
    </row>
    <row r="1220" spans="2:5" ht="50.1" customHeight="1">
      <c r="B1220" s="209">
        <v>94226</v>
      </c>
      <c r="C1220" s="116" t="s">
        <v>16673</v>
      </c>
      <c r="D1220" s="116" t="s">
        <v>6287</v>
      </c>
      <c r="E1220" s="208">
        <v>14.76</v>
      </c>
    </row>
    <row r="1221" spans="2:5" ht="50.1" customHeight="1">
      <c r="B1221" s="209">
        <v>94232</v>
      </c>
      <c r="C1221" s="116" t="s">
        <v>16674</v>
      </c>
      <c r="D1221" s="116" t="s">
        <v>6220</v>
      </c>
      <c r="E1221" s="208">
        <v>2.13</v>
      </c>
    </row>
    <row r="1222" spans="2:5" ht="50.1" customHeight="1">
      <c r="B1222" s="209">
        <v>94440</v>
      </c>
      <c r="C1222" s="116" t="s">
        <v>16675</v>
      </c>
      <c r="D1222" s="116" t="s">
        <v>6287</v>
      </c>
      <c r="E1222" s="208">
        <v>24</v>
      </c>
    </row>
    <row r="1223" spans="2:5" ht="50.1" customHeight="1">
      <c r="B1223" s="209">
        <v>94441</v>
      </c>
      <c r="C1223" s="116" t="s">
        <v>16676</v>
      </c>
      <c r="D1223" s="116" t="s">
        <v>6287</v>
      </c>
      <c r="E1223" s="208">
        <v>26.39</v>
      </c>
    </row>
    <row r="1224" spans="2:5" ht="50.1" customHeight="1">
      <c r="B1224" s="209">
        <v>94442</v>
      </c>
      <c r="C1224" s="116" t="s">
        <v>16677</v>
      </c>
      <c r="D1224" s="116" t="s">
        <v>6287</v>
      </c>
      <c r="E1224" s="208">
        <v>24</v>
      </c>
    </row>
    <row r="1225" spans="2:5" ht="50.1" customHeight="1">
      <c r="B1225" s="209">
        <v>94443</v>
      </c>
      <c r="C1225" s="116" t="s">
        <v>16678</v>
      </c>
      <c r="D1225" s="116" t="s">
        <v>6287</v>
      </c>
      <c r="E1225" s="208">
        <v>26.39</v>
      </c>
    </row>
    <row r="1226" spans="2:5" ht="50.1" customHeight="1">
      <c r="B1226" s="209">
        <v>94445</v>
      </c>
      <c r="C1226" s="116" t="s">
        <v>16679</v>
      </c>
      <c r="D1226" s="116" t="s">
        <v>6287</v>
      </c>
      <c r="E1226" s="208">
        <v>34.39</v>
      </c>
    </row>
    <row r="1227" spans="2:5" ht="50.1" customHeight="1">
      <c r="B1227" s="209">
        <v>94446</v>
      </c>
      <c r="C1227" s="116" t="s">
        <v>16680</v>
      </c>
      <c r="D1227" s="116" t="s">
        <v>6287</v>
      </c>
      <c r="E1227" s="208">
        <v>38.47</v>
      </c>
    </row>
    <row r="1228" spans="2:5" ht="50.1" customHeight="1">
      <c r="B1228" s="209">
        <v>94447</v>
      </c>
      <c r="C1228" s="116" t="s">
        <v>16681</v>
      </c>
      <c r="D1228" s="116" t="s">
        <v>6287</v>
      </c>
      <c r="E1228" s="208">
        <v>34.39</v>
      </c>
    </row>
    <row r="1229" spans="2:5" ht="50.1" customHeight="1">
      <c r="B1229" s="209">
        <v>94448</v>
      </c>
      <c r="C1229" s="116" t="s">
        <v>16682</v>
      </c>
      <c r="D1229" s="116" t="s">
        <v>6287</v>
      </c>
      <c r="E1229" s="208">
        <v>38.47</v>
      </c>
    </row>
    <row r="1230" spans="2:5" ht="50.1" customHeight="1">
      <c r="B1230" s="209">
        <v>94207</v>
      </c>
      <c r="C1230" s="116" t="s">
        <v>16683</v>
      </c>
      <c r="D1230" s="116" t="s">
        <v>6287</v>
      </c>
      <c r="E1230" s="208">
        <v>30.74</v>
      </c>
    </row>
    <row r="1231" spans="2:5" ht="50.1" customHeight="1">
      <c r="B1231" s="209">
        <v>94210</v>
      </c>
      <c r="C1231" s="116" t="s">
        <v>16684</v>
      </c>
      <c r="D1231" s="116" t="s">
        <v>6287</v>
      </c>
      <c r="E1231" s="208">
        <v>32.71</v>
      </c>
    </row>
    <row r="1232" spans="2:5" ht="50.1" customHeight="1">
      <c r="B1232" s="209">
        <v>94218</v>
      </c>
      <c r="C1232" s="116" t="s">
        <v>16685</v>
      </c>
      <c r="D1232" s="116" t="s">
        <v>6287</v>
      </c>
      <c r="E1232" s="208">
        <v>67.34</v>
      </c>
    </row>
    <row r="1233" spans="2:5" ht="50.1" customHeight="1">
      <c r="B1233" s="116" t="s">
        <v>1195</v>
      </c>
      <c r="C1233" s="116" t="s">
        <v>1196</v>
      </c>
      <c r="D1233" s="116" t="s">
        <v>6287</v>
      </c>
      <c r="E1233" s="208">
        <v>524.03</v>
      </c>
    </row>
    <row r="1234" spans="2:5" ht="50.1" customHeight="1">
      <c r="B1234" s="116" t="s">
        <v>1197</v>
      </c>
      <c r="C1234" s="116" t="s">
        <v>1198</v>
      </c>
      <c r="D1234" s="116" t="s">
        <v>6287</v>
      </c>
      <c r="E1234" s="208">
        <v>557.29999999999995</v>
      </c>
    </row>
    <row r="1235" spans="2:5" ht="50.1" customHeight="1">
      <c r="B1235" s="116" t="s">
        <v>1199</v>
      </c>
      <c r="C1235" s="116" t="s">
        <v>1200</v>
      </c>
      <c r="D1235" s="116" t="s">
        <v>6287</v>
      </c>
      <c r="E1235" s="208">
        <v>584.58000000000004</v>
      </c>
    </row>
    <row r="1236" spans="2:5" ht="50.1" customHeight="1">
      <c r="B1236" s="116" t="s">
        <v>1201</v>
      </c>
      <c r="C1236" s="116" t="s">
        <v>1202</v>
      </c>
      <c r="D1236" s="116" t="s">
        <v>6287</v>
      </c>
      <c r="E1236" s="208">
        <v>625.72</v>
      </c>
    </row>
    <row r="1237" spans="2:5" ht="50.1" customHeight="1">
      <c r="B1237" s="116" t="s">
        <v>1203</v>
      </c>
      <c r="C1237" s="116" t="s">
        <v>1204</v>
      </c>
      <c r="D1237" s="116" t="s">
        <v>6287</v>
      </c>
      <c r="E1237" s="208">
        <v>756.13</v>
      </c>
    </row>
    <row r="1238" spans="2:5" ht="50.1" customHeight="1">
      <c r="B1238" s="116" t="s">
        <v>1205</v>
      </c>
      <c r="C1238" s="116" t="s">
        <v>1206</v>
      </c>
      <c r="D1238" s="116" t="s">
        <v>6287</v>
      </c>
      <c r="E1238" s="208">
        <v>784.24</v>
      </c>
    </row>
    <row r="1239" spans="2:5" ht="50.1" customHeight="1">
      <c r="B1239" s="116" t="s">
        <v>1207</v>
      </c>
      <c r="C1239" s="116" t="s">
        <v>1208</v>
      </c>
      <c r="D1239" s="116" t="s">
        <v>6287</v>
      </c>
      <c r="E1239" s="208">
        <v>246.71</v>
      </c>
    </row>
    <row r="1240" spans="2:5" ht="50.1" customHeight="1">
      <c r="B1240" s="116" t="s">
        <v>1209</v>
      </c>
      <c r="C1240" s="116" t="s">
        <v>1210</v>
      </c>
      <c r="D1240" s="116" t="s">
        <v>6287</v>
      </c>
      <c r="E1240" s="208">
        <v>277.33</v>
      </c>
    </row>
    <row r="1241" spans="2:5" ht="50.1" customHeight="1">
      <c r="B1241" s="116" t="s">
        <v>1211</v>
      </c>
      <c r="C1241" s="116" t="s">
        <v>1212</v>
      </c>
      <c r="D1241" s="116" t="s">
        <v>6287</v>
      </c>
      <c r="E1241" s="208">
        <v>345.37</v>
      </c>
    </row>
    <row r="1242" spans="2:5" ht="50.1" customHeight="1">
      <c r="B1242" s="116" t="s">
        <v>1213</v>
      </c>
      <c r="C1242" s="116" t="s">
        <v>1214</v>
      </c>
      <c r="D1242" s="116" t="s">
        <v>6287</v>
      </c>
      <c r="E1242" s="208">
        <v>358.98</v>
      </c>
    </row>
    <row r="1243" spans="2:5" ht="50.1" customHeight="1">
      <c r="B1243" s="209">
        <v>94213</v>
      </c>
      <c r="C1243" s="116" t="s">
        <v>16686</v>
      </c>
      <c r="D1243" s="116" t="s">
        <v>6287</v>
      </c>
      <c r="E1243" s="208">
        <v>35.92</v>
      </c>
    </row>
    <row r="1244" spans="2:5" ht="50.1" customHeight="1">
      <c r="B1244" s="209">
        <v>94216</v>
      </c>
      <c r="C1244" s="116" t="s">
        <v>16687</v>
      </c>
      <c r="D1244" s="116" t="s">
        <v>6287</v>
      </c>
      <c r="E1244" s="208">
        <v>174.25</v>
      </c>
    </row>
    <row r="1245" spans="2:5" ht="50.1" customHeight="1">
      <c r="B1245" s="209">
        <v>94219</v>
      </c>
      <c r="C1245" s="116" t="s">
        <v>16688</v>
      </c>
      <c r="D1245" s="116" t="s">
        <v>6465</v>
      </c>
      <c r="E1245" s="208">
        <v>21.87</v>
      </c>
    </row>
    <row r="1246" spans="2:5" ht="50.1" customHeight="1">
      <c r="B1246" s="209">
        <v>94220</v>
      </c>
      <c r="C1246" s="116" t="s">
        <v>16689</v>
      </c>
      <c r="D1246" s="116" t="s">
        <v>6465</v>
      </c>
      <c r="E1246" s="208">
        <v>32.07</v>
      </c>
    </row>
    <row r="1247" spans="2:5" ht="50.1" customHeight="1">
      <c r="B1247" s="209">
        <v>94221</v>
      </c>
      <c r="C1247" s="116" t="s">
        <v>16690</v>
      </c>
      <c r="D1247" s="116" t="s">
        <v>6465</v>
      </c>
      <c r="E1247" s="208">
        <v>17.14</v>
      </c>
    </row>
    <row r="1248" spans="2:5" ht="50.1" customHeight="1">
      <c r="B1248" s="209">
        <v>94222</v>
      </c>
      <c r="C1248" s="116" t="s">
        <v>16691</v>
      </c>
      <c r="D1248" s="116" t="s">
        <v>6465</v>
      </c>
      <c r="E1248" s="208">
        <v>27.34</v>
      </c>
    </row>
    <row r="1249" spans="2:5" ht="50.1" customHeight="1">
      <c r="B1249" s="209">
        <v>94223</v>
      </c>
      <c r="C1249" s="116" t="s">
        <v>16692</v>
      </c>
      <c r="D1249" s="116" t="s">
        <v>6465</v>
      </c>
      <c r="E1249" s="208">
        <v>38.549999999999997</v>
      </c>
    </row>
    <row r="1250" spans="2:5" ht="50.1" customHeight="1">
      <c r="B1250" s="209">
        <v>94451</v>
      </c>
      <c r="C1250" s="116" t="s">
        <v>16693</v>
      </c>
      <c r="D1250" s="116" t="s">
        <v>6465</v>
      </c>
      <c r="E1250" s="208">
        <v>87.28</v>
      </c>
    </row>
    <row r="1251" spans="2:5" ht="50.1" customHeight="1">
      <c r="B1251" s="209">
        <v>100325</v>
      </c>
      <c r="C1251" s="116" t="s">
        <v>16694</v>
      </c>
      <c r="D1251" s="116" t="s">
        <v>6465</v>
      </c>
      <c r="E1251" s="208">
        <v>37.01</v>
      </c>
    </row>
    <row r="1252" spans="2:5" ht="50.1" customHeight="1">
      <c r="B1252" s="209">
        <v>100327</v>
      </c>
      <c r="C1252" s="116" t="s">
        <v>16695</v>
      </c>
      <c r="D1252" s="116" t="s">
        <v>6465</v>
      </c>
      <c r="E1252" s="208">
        <v>40.75</v>
      </c>
    </row>
    <row r="1253" spans="2:5" ht="50.1" customHeight="1">
      <c r="B1253" s="209">
        <v>100328</v>
      </c>
      <c r="C1253" s="116" t="s">
        <v>16696</v>
      </c>
      <c r="D1253" s="116" t="s">
        <v>6287</v>
      </c>
      <c r="E1253" s="208">
        <v>9.3800000000000008</v>
      </c>
    </row>
    <row r="1254" spans="2:5" ht="50.1" customHeight="1">
      <c r="B1254" s="209">
        <v>100329</v>
      </c>
      <c r="C1254" s="116" t="s">
        <v>16697</v>
      </c>
      <c r="D1254" s="116" t="s">
        <v>6287</v>
      </c>
      <c r="E1254" s="208">
        <v>11.78</v>
      </c>
    </row>
    <row r="1255" spans="2:5" ht="50.1" customHeight="1">
      <c r="B1255" s="209">
        <v>100330</v>
      </c>
      <c r="C1255" s="116" t="s">
        <v>16698</v>
      </c>
      <c r="D1255" s="116" t="s">
        <v>6287</v>
      </c>
      <c r="E1255" s="208">
        <v>12.76</v>
      </c>
    </row>
    <row r="1256" spans="2:5" ht="50.1" customHeight="1">
      <c r="B1256" s="209">
        <v>100331</v>
      </c>
      <c r="C1256" s="116" t="s">
        <v>16699</v>
      </c>
      <c r="D1256" s="116" t="s">
        <v>6287</v>
      </c>
      <c r="E1256" s="208">
        <v>16.850000000000001</v>
      </c>
    </row>
    <row r="1257" spans="2:5" ht="50.1" customHeight="1">
      <c r="B1257" s="209">
        <v>100434</v>
      </c>
      <c r="C1257" s="116" t="s">
        <v>16978</v>
      </c>
      <c r="D1257" s="116" t="s">
        <v>6465</v>
      </c>
      <c r="E1257" s="208">
        <v>52.53</v>
      </c>
    </row>
    <row r="1258" spans="2:5" ht="50.1" customHeight="1">
      <c r="B1258" s="209">
        <v>100435</v>
      </c>
      <c r="C1258" s="116" t="s">
        <v>16979</v>
      </c>
      <c r="D1258" s="116" t="s">
        <v>6465</v>
      </c>
      <c r="E1258" s="208">
        <v>20.77</v>
      </c>
    </row>
    <row r="1259" spans="2:5" ht="50.1" customHeight="1">
      <c r="B1259" s="209">
        <v>94227</v>
      </c>
      <c r="C1259" s="116" t="s">
        <v>16700</v>
      </c>
      <c r="D1259" s="116" t="s">
        <v>6465</v>
      </c>
      <c r="E1259" s="208">
        <v>40.46</v>
      </c>
    </row>
    <row r="1260" spans="2:5" ht="50.1" customHeight="1">
      <c r="B1260" s="209">
        <v>94228</v>
      </c>
      <c r="C1260" s="116" t="s">
        <v>16701</v>
      </c>
      <c r="D1260" s="116" t="s">
        <v>6465</v>
      </c>
      <c r="E1260" s="208">
        <v>60.49</v>
      </c>
    </row>
    <row r="1261" spans="2:5" ht="50.1" customHeight="1">
      <c r="B1261" s="209">
        <v>94229</v>
      </c>
      <c r="C1261" s="116" t="s">
        <v>16702</v>
      </c>
      <c r="D1261" s="116" t="s">
        <v>6465</v>
      </c>
      <c r="E1261" s="208">
        <v>118.41</v>
      </c>
    </row>
    <row r="1262" spans="2:5" ht="50.1" customHeight="1">
      <c r="B1262" s="209">
        <v>94231</v>
      </c>
      <c r="C1262" s="116" t="s">
        <v>16703</v>
      </c>
      <c r="D1262" s="116" t="s">
        <v>6465</v>
      </c>
      <c r="E1262" s="208">
        <v>34.46</v>
      </c>
    </row>
    <row r="1263" spans="2:5" ht="50.1" customHeight="1">
      <c r="B1263" s="209">
        <v>94449</v>
      </c>
      <c r="C1263" s="116" t="s">
        <v>16704</v>
      </c>
      <c r="D1263" s="116" t="s">
        <v>6287</v>
      </c>
      <c r="E1263" s="208">
        <v>42.94</v>
      </c>
    </row>
    <row r="1264" spans="2:5" ht="50.1" customHeight="1">
      <c r="B1264" s="116" t="s">
        <v>1215</v>
      </c>
      <c r="C1264" s="116" t="s">
        <v>1216</v>
      </c>
      <c r="D1264" s="116" t="s">
        <v>6733</v>
      </c>
      <c r="E1264" s="208">
        <v>10.19</v>
      </c>
    </row>
    <row r="1265" spans="2:5" ht="50.1" customHeight="1">
      <c r="B1265" s="116" t="s">
        <v>1217</v>
      </c>
      <c r="C1265" s="116" t="s">
        <v>1218</v>
      </c>
      <c r="D1265" s="116" t="s">
        <v>6733</v>
      </c>
      <c r="E1265" s="208">
        <v>7.64</v>
      </c>
    </row>
    <row r="1266" spans="2:5" ht="50.1" customHeight="1">
      <c r="B1266" s="209">
        <v>92255</v>
      </c>
      <c r="C1266" s="116" t="s">
        <v>16705</v>
      </c>
      <c r="D1266" s="116" t="s">
        <v>6220</v>
      </c>
      <c r="E1266" s="208">
        <v>129.12</v>
      </c>
    </row>
    <row r="1267" spans="2:5" ht="50.1" customHeight="1">
      <c r="B1267" s="209">
        <v>92256</v>
      </c>
      <c r="C1267" s="116" t="s">
        <v>16706</v>
      </c>
      <c r="D1267" s="116" t="s">
        <v>6220</v>
      </c>
      <c r="E1267" s="208">
        <v>160.16</v>
      </c>
    </row>
    <row r="1268" spans="2:5" ht="50.1" customHeight="1">
      <c r="B1268" s="209">
        <v>92257</v>
      </c>
      <c r="C1268" s="116" t="s">
        <v>16707</v>
      </c>
      <c r="D1268" s="116" t="s">
        <v>6220</v>
      </c>
      <c r="E1268" s="208">
        <v>190.77</v>
      </c>
    </row>
    <row r="1269" spans="2:5" ht="50.1" customHeight="1">
      <c r="B1269" s="209">
        <v>92258</v>
      </c>
      <c r="C1269" s="116" t="s">
        <v>16708</v>
      </c>
      <c r="D1269" s="116" t="s">
        <v>6220</v>
      </c>
      <c r="E1269" s="208">
        <v>240.03</v>
      </c>
    </row>
    <row r="1270" spans="2:5" ht="50.1" customHeight="1">
      <c r="B1270" s="209">
        <v>92568</v>
      </c>
      <c r="C1270" s="116" t="s">
        <v>16709</v>
      </c>
      <c r="D1270" s="116" t="s">
        <v>6287</v>
      </c>
      <c r="E1270" s="208">
        <v>72.42</v>
      </c>
    </row>
    <row r="1271" spans="2:5" ht="50.1" customHeight="1">
      <c r="B1271" s="209">
        <v>92569</v>
      </c>
      <c r="C1271" s="116" t="s">
        <v>16710</v>
      </c>
      <c r="D1271" s="116" t="s">
        <v>6287</v>
      </c>
      <c r="E1271" s="208">
        <v>32.979999999999997</v>
      </c>
    </row>
    <row r="1272" spans="2:5" ht="50.1" customHeight="1">
      <c r="B1272" s="209">
        <v>92570</v>
      </c>
      <c r="C1272" s="116" t="s">
        <v>16711</v>
      </c>
      <c r="D1272" s="116" t="s">
        <v>6287</v>
      </c>
      <c r="E1272" s="208">
        <v>14.97</v>
      </c>
    </row>
    <row r="1273" spans="2:5" ht="50.1" customHeight="1">
      <c r="B1273" s="209">
        <v>92571</v>
      </c>
      <c r="C1273" s="116" t="s">
        <v>16712</v>
      </c>
      <c r="D1273" s="116" t="s">
        <v>6287</v>
      </c>
      <c r="E1273" s="208">
        <v>78.290000000000006</v>
      </c>
    </row>
    <row r="1274" spans="2:5" ht="50.1" customHeight="1">
      <c r="B1274" s="209">
        <v>92572</v>
      </c>
      <c r="C1274" s="116" t="s">
        <v>16713</v>
      </c>
      <c r="D1274" s="116" t="s">
        <v>6287</v>
      </c>
      <c r="E1274" s="208">
        <v>40.340000000000003</v>
      </c>
    </row>
    <row r="1275" spans="2:5" ht="50.1" customHeight="1">
      <c r="B1275" s="209">
        <v>92573</v>
      </c>
      <c r="C1275" s="116" t="s">
        <v>16714</v>
      </c>
      <c r="D1275" s="116" t="s">
        <v>6287</v>
      </c>
      <c r="E1275" s="208">
        <v>17.420000000000002</v>
      </c>
    </row>
    <row r="1276" spans="2:5" ht="50.1" customHeight="1">
      <c r="B1276" s="209">
        <v>92574</v>
      </c>
      <c r="C1276" s="116" t="s">
        <v>16715</v>
      </c>
      <c r="D1276" s="116" t="s">
        <v>6287</v>
      </c>
      <c r="E1276" s="208">
        <v>77.599999999999994</v>
      </c>
    </row>
    <row r="1277" spans="2:5" ht="50.1" customHeight="1">
      <c r="B1277" s="209">
        <v>92575</v>
      </c>
      <c r="C1277" s="116" t="s">
        <v>16716</v>
      </c>
      <c r="D1277" s="116" t="s">
        <v>6287</v>
      </c>
      <c r="E1277" s="208">
        <v>32.36</v>
      </c>
    </row>
    <row r="1278" spans="2:5" ht="50.1" customHeight="1">
      <c r="B1278" s="209">
        <v>92576</v>
      </c>
      <c r="C1278" s="116" t="s">
        <v>16717</v>
      </c>
      <c r="D1278" s="116" t="s">
        <v>6287</v>
      </c>
      <c r="E1278" s="208">
        <v>11.93</v>
      </c>
    </row>
    <row r="1279" spans="2:5" ht="50.1" customHeight="1">
      <c r="B1279" s="209">
        <v>92577</v>
      </c>
      <c r="C1279" s="116" t="s">
        <v>16718</v>
      </c>
      <c r="D1279" s="116" t="s">
        <v>6287</v>
      </c>
      <c r="E1279" s="208">
        <v>83.81</v>
      </c>
    </row>
    <row r="1280" spans="2:5" ht="50.1" customHeight="1">
      <c r="B1280" s="209">
        <v>92578</v>
      </c>
      <c r="C1280" s="116" t="s">
        <v>16719</v>
      </c>
      <c r="D1280" s="116" t="s">
        <v>6287</v>
      </c>
      <c r="E1280" s="208">
        <v>35.81</v>
      </c>
    </row>
    <row r="1281" spans="2:5" ht="50.1" customHeight="1">
      <c r="B1281" s="209">
        <v>92579</v>
      </c>
      <c r="C1281" s="116" t="s">
        <v>16720</v>
      </c>
      <c r="D1281" s="116" t="s">
        <v>6287</v>
      </c>
      <c r="E1281" s="208">
        <v>13.89</v>
      </c>
    </row>
    <row r="1282" spans="2:5" ht="50.1" customHeight="1">
      <c r="B1282" s="209">
        <v>92580</v>
      </c>
      <c r="C1282" s="116" t="s">
        <v>16721</v>
      </c>
      <c r="D1282" s="116" t="s">
        <v>6287</v>
      </c>
      <c r="E1282" s="208">
        <v>33.97</v>
      </c>
    </row>
    <row r="1283" spans="2:5" ht="50.1" customHeight="1">
      <c r="B1283" s="209">
        <v>92581</v>
      </c>
      <c r="C1283" s="116" t="s">
        <v>16722</v>
      </c>
      <c r="D1283" s="116" t="s">
        <v>6287</v>
      </c>
      <c r="E1283" s="208">
        <v>35.43</v>
      </c>
    </row>
    <row r="1284" spans="2:5" ht="50.1" customHeight="1">
      <c r="B1284" s="209">
        <v>92582</v>
      </c>
      <c r="C1284" s="116" t="s">
        <v>1219</v>
      </c>
      <c r="D1284" s="116" t="s">
        <v>6220</v>
      </c>
      <c r="E1284" s="208">
        <v>484.12</v>
      </c>
    </row>
    <row r="1285" spans="2:5" ht="50.1" customHeight="1">
      <c r="B1285" s="209">
        <v>92584</v>
      </c>
      <c r="C1285" s="116" t="s">
        <v>1220</v>
      </c>
      <c r="D1285" s="116" t="s">
        <v>6220</v>
      </c>
      <c r="E1285" s="208">
        <v>565.80999999999995</v>
      </c>
    </row>
    <row r="1286" spans="2:5" ht="50.1" customHeight="1">
      <c r="B1286" s="209">
        <v>92586</v>
      </c>
      <c r="C1286" s="116" t="s">
        <v>1221</v>
      </c>
      <c r="D1286" s="116" t="s">
        <v>6220</v>
      </c>
      <c r="E1286" s="208">
        <v>647.49</v>
      </c>
    </row>
    <row r="1287" spans="2:5" ht="50.1" customHeight="1">
      <c r="B1287" s="209">
        <v>92588</v>
      </c>
      <c r="C1287" s="116" t="s">
        <v>1222</v>
      </c>
      <c r="D1287" s="116" t="s">
        <v>6220</v>
      </c>
      <c r="E1287" s="208">
        <v>810.52</v>
      </c>
    </row>
    <row r="1288" spans="2:5" ht="50.1" customHeight="1">
      <c r="B1288" s="209">
        <v>92590</v>
      </c>
      <c r="C1288" s="116" t="s">
        <v>1223</v>
      </c>
      <c r="D1288" s="116" t="s">
        <v>6220</v>
      </c>
      <c r="E1288" s="208">
        <v>892.21</v>
      </c>
    </row>
    <row r="1289" spans="2:5" ht="50.1" customHeight="1">
      <c r="B1289" s="209">
        <v>92592</v>
      </c>
      <c r="C1289" s="116" t="s">
        <v>1224</v>
      </c>
      <c r="D1289" s="116" t="s">
        <v>6220</v>
      </c>
      <c r="E1289" s="159">
        <v>1004.51</v>
      </c>
    </row>
    <row r="1290" spans="2:5" ht="50.1" customHeight="1">
      <c r="B1290" s="209">
        <v>92593</v>
      </c>
      <c r="C1290" s="116" t="s">
        <v>1225</v>
      </c>
      <c r="D1290" s="116" t="s">
        <v>6733</v>
      </c>
      <c r="E1290" s="208">
        <v>7.62</v>
      </c>
    </row>
    <row r="1291" spans="2:5" ht="50.1" customHeight="1">
      <c r="B1291" s="209">
        <v>92594</v>
      </c>
      <c r="C1291" s="116" t="s">
        <v>1226</v>
      </c>
      <c r="D1291" s="116" t="s">
        <v>6220</v>
      </c>
      <c r="E1291" s="159">
        <v>1152.4100000000001</v>
      </c>
    </row>
    <row r="1292" spans="2:5" ht="50.1" customHeight="1">
      <c r="B1292" s="209">
        <v>92596</v>
      </c>
      <c r="C1292" s="116" t="s">
        <v>1227</v>
      </c>
      <c r="D1292" s="116" t="s">
        <v>6220</v>
      </c>
      <c r="E1292" s="159">
        <v>1286.06</v>
      </c>
    </row>
    <row r="1293" spans="2:5" ht="50.1" customHeight="1">
      <c r="B1293" s="209">
        <v>92598</v>
      </c>
      <c r="C1293" s="116" t="s">
        <v>1228</v>
      </c>
      <c r="D1293" s="116" t="s">
        <v>6220</v>
      </c>
      <c r="E1293" s="159">
        <v>1367.74</v>
      </c>
    </row>
    <row r="1294" spans="2:5" ht="50.1" customHeight="1">
      <c r="B1294" s="209">
        <v>92600</v>
      </c>
      <c r="C1294" s="116" t="s">
        <v>1229</v>
      </c>
      <c r="D1294" s="116" t="s">
        <v>6220</v>
      </c>
      <c r="E1294" s="159">
        <v>1465.35</v>
      </c>
    </row>
    <row r="1295" spans="2:5" ht="50.1" customHeight="1">
      <c r="B1295" s="209">
        <v>92602</v>
      </c>
      <c r="C1295" s="116" t="s">
        <v>1230</v>
      </c>
      <c r="D1295" s="116" t="s">
        <v>6220</v>
      </c>
      <c r="E1295" s="208">
        <v>484.12</v>
      </c>
    </row>
    <row r="1296" spans="2:5" ht="50.1" customHeight="1">
      <c r="B1296" s="209">
        <v>92604</v>
      </c>
      <c r="C1296" s="116" t="s">
        <v>1231</v>
      </c>
      <c r="D1296" s="116" t="s">
        <v>6220</v>
      </c>
      <c r="E1296" s="208">
        <v>549.89</v>
      </c>
    </row>
    <row r="1297" spans="2:5" ht="50.1" customHeight="1">
      <c r="B1297" s="209">
        <v>92606</v>
      </c>
      <c r="C1297" s="116" t="s">
        <v>1232</v>
      </c>
      <c r="D1297" s="116" t="s">
        <v>6220</v>
      </c>
      <c r="E1297" s="208">
        <v>631.57000000000005</v>
      </c>
    </row>
    <row r="1298" spans="2:5" ht="50.1" customHeight="1">
      <c r="B1298" s="209">
        <v>92608</v>
      </c>
      <c r="C1298" s="116" t="s">
        <v>1233</v>
      </c>
      <c r="D1298" s="116" t="s">
        <v>6220</v>
      </c>
      <c r="E1298" s="208">
        <v>778.68</v>
      </c>
    </row>
    <row r="1299" spans="2:5" ht="50.1" customHeight="1">
      <c r="B1299" s="209">
        <v>92610</v>
      </c>
      <c r="C1299" s="116" t="s">
        <v>1234</v>
      </c>
      <c r="D1299" s="116" t="s">
        <v>6220</v>
      </c>
      <c r="E1299" s="208">
        <v>860.37</v>
      </c>
    </row>
    <row r="1300" spans="2:5" ht="50.1" customHeight="1">
      <c r="B1300" s="209">
        <v>92612</v>
      </c>
      <c r="C1300" s="116" t="s">
        <v>1235</v>
      </c>
      <c r="D1300" s="116" t="s">
        <v>6220</v>
      </c>
      <c r="E1300" s="208">
        <v>972.66</v>
      </c>
    </row>
    <row r="1301" spans="2:5" ht="50.1" customHeight="1">
      <c r="B1301" s="209">
        <v>92614</v>
      </c>
      <c r="C1301" s="116" t="s">
        <v>1236</v>
      </c>
      <c r="D1301" s="116" t="s">
        <v>6220</v>
      </c>
      <c r="E1301" s="159">
        <v>1088.73</v>
      </c>
    </row>
    <row r="1302" spans="2:5" ht="50.1" customHeight="1">
      <c r="B1302" s="209">
        <v>92616</v>
      </c>
      <c r="C1302" s="116" t="s">
        <v>1237</v>
      </c>
      <c r="D1302" s="116" t="s">
        <v>6220</v>
      </c>
      <c r="E1302" s="159">
        <v>1238.29</v>
      </c>
    </row>
    <row r="1303" spans="2:5" ht="50.1" customHeight="1">
      <c r="B1303" s="209">
        <v>92618</v>
      </c>
      <c r="C1303" s="116" t="s">
        <v>1238</v>
      </c>
      <c r="D1303" s="116" t="s">
        <v>6220</v>
      </c>
      <c r="E1303" s="159">
        <v>1319.98</v>
      </c>
    </row>
    <row r="1304" spans="2:5" ht="50.1" customHeight="1">
      <c r="B1304" s="209">
        <v>92620</v>
      </c>
      <c r="C1304" s="116" t="s">
        <v>1239</v>
      </c>
      <c r="D1304" s="116" t="s">
        <v>6220</v>
      </c>
      <c r="E1304" s="159">
        <v>1401.67</v>
      </c>
    </row>
    <row r="1305" spans="2:5" ht="50.1" customHeight="1">
      <c r="B1305" s="209">
        <v>100357</v>
      </c>
      <c r="C1305" s="116" t="s">
        <v>16723</v>
      </c>
      <c r="D1305" s="116" t="s">
        <v>6220</v>
      </c>
      <c r="E1305" s="208">
        <v>726.15</v>
      </c>
    </row>
    <row r="1306" spans="2:5" ht="50.1" customHeight="1">
      <c r="B1306" s="209">
        <v>100358</v>
      </c>
      <c r="C1306" s="116" t="s">
        <v>16724</v>
      </c>
      <c r="D1306" s="116" t="s">
        <v>6220</v>
      </c>
      <c r="E1306" s="208">
        <v>987.96</v>
      </c>
    </row>
    <row r="1307" spans="2:5" ht="50.1" customHeight="1">
      <c r="B1307" s="209">
        <v>100359</v>
      </c>
      <c r="C1307" s="116" t="s">
        <v>16725</v>
      </c>
      <c r="D1307" s="116" t="s">
        <v>6220</v>
      </c>
      <c r="E1307" s="159">
        <v>1039.3499999999999</v>
      </c>
    </row>
    <row r="1308" spans="2:5" ht="50.1" customHeight="1">
      <c r="B1308" s="209">
        <v>100360</v>
      </c>
      <c r="C1308" s="116" t="s">
        <v>16726</v>
      </c>
      <c r="D1308" s="116" t="s">
        <v>6220</v>
      </c>
      <c r="E1308" s="159">
        <v>1153.58</v>
      </c>
    </row>
    <row r="1309" spans="2:5" ht="50.1" customHeight="1">
      <c r="B1309" s="209">
        <v>100361</v>
      </c>
      <c r="C1309" s="116" t="s">
        <v>16727</v>
      </c>
      <c r="D1309" s="116" t="s">
        <v>6220</v>
      </c>
      <c r="E1309" s="159">
        <v>1437.68</v>
      </c>
    </row>
    <row r="1310" spans="2:5" ht="50.1" customHeight="1">
      <c r="B1310" s="209">
        <v>100362</v>
      </c>
      <c r="C1310" s="116" t="s">
        <v>16728</v>
      </c>
      <c r="D1310" s="116" t="s">
        <v>6220</v>
      </c>
      <c r="E1310" s="159">
        <v>1808.98</v>
      </c>
    </row>
    <row r="1311" spans="2:5" ht="50.1" customHeight="1">
      <c r="B1311" s="209">
        <v>100363</v>
      </c>
      <c r="C1311" s="116" t="s">
        <v>16729</v>
      </c>
      <c r="D1311" s="116" t="s">
        <v>6220</v>
      </c>
      <c r="E1311" s="159">
        <v>1884.06</v>
      </c>
    </row>
    <row r="1312" spans="2:5" ht="50.1" customHeight="1">
      <c r="B1312" s="209">
        <v>100364</v>
      </c>
      <c r="C1312" s="116" t="s">
        <v>16730</v>
      </c>
      <c r="D1312" s="116" t="s">
        <v>6220</v>
      </c>
      <c r="E1312" s="159">
        <v>2061.7800000000002</v>
      </c>
    </row>
    <row r="1313" spans="2:5" ht="50.1" customHeight="1">
      <c r="B1313" s="209">
        <v>100365</v>
      </c>
      <c r="C1313" s="116" t="s">
        <v>16731</v>
      </c>
      <c r="D1313" s="116" t="s">
        <v>6220</v>
      </c>
      <c r="E1313" s="159">
        <v>2388.06</v>
      </c>
    </row>
    <row r="1314" spans="2:5" ht="50.1" customHeight="1">
      <c r="B1314" s="209">
        <v>100366</v>
      </c>
      <c r="C1314" s="116" t="s">
        <v>16732</v>
      </c>
      <c r="D1314" s="116" t="s">
        <v>6220</v>
      </c>
      <c r="E1314" s="159">
        <v>2568.71</v>
      </c>
    </row>
    <row r="1315" spans="2:5" ht="50.1" customHeight="1">
      <c r="B1315" s="209">
        <v>100367</v>
      </c>
      <c r="C1315" s="116" t="s">
        <v>16733</v>
      </c>
      <c r="D1315" s="116" t="s">
        <v>6220</v>
      </c>
      <c r="E1315" s="208">
        <v>706.01</v>
      </c>
    </row>
    <row r="1316" spans="2:5" ht="50.1" customHeight="1">
      <c r="B1316" s="209">
        <v>100368</v>
      </c>
      <c r="C1316" s="116" t="s">
        <v>16734</v>
      </c>
      <c r="D1316" s="116" t="s">
        <v>6220</v>
      </c>
      <c r="E1316" s="208">
        <v>962.14</v>
      </c>
    </row>
    <row r="1317" spans="2:5" ht="50.1" customHeight="1">
      <c r="B1317" s="209">
        <v>100369</v>
      </c>
      <c r="C1317" s="116" t="s">
        <v>16735</v>
      </c>
      <c r="D1317" s="116" t="s">
        <v>6220</v>
      </c>
      <c r="E1317" s="159">
        <v>1013.54</v>
      </c>
    </row>
    <row r="1318" spans="2:5" ht="50.1" customHeight="1">
      <c r="B1318" s="209">
        <v>100370</v>
      </c>
      <c r="C1318" s="116" t="s">
        <v>16736</v>
      </c>
      <c r="D1318" s="116" t="s">
        <v>6220</v>
      </c>
      <c r="E1318" s="159">
        <v>1203.74</v>
      </c>
    </row>
    <row r="1319" spans="2:5" ht="50.1" customHeight="1">
      <c r="B1319" s="209">
        <v>100371</v>
      </c>
      <c r="C1319" s="116" t="s">
        <v>16737</v>
      </c>
      <c r="D1319" s="116" t="s">
        <v>6220</v>
      </c>
      <c r="E1319" s="159">
        <v>1368.02</v>
      </c>
    </row>
    <row r="1320" spans="2:5" ht="50.1" customHeight="1">
      <c r="B1320" s="209">
        <v>100372</v>
      </c>
      <c r="C1320" s="116" t="s">
        <v>16738</v>
      </c>
      <c r="D1320" s="116" t="s">
        <v>6220</v>
      </c>
      <c r="E1320" s="159">
        <v>1697.62</v>
      </c>
    </row>
    <row r="1321" spans="2:5" ht="50.1" customHeight="1">
      <c r="B1321" s="209">
        <v>100373</v>
      </c>
      <c r="C1321" s="116" t="s">
        <v>16739</v>
      </c>
      <c r="D1321" s="116" t="s">
        <v>6220</v>
      </c>
      <c r="E1321" s="159">
        <v>1760.82</v>
      </c>
    </row>
    <row r="1322" spans="2:5" ht="50.1" customHeight="1">
      <c r="B1322" s="209">
        <v>100374</v>
      </c>
      <c r="C1322" s="116" t="s">
        <v>16740</v>
      </c>
      <c r="D1322" s="116" t="s">
        <v>6220</v>
      </c>
      <c r="E1322" s="159">
        <v>1897.13</v>
      </c>
    </row>
    <row r="1323" spans="2:5" ht="50.1" customHeight="1">
      <c r="B1323" s="209">
        <v>100375</v>
      </c>
      <c r="C1323" s="116" t="s">
        <v>16741</v>
      </c>
      <c r="D1323" s="116" t="s">
        <v>6220</v>
      </c>
      <c r="E1323" s="159">
        <v>2148.02</v>
      </c>
    </row>
    <row r="1324" spans="2:5" ht="50.1" customHeight="1">
      <c r="B1324" s="209">
        <v>100376</v>
      </c>
      <c r="C1324" s="116" t="s">
        <v>16742</v>
      </c>
      <c r="D1324" s="116" t="s">
        <v>6220</v>
      </c>
      <c r="E1324" s="159">
        <v>2078.11</v>
      </c>
    </row>
    <row r="1325" spans="2:5" ht="50.1" customHeight="1">
      <c r="B1325" s="209">
        <v>100377</v>
      </c>
      <c r="C1325" s="116" t="s">
        <v>16743</v>
      </c>
      <c r="D1325" s="116" t="s">
        <v>6733</v>
      </c>
      <c r="E1325" s="208">
        <v>8.06</v>
      </c>
    </row>
    <row r="1326" spans="2:5" ht="50.1" customHeight="1">
      <c r="B1326" s="209">
        <v>100378</v>
      </c>
      <c r="C1326" s="116" t="s">
        <v>16744</v>
      </c>
      <c r="D1326" s="116" t="s">
        <v>6733</v>
      </c>
      <c r="E1326" s="208">
        <v>7.26</v>
      </c>
    </row>
    <row r="1327" spans="2:5" ht="50.1" customHeight="1">
      <c r="B1327" s="209">
        <v>100382</v>
      </c>
      <c r="C1327" s="116" t="s">
        <v>16745</v>
      </c>
      <c r="D1327" s="116" t="s">
        <v>6287</v>
      </c>
      <c r="E1327" s="208">
        <v>16.98</v>
      </c>
    </row>
    <row r="1328" spans="2:5" ht="50.1" customHeight="1">
      <c r="B1328" s="209">
        <v>94444</v>
      </c>
      <c r="C1328" s="116" t="s">
        <v>16746</v>
      </c>
      <c r="D1328" s="116" t="s">
        <v>6287</v>
      </c>
      <c r="E1328" s="208">
        <v>501.27</v>
      </c>
    </row>
    <row r="1329" spans="2:5" ht="50.1" customHeight="1">
      <c r="B1329" s="116" t="s">
        <v>1240</v>
      </c>
      <c r="C1329" s="116" t="s">
        <v>1241</v>
      </c>
      <c r="D1329" s="116" t="s">
        <v>6465</v>
      </c>
      <c r="E1329" s="208">
        <v>34.06</v>
      </c>
    </row>
    <row r="1330" spans="2:5" ht="50.1" customHeight="1">
      <c r="B1330" s="116" t="s">
        <v>1242</v>
      </c>
      <c r="C1330" s="116" t="s">
        <v>1243</v>
      </c>
      <c r="D1330" s="116" t="s">
        <v>6465</v>
      </c>
      <c r="E1330" s="208">
        <v>94.67</v>
      </c>
    </row>
    <row r="1331" spans="2:5" ht="50.1" customHeight="1">
      <c r="B1331" s="116" t="s">
        <v>1244</v>
      </c>
      <c r="C1331" s="116" t="s">
        <v>1245</v>
      </c>
      <c r="D1331" s="116" t="s">
        <v>6465</v>
      </c>
      <c r="E1331" s="208">
        <v>27.25</v>
      </c>
    </row>
    <row r="1332" spans="2:5" ht="50.1" customHeight="1">
      <c r="B1332" s="116" t="s">
        <v>1246</v>
      </c>
      <c r="C1332" s="116" t="s">
        <v>1247</v>
      </c>
      <c r="D1332" s="116" t="s">
        <v>6465</v>
      </c>
      <c r="E1332" s="208">
        <v>23.45</v>
      </c>
    </row>
    <row r="1333" spans="2:5" ht="50.1" customHeight="1">
      <c r="B1333" s="116" t="s">
        <v>1248</v>
      </c>
      <c r="C1333" s="116" t="s">
        <v>1249</v>
      </c>
      <c r="D1333" s="116" t="s">
        <v>6287</v>
      </c>
      <c r="E1333" s="208">
        <v>5.61</v>
      </c>
    </row>
    <row r="1334" spans="2:5" ht="50.1" customHeight="1">
      <c r="B1334" s="116" t="s">
        <v>1250</v>
      </c>
      <c r="C1334" s="116" t="s">
        <v>1251</v>
      </c>
      <c r="D1334" s="116" t="s">
        <v>6287</v>
      </c>
      <c r="E1334" s="208">
        <v>11</v>
      </c>
    </row>
    <row r="1335" spans="2:5" ht="50.1" customHeight="1">
      <c r="B1335" s="116" t="s">
        <v>1252</v>
      </c>
      <c r="C1335" s="116" t="s">
        <v>1253</v>
      </c>
      <c r="D1335" s="116" t="s">
        <v>25</v>
      </c>
      <c r="E1335" s="208">
        <v>97.39</v>
      </c>
    </row>
    <row r="1336" spans="2:5" ht="50.1" customHeight="1">
      <c r="B1336" s="116" t="s">
        <v>1254</v>
      </c>
      <c r="C1336" s="116" t="s">
        <v>1255</v>
      </c>
      <c r="D1336" s="116" t="s">
        <v>25</v>
      </c>
      <c r="E1336" s="208">
        <v>107.28</v>
      </c>
    </row>
    <row r="1337" spans="2:5" ht="50.1" customHeight="1">
      <c r="B1337" s="116" t="s">
        <v>1256</v>
      </c>
      <c r="C1337" s="116" t="s">
        <v>1257</v>
      </c>
      <c r="D1337" s="116" t="s">
        <v>25</v>
      </c>
      <c r="E1337" s="208">
        <v>66.19</v>
      </c>
    </row>
    <row r="1338" spans="2:5" ht="50.1" customHeight="1">
      <c r="B1338" s="116" t="s">
        <v>1258</v>
      </c>
      <c r="C1338" s="116" t="s">
        <v>1259</v>
      </c>
      <c r="D1338" s="116" t="s">
        <v>6465</v>
      </c>
      <c r="E1338" s="208">
        <v>78.069999999999993</v>
      </c>
    </row>
    <row r="1339" spans="2:5" ht="50.1" customHeight="1">
      <c r="B1339" s="116" t="s">
        <v>1260</v>
      </c>
      <c r="C1339" s="116" t="s">
        <v>1261</v>
      </c>
      <c r="D1339" s="116" t="s">
        <v>6465</v>
      </c>
      <c r="E1339" s="208">
        <v>45.58</v>
      </c>
    </row>
    <row r="1340" spans="2:5" ht="50.1" customHeight="1">
      <c r="B1340" s="116" t="s">
        <v>1262</v>
      </c>
      <c r="C1340" s="116" t="s">
        <v>1263</v>
      </c>
      <c r="D1340" s="116" t="s">
        <v>6465</v>
      </c>
      <c r="E1340" s="208">
        <v>63.31</v>
      </c>
    </row>
    <row r="1341" spans="2:5" ht="50.1" customHeight="1">
      <c r="B1341" s="116" t="s">
        <v>1264</v>
      </c>
      <c r="C1341" s="116" t="s">
        <v>1265</v>
      </c>
      <c r="D1341" s="116" t="s">
        <v>6465</v>
      </c>
      <c r="E1341" s="208">
        <v>42</v>
      </c>
    </row>
    <row r="1342" spans="2:5" ht="50.1" customHeight="1">
      <c r="B1342" s="209">
        <v>83651</v>
      </c>
      <c r="C1342" s="116" t="s">
        <v>1266</v>
      </c>
      <c r="D1342" s="116" t="s">
        <v>6465</v>
      </c>
      <c r="E1342" s="208">
        <v>29.68</v>
      </c>
    </row>
    <row r="1343" spans="2:5" ht="50.1" customHeight="1">
      <c r="B1343" s="209">
        <v>83658</v>
      </c>
      <c r="C1343" s="116" t="s">
        <v>1267</v>
      </c>
      <c r="D1343" s="116" t="s">
        <v>6465</v>
      </c>
      <c r="E1343" s="208">
        <v>148.41</v>
      </c>
    </row>
    <row r="1344" spans="2:5" ht="50.1" customHeight="1">
      <c r="B1344" s="209">
        <v>83661</v>
      </c>
      <c r="C1344" s="116" t="s">
        <v>1268</v>
      </c>
      <c r="D1344" s="116" t="s">
        <v>6465</v>
      </c>
      <c r="E1344" s="208">
        <v>114.38</v>
      </c>
    </row>
    <row r="1345" spans="2:5" ht="50.1" customHeight="1">
      <c r="B1345" s="209">
        <v>83662</v>
      </c>
      <c r="C1345" s="116" t="s">
        <v>1269</v>
      </c>
      <c r="D1345" s="116" t="s">
        <v>25</v>
      </c>
      <c r="E1345" s="208">
        <v>98.46</v>
      </c>
    </row>
    <row r="1346" spans="2:5" ht="50.1" customHeight="1">
      <c r="B1346" s="209">
        <v>83664</v>
      </c>
      <c r="C1346" s="116" t="s">
        <v>1270</v>
      </c>
      <c r="D1346" s="116" t="s">
        <v>6465</v>
      </c>
      <c r="E1346" s="208">
        <v>74.28</v>
      </c>
    </row>
    <row r="1347" spans="2:5" ht="50.1" customHeight="1">
      <c r="B1347" s="209">
        <v>83665</v>
      </c>
      <c r="C1347" s="116" t="s">
        <v>1271</v>
      </c>
      <c r="D1347" s="116" t="s">
        <v>6287</v>
      </c>
      <c r="E1347" s="208">
        <v>7.26</v>
      </c>
    </row>
    <row r="1348" spans="2:5" ht="50.1" customHeight="1">
      <c r="B1348" s="209">
        <v>83669</v>
      </c>
      <c r="C1348" s="116" t="s">
        <v>1272</v>
      </c>
      <c r="D1348" s="116" t="s">
        <v>6287</v>
      </c>
      <c r="E1348" s="208">
        <v>8.65</v>
      </c>
    </row>
    <row r="1349" spans="2:5" ht="50.1" customHeight="1">
      <c r="B1349" s="209">
        <v>83670</v>
      </c>
      <c r="C1349" s="116" t="s">
        <v>1273</v>
      </c>
      <c r="D1349" s="116" t="s">
        <v>6465</v>
      </c>
      <c r="E1349" s="208">
        <v>40.79</v>
      </c>
    </row>
    <row r="1350" spans="2:5" ht="50.1" customHeight="1">
      <c r="B1350" s="209">
        <v>83671</v>
      </c>
      <c r="C1350" s="116" t="s">
        <v>1274</v>
      </c>
      <c r="D1350" s="116" t="s">
        <v>6465</v>
      </c>
      <c r="E1350" s="208">
        <v>43.78</v>
      </c>
    </row>
    <row r="1351" spans="2:5" ht="50.1" customHeight="1">
      <c r="B1351" s="209">
        <v>83679</v>
      </c>
      <c r="C1351" s="116" t="s">
        <v>1275</v>
      </c>
      <c r="D1351" s="116" t="s">
        <v>6465</v>
      </c>
      <c r="E1351" s="208">
        <v>12.1</v>
      </c>
    </row>
    <row r="1352" spans="2:5" ht="50.1" customHeight="1">
      <c r="B1352" s="209">
        <v>83680</v>
      </c>
      <c r="C1352" s="116" t="s">
        <v>1276</v>
      </c>
      <c r="D1352" s="116" t="s">
        <v>6465</v>
      </c>
      <c r="E1352" s="208">
        <v>14.55</v>
      </c>
    </row>
    <row r="1353" spans="2:5" ht="50.1" customHeight="1">
      <c r="B1353" s="209">
        <v>83681</v>
      </c>
      <c r="C1353" s="116" t="s">
        <v>1277</v>
      </c>
      <c r="D1353" s="116" t="s">
        <v>6465</v>
      </c>
      <c r="E1353" s="208">
        <v>15.68</v>
      </c>
    </row>
    <row r="1354" spans="2:5" ht="50.1" customHeight="1">
      <c r="B1354" s="209">
        <v>83682</v>
      </c>
      <c r="C1354" s="116" t="s">
        <v>1278</v>
      </c>
      <c r="D1354" s="116" t="s">
        <v>25</v>
      </c>
      <c r="E1354" s="208">
        <v>110.47</v>
      </c>
    </row>
    <row r="1355" spans="2:5" ht="50.1" customHeight="1">
      <c r="B1355" s="209">
        <v>83729</v>
      </c>
      <c r="C1355" s="116" t="s">
        <v>1279</v>
      </c>
      <c r="D1355" s="116" t="s">
        <v>6287</v>
      </c>
      <c r="E1355" s="208">
        <v>16.97</v>
      </c>
    </row>
    <row r="1356" spans="2:5" ht="50.1" customHeight="1">
      <c r="B1356" s="209">
        <v>83739</v>
      </c>
      <c r="C1356" s="116" t="s">
        <v>1280</v>
      </c>
      <c r="D1356" s="116" t="s">
        <v>6287</v>
      </c>
      <c r="E1356" s="208">
        <v>5.9</v>
      </c>
    </row>
    <row r="1357" spans="2:5" ht="50.1" customHeight="1">
      <c r="B1357" s="209">
        <v>6454</v>
      </c>
      <c r="C1357" s="116" t="s">
        <v>1281</v>
      </c>
      <c r="D1357" s="116" t="s">
        <v>25</v>
      </c>
      <c r="E1357" s="208">
        <v>160.81</v>
      </c>
    </row>
    <row r="1358" spans="2:5" ht="50.1" customHeight="1">
      <c r="B1358" s="209">
        <v>73611</v>
      </c>
      <c r="C1358" s="116" t="s">
        <v>1282</v>
      </c>
      <c r="D1358" s="116" t="s">
        <v>25</v>
      </c>
      <c r="E1358" s="208">
        <v>345.25</v>
      </c>
    </row>
    <row r="1359" spans="2:5" ht="50.1" customHeight="1">
      <c r="B1359" s="209">
        <v>73697</v>
      </c>
      <c r="C1359" s="116" t="s">
        <v>1283</v>
      </c>
      <c r="D1359" s="116" t="s">
        <v>25</v>
      </c>
      <c r="E1359" s="208">
        <v>164.34</v>
      </c>
    </row>
    <row r="1360" spans="2:5" ht="50.1" customHeight="1">
      <c r="B1360" s="209">
        <v>73698</v>
      </c>
      <c r="C1360" s="116" t="s">
        <v>1284</v>
      </c>
      <c r="D1360" s="116" t="s">
        <v>25</v>
      </c>
      <c r="E1360" s="208">
        <v>213.18</v>
      </c>
    </row>
    <row r="1361" spans="2:5" ht="50.1" customHeight="1">
      <c r="B1361" s="116" t="s">
        <v>1285</v>
      </c>
      <c r="C1361" s="116" t="s">
        <v>1286</v>
      </c>
      <c r="D1361" s="116" t="s">
        <v>6287</v>
      </c>
      <c r="E1361" s="208">
        <v>133.22999999999999</v>
      </c>
    </row>
    <row r="1362" spans="2:5" ht="50.1" customHeight="1">
      <c r="B1362" s="116" t="s">
        <v>1287</v>
      </c>
      <c r="C1362" s="116" t="s">
        <v>1288</v>
      </c>
      <c r="D1362" s="116" t="s">
        <v>6287</v>
      </c>
      <c r="E1362" s="208">
        <v>337.73</v>
      </c>
    </row>
    <row r="1363" spans="2:5" ht="50.1" customHeight="1">
      <c r="B1363" s="209">
        <v>92743</v>
      </c>
      <c r="C1363" s="116" t="s">
        <v>1289</v>
      </c>
      <c r="D1363" s="116" t="s">
        <v>25</v>
      </c>
      <c r="E1363" s="208">
        <v>398.14</v>
      </c>
    </row>
    <row r="1364" spans="2:5" ht="50.1" customHeight="1">
      <c r="B1364" s="209">
        <v>92744</v>
      </c>
      <c r="C1364" s="116" t="s">
        <v>1290</v>
      </c>
      <c r="D1364" s="116" t="s">
        <v>25</v>
      </c>
      <c r="E1364" s="208">
        <v>365.25</v>
      </c>
    </row>
    <row r="1365" spans="2:5" ht="50.1" customHeight="1">
      <c r="B1365" s="209">
        <v>92745</v>
      </c>
      <c r="C1365" s="116" t="s">
        <v>1291</v>
      </c>
      <c r="D1365" s="116" t="s">
        <v>25</v>
      </c>
      <c r="E1365" s="208">
        <v>481.43</v>
      </c>
    </row>
    <row r="1366" spans="2:5" ht="50.1" customHeight="1">
      <c r="B1366" s="209">
        <v>92746</v>
      </c>
      <c r="C1366" s="116" t="s">
        <v>1292</v>
      </c>
      <c r="D1366" s="116" t="s">
        <v>25</v>
      </c>
      <c r="E1366" s="208">
        <v>428.87</v>
      </c>
    </row>
    <row r="1367" spans="2:5" ht="50.1" customHeight="1">
      <c r="B1367" s="209">
        <v>92747</v>
      </c>
      <c r="C1367" s="116" t="s">
        <v>1293</v>
      </c>
      <c r="D1367" s="116" t="s">
        <v>25</v>
      </c>
      <c r="E1367" s="208">
        <v>528.5</v>
      </c>
    </row>
    <row r="1368" spans="2:5" ht="50.1" customHeight="1">
      <c r="B1368" s="209">
        <v>92748</v>
      </c>
      <c r="C1368" s="116" t="s">
        <v>1294</v>
      </c>
      <c r="D1368" s="116" t="s">
        <v>25</v>
      </c>
      <c r="E1368" s="208">
        <v>465</v>
      </c>
    </row>
    <row r="1369" spans="2:5" ht="50.1" customHeight="1">
      <c r="B1369" s="209">
        <v>92749</v>
      </c>
      <c r="C1369" s="116" t="s">
        <v>1295</v>
      </c>
      <c r="D1369" s="116" t="s">
        <v>25</v>
      </c>
      <c r="E1369" s="208">
        <v>540.87</v>
      </c>
    </row>
    <row r="1370" spans="2:5" ht="50.1" customHeight="1">
      <c r="B1370" s="209">
        <v>92750</v>
      </c>
      <c r="C1370" s="116" t="s">
        <v>1296</v>
      </c>
      <c r="D1370" s="116" t="s">
        <v>25</v>
      </c>
      <c r="E1370" s="208">
        <v>885.45</v>
      </c>
    </row>
    <row r="1371" spans="2:5" ht="50.1" customHeight="1">
      <c r="B1371" s="209">
        <v>92751</v>
      </c>
      <c r="C1371" s="116" t="s">
        <v>1297</v>
      </c>
      <c r="D1371" s="116" t="s">
        <v>25</v>
      </c>
      <c r="E1371" s="159">
        <v>1084.6600000000001</v>
      </c>
    </row>
    <row r="1372" spans="2:5" ht="50.1" customHeight="1">
      <c r="B1372" s="209">
        <v>92752</v>
      </c>
      <c r="C1372" s="116" t="s">
        <v>1298</v>
      </c>
      <c r="D1372" s="116" t="s">
        <v>25</v>
      </c>
      <c r="E1372" s="159">
        <v>1282.8599999999999</v>
      </c>
    </row>
    <row r="1373" spans="2:5" ht="50.1" customHeight="1">
      <c r="B1373" s="209">
        <v>92753</v>
      </c>
      <c r="C1373" s="116" t="s">
        <v>1299</v>
      </c>
      <c r="D1373" s="116" t="s">
        <v>25</v>
      </c>
      <c r="E1373" s="208">
        <v>350.46</v>
      </c>
    </row>
    <row r="1374" spans="2:5" ht="50.1" customHeight="1">
      <c r="B1374" s="209">
        <v>92754</v>
      </c>
      <c r="C1374" s="116" t="s">
        <v>1300</v>
      </c>
      <c r="D1374" s="116" t="s">
        <v>25</v>
      </c>
      <c r="E1374" s="208">
        <v>318.55</v>
      </c>
    </row>
    <row r="1375" spans="2:5" ht="50.1" customHeight="1">
      <c r="B1375" s="209">
        <v>92755</v>
      </c>
      <c r="C1375" s="116" t="s">
        <v>1301</v>
      </c>
      <c r="D1375" s="116" t="s">
        <v>6287</v>
      </c>
      <c r="E1375" s="208">
        <v>137.11000000000001</v>
      </c>
    </row>
    <row r="1376" spans="2:5" ht="50.1" customHeight="1">
      <c r="B1376" s="209">
        <v>92756</v>
      </c>
      <c r="C1376" s="116" t="s">
        <v>1302</v>
      </c>
      <c r="D1376" s="116" t="s">
        <v>6287</v>
      </c>
      <c r="E1376" s="208">
        <v>157.63</v>
      </c>
    </row>
    <row r="1377" spans="2:5" ht="50.1" customHeight="1">
      <c r="B1377" s="209">
        <v>92757</v>
      </c>
      <c r="C1377" s="116" t="s">
        <v>1303</v>
      </c>
      <c r="D1377" s="116" t="s">
        <v>6287</v>
      </c>
      <c r="E1377" s="208">
        <v>182.36</v>
      </c>
    </row>
    <row r="1378" spans="2:5" ht="50.1" customHeight="1">
      <c r="B1378" s="209">
        <v>92758</v>
      </c>
      <c r="C1378" s="116" t="s">
        <v>1304</v>
      </c>
      <c r="D1378" s="116" t="s">
        <v>25</v>
      </c>
      <c r="E1378" s="208">
        <v>419.82</v>
      </c>
    </row>
    <row r="1379" spans="2:5" ht="50.1" customHeight="1">
      <c r="B1379" s="209">
        <v>91069</v>
      </c>
      <c r="C1379" s="116" t="s">
        <v>1305</v>
      </c>
      <c r="D1379" s="116" t="s">
        <v>6287</v>
      </c>
      <c r="E1379" s="208">
        <v>75.540000000000006</v>
      </c>
    </row>
    <row r="1380" spans="2:5" ht="50.1" customHeight="1">
      <c r="B1380" s="209">
        <v>91070</v>
      </c>
      <c r="C1380" s="116" t="s">
        <v>1306</v>
      </c>
      <c r="D1380" s="116" t="s">
        <v>6287</v>
      </c>
      <c r="E1380" s="208">
        <v>83.34</v>
      </c>
    </row>
    <row r="1381" spans="2:5" ht="50.1" customHeight="1">
      <c r="B1381" s="209">
        <v>91071</v>
      </c>
      <c r="C1381" s="116" t="s">
        <v>1307</v>
      </c>
      <c r="D1381" s="116" t="s">
        <v>6287</v>
      </c>
      <c r="E1381" s="208">
        <v>105.62</v>
      </c>
    </row>
    <row r="1382" spans="2:5" ht="50.1" customHeight="1">
      <c r="B1382" s="209">
        <v>91072</v>
      </c>
      <c r="C1382" s="116" t="s">
        <v>1308</v>
      </c>
      <c r="D1382" s="116" t="s">
        <v>6287</v>
      </c>
      <c r="E1382" s="208">
        <v>113.4</v>
      </c>
    </row>
    <row r="1383" spans="2:5" ht="50.1" customHeight="1">
      <c r="B1383" s="209">
        <v>91073</v>
      </c>
      <c r="C1383" s="116" t="s">
        <v>1309</v>
      </c>
      <c r="D1383" s="116" t="s">
        <v>6287</v>
      </c>
      <c r="E1383" s="208">
        <v>86.02</v>
      </c>
    </row>
    <row r="1384" spans="2:5" ht="50.1" customHeight="1">
      <c r="B1384" s="209">
        <v>91074</v>
      </c>
      <c r="C1384" s="116" t="s">
        <v>1310</v>
      </c>
      <c r="D1384" s="116" t="s">
        <v>6287</v>
      </c>
      <c r="E1384" s="208">
        <v>94.94</v>
      </c>
    </row>
    <row r="1385" spans="2:5" ht="50.1" customHeight="1">
      <c r="B1385" s="209">
        <v>91075</v>
      </c>
      <c r="C1385" s="116" t="s">
        <v>1311</v>
      </c>
      <c r="D1385" s="116" t="s">
        <v>6287</v>
      </c>
      <c r="E1385" s="208">
        <v>118.02</v>
      </c>
    </row>
    <row r="1386" spans="2:5" ht="50.1" customHeight="1">
      <c r="B1386" s="209">
        <v>91076</v>
      </c>
      <c r="C1386" s="116" t="s">
        <v>1312</v>
      </c>
      <c r="D1386" s="116" t="s">
        <v>6287</v>
      </c>
      <c r="E1386" s="208">
        <v>126.93</v>
      </c>
    </row>
    <row r="1387" spans="2:5" ht="50.1" customHeight="1">
      <c r="B1387" s="209">
        <v>91077</v>
      </c>
      <c r="C1387" s="116" t="s">
        <v>1313</v>
      </c>
      <c r="D1387" s="116" t="s">
        <v>6287</v>
      </c>
      <c r="E1387" s="208">
        <v>112.44</v>
      </c>
    </row>
    <row r="1388" spans="2:5" ht="50.1" customHeight="1">
      <c r="B1388" s="209">
        <v>91078</v>
      </c>
      <c r="C1388" s="116" t="s">
        <v>1314</v>
      </c>
      <c r="D1388" s="116" t="s">
        <v>6287</v>
      </c>
      <c r="E1388" s="208">
        <v>132.84</v>
      </c>
    </row>
    <row r="1389" spans="2:5" ht="50.1" customHeight="1">
      <c r="B1389" s="209">
        <v>91079</v>
      </c>
      <c r="C1389" s="116" t="s">
        <v>1315</v>
      </c>
      <c r="D1389" s="116" t="s">
        <v>6287</v>
      </c>
      <c r="E1389" s="208">
        <v>116.81</v>
      </c>
    </row>
    <row r="1390" spans="2:5" ht="50.1" customHeight="1">
      <c r="B1390" s="209">
        <v>91080</v>
      </c>
      <c r="C1390" s="116" t="s">
        <v>1316</v>
      </c>
      <c r="D1390" s="116" t="s">
        <v>6287</v>
      </c>
      <c r="E1390" s="208">
        <v>136.99</v>
      </c>
    </row>
    <row r="1391" spans="2:5" ht="50.1" customHeight="1">
      <c r="B1391" s="209">
        <v>91081</v>
      </c>
      <c r="C1391" s="116" t="s">
        <v>1317</v>
      </c>
      <c r="D1391" s="116" t="s">
        <v>6287</v>
      </c>
      <c r="E1391" s="208">
        <v>124.15</v>
      </c>
    </row>
    <row r="1392" spans="2:5" ht="50.1" customHeight="1">
      <c r="B1392" s="209">
        <v>91082</v>
      </c>
      <c r="C1392" s="116" t="s">
        <v>1318</v>
      </c>
      <c r="D1392" s="116" t="s">
        <v>6287</v>
      </c>
      <c r="E1392" s="208">
        <v>145.47999999999999</v>
      </c>
    </row>
    <row r="1393" spans="2:5" ht="50.1" customHeight="1">
      <c r="B1393" s="209">
        <v>91083</v>
      </c>
      <c r="C1393" s="116" t="s">
        <v>1319</v>
      </c>
      <c r="D1393" s="116" t="s">
        <v>6287</v>
      </c>
      <c r="E1393" s="208">
        <v>131.76</v>
      </c>
    </row>
    <row r="1394" spans="2:5" ht="50.1" customHeight="1">
      <c r="B1394" s="209">
        <v>91084</v>
      </c>
      <c r="C1394" s="116" t="s">
        <v>1320</v>
      </c>
      <c r="D1394" s="116" t="s">
        <v>6287</v>
      </c>
      <c r="E1394" s="208">
        <v>152.88999999999999</v>
      </c>
    </row>
    <row r="1395" spans="2:5" ht="50.1" customHeight="1">
      <c r="B1395" s="209">
        <v>91086</v>
      </c>
      <c r="C1395" s="116" t="s">
        <v>1321</v>
      </c>
      <c r="D1395" s="116" t="s">
        <v>6287</v>
      </c>
      <c r="E1395" s="208">
        <v>83.35</v>
      </c>
    </row>
    <row r="1396" spans="2:5" ht="50.1" customHeight="1">
      <c r="B1396" s="209">
        <v>91087</v>
      </c>
      <c r="C1396" s="116" t="s">
        <v>1322</v>
      </c>
      <c r="D1396" s="116" t="s">
        <v>6287</v>
      </c>
      <c r="E1396" s="208">
        <v>91.4</v>
      </c>
    </row>
    <row r="1397" spans="2:5" ht="50.1" customHeight="1">
      <c r="B1397" s="209">
        <v>91088</v>
      </c>
      <c r="C1397" s="116" t="s">
        <v>1323</v>
      </c>
      <c r="D1397" s="116" t="s">
        <v>6287</v>
      </c>
      <c r="E1397" s="208">
        <v>114.52</v>
      </c>
    </row>
    <row r="1398" spans="2:5" ht="50.1" customHeight="1">
      <c r="B1398" s="209">
        <v>91089</v>
      </c>
      <c r="C1398" s="116" t="s">
        <v>1324</v>
      </c>
      <c r="D1398" s="116" t="s">
        <v>6287</v>
      </c>
      <c r="E1398" s="208">
        <v>122.67</v>
      </c>
    </row>
    <row r="1399" spans="2:5" ht="50.1" customHeight="1">
      <c r="B1399" s="209">
        <v>91090</v>
      </c>
      <c r="C1399" s="116" t="s">
        <v>1325</v>
      </c>
      <c r="D1399" s="116" t="s">
        <v>6287</v>
      </c>
      <c r="E1399" s="208">
        <v>92.38</v>
      </c>
    </row>
    <row r="1400" spans="2:5" ht="50.1" customHeight="1">
      <c r="B1400" s="209">
        <v>91091</v>
      </c>
      <c r="C1400" s="116" t="s">
        <v>1326</v>
      </c>
      <c r="D1400" s="116" t="s">
        <v>6287</v>
      </c>
      <c r="E1400" s="208">
        <v>101.65</v>
      </c>
    </row>
    <row r="1401" spans="2:5" ht="50.1" customHeight="1">
      <c r="B1401" s="209">
        <v>91092</v>
      </c>
      <c r="C1401" s="116" t="s">
        <v>1327</v>
      </c>
      <c r="D1401" s="116" t="s">
        <v>6287</v>
      </c>
      <c r="E1401" s="208">
        <v>125.08</v>
      </c>
    </row>
    <row r="1402" spans="2:5" ht="50.1" customHeight="1">
      <c r="B1402" s="209">
        <v>91093</v>
      </c>
      <c r="C1402" s="116" t="s">
        <v>1328</v>
      </c>
      <c r="D1402" s="116" t="s">
        <v>6287</v>
      </c>
      <c r="E1402" s="208">
        <v>134.6</v>
      </c>
    </row>
    <row r="1403" spans="2:5" ht="50.1" customHeight="1">
      <c r="B1403" s="209">
        <v>91094</v>
      </c>
      <c r="C1403" s="116" t="s">
        <v>1329</v>
      </c>
      <c r="D1403" s="116" t="s">
        <v>6287</v>
      </c>
      <c r="E1403" s="208">
        <v>117.15</v>
      </c>
    </row>
    <row r="1404" spans="2:5" ht="50.1" customHeight="1">
      <c r="B1404" s="209">
        <v>91095</v>
      </c>
      <c r="C1404" s="116" t="s">
        <v>1330</v>
      </c>
      <c r="D1404" s="116" t="s">
        <v>6287</v>
      </c>
      <c r="E1404" s="208">
        <v>137.81</v>
      </c>
    </row>
    <row r="1405" spans="2:5" ht="50.1" customHeight="1">
      <c r="B1405" s="209">
        <v>91096</v>
      </c>
      <c r="C1405" s="116" t="s">
        <v>1331</v>
      </c>
      <c r="D1405" s="116" t="s">
        <v>6287</v>
      </c>
      <c r="E1405" s="208">
        <v>119.31</v>
      </c>
    </row>
    <row r="1406" spans="2:5" ht="50.1" customHeight="1">
      <c r="B1406" s="209">
        <v>91097</v>
      </c>
      <c r="C1406" s="116" t="s">
        <v>1332</v>
      </c>
      <c r="D1406" s="116" t="s">
        <v>6287</v>
      </c>
      <c r="E1406" s="208">
        <v>139.87</v>
      </c>
    </row>
    <row r="1407" spans="2:5" ht="50.1" customHeight="1">
      <c r="B1407" s="209">
        <v>91098</v>
      </c>
      <c r="C1407" s="116" t="s">
        <v>1333</v>
      </c>
      <c r="D1407" s="116" t="s">
        <v>6287</v>
      </c>
      <c r="E1407" s="208">
        <v>128.75</v>
      </c>
    </row>
    <row r="1408" spans="2:5" ht="50.1" customHeight="1">
      <c r="B1408" s="209">
        <v>91099</v>
      </c>
      <c r="C1408" s="116" t="s">
        <v>1334</v>
      </c>
      <c r="D1408" s="116" t="s">
        <v>6287</v>
      </c>
      <c r="E1408" s="208">
        <v>150.44</v>
      </c>
    </row>
    <row r="1409" spans="2:5" ht="50.1" customHeight="1">
      <c r="B1409" s="209">
        <v>91100</v>
      </c>
      <c r="C1409" s="116" t="s">
        <v>1335</v>
      </c>
      <c r="D1409" s="116" t="s">
        <v>6287</v>
      </c>
      <c r="E1409" s="208">
        <v>134.78</v>
      </c>
    </row>
    <row r="1410" spans="2:5" ht="50.1" customHeight="1">
      <c r="B1410" s="209">
        <v>91101</v>
      </c>
      <c r="C1410" s="116" t="s">
        <v>1336</v>
      </c>
      <c r="D1410" s="116" t="s">
        <v>6287</v>
      </c>
      <c r="E1410" s="208">
        <v>156.4</v>
      </c>
    </row>
    <row r="1411" spans="2:5" ht="50.1" customHeight="1">
      <c r="B1411" s="209">
        <v>93952</v>
      </c>
      <c r="C1411" s="116" t="s">
        <v>1337</v>
      </c>
      <c r="D1411" s="116" t="s">
        <v>6465</v>
      </c>
      <c r="E1411" s="208">
        <v>147.04</v>
      </c>
    </row>
    <row r="1412" spans="2:5" ht="50.1" customHeight="1">
      <c r="B1412" s="209">
        <v>93953</v>
      </c>
      <c r="C1412" s="116" t="s">
        <v>1338</v>
      </c>
      <c r="D1412" s="116" t="s">
        <v>6465</v>
      </c>
      <c r="E1412" s="208">
        <v>136.07</v>
      </c>
    </row>
    <row r="1413" spans="2:5" ht="50.1" customHeight="1">
      <c r="B1413" s="209">
        <v>93954</v>
      </c>
      <c r="C1413" s="116" t="s">
        <v>1339</v>
      </c>
      <c r="D1413" s="116" t="s">
        <v>6465</v>
      </c>
      <c r="E1413" s="208">
        <v>129.54</v>
      </c>
    </row>
    <row r="1414" spans="2:5" ht="50.1" customHeight="1">
      <c r="B1414" s="209">
        <v>93955</v>
      </c>
      <c r="C1414" s="116" t="s">
        <v>1340</v>
      </c>
      <c r="D1414" s="116" t="s">
        <v>6465</v>
      </c>
      <c r="E1414" s="208">
        <v>124.9</v>
      </c>
    </row>
    <row r="1415" spans="2:5" ht="50.1" customHeight="1">
      <c r="B1415" s="209">
        <v>93956</v>
      </c>
      <c r="C1415" s="116" t="s">
        <v>1341</v>
      </c>
      <c r="D1415" s="116" t="s">
        <v>6465</v>
      </c>
      <c r="E1415" s="208">
        <v>121.22</v>
      </c>
    </row>
    <row r="1416" spans="2:5" ht="50.1" customHeight="1">
      <c r="B1416" s="209">
        <v>93957</v>
      </c>
      <c r="C1416" s="116" t="s">
        <v>1342</v>
      </c>
      <c r="D1416" s="116" t="s">
        <v>6465</v>
      </c>
      <c r="E1416" s="208">
        <v>152.68</v>
      </c>
    </row>
    <row r="1417" spans="2:5" ht="50.1" customHeight="1">
      <c r="B1417" s="209">
        <v>93958</v>
      </c>
      <c r="C1417" s="116" t="s">
        <v>1343</v>
      </c>
      <c r="D1417" s="116" t="s">
        <v>6465</v>
      </c>
      <c r="E1417" s="208">
        <v>141.13</v>
      </c>
    </row>
    <row r="1418" spans="2:5" ht="50.1" customHeight="1">
      <c r="B1418" s="209">
        <v>93959</v>
      </c>
      <c r="C1418" s="116" t="s">
        <v>1344</v>
      </c>
      <c r="D1418" s="116" t="s">
        <v>6465</v>
      </c>
      <c r="E1418" s="208">
        <v>134.31</v>
      </c>
    </row>
    <row r="1419" spans="2:5" ht="50.1" customHeight="1">
      <c r="B1419" s="209">
        <v>93960</v>
      </c>
      <c r="C1419" s="116" t="s">
        <v>1345</v>
      </c>
      <c r="D1419" s="116" t="s">
        <v>6465</v>
      </c>
      <c r="E1419" s="208">
        <v>129.47999999999999</v>
      </c>
    </row>
    <row r="1420" spans="2:5" ht="50.1" customHeight="1">
      <c r="B1420" s="209">
        <v>93961</v>
      </c>
      <c r="C1420" s="116" t="s">
        <v>1346</v>
      </c>
      <c r="D1420" s="116" t="s">
        <v>6465</v>
      </c>
      <c r="E1420" s="208">
        <v>125.68</v>
      </c>
    </row>
    <row r="1421" spans="2:5" ht="50.1" customHeight="1">
      <c r="B1421" s="209">
        <v>93962</v>
      </c>
      <c r="C1421" s="116" t="s">
        <v>1347</v>
      </c>
      <c r="D1421" s="116" t="s">
        <v>6465</v>
      </c>
      <c r="E1421" s="208">
        <v>139.29</v>
      </c>
    </row>
    <row r="1422" spans="2:5" ht="50.1" customHeight="1">
      <c r="B1422" s="209">
        <v>93963</v>
      </c>
      <c r="C1422" s="116" t="s">
        <v>1348</v>
      </c>
      <c r="D1422" s="116" t="s">
        <v>6465</v>
      </c>
      <c r="E1422" s="208">
        <v>128.33000000000001</v>
      </c>
    </row>
    <row r="1423" spans="2:5" ht="50.1" customHeight="1">
      <c r="B1423" s="209">
        <v>93964</v>
      </c>
      <c r="C1423" s="116" t="s">
        <v>1349</v>
      </c>
      <c r="D1423" s="116" t="s">
        <v>6465</v>
      </c>
      <c r="E1423" s="208">
        <v>121.82</v>
      </c>
    </row>
    <row r="1424" spans="2:5" ht="50.1" customHeight="1">
      <c r="B1424" s="209">
        <v>93965</v>
      </c>
      <c r="C1424" s="116" t="s">
        <v>1350</v>
      </c>
      <c r="D1424" s="116" t="s">
        <v>6465</v>
      </c>
      <c r="E1424" s="208">
        <v>115.38</v>
      </c>
    </row>
    <row r="1425" spans="2:5" ht="50.1" customHeight="1">
      <c r="B1425" s="209">
        <v>93966</v>
      </c>
      <c r="C1425" s="116" t="s">
        <v>1351</v>
      </c>
      <c r="D1425" s="116" t="s">
        <v>6465</v>
      </c>
      <c r="E1425" s="208">
        <v>113.57</v>
      </c>
    </row>
    <row r="1426" spans="2:5" ht="50.1" customHeight="1">
      <c r="B1426" s="209">
        <v>93967</v>
      </c>
      <c r="C1426" s="116" t="s">
        <v>1352</v>
      </c>
      <c r="D1426" s="116" t="s">
        <v>6465</v>
      </c>
      <c r="E1426" s="208">
        <v>144.91</v>
      </c>
    </row>
    <row r="1427" spans="2:5" ht="50.1" customHeight="1">
      <c r="B1427" s="209">
        <v>93968</v>
      </c>
      <c r="C1427" s="116" t="s">
        <v>1353</v>
      </c>
      <c r="D1427" s="116" t="s">
        <v>6465</v>
      </c>
      <c r="E1427" s="208">
        <v>133.37</v>
      </c>
    </row>
    <row r="1428" spans="2:5" ht="50.1" customHeight="1">
      <c r="B1428" s="209">
        <v>93969</v>
      </c>
      <c r="C1428" s="116" t="s">
        <v>1354</v>
      </c>
      <c r="D1428" s="116" t="s">
        <v>6465</v>
      </c>
      <c r="E1428" s="208">
        <v>126.56</v>
      </c>
    </row>
    <row r="1429" spans="2:5" ht="50.1" customHeight="1">
      <c r="B1429" s="209">
        <v>93970</v>
      </c>
      <c r="C1429" s="116" t="s">
        <v>1355</v>
      </c>
      <c r="D1429" s="116" t="s">
        <v>6465</v>
      </c>
      <c r="E1429" s="208">
        <v>121.82</v>
      </c>
    </row>
    <row r="1430" spans="2:5" ht="50.1" customHeight="1">
      <c r="B1430" s="209">
        <v>93971</v>
      </c>
      <c r="C1430" s="116" t="s">
        <v>1356</v>
      </c>
      <c r="D1430" s="116" t="s">
        <v>6465</v>
      </c>
      <c r="E1430" s="208">
        <v>114.44</v>
      </c>
    </row>
    <row r="1431" spans="2:5" ht="50.1" customHeight="1">
      <c r="B1431" s="209">
        <v>95108</v>
      </c>
      <c r="C1431" s="116" t="s">
        <v>1357</v>
      </c>
      <c r="D1431" s="116" t="s">
        <v>6220</v>
      </c>
      <c r="E1431" s="208">
        <v>19.989999999999998</v>
      </c>
    </row>
    <row r="1432" spans="2:5" ht="50.1" customHeight="1">
      <c r="B1432" s="209">
        <v>100332</v>
      </c>
      <c r="C1432" s="116" t="s">
        <v>16747</v>
      </c>
      <c r="D1432" s="116" t="s">
        <v>6287</v>
      </c>
      <c r="E1432" s="208">
        <v>481.16</v>
      </c>
    </row>
    <row r="1433" spans="2:5" ht="50.1" customHeight="1">
      <c r="B1433" s="209">
        <v>100333</v>
      </c>
      <c r="C1433" s="116" t="s">
        <v>16748</v>
      </c>
      <c r="D1433" s="116" t="s">
        <v>6287</v>
      </c>
      <c r="E1433" s="208">
        <v>296.77</v>
      </c>
    </row>
    <row r="1434" spans="2:5" ht="50.1" customHeight="1">
      <c r="B1434" s="209">
        <v>100334</v>
      </c>
      <c r="C1434" s="116" t="s">
        <v>16749</v>
      </c>
      <c r="D1434" s="116" t="s">
        <v>6287</v>
      </c>
      <c r="E1434" s="208">
        <v>380.88</v>
      </c>
    </row>
    <row r="1435" spans="2:5" ht="50.1" customHeight="1">
      <c r="B1435" s="209">
        <v>100335</v>
      </c>
      <c r="C1435" s="116" t="s">
        <v>16750</v>
      </c>
      <c r="D1435" s="116" t="s">
        <v>6287</v>
      </c>
      <c r="E1435" s="208">
        <v>242.59</v>
      </c>
    </row>
    <row r="1436" spans="2:5" ht="50.1" customHeight="1">
      <c r="B1436" s="209">
        <v>100341</v>
      </c>
      <c r="C1436" s="116" t="s">
        <v>16751</v>
      </c>
      <c r="D1436" s="116" t="s">
        <v>6287</v>
      </c>
      <c r="E1436" s="208">
        <v>20.420000000000002</v>
      </c>
    </row>
    <row r="1437" spans="2:5" ht="50.1" customHeight="1">
      <c r="B1437" s="209">
        <v>100342</v>
      </c>
      <c r="C1437" s="116" t="s">
        <v>16752</v>
      </c>
      <c r="D1437" s="116" t="s">
        <v>6733</v>
      </c>
      <c r="E1437" s="208">
        <v>8.5299999999999994</v>
      </c>
    </row>
    <row r="1438" spans="2:5" ht="50.1" customHeight="1">
      <c r="B1438" s="209">
        <v>100343</v>
      </c>
      <c r="C1438" s="116" t="s">
        <v>16753</v>
      </c>
      <c r="D1438" s="116" t="s">
        <v>6733</v>
      </c>
      <c r="E1438" s="208">
        <v>8.3699999999999992</v>
      </c>
    </row>
    <row r="1439" spans="2:5" ht="50.1" customHeight="1">
      <c r="B1439" s="209">
        <v>100344</v>
      </c>
      <c r="C1439" s="116" t="s">
        <v>16754</v>
      </c>
      <c r="D1439" s="116" t="s">
        <v>6733</v>
      </c>
      <c r="E1439" s="208">
        <v>6.83</v>
      </c>
    </row>
    <row r="1440" spans="2:5" ht="50.1" customHeight="1">
      <c r="B1440" s="209">
        <v>100345</v>
      </c>
      <c r="C1440" s="116" t="s">
        <v>16755</v>
      </c>
      <c r="D1440" s="116" t="s">
        <v>6733</v>
      </c>
      <c r="E1440" s="208">
        <v>6.13</v>
      </c>
    </row>
    <row r="1441" spans="2:5" ht="50.1" customHeight="1">
      <c r="B1441" s="209">
        <v>100346</v>
      </c>
      <c r="C1441" s="116" t="s">
        <v>16756</v>
      </c>
      <c r="D1441" s="116" t="s">
        <v>6733</v>
      </c>
      <c r="E1441" s="208">
        <v>5.72</v>
      </c>
    </row>
    <row r="1442" spans="2:5" ht="50.1" customHeight="1">
      <c r="B1442" s="209">
        <v>100347</v>
      </c>
      <c r="C1442" s="116" t="s">
        <v>16757</v>
      </c>
      <c r="D1442" s="116" t="s">
        <v>6733</v>
      </c>
      <c r="E1442" s="208">
        <v>5.28</v>
      </c>
    </row>
    <row r="1443" spans="2:5" ht="50.1" customHeight="1">
      <c r="B1443" s="209">
        <v>100348</v>
      </c>
      <c r="C1443" s="116" t="s">
        <v>16758</v>
      </c>
      <c r="D1443" s="116" t="s">
        <v>6733</v>
      </c>
      <c r="E1443" s="208">
        <v>5.81</v>
      </c>
    </row>
    <row r="1444" spans="2:5" ht="50.1" customHeight="1">
      <c r="B1444" s="209">
        <v>100349</v>
      </c>
      <c r="C1444" s="116" t="s">
        <v>16759</v>
      </c>
      <c r="D1444" s="116" t="s">
        <v>25</v>
      </c>
      <c r="E1444" s="208">
        <v>358.92</v>
      </c>
    </row>
    <row r="1445" spans="2:5" ht="50.1" customHeight="1">
      <c r="B1445" s="116" t="s">
        <v>1358</v>
      </c>
      <c r="C1445" s="116" t="s">
        <v>1359</v>
      </c>
      <c r="D1445" s="116" t="s">
        <v>6220</v>
      </c>
      <c r="E1445" s="208">
        <v>269.68</v>
      </c>
    </row>
    <row r="1446" spans="2:5" ht="50.1" customHeight="1">
      <c r="B1446" s="116" t="s">
        <v>1360</v>
      </c>
      <c r="C1446" s="116" t="s">
        <v>1361</v>
      </c>
      <c r="D1446" s="116" t="s">
        <v>6220</v>
      </c>
      <c r="E1446" s="208">
        <v>539.67999999999995</v>
      </c>
    </row>
    <row r="1447" spans="2:5" ht="50.1" customHeight="1">
      <c r="B1447" s="116" t="s">
        <v>1362</v>
      </c>
      <c r="C1447" s="116" t="s">
        <v>1363</v>
      </c>
      <c r="D1447" s="116" t="s">
        <v>6220</v>
      </c>
      <c r="E1447" s="208">
        <v>879.92</v>
      </c>
    </row>
    <row r="1448" spans="2:5" ht="50.1" customHeight="1">
      <c r="B1448" s="116" t="s">
        <v>1364</v>
      </c>
      <c r="C1448" s="116" t="s">
        <v>1365</v>
      </c>
      <c r="D1448" s="116" t="s">
        <v>6220</v>
      </c>
      <c r="E1448" s="159">
        <v>1313.29</v>
      </c>
    </row>
    <row r="1449" spans="2:5" ht="50.1" customHeight="1">
      <c r="B1449" s="116" t="s">
        <v>1366</v>
      </c>
      <c r="C1449" s="116" t="s">
        <v>1367</v>
      </c>
      <c r="D1449" s="116" t="s">
        <v>6220</v>
      </c>
      <c r="E1449" s="159">
        <v>1845.64</v>
      </c>
    </row>
    <row r="1450" spans="2:5" ht="50.1" customHeight="1">
      <c r="B1450" s="116" t="s">
        <v>1368</v>
      </c>
      <c r="C1450" s="116" t="s">
        <v>1369</v>
      </c>
      <c r="D1450" s="116" t="s">
        <v>6220</v>
      </c>
      <c r="E1450" s="159">
        <v>2481.62</v>
      </c>
    </row>
    <row r="1451" spans="2:5" ht="50.1" customHeight="1">
      <c r="B1451" s="116" t="s">
        <v>1370</v>
      </c>
      <c r="C1451" s="116" t="s">
        <v>1371</v>
      </c>
      <c r="D1451" s="116" t="s">
        <v>6220</v>
      </c>
      <c r="E1451" s="208">
        <v>759.39</v>
      </c>
    </row>
    <row r="1452" spans="2:5" ht="50.1" customHeight="1">
      <c r="B1452" s="116" t="s">
        <v>1372</v>
      </c>
      <c r="C1452" s="116" t="s">
        <v>1373</v>
      </c>
      <c r="D1452" s="116" t="s">
        <v>6220</v>
      </c>
      <c r="E1452" s="159">
        <v>1245.76</v>
      </c>
    </row>
    <row r="1453" spans="2:5" ht="50.1" customHeight="1">
      <c r="B1453" s="116" t="s">
        <v>1374</v>
      </c>
      <c r="C1453" s="116" t="s">
        <v>1375</v>
      </c>
      <c r="D1453" s="116" t="s">
        <v>6220</v>
      </c>
      <c r="E1453" s="159">
        <v>1863.23</v>
      </c>
    </row>
    <row r="1454" spans="2:5" ht="50.1" customHeight="1">
      <c r="B1454" s="116" t="s">
        <v>1376</v>
      </c>
      <c r="C1454" s="116" t="s">
        <v>1377</v>
      </c>
      <c r="D1454" s="116" t="s">
        <v>6220</v>
      </c>
      <c r="E1454" s="159">
        <v>2371.48</v>
      </c>
    </row>
    <row r="1455" spans="2:5" ht="50.1" customHeight="1">
      <c r="B1455" s="116" t="s">
        <v>1378</v>
      </c>
      <c r="C1455" s="116" t="s">
        <v>1379</v>
      </c>
      <c r="D1455" s="116" t="s">
        <v>6220</v>
      </c>
      <c r="E1455" s="159">
        <v>3517.09</v>
      </c>
    </row>
    <row r="1456" spans="2:5" ht="50.1" customHeight="1">
      <c r="B1456" s="116" t="s">
        <v>1380</v>
      </c>
      <c r="C1456" s="116" t="s">
        <v>1381</v>
      </c>
      <c r="D1456" s="116" t="s">
        <v>6220</v>
      </c>
      <c r="E1456" s="208">
        <v>978.71</v>
      </c>
    </row>
    <row r="1457" spans="2:5" ht="50.1" customHeight="1">
      <c r="B1457" s="116" t="s">
        <v>1382</v>
      </c>
      <c r="C1457" s="116" t="s">
        <v>1383</v>
      </c>
      <c r="D1457" s="116" t="s">
        <v>6220</v>
      </c>
      <c r="E1457" s="159">
        <v>1611.18</v>
      </c>
    </row>
    <row r="1458" spans="2:5" ht="50.1" customHeight="1">
      <c r="B1458" s="116" t="s">
        <v>1384</v>
      </c>
      <c r="C1458" s="116" t="s">
        <v>1385</v>
      </c>
      <c r="D1458" s="116" t="s">
        <v>6220</v>
      </c>
      <c r="E1458" s="159">
        <v>2412.85</v>
      </c>
    </row>
    <row r="1459" spans="2:5" ht="50.1" customHeight="1">
      <c r="B1459" s="116" t="s">
        <v>1386</v>
      </c>
      <c r="C1459" s="116" t="s">
        <v>1387</v>
      </c>
      <c r="D1459" s="116" t="s">
        <v>6220</v>
      </c>
      <c r="E1459" s="159">
        <v>3391</v>
      </c>
    </row>
    <row r="1460" spans="2:5" ht="50.1" customHeight="1">
      <c r="B1460" s="116" t="s">
        <v>1388</v>
      </c>
      <c r="C1460" s="116" t="s">
        <v>1389</v>
      </c>
      <c r="D1460" s="116" t="s">
        <v>6220</v>
      </c>
      <c r="E1460" s="159">
        <v>4552.66</v>
      </c>
    </row>
    <row r="1461" spans="2:5" ht="50.1" customHeight="1">
      <c r="B1461" s="116" t="s">
        <v>1390</v>
      </c>
      <c r="C1461" s="116" t="s">
        <v>1391</v>
      </c>
      <c r="D1461" s="116" t="s">
        <v>6220</v>
      </c>
      <c r="E1461" s="159">
        <v>1238.32</v>
      </c>
    </row>
    <row r="1462" spans="2:5" ht="50.1" customHeight="1">
      <c r="B1462" s="209">
        <v>83659</v>
      </c>
      <c r="C1462" s="116" t="s">
        <v>1392</v>
      </c>
      <c r="D1462" s="116" t="s">
        <v>6220</v>
      </c>
      <c r="E1462" s="208">
        <v>656.11</v>
      </c>
    </row>
    <row r="1463" spans="2:5" ht="50.1" customHeight="1">
      <c r="B1463" s="209">
        <v>83716</v>
      </c>
      <c r="C1463" s="116" t="s">
        <v>1393</v>
      </c>
      <c r="D1463" s="116" t="s">
        <v>6220</v>
      </c>
      <c r="E1463" s="208">
        <v>268.99</v>
      </c>
    </row>
    <row r="1464" spans="2:5" ht="50.1" customHeight="1">
      <c r="B1464" s="209">
        <v>97976</v>
      </c>
      <c r="C1464" s="116" t="s">
        <v>1394</v>
      </c>
      <c r="D1464" s="116" t="s">
        <v>6220</v>
      </c>
      <c r="E1464" s="208">
        <v>749.03</v>
      </c>
    </row>
    <row r="1465" spans="2:5" ht="50.1" customHeight="1">
      <c r="B1465" s="209">
        <v>97977</v>
      </c>
      <c r="C1465" s="116" t="s">
        <v>1395</v>
      </c>
      <c r="D1465" s="116" t="s">
        <v>6220</v>
      </c>
      <c r="E1465" s="159">
        <v>1083.3399999999999</v>
      </c>
    </row>
    <row r="1466" spans="2:5" ht="50.1" customHeight="1">
      <c r="B1466" s="209">
        <v>97980</v>
      </c>
      <c r="C1466" s="116" t="s">
        <v>1396</v>
      </c>
      <c r="D1466" s="116" t="s">
        <v>6220</v>
      </c>
      <c r="E1466" s="159">
        <v>1387.85</v>
      </c>
    </row>
    <row r="1467" spans="2:5" ht="50.1" customHeight="1">
      <c r="B1467" s="209">
        <v>97981</v>
      </c>
      <c r="C1467" s="116" t="s">
        <v>1397</v>
      </c>
      <c r="D1467" s="116" t="s">
        <v>6465</v>
      </c>
      <c r="E1467" s="208">
        <v>820.17</v>
      </c>
    </row>
    <row r="1468" spans="2:5" ht="50.1" customHeight="1">
      <c r="B1468" s="209">
        <v>97983</v>
      </c>
      <c r="C1468" s="116" t="s">
        <v>1398</v>
      </c>
      <c r="D1468" s="116" t="s">
        <v>6465</v>
      </c>
      <c r="E1468" s="208">
        <v>293.33999999999997</v>
      </c>
    </row>
    <row r="1469" spans="2:5" ht="50.1" customHeight="1">
      <c r="B1469" s="209">
        <v>97985</v>
      </c>
      <c r="C1469" s="116" t="s">
        <v>1399</v>
      </c>
      <c r="D1469" s="116" t="s">
        <v>6465</v>
      </c>
      <c r="E1469" s="208">
        <v>992.52</v>
      </c>
    </row>
    <row r="1470" spans="2:5" ht="50.1" customHeight="1">
      <c r="B1470" s="209">
        <v>97987</v>
      </c>
      <c r="C1470" s="116" t="s">
        <v>1400</v>
      </c>
      <c r="D1470" s="116" t="s">
        <v>6465</v>
      </c>
      <c r="E1470" s="208">
        <v>329.84</v>
      </c>
    </row>
    <row r="1471" spans="2:5" ht="50.1" customHeight="1">
      <c r="B1471" s="209">
        <v>97988</v>
      </c>
      <c r="C1471" s="116" t="s">
        <v>1401</v>
      </c>
      <c r="D1471" s="116" t="s">
        <v>6220</v>
      </c>
      <c r="E1471" s="159">
        <v>2006.28</v>
      </c>
    </row>
    <row r="1472" spans="2:5" ht="50.1" customHeight="1">
      <c r="B1472" s="209">
        <v>97989</v>
      </c>
      <c r="C1472" s="116" t="s">
        <v>1402</v>
      </c>
      <c r="D1472" s="116" t="s">
        <v>6465</v>
      </c>
      <c r="E1472" s="159">
        <v>1164.8900000000001</v>
      </c>
    </row>
    <row r="1473" spans="2:5" ht="50.1" customHeight="1">
      <c r="B1473" s="209">
        <v>97991</v>
      </c>
      <c r="C1473" s="116" t="s">
        <v>1403</v>
      </c>
      <c r="D1473" s="116" t="s">
        <v>6465</v>
      </c>
      <c r="E1473" s="208">
        <v>511.07</v>
      </c>
    </row>
    <row r="1474" spans="2:5" ht="50.1" customHeight="1">
      <c r="B1474" s="209">
        <v>97992</v>
      </c>
      <c r="C1474" s="116" t="s">
        <v>1404</v>
      </c>
      <c r="D1474" s="116" t="s">
        <v>6220</v>
      </c>
      <c r="E1474" s="159">
        <v>2544.4499999999998</v>
      </c>
    </row>
    <row r="1475" spans="2:5" ht="50.1" customHeight="1">
      <c r="B1475" s="209">
        <v>97993</v>
      </c>
      <c r="C1475" s="116" t="s">
        <v>1405</v>
      </c>
      <c r="D1475" s="116" t="s">
        <v>6465</v>
      </c>
      <c r="E1475" s="159">
        <v>1423.45</v>
      </c>
    </row>
    <row r="1476" spans="2:5" ht="50.1" customHeight="1">
      <c r="B1476" s="209">
        <v>97994</v>
      </c>
      <c r="C1476" s="116" t="s">
        <v>1406</v>
      </c>
      <c r="D1476" s="116" t="s">
        <v>6220</v>
      </c>
      <c r="E1476" s="159">
        <v>1749.18</v>
      </c>
    </row>
    <row r="1477" spans="2:5" ht="50.1" customHeight="1">
      <c r="B1477" s="209">
        <v>97995</v>
      </c>
      <c r="C1477" s="116" t="s">
        <v>1407</v>
      </c>
      <c r="D1477" s="116" t="s">
        <v>6465</v>
      </c>
      <c r="E1477" s="208">
        <v>881.78</v>
      </c>
    </row>
    <row r="1478" spans="2:5" ht="50.1" customHeight="1">
      <c r="B1478" s="209">
        <v>97996</v>
      </c>
      <c r="C1478" s="116" t="s">
        <v>1408</v>
      </c>
      <c r="D1478" s="116" t="s">
        <v>6220</v>
      </c>
      <c r="E1478" s="159">
        <v>2208.4899999999998</v>
      </c>
    </row>
    <row r="1479" spans="2:5" ht="50.1" customHeight="1">
      <c r="B1479" s="209">
        <v>97997</v>
      </c>
      <c r="C1479" s="116" t="s">
        <v>1409</v>
      </c>
      <c r="D1479" s="116" t="s">
        <v>6465</v>
      </c>
      <c r="E1479" s="159">
        <v>1055.96</v>
      </c>
    </row>
    <row r="1480" spans="2:5" ht="50.1" customHeight="1">
      <c r="B1480" s="209">
        <v>97999</v>
      </c>
      <c r="C1480" s="116" t="s">
        <v>1410</v>
      </c>
      <c r="D1480" s="116" t="s">
        <v>6465</v>
      </c>
      <c r="E1480" s="159">
        <v>1230.18</v>
      </c>
    </row>
    <row r="1481" spans="2:5" ht="50.1" customHeight="1">
      <c r="B1481" s="209">
        <v>98001</v>
      </c>
      <c r="C1481" s="116" t="s">
        <v>1411</v>
      </c>
      <c r="D1481" s="116" t="s">
        <v>6465</v>
      </c>
      <c r="E1481" s="159">
        <v>1404.36</v>
      </c>
    </row>
    <row r="1482" spans="2:5" ht="50.1" customHeight="1">
      <c r="B1482" s="209">
        <v>98002</v>
      </c>
      <c r="C1482" s="116" t="s">
        <v>1412</v>
      </c>
      <c r="D1482" s="116" t="s">
        <v>6220</v>
      </c>
      <c r="E1482" s="159">
        <v>3607.51</v>
      </c>
    </row>
    <row r="1483" spans="2:5" ht="50.1" customHeight="1">
      <c r="B1483" s="209">
        <v>98003</v>
      </c>
      <c r="C1483" s="116" t="s">
        <v>1413</v>
      </c>
      <c r="D1483" s="116" t="s">
        <v>6465</v>
      </c>
      <c r="E1483" s="159">
        <v>1578.59</v>
      </c>
    </row>
    <row r="1484" spans="2:5" ht="50.1" customHeight="1">
      <c r="B1484" s="209">
        <v>98005</v>
      </c>
      <c r="C1484" s="116" t="s">
        <v>1414</v>
      </c>
      <c r="D1484" s="116" t="s">
        <v>6465</v>
      </c>
      <c r="E1484" s="159">
        <v>1752.78</v>
      </c>
    </row>
    <row r="1485" spans="2:5" ht="50.1" customHeight="1">
      <c r="B1485" s="209">
        <v>98006</v>
      </c>
      <c r="C1485" s="116" t="s">
        <v>1415</v>
      </c>
      <c r="D1485" s="116" t="s">
        <v>6220</v>
      </c>
      <c r="E1485" s="159">
        <v>4531.3999999999996</v>
      </c>
    </row>
    <row r="1486" spans="2:5" ht="50.1" customHeight="1">
      <c r="B1486" s="209">
        <v>98007</v>
      </c>
      <c r="C1486" s="116" t="s">
        <v>1416</v>
      </c>
      <c r="D1486" s="116" t="s">
        <v>6465</v>
      </c>
      <c r="E1486" s="159">
        <v>1926.98</v>
      </c>
    </row>
    <row r="1487" spans="2:5" ht="50.1" customHeight="1">
      <c r="B1487" s="209">
        <v>98008</v>
      </c>
      <c r="C1487" s="116" t="s">
        <v>1417</v>
      </c>
      <c r="D1487" s="116" t="s">
        <v>6220</v>
      </c>
      <c r="E1487" s="159">
        <v>2731.13</v>
      </c>
    </row>
    <row r="1488" spans="2:5" ht="50.1" customHeight="1">
      <c r="B1488" s="209">
        <v>98009</v>
      </c>
      <c r="C1488" s="116" t="s">
        <v>1418</v>
      </c>
      <c r="D1488" s="116" t="s">
        <v>6465</v>
      </c>
      <c r="E1488" s="159">
        <v>1230.18</v>
      </c>
    </row>
    <row r="1489" spans="2:5" ht="50.1" customHeight="1">
      <c r="B1489" s="209">
        <v>98010</v>
      </c>
      <c r="C1489" s="116" t="s">
        <v>1419</v>
      </c>
      <c r="D1489" s="116" t="s">
        <v>6220</v>
      </c>
      <c r="E1489" s="159">
        <v>3323.71</v>
      </c>
    </row>
    <row r="1490" spans="2:5" ht="50.1" customHeight="1">
      <c r="B1490" s="209">
        <v>98011</v>
      </c>
      <c r="C1490" s="116" t="s">
        <v>1420</v>
      </c>
      <c r="D1490" s="116" t="s">
        <v>6465</v>
      </c>
      <c r="E1490" s="159">
        <v>1404.36</v>
      </c>
    </row>
    <row r="1491" spans="2:5" ht="50.1" customHeight="1">
      <c r="B1491" s="209">
        <v>98012</v>
      </c>
      <c r="C1491" s="116" t="s">
        <v>1421</v>
      </c>
      <c r="D1491" s="116" t="s">
        <v>6220</v>
      </c>
      <c r="E1491" s="159">
        <v>3899.6</v>
      </c>
    </row>
    <row r="1492" spans="2:5" ht="50.1" customHeight="1">
      <c r="B1492" s="209">
        <v>98013</v>
      </c>
      <c r="C1492" s="116" t="s">
        <v>1422</v>
      </c>
      <c r="D1492" s="116" t="s">
        <v>6465</v>
      </c>
      <c r="E1492" s="159">
        <v>1578.59</v>
      </c>
    </row>
    <row r="1493" spans="2:5" ht="50.1" customHeight="1">
      <c r="B1493" s="209">
        <v>98014</v>
      </c>
      <c r="C1493" s="116" t="s">
        <v>1423</v>
      </c>
      <c r="D1493" s="116" t="s">
        <v>6220</v>
      </c>
      <c r="E1493" s="159">
        <v>4475.41</v>
      </c>
    </row>
    <row r="1494" spans="2:5" ht="50.1" customHeight="1">
      <c r="B1494" s="209">
        <v>98015</v>
      </c>
      <c r="C1494" s="116" t="s">
        <v>1424</v>
      </c>
      <c r="D1494" s="116" t="s">
        <v>6465</v>
      </c>
      <c r="E1494" s="159">
        <v>1752.78</v>
      </c>
    </row>
    <row r="1495" spans="2:5" ht="50.1" customHeight="1">
      <c r="B1495" s="209">
        <v>98016</v>
      </c>
      <c r="C1495" s="116" t="s">
        <v>1425</v>
      </c>
      <c r="D1495" s="116" t="s">
        <v>6220</v>
      </c>
      <c r="E1495" s="159">
        <v>5051.28</v>
      </c>
    </row>
    <row r="1496" spans="2:5" ht="50.1" customHeight="1">
      <c r="B1496" s="209">
        <v>98017</v>
      </c>
      <c r="C1496" s="116" t="s">
        <v>1426</v>
      </c>
      <c r="D1496" s="116" t="s">
        <v>6465</v>
      </c>
      <c r="E1496" s="159">
        <v>1926.98</v>
      </c>
    </row>
    <row r="1497" spans="2:5" ht="50.1" customHeight="1">
      <c r="B1497" s="209">
        <v>98018</v>
      </c>
      <c r="C1497" s="116" t="s">
        <v>1427</v>
      </c>
      <c r="D1497" s="116" t="s">
        <v>6220</v>
      </c>
      <c r="E1497" s="159">
        <v>5627.15</v>
      </c>
    </row>
    <row r="1498" spans="2:5" ht="50.1" customHeight="1">
      <c r="B1498" s="209">
        <v>98019</v>
      </c>
      <c r="C1498" s="116" t="s">
        <v>1428</v>
      </c>
      <c r="D1498" s="116" t="s">
        <v>6465</v>
      </c>
      <c r="E1498" s="159">
        <v>2125.42</v>
      </c>
    </row>
    <row r="1499" spans="2:5" ht="50.1" customHeight="1">
      <c r="B1499" s="209">
        <v>98020</v>
      </c>
      <c r="C1499" s="116" t="s">
        <v>1429</v>
      </c>
      <c r="D1499" s="116" t="s">
        <v>6220</v>
      </c>
      <c r="E1499" s="159">
        <v>4015.32</v>
      </c>
    </row>
    <row r="1500" spans="2:5" ht="50.1" customHeight="1">
      <c r="B1500" s="209">
        <v>98021</v>
      </c>
      <c r="C1500" s="116" t="s">
        <v>1430</v>
      </c>
      <c r="D1500" s="116" t="s">
        <v>6465</v>
      </c>
      <c r="E1500" s="159">
        <v>1602.85</v>
      </c>
    </row>
    <row r="1501" spans="2:5" ht="50.1" customHeight="1">
      <c r="B1501" s="209">
        <v>98022</v>
      </c>
      <c r="C1501" s="116" t="s">
        <v>1431</v>
      </c>
      <c r="D1501" s="116" t="s">
        <v>6220</v>
      </c>
      <c r="E1501" s="159">
        <v>4698.7299999999996</v>
      </c>
    </row>
    <row r="1502" spans="2:5" ht="50.1" customHeight="1">
      <c r="B1502" s="209">
        <v>98023</v>
      </c>
      <c r="C1502" s="116" t="s">
        <v>1432</v>
      </c>
      <c r="D1502" s="116" t="s">
        <v>6465</v>
      </c>
      <c r="E1502" s="159">
        <v>1777.04</v>
      </c>
    </row>
    <row r="1503" spans="2:5" ht="50.1" customHeight="1">
      <c r="B1503" s="209">
        <v>98024</v>
      </c>
      <c r="C1503" s="116" t="s">
        <v>1433</v>
      </c>
      <c r="D1503" s="116" t="s">
        <v>6220</v>
      </c>
      <c r="E1503" s="159">
        <v>5420.32</v>
      </c>
    </row>
    <row r="1504" spans="2:5" ht="50.1" customHeight="1">
      <c r="B1504" s="209">
        <v>98025</v>
      </c>
      <c r="C1504" s="116" t="s">
        <v>1434</v>
      </c>
      <c r="D1504" s="116" t="s">
        <v>6465</v>
      </c>
      <c r="E1504" s="159">
        <v>1951.24</v>
      </c>
    </row>
    <row r="1505" spans="2:5" ht="50.1" customHeight="1">
      <c r="B1505" s="209">
        <v>98026</v>
      </c>
      <c r="C1505" s="116" t="s">
        <v>1435</v>
      </c>
      <c r="D1505" s="116" t="s">
        <v>6220</v>
      </c>
      <c r="E1505" s="159">
        <v>6108.43</v>
      </c>
    </row>
    <row r="1506" spans="2:5" ht="50.1" customHeight="1">
      <c r="B1506" s="209">
        <v>98027</v>
      </c>
      <c r="C1506" s="116" t="s">
        <v>1436</v>
      </c>
      <c r="D1506" s="116" t="s">
        <v>6465</v>
      </c>
      <c r="E1506" s="159">
        <v>2125.42</v>
      </c>
    </row>
    <row r="1507" spans="2:5" ht="50.1" customHeight="1">
      <c r="B1507" s="209">
        <v>98028</v>
      </c>
      <c r="C1507" s="116" t="s">
        <v>1437</v>
      </c>
      <c r="D1507" s="116" t="s">
        <v>6220</v>
      </c>
      <c r="E1507" s="159">
        <v>6796.54</v>
      </c>
    </row>
    <row r="1508" spans="2:5" ht="50.1" customHeight="1">
      <c r="B1508" s="209">
        <v>98029</v>
      </c>
      <c r="C1508" s="116" t="s">
        <v>1438</v>
      </c>
      <c r="D1508" s="116" t="s">
        <v>6465</v>
      </c>
      <c r="E1508" s="159">
        <v>2304.62</v>
      </c>
    </row>
    <row r="1509" spans="2:5" ht="50.1" customHeight="1">
      <c r="B1509" s="209">
        <v>98030</v>
      </c>
      <c r="C1509" s="116" t="s">
        <v>1439</v>
      </c>
      <c r="D1509" s="116" t="s">
        <v>6220</v>
      </c>
      <c r="E1509" s="159">
        <v>5542.26</v>
      </c>
    </row>
    <row r="1510" spans="2:5" ht="50.1" customHeight="1">
      <c r="B1510" s="209">
        <v>98031</v>
      </c>
      <c r="C1510" s="116" t="s">
        <v>1440</v>
      </c>
      <c r="D1510" s="116" t="s">
        <v>6465</v>
      </c>
      <c r="E1510" s="159">
        <v>1956.31</v>
      </c>
    </row>
    <row r="1511" spans="2:5" ht="50.1" customHeight="1">
      <c r="B1511" s="209">
        <v>98032</v>
      </c>
      <c r="C1511" s="116" t="s">
        <v>1441</v>
      </c>
      <c r="D1511" s="116" t="s">
        <v>6220</v>
      </c>
      <c r="E1511" s="159">
        <v>6367.01</v>
      </c>
    </row>
    <row r="1512" spans="2:5" ht="50.1" customHeight="1">
      <c r="B1512" s="209">
        <v>98033</v>
      </c>
      <c r="C1512" s="116" t="s">
        <v>1442</v>
      </c>
      <c r="D1512" s="116" t="s">
        <v>6465</v>
      </c>
      <c r="E1512" s="159">
        <v>2130.48</v>
      </c>
    </row>
    <row r="1513" spans="2:5" ht="50.1" customHeight="1">
      <c r="B1513" s="209">
        <v>98034</v>
      </c>
      <c r="C1513" s="116" t="s">
        <v>1443</v>
      </c>
      <c r="D1513" s="116" t="s">
        <v>6220</v>
      </c>
      <c r="E1513" s="159">
        <v>7191.76</v>
      </c>
    </row>
    <row r="1514" spans="2:5" ht="50.1" customHeight="1">
      <c r="B1514" s="209">
        <v>98035</v>
      </c>
      <c r="C1514" s="116" t="s">
        <v>1444</v>
      </c>
      <c r="D1514" s="116" t="s">
        <v>6465</v>
      </c>
      <c r="E1514" s="159">
        <v>2304.62</v>
      </c>
    </row>
    <row r="1515" spans="2:5" ht="50.1" customHeight="1">
      <c r="B1515" s="209">
        <v>98036</v>
      </c>
      <c r="C1515" s="116" t="s">
        <v>1445</v>
      </c>
      <c r="D1515" s="116" t="s">
        <v>6220</v>
      </c>
      <c r="E1515" s="159">
        <v>8016.54</v>
      </c>
    </row>
    <row r="1516" spans="2:5" ht="50.1" customHeight="1">
      <c r="B1516" s="209">
        <v>98037</v>
      </c>
      <c r="C1516" s="116" t="s">
        <v>1446</v>
      </c>
      <c r="D1516" s="116" t="s">
        <v>6465</v>
      </c>
      <c r="E1516" s="159">
        <v>2483.88</v>
      </c>
    </row>
    <row r="1517" spans="2:5" ht="50.1" customHeight="1">
      <c r="B1517" s="209">
        <v>98038</v>
      </c>
      <c r="C1517" s="116" t="s">
        <v>1447</v>
      </c>
      <c r="D1517" s="116" t="s">
        <v>6220</v>
      </c>
      <c r="E1517" s="159">
        <v>7351.13</v>
      </c>
    </row>
    <row r="1518" spans="2:5" ht="50.1" customHeight="1">
      <c r="B1518" s="209">
        <v>98039</v>
      </c>
      <c r="C1518" s="116" t="s">
        <v>1448</v>
      </c>
      <c r="D1518" s="116" t="s">
        <v>6465</v>
      </c>
      <c r="E1518" s="159">
        <v>2309.6999999999998</v>
      </c>
    </row>
    <row r="1519" spans="2:5" ht="50.1" customHeight="1">
      <c r="B1519" s="209">
        <v>98040</v>
      </c>
      <c r="C1519" s="116" t="s">
        <v>1449</v>
      </c>
      <c r="D1519" s="116" t="s">
        <v>6220</v>
      </c>
      <c r="E1519" s="159">
        <v>8299.23</v>
      </c>
    </row>
    <row r="1520" spans="2:5" ht="50.1" customHeight="1">
      <c r="B1520" s="209">
        <v>98041</v>
      </c>
      <c r="C1520" s="116" t="s">
        <v>1450</v>
      </c>
      <c r="D1520" s="116" t="s">
        <v>6465</v>
      </c>
      <c r="E1520" s="159">
        <v>2483.88</v>
      </c>
    </row>
    <row r="1521" spans="2:5" ht="50.1" customHeight="1">
      <c r="B1521" s="209">
        <v>98042</v>
      </c>
      <c r="C1521" s="116" t="s">
        <v>1451</v>
      </c>
      <c r="D1521" s="116" t="s">
        <v>6220</v>
      </c>
      <c r="E1521" s="159">
        <v>9247.35</v>
      </c>
    </row>
    <row r="1522" spans="2:5" ht="50.1" customHeight="1">
      <c r="B1522" s="209">
        <v>98043</v>
      </c>
      <c r="C1522" s="116" t="s">
        <v>1452</v>
      </c>
      <c r="D1522" s="116" t="s">
        <v>6465</v>
      </c>
      <c r="E1522" s="159">
        <v>2663.16</v>
      </c>
    </row>
    <row r="1523" spans="2:5" ht="50.1" customHeight="1">
      <c r="B1523" s="209">
        <v>98044</v>
      </c>
      <c r="C1523" s="116" t="s">
        <v>1453</v>
      </c>
      <c r="D1523" s="116" t="s">
        <v>6220</v>
      </c>
      <c r="E1523" s="159">
        <v>9413.2000000000007</v>
      </c>
    </row>
    <row r="1524" spans="2:5" ht="50.1" customHeight="1">
      <c r="B1524" s="209">
        <v>98045</v>
      </c>
      <c r="C1524" s="116" t="s">
        <v>1454</v>
      </c>
      <c r="D1524" s="116" t="s">
        <v>6465</v>
      </c>
      <c r="E1524" s="159">
        <v>2663.16</v>
      </c>
    </row>
    <row r="1525" spans="2:5" ht="50.1" customHeight="1">
      <c r="B1525" s="209">
        <v>98046</v>
      </c>
      <c r="C1525" s="116" t="s">
        <v>1455</v>
      </c>
      <c r="D1525" s="116" t="s">
        <v>6220</v>
      </c>
      <c r="E1525" s="159">
        <v>10485.58</v>
      </c>
    </row>
    <row r="1526" spans="2:5" ht="50.1" customHeight="1">
      <c r="B1526" s="209">
        <v>98047</v>
      </c>
      <c r="C1526" s="116" t="s">
        <v>1456</v>
      </c>
      <c r="D1526" s="116" t="s">
        <v>6465</v>
      </c>
      <c r="E1526" s="159">
        <v>2842.4</v>
      </c>
    </row>
    <row r="1527" spans="2:5" ht="50.1" customHeight="1">
      <c r="B1527" s="209">
        <v>98048</v>
      </c>
      <c r="C1527" s="116" t="s">
        <v>1457</v>
      </c>
      <c r="D1527" s="116" t="s">
        <v>6220</v>
      </c>
      <c r="E1527" s="159">
        <v>11731.44</v>
      </c>
    </row>
    <row r="1528" spans="2:5" ht="50.1" customHeight="1">
      <c r="B1528" s="209">
        <v>98049</v>
      </c>
      <c r="C1528" s="116" t="s">
        <v>1458</v>
      </c>
      <c r="D1528" s="116" t="s">
        <v>6465</v>
      </c>
      <c r="E1528" s="159">
        <v>2972.12</v>
      </c>
    </row>
    <row r="1529" spans="2:5" ht="50.1" customHeight="1">
      <c r="B1529" s="209">
        <v>98050</v>
      </c>
      <c r="C1529" s="116" t="s">
        <v>1459</v>
      </c>
      <c r="D1529" s="116" t="s">
        <v>6465</v>
      </c>
      <c r="E1529" s="208">
        <v>157.49</v>
      </c>
    </row>
    <row r="1530" spans="2:5" ht="50.1" customHeight="1">
      <c r="B1530" s="209">
        <v>98051</v>
      </c>
      <c r="C1530" s="116" t="s">
        <v>1460</v>
      </c>
      <c r="D1530" s="116" t="s">
        <v>6465</v>
      </c>
      <c r="E1530" s="208">
        <v>648.25</v>
      </c>
    </row>
    <row r="1531" spans="2:5" ht="50.1" customHeight="1">
      <c r="B1531" s="209">
        <v>98405</v>
      </c>
      <c r="C1531" s="116" t="s">
        <v>1461</v>
      </c>
      <c r="D1531" s="116" t="s">
        <v>6220</v>
      </c>
      <c r="E1531" s="159">
        <v>1699.67</v>
      </c>
    </row>
    <row r="1532" spans="2:5" ht="50.1" customHeight="1">
      <c r="B1532" s="209">
        <v>98406</v>
      </c>
      <c r="C1532" s="116" t="s">
        <v>1462</v>
      </c>
      <c r="D1532" s="116" t="s">
        <v>6220</v>
      </c>
      <c r="E1532" s="159">
        <v>4069.4</v>
      </c>
    </row>
    <row r="1533" spans="2:5" ht="50.1" customHeight="1">
      <c r="B1533" s="209">
        <v>98407</v>
      </c>
      <c r="C1533" s="116" t="s">
        <v>1463</v>
      </c>
      <c r="D1533" s="116" t="s">
        <v>6220</v>
      </c>
      <c r="E1533" s="159">
        <v>2667.74</v>
      </c>
    </row>
    <row r="1534" spans="2:5" ht="50.1" customHeight="1">
      <c r="B1534" s="209">
        <v>98408</v>
      </c>
      <c r="C1534" s="116" t="s">
        <v>1464</v>
      </c>
      <c r="D1534" s="116" t="s">
        <v>6220</v>
      </c>
      <c r="E1534" s="159">
        <v>3126.97</v>
      </c>
    </row>
    <row r="1535" spans="2:5" ht="50.1" customHeight="1">
      <c r="B1535" s="209">
        <v>98409</v>
      </c>
      <c r="C1535" s="116" t="s">
        <v>1465</v>
      </c>
      <c r="D1535" s="116" t="s">
        <v>6465</v>
      </c>
      <c r="E1535" s="208">
        <v>242.43</v>
      </c>
    </row>
    <row r="1536" spans="2:5" ht="50.1" customHeight="1">
      <c r="B1536" s="209">
        <v>98414</v>
      </c>
      <c r="C1536" s="116" t="s">
        <v>1466</v>
      </c>
      <c r="D1536" s="116" t="s">
        <v>6220</v>
      </c>
      <c r="E1536" s="208">
        <v>792.06</v>
      </c>
    </row>
    <row r="1537" spans="2:5" ht="50.1" customHeight="1">
      <c r="B1537" s="209">
        <v>98415</v>
      </c>
      <c r="C1537" s="116" t="s">
        <v>1467</v>
      </c>
      <c r="D1537" s="116" t="s">
        <v>6220</v>
      </c>
      <c r="E1537" s="208">
        <v>792.06</v>
      </c>
    </row>
    <row r="1538" spans="2:5" ht="50.1" customHeight="1">
      <c r="B1538" s="209">
        <v>98416</v>
      </c>
      <c r="C1538" s="116" t="s">
        <v>1468</v>
      </c>
      <c r="D1538" s="116" t="s">
        <v>6220</v>
      </c>
      <c r="E1538" s="208">
        <v>938.73</v>
      </c>
    </row>
    <row r="1539" spans="2:5" ht="50.1" customHeight="1">
      <c r="B1539" s="209">
        <v>98417</v>
      </c>
      <c r="C1539" s="116" t="s">
        <v>1469</v>
      </c>
      <c r="D1539" s="116" t="s">
        <v>6220</v>
      </c>
      <c r="E1539" s="159">
        <v>1085.4000000000001</v>
      </c>
    </row>
    <row r="1540" spans="2:5" ht="50.1" customHeight="1">
      <c r="B1540" s="209">
        <v>98418</v>
      </c>
      <c r="C1540" s="116" t="s">
        <v>1470</v>
      </c>
      <c r="D1540" s="116" t="s">
        <v>6220</v>
      </c>
      <c r="E1540" s="159">
        <v>1164.1400000000001</v>
      </c>
    </row>
    <row r="1541" spans="2:5" ht="50.1" customHeight="1">
      <c r="B1541" s="209">
        <v>98419</v>
      </c>
      <c r="C1541" s="116" t="s">
        <v>1471</v>
      </c>
      <c r="D1541" s="116" t="s">
        <v>6220</v>
      </c>
      <c r="E1541" s="159">
        <v>1242.8900000000001</v>
      </c>
    </row>
    <row r="1542" spans="2:5" ht="50.1" customHeight="1">
      <c r="B1542" s="209">
        <v>98420</v>
      </c>
      <c r="C1542" s="116" t="s">
        <v>1472</v>
      </c>
      <c r="D1542" s="116" t="s">
        <v>6220</v>
      </c>
      <c r="E1542" s="159">
        <v>1144.27</v>
      </c>
    </row>
    <row r="1543" spans="2:5" ht="50.1" customHeight="1">
      <c r="B1543" s="209">
        <v>98421</v>
      </c>
      <c r="C1543" s="116" t="s">
        <v>1473</v>
      </c>
      <c r="D1543" s="116" t="s">
        <v>6220</v>
      </c>
      <c r="E1543" s="159">
        <v>1290.94</v>
      </c>
    </row>
    <row r="1544" spans="2:5" ht="50.1" customHeight="1">
      <c r="B1544" s="209">
        <v>98422</v>
      </c>
      <c r="C1544" s="116" t="s">
        <v>1474</v>
      </c>
      <c r="D1544" s="116" t="s">
        <v>6220</v>
      </c>
      <c r="E1544" s="159">
        <v>1437.61</v>
      </c>
    </row>
    <row r="1545" spans="2:5" ht="50.1" customHeight="1">
      <c r="B1545" s="209">
        <v>98423</v>
      </c>
      <c r="C1545" s="116" t="s">
        <v>1475</v>
      </c>
      <c r="D1545" s="116" t="s">
        <v>6220</v>
      </c>
      <c r="E1545" s="159">
        <v>1516.35</v>
      </c>
    </row>
    <row r="1546" spans="2:5" ht="50.1" customHeight="1">
      <c r="B1546" s="209">
        <v>98424</v>
      </c>
      <c r="C1546" s="116" t="s">
        <v>1476</v>
      </c>
      <c r="D1546" s="116" t="s">
        <v>6220</v>
      </c>
      <c r="E1546" s="159">
        <v>1595.1</v>
      </c>
    </row>
    <row r="1547" spans="2:5" ht="50.1" customHeight="1">
      <c r="B1547" s="209">
        <v>98425</v>
      </c>
      <c r="C1547" s="116" t="s">
        <v>1477</v>
      </c>
      <c r="D1547" s="116" t="s">
        <v>6220</v>
      </c>
      <c r="E1547" s="159">
        <v>2006.28</v>
      </c>
    </row>
    <row r="1548" spans="2:5" ht="50.1" customHeight="1">
      <c r="B1548" s="209">
        <v>98426</v>
      </c>
      <c r="C1548" s="116" t="s">
        <v>1478</v>
      </c>
      <c r="D1548" s="116" t="s">
        <v>6220</v>
      </c>
      <c r="E1548" s="159">
        <v>2588.7199999999998</v>
      </c>
    </row>
    <row r="1549" spans="2:5" ht="50.1" customHeight="1">
      <c r="B1549" s="209">
        <v>98427</v>
      </c>
      <c r="C1549" s="116" t="s">
        <v>1479</v>
      </c>
      <c r="D1549" s="116" t="s">
        <v>6220</v>
      </c>
      <c r="E1549" s="159">
        <v>3171.17</v>
      </c>
    </row>
    <row r="1550" spans="2:5" ht="50.1" customHeight="1">
      <c r="B1550" s="209">
        <v>98428</v>
      </c>
      <c r="C1550" s="116" t="s">
        <v>1480</v>
      </c>
      <c r="D1550" s="116" t="s">
        <v>6220</v>
      </c>
      <c r="E1550" s="159">
        <v>3495.29</v>
      </c>
    </row>
    <row r="1551" spans="2:5" ht="50.1" customHeight="1">
      <c r="B1551" s="209">
        <v>98429</v>
      </c>
      <c r="C1551" s="116" t="s">
        <v>1481</v>
      </c>
      <c r="D1551" s="116" t="s">
        <v>6220</v>
      </c>
      <c r="E1551" s="159">
        <v>3819.42</v>
      </c>
    </row>
    <row r="1552" spans="2:5" ht="50.1" customHeight="1">
      <c r="B1552" s="209">
        <v>98430</v>
      </c>
      <c r="C1552" s="116" t="s">
        <v>1482</v>
      </c>
      <c r="D1552" s="116" t="s">
        <v>6220</v>
      </c>
      <c r="E1552" s="159">
        <v>2358.4899999999998</v>
      </c>
    </row>
    <row r="1553" spans="2:5" ht="50.1" customHeight="1">
      <c r="B1553" s="209">
        <v>98431</v>
      </c>
      <c r="C1553" s="116" t="s">
        <v>1483</v>
      </c>
      <c r="D1553" s="116" t="s">
        <v>6220</v>
      </c>
      <c r="E1553" s="159">
        <v>2940.93</v>
      </c>
    </row>
    <row r="1554" spans="2:5" ht="50.1" customHeight="1">
      <c r="B1554" s="209">
        <v>98432</v>
      </c>
      <c r="C1554" s="116" t="s">
        <v>1484</v>
      </c>
      <c r="D1554" s="116" t="s">
        <v>6220</v>
      </c>
      <c r="E1554" s="159">
        <v>3523.38</v>
      </c>
    </row>
    <row r="1555" spans="2:5" ht="50.1" customHeight="1">
      <c r="B1555" s="209">
        <v>98433</v>
      </c>
      <c r="C1555" s="116" t="s">
        <v>1485</v>
      </c>
      <c r="D1555" s="116" t="s">
        <v>6220</v>
      </c>
      <c r="E1555" s="159">
        <v>3847.5</v>
      </c>
    </row>
    <row r="1556" spans="2:5" ht="50.1" customHeight="1">
      <c r="B1556" s="209">
        <v>98434</v>
      </c>
      <c r="C1556" s="116" t="s">
        <v>1486</v>
      </c>
      <c r="D1556" s="116" t="s">
        <v>6220</v>
      </c>
      <c r="E1556" s="159">
        <v>4171.63</v>
      </c>
    </row>
    <row r="1557" spans="2:5" ht="50.1" customHeight="1">
      <c r="B1557" s="209">
        <v>99240</v>
      </c>
      <c r="C1557" s="116" t="s">
        <v>1487</v>
      </c>
      <c r="D1557" s="116" t="s">
        <v>6465</v>
      </c>
      <c r="E1557" s="208">
        <v>321.81</v>
      </c>
    </row>
    <row r="1558" spans="2:5" ht="50.1" customHeight="1">
      <c r="B1558" s="209">
        <v>99241</v>
      </c>
      <c r="C1558" s="116" t="s">
        <v>1488</v>
      </c>
      <c r="D1558" s="116" t="s">
        <v>6465</v>
      </c>
      <c r="E1558" s="159">
        <v>1188.07</v>
      </c>
    </row>
    <row r="1559" spans="2:5" ht="50.1" customHeight="1">
      <c r="B1559" s="209">
        <v>99242</v>
      </c>
      <c r="C1559" s="116" t="s">
        <v>1489</v>
      </c>
      <c r="D1559" s="116" t="s">
        <v>6220</v>
      </c>
      <c r="E1559" s="159">
        <v>1938.61</v>
      </c>
    </row>
    <row r="1560" spans="2:5" ht="50.1" customHeight="1">
      <c r="B1560" s="209">
        <v>99243</v>
      </c>
      <c r="C1560" s="116" t="s">
        <v>1490</v>
      </c>
      <c r="D1560" s="116" t="s">
        <v>6465</v>
      </c>
      <c r="E1560" s="159">
        <v>1110.67</v>
      </c>
    </row>
    <row r="1561" spans="2:5" ht="50.1" customHeight="1">
      <c r="B1561" s="209">
        <v>99244</v>
      </c>
      <c r="C1561" s="116" t="s">
        <v>1491</v>
      </c>
      <c r="D1561" s="116" t="s">
        <v>6220</v>
      </c>
      <c r="E1561" s="159">
        <v>3237.05</v>
      </c>
    </row>
    <row r="1562" spans="2:5" ht="50.1" customHeight="1">
      <c r="B1562" s="209">
        <v>99246</v>
      </c>
      <c r="C1562" s="116" t="s">
        <v>1492</v>
      </c>
      <c r="D1562" s="116" t="s">
        <v>6465</v>
      </c>
      <c r="E1562" s="208">
        <v>500.11</v>
      </c>
    </row>
    <row r="1563" spans="2:5" ht="50.1" customHeight="1">
      <c r="B1563" s="209">
        <v>99247</v>
      </c>
      <c r="C1563" s="116" t="s">
        <v>1493</v>
      </c>
      <c r="D1563" s="116" t="s">
        <v>6465</v>
      </c>
      <c r="E1563" s="159">
        <v>1356.06</v>
      </c>
    </row>
    <row r="1564" spans="2:5" ht="50.1" customHeight="1">
      <c r="B1564" s="209">
        <v>99248</v>
      </c>
      <c r="C1564" s="116" t="s">
        <v>1494</v>
      </c>
      <c r="D1564" s="116" t="s">
        <v>6220</v>
      </c>
      <c r="E1564" s="159">
        <v>2460.44</v>
      </c>
    </row>
    <row r="1565" spans="2:5" ht="50.1" customHeight="1">
      <c r="B1565" s="209">
        <v>99249</v>
      </c>
      <c r="C1565" s="116" t="s">
        <v>1495</v>
      </c>
      <c r="D1565" s="116" t="s">
        <v>6465</v>
      </c>
      <c r="E1565" s="159">
        <v>1360.78</v>
      </c>
    </row>
    <row r="1566" spans="2:5" ht="50.1" customHeight="1">
      <c r="B1566" s="209">
        <v>99252</v>
      </c>
      <c r="C1566" s="116" t="s">
        <v>1496</v>
      </c>
      <c r="D1566" s="116" t="s">
        <v>6220</v>
      </c>
      <c r="E1566" s="159">
        <v>1704.76</v>
      </c>
    </row>
    <row r="1567" spans="2:5" ht="50.1" customHeight="1">
      <c r="B1567" s="209">
        <v>99254</v>
      </c>
      <c r="C1567" s="116" t="s">
        <v>1497</v>
      </c>
      <c r="D1567" s="116" t="s">
        <v>6465</v>
      </c>
      <c r="E1567" s="208">
        <v>852.06</v>
      </c>
    </row>
    <row r="1568" spans="2:5" ht="50.1" customHeight="1">
      <c r="B1568" s="209">
        <v>99256</v>
      </c>
      <c r="C1568" s="116" t="s">
        <v>1498</v>
      </c>
      <c r="D1568" s="116" t="s">
        <v>6220</v>
      </c>
      <c r="E1568" s="159">
        <v>3797.27</v>
      </c>
    </row>
    <row r="1569" spans="2:5" ht="50.1" customHeight="1">
      <c r="B1569" s="209">
        <v>99259</v>
      </c>
      <c r="C1569" s="116" t="s">
        <v>1499</v>
      </c>
      <c r="D1569" s="116" t="s">
        <v>6220</v>
      </c>
      <c r="E1569" s="159">
        <v>2152.12</v>
      </c>
    </row>
    <row r="1570" spans="2:5" ht="50.1" customHeight="1">
      <c r="B1570" s="209">
        <v>99261</v>
      </c>
      <c r="C1570" s="116" t="s">
        <v>1500</v>
      </c>
      <c r="D1570" s="116" t="s">
        <v>6465</v>
      </c>
      <c r="E1570" s="159">
        <v>1020.05</v>
      </c>
    </row>
    <row r="1571" spans="2:5" ht="50.1" customHeight="1">
      <c r="B1571" s="209">
        <v>99263</v>
      </c>
      <c r="C1571" s="116" t="s">
        <v>1501</v>
      </c>
      <c r="D1571" s="116" t="s">
        <v>6465</v>
      </c>
      <c r="E1571" s="159">
        <v>1524.1</v>
      </c>
    </row>
    <row r="1572" spans="2:5" ht="50.1" customHeight="1">
      <c r="B1572" s="209">
        <v>99265</v>
      </c>
      <c r="C1572" s="116" t="s">
        <v>1502</v>
      </c>
      <c r="D1572" s="116" t="s">
        <v>6220</v>
      </c>
      <c r="E1572" s="159">
        <v>2599.42</v>
      </c>
    </row>
    <row r="1573" spans="2:5" ht="50.1" customHeight="1">
      <c r="B1573" s="209">
        <v>99266</v>
      </c>
      <c r="C1573" s="116" t="s">
        <v>1503</v>
      </c>
      <c r="D1573" s="116" t="s">
        <v>6465</v>
      </c>
      <c r="E1573" s="159">
        <v>1188.07</v>
      </c>
    </row>
    <row r="1574" spans="2:5" ht="50.1" customHeight="1">
      <c r="B1574" s="209">
        <v>99267</v>
      </c>
      <c r="C1574" s="116" t="s">
        <v>1504</v>
      </c>
      <c r="D1574" s="116" t="s">
        <v>6220</v>
      </c>
      <c r="E1574" s="159">
        <v>3046.71</v>
      </c>
    </row>
    <row r="1575" spans="2:5" ht="50.1" customHeight="1">
      <c r="B1575" s="209">
        <v>99269</v>
      </c>
      <c r="C1575" s="116" t="s">
        <v>1505</v>
      </c>
      <c r="D1575" s="116" t="s">
        <v>6465</v>
      </c>
      <c r="E1575" s="159">
        <v>1356.06</v>
      </c>
    </row>
    <row r="1576" spans="2:5" ht="50.1" customHeight="1">
      <c r="B1576" s="209">
        <v>99271</v>
      </c>
      <c r="C1576" s="116" t="s">
        <v>1506</v>
      </c>
      <c r="D1576" s="116" t="s">
        <v>6220</v>
      </c>
      <c r="E1576" s="159">
        <v>4357.41</v>
      </c>
    </row>
    <row r="1577" spans="2:5" ht="50.1" customHeight="1">
      <c r="B1577" s="209">
        <v>99272</v>
      </c>
      <c r="C1577" s="116" t="s">
        <v>1507</v>
      </c>
      <c r="D1577" s="116" t="s">
        <v>6220</v>
      </c>
      <c r="E1577" s="208">
        <v>720.44</v>
      </c>
    </row>
    <row r="1578" spans="2:5" ht="50.1" customHeight="1">
      <c r="B1578" s="209">
        <v>99273</v>
      </c>
      <c r="C1578" s="116" t="s">
        <v>1508</v>
      </c>
      <c r="D1578" s="116" t="s">
        <v>6220</v>
      </c>
      <c r="E1578" s="159">
        <v>1034.82</v>
      </c>
    </row>
    <row r="1579" spans="2:5" ht="50.1" customHeight="1">
      <c r="B1579" s="209">
        <v>99274</v>
      </c>
      <c r="C1579" s="116" t="s">
        <v>1509</v>
      </c>
      <c r="D1579" s="116" t="s">
        <v>6220</v>
      </c>
      <c r="E1579" s="159">
        <v>3515.3</v>
      </c>
    </row>
    <row r="1580" spans="2:5" ht="50.1" customHeight="1">
      <c r="B1580" s="209">
        <v>99276</v>
      </c>
      <c r="C1580" s="116" t="s">
        <v>1510</v>
      </c>
      <c r="D1580" s="116" t="s">
        <v>6465</v>
      </c>
      <c r="E1580" s="159">
        <v>1692.09</v>
      </c>
    </row>
    <row r="1581" spans="2:5" ht="50.1" customHeight="1">
      <c r="B1581" s="209">
        <v>99277</v>
      </c>
      <c r="C1581" s="116" t="s">
        <v>1511</v>
      </c>
      <c r="D1581" s="116" t="s">
        <v>6465</v>
      </c>
      <c r="E1581" s="159">
        <v>1524.1</v>
      </c>
    </row>
    <row r="1582" spans="2:5" ht="50.1" customHeight="1">
      <c r="B1582" s="209">
        <v>99278</v>
      </c>
      <c r="C1582" s="116" t="s">
        <v>1512</v>
      </c>
      <c r="D1582" s="116" t="s">
        <v>6465</v>
      </c>
      <c r="E1582" s="208">
        <v>237.56</v>
      </c>
    </row>
    <row r="1583" spans="2:5" ht="50.1" customHeight="1">
      <c r="B1583" s="209">
        <v>99279</v>
      </c>
      <c r="C1583" s="116" t="s">
        <v>1513</v>
      </c>
      <c r="D1583" s="116" t="s">
        <v>6220</v>
      </c>
      <c r="E1583" s="159">
        <v>3965.25</v>
      </c>
    </row>
    <row r="1584" spans="2:5" ht="50.1" customHeight="1">
      <c r="B1584" s="209">
        <v>99280</v>
      </c>
      <c r="C1584" s="116" t="s">
        <v>1514</v>
      </c>
      <c r="D1584" s="116" t="s">
        <v>6220</v>
      </c>
      <c r="E1584" s="159">
        <v>1336.41</v>
      </c>
    </row>
    <row r="1585" spans="2:5" ht="50.1" customHeight="1">
      <c r="B1585" s="209">
        <v>99281</v>
      </c>
      <c r="C1585" s="116" t="s">
        <v>1515</v>
      </c>
      <c r="D1585" s="116" t="s">
        <v>6465</v>
      </c>
      <c r="E1585" s="159">
        <v>1692.09</v>
      </c>
    </row>
    <row r="1586" spans="2:5" ht="50.1" customHeight="1">
      <c r="B1586" s="209">
        <v>99282</v>
      </c>
      <c r="C1586" s="116" t="s">
        <v>1516</v>
      </c>
      <c r="D1586" s="116" t="s">
        <v>6465</v>
      </c>
      <c r="E1586" s="159">
        <v>1884.93</v>
      </c>
    </row>
    <row r="1587" spans="2:5" ht="50.1" customHeight="1">
      <c r="B1587" s="209">
        <v>99283</v>
      </c>
      <c r="C1587" s="116" t="s">
        <v>1517</v>
      </c>
      <c r="D1587" s="116" t="s">
        <v>6465</v>
      </c>
      <c r="E1587" s="208">
        <v>777.18</v>
      </c>
    </row>
    <row r="1588" spans="2:5" ht="50.1" customHeight="1">
      <c r="B1588" s="209">
        <v>99284</v>
      </c>
      <c r="C1588" s="116" t="s">
        <v>1518</v>
      </c>
      <c r="D1588" s="116" t="s">
        <v>6220</v>
      </c>
      <c r="E1588" s="159">
        <v>4917.6099999999997</v>
      </c>
    </row>
    <row r="1589" spans="2:5" ht="50.1" customHeight="1">
      <c r="B1589" s="209">
        <v>99286</v>
      </c>
      <c r="C1589" s="116" t="s">
        <v>1519</v>
      </c>
      <c r="D1589" s="116" t="s">
        <v>6220</v>
      </c>
      <c r="E1589" s="159">
        <v>4415.3100000000004</v>
      </c>
    </row>
    <row r="1590" spans="2:5" ht="50.1" customHeight="1">
      <c r="B1590" s="209">
        <v>99287</v>
      </c>
      <c r="C1590" s="116" t="s">
        <v>1520</v>
      </c>
      <c r="D1590" s="116" t="s">
        <v>6220</v>
      </c>
      <c r="E1590" s="159">
        <v>6187.78</v>
      </c>
    </row>
    <row r="1591" spans="2:5" ht="50.1" customHeight="1">
      <c r="B1591" s="209">
        <v>99288</v>
      </c>
      <c r="C1591" s="116" t="s">
        <v>1521</v>
      </c>
      <c r="D1591" s="116" t="s">
        <v>6465</v>
      </c>
      <c r="E1591" s="208">
        <v>286.95</v>
      </c>
    </row>
    <row r="1592" spans="2:5" ht="50.1" customHeight="1">
      <c r="B1592" s="209">
        <v>99289</v>
      </c>
      <c r="C1592" s="116" t="s">
        <v>1522</v>
      </c>
      <c r="D1592" s="116" t="s">
        <v>6465</v>
      </c>
      <c r="E1592" s="159">
        <v>1860.1</v>
      </c>
    </row>
    <row r="1593" spans="2:5" ht="50.1" customHeight="1">
      <c r="B1593" s="209">
        <v>99290</v>
      </c>
      <c r="C1593" s="116" t="s">
        <v>1523</v>
      </c>
      <c r="D1593" s="116" t="s">
        <v>6220</v>
      </c>
      <c r="E1593" s="159">
        <v>2660.13</v>
      </c>
    </row>
    <row r="1594" spans="2:5" ht="50.1" customHeight="1">
      <c r="B1594" s="209">
        <v>99291</v>
      </c>
      <c r="C1594" s="116" t="s">
        <v>1524</v>
      </c>
      <c r="D1594" s="116" t="s">
        <v>6465</v>
      </c>
      <c r="E1594" s="159">
        <v>1860.1</v>
      </c>
    </row>
    <row r="1595" spans="2:5" ht="50.1" customHeight="1">
      <c r="B1595" s="209">
        <v>99292</v>
      </c>
      <c r="C1595" s="116" t="s">
        <v>1525</v>
      </c>
      <c r="D1595" s="116" t="s">
        <v>6220</v>
      </c>
      <c r="E1595" s="159">
        <v>1639.98</v>
      </c>
    </row>
    <row r="1596" spans="2:5" ht="50.1" customHeight="1">
      <c r="B1596" s="209">
        <v>99293</v>
      </c>
      <c r="C1596" s="116" t="s">
        <v>1526</v>
      </c>
      <c r="D1596" s="116" t="s">
        <v>6465</v>
      </c>
      <c r="E1596" s="208">
        <v>943.91</v>
      </c>
    </row>
    <row r="1597" spans="2:5" ht="50.1" customHeight="1">
      <c r="B1597" s="209">
        <v>99294</v>
      </c>
      <c r="C1597" s="116" t="s">
        <v>1527</v>
      </c>
      <c r="D1597" s="116" t="s">
        <v>6220</v>
      </c>
      <c r="E1597" s="159">
        <v>5477.81</v>
      </c>
    </row>
    <row r="1598" spans="2:5" ht="50.1" customHeight="1">
      <c r="B1598" s="209">
        <v>99296</v>
      </c>
      <c r="C1598" s="116" t="s">
        <v>1528</v>
      </c>
      <c r="D1598" s="116" t="s">
        <v>6465</v>
      </c>
      <c r="E1598" s="159">
        <v>2052.91</v>
      </c>
    </row>
    <row r="1599" spans="2:5" ht="50.1" customHeight="1">
      <c r="B1599" s="209">
        <v>99297</v>
      </c>
      <c r="C1599" s="116" t="s">
        <v>1529</v>
      </c>
      <c r="D1599" s="116" t="s">
        <v>6465</v>
      </c>
      <c r="E1599" s="159">
        <v>2048.63</v>
      </c>
    </row>
    <row r="1600" spans="2:5" ht="50.1" customHeight="1">
      <c r="B1600" s="209">
        <v>99298</v>
      </c>
      <c r="C1600" s="116" t="s">
        <v>1530</v>
      </c>
      <c r="D1600" s="116" t="s">
        <v>6220</v>
      </c>
      <c r="E1600" s="159">
        <v>6987.74</v>
      </c>
    </row>
    <row r="1601" spans="2:5" ht="50.1" customHeight="1">
      <c r="B1601" s="209">
        <v>99299</v>
      </c>
      <c r="C1601" s="116" t="s">
        <v>1531</v>
      </c>
      <c r="D1601" s="116" t="s">
        <v>6465</v>
      </c>
      <c r="E1601" s="159">
        <v>2220.86</v>
      </c>
    </row>
    <row r="1602" spans="2:5" ht="50.1" customHeight="1">
      <c r="B1602" s="209">
        <v>99300</v>
      </c>
      <c r="C1602" s="116" t="s">
        <v>1532</v>
      </c>
      <c r="D1602" s="116" t="s">
        <v>6220</v>
      </c>
      <c r="E1602" s="159">
        <v>7787.73</v>
      </c>
    </row>
    <row r="1603" spans="2:5" ht="50.1" customHeight="1">
      <c r="B1603" s="209">
        <v>99301</v>
      </c>
      <c r="C1603" s="116" t="s">
        <v>1533</v>
      </c>
      <c r="D1603" s="116" t="s">
        <v>6220</v>
      </c>
      <c r="E1603" s="159">
        <v>3908.19</v>
      </c>
    </row>
    <row r="1604" spans="2:5" ht="50.1" customHeight="1">
      <c r="B1604" s="209">
        <v>99302</v>
      </c>
      <c r="C1604" s="116" t="s">
        <v>1534</v>
      </c>
      <c r="D1604" s="116" t="s">
        <v>6465</v>
      </c>
      <c r="E1604" s="159">
        <v>2393.15</v>
      </c>
    </row>
    <row r="1605" spans="2:5" ht="50.1" customHeight="1">
      <c r="B1605" s="209">
        <v>99303</v>
      </c>
      <c r="C1605" s="116" t="s">
        <v>1535</v>
      </c>
      <c r="D1605" s="116" t="s">
        <v>6220</v>
      </c>
      <c r="E1605" s="159">
        <v>7139.89</v>
      </c>
    </row>
    <row r="1606" spans="2:5" ht="50.1" customHeight="1">
      <c r="B1606" s="209">
        <v>99304</v>
      </c>
      <c r="C1606" s="116" t="s">
        <v>1536</v>
      </c>
      <c r="D1606" s="116" t="s">
        <v>6465</v>
      </c>
      <c r="E1606" s="159">
        <v>2225.16</v>
      </c>
    </row>
    <row r="1607" spans="2:5" ht="50.1" customHeight="1">
      <c r="B1607" s="209">
        <v>99305</v>
      </c>
      <c r="C1607" s="116" t="s">
        <v>1537</v>
      </c>
      <c r="D1607" s="116" t="s">
        <v>6220</v>
      </c>
      <c r="E1607" s="159">
        <v>8058.8</v>
      </c>
    </row>
    <row r="1608" spans="2:5" ht="50.1" customHeight="1">
      <c r="B1608" s="209">
        <v>99306</v>
      </c>
      <c r="C1608" s="116" t="s">
        <v>1538</v>
      </c>
      <c r="D1608" s="116" t="s">
        <v>6465</v>
      </c>
      <c r="E1608" s="159">
        <v>2393.15</v>
      </c>
    </row>
    <row r="1609" spans="2:5" ht="50.1" customHeight="1">
      <c r="B1609" s="209">
        <v>99307</v>
      </c>
      <c r="C1609" s="116" t="s">
        <v>1539</v>
      </c>
      <c r="D1609" s="116" t="s">
        <v>6465</v>
      </c>
      <c r="E1609" s="159">
        <v>1544.64</v>
      </c>
    </row>
    <row r="1610" spans="2:5" ht="50.1" customHeight="1">
      <c r="B1610" s="209">
        <v>99308</v>
      </c>
      <c r="C1610" s="116" t="s">
        <v>1540</v>
      </c>
      <c r="D1610" s="116" t="s">
        <v>6220</v>
      </c>
      <c r="E1610" s="159">
        <v>8977.7199999999993</v>
      </c>
    </row>
    <row r="1611" spans="2:5" ht="50.1" customHeight="1">
      <c r="B1611" s="209">
        <v>99309</v>
      </c>
      <c r="C1611" s="116" t="s">
        <v>1541</v>
      </c>
      <c r="D1611" s="116" t="s">
        <v>6465</v>
      </c>
      <c r="E1611" s="159">
        <v>2565.46</v>
      </c>
    </row>
    <row r="1612" spans="2:5" ht="50.1" customHeight="1">
      <c r="B1612" s="209">
        <v>99310</v>
      </c>
      <c r="C1612" s="116" t="s">
        <v>1542</v>
      </c>
      <c r="D1612" s="116" t="s">
        <v>6220</v>
      </c>
      <c r="E1612" s="159">
        <v>9135.81</v>
      </c>
    </row>
    <row r="1613" spans="2:5" ht="50.1" customHeight="1">
      <c r="B1613" s="209">
        <v>99311</v>
      </c>
      <c r="C1613" s="116" t="s">
        <v>1543</v>
      </c>
      <c r="D1613" s="116" t="s">
        <v>6465</v>
      </c>
      <c r="E1613" s="159">
        <v>2565.46</v>
      </c>
    </row>
    <row r="1614" spans="2:5" ht="50.1" customHeight="1">
      <c r="B1614" s="209">
        <v>99312</v>
      </c>
      <c r="C1614" s="116" t="s">
        <v>1544</v>
      </c>
      <c r="D1614" s="116" t="s">
        <v>6220</v>
      </c>
      <c r="E1614" s="159">
        <v>4572.4799999999996</v>
      </c>
    </row>
    <row r="1615" spans="2:5" ht="50.1" customHeight="1">
      <c r="B1615" s="209">
        <v>99313</v>
      </c>
      <c r="C1615" s="116" t="s">
        <v>1545</v>
      </c>
      <c r="D1615" s="116" t="s">
        <v>6220</v>
      </c>
      <c r="E1615" s="159">
        <v>10174.5</v>
      </c>
    </row>
    <row r="1616" spans="2:5" ht="50.1" customHeight="1">
      <c r="B1616" s="209">
        <v>99314</v>
      </c>
      <c r="C1616" s="116" t="s">
        <v>1546</v>
      </c>
      <c r="D1616" s="116" t="s">
        <v>6465</v>
      </c>
      <c r="E1616" s="159">
        <v>2737.74</v>
      </c>
    </row>
    <row r="1617" spans="2:5" ht="50.1" customHeight="1">
      <c r="B1617" s="209">
        <v>99315</v>
      </c>
      <c r="C1617" s="116" t="s">
        <v>1547</v>
      </c>
      <c r="D1617" s="116" t="s">
        <v>6220</v>
      </c>
      <c r="E1617" s="159">
        <v>11378.27</v>
      </c>
    </row>
    <row r="1618" spans="2:5" ht="50.1" customHeight="1">
      <c r="B1618" s="209">
        <v>99317</v>
      </c>
      <c r="C1618" s="116" t="s">
        <v>1548</v>
      </c>
      <c r="D1618" s="116" t="s">
        <v>6465</v>
      </c>
      <c r="E1618" s="159">
        <v>1712.63</v>
      </c>
    </row>
    <row r="1619" spans="2:5" ht="50.1" customHeight="1">
      <c r="B1619" s="209">
        <v>99318</v>
      </c>
      <c r="C1619" s="116" t="s">
        <v>1549</v>
      </c>
      <c r="D1619" s="116" t="s">
        <v>6465</v>
      </c>
      <c r="E1619" s="208">
        <v>155.30000000000001</v>
      </c>
    </row>
    <row r="1620" spans="2:5" ht="50.1" customHeight="1">
      <c r="B1620" s="209">
        <v>99319</v>
      </c>
      <c r="C1620" s="116" t="s">
        <v>1550</v>
      </c>
      <c r="D1620" s="116" t="s">
        <v>6465</v>
      </c>
      <c r="E1620" s="208">
        <v>612.29</v>
      </c>
    </row>
    <row r="1621" spans="2:5" ht="50.1" customHeight="1">
      <c r="B1621" s="209">
        <v>99320</v>
      </c>
      <c r="C1621" s="116" t="s">
        <v>1551</v>
      </c>
      <c r="D1621" s="116" t="s">
        <v>6220</v>
      </c>
      <c r="E1621" s="159">
        <v>5274.92</v>
      </c>
    </row>
    <row r="1622" spans="2:5" ht="50.1" customHeight="1">
      <c r="B1622" s="209">
        <v>99321</v>
      </c>
      <c r="C1622" s="116" t="s">
        <v>1552</v>
      </c>
      <c r="D1622" s="116" t="s">
        <v>6465</v>
      </c>
      <c r="E1622" s="159">
        <v>1880.64</v>
      </c>
    </row>
    <row r="1623" spans="2:5" ht="50.1" customHeight="1">
      <c r="B1623" s="209">
        <v>99322</v>
      </c>
      <c r="C1623" s="116" t="s">
        <v>1553</v>
      </c>
      <c r="D1623" s="116" t="s">
        <v>6220</v>
      </c>
      <c r="E1623" s="159">
        <v>5943.91</v>
      </c>
    </row>
    <row r="1624" spans="2:5" ht="50.1" customHeight="1">
      <c r="B1624" s="209">
        <v>99323</v>
      </c>
      <c r="C1624" s="116" t="s">
        <v>1554</v>
      </c>
      <c r="D1624" s="116" t="s">
        <v>6465</v>
      </c>
      <c r="E1624" s="159">
        <v>2048.63</v>
      </c>
    </row>
    <row r="1625" spans="2:5" ht="50.1" customHeight="1">
      <c r="B1625" s="209">
        <v>99324</v>
      </c>
      <c r="C1625" s="116" t="s">
        <v>1555</v>
      </c>
      <c r="D1625" s="116" t="s">
        <v>6220</v>
      </c>
      <c r="E1625" s="159">
        <v>6612.9</v>
      </c>
    </row>
    <row r="1626" spans="2:5" ht="50.1" customHeight="1">
      <c r="B1626" s="209">
        <v>99325</v>
      </c>
      <c r="C1626" s="116" t="s">
        <v>1556</v>
      </c>
      <c r="D1626" s="116" t="s">
        <v>6465</v>
      </c>
      <c r="E1626" s="159">
        <v>2220.86</v>
      </c>
    </row>
    <row r="1627" spans="2:5" ht="50.1" customHeight="1">
      <c r="B1627" s="209">
        <v>99326</v>
      </c>
      <c r="C1627" s="116" t="s">
        <v>1557</v>
      </c>
      <c r="D1627" s="116" t="s">
        <v>6220</v>
      </c>
      <c r="E1627" s="159">
        <v>5387.82</v>
      </c>
    </row>
    <row r="1628" spans="2:5" ht="50.1" customHeight="1">
      <c r="B1628" s="209">
        <v>99327</v>
      </c>
      <c r="C1628" s="116" t="s">
        <v>1558</v>
      </c>
      <c r="D1628" s="116" t="s">
        <v>6465</v>
      </c>
      <c r="E1628" s="159">
        <v>2868.08</v>
      </c>
    </row>
    <row r="1629" spans="2:5" ht="50.1" customHeight="1">
      <c r="B1629" s="209">
        <v>94263</v>
      </c>
      <c r="C1629" s="116" t="s">
        <v>1559</v>
      </c>
      <c r="D1629" s="116" t="s">
        <v>6465</v>
      </c>
      <c r="E1629" s="208">
        <v>20.56</v>
      </c>
    </row>
    <row r="1630" spans="2:5" ht="50.1" customHeight="1">
      <c r="B1630" s="209">
        <v>94264</v>
      </c>
      <c r="C1630" s="116" t="s">
        <v>1560</v>
      </c>
      <c r="D1630" s="116" t="s">
        <v>6465</v>
      </c>
      <c r="E1630" s="208">
        <v>23.16</v>
      </c>
    </row>
    <row r="1631" spans="2:5" ht="50.1" customHeight="1">
      <c r="B1631" s="209">
        <v>94265</v>
      </c>
      <c r="C1631" s="116" t="s">
        <v>1561</v>
      </c>
      <c r="D1631" s="116" t="s">
        <v>6465</v>
      </c>
      <c r="E1631" s="208">
        <v>26.34</v>
      </c>
    </row>
    <row r="1632" spans="2:5" ht="50.1" customHeight="1">
      <c r="B1632" s="209">
        <v>94266</v>
      </c>
      <c r="C1632" s="116" t="s">
        <v>1562</v>
      </c>
      <c r="D1632" s="116" t="s">
        <v>6465</v>
      </c>
      <c r="E1632" s="208">
        <v>29.31</v>
      </c>
    </row>
    <row r="1633" spans="2:5" ht="50.1" customHeight="1">
      <c r="B1633" s="209">
        <v>94267</v>
      </c>
      <c r="C1633" s="116" t="s">
        <v>1563</v>
      </c>
      <c r="D1633" s="116" t="s">
        <v>6465</v>
      </c>
      <c r="E1633" s="208">
        <v>31.1</v>
      </c>
    </row>
    <row r="1634" spans="2:5" ht="50.1" customHeight="1">
      <c r="B1634" s="209">
        <v>94268</v>
      </c>
      <c r="C1634" s="116" t="s">
        <v>1564</v>
      </c>
      <c r="D1634" s="116" t="s">
        <v>6465</v>
      </c>
      <c r="E1634" s="208">
        <v>34.340000000000003</v>
      </c>
    </row>
    <row r="1635" spans="2:5" ht="50.1" customHeight="1">
      <c r="B1635" s="209">
        <v>94269</v>
      </c>
      <c r="C1635" s="116" t="s">
        <v>1565</v>
      </c>
      <c r="D1635" s="116" t="s">
        <v>6465</v>
      </c>
      <c r="E1635" s="208">
        <v>43.78</v>
      </c>
    </row>
    <row r="1636" spans="2:5" ht="50.1" customHeight="1">
      <c r="B1636" s="209">
        <v>94270</v>
      </c>
      <c r="C1636" s="116" t="s">
        <v>1566</v>
      </c>
      <c r="D1636" s="116" t="s">
        <v>6465</v>
      </c>
      <c r="E1636" s="208">
        <v>48.33</v>
      </c>
    </row>
    <row r="1637" spans="2:5" ht="50.1" customHeight="1">
      <c r="B1637" s="209">
        <v>94271</v>
      </c>
      <c r="C1637" s="116" t="s">
        <v>1567</v>
      </c>
      <c r="D1637" s="116" t="s">
        <v>6465</v>
      </c>
      <c r="E1637" s="208">
        <v>53.38</v>
      </c>
    </row>
    <row r="1638" spans="2:5" ht="50.1" customHeight="1">
      <c r="B1638" s="209">
        <v>94272</v>
      </c>
      <c r="C1638" s="116" t="s">
        <v>1568</v>
      </c>
      <c r="D1638" s="116" t="s">
        <v>6465</v>
      </c>
      <c r="E1638" s="208">
        <v>59.44</v>
      </c>
    </row>
    <row r="1639" spans="2:5" ht="50.1" customHeight="1">
      <c r="B1639" s="209">
        <v>94273</v>
      </c>
      <c r="C1639" s="116" t="s">
        <v>1569</v>
      </c>
      <c r="D1639" s="116" t="s">
        <v>6465</v>
      </c>
      <c r="E1639" s="208">
        <v>33.68</v>
      </c>
    </row>
    <row r="1640" spans="2:5" ht="50.1" customHeight="1">
      <c r="B1640" s="209">
        <v>94274</v>
      </c>
      <c r="C1640" s="116" t="s">
        <v>1570</v>
      </c>
      <c r="D1640" s="116" t="s">
        <v>6465</v>
      </c>
      <c r="E1640" s="208">
        <v>36.520000000000003</v>
      </c>
    </row>
    <row r="1641" spans="2:5" ht="50.1" customHeight="1">
      <c r="B1641" s="209">
        <v>94275</v>
      </c>
      <c r="C1641" s="116" t="s">
        <v>1571</v>
      </c>
      <c r="D1641" s="116" t="s">
        <v>6465</v>
      </c>
      <c r="E1641" s="208">
        <v>32.229999999999997</v>
      </c>
    </row>
    <row r="1642" spans="2:5" ht="50.1" customHeight="1">
      <c r="B1642" s="209">
        <v>94276</v>
      </c>
      <c r="C1642" s="116" t="s">
        <v>1572</v>
      </c>
      <c r="D1642" s="116" t="s">
        <v>6465</v>
      </c>
      <c r="E1642" s="208">
        <v>35.07</v>
      </c>
    </row>
    <row r="1643" spans="2:5" ht="50.1" customHeight="1">
      <c r="B1643" s="209">
        <v>94281</v>
      </c>
      <c r="C1643" s="116" t="s">
        <v>1573</v>
      </c>
      <c r="D1643" s="116" t="s">
        <v>6465</v>
      </c>
      <c r="E1643" s="208">
        <v>32.47</v>
      </c>
    </row>
    <row r="1644" spans="2:5" ht="50.1" customHeight="1">
      <c r="B1644" s="209">
        <v>94282</v>
      </c>
      <c r="C1644" s="116" t="s">
        <v>1574</v>
      </c>
      <c r="D1644" s="116" t="s">
        <v>6465</v>
      </c>
      <c r="E1644" s="208">
        <v>41.13</v>
      </c>
    </row>
    <row r="1645" spans="2:5" ht="50.1" customHeight="1">
      <c r="B1645" s="209">
        <v>94283</v>
      </c>
      <c r="C1645" s="116" t="s">
        <v>1575</v>
      </c>
      <c r="D1645" s="116" t="s">
        <v>6465</v>
      </c>
      <c r="E1645" s="208">
        <v>41.11</v>
      </c>
    </row>
    <row r="1646" spans="2:5" ht="50.1" customHeight="1">
      <c r="B1646" s="209">
        <v>94284</v>
      </c>
      <c r="C1646" s="116" t="s">
        <v>1576</v>
      </c>
      <c r="D1646" s="116" t="s">
        <v>6465</v>
      </c>
      <c r="E1646" s="208">
        <v>49.77</v>
      </c>
    </row>
    <row r="1647" spans="2:5" ht="50.1" customHeight="1">
      <c r="B1647" s="209">
        <v>94285</v>
      </c>
      <c r="C1647" s="116" t="s">
        <v>1577</v>
      </c>
      <c r="D1647" s="116" t="s">
        <v>6465</v>
      </c>
      <c r="E1647" s="208">
        <v>49.32</v>
      </c>
    </row>
    <row r="1648" spans="2:5" ht="50.1" customHeight="1">
      <c r="B1648" s="209">
        <v>94286</v>
      </c>
      <c r="C1648" s="116" t="s">
        <v>1578</v>
      </c>
      <c r="D1648" s="116" t="s">
        <v>6465</v>
      </c>
      <c r="E1648" s="208">
        <v>57.98</v>
      </c>
    </row>
    <row r="1649" spans="2:5" ht="50.1" customHeight="1">
      <c r="B1649" s="209">
        <v>94287</v>
      </c>
      <c r="C1649" s="116" t="s">
        <v>1579</v>
      </c>
      <c r="D1649" s="116" t="s">
        <v>6465</v>
      </c>
      <c r="E1649" s="208">
        <v>25.75</v>
      </c>
    </row>
    <row r="1650" spans="2:5" ht="50.1" customHeight="1">
      <c r="B1650" s="209">
        <v>94288</v>
      </c>
      <c r="C1650" s="116" t="s">
        <v>1580</v>
      </c>
      <c r="D1650" s="116" t="s">
        <v>6465</v>
      </c>
      <c r="E1650" s="208">
        <v>33.32</v>
      </c>
    </row>
    <row r="1651" spans="2:5" ht="50.1" customHeight="1">
      <c r="B1651" s="209">
        <v>94289</v>
      </c>
      <c r="C1651" s="116" t="s">
        <v>1581</v>
      </c>
      <c r="D1651" s="116" t="s">
        <v>6465</v>
      </c>
      <c r="E1651" s="208">
        <v>32.01</v>
      </c>
    </row>
    <row r="1652" spans="2:5" ht="50.1" customHeight="1">
      <c r="B1652" s="209">
        <v>94290</v>
      </c>
      <c r="C1652" s="116" t="s">
        <v>1582</v>
      </c>
      <c r="D1652" s="116" t="s">
        <v>6465</v>
      </c>
      <c r="E1652" s="208">
        <v>39.590000000000003</v>
      </c>
    </row>
    <row r="1653" spans="2:5" ht="50.1" customHeight="1">
      <c r="B1653" s="209">
        <v>94291</v>
      </c>
      <c r="C1653" s="116" t="s">
        <v>1583</v>
      </c>
      <c r="D1653" s="116" t="s">
        <v>6465</v>
      </c>
      <c r="E1653" s="208">
        <v>37.9</v>
      </c>
    </row>
    <row r="1654" spans="2:5" ht="50.1" customHeight="1">
      <c r="B1654" s="209">
        <v>94292</v>
      </c>
      <c r="C1654" s="116" t="s">
        <v>1584</v>
      </c>
      <c r="D1654" s="116" t="s">
        <v>6465</v>
      </c>
      <c r="E1654" s="208">
        <v>45.47</v>
      </c>
    </row>
    <row r="1655" spans="2:5" ht="50.1" customHeight="1">
      <c r="B1655" s="209">
        <v>94293</v>
      </c>
      <c r="C1655" s="116" t="s">
        <v>1585</v>
      </c>
      <c r="D1655" s="116" t="s">
        <v>6465</v>
      </c>
      <c r="E1655" s="208">
        <v>95.91</v>
      </c>
    </row>
    <row r="1656" spans="2:5" ht="50.1" customHeight="1">
      <c r="B1656" s="209">
        <v>94294</v>
      </c>
      <c r="C1656" s="116" t="s">
        <v>1586</v>
      </c>
      <c r="D1656" s="116" t="s">
        <v>6465</v>
      </c>
      <c r="E1656" s="208">
        <v>5.47</v>
      </c>
    </row>
    <row r="1657" spans="2:5" ht="50.1" customHeight="1">
      <c r="B1657" s="209">
        <v>94037</v>
      </c>
      <c r="C1657" s="116" t="s">
        <v>1587</v>
      </c>
      <c r="D1657" s="116" t="s">
        <v>6287</v>
      </c>
      <c r="E1657" s="208">
        <v>15.84</v>
      </c>
    </row>
    <row r="1658" spans="2:5" ht="50.1" customHeight="1">
      <c r="B1658" s="209">
        <v>94038</v>
      </c>
      <c r="C1658" s="116" t="s">
        <v>1588</v>
      </c>
      <c r="D1658" s="116" t="s">
        <v>6287</v>
      </c>
      <c r="E1658" s="208">
        <v>21.55</v>
      </c>
    </row>
    <row r="1659" spans="2:5" ht="50.1" customHeight="1">
      <c r="B1659" s="209">
        <v>94039</v>
      </c>
      <c r="C1659" s="116" t="s">
        <v>1589</v>
      </c>
      <c r="D1659" s="116" t="s">
        <v>6287</v>
      </c>
      <c r="E1659" s="208">
        <v>12.55</v>
      </c>
    </row>
    <row r="1660" spans="2:5" ht="50.1" customHeight="1">
      <c r="B1660" s="209">
        <v>94040</v>
      </c>
      <c r="C1660" s="116" t="s">
        <v>1590</v>
      </c>
      <c r="D1660" s="116" t="s">
        <v>6287</v>
      </c>
      <c r="E1660" s="208">
        <v>18.3</v>
      </c>
    </row>
    <row r="1661" spans="2:5" ht="50.1" customHeight="1">
      <c r="B1661" s="209">
        <v>94041</v>
      </c>
      <c r="C1661" s="116" t="s">
        <v>1591</v>
      </c>
      <c r="D1661" s="116" t="s">
        <v>6287</v>
      </c>
      <c r="E1661" s="208">
        <v>9.77</v>
      </c>
    </row>
    <row r="1662" spans="2:5" ht="50.1" customHeight="1">
      <c r="B1662" s="209">
        <v>94042</v>
      </c>
      <c r="C1662" s="116" t="s">
        <v>1592</v>
      </c>
      <c r="D1662" s="116" t="s">
        <v>6287</v>
      </c>
      <c r="E1662" s="208">
        <v>15.65</v>
      </c>
    </row>
    <row r="1663" spans="2:5" ht="50.1" customHeight="1">
      <c r="B1663" s="209">
        <v>94043</v>
      </c>
      <c r="C1663" s="116" t="s">
        <v>1593</v>
      </c>
      <c r="D1663" s="116" t="s">
        <v>6287</v>
      </c>
      <c r="E1663" s="208">
        <v>14.94</v>
      </c>
    </row>
    <row r="1664" spans="2:5" ht="50.1" customHeight="1">
      <c r="B1664" s="209">
        <v>94044</v>
      </c>
      <c r="C1664" s="116" t="s">
        <v>1594</v>
      </c>
      <c r="D1664" s="116" t="s">
        <v>6287</v>
      </c>
      <c r="E1664" s="208">
        <v>20.69</v>
      </c>
    </row>
    <row r="1665" spans="2:5" ht="50.1" customHeight="1">
      <c r="B1665" s="209">
        <v>94045</v>
      </c>
      <c r="C1665" s="116" t="s">
        <v>1595</v>
      </c>
      <c r="D1665" s="116" t="s">
        <v>6287</v>
      </c>
      <c r="E1665" s="208">
        <v>11.69</v>
      </c>
    </row>
    <row r="1666" spans="2:5" ht="50.1" customHeight="1">
      <c r="B1666" s="209">
        <v>94046</v>
      </c>
      <c r="C1666" s="116" t="s">
        <v>1596</v>
      </c>
      <c r="D1666" s="116" t="s">
        <v>6287</v>
      </c>
      <c r="E1666" s="208">
        <v>17.41</v>
      </c>
    </row>
    <row r="1667" spans="2:5" ht="50.1" customHeight="1">
      <c r="B1667" s="209">
        <v>94047</v>
      </c>
      <c r="C1667" s="116" t="s">
        <v>1597</v>
      </c>
      <c r="D1667" s="116" t="s">
        <v>6287</v>
      </c>
      <c r="E1667" s="208">
        <v>8.91</v>
      </c>
    </row>
    <row r="1668" spans="2:5" ht="50.1" customHeight="1">
      <c r="B1668" s="209">
        <v>94048</v>
      </c>
      <c r="C1668" s="116" t="s">
        <v>1598</v>
      </c>
      <c r="D1668" s="116" t="s">
        <v>6287</v>
      </c>
      <c r="E1668" s="208">
        <v>14.76</v>
      </c>
    </row>
    <row r="1669" spans="2:5" ht="50.1" customHeight="1">
      <c r="B1669" s="209">
        <v>94049</v>
      </c>
      <c r="C1669" s="116" t="s">
        <v>1599</v>
      </c>
      <c r="D1669" s="116" t="s">
        <v>6287</v>
      </c>
      <c r="E1669" s="208">
        <v>27.87</v>
      </c>
    </row>
    <row r="1670" spans="2:5" ht="50.1" customHeight="1">
      <c r="B1670" s="209">
        <v>94050</v>
      </c>
      <c r="C1670" s="116" t="s">
        <v>1600</v>
      </c>
      <c r="D1670" s="116" t="s">
        <v>6287</v>
      </c>
      <c r="E1670" s="208">
        <v>35.29</v>
      </c>
    </row>
    <row r="1671" spans="2:5" ht="50.1" customHeight="1">
      <c r="B1671" s="209">
        <v>94051</v>
      </c>
      <c r="C1671" s="116" t="s">
        <v>1601</v>
      </c>
      <c r="D1671" s="116" t="s">
        <v>6287</v>
      </c>
      <c r="E1671" s="208">
        <v>23.21</v>
      </c>
    </row>
    <row r="1672" spans="2:5" ht="50.1" customHeight="1">
      <c r="B1672" s="209">
        <v>94052</v>
      </c>
      <c r="C1672" s="116" t="s">
        <v>1602</v>
      </c>
      <c r="D1672" s="116" t="s">
        <v>6287</v>
      </c>
      <c r="E1672" s="208">
        <v>30.51</v>
      </c>
    </row>
    <row r="1673" spans="2:5" ht="50.1" customHeight="1">
      <c r="B1673" s="209">
        <v>94053</v>
      </c>
      <c r="C1673" s="116" t="s">
        <v>1603</v>
      </c>
      <c r="D1673" s="116" t="s">
        <v>6287</v>
      </c>
      <c r="E1673" s="208">
        <v>20.68</v>
      </c>
    </row>
    <row r="1674" spans="2:5" ht="50.1" customHeight="1">
      <c r="B1674" s="209">
        <v>94054</v>
      </c>
      <c r="C1674" s="116" t="s">
        <v>1604</v>
      </c>
      <c r="D1674" s="116" t="s">
        <v>6287</v>
      </c>
      <c r="E1674" s="208">
        <v>28.12</v>
      </c>
    </row>
    <row r="1675" spans="2:5" ht="50.1" customHeight="1">
      <c r="B1675" s="209">
        <v>94055</v>
      </c>
      <c r="C1675" s="116" t="s">
        <v>1605</v>
      </c>
      <c r="D1675" s="116" t="s">
        <v>6287</v>
      </c>
      <c r="E1675" s="208">
        <v>26.71</v>
      </c>
    </row>
    <row r="1676" spans="2:5" ht="50.1" customHeight="1">
      <c r="B1676" s="209">
        <v>94056</v>
      </c>
      <c r="C1676" s="116" t="s">
        <v>1606</v>
      </c>
      <c r="D1676" s="116" t="s">
        <v>6287</v>
      </c>
      <c r="E1676" s="208">
        <v>34.15</v>
      </c>
    </row>
    <row r="1677" spans="2:5" ht="50.1" customHeight="1">
      <c r="B1677" s="209">
        <v>94057</v>
      </c>
      <c r="C1677" s="116" t="s">
        <v>1607</v>
      </c>
      <c r="D1677" s="116" t="s">
        <v>6287</v>
      </c>
      <c r="E1677" s="208">
        <v>22.07</v>
      </c>
    </row>
    <row r="1678" spans="2:5" ht="50.1" customHeight="1">
      <c r="B1678" s="209">
        <v>94058</v>
      </c>
      <c r="C1678" s="116" t="s">
        <v>1608</v>
      </c>
      <c r="D1678" s="116" t="s">
        <v>6287</v>
      </c>
      <c r="E1678" s="208">
        <v>29.36</v>
      </c>
    </row>
    <row r="1679" spans="2:5" ht="50.1" customHeight="1">
      <c r="B1679" s="209">
        <v>94059</v>
      </c>
      <c r="C1679" s="116" t="s">
        <v>1609</v>
      </c>
      <c r="D1679" s="116" t="s">
        <v>6287</v>
      </c>
      <c r="E1679" s="208">
        <v>19.54</v>
      </c>
    </row>
    <row r="1680" spans="2:5" ht="50.1" customHeight="1">
      <c r="B1680" s="209">
        <v>94060</v>
      </c>
      <c r="C1680" s="116" t="s">
        <v>1610</v>
      </c>
      <c r="D1680" s="116" t="s">
        <v>6287</v>
      </c>
      <c r="E1680" s="208">
        <v>26.97</v>
      </c>
    </row>
    <row r="1681" spans="2:5" ht="50.1" customHeight="1">
      <c r="B1681" s="209">
        <v>83770</v>
      </c>
      <c r="C1681" s="116" t="s">
        <v>1611</v>
      </c>
      <c r="D1681" s="116" t="s">
        <v>6287</v>
      </c>
      <c r="E1681" s="208">
        <v>137.21</v>
      </c>
    </row>
    <row r="1682" spans="2:5" ht="50.1" customHeight="1">
      <c r="B1682" s="209">
        <v>73301</v>
      </c>
      <c r="C1682" s="116" t="s">
        <v>1612</v>
      </c>
      <c r="D1682" s="116" t="s">
        <v>25</v>
      </c>
      <c r="E1682" s="208">
        <v>7.9</v>
      </c>
    </row>
    <row r="1683" spans="2:5" ht="50.1" customHeight="1">
      <c r="B1683" s="209">
        <v>83515</v>
      </c>
      <c r="C1683" s="116" t="s">
        <v>1613</v>
      </c>
      <c r="D1683" s="116" t="s">
        <v>25</v>
      </c>
      <c r="E1683" s="208">
        <v>15.86</v>
      </c>
    </row>
    <row r="1684" spans="2:5" ht="50.1" customHeight="1">
      <c r="B1684" s="209">
        <v>83516</v>
      </c>
      <c r="C1684" s="116" t="s">
        <v>1614</v>
      </c>
      <c r="D1684" s="116" t="s">
        <v>25</v>
      </c>
      <c r="E1684" s="208">
        <v>18.3</v>
      </c>
    </row>
    <row r="1685" spans="2:5" ht="50.1" customHeight="1">
      <c r="B1685" s="209">
        <v>72144</v>
      </c>
      <c r="C1685" s="116" t="s">
        <v>1615</v>
      </c>
      <c r="D1685" s="116" t="s">
        <v>6220</v>
      </c>
      <c r="E1685" s="208">
        <v>66.12</v>
      </c>
    </row>
    <row r="1686" spans="2:5" ht="50.1" customHeight="1">
      <c r="B1686" s="116" t="s">
        <v>1616</v>
      </c>
      <c r="C1686" s="116" t="s">
        <v>1617</v>
      </c>
      <c r="D1686" s="116" t="s">
        <v>6220</v>
      </c>
      <c r="E1686" s="208">
        <v>619.53</v>
      </c>
    </row>
    <row r="1687" spans="2:5" ht="50.1" customHeight="1">
      <c r="B1687" s="209">
        <v>84876</v>
      </c>
      <c r="C1687" s="116" t="s">
        <v>1618</v>
      </c>
      <c r="D1687" s="116" t="s">
        <v>6287</v>
      </c>
      <c r="E1687" s="208">
        <v>787.04</v>
      </c>
    </row>
    <row r="1688" spans="2:5" ht="50.1" customHeight="1">
      <c r="B1688" s="209">
        <v>90788</v>
      </c>
      <c r="C1688" s="116" t="s">
        <v>16142</v>
      </c>
      <c r="D1688" s="116" t="s">
        <v>6220</v>
      </c>
      <c r="E1688" s="208">
        <v>373.14</v>
      </c>
    </row>
    <row r="1689" spans="2:5" ht="50.1" customHeight="1">
      <c r="B1689" s="209">
        <v>90789</v>
      </c>
      <c r="C1689" s="116" t="s">
        <v>16143</v>
      </c>
      <c r="D1689" s="116" t="s">
        <v>6220</v>
      </c>
      <c r="E1689" s="208">
        <v>385.57</v>
      </c>
    </row>
    <row r="1690" spans="2:5" ht="50.1" customHeight="1">
      <c r="B1690" s="209">
        <v>90790</v>
      </c>
      <c r="C1690" s="116" t="s">
        <v>16144</v>
      </c>
      <c r="D1690" s="116" t="s">
        <v>6220</v>
      </c>
      <c r="E1690" s="208">
        <v>388.9</v>
      </c>
    </row>
    <row r="1691" spans="2:5" ht="50.1" customHeight="1">
      <c r="B1691" s="209">
        <v>90791</v>
      </c>
      <c r="C1691" s="116" t="s">
        <v>16145</v>
      </c>
      <c r="D1691" s="116" t="s">
        <v>6220</v>
      </c>
      <c r="E1691" s="208">
        <v>416.06</v>
      </c>
    </row>
    <row r="1692" spans="2:5" ht="50.1" customHeight="1">
      <c r="B1692" s="209">
        <v>90792</v>
      </c>
      <c r="C1692" s="116" t="s">
        <v>16146</v>
      </c>
      <c r="D1692" s="116" t="s">
        <v>6220</v>
      </c>
      <c r="E1692" s="208">
        <v>435.33</v>
      </c>
    </row>
    <row r="1693" spans="2:5" ht="50.1" customHeight="1">
      <c r="B1693" s="209">
        <v>90793</v>
      </c>
      <c r="C1693" s="116" t="s">
        <v>16147</v>
      </c>
      <c r="D1693" s="116" t="s">
        <v>6220</v>
      </c>
      <c r="E1693" s="208">
        <v>447.7</v>
      </c>
    </row>
    <row r="1694" spans="2:5" ht="50.1" customHeight="1">
      <c r="B1694" s="209">
        <v>90800</v>
      </c>
      <c r="C1694" s="116" t="s">
        <v>1619</v>
      </c>
      <c r="D1694" s="116" t="s">
        <v>6220</v>
      </c>
      <c r="E1694" s="208">
        <v>164.86</v>
      </c>
    </row>
    <row r="1695" spans="2:5" ht="50.1" customHeight="1">
      <c r="B1695" s="209">
        <v>90801</v>
      </c>
      <c r="C1695" s="116" t="s">
        <v>1620</v>
      </c>
      <c r="D1695" s="116" t="s">
        <v>6220</v>
      </c>
      <c r="E1695" s="208">
        <v>170.78</v>
      </c>
    </row>
    <row r="1696" spans="2:5" ht="50.1" customHeight="1">
      <c r="B1696" s="209">
        <v>90802</v>
      </c>
      <c r="C1696" s="116" t="s">
        <v>1621</v>
      </c>
      <c r="D1696" s="116" t="s">
        <v>6220</v>
      </c>
      <c r="E1696" s="208">
        <v>176.72</v>
      </c>
    </row>
    <row r="1697" spans="2:5" ht="50.1" customHeight="1">
      <c r="B1697" s="209">
        <v>90803</v>
      </c>
      <c r="C1697" s="116" t="s">
        <v>1622</v>
      </c>
      <c r="D1697" s="116" t="s">
        <v>6220</v>
      </c>
      <c r="E1697" s="208">
        <v>182.64</v>
      </c>
    </row>
    <row r="1698" spans="2:5" ht="50.1" customHeight="1">
      <c r="B1698" s="209">
        <v>90804</v>
      </c>
      <c r="C1698" s="116" t="s">
        <v>1623</v>
      </c>
      <c r="D1698" s="116" t="s">
        <v>6220</v>
      </c>
      <c r="E1698" s="208">
        <v>219.15</v>
      </c>
    </row>
    <row r="1699" spans="2:5" ht="50.1" customHeight="1">
      <c r="B1699" s="209">
        <v>90805</v>
      </c>
      <c r="C1699" s="116" t="s">
        <v>1624</v>
      </c>
      <c r="D1699" s="116" t="s">
        <v>6220</v>
      </c>
      <c r="E1699" s="208">
        <v>54.29</v>
      </c>
    </row>
    <row r="1700" spans="2:5" ht="50.1" customHeight="1">
      <c r="B1700" s="209">
        <v>90806</v>
      </c>
      <c r="C1700" s="116" t="s">
        <v>1625</v>
      </c>
      <c r="D1700" s="116" t="s">
        <v>6220</v>
      </c>
      <c r="E1700" s="208">
        <v>229.62</v>
      </c>
    </row>
    <row r="1701" spans="2:5" ht="50.1" customHeight="1">
      <c r="B1701" s="209">
        <v>90807</v>
      </c>
      <c r="C1701" s="116" t="s">
        <v>1626</v>
      </c>
      <c r="D1701" s="116" t="s">
        <v>6220</v>
      </c>
      <c r="E1701" s="208">
        <v>58.84</v>
      </c>
    </row>
    <row r="1702" spans="2:5" ht="50.1" customHeight="1">
      <c r="B1702" s="209">
        <v>90816</v>
      </c>
      <c r="C1702" s="116" t="s">
        <v>1627</v>
      </c>
      <c r="D1702" s="116" t="s">
        <v>6220</v>
      </c>
      <c r="E1702" s="208">
        <v>240.1</v>
      </c>
    </row>
    <row r="1703" spans="2:5" ht="50.1" customHeight="1">
      <c r="B1703" s="209">
        <v>90817</v>
      </c>
      <c r="C1703" s="116" t="s">
        <v>1628</v>
      </c>
      <c r="D1703" s="116" t="s">
        <v>6220</v>
      </c>
      <c r="E1703" s="208">
        <v>63.38</v>
      </c>
    </row>
    <row r="1704" spans="2:5" ht="50.1" customHeight="1">
      <c r="B1704" s="209">
        <v>90818</v>
      </c>
      <c r="C1704" s="116" t="s">
        <v>1629</v>
      </c>
      <c r="D1704" s="116" t="s">
        <v>6220</v>
      </c>
      <c r="E1704" s="208">
        <v>250.6</v>
      </c>
    </row>
    <row r="1705" spans="2:5" ht="50.1" customHeight="1">
      <c r="B1705" s="209">
        <v>90819</v>
      </c>
      <c r="C1705" s="116" t="s">
        <v>1630</v>
      </c>
      <c r="D1705" s="116" t="s">
        <v>6220</v>
      </c>
      <c r="E1705" s="208">
        <v>67.959999999999994</v>
      </c>
    </row>
    <row r="1706" spans="2:5" ht="50.1" customHeight="1">
      <c r="B1706" s="209">
        <v>90820</v>
      </c>
      <c r="C1706" s="116" t="s">
        <v>1631</v>
      </c>
      <c r="D1706" s="116" t="s">
        <v>6220</v>
      </c>
      <c r="E1706" s="208">
        <v>273.27</v>
      </c>
    </row>
    <row r="1707" spans="2:5" ht="50.1" customHeight="1">
      <c r="B1707" s="209">
        <v>90821</v>
      </c>
      <c r="C1707" s="116" t="s">
        <v>1632</v>
      </c>
      <c r="D1707" s="116" t="s">
        <v>6220</v>
      </c>
      <c r="E1707" s="208">
        <v>295.54000000000002</v>
      </c>
    </row>
    <row r="1708" spans="2:5" ht="50.1" customHeight="1">
      <c r="B1708" s="209">
        <v>90822</v>
      </c>
      <c r="C1708" s="116" t="s">
        <v>1633</v>
      </c>
      <c r="D1708" s="116" t="s">
        <v>6220</v>
      </c>
      <c r="E1708" s="208">
        <v>292.27</v>
      </c>
    </row>
    <row r="1709" spans="2:5" ht="50.1" customHeight="1">
      <c r="B1709" s="209">
        <v>90823</v>
      </c>
      <c r="C1709" s="116" t="s">
        <v>1634</v>
      </c>
      <c r="D1709" s="116" t="s">
        <v>6220</v>
      </c>
      <c r="E1709" s="208">
        <v>306.33999999999997</v>
      </c>
    </row>
    <row r="1710" spans="2:5" ht="50.1" customHeight="1">
      <c r="B1710" s="209">
        <v>90826</v>
      </c>
      <c r="C1710" s="116" t="s">
        <v>1635</v>
      </c>
      <c r="D1710" s="116" t="s">
        <v>6220</v>
      </c>
      <c r="E1710" s="208">
        <v>25.33</v>
      </c>
    </row>
    <row r="1711" spans="2:5" ht="50.1" customHeight="1">
      <c r="B1711" s="209">
        <v>90827</v>
      </c>
      <c r="C1711" s="116" t="s">
        <v>1636</v>
      </c>
      <c r="D1711" s="116" t="s">
        <v>6220</v>
      </c>
      <c r="E1711" s="208">
        <v>26.53</v>
      </c>
    </row>
    <row r="1712" spans="2:5" ht="50.1" customHeight="1">
      <c r="B1712" s="209">
        <v>90828</v>
      </c>
      <c r="C1712" s="116" t="s">
        <v>1637</v>
      </c>
      <c r="D1712" s="116" t="s">
        <v>6220</v>
      </c>
      <c r="E1712" s="208">
        <v>27.75</v>
      </c>
    </row>
    <row r="1713" spans="2:5" ht="50.1" customHeight="1">
      <c r="B1713" s="209">
        <v>90829</v>
      </c>
      <c r="C1713" s="116" t="s">
        <v>1638</v>
      </c>
      <c r="D1713" s="116" t="s">
        <v>6220</v>
      </c>
      <c r="E1713" s="208">
        <v>28.98</v>
      </c>
    </row>
    <row r="1714" spans="2:5" ht="50.1" customHeight="1">
      <c r="B1714" s="209">
        <v>90830</v>
      </c>
      <c r="C1714" s="116" t="s">
        <v>1639</v>
      </c>
      <c r="D1714" s="116" t="s">
        <v>6220</v>
      </c>
      <c r="E1714" s="208">
        <v>80.09</v>
      </c>
    </row>
    <row r="1715" spans="2:5" ht="50.1" customHeight="1">
      <c r="B1715" s="209">
        <v>90831</v>
      </c>
      <c r="C1715" s="116" t="s">
        <v>1640</v>
      </c>
      <c r="D1715" s="116" t="s">
        <v>6220</v>
      </c>
      <c r="E1715" s="208">
        <v>62.74</v>
      </c>
    </row>
    <row r="1716" spans="2:5" ht="50.1" customHeight="1">
      <c r="B1716" s="209">
        <v>90841</v>
      </c>
      <c r="C1716" s="116" t="s">
        <v>1641</v>
      </c>
      <c r="D1716" s="116" t="s">
        <v>6220</v>
      </c>
      <c r="E1716" s="208">
        <v>605.82000000000005</v>
      </c>
    </row>
    <row r="1717" spans="2:5" ht="50.1" customHeight="1">
      <c r="B1717" s="209">
        <v>90842</v>
      </c>
      <c r="C1717" s="116" t="s">
        <v>1642</v>
      </c>
      <c r="D1717" s="116" t="s">
        <v>6220</v>
      </c>
      <c r="E1717" s="208">
        <v>646.46</v>
      </c>
    </row>
    <row r="1718" spans="2:5" ht="50.1" customHeight="1">
      <c r="B1718" s="209">
        <v>90843</v>
      </c>
      <c r="C1718" s="116" t="s">
        <v>1643</v>
      </c>
      <c r="D1718" s="116" t="s">
        <v>6220</v>
      </c>
      <c r="E1718" s="208">
        <v>667.96</v>
      </c>
    </row>
    <row r="1719" spans="2:5" ht="50.1" customHeight="1">
      <c r="B1719" s="209">
        <v>90844</v>
      </c>
      <c r="C1719" s="116" t="s">
        <v>1644</v>
      </c>
      <c r="D1719" s="116" t="s">
        <v>6220</v>
      </c>
      <c r="E1719" s="208">
        <v>694.99</v>
      </c>
    </row>
    <row r="1720" spans="2:5" ht="50.1" customHeight="1">
      <c r="B1720" s="209">
        <v>90847</v>
      </c>
      <c r="C1720" s="116" t="s">
        <v>1645</v>
      </c>
      <c r="D1720" s="116" t="s">
        <v>6220</v>
      </c>
      <c r="E1720" s="208">
        <v>543.08000000000004</v>
      </c>
    </row>
    <row r="1721" spans="2:5" ht="50.1" customHeight="1">
      <c r="B1721" s="209">
        <v>90848</v>
      </c>
      <c r="C1721" s="116" t="s">
        <v>1646</v>
      </c>
      <c r="D1721" s="116" t="s">
        <v>6220</v>
      </c>
      <c r="E1721" s="208">
        <v>578.22</v>
      </c>
    </row>
    <row r="1722" spans="2:5" ht="50.1" customHeight="1">
      <c r="B1722" s="209">
        <v>90849</v>
      </c>
      <c r="C1722" s="116" t="s">
        <v>1647</v>
      </c>
      <c r="D1722" s="116" t="s">
        <v>6220</v>
      </c>
      <c r="E1722" s="208">
        <v>587.87</v>
      </c>
    </row>
    <row r="1723" spans="2:5" ht="50.1" customHeight="1">
      <c r="B1723" s="209">
        <v>90850</v>
      </c>
      <c r="C1723" s="116" t="s">
        <v>1648</v>
      </c>
      <c r="D1723" s="116" t="s">
        <v>6220</v>
      </c>
      <c r="E1723" s="208">
        <v>614.9</v>
      </c>
    </row>
    <row r="1724" spans="2:5" ht="50.1" customHeight="1">
      <c r="B1724" s="209">
        <v>91009</v>
      </c>
      <c r="C1724" s="116" t="s">
        <v>1649</v>
      </c>
      <c r="D1724" s="116" t="s">
        <v>6220</v>
      </c>
      <c r="E1724" s="208">
        <v>279.27</v>
      </c>
    </row>
    <row r="1725" spans="2:5" ht="50.1" customHeight="1">
      <c r="B1725" s="209">
        <v>91010</v>
      </c>
      <c r="C1725" s="116" t="s">
        <v>1650</v>
      </c>
      <c r="D1725" s="116" t="s">
        <v>6220</v>
      </c>
      <c r="E1725" s="208">
        <v>229.71</v>
      </c>
    </row>
    <row r="1726" spans="2:5" ht="50.1" customHeight="1">
      <c r="B1726" s="209">
        <v>91011</v>
      </c>
      <c r="C1726" s="116" t="s">
        <v>1651</v>
      </c>
      <c r="D1726" s="116" t="s">
        <v>6220</v>
      </c>
      <c r="E1726" s="208">
        <v>314.77</v>
      </c>
    </row>
    <row r="1727" spans="2:5" ht="50.1" customHeight="1">
      <c r="B1727" s="209">
        <v>91012</v>
      </c>
      <c r="C1727" s="116" t="s">
        <v>1652</v>
      </c>
      <c r="D1727" s="116" t="s">
        <v>6220</v>
      </c>
      <c r="E1727" s="208">
        <v>301.70999999999998</v>
      </c>
    </row>
    <row r="1728" spans="2:5" ht="50.1" customHeight="1">
      <c r="B1728" s="209">
        <v>91013</v>
      </c>
      <c r="C1728" s="116" t="s">
        <v>1653</v>
      </c>
      <c r="D1728" s="116" t="s">
        <v>6220</v>
      </c>
      <c r="E1728" s="208">
        <v>549.08000000000004</v>
      </c>
    </row>
    <row r="1729" spans="2:5" ht="50.1" customHeight="1">
      <c r="B1729" s="209">
        <v>91014</v>
      </c>
      <c r="C1729" s="116" t="s">
        <v>1654</v>
      </c>
      <c r="D1729" s="116" t="s">
        <v>6220</v>
      </c>
      <c r="E1729" s="208">
        <v>512.39</v>
      </c>
    </row>
    <row r="1730" spans="2:5" ht="50.1" customHeight="1">
      <c r="B1730" s="209">
        <v>91015</v>
      </c>
      <c r="C1730" s="116" t="s">
        <v>1655</v>
      </c>
      <c r="D1730" s="116" t="s">
        <v>6220</v>
      </c>
      <c r="E1730" s="208">
        <v>610.37</v>
      </c>
    </row>
    <row r="1731" spans="2:5" ht="50.1" customHeight="1">
      <c r="B1731" s="209">
        <v>91016</v>
      </c>
      <c r="C1731" s="116" t="s">
        <v>1656</v>
      </c>
      <c r="D1731" s="116" t="s">
        <v>6220</v>
      </c>
      <c r="E1731" s="208">
        <v>610.27</v>
      </c>
    </row>
    <row r="1732" spans="2:5" ht="50.1" customHeight="1">
      <c r="B1732" s="209">
        <v>91286</v>
      </c>
      <c r="C1732" s="116" t="s">
        <v>1657</v>
      </c>
      <c r="D1732" s="116" t="s">
        <v>6220</v>
      </c>
      <c r="E1732" s="208">
        <v>128.58000000000001</v>
      </c>
    </row>
    <row r="1733" spans="2:5" ht="50.1" customHeight="1">
      <c r="B1733" s="209">
        <v>91287</v>
      </c>
      <c r="C1733" s="116" t="s">
        <v>1658</v>
      </c>
      <c r="D1733" s="116" t="s">
        <v>6220</v>
      </c>
      <c r="E1733" s="208">
        <v>134.5</v>
      </c>
    </row>
    <row r="1734" spans="2:5" ht="50.1" customHeight="1">
      <c r="B1734" s="209">
        <v>91288</v>
      </c>
      <c r="C1734" s="116" t="s">
        <v>1659</v>
      </c>
      <c r="D1734" s="116" t="s">
        <v>6220</v>
      </c>
      <c r="E1734" s="208">
        <v>140.44</v>
      </c>
    </row>
    <row r="1735" spans="2:5" ht="50.1" customHeight="1">
      <c r="B1735" s="209">
        <v>91290</v>
      </c>
      <c r="C1735" s="116" t="s">
        <v>1660</v>
      </c>
      <c r="D1735" s="116" t="s">
        <v>6220</v>
      </c>
      <c r="E1735" s="208">
        <v>146.36000000000001</v>
      </c>
    </row>
    <row r="1736" spans="2:5" ht="50.1" customHeight="1">
      <c r="B1736" s="209">
        <v>91291</v>
      </c>
      <c r="C1736" s="116" t="s">
        <v>1661</v>
      </c>
      <c r="D1736" s="116" t="s">
        <v>6220</v>
      </c>
      <c r="E1736" s="208">
        <v>182.87</v>
      </c>
    </row>
    <row r="1737" spans="2:5" ht="50.1" customHeight="1">
      <c r="B1737" s="209">
        <v>91292</v>
      </c>
      <c r="C1737" s="116" t="s">
        <v>1662</v>
      </c>
      <c r="D1737" s="116" t="s">
        <v>6220</v>
      </c>
      <c r="E1737" s="208">
        <v>193.34</v>
      </c>
    </row>
    <row r="1738" spans="2:5" ht="50.1" customHeight="1">
      <c r="B1738" s="209">
        <v>91293</v>
      </c>
      <c r="C1738" s="116" t="s">
        <v>1663</v>
      </c>
      <c r="D1738" s="116" t="s">
        <v>6220</v>
      </c>
      <c r="E1738" s="208">
        <v>203.82</v>
      </c>
    </row>
    <row r="1739" spans="2:5" ht="50.1" customHeight="1">
      <c r="B1739" s="209">
        <v>91294</v>
      </c>
      <c r="C1739" s="116" t="s">
        <v>1664</v>
      </c>
      <c r="D1739" s="116" t="s">
        <v>6220</v>
      </c>
      <c r="E1739" s="208">
        <v>214.32</v>
      </c>
    </row>
    <row r="1740" spans="2:5" ht="50.1" customHeight="1">
      <c r="B1740" s="209">
        <v>91295</v>
      </c>
      <c r="C1740" s="116" t="s">
        <v>1665</v>
      </c>
      <c r="D1740" s="116" t="s">
        <v>6220</v>
      </c>
      <c r="E1740" s="208">
        <v>263.14</v>
      </c>
    </row>
    <row r="1741" spans="2:5" ht="50.1" customHeight="1">
      <c r="B1741" s="209">
        <v>91296</v>
      </c>
      <c r="C1741" s="116" t="s">
        <v>1666</v>
      </c>
      <c r="D1741" s="116" t="s">
        <v>6220</v>
      </c>
      <c r="E1741" s="208">
        <v>277.99</v>
      </c>
    </row>
    <row r="1742" spans="2:5" ht="50.1" customHeight="1">
      <c r="B1742" s="209">
        <v>91297</v>
      </c>
      <c r="C1742" s="116" t="s">
        <v>1667</v>
      </c>
      <c r="D1742" s="116" t="s">
        <v>6220</v>
      </c>
      <c r="E1742" s="208">
        <v>316.42</v>
      </c>
    </row>
    <row r="1743" spans="2:5" ht="50.1" customHeight="1">
      <c r="B1743" s="209">
        <v>91298</v>
      </c>
      <c r="C1743" s="116" t="s">
        <v>1668</v>
      </c>
      <c r="D1743" s="116" t="s">
        <v>6220</v>
      </c>
      <c r="E1743" s="208">
        <v>716.22</v>
      </c>
    </row>
    <row r="1744" spans="2:5" ht="50.1" customHeight="1">
      <c r="B1744" s="209">
        <v>91299</v>
      </c>
      <c r="C1744" s="116" t="s">
        <v>1669</v>
      </c>
      <c r="D1744" s="116" t="s">
        <v>6220</v>
      </c>
      <c r="E1744" s="159">
        <v>992.35</v>
      </c>
    </row>
    <row r="1745" spans="2:5" ht="50.1" customHeight="1">
      <c r="B1745" s="209">
        <v>91300</v>
      </c>
      <c r="C1745" s="116" t="s">
        <v>1670</v>
      </c>
      <c r="D1745" s="116" t="s">
        <v>6220</v>
      </c>
      <c r="E1745" s="208">
        <v>21.07</v>
      </c>
    </row>
    <row r="1746" spans="2:5" ht="50.1" customHeight="1">
      <c r="B1746" s="209">
        <v>91301</v>
      </c>
      <c r="C1746" s="116" t="s">
        <v>1671</v>
      </c>
      <c r="D1746" s="116" t="s">
        <v>6220</v>
      </c>
      <c r="E1746" s="208">
        <v>22.2</v>
      </c>
    </row>
    <row r="1747" spans="2:5" ht="50.1" customHeight="1">
      <c r="B1747" s="209">
        <v>91302</v>
      </c>
      <c r="C1747" s="116" t="s">
        <v>1672</v>
      </c>
      <c r="D1747" s="116" t="s">
        <v>6220</v>
      </c>
      <c r="E1747" s="208">
        <v>23.34</v>
      </c>
    </row>
    <row r="1748" spans="2:5" ht="50.1" customHeight="1">
      <c r="B1748" s="209">
        <v>91303</v>
      </c>
      <c r="C1748" s="116" t="s">
        <v>1673</v>
      </c>
      <c r="D1748" s="116" t="s">
        <v>6220</v>
      </c>
      <c r="E1748" s="208">
        <v>24.5</v>
      </c>
    </row>
    <row r="1749" spans="2:5" ht="50.1" customHeight="1">
      <c r="B1749" s="209">
        <v>91304</v>
      </c>
      <c r="C1749" s="116" t="s">
        <v>1674</v>
      </c>
      <c r="D1749" s="116" t="s">
        <v>6220</v>
      </c>
      <c r="E1749" s="208">
        <v>60.86</v>
      </c>
    </row>
    <row r="1750" spans="2:5" ht="50.1" customHeight="1">
      <c r="B1750" s="209">
        <v>91305</v>
      </c>
      <c r="C1750" s="116" t="s">
        <v>1675</v>
      </c>
      <c r="D1750" s="116" t="s">
        <v>6220</v>
      </c>
      <c r="E1750" s="208">
        <v>45.94</v>
      </c>
    </row>
    <row r="1751" spans="2:5" ht="50.1" customHeight="1">
      <c r="B1751" s="209">
        <v>91306</v>
      </c>
      <c r="C1751" s="116" t="s">
        <v>1676</v>
      </c>
      <c r="D1751" s="116" t="s">
        <v>6220</v>
      </c>
      <c r="E1751" s="208">
        <v>68.239999999999995</v>
      </c>
    </row>
    <row r="1752" spans="2:5" ht="50.1" customHeight="1">
      <c r="B1752" s="209">
        <v>91307</v>
      </c>
      <c r="C1752" s="116" t="s">
        <v>1677</v>
      </c>
      <c r="D1752" s="116" t="s">
        <v>6220</v>
      </c>
      <c r="E1752" s="208">
        <v>48.2</v>
      </c>
    </row>
    <row r="1753" spans="2:5" ht="50.1" customHeight="1">
      <c r="B1753" s="209">
        <v>91312</v>
      </c>
      <c r="C1753" s="116" t="s">
        <v>1678</v>
      </c>
      <c r="D1753" s="116" t="s">
        <v>6220</v>
      </c>
      <c r="E1753" s="208">
        <v>544.22</v>
      </c>
    </row>
    <row r="1754" spans="2:5" ht="50.1" customHeight="1">
      <c r="B1754" s="209">
        <v>91313</v>
      </c>
      <c r="C1754" s="116" t="s">
        <v>1679</v>
      </c>
      <c r="D1754" s="116" t="s">
        <v>6220</v>
      </c>
      <c r="E1754" s="208">
        <v>581.48</v>
      </c>
    </row>
    <row r="1755" spans="2:5" ht="50.1" customHeight="1">
      <c r="B1755" s="209">
        <v>91314</v>
      </c>
      <c r="C1755" s="116" t="s">
        <v>1680</v>
      </c>
      <c r="D1755" s="116" t="s">
        <v>6220</v>
      </c>
      <c r="E1755" s="208">
        <v>603.63</v>
      </c>
    </row>
    <row r="1756" spans="2:5" ht="50.1" customHeight="1">
      <c r="B1756" s="209">
        <v>91315</v>
      </c>
      <c r="C1756" s="116" t="s">
        <v>1681</v>
      </c>
      <c r="D1756" s="116" t="s">
        <v>6220</v>
      </c>
      <c r="E1756" s="208">
        <v>630.52</v>
      </c>
    </row>
    <row r="1757" spans="2:5" ht="50.1" customHeight="1">
      <c r="B1757" s="209">
        <v>91318</v>
      </c>
      <c r="C1757" s="116" t="s">
        <v>1682</v>
      </c>
      <c r="D1757" s="116" t="s">
        <v>6220</v>
      </c>
      <c r="E1757" s="208">
        <v>498.28</v>
      </c>
    </row>
    <row r="1758" spans="2:5" ht="50.1" customHeight="1">
      <c r="B1758" s="209">
        <v>91319</v>
      </c>
      <c r="C1758" s="116" t="s">
        <v>1683</v>
      </c>
      <c r="D1758" s="116" t="s">
        <v>6220</v>
      </c>
      <c r="E1758" s="208">
        <v>533.28</v>
      </c>
    </row>
    <row r="1759" spans="2:5" ht="50.1" customHeight="1">
      <c r="B1759" s="209">
        <v>91320</v>
      </c>
      <c r="C1759" s="116" t="s">
        <v>1684</v>
      </c>
      <c r="D1759" s="116" t="s">
        <v>6220</v>
      </c>
      <c r="E1759" s="208">
        <v>542.77</v>
      </c>
    </row>
    <row r="1760" spans="2:5" ht="50.1" customHeight="1">
      <c r="B1760" s="209">
        <v>91321</v>
      </c>
      <c r="C1760" s="116" t="s">
        <v>1685</v>
      </c>
      <c r="D1760" s="116" t="s">
        <v>6220</v>
      </c>
      <c r="E1760" s="208">
        <v>569.66</v>
      </c>
    </row>
    <row r="1761" spans="2:5" ht="50.1" customHeight="1">
      <c r="B1761" s="209">
        <v>91324</v>
      </c>
      <c r="C1761" s="116" t="s">
        <v>1686</v>
      </c>
      <c r="D1761" s="116" t="s">
        <v>6220</v>
      </c>
      <c r="E1761" s="208">
        <v>504.28</v>
      </c>
    </row>
    <row r="1762" spans="2:5" ht="50.1" customHeight="1">
      <c r="B1762" s="209">
        <v>91325</v>
      </c>
      <c r="C1762" s="116" t="s">
        <v>1687</v>
      </c>
      <c r="D1762" s="116" t="s">
        <v>6220</v>
      </c>
      <c r="E1762" s="208">
        <v>467.45</v>
      </c>
    </row>
    <row r="1763" spans="2:5" ht="50.1" customHeight="1">
      <c r="B1763" s="209">
        <v>91326</v>
      </c>
      <c r="C1763" s="116" t="s">
        <v>1688</v>
      </c>
      <c r="D1763" s="116" t="s">
        <v>6220</v>
      </c>
      <c r="E1763" s="208">
        <v>565.27</v>
      </c>
    </row>
    <row r="1764" spans="2:5" ht="50.1" customHeight="1">
      <c r="B1764" s="209">
        <v>91327</v>
      </c>
      <c r="C1764" s="116" t="s">
        <v>1689</v>
      </c>
      <c r="D1764" s="116" t="s">
        <v>6220</v>
      </c>
      <c r="E1764" s="208">
        <v>565.03</v>
      </c>
    </row>
    <row r="1765" spans="2:5" ht="50.1" customHeight="1">
      <c r="B1765" s="209">
        <v>91328</v>
      </c>
      <c r="C1765" s="116" t="s">
        <v>1690</v>
      </c>
      <c r="D1765" s="116" t="s">
        <v>6220</v>
      </c>
      <c r="E1765" s="208">
        <v>532.95000000000005</v>
      </c>
    </row>
    <row r="1766" spans="2:5" ht="50.1" customHeight="1">
      <c r="B1766" s="209">
        <v>91329</v>
      </c>
      <c r="C1766" s="116" t="s">
        <v>1691</v>
      </c>
      <c r="D1766" s="116" t="s">
        <v>6220</v>
      </c>
      <c r="E1766" s="208">
        <v>488.15</v>
      </c>
    </row>
    <row r="1767" spans="2:5" ht="50.1" customHeight="1">
      <c r="B1767" s="209">
        <v>91330</v>
      </c>
      <c r="C1767" s="116" t="s">
        <v>1692</v>
      </c>
      <c r="D1767" s="116" t="s">
        <v>6220</v>
      </c>
      <c r="E1767" s="208">
        <v>560.66999999999996</v>
      </c>
    </row>
    <row r="1768" spans="2:5" ht="50.1" customHeight="1">
      <c r="B1768" s="209">
        <v>91331</v>
      </c>
      <c r="C1768" s="116" t="s">
        <v>1693</v>
      </c>
      <c r="D1768" s="116" t="s">
        <v>6220</v>
      </c>
      <c r="E1768" s="208">
        <v>515.73</v>
      </c>
    </row>
    <row r="1769" spans="2:5" ht="50.1" customHeight="1">
      <c r="B1769" s="209">
        <v>91332</v>
      </c>
      <c r="C1769" s="116" t="s">
        <v>1694</v>
      </c>
      <c r="D1769" s="116" t="s">
        <v>6220</v>
      </c>
      <c r="E1769" s="208">
        <v>612.02</v>
      </c>
    </row>
    <row r="1770" spans="2:5" ht="50.1" customHeight="1">
      <c r="B1770" s="209">
        <v>91333</v>
      </c>
      <c r="C1770" s="116" t="s">
        <v>1695</v>
      </c>
      <c r="D1770" s="116" t="s">
        <v>6220</v>
      </c>
      <c r="E1770" s="208">
        <v>566.91999999999996</v>
      </c>
    </row>
    <row r="1771" spans="2:5" ht="50.1" customHeight="1">
      <c r="B1771" s="209">
        <v>91334</v>
      </c>
      <c r="C1771" s="116" t="s">
        <v>1696</v>
      </c>
      <c r="D1771" s="116" t="s">
        <v>6220</v>
      </c>
      <c r="E1771" s="159">
        <v>1011.82</v>
      </c>
    </row>
    <row r="1772" spans="2:5" ht="50.1" customHeight="1">
      <c r="B1772" s="209">
        <v>91335</v>
      </c>
      <c r="C1772" s="116" t="s">
        <v>1697</v>
      </c>
      <c r="D1772" s="116" t="s">
        <v>6220</v>
      </c>
      <c r="E1772" s="159">
        <v>966.72</v>
      </c>
    </row>
    <row r="1773" spans="2:5" ht="50.1" customHeight="1">
      <c r="B1773" s="209">
        <v>91336</v>
      </c>
      <c r="C1773" s="116" t="s">
        <v>1698</v>
      </c>
      <c r="D1773" s="116" t="s">
        <v>6220</v>
      </c>
      <c r="E1773" s="159">
        <v>1287.95</v>
      </c>
    </row>
    <row r="1774" spans="2:5" ht="50.1" customHeight="1">
      <c r="B1774" s="209">
        <v>91337</v>
      </c>
      <c r="C1774" s="116" t="s">
        <v>1699</v>
      </c>
      <c r="D1774" s="116" t="s">
        <v>6220</v>
      </c>
      <c r="E1774" s="159">
        <v>1242.8499999999999</v>
      </c>
    </row>
    <row r="1775" spans="2:5" ht="50.1" customHeight="1">
      <c r="B1775" s="116" t="s">
        <v>1700</v>
      </c>
      <c r="C1775" s="116" t="s">
        <v>1701</v>
      </c>
      <c r="D1775" s="116" t="s">
        <v>6220</v>
      </c>
      <c r="E1775" s="159">
        <v>1933.45</v>
      </c>
    </row>
    <row r="1776" spans="2:5" ht="50.1" customHeight="1">
      <c r="B1776" s="209">
        <v>84844</v>
      </c>
      <c r="C1776" s="116" t="s">
        <v>1702</v>
      </c>
      <c r="D1776" s="116" t="s">
        <v>6287</v>
      </c>
      <c r="E1776" s="208">
        <v>530.47</v>
      </c>
    </row>
    <row r="1777" spans="2:5" ht="50.1" customHeight="1">
      <c r="B1777" s="209">
        <v>84845</v>
      </c>
      <c r="C1777" s="116" t="s">
        <v>1703</v>
      </c>
      <c r="D1777" s="116" t="s">
        <v>6287</v>
      </c>
      <c r="E1777" s="208">
        <v>836.88</v>
      </c>
    </row>
    <row r="1778" spans="2:5" ht="50.1" customHeight="1">
      <c r="B1778" s="209">
        <v>84846</v>
      </c>
      <c r="C1778" s="116" t="s">
        <v>1704</v>
      </c>
      <c r="D1778" s="116" t="s">
        <v>6287</v>
      </c>
      <c r="E1778" s="208">
        <v>847.66</v>
      </c>
    </row>
    <row r="1779" spans="2:5" ht="50.1" customHeight="1">
      <c r="B1779" s="209">
        <v>84847</v>
      </c>
      <c r="C1779" s="116" t="s">
        <v>1705</v>
      </c>
      <c r="D1779" s="116" t="s">
        <v>6287</v>
      </c>
      <c r="E1779" s="208">
        <v>847.66</v>
      </c>
    </row>
    <row r="1780" spans="2:5" ht="50.1" customHeight="1">
      <c r="B1780" s="209">
        <v>84848</v>
      </c>
      <c r="C1780" s="116" t="s">
        <v>1706</v>
      </c>
      <c r="D1780" s="116" t="s">
        <v>6287</v>
      </c>
      <c r="E1780" s="208">
        <v>661.88</v>
      </c>
    </row>
    <row r="1781" spans="2:5" ht="50.1" customHeight="1">
      <c r="B1781" s="116" t="s">
        <v>1707</v>
      </c>
      <c r="C1781" s="116" t="s">
        <v>1708</v>
      </c>
      <c r="D1781" s="116" t="s">
        <v>6287</v>
      </c>
      <c r="E1781" s="208">
        <v>557.61</v>
      </c>
    </row>
    <row r="1782" spans="2:5" ht="50.1" customHeight="1">
      <c r="B1782" s="116" t="s">
        <v>1709</v>
      </c>
      <c r="C1782" s="116" t="s">
        <v>1710</v>
      </c>
      <c r="D1782" s="116" t="s">
        <v>6287</v>
      </c>
      <c r="E1782" s="208">
        <v>529.38</v>
      </c>
    </row>
    <row r="1783" spans="2:5" ht="50.1" customHeight="1">
      <c r="B1783" s="116" t="s">
        <v>1711</v>
      </c>
      <c r="C1783" s="116" t="s">
        <v>1712</v>
      </c>
      <c r="D1783" s="116" t="s">
        <v>6220</v>
      </c>
      <c r="E1783" s="208">
        <v>98.28</v>
      </c>
    </row>
    <row r="1784" spans="2:5" ht="50.1" customHeight="1">
      <c r="B1784" s="116" t="s">
        <v>1713</v>
      </c>
      <c r="C1784" s="116" t="s">
        <v>1714</v>
      </c>
      <c r="D1784" s="116" t="s">
        <v>6220</v>
      </c>
      <c r="E1784" s="208">
        <v>109.32</v>
      </c>
    </row>
    <row r="1785" spans="2:5" ht="50.1" customHeight="1">
      <c r="B1785" s="116" t="s">
        <v>1715</v>
      </c>
      <c r="C1785" s="116" t="s">
        <v>1716</v>
      </c>
      <c r="D1785" s="116" t="s">
        <v>6287</v>
      </c>
      <c r="E1785" s="208">
        <v>738.6</v>
      </c>
    </row>
    <row r="1786" spans="2:5" ht="50.1" customHeight="1">
      <c r="B1786" s="116" t="s">
        <v>1717</v>
      </c>
      <c r="C1786" s="116" t="s">
        <v>1718</v>
      </c>
      <c r="D1786" s="116" t="s">
        <v>6287</v>
      </c>
      <c r="E1786" s="208">
        <v>618.95000000000005</v>
      </c>
    </row>
    <row r="1787" spans="2:5" ht="50.1" customHeight="1">
      <c r="B1787" s="116" t="s">
        <v>1719</v>
      </c>
      <c r="C1787" s="116" t="s">
        <v>1720</v>
      </c>
      <c r="D1787" s="116" t="s">
        <v>6287</v>
      </c>
      <c r="E1787" s="208">
        <v>423.41</v>
      </c>
    </row>
    <row r="1788" spans="2:5" ht="50.1" customHeight="1">
      <c r="B1788" s="209">
        <v>84854</v>
      </c>
      <c r="C1788" s="116" t="s">
        <v>1721</v>
      </c>
      <c r="D1788" s="116" t="s">
        <v>6465</v>
      </c>
      <c r="E1788" s="208">
        <v>29.33</v>
      </c>
    </row>
    <row r="1789" spans="2:5" ht="50.1" customHeight="1">
      <c r="B1789" s="209">
        <v>94559</v>
      </c>
      <c r="C1789" s="116" t="s">
        <v>1722</v>
      </c>
      <c r="D1789" s="116" t="s">
        <v>6287</v>
      </c>
      <c r="E1789" s="208">
        <v>612.98</v>
      </c>
    </row>
    <row r="1790" spans="2:5" ht="50.1" customHeight="1">
      <c r="B1790" s="209">
        <v>94560</v>
      </c>
      <c r="C1790" s="116" t="s">
        <v>1723</v>
      </c>
      <c r="D1790" s="116" t="s">
        <v>6287</v>
      </c>
      <c r="E1790" s="208">
        <v>569.54</v>
      </c>
    </row>
    <row r="1791" spans="2:5" ht="50.1" customHeight="1">
      <c r="B1791" s="209">
        <v>94562</v>
      </c>
      <c r="C1791" s="116" t="s">
        <v>1724</v>
      </c>
      <c r="D1791" s="116" t="s">
        <v>6287</v>
      </c>
      <c r="E1791" s="208">
        <v>596.91999999999996</v>
      </c>
    </row>
    <row r="1792" spans="2:5" ht="50.1" customHeight="1">
      <c r="B1792" s="209">
        <v>94563</v>
      </c>
      <c r="C1792" s="116" t="s">
        <v>1725</v>
      </c>
      <c r="D1792" s="116" t="s">
        <v>6287</v>
      </c>
      <c r="E1792" s="208">
        <v>751.63</v>
      </c>
    </row>
    <row r="1793" spans="2:5" ht="50.1" customHeight="1">
      <c r="B1793" s="209">
        <v>94564</v>
      </c>
      <c r="C1793" s="116" t="s">
        <v>1726</v>
      </c>
      <c r="D1793" s="116" t="s">
        <v>6287</v>
      </c>
      <c r="E1793" s="208">
        <v>565.09</v>
      </c>
    </row>
    <row r="1794" spans="2:5" ht="50.1" customHeight="1">
      <c r="B1794" s="209">
        <v>94565</v>
      </c>
      <c r="C1794" s="116" t="s">
        <v>1727</v>
      </c>
      <c r="D1794" s="116" t="s">
        <v>6287</v>
      </c>
      <c r="E1794" s="208">
        <v>553.34</v>
      </c>
    </row>
    <row r="1795" spans="2:5" ht="50.1" customHeight="1">
      <c r="B1795" s="209">
        <v>94567</v>
      </c>
      <c r="C1795" s="116" t="s">
        <v>1728</v>
      </c>
      <c r="D1795" s="116" t="s">
        <v>6287</v>
      </c>
      <c r="E1795" s="208">
        <v>575.79</v>
      </c>
    </row>
    <row r="1796" spans="2:5" ht="50.1" customHeight="1">
      <c r="B1796" s="209">
        <v>94568</v>
      </c>
      <c r="C1796" s="116" t="s">
        <v>1729</v>
      </c>
      <c r="D1796" s="116" t="s">
        <v>6287</v>
      </c>
      <c r="E1796" s="208">
        <v>726.92</v>
      </c>
    </row>
    <row r="1797" spans="2:5" ht="50.1" customHeight="1">
      <c r="B1797" s="209">
        <v>99837</v>
      </c>
      <c r="C1797" s="116" t="s">
        <v>16148</v>
      </c>
      <c r="D1797" s="116" t="s">
        <v>6465</v>
      </c>
      <c r="E1797" s="208">
        <v>359.02</v>
      </c>
    </row>
    <row r="1798" spans="2:5" ht="50.1" customHeight="1">
      <c r="B1798" s="209">
        <v>99839</v>
      </c>
      <c r="C1798" s="116" t="s">
        <v>16149</v>
      </c>
      <c r="D1798" s="116" t="s">
        <v>6465</v>
      </c>
      <c r="E1798" s="208">
        <v>296.83999999999997</v>
      </c>
    </row>
    <row r="1799" spans="2:5" ht="50.1" customHeight="1">
      <c r="B1799" s="209">
        <v>99841</v>
      </c>
      <c r="C1799" s="116" t="s">
        <v>16150</v>
      </c>
      <c r="D1799" s="116" t="s">
        <v>6465</v>
      </c>
      <c r="E1799" s="208">
        <v>677.91</v>
      </c>
    </row>
    <row r="1800" spans="2:5" ht="50.1" customHeight="1">
      <c r="B1800" s="209">
        <v>99855</v>
      </c>
      <c r="C1800" s="116" t="s">
        <v>16151</v>
      </c>
      <c r="D1800" s="116" t="s">
        <v>6465</v>
      </c>
      <c r="E1800" s="208">
        <v>65.14</v>
      </c>
    </row>
    <row r="1801" spans="2:5" ht="50.1" customHeight="1">
      <c r="B1801" s="209">
        <v>99857</v>
      </c>
      <c r="C1801" s="116" t="s">
        <v>16152</v>
      </c>
      <c r="D1801" s="116" t="s">
        <v>6465</v>
      </c>
      <c r="E1801" s="208">
        <v>62.31</v>
      </c>
    </row>
    <row r="1802" spans="2:5" ht="50.1" customHeight="1">
      <c r="B1802" s="209">
        <v>99861</v>
      </c>
      <c r="C1802" s="116" t="s">
        <v>16153</v>
      </c>
      <c r="D1802" s="116" t="s">
        <v>6287</v>
      </c>
      <c r="E1802" s="208">
        <v>371.15</v>
      </c>
    </row>
    <row r="1803" spans="2:5" ht="50.1" customHeight="1">
      <c r="B1803" s="209">
        <v>99862</v>
      </c>
      <c r="C1803" s="116" t="s">
        <v>16154</v>
      </c>
      <c r="D1803" s="116" t="s">
        <v>6287</v>
      </c>
      <c r="E1803" s="208">
        <v>424.48</v>
      </c>
    </row>
    <row r="1804" spans="2:5" ht="50.1" customHeight="1">
      <c r="B1804" s="209">
        <v>73665</v>
      </c>
      <c r="C1804" s="116" t="s">
        <v>1730</v>
      </c>
      <c r="D1804" s="116" t="s">
        <v>6465</v>
      </c>
      <c r="E1804" s="208">
        <v>56.63</v>
      </c>
    </row>
    <row r="1805" spans="2:5" ht="50.1" customHeight="1">
      <c r="B1805" s="116" t="s">
        <v>1731</v>
      </c>
      <c r="C1805" s="116" t="s">
        <v>1732</v>
      </c>
      <c r="D1805" s="116" t="s">
        <v>6465</v>
      </c>
      <c r="E1805" s="208">
        <v>230.02</v>
      </c>
    </row>
    <row r="1806" spans="2:5" ht="50.1" customHeight="1">
      <c r="B1806" s="209">
        <v>68050</v>
      </c>
      <c r="C1806" s="116" t="s">
        <v>1733</v>
      </c>
      <c r="D1806" s="116" t="s">
        <v>6287</v>
      </c>
      <c r="E1806" s="208">
        <v>349.12</v>
      </c>
    </row>
    <row r="1807" spans="2:5" ht="50.1" customHeight="1">
      <c r="B1807" s="209">
        <v>90838</v>
      </c>
      <c r="C1807" s="116" t="s">
        <v>1734</v>
      </c>
      <c r="D1807" s="116" t="s">
        <v>6220</v>
      </c>
      <c r="E1807" s="159">
        <v>1082.53</v>
      </c>
    </row>
    <row r="1808" spans="2:5" ht="50.1" customHeight="1">
      <c r="B1808" s="209">
        <v>91338</v>
      </c>
      <c r="C1808" s="116" t="s">
        <v>1735</v>
      </c>
      <c r="D1808" s="116" t="s">
        <v>6287</v>
      </c>
      <c r="E1808" s="208">
        <v>555.16999999999996</v>
      </c>
    </row>
    <row r="1809" spans="2:5" ht="50.1" customHeight="1">
      <c r="B1809" s="209">
        <v>91341</v>
      </c>
      <c r="C1809" s="116" t="s">
        <v>1736</v>
      </c>
      <c r="D1809" s="116" t="s">
        <v>6287</v>
      </c>
      <c r="E1809" s="208">
        <v>408.45</v>
      </c>
    </row>
    <row r="1810" spans="2:5" ht="50.1" customHeight="1">
      <c r="B1810" s="209">
        <v>94805</v>
      </c>
      <c r="C1810" s="116" t="s">
        <v>1737</v>
      </c>
      <c r="D1810" s="116" t="s">
        <v>6220</v>
      </c>
      <c r="E1810" s="208">
        <v>652.63</v>
      </c>
    </row>
    <row r="1811" spans="2:5" ht="50.1" customHeight="1">
      <c r="B1811" s="209">
        <v>94806</v>
      </c>
      <c r="C1811" s="116" t="s">
        <v>1738</v>
      </c>
      <c r="D1811" s="116" t="s">
        <v>6220</v>
      </c>
      <c r="E1811" s="208">
        <v>509.71</v>
      </c>
    </row>
    <row r="1812" spans="2:5" ht="50.1" customHeight="1">
      <c r="B1812" s="209">
        <v>94807</v>
      </c>
      <c r="C1812" s="116" t="s">
        <v>1739</v>
      </c>
      <c r="D1812" s="116" t="s">
        <v>6220</v>
      </c>
      <c r="E1812" s="208">
        <v>615.24</v>
      </c>
    </row>
    <row r="1813" spans="2:5" ht="50.1" customHeight="1">
      <c r="B1813" s="116" t="s">
        <v>1740</v>
      </c>
      <c r="C1813" s="116" t="s">
        <v>1741</v>
      </c>
      <c r="D1813" s="116" t="s">
        <v>6220</v>
      </c>
      <c r="E1813" s="208">
        <v>91.07</v>
      </c>
    </row>
    <row r="1814" spans="2:5" ht="50.1" customHeight="1">
      <c r="B1814" s="209">
        <v>84885</v>
      </c>
      <c r="C1814" s="116" t="s">
        <v>1742</v>
      </c>
      <c r="D1814" s="116" t="s">
        <v>6220</v>
      </c>
      <c r="E1814" s="208">
        <v>537.1</v>
      </c>
    </row>
    <row r="1815" spans="2:5" ht="50.1" customHeight="1">
      <c r="B1815" s="209">
        <v>84886</v>
      </c>
      <c r="C1815" s="116" t="s">
        <v>1743</v>
      </c>
      <c r="D1815" s="116" t="s">
        <v>6220</v>
      </c>
      <c r="E1815" s="208">
        <v>960.43</v>
      </c>
    </row>
    <row r="1816" spans="2:5" ht="50.1" customHeight="1">
      <c r="B1816" s="209">
        <v>84889</v>
      </c>
      <c r="C1816" s="116" t="s">
        <v>1744</v>
      </c>
      <c r="D1816" s="116" t="s">
        <v>6220</v>
      </c>
      <c r="E1816" s="208">
        <v>16.190000000000001</v>
      </c>
    </row>
    <row r="1817" spans="2:5" ht="50.1" customHeight="1">
      <c r="B1817" s="209">
        <v>84891</v>
      </c>
      <c r="C1817" s="116" t="s">
        <v>1745</v>
      </c>
      <c r="D1817" s="116" t="s">
        <v>6220</v>
      </c>
      <c r="E1817" s="208">
        <v>167.21</v>
      </c>
    </row>
    <row r="1818" spans="2:5" ht="50.1" customHeight="1">
      <c r="B1818" s="116" t="s">
        <v>1746</v>
      </c>
      <c r="C1818" s="116" t="s">
        <v>1747</v>
      </c>
      <c r="D1818" s="116" t="s">
        <v>6220</v>
      </c>
      <c r="E1818" s="208">
        <v>31.29</v>
      </c>
    </row>
    <row r="1819" spans="2:5" ht="50.1" customHeight="1">
      <c r="B1819" s="116" t="s">
        <v>1748</v>
      </c>
      <c r="C1819" s="116" t="s">
        <v>1749</v>
      </c>
      <c r="D1819" s="116" t="s">
        <v>6220</v>
      </c>
      <c r="E1819" s="208">
        <v>24.97</v>
      </c>
    </row>
    <row r="1820" spans="2:5" ht="50.1" customHeight="1">
      <c r="B1820" s="116" t="s">
        <v>1750</v>
      </c>
      <c r="C1820" s="116" t="s">
        <v>1751</v>
      </c>
      <c r="D1820" s="116" t="s">
        <v>6220</v>
      </c>
      <c r="E1820" s="208">
        <v>136.69</v>
      </c>
    </row>
    <row r="1821" spans="2:5" ht="50.1" customHeight="1">
      <c r="B1821" s="209">
        <v>84950</v>
      </c>
      <c r="C1821" s="116" t="s">
        <v>1752</v>
      </c>
      <c r="D1821" s="116" t="s">
        <v>6220</v>
      </c>
      <c r="E1821" s="208">
        <v>43.87</v>
      </c>
    </row>
    <row r="1822" spans="2:5" ht="50.1" customHeight="1">
      <c r="B1822" s="209">
        <v>84952</v>
      </c>
      <c r="C1822" s="116" t="s">
        <v>1753</v>
      </c>
      <c r="D1822" s="116" t="s">
        <v>6220</v>
      </c>
      <c r="E1822" s="208">
        <v>32.85</v>
      </c>
    </row>
    <row r="1823" spans="2:5" ht="50.1" customHeight="1">
      <c r="B1823" s="209">
        <v>72116</v>
      </c>
      <c r="C1823" s="116" t="s">
        <v>1754</v>
      </c>
      <c r="D1823" s="116" t="s">
        <v>6287</v>
      </c>
      <c r="E1823" s="208">
        <v>83.77</v>
      </c>
    </row>
    <row r="1824" spans="2:5" ht="50.1" customHeight="1">
      <c r="B1824" s="209">
        <v>72117</v>
      </c>
      <c r="C1824" s="116" t="s">
        <v>1755</v>
      </c>
      <c r="D1824" s="116" t="s">
        <v>6287</v>
      </c>
      <c r="E1824" s="208">
        <v>107.09</v>
      </c>
    </row>
    <row r="1825" spans="2:5" ht="50.1" customHeight="1">
      <c r="B1825" s="209">
        <v>72118</v>
      </c>
      <c r="C1825" s="116" t="s">
        <v>1756</v>
      </c>
      <c r="D1825" s="116" t="s">
        <v>6287</v>
      </c>
      <c r="E1825" s="208">
        <v>135.33000000000001</v>
      </c>
    </row>
    <row r="1826" spans="2:5" ht="50.1" customHeight="1">
      <c r="B1826" s="209">
        <v>72119</v>
      </c>
      <c r="C1826" s="116" t="s">
        <v>1757</v>
      </c>
      <c r="D1826" s="116" t="s">
        <v>6287</v>
      </c>
      <c r="E1826" s="208">
        <v>169.74</v>
      </c>
    </row>
    <row r="1827" spans="2:5" ht="50.1" customHeight="1">
      <c r="B1827" s="209">
        <v>72120</v>
      </c>
      <c r="C1827" s="116" t="s">
        <v>1758</v>
      </c>
      <c r="D1827" s="116" t="s">
        <v>6287</v>
      </c>
      <c r="E1827" s="208">
        <v>213.6</v>
      </c>
    </row>
    <row r="1828" spans="2:5" ht="50.1" customHeight="1">
      <c r="B1828" s="209">
        <v>72122</v>
      </c>
      <c r="C1828" s="116" t="s">
        <v>1759</v>
      </c>
      <c r="D1828" s="116" t="s">
        <v>6287</v>
      </c>
      <c r="E1828" s="208">
        <v>92.33</v>
      </c>
    </row>
    <row r="1829" spans="2:5" ht="50.1" customHeight="1">
      <c r="B1829" s="209">
        <v>72123</v>
      </c>
      <c r="C1829" s="116" t="s">
        <v>1760</v>
      </c>
      <c r="D1829" s="116" t="s">
        <v>6287</v>
      </c>
      <c r="E1829" s="208">
        <v>241.66</v>
      </c>
    </row>
    <row r="1830" spans="2:5" ht="50.1" customHeight="1">
      <c r="B1830" s="116" t="s">
        <v>1761</v>
      </c>
      <c r="C1830" s="116" t="s">
        <v>1762</v>
      </c>
      <c r="D1830" s="116" t="s">
        <v>6220</v>
      </c>
      <c r="E1830" s="159">
        <v>1638.64</v>
      </c>
    </row>
    <row r="1831" spans="2:5" ht="50.1" customHeight="1">
      <c r="B1831" s="116" t="s">
        <v>1763</v>
      </c>
      <c r="C1831" s="116" t="s">
        <v>1764</v>
      </c>
      <c r="D1831" s="116" t="s">
        <v>6287</v>
      </c>
      <c r="E1831" s="208">
        <v>324.18</v>
      </c>
    </row>
    <row r="1832" spans="2:5" ht="50.1" customHeight="1">
      <c r="B1832" s="116" t="s">
        <v>1765</v>
      </c>
      <c r="C1832" s="116" t="s">
        <v>1766</v>
      </c>
      <c r="D1832" s="116" t="s">
        <v>6287</v>
      </c>
      <c r="E1832" s="208">
        <v>373.08</v>
      </c>
    </row>
    <row r="1833" spans="2:5" ht="50.1" customHeight="1">
      <c r="B1833" s="209">
        <v>84957</v>
      </c>
      <c r="C1833" s="116" t="s">
        <v>1767</v>
      </c>
      <c r="D1833" s="116" t="s">
        <v>6287</v>
      </c>
      <c r="E1833" s="208">
        <v>128.79</v>
      </c>
    </row>
    <row r="1834" spans="2:5" ht="50.1" customHeight="1">
      <c r="B1834" s="209">
        <v>84959</v>
      </c>
      <c r="C1834" s="116" t="s">
        <v>1768</v>
      </c>
      <c r="D1834" s="116" t="s">
        <v>6287</v>
      </c>
      <c r="E1834" s="208">
        <v>150.12</v>
      </c>
    </row>
    <row r="1835" spans="2:5" ht="50.1" customHeight="1">
      <c r="B1835" s="209">
        <v>85001</v>
      </c>
      <c r="C1835" s="116" t="s">
        <v>1769</v>
      </c>
      <c r="D1835" s="116" t="s">
        <v>6287</v>
      </c>
      <c r="E1835" s="208">
        <v>143.01</v>
      </c>
    </row>
    <row r="1836" spans="2:5" ht="50.1" customHeight="1">
      <c r="B1836" s="209">
        <v>85002</v>
      </c>
      <c r="C1836" s="116" t="s">
        <v>1770</v>
      </c>
      <c r="D1836" s="116" t="s">
        <v>6287</v>
      </c>
      <c r="E1836" s="208">
        <v>199.9</v>
      </c>
    </row>
    <row r="1837" spans="2:5" ht="50.1" customHeight="1">
      <c r="B1837" s="209">
        <v>85004</v>
      </c>
      <c r="C1837" s="116" t="s">
        <v>1771</v>
      </c>
      <c r="D1837" s="116" t="s">
        <v>6287</v>
      </c>
      <c r="E1837" s="208">
        <v>100.35</v>
      </c>
    </row>
    <row r="1838" spans="2:5" ht="50.1" customHeight="1">
      <c r="B1838" s="209">
        <v>85005</v>
      </c>
      <c r="C1838" s="116" t="s">
        <v>1772</v>
      </c>
      <c r="D1838" s="116" t="s">
        <v>6287</v>
      </c>
      <c r="E1838" s="208">
        <v>296.14999999999998</v>
      </c>
    </row>
    <row r="1839" spans="2:5" ht="50.1" customHeight="1">
      <c r="B1839" s="209">
        <v>68054</v>
      </c>
      <c r="C1839" s="116" t="s">
        <v>1773</v>
      </c>
      <c r="D1839" s="116" t="s">
        <v>6287</v>
      </c>
      <c r="E1839" s="208">
        <v>218.97</v>
      </c>
    </row>
    <row r="1840" spans="2:5" ht="50.1" customHeight="1">
      <c r="B1840" s="116" t="s">
        <v>1774</v>
      </c>
      <c r="C1840" s="116" t="s">
        <v>1775</v>
      </c>
      <c r="D1840" s="116" t="s">
        <v>6287</v>
      </c>
      <c r="E1840" s="208">
        <v>477.84</v>
      </c>
    </row>
    <row r="1841" spans="2:5" ht="50.1" customHeight="1">
      <c r="B1841" s="116" t="s">
        <v>1776</v>
      </c>
      <c r="C1841" s="116" t="s">
        <v>1777</v>
      </c>
      <c r="D1841" s="116" t="s">
        <v>6287</v>
      </c>
      <c r="E1841" s="208">
        <v>652.39</v>
      </c>
    </row>
    <row r="1842" spans="2:5" ht="50.1" customHeight="1">
      <c r="B1842" s="209">
        <v>85188</v>
      </c>
      <c r="C1842" s="116" t="s">
        <v>1778</v>
      </c>
      <c r="D1842" s="116" t="s">
        <v>6220</v>
      </c>
      <c r="E1842" s="208">
        <v>592.65</v>
      </c>
    </row>
    <row r="1843" spans="2:5" ht="50.1" customHeight="1">
      <c r="B1843" s="209">
        <v>85189</v>
      </c>
      <c r="C1843" s="116" t="s">
        <v>1779</v>
      </c>
      <c r="D1843" s="116" t="s">
        <v>6220</v>
      </c>
      <c r="E1843" s="159">
        <v>1211.77</v>
      </c>
    </row>
    <row r="1844" spans="2:5" ht="50.1" customHeight="1">
      <c r="B1844" s="209">
        <v>85010</v>
      </c>
      <c r="C1844" s="116" t="s">
        <v>1780</v>
      </c>
      <c r="D1844" s="116" t="s">
        <v>6287</v>
      </c>
      <c r="E1844" s="208">
        <v>250.26</v>
      </c>
    </row>
    <row r="1845" spans="2:5" ht="50.1" customHeight="1">
      <c r="B1845" s="209">
        <v>94569</v>
      </c>
      <c r="C1845" s="116" t="s">
        <v>1781</v>
      </c>
      <c r="D1845" s="116" t="s">
        <v>6287</v>
      </c>
      <c r="E1845" s="208">
        <v>343.17</v>
      </c>
    </row>
    <row r="1846" spans="2:5" ht="50.1" customHeight="1">
      <c r="B1846" s="209">
        <v>94570</v>
      </c>
      <c r="C1846" s="116" t="s">
        <v>1782</v>
      </c>
      <c r="D1846" s="116" t="s">
        <v>6287</v>
      </c>
      <c r="E1846" s="208">
        <v>212.91</v>
      </c>
    </row>
    <row r="1847" spans="2:5" ht="50.1" customHeight="1">
      <c r="B1847" s="209">
        <v>94572</v>
      </c>
      <c r="C1847" s="116" t="s">
        <v>1783</v>
      </c>
      <c r="D1847" s="116" t="s">
        <v>6287</v>
      </c>
      <c r="E1847" s="208">
        <v>319.74</v>
      </c>
    </row>
    <row r="1848" spans="2:5" ht="50.1" customHeight="1">
      <c r="B1848" s="209">
        <v>94573</v>
      </c>
      <c r="C1848" s="116" t="s">
        <v>1784</v>
      </c>
      <c r="D1848" s="116" t="s">
        <v>6287</v>
      </c>
      <c r="E1848" s="208">
        <v>248.2</v>
      </c>
    </row>
    <row r="1849" spans="2:5" ht="50.1" customHeight="1">
      <c r="B1849" s="209">
        <v>94574</v>
      </c>
      <c r="C1849" s="116" t="s">
        <v>1785</v>
      </c>
      <c r="D1849" s="116" t="s">
        <v>6287</v>
      </c>
      <c r="E1849" s="208">
        <v>363.43</v>
      </c>
    </row>
    <row r="1850" spans="2:5" ht="50.1" customHeight="1">
      <c r="B1850" s="209">
        <v>94575</v>
      </c>
      <c r="C1850" s="116" t="s">
        <v>1786</v>
      </c>
      <c r="D1850" s="116" t="s">
        <v>6287</v>
      </c>
      <c r="E1850" s="208">
        <v>378.6</v>
      </c>
    </row>
    <row r="1851" spans="2:5" ht="50.1" customHeight="1">
      <c r="B1851" s="209">
        <v>94576</v>
      </c>
      <c r="C1851" s="116" t="s">
        <v>1787</v>
      </c>
      <c r="D1851" s="116" t="s">
        <v>6287</v>
      </c>
      <c r="E1851" s="208">
        <v>222.65</v>
      </c>
    </row>
    <row r="1852" spans="2:5" ht="50.1" customHeight="1">
      <c r="B1852" s="209">
        <v>94578</v>
      </c>
      <c r="C1852" s="116" t="s">
        <v>1788</v>
      </c>
      <c r="D1852" s="116" t="s">
        <v>6287</v>
      </c>
      <c r="E1852" s="208">
        <v>329.64</v>
      </c>
    </row>
    <row r="1853" spans="2:5" ht="50.1" customHeight="1">
      <c r="B1853" s="209">
        <v>94579</v>
      </c>
      <c r="C1853" s="116" t="s">
        <v>1789</v>
      </c>
      <c r="D1853" s="116" t="s">
        <v>6287</v>
      </c>
      <c r="E1853" s="208">
        <v>258.92</v>
      </c>
    </row>
    <row r="1854" spans="2:5" ht="50.1" customHeight="1">
      <c r="B1854" s="209">
        <v>94580</v>
      </c>
      <c r="C1854" s="116" t="s">
        <v>1790</v>
      </c>
      <c r="D1854" s="116" t="s">
        <v>6287</v>
      </c>
      <c r="E1854" s="208">
        <v>373.79</v>
      </c>
    </row>
    <row r="1855" spans="2:5" ht="50.1" customHeight="1">
      <c r="B1855" s="209">
        <v>94581</v>
      </c>
      <c r="C1855" s="116" t="s">
        <v>1791</v>
      </c>
      <c r="D1855" s="116" t="s">
        <v>6287</v>
      </c>
      <c r="E1855" s="208">
        <v>379.04</v>
      </c>
    </row>
    <row r="1856" spans="2:5" ht="50.1" customHeight="1">
      <c r="B1856" s="209">
        <v>94582</v>
      </c>
      <c r="C1856" s="116" t="s">
        <v>1792</v>
      </c>
      <c r="D1856" s="116" t="s">
        <v>6287</v>
      </c>
      <c r="E1856" s="208">
        <v>223.56</v>
      </c>
    </row>
    <row r="1857" spans="2:5" ht="50.1" customHeight="1">
      <c r="B1857" s="209">
        <v>94584</v>
      </c>
      <c r="C1857" s="116" t="s">
        <v>1793</v>
      </c>
      <c r="D1857" s="116" t="s">
        <v>6287</v>
      </c>
      <c r="E1857" s="208">
        <v>336.18</v>
      </c>
    </row>
    <row r="1858" spans="2:5" ht="50.1" customHeight="1">
      <c r="B1858" s="209">
        <v>94585</v>
      </c>
      <c r="C1858" s="116" t="s">
        <v>1794</v>
      </c>
      <c r="D1858" s="116" t="s">
        <v>6287</v>
      </c>
      <c r="E1858" s="208">
        <v>259.05</v>
      </c>
    </row>
    <row r="1859" spans="2:5" ht="50.1" customHeight="1">
      <c r="B1859" s="209">
        <v>94586</v>
      </c>
      <c r="C1859" s="116" t="s">
        <v>1795</v>
      </c>
      <c r="D1859" s="116" t="s">
        <v>6287</v>
      </c>
      <c r="E1859" s="208">
        <v>381.13</v>
      </c>
    </row>
    <row r="1860" spans="2:5" ht="50.1" customHeight="1">
      <c r="B1860" s="116" t="s">
        <v>1796</v>
      </c>
      <c r="C1860" s="116" t="s">
        <v>1797</v>
      </c>
      <c r="D1860" s="116" t="s">
        <v>6465</v>
      </c>
      <c r="E1860" s="208">
        <v>46.9</v>
      </c>
    </row>
    <row r="1861" spans="2:5" ht="50.1" customHeight="1">
      <c r="B1861" s="116" t="s">
        <v>1798</v>
      </c>
      <c r="C1861" s="116" t="s">
        <v>1799</v>
      </c>
      <c r="D1861" s="116" t="s">
        <v>6465</v>
      </c>
      <c r="E1861" s="208">
        <v>34.9</v>
      </c>
    </row>
    <row r="1862" spans="2:5" ht="50.1" customHeight="1">
      <c r="B1862" s="209">
        <v>85015</v>
      </c>
      <c r="C1862" s="116" t="s">
        <v>1800</v>
      </c>
      <c r="D1862" s="116" t="s">
        <v>6465</v>
      </c>
      <c r="E1862" s="208">
        <v>20.36</v>
      </c>
    </row>
    <row r="1863" spans="2:5" ht="50.1" customHeight="1">
      <c r="B1863" s="209">
        <v>85016</v>
      </c>
      <c r="C1863" s="116" t="s">
        <v>1801</v>
      </c>
      <c r="D1863" s="116" t="s">
        <v>6465</v>
      </c>
      <c r="E1863" s="208">
        <v>26.38</v>
      </c>
    </row>
    <row r="1864" spans="2:5" ht="50.1" customHeight="1">
      <c r="B1864" s="209">
        <v>97751</v>
      </c>
      <c r="C1864" s="116" t="s">
        <v>1802</v>
      </c>
      <c r="D1864" s="116" t="s">
        <v>25</v>
      </c>
      <c r="E1864" s="208">
        <v>561.9</v>
      </c>
    </row>
    <row r="1865" spans="2:5" ht="50.1" customHeight="1">
      <c r="B1865" s="209">
        <v>97752</v>
      </c>
      <c r="C1865" s="116" t="s">
        <v>1803</v>
      </c>
      <c r="D1865" s="116" t="s">
        <v>25</v>
      </c>
      <c r="E1865" s="208">
        <v>531.63</v>
      </c>
    </row>
    <row r="1866" spans="2:5" ht="50.1" customHeight="1">
      <c r="B1866" s="209">
        <v>97753</v>
      </c>
      <c r="C1866" s="116" t="s">
        <v>1804</v>
      </c>
      <c r="D1866" s="116" t="s">
        <v>25</v>
      </c>
      <c r="E1866" s="208">
        <v>489.42</v>
      </c>
    </row>
    <row r="1867" spans="2:5" ht="50.1" customHeight="1">
      <c r="B1867" s="209">
        <v>97754</v>
      </c>
      <c r="C1867" s="116" t="s">
        <v>1805</v>
      </c>
      <c r="D1867" s="116" t="s">
        <v>25</v>
      </c>
      <c r="E1867" s="208">
        <v>461.7</v>
      </c>
    </row>
    <row r="1868" spans="2:5" ht="50.1" customHeight="1">
      <c r="B1868" s="209">
        <v>97755</v>
      </c>
      <c r="C1868" s="116" t="s">
        <v>1806</v>
      </c>
      <c r="D1868" s="116" t="s">
        <v>25</v>
      </c>
      <c r="E1868" s="208">
        <v>547.34</v>
      </c>
    </row>
    <row r="1869" spans="2:5" ht="50.1" customHeight="1">
      <c r="B1869" s="209">
        <v>97756</v>
      </c>
      <c r="C1869" s="116" t="s">
        <v>1807</v>
      </c>
      <c r="D1869" s="116" t="s">
        <v>25</v>
      </c>
      <c r="E1869" s="208">
        <v>519.25</v>
      </c>
    </row>
    <row r="1870" spans="2:5" ht="50.1" customHeight="1">
      <c r="B1870" s="209">
        <v>97757</v>
      </c>
      <c r="C1870" s="116" t="s">
        <v>1808</v>
      </c>
      <c r="D1870" s="116" t="s">
        <v>25</v>
      </c>
      <c r="E1870" s="208">
        <v>474.06</v>
      </c>
    </row>
    <row r="1871" spans="2:5" ht="50.1" customHeight="1">
      <c r="B1871" s="209">
        <v>97758</v>
      </c>
      <c r="C1871" s="116" t="s">
        <v>1809</v>
      </c>
      <c r="D1871" s="116" t="s">
        <v>25</v>
      </c>
      <c r="E1871" s="208">
        <v>441.01</v>
      </c>
    </row>
    <row r="1872" spans="2:5" ht="50.1" customHeight="1">
      <c r="B1872" s="209">
        <v>97759</v>
      </c>
      <c r="C1872" s="116" t="s">
        <v>1810</v>
      </c>
      <c r="D1872" s="116" t="s">
        <v>25</v>
      </c>
      <c r="E1872" s="208">
        <v>547.67999999999995</v>
      </c>
    </row>
    <row r="1873" spans="2:5" ht="50.1" customHeight="1">
      <c r="B1873" s="209">
        <v>97760</v>
      </c>
      <c r="C1873" s="116" t="s">
        <v>1811</v>
      </c>
      <c r="D1873" s="116" t="s">
        <v>25</v>
      </c>
      <c r="E1873" s="208">
        <v>512.46</v>
      </c>
    </row>
    <row r="1874" spans="2:5" ht="50.1" customHeight="1">
      <c r="B1874" s="209">
        <v>97761</v>
      </c>
      <c r="C1874" s="116" t="s">
        <v>1812</v>
      </c>
      <c r="D1874" s="116" t="s">
        <v>25</v>
      </c>
      <c r="E1874" s="208">
        <v>462.66</v>
      </c>
    </row>
    <row r="1875" spans="2:5" ht="50.1" customHeight="1">
      <c r="B1875" s="209">
        <v>97762</v>
      </c>
      <c r="C1875" s="116" t="s">
        <v>1813</v>
      </c>
      <c r="D1875" s="116" t="s">
        <v>25</v>
      </c>
      <c r="E1875" s="208">
        <v>426</v>
      </c>
    </row>
    <row r="1876" spans="2:5" ht="50.1" customHeight="1">
      <c r="B1876" s="209">
        <v>97763</v>
      </c>
      <c r="C1876" s="116" t="s">
        <v>1814</v>
      </c>
      <c r="D1876" s="116" t="s">
        <v>25</v>
      </c>
      <c r="E1876" s="208">
        <v>474.42</v>
      </c>
    </row>
    <row r="1877" spans="2:5" ht="50.1" customHeight="1">
      <c r="B1877" s="209">
        <v>97764</v>
      </c>
      <c r="C1877" s="116" t="s">
        <v>1815</v>
      </c>
      <c r="D1877" s="116" t="s">
        <v>25</v>
      </c>
      <c r="E1877" s="208">
        <v>455.25</v>
      </c>
    </row>
    <row r="1878" spans="2:5" ht="50.1" customHeight="1">
      <c r="B1878" s="209">
        <v>97765</v>
      </c>
      <c r="C1878" s="116" t="s">
        <v>1816</v>
      </c>
      <c r="D1878" s="116" t="s">
        <v>25</v>
      </c>
      <c r="E1878" s="208">
        <v>429.52</v>
      </c>
    </row>
    <row r="1879" spans="2:5" ht="50.1" customHeight="1">
      <c r="B1879" s="209">
        <v>97766</v>
      </c>
      <c r="C1879" s="116" t="s">
        <v>1817</v>
      </c>
      <c r="D1879" s="116" t="s">
        <v>25</v>
      </c>
      <c r="E1879" s="208">
        <v>413.36</v>
      </c>
    </row>
    <row r="1880" spans="2:5" ht="50.1" customHeight="1">
      <c r="B1880" s="209">
        <v>97767</v>
      </c>
      <c r="C1880" s="116" t="s">
        <v>1818</v>
      </c>
      <c r="D1880" s="116" t="s">
        <v>25</v>
      </c>
      <c r="E1880" s="208">
        <v>430.19</v>
      </c>
    </row>
    <row r="1881" spans="2:5" ht="50.1" customHeight="1">
      <c r="B1881" s="209">
        <v>97768</v>
      </c>
      <c r="C1881" s="116" t="s">
        <v>1819</v>
      </c>
      <c r="D1881" s="116" t="s">
        <v>25</v>
      </c>
      <c r="E1881" s="208">
        <v>419.24</v>
      </c>
    </row>
    <row r="1882" spans="2:5" ht="50.1" customHeight="1">
      <c r="B1882" s="209">
        <v>97769</v>
      </c>
      <c r="C1882" s="116" t="s">
        <v>1820</v>
      </c>
      <c r="D1882" s="116" t="s">
        <v>25</v>
      </c>
      <c r="E1882" s="208">
        <v>397.42</v>
      </c>
    </row>
    <row r="1883" spans="2:5" ht="50.1" customHeight="1">
      <c r="B1883" s="209">
        <v>97770</v>
      </c>
      <c r="C1883" s="116" t="s">
        <v>1821</v>
      </c>
      <c r="D1883" s="116" t="s">
        <v>25</v>
      </c>
      <c r="E1883" s="208">
        <v>379.46</v>
      </c>
    </row>
    <row r="1884" spans="2:5" ht="50.1" customHeight="1">
      <c r="B1884" s="209">
        <v>97771</v>
      </c>
      <c r="C1884" s="116" t="s">
        <v>1822</v>
      </c>
      <c r="D1884" s="116" t="s">
        <v>25</v>
      </c>
      <c r="E1884" s="208">
        <v>412.53</v>
      </c>
    </row>
    <row r="1885" spans="2:5" ht="50.1" customHeight="1">
      <c r="B1885" s="209">
        <v>97772</v>
      </c>
      <c r="C1885" s="116" t="s">
        <v>1823</v>
      </c>
      <c r="D1885" s="116" t="s">
        <v>25</v>
      </c>
      <c r="E1885" s="208">
        <v>398.25</v>
      </c>
    </row>
    <row r="1886" spans="2:5" ht="50.1" customHeight="1">
      <c r="B1886" s="209">
        <v>97773</v>
      </c>
      <c r="C1886" s="116" t="s">
        <v>1824</v>
      </c>
      <c r="D1886" s="116" t="s">
        <v>25</v>
      </c>
      <c r="E1886" s="208">
        <v>376.04</v>
      </c>
    </row>
    <row r="1887" spans="2:5" ht="50.1" customHeight="1">
      <c r="B1887" s="209">
        <v>97774</v>
      </c>
      <c r="C1887" s="116" t="s">
        <v>1825</v>
      </c>
      <c r="D1887" s="116" t="s">
        <v>25</v>
      </c>
      <c r="E1887" s="208">
        <v>357.02</v>
      </c>
    </row>
    <row r="1888" spans="2:5" ht="50.1" customHeight="1">
      <c r="B1888" s="209">
        <v>97775</v>
      </c>
      <c r="C1888" s="116" t="s">
        <v>1826</v>
      </c>
      <c r="D1888" s="116" t="s">
        <v>25</v>
      </c>
      <c r="E1888" s="208">
        <v>569.77</v>
      </c>
    </row>
    <row r="1889" spans="2:5" ht="50.1" customHeight="1">
      <c r="B1889" s="209">
        <v>97776</v>
      </c>
      <c r="C1889" s="116" t="s">
        <v>1827</v>
      </c>
      <c r="D1889" s="116" t="s">
        <v>25</v>
      </c>
      <c r="E1889" s="208">
        <v>538.88</v>
      </c>
    </row>
    <row r="1890" spans="2:5" ht="50.1" customHeight="1">
      <c r="B1890" s="209">
        <v>97777</v>
      </c>
      <c r="C1890" s="116" t="s">
        <v>1828</v>
      </c>
      <c r="D1890" s="116" t="s">
        <v>25</v>
      </c>
      <c r="E1890" s="208">
        <v>496.3</v>
      </c>
    </row>
    <row r="1891" spans="2:5" ht="50.1" customHeight="1">
      <c r="B1891" s="209">
        <v>97778</v>
      </c>
      <c r="C1891" s="116" t="s">
        <v>1829</v>
      </c>
      <c r="D1891" s="116" t="s">
        <v>25</v>
      </c>
      <c r="E1891" s="208">
        <v>468.75</v>
      </c>
    </row>
    <row r="1892" spans="2:5" ht="50.1" customHeight="1">
      <c r="B1892" s="209">
        <v>97779</v>
      </c>
      <c r="C1892" s="116" t="s">
        <v>1830</v>
      </c>
      <c r="D1892" s="116" t="s">
        <v>25</v>
      </c>
      <c r="E1892" s="208">
        <v>548.07000000000005</v>
      </c>
    </row>
    <row r="1893" spans="2:5" ht="50.1" customHeight="1">
      <c r="B1893" s="209">
        <v>97780</v>
      </c>
      <c r="C1893" s="116" t="s">
        <v>1831</v>
      </c>
      <c r="D1893" s="116" t="s">
        <v>25</v>
      </c>
      <c r="E1893" s="208">
        <v>520.24</v>
      </c>
    </row>
    <row r="1894" spans="2:5" ht="50.1" customHeight="1">
      <c r="B1894" s="209">
        <v>97781</v>
      </c>
      <c r="C1894" s="116" t="s">
        <v>1832</v>
      </c>
      <c r="D1894" s="116" t="s">
        <v>25</v>
      </c>
      <c r="E1894" s="208">
        <v>475.32</v>
      </c>
    </row>
    <row r="1895" spans="2:5" ht="50.1" customHeight="1">
      <c r="B1895" s="209">
        <v>97782</v>
      </c>
      <c r="C1895" s="116" t="s">
        <v>1833</v>
      </c>
      <c r="D1895" s="116" t="s">
        <v>25</v>
      </c>
      <c r="E1895" s="208">
        <v>442.48</v>
      </c>
    </row>
    <row r="1896" spans="2:5" ht="50.1" customHeight="1">
      <c r="B1896" s="209">
        <v>97783</v>
      </c>
      <c r="C1896" s="116" t="s">
        <v>1834</v>
      </c>
      <c r="D1896" s="116" t="s">
        <v>25</v>
      </c>
      <c r="E1896" s="208">
        <v>548.72</v>
      </c>
    </row>
    <row r="1897" spans="2:5" ht="50.1" customHeight="1">
      <c r="B1897" s="209">
        <v>97784</v>
      </c>
      <c r="C1897" s="116" t="s">
        <v>1835</v>
      </c>
      <c r="D1897" s="116" t="s">
        <v>25</v>
      </c>
      <c r="E1897" s="208">
        <v>513.6</v>
      </c>
    </row>
    <row r="1898" spans="2:5" ht="50.1" customHeight="1">
      <c r="B1898" s="209">
        <v>97785</v>
      </c>
      <c r="C1898" s="116" t="s">
        <v>1836</v>
      </c>
      <c r="D1898" s="116" t="s">
        <v>25</v>
      </c>
      <c r="E1898" s="208">
        <v>464.05</v>
      </c>
    </row>
    <row r="1899" spans="2:5" ht="50.1" customHeight="1">
      <c r="B1899" s="209">
        <v>97786</v>
      </c>
      <c r="C1899" s="116" t="s">
        <v>1837</v>
      </c>
      <c r="D1899" s="116" t="s">
        <v>25</v>
      </c>
      <c r="E1899" s="208">
        <v>427.48</v>
      </c>
    </row>
    <row r="1900" spans="2:5" ht="50.1" customHeight="1">
      <c r="B1900" s="209">
        <v>97787</v>
      </c>
      <c r="C1900" s="116" t="s">
        <v>1838</v>
      </c>
      <c r="D1900" s="116" t="s">
        <v>25</v>
      </c>
      <c r="E1900" s="208">
        <v>482.29</v>
      </c>
    </row>
    <row r="1901" spans="2:5" ht="50.1" customHeight="1">
      <c r="B1901" s="209">
        <v>97788</v>
      </c>
      <c r="C1901" s="116" t="s">
        <v>1839</v>
      </c>
      <c r="D1901" s="116" t="s">
        <v>25</v>
      </c>
      <c r="E1901" s="208">
        <v>462.5</v>
      </c>
    </row>
    <row r="1902" spans="2:5" ht="50.1" customHeight="1">
      <c r="B1902" s="209">
        <v>97789</v>
      </c>
      <c r="C1902" s="116" t="s">
        <v>1840</v>
      </c>
      <c r="D1902" s="116" t="s">
        <v>25</v>
      </c>
      <c r="E1902" s="208">
        <v>436.4</v>
      </c>
    </row>
    <row r="1903" spans="2:5" ht="50.1" customHeight="1">
      <c r="B1903" s="209">
        <v>97790</v>
      </c>
      <c r="C1903" s="116" t="s">
        <v>1841</v>
      </c>
      <c r="D1903" s="116" t="s">
        <v>25</v>
      </c>
      <c r="E1903" s="208">
        <v>420.41</v>
      </c>
    </row>
    <row r="1904" spans="2:5" ht="50.1" customHeight="1">
      <c r="B1904" s="209">
        <v>97791</v>
      </c>
      <c r="C1904" s="116" t="s">
        <v>1842</v>
      </c>
      <c r="D1904" s="116" t="s">
        <v>25</v>
      </c>
      <c r="E1904" s="208">
        <v>430.92</v>
      </c>
    </row>
    <row r="1905" spans="2:5" ht="50.1" customHeight="1">
      <c r="B1905" s="209">
        <v>97792</v>
      </c>
      <c r="C1905" s="116" t="s">
        <v>1843</v>
      </c>
      <c r="D1905" s="116" t="s">
        <v>25</v>
      </c>
      <c r="E1905" s="208">
        <v>420.23</v>
      </c>
    </row>
    <row r="1906" spans="2:5" ht="50.1" customHeight="1">
      <c r="B1906" s="209">
        <v>97793</v>
      </c>
      <c r="C1906" s="116" t="s">
        <v>1844</v>
      </c>
      <c r="D1906" s="116" t="s">
        <v>25</v>
      </c>
      <c r="E1906" s="208">
        <v>398.68</v>
      </c>
    </row>
    <row r="1907" spans="2:5" ht="50.1" customHeight="1">
      <c r="B1907" s="209">
        <v>97794</v>
      </c>
      <c r="C1907" s="116" t="s">
        <v>1845</v>
      </c>
      <c r="D1907" s="116" t="s">
        <v>25</v>
      </c>
      <c r="E1907" s="208">
        <v>380.93</v>
      </c>
    </row>
    <row r="1908" spans="2:5" ht="50.1" customHeight="1">
      <c r="B1908" s="209">
        <v>97795</v>
      </c>
      <c r="C1908" s="116" t="s">
        <v>1846</v>
      </c>
      <c r="D1908" s="116" t="s">
        <v>25</v>
      </c>
      <c r="E1908" s="208">
        <v>413.57</v>
      </c>
    </row>
    <row r="1909" spans="2:5" ht="50.1" customHeight="1">
      <c r="B1909" s="209">
        <v>97796</v>
      </c>
      <c r="C1909" s="116" t="s">
        <v>1847</v>
      </c>
      <c r="D1909" s="116" t="s">
        <v>25</v>
      </c>
      <c r="E1909" s="208">
        <v>399.39</v>
      </c>
    </row>
    <row r="1910" spans="2:5" ht="50.1" customHeight="1">
      <c r="B1910" s="209">
        <v>97797</v>
      </c>
      <c r="C1910" s="116" t="s">
        <v>1848</v>
      </c>
      <c r="D1910" s="116" t="s">
        <v>25</v>
      </c>
      <c r="E1910" s="208">
        <v>377.43</v>
      </c>
    </row>
    <row r="1911" spans="2:5" ht="50.1" customHeight="1">
      <c r="B1911" s="209">
        <v>97798</v>
      </c>
      <c r="C1911" s="116" t="s">
        <v>1849</v>
      </c>
      <c r="D1911" s="116" t="s">
        <v>25</v>
      </c>
      <c r="E1911" s="208">
        <v>358.5</v>
      </c>
    </row>
    <row r="1912" spans="2:5" ht="50.1" customHeight="1">
      <c r="B1912" s="209">
        <v>97799</v>
      </c>
      <c r="C1912" s="116" t="s">
        <v>1850</v>
      </c>
      <c r="D1912" s="116" t="s">
        <v>25</v>
      </c>
      <c r="E1912" s="208">
        <v>482.68</v>
      </c>
    </row>
    <row r="1913" spans="2:5" ht="50.1" customHeight="1">
      <c r="B1913" s="209">
        <v>97800</v>
      </c>
      <c r="C1913" s="116" t="s">
        <v>1851</v>
      </c>
      <c r="D1913" s="116" t="s">
        <v>25</v>
      </c>
      <c r="E1913" s="208">
        <v>492.67</v>
      </c>
    </row>
    <row r="1914" spans="2:5" ht="50.1" customHeight="1">
      <c r="B1914" s="209">
        <v>89198</v>
      </c>
      <c r="C1914" s="116" t="s">
        <v>1852</v>
      </c>
      <c r="D1914" s="116" t="s">
        <v>6465</v>
      </c>
      <c r="E1914" s="208">
        <v>74.72</v>
      </c>
    </row>
    <row r="1915" spans="2:5" ht="50.1" customHeight="1">
      <c r="B1915" s="209">
        <v>89199</v>
      </c>
      <c r="C1915" s="116" t="s">
        <v>1853</v>
      </c>
      <c r="D1915" s="116" t="s">
        <v>6465</v>
      </c>
      <c r="E1915" s="208">
        <v>98.16</v>
      </c>
    </row>
    <row r="1916" spans="2:5" ht="50.1" customHeight="1">
      <c r="B1916" s="209">
        <v>89200</v>
      </c>
      <c r="C1916" s="116" t="s">
        <v>1854</v>
      </c>
      <c r="D1916" s="116" t="s">
        <v>6465</v>
      </c>
      <c r="E1916" s="208">
        <v>229.21</v>
      </c>
    </row>
    <row r="1917" spans="2:5" ht="50.1" customHeight="1">
      <c r="B1917" s="209">
        <v>89201</v>
      </c>
      <c r="C1917" s="116" t="s">
        <v>1855</v>
      </c>
      <c r="D1917" s="116" t="s">
        <v>6465</v>
      </c>
      <c r="E1917" s="208">
        <v>59.61</v>
      </c>
    </row>
    <row r="1918" spans="2:5" ht="50.1" customHeight="1">
      <c r="B1918" s="209">
        <v>89202</v>
      </c>
      <c r="C1918" s="116" t="s">
        <v>1856</v>
      </c>
      <c r="D1918" s="116" t="s">
        <v>6465</v>
      </c>
      <c r="E1918" s="208">
        <v>77.14</v>
      </c>
    </row>
    <row r="1919" spans="2:5" ht="50.1" customHeight="1">
      <c r="B1919" s="209">
        <v>89203</v>
      </c>
      <c r="C1919" s="116" t="s">
        <v>1857</v>
      </c>
      <c r="D1919" s="116" t="s">
        <v>6465</v>
      </c>
      <c r="E1919" s="208">
        <v>178.95</v>
      </c>
    </row>
    <row r="1920" spans="2:5" ht="50.1" customHeight="1">
      <c r="B1920" s="209">
        <v>89204</v>
      </c>
      <c r="C1920" s="116" t="s">
        <v>1858</v>
      </c>
      <c r="D1920" s="116" t="s">
        <v>6465</v>
      </c>
      <c r="E1920" s="208">
        <v>54.11</v>
      </c>
    </row>
    <row r="1921" spans="2:5" ht="50.1" customHeight="1">
      <c r="B1921" s="209">
        <v>89205</v>
      </c>
      <c r="C1921" s="116" t="s">
        <v>1859</v>
      </c>
      <c r="D1921" s="116" t="s">
        <v>6465</v>
      </c>
      <c r="E1921" s="208">
        <v>70.72</v>
      </c>
    </row>
    <row r="1922" spans="2:5" ht="50.1" customHeight="1">
      <c r="B1922" s="209">
        <v>89206</v>
      </c>
      <c r="C1922" s="116" t="s">
        <v>1860</v>
      </c>
      <c r="D1922" s="116" t="s">
        <v>6465</v>
      </c>
      <c r="E1922" s="208">
        <v>166.87</v>
      </c>
    </row>
    <row r="1923" spans="2:5" ht="50.1" customHeight="1">
      <c r="B1923" s="209">
        <v>90808</v>
      </c>
      <c r="C1923" s="116" t="s">
        <v>1861</v>
      </c>
      <c r="D1923" s="116" t="s">
        <v>6465</v>
      </c>
      <c r="E1923" s="208">
        <v>58.92</v>
      </c>
    </row>
    <row r="1924" spans="2:5" ht="50.1" customHeight="1">
      <c r="B1924" s="209">
        <v>90809</v>
      </c>
      <c r="C1924" s="116" t="s">
        <v>1862</v>
      </c>
      <c r="D1924" s="116" t="s">
        <v>6465</v>
      </c>
      <c r="E1924" s="208">
        <v>56.79</v>
      </c>
    </row>
    <row r="1925" spans="2:5" ht="50.1" customHeight="1">
      <c r="B1925" s="209">
        <v>90810</v>
      </c>
      <c r="C1925" s="116" t="s">
        <v>1863</v>
      </c>
      <c r="D1925" s="116" t="s">
        <v>6465</v>
      </c>
      <c r="E1925" s="208">
        <v>124.7</v>
      </c>
    </row>
    <row r="1926" spans="2:5" ht="50.1" customHeight="1">
      <c r="B1926" s="209">
        <v>90811</v>
      </c>
      <c r="C1926" s="116" t="s">
        <v>1864</v>
      </c>
      <c r="D1926" s="116" t="s">
        <v>6465</v>
      </c>
      <c r="E1926" s="208">
        <v>118.29</v>
      </c>
    </row>
    <row r="1927" spans="2:5" ht="50.1" customHeight="1">
      <c r="B1927" s="209">
        <v>90812</v>
      </c>
      <c r="C1927" s="116" t="s">
        <v>1865</v>
      </c>
      <c r="D1927" s="116" t="s">
        <v>6465</v>
      </c>
      <c r="E1927" s="208">
        <v>213.19</v>
      </c>
    </row>
    <row r="1928" spans="2:5" ht="50.1" customHeight="1">
      <c r="B1928" s="209">
        <v>90813</v>
      </c>
      <c r="C1928" s="116" t="s">
        <v>1866</v>
      </c>
      <c r="D1928" s="116" t="s">
        <v>6465</v>
      </c>
      <c r="E1928" s="208">
        <v>204.36</v>
      </c>
    </row>
    <row r="1929" spans="2:5" ht="50.1" customHeight="1">
      <c r="B1929" s="209">
        <v>90814</v>
      </c>
      <c r="C1929" s="116" t="s">
        <v>1867</v>
      </c>
      <c r="D1929" s="116" t="s">
        <v>6465</v>
      </c>
      <c r="E1929" s="208">
        <v>257.35000000000002</v>
      </c>
    </row>
    <row r="1930" spans="2:5" ht="50.1" customHeight="1">
      <c r="B1930" s="209">
        <v>90815</v>
      </c>
      <c r="C1930" s="116" t="s">
        <v>1868</v>
      </c>
      <c r="D1930" s="116" t="s">
        <v>6465</v>
      </c>
      <c r="E1930" s="208">
        <v>311.83</v>
      </c>
    </row>
    <row r="1931" spans="2:5" ht="50.1" customHeight="1">
      <c r="B1931" s="209">
        <v>90877</v>
      </c>
      <c r="C1931" s="116" t="s">
        <v>1869</v>
      </c>
      <c r="D1931" s="116" t="s">
        <v>6465</v>
      </c>
      <c r="E1931" s="208">
        <v>37.909999999999997</v>
      </c>
    </row>
    <row r="1932" spans="2:5" ht="50.1" customHeight="1">
      <c r="B1932" s="209">
        <v>90878</v>
      </c>
      <c r="C1932" s="116" t="s">
        <v>1870</v>
      </c>
      <c r="D1932" s="116" t="s">
        <v>6465</v>
      </c>
      <c r="E1932" s="208">
        <v>36.28</v>
      </c>
    </row>
    <row r="1933" spans="2:5" ht="50.1" customHeight="1">
      <c r="B1933" s="209">
        <v>90880</v>
      </c>
      <c r="C1933" s="116" t="s">
        <v>1871</v>
      </c>
      <c r="D1933" s="116" t="s">
        <v>6465</v>
      </c>
      <c r="E1933" s="208">
        <v>49.09</v>
      </c>
    </row>
    <row r="1934" spans="2:5" ht="50.1" customHeight="1">
      <c r="B1934" s="209">
        <v>90881</v>
      </c>
      <c r="C1934" s="116" t="s">
        <v>1872</v>
      </c>
      <c r="D1934" s="116" t="s">
        <v>6465</v>
      </c>
      <c r="E1934" s="208">
        <v>45.29</v>
      </c>
    </row>
    <row r="1935" spans="2:5" ht="50.1" customHeight="1">
      <c r="B1935" s="209">
        <v>90883</v>
      </c>
      <c r="C1935" s="116" t="s">
        <v>1873</v>
      </c>
      <c r="D1935" s="116" t="s">
        <v>6465</v>
      </c>
      <c r="E1935" s="208">
        <v>63.2</v>
      </c>
    </row>
    <row r="1936" spans="2:5" ht="50.1" customHeight="1">
      <c r="B1936" s="209">
        <v>90884</v>
      </c>
      <c r="C1936" s="116" t="s">
        <v>1874</v>
      </c>
      <c r="D1936" s="116" t="s">
        <v>6465</v>
      </c>
      <c r="E1936" s="208">
        <v>61.35</v>
      </c>
    </row>
    <row r="1937" spans="2:5" ht="50.1" customHeight="1">
      <c r="B1937" s="209">
        <v>90885</v>
      </c>
      <c r="C1937" s="116" t="s">
        <v>1875</v>
      </c>
      <c r="D1937" s="116" t="s">
        <v>6465</v>
      </c>
      <c r="E1937" s="208">
        <v>60.52</v>
      </c>
    </row>
    <row r="1938" spans="2:5" ht="50.1" customHeight="1">
      <c r="B1938" s="209">
        <v>90886</v>
      </c>
      <c r="C1938" s="116" t="s">
        <v>1876</v>
      </c>
      <c r="D1938" s="116" t="s">
        <v>6465</v>
      </c>
      <c r="E1938" s="208">
        <v>121.39</v>
      </c>
    </row>
    <row r="1939" spans="2:5" ht="50.1" customHeight="1">
      <c r="B1939" s="209">
        <v>90887</v>
      </c>
      <c r="C1939" s="116" t="s">
        <v>1877</v>
      </c>
      <c r="D1939" s="116" t="s">
        <v>6465</v>
      </c>
      <c r="E1939" s="208">
        <v>119.37</v>
      </c>
    </row>
    <row r="1940" spans="2:5" ht="50.1" customHeight="1">
      <c r="B1940" s="209">
        <v>90888</v>
      </c>
      <c r="C1940" s="116" t="s">
        <v>1878</v>
      </c>
      <c r="D1940" s="116" t="s">
        <v>6465</v>
      </c>
      <c r="E1940" s="208">
        <v>118.5</v>
      </c>
    </row>
    <row r="1941" spans="2:5" ht="50.1" customHeight="1">
      <c r="B1941" s="209">
        <v>90889</v>
      </c>
      <c r="C1941" s="116" t="s">
        <v>1879</v>
      </c>
      <c r="D1941" s="116" t="s">
        <v>6465</v>
      </c>
      <c r="E1941" s="208">
        <v>142.6</v>
      </c>
    </row>
    <row r="1942" spans="2:5" ht="50.1" customHeight="1">
      <c r="B1942" s="209">
        <v>90890</v>
      </c>
      <c r="C1942" s="116" t="s">
        <v>1880</v>
      </c>
      <c r="D1942" s="116" t="s">
        <v>6465</v>
      </c>
      <c r="E1942" s="208">
        <v>139.63</v>
      </c>
    </row>
    <row r="1943" spans="2:5" ht="50.1" customHeight="1">
      <c r="B1943" s="209">
        <v>90891</v>
      </c>
      <c r="C1943" s="116" t="s">
        <v>1881</v>
      </c>
      <c r="D1943" s="116" t="s">
        <v>6465</v>
      </c>
      <c r="E1943" s="208">
        <v>138.32</v>
      </c>
    </row>
    <row r="1944" spans="2:5" ht="50.1" customHeight="1">
      <c r="B1944" s="209">
        <v>95601</v>
      </c>
      <c r="C1944" s="116" t="s">
        <v>1882</v>
      </c>
      <c r="D1944" s="116" t="s">
        <v>6220</v>
      </c>
      <c r="E1944" s="208">
        <v>14.99</v>
      </c>
    </row>
    <row r="1945" spans="2:5" ht="50.1" customHeight="1">
      <c r="B1945" s="209">
        <v>95602</v>
      </c>
      <c r="C1945" s="116" t="s">
        <v>1883</v>
      </c>
      <c r="D1945" s="116" t="s">
        <v>6220</v>
      </c>
      <c r="E1945" s="208">
        <v>19.05</v>
      </c>
    </row>
    <row r="1946" spans="2:5" ht="50.1" customHeight="1">
      <c r="B1946" s="209">
        <v>95603</v>
      </c>
      <c r="C1946" s="116" t="s">
        <v>1884</v>
      </c>
      <c r="D1946" s="116" t="s">
        <v>6220</v>
      </c>
      <c r="E1946" s="208">
        <v>25.02</v>
      </c>
    </row>
    <row r="1947" spans="2:5" ht="50.1" customHeight="1">
      <c r="B1947" s="209">
        <v>95604</v>
      </c>
      <c r="C1947" s="116" t="s">
        <v>1885</v>
      </c>
      <c r="D1947" s="116" t="s">
        <v>6220</v>
      </c>
      <c r="E1947" s="208">
        <v>32.94</v>
      </c>
    </row>
    <row r="1948" spans="2:5" ht="50.1" customHeight="1">
      <c r="B1948" s="209">
        <v>95605</v>
      </c>
      <c r="C1948" s="116" t="s">
        <v>1886</v>
      </c>
      <c r="D1948" s="116" t="s">
        <v>6220</v>
      </c>
      <c r="E1948" s="208">
        <v>51.65</v>
      </c>
    </row>
    <row r="1949" spans="2:5" ht="50.1" customHeight="1">
      <c r="B1949" s="209">
        <v>95607</v>
      </c>
      <c r="C1949" s="116" t="s">
        <v>1887</v>
      </c>
      <c r="D1949" s="116" t="s">
        <v>6220</v>
      </c>
      <c r="E1949" s="208">
        <v>5.03</v>
      </c>
    </row>
    <row r="1950" spans="2:5" ht="50.1" customHeight="1">
      <c r="B1950" s="209">
        <v>95608</v>
      </c>
      <c r="C1950" s="116" t="s">
        <v>1888</v>
      </c>
      <c r="D1950" s="116" t="s">
        <v>6220</v>
      </c>
      <c r="E1950" s="208">
        <v>5.79</v>
      </c>
    </row>
    <row r="1951" spans="2:5" ht="50.1" customHeight="1">
      <c r="B1951" s="209">
        <v>95609</v>
      </c>
      <c r="C1951" s="116" t="s">
        <v>1889</v>
      </c>
      <c r="D1951" s="116" t="s">
        <v>6220</v>
      </c>
      <c r="E1951" s="208">
        <v>6.47</v>
      </c>
    </row>
    <row r="1952" spans="2:5" ht="50.1" customHeight="1">
      <c r="B1952" s="209">
        <v>96160</v>
      </c>
      <c r="C1952" s="116" t="s">
        <v>1890</v>
      </c>
      <c r="D1952" s="116" t="s">
        <v>6465</v>
      </c>
      <c r="E1952" s="208">
        <v>160.30000000000001</v>
      </c>
    </row>
    <row r="1953" spans="2:5" ht="50.1" customHeight="1">
      <c r="B1953" s="209">
        <v>96161</v>
      </c>
      <c r="C1953" s="116" t="s">
        <v>1891</v>
      </c>
      <c r="D1953" s="116" t="s">
        <v>6465</v>
      </c>
      <c r="E1953" s="208">
        <v>235.05</v>
      </c>
    </row>
    <row r="1954" spans="2:5" ht="50.1" customHeight="1">
      <c r="B1954" s="209">
        <v>96162</v>
      </c>
      <c r="C1954" s="116" t="s">
        <v>1892</v>
      </c>
      <c r="D1954" s="116" t="s">
        <v>6465</v>
      </c>
      <c r="E1954" s="208">
        <v>304.29000000000002</v>
      </c>
    </row>
    <row r="1955" spans="2:5" ht="50.1" customHeight="1">
      <c r="B1955" s="209">
        <v>96163</v>
      </c>
      <c r="C1955" s="116" t="s">
        <v>1893</v>
      </c>
      <c r="D1955" s="116" t="s">
        <v>6465</v>
      </c>
      <c r="E1955" s="208">
        <v>344.59</v>
      </c>
    </row>
    <row r="1956" spans="2:5" ht="50.1" customHeight="1">
      <c r="B1956" s="209">
        <v>96164</v>
      </c>
      <c r="C1956" s="116" t="s">
        <v>1894</v>
      </c>
      <c r="D1956" s="116" t="s">
        <v>6465</v>
      </c>
      <c r="E1956" s="208">
        <v>145.41999999999999</v>
      </c>
    </row>
    <row r="1957" spans="2:5" ht="50.1" customHeight="1">
      <c r="B1957" s="209">
        <v>96165</v>
      </c>
      <c r="C1957" s="116" t="s">
        <v>1895</v>
      </c>
      <c r="D1957" s="116" t="s">
        <v>6465</v>
      </c>
      <c r="E1957" s="208">
        <v>214.66</v>
      </c>
    </row>
    <row r="1958" spans="2:5" ht="50.1" customHeight="1">
      <c r="B1958" s="209">
        <v>96166</v>
      </c>
      <c r="C1958" s="116" t="s">
        <v>1896</v>
      </c>
      <c r="D1958" s="116" t="s">
        <v>6465</v>
      </c>
      <c r="E1958" s="208">
        <v>273.14999999999998</v>
      </c>
    </row>
    <row r="1959" spans="2:5" ht="50.1" customHeight="1">
      <c r="B1959" s="209">
        <v>96167</v>
      </c>
      <c r="C1959" s="116" t="s">
        <v>1897</v>
      </c>
      <c r="D1959" s="116" t="s">
        <v>6465</v>
      </c>
      <c r="E1959" s="208">
        <v>300.56</v>
      </c>
    </row>
    <row r="1960" spans="2:5" ht="50.1" customHeight="1">
      <c r="B1960" s="209">
        <v>96168</v>
      </c>
      <c r="C1960" s="116" t="s">
        <v>1898</v>
      </c>
      <c r="D1960" s="116" t="s">
        <v>6465</v>
      </c>
      <c r="E1960" s="208">
        <v>138.24</v>
      </c>
    </row>
    <row r="1961" spans="2:5" ht="50.1" customHeight="1">
      <c r="B1961" s="209">
        <v>96169</v>
      </c>
      <c r="C1961" s="116" t="s">
        <v>1899</v>
      </c>
      <c r="D1961" s="116" t="s">
        <v>6465</v>
      </c>
      <c r="E1961" s="208">
        <v>205.45</v>
      </c>
    </row>
    <row r="1962" spans="2:5" ht="50.1" customHeight="1">
      <c r="B1962" s="209">
        <v>96170</v>
      </c>
      <c r="C1962" s="116" t="s">
        <v>1900</v>
      </c>
      <c r="D1962" s="116" t="s">
        <v>6465</v>
      </c>
      <c r="E1962" s="208">
        <v>261.88</v>
      </c>
    </row>
    <row r="1963" spans="2:5" ht="50.1" customHeight="1">
      <c r="B1963" s="209">
        <v>96171</v>
      </c>
      <c r="C1963" s="116" t="s">
        <v>1901</v>
      </c>
      <c r="D1963" s="116" t="s">
        <v>6465</v>
      </c>
      <c r="E1963" s="208">
        <v>285.44</v>
      </c>
    </row>
    <row r="1964" spans="2:5" ht="50.1" customHeight="1">
      <c r="B1964" s="209">
        <v>96172</v>
      </c>
      <c r="C1964" s="116" t="s">
        <v>1902</v>
      </c>
      <c r="D1964" s="116" t="s">
        <v>6465</v>
      </c>
      <c r="E1964" s="208">
        <v>170.79</v>
      </c>
    </row>
    <row r="1965" spans="2:5" ht="50.1" customHeight="1">
      <c r="B1965" s="209">
        <v>96173</v>
      </c>
      <c r="C1965" s="116" t="s">
        <v>1903</v>
      </c>
      <c r="D1965" s="116" t="s">
        <v>6465</v>
      </c>
      <c r="E1965" s="208">
        <v>248.19</v>
      </c>
    </row>
    <row r="1966" spans="2:5" ht="50.1" customHeight="1">
      <c r="B1966" s="209">
        <v>96174</v>
      </c>
      <c r="C1966" s="116" t="s">
        <v>1904</v>
      </c>
      <c r="D1966" s="116" t="s">
        <v>6465</v>
      </c>
      <c r="E1966" s="208">
        <v>321.08999999999997</v>
      </c>
    </row>
    <row r="1967" spans="2:5" ht="50.1" customHeight="1">
      <c r="B1967" s="209">
        <v>96175</v>
      </c>
      <c r="C1967" s="116" t="s">
        <v>1905</v>
      </c>
      <c r="D1967" s="116" t="s">
        <v>6465</v>
      </c>
      <c r="E1967" s="208">
        <v>364.14</v>
      </c>
    </row>
    <row r="1968" spans="2:5" ht="50.1" customHeight="1">
      <c r="B1968" s="209">
        <v>96176</v>
      </c>
      <c r="C1968" s="116" t="s">
        <v>1906</v>
      </c>
      <c r="D1968" s="116" t="s">
        <v>6465</v>
      </c>
      <c r="E1968" s="208">
        <v>152.4</v>
      </c>
    </row>
    <row r="1969" spans="2:5" ht="50.1" customHeight="1">
      <c r="B1969" s="209">
        <v>96177</v>
      </c>
      <c r="C1969" s="116" t="s">
        <v>1907</v>
      </c>
      <c r="D1969" s="116" t="s">
        <v>6465</v>
      </c>
      <c r="E1969" s="208">
        <v>222.74</v>
      </c>
    </row>
    <row r="1970" spans="2:5" ht="50.1" customHeight="1">
      <c r="B1970" s="209">
        <v>96178</v>
      </c>
      <c r="C1970" s="116" t="s">
        <v>1908</v>
      </c>
      <c r="D1970" s="116" t="s">
        <v>6465</v>
      </c>
      <c r="E1970" s="208">
        <v>282.68</v>
      </c>
    </row>
    <row r="1971" spans="2:5" ht="50.1" customHeight="1">
      <c r="B1971" s="209">
        <v>96179</v>
      </c>
      <c r="C1971" s="116" t="s">
        <v>1909</v>
      </c>
      <c r="D1971" s="116" t="s">
        <v>6465</v>
      </c>
      <c r="E1971" s="208">
        <v>310.89</v>
      </c>
    </row>
    <row r="1972" spans="2:5" ht="50.1" customHeight="1">
      <c r="B1972" s="209">
        <v>96180</v>
      </c>
      <c r="C1972" s="116" t="s">
        <v>1910</v>
      </c>
      <c r="D1972" s="116" t="s">
        <v>6465</v>
      </c>
      <c r="E1972" s="208">
        <v>143.37</v>
      </c>
    </row>
    <row r="1973" spans="2:5" ht="50.1" customHeight="1">
      <c r="B1973" s="209">
        <v>96181</v>
      </c>
      <c r="C1973" s="116" t="s">
        <v>1911</v>
      </c>
      <c r="D1973" s="116" t="s">
        <v>6465</v>
      </c>
      <c r="E1973" s="208">
        <v>211.43</v>
      </c>
    </row>
    <row r="1974" spans="2:5" ht="50.1" customHeight="1">
      <c r="B1974" s="209">
        <v>96182</v>
      </c>
      <c r="C1974" s="116" t="s">
        <v>1912</v>
      </c>
      <c r="D1974" s="116" t="s">
        <v>6465</v>
      </c>
      <c r="E1974" s="208">
        <v>267.63</v>
      </c>
    </row>
    <row r="1975" spans="2:5" ht="50.1" customHeight="1">
      <c r="B1975" s="209">
        <v>96183</v>
      </c>
      <c r="C1975" s="116" t="s">
        <v>1913</v>
      </c>
      <c r="D1975" s="116" t="s">
        <v>6465</v>
      </c>
      <c r="E1975" s="208">
        <v>292.49</v>
      </c>
    </row>
    <row r="1976" spans="2:5" ht="50.1" customHeight="1">
      <c r="B1976" s="209">
        <v>98228</v>
      </c>
      <c r="C1976" s="116" t="s">
        <v>1914</v>
      </c>
      <c r="D1976" s="116" t="s">
        <v>6465</v>
      </c>
      <c r="E1976" s="208">
        <v>43.43</v>
      </c>
    </row>
    <row r="1977" spans="2:5" ht="50.1" customHeight="1">
      <c r="B1977" s="209">
        <v>98229</v>
      </c>
      <c r="C1977" s="116" t="s">
        <v>1915</v>
      </c>
      <c r="D1977" s="116" t="s">
        <v>6465</v>
      </c>
      <c r="E1977" s="208">
        <v>58.61</v>
      </c>
    </row>
    <row r="1978" spans="2:5" ht="50.1" customHeight="1">
      <c r="B1978" s="209">
        <v>98230</v>
      </c>
      <c r="C1978" s="116" t="s">
        <v>1916</v>
      </c>
      <c r="D1978" s="116" t="s">
        <v>6465</v>
      </c>
      <c r="E1978" s="208">
        <v>79.5</v>
      </c>
    </row>
    <row r="1979" spans="2:5" ht="50.1" customHeight="1">
      <c r="B1979" s="209">
        <v>100035</v>
      </c>
      <c r="C1979" s="116" t="s">
        <v>16760</v>
      </c>
      <c r="D1979" s="116" t="s">
        <v>6733</v>
      </c>
      <c r="E1979" s="208">
        <v>7.25</v>
      </c>
    </row>
    <row r="1980" spans="2:5" ht="50.1" customHeight="1">
      <c r="B1980" s="209">
        <v>100036</v>
      </c>
      <c r="C1980" s="116" t="s">
        <v>16761</v>
      </c>
      <c r="D1980" s="116" t="s">
        <v>6733</v>
      </c>
      <c r="E1980" s="208">
        <v>7.1</v>
      </c>
    </row>
    <row r="1981" spans="2:5" ht="50.1" customHeight="1">
      <c r="B1981" s="209">
        <v>100037</v>
      </c>
      <c r="C1981" s="116" t="s">
        <v>16762</v>
      </c>
      <c r="D1981" s="116" t="s">
        <v>6733</v>
      </c>
      <c r="E1981" s="208">
        <v>6.9</v>
      </c>
    </row>
    <row r="1982" spans="2:5" ht="50.1" customHeight="1">
      <c r="B1982" s="209">
        <v>83534</v>
      </c>
      <c r="C1982" s="116" t="s">
        <v>1917</v>
      </c>
      <c r="D1982" s="116" t="s">
        <v>25</v>
      </c>
      <c r="E1982" s="208">
        <v>434.59</v>
      </c>
    </row>
    <row r="1983" spans="2:5" ht="50.1" customHeight="1">
      <c r="B1983" s="209">
        <v>95240</v>
      </c>
      <c r="C1983" s="116" t="s">
        <v>1918</v>
      </c>
      <c r="D1983" s="116" t="s">
        <v>6287</v>
      </c>
      <c r="E1983" s="208">
        <v>11.32</v>
      </c>
    </row>
    <row r="1984" spans="2:5" ht="50.1" customHeight="1">
      <c r="B1984" s="209">
        <v>95241</v>
      </c>
      <c r="C1984" s="116" t="s">
        <v>1919</v>
      </c>
      <c r="D1984" s="116" t="s">
        <v>6287</v>
      </c>
      <c r="E1984" s="208">
        <v>18.88</v>
      </c>
    </row>
    <row r="1985" spans="2:5" ht="50.1" customHeight="1">
      <c r="B1985" s="209">
        <v>96616</v>
      </c>
      <c r="C1985" s="116" t="s">
        <v>1920</v>
      </c>
      <c r="D1985" s="116" t="s">
        <v>25</v>
      </c>
      <c r="E1985" s="208">
        <v>395.17</v>
      </c>
    </row>
    <row r="1986" spans="2:5" ht="50.1" customHeight="1">
      <c r="B1986" s="209">
        <v>96617</v>
      </c>
      <c r="C1986" s="116" t="s">
        <v>1921</v>
      </c>
      <c r="D1986" s="116" t="s">
        <v>6287</v>
      </c>
      <c r="E1986" s="208">
        <v>11.83</v>
      </c>
    </row>
    <row r="1987" spans="2:5" ht="50.1" customHeight="1">
      <c r="B1987" s="209">
        <v>96619</v>
      </c>
      <c r="C1987" s="116" t="s">
        <v>1922</v>
      </c>
      <c r="D1987" s="116" t="s">
        <v>6287</v>
      </c>
      <c r="E1987" s="208">
        <v>19.739999999999998</v>
      </c>
    </row>
    <row r="1988" spans="2:5" ht="50.1" customHeight="1">
      <c r="B1988" s="209">
        <v>96620</v>
      </c>
      <c r="C1988" s="116" t="s">
        <v>1923</v>
      </c>
      <c r="D1988" s="116" t="s">
        <v>25</v>
      </c>
      <c r="E1988" s="208">
        <v>377.96</v>
      </c>
    </row>
    <row r="1989" spans="2:5" ht="50.1" customHeight="1">
      <c r="B1989" s="209">
        <v>96621</v>
      </c>
      <c r="C1989" s="116" t="s">
        <v>1924</v>
      </c>
      <c r="D1989" s="116" t="s">
        <v>25</v>
      </c>
      <c r="E1989" s="208">
        <v>157.63999999999999</v>
      </c>
    </row>
    <row r="1990" spans="2:5" ht="50.1" customHeight="1">
      <c r="B1990" s="209">
        <v>96622</v>
      </c>
      <c r="C1990" s="116" t="s">
        <v>1925</v>
      </c>
      <c r="D1990" s="116" t="s">
        <v>25</v>
      </c>
      <c r="E1990" s="208">
        <v>107.14</v>
      </c>
    </row>
    <row r="1991" spans="2:5" ht="50.1" customHeight="1">
      <c r="B1991" s="209">
        <v>96623</v>
      </c>
      <c r="C1991" s="116" t="s">
        <v>1926</v>
      </c>
      <c r="D1991" s="116" t="s">
        <v>25</v>
      </c>
      <c r="E1991" s="208">
        <v>145.86000000000001</v>
      </c>
    </row>
    <row r="1992" spans="2:5" ht="50.1" customHeight="1">
      <c r="B1992" s="209">
        <v>96624</v>
      </c>
      <c r="C1992" s="116" t="s">
        <v>16763</v>
      </c>
      <c r="D1992" s="116" t="s">
        <v>25</v>
      </c>
      <c r="E1992" s="208">
        <v>102.98</v>
      </c>
    </row>
    <row r="1993" spans="2:5" ht="50.1" customHeight="1">
      <c r="B1993" s="209">
        <v>97082</v>
      </c>
      <c r="C1993" s="116" t="s">
        <v>1927</v>
      </c>
      <c r="D1993" s="116" t="s">
        <v>25</v>
      </c>
      <c r="E1993" s="208">
        <v>38.85</v>
      </c>
    </row>
    <row r="1994" spans="2:5" ht="50.1" customHeight="1">
      <c r="B1994" s="209">
        <v>97083</v>
      </c>
      <c r="C1994" s="116" t="s">
        <v>1928</v>
      </c>
      <c r="D1994" s="116" t="s">
        <v>6287</v>
      </c>
      <c r="E1994" s="208">
        <v>2.12</v>
      </c>
    </row>
    <row r="1995" spans="2:5" ht="50.1" customHeight="1">
      <c r="B1995" s="209">
        <v>97084</v>
      </c>
      <c r="C1995" s="116" t="s">
        <v>1929</v>
      </c>
      <c r="D1995" s="116" t="s">
        <v>6287</v>
      </c>
      <c r="E1995" s="208">
        <v>0.43</v>
      </c>
    </row>
    <row r="1996" spans="2:5" ht="50.1" customHeight="1">
      <c r="B1996" s="209">
        <v>97086</v>
      </c>
      <c r="C1996" s="116" t="s">
        <v>1930</v>
      </c>
      <c r="D1996" s="116" t="s">
        <v>6287</v>
      </c>
      <c r="E1996" s="208">
        <v>82.61</v>
      </c>
    </row>
    <row r="1997" spans="2:5" ht="50.1" customHeight="1">
      <c r="B1997" s="209">
        <v>97094</v>
      </c>
      <c r="C1997" s="116" t="s">
        <v>1931</v>
      </c>
      <c r="D1997" s="116" t="s">
        <v>25</v>
      </c>
      <c r="E1997" s="208">
        <v>373.2</v>
      </c>
    </row>
    <row r="1998" spans="2:5" ht="50.1" customHeight="1">
      <c r="B1998" s="209">
        <v>97095</v>
      </c>
      <c r="C1998" s="116" t="s">
        <v>1932</v>
      </c>
      <c r="D1998" s="116" t="s">
        <v>25</v>
      </c>
      <c r="E1998" s="208">
        <v>350.34</v>
      </c>
    </row>
    <row r="1999" spans="2:5" ht="50.1" customHeight="1">
      <c r="B1999" s="209">
        <v>97096</v>
      </c>
      <c r="C1999" s="116" t="s">
        <v>1933</v>
      </c>
      <c r="D1999" s="116" t="s">
        <v>25</v>
      </c>
      <c r="E1999" s="208">
        <v>338.59</v>
      </c>
    </row>
    <row r="2000" spans="2:5" ht="50.1" customHeight="1">
      <c r="B2000" s="209">
        <v>100322</v>
      </c>
      <c r="C2000" s="116" t="s">
        <v>16764</v>
      </c>
      <c r="D2000" s="116" t="s">
        <v>25</v>
      </c>
      <c r="E2000" s="208">
        <v>102.98</v>
      </c>
    </row>
    <row r="2001" spans="2:5" ht="50.1" customHeight="1">
      <c r="B2001" s="209">
        <v>100323</v>
      </c>
      <c r="C2001" s="116" t="s">
        <v>16765</v>
      </c>
      <c r="D2001" s="116" t="s">
        <v>25</v>
      </c>
      <c r="E2001" s="208">
        <v>99.19</v>
      </c>
    </row>
    <row r="2002" spans="2:5" ht="50.1" customHeight="1">
      <c r="B2002" s="209">
        <v>100324</v>
      </c>
      <c r="C2002" s="116" t="s">
        <v>16766</v>
      </c>
      <c r="D2002" s="116" t="s">
        <v>25</v>
      </c>
      <c r="E2002" s="208">
        <v>102.98</v>
      </c>
    </row>
    <row r="2003" spans="2:5" ht="50.1" customHeight="1">
      <c r="B2003" s="209">
        <v>90996</v>
      </c>
      <c r="C2003" s="116" t="s">
        <v>1934</v>
      </c>
      <c r="D2003" s="116" t="s">
        <v>6287</v>
      </c>
      <c r="E2003" s="208">
        <v>11.18</v>
      </c>
    </row>
    <row r="2004" spans="2:5" ht="50.1" customHeight="1">
      <c r="B2004" s="209">
        <v>90997</v>
      </c>
      <c r="C2004" s="116" t="s">
        <v>1935</v>
      </c>
      <c r="D2004" s="116" t="s">
        <v>6287</v>
      </c>
      <c r="E2004" s="208">
        <v>15.16</v>
      </c>
    </row>
    <row r="2005" spans="2:5" ht="50.1" customHeight="1">
      <c r="B2005" s="209">
        <v>90998</v>
      </c>
      <c r="C2005" s="116" t="s">
        <v>1936</v>
      </c>
      <c r="D2005" s="116" t="s">
        <v>6287</v>
      </c>
      <c r="E2005" s="208">
        <v>18.28</v>
      </c>
    </row>
    <row r="2006" spans="2:5" ht="50.1" customHeight="1">
      <c r="B2006" s="209">
        <v>91000</v>
      </c>
      <c r="C2006" s="116" t="s">
        <v>1937</v>
      </c>
      <c r="D2006" s="116" t="s">
        <v>6287</v>
      </c>
      <c r="E2006" s="208">
        <v>13.97</v>
      </c>
    </row>
    <row r="2007" spans="2:5" ht="50.1" customHeight="1">
      <c r="B2007" s="209">
        <v>91002</v>
      </c>
      <c r="C2007" s="116" t="s">
        <v>1938</v>
      </c>
      <c r="D2007" s="116" t="s">
        <v>6287</v>
      </c>
      <c r="E2007" s="208">
        <v>12.86</v>
      </c>
    </row>
    <row r="2008" spans="2:5" ht="50.1" customHeight="1">
      <c r="B2008" s="209">
        <v>91003</v>
      </c>
      <c r="C2008" s="116" t="s">
        <v>1939</v>
      </c>
      <c r="D2008" s="116" t="s">
        <v>6287</v>
      </c>
      <c r="E2008" s="208">
        <v>14.87</v>
      </c>
    </row>
    <row r="2009" spans="2:5" ht="50.1" customHeight="1">
      <c r="B2009" s="209">
        <v>91004</v>
      </c>
      <c r="C2009" s="116" t="s">
        <v>1940</v>
      </c>
      <c r="D2009" s="116" t="s">
        <v>6287</v>
      </c>
      <c r="E2009" s="208">
        <v>11.78</v>
      </c>
    </row>
    <row r="2010" spans="2:5" ht="50.1" customHeight="1">
      <c r="B2010" s="209">
        <v>91005</v>
      </c>
      <c r="C2010" s="116" t="s">
        <v>1941</v>
      </c>
      <c r="D2010" s="116" t="s">
        <v>6287</v>
      </c>
      <c r="E2010" s="208">
        <v>14.11</v>
      </c>
    </row>
    <row r="2011" spans="2:5" ht="50.1" customHeight="1">
      <c r="B2011" s="209">
        <v>91006</v>
      </c>
      <c r="C2011" s="116" t="s">
        <v>1942</v>
      </c>
      <c r="D2011" s="116" t="s">
        <v>6287</v>
      </c>
      <c r="E2011" s="208">
        <v>10.9</v>
      </c>
    </row>
    <row r="2012" spans="2:5" ht="50.1" customHeight="1">
      <c r="B2012" s="209">
        <v>91007</v>
      </c>
      <c r="C2012" s="116" t="s">
        <v>1943</v>
      </c>
      <c r="D2012" s="116" t="s">
        <v>6287</v>
      </c>
      <c r="E2012" s="208">
        <v>9.7799999999999994</v>
      </c>
    </row>
    <row r="2013" spans="2:5" ht="50.1" customHeight="1">
      <c r="B2013" s="209">
        <v>91008</v>
      </c>
      <c r="C2013" s="116" t="s">
        <v>1944</v>
      </c>
      <c r="D2013" s="116" t="s">
        <v>6287</v>
      </c>
      <c r="E2013" s="208">
        <v>11.79</v>
      </c>
    </row>
    <row r="2014" spans="2:5" ht="50.1" customHeight="1">
      <c r="B2014" s="209">
        <v>92263</v>
      </c>
      <c r="C2014" s="116" t="s">
        <v>1945</v>
      </c>
      <c r="D2014" s="116" t="s">
        <v>6287</v>
      </c>
      <c r="E2014" s="208">
        <v>84.2</v>
      </c>
    </row>
    <row r="2015" spans="2:5" ht="50.1" customHeight="1">
      <c r="B2015" s="209">
        <v>92264</v>
      </c>
      <c r="C2015" s="116" t="s">
        <v>1946</v>
      </c>
      <c r="D2015" s="116" t="s">
        <v>6287</v>
      </c>
      <c r="E2015" s="208">
        <v>90.88</v>
      </c>
    </row>
    <row r="2016" spans="2:5" ht="50.1" customHeight="1">
      <c r="B2016" s="209">
        <v>92265</v>
      </c>
      <c r="C2016" s="116" t="s">
        <v>1947</v>
      </c>
      <c r="D2016" s="116" t="s">
        <v>6287</v>
      </c>
      <c r="E2016" s="208">
        <v>66.180000000000007</v>
      </c>
    </row>
    <row r="2017" spans="2:5" ht="50.1" customHeight="1">
      <c r="B2017" s="209">
        <v>92266</v>
      </c>
      <c r="C2017" s="116" t="s">
        <v>1948</v>
      </c>
      <c r="D2017" s="116" t="s">
        <v>6287</v>
      </c>
      <c r="E2017" s="208">
        <v>72.13</v>
      </c>
    </row>
    <row r="2018" spans="2:5" ht="50.1" customHeight="1">
      <c r="B2018" s="209">
        <v>92267</v>
      </c>
      <c r="C2018" s="116" t="s">
        <v>1949</v>
      </c>
      <c r="D2018" s="116" t="s">
        <v>6287</v>
      </c>
      <c r="E2018" s="208">
        <v>24.87</v>
      </c>
    </row>
    <row r="2019" spans="2:5" ht="50.1" customHeight="1">
      <c r="B2019" s="209">
        <v>92268</v>
      </c>
      <c r="C2019" s="116" t="s">
        <v>1950</v>
      </c>
      <c r="D2019" s="116" t="s">
        <v>6287</v>
      </c>
      <c r="E2019" s="208">
        <v>30.12</v>
      </c>
    </row>
    <row r="2020" spans="2:5" ht="50.1" customHeight="1">
      <c r="B2020" s="209">
        <v>92269</v>
      </c>
      <c r="C2020" s="116" t="s">
        <v>1951</v>
      </c>
      <c r="D2020" s="116" t="s">
        <v>6287</v>
      </c>
      <c r="E2020" s="208">
        <v>89.23</v>
      </c>
    </row>
    <row r="2021" spans="2:5" ht="50.1" customHeight="1">
      <c r="B2021" s="209">
        <v>92270</v>
      </c>
      <c r="C2021" s="116" t="s">
        <v>1952</v>
      </c>
      <c r="D2021" s="116" t="s">
        <v>6287</v>
      </c>
      <c r="E2021" s="208">
        <v>74.75</v>
      </c>
    </row>
    <row r="2022" spans="2:5" ht="50.1" customHeight="1">
      <c r="B2022" s="209">
        <v>92271</v>
      </c>
      <c r="C2022" s="116" t="s">
        <v>1953</v>
      </c>
      <c r="D2022" s="116" t="s">
        <v>6287</v>
      </c>
      <c r="E2022" s="208">
        <v>58.41</v>
      </c>
    </row>
    <row r="2023" spans="2:5" ht="50.1" customHeight="1">
      <c r="B2023" s="209">
        <v>92272</v>
      </c>
      <c r="C2023" s="116" t="s">
        <v>1954</v>
      </c>
      <c r="D2023" s="116" t="s">
        <v>6465</v>
      </c>
      <c r="E2023" s="208">
        <v>15.1</v>
      </c>
    </row>
    <row r="2024" spans="2:5" ht="50.1" customHeight="1">
      <c r="B2024" s="209">
        <v>92273</v>
      </c>
      <c r="C2024" s="116" t="s">
        <v>1955</v>
      </c>
      <c r="D2024" s="116" t="s">
        <v>6465</v>
      </c>
      <c r="E2024" s="208">
        <v>6.36</v>
      </c>
    </row>
    <row r="2025" spans="2:5" ht="50.1" customHeight="1">
      <c r="B2025" s="209">
        <v>92408</v>
      </c>
      <c r="C2025" s="116" t="s">
        <v>1956</v>
      </c>
      <c r="D2025" s="116" t="s">
        <v>6287</v>
      </c>
      <c r="E2025" s="208">
        <v>164.08</v>
      </c>
    </row>
    <row r="2026" spans="2:5" ht="50.1" customHeight="1">
      <c r="B2026" s="209">
        <v>92409</v>
      </c>
      <c r="C2026" s="116" t="s">
        <v>1957</v>
      </c>
      <c r="D2026" s="116" t="s">
        <v>6287</v>
      </c>
      <c r="E2026" s="208">
        <v>155.59</v>
      </c>
    </row>
    <row r="2027" spans="2:5" ht="50.1" customHeight="1">
      <c r="B2027" s="209">
        <v>92410</v>
      </c>
      <c r="C2027" s="116" t="s">
        <v>1958</v>
      </c>
      <c r="D2027" s="116" t="s">
        <v>6287</v>
      </c>
      <c r="E2027" s="208">
        <v>111.83</v>
      </c>
    </row>
    <row r="2028" spans="2:5" ht="50.1" customHeight="1">
      <c r="B2028" s="209">
        <v>92411</v>
      </c>
      <c r="C2028" s="116" t="s">
        <v>1959</v>
      </c>
      <c r="D2028" s="116" t="s">
        <v>6287</v>
      </c>
      <c r="E2028" s="208">
        <v>104.34</v>
      </c>
    </row>
    <row r="2029" spans="2:5" ht="50.1" customHeight="1">
      <c r="B2029" s="209">
        <v>92412</v>
      </c>
      <c r="C2029" s="116" t="s">
        <v>1960</v>
      </c>
      <c r="D2029" s="116" t="s">
        <v>6287</v>
      </c>
      <c r="E2029" s="208">
        <v>74.27</v>
      </c>
    </row>
    <row r="2030" spans="2:5" ht="50.1" customHeight="1">
      <c r="B2030" s="209">
        <v>92413</v>
      </c>
      <c r="C2030" s="116" t="s">
        <v>1961</v>
      </c>
      <c r="D2030" s="116" t="s">
        <v>6287</v>
      </c>
      <c r="E2030" s="208">
        <v>68.489999999999995</v>
      </c>
    </row>
    <row r="2031" spans="2:5" ht="50.1" customHeight="1">
      <c r="B2031" s="209">
        <v>92414</v>
      </c>
      <c r="C2031" s="116" t="s">
        <v>1962</v>
      </c>
      <c r="D2031" s="116" t="s">
        <v>6287</v>
      </c>
      <c r="E2031" s="208">
        <v>84.43</v>
      </c>
    </row>
    <row r="2032" spans="2:5" ht="50.1" customHeight="1">
      <c r="B2032" s="209">
        <v>92415</v>
      </c>
      <c r="C2032" s="116" t="s">
        <v>1963</v>
      </c>
      <c r="D2032" s="116" t="s">
        <v>6287</v>
      </c>
      <c r="E2032" s="208">
        <v>76.94</v>
      </c>
    </row>
    <row r="2033" spans="2:5" ht="50.1" customHeight="1">
      <c r="B2033" s="209">
        <v>92416</v>
      </c>
      <c r="C2033" s="116" t="s">
        <v>1964</v>
      </c>
      <c r="D2033" s="116" t="s">
        <v>6287</v>
      </c>
      <c r="E2033" s="208">
        <v>99.84</v>
      </c>
    </row>
    <row r="2034" spans="2:5" ht="50.1" customHeight="1">
      <c r="B2034" s="209">
        <v>92417</v>
      </c>
      <c r="C2034" s="116" t="s">
        <v>1965</v>
      </c>
      <c r="D2034" s="116" t="s">
        <v>6287</v>
      </c>
      <c r="E2034" s="208">
        <v>92.38</v>
      </c>
    </row>
    <row r="2035" spans="2:5" ht="50.1" customHeight="1">
      <c r="B2035" s="209">
        <v>92418</v>
      </c>
      <c r="C2035" s="116" t="s">
        <v>1966</v>
      </c>
      <c r="D2035" s="116" t="s">
        <v>6287</v>
      </c>
      <c r="E2035" s="208">
        <v>55.13</v>
      </c>
    </row>
    <row r="2036" spans="2:5" ht="50.1" customHeight="1">
      <c r="B2036" s="209">
        <v>92419</v>
      </c>
      <c r="C2036" s="116" t="s">
        <v>1967</v>
      </c>
      <c r="D2036" s="116" t="s">
        <v>6287</v>
      </c>
      <c r="E2036" s="208">
        <v>49.38</v>
      </c>
    </row>
    <row r="2037" spans="2:5" ht="50.1" customHeight="1">
      <c r="B2037" s="209">
        <v>92420</v>
      </c>
      <c r="C2037" s="116" t="s">
        <v>1968</v>
      </c>
      <c r="D2037" s="116" t="s">
        <v>6287</v>
      </c>
      <c r="E2037" s="208">
        <v>66.989999999999995</v>
      </c>
    </row>
    <row r="2038" spans="2:5" ht="50.1" customHeight="1">
      <c r="B2038" s="209">
        <v>92421</v>
      </c>
      <c r="C2038" s="116" t="s">
        <v>1969</v>
      </c>
      <c r="D2038" s="116" t="s">
        <v>6287</v>
      </c>
      <c r="E2038" s="208">
        <v>61.23</v>
      </c>
    </row>
    <row r="2039" spans="2:5" ht="50.1" customHeight="1">
      <c r="B2039" s="209">
        <v>92422</v>
      </c>
      <c r="C2039" s="116" t="s">
        <v>1970</v>
      </c>
      <c r="D2039" s="116" t="s">
        <v>6287</v>
      </c>
      <c r="E2039" s="208">
        <v>45.63</v>
      </c>
    </row>
    <row r="2040" spans="2:5" ht="50.1" customHeight="1">
      <c r="B2040" s="209">
        <v>92423</v>
      </c>
      <c r="C2040" s="116" t="s">
        <v>1971</v>
      </c>
      <c r="D2040" s="116" t="s">
        <v>6287</v>
      </c>
      <c r="E2040" s="208">
        <v>40.64</v>
      </c>
    </row>
    <row r="2041" spans="2:5" ht="50.1" customHeight="1">
      <c r="B2041" s="209">
        <v>92424</v>
      </c>
      <c r="C2041" s="116" t="s">
        <v>1972</v>
      </c>
      <c r="D2041" s="116" t="s">
        <v>6287</v>
      </c>
      <c r="E2041" s="208">
        <v>55.95</v>
      </c>
    </row>
    <row r="2042" spans="2:5" ht="50.1" customHeight="1">
      <c r="B2042" s="209">
        <v>92425</v>
      </c>
      <c r="C2042" s="116" t="s">
        <v>1973</v>
      </c>
      <c r="D2042" s="116" t="s">
        <v>6287</v>
      </c>
      <c r="E2042" s="208">
        <v>50.94</v>
      </c>
    </row>
    <row r="2043" spans="2:5" ht="50.1" customHeight="1">
      <c r="B2043" s="209">
        <v>92426</v>
      </c>
      <c r="C2043" s="116" t="s">
        <v>1974</v>
      </c>
      <c r="D2043" s="116" t="s">
        <v>6287</v>
      </c>
      <c r="E2043" s="208">
        <v>40.86</v>
      </c>
    </row>
    <row r="2044" spans="2:5" ht="50.1" customHeight="1">
      <c r="B2044" s="209">
        <v>92427</v>
      </c>
      <c r="C2044" s="116" t="s">
        <v>1975</v>
      </c>
      <c r="D2044" s="116" t="s">
        <v>6287</v>
      </c>
      <c r="E2044" s="208">
        <v>36.229999999999997</v>
      </c>
    </row>
    <row r="2045" spans="2:5" ht="50.1" customHeight="1">
      <c r="B2045" s="209">
        <v>92428</v>
      </c>
      <c r="C2045" s="116" t="s">
        <v>1976</v>
      </c>
      <c r="D2045" s="116" t="s">
        <v>6287</v>
      </c>
      <c r="E2045" s="208">
        <v>50.4</v>
      </c>
    </row>
    <row r="2046" spans="2:5" ht="50.1" customHeight="1">
      <c r="B2046" s="209">
        <v>92429</v>
      </c>
      <c r="C2046" s="116" t="s">
        <v>1977</v>
      </c>
      <c r="D2046" s="116" t="s">
        <v>6287</v>
      </c>
      <c r="E2046" s="208">
        <v>45.78</v>
      </c>
    </row>
    <row r="2047" spans="2:5" ht="50.1" customHeight="1">
      <c r="B2047" s="209">
        <v>92430</v>
      </c>
      <c r="C2047" s="116" t="s">
        <v>1978</v>
      </c>
      <c r="D2047" s="116" t="s">
        <v>6287</v>
      </c>
      <c r="E2047" s="208">
        <v>36.78</v>
      </c>
    </row>
    <row r="2048" spans="2:5" ht="50.1" customHeight="1">
      <c r="B2048" s="209">
        <v>92431</v>
      </c>
      <c r="C2048" s="116" t="s">
        <v>1979</v>
      </c>
      <c r="D2048" s="116" t="s">
        <v>6287</v>
      </c>
      <c r="E2048" s="208">
        <v>32.39</v>
      </c>
    </row>
    <row r="2049" spans="2:5" ht="50.1" customHeight="1">
      <c r="B2049" s="209">
        <v>92432</v>
      </c>
      <c r="C2049" s="116" t="s">
        <v>1980</v>
      </c>
      <c r="D2049" s="116" t="s">
        <v>6287</v>
      </c>
      <c r="E2049" s="208">
        <v>45.85</v>
      </c>
    </row>
    <row r="2050" spans="2:5" ht="50.1" customHeight="1">
      <c r="B2050" s="209">
        <v>92433</v>
      </c>
      <c r="C2050" s="116" t="s">
        <v>1981</v>
      </c>
      <c r="D2050" s="116" t="s">
        <v>6287</v>
      </c>
      <c r="E2050" s="208">
        <v>41.46</v>
      </c>
    </row>
    <row r="2051" spans="2:5" ht="50.1" customHeight="1">
      <c r="B2051" s="209">
        <v>92434</v>
      </c>
      <c r="C2051" s="116" t="s">
        <v>1982</v>
      </c>
      <c r="D2051" s="116" t="s">
        <v>6287</v>
      </c>
      <c r="E2051" s="208">
        <v>35.159999999999997</v>
      </c>
    </row>
    <row r="2052" spans="2:5" ht="50.1" customHeight="1">
      <c r="B2052" s="209">
        <v>92435</v>
      </c>
      <c r="C2052" s="116" t="s">
        <v>1983</v>
      </c>
      <c r="D2052" s="116" t="s">
        <v>6287</v>
      </c>
      <c r="E2052" s="208">
        <v>30.91</v>
      </c>
    </row>
    <row r="2053" spans="2:5" ht="50.1" customHeight="1">
      <c r="B2053" s="209">
        <v>92436</v>
      </c>
      <c r="C2053" s="116" t="s">
        <v>1984</v>
      </c>
      <c r="D2053" s="116" t="s">
        <v>6287</v>
      </c>
      <c r="E2053" s="208">
        <v>43.9</v>
      </c>
    </row>
    <row r="2054" spans="2:5" ht="50.1" customHeight="1">
      <c r="B2054" s="209">
        <v>92437</v>
      </c>
      <c r="C2054" s="116" t="s">
        <v>1985</v>
      </c>
      <c r="D2054" s="116" t="s">
        <v>6287</v>
      </c>
      <c r="E2054" s="208">
        <v>39.67</v>
      </c>
    </row>
    <row r="2055" spans="2:5" ht="50.1" customHeight="1">
      <c r="B2055" s="209">
        <v>92438</v>
      </c>
      <c r="C2055" s="116" t="s">
        <v>1986</v>
      </c>
      <c r="D2055" s="116" t="s">
        <v>6287</v>
      </c>
      <c r="E2055" s="208">
        <v>33.979999999999997</v>
      </c>
    </row>
    <row r="2056" spans="2:5" ht="50.1" customHeight="1">
      <c r="B2056" s="209">
        <v>92439</v>
      </c>
      <c r="C2056" s="116" t="s">
        <v>1987</v>
      </c>
      <c r="D2056" s="116" t="s">
        <v>6287</v>
      </c>
      <c r="E2056" s="208">
        <v>29.83</v>
      </c>
    </row>
    <row r="2057" spans="2:5" ht="50.1" customHeight="1">
      <c r="B2057" s="209">
        <v>92440</v>
      </c>
      <c r="C2057" s="116" t="s">
        <v>1988</v>
      </c>
      <c r="D2057" s="116" t="s">
        <v>6287</v>
      </c>
      <c r="E2057" s="208">
        <v>42.49</v>
      </c>
    </row>
    <row r="2058" spans="2:5" ht="50.1" customHeight="1">
      <c r="B2058" s="209">
        <v>92441</v>
      </c>
      <c r="C2058" s="116" t="s">
        <v>1989</v>
      </c>
      <c r="D2058" s="116" t="s">
        <v>6287</v>
      </c>
      <c r="E2058" s="208">
        <v>38.380000000000003</v>
      </c>
    </row>
    <row r="2059" spans="2:5" ht="50.1" customHeight="1">
      <c r="B2059" s="209">
        <v>92442</v>
      </c>
      <c r="C2059" s="116" t="s">
        <v>1990</v>
      </c>
      <c r="D2059" s="116" t="s">
        <v>6287</v>
      </c>
      <c r="E2059" s="208">
        <v>31.64</v>
      </c>
    </row>
    <row r="2060" spans="2:5" ht="50.1" customHeight="1">
      <c r="B2060" s="209">
        <v>92443</v>
      </c>
      <c r="C2060" s="116" t="s">
        <v>1991</v>
      </c>
      <c r="D2060" s="116" t="s">
        <v>6287</v>
      </c>
      <c r="E2060" s="208">
        <v>27.64</v>
      </c>
    </row>
    <row r="2061" spans="2:5" ht="50.1" customHeight="1">
      <c r="B2061" s="209">
        <v>92444</v>
      </c>
      <c r="C2061" s="116" t="s">
        <v>1992</v>
      </c>
      <c r="D2061" s="116" t="s">
        <v>6287</v>
      </c>
      <c r="E2061" s="208">
        <v>39.880000000000003</v>
      </c>
    </row>
    <row r="2062" spans="2:5" ht="50.1" customHeight="1">
      <c r="B2062" s="209">
        <v>92445</v>
      </c>
      <c r="C2062" s="116" t="s">
        <v>1993</v>
      </c>
      <c r="D2062" s="116" t="s">
        <v>6287</v>
      </c>
      <c r="E2062" s="208">
        <v>35.869999999999997</v>
      </c>
    </row>
    <row r="2063" spans="2:5" ht="50.1" customHeight="1">
      <c r="B2063" s="209">
        <v>92446</v>
      </c>
      <c r="C2063" s="116" t="s">
        <v>1994</v>
      </c>
      <c r="D2063" s="116" t="s">
        <v>6287</v>
      </c>
      <c r="E2063" s="208">
        <v>150.38</v>
      </c>
    </row>
    <row r="2064" spans="2:5" ht="50.1" customHeight="1">
      <c r="B2064" s="209">
        <v>92447</v>
      </c>
      <c r="C2064" s="116" t="s">
        <v>1995</v>
      </c>
      <c r="D2064" s="116" t="s">
        <v>6287</v>
      </c>
      <c r="E2064" s="208">
        <v>106.41</v>
      </c>
    </row>
    <row r="2065" spans="2:5" ht="50.1" customHeight="1">
      <c r="B2065" s="209">
        <v>92448</v>
      </c>
      <c r="C2065" s="116" t="s">
        <v>1996</v>
      </c>
      <c r="D2065" s="116" t="s">
        <v>6287</v>
      </c>
      <c r="E2065" s="208">
        <v>83.51</v>
      </c>
    </row>
    <row r="2066" spans="2:5" ht="50.1" customHeight="1">
      <c r="B2066" s="209">
        <v>92449</v>
      </c>
      <c r="C2066" s="116" t="s">
        <v>1997</v>
      </c>
      <c r="D2066" s="116" t="s">
        <v>6287</v>
      </c>
      <c r="E2066" s="208">
        <v>139.31</v>
      </c>
    </row>
    <row r="2067" spans="2:5" ht="50.1" customHeight="1">
      <c r="B2067" s="209">
        <v>92450</v>
      </c>
      <c r="C2067" s="116" t="s">
        <v>1998</v>
      </c>
      <c r="D2067" s="116" t="s">
        <v>6287</v>
      </c>
      <c r="E2067" s="208">
        <v>196.74</v>
      </c>
    </row>
    <row r="2068" spans="2:5" ht="50.1" customHeight="1">
      <c r="B2068" s="209">
        <v>92451</v>
      </c>
      <c r="C2068" s="116" t="s">
        <v>1999</v>
      </c>
      <c r="D2068" s="116" t="s">
        <v>6287</v>
      </c>
      <c r="E2068" s="208">
        <v>98.06</v>
      </c>
    </row>
    <row r="2069" spans="2:5" ht="50.1" customHeight="1">
      <c r="B2069" s="209">
        <v>92452</v>
      </c>
      <c r="C2069" s="116" t="s">
        <v>2000</v>
      </c>
      <c r="D2069" s="116" t="s">
        <v>6287</v>
      </c>
      <c r="E2069" s="208">
        <v>97.11</v>
      </c>
    </row>
    <row r="2070" spans="2:5" ht="50.1" customHeight="1">
      <c r="B2070" s="209">
        <v>92453</v>
      </c>
      <c r="C2070" s="116" t="s">
        <v>2001</v>
      </c>
      <c r="D2070" s="116" t="s">
        <v>6287</v>
      </c>
      <c r="E2070" s="208">
        <v>118.01</v>
      </c>
    </row>
    <row r="2071" spans="2:5" ht="50.1" customHeight="1">
      <c r="B2071" s="209">
        <v>92454</v>
      </c>
      <c r="C2071" s="116" t="s">
        <v>2002</v>
      </c>
      <c r="D2071" s="116" t="s">
        <v>6287</v>
      </c>
      <c r="E2071" s="208">
        <v>179.27</v>
      </c>
    </row>
    <row r="2072" spans="2:5" ht="50.1" customHeight="1">
      <c r="B2072" s="209">
        <v>92455</v>
      </c>
      <c r="C2072" s="116" t="s">
        <v>2003</v>
      </c>
      <c r="D2072" s="116" t="s">
        <v>6287</v>
      </c>
      <c r="E2072" s="208">
        <v>79.66</v>
      </c>
    </row>
    <row r="2073" spans="2:5" ht="50.1" customHeight="1">
      <c r="B2073" s="209">
        <v>92456</v>
      </c>
      <c r="C2073" s="116" t="s">
        <v>2004</v>
      </c>
      <c r="D2073" s="116" t="s">
        <v>6287</v>
      </c>
      <c r="E2073" s="208">
        <v>79.92</v>
      </c>
    </row>
    <row r="2074" spans="2:5" ht="50.1" customHeight="1">
      <c r="B2074" s="209">
        <v>92457</v>
      </c>
      <c r="C2074" s="116" t="s">
        <v>2005</v>
      </c>
      <c r="D2074" s="116" t="s">
        <v>6287</v>
      </c>
      <c r="E2074" s="208">
        <v>102.42</v>
      </c>
    </row>
    <row r="2075" spans="2:5" ht="50.1" customHeight="1">
      <c r="B2075" s="209">
        <v>92458</v>
      </c>
      <c r="C2075" s="116" t="s">
        <v>2006</v>
      </c>
      <c r="D2075" s="116" t="s">
        <v>6287</v>
      </c>
      <c r="E2075" s="208">
        <v>168.02</v>
      </c>
    </row>
    <row r="2076" spans="2:5" ht="50.1" customHeight="1">
      <c r="B2076" s="209">
        <v>92459</v>
      </c>
      <c r="C2076" s="116" t="s">
        <v>2007</v>
      </c>
      <c r="D2076" s="116" t="s">
        <v>6287</v>
      </c>
      <c r="E2076" s="208">
        <v>67.569999999999993</v>
      </c>
    </row>
    <row r="2077" spans="2:5" ht="50.1" customHeight="1">
      <c r="B2077" s="209">
        <v>92460</v>
      </c>
      <c r="C2077" s="116" t="s">
        <v>2008</v>
      </c>
      <c r="D2077" s="116" t="s">
        <v>6287</v>
      </c>
      <c r="E2077" s="208">
        <v>65.900000000000006</v>
      </c>
    </row>
    <row r="2078" spans="2:5" ht="50.1" customHeight="1">
      <c r="B2078" s="209">
        <v>92461</v>
      </c>
      <c r="C2078" s="116" t="s">
        <v>2009</v>
      </c>
      <c r="D2078" s="116" t="s">
        <v>6287</v>
      </c>
      <c r="E2078" s="208">
        <v>94.03</v>
      </c>
    </row>
    <row r="2079" spans="2:5" ht="50.1" customHeight="1">
      <c r="B2079" s="209">
        <v>92462</v>
      </c>
      <c r="C2079" s="116" t="s">
        <v>2010</v>
      </c>
      <c r="D2079" s="116" t="s">
        <v>6287</v>
      </c>
      <c r="E2079" s="208">
        <v>160.72999999999999</v>
      </c>
    </row>
    <row r="2080" spans="2:5" ht="50.1" customHeight="1">
      <c r="B2080" s="209">
        <v>92463</v>
      </c>
      <c r="C2080" s="116" t="s">
        <v>2011</v>
      </c>
      <c r="D2080" s="116" t="s">
        <v>6287</v>
      </c>
      <c r="E2080" s="208">
        <v>60.94</v>
      </c>
    </row>
    <row r="2081" spans="2:5" ht="50.1" customHeight="1">
      <c r="B2081" s="209">
        <v>92464</v>
      </c>
      <c r="C2081" s="116" t="s">
        <v>2012</v>
      </c>
      <c r="D2081" s="116" t="s">
        <v>6287</v>
      </c>
      <c r="E2081" s="208">
        <v>62.39</v>
      </c>
    </row>
    <row r="2082" spans="2:5" ht="50.1" customHeight="1">
      <c r="B2082" s="209">
        <v>92465</v>
      </c>
      <c r="C2082" s="116" t="s">
        <v>2013</v>
      </c>
      <c r="D2082" s="116" t="s">
        <v>6287</v>
      </c>
      <c r="E2082" s="208">
        <v>74.760000000000005</v>
      </c>
    </row>
    <row r="2083" spans="2:5" ht="50.1" customHeight="1">
      <c r="B2083" s="209">
        <v>92466</v>
      </c>
      <c r="C2083" s="116" t="s">
        <v>2014</v>
      </c>
      <c r="D2083" s="116" t="s">
        <v>6287</v>
      </c>
      <c r="E2083" s="208">
        <v>154.01</v>
      </c>
    </row>
    <row r="2084" spans="2:5" ht="50.1" customHeight="1">
      <c r="B2084" s="209">
        <v>92467</v>
      </c>
      <c r="C2084" s="116" t="s">
        <v>2015</v>
      </c>
      <c r="D2084" s="116" t="s">
        <v>6287</v>
      </c>
      <c r="E2084" s="208">
        <v>49.08</v>
      </c>
    </row>
    <row r="2085" spans="2:5" ht="50.1" customHeight="1">
      <c r="B2085" s="209">
        <v>92468</v>
      </c>
      <c r="C2085" s="116" t="s">
        <v>2016</v>
      </c>
      <c r="D2085" s="116" t="s">
        <v>6287</v>
      </c>
      <c r="E2085" s="208">
        <v>56.13</v>
      </c>
    </row>
    <row r="2086" spans="2:5" ht="50.1" customHeight="1">
      <c r="B2086" s="209">
        <v>92469</v>
      </c>
      <c r="C2086" s="116" t="s">
        <v>2017</v>
      </c>
      <c r="D2086" s="116" t="s">
        <v>6287</v>
      </c>
      <c r="E2086" s="208">
        <v>68.349999999999994</v>
      </c>
    </row>
    <row r="2087" spans="2:5" ht="50.1" customHeight="1">
      <c r="B2087" s="209">
        <v>92470</v>
      </c>
      <c r="C2087" s="116" t="s">
        <v>2018</v>
      </c>
      <c r="D2087" s="116" t="s">
        <v>6287</v>
      </c>
      <c r="E2087" s="208">
        <v>150.01</v>
      </c>
    </row>
    <row r="2088" spans="2:5" ht="50.1" customHeight="1">
      <c r="B2088" s="209">
        <v>92471</v>
      </c>
      <c r="C2088" s="116" t="s">
        <v>2019</v>
      </c>
      <c r="D2088" s="116" t="s">
        <v>6287</v>
      </c>
      <c r="E2088" s="208">
        <v>44.92</v>
      </c>
    </row>
    <row r="2089" spans="2:5" ht="50.1" customHeight="1">
      <c r="B2089" s="209">
        <v>92472</v>
      </c>
      <c r="C2089" s="116" t="s">
        <v>2020</v>
      </c>
      <c r="D2089" s="116" t="s">
        <v>6287</v>
      </c>
      <c r="E2089" s="208">
        <v>52.75</v>
      </c>
    </row>
    <row r="2090" spans="2:5" ht="50.1" customHeight="1">
      <c r="B2090" s="209">
        <v>92473</v>
      </c>
      <c r="C2090" s="116" t="s">
        <v>2021</v>
      </c>
      <c r="D2090" s="116" t="s">
        <v>6287</v>
      </c>
      <c r="E2090" s="208">
        <v>63.06</v>
      </c>
    </row>
    <row r="2091" spans="2:5" ht="50.1" customHeight="1">
      <c r="B2091" s="209">
        <v>92474</v>
      </c>
      <c r="C2091" s="116" t="s">
        <v>2022</v>
      </c>
      <c r="D2091" s="116" t="s">
        <v>6287</v>
      </c>
      <c r="E2091" s="208">
        <v>146.53</v>
      </c>
    </row>
    <row r="2092" spans="2:5" ht="50.1" customHeight="1">
      <c r="B2092" s="209">
        <v>92475</v>
      </c>
      <c r="C2092" s="116" t="s">
        <v>2023</v>
      </c>
      <c r="D2092" s="116" t="s">
        <v>6287</v>
      </c>
      <c r="E2092" s="208">
        <v>41.49</v>
      </c>
    </row>
    <row r="2093" spans="2:5" ht="50.1" customHeight="1">
      <c r="B2093" s="209">
        <v>92476</v>
      </c>
      <c r="C2093" s="116" t="s">
        <v>2024</v>
      </c>
      <c r="D2093" s="116" t="s">
        <v>6287</v>
      </c>
      <c r="E2093" s="208">
        <v>49.83</v>
      </c>
    </row>
    <row r="2094" spans="2:5" ht="50.1" customHeight="1">
      <c r="B2094" s="209">
        <v>92477</v>
      </c>
      <c r="C2094" s="116" t="s">
        <v>2025</v>
      </c>
      <c r="D2094" s="116" t="s">
        <v>6287</v>
      </c>
      <c r="E2094" s="208">
        <v>52.06</v>
      </c>
    </row>
    <row r="2095" spans="2:5" ht="50.1" customHeight="1">
      <c r="B2095" s="209">
        <v>92478</v>
      </c>
      <c r="C2095" s="116" t="s">
        <v>2026</v>
      </c>
      <c r="D2095" s="116" t="s">
        <v>6287</v>
      </c>
      <c r="E2095" s="208">
        <v>139.79</v>
      </c>
    </row>
    <row r="2096" spans="2:5" ht="50.1" customHeight="1">
      <c r="B2096" s="209">
        <v>92479</v>
      </c>
      <c r="C2096" s="116" t="s">
        <v>2027</v>
      </c>
      <c r="D2096" s="116" t="s">
        <v>6287</v>
      </c>
      <c r="E2096" s="208">
        <v>34.33</v>
      </c>
    </row>
    <row r="2097" spans="2:5" ht="50.1" customHeight="1">
      <c r="B2097" s="209">
        <v>92480</v>
      </c>
      <c r="C2097" s="116" t="s">
        <v>2028</v>
      </c>
      <c r="D2097" s="116" t="s">
        <v>6287</v>
      </c>
      <c r="E2097" s="208">
        <v>44.16</v>
      </c>
    </row>
    <row r="2098" spans="2:5" ht="50.1" customHeight="1">
      <c r="B2098" s="209">
        <v>92481</v>
      </c>
      <c r="C2098" s="116" t="s">
        <v>2029</v>
      </c>
      <c r="D2098" s="116" t="s">
        <v>6287</v>
      </c>
      <c r="E2098" s="208">
        <v>197.09</v>
      </c>
    </row>
    <row r="2099" spans="2:5" ht="50.1" customHeight="1">
      <c r="B2099" s="209">
        <v>92482</v>
      </c>
      <c r="C2099" s="116" t="s">
        <v>2030</v>
      </c>
      <c r="D2099" s="116" t="s">
        <v>6287</v>
      </c>
      <c r="E2099" s="208">
        <v>187.2</v>
      </c>
    </row>
    <row r="2100" spans="2:5" ht="50.1" customHeight="1">
      <c r="B2100" s="209">
        <v>92483</v>
      </c>
      <c r="C2100" s="116" t="s">
        <v>2031</v>
      </c>
      <c r="D2100" s="116" t="s">
        <v>6287</v>
      </c>
      <c r="E2100" s="208">
        <v>145.59</v>
      </c>
    </row>
    <row r="2101" spans="2:5" ht="50.1" customHeight="1">
      <c r="B2101" s="209">
        <v>92484</v>
      </c>
      <c r="C2101" s="116" t="s">
        <v>2032</v>
      </c>
      <c r="D2101" s="116" t="s">
        <v>6287</v>
      </c>
      <c r="E2101" s="208">
        <v>136.84</v>
      </c>
    </row>
    <row r="2102" spans="2:5" ht="50.1" customHeight="1">
      <c r="B2102" s="209">
        <v>92485</v>
      </c>
      <c r="C2102" s="116" t="s">
        <v>2033</v>
      </c>
      <c r="D2102" s="116" t="s">
        <v>6287</v>
      </c>
      <c r="E2102" s="208">
        <v>102.34</v>
      </c>
    </row>
    <row r="2103" spans="2:5" ht="50.1" customHeight="1">
      <c r="B2103" s="209">
        <v>92486</v>
      </c>
      <c r="C2103" s="116" t="s">
        <v>2034</v>
      </c>
      <c r="D2103" s="116" t="s">
        <v>6287</v>
      </c>
      <c r="E2103" s="208">
        <v>95.63</v>
      </c>
    </row>
    <row r="2104" spans="2:5" ht="50.1" customHeight="1">
      <c r="B2104" s="209">
        <v>92487</v>
      </c>
      <c r="C2104" s="116" t="s">
        <v>2035</v>
      </c>
      <c r="D2104" s="116" t="s">
        <v>6287</v>
      </c>
      <c r="E2104" s="208">
        <v>62.86</v>
      </c>
    </row>
    <row r="2105" spans="2:5" ht="50.1" customHeight="1">
      <c r="B2105" s="209">
        <v>92488</v>
      </c>
      <c r="C2105" s="116" t="s">
        <v>2036</v>
      </c>
      <c r="D2105" s="116" t="s">
        <v>6287</v>
      </c>
      <c r="E2105" s="208">
        <v>60.55</v>
      </c>
    </row>
    <row r="2106" spans="2:5" ht="50.1" customHeight="1">
      <c r="B2106" s="209">
        <v>92489</v>
      </c>
      <c r="C2106" s="116" t="s">
        <v>2037</v>
      </c>
      <c r="D2106" s="116" t="s">
        <v>6287</v>
      </c>
      <c r="E2106" s="208">
        <v>36.6</v>
      </c>
    </row>
    <row r="2107" spans="2:5" ht="50.1" customHeight="1">
      <c r="B2107" s="209">
        <v>92490</v>
      </c>
      <c r="C2107" s="116" t="s">
        <v>2038</v>
      </c>
      <c r="D2107" s="116" t="s">
        <v>6287</v>
      </c>
      <c r="E2107" s="208">
        <v>34.479999999999997</v>
      </c>
    </row>
    <row r="2108" spans="2:5" ht="50.1" customHeight="1">
      <c r="B2108" s="209">
        <v>92491</v>
      </c>
      <c r="C2108" s="116" t="s">
        <v>2039</v>
      </c>
      <c r="D2108" s="116" t="s">
        <v>6287</v>
      </c>
      <c r="E2108" s="208">
        <v>60.6</v>
      </c>
    </row>
    <row r="2109" spans="2:5" ht="50.1" customHeight="1">
      <c r="B2109" s="209">
        <v>92492</v>
      </c>
      <c r="C2109" s="116" t="s">
        <v>2040</v>
      </c>
      <c r="D2109" s="116" t="s">
        <v>6287</v>
      </c>
      <c r="E2109" s="208">
        <v>58.39</v>
      </c>
    </row>
    <row r="2110" spans="2:5" ht="50.1" customHeight="1">
      <c r="B2110" s="209">
        <v>92493</v>
      </c>
      <c r="C2110" s="116" t="s">
        <v>2041</v>
      </c>
      <c r="D2110" s="116" t="s">
        <v>6287</v>
      </c>
      <c r="E2110" s="208">
        <v>32.81</v>
      </c>
    </row>
    <row r="2111" spans="2:5" ht="50.1" customHeight="1">
      <c r="B2111" s="209">
        <v>92494</v>
      </c>
      <c r="C2111" s="116" t="s">
        <v>2042</v>
      </c>
      <c r="D2111" s="116" t="s">
        <v>6287</v>
      </c>
      <c r="E2111" s="208">
        <v>32.67</v>
      </c>
    </row>
    <row r="2112" spans="2:5" ht="50.1" customHeight="1">
      <c r="B2112" s="209">
        <v>92495</v>
      </c>
      <c r="C2112" s="116" t="s">
        <v>2043</v>
      </c>
      <c r="D2112" s="116" t="s">
        <v>6287</v>
      </c>
      <c r="E2112" s="208">
        <v>59.07</v>
      </c>
    </row>
    <row r="2113" spans="2:5" ht="50.1" customHeight="1">
      <c r="B2113" s="209">
        <v>92496</v>
      </c>
      <c r="C2113" s="116" t="s">
        <v>2044</v>
      </c>
      <c r="D2113" s="116" t="s">
        <v>6287</v>
      </c>
      <c r="E2113" s="208">
        <v>56.95</v>
      </c>
    </row>
    <row r="2114" spans="2:5" ht="50.1" customHeight="1">
      <c r="B2114" s="209">
        <v>92497</v>
      </c>
      <c r="C2114" s="116" t="s">
        <v>2045</v>
      </c>
      <c r="D2114" s="116" t="s">
        <v>6287</v>
      </c>
      <c r="E2114" s="208">
        <v>33.43</v>
      </c>
    </row>
    <row r="2115" spans="2:5" ht="50.1" customHeight="1">
      <c r="B2115" s="209">
        <v>92498</v>
      </c>
      <c r="C2115" s="116" t="s">
        <v>2046</v>
      </c>
      <c r="D2115" s="116" t="s">
        <v>6287</v>
      </c>
      <c r="E2115" s="208">
        <v>31.46</v>
      </c>
    </row>
    <row r="2116" spans="2:5" ht="50.1" customHeight="1">
      <c r="B2116" s="209">
        <v>92499</v>
      </c>
      <c r="C2116" s="116" t="s">
        <v>2047</v>
      </c>
      <c r="D2116" s="116" t="s">
        <v>6287</v>
      </c>
      <c r="E2116" s="208">
        <v>58.15</v>
      </c>
    </row>
    <row r="2117" spans="2:5" ht="50.1" customHeight="1">
      <c r="B2117" s="209">
        <v>92500</v>
      </c>
      <c r="C2117" s="116" t="s">
        <v>2048</v>
      </c>
      <c r="D2117" s="116" t="s">
        <v>6287</v>
      </c>
      <c r="E2117" s="208">
        <v>56.08</v>
      </c>
    </row>
    <row r="2118" spans="2:5" ht="50.1" customHeight="1">
      <c r="B2118" s="209">
        <v>92501</v>
      </c>
      <c r="C2118" s="116" t="s">
        <v>2049</v>
      </c>
      <c r="D2118" s="116" t="s">
        <v>6287</v>
      </c>
      <c r="E2118" s="208">
        <v>32.68</v>
      </c>
    </row>
    <row r="2119" spans="2:5" ht="50.1" customHeight="1">
      <c r="B2119" s="209">
        <v>92502</v>
      </c>
      <c r="C2119" s="116" t="s">
        <v>2050</v>
      </c>
      <c r="D2119" s="116" t="s">
        <v>6287</v>
      </c>
      <c r="E2119" s="208">
        <v>30.76</v>
      </c>
    </row>
    <row r="2120" spans="2:5" ht="50.1" customHeight="1">
      <c r="B2120" s="209">
        <v>92503</v>
      </c>
      <c r="C2120" s="116" t="s">
        <v>2051</v>
      </c>
      <c r="D2120" s="116" t="s">
        <v>6287</v>
      </c>
      <c r="E2120" s="208">
        <v>56.67</v>
      </c>
    </row>
    <row r="2121" spans="2:5" ht="50.1" customHeight="1">
      <c r="B2121" s="209">
        <v>92504</v>
      </c>
      <c r="C2121" s="116" t="s">
        <v>2052</v>
      </c>
      <c r="D2121" s="116" t="s">
        <v>6287</v>
      </c>
      <c r="E2121" s="208">
        <v>35.83</v>
      </c>
    </row>
    <row r="2122" spans="2:5" ht="50.1" customHeight="1">
      <c r="B2122" s="209">
        <v>92505</v>
      </c>
      <c r="C2122" s="116" t="s">
        <v>2053</v>
      </c>
      <c r="D2122" s="116" t="s">
        <v>6287</v>
      </c>
      <c r="E2122" s="208">
        <v>31.43</v>
      </c>
    </row>
    <row r="2123" spans="2:5" ht="50.1" customHeight="1">
      <c r="B2123" s="209">
        <v>92506</v>
      </c>
      <c r="C2123" s="116" t="s">
        <v>2054</v>
      </c>
      <c r="D2123" s="116" t="s">
        <v>6287</v>
      </c>
      <c r="E2123" s="208">
        <v>29.58</v>
      </c>
    </row>
    <row r="2124" spans="2:5" ht="50.1" customHeight="1">
      <c r="B2124" s="209">
        <v>92507</v>
      </c>
      <c r="C2124" s="116" t="s">
        <v>2055</v>
      </c>
      <c r="D2124" s="116" t="s">
        <v>6287</v>
      </c>
      <c r="E2124" s="208">
        <v>63.68</v>
      </c>
    </row>
    <row r="2125" spans="2:5" ht="50.1" customHeight="1">
      <c r="B2125" s="209">
        <v>92508</v>
      </c>
      <c r="C2125" s="116" t="s">
        <v>2056</v>
      </c>
      <c r="D2125" s="116" t="s">
        <v>6287</v>
      </c>
      <c r="E2125" s="208">
        <v>61.84</v>
      </c>
    </row>
    <row r="2126" spans="2:5" ht="50.1" customHeight="1">
      <c r="B2126" s="209">
        <v>92509</v>
      </c>
      <c r="C2126" s="116" t="s">
        <v>2057</v>
      </c>
      <c r="D2126" s="116" t="s">
        <v>6287</v>
      </c>
      <c r="E2126" s="208">
        <v>34.14</v>
      </c>
    </row>
    <row r="2127" spans="2:5" ht="50.1" customHeight="1">
      <c r="B2127" s="209">
        <v>92510</v>
      </c>
      <c r="C2127" s="116" t="s">
        <v>2058</v>
      </c>
      <c r="D2127" s="116" t="s">
        <v>6287</v>
      </c>
      <c r="E2127" s="208">
        <v>32.44</v>
      </c>
    </row>
    <row r="2128" spans="2:5" ht="50.1" customHeight="1">
      <c r="B2128" s="209">
        <v>92511</v>
      </c>
      <c r="C2128" s="116" t="s">
        <v>2059</v>
      </c>
      <c r="D2128" s="116" t="s">
        <v>6287</v>
      </c>
      <c r="E2128" s="208">
        <v>51.59</v>
      </c>
    </row>
    <row r="2129" spans="2:5" ht="50.1" customHeight="1">
      <c r="B2129" s="209">
        <v>92512</v>
      </c>
      <c r="C2129" s="116" t="s">
        <v>2060</v>
      </c>
      <c r="D2129" s="116" t="s">
        <v>6287</v>
      </c>
      <c r="E2129" s="208">
        <v>50.16</v>
      </c>
    </row>
    <row r="2130" spans="2:5" ht="50.1" customHeight="1">
      <c r="B2130" s="209">
        <v>92513</v>
      </c>
      <c r="C2130" s="116" t="s">
        <v>2061</v>
      </c>
      <c r="D2130" s="116" t="s">
        <v>6287</v>
      </c>
      <c r="E2130" s="208">
        <v>24.51</v>
      </c>
    </row>
    <row r="2131" spans="2:5" ht="50.1" customHeight="1">
      <c r="B2131" s="209">
        <v>92514</v>
      </c>
      <c r="C2131" s="116" t="s">
        <v>2062</v>
      </c>
      <c r="D2131" s="116" t="s">
        <v>6287</v>
      </c>
      <c r="E2131" s="208">
        <v>23.2</v>
      </c>
    </row>
    <row r="2132" spans="2:5" ht="50.1" customHeight="1">
      <c r="B2132" s="209">
        <v>92515</v>
      </c>
      <c r="C2132" s="116" t="s">
        <v>2063</v>
      </c>
      <c r="D2132" s="116" t="s">
        <v>6287</v>
      </c>
      <c r="E2132" s="208">
        <v>46.45</v>
      </c>
    </row>
    <row r="2133" spans="2:5" ht="50.1" customHeight="1">
      <c r="B2133" s="209">
        <v>92516</v>
      </c>
      <c r="C2133" s="116" t="s">
        <v>2064</v>
      </c>
      <c r="D2133" s="116" t="s">
        <v>6287</v>
      </c>
      <c r="E2133" s="208">
        <v>45.22</v>
      </c>
    </row>
    <row r="2134" spans="2:5" ht="50.1" customHeight="1">
      <c r="B2134" s="209">
        <v>92517</v>
      </c>
      <c r="C2134" s="116" t="s">
        <v>2065</v>
      </c>
      <c r="D2134" s="116" t="s">
        <v>6287</v>
      </c>
      <c r="E2134" s="208">
        <v>20.49</v>
      </c>
    </row>
    <row r="2135" spans="2:5" ht="50.1" customHeight="1">
      <c r="B2135" s="209">
        <v>92518</v>
      </c>
      <c r="C2135" s="116" t="s">
        <v>2066</v>
      </c>
      <c r="D2135" s="116" t="s">
        <v>6287</v>
      </c>
      <c r="E2135" s="208">
        <v>19.34</v>
      </c>
    </row>
    <row r="2136" spans="2:5" ht="50.1" customHeight="1">
      <c r="B2136" s="209">
        <v>92519</v>
      </c>
      <c r="C2136" s="116" t="s">
        <v>2067</v>
      </c>
      <c r="D2136" s="116" t="s">
        <v>6287</v>
      </c>
      <c r="E2136" s="208">
        <v>43.83</v>
      </c>
    </row>
    <row r="2137" spans="2:5" ht="50.1" customHeight="1">
      <c r="B2137" s="209">
        <v>92520</v>
      </c>
      <c r="C2137" s="116" t="s">
        <v>2068</v>
      </c>
      <c r="D2137" s="116" t="s">
        <v>6287</v>
      </c>
      <c r="E2137" s="208">
        <v>42.71</v>
      </c>
    </row>
    <row r="2138" spans="2:5" ht="50.1" customHeight="1">
      <c r="B2138" s="209">
        <v>92521</v>
      </c>
      <c r="C2138" s="116" t="s">
        <v>2069</v>
      </c>
      <c r="D2138" s="116" t="s">
        <v>6287</v>
      </c>
      <c r="E2138" s="208">
        <v>18.420000000000002</v>
      </c>
    </row>
    <row r="2139" spans="2:5" ht="50.1" customHeight="1">
      <c r="B2139" s="209">
        <v>92522</v>
      </c>
      <c r="C2139" s="116" t="s">
        <v>2070</v>
      </c>
      <c r="D2139" s="116" t="s">
        <v>6287</v>
      </c>
      <c r="E2139" s="208">
        <v>17.36</v>
      </c>
    </row>
    <row r="2140" spans="2:5" ht="50.1" customHeight="1">
      <c r="B2140" s="209">
        <v>92523</v>
      </c>
      <c r="C2140" s="116" t="s">
        <v>2071</v>
      </c>
      <c r="D2140" s="116" t="s">
        <v>6287</v>
      </c>
      <c r="E2140" s="208">
        <v>42.23</v>
      </c>
    </row>
    <row r="2141" spans="2:5" ht="50.1" customHeight="1">
      <c r="B2141" s="209">
        <v>92524</v>
      </c>
      <c r="C2141" s="116" t="s">
        <v>2072</v>
      </c>
      <c r="D2141" s="116" t="s">
        <v>6287</v>
      </c>
      <c r="E2141" s="208">
        <v>41.15</v>
      </c>
    </row>
    <row r="2142" spans="2:5" ht="50.1" customHeight="1">
      <c r="B2142" s="209">
        <v>92525</v>
      </c>
      <c r="C2142" s="116" t="s">
        <v>2073</v>
      </c>
      <c r="D2142" s="116" t="s">
        <v>6287</v>
      </c>
      <c r="E2142" s="208">
        <v>17.149999999999999</v>
      </c>
    </row>
    <row r="2143" spans="2:5" ht="50.1" customHeight="1">
      <c r="B2143" s="209">
        <v>92526</v>
      </c>
      <c r="C2143" s="116" t="s">
        <v>2074</v>
      </c>
      <c r="D2143" s="116" t="s">
        <v>6287</v>
      </c>
      <c r="E2143" s="208">
        <v>16.13</v>
      </c>
    </row>
    <row r="2144" spans="2:5" ht="50.1" customHeight="1">
      <c r="B2144" s="209">
        <v>92527</v>
      </c>
      <c r="C2144" s="116" t="s">
        <v>2075</v>
      </c>
      <c r="D2144" s="116" t="s">
        <v>6287</v>
      </c>
      <c r="E2144" s="208">
        <v>41.27</v>
      </c>
    </row>
    <row r="2145" spans="2:5" ht="50.1" customHeight="1">
      <c r="B2145" s="209">
        <v>92528</v>
      </c>
      <c r="C2145" s="116" t="s">
        <v>2076</v>
      </c>
      <c r="D2145" s="116" t="s">
        <v>6287</v>
      </c>
      <c r="E2145" s="208">
        <v>40.229999999999997</v>
      </c>
    </row>
    <row r="2146" spans="2:5" ht="50.1" customHeight="1">
      <c r="B2146" s="209">
        <v>92529</v>
      </c>
      <c r="C2146" s="116" t="s">
        <v>2077</v>
      </c>
      <c r="D2146" s="116" t="s">
        <v>6287</v>
      </c>
      <c r="E2146" s="208">
        <v>16.39</v>
      </c>
    </row>
    <row r="2147" spans="2:5" ht="50.1" customHeight="1">
      <c r="B2147" s="209">
        <v>92530</v>
      </c>
      <c r="C2147" s="116" t="s">
        <v>2078</v>
      </c>
      <c r="D2147" s="116" t="s">
        <v>6287</v>
      </c>
      <c r="E2147" s="208">
        <v>15.4</v>
      </c>
    </row>
    <row r="2148" spans="2:5" ht="50.1" customHeight="1">
      <c r="B2148" s="209">
        <v>92531</v>
      </c>
      <c r="C2148" s="116" t="s">
        <v>2079</v>
      </c>
      <c r="D2148" s="116" t="s">
        <v>6287</v>
      </c>
      <c r="E2148" s="208">
        <v>40.54</v>
      </c>
    </row>
    <row r="2149" spans="2:5" ht="50.1" customHeight="1">
      <c r="B2149" s="209">
        <v>92532</v>
      </c>
      <c r="C2149" s="116" t="s">
        <v>2080</v>
      </c>
      <c r="D2149" s="116" t="s">
        <v>6287</v>
      </c>
      <c r="E2149" s="208">
        <v>39.53</v>
      </c>
    </row>
    <row r="2150" spans="2:5" ht="50.1" customHeight="1">
      <c r="B2150" s="209">
        <v>92533</v>
      </c>
      <c r="C2150" s="116" t="s">
        <v>2081</v>
      </c>
      <c r="D2150" s="116" t="s">
        <v>6287</v>
      </c>
      <c r="E2150" s="208">
        <v>15.83</v>
      </c>
    </row>
    <row r="2151" spans="2:5" ht="50.1" customHeight="1">
      <c r="B2151" s="209">
        <v>92534</v>
      </c>
      <c r="C2151" s="116" t="s">
        <v>2082</v>
      </c>
      <c r="D2151" s="116" t="s">
        <v>6287</v>
      </c>
      <c r="E2151" s="208">
        <v>14.89</v>
      </c>
    </row>
    <row r="2152" spans="2:5" ht="50.1" customHeight="1">
      <c r="B2152" s="209">
        <v>92535</v>
      </c>
      <c r="C2152" s="116" t="s">
        <v>2083</v>
      </c>
      <c r="D2152" s="116" t="s">
        <v>6287</v>
      </c>
      <c r="E2152" s="208">
        <v>39.299999999999997</v>
      </c>
    </row>
    <row r="2153" spans="2:5" ht="50.1" customHeight="1">
      <c r="B2153" s="209">
        <v>92536</v>
      </c>
      <c r="C2153" s="116" t="s">
        <v>2084</v>
      </c>
      <c r="D2153" s="116" t="s">
        <v>6287</v>
      </c>
      <c r="E2153" s="208">
        <v>38.31</v>
      </c>
    </row>
    <row r="2154" spans="2:5" ht="50.1" customHeight="1">
      <c r="B2154" s="209">
        <v>92537</v>
      </c>
      <c r="C2154" s="116" t="s">
        <v>2085</v>
      </c>
      <c r="D2154" s="116" t="s">
        <v>6287</v>
      </c>
      <c r="E2154" s="208">
        <v>14.79</v>
      </c>
    </row>
    <row r="2155" spans="2:5" ht="50.1" customHeight="1">
      <c r="B2155" s="209">
        <v>92538</v>
      </c>
      <c r="C2155" s="116" t="s">
        <v>2086</v>
      </c>
      <c r="D2155" s="116" t="s">
        <v>6287</v>
      </c>
      <c r="E2155" s="208">
        <v>13.87</v>
      </c>
    </row>
    <row r="2156" spans="2:5" ht="50.1" customHeight="1">
      <c r="B2156" s="209">
        <v>95934</v>
      </c>
      <c r="C2156" s="116" t="s">
        <v>2087</v>
      </c>
      <c r="D2156" s="116" t="s">
        <v>6287</v>
      </c>
      <c r="E2156" s="208">
        <v>85.64</v>
      </c>
    </row>
    <row r="2157" spans="2:5" ht="50.1" customHeight="1">
      <c r="B2157" s="209">
        <v>95935</v>
      </c>
      <c r="C2157" s="116" t="s">
        <v>2088</v>
      </c>
      <c r="D2157" s="116" t="s">
        <v>6287</v>
      </c>
      <c r="E2157" s="208">
        <v>78.91</v>
      </c>
    </row>
    <row r="2158" spans="2:5" ht="50.1" customHeight="1">
      <c r="B2158" s="209">
        <v>95936</v>
      </c>
      <c r="C2158" s="116" t="s">
        <v>2089</v>
      </c>
      <c r="D2158" s="116" t="s">
        <v>6287</v>
      </c>
      <c r="E2158" s="208">
        <v>126.15</v>
      </c>
    </row>
    <row r="2159" spans="2:5" ht="50.1" customHeight="1">
      <c r="B2159" s="209">
        <v>95937</v>
      </c>
      <c r="C2159" s="116" t="s">
        <v>2090</v>
      </c>
      <c r="D2159" s="116" t="s">
        <v>6287</v>
      </c>
      <c r="E2159" s="208">
        <v>260.76</v>
      </c>
    </row>
    <row r="2160" spans="2:5" ht="50.1" customHeight="1">
      <c r="B2160" s="209">
        <v>95938</v>
      </c>
      <c r="C2160" s="116" t="s">
        <v>2091</v>
      </c>
      <c r="D2160" s="116" t="s">
        <v>6287</v>
      </c>
      <c r="E2160" s="208">
        <v>219.19</v>
      </c>
    </row>
    <row r="2161" spans="2:5" ht="50.1" customHeight="1">
      <c r="B2161" s="209">
        <v>95939</v>
      </c>
      <c r="C2161" s="116" t="s">
        <v>2092</v>
      </c>
      <c r="D2161" s="116" t="s">
        <v>6287</v>
      </c>
      <c r="E2161" s="208">
        <v>132.06</v>
      </c>
    </row>
    <row r="2162" spans="2:5" ht="50.1" customHeight="1">
      <c r="B2162" s="209">
        <v>95940</v>
      </c>
      <c r="C2162" s="116" t="s">
        <v>2093</v>
      </c>
      <c r="D2162" s="116" t="s">
        <v>6287</v>
      </c>
      <c r="E2162" s="208">
        <v>103.68</v>
      </c>
    </row>
    <row r="2163" spans="2:5" ht="50.1" customHeight="1">
      <c r="B2163" s="209">
        <v>95941</v>
      </c>
      <c r="C2163" s="116" t="s">
        <v>2094</v>
      </c>
      <c r="D2163" s="116" t="s">
        <v>6287</v>
      </c>
      <c r="E2163" s="208">
        <v>92.3</v>
      </c>
    </row>
    <row r="2164" spans="2:5" ht="50.1" customHeight="1">
      <c r="B2164" s="209">
        <v>95942</v>
      </c>
      <c r="C2164" s="116" t="s">
        <v>2095</v>
      </c>
      <c r="D2164" s="116" t="s">
        <v>6287</v>
      </c>
      <c r="E2164" s="208">
        <v>85.22</v>
      </c>
    </row>
    <row r="2165" spans="2:5" ht="50.1" customHeight="1">
      <c r="B2165" s="209">
        <v>96252</v>
      </c>
      <c r="C2165" s="116" t="s">
        <v>2096</v>
      </c>
      <c r="D2165" s="116" t="s">
        <v>6287</v>
      </c>
      <c r="E2165" s="208">
        <v>144.36000000000001</v>
      </c>
    </row>
    <row r="2166" spans="2:5" ht="50.1" customHeight="1">
      <c r="B2166" s="209">
        <v>96257</v>
      </c>
      <c r="C2166" s="116" t="s">
        <v>2097</v>
      </c>
      <c r="D2166" s="116" t="s">
        <v>6287</v>
      </c>
      <c r="E2166" s="208">
        <v>123.84</v>
      </c>
    </row>
    <row r="2167" spans="2:5" ht="50.1" customHeight="1">
      <c r="B2167" s="209">
        <v>96258</v>
      </c>
      <c r="C2167" s="116" t="s">
        <v>2098</v>
      </c>
      <c r="D2167" s="116" t="s">
        <v>6287</v>
      </c>
      <c r="E2167" s="208">
        <v>115.76</v>
      </c>
    </row>
    <row r="2168" spans="2:5" ht="50.1" customHeight="1">
      <c r="B2168" s="209">
        <v>96259</v>
      </c>
      <c r="C2168" s="116" t="s">
        <v>2099</v>
      </c>
      <c r="D2168" s="116" t="s">
        <v>6287</v>
      </c>
      <c r="E2168" s="208">
        <v>140.47</v>
      </c>
    </row>
    <row r="2169" spans="2:5" ht="50.1" customHeight="1">
      <c r="B2169" s="209">
        <v>96529</v>
      </c>
      <c r="C2169" s="116" t="s">
        <v>2100</v>
      </c>
      <c r="D2169" s="116" t="s">
        <v>6287</v>
      </c>
      <c r="E2169" s="208">
        <v>207.68</v>
      </c>
    </row>
    <row r="2170" spans="2:5" ht="50.1" customHeight="1">
      <c r="B2170" s="209">
        <v>96530</v>
      </c>
      <c r="C2170" s="116" t="s">
        <v>2101</v>
      </c>
      <c r="D2170" s="116" t="s">
        <v>6287</v>
      </c>
      <c r="E2170" s="208">
        <v>109.65</v>
      </c>
    </row>
    <row r="2171" spans="2:5" ht="50.1" customHeight="1">
      <c r="B2171" s="209">
        <v>96531</v>
      </c>
      <c r="C2171" s="116" t="s">
        <v>2102</v>
      </c>
      <c r="D2171" s="116" t="s">
        <v>6287</v>
      </c>
      <c r="E2171" s="208">
        <v>78.42</v>
      </c>
    </row>
    <row r="2172" spans="2:5" ht="50.1" customHeight="1">
      <c r="B2172" s="209">
        <v>96532</v>
      </c>
      <c r="C2172" s="116" t="s">
        <v>2103</v>
      </c>
      <c r="D2172" s="116" t="s">
        <v>6287</v>
      </c>
      <c r="E2172" s="208">
        <v>134.38999999999999</v>
      </c>
    </row>
    <row r="2173" spans="2:5" ht="50.1" customHeight="1">
      <c r="B2173" s="209">
        <v>96533</v>
      </c>
      <c r="C2173" s="116" t="s">
        <v>2104</v>
      </c>
      <c r="D2173" s="116" t="s">
        <v>6287</v>
      </c>
      <c r="E2173" s="208">
        <v>69.19</v>
      </c>
    </row>
    <row r="2174" spans="2:5" ht="50.1" customHeight="1">
      <c r="B2174" s="209">
        <v>96534</v>
      </c>
      <c r="C2174" s="116" t="s">
        <v>2105</v>
      </c>
      <c r="D2174" s="116" t="s">
        <v>6287</v>
      </c>
      <c r="E2174" s="208">
        <v>56.15</v>
      </c>
    </row>
    <row r="2175" spans="2:5" ht="50.1" customHeight="1">
      <c r="B2175" s="209">
        <v>96535</v>
      </c>
      <c r="C2175" s="116" t="s">
        <v>2106</v>
      </c>
      <c r="D2175" s="116" t="s">
        <v>6287</v>
      </c>
      <c r="E2175" s="208">
        <v>96.24</v>
      </c>
    </row>
    <row r="2176" spans="2:5" ht="50.1" customHeight="1">
      <c r="B2176" s="209">
        <v>96536</v>
      </c>
      <c r="C2176" s="116" t="s">
        <v>2107</v>
      </c>
      <c r="D2176" s="116" t="s">
        <v>6287</v>
      </c>
      <c r="E2176" s="208">
        <v>48.13</v>
      </c>
    </row>
    <row r="2177" spans="2:5" ht="50.1" customHeight="1">
      <c r="B2177" s="209">
        <v>96537</v>
      </c>
      <c r="C2177" s="116" t="s">
        <v>2108</v>
      </c>
      <c r="D2177" s="116" t="s">
        <v>6287</v>
      </c>
      <c r="E2177" s="208">
        <v>111.41</v>
      </c>
    </row>
    <row r="2178" spans="2:5" ht="50.1" customHeight="1">
      <c r="B2178" s="209">
        <v>96538</v>
      </c>
      <c r="C2178" s="116" t="s">
        <v>2109</v>
      </c>
      <c r="D2178" s="116" t="s">
        <v>6287</v>
      </c>
      <c r="E2178" s="208">
        <v>161.4</v>
      </c>
    </row>
    <row r="2179" spans="2:5" ht="50.1" customHeight="1">
      <c r="B2179" s="209">
        <v>96539</v>
      </c>
      <c r="C2179" s="116" t="s">
        <v>2110</v>
      </c>
      <c r="D2179" s="116" t="s">
        <v>6287</v>
      </c>
      <c r="E2179" s="208">
        <v>71.83</v>
      </c>
    </row>
    <row r="2180" spans="2:5" ht="50.1" customHeight="1">
      <c r="B2180" s="209">
        <v>96540</v>
      </c>
      <c r="C2180" s="116" t="s">
        <v>2111</v>
      </c>
      <c r="D2180" s="116" t="s">
        <v>6287</v>
      </c>
      <c r="E2180" s="208">
        <v>80.55</v>
      </c>
    </row>
    <row r="2181" spans="2:5" ht="50.1" customHeight="1">
      <c r="B2181" s="209">
        <v>96541</v>
      </c>
      <c r="C2181" s="116" t="s">
        <v>2112</v>
      </c>
      <c r="D2181" s="116" t="s">
        <v>6287</v>
      </c>
      <c r="E2181" s="208">
        <v>118.06</v>
      </c>
    </row>
    <row r="2182" spans="2:5" ht="50.1" customHeight="1">
      <c r="B2182" s="209">
        <v>96542</v>
      </c>
      <c r="C2182" s="116" t="s">
        <v>2113</v>
      </c>
      <c r="D2182" s="116" t="s">
        <v>6287</v>
      </c>
      <c r="E2182" s="208">
        <v>56.38</v>
      </c>
    </row>
    <row r="2183" spans="2:5" ht="50.1" customHeight="1">
      <c r="B2183" s="209">
        <v>96543</v>
      </c>
      <c r="C2183" s="116" t="s">
        <v>2114</v>
      </c>
      <c r="D2183" s="116" t="s">
        <v>6733</v>
      </c>
      <c r="E2183" s="208">
        <v>11.35</v>
      </c>
    </row>
    <row r="2184" spans="2:5" ht="50.1" customHeight="1">
      <c r="B2184" s="209">
        <v>97747</v>
      </c>
      <c r="C2184" s="116" t="s">
        <v>2115</v>
      </c>
      <c r="D2184" s="116" t="s">
        <v>6287</v>
      </c>
      <c r="E2184" s="208">
        <v>130.02000000000001</v>
      </c>
    </row>
    <row r="2185" spans="2:5" ht="50.1" customHeight="1">
      <c r="B2185" s="116" t="s">
        <v>2116</v>
      </c>
      <c r="C2185" s="116" t="s">
        <v>2117</v>
      </c>
      <c r="D2185" s="116" t="s">
        <v>6220</v>
      </c>
      <c r="E2185" s="208">
        <v>20.02</v>
      </c>
    </row>
    <row r="2186" spans="2:5" ht="50.1" customHeight="1">
      <c r="B2186" s="116" t="s">
        <v>2118</v>
      </c>
      <c r="C2186" s="116" t="s">
        <v>2119</v>
      </c>
      <c r="D2186" s="116" t="s">
        <v>6220</v>
      </c>
      <c r="E2186" s="208">
        <v>514.79999999999995</v>
      </c>
    </row>
    <row r="2187" spans="2:5" ht="50.1" customHeight="1">
      <c r="B2187" s="209">
        <v>85662</v>
      </c>
      <c r="C2187" s="116" t="s">
        <v>2120</v>
      </c>
      <c r="D2187" s="116" t="s">
        <v>6287</v>
      </c>
      <c r="E2187" s="208">
        <v>12.02</v>
      </c>
    </row>
    <row r="2188" spans="2:5" ht="50.1" customHeight="1">
      <c r="B2188" s="209">
        <v>89996</v>
      </c>
      <c r="C2188" s="116" t="s">
        <v>2121</v>
      </c>
      <c r="D2188" s="116" t="s">
        <v>6733</v>
      </c>
      <c r="E2188" s="208">
        <v>6.28</v>
      </c>
    </row>
    <row r="2189" spans="2:5" ht="50.1" customHeight="1">
      <c r="B2189" s="209">
        <v>89997</v>
      </c>
      <c r="C2189" s="116" t="s">
        <v>2122</v>
      </c>
      <c r="D2189" s="116" t="s">
        <v>6733</v>
      </c>
      <c r="E2189" s="208">
        <v>5.44</v>
      </c>
    </row>
    <row r="2190" spans="2:5" ht="50.1" customHeight="1">
      <c r="B2190" s="209">
        <v>89998</v>
      </c>
      <c r="C2190" s="116" t="s">
        <v>2123</v>
      </c>
      <c r="D2190" s="116" t="s">
        <v>6733</v>
      </c>
      <c r="E2190" s="208">
        <v>5.9</v>
      </c>
    </row>
    <row r="2191" spans="2:5" ht="50.1" customHeight="1">
      <c r="B2191" s="209">
        <v>89999</v>
      </c>
      <c r="C2191" s="116" t="s">
        <v>2124</v>
      </c>
      <c r="D2191" s="116" t="s">
        <v>6733</v>
      </c>
      <c r="E2191" s="208">
        <v>9.56</v>
      </c>
    </row>
    <row r="2192" spans="2:5" ht="50.1" customHeight="1">
      <c r="B2192" s="209">
        <v>90000</v>
      </c>
      <c r="C2192" s="116" t="s">
        <v>2125</v>
      </c>
      <c r="D2192" s="116" t="s">
        <v>6733</v>
      </c>
      <c r="E2192" s="208">
        <v>7.25</v>
      </c>
    </row>
    <row r="2193" spans="2:5" ht="50.1" customHeight="1">
      <c r="B2193" s="209">
        <v>91593</v>
      </c>
      <c r="C2193" s="116" t="s">
        <v>16283</v>
      </c>
      <c r="D2193" s="116" t="s">
        <v>6733</v>
      </c>
      <c r="E2193" s="208">
        <v>8.0500000000000007</v>
      </c>
    </row>
    <row r="2194" spans="2:5" ht="50.1" customHeight="1">
      <c r="B2194" s="209">
        <v>91594</v>
      </c>
      <c r="C2194" s="116" t="s">
        <v>16284</v>
      </c>
      <c r="D2194" s="116" t="s">
        <v>6733</v>
      </c>
      <c r="E2194" s="208">
        <v>8.35</v>
      </c>
    </row>
    <row r="2195" spans="2:5" ht="50.1" customHeight="1">
      <c r="B2195" s="209">
        <v>91595</v>
      </c>
      <c r="C2195" s="116" t="s">
        <v>16285</v>
      </c>
      <c r="D2195" s="116" t="s">
        <v>6733</v>
      </c>
      <c r="E2195" s="208">
        <v>9.16</v>
      </c>
    </row>
    <row r="2196" spans="2:5" ht="50.1" customHeight="1">
      <c r="B2196" s="209">
        <v>91596</v>
      </c>
      <c r="C2196" s="116" t="s">
        <v>16286</v>
      </c>
      <c r="D2196" s="116" t="s">
        <v>6733</v>
      </c>
      <c r="E2196" s="208">
        <v>8.27</v>
      </c>
    </row>
    <row r="2197" spans="2:5" ht="50.1" customHeight="1">
      <c r="B2197" s="209">
        <v>91597</v>
      </c>
      <c r="C2197" s="116" t="s">
        <v>16287</v>
      </c>
      <c r="D2197" s="116" t="s">
        <v>6733</v>
      </c>
      <c r="E2197" s="208">
        <v>5.72</v>
      </c>
    </row>
    <row r="2198" spans="2:5" ht="50.1" customHeight="1">
      <c r="B2198" s="209">
        <v>91598</v>
      </c>
      <c r="C2198" s="116" t="s">
        <v>16288</v>
      </c>
      <c r="D2198" s="116" t="s">
        <v>6733</v>
      </c>
      <c r="E2198" s="208">
        <v>8.1300000000000008</v>
      </c>
    </row>
    <row r="2199" spans="2:5" ht="50.1" customHeight="1">
      <c r="B2199" s="209">
        <v>91599</v>
      </c>
      <c r="C2199" s="116" t="s">
        <v>16289</v>
      </c>
      <c r="D2199" s="116" t="s">
        <v>6733</v>
      </c>
      <c r="E2199" s="208">
        <v>8.74</v>
      </c>
    </row>
    <row r="2200" spans="2:5" ht="50.1" customHeight="1">
      <c r="B2200" s="209">
        <v>91600</v>
      </c>
      <c r="C2200" s="116" t="s">
        <v>16290</v>
      </c>
      <c r="D2200" s="116" t="s">
        <v>6733</v>
      </c>
      <c r="E2200" s="208">
        <v>10.029999999999999</v>
      </c>
    </row>
    <row r="2201" spans="2:5" ht="50.1" customHeight="1">
      <c r="B2201" s="209">
        <v>91601</v>
      </c>
      <c r="C2201" s="116" t="s">
        <v>16291</v>
      </c>
      <c r="D2201" s="116" t="s">
        <v>6733</v>
      </c>
      <c r="E2201" s="208">
        <v>7.14</v>
      </c>
    </row>
    <row r="2202" spans="2:5" ht="50.1" customHeight="1">
      <c r="B2202" s="209">
        <v>91602</v>
      </c>
      <c r="C2202" s="116" t="s">
        <v>16292</v>
      </c>
      <c r="D2202" s="116" t="s">
        <v>6733</v>
      </c>
      <c r="E2202" s="208">
        <v>7.07</v>
      </c>
    </row>
    <row r="2203" spans="2:5" ht="50.1" customHeight="1">
      <c r="B2203" s="209">
        <v>91603</v>
      </c>
      <c r="C2203" s="116" t="s">
        <v>16293</v>
      </c>
      <c r="D2203" s="116" t="s">
        <v>6733</v>
      </c>
      <c r="E2203" s="208">
        <v>6.14</v>
      </c>
    </row>
    <row r="2204" spans="2:5" ht="50.1" customHeight="1">
      <c r="B2204" s="209">
        <v>92759</v>
      </c>
      <c r="C2204" s="116" t="s">
        <v>2126</v>
      </c>
      <c r="D2204" s="116" t="s">
        <v>6733</v>
      </c>
      <c r="E2204" s="208">
        <v>9.33</v>
      </c>
    </row>
    <row r="2205" spans="2:5" ht="50.1" customHeight="1">
      <c r="B2205" s="209">
        <v>92760</v>
      </c>
      <c r="C2205" s="116" t="s">
        <v>2127</v>
      </c>
      <c r="D2205" s="116" t="s">
        <v>6733</v>
      </c>
      <c r="E2205" s="208">
        <v>8.25</v>
      </c>
    </row>
    <row r="2206" spans="2:5" ht="50.1" customHeight="1">
      <c r="B2206" s="209">
        <v>92761</v>
      </c>
      <c r="C2206" s="116" t="s">
        <v>2128</v>
      </c>
      <c r="D2206" s="116" t="s">
        <v>6733</v>
      </c>
      <c r="E2206" s="208">
        <v>8.16</v>
      </c>
    </row>
    <row r="2207" spans="2:5" ht="50.1" customHeight="1">
      <c r="B2207" s="209">
        <v>92762</v>
      </c>
      <c r="C2207" s="116" t="s">
        <v>2129</v>
      </c>
      <c r="D2207" s="116" t="s">
        <v>6733</v>
      </c>
      <c r="E2207" s="208">
        <v>6.68</v>
      </c>
    </row>
    <row r="2208" spans="2:5" ht="50.1" customHeight="1">
      <c r="B2208" s="209">
        <v>92763</v>
      </c>
      <c r="C2208" s="116" t="s">
        <v>2130</v>
      </c>
      <c r="D2208" s="116" t="s">
        <v>6733</v>
      </c>
      <c r="E2208" s="208">
        <v>6</v>
      </c>
    </row>
    <row r="2209" spans="2:5" ht="50.1" customHeight="1">
      <c r="B2209" s="209">
        <v>92764</v>
      </c>
      <c r="C2209" s="116" t="s">
        <v>2131</v>
      </c>
      <c r="D2209" s="116" t="s">
        <v>6733</v>
      </c>
      <c r="E2209" s="208">
        <v>5.65</v>
      </c>
    </row>
    <row r="2210" spans="2:5" ht="50.1" customHeight="1">
      <c r="B2210" s="209">
        <v>92765</v>
      </c>
      <c r="C2210" s="116" t="s">
        <v>2132</v>
      </c>
      <c r="D2210" s="116" t="s">
        <v>6733</v>
      </c>
      <c r="E2210" s="208">
        <v>5.22</v>
      </c>
    </row>
    <row r="2211" spans="2:5" ht="50.1" customHeight="1">
      <c r="B2211" s="209">
        <v>92766</v>
      </c>
      <c r="C2211" s="116" t="s">
        <v>2133</v>
      </c>
      <c r="D2211" s="116" t="s">
        <v>6733</v>
      </c>
      <c r="E2211" s="208">
        <v>5.78</v>
      </c>
    </row>
    <row r="2212" spans="2:5" ht="50.1" customHeight="1">
      <c r="B2212" s="209">
        <v>92767</v>
      </c>
      <c r="C2212" s="116" t="s">
        <v>2134</v>
      </c>
      <c r="D2212" s="116" t="s">
        <v>6733</v>
      </c>
      <c r="E2212" s="208">
        <v>9.5</v>
      </c>
    </row>
    <row r="2213" spans="2:5" ht="50.1" customHeight="1">
      <c r="B2213" s="209">
        <v>92768</v>
      </c>
      <c r="C2213" s="116" t="s">
        <v>2135</v>
      </c>
      <c r="D2213" s="116" t="s">
        <v>6733</v>
      </c>
      <c r="E2213" s="208">
        <v>8.2799999999999994</v>
      </c>
    </row>
    <row r="2214" spans="2:5" ht="50.1" customHeight="1">
      <c r="B2214" s="209">
        <v>92769</v>
      </c>
      <c r="C2214" s="116" t="s">
        <v>2136</v>
      </c>
      <c r="D2214" s="116" t="s">
        <v>6733</v>
      </c>
      <c r="E2214" s="208">
        <v>7.46</v>
      </c>
    </row>
    <row r="2215" spans="2:5" ht="50.1" customHeight="1">
      <c r="B2215" s="209">
        <v>92770</v>
      </c>
      <c r="C2215" s="116" t="s">
        <v>2137</v>
      </c>
      <c r="D2215" s="116" t="s">
        <v>6733</v>
      </c>
      <c r="E2215" s="208">
        <v>7.54</v>
      </c>
    </row>
    <row r="2216" spans="2:5" ht="50.1" customHeight="1">
      <c r="B2216" s="209">
        <v>92771</v>
      </c>
      <c r="C2216" s="116" t="s">
        <v>2138</v>
      </c>
      <c r="D2216" s="116" t="s">
        <v>6733</v>
      </c>
      <c r="E2216" s="208">
        <v>6.19</v>
      </c>
    </row>
    <row r="2217" spans="2:5" ht="50.1" customHeight="1">
      <c r="B2217" s="209">
        <v>92772</v>
      </c>
      <c r="C2217" s="116" t="s">
        <v>2139</v>
      </c>
      <c r="D2217" s="116" t="s">
        <v>6733</v>
      </c>
      <c r="E2217" s="208">
        <v>5.63</v>
      </c>
    </row>
    <row r="2218" spans="2:5" ht="50.1" customHeight="1">
      <c r="B2218" s="209">
        <v>92773</v>
      </c>
      <c r="C2218" s="116" t="s">
        <v>2140</v>
      </c>
      <c r="D2218" s="116" t="s">
        <v>6733</v>
      </c>
      <c r="E2218" s="208">
        <v>5.39</v>
      </c>
    </row>
    <row r="2219" spans="2:5" ht="50.1" customHeight="1">
      <c r="B2219" s="209">
        <v>92774</v>
      </c>
      <c r="C2219" s="116" t="s">
        <v>2141</v>
      </c>
      <c r="D2219" s="116" t="s">
        <v>6733</v>
      </c>
      <c r="E2219" s="208">
        <v>5.05</v>
      </c>
    </row>
    <row r="2220" spans="2:5" ht="50.1" customHeight="1">
      <c r="B2220" s="209">
        <v>92775</v>
      </c>
      <c r="C2220" s="116" t="s">
        <v>2142</v>
      </c>
      <c r="D2220" s="116" t="s">
        <v>6733</v>
      </c>
      <c r="E2220" s="208">
        <v>11.41</v>
      </c>
    </row>
    <row r="2221" spans="2:5" ht="50.1" customHeight="1">
      <c r="B2221" s="209">
        <v>92776</v>
      </c>
      <c r="C2221" s="116" t="s">
        <v>2143</v>
      </c>
      <c r="D2221" s="116" t="s">
        <v>6733</v>
      </c>
      <c r="E2221" s="208">
        <v>9.84</v>
      </c>
    </row>
    <row r="2222" spans="2:5" ht="50.1" customHeight="1">
      <c r="B2222" s="209">
        <v>92777</v>
      </c>
      <c r="C2222" s="116" t="s">
        <v>2144</v>
      </c>
      <c r="D2222" s="116" t="s">
        <v>6733</v>
      </c>
      <c r="E2222" s="208">
        <v>9.34</v>
      </c>
    </row>
    <row r="2223" spans="2:5" ht="50.1" customHeight="1">
      <c r="B2223" s="209">
        <v>92778</v>
      </c>
      <c r="C2223" s="116" t="s">
        <v>2145</v>
      </c>
      <c r="D2223" s="116" t="s">
        <v>6733</v>
      </c>
      <c r="E2223" s="208">
        <v>7.56</v>
      </c>
    </row>
    <row r="2224" spans="2:5" ht="50.1" customHeight="1">
      <c r="B2224" s="209">
        <v>92779</v>
      </c>
      <c r="C2224" s="116" t="s">
        <v>2146</v>
      </c>
      <c r="D2224" s="116" t="s">
        <v>6733</v>
      </c>
      <c r="E2224" s="208">
        <v>6.64</v>
      </c>
    </row>
    <row r="2225" spans="2:5" ht="50.1" customHeight="1">
      <c r="B2225" s="209">
        <v>92780</v>
      </c>
      <c r="C2225" s="116" t="s">
        <v>2147</v>
      </c>
      <c r="D2225" s="116" t="s">
        <v>6733</v>
      </c>
      <c r="E2225" s="208">
        <v>6.08</v>
      </c>
    </row>
    <row r="2226" spans="2:5" ht="50.1" customHeight="1">
      <c r="B2226" s="209">
        <v>92781</v>
      </c>
      <c r="C2226" s="116" t="s">
        <v>2148</v>
      </c>
      <c r="D2226" s="116" t="s">
        <v>6733</v>
      </c>
      <c r="E2226" s="208">
        <v>5.52</v>
      </c>
    </row>
    <row r="2227" spans="2:5" ht="50.1" customHeight="1">
      <c r="B2227" s="209">
        <v>92782</v>
      </c>
      <c r="C2227" s="116" t="s">
        <v>2149</v>
      </c>
      <c r="D2227" s="116" t="s">
        <v>6733</v>
      </c>
      <c r="E2227" s="208">
        <v>5.95</v>
      </c>
    </row>
    <row r="2228" spans="2:5" ht="50.1" customHeight="1">
      <c r="B2228" s="209">
        <v>92783</v>
      </c>
      <c r="C2228" s="116" t="s">
        <v>2150</v>
      </c>
      <c r="D2228" s="116" t="s">
        <v>6733</v>
      </c>
      <c r="E2228" s="208">
        <v>11.26</v>
      </c>
    </row>
    <row r="2229" spans="2:5" ht="50.1" customHeight="1">
      <c r="B2229" s="209">
        <v>92784</v>
      </c>
      <c r="C2229" s="116" t="s">
        <v>2151</v>
      </c>
      <c r="D2229" s="116" t="s">
        <v>6733</v>
      </c>
      <c r="E2229" s="208">
        <v>9.7200000000000006</v>
      </c>
    </row>
    <row r="2230" spans="2:5" ht="50.1" customHeight="1">
      <c r="B2230" s="209">
        <v>92785</v>
      </c>
      <c r="C2230" s="116" t="s">
        <v>2152</v>
      </c>
      <c r="D2230" s="116" t="s">
        <v>6733</v>
      </c>
      <c r="E2230" s="208">
        <v>8.5399999999999991</v>
      </c>
    </row>
    <row r="2231" spans="2:5" ht="50.1" customHeight="1">
      <c r="B2231" s="209">
        <v>92786</v>
      </c>
      <c r="C2231" s="116" t="s">
        <v>2153</v>
      </c>
      <c r="D2231" s="116" t="s">
        <v>6733</v>
      </c>
      <c r="E2231" s="208">
        <v>8.34</v>
      </c>
    </row>
    <row r="2232" spans="2:5" ht="50.1" customHeight="1">
      <c r="B2232" s="209">
        <v>92787</v>
      </c>
      <c r="C2232" s="116" t="s">
        <v>2154</v>
      </c>
      <c r="D2232" s="116" t="s">
        <v>6733</v>
      </c>
      <c r="E2232" s="208">
        <v>6.77</v>
      </c>
    </row>
    <row r="2233" spans="2:5" ht="50.1" customHeight="1">
      <c r="B2233" s="209">
        <v>92788</v>
      </c>
      <c r="C2233" s="116" t="s">
        <v>2155</v>
      </c>
      <c r="D2233" s="116" t="s">
        <v>6733</v>
      </c>
      <c r="E2233" s="208">
        <v>6.05</v>
      </c>
    </row>
    <row r="2234" spans="2:5" ht="50.1" customHeight="1">
      <c r="B2234" s="209">
        <v>92789</v>
      </c>
      <c r="C2234" s="116" t="s">
        <v>2156</v>
      </c>
      <c r="D2234" s="116" t="s">
        <v>6733</v>
      </c>
      <c r="E2234" s="208">
        <v>5.65</v>
      </c>
    </row>
    <row r="2235" spans="2:5" ht="50.1" customHeight="1">
      <c r="B2235" s="209">
        <v>92790</v>
      </c>
      <c r="C2235" s="116" t="s">
        <v>2157</v>
      </c>
      <c r="D2235" s="116" t="s">
        <v>6733</v>
      </c>
      <c r="E2235" s="208">
        <v>5.2</v>
      </c>
    </row>
    <row r="2236" spans="2:5" ht="50.1" customHeight="1">
      <c r="B2236" s="209">
        <v>92791</v>
      </c>
      <c r="C2236" s="116" t="s">
        <v>2158</v>
      </c>
      <c r="D2236" s="116" t="s">
        <v>6733</v>
      </c>
      <c r="E2236" s="208">
        <v>6.36</v>
      </c>
    </row>
    <row r="2237" spans="2:5" ht="50.1" customHeight="1">
      <c r="B2237" s="209">
        <v>92792</v>
      </c>
      <c r="C2237" s="116" t="s">
        <v>2159</v>
      </c>
      <c r="D2237" s="116" t="s">
        <v>6733</v>
      </c>
      <c r="E2237" s="208">
        <v>5.92</v>
      </c>
    </row>
    <row r="2238" spans="2:5" ht="50.1" customHeight="1">
      <c r="B2238" s="209">
        <v>92793</v>
      </c>
      <c r="C2238" s="116" t="s">
        <v>2160</v>
      </c>
      <c r="D2238" s="116" t="s">
        <v>6733</v>
      </c>
      <c r="E2238" s="208">
        <v>6.35</v>
      </c>
    </row>
    <row r="2239" spans="2:5" ht="50.1" customHeight="1">
      <c r="B2239" s="209">
        <v>92794</v>
      </c>
      <c r="C2239" s="116" t="s">
        <v>2161</v>
      </c>
      <c r="D2239" s="116" t="s">
        <v>6733</v>
      </c>
      <c r="E2239" s="208">
        <v>5.27</v>
      </c>
    </row>
    <row r="2240" spans="2:5" ht="50.1" customHeight="1">
      <c r="B2240" s="209">
        <v>92795</v>
      </c>
      <c r="C2240" s="116" t="s">
        <v>2162</v>
      </c>
      <c r="D2240" s="116" t="s">
        <v>6733</v>
      </c>
      <c r="E2240" s="208">
        <v>4.91</v>
      </c>
    </row>
    <row r="2241" spans="2:5" ht="50.1" customHeight="1">
      <c r="B2241" s="209">
        <v>92796</v>
      </c>
      <c r="C2241" s="116" t="s">
        <v>2163</v>
      </c>
      <c r="D2241" s="116" t="s">
        <v>6733</v>
      </c>
      <c r="E2241" s="208">
        <v>4.84</v>
      </c>
    </row>
    <row r="2242" spans="2:5" ht="50.1" customHeight="1">
      <c r="B2242" s="209">
        <v>92797</v>
      </c>
      <c r="C2242" s="116" t="s">
        <v>2164</v>
      </c>
      <c r="D2242" s="116" t="s">
        <v>6733</v>
      </c>
      <c r="E2242" s="208">
        <v>4.62</v>
      </c>
    </row>
    <row r="2243" spans="2:5" ht="50.1" customHeight="1">
      <c r="B2243" s="209">
        <v>92798</v>
      </c>
      <c r="C2243" s="116" t="s">
        <v>2165</v>
      </c>
      <c r="D2243" s="116" t="s">
        <v>6733</v>
      </c>
      <c r="E2243" s="208">
        <v>5.33</v>
      </c>
    </row>
    <row r="2244" spans="2:5" ht="50.1" customHeight="1">
      <c r="B2244" s="209">
        <v>92799</v>
      </c>
      <c r="C2244" s="116" t="s">
        <v>2166</v>
      </c>
      <c r="D2244" s="116" t="s">
        <v>6733</v>
      </c>
      <c r="E2244" s="208">
        <v>6.7</v>
      </c>
    </row>
    <row r="2245" spans="2:5" ht="50.1" customHeight="1">
      <c r="B2245" s="209">
        <v>92800</v>
      </c>
      <c r="C2245" s="116" t="s">
        <v>2167</v>
      </c>
      <c r="D2245" s="116" t="s">
        <v>6733</v>
      </c>
      <c r="E2245" s="208">
        <v>5.98</v>
      </c>
    </row>
    <row r="2246" spans="2:5" ht="50.1" customHeight="1">
      <c r="B2246" s="209">
        <v>92801</v>
      </c>
      <c r="C2246" s="116" t="s">
        <v>2168</v>
      </c>
      <c r="D2246" s="116" t="s">
        <v>6733</v>
      </c>
      <c r="E2246" s="208">
        <v>5.7</v>
      </c>
    </row>
    <row r="2247" spans="2:5" ht="50.1" customHeight="1">
      <c r="B2247" s="209">
        <v>92802</v>
      </c>
      <c r="C2247" s="116" t="s">
        <v>2169</v>
      </c>
      <c r="D2247" s="116" t="s">
        <v>6733</v>
      </c>
      <c r="E2247" s="208">
        <v>6.22</v>
      </c>
    </row>
    <row r="2248" spans="2:5" ht="50.1" customHeight="1">
      <c r="B2248" s="209">
        <v>92803</v>
      </c>
      <c r="C2248" s="116" t="s">
        <v>2170</v>
      </c>
      <c r="D2248" s="116" t="s">
        <v>6733</v>
      </c>
      <c r="E2248" s="208">
        <v>5.19</v>
      </c>
    </row>
    <row r="2249" spans="2:5" ht="50.1" customHeight="1">
      <c r="B2249" s="209">
        <v>92804</v>
      </c>
      <c r="C2249" s="116" t="s">
        <v>2171</v>
      </c>
      <c r="D2249" s="116" t="s">
        <v>6733</v>
      </c>
      <c r="E2249" s="208">
        <v>4.8600000000000003</v>
      </c>
    </row>
    <row r="2250" spans="2:5" ht="50.1" customHeight="1">
      <c r="B2250" s="209">
        <v>92805</v>
      </c>
      <c r="C2250" s="116" t="s">
        <v>2172</v>
      </c>
      <c r="D2250" s="116" t="s">
        <v>6733</v>
      </c>
      <c r="E2250" s="208">
        <v>4.82</v>
      </c>
    </row>
    <row r="2251" spans="2:5" ht="50.1" customHeight="1">
      <c r="B2251" s="209">
        <v>92806</v>
      </c>
      <c r="C2251" s="116" t="s">
        <v>2173</v>
      </c>
      <c r="D2251" s="116" t="s">
        <v>6733</v>
      </c>
      <c r="E2251" s="208">
        <v>4.6100000000000003</v>
      </c>
    </row>
    <row r="2252" spans="2:5" ht="50.1" customHeight="1">
      <c r="B2252" s="209">
        <v>92875</v>
      </c>
      <c r="C2252" s="116" t="s">
        <v>2174</v>
      </c>
      <c r="D2252" s="116" t="s">
        <v>6733</v>
      </c>
      <c r="E2252" s="208">
        <v>5.62</v>
      </c>
    </row>
    <row r="2253" spans="2:5" ht="50.1" customHeight="1">
      <c r="B2253" s="209">
        <v>92876</v>
      </c>
      <c r="C2253" s="116" t="s">
        <v>2175</v>
      </c>
      <c r="D2253" s="116" t="s">
        <v>6733</v>
      </c>
      <c r="E2253" s="208">
        <v>5.35</v>
      </c>
    </row>
    <row r="2254" spans="2:5" ht="50.1" customHeight="1">
      <c r="B2254" s="209">
        <v>92877</v>
      </c>
      <c r="C2254" s="116" t="s">
        <v>2176</v>
      </c>
      <c r="D2254" s="116" t="s">
        <v>6733</v>
      </c>
      <c r="E2254" s="208">
        <v>4.84</v>
      </c>
    </row>
    <row r="2255" spans="2:5" ht="50.1" customHeight="1">
      <c r="B2255" s="209">
        <v>92878</v>
      </c>
      <c r="C2255" s="116" t="s">
        <v>2177</v>
      </c>
      <c r="D2255" s="116" t="s">
        <v>6733</v>
      </c>
      <c r="E2255" s="208">
        <v>4.75</v>
      </c>
    </row>
    <row r="2256" spans="2:5" ht="50.1" customHeight="1">
      <c r="B2256" s="209">
        <v>92879</v>
      </c>
      <c r="C2256" s="116" t="s">
        <v>2178</v>
      </c>
      <c r="D2256" s="116" t="s">
        <v>6733</v>
      </c>
      <c r="E2256" s="208">
        <v>4.68</v>
      </c>
    </row>
    <row r="2257" spans="2:5" ht="50.1" customHeight="1">
      <c r="B2257" s="209">
        <v>92880</v>
      </c>
      <c r="C2257" s="116" t="s">
        <v>2179</v>
      </c>
      <c r="D2257" s="116" t="s">
        <v>6733</v>
      </c>
      <c r="E2257" s="208">
        <v>4.78</v>
      </c>
    </row>
    <row r="2258" spans="2:5" ht="50.1" customHeight="1">
      <c r="B2258" s="209">
        <v>92881</v>
      </c>
      <c r="C2258" s="116" t="s">
        <v>2180</v>
      </c>
      <c r="D2258" s="116" t="s">
        <v>6733</v>
      </c>
      <c r="E2258" s="208">
        <v>4.7699999999999996</v>
      </c>
    </row>
    <row r="2259" spans="2:5" ht="50.1" customHeight="1">
      <c r="B2259" s="209">
        <v>92882</v>
      </c>
      <c r="C2259" s="116" t="s">
        <v>2181</v>
      </c>
      <c r="D2259" s="116" t="s">
        <v>6733</v>
      </c>
      <c r="E2259" s="208">
        <v>7.95</v>
      </c>
    </row>
    <row r="2260" spans="2:5" ht="50.1" customHeight="1">
      <c r="B2260" s="209">
        <v>92883</v>
      </c>
      <c r="C2260" s="116" t="s">
        <v>2182</v>
      </c>
      <c r="D2260" s="116" t="s">
        <v>6733</v>
      </c>
      <c r="E2260" s="208">
        <v>7.16</v>
      </c>
    </row>
    <row r="2261" spans="2:5" ht="50.1" customHeight="1">
      <c r="B2261" s="209">
        <v>92884</v>
      </c>
      <c r="C2261" s="116" t="s">
        <v>2183</v>
      </c>
      <c r="D2261" s="116" t="s">
        <v>6733</v>
      </c>
      <c r="E2261" s="208">
        <v>6.25</v>
      </c>
    </row>
    <row r="2262" spans="2:5" ht="50.1" customHeight="1">
      <c r="B2262" s="209">
        <v>92885</v>
      </c>
      <c r="C2262" s="116" t="s">
        <v>2184</v>
      </c>
      <c r="D2262" s="116" t="s">
        <v>6733</v>
      </c>
      <c r="E2262" s="208">
        <v>5.84</v>
      </c>
    </row>
    <row r="2263" spans="2:5" ht="50.1" customHeight="1">
      <c r="B2263" s="209">
        <v>92886</v>
      </c>
      <c r="C2263" s="116" t="s">
        <v>2185</v>
      </c>
      <c r="D2263" s="116" t="s">
        <v>6733</v>
      </c>
      <c r="E2263" s="208">
        <v>5.49</v>
      </c>
    </row>
    <row r="2264" spans="2:5" ht="50.1" customHeight="1">
      <c r="B2264" s="209">
        <v>92887</v>
      </c>
      <c r="C2264" s="116" t="s">
        <v>2186</v>
      </c>
      <c r="D2264" s="116" t="s">
        <v>6733</v>
      </c>
      <c r="E2264" s="208">
        <v>5.38</v>
      </c>
    </row>
    <row r="2265" spans="2:5" ht="50.1" customHeight="1">
      <c r="B2265" s="209">
        <v>92888</v>
      </c>
      <c r="C2265" s="116" t="s">
        <v>2187</v>
      </c>
      <c r="D2265" s="116" t="s">
        <v>6733</v>
      </c>
      <c r="E2265" s="208">
        <v>5.22</v>
      </c>
    </row>
    <row r="2266" spans="2:5" ht="50.1" customHeight="1">
      <c r="B2266" s="209">
        <v>92915</v>
      </c>
      <c r="C2266" s="116" t="s">
        <v>2188</v>
      </c>
      <c r="D2266" s="116" t="s">
        <v>6733</v>
      </c>
      <c r="E2266" s="208">
        <v>10.37</v>
      </c>
    </row>
    <row r="2267" spans="2:5" ht="50.1" customHeight="1">
      <c r="B2267" s="209">
        <v>92916</v>
      </c>
      <c r="C2267" s="116" t="s">
        <v>2189</v>
      </c>
      <c r="D2267" s="116" t="s">
        <v>6733</v>
      </c>
      <c r="E2267" s="208">
        <v>9.0500000000000007</v>
      </c>
    </row>
    <row r="2268" spans="2:5" ht="50.1" customHeight="1">
      <c r="B2268" s="209">
        <v>92917</v>
      </c>
      <c r="C2268" s="116" t="s">
        <v>2190</v>
      </c>
      <c r="D2268" s="116" t="s">
        <v>6733</v>
      </c>
      <c r="E2268" s="208">
        <v>8.75</v>
      </c>
    </row>
    <row r="2269" spans="2:5" ht="50.1" customHeight="1">
      <c r="B2269" s="209">
        <v>92919</v>
      </c>
      <c r="C2269" s="116" t="s">
        <v>2191</v>
      </c>
      <c r="D2269" s="116" t="s">
        <v>6733</v>
      </c>
      <c r="E2269" s="208">
        <v>7.12</v>
      </c>
    </row>
    <row r="2270" spans="2:5" ht="50.1" customHeight="1">
      <c r="B2270" s="209">
        <v>92921</v>
      </c>
      <c r="C2270" s="116" t="s">
        <v>2192</v>
      </c>
      <c r="D2270" s="116" t="s">
        <v>6733</v>
      </c>
      <c r="E2270" s="208">
        <v>6.32</v>
      </c>
    </row>
    <row r="2271" spans="2:5" ht="50.1" customHeight="1">
      <c r="B2271" s="209">
        <v>92922</v>
      </c>
      <c r="C2271" s="116" t="s">
        <v>2193</v>
      </c>
      <c r="D2271" s="116" t="s">
        <v>6733</v>
      </c>
      <c r="E2271" s="208">
        <v>5.86</v>
      </c>
    </row>
    <row r="2272" spans="2:5" ht="50.1" customHeight="1">
      <c r="B2272" s="209">
        <v>92923</v>
      </c>
      <c r="C2272" s="116" t="s">
        <v>2194</v>
      </c>
      <c r="D2272" s="116" t="s">
        <v>6733</v>
      </c>
      <c r="E2272" s="208">
        <v>5.37</v>
      </c>
    </row>
    <row r="2273" spans="2:5" ht="50.1" customHeight="1">
      <c r="B2273" s="209">
        <v>92924</v>
      </c>
      <c r="C2273" s="116" t="s">
        <v>2195</v>
      </c>
      <c r="D2273" s="116" t="s">
        <v>6733</v>
      </c>
      <c r="E2273" s="208">
        <v>5.87</v>
      </c>
    </row>
    <row r="2274" spans="2:5" ht="50.1" customHeight="1">
      <c r="B2274" s="209">
        <v>95445</v>
      </c>
      <c r="C2274" s="116" t="s">
        <v>2196</v>
      </c>
      <c r="D2274" s="116" t="s">
        <v>6733</v>
      </c>
      <c r="E2274" s="208">
        <v>5.01</v>
      </c>
    </row>
    <row r="2275" spans="2:5" ht="50.1" customHeight="1">
      <c r="B2275" s="209">
        <v>95446</v>
      </c>
      <c r="C2275" s="116" t="s">
        <v>2197</v>
      </c>
      <c r="D2275" s="116" t="s">
        <v>6733</v>
      </c>
      <c r="E2275" s="208">
        <v>5.12</v>
      </c>
    </row>
    <row r="2276" spans="2:5" ht="50.1" customHeight="1">
      <c r="B2276" s="209">
        <v>95576</v>
      </c>
      <c r="C2276" s="116" t="s">
        <v>2198</v>
      </c>
      <c r="D2276" s="116" t="s">
        <v>6733</v>
      </c>
      <c r="E2276" s="208">
        <v>8.2899999999999991</v>
      </c>
    </row>
    <row r="2277" spans="2:5" ht="50.1" customHeight="1">
      <c r="B2277" s="209">
        <v>95577</v>
      </c>
      <c r="C2277" s="116" t="s">
        <v>2199</v>
      </c>
      <c r="D2277" s="116" t="s">
        <v>6733</v>
      </c>
      <c r="E2277" s="208">
        <v>6.87</v>
      </c>
    </row>
    <row r="2278" spans="2:5" ht="50.1" customHeight="1">
      <c r="B2278" s="209">
        <v>95578</v>
      </c>
      <c r="C2278" s="116" t="s">
        <v>2200</v>
      </c>
      <c r="D2278" s="116" t="s">
        <v>6733</v>
      </c>
      <c r="E2278" s="208">
        <v>6.24</v>
      </c>
    </row>
    <row r="2279" spans="2:5" ht="50.1" customHeight="1">
      <c r="B2279" s="209">
        <v>95579</v>
      </c>
      <c r="C2279" s="116" t="s">
        <v>2201</v>
      </c>
      <c r="D2279" s="116" t="s">
        <v>6733</v>
      </c>
      <c r="E2279" s="208">
        <v>5.92</v>
      </c>
    </row>
    <row r="2280" spans="2:5" ht="50.1" customHeight="1">
      <c r="B2280" s="209">
        <v>95580</v>
      </c>
      <c r="C2280" s="116" t="s">
        <v>2202</v>
      </c>
      <c r="D2280" s="116" t="s">
        <v>6733</v>
      </c>
      <c r="E2280" s="208">
        <v>5.53</v>
      </c>
    </row>
    <row r="2281" spans="2:5" ht="50.1" customHeight="1">
      <c r="B2281" s="209">
        <v>95581</v>
      </c>
      <c r="C2281" s="116" t="s">
        <v>2203</v>
      </c>
      <c r="D2281" s="116" t="s">
        <v>6733</v>
      </c>
      <c r="E2281" s="208">
        <v>6.1</v>
      </c>
    </row>
    <row r="2282" spans="2:5" ht="50.1" customHeight="1">
      <c r="B2282" s="209">
        <v>95583</v>
      </c>
      <c r="C2282" s="116" t="s">
        <v>2204</v>
      </c>
      <c r="D2282" s="116" t="s">
        <v>6733</v>
      </c>
      <c r="E2282" s="208">
        <v>10.78</v>
      </c>
    </row>
    <row r="2283" spans="2:5" ht="50.1" customHeight="1">
      <c r="B2283" s="209">
        <v>95584</v>
      </c>
      <c r="C2283" s="116" t="s">
        <v>2205</v>
      </c>
      <c r="D2283" s="116" t="s">
        <v>6733</v>
      </c>
      <c r="E2283" s="208">
        <v>8.7799999999999994</v>
      </c>
    </row>
    <row r="2284" spans="2:5" ht="50.1" customHeight="1">
      <c r="B2284" s="209">
        <v>95585</v>
      </c>
      <c r="C2284" s="116" t="s">
        <v>2206</v>
      </c>
      <c r="D2284" s="116" t="s">
        <v>6733</v>
      </c>
      <c r="E2284" s="208">
        <v>8.64</v>
      </c>
    </row>
    <row r="2285" spans="2:5" ht="50.1" customHeight="1">
      <c r="B2285" s="209">
        <v>95586</v>
      </c>
      <c r="C2285" s="116" t="s">
        <v>2207</v>
      </c>
      <c r="D2285" s="116" t="s">
        <v>6733</v>
      </c>
      <c r="E2285" s="208">
        <v>7.13</v>
      </c>
    </row>
    <row r="2286" spans="2:5" ht="50.1" customHeight="1">
      <c r="B2286" s="209">
        <v>95587</v>
      </c>
      <c r="C2286" s="116" t="s">
        <v>2208</v>
      </c>
      <c r="D2286" s="116" t="s">
        <v>6733</v>
      </c>
      <c r="E2286" s="208">
        <v>6.47</v>
      </c>
    </row>
    <row r="2287" spans="2:5" ht="50.1" customHeight="1">
      <c r="B2287" s="209">
        <v>95588</v>
      </c>
      <c r="C2287" s="116" t="s">
        <v>2209</v>
      </c>
      <c r="D2287" s="116" t="s">
        <v>6733</v>
      </c>
      <c r="E2287" s="208">
        <v>6.09</v>
      </c>
    </row>
    <row r="2288" spans="2:5" ht="50.1" customHeight="1">
      <c r="B2288" s="209">
        <v>95589</v>
      </c>
      <c r="C2288" s="116" t="s">
        <v>2210</v>
      </c>
      <c r="D2288" s="116" t="s">
        <v>6733</v>
      </c>
      <c r="E2288" s="208">
        <v>5.68</v>
      </c>
    </row>
    <row r="2289" spans="2:5" ht="50.1" customHeight="1">
      <c r="B2289" s="209">
        <v>95590</v>
      </c>
      <c r="C2289" s="116" t="s">
        <v>2211</v>
      </c>
      <c r="D2289" s="116" t="s">
        <v>6733</v>
      </c>
      <c r="E2289" s="208">
        <v>6.22</v>
      </c>
    </row>
    <row r="2290" spans="2:5" ht="50.1" customHeight="1">
      <c r="B2290" s="209">
        <v>95592</v>
      </c>
      <c r="C2290" s="116" t="s">
        <v>2212</v>
      </c>
      <c r="D2290" s="116" t="s">
        <v>6733</v>
      </c>
      <c r="E2290" s="208">
        <v>13.24</v>
      </c>
    </row>
    <row r="2291" spans="2:5" ht="50.1" customHeight="1">
      <c r="B2291" s="209">
        <v>95593</v>
      </c>
      <c r="C2291" s="116" t="s">
        <v>2213</v>
      </c>
      <c r="D2291" s="116" t="s">
        <v>6733</v>
      </c>
      <c r="E2291" s="208">
        <v>10.27</v>
      </c>
    </row>
    <row r="2292" spans="2:5" ht="50.1" customHeight="1">
      <c r="B2292" s="209">
        <v>95943</v>
      </c>
      <c r="C2292" s="116" t="s">
        <v>2214</v>
      </c>
      <c r="D2292" s="116" t="s">
        <v>6733</v>
      </c>
      <c r="E2292" s="208">
        <v>13.92</v>
      </c>
    </row>
    <row r="2293" spans="2:5" ht="50.1" customHeight="1">
      <c r="B2293" s="209">
        <v>95944</v>
      </c>
      <c r="C2293" s="116" t="s">
        <v>2215</v>
      </c>
      <c r="D2293" s="116" t="s">
        <v>6733</v>
      </c>
      <c r="E2293" s="208">
        <v>12.18</v>
      </c>
    </row>
    <row r="2294" spans="2:5" ht="50.1" customHeight="1">
      <c r="B2294" s="209">
        <v>95945</v>
      </c>
      <c r="C2294" s="116" t="s">
        <v>2216</v>
      </c>
      <c r="D2294" s="116" t="s">
        <v>6733</v>
      </c>
      <c r="E2294" s="208">
        <v>10.16</v>
      </c>
    </row>
    <row r="2295" spans="2:5" ht="50.1" customHeight="1">
      <c r="B2295" s="209">
        <v>95946</v>
      </c>
      <c r="C2295" s="116" t="s">
        <v>2217</v>
      </c>
      <c r="D2295" s="116" t="s">
        <v>6733</v>
      </c>
      <c r="E2295" s="208">
        <v>7.44</v>
      </c>
    </row>
    <row r="2296" spans="2:5" ht="50.1" customHeight="1">
      <c r="B2296" s="209">
        <v>95947</v>
      </c>
      <c r="C2296" s="116" t="s">
        <v>2218</v>
      </c>
      <c r="D2296" s="116" t="s">
        <v>6733</v>
      </c>
      <c r="E2296" s="208">
        <v>6</v>
      </c>
    </row>
    <row r="2297" spans="2:5" ht="50.1" customHeight="1">
      <c r="B2297" s="209">
        <v>95948</v>
      </c>
      <c r="C2297" s="116" t="s">
        <v>2219</v>
      </c>
      <c r="D2297" s="116" t="s">
        <v>6733</v>
      </c>
      <c r="E2297" s="208">
        <v>5.22</v>
      </c>
    </row>
    <row r="2298" spans="2:5" ht="50.1" customHeight="1">
      <c r="B2298" s="209">
        <v>96544</v>
      </c>
      <c r="C2298" s="116" t="s">
        <v>2220</v>
      </c>
      <c r="D2298" s="116" t="s">
        <v>6733</v>
      </c>
      <c r="E2298" s="208">
        <v>9.7899999999999991</v>
      </c>
    </row>
    <row r="2299" spans="2:5" ht="50.1" customHeight="1">
      <c r="B2299" s="209">
        <v>96545</v>
      </c>
      <c r="C2299" s="116" t="s">
        <v>2221</v>
      </c>
      <c r="D2299" s="116" t="s">
        <v>6733</v>
      </c>
      <c r="E2299" s="208">
        <v>9.34</v>
      </c>
    </row>
    <row r="2300" spans="2:5" ht="50.1" customHeight="1">
      <c r="B2300" s="209">
        <v>96546</v>
      </c>
      <c r="C2300" s="116" t="s">
        <v>2222</v>
      </c>
      <c r="D2300" s="116" t="s">
        <v>6733</v>
      </c>
      <c r="E2300" s="208">
        <v>7.62</v>
      </c>
    </row>
    <row r="2301" spans="2:5" ht="50.1" customHeight="1">
      <c r="B2301" s="209">
        <v>96547</v>
      </c>
      <c r="C2301" s="116" t="s">
        <v>2223</v>
      </c>
      <c r="D2301" s="116" t="s">
        <v>6733</v>
      </c>
      <c r="E2301" s="208">
        <v>6.75</v>
      </c>
    </row>
    <row r="2302" spans="2:5" ht="50.1" customHeight="1">
      <c r="B2302" s="209">
        <v>96548</v>
      </c>
      <c r="C2302" s="116" t="s">
        <v>2224</v>
      </c>
      <c r="D2302" s="116" t="s">
        <v>6733</v>
      </c>
      <c r="E2302" s="208">
        <v>6.24</v>
      </c>
    </row>
    <row r="2303" spans="2:5" ht="50.1" customHeight="1">
      <c r="B2303" s="209">
        <v>96549</v>
      </c>
      <c r="C2303" s="116" t="s">
        <v>2225</v>
      </c>
      <c r="D2303" s="116" t="s">
        <v>6733</v>
      </c>
      <c r="E2303" s="208">
        <v>5.71</v>
      </c>
    </row>
    <row r="2304" spans="2:5" ht="50.1" customHeight="1">
      <c r="B2304" s="209">
        <v>96550</v>
      </c>
      <c r="C2304" s="116" t="s">
        <v>2226</v>
      </c>
      <c r="D2304" s="116" t="s">
        <v>6733</v>
      </c>
      <c r="E2304" s="208">
        <v>6.17</v>
      </c>
    </row>
    <row r="2305" spans="2:5" ht="50.1" customHeight="1">
      <c r="B2305" s="209">
        <v>100066</v>
      </c>
      <c r="C2305" s="116" t="s">
        <v>16294</v>
      </c>
      <c r="D2305" s="116" t="s">
        <v>6733</v>
      </c>
      <c r="E2305" s="208">
        <v>7.75</v>
      </c>
    </row>
    <row r="2306" spans="2:5" ht="50.1" customHeight="1">
      <c r="B2306" s="209">
        <v>100067</v>
      </c>
      <c r="C2306" s="116" t="s">
        <v>16295</v>
      </c>
      <c r="D2306" s="116" t="s">
        <v>6733</v>
      </c>
      <c r="E2306" s="208">
        <v>7.31</v>
      </c>
    </row>
    <row r="2307" spans="2:5" ht="50.1" customHeight="1">
      <c r="B2307" s="209">
        <v>100068</v>
      </c>
      <c r="C2307" s="116" t="s">
        <v>16296</v>
      </c>
      <c r="D2307" s="116" t="s">
        <v>6733</v>
      </c>
      <c r="E2307" s="208">
        <v>5.67</v>
      </c>
    </row>
    <row r="2308" spans="2:5" ht="50.1" customHeight="1">
      <c r="B2308" s="209">
        <v>40780</v>
      </c>
      <c r="C2308" s="116" t="s">
        <v>2227</v>
      </c>
      <c r="D2308" s="116" t="s">
        <v>6287</v>
      </c>
      <c r="E2308" s="208">
        <v>8.49</v>
      </c>
    </row>
    <row r="2309" spans="2:5" ht="50.1" customHeight="1">
      <c r="B2309" s="116" t="s">
        <v>2228</v>
      </c>
      <c r="C2309" s="116" t="s">
        <v>2229</v>
      </c>
      <c r="D2309" s="116" t="s">
        <v>25</v>
      </c>
      <c r="E2309" s="208">
        <v>91.22</v>
      </c>
    </row>
    <row r="2310" spans="2:5" ht="50.1" customHeight="1">
      <c r="B2310" s="209">
        <v>89993</v>
      </c>
      <c r="C2310" s="116" t="s">
        <v>2230</v>
      </c>
      <c r="D2310" s="116" t="s">
        <v>25</v>
      </c>
      <c r="E2310" s="208">
        <v>557.04</v>
      </c>
    </row>
    <row r="2311" spans="2:5" ht="50.1" customHeight="1">
      <c r="B2311" s="209">
        <v>89994</v>
      </c>
      <c r="C2311" s="116" t="s">
        <v>2231</v>
      </c>
      <c r="D2311" s="116" t="s">
        <v>25</v>
      </c>
      <c r="E2311" s="208">
        <v>462.61</v>
      </c>
    </row>
    <row r="2312" spans="2:5" ht="50.1" customHeight="1">
      <c r="B2312" s="209">
        <v>89995</v>
      </c>
      <c r="C2312" s="116" t="s">
        <v>2232</v>
      </c>
      <c r="D2312" s="116" t="s">
        <v>25</v>
      </c>
      <c r="E2312" s="208">
        <v>532.89</v>
      </c>
    </row>
    <row r="2313" spans="2:5" ht="50.1" customHeight="1">
      <c r="B2313" s="209">
        <v>90278</v>
      </c>
      <c r="C2313" s="116" t="s">
        <v>2233</v>
      </c>
      <c r="D2313" s="116" t="s">
        <v>25</v>
      </c>
      <c r="E2313" s="208">
        <v>263.29000000000002</v>
      </c>
    </row>
    <row r="2314" spans="2:5" ht="50.1" customHeight="1">
      <c r="B2314" s="209">
        <v>90279</v>
      </c>
      <c r="C2314" s="116" t="s">
        <v>2234</v>
      </c>
      <c r="D2314" s="116" t="s">
        <v>25</v>
      </c>
      <c r="E2314" s="208">
        <v>274.3</v>
      </c>
    </row>
    <row r="2315" spans="2:5" ht="50.1" customHeight="1">
      <c r="B2315" s="209">
        <v>90280</v>
      </c>
      <c r="C2315" s="116" t="s">
        <v>2235</v>
      </c>
      <c r="D2315" s="116" t="s">
        <v>25</v>
      </c>
      <c r="E2315" s="208">
        <v>299.8</v>
      </c>
    </row>
    <row r="2316" spans="2:5" ht="50.1" customHeight="1">
      <c r="B2316" s="209">
        <v>90281</v>
      </c>
      <c r="C2316" s="116" t="s">
        <v>2236</v>
      </c>
      <c r="D2316" s="116" t="s">
        <v>25</v>
      </c>
      <c r="E2316" s="208">
        <v>333.21</v>
      </c>
    </row>
    <row r="2317" spans="2:5" ht="50.1" customHeight="1">
      <c r="B2317" s="209">
        <v>90282</v>
      </c>
      <c r="C2317" s="116" t="s">
        <v>2237</v>
      </c>
      <c r="D2317" s="116" t="s">
        <v>25</v>
      </c>
      <c r="E2317" s="208">
        <v>266.33999999999997</v>
      </c>
    </row>
    <row r="2318" spans="2:5" ht="50.1" customHeight="1">
      <c r="B2318" s="209">
        <v>90283</v>
      </c>
      <c r="C2318" s="116" t="s">
        <v>2238</v>
      </c>
      <c r="D2318" s="116" t="s">
        <v>25</v>
      </c>
      <c r="E2318" s="208">
        <v>278.24</v>
      </c>
    </row>
    <row r="2319" spans="2:5" ht="50.1" customHeight="1">
      <c r="B2319" s="209">
        <v>90284</v>
      </c>
      <c r="C2319" s="116" t="s">
        <v>2239</v>
      </c>
      <c r="D2319" s="116" t="s">
        <v>25</v>
      </c>
      <c r="E2319" s="208">
        <v>304.63</v>
      </c>
    </row>
    <row r="2320" spans="2:5" ht="50.1" customHeight="1">
      <c r="B2320" s="209">
        <v>90285</v>
      </c>
      <c r="C2320" s="116" t="s">
        <v>2240</v>
      </c>
      <c r="D2320" s="116" t="s">
        <v>25</v>
      </c>
      <c r="E2320" s="208">
        <v>340.12</v>
      </c>
    </row>
    <row r="2321" spans="2:5" ht="50.1" customHeight="1">
      <c r="B2321" s="209">
        <v>90853</v>
      </c>
      <c r="C2321" s="116" t="s">
        <v>2241</v>
      </c>
      <c r="D2321" s="116" t="s">
        <v>25</v>
      </c>
      <c r="E2321" s="208">
        <v>357.76</v>
      </c>
    </row>
    <row r="2322" spans="2:5" ht="50.1" customHeight="1">
      <c r="B2322" s="209">
        <v>90854</v>
      </c>
      <c r="C2322" s="116" t="s">
        <v>2242</v>
      </c>
      <c r="D2322" s="116" t="s">
        <v>25</v>
      </c>
      <c r="E2322" s="208">
        <v>346.71</v>
      </c>
    </row>
    <row r="2323" spans="2:5" ht="50.1" customHeight="1">
      <c r="B2323" s="209">
        <v>90855</v>
      </c>
      <c r="C2323" s="116" t="s">
        <v>2243</v>
      </c>
      <c r="D2323" s="116" t="s">
        <v>25</v>
      </c>
      <c r="E2323" s="208">
        <v>380.32</v>
      </c>
    </row>
    <row r="2324" spans="2:5" ht="50.1" customHeight="1">
      <c r="B2324" s="209">
        <v>90856</v>
      </c>
      <c r="C2324" s="116" t="s">
        <v>2244</v>
      </c>
      <c r="D2324" s="116" t="s">
        <v>25</v>
      </c>
      <c r="E2324" s="208">
        <v>360.98</v>
      </c>
    </row>
    <row r="2325" spans="2:5" ht="50.1" customHeight="1">
      <c r="B2325" s="209">
        <v>90857</v>
      </c>
      <c r="C2325" s="116" t="s">
        <v>2245</v>
      </c>
      <c r="D2325" s="116" t="s">
        <v>25</v>
      </c>
      <c r="E2325" s="208">
        <v>348.85</v>
      </c>
    </row>
    <row r="2326" spans="2:5" ht="50.1" customHeight="1">
      <c r="B2326" s="209">
        <v>90858</v>
      </c>
      <c r="C2326" s="116" t="s">
        <v>2246</v>
      </c>
      <c r="D2326" s="116" t="s">
        <v>25</v>
      </c>
      <c r="E2326" s="208">
        <v>395.06</v>
      </c>
    </row>
    <row r="2327" spans="2:5" ht="50.1" customHeight="1">
      <c r="B2327" s="209">
        <v>90859</v>
      </c>
      <c r="C2327" s="116" t="s">
        <v>2247</v>
      </c>
      <c r="D2327" s="116" t="s">
        <v>25</v>
      </c>
      <c r="E2327" s="208">
        <v>340.36</v>
      </c>
    </row>
    <row r="2328" spans="2:5" ht="50.1" customHeight="1">
      <c r="B2328" s="209">
        <v>90860</v>
      </c>
      <c r="C2328" s="116" t="s">
        <v>2248</v>
      </c>
      <c r="D2328" s="116" t="s">
        <v>25</v>
      </c>
      <c r="E2328" s="208">
        <v>344.81</v>
      </c>
    </row>
    <row r="2329" spans="2:5" ht="50.1" customHeight="1">
      <c r="B2329" s="209">
        <v>90861</v>
      </c>
      <c r="C2329" s="116" t="s">
        <v>2249</v>
      </c>
      <c r="D2329" s="116" t="s">
        <v>25</v>
      </c>
      <c r="E2329" s="208">
        <v>352.2</v>
      </c>
    </row>
    <row r="2330" spans="2:5" ht="50.1" customHeight="1">
      <c r="B2330" s="209">
        <v>90862</v>
      </c>
      <c r="C2330" s="116" t="s">
        <v>2250</v>
      </c>
      <c r="D2330" s="116" t="s">
        <v>25</v>
      </c>
      <c r="E2330" s="208">
        <v>319.58</v>
      </c>
    </row>
    <row r="2331" spans="2:5" ht="50.1" customHeight="1">
      <c r="B2331" s="209">
        <v>92718</v>
      </c>
      <c r="C2331" s="116" t="s">
        <v>2251</v>
      </c>
      <c r="D2331" s="116" t="s">
        <v>25</v>
      </c>
      <c r="E2331" s="208">
        <v>424.24</v>
      </c>
    </row>
    <row r="2332" spans="2:5" ht="50.1" customHeight="1">
      <c r="B2332" s="209">
        <v>92719</v>
      </c>
      <c r="C2332" s="116" t="s">
        <v>2252</v>
      </c>
      <c r="D2332" s="116" t="s">
        <v>25</v>
      </c>
      <c r="E2332" s="208">
        <v>308.14</v>
      </c>
    </row>
    <row r="2333" spans="2:5" ht="50.1" customHeight="1">
      <c r="B2333" s="209">
        <v>92720</v>
      </c>
      <c r="C2333" s="116" t="s">
        <v>2253</v>
      </c>
      <c r="D2333" s="116" t="s">
        <v>25</v>
      </c>
      <c r="E2333" s="208">
        <v>350.97</v>
      </c>
    </row>
    <row r="2334" spans="2:5" ht="50.1" customHeight="1">
      <c r="B2334" s="209">
        <v>92721</v>
      </c>
      <c r="C2334" s="116" t="s">
        <v>2254</v>
      </c>
      <c r="D2334" s="116" t="s">
        <v>25</v>
      </c>
      <c r="E2334" s="208">
        <v>301.04000000000002</v>
      </c>
    </row>
    <row r="2335" spans="2:5" ht="50.1" customHeight="1">
      <c r="B2335" s="209">
        <v>92722</v>
      </c>
      <c r="C2335" s="116" t="s">
        <v>2255</v>
      </c>
      <c r="D2335" s="116" t="s">
        <v>25</v>
      </c>
      <c r="E2335" s="208">
        <v>348.07</v>
      </c>
    </row>
    <row r="2336" spans="2:5" ht="50.1" customHeight="1">
      <c r="B2336" s="209">
        <v>92723</v>
      </c>
      <c r="C2336" s="116" t="s">
        <v>2256</v>
      </c>
      <c r="D2336" s="116" t="s">
        <v>25</v>
      </c>
      <c r="E2336" s="208">
        <v>338.93</v>
      </c>
    </row>
    <row r="2337" spans="2:5" ht="50.1" customHeight="1">
      <c r="B2337" s="209">
        <v>92724</v>
      </c>
      <c r="C2337" s="116" t="s">
        <v>2257</v>
      </c>
      <c r="D2337" s="116" t="s">
        <v>25</v>
      </c>
      <c r="E2337" s="208">
        <v>336.29</v>
      </c>
    </row>
    <row r="2338" spans="2:5" ht="50.1" customHeight="1">
      <c r="B2338" s="209">
        <v>92725</v>
      </c>
      <c r="C2338" s="116" t="s">
        <v>2258</v>
      </c>
      <c r="D2338" s="116" t="s">
        <v>25</v>
      </c>
      <c r="E2338" s="208">
        <v>335.19</v>
      </c>
    </row>
    <row r="2339" spans="2:5" ht="50.1" customHeight="1">
      <c r="B2339" s="209">
        <v>92726</v>
      </c>
      <c r="C2339" s="116" t="s">
        <v>2259</v>
      </c>
      <c r="D2339" s="116" t="s">
        <v>25</v>
      </c>
      <c r="E2339" s="208">
        <v>333.33</v>
      </c>
    </row>
    <row r="2340" spans="2:5" ht="50.1" customHeight="1">
      <c r="B2340" s="209">
        <v>92727</v>
      </c>
      <c r="C2340" s="116" t="s">
        <v>2260</v>
      </c>
      <c r="D2340" s="116" t="s">
        <v>25</v>
      </c>
      <c r="E2340" s="208">
        <v>370.09</v>
      </c>
    </row>
    <row r="2341" spans="2:5" ht="50.1" customHeight="1">
      <c r="B2341" s="209">
        <v>92728</v>
      </c>
      <c r="C2341" s="116" t="s">
        <v>2261</v>
      </c>
      <c r="D2341" s="116" t="s">
        <v>25</v>
      </c>
      <c r="E2341" s="208">
        <v>351.75</v>
      </c>
    </row>
    <row r="2342" spans="2:5" ht="50.1" customHeight="1">
      <c r="B2342" s="209">
        <v>92729</v>
      </c>
      <c r="C2342" s="116" t="s">
        <v>2262</v>
      </c>
      <c r="D2342" s="116" t="s">
        <v>25</v>
      </c>
      <c r="E2342" s="208">
        <v>343.98</v>
      </c>
    </row>
    <row r="2343" spans="2:5" ht="50.1" customHeight="1">
      <c r="B2343" s="209">
        <v>92730</v>
      </c>
      <c r="C2343" s="116" t="s">
        <v>2263</v>
      </c>
      <c r="D2343" s="116" t="s">
        <v>25</v>
      </c>
      <c r="E2343" s="208">
        <v>331.02</v>
      </c>
    </row>
    <row r="2344" spans="2:5" ht="50.1" customHeight="1">
      <c r="B2344" s="209">
        <v>92731</v>
      </c>
      <c r="C2344" s="116" t="s">
        <v>2264</v>
      </c>
      <c r="D2344" s="116" t="s">
        <v>25</v>
      </c>
      <c r="E2344" s="208">
        <v>345.81</v>
      </c>
    </row>
    <row r="2345" spans="2:5" ht="50.1" customHeight="1">
      <c r="B2345" s="209">
        <v>92732</v>
      </c>
      <c r="C2345" s="116" t="s">
        <v>2265</v>
      </c>
      <c r="D2345" s="116" t="s">
        <v>25</v>
      </c>
      <c r="E2345" s="208">
        <v>333.28</v>
      </c>
    </row>
    <row r="2346" spans="2:5" ht="50.1" customHeight="1">
      <c r="B2346" s="209">
        <v>92733</v>
      </c>
      <c r="C2346" s="116" t="s">
        <v>2266</v>
      </c>
      <c r="D2346" s="116" t="s">
        <v>25</v>
      </c>
      <c r="E2346" s="208">
        <v>327.94</v>
      </c>
    </row>
    <row r="2347" spans="2:5" ht="50.1" customHeight="1">
      <c r="B2347" s="209">
        <v>92734</v>
      </c>
      <c r="C2347" s="116" t="s">
        <v>2267</v>
      </c>
      <c r="D2347" s="116" t="s">
        <v>25</v>
      </c>
      <c r="E2347" s="208">
        <v>319.08999999999997</v>
      </c>
    </row>
    <row r="2348" spans="2:5" ht="50.1" customHeight="1">
      <c r="B2348" s="209">
        <v>92735</v>
      </c>
      <c r="C2348" s="116" t="s">
        <v>2268</v>
      </c>
      <c r="D2348" s="116" t="s">
        <v>25</v>
      </c>
      <c r="E2348" s="208">
        <v>325.99</v>
      </c>
    </row>
    <row r="2349" spans="2:5" ht="50.1" customHeight="1">
      <c r="B2349" s="209">
        <v>92736</v>
      </c>
      <c r="C2349" s="116" t="s">
        <v>2269</v>
      </c>
      <c r="D2349" s="116" t="s">
        <v>25</v>
      </c>
      <c r="E2349" s="208">
        <v>316.08999999999997</v>
      </c>
    </row>
    <row r="2350" spans="2:5" ht="50.1" customHeight="1">
      <c r="B2350" s="209">
        <v>92739</v>
      </c>
      <c r="C2350" s="116" t="s">
        <v>2270</v>
      </c>
      <c r="D2350" s="116" t="s">
        <v>25</v>
      </c>
      <c r="E2350" s="208">
        <v>301.75</v>
      </c>
    </row>
    <row r="2351" spans="2:5" ht="50.1" customHeight="1">
      <c r="B2351" s="209">
        <v>92740</v>
      </c>
      <c r="C2351" s="116" t="s">
        <v>2271</v>
      </c>
      <c r="D2351" s="116" t="s">
        <v>25</v>
      </c>
      <c r="E2351" s="208">
        <v>296.85000000000002</v>
      </c>
    </row>
    <row r="2352" spans="2:5" ht="50.1" customHeight="1">
      <c r="B2352" s="209">
        <v>92741</v>
      </c>
      <c r="C2352" s="116" t="s">
        <v>2272</v>
      </c>
      <c r="D2352" s="116" t="s">
        <v>25</v>
      </c>
      <c r="E2352" s="208">
        <v>471.84</v>
      </c>
    </row>
    <row r="2353" spans="2:5" ht="50.1" customHeight="1">
      <c r="B2353" s="209">
        <v>92742</v>
      </c>
      <c r="C2353" s="116" t="s">
        <v>2273</v>
      </c>
      <c r="D2353" s="116" t="s">
        <v>25</v>
      </c>
      <c r="E2353" s="208">
        <v>656.5</v>
      </c>
    </row>
    <row r="2354" spans="2:5" ht="50.1" customHeight="1">
      <c r="B2354" s="209">
        <v>92873</v>
      </c>
      <c r="C2354" s="116" t="s">
        <v>2274</v>
      </c>
      <c r="D2354" s="116" t="s">
        <v>25</v>
      </c>
      <c r="E2354" s="208">
        <v>143.54</v>
      </c>
    </row>
    <row r="2355" spans="2:5" ht="50.1" customHeight="1">
      <c r="B2355" s="209">
        <v>92874</v>
      </c>
      <c r="C2355" s="116" t="s">
        <v>2275</v>
      </c>
      <c r="D2355" s="116" t="s">
        <v>25</v>
      </c>
      <c r="E2355" s="208">
        <v>23.4</v>
      </c>
    </row>
    <row r="2356" spans="2:5" ht="50.1" customHeight="1">
      <c r="B2356" s="209">
        <v>94962</v>
      </c>
      <c r="C2356" s="116" t="s">
        <v>2276</v>
      </c>
      <c r="D2356" s="116" t="s">
        <v>25</v>
      </c>
      <c r="E2356" s="208">
        <v>229.97</v>
      </c>
    </row>
    <row r="2357" spans="2:5" ht="50.1" customHeight="1">
      <c r="B2357" s="209">
        <v>94963</v>
      </c>
      <c r="C2357" s="116" t="s">
        <v>2277</v>
      </c>
      <c r="D2357" s="116" t="s">
        <v>25</v>
      </c>
      <c r="E2357" s="208">
        <v>250.86</v>
      </c>
    </row>
    <row r="2358" spans="2:5" ht="50.1" customHeight="1">
      <c r="B2358" s="209">
        <v>94964</v>
      </c>
      <c r="C2358" s="116" t="s">
        <v>2278</v>
      </c>
      <c r="D2358" s="116" t="s">
        <v>25</v>
      </c>
      <c r="E2358" s="208">
        <v>271.47000000000003</v>
      </c>
    </row>
    <row r="2359" spans="2:5" ht="50.1" customHeight="1">
      <c r="B2359" s="209">
        <v>94965</v>
      </c>
      <c r="C2359" s="116" t="s">
        <v>2279</v>
      </c>
      <c r="D2359" s="116" t="s">
        <v>25</v>
      </c>
      <c r="E2359" s="208">
        <v>279.08999999999997</v>
      </c>
    </row>
    <row r="2360" spans="2:5" ht="50.1" customHeight="1">
      <c r="B2360" s="209">
        <v>94966</v>
      </c>
      <c r="C2360" s="116" t="s">
        <v>2280</v>
      </c>
      <c r="D2360" s="116" t="s">
        <v>25</v>
      </c>
      <c r="E2360" s="208">
        <v>287.22000000000003</v>
      </c>
    </row>
    <row r="2361" spans="2:5" ht="50.1" customHeight="1">
      <c r="B2361" s="209">
        <v>94967</v>
      </c>
      <c r="C2361" s="116" t="s">
        <v>2281</v>
      </c>
      <c r="D2361" s="116" t="s">
        <v>25</v>
      </c>
      <c r="E2361" s="208">
        <v>322.68</v>
      </c>
    </row>
    <row r="2362" spans="2:5" ht="50.1" customHeight="1">
      <c r="B2362" s="209">
        <v>94968</v>
      </c>
      <c r="C2362" s="116" t="s">
        <v>2282</v>
      </c>
      <c r="D2362" s="116" t="s">
        <v>25</v>
      </c>
      <c r="E2362" s="208">
        <v>227.58</v>
      </c>
    </row>
    <row r="2363" spans="2:5" ht="50.1" customHeight="1">
      <c r="B2363" s="209">
        <v>94969</v>
      </c>
      <c r="C2363" s="116" t="s">
        <v>2283</v>
      </c>
      <c r="D2363" s="116" t="s">
        <v>25</v>
      </c>
      <c r="E2363" s="208">
        <v>246.34</v>
      </c>
    </row>
    <row r="2364" spans="2:5" ht="50.1" customHeight="1">
      <c r="B2364" s="209">
        <v>94970</v>
      </c>
      <c r="C2364" s="116" t="s">
        <v>2284</v>
      </c>
      <c r="D2364" s="116" t="s">
        <v>25</v>
      </c>
      <c r="E2364" s="208">
        <v>262.81</v>
      </c>
    </row>
    <row r="2365" spans="2:5" ht="50.1" customHeight="1">
      <c r="B2365" s="209">
        <v>94971</v>
      </c>
      <c r="C2365" s="116" t="s">
        <v>2285</v>
      </c>
      <c r="D2365" s="116" t="s">
        <v>25</v>
      </c>
      <c r="E2365" s="208">
        <v>274.45</v>
      </c>
    </row>
    <row r="2366" spans="2:5" ht="50.1" customHeight="1">
      <c r="B2366" s="209">
        <v>94972</v>
      </c>
      <c r="C2366" s="116" t="s">
        <v>2286</v>
      </c>
      <c r="D2366" s="116" t="s">
        <v>25</v>
      </c>
      <c r="E2366" s="208">
        <v>282.43</v>
      </c>
    </row>
    <row r="2367" spans="2:5" ht="50.1" customHeight="1">
      <c r="B2367" s="209">
        <v>94973</v>
      </c>
      <c r="C2367" s="116" t="s">
        <v>2287</v>
      </c>
      <c r="D2367" s="116" t="s">
        <v>25</v>
      </c>
      <c r="E2367" s="208">
        <v>316.70999999999998</v>
      </c>
    </row>
    <row r="2368" spans="2:5" ht="50.1" customHeight="1">
      <c r="B2368" s="209">
        <v>94974</v>
      </c>
      <c r="C2368" s="116" t="s">
        <v>2288</v>
      </c>
      <c r="D2368" s="116" t="s">
        <v>25</v>
      </c>
      <c r="E2368" s="208">
        <v>313.29000000000002</v>
      </c>
    </row>
    <row r="2369" spans="2:5" ht="50.1" customHeight="1">
      <c r="B2369" s="209">
        <v>94975</v>
      </c>
      <c r="C2369" s="116" t="s">
        <v>2289</v>
      </c>
      <c r="D2369" s="116" t="s">
        <v>25</v>
      </c>
      <c r="E2369" s="208">
        <v>332.58</v>
      </c>
    </row>
    <row r="2370" spans="2:5" ht="50.1" customHeight="1">
      <c r="B2370" s="209">
        <v>96555</v>
      </c>
      <c r="C2370" s="116" t="s">
        <v>2290</v>
      </c>
      <c r="D2370" s="116" t="s">
        <v>25</v>
      </c>
      <c r="E2370" s="208">
        <v>402.51</v>
      </c>
    </row>
    <row r="2371" spans="2:5" ht="50.1" customHeight="1">
      <c r="B2371" s="209">
        <v>96556</v>
      </c>
      <c r="C2371" s="116" t="s">
        <v>2291</v>
      </c>
      <c r="D2371" s="116" t="s">
        <v>25</v>
      </c>
      <c r="E2371" s="208">
        <v>460.86</v>
      </c>
    </row>
    <row r="2372" spans="2:5" ht="50.1" customHeight="1">
      <c r="B2372" s="209">
        <v>96557</v>
      </c>
      <c r="C2372" s="116" t="s">
        <v>2292</v>
      </c>
      <c r="D2372" s="116" t="s">
        <v>25</v>
      </c>
      <c r="E2372" s="208">
        <v>367.16</v>
      </c>
    </row>
    <row r="2373" spans="2:5" ht="50.1" customHeight="1">
      <c r="B2373" s="209">
        <v>96558</v>
      </c>
      <c r="C2373" s="116" t="s">
        <v>2293</v>
      </c>
      <c r="D2373" s="116" t="s">
        <v>25</v>
      </c>
      <c r="E2373" s="208">
        <v>372.25</v>
      </c>
    </row>
    <row r="2374" spans="2:5" ht="50.1" customHeight="1">
      <c r="B2374" s="209">
        <v>99235</v>
      </c>
      <c r="C2374" s="116" t="s">
        <v>2294</v>
      </c>
      <c r="D2374" s="116" t="s">
        <v>25</v>
      </c>
      <c r="E2374" s="208">
        <v>330.48</v>
      </c>
    </row>
    <row r="2375" spans="2:5" ht="50.1" customHeight="1">
      <c r="B2375" s="209">
        <v>99431</v>
      </c>
      <c r="C2375" s="116" t="s">
        <v>2295</v>
      </c>
      <c r="D2375" s="116" t="s">
        <v>25</v>
      </c>
      <c r="E2375" s="208">
        <v>392.62</v>
      </c>
    </row>
    <row r="2376" spans="2:5" ht="50.1" customHeight="1">
      <c r="B2376" s="209">
        <v>99432</v>
      </c>
      <c r="C2376" s="116" t="s">
        <v>2296</v>
      </c>
      <c r="D2376" s="116" t="s">
        <v>25</v>
      </c>
      <c r="E2376" s="208">
        <v>371.77</v>
      </c>
    </row>
    <row r="2377" spans="2:5" ht="50.1" customHeight="1">
      <c r="B2377" s="209">
        <v>99433</v>
      </c>
      <c r="C2377" s="116" t="s">
        <v>2297</v>
      </c>
      <c r="D2377" s="116" t="s">
        <v>25</v>
      </c>
      <c r="E2377" s="208">
        <v>416.43</v>
      </c>
    </row>
    <row r="2378" spans="2:5" ht="50.1" customHeight="1">
      <c r="B2378" s="209">
        <v>99434</v>
      </c>
      <c r="C2378" s="116" t="s">
        <v>2298</v>
      </c>
      <c r="D2378" s="116" t="s">
        <v>25</v>
      </c>
      <c r="E2378" s="208">
        <v>395.84</v>
      </c>
    </row>
    <row r="2379" spans="2:5" ht="50.1" customHeight="1">
      <c r="B2379" s="209">
        <v>99435</v>
      </c>
      <c r="C2379" s="116" t="s">
        <v>2299</v>
      </c>
      <c r="D2379" s="116" t="s">
        <v>25</v>
      </c>
      <c r="E2379" s="208">
        <v>382.76</v>
      </c>
    </row>
    <row r="2380" spans="2:5" ht="50.1" customHeight="1">
      <c r="B2380" s="209">
        <v>99436</v>
      </c>
      <c r="C2380" s="116" t="s">
        <v>2300</v>
      </c>
      <c r="D2380" s="116" t="s">
        <v>25</v>
      </c>
      <c r="E2380" s="208">
        <v>431.17</v>
      </c>
    </row>
    <row r="2381" spans="2:5" ht="50.1" customHeight="1">
      <c r="B2381" s="209">
        <v>99437</v>
      </c>
      <c r="C2381" s="116" t="s">
        <v>2301</v>
      </c>
      <c r="D2381" s="116" t="s">
        <v>25</v>
      </c>
      <c r="E2381" s="208">
        <v>351.86</v>
      </c>
    </row>
    <row r="2382" spans="2:5" ht="50.1" customHeight="1">
      <c r="B2382" s="209">
        <v>99438</v>
      </c>
      <c r="C2382" s="116" t="s">
        <v>2302</v>
      </c>
      <c r="D2382" s="116" t="s">
        <v>25</v>
      </c>
      <c r="E2382" s="208">
        <v>356.31</v>
      </c>
    </row>
    <row r="2383" spans="2:5" ht="50.1" customHeight="1">
      <c r="B2383" s="209">
        <v>99439</v>
      </c>
      <c r="C2383" s="116" t="s">
        <v>2303</v>
      </c>
      <c r="D2383" s="116" t="s">
        <v>25</v>
      </c>
      <c r="E2383" s="208">
        <v>386.43</v>
      </c>
    </row>
    <row r="2384" spans="2:5" ht="50.1" customHeight="1">
      <c r="B2384" s="116" t="s">
        <v>2304</v>
      </c>
      <c r="C2384" s="116" t="s">
        <v>2305</v>
      </c>
      <c r="D2384" s="116" t="s">
        <v>6287</v>
      </c>
      <c r="E2384" s="208">
        <v>73.680000000000007</v>
      </c>
    </row>
    <row r="2385" spans="2:5" ht="50.1" customHeight="1">
      <c r="B2385" s="116" t="s">
        <v>2306</v>
      </c>
      <c r="C2385" s="116" t="s">
        <v>2307</v>
      </c>
      <c r="D2385" s="116" t="s">
        <v>6287</v>
      </c>
      <c r="E2385" s="208">
        <v>81.45</v>
      </c>
    </row>
    <row r="2386" spans="2:5" ht="50.1" customHeight="1">
      <c r="B2386" s="116" t="s">
        <v>2308</v>
      </c>
      <c r="C2386" s="116" t="s">
        <v>2309</v>
      </c>
      <c r="D2386" s="116" t="s">
        <v>6287</v>
      </c>
      <c r="E2386" s="208">
        <v>97.59</v>
      </c>
    </row>
    <row r="2387" spans="2:5" ht="50.1" customHeight="1">
      <c r="B2387" s="116" t="s">
        <v>2310</v>
      </c>
      <c r="C2387" s="116" t="s">
        <v>2311</v>
      </c>
      <c r="D2387" s="116" t="s">
        <v>6287</v>
      </c>
      <c r="E2387" s="208">
        <v>112.39</v>
      </c>
    </row>
    <row r="2388" spans="2:5" ht="50.1" customHeight="1">
      <c r="B2388" s="116" t="s">
        <v>2312</v>
      </c>
      <c r="C2388" s="116" t="s">
        <v>2313</v>
      </c>
      <c r="D2388" s="116" t="s">
        <v>6287</v>
      </c>
      <c r="E2388" s="208">
        <v>66.75</v>
      </c>
    </row>
    <row r="2389" spans="2:5" ht="50.1" customHeight="1">
      <c r="B2389" s="116" t="s">
        <v>2314</v>
      </c>
      <c r="C2389" s="116" t="s">
        <v>2315</v>
      </c>
      <c r="D2389" s="116" t="s">
        <v>6287</v>
      </c>
      <c r="E2389" s="208">
        <v>72.95</v>
      </c>
    </row>
    <row r="2390" spans="2:5" ht="50.1" customHeight="1">
      <c r="B2390" s="116" t="s">
        <v>2316</v>
      </c>
      <c r="C2390" s="116" t="s">
        <v>2317</v>
      </c>
      <c r="D2390" s="116" t="s">
        <v>25</v>
      </c>
      <c r="E2390" s="208">
        <v>94.25</v>
      </c>
    </row>
    <row r="2391" spans="2:5" ht="50.1" customHeight="1">
      <c r="B2391" s="116" t="s">
        <v>2318</v>
      </c>
      <c r="C2391" s="116" t="s">
        <v>24</v>
      </c>
      <c r="D2391" s="116" t="s">
        <v>25</v>
      </c>
      <c r="E2391" s="208">
        <v>121.3</v>
      </c>
    </row>
    <row r="2392" spans="2:5" ht="50.1" customHeight="1">
      <c r="B2392" s="116" t="s">
        <v>2319</v>
      </c>
      <c r="C2392" s="116" t="s">
        <v>2320</v>
      </c>
      <c r="D2392" s="116" t="s">
        <v>6287</v>
      </c>
      <c r="E2392" s="208">
        <v>27.39</v>
      </c>
    </row>
    <row r="2393" spans="2:5" ht="50.1" customHeight="1">
      <c r="B2393" s="209">
        <v>83518</v>
      </c>
      <c r="C2393" s="116" t="s">
        <v>2321</v>
      </c>
      <c r="D2393" s="116" t="s">
        <v>25</v>
      </c>
      <c r="E2393" s="208">
        <v>278.91000000000003</v>
      </c>
    </row>
    <row r="2394" spans="2:5" ht="50.1" customHeight="1">
      <c r="B2394" s="209">
        <v>95467</v>
      </c>
      <c r="C2394" s="116" t="s">
        <v>22</v>
      </c>
      <c r="D2394" s="116" t="s">
        <v>25</v>
      </c>
      <c r="E2394" s="208">
        <v>353.56</v>
      </c>
    </row>
    <row r="2395" spans="2:5" ht="50.1" customHeight="1">
      <c r="B2395" s="209">
        <v>68328</v>
      </c>
      <c r="C2395" s="116" t="s">
        <v>2322</v>
      </c>
      <c r="D2395" s="116" t="s">
        <v>6287</v>
      </c>
      <c r="E2395" s="208">
        <v>13.93</v>
      </c>
    </row>
    <row r="2396" spans="2:5" ht="50.1" customHeight="1">
      <c r="B2396" s="116" t="s">
        <v>2323</v>
      </c>
      <c r="C2396" s="116" t="s">
        <v>2324</v>
      </c>
      <c r="D2396" s="116" t="s">
        <v>6465</v>
      </c>
      <c r="E2396" s="208">
        <v>96.05</v>
      </c>
    </row>
    <row r="2397" spans="2:5" ht="50.1" customHeight="1">
      <c r="B2397" s="209">
        <v>79471</v>
      </c>
      <c r="C2397" s="116" t="s">
        <v>2325</v>
      </c>
      <c r="D2397" s="116" t="s">
        <v>6733</v>
      </c>
      <c r="E2397" s="208">
        <v>52.75</v>
      </c>
    </row>
    <row r="2398" spans="2:5" ht="50.1" customHeight="1">
      <c r="B2398" s="209">
        <v>98576</v>
      </c>
      <c r="C2398" s="116" t="s">
        <v>2326</v>
      </c>
      <c r="D2398" s="116" t="s">
        <v>6465</v>
      </c>
      <c r="E2398" s="208">
        <v>15.1</v>
      </c>
    </row>
    <row r="2399" spans="2:5" ht="50.1" customHeight="1">
      <c r="B2399" s="209">
        <v>93182</v>
      </c>
      <c r="C2399" s="116" t="s">
        <v>2327</v>
      </c>
      <c r="D2399" s="116" t="s">
        <v>6465</v>
      </c>
      <c r="E2399" s="208">
        <v>24.71</v>
      </c>
    </row>
    <row r="2400" spans="2:5" ht="50.1" customHeight="1">
      <c r="B2400" s="209">
        <v>93183</v>
      </c>
      <c r="C2400" s="116" t="s">
        <v>2328</v>
      </c>
      <c r="D2400" s="116" t="s">
        <v>6465</v>
      </c>
      <c r="E2400" s="208">
        <v>31.51</v>
      </c>
    </row>
    <row r="2401" spans="2:5" ht="50.1" customHeight="1">
      <c r="B2401" s="209">
        <v>93184</v>
      </c>
      <c r="C2401" s="116" t="s">
        <v>2329</v>
      </c>
      <c r="D2401" s="116" t="s">
        <v>6465</v>
      </c>
      <c r="E2401" s="208">
        <v>18.84</v>
      </c>
    </row>
    <row r="2402" spans="2:5" ht="50.1" customHeight="1">
      <c r="B2402" s="209">
        <v>93185</v>
      </c>
      <c r="C2402" s="116" t="s">
        <v>2330</v>
      </c>
      <c r="D2402" s="116" t="s">
        <v>6465</v>
      </c>
      <c r="E2402" s="208">
        <v>30.99</v>
      </c>
    </row>
    <row r="2403" spans="2:5" ht="50.1" customHeight="1">
      <c r="B2403" s="209">
        <v>93186</v>
      </c>
      <c r="C2403" s="116" t="s">
        <v>2331</v>
      </c>
      <c r="D2403" s="116" t="s">
        <v>6465</v>
      </c>
      <c r="E2403" s="208">
        <v>45.24</v>
      </c>
    </row>
    <row r="2404" spans="2:5" ht="50.1" customHeight="1">
      <c r="B2404" s="209">
        <v>93187</v>
      </c>
      <c r="C2404" s="116" t="s">
        <v>2332</v>
      </c>
      <c r="D2404" s="116" t="s">
        <v>6465</v>
      </c>
      <c r="E2404" s="208">
        <v>51.84</v>
      </c>
    </row>
    <row r="2405" spans="2:5" ht="50.1" customHeight="1">
      <c r="B2405" s="209">
        <v>93188</v>
      </c>
      <c r="C2405" s="116" t="s">
        <v>2333</v>
      </c>
      <c r="D2405" s="116" t="s">
        <v>6465</v>
      </c>
      <c r="E2405" s="208">
        <v>41.93</v>
      </c>
    </row>
    <row r="2406" spans="2:5" ht="50.1" customHeight="1">
      <c r="B2406" s="209">
        <v>93189</v>
      </c>
      <c r="C2406" s="116" t="s">
        <v>2334</v>
      </c>
      <c r="D2406" s="116" t="s">
        <v>6465</v>
      </c>
      <c r="E2406" s="208">
        <v>52.09</v>
      </c>
    </row>
    <row r="2407" spans="2:5" ht="50.1" customHeight="1">
      <c r="B2407" s="209">
        <v>93190</v>
      </c>
      <c r="C2407" s="116" t="s">
        <v>2335</v>
      </c>
      <c r="D2407" s="116" t="s">
        <v>6465</v>
      </c>
      <c r="E2407" s="208">
        <v>25.81</v>
      </c>
    </row>
    <row r="2408" spans="2:5" ht="50.1" customHeight="1">
      <c r="B2408" s="209">
        <v>93191</v>
      </c>
      <c r="C2408" s="116" t="s">
        <v>2336</v>
      </c>
      <c r="D2408" s="116" t="s">
        <v>6465</v>
      </c>
      <c r="E2408" s="208">
        <v>27.18</v>
      </c>
    </row>
    <row r="2409" spans="2:5" ht="50.1" customHeight="1">
      <c r="B2409" s="209">
        <v>93192</v>
      </c>
      <c r="C2409" s="116" t="s">
        <v>2337</v>
      </c>
      <c r="D2409" s="116" t="s">
        <v>6465</v>
      </c>
      <c r="E2409" s="208">
        <v>27.78</v>
      </c>
    </row>
    <row r="2410" spans="2:5" ht="50.1" customHeight="1">
      <c r="B2410" s="209">
        <v>93193</v>
      </c>
      <c r="C2410" s="116" t="s">
        <v>2338</v>
      </c>
      <c r="D2410" s="116" t="s">
        <v>6465</v>
      </c>
      <c r="E2410" s="208">
        <v>27.5</v>
      </c>
    </row>
    <row r="2411" spans="2:5" ht="50.1" customHeight="1">
      <c r="B2411" s="209">
        <v>93194</v>
      </c>
      <c r="C2411" s="116" t="s">
        <v>2339</v>
      </c>
      <c r="D2411" s="116" t="s">
        <v>6465</v>
      </c>
      <c r="E2411" s="208">
        <v>24.26</v>
      </c>
    </row>
    <row r="2412" spans="2:5" ht="50.1" customHeight="1">
      <c r="B2412" s="209">
        <v>93195</v>
      </c>
      <c r="C2412" s="116" t="s">
        <v>2340</v>
      </c>
      <c r="D2412" s="116" t="s">
        <v>6465</v>
      </c>
      <c r="E2412" s="208">
        <v>29.1</v>
      </c>
    </row>
    <row r="2413" spans="2:5" ht="50.1" customHeight="1">
      <c r="B2413" s="209">
        <v>93196</v>
      </c>
      <c r="C2413" s="116" t="s">
        <v>2341</v>
      </c>
      <c r="D2413" s="116" t="s">
        <v>6465</v>
      </c>
      <c r="E2413" s="208">
        <v>44.15</v>
      </c>
    </row>
    <row r="2414" spans="2:5" ht="50.1" customHeight="1">
      <c r="B2414" s="209">
        <v>93197</v>
      </c>
      <c r="C2414" s="116" t="s">
        <v>2342</v>
      </c>
      <c r="D2414" s="116" t="s">
        <v>6465</v>
      </c>
      <c r="E2414" s="208">
        <v>49.05</v>
      </c>
    </row>
    <row r="2415" spans="2:5" ht="50.1" customHeight="1">
      <c r="B2415" s="209">
        <v>93198</v>
      </c>
      <c r="C2415" s="116" t="s">
        <v>2343</v>
      </c>
      <c r="D2415" s="116" t="s">
        <v>6465</v>
      </c>
      <c r="E2415" s="208">
        <v>22.82</v>
      </c>
    </row>
    <row r="2416" spans="2:5" ht="50.1" customHeight="1">
      <c r="B2416" s="209">
        <v>93199</v>
      </c>
      <c r="C2416" s="116" t="s">
        <v>2344</v>
      </c>
      <c r="D2416" s="116" t="s">
        <v>6465</v>
      </c>
      <c r="E2416" s="208">
        <v>22.41</v>
      </c>
    </row>
    <row r="2417" spans="2:5" ht="50.1" customHeight="1">
      <c r="B2417" s="209">
        <v>93200</v>
      </c>
      <c r="C2417" s="116" t="s">
        <v>2345</v>
      </c>
      <c r="D2417" s="116" t="s">
        <v>6465</v>
      </c>
      <c r="E2417" s="208">
        <v>2.02</v>
      </c>
    </row>
    <row r="2418" spans="2:5" ht="50.1" customHeight="1">
      <c r="B2418" s="209">
        <v>93201</v>
      </c>
      <c r="C2418" s="116" t="s">
        <v>2346</v>
      </c>
      <c r="D2418" s="116" t="s">
        <v>6465</v>
      </c>
      <c r="E2418" s="208">
        <v>4.29</v>
      </c>
    </row>
    <row r="2419" spans="2:5" ht="50.1" customHeight="1">
      <c r="B2419" s="209">
        <v>93202</v>
      </c>
      <c r="C2419" s="116" t="s">
        <v>2347</v>
      </c>
      <c r="D2419" s="116" t="s">
        <v>6465</v>
      </c>
      <c r="E2419" s="208">
        <v>15.91</v>
      </c>
    </row>
    <row r="2420" spans="2:5" ht="50.1" customHeight="1">
      <c r="B2420" s="209">
        <v>93203</v>
      </c>
      <c r="C2420" s="116" t="s">
        <v>2348</v>
      </c>
      <c r="D2420" s="116" t="s">
        <v>6465</v>
      </c>
      <c r="E2420" s="208">
        <v>10.81</v>
      </c>
    </row>
    <row r="2421" spans="2:5" ht="50.1" customHeight="1">
      <c r="B2421" s="209">
        <v>93204</v>
      </c>
      <c r="C2421" s="116" t="s">
        <v>2349</v>
      </c>
      <c r="D2421" s="116" t="s">
        <v>6465</v>
      </c>
      <c r="E2421" s="208">
        <v>33.93</v>
      </c>
    </row>
    <row r="2422" spans="2:5" ht="50.1" customHeight="1">
      <c r="B2422" s="209">
        <v>93205</v>
      </c>
      <c r="C2422" s="116" t="s">
        <v>2350</v>
      </c>
      <c r="D2422" s="116" t="s">
        <v>6465</v>
      </c>
      <c r="E2422" s="208">
        <v>20.92</v>
      </c>
    </row>
    <row r="2423" spans="2:5" ht="50.1" customHeight="1">
      <c r="B2423" s="209">
        <v>71623</v>
      </c>
      <c r="C2423" s="116" t="s">
        <v>2351</v>
      </c>
      <c r="D2423" s="116" t="s">
        <v>6465</v>
      </c>
      <c r="E2423" s="208">
        <v>24.01</v>
      </c>
    </row>
    <row r="2424" spans="2:5" ht="50.1" customHeight="1">
      <c r="B2424" s="116" t="s">
        <v>2352</v>
      </c>
      <c r="C2424" s="116" t="s">
        <v>2353</v>
      </c>
      <c r="D2424" s="116" t="s">
        <v>6220</v>
      </c>
      <c r="E2424" s="208">
        <v>25.16</v>
      </c>
    </row>
    <row r="2425" spans="2:5" ht="50.1" customHeight="1">
      <c r="B2425" s="209">
        <v>83513</v>
      </c>
      <c r="C2425" s="116" t="s">
        <v>2354</v>
      </c>
      <c r="D2425" s="116" t="s">
        <v>6733</v>
      </c>
      <c r="E2425" s="208">
        <v>7.68</v>
      </c>
    </row>
    <row r="2426" spans="2:5" ht="50.1" customHeight="1">
      <c r="B2426" s="209">
        <v>83514</v>
      </c>
      <c r="C2426" s="116" t="s">
        <v>2355</v>
      </c>
      <c r="D2426" s="116" t="s">
        <v>6733</v>
      </c>
      <c r="E2426" s="208">
        <v>6.68</v>
      </c>
    </row>
    <row r="2427" spans="2:5" ht="50.1" customHeight="1">
      <c r="B2427" s="209">
        <v>84153</v>
      </c>
      <c r="C2427" s="116" t="s">
        <v>2356</v>
      </c>
      <c r="D2427" s="116" t="s">
        <v>6733</v>
      </c>
      <c r="E2427" s="208">
        <v>53.01</v>
      </c>
    </row>
    <row r="2428" spans="2:5" ht="50.1" customHeight="1">
      <c r="B2428" s="209">
        <v>84154</v>
      </c>
      <c r="C2428" s="116" t="s">
        <v>2357</v>
      </c>
      <c r="D2428" s="116" t="s">
        <v>7697</v>
      </c>
      <c r="E2428" s="208">
        <v>109.06</v>
      </c>
    </row>
    <row r="2429" spans="2:5" ht="50.1" customHeight="1">
      <c r="B2429" s="209">
        <v>85233</v>
      </c>
      <c r="C2429" s="116" t="s">
        <v>2358</v>
      </c>
      <c r="D2429" s="116" t="s">
        <v>25</v>
      </c>
      <c r="E2429" s="159">
        <v>2212.0100000000002</v>
      </c>
    </row>
    <row r="2430" spans="2:5" ht="50.1" customHeight="1">
      <c r="B2430" s="209">
        <v>95952</v>
      </c>
      <c r="C2430" s="116" t="s">
        <v>2359</v>
      </c>
      <c r="D2430" s="116" t="s">
        <v>25</v>
      </c>
      <c r="E2430" s="159">
        <v>1284.5899999999999</v>
      </c>
    </row>
    <row r="2431" spans="2:5" ht="50.1" customHeight="1">
      <c r="B2431" s="209">
        <v>95953</v>
      </c>
      <c r="C2431" s="116" t="s">
        <v>2360</v>
      </c>
      <c r="D2431" s="116" t="s">
        <v>25</v>
      </c>
      <c r="E2431" s="159">
        <v>2134.67</v>
      </c>
    </row>
    <row r="2432" spans="2:5" ht="50.1" customHeight="1">
      <c r="B2432" s="209">
        <v>95954</v>
      </c>
      <c r="C2432" s="116" t="s">
        <v>2361</v>
      </c>
      <c r="D2432" s="116" t="s">
        <v>25</v>
      </c>
      <c r="E2432" s="159">
        <v>1518.78</v>
      </c>
    </row>
    <row r="2433" spans="2:5" ht="50.1" customHeight="1">
      <c r="B2433" s="209">
        <v>95955</v>
      </c>
      <c r="C2433" s="116" t="s">
        <v>2362</v>
      </c>
      <c r="D2433" s="116" t="s">
        <v>25</v>
      </c>
      <c r="E2433" s="159">
        <v>1908.9</v>
      </c>
    </row>
    <row r="2434" spans="2:5" ht="50.1" customHeight="1">
      <c r="B2434" s="209">
        <v>95956</v>
      </c>
      <c r="C2434" s="116" t="s">
        <v>2363</v>
      </c>
      <c r="D2434" s="116" t="s">
        <v>25</v>
      </c>
      <c r="E2434" s="159">
        <v>1498.51</v>
      </c>
    </row>
    <row r="2435" spans="2:5" ht="50.1" customHeight="1">
      <c r="B2435" s="209">
        <v>95957</v>
      </c>
      <c r="C2435" s="116" t="s">
        <v>2364</v>
      </c>
      <c r="D2435" s="116" t="s">
        <v>25</v>
      </c>
      <c r="E2435" s="159">
        <v>1876.2</v>
      </c>
    </row>
    <row r="2436" spans="2:5" ht="50.1" customHeight="1">
      <c r="B2436" s="209">
        <v>95969</v>
      </c>
      <c r="C2436" s="116" t="s">
        <v>2365</v>
      </c>
      <c r="D2436" s="116" t="s">
        <v>25</v>
      </c>
      <c r="E2436" s="159">
        <v>1776</v>
      </c>
    </row>
    <row r="2437" spans="2:5" ht="50.1" customHeight="1">
      <c r="B2437" s="209">
        <v>97733</v>
      </c>
      <c r="C2437" s="116" t="s">
        <v>2366</v>
      </c>
      <c r="D2437" s="116" t="s">
        <v>25</v>
      </c>
      <c r="E2437" s="159">
        <v>2142.11</v>
      </c>
    </row>
    <row r="2438" spans="2:5" ht="50.1" customHeight="1">
      <c r="B2438" s="209">
        <v>97734</v>
      </c>
      <c r="C2438" s="116" t="s">
        <v>2367</v>
      </c>
      <c r="D2438" s="116" t="s">
        <v>25</v>
      </c>
      <c r="E2438" s="159">
        <v>1861.8</v>
      </c>
    </row>
    <row r="2439" spans="2:5" ht="50.1" customHeight="1">
      <c r="B2439" s="209">
        <v>97735</v>
      </c>
      <c r="C2439" s="116" t="s">
        <v>2368</v>
      </c>
      <c r="D2439" s="116" t="s">
        <v>25</v>
      </c>
      <c r="E2439" s="159">
        <v>1530.92</v>
      </c>
    </row>
    <row r="2440" spans="2:5" ht="50.1" customHeight="1">
      <c r="B2440" s="209">
        <v>97736</v>
      </c>
      <c r="C2440" s="116" t="s">
        <v>2369</v>
      </c>
      <c r="D2440" s="116" t="s">
        <v>25</v>
      </c>
      <c r="E2440" s="208">
        <v>917.32</v>
      </c>
    </row>
    <row r="2441" spans="2:5" ht="50.1" customHeight="1">
      <c r="B2441" s="209">
        <v>97737</v>
      </c>
      <c r="C2441" s="116" t="s">
        <v>2370</v>
      </c>
      <c r="D2441" s="116" t="s">
        <v>25</v>
      </c>
      <c r="E2441" s="159">
        <v>2110.61</v>
      </c>
    </row>
    <row r="2442" spans="2:5" ht="50.1" customHeight="1">
      <c r="B2442" s="209">
        <v>97738</v>
      </c>
      <c r="C2442" s="116" t="s">
        <v>2371</v>
      </c>
      <c r="D2442" s="116" t="s">
        <v>25</v>
      </c>
      <c r="E2442" s="159">
        <v>2853.54</v>
      </c>
    </row>
    <row r="2443" spans="2:5" ht="50.1" customHeight="1">
      <c r="B2443" s="209">
        <v>97739</v>
      </c>
      <c r="C2443" s="116" t="s">
        <v>2372</v>
      </c>
      <c r="D2443" s="116" t="s">
        <v>25</v>
      </c>
      <c r="E2443" s="159">
        <v>1730.79</v>
      </c>
    </row>
    <row r="2444" spans="2:5" ht="50.1" customHeight="1">
      <c r="B2444" s="209">
        <v>97740</v>
      </c>
      <c r="C2444" s="116" t="s">
        <v>2373</v>
      </c>
      <c r="D2444" s="116" t="s">
        <v>25</v>
      </c>
      <c r="E2444" s="159">
        <v>1210.3699999999999</v>
      </c>
    </row>
    <row r="2445" spans="2:5" ht="50.1" customHeight="1">
      <c r="B2445" s="209">
        <v>98615</v>
      </c>
      <c r="C2445" s="116" t="s">
        <v>2374</v>
      </c>
      <c r="D2445" s="116" t="s">
        <v>6287</v>
      </c>
      <c r="E2445" s="208">
        <v>78.63</v>
      </c>
    </row>
    <row r="2446" spans="2:5" ht="50.1" customHeight="1">
      <c r="B2446" s="209">
        <v>98616</v>
      </c>
      <c r="C2446" s="116" t="s">
        <v>2375</v>
      </c>
      <c r="D2446" s="116" t="s">
        <v>6287</v>
      </c>
      <c r="E2446" s="208">
        <v>60.68</v>
      </c>
    </row>
    <row r="2447" spans="2:5" ht="50.1" customHeight="1">
      <c r="B2447" s="209">
        <v>98617</v>
      </c>
      <c r="C2447" s="116" t="s">
        <v>2376</v>
      </c>
      <c r="D2447" s="116" t="s">
        <v>6287</v>
      </c>
      <c r="E2447" s="208">
        <v>55.67</v>
      </c>
    </row>
    <row r="2448" spans="2:5" ht="50.1" customHeight="1">
      <c r="B2448" s="209">
        <v>98618</v>
      </c>
      <c r="C2448" s="116" t="s">
        <v>2377</v>
      </c>
      <c r="D2448" s="116" t="s">
        <v>6287</v>
      </c>
      <c r="E2448" s="208">
        <v>76.66</v>
      </c>
    </row>
    <row r="2449" spans="2:5" ht="50.1" customHeight="1">
      <c r="B2449" s="209">
        <v>98619</v>
      </c>
      <c r="C2449" s="116" t="s">
        <v>2378</v>
      </c>
      <c r="D2449" s="116" t="s">
        <v>6287</v>
      </c>
      <c r="E2449" s="208">
        <v>69.06</v>
      </c>
    </row>
    <row r="2450" spans="2:5" ht="50.1" customHeight="1">
      <c r="B2450" s="209">
        <v>98620</v>
      </c>
      <c r="C2450" s="116" t="s">
        <v>2379</v>
      </c>
      <c r="D2450" s="116" t="s">
        <v>6287</v>
      </c>
      <c r="E2450" s="208">
        <v>65.239999999999995</v>
      </c>
    </row>
    <row r="2451" spans="2:5" ht="50.1" customHeight="1">
      <c r="B2451" s="209">
        <v>98621</v>
      </c>
      <c r="C2451" s="116" t="s">
        <v>2380</v>
      </c>
      <c r="D2451" s="116" t="s">
        <v>6287</v>
      </c>
      <c r="E2451" s="208">
        <v>85.99</v>
      </c>
    </row>
    <row r="2452" spans="2:5" ht="50.1" customHeight="1">
      <c r="B2452" s="209">
        <v>98622</v>
      </c>
      <c r="C2452" s="116" t="s">
        <v>2381</v>
      </c>
      <c r="D2452" s="116" t="s">
        <v>6287</v>
      </c>
      <c r="E2452" s="208">
        <v>79.88</v>
      </c>
    </row>
    <row r="2453" spans="2:5" ht="50.1" customHeight="1">
      <c r="B2453" s="209">
        <v>98623</v>
      </c>
      <c r="C2453" s="116" t="s">
        <v>2382</v>
      </c>
      <c r="D2453" s="116" t="s">
        <v>6287</v>
      </c>
      <c r="E2453" s="208">
        <v>76.78</v>
      </c>
    </row>
    <row r="2454" spans="2:5" ht="50.1" customHeight="1">
      <c r="B2454" s="209">
        <v>98624</v>
      </c>
      <c r="C2454" s="116" t="s">
        <v>2383</v>
      </c>
      <c r="D2454" s="116" t="s">
        <v>6287</v>
      </c>
      <c r="E2454" s="208">
        <v>96.33</v>
      </c>
    </row>
    <row r="2455" spans="2:5" ht="50.1" customHeight="1">
      <c r="B2455" s="209">
        <v>98625</v>
      </c>
      <c r="C2455" s="116" t="s">
        <v>2384</v>
      </c>
      <c r="D2455" s="116" t="s">
        <v>6287</v>
      </c>
      <c r="E2455" s="208">
        <v>91.19</v>
      </c>
    </row>
    <row r="2456" spans="2:5" ht="50.1" customHeight="1">
      <c r="B2456" s="209">
        <v>98626</v>
      </c>
      <c r="C2456" s="116" t="s">
        <v>2385</v>
      </c>
      <c r="D2456" s="116" t="s">
        <v>6287</v>
      </c>
      <c r="E2456" s="208">
        <v>88.56</v>
      </c>
    </row>
    <row r="2457" spans="2:5" ht="50.1" customHeight="1">
      <c r="B2457" s="209">
        <v>98655</v>
      </c>
      <c r="C2457" s="116" t="s">
        <v>2386</v>
      </c>
      <c r="D2457" s="116" t="s">
        <v>6465</v>
      </c>
      <c r="E2457" s="208">
        <v>370.98</v>
      </c>
    </row>
    <row r="2458" spans="2:5" ht="50.1" customHeight="1">
      <c r="B2458" s="209">
        <v>98656</v>
      </c>
      <c r="C2458" s="116" t="s">
        <v>2387</v>
      </c>
      <c r="D2458" s="116" t="s">
        <v>6465</v>
      </c>
      <c r="E2458" s="208">
        <v>376.61</v>
      </c>
    </row>
    <row r="2459" spans="2:5" ht="50.1" customHeight="1">
      <c r="B2459" s="209">
        <v>98657</v>
      </c>
      <c r="C2459" s="116" t="s">
        <v>2388</v>
      </c>
      <c r="D2459" s="116" t="s">
        <v>6465</v>
      </c>
      <c r="E2459" s="208">
        <v>382.26</v>
      </c>
    </row>
    <row r="2460" spans="2:5" ht="50.1" customHeight="1">
      <c r="B2460" s="209">
        <v>98658</v>
      </c>
      <c r="C2460" s="116" t="s">
        <v>2389</v>
      </c>
      <c r="D2460" s="116" t="s">
        <v>6465</v>
      </c>
      <c r="E2460" s="208">
        <v>387.9</v>
      </c>
    </row>
    <row r="2461" spans="2:5" ht="50.1" customHeight="1">
      <c r="B2461" s="209">
        <v>98659</v>
      </c>
      <c r="C2461" s="116" t="s">
        <v>2390</v>
      </c>
      <c r="D2461" s="116" t="s">
        <v>6465</v>
      </c>
      <c r="E2461" s="208">
        <v>399.17</v>
      </c>
    </row>
    <row r="2462" spans="2:5" ht="50.1" customHeight="1">
      <c r="B2462" s="209">
        <v>98746</v>
      </c>
      <c r="C2462" s="116" t="s">
        <v>2391</v>
      </c>
      <c r="D2462" s="116" t="s">
        <v>6465</v>
      </c>
      <c r="E2462" s="208">
        <v>46.06</v>
      </c>
    </row>
    <row r="2463" spans="2:5" ht="50.1" customHeight="1">
      <c r="B2463" s="209">
        <v>98749</v>
      </c>
      <c r="C2463" s="116" t="s">
        <v>2392</v>
      </c>
      <c r="D2463" s="116" t="s">
        <v>6465</v>
      </c>
      <c r="E2463" s="208">
        <v>55.4</v>
      </c>
    </row>
    <row r="2464" spans="2:5" ht="50.1" customHeight="1">
      <c r="B2464" s="209">
        <v>98750</v>
      </c>
      <c r="C2464" s="116" t="s">
        <v>2393</v>
      </c>
      <c r="D2464" s="116" t="s">
        <v>6465</v>
      </c>
      <c r="E2464" s="208">
        <v>66.709999999999994</v>
      </c>
    </row>
    <row r="2465" spans="2:5" ht="50.1" customHeight="1">
      <c r="B2465" s="209">
        <v>98751</v>
      </c>
      <c r="C2465" s="116" t="s">
        <v>2394</v>
      </c>
      <c r="D2465" s="116" t="s">
        <v>6465</v>
      </c>
      <c r="E2465" s="208">
        <v>96.27</v>
      </c>
    </row>
    <row r="2466" spans="2:5" ht="50.1" customHeight="1">
      <c r="B2466" s="209">
        <v>98752</v>
      </c>
      <c r="C2466" s="116" t="s">
        <v>2395</v>
      </c>
      <c r="D2466" s="116" t="s">
        <v>6465</v>
      </c>
      <c r="E2466" s="208">
        <v>131.9</v>
      </c>
    </row>
    <row r="2467" spans="2:5" ht="50.1" customHeight="1">
      <c r="B2467" s="209">
        <v>98753</v>
      </c>
      <c r="C2467" s="116" t="s">
        <v>2396</v>
      </c>
      <c r="D2467" s="116" t="s">
        <v>6465</v>
      </c>
      <c r="E2467" s="208">
        <v>176.26</v>
      </c>
    </row>
    <row r="2468" spans="2:5" ht="50.1" customHeight="1">
      <c r="B2468" s="209">
        <v>98560</v>
      </c>
      <c r="C2468" s="116" t="s">
        <v>2397</v>
      </c>
      <c r="D2468" s="116" t="s">
        <v>6287</v>
      </c>
      <c r="E2468" s="208">
        <v>31.18</v>
      </c>
    </row>
    <row r="2469" spans="2:5" ht="50.1" customHeight="1">
      <c r="B2469" s="209">
        <v>98561</v>
      </c>
      <c r="C2469" s="116" t="s">
        <v>2398</v>
      </c>
      <c r="D2469" s="116" t="s">
        <v>6287</v>
      </c>
      <c r="E2469" s="208">
        <v>28.5</v>
      </c>
    </row>
    <row r="2470" spans="2:5" ht="50.1" customHeight="1">
      <c r="B2470" s="209">
        <v>98562</v>
      </c>
      <c r="C2470" s="116" t="s">
        <v>2399</v>
      </c>
      <c r="D2470" s="116" t="s">
        <v>6287</v>
      </c>
      <c r="E2470" s="208">
        <v>27.19</v>
      </c>
    </row>
    <row r="2471" spans="2:5" ht="50.1" customHeight="1">
      <c r="B2471" s="209">
        <v>83735</v>
      </c>
      <c r="C2471" s="116" t="s">
        <v>2400</v>
      </c>
      <c r="D2471" s="116" t="s">
        <v>6287</v>
      </c>
      <c r="E2471" s="208">
        <v>49.79</v>
      </c>
    </row>
    <row r="2472" spans="2:5" ht="50.1" customHeight="1">
      <c r="B2472" s="209">
        <v>98555</v>
      </c>
      <c r="C2472" s="116" t="s">
        <v>16245</v>
      </c>
      <c r="D2472" s="116" t="s">
        <v>6287</v>
      </c>
      <c r="E2472" s="208">
        <v>25.55</v>
      </c>
    </row>
    <row r="2473" spans="2:5" ht="50.1" customHeight="1">
      <c r="B2473" s="209">
        <v>98556</v>
      </c>
      <c r="C2473" s="116" t="s">
        <v>16246</v>
      </c>
      <c r="D2473" s="116" t="s">
        <v>6287</v>
      </c>
      <c r="E2473" s="208">
        <v>43.91</v>
      </c>
    </row>
    <row r="2474" spans="2:5" ht="50.1" customHeight="1">
      <c r="B2474" s="209">
        <v>98558</v>
      </c>
      <c r="C2474" s="116" t="s">
        <v>16247</v>
      </c>
      <c r="D2474" s="116" t="s">
        <v>6220</v>
      </c>
      <c r="E2474" s="208">
        <v>6.76</v>
      </c>
    </row>
    <row r="2475" spans="2:5" ht="50.1" customHeight="1">
      <c r="B2475" s="209">
        <v>98559</v>
      </c>
      <c r="C2475" s="116" t="s">
        <v>2401</v>
      </c>
      <c r="D2475" s="116" t="s">
        <v>6465</v>
      </c>
      <c r="E2475" s="208">
        <v>3.15</v>
      </c>
    </row>
    <row r="2476" spans="2:5" ht="50.1" customHeight="1">
      <c r="B2476" s="209">
        <v>68053</v>
      </c>
      <c r="C2476" s="116" t="s">
        <v>2402</v>
      </c>
      <c r="D2476" s="116" t="s">
        <v>6287</v>
      </c>
      <c r="E2476" s="208">
        <v>4.78</v>
      </c>
    </row>
    <row r="2477" spans="2:5" ht="50.1" customHeight="1">
      <c r="B2477" s="116" t="s">
        <v>2403</v>
      </c>
      <c r="C2477" s="116" t="s">
        <v>2404</v>
      </c>
      <c r="D2477" s="116" t="s">
        <v>6287</v>
      </c>
      <c r="E2477" s="208">
        <v>42.87</v>
      </c>
    </row>
    <row r="2478" spans="2:5" ht="50.1" customHeight="1">
      <c r="B2478" s="209">
        <v>98546</v>
      </c>
      <c r="C2478" s="116" t="s">
        <v>2405</v>
      </c>
      <c r="D2478" s="116" t="s">
        <v>6287</v>
      </c>
      <c r="E2478" s="208">
        <v>71.7</v>
      </c>
    </row>
    <row r="2479" spans="2:5" ht="50.1" customHeight="1">
      <c r="B2479" s="209">
        <v>98547</v>
      </c>
      <c r="C2479" s="116" t="s">
        <v>2406</v>
      </c>
      <c r="D2479" s="116" t="s">
        <v>6287</v>
      </c>
      <c r="E2479" s="208">
        <v>132.30000000000001</v>
      </c>
    </row>
    <row r="2480" spans="2:5" ht="50.1" customHeight="1">
      <c r="B2480" s="116" t="s">
        <v>2407</v>
      </c>
      <c r="C2480" s="116" t="s">
        <v>2408</v>
      </c>
      <c r="D2480" s="116" t="s">
        <v>6287</v>
      </c>
      <c r="E2480" s="208">
        <v>144.86000000000001</v>
      </c>
    </row>
    <row r="2481" spans="2:5" ht="50.1" customHeight="1">
      <c r="B2481" s="116" t="s">
        <v>2409</v>
      </c>
      <c r="C2481" s="116" t="s">
        <v>2410</v>
      </c>
      <c r="D2481" s="116" t="s">
        <v>6287</v>
      </c>
      <c r="E2481" s="208">
        <v>68.599999999999994</v>
      </c>
    </row>
    <row r="2482" spans="2:5" ht="50.1" customHeight="1">
      <c r="B2482" s="116" t="s">
        <v>2411</v>
      </c>
      <c r="C2482" s="116" t="s">
        <v>2412</v>
      </c>
      <c r="D2482" s="116" t="s">
        <v>6287</v>
      </c>
      <c r="E2482" s="208">
        <v>8.8000000000000007</v>
      </c>
    </row>
    <row r="2483" spans="2:5" ht="50.1" customHeight="1">
      <c r="B2483" s="209">
        <v>98557</v>
      </c>
      <c r="C2483" s="116" t="s">
        <v>2413</v>
      </c>
      <c r="D2483" s="116" t="s">
        <v>6287</v>
      </c>
      <c r="E2483" s="208">
        <v>29.54</v>
      </c>
    </row>
    <row r="2484" spans="2:5" ht="50.1" customHeight="1">
      <c r="B2484" s="116" t="s">
        <v>2414</v>
      </c>
      <c r="C2484" s="116" t="s">
        <v>2415</v>
      </c>
      <c r="D2484" s="116" t="s">
        <v>6287</v>
      </c>
      <c r="E2484" s="208">
        <v>25.1</v>
      </c>
    </row>
    <row r="2485" spans="2:5" ht="50.1" customHeight="1">
      <c r="B2485" s="116" t="s">
        <v>2416</v>
      </c>
      <c r="C2485" s="116" t="s">
        <v>2417</v>
      </c>
      <c r="D2485" s="116" t="s">
        <v>6287</v>
      </c>
      <c r="E2485" s="208">
        <v>48.11</v>
      </c>
    </row>
    <row r="2486" spans="2:5" ht="50.1" customHeight="1">
      <c r="B2486" s="209">
        <v>72124</v>
      </c>
      <c r="C2486" s="116" t="s">
        <v>2418</v>
      </c>
      <c r="D2486" s="116" t="s">
        <v>7697</v>
      </c>
      <c r="E2486" s="208">
        <v>91.51</v>
      </c>
    </row>
    <row r="2487" spans="2:5" ht="50.1" customHeight="1">
      <c r="B2487" s="116" t="s">
        <v>2419</v>
      </c>
      <c r="C2487" s="116" t="s">
        <v>2420</v>
      </c>
      <c r="D2487" s="116" t="s">
        <v>6465</v>
      </c>
      <c r="E2487" s="208">
        <v>48.16</v>
      </c>
    </row>
    <row r="2488" spans="2:5" ht="50.1" customHeight="1">
      <c r="B2488" s="116" t="s">
        <v>2421</v>
      </c>
      <c r="C2488" s="116" t="s">
        <v>2422</v>
      </c>
      <c r="D2488" s="116" t="s">
        <v>6287</v>
      </c>
      <c r="E2488" s="208">
        <v>159.36000000000001</v>
      </c>
    </row>
    <row r="2489" spans="2:5" ht="50.1" customHeight="1">
      <c r="B2489" s="209">
        <v>98563</v>
      </c>
      <c r="C2489" s="116" t="s">
        <v>2423</v>
      </c>
      <c r="D2489" s="116" t="s">
        <v>6287</v>
      </c>
      <c r="E2489" s="208">
        <v>21.55</v>
      </c>
    </row>
    <row r="2490" spans="2:5" ht="50.1" customHeight="1">
      <c r="B2490" s="209">
        <v>98564</v>
      </c>
      <c r="C2490" s="116" t="s">
        <v>2424</v>
      </c>
      <c r="D2490" s="116" t="s">
        <v>6287</v>
      </c>
      <c r="E2490" s="208">
        <v>31.7</v>
      </c>
    </row>
    <row r="2491" spans="2:5" ht="50.1" customHeight="1">
      <c r="B2491" s="209">
        <v>98565</v>
      </c>
      <c r="C2491" s="116" t="s">
        <v>2425</v>
      </c>
      <c r="D2491" s="116" t="s">
        <v>6287</v>
      </c>
      <c r="E2491" s="208">
        <v>31.12</v>
      </c>
    </row>
    <row r="2492" spans="2:5" ht="50.1" customHeight="1">
      <c r="B2492" s="209">
        <v>98566</v>
      </c>
      <c r="C2492" s="116" t="s">
        <v>2426</v>
      </c>
      <c r="D2492" s="116" t="s">
        <v>6287</v>
      </c>
      <c r="E2492" s="208">
        <v>41.28</v>
      </c>
    </row>
    <row r="2493" spans="2:5" ht="50.1" customHeight="1">
      <c r="B2493" s="209">
        <v>98567</v>
      </c>
      <c r="C2493" s="116" t="s">
        <v>2427</v>
      </c>
      <c r="D2493" s="116" t="s">
        <v>6287</v>
      </c>
      <c r="E2493" s="208">
        <v>40.26</v>
      </c>
    </row>
    <row r="2494" spans="2:5" ht="50.1" customHeight="1">
      <c r="B2494" s="209">
        <v>98568</v>
      </c>
      <c r="C2494" s="116" t="s">
        <v>2428</v>
      </c>
      <c r="D2494" s="116" t="s">
        <v>6287</v>
      </c>
      <c r="E2494" s="208">
        <v>50.39</v>
      </c>
    </row>
    <row r="2495" spans="2:5" ht="50.1" customHeight="1">
      <c r="B2495" s="209">
        <v>98569</v>
      </c>
      <c r="C2495" s="116" t="s">
        <v>2429</v>
      </c>
      <c r="D2495" s="116" t="s">
        <v>6287</v>
      </c>
      <c r="E2495" s="208">
        <v>49.82</v>
      </c>
    </row>
    <row r="2496" spans="2:5" ht="50.1" customHeight="1">
      <c r="B2496" s="209">
        <v>98570</v>
      </c>
      <c r="C2496" s="116" t="s">
        <v>2430</v>
      </c>
      <c r="D2496" s="116" t="s">
        <v>6287</v>
      </c>
      <c r="E2496" s="208">
        <v>59.99</v>
      </c>
    </row>
    <row r="2497" spans="2:5" ht="50.1" customHeight="1">
      <c r="B2497" s="209">
        <v>98571</v>
      </c>
      <c r="C2497" s="116" t="s">
        <v>2431</v>
      </c>
      <c r="D2497" s="116" t="s">
        <v>6287</v>
      </c>
      <c r="E2497" s="208">
        <v>25.84</v>
      </c>
    </row>
    <row r="2498" spans="2:5" ht="50.1" customHeight="1">
      <c r="B2498" s="209">
        <v>98572</v>
      </c>
      <c r="C2498" s="116" t="s">
        <v>2432</v>
      </c>
      <c r="D2498" s="116" t="s">
        <v>6287</v>
      </c>
      <c r="E2498" s="208">
        <v>31.89</v>
      </c>
    </row>
    <row r="2499" spans="2:5" ht="50.1" customHeight="1">
      <c r="B2499" s="209">
        <v>98573</v>
      </c>
      <c r="C2499" s="116" t="s">
        <v>2433</v>
      </c>
      <c r="D2499" s="116" t="s">
        <v>6287</v>
      </c>
      <c r="E2499" s="208">
        <v>41.76</v>
      </c>
    </row>
    <row r="2500" spans="2:5" ht="50.1" customHeight="1">
      <c r="B2500" s="116" t="s">
        <v>2434</v>
      </c>
      <c r="C2500" s="116" t="s">
        <v>2435</v>
      </c>
      <c r="D2500" s="116" t="s">
        <v>6465</v>
      </c>
      <c r="E2500" s="208">
        <v>21.77</v>
      </c>
    </row>
    <row r="2501" spans="2:5" ht="50.1" customHeight="1">
      <c r="B2501" s="116" t="s">
        <v>2436</v>
      </c>
      <c r="C2501" s="116" t="s">
        <v>2437</v>
      </c>
      <c r="D2501" s="116" t="s">
        <v>6465</v>
      </c>
      <c r="E2501" s="208">
        <v>33.799999999999997</v>
      </c>
    </row>
    <row r="2502" spans="2:5" ht="50.1" customHeight="1">
      <c r="B2502" s="209">
        <v>91831</v>
      </c>
      <c r="C2502" s="116" t="s">
        <v>2438</v>
      </c>
      <c r="D2502" s="116" t="s">
        <v>6465</v>
      </c>
      <c r="E2502" s="208">
        <v>4.75</v>
      </c>
    </row>
    <row r="2503" spans="2:5" ht="50.1" customHeight="1">
      <c r="B2503" s="209">
        <v>91833</v>
      </c>
      <c r="C2503" s="116" t="s">
        <v>16155</v>
      </c>
      <c r="D2503" s="116" t="s">
        <v>6465</v>
      </c>
      <c r="E2503" s="208">
        <v>5.0199999999999996</v>
      </c>
    </row>
    <row r="2504" spans="2:5" ht="50.1" customHeight="1">
      <c r="B2504" s="209">
        <v>91834</v>
      </c>
      <c r="C2504" s="116" t="s">
        <v>2439</v>
      </c>
      <c r="D2504" s="116" t="s">
        <v>6465</v>
      </c>
      <c r="E2504" s="208">
        <v>5.35</v>
      </c>
    </row>
    <row r="2505" spans="2:5" ht="50.1" customHeight="1">
      <c r="B2505" s="209">
        <v>91835</v>
      </c>
      <c r="C2505" s="116" t="s">
        <v>16156</v>
      </c>
      <c r="D2505" s="116" t="s">
        <v>6465</v>
      </c>
      <c r="E2505" s="208">
        <v>6.04</v>
      </c>
    </row>
    <row r="2506" spans="2:5" ht="50.1" customHeight="1">
      <c r="B2506" s="209">
        <v>91836</v>
      </c>
      <c r="C2506" s="116" t="s">
        <v>2440</v>
      </c>
      <c r="D2506" s="116" t="s">
        <v>6465</v>
      </c>
      <c r="E2506" s="208">
        <v>6.96</v>
      </c>
    </row>
    <row r="2507" spans="2:5" ht="50.1" customHeight="1">
      <c r="B2507" s="209">
        <v>91837</v>
      </c>
      <c r="C2507" s="116" t="s">
        <v>16157</v>
      </c>
      <c r="D2507" s="116" t="s">
        <v>6465</v>
      </c>
      <c r="E2507" s="208">
        <v>8.59</v>
      </c>
    </row>
    <row r="2508" spans="2:5" ht="50.1" customHeight="1">
      <c r="B2508" s="209">
        <v>91839</v>
      </c>
      <c r="C2508" s="116" t="s">
        <v>16158</v>
      </c>
      <c r="D2508" s="116" t="s">
        <v>6465</v>
      </c>
      <c r="E2508" s="208">
        <v>6.97</v>
      </c>
    </row>
    <row r="2509" spans="2:5" ht="50.1" customHeight="1">
      <c r="B2509" s="209">
        <v>91840</v>
      </c>
      <c r="C2509" s="116" t="s">
        <v>16159</v>
      </c>
      <c r="D2509" s="116" t="s">
        <v>6465</v>
      </c>
      <c r="E2509" s="208">
        <v>8.91</v>
      </c>
    </row>
    <row r="2510" spans="2:5" ht="50.1" customHeight="1">
      <c r="B2510" s="209">
        <v>91841</v>
      </c>
      <c r="C2510" s="116" t="s">
        <v>16160</v>
      </c>
      <c r="D2510" s="116" t="s">
        <v>6465</v>
      </c>
      <c r="E2510" s="208">
        <v>8.3800000000000008</v>
      </c>
    </row>
    <row r="2511" spans="2:5" ht="50.1" customHeight="1">
      <c r="B2511" s="209">
        <v>91842</v>
      </c>
      <c r="C2511" s="116" t="s">
        <v>2441</v>
      </c>
      <c r="D2511" s="116" t="s">
        <v>6465</v>
      </c>
      <c r="E2511" s="208">
        <v>3.61</v>
      </c>
    </row>
    <row r="2512" spans="2:5" ht="50.1" customHeight="1">
      <c r="B2512" s="209">
        <v>91843</v>
      </c>
      <c r="C2512" s="116" t="s">
        <v>16161</v>
      </c>
      <c r="D2512" s="116" t="s">
        <v>6465</v>
      </c>
      <c r="E2512" s="208">
        <v>3.88</v>
      </c>
    </row>
    <row r="2513" spans="2:5" ht="50.1" customHeight="1">
      <c r="B2513" s="209">
        <v>91844</v>
      </c>
      <c r="C2513" s="116" t="s">
        <v>2442</v>
      </c>
      <c r="D2513" s="116" t="s">
        <v>6465</v>
      </c>
      <c r="E2513" s="208">
        <v>4.22</v>
      </c>
    </row>
    <row r="2514" spans="2:5" ht="50.1" customHeight="1">
      <c r="B2514" s="209">
        <v>91845</v>
      </c>
      <c r="C2514" s="116" t="s">
        <v>16162</v>
      </c>
      <c r="D2514" s="116" t="s">
        <v>6465</v>
      </c>
      <c r="E2514" s="208">
        <v>4.91</v>
      </c>
    </row>
    <row r="2515" spans="2:5" ht="50.1" customHeight="1">
      <c r="B2515" s="209">
        <v>91846</v>
      </c>
      <c r="C2515" s="116" t="s">
        <v>2443</v>
      </c>
      <c r="D2515" s="116" t="s">
        <v>6465</v>
      </c>
      <c r="E2515" s="208">
        <v>5.83</v>
      </c>
    </row>
    <row r="2516" spans="2:5" ht="50.1" customHeight="1">
      <c r="B2516" s="209">
        <v>91847</v>
      </c>
      <c r="C2516" s="116" t="s">
        <v>16163</v>
      </c>
      <c r="D2516" s="116" t="s">
        <v>6465</v>
      </c>
      <c r="E2516" s="208">
        <v>7.46</v>
      </c>
    </row>
    <row r="2517" spans="2:5" ht="50.1" customHeight="1">
      <c r="B2517" s="209">
        <v>91849</v>
      </c>
      <c r="C2517" s="116" t="s">
        <v>16164</v>
      </c>
      <c r="D2517" s="116" t="s">
        <v>6465</v>
      </c>
      <c r="E2517" s="208">
        <v>5.84</v>
      </c>
    </row>
    <row r="2518" spans="2:5" ht="50.1" customHeight="1">
      <c r="B2518" s="209">
        <v>91850</v>
      </c>
      <c r="C2518" s="116" t="s">
        <v>16165</v>
      </c>
      <c r="D2518" s="116" t="s">
        <v>6465</v>
      </c>
      <c r="E2518" s="208">
        <v>7.82</v>
      </c>
    </row>
    <row r="2519" spans="2:5" ht="50.1" customHeight="1">
      <c r="B2519" s="209">
        <v>91851</v>
      </c>
      <c r="C2519" s="116" t="s">
        <v>16166</v>
      </c>
      <c r="D2519" s="116" t="s">
        <v>6465</v>
      </c>
      <c r="E2519" s="208">
        <v>7.29</v>
      </c>
    </row>
    <row r="2520" spans="2:5" ht="50.1" customHeight="1">
      <c r="B2520" s="209">
        <v>91852</v>
      </c>
      <c r="C2520" s="116" t="s">
        <v>2444</v>
      </c>
      <c r="D2520" s="116" t="s">
        <v>6465</v>
      </c>
      <c r="E2520" s="208">
        <v>5.39</v>
      </c>
    </row>
    <row r="2521" spans="2:5" ht="50.1" customHeight="1">
      <c r="B2521" s="209">
        <v>91853</v>
      </c>
      <c r="C2521" s="116" t="s">
        <v>16167</v>
      </c>
      <c r="D2521" s="116" t="s">
        <v>6465</v>
      </c>
      <c r="E2521" s="208">
        <v>5.65</v>
      </c>
    </row>
    <row r="2522" spans="2:5" ht="50.1" customHeight="1">
      <c r="B2522" s="209">
        <v>91854</v>
      </c>
      <c r="C2522" s="116" t="s">
        <v>2445</v>
      </c>
      <c r="D2522" s="116" t="s">
        <v>6465</v>
      </c>
      <c r="E2522" s="208">
        <v>5.99</v>
      </c>
    </row>
    <row r="2523" spans="2:5" ht="50.1" customHeight="1">
      <c r="B2523" s="209">
        <v>91855</v>
      </c>
      <c r="C2523" s="116" t="s">
        <v>16168</v>
      </c>
      <c r="D2523" s="116" t="s">
        <v>6465</v>
      </c>
      <c r="E2523" s="208">
        <v>6.63</v>
      </c>
    </row>
    <row r="2524" spans="2:5" ht="50.1" customHeight="1">
      <c r="B2524" s="209">
        <v>91856</v>
      </c>
      <c r="C2524" s="116" t="s">
        <v>2446</v>
      </c>
      <c r="D2524" s="116" t="s">
        <v>6465</v>
      </c>
      <c r="E2524" s="208">
        <v>7.53</v>
      </c>
    </row>
    <row r="2525" spans="2:5" ht="50.1" customHeight="1">
      <c r="B2525" s="209">
        <v>91857</v>
      </c>
      <c r="C2525" s="116" t="s">
        <v>16169</v>
      </c>
      <c r="D2525" s="116" t="s">
        <v>6465</v>
      </c>
      <c r="E2525" s="208">
        <v>9.0399999999999991</v>
      </c>
    </row>
    <row r="2526" spans="2:5" ht="50.1" customHeight="1">
      <c r="B2526" s="209">
        <v>91859</v>
      </c>
      <c r="C2526" s="116" t="s">
        <v>16170</v>
      </c>
      <c r="D2526" s="116" t="s">
        <v>6465</v>
      </c>
      <c r="E2526" s="208">
        <v>7.54</v>
      </c>
    </row>
    <row r="2527" spans="2:5" ht="50.1" customHeight="1">
      <c r="B2527" s="209">
        <v>91860</v>
      </c>
      <c r="C2527" s="116" t="s">
        <v>16171</v>
      </c>
      <c r="D2527" s="116" t="s">
        <v>6465</v>
      </c>
      <c r="E2527" s="208">
        <v>9.43</v>
      </c>
    </row>
    <row r="2528" spans="2:5" ht="50.1" customHeight="1">
      <c r="B2528" s="209">
        <v>91861</v>
      </c>
      <c r="C2528" s="116" t="s">
        <v>16172</v>
      </c>
      <c r="D2528" s="116" t="s">
        <v>6465</v>
      </c>
      <c r="E2528" s="208">
        <v>8.94</v>
      </c>
    </row>
    <row r="2529" spans="2:5" ht="50.1" customHeight="1">
      <c r="B2529" s="209">
        <v>91862</v>
      </c>
      <c r="C2529" s="116" t="s">
        <v>2447</v>
      </c>
      <c r="D2529" s="116" t="s">
        <v>6465</v>
      </c>
      <c r="E2529" s="208">
        <v>5.74</v>
      </c>
    </row>
    <row r="2530" spans="2:5" ht="50.1" customHeight="1">
      <c r="B2530" s="209">
        <v>91863</v>
      </c>
      <c r="C2530" s="116" t="s">
        <v>2448</v>
      </c>
      <c r="D2530" s="116" t="s">
        <v>6465</v>
      </c>
      <c r="E2530" s="208">
        <v>6.75</v>
      </c>
    </row>
    <row r="2531" spans="2:5" ht="50.1" customHeight="1">
      <c r="B2531" s="209">
        <v>91864</v>
      </c>
      <c r="C2531" s="116" t="s">
        <v>2449</v>
      </c>
      <c r="D2531" s="116" t="s">
        <v>6465</v>
      </c>
      <c r="E2531" s="208">
        <v>8.8800000000000008</v>
      </c>
    </row>
    <row r="2532" spans="2:5" ht="50.1" customHeight="1">
      <c r="B2532" s="209">
        <v>91865</v>
      </c>
      <c r="C2532" s="116" t="s">
        <v>2450</v>
      </c>
      <c r="D2532" s="116" t="s">
        <v>6465</v>
      </c>
      <c r="E2532" s="208">
        <v>11.01</v>
      </c>
    </row>
    <row r="2533" spans="2:5" ht="50.1" customHeight="1">
      <c r="B2533" s="209">
        <v>91866</v>
      </c>
      <c r="C2533" s="116" t="s">
        <v>2451</v>
      </c>
      <c r="D2533" s="116" t="s">
        <v>6465</v>
      </c>
      <c r="E2533" s="208">
        <v>4.7</v>
      </c>
    </row>
    <row r="2534" spans="2:5" ht="50.1" customHeight="1">
      <c r="B2534" s="209">
        <v>91867</v>
      </c>
      <c r="C2534" s="116" t="s">
        <v>2452</v>
      </c>
      <c r="D2534" s="116" t="s">
        <v>6465</v>
      </c>
      <c r="E2534" s="208">
        <v>5.71</v>
      </c>
    </row>
    <row r="2535" spans="2:5" ht="50.1" customHeight="1">
      <c r="B2535" s="209">
        <v>91868</v>
      </c>
      <c r="C2535" s="116" t="s">
        <v>2453</v>
      </c>
      <c r="D2535" s="116" t="s">
        <v>6465</v>
      </c>
      <c r="E2535" s="208">
        <v>7.85</v>
      </c>
    </row>
    <row r="2536" spans="2:5" ht="50.1" customHeight="1">
      <c r="B2536" s="209">
        <v>91869</v>
      </c>
      <c r="C2536" s="116" t="s">
        <v>2454</v>
      </c>
      <c r="D2536" s="116" t="s">
        <v>6465</v>
      </c>
      <c r="E2536" s="208">
        <v>9.99</v>
      </c>
    </row>
    <row r="2537" spans="2:5" ht="50.1" customHeight="1">
      <c r="B2537" s="209">
        <v>91870</v>
      </c>
      <c r="C2537" s="116" t="s">
        <v>2455</v>
      </c>
      <c r="D2537" s="116" t="s">
        <v>6465</v>
      </c>
      <c r="E2537" s="208">
        <v>6.91</v>
      </c>
    </row>
    <row r="2538" spans="2:5" ht="50.1" customHeight="1">
      <c r="B2538" s="209">
        <v>91871</v>
      </c>
      <c r="C2538" s="116" t="s">
        <v>2456</v>
      </c>
      <c r="D2538" s="116" t="s">
        <v>6465</v>
      </c>
      <c r="E2538" s="208">
        <v>7.96</v>
      </c>
    </row>
    <row r="2539" spans="2:5" ht="50.1" customHeight="1">
      <c r="B2539" s="209">
        <v>91872</v>
      </c>
      <c r="C2539" s="116" t="s">
        <v>2457</v>
      </c>
      <c r="D2539" s="116" t="s">
        <v>6465</v>
      </c>
      <c r="E2539" s="208">
        <v>10.08</v>
      </c>
    </row>
    <row r="2540" spans="2:5" ht="50.1" customHeight="1">
      <c r="B2540" s="209">
        <v>91873</v>
      </c>
      <c r="C2540" s="116" t="s">
        <v>2458</v>
      </c>
      <c r="D2540" s="116" t="s">
        <v>6465</v>
      </c>
      <c r="E2540" s="208">
        <v>12.19</v>
      </c>
    </row>
    <row r="2541" spans="2:5" ht="50.1" customHeight="1">
      <c r="B2541" s="209">
        <v>93008</v>
      </c>
      <c r="C2541" s="116" t="s">
        <v>2459</v>
      </c>
      <c r="D2541" s="116" t="s">
        <v>6465</v>
      </c>
      <c r="E2541" s="208">
        <v>9.48</v>
      </c>
    </row>
    <row r="2542" spans="2:5" ht="50.1" customHeight="1">
      <c r="B2542" s="209">
        <v>93009</v>
      </c>
      <c r="C2542" s="116" t="s">
        <v>2460</v>
      </c>
      <c r="D2542" s="116" t="s">
        <v>6465</v>
      </c>
      <c r="E2542" s="208">
        <v>13.74</v>
      </c>
    </row>
    <row r="2543" spans="2:5" ht="50.1" customHeight="1">
      <c r="B2543" s="209">
        <v>93010</v>
      </c>
      <c r="C2543" s="116" t="s">
        <v>2461</v>
      </c>
      <c r="D2543" s="116" t="s">
        <v>6465</v>
      </c>
      <c r="E2543" s="208">
        <v>18.91</v>
      </c>
    </row>
    <row r="2544" spans="2:5" ht="50.1" customHeight="1">
      <c r="B2544" s="209">
        <v>93011</v>
      </c>
      <c r="C2544" s="116" t="s">
        <v>2462</v>
      </c>
      <c r="D2544" s="116" t="s">
        <v>6465</v>
      </c>
      <c r="E2544" s="208">
        <v>22.98</v>
      </c>
    </row>
    <row r="2545" spans="2:5" ht="50.1" customHeight="1">
      <c r="B2545" s="209">
        <v>93012</v>
      </c>
      <c r="C2545" s="116" t="s">
        <v>2463</v>
      </c>
      <c r="D2545" s="116" t="s">
        <v>6465</v>
      </c>
      <c r="E2545" s="208">
        <v>34.35</v>
      </c>
    </row>
    <row r="2546" spans="2:5" ht="50.1" customHeight="1">
      <c r="B2546" s="209">
        <v>95726</v>
      </c>
      <c r="C2546" s="116" t="s">
        <v>2464</v>
      </c>
      <c r="D2546" s="116" t="s">
        <v>6465</v>
      </c>
      <c r="E2546" s="208">
        <v>3.85</v>
      </c>
    </row>
    <row r="2547" spans="2:5" ht="50.1" customHeight="1">
      <c r="B2547" s="209">
        <v>95727</v>
      </c>
      <c r="C2547" s="116" t="s">
        <v>2465</v>
      </c>
      <c r="D2547" s="116" t="s">
        <v>6465</v>
      </c>
      <c r="E2547" s="208">
        <v>4.4000000000000004</v>
      </c>
    </row>
    <row r="2548" spans="2:5" ht="50.1" customHeight="1">
      <c r="B2548" s="209">
        <v>95728</v>
      </c>
      <c r="C2548" s="116" t="s">
        <v>2466</v>
      </c>
      <c r="D2548" s="116" t="s">
        <v>6465</v>
      </c>
      <c r="E2548" s="208">
        <v>5.54</v>
      </c>
    </row>
    <row r="2549" spans="2:5" ht="50.1" customHeight="1">
      <c r="B2549" s="209">
        <v>95729</v>
      </c>
      <c r="C2549" s="116" t="s">
        <v>2467</v>
      </c>
      <c r="D2549" s="116" t="s">
        <v>6465</v>
      </c>
      <c r="E2549" s="208">
        <v>5.25</v>
      </c>
    </row>
    <row r="2550" spans="2:5" ht="50.1" customHeight="1">
      <c r="B2550" s="209">
        <v>95730</v>
      </c>
      <c r="C2550" s="116" t="s">
        <v>2468</v>
      </c>
      <c r="D2550" s="116" t="s">
        <v>6465</v>
      </c>
      <c r="E2550" s="208">
        <v>5.8</v>
      </c>
    </row>
    <row r="2551" spans="2:5" ht="50.1" customHeight="1">
      <c r="B2551" s="209">
        <v>95731</v>
      </c>
      <c r="C2551" s="116" t="s">
        <v>2469</v>
      </c>
      <c r="D2551" s="116" t="s">
        <v>6465</v>
      </c>
      <c r="E2551" s="208">
        <v>6.95</v>
      </c>
    </row>
    <row r="2552" spans="2:5" ht="50.1" customHeight="1">
      <c r="B2552" s="209">
        <v>95732</v>
      </c>
      <c r="C2552" s="116" t="s">
        <v>2470</v>
      </c>
      <c r="D2552" s="116" t="s">
        <v>6220</v>
      </c>
      <c r="E2552" s="208">
        <v>3.02</v>
      </c>
    </row>
    <row r="2553" spans="2:5" ht="50.1" customHeight="1">
      <c r="B2553" s="209">
        <v>95745</v>
      </c>
      <c r="C2553" s="116" t="s">
        <v>2471</v>
      </c>
      <c r="D2553" s="116" t="s">
        <v>6465</v>
      </c>
      <c r="E2553" s="208">
        <v>15.64</v>
      </c>
    </row>
    <row r="2554" spans="2:5" ht="50.1" customHeight="1">
      <c r="B2554" s="209">
        <v>95746</v>
      </c>
      <c r="C2554" s="116" t="s">
        <v>2472</v>
      </c>
      <c r="D2554" s="116" t="s">
        <v>6465</v>
      </c>
      <c r="E2554" s="208">
        <v>19.57</v>
      </c>
    </row>
    <row r="2555" spans="2:5" ht="50.1" customHeight="1">
      <c r="B2555" s="209">
        <v>95747</v>
      </c>
      <c r="C2555" s="116" t="s">
        <v>2473</v>
      </c>
      <c r="D2555" s="116" t="s">
        <v>6465</v>
      </c>
      <c r="E2555" s="208">
        <v>32.880000000000003</v>
      </c>
    </row>
    <row r="2556" spans="2:5" ht="50.1" customHeight="1">
      <c r="B2556" s="209">
        <v>95748</v>
      </c>
      <c r="C2556" s="116" t="s">
        <v>2474</v>
      </c>
      <c r="D2556" s="116" t="s">
        <v>6465</v>
      </c>
      <c r="E2556" s="208">
        <v>35.46</v>
      </c>
    </row>
    <row r="2557" spans="2:5" ht="50.1" customHeight="1">
      <c r="B2557" s="209">
        <v>95749</v>
      </c>
      <c r="C2557" s="116" t="s">
        <v>2475</v>
      </c>
      <c r="D2557" s="116" t="s">
        <v>6465</v>
      </c>
      <c r="E2557" s="208">
        <v>20.22</v>
      </c>
    </row>
    <row r="2558" spans="2:5" ht="50.1" customHeight="1">
      <c r="B2558" s="209">
        <v>95750</v>
      </c>
      <c r="C2558" s="116" t="s">
        <v>2476</v>
      </c>
      <c r="D2558" s="116" t="s">
        <v>6465</v>
      </c>
      <c r="E2558" s="208">
        <v>24.04</v>
      </c>
    </row>
    <row r="2559" spans="2:5" ht="50.1" customHeight="1">
      <c r="B2559" s="209">
        <v>95751</v>
      </c>
      <c r="C2559" s="116" t="s">
        <v>2477</v>
      </c>
      <c r="D2559" s="116" t="s">
        <v>6465</v>
      </c>
      <c r="E2559" s="208">
        <v>37.22</v>
      </c>
    </row>
    <row r="2560" spans="2:5" ht="50.1" customHeight="1">
      <c r="B2560" s="209">
        <v>95752</v>
      </c>
      <c r="C2560" s="116" t="s">
        <v>2478</v>
      </c>
      <c r="D2560" s="116" t="s">
        <v>6465</v>
      </c>
      <c r="E2560" s="208">
        <v>39.64</v>
      </c>
    </row>
    <row r="2561" spans="2:5" ht="50.1" customHeight="1">
      <c r="B2561" s="209">
        <v>97667</v>
      </c>
      <c r="C2561" s="116" t="s">
        <v>16173</v>
      </c>
      <c r="D2561" s="116" t="s">
        <v>6465</v>
      </c>
      <c r="E2561" s="208">
        <v>6.02</v>
      </c>
    </row>
    <row r="2562" spans="2:5" ht="50.1" customHeight="1">
      <c r="B2562" s="209">
        <v>97668</v>
      </c>
      <c r="C2562" s="116" t="s">
        <v>16174</v>
      </c>
      <c r="D2562" s="116" t="s">
        <v>6465</v>
      </c>
      <c r="E2562" s="208">
        <v>9.17</v>
      </c>
    </row>
    <row r="2563" spans="2:5" ht="50.1" customHeight="1">
      <c r="B2563" s="209">
        <v>97669</v>
      </c>
      <c r="C2563" s="116" t="s">
        <v>16175</v>
      </c>
      <c r="D2563" s="116" t="s">
        <v>6465</v>
      </c>
      <c r="E2563" s="208">
        <v>14.48</v>
      </c>
    </row>
    <row r="2564" spans="2:5" ht="50.1" customHeight="1">
      <c r="B2564" s="209">
        <v>97670</v>
      </c>
      <c r="C2564" s="116" t="s">
        <v>16176</v>
      </c>
      <c r="D2564" s="116" t="s">
        <v>6465</v>
      </c>
      <c r="E2564" s="208">
        <v>18.760000000000002</v>
      </c>
    </row>
    <row r="2565" spans="2:5" ht="50.1" customHeight="1">
      <c r="B2565" s="209">
        <v>72263</v>
      </c>
      <c r="C2565" s="116" t="s">
        <v>2479</v>
      </c>
      <c r="D2565" s="116" t="s">
        <v>6220</v>
      </c>
      <c r="E2565" s="208">
        <v>19.07</v>
      </c>
    </row>
    <row r="2566" spans="2:5" ht="50.1" customHeight="1">
      <c r="B2566" s="209">
        <v>72271</v>
      </c>
      <c r="C2566" s="116" t="s">
        <v>2480</v>
      </c>
      <c r="D2566" s="116" t="s">
        <v>6220</v>
      </c>
      <c r="E2566" s="208">
        <v>11.34</v>
      </c>
    </row>
    <row r="2567" spans="2:5" ht="50.1" customHeight="1">
      <c r="B2567" s="209">
        <v>72272</v>
      </c>
      <c r="C2567" s="116" t="s">
        <v>2481</v>
      </c>
      <c r="D2567" s="116" t="s">
        <v>6220</v>
      </c>
      <c r="E2567" s="208">
        <v>12.84</v>
      </c>
    </row>
    <row r="2568" spans="2:5" ht="50.1" customHeight="1">
      <c r="B2568" s="116" t="s">
        <v>2482</v>
      </c>
      <c r="C2568" s="116" t="s">
        <v>2483</v>
      </c>
      <c r="D2568" s="116" t="s">
        <v>6220</v>
      </c>
      <c r="E2568" s="208">
        <v>31.55</v>
      </c>
    </row>
    <row r="2569" spans="2:5" ht="50.1" customHeight="1">
      <c r="B2569" s="116" t="s">
        <v>2484</v>
      </c>
      <c r="C2569" s="116" t="s">
        <v>2485</v>
      </c>
      <c r="D2569" s="116" t="s">
        <v>6220</v>
      </c>
      <c r="E2569" s="208">
        <v>49.17</v>
      </c>
    </row>
    <row r="2570" spans="2:5" ht="50.1" customHeight="1">
      <c r="B2570" s="116" t="s">
        <v>2486</v>
      </c>
      <c r="C2570" s="116" t="s">
        <v>2487</v>
      </c>
      <c r="D2570" s="116" t="s">
        <v>6220</v>
      </c>
      <c r="E2570" s="208">
        <v>127.08</v>
      </c>
    </row>
    <row r="2571" spans="2:5" ht="50.1" customHeight="1">
      <c r="B2571" s="116" t="s">
        <v>2488</v>
      </c>
      <c r="C2571" s="116" t="s">
        <v>2489</v>
      </c>
      <c r="D2571" s="116" t="s">
        <v>6220</v>
      </c>
      <c r="E2571" s="208">
        <v>20.25</v>
      </c>
    </row>
    <row r="2572" spans="2:5" ht="50.1" customHeight="1">
      <c r="B2572" s="209">
        <v>83377</v>
      </c>
      <c r="C2572" s="116" t="s">
        <v>2490</v>
      </c>
      <c r="D2572" s="116" t="s">
        <v>6220</v>
      </c>
      <c r="E2572" s="208">
        <v>11.33</v>
      </c>
    </row>
    <row r="2573" spans="2:5" ht="50.1" customHeight="1">
      <c r="B2573" s="209">
        <v>91874</v>
      </c>
      <c r="C2573" s="116" t="s">
        <v>2491</v>
      </c>
      <c r="D2573" s="116" t="s">
        <v>6220</v>
      </c>
      <c r="E2573" s="208">
        <v>3.4</v>
      </c>
    </row>
    <row r="2574" spans="2:5" ht="50.1" customHeight="1">
      <c r="B2574" s="209">
        <v>91875</v>
      </c>
      <c r="C2574" s="116" t="s">
        <v>2492</v>
      </c>
      <c r="D2574" s="116" t="s">
        <v>6220</v>
      </c>
      <c r="E2574" s="208">
        <v>4.5</v>
      </c>
    </row>
    <row r="2575" spans="2:5" ht="50.1" customHeight="1">
      <c r="B2575" s="209">
        <v>91876</v>
      </c>
      <c r="C2575" s="116" t="s">
        <v>2493</v>
      </c>
      <c r="D2575" s="116" t="s">
        <v>6220</v>
      </c>
      <c r="E2575" s="208">
        <v>5.94</v>
      </c>
    </row>
    <row r="2576" spans="2:5" ht="50.1" customHeight="1">
      <c r="B2576" s="209">
        <v>91877</v>
      </c>
      <c r="C2576" s="116" t="s">
        <v>2494</v>
      </c>
      <c r="D2576" s="116" t="s">
        <v>6220</v>
      </c>
      <c r="E2576" s="208">
        <v>7.9</v>
      </c>
    </row>
    <row r="2577" spans="2:5" ht="50.1" customHeight="1">
      <c r="B2577" s="209">
        <v>91878</v>
      </c>
      <c r="C2577" s="116" t="s">
        <v>2495</v>
      </c>
      <c r="D2577" s="116" t="s">
        <v>6220</v>
      </c>
      <c r="E2577" s="208">
        <v>4.3499999999999996</v>
      </c>
    </row>
    <row r="2578" spans="2:5" ht="50.1" customHeight="1">
      <c r="B2578" s="209">
        <v>91879</v>
      </c>
      <c r="C2578" s="116" t="s">
        <v>2496</v>
      </c>
      <c r="D2578" s="116" t="s">
        <v>6220</v>
      </c>
      <c r="E2578" s="208">
        <v>5.42</v>
      </c>
    </row>
    <row r="2579" spans="2:5" ht="50.1" customHeight="1">
      <c r="B2579" s="209">
        <v>91880</v>
      </c>
      <c r="C2579" s="116" t="s">
        <v>2497</v>
      </c>
      <c r="D2579" s="116" t="s">
        <v>6220</v>
      </c>
      <c r="E2579" s="208">
        <v>6.9</v>
      </c>
    </row>
    <row r="2580" spans="2:5" ht="50.1" customHeight="1">
      <c r="B2580" s="209">
        <v>91881</v>
      </c>
      <c r="C2580" s="116" t="s">
        <v>2498</v>
      </c>
      <c r="D2580" s="116" t="s">
        <v>6220</v>
      </c>
      <c r="E2580" s="208">
        <v>8.8699999999999992</v>
      </c>
    </row>
    <row r="2581" spans="2:5" ht="50.1" customHeight="1">
      <c r="B2581" s="209">
        <v>91882</v>
      </c>
      <c r="C2581" s="116" t="s">
        <v>2499</v>
      </c>
      <c r="D2581" s="116" t="s">
        <v>6220</v>
      </c>
      <c r="E2581" s="208">
        <v>5.38</v>
      </c>
    </row>
    <row r="2582" spans="2:5" ht="50.1" customHeight="1">
      <c r="B2582" s="209">
        <v>91884</v>
      </c>
      <c r="C2582" s="116" t="s">
        <v>2500</v>
      </c>
      <c r="D2582" s="116" t="s">
        <v>6220</v>
      </c>
      <c r="E2582" s="208">
        <v>6.22</v>
      </c>
    </row>
    <row r="2583" spans="2:5" ht="50.1" customHeight="1">
      <c r="B2583" s="209">
        <v>91885</v>
      </c>
      <c r="C2583" s="116" t="s">
        <v>2501</v>
      </c>
      <c r="D2583" s="116" t="s">
        <v>6220</v>
      </c>
      <c r="E2583" s="208">
        <v>7.37</v>
      </c>
    </row>
    <row r="2584" spans="2:5" ht="50.1" customHeight="1">
      <c r="B2584" s="209">
        <v>91886</v>
      </c>
      <c r="C2584" s="116" t="s">
        <v>2502</v>
      </c>
      <c r="D2584" s="116" t="s">
        <v>6220</v>
      </c>
      <c r="E2584" s="208">
        <v>8.9700000000000006</v>
      </c>
    </row>
    <row r="2585" spans="2:5" ht="50.1" customHeight="1">
      <c r="B2585" s="209">
        <v>91887</v>
      </c>
      <c r="C2585" s="116" t="s">
        <v>2503</v>
      </c>
      <c r="D2585" s="116" t="s">
        <v>6220</v>
      </c>
      <c r="E2585" s="208">
        <v>6.33</v>
      </c>
    </row>
    <row r="2586" spans="2:5" ht="50.1" customHeight="1">
      <c r="B2586" s="209">
        <v>91889</v>
      </c>
      <c r="C2586" s="116" t="s">
        <v>2504</v>
      </c>
      <c r="D2586" s="116" t="s">
        <v>6220</v>
      </c>
      <c r="E2586" s="208">
        <v>6.09</v>
      </c>
    </row>
    <row r="2587" spans="2:5" ht="50.1" customHeight="1">
      <c r="B2587" s="209">
        <v>91890</v>
      </c>
      <c r="C2587" s="116" t="s">
        <v>2505</v>
      </c>
      <c r="D2587" s="116" t="s">
        <v>6220</v>
      </c>
      <c r="E2587" s="208">
        <v>7.51</v>
      </c>
    </row>
    <row r="2588" spans="2:5" ht="50.1" customHeight="1">
      <c r="B2588" s="209">
        <v>91892</v>
      </c>
      <c r="C2588" s="116" t="s">
        <v>2506</v>
      </c>
      <c r="D2588" s="116" t="s">
        <v>6220</v>
      </c>
      <c r="E2588" s="208">
        <v>9.09</v>
      </c>
    </row>
    <row r="2589" spans="2:5" ht="50.1" customHeight="1">
      <c r="B2589" s="209">
        <v>91893</v>
      </c>
      <c r="C2589" s="116" t="s">
        <v>2507</v>
      </c>
      <c r="D2589" s="116" t="s">
        <v>6220</v>
      </c>
      <c r="E2589" s="208">
        <v>10.28</v>
      </c>
    </row>
    <row r="2590" spans="2:5" ht="50.1" customHeight="1">
      <c r="B2590" s="209">
        <v>91895</v>
      </c>
      <c r="C2590" s="116" t="s">
        <v>16177</v>
      </c>
      <c r="D2590" s="116" t="s">
        <v>6220</v>
      </c>
      <c r="E2590" s="208">
        <v>11.89</v>
      </c>
    </row>
    <row r="2591" spans="2:5" ht="50.1" customHeight="1">
      <c r="B2591" s="209">
        <v>91896</v>
      </c>
      <c r="C2591" s="116" t="s">
        <v>2508</v>
      </c>
      <c r="D2591" s="116" t="s">
        <v>6220</v>
      </c>
      <c r="E2591" s="208">
        <v>12.54</v>
      </c>
    </row>
    <row r="2592" spans="2:5" ht="50.1" customHeight="1">
      <c r="B2592" s="209">
        <v>91898</v>
      </c>
      <c r="C2592" s="116" t="s">
        <v>2509</v>
      </c>
      <c r="D2592" s="116" t="s">
        <v>6220</v>
      </c>
      <c r="E2592" s="208">
        <v>14.27</v>
      </c>
    </row>
    <row r="2593" spans="2:5" ht="50.1" customHeight="1">
      <c r="B2593" s="209">
        <v>91899</v>
      </c>
      <c r="C2593" s="116" t="s">
        <v>2510</v>
      </c>
      <c r="D2593" s="116" t="s">
        <v>6220</v>
      </c>
      <c r="E2593" s="208">
        <v>7.71</v>
      </c>
    </row>
    <row r="2594" spans="2:5" ht="50.1" customHeight="1">
      <c r="B2594" s="209">
        <v>91901</v>
      </c>
      <c r="C2594" s="116" t="s">
        <v>2511</v>
      </c>
      <c r="D2594" s="116" t="s">
        <v>6220</v>
      </c>
      <c r="E2594" s="208">
        <v>7.47</v>
      </c>
    </row>
    <row r="2595" spans="2:5" ht="50.1" customHeight="1">
      <c r="B2595" s="209">
        <v>91902</v>
      </c>
      <c r="C2595" s="116" t="s">
        <v>2512</v>
      </c>
      <c r="D2595" s="116" t="s">
        <v>6220</v>
      </c>
      <c r="E2595" s="208">
        <v>8.91</v>
      </c>
    </row>
    <row r="2596" spans="2:5" ht="50.1" customHeight="1">
      <c r="B2596" s="209">
        <v>91904</v>
      </c>
      <c r="C2596" s="116" t="s">
        <v>2513</v>
      </c>
      <c r="D2596" s="116" t="s">
        <v>6220</v>
      </c>
      <c r="E2596" s="208">
        <v>10.49</v>
      </c>
    </row>
    <row r="2597" spans="2:5" ht="50.1" customHeight="1">
      <c r="B2597" s="209">
        <v>91905</v>
      </c>
      <c r="C2597" s="116" t="s">
        <v>2514</v>
      </c>
      <c r="D2597" s="116" t="s">
        <v>6220</v>
      </c>
      <c r="E2597" s="208">
        <v>11.67</v>
      </c>
    </row>
    <row r="2598" spans="2:5" ht="50.1" customHeight="1">
      <c r="B2598" s="209">
        <v>91907</v>
      </c>
      <c r="C2598" s="116" t="s">
        <v>16178</v>
      </c>
      <c r="D2598" s="116" t="s">
        <v>6220</v>
      </c>
      <c r="E2598" s="208">
        <v>13.28</v>
      </c>
    </row>
    <row r="2599" spans="2:5" ht="50.1" customHeight="1">
      <c r="B2599" s="209">
        <v>91908</v>
      </c>
      <c r="C2599" s="116" t="s">
        <v>2515</v>
      </c>
      <c r="D2599" s="116" t="s">
        <v>6220</v>
      </c>
      <c r="E2599" s="208">
        <v>13.97</v>
      </c>
    </row>
    <row r="2600" spans="2:5" ht="50.1" customHeight="1">
      <c r="B2600" s="209">
        <v>91910</v>
      </c>
      <c r="C2600" s="116" t="s">
        <v>2516</v>
      </c>
      <c r="D2600" s="116" t="s">
        <v>6220</v>
      </c>
      <c r="E2600" s="208">
        <v>15.7</v>
      </c>
    </row>
    <row r="2601" spans="2:5" ht="50.1" customHeight="1">
      <c r="B2601" s="209">
        <v>91911</v>
      </c>
      <c r="C2601" s="116" t="s">
        <v>2517</v>
      </c>
      <c r="D2601" s="116" t="s">
        <v>6220</v>
      </c>
      <c r="E2601" s="208">
        <v>9.31</v>
      </c>
    </row>
    <row r="2602" spans="2:5" ht="50.1" customHeight="1">
      <c r="B2602" s="209">
        <v>91913</v>
      </c>
      <c r="C2602" s="116" t="s">
        <v>2518</v>
      </c>
      <c r="D2602" s="116" t="s">
        <v>6220</v>
      </c>
      <c r="E2602" s="208">
        <v>9.07</v>
      </c>
    </row>
    <row r="2603" spans="2:5" ht="50.1" customHeight="1">
      <c r="B2603" s="209">
        <v>91914</v>
      </c>
      <c r="C2603" s="116" t="s">
        <v>2519</v>
      </c>
      <c r="D2603" s="116" t="s">
        <v>6220</v>
      </c>
      <c r="E2603" s="208">
        <v>10.14</v>
      </c>
    </row>
    <row r="2604" spans="2:5" ht="50.1" customHeight="1">
      <c r="B2604" s="209">
        <v>91916</v>
      </c>
      <c r="C2604" s="116" t="s">
        <v>2520</v>
      </c>
      <c r="D2604" s="116" t="s">
        <v>6220</v>
      </c>
      <c r="E2604" s="208">
        <v>11.72</v>
      </c>
    </row>
    <row r="2605" spans="2:5" ht="50.1" customHeight="1">
      <c r="B2605" s="209">
        <v>91917</v>
      </c>
      <c r="C2605" s="116" t="s">
        <v>2521</v>
      </c>
      <c r="D2605" s="116" t="s">
        <v>6220</v>
      </c>
      <c r="E2605" s="208">
        <v>12.41</v>
      </c>
    </row>
    <row r="2606" spans="2:5" ht="50.1" customHeight="1">
      <c r="B2606" s="209">
        <v>91919</v>
      </c>
      <c r="C2606" s="116" t="s">
        <v>16179</v>
      </c>
      <c r="D2606" s="116" t="s">
        <v>6220</v>
      </c>
      <c r="E2606" s="208">
        <v>14.02</v>
      </c>
    </row>
    <row r="2607" spans="2:5" ht="50.1" customHeight="1">
      <c r="B2607" s="209">
        <v>91920</v>
      </c>
      <c r="C2607" s="116" t="s">
        <v>2522</v>
      </c>
      <c r="D2607" s="116" t="s">
        <v>6220</v>
      </c>
      <c r="E2607" s="208">
        <v>14.13</v>
      </c>
    </row>
    <row r="2608" spans="2:5" ht="50.1" customHeight="1">
      <c r="B2608" s="209">
        <v>91922</v>
      </c>
      <c r="C2608" s="116" t="s">
        <v>2523</v>
      </c>
      <c r="D2608" s="116" t="s">
        <v>6220</v>
      </c>
      <c r="E2608" s="208">
        <v>15.86</v>
      </c>
    </row>
    <row r="2609" spans="2:5" ht="50.1" customHeight="1">
      <c r="B2609" s="209">
        <v>93013</v>
      </c>
      <c r="C2609" s="116" t="s">
        <v>2524</v>
      </c>
      <c r="D2609" s="116" t="s">
        <v>6220</v>
      </c>
      <c r="E2609" s="208">
        <v>10.28</v>
      </c>
    </row>
    <row r="2610" spans="2:5" ht="50.1" customHeight="1">
      <c r="B2610" s="209">
        <v>93014</v>
      </c>
      <c r="C2610" s="116" t="s">
        <v>2525</v>
      </c>
      <c r="D2610" s="116" t="s">
        <v>6220</v>
      </c>
      <c r="E2610" s="208">
        <v>12.7</v>
      </c>
    </row>
    <row r="2611" spans="2:5" ht="50.1" customHeight="1">
      <c r="B2611" s="209">
        <v>93015</v>
      </c>
      <c r="C2611" s="116" t="s">
        <v>2526</v>
      </c>
      <c r="D2611" s="116" t="s">
        <v>6220</v>
      </c>
      <c r="E2611" s="208">
        <v>19.43</v>
      </c>
    </row>
    <row r="2612" spans="2:5" ht="50.1" customHeight="1">
      <c r="B2612" s="209">
        <v>93016</v>
      </c>
      <c r="C2612" s="116" t="s">
        <v>2527</v>
      </c>
      <c r="D2612" s="116" t="s">
        <v>6220</v>
      </c>
      <c r="E2612" s="208">
        <v>23.72</v>
      </c>
    </row>
    <row r="2613" spans="2:5" ht="50.1" customHeight="1">
      <c r="B2613" s="209">
        <v>93017</v>
      </c>
      <c r="C2613" s="116" t="s">
        <v>2528</v>
      </c>
      <c r="D2613" s="116" t="s">
        <v>6220</v>
      </c>
      <c r="E2613" s="208">
        <v>35.89</v>
      </c>
    </row>
    <row r="2614" spans="2:5" ht="50.1" customHeight="1">
      <c r="B2614" s="209">
        <v>93018</v>
      </c>
      <c r="C2614" s="116" t="s">
        <v>2529</v>
      </c>
      <c r="D2614" s="116" t="s">
        <v>6220</v>
      </c>
      <c r="E2614" s="208">
        <v>15.72</v>
      </c>
    </row>
    <row r="2615" spans="2:5" ht="50.1" customHeight="1">
      <c r="B2615" s="209">
        <v>93020</v>
      </c>
      <c r="C2615" s="116" t="s">
        <v>2530</v>
      </c>
      <c r="D2615" s="116" t="s">
        <v>6220</v>
      </c>
      <c r="E2615" s="208">
        <v>20.29</v>
      </c>
    </row>
    <row r="2616" spans="2:5" ht="50.1" customHeight="1">
      <c r="B2616" s="209">
        <v>93022</v>
      </c>
      <c r="C2616" s="116" t="s">
        <v>2531</v>
      </c>
      <c r="D2616" s="116" t="s">
        <v>6220</v>
      </c>
      <c r="E2616" s="208">
        <v>34.39</v>
      </c>
    </row>
    <row r="2617" spans="2:5" ht="50.1" customHeight="1">
      <c r="B2617" s="209">
        <v>93024</v>
      </c>
      <c r="C2617" s="116" t="s">
        <v>2532</v>
      </c>
      <c r="D2617" s="116" t="s">
        <v>6220</v>
      </c>
      <c r="E2617" s="208">
        <v>36.07</v>
      </c>
    </row>
    <row r="2618" spans="2:5" ht="50.1" customHeight="1">
      <c r="B2618" s="209">
        <v>93026</v>
      </c>
      <c r="C2618" s="116" t="s">
        <v>2533</v>
      </c>
      <c r="D2618" s="116" t="s">
        <v>6220</v>
      </c>
      <c r="E2618" s="208">
        <v>59.49</v>
      </c>
    </row>
    <row r="2619" spans="2:5" ht="50.1" customHeight="1">
      <c r="B2619" s="209">
        <v>95733</v>
      </c>
      <c r="C2619" s="116" t="s">
        <v>2534</v>
      </c>
      <c r="D2619" s="116" t="s">
        <v>6220</v>
      </c>
      <c r="E2619" s="208">
        <v>3.97</v>
      </c>
    </row>
    <row r="2620" spans="2:5" ht="50.1" customHeight="1">
      <c r="B2620" s="209">
        <v>95734</v>
      </c>
      <c r="C2620" s="116" t="s">
        <v>2535</v>
      </c>
      <c r="D2620" s="116" t="s">
        <v>6220</v>
      </c>
      <c r="E2620" s="208">
        <v>5.29</v>
      </c>
    </row>
    <row r="2621" spans="2:5" ht="50.1" customHeight="1">
      <c r="B2621" s="209">
        <v>95735</v>
      </c>
      <c r="C2621" s="116" t="s">
        <v>2536</v>
      </c>
      <c r="D2621" s="116" t="s">
        <v>6220</v>
      </c>
      <c r="E2621" s="208">
        <v>4.49</v>
      </c>
    </row>
    <row r="2622" spans="2:5" ht="50.1" customHeight="1">
      <c r="B2622" s="209">
        <v>95736</v>
      </c>
      <c r="C2622" s="116" t="s">
        <v>2537</v>
      </c>
      <c r="D2622" s="116" t="s">
        <v>6220</v>
      </c>
      <c r="E2622" s="208">
        <v>5.27</v>
      </c>
    </row>
    <row r="2623" spans="2:5" ht="50.1" customHeight="1">
      <c r="B2623" s="209">
        <v>95738</v>
      </c>
      <c r="C2623" s="116" t="s">
        <v>2538</v>
      </c>
      <c r="D2623" s="116" t="s">
        <v>6220</v>
      </c>
      <c r="E2623" s="208">
        <v>6.34</v>
      </c>
    </row>
    <row r="2624" spans="2:5" ht="50.1" customHeight="1">
      <c r="B2624" s="209">
        <v>95753</v>
      </c>
      <c r="C2624" s="116" t="s">
        <v>2539</v>
      </c>
      <c r="D2624" s="116" t="s">
        <v>6220</v>
      </c>
      <c r="E2624" s="208">
        <v>5.15</v>
      </c>
    </row>
    <row r="2625" spans="2:5" ht="50.1" customHeight="1">
      <c r="B2625" s="209">
        <v>95754</v>
      </c>
      <c r="C2625" s="116" t="s">
        <v>2540</v>
      </c>
      <c r="D2625" s="116" t="s">
        <v>6220</v>
      </c>
      <c r="E2625" s="208">
        <v>6.42</v>
      </c>
    </row>
    <row r="2626" spans="2:5" ht="50.1" customHeight="1">
      <c r="B2626" s="209">
        <v>95755</v>
      </c>
      <c r="C2626" s="116" t="s">
        <v>2541</v>
      </c>
      <c r="D2626" s="116" t="s">
        <v>6220</v>
      </c>
      <c r="E2626" s="208">
        <v>9.2899999999999991</v>
      </c>
    </row>
    <row r="2627" spans="2:5" ht="50.1" customHeight="1">
      <c r="B2627" s="209">
        <v>95756</v>
      </c>
      <c r="C2627" s="116" t="s">
        <v>2542</v>
      </c>
      <c r="D2627" s="116" t="s">
        <v>6220</v>
      </c>
      <c r="E2627" s="208">
        <v>12.41</v>
      </c>
    </row>
    <row r="2628" spans="2:5" ht="50.1" customHeight="1">
      <c r="B2628" s="209">
        <v>95757</v>
      </c>
      <c r="C2628" s="116" t="s">
        <v>2543</v>
      </c>
      <c r="D2628" s="116" t="s">
        <v>6220</v>
      </c>
      <c r="E2628" s="208">
        <v>7.71</v>
      </c>
    </row>
    <row r="2629" spans="2:5" ht="50.1" customHeight="1">
      <c r="B2629" s="209">
        <v>95758</v>
      </c>
      <c r="C2629" s="116" t="s">
        <v>2544</v>
      </c>
      <c r="D2629" s="116" t="s">
        <v>6220</v>
      </c>
      <c r="E2629" s="208">
        <v>8.68</v>
      </c>
    </row>
    <row r="2630" spans="2:5" ht="50.1" customHeight="1">
      <c r="B2630" s="209">
        <v>95759</v>
      </c>
      <c r="C2630" s="116" t="s">
        <v>2545</v>
      </c>
      <c r="D2630" s="116" t="s">
        <v>6220</v>
      </c>
      <c r="E2630" s="208">
        <v>11.12</v>
      </c>
    </row>
    <row r="2631" spans="2:5" ht="50.1" customHeight="1">
      <c r="B2631" s="209">
        <v>95760</v>
      </c>
      <c r="C2631" s="116" t="s">
        <v>2546</v>
      </c>
      <c r="D2631" s="116" t="s">
        <v>6220</v>
      </c>
      <c r="E2631" s="208">
        <v>13.75</v>
      </c>
    </row>
    <row r="2632" spans="2:5" ht="50.1" customHeight="1">
      <c r="B2632" s="209">
        <v>97559</v>
      </c>
      <c r="C2632" s="116" t="s">
        <v>16180</v>
      </c>
      <c r="D2632" s="116" t="s">
        <v>6220</v>
      </c>
      <c r="E2632" s="208">
        <v>7.33</v>
      </c>
    </row>
    <row r="2633" spans="2:5" ht="50.1" customHeight="1">
      <c r="B2633" s="209">
        <v>97562</v>
      </c>
      <c r="C2633" s="116" t="s">
        <v>16181</v>
      </c>
      <c r="D2633" s="116" t="s">
        <v>6220</v>
      </c>
      <c r="E2633" s="208">
        <v>8.73</v>
      </c>
    </row>
    <row r="2634" spans="2:5" ht="50.1" customHeight="1">
      <c r="B2634" s="209">
        <v>97564</v>
      </c>
      <c r="C2634" s="116" t="s">
        <v>16182</v>
      </c>
      <c r="D2634" s="116" t="s">
        <v>6220</v>
      </c>
      <c r="E2634" s="208">
        <v>9.9600000000000009</v>
      </c>
    </row>
    <row r="2635" spans="2:5" ht="50.1" customHeight="1">
      <c r="B2635" s="209">
        <v>91924</v>
      </c>
      <c r="C2635" s="116" t="s">
        <v>2547</v>
      </c>
      <c r="D2635" s="116" t="s">
        <v>6465</v>
      </c>
      <c r="E2635" s="208">
        <v>1.57</v>
      </c>
    </row>
    <row r="2636" spans="2:5" ht="50.1" customHeight="1">
      <c r="B2636" s="209">
        <v>91925</v>
      </c>
      <c r="C2636" s="116" t="s">
        <v>2548</v>
      </c>
      <c r="D2636" s="116" t="s">
        <v>6465</v>
      </c>
      <c r="E2636" s="208">
        <v>2.1</v>
      </c>
    </row>
    <row r="2637" spans="2:5" ht="50.1" customHeight="1">
      <c r="B2637" s="209">
        <v>91926</v>
      </c>
      <c r="C2637" s="116" t="s">
        <v>2549</v>
      </c>
      <c r="D2637" s="116" t="s">
        <v>6465</v>
      </c>
      <c r="E2637" s="208">
        <v>2.21</v>
      </c>
    </row>
    <row r="2638" spans="2:5" ht="50.1" customHeight="1">
      <c r="B2638" s="209">
        <v>91927</v>
      </c>
      <c r="C2638" s="116" t="s">
        <v>2550</v>
      </c>
      <c r="D2638" s="116" t="s">
        <v>6465</v>
      </c>
      <c r="E2638" s="208">
        <v>2.8</v>
      </c>
    </row>
    <row r="2639" spans="2:5" ht="50.1" customHeight="1">
      <c r="B2639" s="209">
        <v>91928</v>
      </c>
      <c r="C2639" s="116" t="s">
        <v>2551</v>
      </c>
      <c r="D2639" s="116" t="s">
        <v>6465</v>
      </c>
      <c r="E2639" s="208">
        <v>3.49</v>
      </c>
    </row>
    <row r="2640" spans="2:5" ht="50.1" customHeight="1">
      <c r="B2640" s="209">
        <v>91929</v>
      </c>
      <c r="C2640" s="116" t="s">
        <v>2552</v>
      </c>
      <c r="D2640" s="116" t="s">
        <v>6465</v>
      </c>
      <c r="E2640" s="208">
        <v>3.91</v>
      </c>
    </row>
    <row r="2641" spans="2:5" ht="50.1" customHeight="1">
      <c r="B2641" s="209">
        <v>91930</v>
      </c>
      <c r="C2641" s="116" t="s">
        <v>2553</v>
      </c>
      <c r="D2641" s="116" t="s">
        <v>6465</v>
      </c>
      <c r="E2641" s="208">
        <v>4.75</v>
      </c>
    </row>
    <row r="2642" spans="2:5" ht="50.1" customHeight="1">
      <c r="B2642" s="209">
        <v>91931</v>
      </c>
      <c r="C2642" s="116" t="s">
        <v>2554</v>
      </c>
      <c r="D2642" s="116" t="s">
        <v>6465</v>
      </c>
      <c r="E2642" s="208">
        <v>5.25</v>
      </c>
    </row>
    <row r="2643" spans="2:5" ht="50.1" customHeight="1">
      <c r="B2643" s="209">
        <v>91932</v>
      </c>
      <c r="C2643" s="116" t="s">
        <v>2555</v>
      </c>
      <c r="D2643" s="116" t="s">
        <v>6465</v>
      </c>
      <c r="E2643" s="208">
        <v>7.72</v>
      </c>
    </row>
    <row r="2644" spans="2:5" ht="50.1" customHeight="1">
      <c r="B2644" s="209">
        <v>91933</v>
      </c>
      <c r="C2644" s="116" t="s">
        <v>2556</v>
      </c>
      <c r="D2644" s="116" t="s">
        <v>6465</v>
      </c>
      <c r="E2644" s="208">
        <v>8.1999999999999993</v>
      </c>
    </row>
    <row r="2645" spans="2:5" ht="50.1" customHeight="1">
      <c r="B2645" s="209">
        <v>91934</v>
      </c>
      <c r="C2645" s="116" t="s">
        <v>2557</v>
      </c>
      <c r="D2645" s="116" t="s">
        <v>6465</v>
      </c>
      <c r="E2645" s="208">
        <v>11.8</v>
      </c>
    </row>
    <row r="2646" spans="2:5" ht="50.1" customHeight="1">
      <c r="B2646" s="209">
        <v>91935</v>
      </c>
      <c r="C2646" s="116" t="s">
        <v>2558</v>
      </c>
      <c r="D2646" s="116" t="s">
        <v>6465</v>
      </c>
      <c r="E2646" s="208">
        <v>12.48</v>
      </c>
    </row>
    <row r="2647" spans="2:5" ht="50.1" customHeight="1">
      <c r="B2647" s="209">
        <v>92979</v>
      </c>
      <c r="C2647" s="116" t="s">
        <v>2559</v>
      </c>
      <c r="D2647" s="116" t="s">
        <v>6465</v>
      </c>
      <c r="E2647" s="208">
        <v>4.76</v>
      </c>
    </row>
    <row r="2648" spans="2:5" ht="50.1" customHeight="1">
      <c r="B2648" s="209">
        <v>92980</v>
      </c>
      <c r="C2648" s="116" t="s">
        <v>2560</v>
      </c>
      <c r="D2648" s="116" t="s">
        <v>6465</v>
      </c>
      <c r="E2648" s="208">
        <v>5.17</v>
      </c>
    </row>
    <row r="2649" spans="2:5" ht="50.1" customHeight="1">
      <c r="B2649" s="209">
        <v>92981</v>
      </c>
      <c r="C2649" s="116" t="s">
        <v>2561</v>
      </c>
      <c r="D2649" s="116" t="s">
        <v>6465</v>
      </c>
      <c r="E2649" s="208">
        <v>7.33</v>
      </c>
    </row>
    <row r="2650" spans="2:5" ht="50.1" customHeight="1">
      <c r="B2650" s="209">
        <v>92982</v>
      </c>
      <c r="C2650" s="116" t="s">
        <v>2562</v>
      </c>
      <c r="D2650" s="116" t="s">
        <v>6465</v>
      </c>
      <c r="E2650" s="208">
        <v>7.91</v>
      </c>
    </row>
    <row r="2651" spans="2:5" ht="50.1" customHeight="1">
      <c r="B2651" s="209">
        <v>92983</v>
      </c>
      <c r="C2651" s="116" t="s">
        <v>2563</v>
      </c>
      <c r="D2651" s="116" t="s">
        <v>6465</v>
      </c>
      <c r="E2651" s="208">
        <v>13.04</v>
      </c>
    </row>
    <row r="2652" spans="2:5" ht="50.1" customHeight="1">
      <c r="B2652" s="209">
        <v>92984</v>
      </c>
      <c r="C2652" s="116" t="s">
        <v>2564</v>
      </c>
      <c r="D2652" s="116" t="s">
        <v>6465</v>
      </c>
      <c r="E2652" s="208">
        <v>13.36</v>
      </c>
    </row>
    <row r="2653" spans="2:5" ht="50.1" customHeight="1">
      <c r="B2653" s="209">
        <v>92985</v>
      </c>
      <c r="C2653" s="116" t="s">
        <v>2565</v>
      </c>
      <c r="D2653" s="116" t="s">
        <v>6465</v>
      </c>
      <c r="E2653" s="208">
        <v>17.43</v>
      </c>
    </row>
    <row r="2654" spans="2:5" ht="50.1" customHeight="1">
      <c r="B2654" s="209">
        <v>92986</v>
      </c>
      <c r="C2654" s="116" t="s">
        <v>2566</v>
      </c>
      <c r="D2654" s="116" t="s">
        <v>6465</v>
      </c>
      <c r="E2654" s="208">
        <v>17.91</v>
      </c>
    </row>
    <row r="2655" spans="2:5" ht="50.1" customHeight="1">
      <c r="B2655" s="209">
        <v>92987</v>
      </c>
      <c r="C2655" s="116" t="s">
        <v>2567</v>
      </c>
      <c r="D2655" s="116" t="s">
        <v>6465</v>
      </c>
      <c r="E2655" s="208">
        <v>24.91</v>
      </c>
    </row>
    <row r="2656" spans="2:5" ht="50.1" customHeight="1">
      <c r="B2656" s="209">
        <v>92988</v>
      </c>
      <c r="C2656" s="116" t="s">
        <v>2568</v>
      </c>
      <c r="D2656" s="116" t="s">
        <v>6465</v>
      </c>
      <c r="E2656" s="208">
        <v>24.96</v>
      </c>
    </row>
    <row r="2657" spans="2:5" ht="50.1" customHeight="1">
      <c r="B2657" s="209">
        <v>92989</v>
      </c>
      <c r="C2657" s="116" t="s">
        <v>2569</v>
      </c>
      <c r="D2657" s="116" t="s">
        <v>6465</v>
      </c>
      <c r="E2657" s="208">
        <v>34.44</v>
      </c>
    </row>
    <row r="2658" spans="2:5" ht="50.1" customHeight="1">
      <c r="B2658" s="209">
        <v>92990</v>
      </c>
      <c r="C2658" s="116" t="s">
        <v>2570</v>
      </c>
      <c r="D2658" s="116" t="s">
        <v>6465</v>
      </c>
      <c r="E2658" s="208">
        <v>34.06</v>
      </c>
    </row>
    <row r="2659" spans="2:5" ht="50.1" customHeight="1">
      <c r="B2659" s="209">
        <v>92991</v>
      </c>
      <c r="C2659" s="116" t="s">
        <v>2571</v>
      </c>
      <c r="D2659" s="116" t="s">
        <v>6465</v>
      </c>
      <c r="E2659" s="208">
        <v>44.83</v>
      </c>
    </row>
    <row r="2660" spans="2:5" ht="50.1" customHeight="1">
      <c r="B2660" s="209">
        <v>92992</v>
      </c>
      <c r="C2660" s="116" t="s">
        <v>2572</v>
      </c>
      <c r="D2660" s="116" t="s">
        <v>6465</v>
      </c>
      <c r="E2660" s="208">
        <v>44.86</v>
      </c>
    </row>
    <row r="2661" spans="2:5" ht="50.1" customHeight="1">
      <c r="B2661" s="209">
        <v>92993</v>
      </c>
      <c r="C2661" s="116" t="s">
        <v>2573</v>
      </c>
      <c r="D2661" s="116" t="s">
        <v>6465</v>
      </c>
      <c r="E2661" s="208">
        <v>57.36</v>
      </c>
    </row>
    <row r="2662" spans="2:5" ht="50.1" customHeight="1">
      <c r="B2662" s="209">
        <v>92994</v>
      </c>
      <c r="C2662" s="116" t="s">
        <v>2574</v>
      </c>
      <c r="D2662" s="116" t="s">
        <v>6465</v>
      </c>
      <c r="E2662" s="208">
        <v>57.92</v>
      </c>
    </row>
    <row r="2663" spans="2:5" ht="50.1" customHeight="1">
      <c r="B2663" s="209">
        <v>92995</v>
      </c>
      <c r="C2663" s="116" t="s">
        <v>2575</v>
      </c>
      <c r="D2663" s="116" t="s">
        <v>6465</v>
      </c>
      <c r="E2663" s="208">
        <v>71.260000000000005</v>
      </c>
    </row>
    <row r="2664" spans="2:5" ht="50.1" customHeight="1">
      <c r="B2664" s="209">
        <v>92996</v>
      </c>
      <c r="C2664" s="116" t="s">
        <v>2576</v>
      </c>
      <c r="D2664" s="116" t="s">
        <v>6465</v>
      </c>
      <c r="E2664" s="208">
        <v>71.45</v>
      </c>
    </row>
    <row r="2665" spans="2:5" ht="50.1" customHeight="1">
      <c r="B2665" s="209">
        <v>92997</v>
      </c>
      <c r="C2665" s="116" t="s">
        <v>2577</v>
      </c>
      <c r="D2665" s="116" t="s">
        <v>6465</v>
      </c>
      <c r="E2665" s="208">
        <v>86.53</v>
      </c>
    </row>
    <row r="2666" spans="2:5" ht="50.1" customHeight="1">
      <c r="B2666" s="209">
        <v>92998</v>
      </c>
      <c r="C2666" s="116" t="s">
        <v>2578</v>
      </c>
      <c r="D2666" s="116" t="s">
        <v>6465</v>
      </c>
      <c r="E2666" s="208">
        <v>87.34</v>
      </c>
    </row>
    <row r="2667" spans="2:5" ht="50.1" customHeight="1">
      <c r="B2667" s="209">
        <v>92999</v>
      </c>
      <c r="C2667" s="116" t="s">
        <v>2579</v>
      </c>
      <c r="D2667" s="116" t="s">
        <v>6465</v>
      </c>
      <c r="E2667" s="208">
        <v>113.79</v>
      </c>
    </row>
    <row r="2668" spans="2:5" ht="50.1" customHeight="1">
      <c r="B2668" s="209">
        <v>93000</v>
      </c>
      <c r="C2668" s="116" t="s">
        <v>2580</v>
      </c>
      <c r="D2668" s="116" t="s">
        <v>6465</v>
      </c>
      <c r="E2668" s="208">
        <v>114.47</v>
      </c>
    </row>
    <row r="2669" spans="2:5" ht="50.1" customHeight="1">
      <c r="B2669" s="209">
        <v>93001</v>
      </c>
      <c r="C2669" s="116" t="s">
        <v>2581</v>
      </c>
      <c r="D2669" s="116" t="s">
        <v>6465</v>
      </c>
      <c r="E2669" s="208">
        <v>138.87</v>
      </c>
    </row>
    <row r="2670" spans="2:5" ht="50.1" customHeight="1">
      <c r="B2670" s="209">
        <v>93002</v>
      </c>
      <c r="C2670" s="116" t="s">
        <v>2582</v>
      </c>
      <c r="D2670" s="116" t="s">
        <v>6465</v>
      </c>
      <c r="E2670" s="208">
        <v>142.65</v>
      </c>
    </row>
    <row r="2671" spans="2:5" ht="50.1" customHeight="1">
      <c r="B2671" s="209">
        <v>83446</v>
      </c>
      <c r="C2671" s="116" t="s">
        <v>2583</v>
      </c>
      <c r="D2671" s="116" t="s">
        <v>6220</v>
      </c>
      <c r="E2671" s="208">
        <v>134.47</v>
      </c>
    </row>
    <row r="2672" spans="2:5" ht="50.1" customHeight="1">
      <c r="B2672" s="209">
        <v>91936</v>
      </c>
      <c r="C2672" s="116" t="s">
        <v>2584</v>
      </c>
      <c r="D2672" s="116" t="s">
        <v>6220</v>
      </c>
      <c r="E2672" s="208">
        <v>9.68</v>
      </c>
    </row>
    <row r="2673" spans="2:5" ht="50.1" customHeight="1">
      <c r="B2673" s="209">
        <v>91937</v>
      </c>
      <c r="C2673" s="116" t="s">
        <v>2585</v>
      </c>
      <c r="D2673" s="116" t="s">
        <v>6220</v>
      </c>
      <c r="E2673" s="208">
        <v>8.15</v>
      </c>
    </row>
    <row r="2674" spans="2:5" ht="50.1" customHeight="1">
      <c r="B2674" s="209">
        <v>91939</v>
      </c>
      <c r="C2674" s="116" t="s">
        <v>2586</v>
      </c>
      <c r="D2674" s="116" t="s">
        <v>6220</v>
      </c>
      <c r="E2674" s="208">
        <v>19.43</v>
      </c>
    </row>
    <row r="2675" spans="2:5" ht="50.1" customHeight="1">
      <c r="B2675" s="209">
        <v>91940</v>
      </c>
      <c r="C2675" s="116" t="s">
        <v>2587</v>
      </c>
      <c r="D2675" s="116" t="s">
        <v>6220</v>
      </c>
      <c r="E2675" s="208">
        <v>10.41</v>
      </c>
    </row>
    <row r="2676" spans="2:5" ht="50.1" customHeight="1">
      <c r="B2676" s="209">
        <v>91941</v>
      </c>
      <c r="C2676" s="116" t="s">
        <v>2588</v>
      </c>
      <c r="D2676" s="116" t="s">
        <v>6220</v>
      </c>
      <c r="E2676" s="208">
        <v>7.03</v>
      </c>
    </row>
    <row r="2677" spans="2:5" ht="50.1" customHeight="1">
      <c r="B2677" s="209">
        <v>91942</v>
      </c>
      <c r="C2677" s="116" t="s">
        <v>2589</v>
      </c>
      <c r="D2677" s="116" t="s">
        <v>6220</v>
      </c>
      <c r="E2677" s="208">
        <v>23.99</v>
      </c>
    </row>
    <row r="2678" spans="2:5" ht="50.1" customHeight="1">
      <c r="B2678" s="209">
        <v>91943</v>
      </c>
      <c r="C2678" s="116" t="s">
        <v>2590</v>
      </c>
      <c r="D2678" s="116" t="s">
        <v>6220</v>
      </c>
      <c r="E2678" s="208">
        <v>13.61</v>
      </c>
    </row>
    <row r="2679" spans="2:5" ht="50.1" customHeight="1">
      <c r="B2679" s="209">
        <v>91944</v>
      </c>
      <c r="C2679" s="116" t="s">
        <v>2591</v>
      </c>
      <c r="D2679" s="116" t="s">
        <v>6220</v>
      </c>
      <c r="E2679" s="208">
        <v>9.73</v>
      </c>
    </row>
    <row r="2680" spans="2:5" ht="50.1" customHeight="1">
      <c r="B2680" s="209">
        <v>92865</v>
      </c>
      <c r="C2680" s="116" t="s">
        <v>2592</v>
      </c>
      <c r="D2680" s="116" t="s">
        <v>6220</v>
      </c>
      <c r="E2680" s="208">
        <v>6.57</v>
      </c>
    </row>
    <row r="2681" spans="2:5" ht="50.1" customHeight="1">
      <c r="B2681" s="209">
        <v>92866</v>
      </c>
      <c r="C2681" s="116" t="s">
        <v>2593</v>
      </c>
      <c r="D2681" s="116" t="s">
        <v>6220</v>
      </c>
      <c r="E2681" s="208">
        <v>5.68</v>
      </c>
    </row>
    <row r="2682" spans="2:5" ht="50.1" customHeight="1">
      <c r="B2682" s="209">
        <v>92867</v>
      </c>
      <c r="C2682" s="116" t="s">
        <v>2594</v>
      </c>
      <c r="D2682" s="116" t="s">
        <v>6220</v>
      </c>
      <c r="E2682" s="208">
        <v>18.399999999999999</v>
      </c>
    </row>
    <row r="2683" spans="2:5" ht="50.1" customHeight="1">
      <c r="B2683" s="209">
        <v>92868</v>
      </c>
      <c r="C2683" s="116" t="s">
        <v>2595</v>
      </c>
      <c r="D2683" s="116" t="s">
        <v>6220</v>
      </c>
      <c r="E2683" s="208">
        <v>9.3800000000000008</v>
      </c>
    </row>
    <row r="2684" spans="2:5" ht="50.1" customHeight="1">
      <c r="B2684" s="209">
        <v>92869</v>
      </c>
      <c r="C2684" s="116" t="s">
        <v>2596</v>
      </c>
      <c r="D2684" s="116" t="s">
        <v>6220</v>
      </c>
      <c r="E2684" s="208">
        <v>6</v>
      </c>
    </row>
    <row r="2685" spans="2:5" ht="50.1" customHeight="1">
      <c r="B2685" s="209">
        <v>92870</v>
      </c>
      <c r="C2685" s="116" t="s">
        <v>2597</v>
      </c>
      <c r="D2685" s="116" t="s">
        <v>6220</v>
      </c>
      <c r="E2685" s="208">
        <v>22.04</v>
      </c>
    </row>
    <row r="2686" spans="2:5" ht="50.1" customHeight="1">
      <c r="B2686" s="209">
        <v>92871</v>
      </c>
      <c r="C2686" s="116" t="s">
        <v>2598</v>
      </c>
      <c r="D2686" s="116" t="s">
        <v>6220</v>
      </c>
      <c r="E2686" s="208">
        <v>11.66</v>
      </c>
    </row>
    <row r="2687" spans="2:5" ht="50.1" customHeight="1">
      <c r="B2687" s="209">
        <v>92872</v>
      </c>
      <c r="C2687" s="116" t="s">
        <v>2599</v>
      </c>
      <c r="D2687" s="116" t="s">
        <v>6220</v>
      </c>
      <c r="E2687" s="208">
        <v>7.78</v>
      </c>
    </row>
    <row r="2688" spans="2:5" ht="50.1" customHeight="1">
      <c r="B2688" s="209">
        <v>95777</v>
      </c>
      <c r="C2688" s="116" t="s">
        <v>2600</v>
      </c>
      <c r="D2688" s="116" t="s">
        <v>6220</v>
      </c>
      <c r="E2688" s="208">
        <v>19.25</v>
      </c>
    </row>
    <row r="2689" spans="2:5" ht="50.1" customHeight="1">
      <c r="B2689" s="209">
        <v>95778</v>
      </c>
      <c r="C2689" s="116" t="s">
        <v>2601</v>
      </c>
      <c r="D2689" s="116" t="s">
        <v>6220</v>
      </c>
      <c r="E2689" s="208">
        <v>19.71</v>
      </c>
    </row>
    <row r="2690" spans="2:5" ht="50.1" customHeight="1">
      <c r="B2690" s="209">
        <v>95779</v>
      </c>
      <c r="C2690" s="116" t="s">
        <v>2602</v>
      </c>
      <c r="D2690" s="116" t="s">
        <v>6220</v>
      </c>
      <c r="E2690" s="208">
        <v>18.170000000000002</v>
      </c>
    </row>
    <row r="2691" spans="2:5" ht="50.1" customHeight="1">
      <c r="B2691" s="209">
        <v>95780</v>
      </c>
      <c r="C2691" s="116" t="s">
        <v>2603</v>
      </c>
      <c r="D2691" s="116" t="s">
        <v>6220</v>
      </c>
      <c r="E2691" s="208">
        <v>21.85</v>
      </c>
    </row>
    <row r="2692" spans="2:5" ht="50.1" customHeight="1">
      <c r="B2692" s="209">
        <v>95781</v>
      </c>
      <c r="C2692" s="116" t="s">
        <v>2604</v>
      </c>
      <c r="D2692" s="116" t="s">
        <v>6220</v>
      </c>
      <c r="E2692" s="208">
        <v>22.19</v>
      </c>
    </row>
    <row r="2693" spans="2:5" ht="50.1" customHeight="1">
      <c r="B2693" s="209">
        <v>95782</v>
      </c>
      <c r="C2693" s="116" t="s">
        <v>2605</v>
      </c>
      <c r="D2693" s="116" t="s">
        <v>6220</v>
      </c>
      <c r="E2693" s="208">
        <v>23.09</v>
      </c>
    </row>
    <row r="2694" spans="2:5" ht="50.1" customHeight="1">
      <c r="B2694" s="209">
        <v>95785</v>
      </c>
      <c r="C2694" s="116" t="s">
        <v>2606</v>
      </c>
      <c r="D2694" s="116" t="s">
        <v>6220</v>
      </c>
      <c r="E2694" s="208">
        <v>26.2</v>
      </c>
    </row>
    <row r="2695" spans="2:5" ht="50.1" customHeight="1">
      <c r="B2695" s="209">
        <v>95787</v>
      </c>
      <c r="C2695" s="116" t="s">
        <v>2607</v>
      </c>
      <c r="D2695" s="116" t="s">
        <v>6220</v>
      </c>
      <c r="E2695" s="208">
        <v>19.5</v>
      </c>
    </row>
    <row r="2696" spans="2:5" ht="50.1" customHeight="1">
      <c r="B2696" s="209">
        <v>95789</v>
      </c>
      <c r="C2696" s="116" t="s">
        <v>2608</v>
      </c>
      <c r="D2696" s="116" t="s">
        <v>6220</v>
      </c>
      <c r="E2696" s="208">
        <v>24.06</v>
      </c>
    </row>
    <row r="2697" spans="2:5" ht="50.1" customHeight="1">
      <c r="B2697" s="209">
        <v>95791</v>
      </c>
      <c r="C2697" s="116" t="s">
        <v>2609</v>
      </c>
      <c r="D2697" s="116" t="s">
        <v>6220</v>
      </c>
      <c r="E2697" s="208">
        <v>30.87</v>
      </c>
    </row>
    <row r="2698" spans="2:5" ht="50.1" customHeight="1">
      <c r="B2698" s="209">
        <v>95795</v>
      </c>
      <c r="C2698" s="116" t="s">
        <v>2610</v>
      </c>
      <c r="D2698" s="116" t="s">
        <v>6220</v>
      </c>
      <c r="E2698" s="208">
        <v>22.53</v>
      </c>
    </row>
    <row r="2699" spans="2:5" ht="50.1" customHeight="1">
      <c r="B2699" s="209">
        <v>95796</v>
      </c>
      <c r="C2699" s="116" t="s">
        <v>2611</v>
      </c>
      <c r="D2699" s="116" t="s">
        <v>6220</v>
      </c>
      <c r="E2699" s="208">
        <v>28.33</v>
      </c>
    </row>
    <row r="2700" spans="2:5" ht="50.1" customHeight="1">
      <c r="B2700" s="209">
        <v>95797</v>
      </c>
      <c r="C2700" s="116" t="s">
        <v>2612</v>
      </c>
      <c r="D2700" s="116" t="s">
        <v>6220</v>
      </c>
      <c r="E2700" s="208">
        <v>35.89</v>
      </c>
    </row>
    <row r="2701" spans="2:5" ht="50.1" customHeight="1">
      <c r="B2701" s="209">
        <v>95801</v>
      </c>
      <c r="C2701" s="116" t="s">
        <v>2613</v>
      </c>
      <c r="D2701" s="116" t="s">
        <v>6220</v>
      </c>
      <c r="E2701" s="208">
        <v>27.01</v>
      </c>
    </row>
    <row r="2702" spans="2:5" ht="50.1" customHeight="1">
      <c r="B2702" s="209">
        <v>95802</v>
      </c>
      <c r="C2702" s="116" t="s">
        <v>2614</v>
      </c>
      <c r="D2702" s="116" t="s">
        <v>6220</v>
      </c>
      <c r="E2702" s="208">
        <v>30.12</v>
      </c>
    </row>
    <row r="2703" spans="2:5" ht="50.1" customHeight="1">
      <c r="B2703" s="209">
        <v>95803</v>
      </c>
      <c r="C2703" s="116" t="s">
        <v>2615</v>
      </c>
      <c r="D2703" s="116" t="s">
        <v>6220</v>
      </c>
      <c r="E2703" s="208">
        <v>39.79</v>
      </c>
    </row>
    <row r="2704" spans="2:5" ht="50.1" customHeight="1">
      <c r="B2704" s="209">
        <v>95804</v>
      </c>
      <c r="C2704" s="116" t="s">
        <v>2616</v>
      </c>
      <c r="D2704" s="116" t="s">
        <v>6220</v>
      </c>
      <c r="E2704" s="208">
        <v>17.7</v>
      </c>
    </row>
    <row r="2705" spans="2:5" ht="50.1" customHeight="1">
      <c r="B2705" s="209">
        <v>95805</v>
      </c>
      <c r="C2705" s="116" t="s">
        <v>2617</v>
      </c>
      <c r="D2705" s="116" t="s">
        <v>6220</v>
      </c>
      <c r="E2705" s="208">
        <v>17.86</v>
      </c>
    </row>
    <row r="2706" spans="2:5" ht="50.1" customHeight="1">
      <c r="B2706" s="209">
        <v>95806</v>
      </c>
      <c r="C2706" s="116" t="s">
        <v>2618</v>
      </c>
      <c r="D2706" s="116" t="s">
        <v>6220</v>
      </c>
      <c r="E2706" s="208">
        <v>18.440000000000001</v>
      </c>
    </row>
    <row r="2707" spans="2:5" ht="50.1" customHeight="1">
      <c r="B2707" s="209">
        <v>95807</v>
      </c>
      <c r="C2707" s="116" t="s">
        <v>2619</v>
      </c>
      <c r="D2707" s="116" t="s">
        <v>6220</v>
      </c>
      <c r="E2707" s="208">
        <v>20.3</v>
      </c>
    </row>
    <row r="2708" spans="2:5" ht="50.1" customHeight="1">
      <c r="B2708" s="209">
        <v>95808</v>
      </c>
      <c r="C2708" s="116" t="s">
        <v>2620</v>
      </c>
      <c r="D2708" s="116" t="s">
        <v>6220</v>
      </c>
      <c r="E2708" s="208">
        <v>20.78</v>
      </c>
    </row>
    <row r="2709" spans="2:5" ht="50.1" customHeight="1">
      <c r="B2709" s="209">
        <v>95809</v>
      </c>
      <c r="C2709" s="116" t="s">
        <v>2621</v>
      </c>
      <c r="D2709" s="116" t="s">
        <v>6220</v>
      </c>
      <c r="E2709" s="208">
        <v>22.89</v>
      </c>
    </row>
    <row r="2710" spans="2:5" ht="50.1" customHeight="1">
      <c r="B2710" s="209">
        <v>95810</v>
      </c>
      <c r="C2710" s="116" t="s">
        <v>2622</v>
      </c>
      <c r="D2710" s="116" t="s">
        <v>6220</v>
      </c>
      <c r="E2710" s="208">
        <v>11.54</v>
      </c>
    </row>
    <row r="2711" spans="2:5" ht="50.1" customHeight="1">
      <c r="B2711" s="209">
        <v>95811</v>
      </c>
      <c r="C2711" s="116" t="s">
        <v>2623</v>
      </c>
      <c r="D2711" s="116" t="s">
        <v>6220</v>
      </c>
      <c r="E2711" s="208">
        <v>12</v>
      </c>
    </row>
    <row r="2712" spans="2:5" ht="50.1" customHeight="1">
      <c r="B2712" s="209">
        <v>95812</v>
      </c>
      <c r="C2712" s="116" t="s">
        <v>2624</v>
      </c>
      <c r="D2712" s="116" t="s">
        <v>6220</v>
      </c>
      <c r="E2712" s="208">
        <v>14.13</v>
      </c>
    </row>
    <row r="2713" spans="2:5" ht="50.1" customHeight="1">
      <c r="B2713" s="209">
        <v>95813</v>
      </c>
      <c r="C2713" s="116" t="s">
        <v>2625</v>
      </c>
      <c r="D2713" s="116" t="s">
        <v>6220</v>
      </c>
      <c r="E2713" s="208">
        <v>13.8</v>
      </c>
    </row>
    <row r="2714" spans="2:5" ht="50.1" customHeight="1">
      <c r="B2714" s="209">
        <v>95814</v>
      </c>
      <c r="C2714" s="116" t="s">
        <v>2626</v>
      </c>
      <c r="D2714" s="116" t="s">
        <v>6220</v>
      </c>
      <c r="E2714" s="208">
        <v>14.51</v>
      </c>
    </row>
    <row r="2715" spans="2:5" ht="50.1" customHeight="1">
      <c r="B2715" s="209">
        <v>95815</v>
      </c>
      <c r="C2715" s="116" t="s">
        <v>2627</v>
      </c>
      <c r="D2715" s="116" t="s">
        <v>6220</v>
      </c>
      <c r="E2715" s="208">
        <v>18.600000000000001</v>
      </c>
    </row>
    <row r="2716" spans="2:5" ht="50.1" customHeight="1">
      <c r="B2716" s="209">
        <v>95816</v>
      </c>
      <c r="C2716" s="116" t="s">
        <v>2628</v>
      </c>
      <c r="D2716" s="116" t="s">
        <v>6220</v>
      </c>
      <c r="E2716" s="208">
        <v>25.03</v>
      </c>
    </row>
    <row r="2717" spans="2:5" ht="50.1" customHeight="1">
      <c r="B2717" s="209">
        <v>95817</v>
      </c>
      <c r="C2717" s="116" t="s">
        <v>2629</v>
      </c>
      <c r="D2717" s="116" t="s">
        <v>6220</v>
      </c>
      <c r="E2717" s="208">
        <v>25.61</v>
      </c>
    </row>
    <row r="2718" spans="2:5" ht="50.1" customHeight="1">
      <c r="B2718" s="209">
        <v>95818</v>
      </c>
      <c r="C2718" s="116" t="s">
        <v>2630</v>
      </c>
      <c r="D2718" s="116" t="s">
        <v>6220</v>
      </c>
      <c r="E2718" s="208">
        <v>31.12</v>
      </c>
    </row>
    <row r="2719" spans="2:5" ht="50.1" customHeight="1">
      <c r="B2719" s="209">
        <v>97886</v>
      </c>
      <c r="C2719" s="116" t="s">
        <v>2631</v>
      </c>
      <c r="D2719" s="116" t="s">
        <v>6220</v>
      </c>
      <c r="E2719" s="208">
        <v>110.6</v>
      </c>
    </row>
    <row r="2720" spans="2:5" ht="50.1" customHeight="1">
      <c r="B2720" s="209">
        <v>97887</v>
      </c>
      <c r="C2720" s="116" t="s">
        <v>2632</v>
      </c>
      <c r="D2720" s="116" t="s">
        <v>6220</v>
      </c>
      <c r="E2720" s="208">
        <v>174.34</v>
      </c>
    </row>
    <row r="2721" spans="2:5" ht="50.1" customHeight="1">
      <c r="B2721" s="209">
        <v>97888</v>
      </c>
      <c r="C2721" s="116" t="s">
        <v>2633</v>
      </c>
      <c r="D2721" s="116" t="s">
        <v>6220</v>
      </c>
      <c r="E2721" s="208">
        <v>335.75</v>
      </c>
    </row>
    <row r="2722" spans="2:5" ht="50.1" customHeight="1">
      <c r="B2722" s="209">
        <v>97889</v>
      </c>
      <c r="C2722" s="116" t="s">
        <v>2634</v>
      </c>
      <c r="D2722" s="116" t="s">
        <v>6220</v>
      </c>
      <c r="E2722" s="208">
        <v>450.45</v>
      </c>
    </row>
    <row r="2723" spans="2:5" ht="50.1" customHeight="1">
      <c r="B2723" s="209">
        <v>97890</v>
      </c>
      <c r="C2723" s="116" t="s">
        <v>2635</v>
      </c>
      <c r="D2723" s="116" t="s">
        <v>6220</v>
      </c>
      <c r="E2723" s="208">
        <v>514.54</v>
      </c>
    </row>
    <row r="2724" spans="2:5" ht="50.1" customHeight="1">
      <c r="B2724" s="209">
        <v>97891</v>
      </c>
      <c r="C2724" s="116" t="s">
        <v>2636</v>
      </c>
      <c r="D2724" s="116" t="s">
        <v>6220</v>
      </c>
      <c r="E2724" s="208">
        <v>133.22</v>
      </c>
    </row>
    <row r="2725" spans="2:5" ht="50.1" customHeight="1">
      <c r="B2725" s="209">
        <v>97892</v>
      </c>
      <c r="C2725" s="116" t="s">
        <v>2637</v>
      </c>
      <c r="D2725" s="116" t="s">
        <v>6220</v>
      </c>
      <c r="E2725" s="208">
        <v>248.79</v>
      </c>
    </row>
    <row r="2726" spans="2:5" ht="50.1" customHeight="1">
      <c r="B2726" s="209">
        <v>97893</v>
      </c>
      <c r="C2726" s="116" t="s">
        <v>2638</v>
      </c>
      <c r="D2726" s="116" t="s">
        <v>6220</v>
      </c>
      <c r="E2726" s="208">
        <v>339.55</v>
      </c>
    </row>
    <row r="2727" spans="2:5" ht="50.1" customHeight="1">
      <c r="B2727" s="209">
        <v>97894</v>
      </c>
      <c r="C2727" s="116" t="s">
        <v>2639</v>
      </c>
      <c r="D2727" s="116" t="s">
        <v>6220</v>
      </c>
      <c r="E2727" s="208">
        <v>380.13</v>
      </c>
    </row>
    <row r="2728" spans="2:5" ht="50.1" customHeight="1">
      <c r="B2728" s="209">
        <v>68066</v>
      </c>
      <c r="C2728" s="116" t="s">
        <v>2640</v>
      </c>
      <c r="D2728" s="116" t="s">
        <v>6220</v>
      </c>
      <c r="E2728" s="208">
        <v>99.66</v>
      </c>
    </row>
    <row r="2729" spans="2:5" ht="50.1" customHeight="1">
      <c r="B2729" s="209">
        <v>72319</v>
      </c>
      <c r="C2729" s="116" t="s">
        <v>2641</v>
      </c>
      <c r="D2729" s="116" t="s">
        <v>6220</v>
      </c>
      <c r="E2729" s="159">
        <v>4853.34</v>
      </c>
    </row>
    <row r="2730" spans="2:5" ht="50.1" customHeight="1">
      <c r="B2730" s="209">
        <v>72341</v>
      </c>
      <c r="C2730" s="116" t="s">
        <v>2642</v>
      </c>
      <c r="D2730" s="116" t="s">
        <v>6220</v>
      </c>
      <c r="E2730" s="208">
        <v>296.77999999999997</v>
      </c>
    </row>
    <row r="2731" spans="2:5" ht="50.1" customHeight="1">
      <c r="B2731" s="209">
        <v>72343</v>
      </c>
      <c r="C2731" s="116" t="s">
        <v>2643</v>
      </c>
      <c r="D2731" s="116" t="s">
        <v>6220</v>
      </c>
      <c r="E2731" s="208">
        <v>355.61</v>
      </c>
    </row>
    <row r="2732" spans="2:5" ht="50.1" customHeight="1">
      <c r="B2732" s="209">
        <v>72344</v>
      </c>
      <c r="C2732" s="116" t="s">
        <v>2644</v>
      </c>
      <c r="D2732" s="116" t="s">
        <v>6220</v>
      </c>
      <c r="E2732" s="208">
        <v>619.04999999999995</v>
      </c>
    </row>
    <row r="2733" spans="2:5" ht="50.1" customHeight="1">
      <c r="B2733" s="209">
        <v>72345</v>
      </c>
      <c r="C2733" s="116" t="s">
        <v>2645</v>
      </c>
      <c r="D2733" s="116" t="s">
        <v>6220</v>
      </c>
      <c r="E2733" s="159">
        <v>1995.31</v>
      </c>
    </row>
    <row r="2734" spans="2:5" ht="50.1" customHeight="1">
      <c r="B2734" s="116" t="s">
        <v>2646</v>
      </c>
      <c r="C2734" s="116" t="s">
        <v>2647</v>
      </c>
      <c r="D2734" s="116" t="s">
        <v>6220</v>
      </c>
      <c r="E2734" s="208">
        <v>14.16</v>
      </c>
    </row>
    <row r="2735" spans="2:5" ht="50.1" customHeight="1">
      <c r="B2735" s="116" t="s">
        <v>2648</v>
      </c>
      <c r="C2735" s="116" t="s">
        <v>2649</v>
      </c>
      <c r="D2735" s="116" t="s">
        <v>6220</v>
      </c>
      <c r="E2735" s="208">
        <v>22.16</v>
      </c>
    </row>
    <row r="2736" spans="2:5" ht="50.1" customHeight="1">
      <c r="B2736" s="116" t="s">
        <v>2650</v>
      </c>
      <c r="C2736" s="116" t="s">
        <v>2651</v>
      </c>
      <c r="D2736" s="116" t="s">
        <v>6220</v>
      </c>
      <c r="E2736" s="208">
        <v>66.38</v>
      </c>
    </row>
    <row r="2737" spans="2:5" ht="50.1" customHeight="1">
      <c r="B2737" s="116" t="s">
        <v>2652</v>
      </c>
      <c r="C2737" s="116" t="s">
        <v>2653</v>
      </c>
      <c r="D2737" s="116" t="s">
        <v>6220</v>
      </c>
      <c r="E2737" s="208">
        <v>92.54</v>
      </c>
    </row>
    <row r="2738" spans="2:5" ht="50.1" customHeight="1">
      <c r="B2738" s="116" t="s">
        <v>2654</v>
      </c>
      <c r="C2738" s="116" t="s">
        <v>2655</v>
      </c>
      <c r="D2738" s="116" t="s">
        <v>6220</v>
      </c>
      <c r="E2738" s="208">
        <v>124.95</v>
      </c>
    </row>
    <row r="2739" spans="2:5" ht="50.1" customHeight="1">
      <c r="B2739" s="116" t="s">
        <v>2656</v>
      </c>
      <c r="C2739" s="116" t="s">
        <v>2657</v>
      </c>
      <c r="D2739" s="116" t="s">
        <v>6220</v>
      </c>
      <c r="E2739" s="208">
        <v>362.57</v>
      </c>
    </row>
    <row r="2740" spans="2:5" ht="50.1" customHeight="1">
      <c r="B2740" s="116" t="s">
        <v>2658</v>
      </c>
      <c r="C2740" s="116" t="s">
        <v>2659</v>
      </c>
      <c r="D2740" s="116" t="s">
        <v>6220</v>
      </c>
      <c r="E2740" s="208">
        <v>944.59</v>
      </c>
    </row>
    <row r="2741" spans="2:5" ht="50.1" customHeight="1">
      <c r="B2741" s="116" t="s">
        <v>2660</v>
      </c>
      <c r="C2741" s="116" t="s">
        <v>2661</v>
      </c>
      <c r="D2741" s="116" t="s">
        <v>6220</v>
      </c>
      <c r="E2741" s="159">
        <v>1292.57</v>
      </c>
    </row>
    <row r="2742" spans="2:5" ht="50.1" customHeight="1">
      <c r="B2742" s="116" t="s">
        <v>2662</v>
      </c>
      <c r="C2742" s="116" t="s">
        <v>2663</v>
      </c>
      <c r="D2742" s="116" t="s">
        <v>6220</v>
      </c>
      <c r="E2742" s="159">
        <v>2120.2800000000002</v>
      </c>
    </row>
    <row r="2743" spans="2:5" ht="50.1" customHeight="1">
      <c r="B2743" s="116" t="s">
        <v>2664</v>
      </c>
      <c r="C2743" s="116" t="s">
        <v>2665</v>
      </c>
      <c r="D2743" s="116" t="s">
        <v>6220</v>
      </c>
      <c r="E2743" s="208">
        <v>569.4</v>
      </c>
    </row>
    <row r="2744" spans="2:5" ht="50.1" customHeight="1">
      <c r="B2744" s="116" t="s">
        <v>2666</v>
      </c>
      <c r="C2744" s="116" t="s">
        <v>2667</v>
      </c>
      <c r="D2744" s="116" t="s">
        <v>6220</v>
      </c>
      <c r="E2744" s="208">
        <v>50.13</v>
      </c>
    </row>
    <row r="2745" spans="2:5" ht="50.1" customHeight="1">
      <c r="B2745" s="116" t="s">
        <v>2668</v>
      </c>
      <c r="C2745" s="116" t="s">
        <v>2669</v>
      </c>
      <c r="D2745" s="116" t="s">
        <v>6220</v>
      </c>
      <c r="E2745" s="208">
        <v>298.60000000000002</v>
      </c>
    </row>
    <row r="2746" spans="2:5" ht="50.1" customHeight="1">
      <c r="B2746" s="116" t="s">
        <v>2670</v>
      </c>
      <c r="C2746" s="116" t="s">
        <v>2671</v>
      </c>
      <c r="D2746" s="116" t="s">
        <v>6220</v>
      </c>
      <c r="E2746" s="208">
        <v>347.24</v>
      </c>
    </row>
    <row r="2747" spans="2:5" ht="50.1" customHeight="1">
      <c r="B2747" s="116" t="s">
        <v>2672</v>
      </c>
      <c r="C2747" s="116" t="s">
        <v>2673</v>
      </c>
      <c r="D2747" s="116" t="s">
        <v>6220</v>
      </c>
      <c r="E2747" s="208">
        <v>658.07</v>
      </c>
    </row>
    <row r="2748" spans="2:5" ht="50.1" customHeight="1">
      <c r="B2748" s="116" t="s">
        <v>2674</v>
      </c>
      <c r="C2748" s="116" t="s">
        <v>2675</v>
      </c>
      <c r="D2748" s="116" t="s">
        <v>6220</v>
      </c>
      <c r="E2748" s="208">
        <v>555.01</v>
      </c>
    </row>
    <row r="2749" spans="2:5" ht="50.1" customHeight="1">
      <c r="B2749" s="116" t="s">
        <v>2676</v>
      </c>
      <c r="C2749" s="116" t="s">
        <v>2677</v>
      </c>
      <c r="D2749" s="116" t="s">
        <v>6220</v>
      </c>
      <c r="E2749" s="208">
        <v>823.97</v>
      </c>
    </row>
    <row r="2750" spans="2:5" ht="50.1" customHeight="1">
      <c r="B2750" s="209">
        <v>83463</v>
      </c>
      <c r="C2750" s="116" t="s">
        <v>2678</v>
      </c>
      <c r="D2750" s="116" t="s">
        <v>6220</v>
      </c>
      <c r="E2750" s="208">
        <v>220.73</v>
      </c>
    </row>
    <row r="2751" spans="2:5" ht="50.1" customHeight="1">
      <c r="B2751" s="209">
        <v>84402</v>
      </c>
      <c r="C2751" s="116" t="s">
        <v>2679</v>
      </c>
      <c r="D2751" s="116" t="s">
        <v>6220</v>
      </c>
      <c r="E2751" s="208">
        <v>56.5</v>
      </c>
    </row>
    <row r="2752" spans="2:5" ht="50.1" customHeight="1">
      <c r="B2752" s="209">
        <v>93653</v>
      </c>
      <c r="C2752" s="116" t="s">
        <v>2680</v>
      </c>
      <c r="D2752" s="116" t="s">
        <v>6220</v>
      </c>
      <c r="E2752" s="208">
        <v>10.88</v>
      </c>
    </row>
    <row r="2753" spans="2:5" ht="50.1" customHeight="1">
      <c r="B2753" s="209">
        <v>93654</v>
      </c>
      <c r="C2753" s="116" t="s">
        <v>2681</v>
      </c>
      <c r="D2753" s="116" t="s">
        <v>6220</v>
      </c>
      <c r="E2753" s="208">
        <v>11.31</v>
      </c>
    </row>
    <row r="2754" spans="2:5" ht="50.1" customHeight="1">
      <c r="B2754" s="209">
        <v>93655</v>
      </c>
      <c r="C2754" s="116" t="s">
        <v>2682</v>
      </c>
      <c r="D2754" s="116" t="s">
        <v>6220</v>
      </c>
      <c r="E2754" s="208">
        <v>12.09</v>
      </c>
    </row>
    <row r="2755" spans="2:5" ht="50.1" customHeight="1">
      <c r="B2755" s="209">
        <v>93656</v>
      </c>
      <c r="C2755" s="116" t="s">
        <v>2683</v>
      </c>
      <c r="D2755" s="116" t="s">
        <v>6220</v>
      </c>
      <c r="E2755" s="208">
        <v>12.09</v>
      </c>
    </row>
    <row r="2756" spans="2:5" ht="50.1" customHeight="1">
      <c r="B2756" s="209">
        <v>93657</v>
      </c>
      <c r="C2756" s="116" t="s">
        <v>2684</v>
      </c>
      <c r="D2756" s="116" t="s">
        <v>6220</v>
      </c>
      <c r="E2756" s="208">
        <v>13.07</v>
      </c>
    </row>
    <row r="2757" spans="2:5" ht="50.1" customHeight="1">
      <c r="B2757" s="209">
        <v>93658</v>
      </c>
      <c r="C2757" s="116" t="s">
        <v>2685</v>
      </c>
      <c r="D2757" s="116" t="s">
        <v>6220</v>
      </c>
      <c r="E2757" s="208">
        <v>19</v>
      </c>
    </row>
    <row r="2758" spans="2:5" ht="50.1" customHeight="1">
      <c r="B2758" s="209">
        <v>93659</v>
      </c>
      <c r="C2758" s="116" t="s">
        <v>2686</v>
      </c>
      <c r="D2758" s="116" t="s">
        <v>6220</v>
      </c>
      <c r="E2758" s="208">
        <v>20.99</v>
      </c>
    </row>
    <row r="2759" spans="2:5" ht="50.1" customHeight="1">
      <c r="B2759" s="209">
        <v>93660</v>
      </c>
      <c r="C2759" s="116" t="s">
        <v>2687</v>
      </c>
      <c r="D2759" s="116" t="s">
        <v>6220</v>
      </c>
      <c r="E2759" s="208">
        <v>55.8</v>
      </c>
    </row>
    <row r="2760" spans="2:5" ht="50.1" customHeight="1">
      <c r="B2760" s="209">
        <v>93661</v>
      </c>
      <c r="C2760" s="116" t="s">
        <v>2688</v>
      </c>
      <c r="D2760" s="116" t="s">
        <v>6220</v>
      </c>
      <c r="E2760" s="208">
        <v>56.63</v>
      </c>
    </row>
    <row r="2761" spans="2:5" ht="50.1" customHeight="1">
      <c r="B2761" s="209">
        <v>93662</v>
      </c>
      <c r="C2761" s="116" t="s">
        <v>2689</v>
      </c>
      <c r="D2761" s="116" t="s">
        <v>6220</v>
      </c>
      <c r="E2761" s="208">
        <v>58.26</v>
      </c>
    </row>
    <row r="2762" spans="2:5" ht="50.1" customHeight="1">
      <c r="B2762" s="209">
        <v>93663</v>
      </c>
      <c r="C2762" s="116" t="s">
        <v>2690</v>
      </c>
      <c r="D2762" s="116" t="s">
        <v>6220</v>
      </c>
      <c r="E2762" s="208">
        <v>58.26</v>
      </c>
    </row>
    <row r="2763" spans="2:5" ht="50.1" customHeight="1">
      <c r="B2763" s="209">
        <v>93664</v>
      </c>
      <c r="C2763" s="116" t="s">
        <v>2691</v>
      </c>
      <c r="D2763" s="116" t="s">
        <v>6220</v>
      </c>
      <c r="E2763" s="208">
        <v>60.18</v>
      </c>
    </row>
    <row r="2764" spans="2:5" ht="50.1" customHeight="1">
      <c r="B2764" s="209">
        <v>93665</v>
      </c>
      <c r="C2764" s="116" t="s">
        <v>2692</v>
      </c>
      <c r="D2764" s="116" t="s">
        <v>6220</v>
      </c>
      <c r="E2764" s="208">
        <v>62.45</v>
      </c>
    </row>
    <row r="2765" spans="2:5" ht="50.1" customHeight="1">
      <c r="B2765" s="209">
        <v>93666</v>
      </c>
      <c r="C2765" s="116" t="s">
        <v>2693</v>
      </c>
      <c r="D2765" s="116" t="s">
        <v>6220</v>
      </c>
      <c r="E2765" s="208">
        <v>66.42</v>
      </c>
    </row>
    <row r="2766" spans="2:5" ht="50.1" customHeight="1">
      <c r="B2766" s="209">
        <v>93667</v>
      </c>
      <c r="C2766" s="116" t="s">
        <v>2694</v>
      </c>
      <c r="D2766" s="116" t="s">
        <v>6220</v>
      </c>
      <c r="E2766" s="208">
        <v>69.34</v>
      </c>
    </row>
    <row r="2767" spans="2:5" ht="50.1" customHeight="1">
      <c r="B2767" s="209">
        <v>93668</v>
      </c>
      <c r="C2767" s="116" t="s">
        <v>2695</v>
      </c>
      <c r="D2767" s="116" t="s">
        <v>6220</v>
      </c>
      <c r="E2767" s="208">
        <v>70.599999999999994</v>
      </c>
    </row>
    <row r="2768" spans="2:5" ht="50.1" customHeight="1">
      <c r="B2768" s="209">
        <v>93669</v>
      </c>
      <c r="C2768" s="116" t="s">
        <v>2696</v>
      </c>
      <c r="D2768" s="116" t="s">
        <v>6220</v>
      </c>
      <c r="E2768" s="208">
        <v>73</v>
      </c>
    </row>
    <row r="2769" spans="2:5" ht="50.1" customHeight="1">
      <c r="B2769" s="209">
        <v>93670</v>
      </c>
      <c r="C2769" s="116" t="s">
        <v>2697</v>
      </c>
      <c r="D2769" s="116" t="s">
        <v>6220</v>
      </c>
      <c r="E2769" s="208">
        <v>73</v>
      </c>
    </row>
    <row r="2770" spans="2:5" ht="50.1" customHeight="1">
      <c r="B2770" s="209">
        <v>93671</v>
      </c>
      <c r="C2770" s="116" t="s">
        <v>2698</v>
      </c>
      <c r="D2770" s="116" t="s">
        <v>6220</v>
      </c>
      <c r="E2770" s="208">
        <v>75.91</v>
      </c>
    </row>
    <row r="2771" spans="2:5" ht="50.1" customHeight="1">
      <c r="B2771" s="209">
        <v>93672</v>
      </c>
      <c r="C2771" s="116" t="s">
        <v>2699</v>
      </c>
      <c r="D2771" s="116" t="s">
        <v>6220</v>
      </c>
      <c r="E2771" s="208">
        <v>80.56</v>
      </c>
    </row>
    <row r="2772" spans="2:5" ht="50.1" customHeight="1">
      <c r="B2772" s="209">
        <v>93673</v>
      </c>
      <c r="C2772" s="116" t="s">
        <v>2700</v>
      </c>
      <c r="D2772" s="116" t="s">
        <v>6220</v>
      </c>
      <c r="E2772" s="208">
        <v>86.5</v>
      </c>
    </row>
    <row r="2773" spans="2:5" ht="50.1" customHeight="1">
      <c r="B2773" s="209">
        <v>72339</v>
      </c>
      <c r="C2773" s="116" t="s">
        <v>2701</v>
      </c>
      <c r="D2773" s="116" t="s">
        <v>6220</v>
      </c>
      <c r="E2773" s="208">
        <v>44.1</v>
      </c>
    </row>
    <row r="2774" spans="2:5" ht="50.1" customHeight="1">
      <c r="B2774" s="209">
        <v>83403</v>
      </c>
      <c r="C2774" s="116" t="s">
        <v>2702</v>
      </c>
      <c r="D2774" s="116" t="s">
        <v>6220</v>
      </c>
      <c r="E2774" s="208">
        <v>14.33</v>
      </c>
    </row>
    <row r="2775" spans="2:5" ht="50.1" customHeight="1">
      <c r="B2775" s="209">
        <v>83465</v>
      </c>
      <c r="C2775" s="116" t="s">
        <v>2703</v>
      </c>
      <c r="D2775" s="116" t="s">
        <v>6220</v>
      </c>
      <c r="E2775" s="208">
        <v>36.9</v>
      </c>
    </row>
    <row r="2776" spans="2:5" ht="50.1" customHeight="1">
      <c r="B2776" s="209">
        <v>91945</v>
      </c>
      <c r="C2776" s="116" t="s">
        <v>2704</v>
      </c>
      <c r="D2776" s="116" t="s">
        <v>6220</v>
      </c>
      <c r="E2776" s="208">
        <v>6.44</v>
      </c>
    </row>
    <row r="2777" spans="2:5" ht="50.1" customHeight="1">
      <c r="B2777" s="209">
        <v>91946</v>
      </c>
      <c r="C2777" s="116" t="s">
        <v>2705</v>
      </c>
      <c r="D2777" s="116" t="s">
        <v>6220</v>
      </c>
      <c r="E2777" s="208">
        <v>5.35</v>
      </c>
    </row>
    <row r="2778" spans="2:5" ht="50.1" customHeight="1">
      <c r="B2778" s="209">
        <v>91947</v>
      </c>
      <c r="C2778" s="116" t="s">
        <v>2706</v>
      </c>
      <c r="D2778" s="116" t="s">
        <v>6220</v>
      </c>
      <c r="E2778" s="208">
        <v>4.67</v>
      </c>
    </row>
    <row r="2779" spans="2:5" ht="50.1" customHeight="1">
      <c r="B2779" s="209">
        <v>91949</v>
      </c>
      <c r="C2779" s="116" t="s">
        <v>2707</v>
      </c>
      <c r="D2779" s="116" t="s">
        <v>6220</v>
      </c>
      <c r="E2779" s="208">
        <v>9.8000000000000007</v>
      </c>
    </row>
    <row r="2780" spans="2:5" ht="50.1" customHeight="1">
      <c r="B2780" s="209">
        <v>91950</v>
      </c>
      <c r="C2780" s="116" t="s">
        <v>2708</v>
      </c>
      <c r="D2780" s="116" t="s">
        <v>6220</v>
      </c>
      <c r="E2780" s="208">
        <v>8.48</v>
      </c>
    </row>
    <row r="2781" spans="2:5" ht="50.1" customHeight="1">
      <c r="B2781" s="209">
        <v>91951</v>
      </c>
      <c r="C2781" s="116" t="s">
        <v>2709</v>
      </c>
      <c r="D2781" s="116" t="s">
        <v>6220</v>
      </c>
      <c r="E2781" s="208">
        <v>7.69</v>
      </c>
    </row>
    <row r="2782" spans="2:5" ht="50.1" customHeight="1">
      <c r="B2782" s="209">
        <v>91952</v>
      </c>
      <c r="C2782" s="116" t="s">
        <v>2710</v>
      </c>
      <c r="D2782" s="116" t="s">
        <v>6220</v>
      </c>
      <c r="E2782" s="208">
        <v>12.16</v>
      </c>
    </row>
    <row r="2783" spans="2:5" ht="50.1" customHeight="1">
      <c r="B2783" s="209">
        <v>91953</v>
      </c>
      <c r="C2783" s="116" t="s">
        <v>2711</v>
      </c>
      <c r="D2783" s="116" t="s">
        <v>6220</v>
      </c>
      <c r="E2783" s="208">
        <v>17.510000000000002</v>
      </c>
    </row>
    <row r="2784" spans="2:5" ht="50.1" customHeight="1">
      <c r="B2784" s="209">
        <v>91954</v>
      </c>
      <c r="C2784" s="116" t="s">
        <v>2712</v>
      </c>
      <c r="D2784" s="116" t="s">
        <v>6220</v>
      </c>
      <c r="E2784" s="208">
        <v>16.329999999999998</v>
      </c>
    </row>
    <row r="2785" spans="2:5" ht="50.1" customHeight="1">
      <c r="B2785" s="209">
        <v>91955</v>
      </c>
      <c r="C2785" s="116" t="s">
        <v>2713</v>
      </c>
      <c r="D2785" s="116" t="s">
        <v>6220</v>
      </c>
      <c r="E2785" s="208">
        <v>21.68</v>
      </c>
    </row>
    <row r="2786" spans="2:5" ht="50.1" customHeight="1">
      <c r="B2786" s="209">
        <v>91956</v>
      </c>
      <c r="C2786" s="116" t="s">
        <v>2714</v>
      </c>
      <c r="D2786" s="116" t="s">
        <v>6220</v>
      </c>
      <c r="E2786" s="208">
        <v>26.47</v>
      </c>
    </row>
    <row r="2787" spans="2:5" ht="50.1" customHeight="1">
      <c r="B2787" s="209">
        <v>91957</v>
      </c>
      <c r="C2787" s="116" t="s">
        <v>2715</v>
      </c>
      <c r="D2787" s="116" t="s">
        <v>6220</v>
      </c>
      <c r="E2787" s="208">
        <v>31.82</v>
      </c>
    </row>
    <row r="2788" spans="2:5" ht="50.1" customHeight="1">
      <c r="B2788" s="209">
        <v>91958</v>
      </c>
      <c r="C2788" s="116" t="s">
        <v>2716</v>
      </c>
      <c r="D2788" s="116" t="s">
        <v>6220</v>
      </c>
      <c r="E2788" s="208">
        <v>22.33</v>
      </c>
    </row>
    <row r="2789" spans="2:5" ht="50.1" customHeight="1">
      <c r="B2789" s="209">
        <v>91959</v>
      </c>
      <c r="C2789" s="116" t="s">
        <v>2717</v>
      </c>
      <c r="D2789" s="116" t="s">
        <v>6220</v>
      </c>
      <c r="E2789" s="208">
        <v>27.68</v>
      </c>
    </row>
    <row r="2790" spans="2:5" ht="50.1" customHeight="1">
      <c r="B2790" s="209">
        <v>91960</v>
      </c>
      <c r="C2790" s="116" t="s">
        <v>2718</v>
      </c>
      <c r="D2790" s="116" t="s">
        <v>6220</v>
      </c>
      <c r="E2790" s="208">
        <v>30.64</v>
      </c>
    </row>
    <row r="2791" spans="2:5" ht="50.1" customHeight="1">
      <c r="B2791" s="209">
        <v>91961</v>
      </c>
      <c r="C2791" s="116" t="s">
        <v>2719</v>
      </c>
      <c r="D2791" s="116" t="s">
        <v>6220</v>
      </c>
      <c r="E2791" s="208">
        <v>35.99</v>
      </c>
    </row>
    <row r="2792" spans="2:5" ht="50.1" customHeight="1">
      <c r="B2792" s="209">
        <v>91962</v>
      </c>
      <c r="C2792" s="116" t="s">
        <v>2720</v>
      </c>
      <c r="D2792" s="116" t="s">
        <v>6220</v>
      </c>
      <c r="E2792" s="208">
        <v>40.81</v>
      </c>
    </row>
    <row r="2793" spans="2:5" ht="50.1" customHeight="1">
      <c r="B2793" s="209">
        <v>91963</v>
      </c>
      <c r="C2793" s="116" t="s">
        <v>2721</v>
      </c>
      <c r="D2793" s="116" t="s">
        <v>6220</v>
      </c>
      <c r="E2793" s="208">
        <v>46.16</v>
      </c>
    </row>
    <row r="2794" spans="2:5" ht="50.1" customHeight="1">
      <c r="B2794" s="209">
        <v>91964</v>
      </c>
      <c r="C2794" s="116" t="s">
        <v>2722</v>
      </c>
      <c r="D2794" s="116" t="s">
        <v>6220</v>
      </c>
      <c r="E2794" s="208">
        <v>36.64</v>
      </c>
    </row>
    <row r="2795" spans="2:5" ht="50.1" customHeight="1">
      <c r="B2795" s="209">
        <v>91965</v>
      </c>
      <c r="C2795" s="116" t="s">
        <v>2723</v>
      </c>
      <c r="D2795" s="116" t="s">
        <v>6220</v>
      </c>
      <c r="E2795" s="208">
        <v>41.99</v>
      </c>
    </row>
    <row r="2796" spans="2:5" ht="50.1" customHeight="1">
      <c r="B2796" s="209">
        <v>91966</v>
      </c>
      <c r="C2796" s="116" t="s">
        <v>2724</v>
      </c>
      <c r="D2796" s="116" t="s">
        <v>6220</v>
      </c>
      <c r="E2796" s="208">
        <v>32.5</v>
      </c>
    </row>
    <row r="2797" spans="2:5" ht="50.1" customHeight="1">
      <c r="B2797" s="209">
        <v>91967</v>
      </c>
      <c r="C2797" s="116" t="s">
        <v>2725</v>
      </c>
      <c r="D2797" s="116" t="s">
        <v>6220</v>
      </c>
      <c r="E2797" s="208">
        <v>37.85</v>
      </c>
    </row>
    <row r="2798" spans="2:5" ht="50.1" customHeight="1">
      <c r="B2798" s="209">
        <v>91968</v>
      </c>
      <c r="C2798" s="116" t="s">
        <v>2726</v>
      </c>
      <c r="D2798" s="116" t="s">
        <v>6220</v>
      </c>
      <c r="E2798" s="208">
        <v>44.95</v>
      </c>
    </row>
    <row r="2799" spans="2:5" ht="50.1" customHeight="1">
      <c r="B2799" s="209">
        <v>91969</v>
      </c>
      <c r="C2799" s="116" t="s">
        <v>2727</v>
      </c>
      <c r="D2799" s="116" t="s">
        <v>6220</v>
      </c>
      <c r="E2799" s="208">
        <v>50.3</v>
      </c>
    </row>
    <row r="2800" spans="2:5" ht="50.1" customHeight="1">
      <c r="B2800" s="209">
        <v>91970</v>
      </c>
      <c r="C2800" s="116" t="s">
        <v>2728</v>
      </c>
      <c r="D2800" s="116" t="s">
        <v>6220</v>
      </c>
      <c r="E2800" s="208">
        <v>47.04</v>
      </c>
    </row>
    <row r="2801" spans="2:5" ht="50.1" customHeight="1">
      <c r="B2801" s="209">
        <v>91971</v>
      </c>
      <c r="C2801" s="116" t="s">
        <v>2729</v>
      </c>
      <c r="D2801" s="116" t="s">
        <v>6220</v>
      </c>
      <c r="E2801" s="208">
        <v>55.52</v>
      </c>
    </row>
    <row r="2802" spans="2:5" ht="50.1" customHeight="1">
      <c r="B2802" s="209">
        <v>91972</v>
      </c>
      <c r="C2802" s="116" t="s">
        <v>2730</v>
      </c>
      <c r="D2802" s="116" t="s">
        <v>6220</v>
      </c>
      <c r="E2802" s="208">
        <v>51.21</v>
      </c>
    </row>
    <row r="2803" spans="2:5" ht="50.1" customHeight="1">
      <c r="B2803" s="209">
        <v>91973</v>
      </c>
      <c r="C2803" s="116" t="s">
        <v>2731</v>
      </c>
      <c r="D2803" s="116" t="s">
        <v>6220</v>
      </c>
      <c r="E2803" s="208">
        <v>59.69</v>
      </c>
    </row>
    <row r="2804" spans="2:5" ht="50.1" customHeight="1">
      <c r="B2804" s="209">
        <v>91974</v>
      </c>
      <c r="C2804" s="116" t="s">
        <v>2732</v>
      </c>
      <c r="D2804" s="116" t="s">
        <v>6220</v>
      </c>
      <c r="E2804" s="208">
        <v>42.87</v>
      </c>
    </row>
    <row r="2805" spans="2:5" ht="50.1" customHeight="1">
      <c r="B2805" s="209">
        <v>91975</v>
      </c>
      <c r="C2805" s="116" t="s">
        <v>2733</v>
      </c>
      <c r="D2805" s="116" t="s">
        <v>6220</v>
      </c>
      <c r="E2805" s="208">
        <v>51.35</v>
      </c>
    </row>
    <row r="2806" spans="2:5" ht="50.1" customHeight="1">
      <c r="B2806" s="209">
        <v>91976</v>
      </c>
      <c r="C2806" s="116" t="s">
        <v>2734</v>
      </c>
      <c r="D2806" s="116" t="s">
        <v>6220</v>
      </c>
      <c r="E2806" s="208">
        <v>63.29</v>
      </c>
    </row>
    <row r="2807" spans="2:5" ht="50.1" customHeight="1">
      <c r="B2807" s="209">
        <v>91977</v>
      </c>
      <c r="C2807" s="116" t="s">
        <v>2735</v>
      </c>
      <c r="D2807" s="116" t="s">
        <v>6220</v>
      </c>
      <c r="E2807" s="208">
        <v>71.77</v>
      </c>
    </row>
    <row r="2808" spans="2:5" ht="50.1" customHeight="1">
      <c r="B2808" s="209">
        <v>91978</v>
      </c>
      <c r="C2808" s="116" t="s">
        <v>2736</v>
      </c>
      <c r="D2808" s="116" t="s">
        <v>6220</v>
      </c>
      <c r="E2808" s="208">
        <v>25.94</v>
      </c>
    </row>
    <row r="2809" spans="2:5" ht="50.1" customHeight="1">
      <c r="B2809" s="209">
        <v>91979</v>
      </c>
      <c r="C2809" s="116" t="s">
        <v>2737</v>
      </c>
      <c r="D2809" s="116" t="s">
        <v>6220</v>
      </c>
      <c r="E2809" s="208">
        <v>31.29</v>
      </c>
    </row>
    <row r="2810" spans="2:5" ht="50.1" customHeight="1">
      <c r="B2810" s="209">
        <v>91980</v>
      </c>
      <c r="C2810" s="116" t="s">
        <v>2738</v>
      </c>
      <c r="D2810" s="116" t="s">
        <v>6220</v>
      </c>
      <c r="E2810" s="208">
        <v>25.11</v>
      </c>
    </row>
    <row r="2811" spans="2:5" ht="50.1" customHeight="1">
      <c r="B2811" s="209">
        <v>91981</v>
      </c>
      <c r="C2811" s="116" t="s">
        <v>2739</v>
      </c>
      <c r="D2811" s="116" t="s">
        <v>6220</v>
      </c>
      <c r="E2811" s="208">
        <v>30.46</v>
      </c>
    </row>
    <row r="2812" spans="2:5" ht="50.1" customHeight="1">
      <c r="B2812" s="209">
        <v>91982</v>
      </c>
      <c r="C2812" s="116" t="s">
        <v>2740</v>
      </c>
      <c r="D2812" s="116" t="s">
        <v>6220</v>
      </c>
      <c r="E2812" s="208">
        <v>59.81</v>
      </c>
    </row>
    <row r="2813" spans="2:5" ht="50.1" customHeight="1">
      <c r="B2813" s="209">
        <v>91983</v>
      </c>
      <c r="C2813" s="116" t="s">
        <v>2741</v>
      </c>
      <c r="D2813" s="116" t="s">
        <v>6220</v>
      </c>
      <c r="E2813" s="208">
        <v>65.16</v>
      </c>
    </row>
    <row r="2814" spans="2:5" ht="50.1" customHeight="1">
      <c r="B2814" s="209">
        <v>91984</v>
      </c>
      <c r="C2814" s="116" t="s">
        <v>2742</v>
      </c>
      <c r="D2814" s="116" t="s">
        <v>6220</v>
      </c>
      <c r="E2814" s="208">
        <v>11.4</v>
      </c>
    </row>
    <row r="2815" spans="2:5" ht="50.1" customHeight="1">
      <c r="B2815" s="209">
        <v>91985</v>
      </c>
      <c r="C2815" s="116" t="s">
        <v>2743</v>
      </c>
      <c r="D2815" s="116" t="s">
        <v>6220</v>
      </c>
      <c r="E2815" s="208">
        <v>16.75</v>
      </c>
    </row>
    <row r="2816" spans="2:5" ht="50.1" customHeight="1">
      <c r="B2816" s="209">
        <v>91986</v>
      </c>
      <c r="C2816" s="116" t="s">
        <v>2744</v>
      </c>
      <c r="D2816" s="116" t="s">
        <v>6220</v>
      </c>
      <c r="E2816" s="208">
        <v>24.23</v>
      </c>
    </row>
    <row r="2817" spans="2:5" ht="50.1" customHeight="1">
      <c r="B2817" s="209">
        <v>91987</v>
      </c>
      <c r="C2817" s="116" t="s">
        <v>2745</v>
      </c>
      <c r="D2817" s="116" t="s">
        <v>6220</v>
      </c>
      <c r="E2817" s="208">
        <v>29.58</v>
      </c>
    </row>
    <row r="2818" spans="2:5" ht="50.1" customHeight="1">
      <c r="B2818" s="209">
        <v>91988</v>
      </c>
      <c r="C2818" s="116" t="s">
        <v>2746</v>
      </c>
      <c r="D2818" s="116" t="s">
        <v>6220</v>
      </c>
      <c r="E2818" s="208">
        <v>14.17</v>
      </c>
    </row>
    <row r="2819" spans="2:5" ht="50.1" customHeight="1">
      <c r="B2819" s="209">
        <v>91989</v>
      </c>
      <c r="C2819" s="116" t="s">
        <v>2747</v>
      </c>
      <c r="D2819" s="116" t="s">
        <v>6220</v>
      </c>
      <c r="E2819" s="208">
        <v>19.52</v>
      </c>
    </row>
    <row r="2820" spans="2:5" ht="50.1" customHeight="1">
      <c r="B2820" s="209">
        <v>91990</v>
      </c>
      <c r="C2820" s="116" t="s">
        <v>2748</v>
      </c>
      <c r="D2820" s="116" t="s">
        <v>6220</v>
      </c>
      <c r="E2820" s="208">
        <v>21.79</v>
      </c>
    </row>
    <row r="2821" spans="2:5" ht="50.1" customHeight="1">
      <c r="B2821" s="209">
        <v>91991</v>
      </c>
      <c r="C2821" s="116" t="s">
        <v>2749</v>
      </c>
      <c r="D2821" s="116" t="s">
        <v>6220</v>
      </c>
      <c r="E2821" s="208">
        <v>23.28</v>
      </c>
    </row>
    <row r="2822" spans="2:5" ht="50.1" customHeight="1">
      <c r="B2822" s="209">
        <v>91992</v>
      </c>
      <c r="C2822" s="116" t="s">
        <v>2750</v>
      </c>
      <c r="D2822" s="116" t="s">
        <v>6220</v>
      </c>
      <c r="E2822" s="208">
        <v>27.14</v>
      </c>
    </row>
    <row r="2823" spans="2:5" ht="50.1" customHeight="1">
      <c r="B2823" s="209">
        <v>91993</v>
      </c>
      <c r="C2823" s="116" t="s">
        <v>2751</v>
      </c>
      <c r="D2823" s="116" t="s">
        <v>6220</v>
      </c>
      <c r="E2823" s="208">
        <v>28.63</v>
      </c>
    </row>
    <row r="2824" spans="2:5" ht="50.1" customHeight="1">
      <c r="B2824" s="209">
        <v>91994</v>
      </c>
      <c r="C2824" s="116" t="s">
        <v>2752</v>
      </c>
      <c r="D2824" s="116" t="s">
        <v>6220</v>
      </c>
      <c r="E2824" s="208">
        <v>15.56</v>
      </c>
    </row>
    <row r="2825" spans="2:5" ht="50.1" customHeight="1">
      <c r="B2825" s="209">
        <v>91995</v>
      </c>
      <c r="C2825" s="116" t="s">
        <v>2753</v>
      </c>
      <c r="D2825" s="116" t="s">
        <v>6220</v>
      </c>
      <c r="E2825" s="208">
        <v>17.05</v>
      </c>
    </row>
    <row r="2826" spans="2:5" ht="50.1" customHeight="1">
      <c r="B2826" s="209">
        <v>91996</v>
      </c>
      <c r="C2826" s="116" t="s">
        <v>2754</v>
      </c>
      <c r="D2826" s="116" t="s">
        <v>6220</v>
      </c>
      <c r="E2826" s="208">
        <v>20.91</v>
      </c>
    </row>
    <row r="2827" spans="2:5" ht="50.1" customHeight="1">
      <c r="B2827" s="209">
        <v>91997</v>
      </c>
      <c r="C2827" s="116" t="s">
        <v>2755</v>
      </c>
      <c r="D2827" s="116" t="s">
        <v>6220</v>
      </c>
      <c r="E2827" s="208">
        <v>22.4</v>
      </c>
    </row>
    <row r="2828" spans="2:5" ht="50.1" customHeight="1">
      <c r="B2828" s="209">
        <v>91998</v>
      </c>
      <c r="C2828" s="116" t="s">
        <v>2756</v>
      </c>
      <c r="D2828" s="116" t="s">
        <v>6220</v>
      </c>
      <c r="E2828" s="208">
        <v>13.13</v>
      </c>
    </row>
    <row r="2829" spans="2:5" ht="50.1" customHeight="1">
      <c r="B2829" s="209">
        <v>91999</v>
      </c>
      <c r="C2829" s="116" t="s">
        <v>2757</v>
      </c>
      <c r="D2829" s="116" t="s">
        <v>6220</v>
      </c>
      <c r="E2829" s="208">
        <v>14.62</v>
      </c>
    </row>
    <row r="2830" spans="2:5" ht="50.1" customHeight="1">
      <c r="B2830" s="209">
        <v>92000</v>
      </c>
      <c r="C2830" s="116" t="s">
        <v>2758</v>
      </c>
      <c r="D2830" s="116" t="s">
        <v>6220</v>
      </c>
      <c r="E2830" s="208">
        <v>18.48</v>
      </c>
    </row>
    <row r="2831" spans="2:5" ht="50.1" customHeight="1">
      <c r="B2831" s="209">
        <v>92001</v>
      </c>
      <c r="C2831" s="116" t="s">
        <v>2759</v>
      </c>
      <c r="D2831" s="116" t="s">
        <v>6220</v>
      </c>
      <c r="E2831" s="208">
        <v>19.97</v>
      </c>
    </row>
    <row r="2832" spans="2:5" ht="50.1" customHeight="1">
      <c r="B2832" s="209">
        <v>92002</v>
      </c>
      <c r="C2832" s="116" t="s">
        <v>2760</v>
      </c>
      <c r="D2832" s="116" t="s">
        <v>6220</v>
      </c>
      <c r="E2832" s="208">
        <v>29.1</v>
      </c>
    </row>
    <row r="2833" spans="2:5" ht="50.1" customHeight="1">
      <c r="B2833" s="209">
        <v>92003</v>
      </c>
      <c r="C2833" s="116" t="s">
        <v>2761</v>
      </c>
      <c r="D2833" s="116" t="s">
        <v>6220</v>
      </c>
      <c r="E2833" s="208">
        <v>32.08</v>
      </c>
    </row>
    <row r="2834" spans="2:5" ht="50.1" customHeight="1">
      <c r="B2834" s="209">
        <v>92004</v>
      </c>
      <c r="C2834" s="116" t="s">
        <v>2762</v>
      </c>
      <c r="D2834" s="116" t="s">
        <v>6220</v>
      </c>
      <c r="E2834" s="208">
        <v>34.450000000000003</v>
      </c>
    </row>
    <row r="2835" spans="2:5" ht="50.1" customHeight="1">
      <c r="B2835" s="209">
        <v>92005</v>
      </c>
      <c r="C2835" s="116" t="s">
        <v>2763</v>
      </c>
      <c r="D2835" s="116" t="s">
        <v>6220</v>
      </c>
      <c r="E2835" s="208">
        <v>37.43</v>
      </c>
    </row>
    <row r="2836" spans="2:5" ht="50.1" customHeight="1">
      <c r="B2836" s="209">
        <v>92006</v>
      </c>
      <c r="C2836" s="116" t="s">
        <v>2764</v>
      </c>
      <c r="D2836" s="116" t="s">
        <v>6220</v>
      </c>
      <c r="E2836" s="208">
        <v>24.25</v>
      </c>
    </row>
    <row r="2837" spans="2:5" ht="50.1" customHeight="1">
      <c r="B2837" s="209">
        <v>92007</v>
      </c>
      <c r="C2837" s="116" t="s">
        <v>2765</v>
      </c>
      <c r="D2837" s="116" t="s">
        <v>6220</v>
      </c>
      <c r="E2837" s="208">
        <v>27.23</v>
      </c>
    </row>
    <row r="2838" spans="2:5" ht="50.1" customHeight="1">
      <c r="B2838" s="209">
        <v>92008</v>
      </c>
      <c r="C2838" s="116" t="s">
        <v>2766</v>
      </c>
      <c r="D2838" s="116" t="s">
        <v>6220</v>
      </c>
      <c r="E2838" s="208">
        <v>29.6</v>
      </c>
    </row>
    <row r="2839" spans="2:5" ht="50.1" customHeight="1">
      <c r="B2839" s="209">
        <v>92009</v>
      </c>
      <c r="C2839" s="116" t="s">
        <v>2767</v>
      </c>
      <c r="D2839" s="116" t="s">
        <v>6220</v>
      </c>
      <c r="E2839" s="208">
        <v>32.58</v>
      </c>
    </row>
    <row r="2840" spans="2:5" ht="50.1" customHeight="1">
      <c r="B2840" s="209">
        <v>92010</v>
      </c>
      <c r="C2840" s="116" t="s">
        <v>2768</v>
      </c>
      <c r="D2840" s="116" t="s">
        <v>6220</v>
      </c>
      <c r="E2840" s="208">
        <v>42.64</v>
      </c>
    </row>
    <row r="2841" spans="2:5" ht="50.1" customHeight="1">
      <c r="B2841" s="209">
        <v>92011</v>
      </c>
      <c r="C2841" s="116" t="s">
        <v>2769</v>
      </c>
      <c r="D2841" s="116" t="s">
        <v>6220</v>
      </c>
      <c r="E2841" s="208">
        <v>47.11</v>
      </c>
    </row>
    <row r="2842" spans="2:5" ht="50.1" customHeight="1">
      <c r="B2842" s="209">
        <v>92012</v>
      </c>
      <c r="C2842" s="116" t="s">
        <v>2770</v>
      </c>
      <c r="D2842" s="116" t="s">
        <v>6220</v>
      </c>
      <c r="E2842" s="208">
        <v>47.99</v>
      </c>
    </row>
    <row r="2843" spans="2:5" ht="50.1" customHeight="1">
      <c r="B2843" s="209">
        <v>92013</v>
      </c>
      <c r="C2843" s="116" t="s">
        <v>2771</v>
      </c>
      <c r="D2843" s="116" t="s">
        <v>6220</v>
      </c>
      <c r="E2843" s="208">
        <v>52.46</v>
      </c>
    </row>
    <row r="2844" spans="2:5" ht="50.1" customHeight="1">
      <c r="B2844" s="209">
        <v>92014</v>
      </c>
      <c r="C2844" s="116" t="s">
        <v>2772</v>
      </c>
      <c r="D2844" s="116" t="s">
        <v>6220</v>
      </c>
      <c r="E2844" s="208">
        <v>35.380000000000003</v>
      </c>
    </row>
    <row r="2845" spans="2:5" ht="50.1" customHeight="1">
      <c r="B2845" s="209">
        <v>92015</v>
      </c>
      <c r="C2845" s="116" t="s">
        <v>2773</v>
      </c>
      <c r="D2845" s="116" t="s">
        <v>6220</v>
      </c>
      <c r="E2845" s="208">
        <v>39.85</v>
      </c>
    </row>
    <row r="2846" spans="2:5" ht="50.1" customHeight="1">
      <c r="B2846" s="209">
        <v>92016</v>
      </c>
      <c r="C2846" s="116" t="s">
        <v>2774</v>
      </c>
      <c r="D2846" s="116" t="s">
        <v>6220</v>
      </c>
      <c r="E2846" s="208">
        <v>40.729999999999997</v>
      </c>
    </row>
    <row r="2847" spans="2:5" ht="50.1" customHeight="1">
      <c r="B2847" s="209">
        <v>92017</v>
      </c>
      <c r="C2847" s="116" t="s">
        <v>2775</v>
      </c>
      <c r="D2847" s="116" t="s">
        <v>6220</v>
      </c>
      <c r="E2847" s="208">
        <v>45.2</v>
      </c>
    </row>
    <row r="2848" spans="2:5" ht="50.1" customHeight="1">
      <c r="B2848" s="209">
        <v>92018</v>
      </c>
      <c r="C2848" s="116" t="s">
        <v>2776</v>
      </c>
      <c r="D2848" s="116" t="s">
        <v>6220</v>
      </c>
      <c r="E2848" s="208">
        <v>46.83</v>
      </c>
    </row>
    <row r="2849" spans="2:5" ht="50.1" customHeight="1">
      <c r="B2849" s="209">
        <v>92019</v>
      </c>
      <c r="C2849" s="116" t="s">
        <v>2777</v>
      </c>
      <c r="D2849" s="116" t="s">
        <v>6220</v>
      </c>
      <c r="E2849" s="208">
        <v>55.31</v>
      </c>
    </row>
    <row r="2850" spans="2:5" ht="50.1" customHeight="1">
      <c r="B2850" s="209">
        <v>92020</v>
      </c>
      <c r="C2850" s="116" t="s">
        <v>2778</v>
      </c>
      <c r="D2850" s="116" t="s">
        <v>6220</v>
      </c>
      <c r="E2850" s="208">
        <v>69.239999999999995</v>
      </c>
    </row>
    <row r="2851" spans="2:5" ht="50.1" customHeight="1">
      <c r="B2851" s="209">
        <v>92021</v>
      </c>
      <c r="C2851" s="116" t="s">
        <v>2779</v>
      </c>
      <c r="D2851" s="116" t="s">
        <v>6220</v>
      </c>
      <c r="E2851" s="208">
        <v>77.72</v>
      </c>
    </row>
    <row r="2852" spans="2:5" ht="50.1" customHeight="1">
      <c r="B2852" s="209">
        <v>92022</v>
      </c>
      <c r="C2852" s="116" t="s">
        <v>2780</v>
      </c>
      <c r="D2852" s="116" t="s">
        <v>6220</v>
      </c>
      <c r="E2852" s="208">
        <v>25.7</v>
      </c>
    </row>
    <row r="2853" spans="2:5" ht="50.1" customHeight="1">
      <c r="B2853" s="209">
        <v>92023</v>
      </c>
      <c r="C2853" s="116" t="s">
        <v>2781</v>
      </c>
      <c r="D2853" s="116" t="s">
        <v>6220</v>
      </c>
      <c r="E2853" s="208">
        <v>31.05</v>
      </c>
    </row>
    <row r="2854" spans="2:5" ht="50.1" customHeight="1">
      <c r="B2854" s="209">
        <v>92024</v>
      </c>
      <c r="C2854" s="116" t="s">
        <v>2782</v>
      </c>
      <c r="D2854" s="116" t="s">
        <v>6220</v>
      </c>
      <c r="E2854" s="208">
        <v>39.270000000000003</v>
      </c>
    </row>
    <row r="2855" spans="2:5" ht="50.1" customHeight="1">
      <c r="B2855" s="209">
        <v>92025</v>
      </c>
      <c r="C2855" s="116" t="s">
        <v>2783</v>
      </c>
      <c r="D2855" s="116" t="s">
        <v>6220</v>
      </c>
      <c r="E2855" s="208">
        <v>44.62</v>
      </c>
    </row>
    <row r="2856" spans="2:5" ht="50.1" customHeight="1">
      <c r="B2856" s="209">
        <v>92026</v>
      </c>
      <c r="C2856" s="116" t="s">
        <v>2784</v>
      </c>
      <c r="D2856" s="116" t="s">
        <v>6220</v>
      </c>
      <c r="E2856" s="208">
        <v>35.869999999999997</v>
      </c>
    </row>
    <row r="2857" spans="2:5" ht="50.1" customHeight="1">
      <c r="B2857" s="209">
        <v>92027</v>
      </c>
      <c r="C2857" s="116" t="s">
        <v>2785</v>
      </c>
      <c r="D2857" s="116" t="s">
        <v>6220</v>
      </c>
      <c r="E2857" s="208">
        <v>41.22</v>
      </c>
    </row>
    <row r="2858" spans="2:5" ht="50.1" customHeight="1">
      <c r="B2858" s="209">
        <v>92028</v>
      </c>
      <c r="C2858" s="116" t="s">
        <v>2786</v>
      </c>
      <c r="D2858" s="116" t="s">
        <v>6220</v>
      </c>
      <c r="E2858" s="208">
        <v>29.87</v>
      </c>
    </row>
    <row r="2859" spans="2:5" ht="50.1" customHeight="1">
      <c r="B2859" s="209">
        <v>92029</v>
      </c>
      <c r="C2859" s="116" t="s">
        <v>2787</v>
      </c>
      <c r="D2859" s="116" t="s">
        <v>6220</v>
      </c>
      <c r="E2859" s="208">
        <v>35.22</v>
      </c>
    </row>
    <row r="2860" spans="2:5" ht="50.1" customHeight="1">
      <c r="B2860" s="209">
        <v>92030</v>
      </c>
      <c r="C2860" s="116" t="s">
        <v>2788</v>
      </c>
      <c r="D2860" s="116" t="s">
        <v>6220</v>
      </c>
      <c r="E2860" s="208">
        <v>43.41</v>
      </c>
    </row>
    <row r="2861" spans="2:5" ht="50.1" customHeight="1">
      <c r="B2861" s="209">
        <v>92031</v>
      </c>
      <c r="C2861" s="116" t="s">
        <v>2789</v>
      </c>
      <c r="D2861" s="116" t="s">
        <v>6220</v>
      </c>
      <c r="E2861" s="208">
        <v>48.76</v>
      </c>
    </row>
    <row r="2862" spans="2:5" ht="50.1" customHeight="1">
      <c r="B2862" s="209">
        <v>92032</v>
      </c>
      <c r="C2862" s="116" t="s">
        <v>2790</v>
      </c>
      <c r="D2862" s="116" t="s">
        <v>6220</v>
      </c>
      <c r="E2862" s="208">
        <v>44.18</v>
      </c>
    </row>
    <row r="2863" spans="2:5" ht="50.1" customHeight="1">
      <c r="B2863" s="209">
        <v>92033</v>
      </c>
      <c r="C2863" s="116" t="s">
        <v>2791</v>
      </c>
      <c r="D2863" s="116" t="s">
        <v>6220</v>
      </c>
      <c r="E2863" s="208">
        <v>49.53</v>
      </c>
    </row>
    <row r="2864" spans="2:5" ht="50.1" customHeight="1">
      <c r="B2864" s="209">
        <v>92034</v>
      </c>
      <c r="C2864" s="116" t="s">
        <v>2792</v>
      </c>
      <c r="D2864" s="116" t="s">
        <v>6220</v>
      </c>
      <c r="E2864" s="208">
        <v>40.04</v>
      </c>
    </row>
    <row r="2865" spans="2:5" ht="50.1" customHeight="1">
      <c r="B2865" s="209">
        <v>92035</v>
      </c>
      <c r="C2865" s="116" t="s">
        <v>2793</v>
      </c>
      <c r="D2865" s="116" t="s">
        <v>6220</v>
      </c>
      <c r="E2865" s="208">
        <v>45.39</v>
      </c>
    </row>
    <row r="2866" spans="2:5" ht="50.1" customHeight="1">
      <c r="B2866" s="209">
        <v>72278</v>
      </c>
      <c r="C2866" s="116" t="s">
        <v>2794</v>
      </c>
      <c r="D2866" s="116" t="s">
        <v>6220</v>
      </c>
      <c r="E2866" s="208">
        <v>93.52</v>
      </c>
    </row>
    <row r="2867" spans="2:5" ht="50.1" customHeight="1">
      <c r="B2867" s="209">
        <v>72280</v>
      </c>
      <c r="C2867" s="116" t="s">
        <v>2795</v>
      </c>
      <c r="D2867" s="116" t="s">
        <v>6220</v>
      </c>
      <c r="E2867" s="208">
        <v>38.08</v>
      </c>
    </row>
    <row r="2868" spans="2:5" ht="50.1" customHeight="1">
      <c r="B2868" s="116" t="s">
        <v>2796</v>
      </c>
      <c r="C2868" s="116" t="s">
        <v>2797</v>
      </c>
      <c r="D2868" s="116" t="s">
        <v>6220</v>
      </c>
      <c r="E2868" s="208">
        <v>132.66999999999999</v>
      </c>
    </row>
    <row r="2869" spans="2:5" ht="50.1" customHeight="1">
      <c r="B2869" s="116" t="s">
        <v>2798</v>
      </c>
      <c r="C2869" s="116" t="s">
        <v>2799</v>
      </c>
      <c r="D2869" s="116" t="s">
        <v>6220</v>
      </c>
      <c r="E2869" s="208">
        <v>176.46</v>
      </c>
    </row>
    <row r="2870" spans="2:5" ht="50.1" customHeight="1">
      <c r="B2870" s="116" t="s">
        <v>2800</v>
      </c>
      <c r="C2870" s="116" t="s">
        <v>2801</v>
      </c>
      <c r="D2870" s="116" t="s">
        <v>6220</v>
      </c>
      <c r="E2870" s="208">
        <v>50.02</v>
      </c>
    </row>
    <row r="2871" spans="2:5" ht="50.1" customHeight="1">
      <c r="B2871" s="209">
        <v>83391</v>
      </c>
      <c r="C2871" s="116" t="s">
        <v>2802</v>
      </c>
      <c r="D2871" s="116" t="s">
        <v>6220</v>
      </c>
      <c r="E2871" s="208">
        <v>27.4</v>
      </c>
    </row>
    <row r="2872" spans="2:5" ht="50.1" customHeight="1">
      <c r="B2872" s="209">
        <v>83392</v>
      </c>
      <c r="C2872" s="116" t="s">
        <v>2803</v>
      </c>
      <c r="D2872" s="116" t="s">
        <v>6220</v>
      </c>
      <c r="E2872" s="208">
        <v>20.16</v>
      </c>
    </row>
    <row r="2873" spans="2:5" ht="50.1" customHeight="1">
      <c r="B2873" s="209">
        <v>83393</v>
      </c>
      <c r="C2873" s="116" t="s">
        <v>2804</v>
      </c>
      <c r="D2873" s="116" t="s">
        <v>6220</v>
      </c>
      <c r="E2873" s="208">
        <v>25.9</v>
      </c>
    </row>
    <row r="2874" spans="2:5" ht="50.1" customHeight="1">
      <c r="B2874" s="209">
        <v>83470</v>
      </c>
      <c r="C2874" s="116" t="s">
        <v>2805</v>
      </c>
      <c r="D2874" s="116" t="s">
        <v>6220</v>
      </c>
      <c r="E2874" s="208">
        <v>92.09</v>
      </c>
    </row>
    <row r="2875" spans="2:5" ht="50.1" customHeight="1">
      <c r="B2875" s="209">
        <v>93040</v>
      </c>
      <c r="C2875" s="116" t="s">
        <v>2806</v>
      </c>
      <c r="D2875" s="116" t="s">
        <v>6220</v>
      </c>
      <c r="E2875" s="208">
        <v>14.37</v>
      </c>
    </row>
    <row r="2876" spans="2:5" ht="50.1" customHeight="1">
      <c r="B2876" s="209">
        <v>93041</v>
      </c>
      <c r="C2876" s="116" t="s">
        <v>2807</v>
      </c>
      <c r="D2876" s="116" t="s">
        <v>6220</v>
      </c>
      <c r="E2876" s="208">
        <v>91.64</v>
      </c>
    </row>
    <row r="2877" spans="2:5" ht="50.1" customHeight="1">
      <c r="B2877" s="209">
        <v>93042</v>
      </c>
      <c r="C2877" s="116" t="s">
        <v>2808</v>
      </c>
      <c r="D2877" s="116" t="s">
        <v>6220</v>
      </c>
      <c r="E2877" s="208">
        <v>29.46</v>
      </c>
    </row>
    <row r="2878" spans="2:5" ht="50.1" customHeight="1">
      <c r="B2878" s="209">
        <v>93043</v>
      </c>
      <c r="C2878" s="116" t="s">
        <v>2809</v>
      </c>
      <c r="D2878" s="116" t="s">
        <v>6220</v>
      </c>
      <c r="E2878" s="208">
        <v>39.33</v>
      </c>
    </row>
    <row r="2879" spans="2:5" ht="50.1" customHeight="1">
      <c r="B2879" s="209">
        <v>93044</v>
      </c>
      <c r="C2879" s="116" t="s">
        <v>2810</v>
      </c>
      <c r="D2879" s="116" t="s">
        <v>6220</v>
      </c>
      <c r="E2879" s="208">
        <v>16.2</v>
      </c>
    </row>
    <row r="2880" spans="2:5" ht="50.1" customHeight="1">
      <c r="B2880" s="209">
        <v>93045</v>
      </c>
      <c r="C2880" s="116" t="s">
        <v>2811</v>
      </c>
      <c r="D2880" s="116" t="s">
        <v>6220</v>
      </c>
      <c r="E2880" s="208">
        <v>51.28</v>
      </c>
    </row>
    <row r="2881" spans="2:5" ht="50.1" customHeight="1">
      <c r="B2881" s="209">
        <v>97583</v>
      </c>
      <c r="C2881" s="116" t="s">
        <v>2812</v>
      </c>
      <c r="D2881" s="116" t="s">
        <v>6220</v>
      </c>
      <c r="E2881" s="208">
        <v>42.96</v>
      </c>
    </row>
    <row r="2882" spans="2:5" ht="50.1" customHeight="1">
      <c r="B2882" s="209">
        <v>97584</v>
      </c>
      <c r="C2882" s="116" t="s">
        <v>2813</v>
      </c>
      <c r="D2882" s="116" t="s">
        <v>6220</v>
      </c>
      <c r="E2882" s="208">
        <v>59.1</v>
      </c>
    </row>
    <row r="2883" spans="2:5" ht="50.1" customHeight="1">
      <c r="B2883" s="209">
        <v>97585</v>
      </c>
      <c r="C2883" s="116" t="s">
        <v>2814</v>
      </c>
      <c r="D2883" s="116" t="s">
        <v>6220</v>
      </c>
      <c r="E2883" s="208">
        <v>58.7</v>
      </c>
    </row>
    <row r="2884" spans="2:5" ht="50.1" customHeight="1">
      <c r="B2884" s="209">
        <v>97586</v>
      </c>
      <c r="C2884" s="116" t="s">
        <v>2815</v>
      </c>
      <c r="D2884" s="116" t="s">
        <v>6220</v>
      </c>
      <c r="E2884" s="208">
        <v>78.180000000000007</v>
      </c>
    </row>
    <row r="2885" spans="2:5" ht="50.1" customHeight="1">
      <c r="B2885" s="209">
        <v>97587</v>
      </c>
      <c r="C2885" s="116" t="s">
        <v>2816</v>
      </c>
      <c r="D2885" s="116" t="s">
        <v>6220</v>
      </c>
      <c r="E2885" s="208">
        <v>136.19</v>
      </c>
    </row>
    <row r="2886" spans="2:5" ht="50.1" customHeight="1">
      <c r="B2886" s="209">
        <v>97589</v>
      </c>
      <c r="C2886" s="116" t="s">
        <v>2817</v>
      </c>
      <c r="D2886" s="116" t="s">
        <v>6220</v>
      </c>
      <c r="E2886" s="208">
        <v>29.39</v>
      </c>
    </row>
    <row r="2887" spans="2:5" ht="50.1" customHeight="1">
      <c r="B2887" s="209">
        <v>97590</v>
      </c>
      <c r="C2887" s="116" t="s">
        <v>2818</v>
      </c>
      <c r="D2887" s="116" t="s">
        <v>6220</v>
      </c>
      <c r="E2887" s="208">
        <v>56.31</v>
      </c>
    </row>
    <row r="2888" spans="2:5" ht="50.1" customHeight="1">
      <c r="B2888" s="209">
        <v>97591</v>
      </c>
      <c r="C2888" s="116" t="s">
        <v>2819</v>
      </c>
      <c r="D2888" s="116" t="s">
        <v>6220</v>
      </c>
      <c r="E2888" s="208">
        <v>77.89</v>
      </c>
    </row>
    <row r="2889" spans="2:5" ht="50.1" customHeight="1">
      <c r="B2889" s="209">
        <v>97592</v>
      </c>
      <c r="C2889" s="116" t="s">
        <v>2820</v>
      </c>
      <c r="D2889" s="116" t="s">
        <v>6220</v>
      </c>
      <c r="E2889" s="208">
        <v>95.7</v>
      </c>
    </row>
    <row r="2890" spans="2:5" ht="50.1" customHeight="1">
      <c r="B2890" s="209">
        <v>97593</v>
      </c>
      <c r="C2890" s="116" t="s">
        <v>2821</v>
      </c>
      <c r="D2890" s="116" t="s">
        <v>6220</v>
      </c>
      <c r="E2890" s="208">
        <v>76.36</v>
      </c>
    </row>
    <row r="2891" spans="2:5" ht="50.1" customHeight="1">
      <c r="B2891" s="209">
        <v>97594</v>
      </c>
      <c r="C2891" s="116" t="s">
        <v>2822</v>
      </c>
      <c r="D2891" s="116" t="s">
        <v>6220</v>
      </c>
      <c r="E2891" s="208">
        <v>77.42</v>
      </c>
    </row>
    <row r="2892" spans="2:5" ht="50.1" customHeight="1">
      <c r="B2892" s="209">
        <v>97595</v>
      </c>
      <c r="C2892" s="116" t="s">
        <v>2823</v>
      </c>
      <c r="D2892" s="116" t="s">
        <v>6220</v>
      </c>
      <c r="E2892" s="208">
        <v>47.42</v>
      </c>
    </row>
    <row r="2893" spans="2:5" ht="50.1" customHeight="1">
      <c r="B2893" s="209">
        <v>97596</v>
      </c>
      <c r="C2893" s="116" t="s">
        <v>2824</v>
      </c>
      <c r="D2893" s="116" t="s">
        <v>6220</v>
      </c>
      <c r="E2893" s="208">
        <v>32.880000000000003</v>
      </c>
    </row>
    <row r="2894" spans="2:5" ht="50.1" customHeight="1">
      <c r="B2894" s="209">
        <v>97597</v>
      </c>
      <c r="C2894" s="116" t="s">
        <v>2825</v>
      </c>
      <c r="D2894" s="116" t="s">
        <v>6220</v>
      </c>
      <c r="E2894" s="208">
        <v>40.51</v>
      </c>
    </row>
    <row r="2895" spans="2:5" ht="50.1" customHeight="1">
      <c r="B2895" s="209">
        <v>97598</v>
      </c>
      <c r="C2895" s="116" t="s">
        <v>2826</v>
      </c>
      <c r="D2895" s="116" t="s">
        <v>6220</v>
      </c>
      <c r="E2895" s="208">
        <v>38.65</v>
      </c>
    </row>
    <row r="2896" spans="2:5" ht="50.1" customHeight="1">
      <c r="B2896" s="209">
        <v>97599</v>
      </c>
      <c r="C2896" s="116" t="s">
        <v>2827</v>
      </c>
      <c r="D2896" s="116" t="s">
        <v>6220</v>
      </c>
      <c r="E2896" s="208">
        <v>36.630000000000003</v>
      </c>
    </row>
    <row r="2897" spans="2:5" ht="50.1" customHeight="1">
      <c r="B2897" s="209">
        <v>97609</v>
      </c>
      <c r="C2897" s="116" t="s">
        <v>2828</v>
      </c>
      <c r="D2897" s="116" t="s">
        <v>6220</v>
      </c>
      <c r="E2897" s="208">
        <v>34.35</v>
      </c>
    </row>
    <row r="2898" spans="2:5" ht="50.1" customHeight="1">
      <c r="B2898" s="209">
        <v>97610</v>
      </c>
      <c r="C2898" s="116" t="s">
        <v>2829</v>
      </c>
      <c r="D2898" s="116" t="s">
        <v>6220</v>
      </c>
      <c r="E2898" s="208">
        <v>44.22</v>
      </c>
    </row>
    <row r="2899" spans="2:5" ht="50.1" customHeight="1">
      <c r="B2899" s="209">
        <v>97611</v>
      </c>
      <c r="C2899" s="116" t="s">
        <v>2830</v>
      </c>
      <c r="D2899" s="116" t="s">
        <v>6220</v>
      </c>
      <c r="E2899" s="208">
        <v>19.260000000000002</v>
      </c>
    </row>
    <row r="2900" spans="2:5" ht="50.1" customHeight="1">
      <c r="B2900" s="209">
        <v>97612</v>
      </c>
      <c r="C2900" s="116" t="s">
        <v>2831</v>
      </c>
      <c r="D2900" s="116" t="s">
        <v>6220</v>
      </c>
      <c r="E2900" s="208">
        <v>21.09</v>
      </c>
    </row>
    <row r="2901" spans="2:5" ht="50.1" customHeight="1">
      <c r="B2901" s="209">
        <v>97613</v>
      </c>
      <c r="C2901" s="116" t="s">
        <v>2832</v>
      </c>
      <c r="D2901" s="116" t="s">
        <v>6220</v>
      </c>
      <c r="E2901" s="208">
        <v>27.14</v>
      </c>
    </row>
    <row r="2902" spans="2:5" ht="50.1" customHeight="1">
      <c r="B2902" s="209">
        <v>97614</v>
      </c>
      <c r="C2902" s="116" t="s">
        <v>2833</v>
      </c>
      <c r="D2902" s="116" t="s">
        <v>6220</v>
      </c>
      <c r="E2902" s="208">
        <v>49.02</v>
      </c>
    </row>
    <row r="2903" spans="2:5" ht="50.1" customHeight="1">
      <c r="B2903" s="209">
        <v>97615</v>
      </c>
      <c r="C2903" s="116" t="s">
        <v>2834</v>
      </c>
      <c r="D2903" s="116" t="s">
        <v>6220</v>
      </c>
      <c r="E2903" s="208">
        <v>32.25</v>
      </c>
    </row>
    <row r="2904" spans="2:5" ht="50.1" customHeight="1">
      <c r="B2904" s="209">
        <v>97616</v>
      </c>
      <c r="C2904" s="116" t="s">
        <v>2835</v>
      </c>
      <c r="D2904" s="116" t="s">
        <v>6220</v>
      </c>
      <c r="E2904" s="208">
        <v>36.19</v>
      </c>
    </row>
    <row r="2905" spans="2:5" ht="50.1" customHeight="1">
      <c r="B2905" s="209">
        <v>97617</v>
      </c>
      <c r="C2905" s="116" t="s">
        <v>2836</v>
      </c>
      <c r="D2905" s="116" t="s">
        <v>6220</v>
      </c>
      <c r="E2905" s="208">
        <v>35.9</v>
      </c>
    </row>
    <row r="2906" spans="2:5" ht="50.1" customHeight="1">
      <c r="B2906" s="209">
        <v>97618</v>
      </c>
      <c r="C2906" s="116" t="s">
        <v>2837</v>
      </c>
      <c r="D2906" s="116" t="s">
        <v>6220</v>
      </c>
      <c r="E2906" s="208">
        <v>34.81</v>
      </c>
    </row>
    <row r="2907" spans="2:5" ht="50.1" customHeight="1">
      <c r="B2907" s="209">
        <v>41598</v>
      </c>
      <c r="C2907" s="116" t="s">
        <v>2838</v>
      </c>
      <c r="D2907" s="116" t="s">
        <v>6220</v>
      </c>
      <c r="E2907" s="159">
        <v>1218.8699999999999</v>
      </c>
    </row>
    <row r="2908" spans="2:5" ht="50.1" customHeight="1">
      <c r="B2908" s="209">
        <v>72941</v>
      </c>
      <c r="C2908" s="116" t="s">
        <v>2839</v>
      </c>
      <c r="D2908" s="116" t="s">
        <v>6220</v>
      </c>
      <c r="E2908" s="208">
        <v>171.57</v>
      </c>
    </row>
    <row r="2909" spans="2:5" ht="50.1" customHeight="1">
      <c r="B2909" s="209">
        <v>73624</v>
      </c>
      <c r="C2909" s="116" t="s">
        <v>2840</v>
      </c>
      <c r="D2909" s="116" t="s">
        <v>6220</v>
      </c>
      <c r="E2909" s="208">
        <v>73.3</v>
      </c>
    </row>
    <row r="2910" spans="2:5" ht="50.1" customHeight="1">
      <c r="B2910" s="116" t="s">
        <v>2841</v>
      </c>
      <c r="C2910" s="116" t="s">
        <v>2842</v>
      </c>
      <c r="D2910" s="116" t="s">
        <v>6220</v>
      </c>
      <c r="E2910" s="208">
        <v>9.68</v>
      </c>
    </row>
    <row r="2911" spans="2:5" ht="50.1" customHeight="1">
      <c r="B2911" s="116" t="s">
        <v>2843</v>
      </c>
      <c r="C2911" s="116" t="s">
        <v>2844</v>
      </c>
      <c r="D2911" s="116" t="s">
        <v>6220</v>
      </c>
      <c r="E2911" s="208">
        <v>9.59</v>
      </c>
    </row>
    <row r="2912" spans="2:5" ht="50.1" customHeight="1">
      <c r="B2912" s="116" t="s">
        <v>2845</v>
      </c>
      <c r="C2912" s="116" t="s">
        <v>2846</v>
      </c>
      <c r="D2912" s="116" t="s">
        <v>6220</v>
      </c>
      <c r="E2912" s="208">
        <v>6.83</v>
      </c>
    </row>
    <row r="2913" spans="2:5" ht="50.1" customHeight="1">
      <c r="B2913" s="116" t="s">
        <v>2847</v>
      </c>
      <c r="C2913" s="116" t="s">
        <v>2848</v>
      </c>
      <c r="D2913" s="116" t="s">
        <v>6220</v>
      </c>
      <c r="E2913" s="208">
        <v>4.3099999999999996</v>
      </c>
    </row>
    <row r="2914" spans="2:5" ht="50.1" customHeight="1">
      <c r="B2914" s="116" t="s">
        <v>2849</v>
      </c>
      <c r="C2914" s="116" t="s">
        <v>2850</v>
      </c>
      <c r="D2914" s="116" t="s">
        <v>6220</v>
      </c>
      <c r="E2914" s="208">
        <v>3.91</v>
      </c>
    </row>
    <row r="2915" spans="2:5" ht="50.1" customHeight="1">
      <c r="B2915" s="116" t="s">
        <v>2851</v>
      </c>
      <c r="C2915" s="116" t="s">
        <v>2852</v>
      </c>
      <c r="D2915" s="116" t="s">
        <v>6220</v>
      </c>
      <c r="E2915" s="208">
        <v>336.38</v>
      </c>
    </row>
    <row r="2916" spans="2:5" ht="50.1" customHeight="1">
      <c r="B2916" s="116" t="s">
        <v>2853</v>
      </c>
      <c r="C2916" s="116" t="s">
        <v>2854</v>
      </c>
      <c r="D2916" s="116" t="s">
        <v>6220</v>
      </c>
      <c r="E2916" s="208">
        <v>37.04</v>
      </c>
    </row>
    <row r="2917" spans="2:5" ht="50.1" customHeight="1">
      <c r="B2917" s="116" t="s">
        <v>2855</v>
      </c>
      <c r="C2917" s="116" t="s">
        <v>2856</v>
      </c>
      <c r="D2917" s="116" t="s">
        <v>6220</v>
      </c>
      <c r="E2917" s="208">
        <v>116.09</v>
      </c>
    </row>
    <row r="2918" spans="2:5" ht="50.1" customHeight="1">
      <c r="B2918" s="209">
        <v>88543</v>
      </c>
      <c r="C2918" s="116" t="s">
        <v>2857</v>
      </c>
      <c r="D2918" s="116" t="s">
        <v>6220</v>
      </c>
      <c r="E2918" s="208">
        <v>120.81</v>
      </c>
    </row>
    <row r="2919" spans="2:5" ht="50.1" customHeight="1">
      <c r="B2919" s="209">
        <v>88544</v>
      </c>
      <c r="C2919" s="116" t="s">
        <v>2858</v>
      </c>
      <c r="D2919" s="116" t="s">
        <v>6220</v>
      </c>
      <c r="E2919" s="208">
        <v>76.06</v>
      </c>
    </row>
    <row r="2920" spans="2:5" ht="50.1" customHeight="1">
      <c r="B2920" s="209">
        <v>88545</v>
      </c>
      <c r="C2920" s="116" t="s">
        <v>2859</v>
      </c>
      <c r="D2920" s="116" t="s">
        <v>6220</v>
      </c>
      <c r="E2920" s="208">
        <v>141.94</v>
      </c>
    </row>
    <row r="2921" spans="2:5" ht="50.1" customHeight="1">
      <c r="B2921" s="209">
        <v>83397</v>
      </c>
      <c r="C2921" s="116" t="s">
        <v>2860</v>
      </c>
      <c r="D2921" s="116" t="s">
        <v>6220</v>
      </c>
      <c r="E2921" s="159">
        <v>1115.23</v>
      </c>
    </row>
    <row r="2922" spans="2:5" ht="50.1" customHeight="1">
      <c r="B2922" s="116" t="s">
        <v>2861</v>
      </c>
      <c r="C2922" s="116" t="s">
        <v>2862</v>
      </c>
      <c r="D2922" s="116" t="s">
        <v>6220</v>
      </c>
      <c r="E2922" s="159">
        <v>1136.77</v>
      </c>
    </row>
    <row r="2923" spans="2:5" ht="50.1" customHeight="1">
      <c r="B2923" s="116" t="s">
        <v>2863</v>
      </c>
      <c r="C2923" s="116" t="s">
        <v>2864</v>
      </c>
      <c r="D2923" s="116" t="s">
        <v>6220</v>
      </c>
      <c r="E2923" s="159">
        <v>1138.23</v>
      </c>
    </row>
    <row r="2924" spans="2:5" ht="50.1" customHeight="1">
      <c r="B2924" s="116" t="s">
        <v>2865</v>
      </c>
      <c r="C2924" s="116" t="s">
        <v>2866</v>
      </c>
      <c r="D2924" s="116" t="s">
        <v>6220</v>
      </c>
      <c r="E2924" s="159">
        <v>1172.98</v>
      </c>
    </row>
    <row r="2925" spans="2:5" ht="50.1" customHeight="1">
      <c r="B2925" s="116" t="s">
        <v>2867</v>
      </c>
      <c r="C2925" s="116" t="s">
        <v>2868</v>
      </c>
      <c r="D2925" s="116" t="s">
        <v>6220</v>
      </c>
      <c r="E2925" s="159">
        <v>1183.81</v>
      </c>
    </row>
    <row r="2926" spans="2:5" ht="50.1" customHeight="1">
      <c r="B2926" s="116" t="s">
        <v>2869</v>
      </c>
      <c r="C2926" s="116" t="s">
        <v>2870</v>
      </c>
      <c r="D2926" s="116" t="s">
        <v>6220</v>
      </c>
      <c r="E2926" s="208">
        <v>778.8</v>
      </c>
    </row>
    <row r="2927" spans="2:5" ht="50.1" customHeight="1">
      <c r="B2927" s="209">
        <v>72281</v>
      </c>
      <c r="C2927" s="116" t="s">
        <v>2871</v>
      </c>
      <c r="D2927" s="116" t="s">
        <v>6220</v>
      </c>
      <c r="E2927" s="208">
        <v>101.53</v>
      </c>
    </row>
    <row r="2928" spans="2:5" ht="50.1" customHeight="1">
      <c r="B2928" s="209">
        <v>72282</v>
      </c>
      <c r="C2928" s="116" t="s">
        <v>2872</v>
      </c>
      <c r="D2928" s="116" t="s">
        <v>6220</v>
      </c>
      <c r="E2928" s="208">
        <v>139.01</v>
      </c>
    </row>
    <row r="2929" spans="2:5" ht="50.1" customHeight="1">
      <c r="B2929" s="116" t="s">
        <v>2873</v>
      </c>
      <c r="C2929" s="116" t="s">
        <v>2874</v>
      </c>
      <c r="D2929" s="116" t="s">
        <v>6220</v>
      </c>
      <c r="E2929" s="208">
        <v>40.880000000000003</v>
      </c>
    </row>
    <row r="2930" spans="2:5" ht="50.1" customHeight="1">
      <c r="B2930" s="116" t="s">
        <v>2875</v>
      </c>
      <c r="C2930" s="116" t="s">
        <v>2876</v>
      </c>
      <c r="D2930" s="116" t="s">
        <v>6220</v>
      </c>
      <c r="E2930" s="208">
        <v>54.42</v>
      </c>
    </row>
    <row r="2931" spans="2:5" ht="50.1" customHeight="1">
      <c r="B2931" s="116" t="s">
        <v>2877</v>
      </c>
      <c r="C2931" s="116" t="s">
        <v>2878</v>
      </c>
      <c r="D2931" s="116" t="s">
        <v>6220</v>
      </c>
      <c r="E2931" s="208">
        <v>26.17</v>
      </c>
    </row>
    <row r="2932" spans="2:5" ht="50.1" customHeight="1">
      <c r="B2932" s="116" t="s">
        <v>2879</v>
      </c>
      <c r="C2932" s="116" t="s">
        <v>2880</v>
      </c>
      <c r="D2932" s="116" t="s">
        <v>6220</v>
      </c>
      <c r="E2932" s="208">
        <v>34.22</v>
      </c>
    </row>
    <row r="2933" spans="2:5" ht="50.1" customHeight="1">
      <c r="B2933" s="116" t="s">
        <v>2881</v>
      </c>
      <c r="C2933" s="116" t="s">
        <v>2882</v>
      </c>
      <c r="D2933" s="116" t="s">
        <v>6220</v>
      </c>
      <c r="E2933" s="208">
        <v>61.49</v>
      </c>
    </row>
    <row r="2934" spans="2:5" ht="50.1" customHeight="1">
      <c r="B2934" s="116" t="s">
        <v>2883</v>
      </c>
      <c r="C2934" s="116" t="s">
        <v>2884</v>
      </c>
      <c r="D2934" s="116" t="s">
        <v>6220</v>
      </c>
      <c r="E2934" s="208">
        <v>48.87</v>
      </c>
    </row>
    <row r="2935" spans="2:5" ht="50.1" customHeight="1">
      <c r="B2935" s="116" t="s">
        <v>2885</v>
      </c>
      <c r="C2935" s="116" t="s">
        <v>2886</v>
      </c>
      <c r="D2935" s="116" t="s">
        <v>6220</v>
      </c>
      <c r="E2935" s="208">
        <v>55.92</v>
      </c>
    </row>
    <row r="2936" spans="2:5" ht="50.1" customHeight="1">
      <c r="B2936" s="116" t="s">
        <v>2887</v>
      </c>
      <c r="C2936" s="116" t="s">
        <v>2888</v>
      </c>
      <c r="D2936" s="116" t="s">
        <v>6220</v>
      </c>
      <c r="E2936" s="208">
        <v>64.58</v>
      </c>
    </row>
    <row r="2937" spans="2:5" ht="50.1" customHeight="1">
      <c r="B2937" s="116" t="s">
        <v>2889</v>
      </c>
      <c r="C2937" s="116" t="s">
        <v>2890</v>
      </c>
      <c r="D2937" s="116" t="s">
        <v>6220</v>
      </c>
      <c r="E2937" s="208">
        <v>123.99</v>
      </c>
    </row>
    <row r="2938" spans="2:5" ht="50.1" customHeight="1">
      <c r="B2938" s="116" t="s">
        <v>2891</v>
      </c>
      <c r="C2938" s="116" t="s">
        <v>2892</v>
      </c>
      <c r="D2938" s="116" t="s">
        <v>6220</v>
      </c>
      <c r="E2938" s="208">
        <v>277.45999999999998</v>
      </c>
    </row>
    <row r="2939" spans="2:5" ht="50.1" customHeight="1">
      <c r="B2939" s="209">
        <v>83399</v>
      </c>
      <c r="C2939" s="116" t="s">
        <v>2893</v>
      </c>
      <c r="D2939" s="116" t="s">
        <v>6220</v>
      </c>
      <c r="E2939" s="208">
        <v>28.51</v>
      </c>
    </row>
    <row r="2940" spans="2:5" ht="50.1" customHeight="1">
      <c r="B2940" s="209">
        <v>83400</v>
      </c>
      <c r="C2940" s="116" t="s">
        <v>2894</v>
      </c>
      <c r="D2940" s="116" t="s">
        <v>6220</v>
      </c>
      <c r="E2940" s="208">
        <v>87.91</v>
      </c>
    </row>
    <row r="2941" spans="2:5" ht="50.1" customHeight="1">
      <c r="B2941" s="209">
        <v>83401</v>
      </c>
      <c r="C2941" s="116" t="s">
        <v>2895</v>
      </c>
      <c r="D2941" s="116" t="s">
        <v>6220</v>
      </c>
      <c r="E2941" s="208">
        <v>87.91</v>
      </c>
    </row>
    <row r="2942" spans="2:5" ht="50.1" customHeight="1">
      <c r="B2942" s="209">
        <v>83402</v>
      </c>
      <c r="C2942" s="116" t="s">
        <v>2896</v>
      </c>
      <c r="D2942" s="116" t="s">
        <v>6220</v>
      </c>
      <c r="E2942" s="208">
        <v>47.8</v>
      </c>
    </row>
    <row r="2943" spans="2:5" ht="50.1" customHeight="1">
      <c r="B2943" s="209">
        <v>83475</v>
      </c>
      <c r="C2943" s="116" t="s">
        <v>2897</v>
      </c>
      <c r="D2943" s="116" t="s">
        <v>6220</v>
      </c>
      <c r="E2943" s="208">
        <v>365.15</v>
      </c>
    </row>
    <row r="2944" spans="2:5" ht="50.1" customHeight="1">
      <c r="B2944" s="209">
        <v>83478</v>
      </c>
      <c r="C2944" s="116" t="s">
        <v>2898</v>
      </c>
      <c r="D2944" s="116" t="s">
        <v>6220</v>
      </c>
      <c r="E2944" s="208">
        <v>260.11</v>
      </c>
    </row>
    <row r="2945" spans="2:5" ht="50.1" customHeight="1">
      <c r="B2945" s="209">
        <v>83479</v>
      </c>
      <c r="C2945" s="116" t="s">
        <v>2899</v>
      </c>
      <c r="D2945" s="116" t="s">
        <v>6220</v>
      </c>
      <c r="E2945" s="208">
        <v>103.78</v>
      </c>
    </row>
    <row r="2946" spans="2:5" ht="50.1" customHeight="1">
      <c r="B2946" s="209">
        <v>83480</v>
      </c>
      <c r="C2946" s="116" t="s">
        <v>2900</v>
      </c>
      <c r="D2946" s="116" t="s">
        <v>6220</v>
      </c>
      <c r="E2946" s="208">
        <v>81.12</v>
      </c>
    </row>
    <row r="2947" spans="2:5" ht="50.1" customHeight="1">
      <c r="B2947" s="209">
        <v>83481</v>
      </c>
      <c r="C2947" s="116" t="s">
        <v>2901</v>
      </c>
      <c r="D2947" s="116" t="s">
        <v>6220</v>
      </c>
      <c r="E2947" s="208">
        <v>91.63</v>
      </c>
    </row>
    <row r="2948" spans="2:5" ht="50.1" customHeight="1">
      <c r="B2948" s="209">
        <v>97600</v>
      </c>
      <c r="C2948" s="116" t="s">
        <v>2902</v>
      </c>
      <c r="D2948" s="116" t="s">
        <v>6220</v>
      </c>
      <c r="E2948" s="208">
        <v>184.38</v>
      </c>
    </row>
    <row r="2949" spans="2:5" ht="50.1" customHeight="1">
      <c r="B2949" s="209">
        <v>97601</v>
      </c>
      <c r="C2949" s="116" t="s">
        <v>2903</v>
      </c>
      <c r="D2949" s="116" t="s">
        <v>6220</v>
      </c>
      <c r="E2949" s="208">
        <v>200.68</v>
      </c>
    </row>
    <row r="2950" spans="2:5" ht="50.1" customHeight="1">
      <c r="B2950" s="209">
        <v>97605</v>
      </c>
      <c r="C2950" s="116" t="s">
        <v>2904</v>
      </c>
      <c r="D2950" s="116" t="s">
        <v>6220</v>
      </c>
      <c r="E2950" s="208">
        <v>71.5</v>
      </c>
    </row>
    <row r="2951" spans="2:5" ht="50.1" customHeight="1">
      <c r="B2951" s="209">
        <v>97606</v>
      </c>
      <c r="C2951" s="116" t="s">
        <v>2905</v>
      </c>
      <c r="D2951" s="116" t="s">
        <v>6220</v>
      </c>
      <c r="E2951" s="208">
        <v>56.41</v>
      </c>
    </row>
    <row r="2952" spans="2:5" ht="50.1" customHeight="1">
      <c r="B2952" s="209">
        <v>97607</v>
      </c>
      <c r="C2952" s="116" t="s">
        <v>2906</v>
      </c>
      <c r="D2952" s="116" t="s">
        <v>6220</v>
      </c>
      <c r="E2952" s="208">
        <v>81.010000000000005</v>
      </c>
    </row>
    <row r="2953" spans="2:5" ht="50.1" customHeight="1">
      <c r="B2953" s="209">
        <v>97608</v>
      </c>
      <c r="C2953" s="116" t="s">
        <v>2907</v>
      </c>
      <c r="D2953" s="116" t="s">
        <v>6220</v>
      </c>
      <c r="E2953" s="208">
        <v>65.92</v>
      </c>
    </row>
    <row r="2954" spans="2:5" ht="50.1" customHeight="1">
      <c r="B2954" s="116" t="s">
        <v>2908</v>
      </c>
      <c r="C2954" s="116" t="s">
        <v>2909</v>
      </c>
      <c r="D2954" s="116" t="s">
        <v>6220</v>
      </c>
      <c r="E2954" s="159">
        <v>6570.36</v>
      </c>
    </row>
    <row r="2955" spans="2:5" ht="50.1" customHeight="1">
      <c r="B2955" s="116" t="s">
        <v>2910</v>
      </c>
      <c r="C2955" s="116" t="s">
        <v>2911</v>
      </c>
      <c r="D2955" s="116" t="s">
        <v>6220</v>
      </c>
      <c r="E2955" s="159">
        <v>8119.44</v>
      </c>
    </row>
    <row r="2956" spans="2:5" ht="50.1" customHeight="1">
      <c r="B2956" s="116" t="s">
        <v>2912</v>
      </c>
      <c r="C2956" s="116" t="s">
        <v>2913</v>
      </c>
      <c r="D2956" s="116" t="s">
        <v>6220</v>
      </c>
      <c r="E2956" s="159">
        <v>10235.620000000001</v>
      </c>
    </row>
    <row r="2957" spans="2:5" ht="50.1" customHeight="1">
      <c r="B2957" s="116" t="s">
        <v>2914</v>
      </c>
      <c r="C2957" s="116" t="s">
        <v>2915</v>
      </c>
      <c r="D2957" s="116" t="s">
        <v>6220</v>
      </c>
      <c r="E2957" s="159">
        <v>14336.27</v>
      </c>
    </row>
    <row r="2958" spans="2:5" ht="50.1" customHeight="1">
      <c r="B2958" s="116" t="s">
        <v>2916</v>
      </c>
      <c r="C2958" s="116" t="s">
        <v>2917</v>
      </c>
      <c r="D2958" s="116" t="s">
        <v>6220</v>
      </c>
      <c r="E2958" s="159">
        <v>16722.97</v>
      </c>
    </row>
    <row r="2959" spans="2:5" ht="50.1" customHeight="1">
      <c r="B2959" s="116" t="s">
        <v>2918</v>
      </c>
      <c r="C2959" s="116" t="s">
        <v>2919</v>
      </c>
      <c r="D2959" s="116" t="s">
        <v>6220</v>
      </c>
      <c r="E2959" s="159">
        <v>27223.99</v>
      </c>
    </row>
    <row r="2960" spans="2:5" ht="50.1" customHeight="1">
      <c r="B2960" s="116" t="s">
        <v>2920</v>
      </c>
      <c r="C2960" s="116" t="s">
        <v>2921</v>
      </c>
      <c r="D2960" s="116" t="s">
        <v>6220</v>
      </c>
      <c r="E2960" s="159">
        <v>4536.33</v>
      </c>
    </row>
    <row r="2961" spans="2:5" ht="50.1" customHeight="1">
      <c r="B2961" s="116" t="s">
        <v>2922</v>
      </c>
      <c r="C2961" s="116" t="s">
        <v>2923</v>
      </c>
      <c r="D2961" s="116" t="s">
        <v>6220</v>
      </c>
      <c r="E2961" s="159">
        <v>5079.22</v>
      </c>
    </row>
    <row r="2962" spans="2:5" ht="50.1" customHeight="1">
      <c r="B2962" s="116" t="s">
        <v>2924</v>
      </c>
      <c r="C2962" s="116" t="s">
        <v>2925</v>
      </c>
      <c r="D2962" s="116" t="s">
        <v>6220</v>
      </c>
      <c r="E2962" s="159">
        <v>37304.620000000003</v>
      </c>
    </row>
    <row r="2963" spans="2:5" ht="50.1" customHeight="1">
      <c r="B2963" s="116" t="s">
        <v>2926</v>
      </c>
      <c r="C2963" s="116" t="s">
        <v>2927</v>
      </c>
      <c r="D2963" s="116" t="s">
        <v>6220</v>
      </c>
      <c r="E2963" s="159">
        <v>52182.84</v>
      </c>
    </row>
    <row r="2964" spans="2:5" ht="50.1" customHeight="1">
      <c r="B2964" s="209">
        <v>93128</v>
      </c>
      <c r="C2964" s="116" t="s">
        <v>2928</v>
      </c>
      <c r="D2964" s="116" t="s">
        <v>6220</v>
      </c>
      <c r="E2964" s="208">
        <v>95.81</v>
      </c>
    </row>
    <row r="2965" spans="2:5" ht="50.1" customHeight="1">
      <c r="B2965" s="209">
        <v>93137</v>
      </c>
      <c r="C2965" s="116" t="s">
        <v>2929</v>
      </c>
      <c r="D2965" s="116" t="s">
        <v>6220</v>
      </c>
      <c r="E2965" s="208">
        <v>112.58</v>
      </c>
    </row>
    <row r="2966" spans="2:5" ht="50.1" customHeight="1">
      <c r="B2966" s="209">
        <v>93138</v>
      </c>
      <c r="C2966" s="116" t="s">
        <v>2930</v>
      </c>
      <c r="D2966" s="116" t="s">
        <v>6220</v>
      </c>
      <c r="E2966" s="208">
        <v>106.58</v>
      </c>
    </row>
    <row r="2967" spans="2:5" ht="50.1" customHeight="1">
      <c r="B2967" s="209">
        <v>93139</v>
      </c>
      <c r="C2967" s="116" t="s">
        <v>2931</v>
      </c>
      <c r="D2967" s="116" t="s">
        <v>6220</v>
      </c>
      <c r="E2967" s="208">
        <v>134.08000000000001</v>
      </c>
    </row>
    <row r="2968" spans="2:5" ht="50.1" customHeight="1">
      <c r="B2968" s="209">
        <v>93140</v>
      </c>
      <c r="C2968" s="116" t="s">
        <v>2932</v>
      </c>
      <c r="D2968" s="116" t="s">
        <v>6220</v>
      </c>
      <c r="E2968" s="208">
        <v>126.61</v>
      </c>
    </row>
    <row r="2969" spans="2:5" ht="50.1" customHeight="1">
      <c r="B2969" s="209">
        <v>93141</v>
      </c>
      <c r="C2969" s="116" t="s">
        <v>2933</v>
      </c>
      <c r="D2969" s="116" t="s">
        <v>6220</v>
      </c>
      <c r="E2969" s="208">
        <v>113.87</v>
      </c>
    </row>
    <row r="2970" spans="2:5" ht="50.1" customHeight="1">
      <c r="B2970" s="209">
        <v>93142</v>
      </c>
      <c r="C2970" s="116" t="s">
        <v>2934</v>
      </c>
      <c r="D2970" s="116" t="s">
        <v>6220</v>
      </c>
      <c r="E2970" s="208">
        <v>127.41</v>
      </c>
    </row>
    <row r="2971" spans="2:5" ht="50.1" customHeight="1">
      <c r="B2971" s="209">
        <v>93143</v>
      </c>
      <c r="C2971" s="116" t="s">
        <v>2935</v>
      </c>
      <c r="D2971" s="116" t="s">
        <v>6220</v>
      </c>
      <c r="E2971" s="208">
        <v>115.36</v>
      </c>
    </row>
    <row r="2972" spans="2:5" ht="50.1" customHeight="1">
      <c r="B2972" s="209">
        <v>93144</v>
      </c>
      <c r="C2972" s="116" t="s">
        <v>2936</v>
      </c>
      <c r="D2972" s="116" t="s">
        <v>6220</v>
      </c>
      <c r="E2972" s="208">
        <v>141.6</v>
      </c>
    </row>
    <row r="2973" spans="2:5" ht="50.1" customHeight="1">
      <c r="B2973" s="209">
        <v>93145</v>
      </c>
      <c r="C2973" s="116" t="s">
        <v>2937</v>
      </c>
      <c r="D2973" s="116" t="s">
        <v>6220</v>
      </c>
      <c r="E2973" s="208">
        <v>137.19</v>
      </c>
    </row>
    <row r="2974" spans="2:5" ht="50.1" customHeight="1">
      <c r="B2974" s="209">
        <v>93146</v>
      </c>
      <c r="C2974" s="116" t="s">
        <v>2938</v>
      </c>
      <c r="D2974" s="116" t="s">
        <v>6220</v>
      </c>
      <c r="E2974" s="208">
        <v>147.96</v>
      </c>
    </row>
    <row r="2975" spans="2:5" ht="50.1" customHeight="1">
      <c r="B2975" s="209">
        <v>93147</v>
      </c>
      <c r="C2975" s="116" t="s">
        <v>2939</v>
      </c>
      <c r="D2975" s="116" t="s">
        <v>6220</v>
      </c>
      <c r="E2975" s="208">
        <v>168.02</v>
      </c>
    </row>
    <row r="2976" spans="2:5" ht="50.1" customHeight="1">
      <c r="B2976" s="209">
        <v>8260</v>
      </c>
      <c r="C2976" s="116" t="s">
        <v>2940</v>
      </c>
      <c r="D2976" s="116" t="s">
        <v>6220</v>
      </c>
      <c r="E2976" s="159">
        <v>2633.76</v>
      </c>
    </row>
    <row r="2977" spans="2:5" ht="50.1" customHeight="1">
      <c r="B2977" s="209">
        <v>72315</v>
      </c>
      <c r="C2977" s="116" t="s">
        <v>2941</v>
      </c>
      <c r="D2977" s="116" t="s">
        <v>6220</v>
      </c>
      <c r="E2977" s="208">
        <v>26.06</v>
      </c>
    </row>
    <row r="2978" spans="2:5" ht="50.1" customHeight="1">
      <c r="B2978" s="209">
        <v>96971</v>
      </c>
      <c r="C2978" s="116" t="s">
        <v>2942</v>
      </c>
      <c r="D2978" s="116" t="s">
        <v>6465</v>
      </c>
      <c r="E2978" s="208">
        <v>19.489999999999998</v>
      </c>
    </row>
    <row r="2979" spans="2:5" ht="50.1" customHeight="1">
      <c r="B2979" s="209">
        <v>96972</v>
      </c>
      <c r="C2979" s="116" t="s">
        <v>2943</v>
      </c>
      <c r="D2979" s="116" t="s">
        <v>6465</v>
      </c>
      <c r="E2979" s="208">
        <v>26.31</v>
      </c>
    </row>
    <row r="2980" spans="2:5" ht="50.1" customHeight="1">
      <c r="B2980" s="209">
        <v>96973</v>
      </c>
      <c r="C2980" s="116" t="s">
        <v>2944</v>
      </c>
      <c r="D2980" s="116" t="s">
        <v>6465</v>
      </c>
      <c r="E2980" s="208">
        <v>32.729999999999997</v>
      </c>
    </row>
    <row r="2981" spans="2:5" ht="50.1" customHeight="1">
      <c r="B2981" s="209">
        <v>96974</v>
      </c>
      <c r="C2981" s="116" t="s">
        <v>2945</v>
      </c>
      <c r="D2981" s="116" t="s">
        <v>6465</v>
      </c>
      <c r="E2981" s="208">
        <v>41.05</v>
      </c>
    </row>
    <row r="2982" spans="2:5" ht="50.1" customHeight="1">
      <c r="B2982" s="209">
        <v>96975</v>
      </c>
      <c r="C2982" s="116" t="s">
        <v>2946</v>
      </c>
      <c r="D2982" s="116" t="s">
        <v>6465</v>
      </c>
      <c r="E2982" s="208">
        <v>51.86</v>
      </c>
    </row>
    <row r="2983" spans="2:5" ht="50.1" customHeight="1">
      <c r="B2983" s="209">
        <v>96976</v>
      </c>
      <c r="C2983" s="116" t="s">
        <v>2947</v>
      </c>
      <c r="D2983" s="116" t="s">
        <v>6465</v>
      </c>
      <c r="E2983" s="208">
        <v>65.989999999999995</v>
      </c>
    </row>
    <row r="2984" spans="2:5" ht="50.1" customHeight="1">
      <c r="B2984" s="209">
        <v>96977</v>
      </c>
      <c r="C2984" s="116" t="s">
        <v>2948</v>
      </c>
      <c r="D2984" s="116" t="s">
        <v>6465</v>
      </c>
      <c r="E2984" s="208">
        <v>23.11</v>
      </c>
    </row>
    <row r="2985" spans="2:5" ht="50.1" customHeight="1">
      <c r="B2985" s="209">
        <v>96978</v>
      </c>
      <c r="C2985" s="116" t="s">
        <v>2949</v>
      </c>
      <c r="D2985" s="116" t="s">
        <v>6465</v>
      </c>
      <c r="E2985" s="208">
        <v>32.32</v>
      </c>
    </row>
    <row r="2986" spans="2:5" ht="50.1" customHeight="1">
      <c r="B2986" s="209">
        <v>96979</v>
      </c>
      <c r="C2986" s="116" t="s">
        <v>2950</v>
      </c>
      <c r="D2986" s="116" t="s">
        <v>6465</v>
      </c>
      <c r="E2986" s="208">
        <v>45.19</v>
      </c>
    </row>
    <row r="2987" spans="2:5" ht="50.1" customHeight="1">
      <c r="B2987" s="209">
        <v>96984</v>
      </c>
      <c r="C2987" s="116" t="s">
        <v>2951</v>
      </c>
      <c r="D2987" s="116" t="s">
        <v>6220</v>
      </c>
      <c r="E2987" s="208">
        <v>36.549999999999997</v>
      </c>
    </row>
    <row r="2988" spans="2:5" ht="50.1" customHeight="1">
      <c r="B2988" s="209">
        <v>96985</v>
      </c>
      <c r="C2988" s="116" t="s">
        <v>2952</v>
      </c>
      <c r="D2988" s="116" t="s">
        <v>6220</v>
      </c>
      <c r="E2988" s="208">
        <v>44.58</v>
      </c>
    </row>
    <row r="2989" spans="2:5" ht="50.1" customHeight="1">
      <c r="B2989" s="209">
        <v>96986</v>
      </c>
      <c r="C2989" s="116" t="s">
        <v>2953</v>
      </c>
      <c r="D2989" s="116" t="s">
        <v>6220</v>
      </c>
      <c r="E2989" s="208">
        <v>66.680000000000007</v>
      </c>
    </row>
    <row r="2990" spans="2:5" ht="50.1" customHeight="1">
      <c r="B2990" s="209">
        <v>96987</v>
      </c>
      <c r="C2990" s="116" t="s">
        <v>2954</v>
      </c>
      <c r="D2990" s="116" t="s">
        <v>6220</v>
      </c>
      <c r="E2990" s="208">
        <v>97.72</v>
      </c>
    </row>
    <row r="2991" spans="2:5" ht="50.1" customHeight="1">
      <c r="B2991" s="209">
        <v>96988</v>
      </c>
      <c r="C2991" s="116" t="s">
        <v>2955</v>
      </c>
      <c r="D2991" s="116" t="s">
        <v>6220</v>
      </c>
      <c r="E2991" s="208">
        <v>143.12</v>
      </c>
    </row>
    <row r="2992" spans="2:5" ht="50.1" customHeight="1">
      <c r="B2992" s="209">
        <v>96989</v>
      </c>
      <c r="C2992" s="116" t="s">
        <v>2956</v>
      </c>
      <c r="D2992" s="116" t="s">
        <v>6220</v>
      </c>
      <c r="E2992" s="208">
        <v>94.18</v>
      </c>
    </row>
    <row r="2993" spans="2:5" ht="50.1" customHeight="1">
      <c r="B2993" s="209">
        <v>98463</v>
      </c>
      <c r="C2993" s="116" t="s">
        <v>2957</v>
      </c>
      <c r="D2993" s="116" t="s">
        <v>6220</v>
      </c>
      <c r="E2993" s="208">
        <v>18.55</v>
      </c>
    </row>
    <row r="2994" spans="2:5" ht="50.1" customHeight="1">
      <c r="B2994" s="209">
        <v>9535</v>
      </c>
      <c r="C2994" s="116" t="s">
        <v>2958</v>
      </c>
      <c r="D2994" s="116" t="s">
        <v>6220</v>
      </c>
      <c r="E2994" s="208">
        <v>67.98</v>
      </c>
    </row>
    <row r="2995" spans="2:5" ht="50.1" customHeight="1">
      <c r="B2995" s="209">
        <v>72327</v>
      </c>
      <c r="C2995" s="116" t="s">
        <v>2959</v>
      </c>
      <c r="D2995" s="116" t="s">
        <v>6220</v>
      </c>
      <c r="E2995" s="208">
        <v>7.58</v>
      </c>
    </row>
    <row r="2996" spans="2:5" ht="50.1" customHeight="1">
      <c r="B2996" s="209">
        <v>72328</v>
      </c>
      <c r="C2996" s="116" t="s">
        <v>2960</v>
      </c>
      <c r="D2996" s="116" t="s">
        <v>6220</v>
      </c>
      <c r="E2996" s="208">
        <v>9.68</v>
      </c>
    </row>
    <row r="2997" spans="2:5" ht="50.1" customHeight="1">
      <c r="B2997" s="209">
        <v>72330</v>
      </c>
      <c r="C2997" s="116" t="s">
        <v>2961</v>
      </c>
      <c r="D2997" s="116" t="s">
        <v>6220</v>
      </c>
      <c r="E2997" s="208">
        <v>55.36</v>
      </c>
    </row>
    <row r="2998" spans="2:5" ht="50.1" customHeight="1">
      <c r="B2998" s="116" t="s">
        <v>2962</v>
      </c>
      <c r="C2998" s="116" t="s">
        <v>2963</v>
      </c>
      <c r="D2998" s="116" t="s">
        <v>6220</v>
      </c>
      <c r="E2998" s="208">
        <v>227.89</v>
      </c>
    </row>
    <row r="2999" spans="2:5" ht="50.1" customHeight="1">
      <c r="B2999" s="116" t="s">
        <v>2964</v>
      </c>
      <c r="C2999" s="116" t="s">
        <v>2965</v>
      </c>
      <c r="D2999" s="116" t="s">
        <v>6220</v>
      </c>
      <c r="E2999" s="208">
        <v>350.8</v>
      </c>
    </row>
    <row r="3000" spans="2:5" ht="50.1" customHeight="1">
      <c r="B3000" s="116" t="s">
        <v>2966</v>
      </c>
      <c r="C3000" s="116" t="s">
        <v>2967</v>
      </c>
      <c r="D3000" s="116" t="s">
        <v>6220</v>
      </c>
      <c r="E3000" s="208">
        <v>648.70000000000005</v>
      </c>
    </row>
    <row r="3001" spans="2:5" ht="50.1" customHeight="1">
      <c r="B3001" s="209">
        <v>83482</v>
      </c>
      <c r="C3001" s="116" t="s">
        <v>2968</v>
      </c>
      <c r="D3001" s="116" t="s">
        <v>6220</v>
      </c>
      <c r="E3001" s="208">
        <v>55.36</v>
      </c>
    </row>
    <row r="3002" spans="2:5" ht="50.1" customHeight="1">
      <c r="B3002" s="209">
        <v>83487</v>
      </c>
      <c r="C3002" s="116" t="s">
        <v>2969</v>
      </c>
      <c r="D3002" s="116" t="s">
        <v>6220</v>
      </c>
      <c r="E3002" s="208">
        <v>106.54</v>
      </c>
    </row>
    <row r="3003" spans="2:5" ht="50.1" customHeight="1">
      <c r="B3003" s="209">
        <v>83490</v>
      </c>
      <c r="C3003" s="116" t="s">
        <v>2970</v>
      </c>
      <c r="D3003" s="116" t="s">
        <v>6220</v>
      </c>
      <c r="E3003" s="208">
        <v>224.97</v>
      </c>
    </row>
    <row r="3004" spans="2:5" ht="50.1" customHeight="1">
      <c r="B3004" s="209">
        <v>83491</v>
      </c>
      <c r="C3004" s="116" t="s">
        <v>2971</v>
      </c>
      <c r="D3004" s="116" t="s">
        <v>6220</v>
      </c>
      <c r="E3004" s="208">
        <v>314.95</v>
      </c>
    </row>
    <row r="3005" spans="2:5" ht="50.1" customHeight="1">
      <c r="B3005" s="209">
        <v>83492</v>
      </c>
      <c r="C3005" s="116" t="s">
        <v>2972</v>
      </c>
      <c r="D3005" s="116" t="s">
        <v>6220</v>
      </c>
      <c r="E3005" s="208">
        <v>477.68</v>
      </c>
    </row>
    <row r="3006" spans="2:5" ht="50.1" customHeight="1">
      <c r="B3006" s="209">
        <v>83493</v>
      </c>
      <c r="C3006" s="116" t="s">
        <v>2973</v>
      </c>
      <c r="D3006" s="116" t="s">
        <v>6220</v>
      </c>
      <c r="E3006" s="208">
        <v>55.36</v>
      </c>
    </row>
    <row r="3007" spans="2:5" ht="50.1" customHeight="1">
      <c r="B3007" s="209">
        <v>85195</v>
      </c>
      <c r="C3007" s="116" t="s">
        <v>2974</v>
      </c>
      <c r="D3007" s="116" t="s">
        <v>6220</v>
      </c>
      <c r="E3007" s="208">
        <v>67.680000000000007</v>
      </c>
    </row>
    <row r="3008" spans="2:5" ht="50.1" customHeight="1">
      <c r="B3008" s="209">
        <v>88547</v>
      </c>
      <c r="C3008" s="116" t="s">
        <v>2975</v>
      </c>
      <c r="D3008" s="116" t="s">
        <v>6220</v>
      </c>
      <c r="E3008" s="208">
        <v>73.87</v>
      </c>
    </row>
    <row r="3009" spans="2:5" ht="50.1" customHeight="1">
      <c r="B3009" s="209">
        <v>72283</v>
      </c>
      <c r="C3009" s="116" t="s">
        <v>2976</v>
      </c>
      <c r="D3009" s="116" t="s">
        <v>6220</v>
      </c>
      <c r="E3009" s="208">
        <v>748.52</v>
      </c>
    </row>
    <row r="3010" spans="2:5" ht="50.1" customHeight="1">
      <c r="B3010" s="209">
        <v>72287</v>
      </c>
      <c r="C3010" s="116" t="s">
        <v>2977</v>
      </c>
      <c r="D3010" s="116" t="s">
        <v>6220</v>
      </c>
      <c r="E3010" s="208">
        <v>189.5</v>
      </c>
    </row>
    <row r="3011" spans="2:5" ht="50.1" customHeight="1">
      <c r="B3011" s="209">
        <v>72288</v>
      </c>
      <c r="C3011" s="116" t="s">
        <v>2978</v>
      </c>
      <c r="D3011" s="116" t="s">
        <v>6220</v>
      </c>
      <c r="E3011" s="208">
        <v>236.15</v>
      </c>
    </row>
    <row r="3012" spans="2:5" ht="50.1" customHeight="1">
      <c r="B3012" s="209">
        <v>72553</v>
      </c>
      <c r="C3012" s="116" t="s">
        <v>2979</v>
      </c>
      <c r="D3012" s="116" t="s">
        <v>6220</v>
      </c>
      <c r="E3012" s="208">
        <v>128.30000000000001</v>
      </c>
    </row>
    <row r="3013" spans="2:5" ht="50.1" customHeight="1">
      <c r="B3013" s="209">
        <v>72554</v>
      </c>
      <c r="C3013" s="116" t="s">
        <v>2980</v>
      </c>
      <c r="D3013" s="116" t="s">
        <v>6220</v>
      </c>
      <c r="E3013" s="208">
        <v>429.84</v>
      </c>
    </row>
    <row r="3014" spans="2:5" ht="50.1" customHeight="1">
      <c r="B3014" s="116" t="s">
        <v>2981</v>
      </c>
      <c r="C3014" s="116" t="s">
        <v>2982</v>
      </c>
      <c r="D3014" s="116" t="s">
        <v>6220</v>
      </c>
      <c r="E3014" s="208">
        <v>134.43</v>
      </c>
    </row>
    <row r="3015" spans="2:5" ht="50.1" customHeight="1">
      <c r="B3015" s="116" t="s">
        <v>2983</v>
      </c>
      <c r="C3015" s="116" t="s">
        <v>2984</v>
      </c>
      <c r="D3015" s="116" t="s">
        <v>6220</v>
      </c>
      <c r="E3015" s="208">
        <v>138.47</v>
      </c>
    </row>
    <row r="3016" spans="2:5" ht="50.1" customHeight="1">
      <c r="B3016" s="209">
        <v>83633</v>
      </c>
      <c r="C3016" s="116" t="s">
        <v>2985</v>
      </c>
      <c r="D3016" s="116" t="s">
        <v>6220</v>
      </c>
      <c r="E3016" s="159">
        <v>2126.13</v>
      </c>
    </row>
    <row r="3017" spans="2:5" ht="50.1" customHeight="1">
      <c r="B3017" s="209">
        <v>83634</v>
      </c>
      <c r="C3017" s="116" t="s">
        <v>2986</v>
      </c>
      <c r="D3017" s="116" t="s">
        <v>6220</v>
      </c>
      <c r="E3017" s="208">
        <v>403.66</v>
      </c>
    </row>
    <row r="3018" spans="2:5" ht="50.1" customHeight="1">
      <c r="B3018" s="209">
        <v>83635</v>
      </c>
      <c r="C3018" s="116" t="s">
        <v>2987</v>
      </c>
      <c r="D3018" s="116" t="s">
        <v>6220</v>
      </c>
      <c r="E3018" s="208">
        <v>155.97</v>
      </c>
    </row>
    <row r="3019" spans="2:5" ht="50.1" customHeight="1">
      <c r="B3019" s="209">
        <v>96765</v>
      </c>
      <c r="C3019" s="116" t="s">
        <v>2988</v>
      </c>
      <c r="D3019" s="116" t="s">
        <v>6220</v>
      </c>
      <c r="E3019" s="208">
        <v>879.94</v>
      </c>
    </row>
    <row r="3020" spans="2:5" ht="50.1" customHeight="1">
      <c r="B3020" s="209">
        <v>72337</v>
      </c>
      <c r="C3020" s="116" t="s">
        <v>2989</v>
      </c>
      <c r="D3020" s="116" t="s">
        <v>6220</v>
      </c>
      <c r="E3020" s="208">
        <v>19.54</v>
      </c>
    </row>
    <row r="3021" spans="2:5" ht="50.1" customHeight="1">
      <c r="B3021" s="116" t="s">
        <v>2990</v>
      </c>
      <c r="C3021" s="116" t="s">
        <v>2991</v>
      </c>
      <c r="D3021" s="116" t="s">
        <v>6220</v>
      </c>
      <c r="E3021" s="208">
        <v>162.18</v>
      </c>
    </row>
    <row r="3022" spans="2:5" ht="50.1" customHeight="1">
      <c r="B3022" s="116" t="s">
        <v>2992</v>
      </c>
      <c r="C3022" s="116" t="s">
        <v>2993</v>
      </c>
      <c r="D3022" s="116" t="s">
        <v>6220</v>
      </c>
      <c r="E3022" s="208">
        <v>296.98</v>
      </c>
    </row>
    <row r="3023" spans="2:5" ht="50.1" customHeight="1">
      <c r="B3023" s="116" t="s">
        <v>2994</v>
      </c>
      <c r="C3023" s="116" t="s">
        <v>2995</v>
      </c>
      <c r="D3023" s="116" t="s">
        <v>6220</v>
      </c>
      <c r="E3023" s="208">
        <v>956.49</v>
      </c>
    </row>
    <row r="3024" spans="2:5" ht="50.1" customHeight="1">
      <c r="B3024" s="209">
        <v>83366</v>
      </c>
      <c r="C3024" s="116" t="s">
        <v>2996</v>
      </c>
      <c r="D3024" s="116" t="s">
        <v>6220</v>
      </c>
      <c r="E3024" s="208">
        <v>51.71</v>
      </c>
    </row>
    <row r="3025" spans="2:5" ht="50.1" customHeight="1">
      <c r="B3025" s="209">
        <v>83367</v>
      </c>
      <c r="C3025" s="116" t="s">
        <v>2997</v>
      </c>
      <c r="D3025" s="116" t="s">
        <v>6220</v>
      </c>
      <c r="E3025" s="208">
        <v>308.74</v>
      </c>
    </row>
    <row r="3026" spans="2:5" ht="50.1" customHeight="1">
      <c r="B3026" s="209">
        <v>83368</v>
      </c>
      <c r="C3026" s="116" t="s">
        <v>2998</v>
      </c>
      <c r="D3026" s="116" t="s">
        <v>6220</v>
      </c>
      <c r="E3026" s="208">
        <v>860.33</v>
      </c>
    </row>
    <row r="3027" spans="2:5" ht="50.1" customHeight="1">
      <c r="B3027" s="209">
        <v>83369</v>
      </c>
      <c r="C3027" s="116" t="s">
        <v>2999</v>
      </c>
      <c r="D3027" s="116" t="s">
        <v>6220</v>
      </c>
      <c r="E3027" s="208">
        <v>209.63</v>
      </c>
    </row>
    <row r="3028" spans="2:5" ht="50.1" customHeight="1">
      <c r="B3028" s="209">
        <v>83370</v>
      </c>
      <c r="C3028" s="116" t="s">
        <v>3000</v>
      </c>
      <c r="D3028" s="116" t="s">
        <v>6220</v>
      </c>
      <c r="E3028" s="208">
        <v>136.13</v>
      </c>
    </row>
    <row r="3029" spans="2:5" ht="50.1" customHeight="1">
      <c r="B3029" s="209">
        <v>83371</v>
      </c>
      <c r="C3029" s="116" t="s">
        <v>3001</v>
      </c>
      <c r="D3029" s="116" t="s">
        <v>6220</v>
      </c>
      <c r="E3029" s="208">
        <v>85.1</v>
      </c>
    </row>
    <row r="3030" spans="2:5" ht="50.1" customHeight="1">
      <c r="B3030" s="209">
        <v>84676</v>
      </c>
      <c r="C3030" s="116" t="s">
        <v>3002</v>
      </c>
      <c r="D3030" s="116" t="s">
        <v>6220</v>
      </c>
      <c r="E3030" s="208">
        <v>288.48</v>
      </c>
    </row>
    <row r="3031" spans="2:5" ht="50.1" customHeight="1">
      <c r="B3031" s="209">
        <v>84796</v>
      </c>
      <c r="C3031" s="116" t="s">
        <v>3003</v>
      </c>
      <c r="D3031" s="116" t="s">
        <v>6220</v>
      </c>
      <c r="E3031" s="208">
        <v>445.29</v>
      </c>
    </row>
    <row r="3032" spans="2:5" ht="50.1" customHeight="1">
      <c r="B3032" s="209">
        <v>84798</v>
      </c>
      <c r="C3032" s="116" t="s">
        <v>3004</v>
      </c>
      <c r="D3032" s="116" t="s">
        <v>6220</v>
      </c>
      <c r="E3032" s="208">
        <v>202.49</v>
      </c>
    </row>
    <row r="3033" spans="2:5" ht="50.1" customHeight="1">
      <c r="B3033" s="209">
        <v>98261</v>
      </c>
      <c r="C3033" s="116" t="s">
        <v>3005</v>
      </c>
      <c r="D3033" s="116" t="s">
        <v>6465</v>
      </c>
      <c r="E3033" s="208">
        <v>2.38</v>
      </c>
    </row>
    <row r="3034" spans="2:5" ht="50.1" customHeight="1">
      <c r="B3034" s="209">
        <v>98262</v>
      </c>
      <c r="C3034" s="116" t="s">
        <v>3006</v>
      </c>
      <c r="D3034" s="116" t="s">
        <v>6465</v>
      </c>
      <c r="E3034" s="208">
        <v>2.73</v>
      </c>
    </row>
    <row r="3035" spans="2:5" ht="50.1" customHeight="1">
      <c r="B3035" s="209">
        <v>98263</v>
      </c>
      <c r="C3035" s="116" t="s">
        <v>3007</v>
      </c>
      <c r="D3035" s="116" t="s">
        <v>6465</v>
      </c>
      <c r="E3035" s="208">
        <v>3.15</v>
      </c>
    </row>
    <row r="3036" spans="2:5" ht="50.1" customHeight="1">
      <c r="B3036" s="209">
        <v>98264</v>
      </c>
      <c r="C3036" s="116" t="s">
        <v>3008</v>
      </c>
      <c r="D3036" s="116" t="s">
        <v>6465</v>
      </c>
      <c r="E3036" s="208">
        <v>3.47</v>
      </c>
    </row>
    <row r="3037" spans="2:5" ht="50.1" customHeight="1">
      <c r="B3037" s="209">
        <v>98265</v>
      </c>
      <c r="C3037" s="116" t="s">
        <v>3009</v>
      </c>
      <c r="D3037" s="116" t="s">
        <v>6465</v>
      </c>
      <c r="E3037" s="208">
        <v>3.96</v>
      </c>
    </row>
    <row r="3038" spans="2:5" ht="50.1" customHeight="1">
      <c r="B3038" s="209">
        <v>98266</v>
      </c>
      <c r="C3038" s="116" t="s">
        <v>3010</v>
      </c>
      <c r="D3038" s="116" t="s">
        <v>6465</v>
      </c>
      <c r="E3038" s="208">
        <v>4.24</v>
      </c>
    </row>
    <row r="3039" spans="2:5" ht="50.1" customHeight="1">
      <c r="B3039" s="209">
        <v>98267</v>
      </c>
      <c r="C3039" s="116" t="s">
        <v>3011</v>
      </c>
      <c r="D3039" s="116" t="s">
        <v>6465</v>
      </c>
      <c r="E3039" s="208">
        <v>6.75</v>
      </c>
    </row>
    <row r="3040" spans="2:5" ht="50.1" customHeight="1">
      <c r="B3040" s="209">
        <v>98268</v>
      </c>
      <c r="C3040" s="116" t="s">
        <v>3012</v>
      </c>
      <c r="D3040" s="116" t="s">
        <v>6465</v>
      </c>
      <c r="E3040" s="208">
        <v>10.64</v>
      </c>
    </row>
    <row r="3041" spans="2:5" ht="50.1" customHeight="1">
      <c r="B3041" s="209">
        <v>98269</v>
      </c>
      <c r="C3041" s="116" t="s">
        <v>3013</v>
      </c>
      <c r="D3041" s="116" t="s">
        <v>6465</v>
      </c>
      <c r="E3041" s="208">
        <v>13.58</v>
      </c>
    </row>
    <row r="3042" spans="2:5" ht="50.1" customHeight="1">
      <c r="B3042" s="209">
        <v>98270</v>
      </c>
      <c r="C3042" s="116" t="s">
        <v>3014</v>
      </c>
      <c r="D3042" s="116" t="s">
        <v>6465</v>
      </c>
      <c r="E3042" s="208">
        <v>21.59</v>
      </c>
    </row>
    <row r="3043" spans="2:5" ht="50.1" customHeight="1">
      <c r="B3043" s="209">
        <v>98271</v>
      </c>
      <c r="C3043" s="116" t="s">
        <v>3015</v>
      </c>
      <c r="D3043" s="116" t="s">
        <v>6465</v>
      </c>
      <c r="E3043" s="208">
        <v>33.020000000000003</v>
      </c>
    </row>
    <row r="3044" spans="2:5" ht="50.1" customHeight="1">
      <c r="B3044" s="209">
        <v>98272</v>
      </c>
      <c r="C3044" s="116" t="s">
        <v>3016</v>
      </c>
      <c r="D3044" s="116" t="s">
        <v>6465</v>
      </c>
      <c r="E3044" s="208">
        <v>76.33</v>
      </c>
    </row>
    <row r="3045" spans="2:5" ht="50.1" customHeight="1">
      <c r="B3045" s="209">
        <v>98273</v>
      </c>
      <c r="C3045" s="116" t="s">
        <v>3017</v>
      </c>
      <c r="D3045" s="116" t="s">
        <v>6465</v>
      </c>
      <c r="E3045" s="208">
        <v>1.48</v>
      </c>
    </row>
    <row r="3046" spans="2:5" ht="50.1" customHeight="1">
      <c r="B3046" s="209">
        <v>98274</v>
      </c>
      <c r="C3046" s="116" t="s">
        <v>3018</v>
      </c>
      <c r="D3046" s="116" t="s">
        <v>6465</v>
      </c>
      <c r="E3046" s="208">
        <v>1.95</v>
      </c>
    </row>
    <row r="3047" spans="2:5" ht="50.1" customHeight="1">
      <c r="B3047" s="209">
        <v>98275</v>
      </c>
      <c r="C3047" s="116" t="s">
        <v>3019</v>
      </c>
      <c r="D3047" s="116" t="s">
        <v>6465</v>
      </c>
      <c r="E3047" s="208">
        <v>2.2400000000000002</v>
      </c>
    </row>
    <row r="3048" spans="2:5" ht="50.1" customHeight="1">
      <c r="B3048" s="209">
        <v>98276</v>
      </c>
      <c r="C3048" s="116" t="s">
        <v>3020</v>
      </c>
      <c r="D3048" s="116" t="s">
        <v>6465</v>
      </c>
      <c r="E3048" s="208">
        <v>4.75</v>
      </c>
    </row>
    <row r="3049" spans="2:5" ht="50.1" customHeight="1">
      <c r="B3049" s="209">
        <v>98277</v>
      </c>
      <c r="C3049" s="116" t="s">
        <v>3021</v>
      </c>
      <c r="D3049" s="116" t="s">
        <v>6465</v>
      </c>
      <c r="E3049" s="208">
        <v>8.65</v>
      </c>
    </row>
    <row r="3050" spans="2:5" ht="50.1" customHeight="1">
      <c r="B3050" s="209">
        <v>98278</v>
      </c>
      <c r="C3050" s="116" t="s">
        <v>3022</v>
      </c>
      <c r="D3050" s="116" t="s">
        <v>6465</v>
      </c>
      <c r="E3050" s="208">
        <v>11.58</v>
      </c>
    </row>
    <row r="3051" spans="2:5" ht="50.1" customHeight="1">
      <c r="B3051" s="209">
        <v>98279</v>
      </c>
      <c r="C3051" s="116" t="s">
        <v>3023</v>
      </c>
      <c r="D3051" s="116" t="s">
        <v>6465</v>
      </c>
      <c r="E3051" s="208">
        <v>19.59</v>
      </c>
    </row>
    <row r="3052" spans="2:5" ht="50.1" customHeight="1">
      <c r="B3052" s="209">
        <v>98280</v>
      </c>
      <c r="C3052" s="116" t="s">
        <v>3024</v>
      </c>
      <c r="D3052" s="116" t="s">
        <v>6465</v>
      </c>
      <c r="E3052" s="208">
        <v>4.9400000000000004</v>
      </c>
    </row>
    <row r="3053" spans="2:5" ht="50.1" customHeight="1">
      <c r="B3053" s="209">
        <v>98281</v>
      </c>
      <c r="C3053" s="116" t="s">
        <v>3025</v>
      </c>
      <c r="D3053" s="116" t="s">
        <v>6465</v>
      </c>
      <c r="E3053" s="208">
        <v>5.3</v>
      </c>
    </row>
    <row r="3054" spans="2:5" ht="50.1" customHeight="1">
      <c r="B3054" s="209">
        <v>98282</v>
      </c>
      <c r="C3054" s="116" t="s">
        <v>3026</v>
      </c>
      <c r="D3054" s="116" t="s">
        <v>6465</v>
      </c>
      <c r="E3054" s="208">
        <v>5.72</v>
      </c>
    </row>
    <row r="3055" spans="2:5" ht="50.1" customHeight="1">
      <c r="B3055" s="209">
        <v>98283</v>
      </c>
      <c r="C3055" s="116" t="s">
        <v>3027</v>
      </c>
      <c r="D3055" s="116" t="s">
        <v>6465</v>
      </c>
      <c r="E3055" s="208">
        <v>6.04</v>
      </c>
    </row>
    <row r="3056" spans="2:5" ht="50.1" customHeight="1">
      <c r="B3056" s="209">
        <v>98284</v>
      </c>
      <c r="C3056" s="116" t="s">
        <v>3028</v>
      </c>
      <c r="D3056" s="116" t="s">
        <v>6465</v>
      </c>
      <c r="E3056" s="208">
        <v>6.52</v>
      </c>
    </row>
    <row r="3057" spans="2:5" ht="50.1" customHeight="1">
      <c r="B3057" s="209">
        <v>98285</v>
      </c>
      <c r="C3057" s="116" t="s">
        <v>3029</v>
      </c>
      <c r="D3057" s="116" t="s">
        <v>6465</v>
      </c>
      <c r="E3057" s="208">
        <v>6.81</v>
      </c>
    </row>
    <row r="3058" spans="2:5" ht="50.1" customHeight="1">
      <c r="B3058" s="209">
        <v>98286</v>
      </c>
      <c r="C3058" s="116" t="s">
        <v>3030</v>
      </c>
      <c r="D3058" s="116" t="s">
        <v>6465</v>
      </c>
      <c r="E3058" s="208">
        <v>9.32</v>
      </c>
    </row>
    <row r="3059" spans="2:5" ht="50.1" customHeight="1">
      <c r="B3059" s="209">
        <v>98287</v>
      </c>
      <c r="C3059" s="116" t="s">
        <v>3031</v>
      </c>
      <c r="D3059" s="116" t="s">
        <v>6465</v>
      </c>
      <c r="E3059" s="208">
        <v>0.83</v>
      </c>
    </row>
    <row r="3060" spans="2:5" ht="50.1" customHeight="1">
      <c r="B3060" s="209">
        <v>98288</v>
      </c>
      <c r="C3060" s="116" t="s">
        <v>3032</v>
      </c>
      <c r="D3060" s="116" t="s">
        <v>6465</v>
      </c>
      <c r="E3060" s="208">
        <v>1.19</v>
      </c>
    </row>
    <row r="3061" spans="2:5" ht="50.1" customHeight="1">
      <c r="B3061" s="209">
        <v>98289</v>
      </c>
      <c r="C3061" s="116" t="s">
        <v>3033</v>
      </c>
      <c r="D3061" s="116" t="s">
        <v>6465</v>
      </c>
      <c r="E3061" s="208">
        <v>1.6</v>
      </c>
    </row>
    <row r="3062" spans="2:5" ht="50.1" customHeight="1">
      <c r="B3062" s="209">
        <v>98290</v>
      </c>
      <c r="C3062" s="116" t="s">
        <v>3034</v>
      </c>
      <c r="D3062" s="116" t="s">
        <v>6465</v>
      </c>
      <c r="E3062" s="208">
        <v>1.93</v>
      </c>
    </row>
    <row r="3063" spans="2:5" ht="50.1" customHeight="1">
      <c r="B3063" s="209">
        <v>98291</v>
      </c>
      <c r="C3063" s="116" t="s">
        <v>3035</v>
      </c>
      <c r="D3063" s="116" t="s">
        <v>6465</v>
      </c>
      <c r="E3063" s="208">
        <v>2.41</v>
      </c>
    </row>
    <row r="3064" spans="2:5" ht="50.1" customHeight="1">
      <c r="B3064" s="209">
        <v>98292</v>
      </c>
      <c r="C3064" s="116" t="s">
        <v>3036</v>
      </c>
      <c r="D3064" s="116" t="s">
        <v>6465</v>
      </c>
      <c r="E3064" s="208">
        <v>2.7</v>
      </c>
    </row>
    <row r="3065" spans="2:5" ht="50.1" customHeight="1">
      <c r="B3065" s="209">
        <v>98293</v>
      </c>
      <c r="C3065" s="116" t="s">
        <v>3037</v>
      </c>
      <c r="D3065" s="116" t="s">
        <v>6465</v>
      </c>
      <c r="E3065" s="208">
        <v>5.21</v>
      </c>
    </row>
    <row r="3066" spans="2:5" ht="50.1" customHeight="1">
      <c r="B3066" s="209">
        <v>98400</v>
      </c>
      <c r="C3066" s="116" t="s">
        <v>3038</v>
      </c>
      <c r="D3066" s="116" t="s">
        <v>6465</v>
      </c>
      <c r="E3066" s="208">
        <v>7.85</v>
      </c>
    </row>
    <row r="3067" spans="2:5" ht="50.1" customHeight="1">
      <c r="B3067" s="209">
        <v>98401</v>
      </c>
      <c r="C3067" s="116" t="s">
        <v>3039</v>
      </c>
      <c r="D3067" s="116" t="s">
        <v>6465</v>
      </c>
      <c r="E3067" s="208">
        <v>11.84</v>
      </c>
    </row>
    <row r="3068" spans="2:5" ht="50.1" customHeight="1">
      <c r="B3068" s="209">
        <v>98402</v>
      </c>
      <c r="C3068" s="116" t="s">
        <v>3040</v>
      </c>
      <c r="D3068" s="116" t="s">
        <v>6465</v>
      </c>
      <c r="E3068" s="208">
        <v>15.17</v>
      </c>
    </row>
    <row r="3069" spans="2:5" ht="50.1" customHeight="1">
      <c r="B3069" s="209">
        <v>98397</v>
      </c>
      <c r="C3069" s="116" t="s">
        <v>3041</v>
      </c>
      <c r="D3069" s="116" t="s">
        <v>6287</v>
      </c>
      <c r="E3069" s="208">
        <v>8.83</v>
      </c>
    </row>
    <row r="3070" spans="2:5" ht="50.1" customHeight="1">
      <c r="B3070" s="116" t="s">
        <v>3042</v>
      </c>
      <c r="C3070" s="116" t="s">
        <v>3043</v>
      </c>
      <c r="D3070" s="116" t="s">
        <v>6220</v>
      </c>
      <c r="E3070" s="159">
        <v>5242.5200000000004</v>
      </c>
    </row>
    <row r="3071" spans="2:5" ht="50.1" customHeight="1">
      <c r="B3071" s="209">
        <v>85120</v>
      </c>
      <c r="C3071" s="116" t="s">
        <v>3044</v>
      </c>
      <c r="D3071" s="116" t="s">
        <v>6220</v>
      </c>
      <c r="E3071" s="208">
        <v>121.23</v>
      </c>
    </row>
    <row r="3072" spans="2:5" ht="50.1" customHeight="1">
      <c r="B3072" s="209">
        <v>83486</v>
      </c>
      <c r="C3072" s="116" t="s">
        <v>3045</v>
      </c>
      <c r="D3072" s="116" t="s">
        <v>6220</v>
      </c>
      <c r="E3072" s="159">
        <v>1371.91</v>
      </c>
    </row>
    <row r="3073" spans="2:5" ht="50.1" customHeight="1">
      <c r="B3073" s="209">
        <v>83643</v>
      </c>
      <c r="C3073" s="116" t="s">
        <v>3046</v>
      </c>
      <c r="D3073" s="116" t="s">
        <v>6220</v>
      </c>
      <c r="E3073" s="159">
        <v>3610.54</v>
      </c>
    </row>
    <row r="3074" spans="2:5" ht="50.1" customHeight="1">
      <c r="B3074" s="209">
        <v>83644</v>
      </c>
      <c r="C3074" s="116" t="s">
        <v>3047</v>
      </c>
      <c r="D3074" s="116" t="s">
        <v>6220</v>
      </c>
      <c r="E3074" s="159">
        <v>6106.26</v>
      </c>
    </row>
    <row r="3075" spans="2:5" ht="50.1" customHeight="1">
      <c r="B3075" s="209">
        <v>83645</v>
      </c>
      <c r="C3075" s="116" t="s">
        <v>3048</v>
      </c>
      <c r="D3075" s="116" t="s">
        <v>6220</v>
      </c>
      <c r="E3075" s="159">
        <v>1889.78</v>
      </c>
    </row>
    <row r="3076" spans="2:5" ht="50.1" customHeight="1">
      <c r="B3076" s="209">
        <v>83646</v>
      </c>
      <c r="C3076" s="116" t="s">
        <v>3049</v>
      </c>
      <c r="D3076" s="116" t="s">
        <v>6220</v>
      </c>
      <c r="E3076" s="159">
        <v>2205.69</v>
      </c>
    </row>
    <row r="3077" spans="2:5" ht="50.1" customHeight="1">
      <c r="B3077" s="209">
        <v>83647</v>
      </c>
      <c r="C3077" s="116" t="s">
        <v>3050</v>
      </c>
      <c r="D3077" s="116" t="s">
        <v>6220</v>
      </c>
      <c r="E3077" s="159">
        <v>1417.03</v>
      </c>
    </row>
    <row r="3078" spans="2:5" ht="50.1" customHeight="1">
      <c r="B3078" s="209">
        <v>83648</v>
      </c>
      <c r="C3078" s="116" t="s">
        <v>3051</v>
      </c>
      <c r="D3078" s="116" t="s">
        <v>6220</v>
      </c>
      <c r="E3078" s="208">
        <v>882.93</v>
      </c>
    </row>
    <row r="3079" spans="2:5" ht="50.1" customHeight="1">
      <c r="B3079" s="209">
        <v>83649</v>
      </c>
      <c r="C3079" s="116" t="s">
        <v>3052</v>
      </c>
      <c r="D3079" s="116" t="s">
        <v>6220</v>
      </c>
      <c r="E3079" s="159">
        <v>5253.02</v>
      </c>
    </row>
    <row r="3080" spans="2:5" ht="50.1" customHeight="1">
      <c r="B3080" s="209">
        <v>83650</v>
      </c>
      <c r="C3080" s="116" t="s">
        <v>3053</v>
      </c>
      <c r="D3080" s="116" t="s">
        <v>6220</v>
      </c>
      <c r="E3080" s="159">
        <v>4307.5200000000004</v>
      </c>
    </row>
    <row r="3081" spans="2:5" ht="50.1" customHeight="1">
      <c r="B3081" s="209">
        <v>98294</v>
      </c>
      <c r="C3081" s="116" t="s">
        <v>3054</v>
      </c>
      <c r="D3081" s="116" t="s">
        <v>6465</v>
      </c>
      <c r="E3081" s="208">
        <v>1.6</v>
      </c>
    </row>
    <row r="3082" spans="2:5" ht="50.1" customHeight="1">
      <c r="B3082" s="209">
        <v>98295</v>
      </c>
      <c r="C3082" s="116" t="s">
        <v>3055</v>
      </c>
      <c r="D3082" s="116" t="s">
        <v>6465</v>
      </c>
      <c r="E3082" s="208">
        <v>1.1399999999999999</v>
      </c>
    </row>
    <row r="3083" spans="2:5" ht="50.1" customHeight="1">
      <c r="B3083" s="209">
        <v>98296</v>
      </c>
      <c r="C3083" s="116" t="s">
        <v>3056</v>
      </c>
      <c r="D3083" s="116" t="s">
        <v>6465</v>
      </c>
      <c r="E3083" s="208">
        <v>2.46</v>
      </c>
    </row>
    <row r="3084" spans="2:5" ht="50.1" customHeight="1">
      <c r="B3084" s="209">
        <v>98297</v>
      </c>
      <c r="C3084" s="116" t="s">
        <v>3057</v>
      </c>
      <c r="D3084" s="116" t="s">
        <v>6465</v>
      </c>
      <c r="E3084" s="208">
        <v>1.72</v>
      </c>
    </row>
    <row r="3085" spans="2:5" ht="50.1" customHeight="1">
      <c r="B3085" s="209">
        <v>98301</v>
      </c>
      <c r="C3085" s="116" t="s">
        <v>3058</v>
      </c>
      <c r="D3085" s="116" t="s">
        <v>6220</v>
      </c>
      <c r="E3085" s="208">
        <v>367.67</v>
      </c>
    </row>
    <row r="3086" spans="2:5" ht="50.1" customHeight="1">
      <c r="B3086" s="209">
        <v>98302</v>
      </c>
      <c r="C3086" s="116" t="s">
        <v>3059</v>
      </c>
      <c r="D3086" s="116" t="s">
        <v>6220</v>
      </c>
      <c r="E3086" s="208">
        <v>488.03</v>
      </c>
    </row>
    <row r="3087" spans="2:5" ht="50.1" customHeight="1">
      <c r="B3087" s="209">
        <v>98304</v>
      </c>
      <c r="C3087" s="116" t="s">
        <v>3060</v>
      </c>
      <c r="D3087" s="116" t="s">
        <v>6220</v>
      </c>
      <c r="E3087" s="208">
        <v>789.54</v>
      </c>
    </row>
    <row r="3088" spans="2:5" ht="50.1" customHeight="1">
      <c r="B3088" s="209">
        <v>98307</v>
      </c>
      <c r="C3088" s="116" t="s">
        <v>3061</v>
      </c>
      <c r="D3088" s="116" t="s">
        <v>6220</v>
      </c>
      <c r="E3088" s="208">
        <v>31.29</v>
      </c>
    </row>
    <row r="3089" spans="2:5" ht="50.1" customHeight="1">
      <c r="B3089" s="209">
        <v>98308</v>
      </c>
      <c r="C3089" s="116" t="s">
        <v>3062</v>
      </c>
      <c r="D3089" s="116" t="s">
        <v>6220</v>
      </c>
      <c r="E3089" s="208">
        <v>20.69</v>
      </c>
    </row>
    <row r="3090" spans="2:5" ht="50.1" customHeight="1">
      <c r="B3090" s="209">
        <v>98593</v>
      </c>
      <c r="C3090" s="116" t="s">
        <v>3063</v>
      </c>
      <c r="D3090" s="116" t="s">
        <v>6220</v>
      </c>
      <c r="E3090" s="208">
        <v>645.78</v>
      </c>
    </row>
    <row r="3091" spans="2:5" ht="50.1" customHeight="1">
      <c r="B3091" s="209">
        <v>89355</v>
      </c>
      <c r="C3091" s="116" t="s">
        <v>3064</v>
      </c>
      <c r="D3091" s="116" t="s">
        <v>6465</v>
      </c>
      <c r="E3091" s="208">
        <v>12.3</v>
      </c>
    </row>
    <row r="3092" spans="2:5" ht="50.1" customHeight="1">
      <c r="B3092" s="209">
        <v>89356</v>
      </c>
      <c r="C3092" s="116" t="s">
        <v>3065</v>
      </c>
      <c r="D3092" s="116" t="s">
        <v>6465</v>
      </c>
      <c r="E3092" s="208">
        <v>14.48</v>
      </c>
    </row>
    <row r="3093" spans="2:5" ht="50.1" customHeight="1">
      <c r="B3093" s="209">
        <v>89357</v>
      </c>
      <c r="C3093" s="116" t="s">
        <v>3066</v>
      </c>
      <c r="D3093" s="116" t="s">
        <v>6465</v>
      </c>
      <c r="E3093" s="208">
        <v>19.87</v>
      </c>
    </row>
    <row r="3094" spans="2:5" ht="50.1" customHeight="1">
      <c r="B3094" s="209">
        <v>89401</v>
      </c>
      <c r="C3094" s="116" t="s">
        <v>3067</v>
      </c>
      <c r="D3094" s="116" t="s">
        <v>6465</v>
      </c>
      <c r="E3094" s="208">
        <v>5.07</v>
      </c>
    </row>
    <row r="3095" spans="2:5" ht="50.1" customHeight="1">
      <c r="B3095" s="209">
        <v>89402</v>
      </c>
      <c r="C3095" s="116" t="s">
        <v>3068</v>
      </c>
      <c r="D3095" s="116" t="s">
        <v>6465</v>
      </c>
      <c r="E3095" s="208">
        <v>6.14</v>
      </c>
    </row>
    <row r="3096" spans="2:5" ht="50.1" customHeight="1">
      <c r="B3096" s="209">
        <v>89403</v>
      </c>
      <c r="C3096" s="116" t="s">
        <v>3069</v>
      </c>
      <c r="D3096" s="116" t="s">
        <v>6465</v>
      </c>
      <c r="E3096" s="208">
        <v>9.89</v>
      </c>
    </row>
    <row r="3097" spans="2:5" ht="50.1" customHeight="1">
      <c r="B3097" s="209">
        <v>89446</v>
      </c>
      <c r="C3097" s="116" t="s">
        <v>3070</v>
      </c>
      <c r="D3097" s="116" t="s">
        <v>6465</v>
      </c>
      <c r="E3097" s="208">
        <v>2.98</v>
      </c>
    </row>
    <row r="3098" spans="2:5" ht="50.1" customHeight="1">
      <c r="B3098" s="209">
        <v>89447</v>
      </c>
      <c r="C3098" s="116" t="s">
        <v>3071</v>
      </c>
      <c r="D3098" s="116" t="s">
        <v>6465</v>
      </c>
      <c r="E3098" s="208">
        <v>6.17</v>
      </c>
    </row>
    <row r="3099" spans="2:5" ht="50.1" customHeight="1">
      <c r="B3099" s="209">
        <v>89448</v>
      </c>
      <c r="C3099" s="116" t="s">
        <v>3072</v>
      </c>
      <c r="D3099" s="116" t="s">
        <v>6465</v>
      </c>
      <c r="E3099" s="208">
        <v>8.84</v>
      </c>
    </row>
    <row r="3100" spans="2:5" ht="50.1" customHeight="1">
      <c r="B3100" s="209">
        <v>89449</v>
      </c>
      <c r="C3100" s="116" t="s">
        <v>3073</v>
      </c>
      <c r="D3100" s="116" t="s">
        <v>6465</v>
      </c>
      <c r="E3100" s="208">
        <v>10.18</v>
      </c>
    </row>
    <row r="3101" spans="2:5" ht="50.1" customHeight="1">
      <c r="B3101" s="209">
        <v>89450</v>
      </c>
      <c r="C3101" s="116" t="s">
        <v>3074</v>
      </c>
      <c r="D3101" s="116" t="s">
        <v>6465</v>
      </c>
      <c r="E3101" s="208">
        <v>16.7</v>
      </c>
    </row>
    <row r="3102" spans="2:5" ht="50.1" customHeight="1">
      <c r="B3102" s="209">
        <v>89451</v>
      </c>
      <c r="C3102" s="116" t="s">
        <v>3075</v>
      </c>
      <c r="D3102" s="116" t="s">
        <v>6465</v>
      </c>
      <c r="E3102" s="208">
        <v>27.52</v>
      </c>
    </row>
    <row r="3103" spans="2:5" ht="50.1" customHeight="1">
      <c r="B3103" s="209">
        <v>89452</v>
      </c>
      <c r="C3103" s="116" t="s">
        <v>3076</v>
      </c>
      <c r="D3103" s="116" t="s">
        <v>6465</v>
      </c>
      <c r="E3103" s="208">
        <v>34.200000000000003</v>
      </c>
    </row>
    <row r="3104" spans="2:5" ht="50.1" customHeight="1">
      <c r="B3104" s="209">
        <v>89508</v>
      </c>
      <c r="C3104" s="116" t="s">
        <v>3077</v>
      </c>
      <c r="D3104" s="116" t="s">
        <v>6465</v>
      </c>
      <c r="E3104" s="208">
        <v>12.76</v>
      </c>
    </row>
    <row r="3105" spans="2:5" ht="50.1" customHeight="1">
      <c r="B3105" s="209">
        <v>89509</v>
      </c>
      <c r="C3105" s="116" t="s">
        <v>3078</v>
      </c>
      <c r="D3105" s="116" t="s">
        <v>6465</v>
      </c>
      <c r="E3105" s="208">
        <v>17.25</v>
      </c>
    </row>
    <row r="3106" spans="2:5" ht="50.1" customHeight="1">
      <c r="B3106" s="209">
        <v>89511</v>
      </c>
      <c r="C3106" s="116" t="s">
        <v>3079</v>
      </c>
      <c r="D3106" s="116" t="s">
        <v>6465</v>
      </c>
      <c r="E3106" s="208">
        <v>25.51</v>
      </c>
    </row>
    <row r="3107" spans="2:5" ht="50.1" customHeight="1">
      <c r="B3107" s="209">
        <v>89512</v>
      </c>
      <c r="C3107" s="116" t="s">
        <v>3080</v>
      </c>
      <c r="D3107" s="116" t="s">
        <v>6465</v>
      </c>
      <c r="E3107" s="208">
        <v>39.99</v>
      </c>
    </row>
    <row r="3108" spans="2:5" ht="50.1" customHeight="1">
      <c r="B3108" s="209">
        <v>89576</v>
      </c>
      <c r="C3108" s="116" t="s">
        <v>3081</v>
      </c>
      <c r="D3108" s="116" t="s">
        <v>6465</v>
      </c>
      <c r="E3108" s="208">
        <v>14.72</v>
      </c>
    </row>
    <row r="3109" spans="2:5" ht="50.1" customHeight="1">
      <c r="B3109" s="209">
        <v>89578</v>
      </c>
      <c r="C3109" s="116" t="s">
        <v>3082</v>
      </c>
      <c r="D3109" s="116" t="s">
        <v>6465</v>
      </c>
      <c r="E3109" s="208">
        <v>25.31</v>
      </c>
    </row>
    <row r="3110" spans="2:5" ht="50.1" customHeight="1">
      <c r="B3110" s="209">
        <v>89580</v>
      </c>
      <c r="C3110" s="116" t="s">
        <v>3083</v>
      </c>
      <c r="D3110" s="116" t="s">
        <v>6465</v>
      </c>
      <c r="E3110" s="208">
        <v>49.72</v>
      </c>
    </row>
    <row r="3111" spans="2:5" ht="50.1" customHeight="1">
      <c r="B3111" s="209">
        <v>89633</v>
      </c>
      <c r="C3111" s="116" t="s">
        <v>3084</v>
      </c>
      <c r="D3111" s="116" t="s">
        <v>6465</v>
      </c>
      <c r="E3111" s="208">
        <v>15.55</v>
      </c>
    </row>
    <row r="3112" spans="2:5" ht="50.1" customHeight="1">
      <c r="B3112" s="209">
        <v>89634</v>
      </c>
      <c r="C3112" s="116" t="s">
        <v>3085</v>
      </c>
      <c r="D3112" s="116" t="s">
        <v>6465</v>
      </c>
      <c r="E3112" s="208">
        <v>23.22</v>
      </c>
    </row>
    <row r="3113" spans="2:5" ht="50.1" customHeight="1">
      <c r="B3113" s="209">
        <v>89635</v>
      </c>
      <c r="C3113" s="116" t="s">
        <v>3086</v>
      </c>
      <c r="D3113" s="116" t="s">
        <v>6465</v>
      </c>
      <c r="E3113" s="208">
        <v>32.659999999999997</v>
      </c>
    </row>
    <row r="3114" spans="2:5" ht="50.1" customHeight="1">
      <c r="B3114" s="209">
        <v>89636</v>
      </c>
      <c r="C3114" s="116" t="s">
        <v>3087</v>
      </c>
      <c r="D3114" s="116" t="s">
        <v>6465</v>
      </c>
      <c r="E3114" s="208">
        <v>39.67</v>
      </c>
    </row>
    <row r="3115" spans="2:5" ht="50.1" customHeight="1">
      <c r="B3115" s="209">
        <v>89711</v>
      </c>
      <c r="C3115" s="116" t="s">
        <v>3088</v>
      </c>
      <c r="D3115" s="116" t="s">
        <v>6465</v>
      </c>
      <c r="E3115" s="208">
        <v>12.9</v>
      </c>
    </row>
    <row r="3116" spans="2:5" ht="50.1" customHeight="1">
      <c r="B3116" s="209">
        <v>89712</v>
      </c>
      <c r="C3116" s="116" t="s">
        <v>3089</v>
      </c>
      <c r="D3116" s="116" t="s">
        <v>6465</v>
      </c>
      <c r="E3116" s="208">
        <v>18.71</v>
      </c>
    </row>
    <row r="3117" spans="2:5" ht="50.1" customHeight="1">
      <c r="B3117" s="209">
        <v>89713</v>
      </c>
      <c r="C3117" s="116" t="s">
        <v>3090</v>
      </c>
      <c r="D3117" s="116" t="s">
        <v>6465</v>
      </c>
      <c r="E3117" s="208">
        <v>28.29</v>
      </c>
    </row>
    <row r="3118" spans="2:5" ht="50.1" customHeight="1">
      <c r="B3118" s="209">
        <v>89714</v>
      </c>
      <c r="C3118" s="116" t="s">
        <v>3091</v>
      </c>
      <c r="D3118" s="116" t="s">
        <v>6465</v>
      </c>
      <c r="E3118" s="208">
        <v>36.369999999999997</v>
      </c>
    </row>
    <row r="3119" spans="2:5" ht="50.1" customHeight="1">
      <c r="B3119" s="209">
        <v>89716</v>
      </c>
      <c r="C3119" s="116" t="s">
        <v>3092</v>
      </c>
      <c r="D3119" s="116" t="s">
        <v>6465</v>
      </c>
      <c r="E3119" s="208">
        <v>15.66</v>
      </c>
    </row>
    <row r="3120" spans="2:5" ht="50.1" customHeight="1">
      <c r="B3120" s="209">
        <v>89717</v>
      </c>
      <c r="C3120" s="116" t="s">
        <v>3093</v>
      </c>
      <c r="D3120" s="116" t="s">
        <v>6465</v>
      </c>
      <c r="E3120" s="208">
        <v>23.76</v>
      </c>
    </row>
    <row r="3121" spans="2:5" ht="50.1" customHeight="1">
      <c r="B3121" s="209">
        <v>89770</v>
      </c>
      <c r="C3121" s="116" t="s">
        <v>3094</v>
      </c>
      <c r="D3121" s="116" t="s">
        <v>6465</v>
      </c>
      <c r="E3121" s="208">
        <v>25.26</v>
      </c>
    </row>
    <row r="3122" spans="2:5" ht="50.1" customHeight="1">
      <c r="B3122" s="209">
        <v>89771</v>
      </c>
      <c r="C3122" s="116" t="s">
        <v>3095</v>
      </c>
      <c r="D3122" s="116" t="s">
        <v>6465</v>
      </c>
      <c r="E3122" s="208">
        <v>34.49</v>
      </c>
    </row>
    <row r="3123" spans="2:5" ht="50.1" customHeight="1">
      <c r="B3123" s="209">
        <v>89773</v>
      </c>
      <c r="C3123" s="116" t="s">
        <v>3096</v>
      </c>
      <c r="D3123" s="116" t="s">
        <v>6465</v>
      </c>
      <c r="E3123" s="208">
        <v>80.23</v>
      </c>
    </row>
    <row r="3124" spans="2:5" ht="50.1" customHeight="1">
      <c r="B3124" s="209">
        <v>89775</v>
      </c>
      <c r="C3124" s="116" t="s">
        <v>3097</v>
      </c>
      <c r="D3124" s="116" t="s">
        <v>6465</v>
      </c>
      <c r="E3124" s="208">
        <v>126.65</v>
      </c>
    </row>
    <row r="3125" spans="2:5" ht="50.1" customHeight="1">
      <c r="B3125" s="209">
        <v>89798</v>
      </c>
      <c r="C3125" s="116" t="s">
        <v>3098</v>
      </c>
      <c r="D3125" s="116" t="s">
        <v>6465</v>
      </c>
      <c r="E3125" s="208">
        <v>7.25</v>
      </c>
    </row>
    <row r="3126" spans="2:5" ht="50.1" customHeight="1">
      <c r="B3126" s="209">
        <v>89799</v>
      </c>
      <c r="C3126" s="116" t="s">
        <v>3099</v>
      </c>
      <c r="D3126" s="116" t="s">
        <v>6465</v>
      </c>
      <c r="E3126" s="208">
        <v>12.03</v>
      </c>
    </row>
    <row r="3127" spans="2:5" ht="50.1" customHeight="1">
      <c r="B3127" s="209">
        <v>89800</v>
      </c>
      <c r="C3127" s="116" t="s">
        <v>3100</v>
      </c>
      <c r="D3127" s="116" t="s">
        <v>6465</v>
      </c>
      <c r="E3127" s="208">
        <v>15.04</v>
      </c>
    </row>
    <row r="3128" spans="2:5" ht="50.1" customHeight="1">
      <c r="B3128" s="209">
        <v>89848</v>
      </c>
      <c r="C3128" s="116" t="s">
        <v>3101</v>
      </c>
      <c r="D3128" s="116" t="s">
        <v>6465</v>
      </c>
      <c r="E3128" s="208">
        <v>18.84</v>
      </c>
    </row>
    <row r="3129" spans="2:5" ht="50.1" customHeight="1">
      <c r="B3129" s="209">
        <v>89849</v>
      </c>
      <c r="C3129" s="116" t="s">
        <v>3102</v>
      </c>
      <c r="D3129" s="116" t="s">
        <v>6465</v>
      </c>
      <c r="E3129" s="208">
        <v>36.020000000000003</v>
      </c>
    </row>
    <row r="3130" spans="2:5" ht="50.1" customHeight="1">
      <c r="B3130" s="209">
        <v>89865</v>
      </c>
      <c r="C3130" s="116" t="s">
        <v>3103</v>
      </c>
      <c r="D3130" s="116" t="s">
        <v>6465</v>
      </c>
      <c r="E3130" s="208">
        <v>8.6199999999999992</v>
      </c>
    </row>
    <row r="3131" spans="2:5" ht="50.1" customHeight="1">
      <c r="B3131" s="209">
        <v>91784</v>
      </c>
      <c r="C3131" s="116" t="s">
        <v>3104</v>
      </c>
      <c r="D3131" s="116" t="s">
        <v>6465</v>
      </c>
      <c r="E3131" s="208">
        <v>28.88</v>
      </c>
    </row>
    <row r="3132" spans="2:5" ht="50.1" customHeight="1">
      <c r="B3132" s="209">
        <v>91785</v>
      </c>
      <c r="C3132" s="116" t="s">
        <v>3105</v>
      </c>
      <c r="D3132" s="116" t="s">
        <v>6465</v>
      </c>
      <c r="E3132" s="208">
        <v>28.49</v>
      </c>
    </row>
    <row r="3133" spans="2:5" ht="50.1" customHeight="1">
      <c r="B3133" s="209">
        <v>91786</v>
      </c>
      <c r="C3133" s="116" t="s">
        <v>3106</v>
      </c>
      <c r="D3133" s="116" t="s">
        <v>6465</v>
      </c>
      <c r="E3133" s="208">
        <v>18.13</v>
      </c>
    </row>
    <row r="3134" spans="2:5" ht="50.1" customHeight="1">
      <c r="B3134" s="209">
        <v>91787</v>
      </c>
      <c r="C3134" s="116" t="s">
        <v>3107</v>
      </c>
      <c r="D3134" s="116" t="s">
        <v>6465</v>
      </c>
      <c r="E3134" s="208">
        <v>19.25</v>
      </c>
    </row>
    <row r="3135" spans="2:5" ht="50.1" customHeight="1">
      <c r="B3135" s="209">
        <v>91788</v>
      </c>
      <c r="C3135" s="116" t="s">
        <v>3108</v>
      </c>
      <c r="D3135" s="116" t="s">
        <v>6465</v>
      </c>
      <c r="E3135" s="208">
        <v>25.01</v>
      </c>
    </row>
    <row r="3136" spans="2:5" ht="50.1" customHeight="1">
      <c r="B3136" s="209">
        <v>91789</v>
      </c>
      <c r="C3136" s="116" t="s">
        <v>3109</v>
      </c>
      <c r="D3136" s="116" t="s">
        <v>6465</v>
      </c>
      <c r="E3136" s="208">
        <v>26.65</v>
      </c>
    </row>
    <row r="3137" spans="2:5" ht="50.1" customHeight="1">
      <c r="B3137" s="209">
        <v>91790</v>
      </c>
      <c r="C3137" s="116" t="s">
        <v>3110</v>
      </c>
      <c r="D3137" s="116" t="s">
        <v>6465</v>
      </c>
      <c r="E3137" s="208">
        <v>40.950000000000003</v>
      </c>
    </row>
    <row r="3138" spans="2:5" ht="50.1" customHeight="1">
      <c r="B3138" s="209">
        <v>91791</v>
      </c>
      <c r="C3138" s="116" t="s">
        <v>3111</v>
      </c>
      <c r="D3138" s="116" t="s">
        <v>6465</v>
      </c>
      <c r="E3138" s="208">
        <v>52.9</v>
      </c>
    </row>
    <row r="3139" spans="2:5" ht="50.1" customHeight="1">
      <c r="B3139" s="209">
        <v>91792</v>
      </c>
      <c r="C3139" s="116" t="s">
        <v>3112</v>
      </c>
      <c r="D3139" s="116" t="s">
        <v>6465</v>
      </c>
      <c r="E3139" s="208">
        <v>38.03</v>
      </c>
    </row>
    <row r="3140" spans="2:5" ht="50.1" customHeight="1">
      <c r="B3140" s="209">
        <v>91793</v>
      </c>
      <c r="C3140" s="116" t="s">
        <v>3113</v>
      </c>
      <c r="D3140" s="116" t="s">
        <v>6465</v>
      </c>
      <c r="E3140" s="208">
        <v>55.33</v>
      </c>
    </row>
    <row r="3141" spans="2:5" ht="50.1" customHeight="1">
      <c r="B3141" s="209">
        <v>91794</v>
      </c>
      <c r="C3141" s="116" t="s">
        <v>3114</v>
      </c>
      <c r="D3141" s="116" t="s">
        <v>6465</v>
      </c>
      <c r="E3141" s="208">
        <v>24.87</v>
      </c>
    </row>
    <row r="3142" spans="2:5" ht="50.1" customHeight="1">
      <c r="B3142" s="209">
        <v>91795</v>
      </c>
      <c r="C3142" s="116" t="s">
        <v>3115</v>
      </c>
      <c r="D3142" s="116" t="s">
        <v>6465</v>
      </c>
      <c r="E3142" s="208">
        <v>42.36</v>
      </c>
    </row>
    <row r="3143" spans="2:5" ht="50.1" customHeight="1">
      <c r="B3143" s="209">
        <v>91796</v>
      </c>
      <c r="C3143" s="116" t="s">
        <v>3116</v>
      </c>
      <c r="D3143" s="116" t="s">
        <v>6465</v>
      </c>
      <c r="E3143" s="208">
        <v>45.29</v>
      </c>
    </row>
    <row r="3144" spans="2:5" ht="50.1" customHeight="1">
      <c r="B3144" s="209">
        <v>92275</v>
      </c>
      <c r="C3144" s="116" t="s">
        <v>3117</v>
      </c>
      <c r="D3144" s="116" t="s">
        <v>6465</v>
      </c>
      <c r="E3144" s="208">
        <v>32.53</v>
      </c>
    </row>
    <row r="3145" spans="2:5" ht="50.1" customHeight="1">
      <c r="B3145" s="209">
        <v>92276</v>
      </c>
      <c r="C3145" s="116" t="s">
        <v>3118</v>
      </c>
      <c r="D3145" s="116" t="s">
        <v>6465</v>
      </c>
      <c r="E3145" s="208">
        <v>41.16</v>
      </c>
    </row>
    <row r="3146" spans="2:5" ht="50.1" customHeight="1">
      <c r="B3146" s="209">
        <v>92277</v>
      </c>
      <c r="C3146" s="116" t="s">
        <v>3119</v>
      </c>
      <c r="D3146" s="116" t="s">
        <v>6465</v>
      </c>
      <c r="E3146" s="208">
        <v>59.3</v>
      </c>
    </row>
    <row r="3147" spans="2:5" ht="50.1" customHeight="1">
      <c r="B3147" s="209">
        <v>92278</v>
      </c>
      <c r="C3147" s="116" t="s">
        <v>3120</v>
      </c>
      <c r="D3147" s="116" t="s">
        <v>6465</v>
      </c>
      <c r="E3147" s="208">
        <v>79.67</v>
      </c>
    </row>
    <row r="3148" spans="2:5" ht="50.1" customHeight="1">
      <c r="B3148" s="209">
        <v>92279</v>
      </c>
      <c r="C3148" s="116" t="s">
        <v>3121</v>
      </c>
      <c r="D3148" s="116" t="s">
        <v>6465</v>
      </c>
      <c r="E3148" s="208">
        <v>115.02</v>
      </c>
    </row>
    <row r="3149" spans="2:5" ht="50.1" customHeight="1">
      <c r="B3149" s="209">
        <v>92280</v>
      </c>
      <c r="C3149" s="116" t="s">
        <v>3122</v>
      </c>
      <c r="D3149" s="116" t="s">
        <v>6465</v>
      </c>
      <c r="E3149" s="208">
        <v>161.36000000000001</v>
      </c>
    </row>
    <row r="3150" spans="2:5" ht="50.1" customHeight="1">
      <c r="B3150" s="209">
        <v>92281</v>
      </c>
      <c r="C3150" s="116" t="s">
        <v>3123</v>
      </c>
      <c r="D3150" s="116" t="s">
        <v>6465</v>
      </c>
      <c r="E3150" s="208">
        <v>86.27</v>
      </c>
    </row>
    <row r="3151" spans="2:5" ht="50.1" customHeight="1">
      <c r="B3151" s="209">
        <v>92282</v>
      </c>
      <c r="C3151" s="116" t="s">
        <v>3124</v>
      </c>
      <c r="D3151" s="116" t="s">
        <v>6465</v>
      </c>
      <c r="E3151" s="208">
        <v>97.07</v>
      </c>
    </row>
    <row r="3152" spans="2:5" ht="50.1" customHeight="1">
      <c r="B3152" s="209">
        <v>92283</v>
      </c>
      <c r="C3152" s="116" t="s">
        <v>3125</v>
      </c>
      <c r="D3152" s="116" t="s">
        <v>6465</v>
      </c>
      <c r="E3152" s="208">
        <v>129.97</v>
      </c>
    </row>
    <row r="3153" spans="2:5" ht="50.1" customHeight="1">
      <c r="B3153" s="209">
        <v>92284</v>
      </c>
      <c r="C3153" s="116" t="s">
        <v>3126</v>
      </c>
      <c r="D3153" s="116" t="s">
        <v>6465</v>
      </c>
      <c r="E3153" s="208">
        <v>160.26</v>
      </c>
    </row>
    <row r="3154" spans="2:5" ht="50.1" customHeight="1">
      <c r="B3154" s="209">
        <v>92285</v>
      </c>
      <c r="C3154" s="116" t="s">
        <v>3127</v>
      </c>
      <c r="D3154" s="116" t="s">
        <v>6465</v>
      </c>
      <c r="E3154" s="208">
        <v>211.29</v>
      </c>
    </row>
    <row r="3155" spans="2:5" ht="50.1" customHeight="1">
      <c r="B3155" s="209">
        <v>92286</v>
      </c>
      <c r="C3155" s="116" t="s">
        <v>3128</v>
      </c>
      <c r="D3155" s="116" t="s">
        <v>6465</v>
      </c>
      <c r="E3155" s="208">
        <v>258.99</v>
      </c>
    </row>
    <row r="3156" spans="2:5" ht="50.1" customHeight="1">
      <c r="B3156" s="209">
        <v>92305</v>
      </c>
      <c r="C3156" s="116" t="s">
        <v>3129</v>
      </c>
      <c r="D3156" s="116" t="s">
        <v>6465</v>
      </c>
      <c r="E3156" s="208">
        <v>22.04</v>
      </c>
    </row>
    <row r="3157" spans="2:5" ht="50.1" customHeight="1">
      <c r="B3157" s="209">
        <v>92306</v>
      </c>
      <c r="C3157" s="116" t="s">
        <v>3130</v>
      </c>
      <c r="D3157" s="116" t="s">
        <v>6465</v>
      </c>
      <c r="E3157" s="208">
        <v>35.630000000000003</v>
      </c>
    </row>
    <row r="3158" spans="2:5" ht="50.1" customHeight="1">
      <c r="B3158" s="209">
        <v>92307</v>
      </c>
      <c r="C3158" s="116" t="s">
        <v>3131</v>
      </c>
      <c r="D3158" s="116" t="s">
        <v>6465</v>
      </c>
      <c r="E3158" s="208">
        <v>44.49</v>
      </c>
    </row>
    <row r="3159" spans="2:5" ht="50.1" customHeight="1">
      <c r="B3159" s="209">
        <v>92308</v>
      </c>
      <c r="C3159" s="116" t="s">
        <v>3132</v>
      </c>
      <c r="D3159" s="116" t="s">
        <v>6465</v>
      </c>
      <c r="E3159" s="208">
        <v>35.020000000000003</v>
      </c>
    </row>
    <row r="3160" spans="2:5" ht="50.1" customHeight="1">
      <c r="B3160" s="209">
        <v>92309</v>
      </c>
      <c r="C3160" s="116" t="s">
        <v>3133</v>
      </c>
      <c r="D3160" s="116" t="s">
        <v>6465</v>
      </c>
      <c r="E3160" s="208">
        <v>90.95</v>
      </c>
    </row>
    <row r="3161" spans="2:5" ht="50.1" customHeight="1">
      <c r="B3161" s="209">
        <v>92310</v>
      </c>
      <c r="C3161" s="116" t="s">
        <v>3134</v>
      </c>
      <c r="D3161" s="116" t="s">
        <v>6465</v>
      </c>
      <c r="E3161" s="208">
        <v>102.01</v>
      </c>
    </row>
    <row r="3162" spans="2:5" ht="50.1" customHeight="1">
      <c r="B3162" s="209">
        <v>92320</v>
      </c>
      <c r="C3162" s="116" t="s">
        <v>3135</v>
      </c>
      <c r="D3162" s="116" t="s">
        <v>6465</v>
      </c>
      <c r="E3162" s="208">
        <v>28.86</v>
      </c>
    </row>
    <row r="3163" spans="2:5" ht="50.1" customHeight="1">
      <c r="B3163" s="209">
        <v>92321</v>
      </c>
      <c r="C3163" s="116" t="s">
        <v>3136</v>
      </c>
      <c r="D3163" s="116" t="s">
        <v>6465</v>
      </c>
      <c r="E3163" s="208">
        <v>47.36</v>
      </c>
    </row>
    <row r="3164" spans="2:5" ht="50.1" customHeight="1">
      <c r="B3164" s="209">
        <v>92322</v>
      </c>
      <c r="C3164" s="116" t="s">
        <v>3137</v>
      </c>
      <c r="D3164" s="116" t="s">
        <v>6465</v>
      </c>
      <c r="E3164" s="208">
        <v>60.49</v>
      </c>
    </row>
    <row r="3165" spans="2:5" ht="50.1" customHeight="1">
      <c r="B3165" s="209">
        <v>92323</v>
      </c>
      <c r="C3165" s="116" t="s">
        <v>3138</v>
      </c>
      <c r="D3165" s="116" t="s">
        <v>6465</v>
      </c>
      <c r="E3165" s="208">
        <v>40.21</v>
      </c>
    </row>
    <row r="3166" spans="2:5" ht="50.1" customHeight="1">
      <c r="B3166" s="209">
        <v>92324</v>
      </c>
      <c r="C3166" s="116" t="s">
        <v>3139</v>
      </c>
      <c r="D3166" s="116" t="s">
        <v>6465</v>
      </c>
      <c r="E3166" s="208">
        <v>101.05</v>
      </c>
    </row>
    <row r="3167" spans="2:5" ht="50.1" customHeight="1">
      <c r="B3167" s="209">
        <v>92325</v>
      </c>
      <c r="C3167" s="116" t="s">
        <v>3140</v>
      </c>
      <c r="D3167" s="116" t="s">
        <v>6465</v>
      </c>
      <c r="E3167" s="208">
        <v>116.33</v>
      </c>
    </row>
    <row r="3168" spans="2:5" ht="50.1" customHeight="1">
      <c r="B3168" s="209">
        <v>92335</v>
      </c>
      <c r="C3168" s="116" t="s">
        <v>3141</v>
      </c>
      <c r="D3168" s="116" t="s">
        <v>6465</v>
      </c>
      <c r="E3168" s="208">
        <v>53.11</v>
      </c>
    </row>
    <row r="3169" spans="2:5" ht="50.1" customHeight="1">
      <c r="B3169" s="209">
        <v>92336</v>
      </c>
      <c r="C3169" s="116" t="s">
        <v>3142</v>
      </c>
      <c r="D3169" s="116" t="s">
        <v>6465</v>
      </c>
      <c r="E3169" s="208">
        <v>65.180000000000007</v>
      </c>
    </row>
    <row r="3170" spans="2:5" ht="50.1" customHeight="1">
      <c r="B3170" s="209">
        <v>92337</v>
      </c>
      <c r="C3170" s="116" t="s">
        <v>3143</v>
      </c>
      <c r="D3170" s="116" t="s">
        <v>6465</v>
      </c>
      <c r="E3170" s="208">
        <v>85.61</v>
      </c>
    </row>
    <row r="3171" spans="2:5" ht="50.1" customHeight="1">
      <c r="B3171" s="209">
        <v>92338</v>
      </c>
      <c r="C3171" s="116" t="s">
        <v>3144</v>
      </c>
      <c r="D3171" s="116" t="s">
        <v>6465</v>
      </c>
      <c r="E3171" s="208">
        <v>84.52</v>
      </c>
    </row>
    <row r="3172" spans="2:5" ht="50.1" customHeight="1">
      <c r="B3172" s="209">
        <v>92339</v>
      </c>
      <c r="C3172" s="116" t="s">
        <v>3145</v>
      </c>
      <c r="D3172" s="116" t="s">
        <v>6465</v>
      </c>
      <c r="E3172" s="208">
        <v>127.05</v>
      </c>
    </row>
    <row r="3173" spans="2:5" ht="50.1" customHeight="1">
      <c r="B3173" s="209">
        <v>92341</v>
      </c>
      <c r="C3173" s="116" t="s">
        <v>3146</v>
      </c>
      <c r="D3173" s="116" t="s">
        <v>6465</v>
      </c>
      <c r="E3173" s="208">
        <v>59.93</v>
      </c>
    </row>
    <row r="3174" spans="2:5" ht="50.1" customHeight="1">
      <c r="B3174" s="209">
        <v>92342</v>
      </c>
      <c r="C3174" s="116" t="s">
        <v>3147</v>
      </c>
      <c r="D3174" s="116" t="s">
        <v>6465</v>
      </c>
      <c r="E3174" s="208">
        <v>72.03</v>
      </c>
    </row>
    <row r="3175" spans="2:5" ht="50.1" customHeight="1">
      <c r="B3175" s="209">
        <v>92343</v>
      </c>
      <c r="C3175" s="116" t="s">
        <v>3148</v>
      </c>
      <c r="D3175" s="116" t="s">
        <v>6465</v>
      </c>
      <c r="E3175" s="208">
        <v>92.54</v>
      </c>
    </row>
    <row r="3176" spans="2:5" ht="50.1" customHeight="1">
      <c r="B3176" s="209">
        <v>92361</v>
      </c>
      <c r="C3176" s="116" t="s">
        <v>3149</v>
      </c>
      <c r="D3176" s="116" t="s">
        <v>6465</v>
      </c>
      <c r="E3176" s="208">
        <v>70.27</v>
      </c>
    </row>
    <row r="3177" spans="2:5" ht="50.1" customHeight="1">
      <c r="B3177" s="209">
        <v>92362</v>
      </c>
      <c r="C3177" s="116" t="s">
        <v>3150</v>
      </c>
      <c r="D3177" s="116" t="s">
        <v>6465</v>
      </c>
      <c r="E3177" s="208">
        <v>112.23</v>
      </c>
    </row>
    <row r="3178" spans="2:5" ht="50.1" customHeight="1">
      <c r="B3178" s="209">
        <v>92364</v>
      </c>
      <c r="C3178" s="116" t="s">
        <v>3151</v>
      </c>
      <c r="D3178" s="116" t="s">
        <v>6465</v>
      </c>
      <c r="E3178" s="208">
        <v>32.32</v>
      </c>
    </row>
    <row r="3179" spans="2:5" ht="50.1" customHeight="1">
      <c r="B3179" s="209">
        <v>92365</v>
      </c>
      <c r="C3179" s="116" t="s">
        <v>3152</v>
      </c>
      <c r="D3179" s="116" t="s">
        <v>6465</v>
      </c>
      <c r="E3179" s="208">
        <v>37.159999999999997</v>
      </c>
    </row>
    <row r="3180" spans="2:5" ht="50.1" customHeight="1">
      <c r="B3180" s="209">
        <v>92366</v>
      </c>
      <c r="C3180" s="116" t="s">
        <v>3153</v>
      </c>
      <c r="D3180" s="116" t="s">
        <v>6465</v>
      </c>
      <c r="E3180" s="208">
        <v>51.51</v>
      </c>
    </row>
    <row r="3181" spans="2:5" ht="50.1" customHeight="1">
      <c r="B3181" s="209">
        <v>92367</v>
      </c>
      <c r="C3181" s="116" t="s">
        <v>3154</v>
      </c>
      <c r="D3181" s="116" t="s">
        <v>6465</v>
      </c>
      <c r="E3181" s="208">
        <v>63.22</v>
      </c>
    </row>
    <row r="3182" spans="2:5" ht="50.1" customHeight="1">
      <c r="B3182" s="209">
        <v>92368</v>
      </c>
      <c r="C3182" s="116" t="s">
        <v>3155</v>
      </c>
      <c r="D3182" s="116" t="s">
        <v>6465</v>
      </c>
      <c r="E3182" s="208">
        <v>83.37</v>
      </c>
    </row>
    <row r="3183" spans="2:5" ht="50.1" customHeight="1">
      <c r="B3183" s="209">
        <v>92648</v>
      </c>
      <c r="C3183" s="116" t="s">
        <v>3156</v>
      </c>
      <c r="D3183" s="116" t="s">
        <v>6465</v>
      </c>
      <c r="E3183" s="208">
        <v>59.75</v>
      </c>
    </row>
    <row r="3184" spans="2:5" ht="50.1" customHeight="1">
      <c r="B3184" s="209">
        <v>92649</v>
      </c>
      <c r="C3184" s="116" t="s">
        <v>3157</v>
      </c>
      <c r="D3184" s="116" t="s">
        <v>6465</v>
      </c>
      <c r="E3184" s="208">
        <v>72.84</v>
      </c>
    </row>
    <row r="3185" spans="2:5" ht="50.1" customHeight="1">
      <c r="B3185" s="209">
        <v>92650</v>
      </c>
      <c r="C3185" s="116" t="s">
        <v>3158</v>
      </c>
      <c r="D3185" s="116" t="s">
        <v>6465</v>
      </c>
      <c r="E3185" s="208">
        <v>114.8</v>
      </c>
    </row>
    <row r="3186" spans="2:5" ht="50.1" customHeight="1">
      <c r="B3186" s="209">
        <v>92652</v>
      </c>
      <c r="C3186" s="116" t="s">
        <v>3159</v>
      </c>
      <c r="D3186" s="116" t="s">
        <v>6465</v>
      </c>
      <c r="E3186" s="208">
        <v>35.43</v>
      </c>
    </row>
    <row r="3187" spans="2:5" ht="50.1" customHeight="1">
      <c r="B3187" s="209">
        <v>92653</v>
      </c>
      <c r="C3187" s="116" t="s">
        <v>3160</v>
      </c>
      <c r="D3187" s="116" t="s">
        <v>6465</v>
      </c>
      <c r="E3187" s="208">
        <v>40.299999999999997</v>
      </c>
    </row>
    <row r="3188" spans="2:5" ht="50.1" customHeight="1">
      <c r="B3188" s="209">
        <v>92654</v>
      </c>
      <c r="C3188" s="116" t="s">
        <v>3161</v>
      </c>
      <c r="D3188" s="116" t="s">
        <v>6465</v>
      </c>
      <c r="E3188" s="208">
        <v>54.65</v>
      </c>
    </row>
    <row r="3189" spans="2:5" ht="50.1" customHeight="1">
      <c r="B3189" s="209">
        <v>92655</v>
      </c>
      <c r="C3189" s="116" t="s">
        <v>3162</v>
      </c>
      <c r="D3189" s="116" t="s">
        <v>6465</v>
      </c>
      <c r="E3189" s="208">
        <v>66.42</v>
      </c>
    </row>
    <row r="3190" spans="2:5" ht="50.1" customHeight="1">
      <c r="B3190" s="209">
        <v>92656</v>
      </c>
      <c r="C3190" s="116" t="s">
        <v>3163</v>
      </c>
      <c r="D3190" s="116" t="s">
        <v>6465</v>
      </c>
      <c r="E3190" s="208">
        <v>86.58</v>
      </c>
    </row>
    <row r="3191" spans="2:5" ht="50.1" customHeight="1">
      <c r="B3191" s="209">
        <v>92687</v>
      </c>
      <c r="C3191" s="116" t="s">
        <v>3164</v>
      </c>
      <c r="D3191" s="116" t="s">
        <v>6465</v>
      </c>
      <c r="E3191" s="208">
        <v>16.78</v>
      </c>
    </row>
    <row r="3192" spans="2:5" ht="50.1" customHeight="1">
      <c r="B3192" s="209">
        <v>92688</v>
      </c>
      <c r="C3192" s="116" t="s">
        <v>3165</v>
      </c>
      <c r="D3192" s="116" t="s">
        <v>6465</v>
      </c>
      <c r="E3192" s="208">
        <v>23.73</v>
      </c>
    </row>
    <row r="3193" spans="2:5" ht="50.1" customHeight="1">
      <c r="B3193" s="209">
        <v>92689</v>
      </c>
      <c r="C3193" s="116" t="s">
        <v>3166</v>
      </c>
      <c r="D3193" s="116" t="s">
        <v>6465</v>
      </c>
      <c r="E3193" s="208">
        <v>29.51</v>
      </c>
    </row>
    <row r="3194" spans="2:5" ht="50.1" customHeight="1">
      <c r="B3194" s="209">
        <v>92690</v>
      </c>
      <c r="C3194" s="116" t="s">
        <v>3167</v>
      </c>
      <c r="D3194" s="116" t="s">
        <v>6465</v>
      </c>
      <c r="E3194" s="208">
        <v>42.34</v>
      </c>
    </row>
    <row r="3195" spans="2:5" ht="50.1" customHeight="1">
      <c r="B3195" s="209">
        <v>94462</v>
      </c>
      <c r="C3195" s="116" t="s">
        <v>3168</v>
      </c>
      <c r="D3195" s="116" t="s">
        <v>6465</v>
      </c>
      <c r="E3195" s="208">
        <v>59.72</v>
      </c>
    </row>
    <row r="3196" spans="2:5" ht="50.1" customHeight="1">
      <c r="B3196" s="209">
        <v>94463</v>
      </c>
      <c r="C3196" s="116" t="s">
        <v>3169</v>
      </c>
      <c r="D3196" s="116" t="s">
        <v>6465</v>
      </c>
      <c r="E3196" s="208">
        <v>69.64</v>
      </c>
    </row>
    <row r="3197" spans="2:5" ht="50.1" customHeight="1">
      <c r="B3197" s="209">
        <v>94464</v>
      </c>
      <c r="C3197" s="116" t="s">
        <v>3170</v>
      </c>
      <c r="D3197" s="116" t="s">
        <v>6465</v>
      </c>
      <c r="E3197" s="208">
        <v>97.76</v>
      </c>
    </row>
    <row r="3198" spans="2:5" ht="50.1" customHeight="1">
      <c r="B3198" s="209">
        <v>94602</v>
      </c>
      <c r="C3198" s="116" t="s">
        <v>3171</v>
      </c>
      <c r="D3198" s="116" t="s">
        <v>6465</v>
      </c>
      <c r="E3198" s="208">
        <v>126.28</v>
      </c>
    </row>
    <row r="3199" spans="2:5" ht="50.1" customHeight="1">
      <c r="B3199" s="209">
        <v>94603</v>
      </c>
      <c r="C3199" s="116" t="s">
        <v>3172</v>
      </c>
      <c r="D3199" s="116" t="s">
        <v>6465</v>
      </c>
      <c r="E3199" s="208">
        <v>168.98</v>
      </c>
    </row>
    <row r="3200" spans="2:5" ht="50.1" customHeight="1">
      <c r="B3200" s="209">
        <v>94604</v>
      </c>
      <c r="C3200" s="116" t="s">
        <v>3173</v>
      </c>
      <c r="D3200" s="116" t="s">
        <v>6465</v>
      </c>
      <c r="E3200" s="208">
        <v>230.3</v>
      </c>
    </row>
    <row r="3201" spans="2:5" ht="50.1" customHeight="1">
      <c r="B3201" s="209">
        <v>94605</v>
      </c>
      <c r="C3201" s="116" t="s">
        <v>3174</v>
      </c>
      <c r="D3201" s="116" t="s">
        <v>6465</v>
      </c>
      <c r="E3201" s="208">
        <v>328.31</v>
      </c>
    </row>
    <row r="3202" spans="2:5" ht="50.1" customHeight="1">
      <c r="B3202" s="209">
        <v>94648</v>
      </c>
      <c r="C3202" s="116" t="s">
        <v>3175</v>
      </c>
      <c r="D3202" s="116" t="s">
        <v>6465</v>
      </c>
      <c r="E3202" s="208">
        <v>6.68</v>
      </c>
    </row>
    <row r="3203" spans="2:5" ht="50.1" customHeight="1">
      <c r="B3203" s="209">
        <v>94649</v>
      </c>
      <c r="C3203" s="116" t="s">
        <v>3176</v>
      </c>
      <c r="D3203" s="116" t="s">
        <v>6465</v>
      </c>
      <c r="E3203" s="208">
        <v>9.6999999999999993</v>
      </c>
    </row>
    <row r="3204" spans="2:5" ht="50.1" customHeight="1">
      <c r="B3204" s="209">
        <v>94650</v>
      </c>
      <c r="C3204" s="116" t="s">
        <v>3177</v>
      </c>
      <c r="D3204" s="116" t="s">
        <v>6465</v>
      </c>
      <c r="E3204" s="208">
        <v>13.87</v>
      </c>
    </row>
    <row r="3205" spans="2:5" ht="50.1" customHeight="1">
      <c r="B3205" s="209">
        <v>94651</v>
      </c>
      <c r="C3205" s="116" t="s">
        <v>3178</v>
      </c>
      <c r="D3205" s="116" t="s">
        <v>6465</v>
      </c>
      <c r="E3205" s="208">
        <v>15.01</v>
      </c>
    </row>
    <row r="3206" spans="2:5" ht="50.1" customHeight="1">
      <c r="B3206" s="209">
        <v>94652</v>
      </c>
      <c r="C3206" s="116" t="s">
        <v>3179</v>
      </c>
      <c r="D3206" s="116" t="s">
        <v>6465</v>
      </c>
      <c r="E3206" s="208">
        <v>24.42</v>
      </c>
    </row>
    <row r="3207" spans="2:5" ht="50.1" customHeight="1">
      <c r="B3207" s="209">
        <v>94653</v>
      </c>
      <c r="C3207" s="116" t="s">
        <v>3180</v>
      </c>
      <c r="D3207" s="116" t="s">
        <v>6465</v>
      </c>
      <c r="E3207" s="208">
        <v>34.270000000000003</v>
      </c>
    </row>
    <row r="3208" spans="2:5" ht="50.1" customHeight="1">
      <c r="B3208" s="209">
        <v>94654</v>
      </c>
      <c r="C3208" s="116" t="s">
        <v>3181</v>
      </c>
      <c r="D3208" s="116" t="s">
        <v>6465</v>
      </c>
      <c r="E3208" s="208">
        <v>46.29</v>
      </c>
    </row>
    <row r="3209" spans="2:5" ht="50.1" customHeight="1">
      <c r="B3209" s="209">
        <v>94655</v>
      </c>
      <c r="C3209" s="116" t="s">
        <v>3182</v>
      </c>
      <c r="D3209" s="116" t="s">
        <v>6465</v>
      </c>
      <c r="E3209" s="208">
        <v>63.83</v>
      </c>
    </row>
    <row r="3210" spans="2:5" ht="50.1" customHeight="1">
      <c r="B3210" s="209">
        <v>94716</v>
      </c>
      <c r="C3210" s="116" t="s">
        <v>3183</v>
      </c>
      <c r="D3210" s="116" t="s">
        <v>6465</v>
      </c>
      <c r="E3210" s="208">
        <v>15.93</v>
      </c>
    </row>
    <row r="3211" spans="2:5" ht="50.1" customHeight="1">
      <c r="B3211" s="209">
        <v>94717</v>
      </c>
      <c r="C3211" s="116" t="s">
        <v>3184</v>
      </c>
      <c r="D3211" s="116" t="s">
        <v>6465</v>
      </c>
      <c r="E3211" s="208">
        <v>23.18</v>
      </c>
    </row>
    <row r="3212" spans="2:5" ht="50.1" customHeight="1">
      <c r="B3212" s="209">
        <v>94718</v>
      </c>
      <c r="C3212" s="116" t="s">
        <v>3185</v>
      </c>
      <c r="D3212" s="116" t="s">
        <v>6465</v>
      </c>
      <c r="E3212" s="208">
        <v>28.72</v>
      </c>
    </row>
    <row r="3213" spans="2:5" ht="50.1" customHeight="1">
      <c r="B3213" s="209">
        <v>94719</v>
      </c>
      <c r="C3213" s="116" t="s">
        <v>3186</v>
      </c>
      <c r="D3213" s="116" t="s">
        <v>6465</v>
      </c>
      <c r="E3213" s="208">
        <v>37.42</v>
      </c>
    </row>
    <row r="3214" spans="2:5" ht="50.1" customHeight="1">
      <c r="B3214" s="209">
        <v>94720</v>
      </c>
      <c r="C3214" s="116" t="s">
        <v>3187</v>
      </c>
      <c r="D3214" s="116" t="s">
        <v>6465</v>
      </c>
      <c r="E3214" s="208">
        <v>56.65</v>
      </c>
    </row>
    <row r="3215" spans="2:5" ht="50.1" customHeight="1">
      <c r="B3215" s="209">
        <v>94721</v>
      </c>
      <c r="C3215" s="116" t="s">
        <v>3188</v>
      </c>
      <c r="D3215" s="116" t="s">
        <v>6465</v>
      </c>
      <c r="E3215" s="208">
        <v>82.15</v>
      </c>
    </row>
    <row r="3216" spans="2:5" ht="50.1" customHeight="1">
      <c r="B3216" s="209">
        <v>94722</v>
      </c>
      <c r="C3216" s="116" t="s">
        <v>3189</v>
      </c>
      <c r="D3216" s="116" t="s">
        <v>6465</v>
      </c>
      <c r="E3216" s="208">
        <v>143.5</v>
      </c>
    </row>
    <row r="3217" spans="2:5" ht="50.1" customHeight="1">
      <c r="B3217" s="209">
        <v>95697</v>
      </c>
      <c r="C3217" s="116" t="s">
        <v>3190</v>
      </c>
      <c r="D3217" s="116" t="s">
        <v>6465</v>
      </c>
      <c r="E3217" s="208">
        <v>57.18</v>
      </c>
    </row>
    <row r="3218" spans="2:5" ht="50.1" customHeight="1">
      <c r="B3218" s="209">
        <v>96635</v>
      </c>
      <c r="C3218" s="116" t="s">
        <v>3191</v>
      </c>
      <c r="D3218" s="116" t="s">
        <v>6465</v>
      </c>
      <c r="E3218" s="208">
        <v>20.36</v>
      </c>
    </row>
    <row r="3219" spans="2:5" ht="50.1" customHeight="1">
      <c r="B3219" s="209">
        <v>96636</v>
      </c>
      <c r="C3219" s="116" t="s">
        <v>3192</v>
      </c>
      <c r="D3219" s="116" t="s">
        <v>6465</v>
      </c>
      <c r="E3219" s="208">
        <v>21.52</v>
      </c>
    </row>
    <row r="3220" spans="2:5" ht="50.1" customHeight="1">
      <c r="B3220" s="209">
        <v>96644</v>
      </c>
      <c r="C3220" s="116" t="s">
        <v>3193</v>
      </c>
      <c r="D3220" s="116" t="s">
        <v>6465</v>
      </c>
      <c r="E3220" s="208">
        <v>13.28</v>
      </c>
    </row>
    <row r="3221" spans="2:5" ht="50.1" customHeight="1">
      <c r="B3221" s="209">
        <v>96645</v>
      </c>
      <c r="C3221" s="116" t="s">
        <v>3194</v>
      </c>
      <c r="D3221" s="116" t="s">
        <v>6465</v>
      </c>
      <c r="E3221" s="208">
        <v>17.2</v>
      </c>
    </row>
    <row r="3222" spans="2:5" ht="50.1" customHeight="1">
      <c r="B3222" s="209">
        <v>96646</v>
      </c>
      <c r="C3222" s="116" t="s">
        <v>3195</v>
      </c>
      <c r="D3222" s="116" t="s">
        <v>6465</v>
      </c>
      <c r="E3222" s="208">
        <v>26.67</v>
      </c>
    </row>
    <row r="3223" spans="2:5" ht="50.1" customHeight="1">
      <c r="B3223" s="209">
        <v>96647</v>
      </c>
      <c r="C3223" s="116" t="s">
        <v>3196</v>
      </c>
      <c r="D3223" s="116" t="s">
        <v>6465</v>
      </c>
      <c r="E3223" s="208">
        <v>12</v>
      </c>
    </row>
    <row r="3224" spans="2:5" ht="50.1" customHeight="1">
      <c r="B3224" s="209">
        <v>96648</v>
      </c>
      <c r="C3224" s="116" t="s">
        <v>3197</v>
      </c>
      <c r="D3224" s="116" t="s">
        <v>6465</v>
      </c>
      <c r="E3224" s="208">
        <v>21.85</v>
      </c>
    </row>
    <row r="3225" spans="2:5" ht="50.1" customHeight="1">
      <c r="B3225" s="209">
        <v>96649</v>
      </c>
      <c r="C3225" s="116" t="s">
        <v>3198</v>
      </c>
      <c r="D3225" s="116" t="s">
        <v>6465</v>
      </c>
      <c r="E3225" s="208">
        <v>32.200000000000003</v>
      </c>
    </row>
    <row r="3226" spans="2:5" ht="50.1" customHeight="1">
      <c r="B3226" s="209">
        <v>96668</v>
      </c>
      <c r="C3226" s="116" t="s">
        <v>3199</v>
      </c>
      <c r="D3226" s="116" t="s">
        <v>6465</v>
      </c>
      <c r="E3226" s="208">
        <v>8.34</v>
      </c>
    </row>
    <row r="3227" spans="2:5" ht="50.1" customHeight="1">
      <c r="B3227" s="209">
        <v>96669</v>
      </c>
      <c r="C3227" s="116" t="s">
        <v>3200</v>
      </c>
      <c r="D3227" s="116" t="s">
        <v>6465</v>
      </c>
      <c r="E3227" s="208">
        <v>10.37</v>
      </c>
    </row>
    <row r="3228" spans="2:5" ht="50.1" customHeight="1">
      <c r="B3228" s="209">
        <v>96670</v>
      </c>
      <c r="C3228" s="116" t="s">
        <v>3201</v>
      </c>
      <c r="D3228" s="116" t="s">
        <v>6465</v>
      </c>
      <c r="E3228" s="208">
        <v>15.75</v>
      </c>
    </row>
    <row r="3229" spans="2:5" ht="50.1" customHeight="1">
      <c r="B3229" s="209">
        <v>96671</v>
      </c>
      <c r="C3229" s="116" t="s">
        <v>3202</v>
      </c>
      <c r="D3229" s="116" t="s">
        <v>6465</v>
      </c>
      <c r="E3229" s="208">
        <v>21.09</v>
      </c>
    </row>
    <row r="3230" spans="2:5" ht="50.1" customHeight="1">
      <c r="B3230" s="209">
        <v>96672</v>
      </c>
      <c r="C3230" s="116" t="s">
        <v>3203</v>
      </c>
      <c r="D3230" s="116" t="s">
        <v>6465</v>
      </c>
      <c r="E3230" s="208">
        <v>30.97</v>
      </c>
    </row>
    <row r="3231" spans="2:5" ht="50.1" customHeight="1">
      <c r="B3231" s="209">
        <v>96673</v>
      </c>
      <c r="C3231" s="116" t="s">
        <v>3204</v>
      </c>
      <c r="D3231" s="116" t="s">
        <v>6465</v>
      </c>
      <c r="E3231" s="208">
        <v>50.55</v>
      </c>
    </row>
    <row r="3232" spans="2:5" ht="50.1" customHeight="1">
      <c r="B3232" s="209">
        <v>96674</v>
      </c>
      <c r="C3232" s="116" t="s">
        <v>3205</v>
      </c>
      <c r="D3232" s="116" t="s">
        <v>6465</v>
      </c>
      <c r="E3232" s="208">
        <v>71.05</v>
      </c>
    </row>
    <row r="3233" spans="2:5" ht="50.1" customHeight="1">
      <c r="B3233" s="209">
        <v>96675</v>
      </c>
      <c r="C3233" s="116" t="s">
        <v>3206</v>
      </c>
      <c r="D3233" s="116" t="s">
        <v>6465</v>
      </c>
      <c r="E3233" s="208">
        <v>123.39</v>
      </c>
    </row>
    <row r="3234" spans="2:5" ht="50.1" customHeight="1">
      <c r="B3234" s="209">
        <v>96676</v>
      </c>
      <c r="C3234" s="116" t="s">
        <v>3207</v>
      </c>
      <c r="D3234" s="116" t="s">
        <v>6465</v>
      </c>
      <c r="E3234" s="208">
        <v>8.31</v>
      </c>
    </row>
    <row r="3235" spans="2:5" ht="50.1" customHeight="1">
      <c r="B3235" s="209">
        <v>96677</v>
      </c>
      <c r="C3235" s="116" t="s">
        <v>3208</v>
      </c>
      <c r="D3235" s="116" t="s">
        <v>6465</v>
      </c>
      <c r="E3235" s="208">
        <v>13.71</v>
      </c>
    </row>
    <row r="3236" spans="2:5" ht="50.1" customHeight="1">
      <c r="B3236" s="209">
        <v>96678</v>
      </c>
      <c r="C3236" s="116" t="s">
        <v>3209</v>
      </c>
      <c r="D3236" s="116" t="s">
        <v>6465</v>
      </c>
      <c r="E3236" s="208">
        <v>19.059999999999999</v>
      </c>
    </row>
    <row r="3237" spans="2:5" ht="50.1" customHeight="1">
      <c r="B3237" s="209">
        <v>96679</v>
      </c>
      <c r="C3237" s="116" t="s">
        <v>3210</v>
      </c>
      <c r="D3237" s="116" t="s">
        <v>6465</v>
      </c>
      <c r="E3237" s="208">
        <v>27.81</v>
      </c>
    </row>
    <row r="3238" spans="2:5" ht="50.1" customHeight="1">
      <c r="B3238" s="209">
        <v>96680</v>
      </c>
      <c r="C3238" s="116" t="s">
        <v>3211</v>
      </c>
      <c r="D3238" s="116" t="s">
        <v>6465</v>
      </c>
      <c r="E3238" s="208">
        <v>37.5</v>
      </c>
    </row>
    <row r="3239" spans="2:5" ht="50.1" customHeight="1">
      <c r="B3239" s="209">
        <v>96681</v>
      </c>
      <c r="C3239" s="116" t="s">
        <v>3212</v>
      </c>
      <c r="D3239" s="116" t="s">
        <v>6465</v>
      </c>
      <c r="E3239" s="208">
        <v>69.89</v>
      </c>
    </row>
    <row r="3240" spans="2:5" ht="50.1" customHeight="1">
      <c r="B3240" s="209">
        <v>96682</v>
      </c>
      <c r="C3240" s="116" t="s">
        <v>3213</v>
      </c>
      <c r="D3240" s="116" t="s">
        <v>6465</v>
      </c>
      <c r="E3240" s="208">
        <v>103.07</v>
      </c>
    </row>
    <row r="3241" spans="2:5" ht="50.1" customHeight="1">
      <c r="B3241" s="209">
        <v>96683</v>
      </c>
      <c r="C3241" s="116" t="s">
        <v>3214</v>
      </c>
      <c r="D3241" s="116" t="s">
        <v>6465</v>
      </c>
      <c r="E3241" s="208">
        <v>141.15</v>
      </c>
    </row>
    <row r="3242" spans="2:5" ht="50.1" customHeight="1">
      <c r="B3242" s="209">
        <v>96718</v>
      </c>
      <c r="C3242" s="116" t="s">
        <v>3215</v>
      </c>
      <c r="D3242" s="116" t="s">
        <v>6465</v>
      </c>
      <c r="E3242" s="208">
        <v>5.45</v>
      </c>
    </row>
    <row r="3243" spans="2:5" ht="50.1" customHeight="1">
      <c r="B3243" s="209">
        <v>96719</v>
      </c>
      <c r="C3243" s="116" t="s">
        <v>3216</v>
      </c>
      <c r="D3243" s="116" t="s">
        <v>6465</v>
      </c>
      <c r="E3243" s="208">
        <v>11.3</v>
      </c>
    </row>
    <row r="3244" spans="2:5" ht="50.1" customHeight="1">
      <c r="B3244" s="209">
        <v>96720</v>
      </c>
      <c r="C3244" s="116" t="s">
        <v>3217</v>
      </c>
      <c r="D3244" s="116" t="s">
        <v>6465</v>
      </c>
      <c r="E3244" s="208">
        <v>13.72</v>
      </c>
    </row>
    <row r="3245" spans="2:5" ht="50.1" customHeight="1">
      <c r="B3245" s="209">
        <v>96721</v>
      </c>
      <c r="C3245" s="116" t="s">
        <v>3218</v>
      </c>
      <c r="D3245" s="116" t="s">
        <v>6465</v>
      </c>
      <c r="E3245" s="208">
        <v>18.34</v>
      </c>
    </row>
    <row r="3246" spans="2:5" ht="50.1" customHeight="1">
      <c r="B3246" s="209">
        <v>96722</v>
      </c>
      <c r="C3246" s="116" t="s">
        <v>3219</v>
      </c>
      <c r="D3246" s="116" t="s">
        <v>6465</v>
      </c>
      <c r="E3246" s="208">
        <v>25.08</v>
      </c>
    </row>
    <row r="3247" spans="2:5" ht="50.1" customHeight="1">
      <c r="B3247" s="209">
        <v>96723</v>
      </c>
      <c r="C3247" s="116" t="s">
        <v>3220</v>
      </c>
      <c r="D3247" s="116" t="s">
        <v>6465</v>
      </c>
      <c r="E3247" s="208">
        <v>33.159999999999997</v>
      </c>
    </row>
    <row r="3248" spans="2:5" ht="50.1" customHeight="1">
      <c r="B3248" s="209">
        <v>96724</v>
      </c>
      <c r="C3248" s="116" t="s">
        <v>3221</v>
      </c>
      <c r="D3248" s="116" t="s">
        <v>6465</v>
      </c>
      <c r="E3248" s="208">
        <v>54.15</v>
      </c>
    </row>
    <row r="3249" spans="2:5" ht="50.1" customHeight="1">
      <c r="B3249" s="209">
        <v>96725</v>
      </c>
      <c r="C3249" s="116" t="s">
        <v>3222</v>
      </c>
      <c r="D3249" s="116" t="s">
        <v>6465</v>
      </c>
      <c r="E3249" s="208">
        <v>71.010000000000005</v>
      </c>
    </row>
    <row r="3250" spans="2:5" ht="50.1" customHeight="1">
      <c r="B3250" s="209">
        <v>96726</v>
      </c>
      <c r="C3250" s="116" t="s">
        <v>3223</v>
      </c>
      <c r="D3250" s="116" t="s">
        <v>6465</v>
      </c>
      <c r="E3250" s="208">
        <v>115.74</v>
      </c>
    </row>
    <row r="3251" spans="2:5" ht="50.1" customHeight="1">
      <c r="B3251" s="209">
        <v>96727</v>
      </c>
      <c r="C3251" s="116" t="s">
        <v>3224</v>
      </c>
      <c r="D3251" s="116" t="s">
        <v>6465</v>
      </c>
      <c r="E3251" s="208">
        <v>9.81</v>
      </c>
    </row>
    <row r="3252" spans="2:5" ht="50.1" customHeight="1">
      <c r="B3252" s="209">
        <v>96728</v>
      </c>
      <c r="C3252" s="116" t="s">
        <v>3225</v>
      </c>
      <c r="D3252" s="116" t="s">
        <v>6465</v>
      </c>
      <c r="E3252" s="208">
        <v>11.68</v>
      </c>
    </row>
    <row r="3253" spans="2:5" ht="50.1" customHeight="1">
      <c r="B3253" s="209">
        <v>96729</v>
      </c>
      <c r="C3253" s="116" t="s">
        <v>3226</v>
      </c>
      <c r="D3253" s="116" t="s">
        <v>6465</v>
      </c>
      <c r="E3253" s="208">
        <v>17.61</v>
      </c>
    </row>
    <row r="3254" spans="2:5" ht="50.1" customHeight="1">
      <c r="B3254" s="209">
        <v>96730</v>
      </c>
      <c r="C3254" s="116" t="s">
        <v>3227</v>
      </c>
      <c r="D3254" s="116" t="s">
        <v>6465</v>
      </c>
      <c r="E3254" s="208">
        <v>22.14</v>
      </c>
    </row>
    <row r="3255" spans="2:5" ht="50.1" customHeight="1">
      <c r="B3255" s="209">
        <v>96731</v>
      </c>
      <c r="C3255" s="116" t="s">
        <v>3228</v>
      </c>
      <c r="D3255" s="116" t="s">
        <v>6465</v>
      </c>
      <c r="E3255" s="208">
        <v>32.42</v>
      </c>
    </row>
    <row r="3256" spans="2:5" ht="50.1" customHeight="1">
      <c r="B3256" s="209">
        <v>96732</v>
      </c>
      <c r="C3256" s="116" t="s">
        <v>3229</v>
      </c>
      <c r="D3256" s="116" t="s">
        <v>6465</v>
      </c>
      <c r="E3256" s="208">
        <v>40.090000000000003</v>
      </c>
    </row>
    <row r="3257" spans="2:5" ht="50.1" customHeight="1">
      <c r="B3257" s="209">
        <v>96733</v>
      </c>
      <c r="C3257" s="116" t="s">
        <v>3230</v>
      </c>
      <c r="D3257" s="116" t="s">
        <v>6465</v>
      </c>
      <c r="E3257" s="208">
        <v>73.510000000000005</v>
      </c>
    </row>
    <row r="3258" spans="2:5" ht="50.1" customHeight="1">
      <c r="B3258" s="209">
        <v>96734</v>
      </c>
      <c r="C3258" s="116" t="s">
        <v>3231</v>
      </c>
      <c r="D3258" s="116" t="s">
        <v>6465</v>
      </c>
      <c r="E3258" s="208">
        <v>101.74</v>
      </c>
    </row>
    <row r="3259" spans="2:5" ht="50.1" customHeight="1">
      <c r="B3259" s="209">
        <v>96735</v>
      </c>
      <c r="C3259" s="116" t="s">
        <v>3232</v>
      </c>
      <c r="D3259" s="116" t="s">
        <v>6465</v>
      </c>
      <c r="E3259" s="208">
        <v>132.93</v>
      </c>
    </row>
    <row r="3260" spans="2:5" ht="50.1" customHeight="1">
      <c r="B3260" s="209">
        <v>96794</v>
      </c>
      <c r="C3260" s="116" t="s">
        <v>3233</v>
      </c>
      <c r="D3260" s="116" t="s">
        <v>6465</v>
      </c>
      <c r="E3260" s="208">
        <v>6.71</v>
      </c>
    </row>
    <row r="3261" spans="2:5" ht="50.1" customHeight="1">
      <c r="B3261" s="209">
        <v>96795</v>
      </c>
      <c r="C3261" s="116" t="s">
        <v>3234</v>
      </c>
      <c r="D3261" s="116" t="s">
        <v>6465</v>
      </c>
      <c r="E3261" s="208">
        <v>8.5399999999999991</v>
      </c>
    </row>
    <row r="3262" spans="2:5" ht="50.1" customHeight="1">
      <c r="B3262" s="209">
        <v>96796</v>
      </c>
      <c r="C3262" s="116" t="s">
        <v>3235</v>
      </c>
      <c r="D3262" s="116" t="s">
        <v>6465</v>
      </c>
      <c r="E3262" s="208">
        <v>12.01</v>
      </c>
    </row>
    <row r="3263" spans="2:5" ht="50.1" customHeight="1">
      <c r="B3263" s="209">
        <v>96797</v>
      </c>
      <c r="C3263" s="116" t="s">
        <v>3236</v>
      </c>
      <c r="D3263" s="116" t="s">
        <v>6465</v>
      </c>
      <c r="E3263" s="208">
        <v>18.21</v>
      </c>
    </row>
    <row r="3264" spans="2:5" ht="50.1" customHeight="1">
      <c r="B3264" s="209">
        <v>96798</v>
      </c>
      <c r="C3264" s="116" t="s">
        <v>3237</v>
      </c>
      <c r="D3264" s="116" t="s">
        <v>6465</v>
      </c>
      <c r="E3264" s="208">
        <v>6.81</v>
      </c>
    </row>
    <row r="3265" spans="2:5" ht="50.1" customHeight="1">
      <c r="B3265" s="209">
        <v>96799</v>
      </c>
      <c r="C3265" s="116" t="s">
        <v>3238</v>
      </c>
      <c r="D3265" s="116" t="s">
        <v>6465</v>
      </c>
      <c r="E3265" s="208">
        <v>9.11</v>
      </c>
    </row>
    <row r="3266" spans="2:5" ht="50.1" customHeight="1">
      <c r="B3266" s="209">
        <v>96800</v>
      </c>
      <c r="C3266" s="116" t="s">
        <v>3239</v>
      </c>
      <c r="D3266" s="116" t="s">
        <v>6465</v>
      </c>
      <c r="E3266" s="208">
        <v>13.16</v>
      </c>
    </row>
    <row r="3267" spans="2:5" ht="50.1" customHeight="1">
      <c r="B3267" s="209">
        <v>96801</v>
      </c>
      <c r="C3267" s="116" t="s">
        <v>3240</v>
      </c>
      <c r="D3267" s="116" t="s">
        <v>6465</v>
      </c>
      <c r="E3267" s="208">
        <v>20.2</v>
      </c>
    </row>
    <row r="3268" spans="2:5" ht="50.1" customHeight="1">
      <c r="B3268" s="209">
        <v>97327</v>
      </c>
      <c r="C3268" s="116" t="s">
        <v>3241</v>
      </c>
      <c r="D3268" s="116" t="s">
        <v>6465</v>
      </c>
      <c r="E3268" s="208">
        <v>16.93</v>
      </c>
    </row>
    <row r="3269" spans="2:5" ht="50.1" customHeight="1">
      <c r="B3269" s="209">
        <v>97328</v>
      </c>
      <c r="C3269" s="116" t="s">
        <v>3242</v>
      </c>
      <c r="D3269" s="116" t="s">
        <v>6465</v>
      </c>
      <c r="E3269" s="208">
        <v>29.11</v>
      </c>
    </row>
    <row r="3270" spans="2:5" ht="50.1" customHeight="1">
      <c r="B3270" s="209">
        <v>97329</v>
      </c>
      <c r="C3270" s="116" t="s">
        <v>3243</v>
      </c>
      <c r="D3270" s="116" t="s">
        <v>6465</v>
      </c>
      <c r="E3270" s="208">
        <v>36.450000000000003</v>
      </c>
    </row>
    <row r="3271" spans="2:5" ht="50.1" customHeight="1">
      <c r="B3271" s="209">
        <v>97330</v>
      </c>
      <c r="C3271" s="116" t="s">
        <v>3244</v>
      </c>
      <c r="D3271" s="116" t="s">
        <v>6465</v>
      </c>
      <c r="E3271" s="208">
        <v>44.43</v>
      </c>
    </row>
    <row r="3272" spans="2:5" ht="50.1" customHeight="1">
      <c r="B3272" s="209">
        <v>97331</v>
      </c>
      <c r="C3272" s="116" t="s">
        <v>3245</v>
      </c>
      <c r="D3272" s="116" t="s">
        <v>6465</v>
      </c>
      <c r="E3272" s="208">
        <v>17.149999999999999</v>
      </c>
    </row>
    <row r="3273" spans="2:5" ht="50.1" customHeight="1">
      <c r="B3273" s="209">
        <v>97332</v>
      </c>
      <c r="C3273" s="116" t="s">
        <v>3246</v>
      </c>
      <c r="D3273" s="116" t="s">
        <v>6465</v>
      </c>
      <c r="E3273" s="208">
        <v>29.37</v>
      </c>
    </row>
    <row r="3274" spans="2:5" ht="50.1" customHeight="1">
      <c r="B3274" s="209">
        <v>97333</v>
      </c>
      <c r="C3274" s="116" t="s">
        <v>3247</v>
      </c>
      <c r="D3274" s="116" t="s">
        <v>6465</v>
      </c>
      <c r="E3274" s="208">
        <v>36.78</v>
      </c>
    </row>
    <row r="3275" spans="2:5" ht="50.1" customHeight="1">
      <c r="B3275" s="209">
        <v>97334</v>
      </c>
      <c r="C3275" s="116" t="s">
        <v>3248</v>
      </c>
      <c r="D3275" s="116" t="s">
        <v>6465</v>
      </c>
      <c r="E3275" s="208">
        <v>44.79</v>
      </c>
    </row>
    <row r="3276" spans="2:5" ht="50.1" customHeight="1">
      <c r="B3276" s="209">
        <v>97335</v>
      </c>
      <c r="C3276" s="116" t="s">
        <v>3249</v>
      </c>
      <c r="D3276" s="116" t="s">
        <v>6465</v>
      </c>
      <c r="E3276" s="208">
        <v>46.69</v>
      </c>
    </row>
    <row r="3277" spans="2:5" ht="50.1" customHeight="1">
      <c r="B3277" s="209">
        <v>97336</v>
      </c>
      <c r="C3277" s="116" t="s">
        <v>3250</v>
      </c>
      <c r="D3277" s="116" t="s">
        <v>6465</v>
      </c>
      <c r="E3277" s="208">
        <v>59.27</v>
      </c>
    </row>
    <row r="3278" spans="2:5" ht="50.1" customHeight="1">
      <c r="B3278" s="209">
        <v>97337</v>
      </c>
      <c r="C3278" s="116" t="s">
        <v>3251</v>
      </c>
      <c r="D3278" s="116" t="s">
        <v>6465</v>
      </c>
      <c r="E3278" s="208">
        <v>88.94</v>
      </c>
    </row>
    <row r="3279" spans="2:5" ht="50.1" customHeight="1">
      <c r="B3279" s="209">
        <v>97338</v>
      </c>
      <c r="C3279" s="116" t="s">
        <v>3252</v>
      </c>
      <c r="D3279" s="116" t="s">
        <v>6465</v>
      </c>
      <c r="E3279" s="208">
        <v>106.9</v>
      </c>
    </row>
    <row r="3280" spans="2:5" ht="50.1" customHeight="1">
      <c r="B3280" s="209">
        <v>97339</v>
      </c>
      <c r="C3280" s="116" t="s">
        <v>3253</v>
      </c>
      <c r="D3280" s="116" t="s">
        <v>6465</v>
      </c>
      <c r="E3280" s="208">
        <v>115.02</v>
      </c>
    </row>
    <row r="3281" spans="2:5" ht="50.1" customHeight="1">
      <c r="B3281" s="209">
        <v>97340</v>
      </c>
      <c r="C3281" s="116" t="s">
        <v>3254</v>
      </c>
      <c r="D3281" s="116" t="s">
        <v>6465</v>
      </c>
      <c r="E3281" s="208">
        <v>115.56</v>
      </c>
    </row>
    <row r="3282" spans="2:5" ht="50.1" customHeight="1">
      <c r="B3282" s="209">
        <v>97341</v>
      </c>
      <c r="C3282" s="116" t="s">
        <v>3255</v>
      </c>
      <c r="D3282" s="116" t="s">
        <v>6465</v>
      </c>
      <c r="E3282" s="208">
        <v>31.92</v>
      </c>
    </row>
    <row r="3283" spans="2:5" ht="50.1" customHeight="1">
      <c r="B3283" s="209">
        <v>97342</v>
      </c>
      <c r="C3283" s="116" t="s">
        <v>3256</v>
      </c>
      <c r="D3283" s="116" t="s">
        <v>6465</v>
      </c>
      <c r="E3283" s="208">
        <v>49.79</v>
      </c>
    </row>
    <row r="3284" spans="2:5" ht="50.1" customHeight="1">
      <c r="B3284" s="209">
        <v>97343</v>
      </c>
      <c r="C3284" s="116" t="s">
        <v>3257</v>
      </c>
      <c r="D3284" s="116" t="s">
        <v>6465</v>
      </c>
      <c r="E3284" s="208">
        <v>62.6</v>
      </c>
    </row>
    <row r="3285" spans="2:5" ht="50.1" customHeight="1">
      <c r="B3285" s="209">
        <v>97344</v>
      </c>
      <c r="C3285" s="116" t="s">
        <v>3258</v>
      </c>
      <c r="D3285" s="116" t="s">
        <v>6465</v>
      </c>
      <c r="E3285" s="208">
        <v>38.74</v>
      </c>
    </row>
    <row r="3286" spans="2:5" ht="50.1" customHeight="1">
      <c r="B3286" s="209">
        <v>97345</v>
      </c>
      <c r="C3286" s="116" t="s">
        <v>3259</v>
      </c>
      <c r="D3286" s="116" t="s">
        <v>6465</v>
      </c>
      <c r="E3286" s="208">
        <v>61.52</v>
      </c>
    </row>
    <row r="3287" spans="2:5" ht="50.1" customHeight="1">
      <c r="B3287" s="209">
        <v>97346</v>
      </c>
      <c r="C3287" s="116" t="s">
        <v>3260</v>
      </c>
      <c r="D3287" s="116" t="s">
        <v>6465</v>
      </c>
      <c r="E3287" s="208">
        <v>78.599999999999994</v>
      </c>
    </row>
    <row r="3288" spans="2:5" ht="50.1" customHeight="1">
      <c r="B3288" s="209">
        <v>97347</v>
      </c>
      <c r="C3288" s="116" t="s">
        <v>3261</v>
      </c>
      <c r="D3288" s="116" t="s">
        <v>6465</v>
      </c>
      <c r="E3288" s="208">
        <v>56.19</v>
      </c>
    </row>
    <row r="3289" spans="2:5" ht="50.1" customHeight="1">
      <c r="B3289" s="209">
        <v>97348</v>
      </c>
      <c r="C3289" s="116" t="s">
        <v>3262</v>
      </c>
      <c r="D3289" s="116" t="s">
        <v>6465</v>
      </c>
      <c r="E3289" s="208">
        <v>77.55</v>
      </c>
    </row>
    <row r="3290" spans="2:5" ht="50.1" customHeight="1">
      <c r="B3290" s="209">
        <v>97349</v>
      </c>
      <c r="C3290" s="116" t="s">
        <v>3263</v>
      </c>
      <c r="D3290" s="116" t="s">
        <v>6465</v>
      </c>
      <c r="E3290" s="208">
        <v>111.69</v>
      </c>
    </row>
    <row r="3291" spans="2:5" ht="50.1" customHeight="1">
      <c r="B3291" s="209">
        <v>97350</v>
      </c>
      <c r="C3291" s="116" t="s">
        <v>3264</v>
      </c>
      <c r="D3291" s="116" t="s">
        <v>6465</v>
      </c>
      <c r="E3291" s="208">
        <v>135.61000000000001</v>
      </c>
    </row>
    <row r="3292" spans="2:5" ht="50.1" customHeight="1">
      <c r="B3292" s="209">
        <v>97351</v>
      </c>
      <c r="C3292" s="116" t="s">
        <v>3265</v>
      </c>
      <c r="D3292" s="116" t="s">
        <v>6465</v>
      </c>
      <c r="E3292" s="208">
        <v>187.43</v>
      </c>
    </row>
    <row r="3293" spans="2:5" ht="50.1" customHeight="1">
      <c r="B3293" s="209">
        <v>97352</v>
      </c>
      <c r="C3293" s="116" t="s">
        <v>3266</v>
      </c>
      <c r="D3293" s="116" t="s">
        <v>6465</v>
      </c>
      <c r="E3293" s="208">
        <v>242.83</v>
      </c>
    </row>
    <row r="3294" spans="2:5" ht="50.1" customHeight="1">
      <c r="B3294" s="209">
        <v>97353</v>
      </c>
      <c r="C3294" s="116" t="s">
        <v>3267</v>
      </c>
      <c r="D3294" s="116" t="s">
        <v>6465</v>
      </c>
      <c r="E3294" s="208">
        <v>37.549999999999997</v>
      </c>
    </row>
    <row r="3295" spans="2:5" ht="50.1" customHeight="1">
      <c r="B3295" s="209">
        <v>97354</v>
      </c>
      <c r="C3295" s="116" t="s">
        <v>3268</v>
      </c>
      <c r="D3295" s="116" t="s">
        <v>6465</v>
      </c>
      <c r="E3295" s="208">
        <v>59.29</v>
      </c>
    </row>
    <row r="3296" spans="2:5" ht="50.1" customHeight="1">
      <c r="B3296" s="209">
        <v>97355</v>
      </c>
      <c r="C3296" s="116" t="s">
        <v>3269</v>
      </c>
      <c r="D3296" s="116" t="s">
        <v>6465</v>
      </c>
      <c r="E3296" s="208">
        <v>80.88</v>
      </c>
    </row>
    <row r="3297" spans="2:5" ht="50.1" customHeight="1">
      <c r="B3297" s="209">
        <v>97356</v>
      </c>
      <c r="C3297" s="116" t="s">
        <v>3270</v>
      </c>
      <c r="D3297" s="116" t="s">
        <v>6465</v>
      </c>
      <c r="E3297" s="208">
        <v>44.37</v>
      </c>
    </row>
    <row r="3298" spans="2:5" ht="50.1" customHeight="1">
      <c r="B3298" s="209">
        <v>97357</v>
      </c>
      <c r="C3298" s="116" t="s">
        <v>3271</v>
      </c>
      <c r="D3298" s="116" t="s">
        <v>6465</v>
      </c>
      <c r="E3298" s="208">
        <v>71.02</v>
      </c>
    </row>
    <row r="3299" spans="2:5" ht="50.1" customHeight="1">
      <c r="B3299" s="209">
        <v>97358</v>
      </c>
      <c r="C3299" s="116" t="s">
        <v>3272</v>
      </c>
      <c r="D3299" s="116" t="s">
        <v>6465</v>
      </c>
      <c r="E3299" s="208">
        <v>96.88</v>
      </c>
    </row>
    <row r="3300" spans="2:5" ht="50.1" customHeight="1">
      <c r="B3300" s="209">
        <v>97498</v>
      </c>
      <c r="C3300" s="116" t="s">
        <v>3273</v>
      </c>
      <c r="D3300" s="116" t="s">
        <v>6465</v>
      </c>
      <c r="E3300" s="208">
        <v>26.34</v>
      </c>
    </row>
    <row r="3301" spans="2:5" ht="50.1" customHeight="1">
      <c r="B3301" s="209">
        <v>97535</v>
      </c>
      <c r="C3301" s="116" t="s">
        <v>3274</v>
      </c>
      <c r="D3301" s="116" t="s">
        <v>6465</v>
      </c>
      <c r="E3301" s="208">
        <v>29.44</v>
      </c>
    </row>
    <row r="3302" spans="2:5" ht="50.1" customHeight="1">
      <c r="B3302" s="209">
        <v>97536</v>
      </c>
      <c r="C3302" s="116" t="s">
        <v>3275</v>
      </c>
      <c r="D3302" s="116" t="s">
        <v>6465</v>
      </c>
      <c r="E3302" s="208">
        <v>36.58</v>
      </c>
    </row>
    <row r="3303" spans="2:5" ht="50.1" customHeight="1">
      <c r="B3303" s="209">
        <v>72293</v>
      </c>
      <c r="C3303" s="116" t="s">
        <v>3276</v>
      </c>
      <c r="D3303" s="116" t="s">
        <v>6220</v>
      </c>
      <c r="E3303" s="208">
        <v>4.8099999999999996</v>
      </c>
    </row>
    <row r="3304" spans="2:5" ht="50.1" customHeight="1">
      <c r="B3304" s="209">
        <v>72294</v>
      </c>
      <c r="C3304" s="116" t="s">
        <v>3277</v>
      </c>
      <c r="D3304" s="116" t="s">
        <v>6220</v>
      </c>
      <c r="E3304" s="208">
        <v>7.23</v>
      </c>
    </row>
    <row r="3305" spans="2:5" ht="50.1" customHeight="1">
      <c r="B3305" s="209">
        <v>72295</v>
      </c>
      <c r="C3305" s="116" t="s">
        <v>3278</v>
      </c>
      <c r="D3305" s="116" t="s">
        <v>6220</v>
      </c>
      <c r="E3305" s="208">
        <v>9.92</v>
      </c>
    </row>
    <row r="3306" spans="2:5" ht="50.1" customHeight="1">
      <c r="B3306" s="209">
        <v>72306</v>
      </c>
      <c r="C3306" s="116" t="s">
        <v>3279</v>
      </c>
      <c r="D3306" s="116" t="s">
        <v>6220</v>
      </c>
      <c r="E3306" s="208">
        <v>182.12</v>
      </c>
    </row>
    <row r="3307" spans="2:5" ht="50.1" customHeight="1">
      <c r="B3307" s="209">
        <v>72307</v>
      </c>
      <c r="C3307" s="116" t="s">
        <v>3280</v>
      </c>
      <c r="D3307" s="116" t="s">
        <v>6220</v>
      </c>
      <c r="E3307" s="208">
        <v>256.69</v>
      </c>
    </row>
    <row r="3308" spans="2:5" ht="50.1" customHeight="1">
      <c r="B3308" s="209">
        <v>72313</v>
      </c>
      <c r="C3308" s="116" t="s">
        <v>3281</v>
      </c>
      <c r="D3308" s="116" t="s">
        <v>6220</v>
      </c>
      <c r="E3308" s="208">
        <v>606.86</v>
      </c>
    </row>
    <row r="3309" spans="2:5" ht="50.1" customHeight="1">
      <c r="B3309" s="209">
        <v>72482</v>
      </c>
      <c r="C3309" s="116" t="s">
        <v>3282</v>
      </c>
      <c r="D3309" s="116" t="s">
        <v>6220</v>
      </c>
      <c r="E3309" s="208">
        <v>258.11</v>
      </c>
    </row>
    <row r="3310" spans="2:5" ht="50.1" customHeight="1">
      <c r="B3310" s="209">
        <v>72619</v>
      </c>
      <c r="C3310" s="116" t="s">
        <v>3283</v>
      </c>
      <c r="D3310" s="116" t="s">
        <v>6220</v>
      </c>
      <c r="E3310" s="208">
        <v>107.82</v>
      </c>
    </row>
    <row r="3311" spans="2:5" ht="50.1" customHeight="1">
      <c r="B3311" s="209">
        <v>72620</v>
      </c>
      <c r="C3311" s="116" t="s">
        <v>3284</v>
      </c>
      <c r="D3311" s="116" t="s">
        <v>6220</v>
      </c>
      <c r="E3311" s="208">
        <v>189.23</v>
      </c>
    </row>
    <row r="3312" spans="2:5" ht="50.1" customHeight="1">
      <c r="B3312" s="209">
        <v>72621</v>
      </c>
      <c r="C3312" s="116" t="s">
        <v>3285</v>
      </c>
      <c r="D3312" s="116" t="s">
        <v>6220</v>
      </c>
      <c r="E3312" s="208">
        <v>305.02999999999997</v>
      </c>
    </row>
    <row r="3313" spans="2:5" ht="50.1" customHeight="1">
      <c r="B3313" s="209">
        <v>72667</v>
      </c>
      <c r="C3313" s="116" t="s">
        <v>3286</v>
      </c>
      <c r="D3313" s="116" t="s">
        <v>6220</v>
      </c>
      <c r="E3313" s="208">
        <v>145.07</v>
      </c>
    </row>
    <row r="3314" spans="2:5" ht="50.1" customHeight="1">
      <c r="B3314" s="209">
        <v>72668</v>
      </c>
      <c r="C3314" s="116" t="s">
        <v>3287</v>
      </c>
      <c r="D3314" s="116" t="s">
        <v>6220</v>
      </c>
      <c r="E3314" s="208">
        <v>144.41</v>
      </c>
    </row>
    <row r="3315" spans="2:5" ht="50.1" customHeight="1">
      <c r="B3315" s="209">
        <v>72669</v>
      </c>
      <c r="C3315" s="116" t="s">
        <v>3288</v>
      </c>
      <c r="D3315" s="116" t="s">
        <v>6220</v>
      </c>
      <c r="E3315" s="208">
        <v>148.27000000000001</v>
      </c>
    </row>
    <row r="3316" spans="2:5" ht="50.1" customHeight="1">
      <c r="B3316" s="209">
        <v>72681</v>
      </c>
      <c r="C3316" s="116" t="s">
        <v>3289</v>
      </c>
      <c r="D3316" s="116" t="s">
        <v>6220</v>
      </c>
      <c r="E3316" s="208">
        <v>103.78</v>
      </c>
    </row>
    <row r="3317" spans="2:5" ht="50.1" customHeight="1">
      <c r="B3317" s="209">
        <v>72682</v>
      </c>
      <c r="C3317" s="116" t="s">
        <v>3290</v>
      </c>
      <c r="D3317" s="116" t="s">
        <v>6220</v>
      </c>
      <c r="E3317" s="208">
        <v>211.61</v>
      </c>
    </row>
    <row r="3318" spans="2:5" ht="50.1" customHeight="1">
      <c r="B3318" s="209">
        <v>72683</v>
      </c>
      <c r="C3318" s="116" t="s">
        <v>3291</v>
      </c>
      <c r="D3318" s="116" t="s">
        <v>6220</v>
      </c>
      <c r="E3318" s="208">
        <v>341.72</v>
      </c>
    </row>
    <row r="3319" spans="2:5" ht="50.1" customHeight="1">
      <c r="B3319" s="209">
        <v>72719</v>
      </c>
      <c r="C3319" s="116" t="s">
        <v>3292</v>
      </c>
      <c r="D3319" s="116" t="s">
        <v>6220</v>
      </c>
      <c r="E3319" s="208">
        <v>228.97</v>
      </c>
    </row>
    <row r="3320" spans="2:5" ht="50.1" customHeight="1">
      <c r="B3320" s="209">
        <v>72720</v>
      </c>
      <c r="C3320" s="116" t="s">
        <v>3293</v>
      </c>
      <c r="D3320" s="116" t="s">
        <v>6220</v>
      </c>
      <c r="E3320" s="208">
        <v>316.95</v>
      </c>
    </row>
    <row r="3321" spans="2:5" ht="50.1" customHeight="1">
      <c r="B3321" s="209">
        <v>72721</v>
      </c>
      <c r="C3321" s="116" t="s">
        <v>3294</v>
      </c>
      <c r="D3321" s="116" t="s">
        <v>6220</v>
      </c>
      <c r="E3321" s="208">
        <v>694.64</v>
      </c>
    </row>
    <row r="3322" spans="2:5" ht="50.1" customHeight="1">
      <c r="B3322" s="209">
        <v>89358</v>
      </c>
      <c r="C3322" s="116" t="s">
        <v>3295</v>
      </c>
      <c r="D3322" s="116" t="s">
        <v>6220</v>
      </c>
      <c r="E3322" s="208">
        <v>4.97</v>
      </c>
    </row>
    <row r="3323" spans="2:5" ht="50.1" customHeight="1">
      <c r="B3323" s="209">
        <v>89359</v>
      </c>
      <c r="C3323" s="116" t="s">
        <v>3296</v>
      </c>
      <c r="D3323" s="116" t="s">
        <v>6220</v>
      </c>
      <c r="E3323" s="208">
        <v>5.19</v>
      </c>
    </row>
    <row r="3324" spans="2:5" ht="50.1" customHeight="1">
      <c r="B3324" s="209">
        <v>89360</v>
      </c>
      <c r="C3324" s="116" t="s">
        <v>3297</v>
      </c>
      <c r="D3324" s="116" t="s">
        <v>6220</v>
      </c>
      <c r="E3324" s="208">
        <v>6.13</v>
      </c>
    </row>
    <row r="3325" spans="2:5" ht="50.1" customHeight="1">
      <c r="B3325" s="209">
        <v>89361</v>
      </c>
      <c r="C3325" s="116" t="s">
        <v>3298</v>
      </c>
      <c r="D3325" s="116" t="s">
        <v>6220</v>
      </c>
      <c r="E3325" s="208">
        <v>5.76</v>
      </c>
    </row>
    <row r="3326" spans="2:5" ht="50.1" customHeight="1">
      <c r="B3326" s="209">
        <v>89362</v>
      </c>
      <c r="C3326" s="116" t="s">
        <v>3299</v>
      </c>
      <c r="D3326" s="116" t="s">
        <v>6220</v>
      </c>
      <c r="E3326" s="208">
        <v>5.9</v>
      </c>
    </row>
    <row r="3327" spans="2:5" ht="50.1" customHeight="1">
      <c r="B3327" s="209">
        <v>89363</v>
      </c>
      <c r="C3327" s="116" t="s">
        <v>3300</v>
      </c>
      <c r="D3327" s="116" t="s">
        <v>6220</v>
      </c>
      <c r="E3327" s="208">
        <v>6.38</v>
      </c>
    </row>
    <row r="3328" spans="2:5" ht="50.1" customHeight="1">
      <c r="B3328" s="209">
        <v>89364</v>
      </c>
      <c r="C3328" s="116" t="s">
        <v>3301</v>
      </c>
      <c r="D3328" s="116" t="s">
        <v>6220</v>
      </c>
      <c r="E3328" s="208">
        <v>7.37</v>
      </c>
    </row>
    <row r="3329" spans="2:5" ht="50.1" customHeight="1">
      <c r="B3329" s="209">
        <v>89365</v>
      </c>
      <c r="C3329" s="116" t="s">
        <v>3302</v>
      </c>
      <c r="D3329" s="116" t="s">
        <v>6220</v>
      </c>
      <c r="E3329" s="208">
        <v>6.92</v>
      </c>
    </row>
    <row r="3330" spans="2:5" ht="50.1" customHeight="1">
      <c r="B3330" s="209">
        <v>89366</v>
      </c>
      <c r="C3330" s="116" t="s">
        <v>3303</v>
      </c>
      <c r="D3330" s="116" t="s">
        <v>6220</v>
      </c>
      <c r="E3330" s="208">
        <v>9.99</v>
      </c>
    </row>
    <row r="3331" spans="2:5" ht="50.1" customHeight="1">
      <c r="B3331" s="209">
        <v>89367</v>
      </c>
      <c r="C3331" s="116" t="s">
        <v>3304</v>
      </c>
      <c r="D3331" s="116" t="s">
        <v>6220</v>
      </c>
      <c r="E3331" s="208">
        <v>7.93</v>
      </c>
    </row>
    <row r="3332" spans="2:5" ht="50.1" customHeight="1">
      <c r="B3332" s="209">
        <v>89368</v>
      </c>
      <c r="C3332" s="116" t="s">
        <v>3305</v>
      </c>
      <c r="D3332" s="116" t="s">
        <v>6220</v>
      </c>
      <c r="E3332" s="208">
        <v>9.27</v>
      </c>
    </row>
    <row r="3333" spans="2:5" ht="50.1" customHeight="1">
      <c r="B3333" s="209">
        <v>89369</v>
      </c>
      <c r="C3333" s="116" t="s">
        <v>3306</v>
      </c>
      <c r="D3333" s="116" t="s">
        <v>6220</v>
      </c>
      <c r="E3333" s="208">
        <v>10.94</v>
      </c>
    </row>
    <row r="3334" spans="2:5" ht="50.1" customHeight="1">
      <c r="B3334" s="209">
        <v>89370</v>
      </c>
      <c r="C3334" s="116" t="s">
        <v>3307</v>
      </c>
      <c r="D3334" s="116" t="s">
        <v>6220</v>
      </c>
      <c r="E3334" s="208">
        <v>8.99</v>
      </c>
    </row>
    <row r="3335" spans="2:5" ht="50.1" customHeight="1">
      <c r="B3335" s="209">
        <v>89371</v>
      </c>
      <c r="C3335" s="116" t="s">
        <v>3308</v>
      </c>
      <c r="D3335" s="116" t="s">
        <v>6220</v>
      </c>
      <c r="E3335" s="208">
        <v>3.67</v>
      </c>
    </row>
    <row r="3336" spans="2:5" ht="50.1" customHeight="1">
      <c r="B3336" s="209">
        <v>89372</v>
      </c>
      <c r="C3336" s="116" t="s">
        <v>3309</v>
      </c>
      <c r="D3336" s="116" t="s">
        <v>6220</v>
      </c>
      <c r="E3336" s="208">
        <v>8.11</v>
      </c>
    </row>
    <row r="3337" spans="2:5" ht="50.1" customHeight="1">
      <c r="B3337" s="209">
        <v>89373</v>
      </c>
      <c r="C3337" s="116" t="s">
        <v>3310</v>
      </c>
      <c r="D3337" s="116" t="s">
        <v>6220</v>
      </c>
      <c r="E3337" s="208">
        <v>4.07</v>
      </c>
    </row>
    <row r="3338" spans="2:5" ht="50.1" customHeight="1">
      <c r="B3338" s="209">
        <v>89374</v>
      </c>
      <c r="C3338" s="116" t="s">
        <v>3311</v>
      </c>
      <c r="D3338" s="116" t="s">
        <v>6220</v>
      </c>
      <c r="E3338" s="208">
        <v>6.48</v>
      </c>
    </row>
    <row r="3339" spans="2:5" ht="50.1" customHeight="1">
      <c r="B3339" s="209">
        <v>89375</v>
      </c>
      <c r="C3339" s="116" t="s">
        <v>3312</v>
      </c>
      <c r="D3339" s="116" t="s">
        <v>6220</v>
      </c>
      <c r="E3339" s="208">
        <v>7.93</v>
      </c>
    </row>
    <row r="3340" spans="2:5" ht="50.1" customHeight="1">
      <c r="B3340" s="209">
        <v>89376</v>
      </c>
      <c r="C3340" s="116" t="s">
        <v>3313</v>
      </c>
      <c r="D3340" s="116" t="s">
        <v>6220</v>
      </c>
      <c r="E3340" s="208">
        <v>3.71</v>
      </c>
    </row>
    <row r="3341" spans="2:5" ht="50.1" customHeight="1">
      <c r="B3341" s="209">
        <v>89377</v>
      </c>
      <c r="C3341" s="116" t="s">
        <v>3314</v>
      </c>
      <c r="D3341" s="116" t="s">
        <v>6220</v>
      </c>
      <c r="E3341" s="208">
        <v>5.86</v>
      </c>
    </row>
    <row r="3342" spans="2:5" ht="50.1" customHeight="1">
      <c r="B3342" s="209">
        <v>89378</v>
      </c>
      <c r="C3342" s="116" t="s">
        <v>3315</v>
      </c>
      <c r="D3342" s="116" t="s">
        <v>6220</v>
      </c>
      <c r="E3342" s="208">
        <v>4.32</v>
      </c>
    </row>
    <row r="3343" spans="2:5" ht="50.1" customHeight="1">
      <c r="B3343" s="209">
        <v>89379</v>
      </c>
      <c r="C3343" s="116" t="s">
        <v>3316</v>
      </c>
      <c r="D3343" s="116" t="s">
        <v>6220</v>
      </c>
      <c r="E3343" s="208">
        <v>10.24</v>
      </c>
    </row>
    <row r="3344" spans="2:5" ht="50.1" customHeight="1">
      <c r="B3344" s="209">
        <v>89380</v>
      </c>
      <c r="C3344" s="116" t="s">
        <v>3317</v>
      </c>
      <c r="D3344" s="116" t="s">
        <v>6220</v>
      </c>
      <c r="E3344" s="208">
        <v>6.14</v>
      </c>
    </row>
    <row r="3345" spans="2:5" ht="50.1" customHeight="1">
      <c r="B3345" s="209">
        <v>89381</v>
      </c>
      <c r="C3345" s="116" t="s">
        <v>3318</v>
      </c>
      <c r="D3345" s="116" t="s">
        <v>6220</v>
      </c>
      <c r="E3345" s="208">
        <v>8.06</v>
      </c>
    </row>
    <row r="3346" spans="2:5" ht="50.1" customHeight="1">
      <c r="B3346" s="209">
        <v>89382</v>
      </c>
      <c r="C3346" s="116" t="s">
        <v>3319</v>
      </c>
      <c r="D3346" s="116" t="s">
        <v>6220</v>
      </c>
      <c r="E3346" s="208">
        <v>9.42</v>
      </c>
    </row>
    <row r="3347" spans="2:5" ht="50.1" customHeight="1">
      <c r="B3347" s="209">
        <v>89383</v>
      </c>
      <c r="C3347" s="116" t="s">
        <v>3320</v>
      </c>
      <c r="D3347" s="116" t="s">
        <v>6220</v>
      </c>
      <c r="E3347" s="208">
        <v>4.38</v>
      </c>
    </row>
    <row r="3348" spans="2:5" ht="50.1" customHeight="1">
      <c r="B3348" s="209">
        <v>89384</v>
      </c>
      <c r="C3348" s="116" t="s">
        <v>3321</v>
      </c>
      <c r="D3348" s="116" t="s">
        <v>6220</v>
      </c>
      <c r="E3348" s="208">
        <v>8.16</v>
      </c>
    </row>
    <row r="3349" spans="2:5" ht="50.1" customHeight="1">
      <c r="B3349" s="209">
        <v>89385</v>
      </c>
      <c r="C3349" s="116" t="s">
        <v>3322</v>
      </c>
      <c r="D3349" s="116" t="s">
        <v>6220</v>
      </c>
      <c r="E3349" s="208">
        <v>4.8499999999999996</v>
      </c>
    </row>
    <row r="3350" spans="2:5" ht="50.1" customHeight="1">
      <c r="B3350" s="209">
        <v>89386</v>
      </c>
      <c r="C3350" s="116" t="s">
        <v>3323</v>
      </c>
      <c r="D3350" s="116" t="s">
        <v>6220</v>
      </c>
      <c r="E3350" s="208">
        <v>5.84</v>
      </c>
    </row>
    <row r="3351" spans="2:5" ht="50.1" customHeight="1">
      <c r="B3351" s="209">
        <v>89387</v>
      </c>
      <c r="C3351" s="116" t="s">
        <v>3324</v>
      </c>
      <c r="D3351" s="116" t="s">
        <v>6220</v>
      </c>
      <c r="E3351" s="208">
        <v>19.96</v>
      </c>
    </row>
    <row r="3352" spans="2:5" ht="50.1" customHeight="1">
      <c r="B3352" s="209">
        <v>89388</v>
      </c>
      <c r="C3352" s="116" t="s">
        <v>3325</v>
      </c>
      <c r="D3352" s="116" t="s">
        <v>6220</v>
      </c>
      <c r="E3352" s="208">
        <v>7.44</v>
      </c>
    </row>
    <row r="3353" spans="2:5" ht="50.1" customHeight="1">
      <c r="B3353" s="209">
        <v>89389</v>
      </c>
      <c r="C3353" s="116" t="s">
        <v>3326</v>
      </c>
      <c r="D3353" s="116" t="s">
        <v>6220</v>
      </c>
      <c r="E3353" s="208">
        <v>7.99</v>
      </c>
    </row>
    <row r="3354" spans="2:5" ht="50.1" customHeight="1">
      <c r="B3354" s="209">
        <v>89390</v>
      </c>
      <c r="C3354" s="116" t="s">
        <v>3327</v>
      </c>
      <c r="D3354" s="116" t="s">
        <v>6220</v>
      </c>
      <c r="E3354" s="208">
        <v>13.81</v>
      </c>
    </row>
    <row r="3355" spans="2:5" ht="50.1" customHeight="1">
      <c r="B3355" s="209">
        <v>89391</v>
      </c>
      <c r="C3355" s="116" t="s">
        <v>3328</v>
      </c>
      <c r="D3355" s="116" t="s">
        <v>6220</v>
      </c>
      <c r="E3355" s="208">
        <v>5.78</v>
      </c>
    </row>
    <row r="3356" spans="2:5" ht="50.1" customHeight="1">
      <c r="B3356" s="209">
        <v>89392</v>
      </c>
      <c r="C3356" s="116" t="s">
        <v>3329</v>
      </c>
      <c r="D3356" s="116" t="s">
        <v>6220</v>
      </c>
      <c r="E3356" s="208">
        <v>16.239999999999998</v>
      </c>
    </row>
    <row r="3357" spans="2:5" ht="50.1" customHeight="1">
      <c r="B3357" s="209">
        <v>89393</v>
      </c>
      <c r="C3357" s="116" t="s">
        <v>3330</v>
      </c>
      <c r="D3357" s="116" t="s">
        <v>6220</v>
      </c>
      <c r="E3357" s="208">
        <v>6.86</v>
      </c>
    </row>
    <row r="3358" spans="2:5" ht="50.1" customHeight="1">
      <c r="B3358" s="209">
        <v>89394</v>
      </c>
      <c r="C3358" s="116" t="s">
        <v>3331</v>
      </c>
      <c r="D3358" s="116" t="s">
        <v>6220</v>
      </c>
      <c r="E3358" s="208">
        <v>12.4</v>
      </c>
    </row>
    <row r="3359" spans="2:5" ht="50.1" customHeight="1">
      <c r="B3359" s="209">
        <v>89395</v>
      </c>
      <c r="C3359" s="116" t="s">
        <v>3332</v>
      </c>
      <c r="D3359" s="116" t="s">
        <v>6220</v>
      </c>
      <c r="E3359" s="208">
        <v>8.16</v>
      </c>
    </row>
    <row r="3360" spans="2:5" ht="50.1" customHeight="1">
      <c r="B3360" s="209">
        <v>89396</v>
      </c>
      <c r="C3360" s="116" t="s">
        <v>3333</v>
      </c>
      <c r="D3360" s="116" t="s">
        <v>6220</v>
      </c>
      <c r="E3360" s="208">
        <v>12.9</v>
      </c>
    </row>
    <row r="3361" spans="2:5" ht="50.1" customHeight="1">
      <c r="B3361" s="209">
        <v>89397</v>
      </c>
      <c r="C3361" s="116" t="s">
        <v>3334</v>
      </c>
      <c r="D3361" s="116" t="s">
        <v>6220</v>
      </c>
      <c r="E3361" s="208">
        <v>9.42</v>
      </c>
    </row>
    <row r="3362" spans="2:5" ht="50.1" customHeight="1">
      <c r="B3362" s="209">
        <v>89398</v>
      </c>
      <c r="C3362" s="116" t="s">
        <v>3335</v>
      </c>
      <c r="D3362" s="116" t="s">
        <v>6220</v>
      </c>
      <c r="E3362" s="208">
        <v>11.51</v>
      </c>
    </row>
    <row r="3363" spans="2:5" ht="50.1" customHeight="1">
      <c r="B3363" s="209">
        <v>89399</v>
      </c>
      <c r="C3363" s="116" t="s">
        <v>3336</v>
      </c>
      <c r="D3363" s="116" t="s">
        <v>6220</v>
      </c>
      <c r="E3363" s="208">
        <v>19.55</v>
      </c>
    </row>
    <row r="3364" spans="2:5" ht="50.1" customHeight="1">
      <c r="B3364" s="209">
        <v>89400</v>
      </c>
      <c r="C3364" s="116" t="s">
        <v>3337</v>
      </c>
      <c r="D3364" s="116" t="s">
        <v>6220</v>
      </c>
      <c r="E3364" s="208">
        <v>12.76</v>
      </c>
    </row>
    <row r="3365" spans="2:5" ht="50.1" customHeight="1">
      <c r="B3365" s="209">
        <v>89404</v>
      </c>
      <c r="C3365" s="116" t="s">
        <v>3338</v>
      </c>
      <c r="D3365" s="116" t="s">
        <v>6220</v>
      </c>
      <c r="E3365" s="208">
        <v>3.27</v>
      </c>
    </row>
    <row r="3366" spans="2:5" ht="50.1" customHeight="1">
      <c r="B3366" s="209">
        <v>89405</v>
      </c>
      <c r="C3366" s="116" t="s">
        <v>3339</v>
      </c>
      <c r="D3366" s="116" t="s">
        <v>6220</v>
      </c>
      <c r="E3366" s="208">
        <v>3.49</v>
      </c>
    </row>
    <row r="3367" spans="2:5" ht="50.1" customHeight="1">
      <c r="B3367" s="209">
        <v>89406</v>
      </c>
      <c r="C3367" s="116" t="s">
        <v>3340</v>
      </c>
      <c r="D3367" s="116" t="s">
        <v>6220</v>
      </c>
      <c r="E3367" s="208">
        <v>4.43</v>
      </c>
    </row>
    <row r="3368" spans="2:5" ht="50.1" customHeight="1">
      <c r="B3368" s="209">
        <v>89407</v>
      </c>
      <c r="C3368" s="116" t="s">
        <v>3341</v>
      </c>
      <c r="D3368" s="116" t="s">
        <v>6220</v>
      </c>
      <c r="E3368" s="208">
        <v>4.0599999999999996</v>
      </c>
    </row>
    <row r="3369" spans="2:5" ht="50.1" customHeight="1">
      <c r="B3369" s="209">
        <v>89408</v>
      </c>
      <c r="C3369" s="116" t="s">
        <v>3342</v>
      </c>
      <c r="D3369" s="116" t="s">
        <v>6220</v>
      </c>
      <c r="E3369" s="208">
        <v>3.93</v>
      </c>
    </row>
    <row r="3370" spans="2:5" ht="50.1" customHeight="1">
      <c r="B3370" s="209">
        <v>89409</v>
      </c>
      <c r="C3370" s="116" t="s">
        <v>3343</v>
      </c>
      <c r="D3370" s="116" t="s">
        <v>6220</v>
      </c>
      <c r="E3370" s="208">
        <v>4.41</v>
      </c>
    </row>
    <row r="3371" spans="2:5" ht="50.1" customHeight="1">
      <c r="B3371" s="209">
        <v>89410</v>
      </c>
      <c r="C3371" s="116" t="s">
        <v>3344</v>
      </c>
      <c r="D3371" s="116" t="s">
        <v>6220</v>
      </c>
      <c r="E3371" s="208">
        <v>5.4</v>
      </c>
    </row>
    <row r="3372" spans="2:5" ht="50.1" customHeight="1">
      <c r="B3372" s="209">
        <v>89411</v>
      </c>
      <c r="C3372" s="116" t="s">
        <v>3345</v>
      </c>
      <c r="D3372" s="116" t="s">
        <v>6220</v>
      </c>
      <c r="E3372" s="208">
        <v>4.95</v>
      </c>
    </row>
    <row r="3373" spans="2:5" ht="50.1" customHeight="1">
      <c r="B3373" s="209">
        <v>89412</v>
      </c>
      <c r="C3373" s="116" t="s">
        <v>3346</v>
      </c>
      <c r="D3373" s="116" t="s">
        <v>6220</v>
      </c>
      <c r="E3373" s="208">
        <v>5.56</v>
      </c>
    </row>
    <row r="3374" spans="2:5" ht="50.1" customHeight="1">
      <c r="B3374" s="209">
        <v>89413</v>
      </c>
      <c r="C3374" s="116" t="s">
        <v>3347</v>
      </c>
      <c r="D3374" s="116" t="s">
        <v>6220</v>
      </c>
      <c r="E3374" s="208">
        <v>5.58</v>
      </c>
    </row>
    <row r="3375" spans="2:5" ht="50.1" customHeight="1">
      <c r="B3375" s="209">
        <v>89414</v>
      </c>
      <c r="C3375" s="116" t="s">
        <v>3348</v>
      </c>
      <c r="D3375" s="116" t="s">
        <v>6220</v>
      </c>
      <c r="E3375" s="208">
        <v>6.92</v>
      </c>
    </row>
    <row r="3376" spans="2:5" ht="50.1" customHeight="1">
      <c r="B3376" s="209">
        <v>89415</v>
      </c>
      <c r="C3376" s="116" t="s">
        <v>3349</v>
      </c>
      <c r="D3376" s="116" t="s">
        <v>6220</v>
      </c>
      <c r="E3376" s="208">
        <v>8.59</v>
      </c>
    </row>
    <row r="3377" spans="2:5" ht="50.1" customHeight="1">
      <c r="B3377" s="209">
        <v>89416</v>
      </c>
      <c r="C3377" s="116" t="s">
        <v>3350</v>
      </c>
      <c r="D3377" s="116" t="s">
        <v>6220</v>
      </c>
      <c r="E3377" s="208">
        <v>6.64</v>
      </c>
    </row>
    <row r="3378" spans="2:5" ht="50.1" customHeight="1">
      <c r="B3378" s="209">
        <v>89417</v>
      </c>
      <c r="C3378" s="116" t="s">
        <v>3351</v>
      </c>
      <c r="D3378" s="116" t="s">
        <v>6220</v>
      </c>
      <c r="E3378" s="208">
        <v>2.5499999999999998</v>
      </c>
    </row>
    <row r="3379" spans="2:5" ht="50.1" customHeight="1">
      <c r="B3379" s="209">
        <v>89418</v>
      </c>
      <c r="C3379" s="116" t="s">
        <v>3352</v>
      </c>
      <c r="D3379" s="116" t="s">
        <v>6220</v>
      </c>
      <c r="E3379" s="208">
        <v>6.99</v>
      </c>
    </row>
    <row r="3380" spans="2:5" ht="50.1" customHeight="1">
      <c r="B3380" s="209">
        <v>89419</v>
      </c>
      <c r="C3380" s="116" t="s">
        <v>3353</v>
      </c>
      <c r="D3380" s="116" t="s">
        <v>6220</v>
      </c>
      <c r="E3380" s="208">
        <v>2.95</v>
      </c>
    </row>
    <row r="3381" spans="2:5" ht="50.1" customHeight="1">
      <c r="B3381" s="209">
        <v>89420</v>
      </c>
      <c r="C3381" s="116" t="s">
        <v>3354</v>
      </c>
      <c r="D3381" s="116" t="s">
        <v>6220</v>
      </c>
      <c r="E3381" s="208">
        <v>5.36</v>
      </c>
    </row>
    <row r="3382" spans="2:5" ht="50.1" customHeight="1">
      <c r="B3382" s="209">
        <v>89421</v>
      </c>
      <c r="C3382" s="116" t="s">
        <v>3355</v>
      </c>
      <c r="D3382" s="116" t="s">
        <v>6220</v>
      </c>
      <c r="E3382" s="208">
        <v>6.81</v>
      </c>
    </row>
    <row r="3383" spans="2:5" ht="50.1" customHeight="1">
      <c r="B3383" s="209">
        <v>89422</v>
      </c>
      <c r="C3383" s="116" t="s">
        <v>3356</v>
      </c>
      <c r="D3383" s="116" t="s">
        <v>6220</v>
      </c>
      <c r="E3383" s="208">
        <v>2.59</v>
      </c>
    </row>
    <row r="3384" spans="2:5" ht="50.1" customHeight="1">
      <c r="B3384" s="209">
        <v>89423</v>
      </c>
      <c r="C3384" s="116" t="s">
        <v>3357</v>
      </c>
      <c r="D3384" s="116" t="s">
        <v>6220</v>
      </c>
      <c r="E3384" s="208">
        <v>5.12</v>
      </c>
    </row>
    <row r="3385" spans="2:5" ht="50.1" customHeight="1">
      <c r="B3385" s="209">
        <v>89424</v>
      </c>
      <c r="C3385" s="116" t="s">
        <v>3358</v>
      </c>
      <c r="D3385" s="116" t="s">
        <v>6220</v>
      </c>
      <c r="E3385" s="208">
        <v>3.01</v>
      </c>
    </row>
    <row r="3386" spans="2:5" ht="50.1" customHeight="1">
      <c r="B3386" s="209">
        <v>89425</v>
      </c>
      <c r="C3386" s="116" t="s">
        <v>3359</v>
      </c>
      <c r="D3386" s="116" t="s">
        <v>6220</v>
      </c>
      <c r="E3386" s="208">
        <v>8.93</v>
      </c>
    </row>
    <row r="3387" spans="2:5" ht="50.1" customHeight="1">
      <c r="B3387" s="209">
        <v>89426</v>
      </c>
      <c r="C3387" s="116" t="s">
        <v>3360</v>
      </c>
      <c r="D3387" s="116" t="s">
        <v>6220</v>
      </c>
      <c r="E3387" s="208">
        <v>4.83</v>
      </c>
    </row>
    <row r="3388" spans="2:5" ht="50.1" customHeight="1">
      <c r="B3388" s="209">
        <v>89427</v>
      </c>
      <c r="C3388" s="116" t="s">
        <v>3361</v>
      </c>
      <c r="D3388" s="116" t="s">
        <v>6220</v>
      </c>
      <c r="E3388" s="208">
        <v>6.75</v>
      </c>
    </row>
    <row r="3389" spans="2:5" ht="50.1" customHeight="1">
      <c r="B3389" s="209">
        <v>89428</v>
      </c>
      <c r="C3389" s="116" t="s">
        <v>3362</v>
      </c>
      <c r="D3389" s="116" t="s">
        <v>6220</v>
      </c>
      <c r="E3389" s="208">
        <v>8.11</v>
      </c>
    </row>
    <row r="3390" spans="2:5" ht="50.1" customHeight="1">
      <c r="B3390" s="209">
        <v>89429</v>
      </c>
      <c r="C3390" s="116" t="s">
        <v>3363</v>
      </c>
      <c r="D3390" s="116" t="s">
        <v>6220</v>
      </c>
      <c r="E3390" s="208">
        <v>3.07</v>
      </c>
    </row>
    <row r="3391" spans="2:5" ht="50.1" customHeight="1">
      <c r="B3391" s="209">
        <v>89430</v>
      </c>
      <c r="C3391" s="116" t="s">
        <v>3364</v>
      </c>
      <c r="D3391" s="116" t="s">
        <v>6220</v>
      </c>
      <c r="E3391" s="208">
        <v>6.85</v>
      </c>
    </row>
    <row r="3392" spans="2:5" ht="50.1" customHeight="1">
      <c r="B3392" s="209">
        <v>89431</v>
      </c>
      <c r="C3392" s="116" t="s">
        <v>3365</v>
      </c>
      <c r="D3392" s="116" t="s">
        <v>6220</v>
      </c>
      <c r="E3392" s="208">
        <v>4.26</v>
      </c>
    </row>
    <row r="3393" spans="2:5" ht="50.1" customHeight="1">
      <c r="B3393" s="209">
        <v>89432</v>
      </c>
      <c r="C3393" s="116" t="s">
        <v>3366</v>
      </c>
      <c r="D3393" s="116" t="s">
        <v>6220</v>
      </c>
      <c r="E3393" s="208">
        <v>18.38</v>
      </c>
    </row>
    <row r="3394" spans="2:5" ht="50.1" customHeight="1">
      <c r="B3394" s="209">
        <v>89433</v>
      </c>
      <c r="C3394" s="116" t="s">
        <v>3367</v>
      </c>
      <c r="D3394" s="116" t="s">
        <v>6220</v>
      </c>
      <c r="E3394" s="208">
        <v>5.86</v>
      </c>
    </row>
    <row r="3395" spans="2:5" ht="50.1" customHeight="1">
      <c r="B3395" s="209">
        <v>89434</v>
      </c>
      <c r="C3395" s="116" t="s">
        <v>3368</v>
      </c>
      <c r="D3395" s="116" t="s">
        <v>6220</v>
      </c>
      <c r="E3395" s="208">
        <v>6.41</v>
      </c>
    </row>
    <row r="3396" spans="2:5" ht="50.1" customHeight="1">
      <c r="B3396" s="209">
        <v>89435</v>
      </c>
      <c r="C3396" s="116" t="s">
        <v>3369</v>
      </c>
      <c r="D3396" s="116" t="s">
        <v>6220</v>
      </c>
      <c r="E3396" s="208">
        <v>12.23</v>
      </c>
    </row>
    <row r="3397" spans="2:5" ht="50.1" customHeight="1">
      <c r="B3397" s="209">
        <v>89436</v>
      </c>
      <c r="C3397" s="116" t="s">
        <v>3370</v>
      </c>
      <c r="D3397" s="116" t="s">
        <v>6220</v>
      </c>
      <c r="E3397" s="208">
        <v>4.2</v>
      </c>
    </row>
    <row r="3398" spans="2:5" ht="50.1" customHeight="1">
      <c r="B3398" s="209">
        <v>89437</v>
      </c>
      <c r="C3398" s="116" t="s">
        <v>3371</v>
      </c>
      <c r="D3398" s="116" t="s">
        <v>6220</v>
      </c>
      <c r="E3398" s="208">
        <v>14.66</v>
      </c>
    </row>
    <row r="3399" spans="2:5" ht="50.1" customHeight="1">
      <c r="B3399" s="209">
        <v>89438</v>
      </c>
      <c r="C3399" s="116" t="s">
        <v>3372</v>
      </c>
      <c r="D3399" s="116" t="s">
        <v>6220</v>
      </c>
      <c r="E3399" s="208">
        <v>4.6100000000000003</v>
      </c>
    </row>
    <row r="3400" spans="2:5" ht="50.1" customHeight="1">
      <c r="B3400" s="209">
        <v>89439</v>
      </c>
      <c r="C3400" s="116" t="s">
        <v>3373</v>
      </c>
      <c r="D3400" s="116" t="s">
        <v>6220</v>
      </c>
      <c r="E3400" s="208">
        <v>5.88</v>
      </c>
    </row>
    <row r="3401" spans="2:5" ht="50.1" customHeight="1">
      <c r="B3401" s="209">
        <v>89440</v>
      </c>
      <c r="C3401" s="116" t="s">
        <v>3374</v>
      </c>
      <c r="D3401" s="116" t="s">
        <v>6220</v>
      </c>
      <c r="E3401" s="208">
        <v>5.55</v>
      </c>
    </row>
    <row r="3402" spans="2:5" ht="50.1" customHeight="1">
      <c r="B3402" s="209">
        <v>89441</v>
      </c>
      <c r="C3402" s="116" t="s">
        <v>3375</v>
      </c>
      <c r="D3402" s="116" t="s">
        <v>6220</v>
      </c>
      <c r="E3402" s="208">
        <v>10.29</v>
      </c>
    </row>
    <row r="3403" spans="2:5" ht="50.1" customHeight="1">
      <c r="B3403" s="209">
        <v>89442</v>
      </c>
      <c r="C3403" s="116" t="s">
        <v>3376</v>
      </c>
      <c r="D3403" s="116" t="s">
        <v>6220</v>
      </c>
      <c r="E3403" s="208">
        <v>6.81</v>
      </c>
    </row>
    <row r="3404" spans="2:5" ht="50.1" customHeight="1">
      <c r="B3404" s="209">
        <v>89443</v>
      </c>
      <c r="C3404" s="116" t="s">
        <v>3377</v>
      </c>
      <c r="D3404" s="116" t="s">
        <v>6220</v>
      </c>
      <c r="E3404" s="208">
        <v>8.4</v>
      </c>
    </row>
    <row r="3405" spans="2:5" ht="50.1" customHeight="1">
      <c r="B3405" s="209">
        <v>89444</v>
      </c>
      <c r="C3405" s="116" t="s">
        <v>3378</v>
      </c>
      <c r="D3405" s="116" t="s">
        <v>6220</v>
      </c>
      <c r="E3405" s="208">
        <v>16.440000000000001</v>
      </c>
    </row>
    <row r="3406" spans="2:5" ht="50.1" customHeight="1">
      <c r="B3406" s="209">
        <v>89445</v>
      </c>
      <c r="C3406" s="116" t="s">
        <v>3379</v>
      </c>
      <c r="D3406" s="116" t="s">
        <v>6220</v>
      </c>
      <c r="E3406" s="208">
        <v>9.65</v>
      </c>
    </row>
    <row r="3407" spans="2:5" ht="50.1" customHeight="1">
      <c r="B3407" s="209">
        <v>89481</v>
      </c>
      <c r="C3407" s="116" t="s">
        <v>3380</v>
      </c>
      <c r="D3407" s="116" t="s">
        <v>6220</v>
      </c>
      <c r="E3407" s="208">
        <v>2.96</v>
      </c>
    </row>
    <row r="3408" spans="2:5" ht="50.1" customHeight="1">
      <c r="B3408" s="209">
        <v>89485</v>
      </c>
      <c r="C3408" s="116" t="s">
        <v>3381</v>
      </c>
      <c r="D3408" s="116" t="s">
        <v>6220</v>
      </c>
      <c r="E3408" s="208">
        <v>3.44</v>
      </c>
    </row>
    <row r="3409" spans="2:5" ht="50.1" customHeight="1">
      <c r="B3409" s="209">
        <v>89489</v>
      </c>
      <c r="C3409" s="116" t="s">
        <v>3382</v>
      </c>
      <c r="D3409" s="116" t="s">
        <v>6220</v>
      </c>
      <c r="E3409" s="208">
        <v>4.43</v>
      </c>
    </row>
    <row r="3410" spans="2:5" ht="50.1" customHeight="1">
      <c r="B3410" s="209">
        <v>89490</v>
      </c>
      <c r="C3410" s="116" t="s">
        <v>3383</v>
      </c>
      <c r="D3410" s="116" t="s">
        <v>6220</v>
      </c>
      <c r="E3410" s="208">
        <v>3.98</v>
      </c>
    </row>
    <row r="3411" spans="2:5" ht="50.1" customHeight="1">
      <c r="B3411" s="209">
        <v>89492</v>
      </c>
      <c r="C3411" s="116" t="s">
        <v>3384</v>
      </c>
      <c r="D3411" s="116" t="s">
        <v>6220</v>
      </c>
      <c r="E3411" s="208">
        <v>4.46</v>
      </c>
    </row>
    <row r="3412" spans="2:5" ht="50.1" customHeight="1">
      <c r="B3412" s="209">
        <v>89493</v>
      </c>
      <c r="C3412" s="116" t="s">
        <v>3385</v>
      </c>
      <c r="D3412" s="116" t="s">
        <v>6220</v>
      </c>
      <c r="E3412" s="208">
        <v>5.8</v>
      </c>
    </row>
    <row r="3413" spans="2:5" ht="50.1" customHeight="1">
      <c r="B3413" s="209">
        <v>89494</v>
      </c>
      <c r="C3413" s="116" t="s">
        <v>3386</v>
      </c>
      <c r="D3413" s="116" t="s">
        <v>6220</v>
      </c>
      <c r="E3413" s="208">
        <v>7.47</v>
      </c>
    </row>
    <row r="3414" spans="2:5" ht="50.1" customHeight="1">
      <c r="B3414" s="209">
        <v>89496</v>
      </c>
      <c r="C3414" s="116" t="s">
        <v>3387</v>
      </c>
      <c r="D3414" s="116" t="s">
        <v>6220</v>
      </c>
      <c r="E3414" s="208">
        <v>5.52</v>
      </c>
    </row>
    <row r="3415" spans="2:5" ht="50.1" customHeight="1">
      <c r="B3415" s="209">
        <v>89497</v>
      </c>
      <c r="C3415" s="116" t="s">
        <v>3388</v>
      </c>
      <c r="D3415" s="116" t="s">
        <v>6220</v>
      </c>
      <c r="E3415" s="208">
        <v>7.09</v>
      </c>
    </row>
    <row r="3416" spans="2:5" ht="50.1" customHeight="1">
      <c r="B3416" s="209">
        <v>89498</v>
      </c>
      <c r="C3416" s="116" t="s">
        <v>3389</v>
      </c>
      <c r="D3416" s="116" t="s">
        <v>6220</v>
      </c>
      <c r="E3416" s="208">
        <v>7.7</v>
      </c>
    </row>
    <row r="3417" spans="2:5" ht="50.1" customHeight="1">
      <c r="B3417" s="209">
        <v>89499</v>
      </c>
      <c r="C3417" s="116" t="s">
        <v>3390</v>
      </c>
      <c r="D3417" s="116" t="s">
        <v>6220</v>
      </c>
      <c r="E3417" s="208">
        <v>11.62</v>
      </c>
    </row>
    <row r="3418" spans="2:5" ht="50.1" customHeight="1">
      <c r="B3418" s="209">
        <v>89500</v>
      </c>
      <c r="C3418" s="116" t="s">
        <v>3391</v>
      </c>
      <c r="D3418" s="116" t="s">
        <v>6220</v>
      </c>
      <c r="E3418" s="208">
        <v>7.82</v>
      </c>
    </row>
    <row r="3419" spans="2:5" ht="50.1" customHeight="1">
      <c r="B3419" s="209">
        <v>89501</v>
      </c>
      <c r="C3419" s="116" t="s">
        <v>3392</v>
      </c>
      <c r="D3419" s="116" t="s">
        <v>6220</v>
      </c>
      <c r="E3419" s="208">
        <v>8.5</v>
      </c>
    </row>
    <row r="3420" spans="2:5" ht="50.1" customHeight="1">
      <c r="B3420" s="209">
        <v>89502</v>
      </c>
      <c r="C3420" s="116" t="s">
        <v>3393</v>
      </c>
      <c r="D3420" s="116" t="s">
        <v>6220</v>
      </c>
      <c r="E3420" s="208">
        <v>9.61</v>
      </c>
    </row>
    <row r="3421" spans="2:5" ht="50.1" customHeight="1">
      <c r="B3421" s="209">
        <v>89503</v>
      </c>
      <c r="C3421" s="116" t="s">
        <v>3394</v>
      </c>
      <c r="D3421" s="116" t="s">
        <v>6220</v>
      </c>
      <c r="E3421" s="208">
        <v>14.47</v>
      </c>
    </row>
    <row r="3422" spans="2:5" ht="50.1" customHeight="1">
      <c r="B3422" s="209">
        <v>89504</v>
      </c>
      <c r="C3422" s="116" t="s">
        <v>3395</v>
      </c>
      <c r="D3422" s="116" t="s">
        <v>6220</v>
      </c>
      <c r="E3422" s="208">
        <v>12.71</v>
      </c>
    </row>
    <row r="3423" spans="2:5" ht="50.1" customHeight="1">
      <c r="B3423" s="209">
        <v>89505</v>
      </c>
      <c r="C3423" s="116" t="s">
        <v>3396</v>
      </c>
      <c r="D3423" s="116" t="s">
        <v>6220</v>
      </c>
      <c r="E3423" s="208">
        <v>21.43</v>
      </c>
    </row>
    <row r="3424" spans="2:5" ht="50.1" customHeight="1">
      <c r="B3424" s="209">
        <v>89506</v>
      </c>
      <c r="C3424" s="116" t="s">
        <v>3397</v>
      </c>
      <c r="D3424" s="116" t="s">
        <v>6220</v>
      </c>
      <c r="E3424" s="208">
        <v>24.08</v>
      </c>
    </row>
    <row r="3425" spans="2:5" ht="50.1" customHeight="1">
      <c r="B3425" s="209">
        <v>89507</v>
      </c>
      <c r="C3425" s="116" t="s">
        <v>3398</v>
      </c>
      <c r="D3425" s="116" t="s">
        <v>6220</v>
      </c>
      <c r="E3425" s="208">
        <v>29.61</v>
      </c>
    </row>
    <row r="3426" spans="2:5" ht="50.1" customHeight="1">
      <c r="B3426" s="209">
        <v>89510</v>
      </c>
      <c r="C3426" s="116" t="s">
        <v>3399</v>
      </c>
      <c r="D3426" s="116" t="s">
        <v>6220</v>
      </c>
      <c r="E3426" s="208">
        <v>19.47</v>
      </c>
    </row>
    <row r="3427" spans="2:5" ht="50.1" customHeight="1">
      <c r="B3427" s="209">
        <v>89513</v>
      </c>
      <c r="C3427" s="116" t="s">
        <v>3400</v>
      </c>
      <c r="D3427" s="116" t="s">
        <v>6220</v>
      </c>
      <c r="E3427" s="208">
        <v>65.88</v>
      </c>
    </row>
    <row r="3428" spans="2:5" ht="50.1" customHeight="1">
      <c r="B3428" s="209">
        <v>89514</v>
      </c>
      <c r="C3428" s="116" t="s">
        <v>3401</v>
      </c>
      <c r="D3428" s="116" t="s">
        <v>6220</v>
      </c>
      <c r="E3428" s="208">
        <v>5.9</v>
      </c>
    </row>
    <row r="3429" spans="2:5" ht="50.1" customHeight="1">
      <c r="B3429" s="209">
        <v>89515</v>
      </c>
      <c r="C3429" s="116" t="s">
        <v>3402</v>
      </c>
      <c r="D3429" s="116" t="s">
        <v>6220</v>
      </c>
      <c r="E3429" s="208">
        <v>49.73</v>
      </c>
    </row>
    <row r="3430" spans="2:5" ht="50.1" customHeight="1">
      <c r="B3430" s="209">
        <v>89516</v>
      </c>
      <c r="C3430" s="116" t="s">
        <v>3403</v>
      </c>
      <c r="D3430" s="116" t="s">
        <v>6220</v>
      </c>
      <c r="E3430" s="208">
        <v>5.15</v>
      </c>
    </row>
    <row r="3431" spans="2:5" ht="50.1" customHeight="1">
      <c r="B3431" s="209">
        <v>89517</v>
      </c>
      <c r="C3431" s="116" t="s">
        <v>3404</v>
      </c>
      <c r="D3431" s="116" t="s">
        <v>6220</v>
      </c>
      <c r="E3431" s="208">
        <v>41.87</v>
      </c>
    </row>
    <row r="3432" spans="2:5" ht="50.1" customHeight="1">
      <c r="B3432" s="209">
        <v>89518</v>
      </c>
      <c r="C3432" s="116" t="s">
        <v>3405</v>
      </c>
      <c r="D3432" s="116" t="s">
        <v>6220</v>
      </c>
      <c r="E3432" s="208">
        <v>8.34</v>
      </c>
    </row>
    <row r="3433" spans="2:5" ht="50.1" customHeight="1">
      <c r="B3433" s="209">
        <v>89519</v>
      </c>
      <c r="C3433" s="116" t="s">
        <v>3406</v>
      </c>
      <c r="D3433" s="116" t="s">
        <v>6220</v>
      </c>
      <c r="E3433" s="208">
        <v>28.31</v>
      </c>
    </row>
    <row r="3434" spans="2:5" ht="50.1" customHeight="1">
      <c r="B3434" s="209">
        <v>89520</v>
      </c>
      <c r="C3434" s="116" t="s">
        <v>3407</v>
      </c>
      <c r="D3434" s="116" t="s">
        <v>6220</v>
      </c>
      <c r="E3434" s="208">
        <v>7.36</v>
      </c>
    </row>
    <row r="3435" spans="2:5" ht="50.1" customHeight="1">
      <c r="B3435" s="209">
        <v>89521</v>
      </c>
      <c r="C3435" s="116" t="s">
        <v>3408</v>
      </c>
      <c r="D3435" s="116" t="s">
        <v>6220</v>
      </c>
      <c r="E3435" s="208">
        <v>77.62</v>
      </c>
    </row>
    <row r="3436" spans="2:5" ht="50.1" customHeight="1">
      <c r="B3436" s="209">
        <v>89522</v>
      </c>
      <c r="C3436" s="116" t="s">
        <v>3409</v>
      </c>
      <c r="D3436" s="116" t="s">
        <v>6220</v>
      </c>
      <c r="E3436" s="208">
        <v>16.649999999999999</v>
      </c>
    </row>
    <row r="3437" spans="2:5" ht="50.1" customHeight="1">
      <c r="B3437" s="209">
        <v>89523</v>
      </c>
      <c r="C3437" s="116" t="s">
        <v>3410</v>
      </c>
      <c r="D3437" s="116" t="s">
        <v>6220</v>
      </c>
      <c r="E3437" s="208">
        <v>58.6</v>
      </c>
    </row>
    <row r="3438" spans="2:5" ht="50.1" customHeight="1">
      <c r="B3438" s="209">
        <v>89524</v>
      </c>
      <c r="C3438" s="116" t="s">
        <v>3411</v>
      </c>
      <c r="D3438" s="116" t="s">
        <v>6220</v>
      </c>
      <c r="E3438" s="208">
        <v>14.77</v>
      </c>
    </row>
    <row r="3439" spans="2:5" ht="50.1" customHeight="1">
      <c r="B3439" s="209">
        <v>89525</v>
      </c>
      <c r="C3439" s="116" t="s">
        <v>3412</v>
      </c>
      <c r="D3439" s="116" t="s">
        <v>6220</v>
      </c>
      <c r="E3439" s="208">
        <v>57.63</v>
      </c>
    </row>
    <row r="3440" spans="2:5" ht="50.1" customHeight="1">
      <c r="B3440" s="209">
        <v>89526</v>
      </c>
      <c r="C3440" s="116" t="s">
        <v>3413</v>
      </c>
      <c r="D3440" s="116" t="s">
        <v>6220</v>
      </c>
      <c r="E3440" s="208">
        <v>21.62</v>
      </c>
    </row>
    <row r="3441" spans="2:5" ht="50.1" customHeight="1">
      <c r="B3441" s="209">
        <v>89527</v>
      </c>
      <c r="C3441" s="116" t="s">
        <v>3414</v>
      </c>
      <c r="D3441" s="116" t="s">
        <v>6220</v>
      </c>
      <c r="E3441" s="208">
        <v>44.29</v>
      </c>
    </row>
    <row r="3442" spans="2:5" ht="50.1" customHeight="1">
      <c r="B3442" s="209">
        <v>89528</v>
      </c>
      <c r="C3442" s="116" t="s">
        <v>3415</v>
      </c>
      <c r="D3442" s="116" t="s">
        <v>6220</v>
      </c>
      <c r="E3442" s="208">
        <v>2.34</v>
      </c>
    </row>
    <row r="3443" spans="2:5" ht="50.1" customHeight="1">
      <c r="B3443" s="209">
        <v>89529</v>
      </c>
      <c r="C3443" s="116" t="s">
        <v>3416</v>
      </c>
      <c r="D3443" s="116" t="s">
        <v>6220</v>
      </c>
      <c r="E3443" s="208">
        <v>24.73</v>
      </c>
    </row>
    <row r="3444" spans="2:5" ht="50.1" customHeight="1">
      <c r="B3444" s="209">
        <v>89530</v>
      </c>
      <c r="C3444" s="116" t="s">
        <v>3417</v>
      </c>
      <c r="D3444" s="116" t="s">
        <v>6220</v>
      </c>
      <c r="E3444" s="208">
        <v>8.26</v>
      </c>
    </row>
    <row r="3445" spans="2:5" ht="50.1" customHeight="1">
      <c r="B3445" s="209">
        <v>89531</v>
      </c>
      <c r="C3445" s="116" t="s">
        <v>3418</v>
      </c>
      <c r="D3445" s="116" t="s">
        <v>6220</v>
      </c>
      <c r="E3445" s="208">
        <v>20.16</v>
      </c>
    </row>
    <row r="3446" spans="2:5" ht="50.1" customHeight="1">
      <c r="B3446" s="209">
        <v>89532</v>
      </c>
      <c r="C3446" s="116" t="s">
        <v>3419</v>
      </c>
      <c r="D3446" s="116" t="s">
        <v>6220</v>
      </c>
      <c r="E3446" s="208">
        <v>4.16</v>
      </c>
    </row>
    <row r="3447" spans="2:5" ht="50.1" customHeight="1">
      <c r="B3447" s="209">
        <v>89533</v>
      </c>
      <c r="C3447" s="116" t="s">
        <v>3420</v>
      </c>
      <c r="D3447" s="116" t="s">
        <v>6220</v>
      </c>
      <c r="E3447" s="208">
        <v>20.16</v>
      </c>
    </row>
    <row r="3448" spans="2:5" ht="50.1" customHeight="1">
      <c r="B3448" s="209">
        <v>89534</v>
      </c>
      <c r="C3448" s="116" t="s">
        <v>3421</v>
      </c>
      <c r="D3448" s="116" t="s">
        <v>6220</v>
      </c>
      <c r="E3448" s="208">
        <v>2.87</v>
      </c>
    </row>
    <row r="3449" spans="2:5" ht="50.1" customHeight="1">
      <c r="B3449" s="209">
        <v>89535</v>
      </c>
      <c r="C3449" s="116" t="s">
        <v>3422</v>
      </c>
      <c r="D3449" s="116" t="s">
        <v>6220</v>
      </c>
      <c r="E3449" s="208">
        <v>31.9</v>
      </c>
    </row>
    <row r="3450" spans="2:5" ht="50.1" customHeight="1">
      <c r="B3450" s="209">
        <v>89536</v>
      </c>
      <c r="C3450" s="116" t="s">
        <v>3423</v>
      </c>
      <c r="D3450" s="116" t="s">
        <v>6220</v>
      </c>
      <c r="E3450" s="208">
        <v>7.44</v>
      </c>
    </row>
    <row r="3451" spans="2:5" ht="50.1" customHeight="1">
      <c r="B3451" s="209">
        <v>89538</v>
      </c>
      <c r="C3451" s="116" t="s">
        <v>3424</v>
      </c>
      <c r="D3451" s="116" t="s">
        <v>6220</v>
      </c>
      <c r="E3451" s="208">
        <v>2.4</v>
      </c>
    </row>
    <row r="3452" spans="2:5" ht="50.1" customHeight="1">
      <c r="B3452" s="209">
        <v>89540</v>
      </c>
      <c r="C3452" s="116" t="s">
        <v>3425</v>
      </c>
      <c r="D3452" s="116" t="s">
        <v>6220</v>
      </c>
      <c r="E3452" s="208">
        <v>6.18</v>
      </c>
    </row>
    <row r="3453" spans="2:5" ht="50.1" customHeight="1">
      <c r="B3453" s="209">
        <v>89541</v>
      </c>
      <c r="C3453" s="116" t="s">
        <v>3426</v>
      </c>
      <c r="D3453" s="116" t="s">
        <v>6220</v>
      </c>
      <c r="E3453" s="208">
        <v>3.52</v>
      </c>
    </row>
    <row r="3454" spans="2:5" ht="50.1" customHeight="1">
      <c r="B3454" s="209">
        <v>89542</v>
      </c>
      <c r="C3454" s="116" t="s">
        <v>3427</v>
      </c>
      <c r="D3454" s="116" t="s">
        <v>6220</v>
      </c>
      <c r="E3454" s="208">
        <v>17.64</v>
      </c>
    </row>
    <row r="3455" spans="2:5" ht="50.1" customHeight="1">
      <c r="B3455" s="209">
        <v>89544</v>
      </c>
      <c r="C3455" s="116" t="s">
        <v>3428</v>
      </c>
      <c r="D3455" s="116" t="s">
        <v>6220</v>
      </c>
      <c r="E3455" s="208">
        <v>5.13</v>
      </c>
    </row>
    <row r="3456" spans="2:5" ht="50.1" customHeight="1">
      <c r="B3456" s="209">
        <v>89545</v>
      </c>
      <c r="C3456" s="116" t="s">
        <v>3429</v>
      </c>
      <c r="D3456" s="116" t="s">
        <v>6220</v>
      </c>
      <c r="E3456" s="208">
        <v>7.48</v>
      </c>
    </row>
    <row r="3457" spans="2:5" ht="50.1" customHeight="1">
      <c r="B3457" s="209">
        <v>89546</v>
      </c>
      <c r="C3457" s="116" t="s">
        <v>3430</v>
      </c>
      <c r="D3457" s="116" t="s">
        <v>6220</v>
      </c>
      <c r="E3457" s="208">
        <v>6.49</v>
      </c>
    </row>
    <row r="3458" spans="2:5" ht="50.1" customHeight="1">
      <c r="B3458" s="209">
        <v>89547</v>
      </c>
      <c r="C3458" s="116" t="s">
        <v>3431</v>
      </c>
      <c r="D3458" s="116" t="s">
        <v>6220</v>
      </c>
      <c r="E3458" s="208">
        <v>11.21</v>
      </c>
    </row>
    <row r="3459" spans="2:5" ht="50.1" customHeight="1">
      <c r="B3459" s="209">
        <v>89548</v>
      </c>
      <c r="C3459" s="116" t="s">
        <v>3432</v>
      </c>
      <c r="D3459" s="116" t="s">
        <v>6220</v>
      </c>
      <c r="E3459" s="208">
        <v>12.15</v>
      </c>
    </row>
    <row r="3460" spans="2:5" ht="50.1" customHeight="1">
      <c r="B3460" s="209">
        <v>89549</v>
      </c>
      <c r="C3460" s="116" t="s">
        <v>3433</v>
      </c>
      <c r="D3460" s="116" t="s">
        <v>6220</v>
      </c>
      <c r="E3460" s="208">
        <v>8.7100000000000009</v>
      </c>
    </row>
    <row r="3461" spans="2:5" ht="50.1" customHeight="1">
      <c r="B3461" s="209">
        <v>89550</v>
      </c>
      <c r="C3461" s="116" t="s">
        <v>3434</v>
      </c>
      <c r="D3461" s="116" t="s">
        <v>6220</v>
      </c>
      <c r="E3461" s="208">
        <v>21.47</v>
      </c>
    </row>
    <row r="3462" spans="2:5" ht="50.1" customHeight="1">
      <c r="B3462" s="209">
        <v>89551</v>
      </c>
      <c r="C3462" s="116" t="s">
        <v>3435</v>
      </c>
      <c r="D3462" s="116" t="s">
        <v>6220</v>
      </c>
      <c r="E3462" s="208">
        <v>5.67</v>
      </c>
    </row>
    <row r="3463" spans="2:5" ht="50.1" customHeight="1">
      <c r="B3463" s="209">
        <v>89552</v>
      </c>
      <c r="C3463" s="116" t="s">
        <v>3436</v>
      </c>
      <c r="D3463" s="116" t="s">
        <v>6220</v>
      </c>
      <c r="E3463" s="208">
        <v>11.49</v>
      </c>
    </row>
    <row r="3464" spans="2:5" ht="50.1" customHeight="1">
      <c r="B3464" s="209">
        <v>89553</v>
      </c>
      <c r="C3464" s="116" t="s">
        <v>3437</v>
      </c>
      <c r="D3464" s="116" t="s">
        <v>6220</v>
      </c>
      <c r="E3464" s="208">
        <v>3.46</v>
      </c>
    </row>
    <row r="3465" spans="2:5" ht="50.1" customHeight="1">
      <c r="B3465" s="209">
        <v>89554</v>
      </c>
      <c r="C3465" s="116" t="s">
        <v>3438</v>
      </c>
      <c r="D3465" s="116" t="s">
        <v>6220</v>
      </c>
      <c r="E3465" s="208">
        <v>13.86</v>
      </c>
    </row>
    <row r="3466" spans="2:5" ht="50.1" customHeight="1">
      <c r="B3466" s="209">
        <v>89555</v>
      </c>
      <c r="C3466" s="116" t="s">
        <v>3439</v>
      </c>
      <c r="D3466" s="116" t="s">
        <v>6220</v>
      </c>
      <c r="E3466" s="208">
        <v>13.92</v>
      </c>
    </row>
    <row r="3467" spans="2:5" ht="50.1" customHeight="1">
      <c r="B3467" s="209">
        <v>89556</v>
      </c>
      <c r="C3467" s="116" t="s">
        <v>3440</v>
      </c>
      <c r="D3467" s="116" t="s">
        <v>6220</v>
      </c>
      <c r="E3467" s="208">
        <v>20.25</v>
      </c>
    </row>
    <row r="3468" spans="2:5" ht="50.1" customHeight="1">
      <c r="B3468" s="209">
        <v>89557</v>
      </c>
      <c r="C3468" s="116" t="s">
        <v>3441</v>
      </c>
      <c r="D3468" s="116" t="s">
        <v>6220</v>
      </c>
      <c r="E3468" s="208">
        <v>16.05</v>
      </c>
    </row>
    <row r="3469" spans="2:5" ht="50.1" customHeight="1">
      <c r="B3469" s="209">
        <v>89558</v>
      </c>
      <c r="C3469" s="116" t="s">
        <v>3442</v>
      </c>
      <c r="D3469" s="116" t="s">
        <v>6220</v>
      </c>
      <c r="E3469" s="208">
        <v>5.34</v>
      </c>
    </row>
    <row r="3470" spans="2:5" ht="50.1" customHeight="1">
      <c r="B3470" s="209">
        <v>89559</v>
      </c>
      <c r="C3470" s="116" t="s">
        <v>3443</v>
      </c>
      <c r="D3470" s="116" t="s">
        <v>6220</v>
      </c>
      <c r="E3470" s="208">
        <v>35.5</v>
      </c>
    </row>
    <row r="3471" spans="2:5" ht="50.1" customHeight="1">
      <c r="B3471" s="209">
        <v>89561</v>
      </c>
      <c r="C3471" s="116" t="s">
        <v>3444</v>
      </c>
      <c r="D3471" s="116" t="s">
        <v>6220</v>
      </c>
      <c r="E3471" s="208">
        <v>7.64</v>
      </c>
    </row>
    <row r="3472" spans="2:5" ht="50.1" customHeight="1">
      <c r="B3472" s="209">
        <v>89562</v>
      </c>
      <c r="C3472" s="116" t="s">
        <v>3445</v>
      </c>
      <c r="D3472" s="116" t="s">
        <v>6220</v>
      </c>
      <c r="E3472" s="208">
        <v>5.68</v>
      </c>
    </row>
    <row r="3473" spans="2:5" ht="50.1" customHeight="1">
      <c r="B3473" s="209">
        <v>89563</v>
      </c>
      <c r="C3473" s="116" t="s">
        <v>3446</v>
      </c>
      <c r="D3473" s="116" t="s">
        <v>6220</v>
      </c>
      <c r="E3473" s="208">
        <v>12.33</v>
      </c>
    </row>
    <row r="3474" spans="2:5" ht="50.1" customHeight="1">
      <c r="B3474" s="209">
        <v>89564</v>
      </c>
      <c r="C3474" s="116" t="s">
        <v>3447</v>
      </c>
      <c r="D3474" s="116" t="s">
        <v>6220</v>
      </c>
      <c r="E3474" s="208">
        <v>10.29</v>
      </c>
    </row>
    <row r="3475" spans="2:5" ht="50.1" customHeight="1">
      <c r="B3475" s="209">
        <v>89565</v>
      </c>
      <c r="C3475" s="116" t="s">
        <v>3448</v>
      </c>
      <c r="D3475" s="116" t="s">
        <v>6220</v>
      </c>
      <c r="E3475" s="208">
        <v>29.96</v>
      </c>
    </row>
    <row r="3476" spans="2:5" ht="50.1" customHeight="1">
      <c r="B3476" s="209">
        <v>89566</v>
      </c>
      <c r="C3476" s="116" t="s">
        <v>3449</v>
      </c>
      <c r="D3476" s="116" t="s">
        <v>6220</v>
      </c>
      <c r="E3476" s="208">
        <v>25.91</v>
      </c>
    </row>
    <row r="3477" spans="2:5" ht="50.1" customHeight="1">
      <c r="B3477" s="209">
        <v>89567</v>
      </c>
      <c r="C3477" s="116" t="s">
        <v>3450</v>
      </c>
      <c r="D3477" s="116" t="s">
        <v>6220</v>
      </c>
      <c r="E3477" s="208">
        <v>44.38</v>
      </c>
    </row>
    <row r="3478" spans="2:5" ht="50.1" customHeight="1">
      <c r="B3478" s="209">
        <v>89568</v>
      </c>
      <c r="C3478" s="116" t="s">
        <v>3451</v>
      </c>
      <c r="D3478" s="116" t="s">
        <v>6220</v>
      </c>
      <c r="E3478" s="208">
        <v>20.74</v>
      </c>
    </row>
    <row r="3479" spans="2:5" ht="50.1" customHeight="1">
      <c r="B3479" s="209">
        <v>89569</v>
      </c>
      <c r="C3479" s="116" t="s">
        <v>3452</v>
      </c>
      <c r="D3479" s="116" t="s">
        <v>6220</v>
      </c>
      <c r="E3479" s="208">
        <v>42.01</v>
      </c>
    </row>
    <row r="3480" spans="2:5" ht="50.1" customHeight="1">
      <c r="B3480" s="209">
        <v>89570</v>
      </c>
      <c r="C3480" s="116" t="s">
        <v>3453</v>
      </c>
      <c r="D3480" s="116" t="s">
        <v>6220</v>
      </c>
      <c r="E3480" s="208">
        <v>7.29</v>
      </c>
    </row>
    <row r="3481" spans="2:5" ht="50.1" customHeight="1">
      <c r="B3481" s="209">
        <v>89571</v>
      </c>
      <c r="C3481" s="116" t="s">
        <v>3454</v>
      </c>
      <c r="D3481" s="116" t="s">
        <v>6220</v>
      </c>
      <c r="E3481" s="208">
        <v>40.83</v>
      </c>
    </row>
    <row r="3482" spans="2:5" ht="50.1" customHeight="1">
      <c r="B3482" s="209">
        <v>89572</v>
      </c>
      <c r="C3482" s="116" t="s">
        <v>3455</v>
      </c>
      <c r="D3482" s="116" t="s">
        <v>6220</v>
      </c>
      <c r="E3482" s="208">
        <v>5.05</v>
      </c>
    </row>
    <row r="3483" spans="2:5" ht="50.1" customHeight="1">
      <c r="B3483" s="209">
        <v>89573</v>
      </c>
      <c r="C3483" s="116" t="s">
        <v>3456</v>
      </c>
      <c r="D3483" s="116" t="s">
        <v>6220</v>
      </c>
      <c r="E3483" s="208">
        <v>37.200000000000003</v>
      </c>
    </row>
    <row r="3484" spans="2:5" ht="50.1" customHeight="1">
      <c r="B3484" s="209">
        <v>89574</v>
      </c>
      <c r="C3484" s="116" t="s">
        <v>3457</v>
      </c>
      <c r="D3484" s="116" t="s">
        <v>6220</v>
      </c>
      <c r="E3484" s="208">
        <v>72.62</v>
      </c>
    </row>
    <row r="3485" spans="2:5" ht="50.1" customHeight="1">
      <c r="B3485" s="209">
        <v>89575</v>
      </c>
      <c r="C3485" s="116" t="s">
        <v>3458</v>
      </c>
      <c r="D3485" s="116" t="s">
        <v>6220</v>
      </c>
      <c r="E3485" s="208">
        <v>6.7</v>
      </c>
    </row>
    <row r="3486" spans="2:5" ht="50.1" customHeight="1">
      <c r="B3486" s="209">
        <v>89577</v>
      </c>
      <c r="C3486" s="116" t="s">
        <v>3459</v>
      </c>
      <c r="D3486" s="116" t="s">
        <v>6220</v>
      </c>
      <c r="E3486" s="208">
        <v>21.21</v>
      </c>
    </row>
    <row r="3487" spans="2:5" ht="50.1" customHeight="1">
      <c r="B3487" s="209">
        <v>89579</v>
      </c>
      <c r="C3487" s="116" t="s">
        <v>3460</v>
      </c>
      <c r="D3487" s="116" t="s">
        <v>6220</v>
      </c>
      <c r="E3487" s="208">
        <v>6.87</v>
      </c>
    </row>
    <row r="3488" spans="2:5" ht="50.1" customHeight="1">
      <c r="B3488" s="209">
        <v>89581</v>
      </c>
      <c r="C3488" s="116" t="s">
        <v>3461</v>
      </c>
      <c r="D3488" s="116" t="s">
        <v>6220</v>
      </c>
      <c r="E3488" s="208">
        <v>15.38</v>
      </c>
    </row>
    <row r="3489" spans="2:5" ht="50.1" customHeight="1">
      <c r="B3489" s="209">
        <v>89582</v>
      </c>
      <c r="C3489" s="116" t="s">
        <v>3462</v>
      </c>
      <c r="D3489" s="116" t="s">
        <v>6220</v>
      </c>
      <c r="E3489" s="208">
        <v>13.5</v>
      </c>
    </row>
    <row r="3490" spans="2:5" ht="50.1" customHeight="1">
      <c r="B3490" s="209">
        <v>89583</v>
      </c>
      <c r="C3490" s="116" t="s">
        <v>3463</v>
      </c>
      <c r="D3490" s="116" t="s">
        <v>6220</v>
      </c>
      <c r="E3490" s="208">
        <v>20.350000000000001</v>
      </c>
    </row>
    <row r="3491" spans="2:5" ht="50.1" customHeight="1">
      <c r="B3491" s="209">
        <v>89584</v>
      </c>
      <c r="C3491" s="116" t="s">
        <v>3464</v>
      </c>
      <c r="D3491" s="116" t="s">
        <v>6220</v>
      </c>
      <c r="E3491" s="208">
        <v>23.44</v>
      </c>
    </row>
    <row r="3492" spans="2:5" ht="50.1" customHeight="1">
      <c r="B3492" s="209">
        <v>89585</v>
      </c>
      <c r="C3492" s="116" t="s">
        <v>3465</v>
      </c>
      <c r="D3492" s="116" t="s">
        <v>6220</v>
      </c>
      <c r="E3492" s="208">
        <v>18.87</v>
      </c>
    </row>
    <row r="3493" spans="2:5" ht="50.1" customHeight="1">
      <c r="B3493" s="209">
        <v>89586</v>
      </c>
      <c r="C3493" s="116" t="s">
        <v>3466</v>
      </c>
      <c r="D3493" s="116" t="s">
        <v>6220</v>
      </c>
      <c r="E3493" s="208">
        <v>18.87</v>
      </c>
    </row>
    <row r="3494" spans="2:5" ht="50.1" customHeight="1">
      <c r="B3494" s="209">
        <v>89587</v>
      </c>
      <c r="C3494" s="116" t="s">
        <v>3467</v>
      </c>
      <c r="D3494" s="116" t="s">
        <v>6220</v>
      </c>
      <c r="E3494" s="208">
        <v>30.61</v>
      </c>
    </row>
    <row r="3495" spans="2:5" ht="50.1" customHeight="1">
      <c r="B3495" s="209">
        <v>89590</v>
      </c>
      <c r="C3495" s="116" t="s">
        <v>3468</v>
      </c>
      <c r="D3495" s="116" t="s">
        <v>6220</v>
      </c>
      <c r="E3495" s="208">
        <v>73.17</v>
      </c>
    </row>
    <row r="3496" spans="2:5" ht="50.1" customHeight="1">
      <c r="B3496" s="209">
        <v>89591</v>
      </c>
      <c r="C3496" s="116" t="s">
        <v>3469</v>
      </c>
      <c r="D3496" s="116" t="s">
        <v>6220</v>
      </c>
      <c r="E3496" s="208">
        <v>60.04</v>
      </c>
    </row>
    <row r="3497" spans="2:5" ht="50.1" customHeight="1">
      <c r="B3497" s="209">
        <v>89592</v>
      </c>
      <c r="C3497" s="116" t="s">
        <v>3470</v>
      </c>
      <c r="D3497" s="116" t="s">
        <v>6220</v>
      </c>
      <c r="E3497" s="208">
        <v>98.22</v>
      </c>
    </row>
    <row r="3498" spans="2:5" ht="50.1" customHeight="1">
      <c r="B3498" s="209">
        <v>89593</v>
      </c>
      <c r="C3498" s="116" t="s">
        <v>3471</v>
      </c>
      <c r="D3498" s="116" t="s">
        <v>6220</v>
      </c>
      <c r="E3498" s="208">
        <v>19.21</v>
      </c>
    </row>
    <row r="3499" spans="2:5" ht="50.1" customHeight="1">
      <c r="B3499" s="209">
        <v>89594</v>
      </c>
      <c r="C3499" s="116" t="s">
        <v>3472</v>
      </c>
      <c r="D3499" s="116" t="s">
        <v>6220</v>
      </c>
      <c r="E3499" s="208">
        <v>23.16</v>
      </c>
    </row>
    <row r="3500" spans="2:5" ht="50.1" customHeight="1">
      <c r="B3500" s="209">
        <v>89595</v>
      </c>
      <c r="C3500" s="116" t="s">
        <v>3473</v>
      </c>
      <c r="D3500" s="116" t="s">
        <v>6220</v>
      </c>
      <c r="E3500" s="208">
        <v>8.91</v>
      </c>
    </row>
    <row r="3501" spans="2:5" ht="50.1" customHeight="1">
      <c r="B3501" s="209">
        <v>89596</v>
      </c>
      <c r="C3501" s="116" t="s">
        <v>3474</v>
      </c>
      <c r="D3501" s="116" t="s">
        <v>6220</v>
      </c>
      <c r="E3501" s="208">
        <v>6.59</v>
      </c>
    </row>
    <row r="3502" spans="2:5" ht="50.1" customHeight="1">
      <c r="B3502" s="209">
        <v>89597</v>
      </c>
      <c r="C3502" s="116" t="s">
        <v>3475</v>
      </c>
      <c r="D3502" s="116" t="s">
        <v>6220</v>
      </c>
      <c r="E3502" s="208">
        <v>12.28</v>
      </c>
    </row>
    <row r="3503" spans="2:5" ht="50.1" customHeight="1">
      <c r="B3503" s="209">
        <v>89598</v>
      </c>
      <c r="C3503" s="116" t="s">
        <v>3476</v>
      </c>
      <c r="D3503" s="116" t="s">
        <v>6220</v>
      </c>
      <c r="E3503" s="208">
        <v>31.94</v>
      </c>
    </row>
    <row r="3504" spans="2:5" ht="50.1" customHeight="1">
      <c r="B3504" s="209">
        <v>89599</v>
      </c>
      <c r="C3504" s="116" t="s">
        <v>3477</v>
      </c>
      <c r="D3504" s="116" t="s">
        <v>6220</v>
      </c>
      <c r="E3504" s="208">
        <v>10.24</v>
      </c>
    </row>
    <row r="3505" spans="2:5" ht="50.1" customHeight="1">
      <c r="B3505" s="209">
        <v>89600</v>
      </c>
      <c r="C3505" s="116" t="s">
        <v>3478</v>
      </c>
      <c r="D3505" s="116" t="s">
        <v>6220</v>
      </c>
      <c r="E3505" s="208">
        <v>11.18</v>
      </c>
    </row>
    <row r="3506" spans="2:5" ht="50.1" customHeight="1">
      <c r="B3506" s="209">
        <v>89605</v>
      </c>
      <c r="C3506" s="116" t="s">
        <v>3479</v>
      </c>
      <c r="D3506" s="116" t="s">
        <v>6220</v>
      </c>
      <c r="E3506" s="208">
        <v>11.99</v>
      </c>
    </row>
    <row r="3507" spans="2:5" ht="50.1" customHeight="1">
      <c r="B3507" s="209">
        <v>89609</v>
      </c>
      <c r="C3507" s="116" t="s">
        <v>3480</v>
      </c>
      <c r="D3507" s="116" t="s">
        <v>6220</v>
      </c>
      <c r="E3507" s="208">
        <v>53.45</v>
      </c>
    </row>
    <row r="3508" spans="2:5" ht="50.1" customHeight="1">
      <c r="B3508" s="209">
        <v>89610</v>
      </c>
      <c r="C3508" s="116" t="s">
        <v>3481</v>
      </c>
      <c r="D3508" s="116" t="s">
        <v>6220</v>
      </c>
      <c r="E3508" s="208">
        <v>12.29</v>
      </c>
    </row>
    <row r="3509" spans="2:5" ht="50.1" customHeight="1">
      <c r="B3509" s="209">
        <v>89611</v>
      </c>
      <c r="C3509" s="116" t="s">
        <v>3482</v>
      </c>
      <c r="D3509" s="116" t="s">
        <v>6220</v>
      </c>
      <c r="E3509" s="208">
        <v>19.89</v>
      </c>
    </row>
    <row r="3510" spans="2:5" ht="50.1" customHeight="1">
      <c r="B3510" s="209">
        <v>89612</v>
      </c>
      <c r="C3510" s="116" t="s">
        <v>3483</v>
      </c>
      <c r="D3510" s="116" t="s">
        <v>6220</v>
      </c>
      <c r="E3510" s="208">
        <v>105.05</v>
      </c>
    </row>
    <row r="3511" spans="2:5" ht="50.1" customHeight="1">
      <c r="B3511" s="209">
        <v>89613</v>
      </c>
      <c r="C3511" s="116" t="s">
        <v>3484</v>
      </c>
      <c r="D3511" s="116" t="s">
        <v>6220</v>
      </c>
      <c r="E3511" s="208">
        <v>17.760000000000002</v>
      </c>
    </row>
    <row r="3512" spans="2:5" ht="50.1" customHeight="1">
      <c r="B3512" s="209">
        <v>89614</v>
      </c>
      <c r="C3512" s="116" t="s">
        <v>3485</v>
      </c>
      <c r="D3512" s="116" t="s">
        <v>6220</v>
      </c>
      <c r="E3512" s="208">
        <v>37.74</v>
      </c>
    </row>
    <row r="3513" spans="2:5" ht="50.1" customHeight="1">
      <c r="B3513" s="209">
        <v>89615</v>
      </c>
      <c r="C3513" s="116" t="s">
        <v>3486</v>
      </c>
      <c r="D3513" s="116" t="s">
        <v>6220</v>
      </c>
      <c r="E3513" s="208">
        <v>158.86000000000001</v>
      </c>
    </row>
    <row r="3514" spans="2:5" ht="50.1" customHeight="1">
      <c r="B3514" s="209">
        <v>89616</v>
      </c>
      <c r="C3514" s="116" t="s">
        <v>3487</v>
      </c>
      <c r="D3514" s="116" t="s">
        <v>6220</v>
      </c>
      <c r="E3514" s="208">
        <v>25.78</v>
      </c>
    </row>
    <row r="3515" spans="2:5" ht="50.1" customHeight="1">
      <c r="B3515" s="209">
        <v>89617</v>
      </c>
      <c r="C3515" s="116" t="s">
        <v>3488</v>
      </c>
      <c r="D3515" s="116" t="s">
        <v>6220</v>
      </c>
      <c r="E3515" s="208">
        <v>4.22</v>
      </c>
    </row>
    <row r="3516" spans="2:5" ht="50.1" customHeight="1">
      <c r="B3516" s="209">
        <v>89618</v>
      </c>
      <c r="C3516" s="116" t="s">
        <v>3489</v>
      </c>
      <c r="D3516" s="116" t="s">
        <v>6220</v>
      </c>
      <c r="E3516" s="208">
        <v>8.9600000000000009</v>
      </c>
    </row>
    <row r="3517" spans="2:5" ht="50.1" customHeight="1">
      <c r="B3517" s="209">
        <v>89619</v>
      </c>
      <c r="C3517" s="116" t="s">
        <v>3490</v>
      </c>
      <c r="D3517" s="116" t="s">
        <v>6220</v>
      </c>
      <c r="E3517" s="208">
        <v>5.48</v>
      </c>
    </row>
    <row r="3518" spans="2:5" ht="50.1" customHeight="1">
      <c r="B3518" s="209">
        <v>89620</v>
      </c>
      <c r="C3518" s="116" t="s">
        <v>3491</v>
      </c>
      <c r="D3518" s="116" t="s">
        <v>6220</v>
      </c>
      <c r="E3518" s="208">
        <v>6.92</v>
      </c>
    </row>
    <row r="3519" spans="2:5" ht="50.1" customHeight="1">
      <c r="B3519" s="209">
        <v>89621</v>
      </c>
      <c r="C3519" s="116" t="s">
        <v>3492</v>
      </c>
      <c r="D3519" s="116" t="s">
        <v>6220</v>
      </c>
      <c r="E3519" s="208">
        <v>14.96</v>
      </c>
    </row>
    <row r="3520" spans="2:5" ht="50.1" customHeight="1">
      <c r="B3520" s="209">
        <v>89622</v>
      </c>
      <c r="C3520" s="116" t="s">
        <v>3493</v>
      </c>
      <c r="D3520" s="116" t="s">
        <v>6220</v>
      </c>
      <c r="E3520" s="208">
        <v>8.17</v>
      </c>
    </row>
    <row r="3521" spans="2:5" ht="50.1" customHeight="1">
      <c r="B3521" s="209">
        <v>89623</v>
      </c>
      <c r="C3521" s="116" t="s">
        <v>3494</v>
      </c>
      <c r="D3521" s="116" t="s">
        <v>6220</v>
      </c>
      <c r="E3521" s="208">
        <v>10.99</v>
      </c>
    </row>
    <row r="3522" spans="2:5" ht="50.1" customHeight="1">
      <c r="B3522" s="209">
        <v>89624</v>
      </c>
      <c r="C3522" s="116" t="s">
        <v>3495</v>
      </c>
      <c r="D3522" s="116" t="s">
        <v>6220</v>
      </c>
      <c r="E3522" s="208">
        <v>11.62</v>
      </c>
    </row>
    <row r="3523" spans="2:5" ht="50.1" customHeight="1">
      <c r="B3523" s="209">
        <v>89625</v>
      </c>
      <c r="C3523" s="116" t="s">
        <v>3496</v>
      </c>
      <c r="D3523" s="116" t="s">
        <v>6220</v>
      </c>
      <c r="E3523" s="208">
        <v>13.2</v>
      </c>
    </row>
    <row r="3524" spans="2:5" ht="50.1" customHeight="1">
      <c r="B3524" s="209">
        <v>89626</v>
      </c>
      <c r="C3524" s="116" t="s">
        <v>3497</v>
      </c>
      <c r="D3524" s="116" t="s">
        <v>6220</v>
      </c>
      <c r="E3524" s="208">
        <v>18.079999999999998</v>
      </c>
    </row>
    <row r="3525" spans="2:5" ht="50.1" customHeight="1">
      <c r="B3525" s="209">
        <v>89627</v>
      </c>
      <c r="C3525" s="116" t="s">
        <v>3498</v>
      </c>
      <c r="D3525" s="116" t="s">
        <v>6220</v>
      </c>
      <c r="E3525" s="208">
        <v>12.47</v>
      </c>
    </row>
    <row r="3526" spans="2:5" ht="50.1" customHeight="1">
      <c r="B3526" s="209">
        <v>89628</v>
      </c>
      <c r="C3526" s="116" t="s">
        <v>3499</v>
      </c>
      <c r="D3526" s="116" t="s">
        <v>6220</v>
      </c>
      <c r="E3526" s="208">
        <v>27.39</v>
      </c>
    </row>
    <row r="3527" spans="2:5" ht="50.1" customHeight="1">
      <c r="B3527" s="209">
        <v>89629</v>
      </c>
      <c r="C3527" s="116" t="s">
        <v>3500</v>
      </c>
      <c r="D3527" s="116" t="s">
        <v>6220</v>
      </c>
      <c r="E3527" s="208">
        <v>49.73</v>
      </c>
    </row>
    <row r="3528" spans="2:5" ht="50.1" customHeight="1">
      <c r="B3528" s="209">
        <v>89630</v>
      </c>
      <c r="C3528" s="116" t="s">
        <v>3501</v>
      </c>
      <c r="D3528" s="116" t="s">
        <v>6220</v>
      </c>
      <c r="E3528" s="208">
        <v>43.09</v>
      </c>
    </row>
    <row r="3529" spans="2:5" ht="50.1" customHeight="1">
      <c r="B3529" s="209">
        <v>89631</v>
      </c>
      <c r="C3529" s="116" t="s">
        <v>3502</v>
      </c>
      <c r="D3529" s="116" t="s">
        <v>6220</v>
      </c>
      <c r="E3529" s="208">
        <v>75.63</v>
      </c>
    </row>
    <row r="3530" spans="2:5" ht="50.1" customHeight="1">
      <c r="B3530" s="209">
        <v>89632</v>
      </c>
      <c r="C3530" s="116" t="s">
        <v>3503</v>
      </c>
      <c r="D3530" s="116" t="s">
        <v>6220</v>
      </c>
      <c r="E3530" s="208">
        <v>62.03</v>
      </c>
    </row>
    <row r="3531" spans="2:5" ht="50.1" customHeight="1">
      <c r="B3531" s="209">
        <v>89637</v>
      </c>
      <c r="C3531" s="116" t="s">
        <v>3504</v>
      </c>
      <c r="D3531" s="116" t="s">
        <v>6220</v>
      </c>
      <c r="E3531" s="208">
        <v>5.87</v>
      </c>
    </row>
    <row r="3532" spans="2:5" ht="50.1" customHeight="1">
      <c r="B3532" s="209">
        <v>89638</v>
      </c>
      <c r="C3532" s="116" t="s">
        <v>3505</v>
      </c>
      <c r="D3532" s="116" t="s">
        <v>6220</v>
      </c>
      <c r="E3532" s="208">
        <v>6.44</v>
      </c>
    </row>
    <row r="3533" spans="2:5" ht="50.1" customHeight="1">
      <c r="B3533" s="209">
        <v>89639</v>
      </c>
      <c r="C3533" s="116" t="s">
        <v>3506</v>
      </c>
      <c r="D3533" s="116" t="s">
        <v>6220</v>
      </c>
      <c r="E3533" s="208">
        <v>6.67</v>
      </c>
    </row>
    <row r="3534" spans="2:5" ht="50.1" customHeight="1">
      <c r="B3534" s="209">
        <v>89640</v>
      </c>
      <c r="C3534" s="116" t="s">
        <v>16183</v>
      </c>
      <c r="D3534" s="116" t="s">
        <v>6220</v>
      </c>
      <c r="E3534" s="208">
        <v>10.1</v>
      </c>
    </row>
    <row r="3535" spans="2:5" ht="50.1" customHeight="1">
      <c r="B3535" s="209">
        <v>89641</v>
      </c>
      <c r="C3535" s="116" t="s">
        <v>3507</v>
      </c>
      <c r="D3535" s="116" t="s">
        <v>6220</v>
      </c>
      <c r="E3535" s="208">
        <v>8.14</v>
      </c>
    </row>
    <row r="3536" spans="2:5" ht="50.1" customHeight="1">
      <c r="B3536" s="209">
        <v>89642</v>
      </c>
      <c r="C3536" s="116" t="s">
        <v>3508</v>
      </c>
      <c r="D3536" s="116" t="s">
        <v>6220</v>
      </c>
      <c r="E3536" s="208">
        <v>9.24</v>
      </c>
    </row>
    <row r="3537" spans="2:5" ht="50.1" customHeight="1">
      <c r="B3537" s="209">
        <v>89643</v>
      </c>
      <c r="C3537" s="116" t="s">
        <v>3509</v>
      </c>
      <c r="D3537" s="116" t="s">
        <v>6220</v>
      </c>
      <c r="E3537" s="208">
        <v>9.61</v>
      </c>
    </row>
    <row r="3538" spans="2:5" ht="50.1" customHeight="1">
      <c r="B3538" s="209">
        <v>89644</v>
      </c>
      <c r="C3538" s="116" t="s">
        <v>16184</v>
      </c>
      <c r="D3538" s="116" t="s">
        <v>6220</v>
      </c>
      <c r="E3538" s="208">
        <v>14.84</v>
      </c>
    </row>
    <row r="3539" spans="2:5" ht="50.1" customHeight="1">
      <c r="B3539" s="209">
        <v>89645</v>
      </c>
      <c r="C3539" s="116" t="s">
        <v>3510</v>
      </c>
      <c r="D3539" s="116" t="s">
        <v>6220</v>
      </c>
      <c r="E3539" s="208">
        <v>16.260000000000002</v>
      </c>
    </row>
    <row r="3540" spans="2:5" ht="50.1" customHeight="1">
      <c r="B3540" s="209">
        <v>89646</v>
      </c>
      <c r="C3540" s="116" t="s">
        <v>3511</v>
      </c>
      <c r="D3540" s="116" t="s">
        <v>6220</v>
      </c>
      <c r="E3540" s="208">
        <v>12.33</v>
      </c>
    </row>
    <row r="3541" spans="2:5" ht="50.1" customHeight="1">
      <c r="B3541" s="209">
        <v>89647</v>
      </c>
      <c r="C3541" s="116" t="s">
        <v>3512</v>
      </c>
      <c r="D3541" s="116" t="s">
        <v>6220</v>
      </c>
      <c r="E3541" s="208">
        <v>12.08</v>
      </c>
    </row>
    <row r="3542" spans="2:5" ht="50.1" customHeight="1">
      <c r="B3542" s="209">
        <v>89648</v>
      </c>
      <c r="C3542" s="116" t="s">
        <v>3513</v>
      </c>
      <c r="D3542" s="116" t="s">
        <v>6220</v>
      </c>
      <c r="E3542" s="208">
        <v>13.26</v>
      </c>
    </row>
    <row r="3543" spans="2:5" ht="50.1" customHeight="1">
      <c r="B3543" s="209">
        <v>89649</v>
      </c>
      <c r="C3543" s="116" t="s">
        <v>3514</v>
      </c>
      <c r="D3543" s="116" t="s">
        <v>6220</v>
      </c>
      <c r="E3543" s="208">
        <v>17.93</v>
      </c>
    </row>
    <row r="3544" spans="2:5" ht="50.1" customHeight="1">
      <c r="B3544" s="209">
        <v>89650</v>
      </c>
      <c r="C3544" s="116" t="s">
        <v>3515</v>
      </c>
      <c r="D3544" s="116" t="s">
        <v>6220</v>
      </c>
      <c r="E3544" s="208">
        <v>17.93</v>
      </c>
    </row>
    <row r="3545" spans="2:5" ht="50.1" customHeight="1">
      <c r="B3545" s="209">
        <v>89651</v>
      </c>
      <c r="C3545" s="116" t="s">
        <v>3516</v>
      </c>
      <c r="D3545" s="116" t="s">
        <v>6220</v>
      </c>
      <c r="E3545" s="208">
        <v>3.98</v>
      </c>
    </row>
    <row r="3546" spans="2:5" ht="50.1" customHeight="1">
      <c r="B3546" s="209">
        <v>89652</v>
      </c>
      <c r="C3546" s="116" t="s">
        <v>3517</v>
      </c>
      <c r="D3546" s="116" t="s">
        <v>6220</v>
      </c>
      <c r="E3546" s="208">
        <v>6.52</v>
      </c>
    </row>
    <row r="3547" spans="2:5" ht="50.1" customHeight="1">
      <c r="B3547" s="209">
        <v>89653</v>
      </c>
      <c r="C3547" s="116" t="s">
        <v>3518</v>
      </c>
      <c r="D3547" s="116" t="s">
        <v>6220</v>
      </c>
      <c r="E3547" s="208">
        <v>10.41</v>
      </c>
    </row>
    <row r="3548" spans="2:5" ht="50.1" customHeight="1">
      <c r="B3548" s="209">
        <v>89654</v>
      </c>
      <c r="C3548" s="116" t="s">
        <v>3519</v>
      </c>
      <c r="D3548" s="116" t="s">
        <v>6220</v>
      </c>
      <c r="E3548" s="208">
        <v>10.16</v>
      </c>
    </row>
    <row r="3549" spans="2:5" ht="50.1" customHeight="1">
      <c r="B3549" s="209">
        <v>89655</v>
      </c>
      <c r="C3549" s="116" t="s">
        <v>3520</v>
      </c>
      <c r="D3549" s="116" t="s">
        <v>6220</v>
      </c>
      <c r="E3549" s="208">
        <v>14.92</v>
      </c>
    </row>
    <row r="3550" spans="2:5" ht="50.1" customHeight="1">
      <c r="B3550" s="209">
        <v>89656</v>
      </c>
      <c r="C3550" s="116" t="s">
        <v>3521</v>
      </c>
      <c r="D3550" s="116" t="s">
        <v>6220</v>
      </c>
      <c r="E3550" s="208">
        <v>6.92</v>
      </c>
    </row>
    <row r="3551" spans="2:5" ht="50.1" customHeight="1">
      <c r="B3551" s="209">
        <v>89657</v>
      </c>
      <c r="C3551" s="116" t="s">
        <v>3522</v>
      </c>
      <c r="D3551" s="116" t="s">
        <v>6220</v>
      </c>
      <c r="E3551" s="208">
        <v>7.05</v>
      </c>
    </row>
    <row r="3552" spans="2:5" ht="50.1" customHeight="1">
      <c r="B3552" s="209">
        <v>89658</v>
      </c>
      <c r="C3552" s="116" t="s">
        <v>3523</v>
      </c>
      <c r="D3552" s="116" t="s">
        <v>6220</v>
      </c>
      <c r="E3552" s="208">
        <v>5.42</v>
      </c>
    </row>
    <row r="3553" spans="2:5" ht="50.1" customHeight="1">
      <c r="B3553" s="209">
        <v>89659</v>
      </c>
      <c r="C3553" s="116" t="s">
        <v>3524</v>
      </c>
      <c r="D3553" s="116" t="s">
        <v>6220</v>
      </c>
      <c r="E3553" s="208">
        <v>9.3000000000000007</v>
      </c>
    </row>
    <row r="3554" spans="2:5" ht="50.1" customHeight="1">
      <c r="B3554" s="209">
        <v>89660</v>
      </c>
      <c r="C3554" s="116" t="s">
        <v>3525</v>
      </c>
      <c r="D3554" s="116" t="s">
        <v>6220</v>
      </c>
      <c r="E3554" s="208">
        <v>5.08</v>
      </c>
    </row>
    <row r="3555" spans="2:5" ht="50.1" customHeight="1">
      <c r="B3555" s="209">
        <v>89661</v>
      </c>
      <c r="C3555" s="116" t="s">
        <v>3526</v>
      </c>
      <c r="D3555" s="116" t="s">
        <v>6220</v>
      </c>
      <c r="E3555" s="208">
        <v>12.25</v>
      </c>
    </row>
    <row r="3556" spans="2:5" ht="50.1" customHeight="1">
      <c r="B3556" s="209">
        <v>89662</v>
      </c>
      <c r="C3556" s="116" t="s">
        <v>3527</v>
      </c>
      <c r="D3556" s="116" t="s">
        <v>6220</v>
      </c>
      <c r="E3556" s="208">
        <v>18.57</v>
      </c>
    </row>
    <row r="3557" spans="2:5" ht="50.1" customHeight="1">
      <c r="B3557" s="209">
        <v>89663</v>
      </c>
      <c r="C3557" s="116" t="s">
        <v>3528</v>
      </c>
      <c r="D3557" s="116" t="s">
        <v>6220</v>
      </c>
      <c r="E3557" s="208">
        <v>7.98</v>
      </c>
    </row>
    <row r="3558" spans="2:5" ht="50.1" customHeight="1">
      <c r="B3558" s="209">
        <v>89664</v>
      </c>
      <c r="C3558" s="116" t="s">
        <v>3529</v>
      </c>
      <c r="D3558" s="116" t="s">
        <v>6220</v>
      </c>
      <c r="E3558" s="208">
        <v>9.3000000000000007</v>
      </c>
    </row>
    <row r="3559" spans="2:5" ht="50.1" customHeight="1">
      <c r="B3559" s="209">
        <v>89665</v>
      </c>
      <c r="C3559" s="116" t="s">
        <v>3530</v>
      </c>
      <c r="D3559" s="116" t="s">
        <v>6220</v>
      </c>
      <c r="E3559" s="208">
        <v>7.74</v>
      </c>
    </row>
    <row r="3560" spans="2:5" ht="50.1" customHeight="1">
      <c r="B3560" s="209">
        <v>89666</v>
      </c>
      <c r="C3560" s="116" t="s">
        <v>3531</v>
      </c>
      <c r="D3560" s="116" t="s">
        <v>6220</v>
      </c>
      <c r="E3560" s="208">
        <v>4.5</v>
      </c>
    </row>
    <row r="3561" spans="2:5" ht="50.1" customHeight="1">
      <c r="B3561" s="209">
        <v>89667</v>
      </c>
      <c r="C3561" s="116" t="s">
        <v>3532</v>
      </c>
      <c r="D3561" s="116" t="s">
        <v>6220</v>
      </c>
      <c r="E3561" s="208">
        <v>20.5</v>
      </c>
    </row>
    <row r="3562" spans="2:5" ht="50.1" customHeight="1">
      <c r="B3562" s="209">
        <v>89668</v>
      </c>
      <c r="C3562" s="116" t="s">
        <v>3533</v>
      </c>
      <c r="D3562" s="116" t="s">
        <v>6220</v>
      </c>
      <c r="E3562" s="208">
        <v>17.64</v>
      </c>
    </row>
    <row r="3563" spans="2:5" ht="50.1" customHeight="1">
      <c r="B3563" s="209">
        <v>89669</v>
      </c>
      <c r="C3563" s="116" t="s">
        <v>3534</v>
      </c>
      <c r="D3563" s="116" t="s">
        <v>6220</v>
      </c>
      <c r="E3563" s="208">
        <v>13.07</v>
      </c>
    </row>
    <row r="3564" spans="2:5" ht="50.1" customHeight="1">
      <c r="B3564" s="209">
        <v>89670</v>
      </c>
      <c r="C3564" s="116" t="s">
        <v>3535</v>
      </c>
      <c r="D3564" s="116" t="s">
        <v>6220</v>
      </c>
      <c r="E3564" s="208">
        <v>7.85</v>
      </c>
    </row>
    <row r="3565" spans="2:5" ht="50.1" customHeight="1">
      <c r="B3565" s="209">
        <v>89671</v>
      </c>
      <c r="C3565" s="116" t="s">
        <v>3536</v>
      </c>
      <c r="D3565" s="116" t="s">
        <v>6220</v>
      </c>
      <c r="E3565" s="208">
        <v>19.46</v>
      </c>
    </row>
    <row r="3566" spans="2:5" ht="50.1" customHeight="1">
      <c r="B3566" s="209">
        <v>89672</v>
      </c>
      <c r="C3566" s="116" t="s">
        <v>3537</v>
      </c>
      <c r="D3566" s="116" t="s">
        <v>6220</v>
      </c>
      <c r="E3566" s="208">
        <v>12.29</v>
      </c>
    </row>
    <row r="3567" spans="2:5" ht="50.1" customHeight="1">
      <c r="B3567" s="209">
        <v>89673</v>
      </c>
      <c r="C3567" s="116" t="s">
        <v>3538</v>
      </c>
      <c r="D3567" s="116" t="s">
        <v>6220</v>
      </c>
      <c r="E3567" s="208">
        <v>15.26</v>
      </c>
    </row>
    <row r="3568" spans="2:5" ht="50.1" customHeight="1">
      <c r="B3568" s="209">
        <v>89674</v>
      </c>
      <c r="C3568" s="116" t="s">
        <v>3539</v>
      </c>
      <c r="D3568" s="116" t="s">
        <v>6220</v>
      </c>
      <c r="E3568" s="208">
        <v>17.95</v>
      </c>
    </row>
    <row r="3569" spans="2:5" ht="50.1" customHeight="1">
      <c r="B3569" s="209">
        <v>89675</v>
      </c>
      <c r="C3569" s="116" t="s">
        <v>3540</v>
      </c>
      <c r="D3569" s="116" t="s">
        <v>6220</v>
      </c>
      <c r="E3569" s="208">
        <v>34.71</v>
      </c>
    </row>
    <row r="3570" spans="2:5" ht="50.1" customHeight="1">
      <c r="B3570" s="209">
        <v>89676</v>
      </c>
      <c r="C3570" s="116" t="s">
        <v>3541</v>
      </c>
      <c r="D3570" s="116" t="s">
        <v>6220</v>
      </c>
      <c r="E3570" s="208">
        <v>27.19</v>
      </c>
    </row>
    <row r="3571" spans="2:5" ht="50.1" customHeight="1">
      <c r="B3571" s="209">
        <v>89677</v>
      </c>
      <c r="C3571" s="116" t="s">
        <v>3542</v>
      </c>
      <c r="D3571" s="116" t="s">
        <v>6220</v>
      </c>
      <c r="E3571" s="208">
        <v>37.04</v>
      </c>
    </row>
    <row r="3572" spans="2:5" ht="50.1" customHeight="1">
      <c r="B3572" s="209">
        <v>89678</v>
      </c>
      <c r="C3572" s="116" t="s">
        <v>3543</v>
      </c>
      <c r="D3572" s="116" t="s">
        <v>6220</v>
      </c>
      <c r="E3572" s="208">
        <v>5.87</v>
      </c>
    </row>
    <row r="3573" spans="2:5" ht="50.1" customHeight="1">
      <c r="B3573" s="209">
        <v>89679</v>
      </c>
      <c r="C3573" s="116" t="s">
        <v>3544</v>
      </c>
      <c r="D3573" s="116" t="s">
        <v>6220</v>
      </c>
      <c r="E3573" s="208">
        <v>59.86</v>
      </c>
    </row>
    <row r="3574" spans="2:5" ht="50.1" customHeight="1">
      <c r="B3574" s="209">
        <v>89680</v>
      </c>
      <c r="C3574" s="116" t="s">
        <v>3545</v>
      </c>
      <c r="D3574" s="116" t="s">
        <v>6220</v>
      </c>
      <c r="E3574" s="208">
        <v>12.11</v>
      </c>
    </row>
    <row r="3575" spans="2:5" ht="50.1" customHeight="1">
      <c r="B3575" s="209">
        <v>89681</v>
      </c>
      <c r="C3575" s="116" t="s">
        <v>3546</v>
      </c>
      <c r="D3575" s="116" t="s">
        <v>6220</v>
      </c>
      <c r="E3575" s="208">
        <v>41.08</v>
      </c>
    </row>
    <row r="3576" spans="2:5" ht="50.1" customHeight="1">
      <c r="B3576" s="209">
        <v>89682</v>
      </c>
      <c r="C3576" s="116" t="s">
        <v>3547</v>
      </c>
      <c r="D3576" s="116" t="s">
        <v>6220</v>
      </c>
      <c r="E3576" s="208">
        <v>18.75</v>
      </c>
    </row>
    <row r="3577" spans="2:5" ht="50.1" customHeight="1">
      <c r="B3577" s="209">
        <v>89684</v>
      </c>
      <c r="C3577" s="116" t="s">
        <v>3548</v>
      </c>
      <c r="D3577" s="116" t="s">
        <v>6220</v>
      </c>
      <c r="E3577" s="208">
        <v>25.87</v>
      </c>
    </row>
    <row r="3578" spans="2:5" ht="50.1" customHeight="1">
      <c r="B3578" s="209">
        <v>89685</v>
      </c>
      <c r="C3578" s="116" t="s">
        <v>3549</v>
      </c>
      <c r="D3578" s="116" t="s">
        <v>6220</v>
      </c>
      <c r="E3578" s="208">
        <v>28.19</v>
      </c>
    </row>
    <row r="3579" spans="2:5" ht="50.1" customHeight="1">
      <c r="B3579" s="209">
        <v>89686</v>
      </c>
      <c r="C3579" s="116" t="s">
        <v>3550</v>
      </c>
      <c r="D3579" s="116" t="s">
        <v>6220</v>
      </c>
      <c r="E3579" s="208">
        <v>96.3</v>
      </c>
    </row>
    <row r="3580" spans="2:5" ht="50.1" customHeight="1">
      <c r="B3580" s="209">
        <v>89687</v>
      </c>
      <c r="C3580" s="116" t="s">
        <v>3551</v>
      </c>
      <c r="D3580" s="116" t="s">
        <v>6220</v>
      </c>
      <c r="E3580" s="208">
        <v>24.14</v>
      </c>
    </row>
    <row r="3581" spans="2:5" ht="50.1" customHeight="1">
      <c r="B3581" s="209">
        <v>89689</v>
      </c>
      <c r="C3581" s="116" t="s">
        <v>3552</v>
      </c>
      <c r="D3581" s="116" t="s">
        <v>6220</v>
      </c>
      <c r="E3581" s="208">
        <v>20.170000000000002</v>
      </c>
    </row>
    <row r="3582" spans="2:5" ht="50.1" customHeight="1">
      <c r="B3582" s="209">
        <v>89690</v>
      </c>
      <c r="C3582" s="116" t="s">
        <v>3553</v>
      </c>
      <c r="D3582" s="116" t="s">
        <v>6220</v>
      </c>
      <c r="E3582" s="208">
        <v>42.62</v>
      </c>
    </row>
    <row r="3583" spans="2:5" ht="50.1" customHeight="1">
      <c r="B3583" s="209">
        <v>89691</v>
      </c>
      <c r="C3583" s="116" t="s">
        <v>3554</v>
      </c>
      <c r="D3583" s="116" t="s">
        <v>6220</v>
      </c>
      <c r="E3583" s="208">
        <v>7.57</v>
      </c>
    </row>
    <row r="3584" spans="2:5" ht="50.1" customHeight="1">
      <c r="B3584" s="209">
        <v>89692</v>
      </c>
      <c r="C3584" s="116" t="s">
        <v>3555</v>
      </c>
      <c r="D3584" s="116" t="s">
        <v>6220</v>
      </c>
      <c r="E3584" s="208">
        <v>40.25</v>
      </c>
    </row>
    <row r="3585" spans="2:5" ht="50.1" customHeight="1">
      <c r="B3585" s="209">
        <v>89693</v>
      </c>
      <c r="C3585" s="116" t="s">
        <v>3556</v>
      </c>
      <c r="D3585" s="116" t="s">
        <v>6220</v>
      </c>
      <c r="E3585" s="208">
        <v>39.07</v>
      </c>
    </row>
    <row r="3586" spans="2:5" ht="50.1" customHeight="1">
      <c r="B3586" s="209">
        <v>89694</v>
      </c>
      <c r="C3586" s="116" t="s">
        <v>3557</v>
      </c>
      <c r="D3586" s="116" t="s">
        <v>6220</v>
      </c>
      <c r="E3586" s="208">
        <v>11.91</v>
      </c>
    </row>
    <row r="3587" spans="2:5" ht="50.1" customHeight="1">
      <c r="B3587" s="209">
        <v>89695</v>
      </c>
      <c r="C3587" s="116" t="s">
        <v>3558</v>
      </c>
      <c r="D3587" s="116" t="s">
        <v>6220</v>
      </c>
      <c r="E3587" s="208">
        <v>11.09</v>
      </c>
    </row>
    <row r="3588" spans="2:5" ht="50.1" customHeight="1">
      <c r="B3588" s="209">
        <v>89696</v>
      </c>
      <c r="C3588" s="116" t="s">
        <v>3559</v>
      </c>
      <c r="D3588" s="116" t="s">
        <v>6220</v>
      </c>
      <c r="E3588" s="208">
        <v>35.44</v>
      </c>
    </row>
    <row r="3589" spans="2:5" ht="50.1" customHeight="1">
      <c r="B3589" s="209">
        <v>89697</v>
      </c>
      <c r="C3589" s="116" t="s">
        <v>3560</v>
      </c>
      <c r="D3589" s="116" t="s">
        <v>6220</v>
      </c>
      <c r="E3589" s="208">
        <v>9.2799999999999994</v>
      </c>
    </row>
    <row r="3590" spans="2:5" ht="50.1" customHeight="1">
      <c r="B3590" s="209">
        <v>89698</v>
      </c>
      <c r="C3590" s="116" t="s">
        <v>3561</v>
      </c>
      <c r="D3590" s="116" t="s">
        <v>6220</v>
      </c>
      <c r="E3590" s="208">
        <v>124.95</v>
      </c>
    </row>
    <row r="3591" spans="2:5" ht="50.1" customHeight="1">
      <c r="B3591" s="209">
        <v>89699</v>
      </c>
      <c r="C3591" s="116" t="s">
        <v>3562</v>
      </c>
      <c r="D3591" s="116" t="s">
        <v>6220</v>
      </c>
      <c r="E3591" s="208">
        <v>107.58</v>
      </c>
    </row>
    <row r="3592" spans="2:5" ht="50.1" customHeight="1">
      <c r="B3592" s="209">
        <v>89700</v>
      </c>
      <c r="C3592" s="116" t="s">
        <v>3563</v>
      </c>
      <c r="D3592" s="116" t="s">
        <v>6220</v>
      </c>
      <c r="E3592" s="208">
        <v>13</v>
      </c>
    </row>
    <row r="3593" spans="2:5" ht="50.1" customHeight="1">
      <c r="B3593" s="209">
        <v>89701</v>
      </c>
      <c r="C3593" s="116" t="s">
        <v>3564</v>
      </c>
      <c r="D3593" s="116" t="s">
        <v>6220</v>
      </c>
      <c r="E3593" s="208">
        <v>84.88</v>
      </c>
    </row>
    <row r="3594" spans="2:5" ht="50.1" customHeight="1">
      <c r="B3594" s="209">
        <v>89702</v>
      </c>
      <c r="C3594" s="116" t="s">
        <v>3565</v>
      </c>
      <c r="D3594" s="116" t="s">
        <v>6220</v>
      </c>
      <c r="E3594" s="208">
        <v>13</v>
      </c>
    </row>
    <row r="3595" spans="2:5" ht="50.1" customHeight="1">
      <c r="B3595" s="209">
        <v>89703</v>
      </c>
      <c r="C3595" s="116" t="s">
        <v>3566</v>
      </c>
      <c r="D3595" s="116" t="s">
        <v>6220</v>
      </c>
      <c r="E3595" s="208">
        <v>28.1</v>
      </c>
    </row>
    <row r="3596" spans="2:5" ht="50.1" customHeight="1">
      <c r="B3596" s="209">
        <v>89704</v>
      </c>
      <c r="C3596" s="116" t="s">
        <v>3567</v>
      </c>
      <c r="D3596" s="116" t="s">
        <v>6220</v>
      </c>
      <c r="E3596" s="208">
        <v>67.650000000000006</v>
      </c>
    </row>
    <row r="3597" spans="2:5" ht="50.1" customHeight="1">
      <c r="B3597" s="209">
        <v>89705</v>
      </c>
      <c r="C3597" s="116" t="s">
        <v>3568</v>
      </c>
      <c r="D3597" s="116" t="s">
        <v>6220</v>
      </c>
      <c r="E3597" s="208">
        <v>14.82</v>
      </c>
    </row>
    <row r="3598" spans="2:5" ht="50.1" customHeight="1">
      <c r="B3598" s="209">
        <v>89706</v>
      </c>
      <c r="C3598" s="116" t="s">
        <v>3569</v>
      </c>
      <c r="D3598" s="116" t="s">
        <v>6220</v>
      </c>
      <c r="E3598" s="208">
        <v>31.25</v>
      </c>
    </row>
    <row r="3599" spans="2:5" ht="50.1" customHeight="1">
      <c r="B3599" s="209">
        <v>89718</v>
      </c>
      <c r="C3599" s="116" t="s">
        <v>3570</v>
      </c>
      <c r="D3599" s="116" t="s">
        <v>6465</v>
      </c>
      <c r="E3599" s="208">
        <v>29.19</v>
      </c>
    </row>
    <row r="3600" spans="2:5" ht="50.1" customHeight="1">
      <c r="B3600" s="209">
        <v>89719</v>
      </c>
      <c r="C3600" s="116" t="s">
        <v>3571</v>
      </c>
      <c r="D3600" s="116" t="s">
        <v>6220</v>
      </c>
      <c r="E3600" s="208">
        <v>6.34</v>
      </c>
    </row>
    <row r="3601" spans="2:5" ht="50.1" customHeight="1">
      <c r="B3601" s="209">
        <v>89720</v>
      </c>
      <c r="C3601" s="116" t="s">
        <v>3572</v>
      </c>
      <c r="D3601" s="116" t="s">
        <v>6220</v>
      </c>
      <c r="E3601" s="208">
        <v>7.44</v>
      </c>
    </row>
    <row r="3602" spans="2:5" ht="50.1" customHeight="1">
      <c r="B3602" s="209">
        <v>89721</v>
      </c>
      <c r="C3602" s="116" t="s">
        <v>3573</v>
      </c>
      <c r="D3602" s="116" t="s">
        <v>6220</v>
      </c>
      <c r="E3602" s="208">
        <v>7.81</v>
      </c>
    </row>
    <row r="3603" spans="2:5" ht="50.1" customHeight="1">
      <c r="B3603" s="209">
        <v>89722</v>
      </c>
      <c r="C3603" s="116" t="s">
        <v>16185</v>
      </c>
      <c r="D3603" s="116" t="s">
        <v>6220</v>
      </c>
      <c r="E3603" s="208">
        <v>13.04</v>
      </c>
    </row>
    <row r="3604" spans="2:5" ht="50.1" customHeight="1">
      <c r="B3604" s="209">
        <v>89723</v>
      </c>
      <c r="C3604" s="116" t="s">
        <v>3574</v>
      </c>
      <c r="D3604" s="116" t="s">
        <v>6220</v>
      </c>
      <c r="E3604" s="208">
        <v>10.25</v>
      </c>
    </row>
    <row r="3605" spans="2:5" ht="50.1" customHeight="1">
      <c r="B3605" s="209">
        <v>89724</v>
      </c>
      <c r="C3605" s="116" t="s">
        <v>3575</v>
      </c>
      <c r="D3605" s="116" t="s">
        <v>6220</v>
      </c>
      <c r="E3605" s="208">
        <v>6.21</v>
      </c>
    </row>
    <row r="3606" spans="2:5" ht="50.1" customHeight="1">
      <c r="B3606" s="209">
        <v>89725</v>
      </c>
      <c r="C3606" s="116" t="s">
        <v>3576</v>
      </c>
      <c r="D3606" s="116" t="s">
        <v>6220</v>
      </c>
      <c r="E3606" s="208">
        <v>10</v>
      </c>
    </row>
    <row r="3607" spans="2:5" ht="50.1" customHeight="1">
      <c r="B3607" s="209">
        <v>89726</v>
      </c>
      <c r="C3607" s="116" t="s">
        <v>3577</v>
      </c>
      <c r="D3607" s="116" t="s">
        <v>6220</v>
      </c>
      <c r="E3607" s="208">
        <v>4.7300000000000004</v>
      </c>
    </row>
    <row r="3608" spans="2:5" ht="50.1" customHeight="1">
      <c r="B3608" s="209">
        <v>89727</v>
      </c>
      <c r="C3608" s="116" t="s">
        <v>3578</v>
      </c>
      <c r="D3608" s="116" t="s">
        <v>6220</v>
      </c>
      <c r="E3608" s="208">
        <v>11.18</v>
      </c>
    </row>
    <row r="3609" spans="2:5" ht="50.1" customHeight="1">
      <c r="B3609" s="209">
        <v>89728</v>
      </c>
      <c r="C3609" s="116" t="s">
        <v>3579</v>
      </c>
      <c r="D3609" s="116" t="s">
        <v>6220</v>
      </c>
      <c r="E3609" s="208">
        <v>6.58</v>
      </c>
    </row>
    <row r="3610" spans="2:5" ht="50.1" customHeight="1">
      <c r="B3610" s="209">
        <v>89729</v>
      </c>
      <c r="C3610" s="116" t="s">
        <v>3580</v>
      </c>
      <c r="D3610" s="116" t="s">
        <v>6220</v>
      </c>
      <c r="E3610" s="208">
        <v>15.47</v>
      </c>
    </row>
    <row r="3611" spans="2:5" ht="50.1" customHeight="1">
      <c r="B3611" s="209">
        <v>89730</v>
      </c>
      <c r="C3611" s="116" t="s">
        <v>3581</v>
      </c>
      <c r="D3611" s="116" t="s">
        <v>6220</v>
      </c>
      <c r="E3611" s="208">
        <v>7.06</v>
      </c>
    </row>
    <row r="3612" spans="2:5" ht="50.1" customHeight="1">
      <c r="B3612" s="209">
        <v>89731</v>
      </c>
      <c r="C3612" s="116" t="s">
        <v>3582</v>
      </c>
      <c r="D3612" s="116" t="s">
        <v>6220</v>
      </c>
      <c r="E3612" s="208">
        <v>6.95</v>
      </c>
    </row>
    <row r="3613" spans="2:5" ht="50.1" customHeight="1">
      <c r="B3613" s="209">
        <v>89732</v>
      </c>
      <c r="C3613" s="116" t="s">
        <v>3583</v>
      </c>
      <c r="D3613" s="116" t="s">
        <v>6220</v>
      </c>
      <c r="E3613" s="208">
        <v>7.31</v>
      </c>
    </row>
    <row r="3614" spans="2:5" ht="50.1" customHeight="1">
      <c r="B3614" s="209">
        <v>89733</v>
      </c>
      <c r="C3614" s="116" t="s">
        <v>3584</v>
      </c>
      <c r="D3614" s="116" t="s">
        <v>6220</v>
      </c>
      <c r="E3614" s="208">
        <v>11.08</v>
      </c>
    </row>
    <row r="3615" spans="2:5" ht="50.1" customHeight="1">
      <c r="B3615" s="209">
        <v>89734</v>
      </c>
      <c r="C3615" s="116" t="s">
        <v>3585</v>
      </c>
      <c r="D3615" s="116" t="s">
        <v>6220</v>
      </c>
      <c r="E3615" s="208">
        <v>15.47</v>
      </c>
    </row>
    <row r="3616" spans="2:5" ht="50.1" customHeight="1">
      <c r="B3616" s="209">
        <v>89735</v>
      </c>
      <c r="C3616" s="116" t="s">
        <v>3586</v>
      </c>
      <c r="D3616" s="116" t="s">
        <v>6220</v>
      </c>
      <c r="E3616" s="208">
        <v>11.65</v>
      </c>
    </row>
    <row r="3617" spans="2:5" ht="50.1" customHeight="1">
      <c r="B3617" s="209">
        <v>89736</v>
      </c>
      <c r="C3617" s="116" t="s">
        <v>3587</v>
      </c>
      <c r="D3617" s="116" t="s">
        <v>6220</v>
      </c>
      <c r="E3617" s="208">
        <v>4.2300000000000004</v>
      </c>
    </row>
    <row r="3618" spans="2:5" ht="50.1" customHeight="1">
      <c r="B3618" s="209">
        <v>89737</v>
      </c>
      <c r="C3618" s="116" t="s">
        <v>3588</v>
      </c>
      <c r="D3618" s="116" t="s">
        <v>6220</v>
      </c>
      <c r="E3618" s="208">
        <v>11.75</v>
      </c>
    </row>
    <row r="3619" spans="2:5" ht="50.1" customHeight="1">
      <c r="B3619" s="209">
        <v>89738</v>
      </c>
      <c r="C3619" s="116" t="s">
        <v>3589</v>
      </c>
      <c r="D3619" s="116" t="s">
        <v>6220</v>
      </c>
      <c r="E3619" s="208">
        <v>8.11</v>
      </c>
    </row>
    <row r="3620" spans="2:5" ht="50.1" customHeight="1">
      <c r="B3620" s="209">
        <v>89739</v>
      </c>
      <c r="C3620" s="116" t="s">
        <v>3590</v>
      </c>
      <c r="D3620" s="116" t="s">
        <v>6220</v>
      </c>
      <c r="E3620" s="208">
        <v>12.25</v>
      </c>
    </row>
    <row r="3621" spans="2:5" ht="50.1" customHeight="1">
      <c r="B3621" s="209">
        <v>89740</v>
      </c>
      <c r="C3621" s="116" t="s">
        <v>3591</v>
      </c>
      <c r="D3621" s="116" t="s">
        <v>6220</v>
      </c>
      <c r="E3621" s="208">
        <v>3.89</v>
      </c>
    </row>
    <row r="3622" spans="2:5" ht="50.1" customHeight="1">
      <c r="B3622" s="209">
        <v>89741</v>
      </c>
      <c r="C3622" s="116" t="s">
        <v>3592</v>
      </c>
      <c r="D3622" s="116" t="s">
        <v>6220</v>
      </c>
      <c r="E3622" s="208">
        <v>11.06</v>
      </c>
    </row>
    <row r="3623" spans="2:5" ht="50.1" customHeight="1">
      <c r="B3623" s="209">
        <v>89742</v>
      </c>
      <c r="C3623" s="116" t="s">
        <v>3593</v>
      </c>
      <c r="D3623" s="116" t="s">
        <v>6220</v>
      </c>
      <c r="E3623" s="208">
        <v>18.899999999999999</v>
      </c>
    </row>
    <row r="3624" spans="2:5" ht="50.1" customHeight="1">
      <c r="B3624" s="209">
        <v>89743</v>
      </c>
      <c r="C3624" s="116" t="s">
        <v>3594</v>
      </c>
      <c r="D3624" s="116" t="s">
        <v>6220</v>
      </c>
      <c r="E3624" s="208">
        <v>26.07</v>
      </c>
    </row>
    <row r="3625" spans="2:5" ht="50.1" customHeight="1">
      <c r="B3625" s="209">
        <v>89744</v>
      </c>
      <c r="C3625" s="116" t="s">
        <v>3595</v>
      </c>
      <c r="D3625" s="116" t="s">
        <v>6220</v>
      </c>
      <c r="E3625" s="208">
        <v>15.31</v>
      </c>
    </row>
    <row r="3626" spans="2:5" ht="50.1" customHeight="1">
      <c r="B3626" s="209">
        <v>89745</v>
      </c>
      <c r="C3626" s="116" t="s">
        <v>3596</v>
      </c>
      <c r="D3626" s="116" t="s">
        <v>6220</v>
      </c>
      <c r="E3626" s="208">
        <v>17.38</v>
      </c>
    </row>
    <row r="3627" spans="2:5" ht="50.1" customHeight="1">
      <c r="B3627" s="209">
        <v>89746</v>
      </c>
      <c r="C3627" s="116" t="s">
        <v>3597</v>
      </c>
      <c r="D3627" s="116" t="s">
        <v>6220</v>
      </c>
      <c r="E3627" s="208">
        <v>15.27</v>
      </c>
    </row>
    <row r="3628" spans="2:5" ht="50.1" customHeight="1">
      <c r="B3628" s="209">
        <v>89747</v>
      </c>
      <c r="C3628" s="116" t="s">
        <v>3598</v>
      </c>
      <c r="D3628" s="116" t="s">
        <v>6220</v>
      </c>
      <c r="E3628" s="208">
        <v>6.79</v>
      </c>
    </row>
    <row r="3629" spans="2:5" ht="50.1" customHeight="1">
      <c r="B3629" s="209">
        <v>89748</v>
      </c>
      <c r="C3629" s="116" t="s">
        <v>3599</v>
      </c>
      <c r="D3629" s="116" t="s">
        <v>6220</v>
      </c>
      <c r="E3629" s="208">
        <v>23.08</v>
      </c>
    </row>
    <row r="3630" spans="2:5" ht="50.1" customHeight="1">
      <c r="B3630" s="209">
        <v>89749</v>
      </c>
      <c r="C3630" s="116" t="s">
        <v>3600</v>
      </c>
      <c r="D3630" s="116" t="s">
        <v>6220</v>
      </c>
      <c r="E3630" s="208">
        <v>8.11</v>
      </c>
    </row>
    <row r="3631" spans="2:5" ht="50.1" customHeight="1">
      <c r="B3631" s="209">
        <v>89750</v>
      </c>
      <c r="C3631" s="116" t="s">
        <v>3601</v>
      </c>
      <c r="D3631" s="116" t="s">
        <v>6220</v>
      </c>
      <c r="E3631" s="208">
        <v>36.869999999999997</v>
      </c>
    </row>
    <row r="3632" spans="2:5" ht="50.1" customHeight="1">
      <c r="B3632" s="209">
        <v>89751</v>
      </c>
      <c r="C3632" s="116" t="s">
        <v>3602</v>
      </c>
      <c r="D3632" s="116" t="s">
        <v>6220</v>
      </c>
      <c r="E3632" s="208">
        <v>3.31</v>
      </c>
    </row>
    <row r="3633" spans="2:5" ht="50.1" customHeight="1">
      <c r="B3633" s="209">
        <v>89752</v>
      </c>
      <c r="C3633" s="116" t="s">
        <v>3603</v>
      </c>
      <c r="D3633" s="116" t="s">
        <v>6220</v>
      </c>
      <c r="E3633" s="208">
        <v>3.91</v>
      </c>
    </row>
    <row r="3634" spans="2:5" ht="50.1" customHeight="1">
      <c r="B3634" s="209">
        <v>89753</v>
      </c>
      <c r="C3634" s="116" t="s">
        <v>3604</v>
      </c>
      <c r="D3634" s="116" t="s">
        <v>6220</v>
      </c>
      <c r="E3634" s="208">
        <v>5.56</v>
      </c>
    </row>
    <row r="3635" spans="2:5" ht="50.1" customHeight="1">
      <c r="B3635" s="209">
        <v>89754</v>
      </c>
      <c r="C3635" s="116" t="s">
        <v>3605</v>
      </c>
      <c r="D3635" s="116" t="s">
        <v>6220</v>
      </c>
      <c r="E3635" s="208">
        <v>9.74</v>
      </c>
    </row>
    <row r="3636" spans="2:5" ht="50.1" customHeight="1">
      <c r="B3636" s="209">
        <v>89755</v>
      </c>
      <c r="C3636" s="116" t="s">
        <v>3606</v>
      </c>
      <c r="D3636" s="116" t="s">
        <v>6220</v>
      </c>
      <c r="E3636" s="208">
        <v>6.48</v>
      </c>
    </row>
    <row r="3637" spans="2:5" ht="50.1" customHeight="1">
      <c r="B3637" s="209">
        <v>89756</v>
      </c>
      <c r="C3637" s="116" t="s">
        <v>3607</v>
      </c>
      <c r="D3637" s="116" t="s">
        <v>6220</v>
      </c>
      <c r="E3637" s="208">
        <v>10.92</v>
      </c>
    </row>
    <row r="3638" spans="2:5" ht="50.1" customHeight="1">
      <c r="B3638" s="209">
        <v>89757</v>
      </c>
      <c r="C3638" s="116" t="s">
        <v>3608</v>
      </c>
      <c r="D3638" s="116" t="s">
        <v>6220</v>
      </c>
      <c r="E3638" s="208">
        <v>16.579999999999998</v>
      </c>
    </row>
    <row r="3639" spans="2:5" ht="50.1" customHeight="1">
      <c r="B3639" s="209">
        <v>89758</v>
      </c>
      <c r="C3639" s="116" t="s">
        <v>3609</v>
      </c>
      <c r="D3639" s="116" t="s">
        <v>6220</v>
      </c>
      <c r="E3639" s="208">
        <v>25.82</v>
      </c>
    </row>
    <row r="3640" spans="2:5" ht="50.1" customHeight="1">
      <c r="B3640" s="209">
        <v>89759</v>
      </c>
      <c r="C3640" s="116" t="s">
        <v>3610</v>
      </c>
      <c r="D3640" s="116" t="s">
        <v>6220</v>
      </c>
      <c r="E3640" s="208">
        <v>4.5</v>
      </c>
    </row>
    <row r="3641" spans="2:5" ht="50.1" customHeight="1">
      <c r="B3641" s="209">
        <v>89760</v>
      </c>
      <c r="C3641" s="116" t="s">
        <v>3611</v>
      </c>
      <c r="D3641" s="116" t="s">
        <v>6220</v>
      </c>
      <c r="E3641" s="208">
        <v>10.48</v>
      </c>
    </row>
    <row r="3642" spans="2:5" ht="50.1" customHeight="1">
      <c r="B3642" s="209">
        <v>89761</v>
      </c>
      <c r="C3642" s="116" t="s">
        <v>3612</v>
      </c>
      <c r="D3642" s="116" t="s">
        <v>6220</v>
      </c>
      <c r="E3642" s="208">
        <v>17.12</v>
      </c>
    </row>
    <row r="3643" spans="2:5" ht="50.1" customHeight="1">
      <c r="B3643" s="209">
        <v>89762</v>
      </c>
      <c r="C3643" s="116" t="s">
        <v>3613</v>
      </c>
      <c r="D3643" s="116" t="s">
        <v>6220</v>
      </c>
      <c r="E3643" s="208">
        <v>24.24</v>
      </c>
    </row>
    <row r="3644" spans="2:5" ht="50.1" customHeight="1">
      <c r="B3644" s="209">
        <v>89763</v>
      </c>
      <c r="C3644" s="116" t="s">
        <v>3614</v>
      </c>
      <c r="D3644" s="116" t="s">
        <v>6220</v>
      </c>
      <c r="E3644" s="208">
        <v>94.67</v>
      </c>
    </row>
    <row r="3645" spans="2:5" ht="50.1" customHeight="1">
      <c r="B3645" s="209">
        <v>89764</v>
      </c>
      <c r="C3645" s="116" t="s">
        <v>3615</v>
      </c>
      <c r="D3645" s="116" t="s">
        <v>6220</v>
      </c>
      <c r="E3645" s="208">
        <v>18.54</v>
      </c>
    </row>
    <row r="3646" spans="2:5" ht="50.1" customHeight="1">
      <c r="B3646" s="209">
        <v>89765</v>
      </c>
      <c r="C3646" s="116" t="s">
        <v>3616</v>
      </c>
      <c r="D3646" s="116" t="s">
        <v>6220</v>
      </c>
      <c r="E3646" s="208">
        <v>8.17</v>
      </c>
    </row>
    <row r="3647" spans="2:5" ht="50.1" customHeight="1">
      <c r="B3647" s="209">
        <v>89766</v>
      </c>
      <c r="C3647" s="116" t="s">
        <v>3617</v>
      </c>
      <c r="D3647" s="116" t="s">
        <v>6220</v>
      </c>
      <c r="E3647" s="208">
        <v>11.89</v>
      </c>
    </row>
    <row r="3648" spans="2:5" ht="50.1" customHeight="1">
      <c r="B3648" s="209">
        <v>89767</v>
      </c>
      <c r="C3648" s="116" t="s">
        <v>3618</v>
      </c>
      <c r="D3648" s="116" t="s">
        <v>6220</v>
      </c>
      <c r="E3648" s="208">
        <v>11.89</v>
      </c>
    </row>
    <row r="3649" spans="2:5" ht="50.1" customHeight="1">
      <c r="B3649" s="209">
        <v>89768</v>
      </c>
      <c r="C3649" s="116" t="s">
        <v>3619</v>
      </c>
      <c r="D3649" s="116" t="s">
        <v>6220</v>
      </c>
      <c r="E3649" s="208">
        <v>12.03</v>
      </c>
    </row>
    <row r="3650" spans="2:5" ht="50.1" customHeight="1">
      <c r="B3650" s="209">
        <v>89769</v>
      </c>
      <c r="C3650" s="116" t="s">
        <v>3620</v>
      </c>
      <c r="D3650" s="116" t="s">
        <v>6220</v>
      </c>
      <c r="E3650" s="208">
        <v>27.95</v>
      </c>
    </row>
    <row r="3651" spans="2:5" ht="50.1" customHeight="1">
      <c r="B3651" s="209">
        <v>89772</v>
      </c>
      <c r="C3651" s="116" t="s">
        <v>3621</v>
      </c>
      <c r="D3651" s="116" t="s">
        <v>6465</v>
      </c>
      <c r="E3651" s="208">
        <v>52.37</v>
      </c>
    </row>
    <row r="3652" spans="2:5" ht="50.1" customHeight="1">
      <c r="B3652" s="209">
        <v>89774</v>
      </c>
      <c r="C3652" s="116" t="s">
        <v>3622</v>
      </c>
      <c r="D3652" s="116" t="s">
        <v>6220</v>
      </c>
      <c r="E3652" s="208">
        <v>9.2200000000000006</v>
      </c>
    </row>
    <row r="3653" spans="2:5" ht="50.1" customHeight="1">
      <c r="B3653" s="209">
        <v>89776</v>
      </c>
      <c r="C3653" s="116" t="s">
        <v>3623</v>
      </c>
      <c r="D3653" s="116" t="s">
        <v>6220</v>
      </c>
      <c r="E3653" s="208">
        <v>12.46</v>
      </c>
    </row>
    <row r="3654" spans="2:5" ht="50.1" customHeight="1">
      <c r="B3654" s="209">
        <v>89777</v>
      </c>
      <c r="C3654" s="116" t="s">
        <v>3624</v>
      </c>
      <c r="D3654" s="116" t="s">
        <v>6220</v>
      </c>
      <c r="E3654" s="208">
        <v>14.34</v>
      </c>
    </row>
    <row r="3655" spans="2:5" ht="50.1" customHeight="1">
      <c r="B3655" s="209">
        <v>89778</v>
      </c>
      <c r="C3655" s="116" t="s">
        <v>3625</v>
      </c>
      <c r="D3655" s="116" t="s">
        <v>6220</v>
      </c>
      <c r="E3655" s="208">
        <v>11.61</v>
      </c>
    </row>
    <row r="3656" spans="2:5" ht="50.1" customHeight="1">
      <c r="B3656" s="209">
        <v>89779</v>
      </c>
      <c r="C3656" s="116" t="s">
        <v>3626</v>
      </c>
      <c r="D3656" s="116" t="s">
        <v>6220</v>
      </c>
      <c r="E3656" s="208">
        <v>17.61</v>
      </c>
    </row>
    <row r="3657" spans="2:5" ht="50.1" customHeight="1">
      <c r="B3657" s="209">
        <v>89780</v>
      </c>
      <c r="C3657" s="116" t="s">
        <v>3627</v>
      </c>
      <c r="D3657" s="116" t="s">
        <v>6220</v>
      </c>
      <c r="E3657" s="208">
        <v>14.34</v>
      </c>
    </row>
    <row r="3658" spans="2:5" ht="50.1" customHeight="1">
      <c r="B3658" s="209">
        <v>89781</v>
      </c>
      <c r="C3658" s="116" t="s">
        <v>3628</v>
      </c>
      <c r="D3658" s="116" t="s">
        <v>6220</v>
      </c>
      <c r="E3658" s="208">
        <v>21.31</v>
      </c>
    </row>
    <row r="3659" spans="2:5" ht="50.1" customHeight="1">
      <c r="B3659" s="209">
        <v>89782</v>
      </c>
      <c r="C3659" s="116" t="s">
        <v>3629</v>
      </c>
      <c r="D3659" s="116" t="s">
        <v>6220</v>
      </c>
      <c r="E3659" s="208">
        <v>7.6</v>
      </c>
    </row>
    <row r="3660" spans="2:5" ht="50.1" customHeight="1">
      <c r="B3660" s="209">
        <v>89783</v>
      </c>
      <c r="C3660" s="116" t="s">
        <v>3630</v>
      </c>
      <c r="D3660" s="116" t="s">
        <v>6220</v>
      </c>
      <c r="E3660" s="208">
        <v>7.76</v>
      </c>
    </row>
    <row r="3661" spans="2:5" ht="50.1" customHeight="1">
      <c r="B3661" s="209">
        <v>89784</v>
      </c>
      <c r="C3661" s="116" t="s">
        <v>3631</v>
      </c>
      <c r="D3661" s="116" t="s">
        <v>6220</v>
      </c>
      <c r="E3661" s="208">
        <v>12.2</v>
      </c>
    </row>
    <row r="3662" spans="2:5" ht="50.1" customHeight="1">
      <c r="B3662" s="209">
        <v>89785</v>
      </c>
      <c r="C3662" s="116" t="s">
        <v>3632</v>
      </c>
      <c r="D3662" s="116" t="s">
        <v>6220</v>
      </c>
      <c r="E3662" s="208">
        <v>13.2</v>
      </c>
    </row>
    <row r="3663" spans="2:5" ht="50.1" customHeight="1">
      <c r="B3663" s="209">
        <v>89786</v>
      </c>
      <c r="C3663" s="116" t="s">
        <v>3633</v>
      </c>
      <c r="D3663" s="116" t="s">
        <v>6220</v>
      </c>
      <c r="E3663" s="208">
        <v>19.97</v>
      </c>
    </row>
    <row r="3664" spans="2:5" ht="50.1" customHeight="1">
      <c r="B3664" s="209">
        <v>89787</v>
      </c>
      <c r="C3664" s="116" t="s">
        <v>3634</v>
      </c>
      <c r="D3664" s="116" t="s">
        <v>6220</v>
      </c>
      <c r="E3664" s="208">
        <v>21.31</v>
      </c>
    </row>
    <row r="3665" spans="2:5" ht="50.1" customHeight="1">
      <c r="B3665" s="209">
        <v>89788</v>
      </c>
      <c r="C3665" s="116" t="s">
        <v>3635</v>
      </c>
      <c r="D3665" s="116" t="s">
        <v>6220</v>
      </c>
      <c r="E3665" s="208">
        <v>41.58</v>
      </c>
    </row>
    <row r="3666" spans="2:5" ht="50.1" customHeight="1">
      <c r="B3666" s="209">
        <v>89789</v>
      </c>
      <c r="C3666" s="116" t="s">
        <v>3636</v>
      </c>
      <c r="D3666" s="116" t="s">
        <v>6220</v>
      </c>
      <c r="E3666" s="208">
        <v>42.23</v>
      </c>
    </row>
    <row r="3667" spans="2:5" ht="50.1" customHeight="1">
      <c r="B3667" s="209">
        <v>89790</v>
      </c>
      <c r="C3667" s="116" t="s">
        <v>3637</v>
      </c>
      <c r="D3667" s="116" t="s">
        <v>6220</v>
      </c>
      <c r="E3667" s="208">
        <v>102.69</v>
      </c>
    </row>
    <row r="3668" spans="2:5" ht="50.1" customHeight="1">
      <c r="B3668" s="209">
        <v>89791</v>
      </c>
      <c r="C3668" s="116" t="s">
        <v>3638</v>
      </c>
      <c r="D3668" s="116" t="s">
        <v>6220</v>
      </c>
      <c r="E3668" s="208">
        <v>105.09</v>
      </c>
    </row>
    <row r="3669" spans="2:5" ht="50.1" customHeight="1">
      <c r="B3669" s="209">
        <v>89792</v>
      </c>
      <c r="C3669" s="116" t="s">
        <v>3639</v>
      </c>
      <c r="D3669" s="116" t="s">
        <v>6220</v>
      </c>
      <c r="E3669" s="208">
        <v>120.5</v>
      </c>
    </row>
    <row r="3670" spans="2:5" ht="50.1" customHeight="1">
      <c r="B3670" s="209">
        <v>89793</v>
      </c>
      <c r="C3670" s="116" t="s">
        <v>3640</v>
      </c>
      <c r="D3670" s="116" t="s">
        <v>6220</v>
      </c>
      <c r="E3670" s="208">
        <v>123.73</v>
      </c>
    </row>
    <row r="3671" spans="2:5" ht="50.1" customHeight="1">
      <c r="B3671" s="209">
        <v>89794</v>
      </c>
      <c r="C3671" s="116" t="s">
        <v>3641</v>
      </c>
      <c r="D3671" s="116" t="s">
        <v>6220</v>
      </c>
      <c r="E3671" s="208">
        <v>9.74</v>
      </c>
    </row>
    <row r="3672" spans="2:5" ht="50.1" customHeight="1">
      <c r="B3672" s="209">
        <v>89795</v>
      </c>
      <c r="C3672" s="116" t="s">
        <v>3642</v>
      </c>
      <c r="D3672" s="116" t="s">
        <v>6220</v>
      </c>
      <c r="E3672" s="208">
        <v>21.34</v>
      </c>
    </row>
    <row r="3673" spans="2:5" ht="50.1" customHeight="1">
      <c r="B3673" s="209">
        <v>89796</v>
      </c>
      <c r="C3673" s="116" t="s">
        <v>3643</v>
      </c>
      <c r="D3673" s="116" t="s">
        <v>6220</v>
      </c>
      <c r="E3673" s="208">
        <v>24.8</v>
      </c>
    </row>
    <row r="3674" spans="2:5" ht="50.1" customHeight="1">
      <c r="B3674" s="209">
        <v>89797</v>
      </c>
      <c r="C3674" s="116" t="s">
        <v>3644</v>
      </c>
      <c r="D3674" s="116" t="s">
        <v>6220</v>
      </c>
      <c r="E3674" s="208">
        <v>28.01</v>
      </c>
    </row>
    <row r="3675" spans="2:5" ht="50.1" customHeight="1">
      <c r="B3675" s="209">
        <v>89801</v>
      </c>
      <c r="C3675" s="116" t="s">
        <v>3645</v>
      </c>
      <c r="D3675" s="116" t="s">
        <v>6220</v>
      </c>
      <c r="E3675" s="208">
        <v>4.0599999999999996</v>
      </c>
    </row>
    <row r="3676" spans="2:5" ht="50.1" customHeight="1">
      <c r="B3676" s="209">
        <v>89802</v>
      </c>
      <c r="C3676" s="116" t="s">
        <v>3646</v>
      </c>
      <c r="D3676" s="116" t="s">
        <v>6220</v>
      </c>
      <c r="E3676" s="208">
        <v>4.42</v>
      </c>
    </row>
    <row r="3677" spans="2:5" ht="50.1" customHeight="1">
      <c r="B3677" s="209">
        <v>89803</v>
      </c>
      <c r="C3677" s="116" t="s">
        <v>3647</v>
      </c>
      <c r="D3677" s="116" t="s">
        <v>6220</v>
      </c>
      <c r="E3677" s="208">
        <v>8.19</v>
      </c>
    </row>
    <row r="3678" spans="2:5" ht="50.1" customHeight="1">
      <c r="B3678" s="209">
        <v>89804</v>
      </c>
      <c r="C3678" s="116" t="s">
        <v>3648</v>
      </c>
      <c r="D3678" s="116" t="s">
        <v>6220</v>
      </c>
      <c r="E3678" s="208">
        <v>8.76</v>
      </c>
    </row>
    <row r="3679" spans="2:5" ht="50.1" customHeight="1">
      <c r="B3679" s="209">
        <v>89805</v>
      </c>
      <c r="C3679" s="116" t="s">
        <v>3649</v>
      </c>
      <c r="D3679" s="116" t="s">
        <v>6220</v>
      </c>
      <c r="E3679" s="208">
        <v>8.2200000000000006</v>
      </c>
    </row>
    <row r="3680" spans="2:5" ht="50.1" customHeight="1">
      <c r="B3680" s="209">
        <v>89806</v>
      </c>
      <c r="C3680" s="116" t="s">
        <v>3650</v>
      </c>
      <c r="D3680" s="116" t="s">
        <v>6220</v>
      </c>
      <c r="E3680" s="208">
        <v>8.7200000000000006</v>
      </c>
    </row>
    <row r="3681" spans="2:5" ht="50.1" customHeight="1">
      <c r="B3681" s="209">
        <v>89807</v>
      </c>
      <c r="C3681" s="116" t="s">
        <v>3651</v>
      </c>
      <c r="D3681" s="116" t="s">
        <v>6220</v>
      </c>
      <c r="E3681" s="208">
        <v>15.37</v>
      </c>
    </row>
    <row r="3682" spans="2:5" ht="50.1" customHeight="1">
      <c r="B3682" s="209">
        <v>89808</v>
      </c>
      <c r="C3682" s="116" t="s">
        <v>3652</v>
      </c>
      <c r="D3682" s="116" t="s">
        <v>6220</v>
      </c>
      <c r="E3682" s="208">
        <v>22.54</v>
      </c>
    </row>
    <row r="3683" spans="2:5" ht="50.1" customHeight="1">
      <c r="B3683" s="209">
        <v>89809</v>
      </c>
      <c r="C3683" s="116" t="s">
        <v>3653</v>
      </c>
      <c r="D3683" s="116" t="s">
        <v>6220</v>
      </c>
      <c r="E3683" s="208">
        <v>11.15</v>
      </c>
    </row>
    <row r="3684" spans="2:5" ht="50.1" customHeight="1">
      <c r="B3684" s="209">
        <v>89810</v>
      </c>
      <c r="C3684" s="116" t="s">
        <v>3654</v>
      </c>
      <c r="D3684" s="116" t="s">
        <v>6220</v>
      </c>
      <c r="E3684" s="208">
        <v>11.11</v>
      </c>
    </row>
    <row r="3685" spans="2:5" ht="50.1" customHeight="1">
      <c r="B3685" s="209">
        <v>89811</v>
      </c>
      <c r="C3685" s="116" t="s">
        <v>3655</v>
      </c>
      <c r="D3685" s="116" t="s">
        <v>6220</v>
      </c>
      <c r="E3685" s="208">
        <v>18.920000000000002</v>
      </c>
    </row>
    <row r="3686" spans="2:5" ht="50.1" customHeight="1">
      <c r="B3686" s="209">
        <v>89812</v>
      </c>
      <c r="C3686" s="116" t="s">
        <v>3656</v>
      </c>
      <c r="D3686" s="116" t="s">
        <v>6220</v>
      </c>
      <c r="E3686" s="208">
        <v>32.71</v>
      </c>
    </row>
    <row r="3687" spans="2:5" ht="50.1" customHeight="1">
      <c r="B3687" s="209">
        <v>89813</v>
      </c>
      <c r="C3687" s="116" t="s">
        <v>3657</v>
      </c>
      <c r="D3687" s="116" t="s">
        <v>6220</v>
      </c>
      <c r="E3687" s="208">
        <v>3.96</v>
      </c>
    </row>
    <row r="3688" spans="2:5" ht="50.1" customHeight="1">
      <c r="B3688" s="209">
        <v>89814</v>
      </c>
      <c r="C3688" s="116" t="s">
        <v>3658</v>
      </c>
      <c r="D3688" s="116" t="s">
        <v>6220</v>
      </c>
      <c r="E3688" s="208">
        <v>8.14</v>
      </c>
    </row>
    <row r="3689" spans="2:5" ht="50.1" customHeight="1">
      <c r="B3689" s="209">
        <v>89815</v>
      </c>
      <c r="C3689" s="116" t="s">
        <v>3659</v>
      </c>
      <c r="D3689" s="116" t="s">
        <v>6220</v>
      </c>
      <c r="E3689" s="208">
        <v>16.38</v>
      </c>
    </row>
    <row r="3690" spans="2:5" ht="50.1" customHeight="1">
      <c r="B3690" s="209">
        <v>89816</v>
      </c>
      <c r="C3690" s="116" t="s">
        <v>3660</v>
      </c>
      <c r="D3690" s="116" t="s">
        <v>6220</v>
      </c>
      <c r="E3690" s="208">
        <v>23.5</v>
      </c>
    </row>
    <row r="3691" spans="2:5" ht="50.1" customHeight="1">
      <c r="B3691" s="209">
        <v>89817</v>
      </c>
      <c r="C3691" s="116" t="s">
        <v>3661</v>
      </c>
      <c r="D3691" s="116" t="s">
        <v>6220</v>
      </c>
      <c r="E3691" s="208">
        <v>6.98</v>
      </c>
    </row>
    <row r="3692" spans="2:5" ht="50.1" customHeight="1">
      <c r="B3692" s="209">
        <v>89818</v>
      </c>
      <c r="C3692" s="116" t="s">
        <v>3662</v>
      </c>
      <c r="D3692" s="116" t="s">
        <v>6220</v>
      </c>
      <c r="E3692" s="208">
        <v>93.93</v>
      </c>
    </row>
    <row r="3693" spans="2:5" ht="50.1" customHeight="1">
      <c r="B3693" s="209">
        <v>89819</v>
      </c>
      <c r="C3693" s="116" t="s">
        <v>3663</v>
      </c>
      <c r="D3693" s="116" t="s">
        <v>6220</v>
      </c>
      <c r="E3693" s="208">
        <v>10.220000000000001</v>
      </c>
    </row>
    <row r="3694" spans="2:5" ht="50.1" customHeight="1">
      <c r="B3694" s="209">
        <v>89820</v>
      </c>
      <c r="C3694" s="116" t="s">
        <v>3664</v>
      </c>
      <c r="D3694" s="116" t="s">
        <v>6220</v>
      </c>
      <c r="E3694" s="208">
        <v>17.8</v>
      </c>
    </row>
    <row r="3695" spans="2:5" ht="50.1" customHeight="1">
      <c r="B3695" s="209">
        <v>89821</v>
      </c>
      <c r="C3695" s="116" t="s">
        <v>3665</v>
      </c>
      <c r="D3695" s="116" t="s">
        <v>6220</v>
      </c>
      <c r="E3695" s="208">
        <v>8.73</v>
      </c>
    </row>
    <row r="3696" spans="2:5" ht="50.1" customHeight="1">
      <c r="B3696" s="209">
        <v>89822</v>
      </c>
      <c r="C3696" s="116" t="s">
        <v>3666</v>
      </c>
      <c r="D3696" s="116" t="s">
        <v>6220</v>
      </c>
      <c r="E3696" s="208">
        <v>12.78</v>
      </c>
    </row>
    <row r="3697" spans="2:5" ht="50.1" customHeight="1">
      <c r="B3697" s="209">
        <v>89823</v>
      </c>
      <c r="C3697" s="116" t="s">
        <v>3667</v>
      </c>
      <c r="D3697" s="116" t="s">
        <v>6220</v>
      </c>
      <c r="E3697" s="208">
        <v>14.73</v>
      </c>
    </row>
    <row r="3698" spans="2:5" ht="50.1" customHeight="1">
      <c r="B3698" s="209">
        <v>89824</v>
      </c>
      <c r="C3698" s="116" t="s">
        <v>3668</v>
      </c>
      <c r="D3698" s="116" t="s">
        <v>6220</v>
      </c>
      <c r="E3698" s="208">
        <v>22.24</v>
      </c>
    </row>
    <row r="3699" spans="2:5" ht="50.1" customHeight="1">
      <c r="B3699" s="209">
        <v>89825</v>
      </c>
      <c r="C3699" s="116" t="s">
        <v>3669</v>
      </c>
      <c r="D3699" s="116" t="s">
        <v>6220</v>
      </c>
      <c r="E3699" s="208">
        <v>8.69</v>
      </c>
    </row>
    <row r="3700" spans="2:5" ht="50.1" customHeight="1">
      <c r="B3700" s="209">
        <v>89826</v>
      </c>
      <c r="C3700" s="116" t="s">
        <v>3670</v>
      </c>
      <c r="D3700" s="116" t="s">
        <v>6220</v>
      </c>
      <c r="E3700" s="208">
        <v>95.9</v>
      </c>
    </row>
    <row r="3701" spans="2:5" ht="50.1" customHeight="1">
      <c r="B3701" s="209">
        <v>89827</v>
      </c>
      <c r="C3701" s="116" t="s">
        <v>3671</v>
      </c>
      <c r="D3701" s="116" t="s">
        <v>6220</v>
      </c>
      <c r="E3701" s="208">
        <v>9.69</v>
      </c>
    </row>
    <row r="3702" spans="2:5" ht="50.1" customHeight="1">
      <c r="B3702" s="209">
        <v>89828</v>
      </c>
      <c r="C3702" s="116" t="s">
        <v>3672</v>
      </c>
      <c r="D3702" s="116" t="s">
        <v>6220</v>
      </c>
      <c r="E3702" s="208">
        <v>33.92</v>
      </c>
    </row>
    <row r="3703" spans="2:5" ht="50.1" customHeight="1">
      <c r="B3703" s="209">
        <v>89829</v>
      </c>
      <c r="C3703" s="116" t="s">
        <v>3673</v>
      </c>
      <c r="D3703" s="116" t="s">
        <v>6220</v>
      </c>
      <c r="E3703" s="208">
        <v>15.48</v>
      </c>
    </row>
    <row r="3704" spans="2:5" ht="50.1" customHeight="1">
      <c r="B3704" s="209">
        <v>89830</v>
      </c>
      <c r="C3704" s="116" t="s">
        <v>3674</v>
      </c>
      <c r="D3704" s="116" t="s">
        <v>6220</v>
      </c>
      <c r="E3704" s="208">
        <v>16.850000000000001</v>
      </c>
    </row>
    <row r="3705" spans="2:5" ht="50.1" customHeight="1">
      <c r="B3705" s="209">
        <v>89831</v>
      </c>
      <c r="C3705" s="116" t="s">
        <v>3675</v>
      </c>
      <c r="D3705" s="116" t="s">
        <v>6220</v>
      </c>
      <c r="E3705" s="208">
        <v>114.67</v>
      </c>
    </row>
    <row r="3706" spans="2:5" ht="50.1" customHeight="1">
      <c r="B3706" s="209">
        <v>89832</v>
      </c>
      <c r="C3706" s="116" t="s">
        <v>3676</v>
      </c>
      <c r="D3706" s="116" t="s">
        <v>6220</v>
      </c>
      <c r="E3706" s="208">
        <v>23.32</v>
      </c>
    </row>
    <row r="3707" spans="2:5" ht="50.1" customHeight="1">
      <c r="B3707" s="209">
        <v>89833</v>
      </c>
      <c r="C3707" s="116" t="s">
        <v>3677</v>
      </c>
      <c r="D3707" s="116" t="s">
        <v>6220</v>
      </c>
      <c r="E3707" s="208">
        <v>19.350000000000001</v>
      </c>
    </row>
    <row r="3708" spans="2:5" ht="50.1" customHeight="1">
      <c r="B3708" s="209">
        <v>89834</v>
      </c>
      <c r="C3708" s="116" t="s">
        <v>3678</v>
      </c>
      <c r="D3708" s="116" t="s">
        <v>6220</v>
      </c>
      <c r="E3708" s="208">
        <v>22.56</v>
      </c>
    </row>
    <row r="3709" spans="2:5" ht="50.1" customHeight="1">
      <c r="B3709" s="209">
        <v>89835</v>
      </c>
      <c r="C3709" s="116" t="s">
        <v>3679</v>
      </c>
      <c r="D3709" s="116" t="s">
        <v>6220</v>
      </c>
      <c r="E3709" s="208">
        <v>22.96</v>
      </c>
    </row>
    <row r="3710" spans="2:5" ht="50.1" customHeight="1">
      <c r="B3710" s="209">
        <v>89836</v>
      </c>
      <c r="C3710" s="116" t="s">
        <v>3680</v>
      </c>
      <c r="D3710" s="116" t="s">
        <v>6220</v>
      </c>
      <c r="E3710" s="208">
        <v>154.97</v>
      </c>
    </row>
    <row r="3711" spans="2:5" ht="50.1" customHeight="1">
      <c r="B3711" s="209">
        <v>89837</v>
      </c>
      <c r="C3711" s="116" t="s">
        <v>3681</v>
      </c>
      <c r="D3711" s="116" t="s">
        <v>6220</v>
      </c>
      <c r="E3711" s="208">
        <v>77.13</v>
      </c>
    </row>
    <row r="3712" spans="2:5" ht="50.1" customHeight="1">
      <c r="B3712" s="209">
        <v>89838</v>
      </c>
      <c r="C3712" s="116" t="s">
        <v>3682</v>
      </c>
      <c r="D3712" s="116" t="s">
        <v>6220</v>
      </c>
      <c r="E3712" s="208">
        <v>84.31</v>
      </c>
    </row>
    <row r="3713" spans="2:5" ht="50.1" customHeight="1">
      <c r="B3713" s="209">
        <v>89839</v>
      </c>
      <c r="C3713" s="116" t="s">
        <v>3683</v>
      </c>
      <c r="D3713" s="116" t="s">
        <v>6220</v>
      </c>
      <c r="E3713" s="208">
        <v>111.68</v>
      </c>
    </row>
    <row r="3714" spans="2:5" ht="50.1" customHeight="1">
      <c r="B3714" s="209">
        <v>89840</v>
      </c>
      <c r="C3714" s="116" t="s">
        <v>3684</v>
      </c>
      <c r="D3714" s="116" t="s">
        <v>6220</v>
      </c>
      <c r="E3714" s="208">
        <v>96.81</v>
      </c>
    </row>
    <row r="3715" spans="2:5" ht="50.1" customHeight="1">
      <c r="B3715" s="209">
        <v>89841</v>
      </c>
      <c r="C3715" s="116" t="s">
        <v>3685</v>
      </c>
      <c r="D3715" s="116" t="s">
        <v>6220</v>
      </c>
      <c r="E3715" s="208">
        <v>163.72999999999999</v>
      </c>
    </row>
    <row r="3716" spans="2:5" ht="50.1" customHeight="1">
      <c r="B3716" s="209">
        <v>89842</v>
      </c>
      <c r="C3716" s="116" t="s">
        <v>3686</v>
      </c>
      <c r="D3716" s="116" t="s">
        <v>6220</v>
      </c>
      <c r="E3716" s="208">
        <v>26.48</v>
      </c>
    </row>
    <row r="3717" spans="2:5" ht="50.1" customHeight="1">
      <c r="B3717" s="209">
        <v>89844</v>
      </c>
      <c r="C3717" s="116" t="s">
        <v>3687</v>
      </c>
      <c r="D3717" s="116" t="s">
        <v>6220</v>
      </c>
      <c r="E3717" s="208">
        <v>33.71</v>
      </c>
    </row>
    <row r="3718" spans="2:5" ht="50.1" customHeight="1">
      <c r="B3718" s="209">
        <v>89845</v>
      </c>
      <c r="C3718" s="116" t="s">
        <v>3688</v>
      </c>
      <c r="D3718" s="116" t="s">
        <v>6220</v>
      </c>
      <c r="E3718" s="208">
        <v>52.34</v>
      </c>
    </row>
    <row r="3719" spans="2:5" ht="50.1" customHeight="1">
      <c r="B3719" s="209">
        <v>89846</v>
      </c>
      <c r="C3719" s="116" t="s">
        <v>3689</v>
      </c>
      <c r="D3719" s="116" t="s">
        <v>6220</v>
      </c>
      <c r="E3719" s="208">
        <v>117.7</v>
      </c>
    </row>
    <row r="3720" spans="2:5" ht="50.1" customHeight="1">
      <c r="B3720" s="209">
        <v>89847</v>
      </c>
      <c r="C3720" s="116" t="s">
        <v>3690</v>
      </c>
      <c r="D3720" s="116" t="s">
        <v>6220</v>
      </c>
      <c r="E3720" s="208">
        <v>144.31</v>
      </c>
    </row>
    <row r="3721" spans="2:5" ht="50.1" customHeight="1">
      <c r="B3721" s="209">
        <v>89850</v>
      </c>
      <c r="C3721" s="116" t="s">
        <v>3691</v>
      </c>
      <c r="D3721" s="116" t="s">
        <v>6220</v>
      </c>
      <c r="E3721" s="208">
        <v>14.99</v>
      </c>
    </row>
    <row r="3722" spans="2:5" ht="50.1" customHeight="1">
      <c r="B3722" s="209">
        <v>89851</v>
      </c>
      <c r="C3722" s="116" t="s">
        <v>3692</v>
      </c>
      <c r="D3722" s="116" t="s">
        <v>6220</v>
      </c>
      <c r="E3722" s="208">
        <v>14.95</v>
      </c>
    </row>
    <row r="3723" spans="2:5" ht="50.1" customHeight="1">
      <c r="B3723" s="209">
        <v>89852</v>
      </c>
      <c r="C3723" s="116" t="s">
        <v>3693</v>
      </c>
      <c r="D3723" s="116" t="s">
        <v>6220</v>
      </c>
      <c r="E3723" s="208">
        <v>22.76</v>
      </c>
    </row>
    <row r="3724" spans="2:5" ht="50.1" customHeight="1">
      <c r="B3724" s="209">
        <v>89853</v>
      </c>
      <c r="C3724" s="116" t="s">
        <v>3694</v>
      </c>
      <c r="D3724" s="116" t="s">
        <v>6220</v>
      </c>
      <c r="E3724" s="208">
        <v>36.549999999999997</v>
      </c>
    </row>
    <row r="3725" spans="2:5" ht="50.1" customHeight="1">
      <c r="B3725" s="209">
        <v>89854</v>
      </c>
      <c r="C3725" s="116" t="s">
        <v>3695</v>
      </c>
      <c r="D3725" s="116" t="s">
        <v>6220</v>
      </c>
      <c r="E3725" s="208">
        <v>47.46</v>
      </c>
    </row>
    <row r="3726" spans="2:5" ht="50.1" customHeight="1">
      <c r="B3726" s="209">
        <v>89855</v>
      </c>
      <c r="C3726" s="116" t="s">
        <v>3696</v>
      </c>
      <c r="D3726" s="116" t="s">
        <v>6220</v>
      </c>
      <c r="E3726" s="208">
        <v>50.24</v>
      </c>
    </row>
    <row r="3727" spans="2:5" ht="50.1" customHeight="1">
      <c r="B3727" s="209">
        <v>89856</v>
      </c>
      <c r="C3727" s="116" t="s">
        <v>3697</v>
      </c>
      <c r="D3727" s="116" t="s">
        <v>6220</v>
      </c>
      <c r="E3727" s="208">
        <v>11.29</v>
      </c>
    </row>
    <row r="3728" spans="2:5" ht="50.1" customHeight="1">
      <c r="B3728" s="209">
        <v>89857</v>
      </c>
      <c r="C3728" s="116" t="s">
        <v>3698</v>
      </c>
      <c r="D3728" s="116" t="s">
        <v>6220</v>
      </c>
      <c r="E3728" s="208">
        <v>17.29</v>
      </c>
    </row>
    <row r="3729" spans="2:5" ht="50.1" customHeight="1">
      <c r="B3729" s="209">
        <v>89859</v>
      </c>
      <c r="C3729" s="116" t="s">
        <v>3699</v>
      </c>
      <c r="D3729" s="116" t="s">
        <v>6220</v>
      </c>
      <c r="E3729" s="208">
        <v>45.54</v>
      </c>
    </row>
    <row r="3730" spans="2:5" ht="50.1" customHeight="1">
      <c r="B3730" s="209">
        <v>89860</v>
      </c>
      <c r="C3730" s="116" t="s">
        <v>3700</v>
      </c>
      <c r="D3730" s="116" t="s">
        <v>6220</v>
      </c>
      <c r="E3730" s="208">
        <v>24.48</v>
      </c>
    </row>
    <row r="3731" spans="2:5" ht="50.1" customHeight="1">
      <c r="B3731" s="209">
        <v>89861</v>
      </c>
      <c r="C3731" s="116" t="s">
        <v>3701</v>
      </c>
      <c r="D3731" s="116" t="s">
        <v>6220</v>
      </c>
      <c r="E3731" s="208">
        <v>27.69</v>
      </c>
    </row>
    <row r="3732" spans="2:5" ht="50.1" customHeight="1">
      <c r="B3732" s="209">
        <v>89862</v>
      </c>
      <c r="C3732" s="116" t="s">
        <v>3702</v>
      </c>
      <c r="D3732" s="116" t="s">
        <v>6220</v>
      </c>
      <c r="E3732" s="208">
        <v>51.83</v>
      </c>
    </row>
    <row r="3733" spans="2:5" ht="50.1" customHeight="1">
      <c r="B3733" s="209">
        <v>89863</v>
      </c>
      <c r="C3733" s="116" t="s">
        <v>3703</v>
      </c>
      <c r="D3733" s="116" t="s">
        <v>6220</v>
      </c>
      <c r="E3733" s="208">
        <v>105.52</v>
      </c>
    </row>
    <row r="3734" spans="2:5" ht="50.1" customHeight="1">
      <c r="B3734" s="209">
        <v>89866</v>
      </c>
      <c r="C3734" s="116" t="s">
        <v>3704</v>
      </c>
      <c r="D3734" s="116" t="s">
        <v>6220</v>
      </c>
      <c r="E3734" s="208">
        <v>3.29</v>
      </c>
    </row>
    <row r="3735" spans="2:5" ht="50.1" customHeight="1">
      <c r="B3735" s="209">
        <v>89867</v>
      </c>
      <c r="C3735" s="116" t="s">
        <v>3705</v>
      </c>
      <c r="D3735" s="116" t="s">
        <v>6220</v>
      </c>
      <c r="E3735" s="208">
        <v>3.77</v>
      </c>
    </row>
    <row r="3736" spans="2:5" ht="50.1" customHeight="1">
      <c r="B3736" s="209">
        <v>89868</v>
      </c>
      <c r="C3736" s="116" t="s">
        <v>3706</v>
      </c>
      <c r="D3736" s="116" t="s">
        <v>6220</v>
      </c>
      <c r="E3736" s="208">
        <v>2.35</v>
      </c>
    </row>
    <row r="3737" spans="2:5" ht="50.1" customHeight="1">
      <c r="B3737" s="209">
        <v>89869</v>
      </c>
      <c r="C3737" s="116" t="s">
        <v>3707</v>
      </c>
      <c r="D3737" s="116" t="s">
        <v>6220</v>
      </c>
      <c r="E3737" s="208">
        <v>5.09</v>
      </c>
    </row>
    <row r="3738" spans="2:5" ht="50.1" customHeight="1">
      <c r="B3738" s="209">
        <v>89979</v>
      </c>
      <c r="C3738" s="116" t="s">
        <v>3708</v>
      </c>
      <c r="D3738" s="116" t="s">
        <v>6220</v>
      </c>
      <c r="E3738" s="208">
        <v>16.16</v>
      </c>
    </row>
    <row r="3739" spans="2:5" ht="50.1" customHeight="1">
      <c r="B3739" s="209">
        <v>89980</v>
      </c>
      <c r="C3739" s="116" t="s">
        <v>3709</v>
      </c>
      <c r="D3739" s="116" t="s">
        <v>6220</v>
      </c>
      <c r="E3739" s="208">
        <v>6.08</v>
      </c>
    </row>
    <row r="3740" spans="2:5" ht="50.1" customHeight="1">
      <c r="B3740" s="209">
        <v>89981</v>
      </c>
      <c r="C3740" s="116" t="s">
        <v>3710</v>
      </c>
      <c r="D3740" s="116" t="s">
        <v>6220</v>
      </c>
      <c r="E3740" s="208">
        <v>13.84</v>
      </c>
    </row>
    <row r="3741" spans="2:5" ht="50.1" customHeight="1">
      <c r="B3741" s="209">
        <v>90373</v>
      </c>
      <c r="C3741" s="116" t="s">
        <v>3711</v>
      </c>
      <c r="D3741" s="116" t="s">
        <v>6220</v>
      </c>
      <c r="E3741" s="208">
        <v>9.27</v>
      </c>
    </row>
    <row r="3742" spans="2:5" ht="50.1" customHeight="1">
      <c r="B3742" s="209">
        <v>90374</v>
      </c>
      <c r="C3742" s="116" t="s">
        <v>3712</v>
      </c>
      <c r="D3742" s="116" t="s">
        <v>6220</v>
      </c>
      <c r="E3742" s="208">
        <v>14.28</v>
      </c>
    </row>
    <row r="3743" spans="2:5" ht="50.1" customHeight="1">
      <c r="B3743" s="209">
        <v>90375</v>
      </c>
      <c r="C3743" s="116" t="s">
        <v>3713</v>
      </c>
      <c r="D3743" s="116" t="s">
        <v>6220</v>
      </c>
      <c r="E3743" s="208">
        <v>5.87</v>
      </c>
    </row>
    <row r="3744" spans="2:5" ht="50.1" customHeight="1">
      <c r="B3744" s="209">
        <v>92287</v>
      </c>
      <c r="C3744" s="116" t="s">
        <v>3714</v>
      </c>
      <c r="D3744" s="116" t="s">
        <v>6220</v>
      </c>
      <c r="E3744" s="208">
        <v>10.83</v>
      </c>
    </row>
    <row r="3745" spans="2:5" ht="50.1" customHeight="1">
      <c r="B3745" s="209">
        <v>92288</v>
      </c>
      <c r="C3745" s="116" t="s">
        <v>3715</v>
      </c>
      <c r="D3745" s="116" t="s">
        <v>6220</v>
      </c>
      <c r="E3745" s="208">
        <v>16.54</v>
      </c>
    </row>
    <row r="3746" spans="2:5" ht="50.1" customHeight="1">
      <c r="B3746" s="209">
        <v>92289</v>
      </c>
      <c r="C3746" s="116" t="s">
        <v>3716</v>
      </c>
      <c r="D3746" s="116" t="s">
        <v>6220</v>
      </c>
      <c r="E3746" s="208">
        <v>28.71</v>
      </c>
    </row>
    <row r="3747" spans="2:5" ht="50.1" customHeight="1">
      <c r="B3747" s="209">
        <v>92290</v>
      </c>
      <c r="C3747" s="116" t="s">
        <v>3717</v>
      </c>
      <c r="D3747" s="116" t="s">
        <v>6220</v>
      </c>
      <c r="E3747" s="208">
        <v>43.41</v>
      </c>
    </row>
    <row r="3748" spans="2:5" ht="50.1" customHeight="1">
      <c r="B3748" s="209">
        <v>92291</v>
      </c>
      <c r="C3748" s="116" t="s">
        <v>3718</v>
      </c>
      <c r="D3748" s="116" t="s">
        <v>6220</v>
      </c>
      <c r="E3748" s="208">
        <v>66.260000000000005</v>
      </c>
    </row>
    <row r="3749" spans="2:5" ht="50.1" customHeight="1">
      <c r="B3749" s="209">
        <v>92292</v>
      </c>
      <c r="C3749" s="116" t="s">
        <v>3719</v>
      </c>
      <c r="D3749" s="116" t="s">
        <v>6220</v>
      </c>
      <c r="E3749" s="208">
        <v>205.31</v>
      </c>
    </row>
    <row r="3750" spans="2:5" ht="50.1" customHeight="1">
      <c r="B3750" s="209">
        <v>92293</v>
      </c>
      <c r="C3750" s="116" t="s">
        <v>3720</v>
      </c>
      <c r="D3750" s="116" t="s">
        <v>6220</v>
      </c>
      <c r="E3750" s="208">
        <v>6.27</v>
      </c>
    </row>
    <row r="3751" spans="2:5" ht="50.1" customHeight="1">
      <c r="B3751" s="209">
        <v>92294</v>
      </c>
      <c r="C3751" s="116" t="s">
        <v>3721</v>
      </c>
      <c r="D3751" s="116" t="s">
        <v>6220</v>
      </c>
      <c r="E3751" s="208">
        <v>10.18</v>
      </c>
    </row>
    <row r="3752" spans="2:5" ht="50.1" customHeight="1">
      <c r="B3752" s="209">
        <v>92295</v>
      </c>
      <c r="C3752" s="116" t="s">
        <v>3722</v>
      </c>
      <c r="D3752" s="116" t="s">
        <v>6220</v>
      </c>
      <c r="E3752" s="208">
        <v>18.71</v>
      </c>
    </row>
    <row r="3753" spans="2:5" ht="50.1" customHeight="1">
      <c r="B3753" s="209">
        <v>92296</v>
      </c>
      <c r="C3753" s="116" t="s">
        <v>3723</v>
      </c>
      <c r="D3753" s="116" t="s">
        <v>6220</v>
      </c>
      <c r="E3753" s="208">
        <v>24.86</v>
      </c>
    </row>
    <row r="3754" spans="2:5" ht="50.1" customHeight="1">
      <c r="B3754" s="209">
        <v>92297</v>
      </c>
      <c r="C3754" s="116" t="s">
        <v>3724</v>
      </c>
      <c r="D3754" s="116" t="s">
        <v>6220</v>
      </c>
      <c r="E3754" s="208">
        <v>38.24</v>
      </c>
    </row>
    <row r="3755" spans="2:5" ht="50.1" customHeight="1">
      <c r="B3755" s="209">
        <v>92298</v>
      </c>
      <c r="C3755" s="116" t="s">
        <v>3725</v>
      </c>
      <c r="D3755" s="116" t="s">
        <v>6220</v>
      </c>
      <c r="E3755" s="208">
        <v>106.44</v>
      </c>
    </row>
    <row r="3756" spans="2:5" ht="50.1" customHeight="1">
      <c r="B3756" s="209">
        <v>92299</v>
      </c>
      <c r="C3756" s="116" t="s">
        <v>3726</v>
      </c>
      <c r="D3756" s="116" t="s">
        <v>6220</v>
      </c>
      <c r="E3756" s="208">
        <v>14.27</v>
      </c>
    </row>
    <row r="3757" spans="2:5" ht="50.1" customHeight="1">
      <c r="B3757" s="209">
        <v>92300</v>
      </c>
      <c r="C3757" s="116" t="s">
        <v>3727</v>
      </c>
      <c r="D3757" s="116" t="s">
        <v>6220</v>
      </c>
      <c r="E3757" s="208">
        <v>21.11</v>
      </c>
    </row>
    <row r="3758" spans="2:5" ht="50.1" customHeight="1">
      <c r="B3758" s="209">
        <v>92301</v>
      </c>
      <c r="C3758" s="116" t="s">
        <v>3728</v>
      </c>
      <c r="D3758" s="116" t="s">
        <v>6220</v>
      </c>
      <c r="E3758" s="208">
        <v>40.81</v>
      </c>
    </row>
    <row r="3759" spans="2:5" ht="50.1" customHeight="1">
      <c r="B3759" s="209">
        <v>92302</v>
      </c>
      <c r="C3759" s="116" t="s">
        <v>3729</v>
      </c>
      <c r="D3759" s="116" t="s">
        <v>6220</v>
      </c>
      <c r="E3759" s="208">
        <v>53.9</v>
      </c>
    </row>
    <row r="3760" spans="2:5" ht="50.1" customHeight="1">
      <c r="B3760" s="209">
        <v>92303</v>
      </c>
      <c r="C3760" s="116" t="s">
        <v>3730</v>
      </c>
      <c r="D3760" s="116" t="s">
        <v>6220</v>
      </c>
      <c r="E3760" s="208">
        <v>98.11</v>
      </c>
    </row>
    <row r="3761" spans="2:5" ht="50.1" customHeight="1">
      <c r="B3761" s="209">
        <v>92304</v>
      </c>
      <c r="C3761" s="116" t="s">
        <v>3731</v>
      </c>
      <c r="D3761" s="116" t="s">
        <v>6220</v>
      </c>
      <c r="E3761" s="208">
        <v>253.48</v>
      </c>
    </row>
    <row r="3762" spans="2:5" ht="50.1" customHeight="1">
      <c r="B3762" s="209">
        <v>92311</v>
      </c>
      <c r="C3762" s="116" t="s">
        <v>3732</v>
      </c>
      <c r="D3762" s="116" t="s">
        <v>6220</v>
      </c>
      <c r="E3762" s="208">
        <v>7.99</v>
      </c>
    </row>
    <row r="3763" spans="2:5" ht="50.1" customHeight="1">
      <c r="B3763" s="209">
        <v>92312</v>
      </c>
      <c r="C3763" s="116" t="s">
        <v>3733</v>
      </c>
      <c r="D3763" s="116" t="s">
        <v>6220</v>
      </c>
      <c r="E3763" s="208">
        <v>12.83</v>
      </c>
    </row>
    <row r="3764" spans="2:5" ht="50.1" customHeight="1">
      <c r="B3764" s="209">
        <v>92313</v>
      </c>
      <c r="C3764" s="116" t="s">
        <v>3734</v>
      </c>
      <c r="D3764" s="116" t="s">
        <v>6220</v>
      </c>
      <c r="E3764" s="208">
        <v>18.53</v>
      </c>
    </row>
    <row r="3765" spans="2:5" ht="50.1" customHeight="1">
      <c r="B3765" s="209">
        <v>92314</v>
      </c>
      <c r="C3765" s="116" t="s">
        <v>3735</v>
      </c>
      <c r="D3765" s="116" t="s">
        <v>6220</v>
      </c>
      <c r="E3765" s="208">
        <v>5.2</v>
      </c>
    </row>
    <row r="3766" spans="2:5" ht="50.1" customHeight="1">
      <c r="B3766" s="209">
        <v>92315</v>
      </c>
      <c r="C3766" s="116" t="s">
        <v>3736</v>
      </c>
      <c r="D3766" s="116" t="s">
        <v>6220</v>
      </c>
      <c r="E3766" s="208">
        <v>7.63</v>
      </c>
    </row>
    <row r="3767" spans="2:5" ht="50.1" customHeight="1">
      <c r="B3767" s="209">
        <v>92316</v>
      </c>
      <c r="C3767" s="116" t="s">
        <v>3737</v>
      </c>
      <c r="D3767" s="116" t="s">
        <v>6220</v>
      </c>
      <c r="E3767" s="208">
        <v>11.53</v>
      </c>
    </row>
    <row r="3768" spans="2:5" ht="50.1" customHeight="1">
      <c r="B3768" s="209">
        <v>92317</v>
      </c>
      <c r="C3768" s="116" t="s">
        <v>3738</v>
      </c>
      <c r="D3768" s="116" t="s">
        <v>6220</v>
      </c>
      <c r="E3768" s="208">
        <v>10.86</v>
      </c>
    </row>
    <row r="3769" spans="2:5" ht="50.1" customHeight="1">
      <c r="B3769" s="209">
        <v>92318</v>
      </c>
      <c r="C3769" s="116" t="s">
        <v>3739</v>
      </c>
      <c r="D3769" s="116" t="s">
        <v>6220</v>
      </c>
      <c r="E3769" s="208">
        <v>16.95</v>
      </c>
    </row>
    <row r="3770" spans="2:5" ht="50.1" customHeight="1">
      <c r="B3770" s="209">
        <v>92319</v>
      </c>
      <c r="C3770" s="116" t="s">
        <v>3740</v>
      </c>
      <c r="D3770" s="116" t="s">
        <v>6220</v>
      </c>
      <c r="E3770" s="208">
        <v>23.78</v>
      </c>
    </row>
    <row r="3771" spans="2:5" ht="50.1" customHeight="1">
      <c r="B3771" s="209">
        <v>92326</v>
      </c>
      <c r="C3771" s="116" t="s">
        <v>3741</v>
      </c>
      <c r="D3771" s="116" t="s">
        <v>6220</v>
      </c>
      <c r="E3771" s="208">
        <v>9.15</v>
      </c>
    </row>
    <row r="3772" spans="2:5" ht="50.1" customHeight="1">
      <c r="B3772" s="209">
        <v>92327</v>
      </c>
      <c r="C3772" s="116" t="s">
        <v>3742</v>
      </c>
      <c r="D3772" s="116" t="s">
        <v>6220</v>
      </c>
      <c r="E3772" s="208">
        <v>14.68</v>
      </c>
    </row>
    <row r="3773" spans="2:5" ht="50.1" customHeight="1">
      <c r="B3773" s="209">
        <v>92328</v>
      </c>
      <c r="C3773" s="116" t="s">
        <v>3743</v>
      </c>
      <c r="D3773" s="116" t="s">
        <v>6220</v>
      </c>
      <c r="E3773" s="208">
        <v>21.83</v>
      </c>
    </row>
    <row r="3774" spans="2:5" ht="50.1" customHeight="1">
      <c r="B3774" s="209">
        <v>92329</v>
      </c>
      <c r="C3774" s="116" t="s">
        <v>3744</v>
      </c>
      <c r="D3774" s="116" t="s">
        <v>6220</v>
      </c>
      <c r="E3774" s="208">
        <v>5.32</v>
      </c>
    </row>
    <row r="3775" spans="2:5" ht="50.1" customHeight="1">
      <c r="B3775" s="209">
        <v>92330</v>
      </c>
      <c r="C3775" s="116" t="s">
        <v>3745</v>
      </c>
      <c r="D3775" s="116" t="s">
        <v>6220</v>
      </c>
      <c r="E3775" s="208">
        <v>8.84</v>
      </c>
    </row>
    <row r="3776" spans="2:5" ht="50.1" customHeight="1">
      <c r="B3776" s="209">
        <v>92331</v>
      </c>
      <c r="C3776" s="116" t="s">
        <v>3746</v>
      </c>
      <c r="D3776" s="116" t="s">
        <v>6220</v>
      </c>
      <c r="E3776" s="208">
        <v>13.74</v>
      </c>
    </row>
    <row r="3777" spans="2:5" ht="50.1" customHeight="1">
      <c r="B3777" s="209">
        <v>92332</v>
      </c>
      <c r="C3777" s="116" t="s">
        <v>3747</v>
      </c>
      <c r="D3777" s="116" t="s">
        <v>6220</v>
      </c>
      <c r="E3777" s="208">
        <v>11.06</v>
      </c>
    </row>
    <row r="3778" spans="2:5" ht="50.1" customHeight="1">
      <c r="B3778" s="209">
        <v>92333</v>
      </c>
      <c r="C3778" s="116" t="s">
        <v>3748</v>
      </c>
      <c r="D3778" s="116" t="s">
        <v>6220</v>
      </c>
      <c r="E3778" s="208">
        <v>19.399999999999999</v>
      </c>
    </row>
    <row r="3779" spans="2:5" ht="50.1" customHeight="1">
      <c r="B3779" s="209">
        <v>92334</v>
      </c>
      <c r="C3779" s="116" t="s">
        <v>3749</v>
      </c>
      <c r="D3779" s="116" t="s">
        <v>6220</v>
      </c>
      <c r="E3779" s="208">
        <v>28.16</v>
      </c>
    </row>
    <row r="3780" spans="2:5" ht="50.1" customHeight="1">
      <c r="B3780" s="209">
        <v>92344</v>
      </c>
      <c r="C3780" s="116" t="s">
        <v>3750</v>
      </c>
      <c r="D3780" s="116" t="s">
        <v>6220</v>
      </c>
      <c r="E3780" s="208">
        <v>43.03</v>
      </c>
    </row>
    <row r="3781" spans="2:5" ht="50.1" customHeight="1">
      <c r="B3781" s="209">
        <v>92345</v>
      </c>
      <c r="C3781" s="116" t="s">
        <v>3751</v>
      </c>
      <c r="D3781" s="116" t="s">
        <v>6220</v>
      </c>
      <c r="E3781" s="208">
        <v>43.02</v>
      </c>
    </row>
    <row r="3782" spans="2:5" ht="50.1" customHeight="1">
      <c r="B3782" s="209">
        <v>92346</v>
      </c>
      <c r="C3782" s="116" t="s">
        <v>3752</v>
      </c>
      <c r="D3782" s="116" t="s">
        <v>6220</v>
      </c>
      <c r="E3782" s="208">
        <v>56.61</v>
      </c>
    </row>
    <row r="3783" spans="2:5" ht="50.1" customHeight="1">
      <c r="B3783" s="209">
        <v>92347</v>
      </c>
      <c r="C3783" s="116" t="s">
        <v>3753</v>
      </c>
      <c r="D3783" s="116" t="s">
        <v>6220</v>
      </c>
      <c r="E3783" s="208">
        <v>63.03</v>
      </c>
    </row>
    <row r="3784" spans="2:5" ht="50.1" customHeight="1">
      <c r="B3784" s="209">
        <v>92348</v>
      </c>
      <c r="C3784" s="116" t="s">
        <v>3754</v>
      </c>
      <c r="D3784" s="116" t="s">
        <v>6220</v>
      </c>
      <c r="E3784" s="208">
        <v>79.55</v>
      </c>
    </row>
    <row r="3785" spans="2:5" ht="50.1" customHeight="1">
      <c r="B3785" s="209">
        <v>92349</v>
      </c>
      <c r="C3785" s="116" t="s">
        <v>3755</v>
      </c>
      <c r="D3785" s="116" t="s">
        <v>6220</v>
      </c>
      <c r="E3785" s="208">
        <v>85.27</v>
      </c>
    </row>
    <row r="3786" spans="2:5" ht="50.1" customHeight="1">
      <c r="B3786" s="209">
        <v>92350</v>
      </c>
      <c r="C3786" s="116" t="s">
        <v>3756</v>
      </c>
      <c r="D3786" s="116" t="s">
        <v>6220</v>
      </c>
      <c r="E3786" s="208">
        <v>64</v>
      </c>
    </row>
    <row r="3787" spans="2:5" ht="50.1" customHeight="1">
      <c r="B3787" s="209">
        <v>92351</v>
      </c>
      <c r="C3787" s="116" t="s">
        <v>3757</v>
      </c>
      <c r="D3787" s="116" t="s">
        <v>6220</v>
      </c>
      <c r="E3787" s="208">
        <v>62.57</v>
      </c>
    </row>
    <row r="3788" spans="2:5" ht="50.1" customHeight="1">
      <c r="B3788" s="209">
        <v>92352</v>
      </c>
      <c r="C3788" s="116" t="s">
        <v>3758</v>
      </c>
      <c r="D3788" s="116" t="s">
        <v>6220</v>
      </c>
      <c r="E3788" s="208">
        <v>97.23</v>
      </c>
    </row>
    <row r="3789" spans="2:5" ht="50.1" customHeight="1">
      <c r="B3789" s="209">
        <v>92353</v>
      </c>
      <c r="C3789" s="116" t="s">
        <v>3759</v>
      </c>
      <c r="D3789" s="116" t="s">
        <v>6220</v>
      </c>
      <c r="E3789" s="208">
        <v>90.95</v>
      </c>
    </row>
    <row r="3790" spans="2:5" ht="50.1" customHeight="1">
      <c r="B3790" s="209">
        <v>92354</v>
      </c>
      <c r="C3790" s="116" t="s">
        <v>3760</v>
      </c>
      <c r="D3790" s="116" t="s">
        <v>6220</v>
      </c>
      <c r="E3790" s="208">
        <v>129.13999999999999</v>
      </c>
    </row>
    <row r="3791" spans="2:5" ht="50.1" customHeight="1">
      <c r="B3791" s="209">
        <v>92355</v>
      </c>
      <c r="C3791" s="116" t="s">
        <v>3761</v>
      </c>
      <c r="D3791" s="116" t="s">
        <v>6220</v>
      </c>
      <c r="E3791" s="208">
        <v>117.03</v>
      </c>
    </row>
    <row r="3792" spans="2:5" ht="50.1" customHeight="1">
      <c r="B3792" s="209">
        <v>92356</v>
      </c>
      <c r="C3792" s="116" t="s">
        <v>3762</v>
      </c>
      <c r="D3792" s="116" t="s">
        <v>6220</v>
      </c>
      <c r="E3792" s="208">
        <v>83.41</v>
      </c>
    </row>
    <row r="3793" spans="2:5" ht="50.1" customHeight="1">
      <c r="B3793" s="209">
        <v>92357</v>
      </c>
      <c r="C3793" s="116" t="s">
        <v>3763</v>
      </c>
      <c r="D3793" s="116" t="s">
        <v>6220</v>
      </c>
      <c r="E3793" s="208">
        <v>124.43</v>
      </c>
    </row>
    <row r="3794" spans="2:5" ht="50.1" customHeight="1">
      <c r="B3794" s="209">
        <v>92358</v>
      </c>
      <c r="C3794" s="116" t="s">
        <v>3764</v>
      </c>
      <c r="D3794" s="116" t="s">
        <v>6220</v>
      </c>
      <c r="E3794" s="208">
        <v>154.88999999999999</v>
      </c>
    </row>
    <row r="3795" spans="2:5" ht="50.1" customHeight="1">
      <c r="B3795" s="209">
        <v>92369</v>
      </c>
      <c r="C3795" s="116" t="s">
        <v>3765</v>
      </c>
      <c r="D3795" s="116" t="s">
        <v>6220</v>
      </c>
      <c r="E3795" s="208">
        <v>23.13</v>
      </c>
    </row>
    <row r="3796" spans="2:5" ht="50.1" customHeight="1">
      <c r="B3796" s="209">
        <v>92370</v>
      </c>
      <c r="C3796" s="116" t="s">
        <v>3766</v>
      </c>
      <c r="D3796" s="116" t="s">
        <v>6220</v>
      </c>
      <c r="E3796" s="208">
        <v>24.28</v>
      </c>
    </row>
    <row r="3797" spans="2:5" ht="50.1" customHeight="1">
      <c r="B3797" s="209">
        <v>92371</v>
      </c>
      <c r="C3797" s="116" t="s">
        <v>3767</v>
      </c>
      <c r="D3797" s="116" t="s">
        <v>6220</v>
      </c>
      <c r="E3797" s="208">
        <v>27.99</v>
      </c>
    </row>
    <row r="3798" spans="2:5" ht="50.1" customHeight="1">
      <c r="B3798" s="209">
        <v>92372</v>
      </c>
      <c r="C3798" s="116" t="s">
        <v>3768</v>
      </c>
      <c r="D3798" s="116" t="s">
        <v>6220</v>
      </c>
      <c r="E3798" s="208">
        <v>29.06</v>
      </c>
    </row>
    <row r="3799" spans="2:5" ht="50.1" customHeight="1">
      <c r="B3799" s="209">
        <v>92373</v>
      </c>
      <c r="C3799" s="116" t="s">
        <v>3769</v>
      </c>
      <c r="D3799" s="116" t="s">
        <v>6220</v>
      </c>
      <c r="E3799" s="208">
        <v>33.11</v>
      </c>
    </row>
    <row r="3800" spans="2:5" ht="50.1" customHeight="1">
      <c r="B3800" s="209">
        <v>92374</v>
      </c>
      <c r="C3800" s="116" t="s">
        <v>3770</v>
      </c>
      <c r="D3800" s="116" t="s">
        <v>6220</v>
      </c>
      <c r="E3800" s="208">
        <v>33.31</v>
      </c>
    </row>
    <row r="3801" spans="2:5" ht="50.1" customHeight="1">
      <c r="B3801" s="209">
        <v>92375</v>
      </c>
      <c r="C3801" s="116" t="s">
        <v>3771</v>
      </c>
      <c r="D3801" s="116" t="s">
        <v>6220</v>
      </c>
      <c r="E3801" s="208">
        <v>43.01</v>
      </c>
    </row>
    <row r="3802" spans="2:5" ht="50.1" customHeight="1">
      <c r="B3802" s="209">
        <v>92376</v>
      </c>
      <c r="C3802" s="116" t="s">
        <v>3772</v>
      </c>
      <c r="D3802" s="116" t="s">
        <v>6220</v>
      </c>
      <c r="E3802" s="208">
        <v>43</v>
      </c>
    </row>
    <row r="3803" spans="2:5" ht="50.1" customHeight="1">
      <c r="B3803" s="209">
        <v>92377</v>
      </c>
      <c r="C3803" s="116" t="s">
        <v>3773</v>
      </c>
      <c r="D3803" s="116" t="s">
        <v>6220</v>
      </c>
      <c r="E3803" s="208">
        <v>57.7</v>
      </c>
    </row>
    <row r="3804" spans="2:5" ht="50.1" customHeight="1">
      <c r="B3804" s="209">
        <v>92378</v>
      </c>
      <c r="C3804" s="116" t="s">
        <v>3774</v>
      </c>
      <c r="D3804" s="116" t="s">
        <v>6220</v>
      </c>
      <c r="E3804" s="208">
        <v>64.12</v>
      </c>
    </row>
    <row r="3805" spans="2:5" ht="50.1" customHeight="1">
      <c r="B3805" s="209">
        <v>92379</v>
      </c>
      <c r="C3805" s="116" t="s">
        <v>3775</v>
      </c>
      <c r="D3805" s="116" t="s">
        <v>6220</v>
      </c>
      <c r="E3805" s="208">
        <v>81.790000000000006</v>
      </c>
    </row>
    <row r="3806" spans="2:5" ht="50.1" customHeight="1">
      <c r="B3806" s="209">
        <v>92380</v>
      </c>
      <c r="C3806" s="116" t="s">
        <v>3776</v>
      </c>
      <c r="D3806" s="116" t="s">
        <v>6220</v>
      </c>
      <c r="E3806" s="208">
        <v>87.51</v>
      </c>
    </row>
    <row r="3807" spans="2:5" ht="50.1" customHeight="1">
      <c r="B3807" s="209">
        <v>92381</v>
      </c>
      <c r="C3807" s="116" t="s">
        <v>3777</v>
      </c>
      <c r="D3807" s="116" t="s">
        <v>6220</v>
      </c>
      <c r="E3807" s="208">
        <v>35.020000000000003</v>
      </c>
    </row>
    <row r="3808" spans="2:5" ht="50.1" customHeight="1">
      <c r="B3808" s="209">
        <v>92382</v>
      </c>
      <c r="C3808" s="116" t="s">
        <v>3778</v>
      </c>
      <c r="D3808" s="116" t="s">
        <v>6220</v>
      </c>
      <c r="E3808" s="208">
        <v>33.49</v>
      </c>
    </row>
    <row r="3809" spans="2:5" ht="50.1" customHeight="1">
      <c r="B3809" s="209">
        <v>92383</v>
      </c>
      <c r="C3809" s="116" t="s">
        <v>3779</v>
      </c>
      <c r="D3809" s="116" t="s">
        <v>6220</v>
      </c>
      <c r="E3809" s="208">
        <v>44.18</v>
      </c>
    </row>
    <row r="3810" spans="2:5" ht="50.1" customHeight="1">
      <c r="B3810" s="209">
        <v>92384</v>
      </c>
      <c r="C3810" s="116" t="s">
        <v>3780</v>
      </c>
      <c r="D3810" s="116" t="s">
        <v>6220</v>
      </c>
      <c r="E3810" s="208">
        <v>41.13</v>
      </c>
    </row>
    <row r="3811" spans="2:5" ht="50.1" customHeight="1">
      <c r="B3811" s="209">
        <v>92385</v>
      </c>
      <c r="C3811" s="116" t="s">
        <v>3781</v>
      </c>
      <c r="D3811" s="116" t="s">
        <v>6220</v>
      </c>
      <c r="E3811" s="208">
        <v>50.66</v>
      </c>
    </row>
    <row r="3812" spans="2:5" ht="50.1" customHeight="1">
      <c r="B3812" s="209">
        <v>92386</v>
      </c>
      <c r="C3812" s="116" t="s">
        <v>3782</v>
      </c>
      <c r="D3812" s="116" t="s">
        <v>6220</v>
      </c>
      <c r="E3812" s="208">
        <v>48.56</v>
      </c>
    </row>
    <row r="3813" spans="2:5" ht="50.1" customHeight="1">
      <c r="B3813" s="209">
        <v>92387</v>
      </c>
      <c r="C3813" s="116" t="s">
        <v>3783</v>
      </c>
      <c r="D3813" s="116" t="s">
        <v>6220</v>
      </c>
      <c r="E3813" s="208">
        <v>63.93</v>
      </c>
    </row>
    <row r="3814" spans="2:5" ht="50.1" customHeight="1">
      <c r="B3814" s="209">
        <v>92388</v>
      </c>
      <c r="C3814" s="116" t="s">
        <v>3784</v>
      </c>
      <c r="D3814" s="116" t="s">
        <v>6220</v>
      </c>
      <c r="E3814" s="208">
        <v>62.5</v>
      </c>
    </row>
    <row r="3815" spans="2:5" ht="50.1" customHeight="1">
      <c r="B3815" s="209">
        <v>92389</v>
      </c>
      <c r="C3815" s="116" t="s">
        <v>3785</v>
      </c>
      <c r="D3815" s="116" t="s">
        <v>6220</v>
      </c>
      <c r="E3815" s="208">
        <v>98.89</v>
      </c>
    </row>
    <row r="3816" spans="2:5" ht="50.1" customHeight="1">
      <c r="B3816" s="209">
        <v>92390</v>
      </c>
      <c r="C3816" s="116" t="s">
        <v>3786</v>
      </c>
      <c r="D3816" s="116" t="s">
        <v>6220</v>
      </c>
      <c r="E3816" s="208">
        <v>92.61</v>
      </c>
    </row>
    <row r="3817" spans="2:5" ht="50.1" customHeight="1">
      <c r="B3817" s="209">
        <v>92635</v>
      </c>
      <c r="C3817" s="116" t="s">
        <v>3787</v>
      </c>
      <c r="D3817" s="116" t="s">
        <v>6220</v>
      </c>
      <c r="E3817" s="208">
        <v>132.5</v>
      </c>
    </row>
    <row r="3818" spans="2:5" ht="50.1" customHeight="1">
      <c r="B3818" s="209">
        <v>92636</v>
      </c>
      <c r="C3818" s="116" t="s">
        <v>3788</v>
      </c>
      <c r="D3818" s="116" t="s">
        <v>6220</v>
      </c>
      <c r="E3818" s="208">
        <v>120.39</v>
      </c>
    </row>
    <row r="3819" spans="2:5" ht="50.1" customHeight="1">
      <c r="B3819" s="209">
        <v>92637</v>
      </c>
      <c r="C3819" s="116" t="s">
        <v>3789</v>
      </c>
      <c r="D3819" s="116" t="s">
        <v>6220</v>
      </c>
      <c r="E3819" s="208">
        <v>45.24</v>
      </c>
    </row>
    <row r="3820" spans="2:5" ht="50.1" customHeight="1">
      <c r="B3820" s="209">
        <v>92638</v>
      </c>
      <c r="C3820" s="116" t="s">
        <v>3790</v>
      </c>
      <c r="D3820" s="116" t="s">
        <v>6220</v>
      </c>
      <c r="E3820" s="208">
        <v>55.23</v>
      </c>
    </row>
    <row r="3821" spans="2:5" ht="50.1" customHeight="1">
      <c r="B3821" s="209">
        <v>92639</v>
      </c>
      <c r="C3821" s="116" t="s">
        <v>3791</v>
      </c>
      <c r="D3821" s="116" t="s">
        <v>6220</v>
      </c>
      <c r="E3821" s="208">
        <v>63.96</v>
      </c>
    </row>
    <row r="3822" spans="2:5" ht="50.1" customHeight="1">
      <c r="B3822" s="209">
        <v>92640</v>
      </c>
      <c r="C3822" s="116" t="s">
        <v>3792</v>
      </c>
      <c r="D3822" s="116" t="s">
        <v>6220</v>
      </c>
      <c r="E3822" s="208">
        <v>83.32</v>
      </c>
    </row>
    <row r="3823" spans="2:5" ht="50.1" customHeight="1">
      <c r="B3823" s="209">
        <v>92642</v>
      </c>
      <c r="C3823" s="116" t="s">
        <v>3793</v>
      </c>
      <c r="D3823" s="116" t="s">
        <v>6220</v>
      </c>
      <c r="E3823" s="208">
        <v>126.61</v>
      </c>
    </row>
    <row r="3824" spans="2:5" ht="50.1" customHeight="1">
      <c r="B3824" s="209">
        <v>92644</v>
      </c>
      <c r="C3824" s="116" t="s">
        <v>3794</v>
      </c>
      <c r="D3824" s="116" t="s">
        <v>6220</v>
      </c>
      <c r="E3824" s="208">
        <v>159.37</v>
      </c>
    </row>
    <row r="3825" spans="2:5" ht="50.1" customHeight="1">
      <c r="B3825" s="209">
        <v>92657</v>
      </c>
      <c r="C3825" s="116" t="s">
        <v>3795</v>
      </c>
      <c r="D3825" s="116" t="s">
        <v>6220</v>
      </c>
      <c r="E3825" s="208">
        <v>17.07</v>
      </c>
    </row>
    <row r="3826" spans="2:5" ht="50.1" customHeight="1">
      <c r="B3826" s="209">
        <v>92658</v>
      </c>
      <c r="C3826" s="116" t="s">
        <v>3796</v>
      </c>
      <c r="D3826" s="116" t="s">
        <v>6220</v>
      </c>
      <c r="E3826" s="208">
        <v>18.22</v>
      </c>
    </row>
    <row r="3827" spans="2:5" ht="50.1" customHeight="1">
      <c r="B3827" s="209">
        <v>92659</v>
      </c>
      <c r="C3827" s="116" t="s">
        <v>3797</v>
      </c>
      <c r="D3827" s="116" t="s">
        <v>6220</v>
      </c>
      <c r="E3827" s="208">
        <v>21.1</v>
      </c>
    </row>
    <row r="3828" spans="2:5" ht="50.1" customHeight="1">
      <c r="B3828" s="209">
        <v>92660</v>
      </c>
      <c r="C3828" s="116" t="s">
        <v>3798</v>
      </c>
      <c r="D3828" s="116" t="s">
        <v>6220</v>
      </c>
      <c r="E3828" s="208">
        <v>22.17</v>
      </c>
    </row>
    <row r="3829" spans="2:5" ht="50.1" customHeight="1">
      <c r="B3829" s="209">
        <v>92661</v>
      </c>
      <c r="C3829" s="116" t="s">
        <v>3799</v>
      </c>
      <c r="D3829" s="116" t="s">
        <v>6220</v>
      </c>
      <c r="E3829" s="208">
        <v>25.26</v>
      </c>
    </row>
    <row r="3830" spans="2:5" ht="50.1" customHeight="1">
      <c r="B3830" s="209">
        <v>92662</v>
      </c>
      <c r="C3830" s="116" t="s">
        <v>3800</v>
      </c>
      <c r="D3830" s="116" t="s">
        <v>6220</v>
      </c>
      <c r="E3830" s="208">
        <v>25.46</v>
      </c>
    </row>
    <row r="3831" spans="2:5" ht="50.1" customHeight="1">
      <c r="B3831" s="209">
        <v>92663</v>
      </c>
      <c r="C3831" s="116" t="s">
        <v>3801</v>
      </c>
      <c r="D3831" s="116" t="s">
        <v>6220</v>
      </c>
      <c r="E3831" s="208">
        <v>33.97</v>
      </c>
    </row>
    <row r="3832" spans="2:5" ht="50.1" customHeight="1">
      <c r="B3832" s="209">
        <v>92664</v>
      </c>
      <c r="C3832" s="116" t="s">
        <v>3802</v>
      </c>
      <c r="D3832" s="116" t="s">
        <v>6220</v>
      </c>
      <c r="E3832" s="208">
        <v>33.96</v>
      </c>
    </row>
    <row r="3833" spans="2:5" ht="50.1" customHeight="1">
      <c r="B3833" s="209">
        <v>92665</v>
      </c>
      <c r="C3833" s="116" t="s">
        <v>3803</v>
      </c>
      <c r="D3833" s="116" t="s">
        <v>6220</v>
      </c>
      <c r="E3833" s="208">
        <v>46.88</v>
      </c>
    </row>
    <row r="3834" spans="2:5" ht="50.1" customHeight="1">
      <c r="B3834" s="209">
        <v>92666</v>
      </c>
      <c r="C3834" s="116" t="s">
        <v>3804</v>
      </c>
      <c r="D3834" s="116" t="s">
        <v>6220</v>
      </c>
      <c r="E3834" s="208">
        <v>53.3</v>
      </c>
    </row>
    <row r="3835" spans="2:5" ht="50.1" customHeight="1">
      <c r="B3835" s="209">
        <v>92667</v>
      </c>
      <c r="C3835" s="116" t="s">
        <v>3805</v>
      </c>
      <c r="D3835" s="116" t="s">
        <v>6220</v>
      </c>
      <c r="E3835" s="208">
        <v>69.2</v>
      </c>
    </row>
    <row r="3836" spans="2:5" ht="50.1" customHeight="1">
      <c r="B3836" s="209">
        <v>92668</v>
      </c>
      <c r="C3836" s="116" t="s">
        <v>3806</v>
      </c>
      <c r="D3836" s="116" t="s">
        <v>6220</v>
      </c>
      <c r="E3836" s="208">
        <v>74.92</v>
      </c>
    </row>
    <row r="3837" spans="2:5" ht="50.1" customHeight="1">
      <c r="B3837" s="209">
        <v>92669</v>
      </c>
      <c r="C3837" s="116" t="s">
        <v>3807</v>
      </c>
      <c r="D3837" s="116" t="s">
        <v>6220</v>
      </c>
      <c r="E3837" s="208">
        <v>25.92</v>
      </c>
    </row>
    <row r="3838" spans="2:5" ht="50.1" customHeight="1">
      <c r="B3838" s="209">
        <v>92670</v>
      </c>
      <c r="C3838" s="116" t="s">
        <v>3808</v>
      </c>
      <c r="D3838" s="116" t="s">
        <v>6220</v>
      </c>
      <c r="E3838" s="208">
        <v>24.39</v>
      </c>
    </row>
    <row r="3839" spans="2:5" ht="50.1" customHeight="1">
      <c r="B3839" s="209">
        <v>92671</v>
      </c>
      <c r="C3839" s="116" t="s">
        <v>3809</v>
      </c>
      <c r="D3839" s="116" t="s">
        <v>6220</v>
      </c>
      <c r="E3839" s="208">
        <v>33.86</v>
      </c>
    </row>
    <row r="3840" spans="2:5" ht="50.1" customHeight="1">
      <c r="B3840" s="209">
        <v>92672</v>
      </c>
      <c r="C3840" s="116" t="s">
        <v>3810</v>
      </c>
      <c r="D3840" s="116" t="s">
        <v>6220</v>
      </c>
      <c r="E3840" s="208">
        <v>30.81</v>
      </c>
    </row>
    <row r="3841" spans="2:5" ht="50.1" customHeight="1">
      <c r="B3841" s="209">
        <v>92673</v>
      </c>
      <c r="C3841" s="116" t="s">
        <v>3811</v>
      </c>
      <c r="D3841" s="116" t="s">
        <v>6220</v>
      </c>
      <c r="E3841" s="208">
        <v>38.9</v>
      </c>
    </row>
    <row r="3842" spans="2:5" ht="50.1" customHeight="1">
      <c r="B3842" s="209">
        <v>92674</v>
      </c>
      <c r="C3842" s="116" t="s">
        <v>3812</v>
      </c>
      <c r="D3842" s="116" t="s">
        <v>6220</v>
      </c>
      <c r="E3842" s="208">
        <v>36.799999999999997</v>
      </c>
    </row>
    <row r="3843" spans="2:5" ht="50.1" customHeight="1">
      <c r="B3843" s="209">
        <v>92675</v>
      </c>
      <c r="C3843" s="116" t="s">
        <v>3813</v>
      </c>
      <c r="D3843" s="116" t="s">
        <v>6220</v>
      </c>
      <c r="E3843" s="208">
        <v>50.41</v>
      </c>
    </row>
    <row r="3844" spans="2:5" ht="50.1" customHeight="1">
      <c r="B3844" s="209">
        <v>92676</v>
      </c>
      <c r="C3844" s="116" t="s">
        <v>3814</v>
      </c>
      <c r="D3844" s="116" t="s">
        <v>6220</v>
      </c>
      <c r="E3844" s="208">
        <v>48.98</v>
      </c>
    </row>
    <row r="3845" spans="2:5" ht="50.1" customHeight="1">
      <c r="B3845" s="209">
        <v>92677</v>
      </c>
      <c r="C3845" s="116" t="s">
        <v>3815</v>
      </c>
      <c r="D3845" s="116" t="s">
        <v>6220</v>
      </c>
      <c r="E3845" s="208">
        <v>82.68</v>
      </c>
    </row>
    <row r="3846" spans="2:5" ht="50.1" customHeight="1">
      <c r="B3846" s="209">
        <v>92678</v>
      </c>
      <c r="C3846" s="116" t="s">
        <v>3816</v>
      </c>
      <c r="D3846" s="116" t="s">
        <v>6220</v>
      </c>
      <c r="E3846" s="208">
        <v>76.400000000000006</v>
      </c>
    </row>
    <row r="3847" spans="2:5" ht="50.1" customHeight="1">
      <c r="B3847" s="209">
        <v>92679</v>
      </c>
      <c r="C3847" s="116" t="s">
        <v>3817</v>
      </c>
      <c r="D3847" s="116" t="s">
        <v>6220</v>
      </c>
      <c r="E3847" s="208">
        <v>113.63</v>
      </c>
    </row>
    <row r="3848" spans="2:5" ht="50.1" customHeight="1">
      <c r="B3848" s="209">
        <v>92680</v>
      </c>
      <c r="C3848" s="116" t="s">
        <v>3818</v>
      </c>
      <c r="D3848" s="116" t="s">
        <v>6220</v>
      </c>
      <c r="E3848" s="208">
        <v>101.52</v>
      </c>
    </row>
    <row r="3849" spans="2:5" ht="50.1" customHeight="1">
      <c r="B3849" s="209">
        <v>92681</v>
      </c>
      <c r="C3849" s="116" t="s">
        <v>3819</v>
      </c>
      <c r="D3849" s="116" t="s">
        <v>6220</v>
      </c>
      <c r="E3849" s="208">
        <v>33.1</v>
      </c>
    </row>
    <row r="3850" spans="2:5" ht="50.1" customHeight="1">
      <c r="B3850" s="209">
        <v>92682</v>
      </c>
      <c r="C3850" s="116" t="s">
        <v>3820</v>
      </c>
      <c r="D3850" s="116" t="s">
        <v>6220</v>
      </c>
      <c r="E3850" s="208">
        <v>41.42</v>
      </c>
    </row>
    <row r="3851" spans="2:5" ht="50.1" customHeight="1">
      <c r="B3851" s="209">
        <v>92683</v>
      </c>
      <c r="C3851" s="116" t="s">
        <v>3821</v>
      </c>
      <c r="D3851" s="116" t="s">
        <v>6220</v>
      </c>
      <c r="E3851" s="208">
        <v>48.3</v>
      </c>
    </row>
    <row r="3852" spans="2:5" ht="50.1" customHeight="1">
      <c r="B3852" s="209">
        <v>92684</v>
      </c>
      <c r="C3852" s="116" t="s">
        <v>3822</v>
      </c>
      <c r="D3852" s="116" t="s">
        <v>6220</v>
      </c>
      <c r="E3852" s="208">
        <v>65.28</v>
      </c>
    </row>
    <row r="3853" spans="2:5" ht="50.1" customHeight="1">
      <c r="B3853" s="209">
        <v>92685</v>
      </c>
      <c r="C3853" s="116" t="s">
        <v>3823</v>
      </c>
      <c r="D3853" s="116" t="s">
        <v>6220</v>
      </c>
      <c r="E3853" s="208">
        <v>105.02</v>
      </c>
    </row>
    <row r="3854" spans="2:5" ht="50.1" customHeight="1">
      <c r="B3854" s="209">
        <v>92686</v>
      </c>
      <c r="C3854" s="116" t="s">
        <v>3824</v>
      </c>
      <c r="D3854" s="116" t="s">
        <v>6220</v>
      </c>
      <c r="E3854" s="208">
        <v>134.19</v>
      </c>
    </row>
    <row r="3855" spans="2:5" ht="50.1" customHeight="1">
      <c r="B3855" s="209">
        <v>92692</v>
      </c>
      <c r="C3855" s="116" t="s">
        <v>3825</v>
      </c>
      <c r="D3855" s="116" t="s">
        <v>6220</v>
      </c>
      <c r="E3855" s="208">
        <v>9.19</v>
      </c>
    </row>
    <row r="3856" spans="2:5" ht="50.1" customHeight="1">
      <c r="B3856" s="209">
        <v>92693</v>
      </c>
      <c r="C3856" s="116" t="s">
        <v>3826</v>
      </c>
      <c r="D3856" s="116" t="s">
        <v>6220</v>
      </c>
      <c r="E3856" s="208">
        <v>9.44</v>
      </c>
    </row>
    <row r="3857" spans="2:5" ht="50.1" customHeight="1">
      <c r="B3857" s="209">
        <v>92694</v>
      </c>
      <c r="C3857" s="116" t="s">
        <v>3827</v>
      </c>
      <c r="D3857" s="116" t="s">
        <v>6220</v>
      </c>
      <c r="E3857" s="208">
        <v>14.59</v>
      </c>
    </row>
    <row r="3858" spans="2:5" ht="50.1" customHeight="1">
      <c r="B3858" s="209">
        <v>92695</v>
      </c>
      <c r="C3858" s="116" t="s">
        <v>3828</v>
      </c>
      <c r="D3858" s="116" t="s">
        <v>6220</v>
      </c>
      <c r="E3858" s="208">
        <v>14.85</v>
      </c>
    </row>
    <row r="3859" spans="2:5" ht="50.1" customHeight="1">
      <c r="B3859" s="209">
        <v>92696</v>
      </c>
      <c r="C3859" s="116" t="s">
        <v>3829</v>
      </c>
      <c r="D3859" s="116" t="s">
        <v>6220</v>
      </c>
      <c r="E3859" s="208">
        <v>22.87</v>
      </c>
    </row>
    <row r="3860" spans="2:5" ht="50.1" customHeight="1">
      <c r="B3860" s="209">
        <v>92697</v>
      </c>
      <c r="C3860" s="116" t="s">
        <v>3830</v>
      </c>
      <c r="D3860" s="116" t="s">
        <v>6220</v>
      </c>
      <c r="E3860" s="208">
        <v>24.02</v>
      </c>
    </row>
    <row r="3861" spans="2:5" ht="50.1" customHeight="1">
      <c r="B3861" s="209">
        <v>92698</v>
      </c>
      <c r="C3861" s="116" t="s">
        <v>3831</v>
      </c>
      <c r="D3861" s="116" t="s">
        <v>6220</v>
      </c>
      <c r="E3861" s="208">
        <v>13.58</v>
      </c>
    </row>
    <row r="3862" spans="2:5" ht="50.1" customHeight="1">
      <c r="B3862" s="209">
        <v>92699</v>
      </c>
      <c r="C3862" s="116" t="s">
        <v>3832</v>
      </c>
      <c r="D3862" s="116" t="s">
        <v>6220</v>
      </c>
      <c r="E3862" s="208">
        <v>12.75</v>
      </c>
    </row>
    <row r="3863" spans="2:5" ht="50.1" customHeight="1">
      <c r="B3863" s="209">
        <v>92700</v>
      </c>
      <c r="C3863" s="116" t="s">
        <v>3833</v>
      </c>
      <c r="D3863" s="116" t="s">
        <v>6220</v>
      </c>
      <c r="E3863" s="208">
        <v>22.17</v>
      </c>
    </row>
    <row r="3864" spans="2:5" ht="50.1" customHeight="1">
      <c r="B3864" s="209">
        <v>92701</v>
      </c>
      <c r="C3864" s="116" t="s">
        <v>3834</v>
      </c>
      <c r="D3864" s="116" t="s">
        <v>6220</v>
      </c>
      <c r="E3864" s="208">
        <v>20.93</v>
      </c>
    </row>
    <row r="3865" spans="2:5" ht="50.1" customHeight="1">
      <c r="B3865" s="209">
        <v>92702</v>
      </c>
      <c r="C3865" s="116" t="s">
        <v>3835</v>
      </c>
      <c r="D3865" s="116" t="s">
        <v>6220</v>
      </c>
      <c r="E3865" s="208">
        <v>34.67</v>
      </c>
    </row>
    <row r="3866" spans="2:5" ht="50.1" customHeight="1">
      <c r="B3866" s="209">
        <v>92703</v>
      </c>
      <c r="C3866" s="116" t="s">
        <v>3836</v>
      </c>
      <c r="D3866" s="116" t="s">
        <v>6220</v>
      </c>
      <c r="E3866" s="208">
        <v>33.14</v>
      </c>
    </row>
    <row r="3867" spans="2:5" ht="50.1" customHeight="1">
      <c r="B3867" s="209">
        <v>92704</v>
      </c>
      <c r="C3867" s="116" t="s">
        <v>3837</v>
      </c>
      <c r="D3867" s="116" t="s">
        <v>6220</v>
      </c>
      <c r="E3867" s="208">
        <v>17.170000000000002</v>
      </c>
    </row>
    <row r="3868" spans="2:5" ht="50.1" customHeight="1">
      <c r="B3868" s="209">
        <v>92705</v>
      </c>
      <c r="C3868" s="116" t="s">
        <v>3838</v>
      </c>
      <c r="D3868" s="116" t="s">
        <v>6220</v>
      </c>
      <c r="E3868" s="208">
        <v>27.65</v>
      </c>
    </row>
    <row r="3869" spans="2:5" ht="50.1" customHeight="1">
      <c r="B3869" s="209">
        <v>92706</v>
      </c>
      <c r="C3869" s="116" t="s">
        <v>3839</v>
      </c>
      <c r="D3869" s="116" t="s">
        <v>6220</v>
      </c>
      <c r="E3869" s="208">
        <v>44.76</v>
      </c>
    </row>
    <row r="3870" spans="2:5" ht="50.1" customHeight="1">
      <c r="B3870" s="209">
        <v>92889</v>
      </c>
      <c r="C3870" s="116" t="s">
        <v>3840</v>
      </c>
      <c r="D3870" s="116" t="s">
        <v>6220</v>
      </c>
      <c r="E3870" s="208">
        <v>84.7</v>
      </c>
    </row>
    <row r="3871" spans="2:5" ht="50.1" customHeight="1">
      <c r="B3871" s="209">
        <v>92890</v>
      </c>
      <c r="C3871" s="116" t="s">
        <v>3841</v>
      </c>
      <c r="D3871" s="116" t="s">
        <v>6220</v>
      </c>
      <c r="E3871" s="208">
        <v>128.27000000000001</v>
      </c>
    </row>
    <row r="3872" spans="2:5" ht="50.1" customHeight="1">
      <c r="B3872" s="209">
        <v>92891</v>
      </c>
      <c r="C3872" s="116" t="s">
        <v>3842</v>
      </c>
      <c r="D3872" s="116" t="s">
        <v>6220</v>
      </c>
      <c r="E3872" s="208">
        <v>187.96</v>
      </c>
    </row>
    <row r="3873" spans="2:5" ht="50.1" customHeight="1">
      <c r="B3873" s="209">
        <v>92892</v>
      </c>
      <c r="C3873" s="116" t="s">
        <v>3843</v>
      </c>
      <c r="D3873" s="116" t="s">
        <v>6220</v>
      </c>
      <c r="E3873" s="208">
        <v>36.68</v>
      </c>
    </row>
    <row r="3874" spans="2:5" ht="50.1" customHeight="1">
      <c r="B3874" s="209">
        <v>92893</v>
      </c>
      <c r="C3874" s="116" t="s">
        <v>3844</v>
      </c>
      <c r="D3874" s="116" t="s">
        <v>6220</v>
      </c>
      <c r="E3874" s="208">
        <v>52.12</v>
      </c>
    </row>
    <row r="3875" spans="2:5" ht="50.1" customHeight="1">
      <c r="B3875" s="209">
        <v>92894</v>
      </c>
      <c r="C3875" s="116" t="s">
        <v>3845</v>
      </c>
      <c r="D3875" s="116" t="s">
        <v>6220</v>
      </c>
      <c r="E3875" s="208">
        <v>62.25</v>
      </c>
    </row>
    <row r="3876" spans="2:5" ht="50.1" customHeight="1">
      <c r="B3876" s="209">
        <v>92895</v>
      </c>
      <c r="C3876" s="116" t="s">
        <v>3846</v>
      </c>
      <c r="D3876" s="116" t="s">
        <v>6220</v>
      </c>
      <c r="E3876" s="208">
        <v>84.68</v>
      </c>
    </row>
    <row r="3877" spans="2:5" ht="50.1" customHeight="1">
      <c r="B3877" s="209">
        <v>92896</v>
      </c>
      <c r="C3877" s="116" t="s">
        <v>3847</v>
      </c>
      <c r="D3877" s="116" t="s">
        <v>6220</v>
      </c>
      <c r="E3877" s="208">
        <v>129.36000000000001</v>
      </c>
    </row>
    <row r="3878" spans="2:5" ht="50.1" customHeight="1">
      <c r="B3878" s="209">
        <v>92897</v>
      </c>
      <c r="C3878" s="116" t="s">
        <v>3848</v>
      </c>
      <c r="D3878" s="116" t="s">
        <v>6220</v>
      </c>
      <c r="E3878" s="208">
        <v>190.2</v>
      </c>
    </row>
    <row r="3879" spans="2:5" ht="50.1" customHeight="1">
      <c r="B3879" s="209">
        <v>92898</v>
      </c>
      <c r="C3879" s="116" t="s">
        <v>3849</v>
      </c>
      <c r="D3879" s="116" t="s">
        <v>6220</v>
      </c>
      <c r="E3879" s="208">
        <v>30.62</v>
      </c>
    </row>
    <row r="3880" spans="2:5" ht="50.1" customHeight="1">
      <c r="B3880" s="209">
        <v>92899</v>
      </c>
      <c r="C3880" s="116" t="s">
        <v>3850</v>
      </c>
      <c r="D3880" s="116" t="s">
        <v>6220</v>
      </c>
      <c r="E3880" s="208">
        <v>45.23</v>
      </c>
    </row>
    <row r="3881" spans="2:5" ht="50.1" customHeight="1">
      <c r="B3881" s="209">
        <v>92900</v>
      </c>
      <c r="C3881" s="116" t="s">
        <v>3851</v>
      </c>
      <c r="D3881" s="116" t="s">
        <v>6220</v>
      </c>
      <c r="E3881" s="208">
        <v>54.4</v>
      </c>
    </row>
    <row r="3882" spans="2:5" ht="50.1" customHeight="1">
      <c r="B3882" s="209">
        <v>92901</v>
      </c>
      <c r="C3882" s="116" t="s">
        <v>3852</v>
      </c>
      <c r="D3882" s="116" t="s">
        <v>6220</v>
      </c>
      <c r="E3882" s="208">
        <v>75.64</v>
      </c>
    </row>
    <row r="3883" spans="2:5" ht="50.1" customHeight="1">
      <c r="B3883" s="209">
        <v>92902</v>
      </c>
      <c r="C3883" s="116" t="s">
        <v>3853</v>
      </c>
      <c r="D3883" s="116" t="s">
        <v>6220</v>
      </c>
      <c r="E3883" s="208">
        <v>118.54</v>
      </c>
    </row>
    <row r="3884" spans="2:5" ht="50.1" customHeight="1">
      <c r="B3884" s="209">
        <v>92903</v>
      </c>
      <c r="C3884" s="116" t="s">
        <v>3854</v>
      </c>
      <c r="D3884" s="116" t="s">
        <v>6220</v>
      </c>
      <c r="E3884" s="208">
        <v>177.61</v>
      </c>
    </row>
    <row r="3885" spans="2:5" ht="50.1" customHeight="1">
      <c r="B3885" s="209">
        <v>92904</v>
      </c>
      <c r="C3885" s="116" t="s">
        <v>3855</v>
      </c>
      <c r="D3885" s="116" t="s">
        <v>6220</v>
      </c>
      <c r="E3885" s="208">
        <v>20.83</v>
      </c>
    </row>
    <row r="3886" spans="2:5" ht="50.1" customHeight="1">
      <c r="B3886" s="209">
        <v>92905</v>
      </c>
      <c r="C3886" s="116" t="s">
        <v>3856</v>
      </c>
      <c r="D3886" s="116" t="s">
        <v>6220</v>
      </c>
      <c r="E3886" s="208">
        <v>29.78</v>
      </c>
    </row>
    <row r="3887" spans="2:5" ht="50.1" customHeight="1">
      <c r="B3887" s="209">
        <v>92906</v>
      </c>
      <c r="C3887" s="116" t="s">
        <v>3857</v>
      </c>
      <c r="D3887" s="116" t="s">
        <v>6220</v>
      </c>
      <c r="E3887" s="208">
        <v>36.42</v>
      </c>
    </row>
    <row r="3888" spans="2:5" ht="50.1" customHeight="1">
      <c r="B3888" s="209">
        <v>92907</v>
      </c>
      <c r="C3888" s="116" t="s">
        <v>3858</v>
      </c>
      <c r="D3888" s="116" t="s">
        <v>6220</v>
      </c>
      <c r="E3888" s="208">
        <v>45.44</v>
      </c>
    </row>
    <row r="3889" spans="2:5" ht="50.1" customHeight="1">
      <c r="B3889" s="209">
        <v>92908</v>
      </c>
      <c r="C3889" s="116" t="s">
        <v>3859</v>
      </c>
      <c r="D3889" s="116" t="s">
        <v>6220</v>
      </c>
      <c r="E3889" s="208">
        <v>45.44</v>
      </c>
    </row>
    <row r="3890" spans="2:5" ht="50.1" customHeight="1">
      <c r="B3890" s="209">
        <v>92909</v>
      </c>
      <c r="C3890" s="116" t="s">
        <v>3860</v>
      </c>
      <c r="D3890" s="116" t="s">
        <v>6220</v>
      </c>
      <c r="E3890" s="208">
        <v>45.44</v>
      </c>
    </row>
    <row r="3891" spans="2:5" ht="50.1" customHeight="1">
      <c r="B3891" s="209">
        <v>92910</v>
      </c>
      <c r="C3891" s="116" t="s">
        <v>3861</v>
      </c>
      <c r="D3891" s="116" t="s">
        <v>6220</v>
      </c>
      <c r="E3891" s="208">
        <v>65.739999999999995</v>
      </c>
    </row>
    <row r="3892" spans="2:5" ht="50.1" customHeight="1">
      <c r="B3892" s="209">
        <v>92911</v>
      </c>
      <c r="C3892" s="116" t="s">
        <v>3862</v>
      </c>
      <c r="D3892" s="116" t="s">
        <v>6220</v>
      </c>
      <c r="E3892" s="208">
        <v>65.739999999999995</v>
      </c>
    </row>
    <row r="3893" spans="2:5" ht="50.1" customHeight="1">
      <c r="B3893" s="209">
        <v>92912</v>
      </c>
      <c r="C3893" s="116" t="s">
        <v>3863</v>
      </c>
      <c r="D3893" s="116" t="s">
        <v>6220</v>
      </c>
      <c r="E3893" s="208">
        <v>88.12</v>
      </c>
    </row>
    <row r="3894" spans="2:5" ht="50.1" customHeight="1">
      <c r="B3894" s="209">
        <v>92913</v>
      </c>
      <c r="C3894" s="116" t="s">
        <v>3864</v>
      </c>
      <c r="D3894" s="116" t="s">
        <v>6220</v>
      </c>
      <c r="E3894" s="208">
        <v>90</v>
      </c>
    </row>
    <row r="3895" spans="2:5" ht="50.1" customHeight="1">
      <c r="B3895" s="209">
        <v>92914</v>
      </c>
      <c r="C3895" s="116" t="s">
        <v>3865</v>
      </c>
      <c r="D3895" s="116" t="s">
        <v>6220</v>
      </c>
      <c r="E3895" s="208">
        <v>90</v>
      </c>
    </row>
    <row r="3896" spans="2:5" ht="50.1" customHeight="1">
      <c r="B3896" s="209">
        <v>92918</v>
      </c>
      <c r="C3896" s="116" t="s">
        <v>3866</v>
      </c>
      <c r="D3896" s="116" t="s">
        <v>6220</v>
      </c>
      <c r="E3896" s="208">
        <v>24.18</v>
      </c>
    </row>
    <row r="3897" spans="2:5" ht="50.1" customHeight="1">
      <c r="B3897" s="209">
        <v>92920</v>
      </c>
      <c r="C3897" s="116" t="s">
        <v>3867</v>
      </c>
      <c r="D3897" s="116" t="s">
        <v>6220</v>
      </c>
      <c r="E3897" s="208">
        <v>24.35</v>
      </c>
    </row>
    <row r="3898" spans="2:5" ht="50.1" customHeight="1">
      <c r="B3898" s="209">
        <v>92925</v>
      </c>
      <c r="C3898" s="116" t="s">
        <v>3868</v>
      </c>
      <c r="D3898" s="116" t="s">
        <v>6220</v>
      </c>
      <c r="E3898" s="208">
        <v>29.92</v>
      </c>
    </row>
    <row r="3899" spans="2:5" ht="50.1" customHeight="1">
      <c r="B3899" s="209">
        <v>92926</v>
      </c>
      <c r="C3899" s="116" t="s">
        <v>3869</v>
      </c>
      <c r="D3899" s="116" t="s">
        <v>6220</v>
      </c>
      <c r="E3899" s="208">
        <v>29.91</v>
      </c>
    </row>
    <row r="3900" spans="2:5" ht="50.1" customHeight="1">
      <c r="B3900" s="209">
        <v>92927</v>
      </c>
      <c r="C3900" s="116" t="s">
        <v>3870</v>
      </c>
      <c r="D3900" s="116" t="s">
        <v>6220</v>
      </c>
      <c r="E3900" s="208">
        <v>29.91</v>
      </c>
    </row>
    <row r="3901" spans="2:5" ht="50.1" customHeight="1">
      <c r="B3901" s="209">
        <v>92928</v>
      </c>
      <c r="C3901" s="116" t="s">
        <v>3871</v>
      </c>
      <c r="D3901" s="116" t="s">
        <v>6220</v>
      </c>
      <c r="E3901" s="208">
        <v>34.200000000000003</v>
      </c>
    </row>
    <row r="3902" spans="2:5" ht="50.1" customHeight="1">
      <c r="B3902" s="209">
        <v>92929</v>
      </c>
      <c r="C3902" s="116" t="s">
        <v>3872</v>
      </c>
      <c r="D3902" s="116" t="s">
        <v>6220</v>
      </c>
      <c r="E3902" s="208">
        <v>34.200000000000003</v>
      </c>
    </row>
    <row r="3903" spans="2:5" ht="50.1" customHeight="1">
      <c r="B3903" s="209">
        <v>92930</v>
      </c>
      <c r="C3903" s="116" t="s">
        <v>3873</v>
      </c>
      <c r="D3903" s="116" t="s">
        <v>6220</v>
      </c>
      <c r="E3903" s="208">
        <v>34.200000000000003</v>
      </c>
    </row>
    <row r="3904" spans="2:5" ht="50.1" customHeight="1">
      <c r="B3904" s="209">
        <v>92931</v>
      </c>
      <c r="C3904" s="116" t="s">
        <v>3874</v>
      </c>
      <c r="D3904" s="116" t="s">
        <v>6220</v>
      </c>
      <c r="E3904" s="208">
        <v>45.42</v>
      </c>
    </row>
    <row r="3905" spans="2:5" ht="50.1" customHeight="1">
      <c r="B3905" s="209">
        <v>92932</v>
      </c>
      <c r="C3905" s="116" t="s">
        <v>3875</v>
      </c>
      <c r="D3905" s="116" t="s">
        <v>6220</v>
      </c>
      <c r="E3905" s="208">
        <v>45.42</v>
      </c>
    </row>
    <row r="3906" spans="2:5" ht="50.1" customHeight="1">
      <c r="B3906" s="209">
        <v>92933</v>
      </c>
      <c r="C3906" s="116" t="s">
        <v>3876</v>
      </c>
      <c r="D3906" s="116" t="s">
        <v>6220</v>
      </c>
      <c r="E3906" s="208">
        <v>45.42</v>
      </c>
    </row>
    <row r="3907" spans="2:5" ht="50.1" customHeight="1">
      <c r="B3907" s="209">
        <v>92934</v>
      </c>
      <c r="C3907" s="116" t="s">
        <v>3877</v>
      </c>
      <c r="D3907" s="116" t="s">
        <v>6220</v>
      </c>
      <c r="E3907" s="208">
        <v>66.83</v>
      </c>
    </row>
    <row r="3908" spans="2:5" ht="50.1" customHeight="1">
      <c r="B3908" s="209">
        <v>92935</v>
      </c>
      <c r="C3908" s="116" t="s">
        <v>3878</v>
      </c>
      <c r="D3908" s="116" t="s">
        <v>6220</v>
      </c>
      <c r="E3908" s="208">
        <v>66.83</v>
      </c>
    </row>
    <row r="3909" spans="2:5" ht="50.1" customHeight="1">
      <c r="B3909" s="209">
        <v>92936</v>
      </c>
      <c r="C3909" s="116" t="s">
        <v>3879</v>
      </c>
      <c r="D3909" s="116" t="s">
        <v>6220</v>
      </c>
      <c r="E3909" s="208">
        <v>92.24</v>
      </c>
    </row>
    <row r="3910" spans="2:5" ht="50.1" customHeight="1">
      <c r="B3910" s="209">
        <v>92937</v>
      </c>
      <c r="C3910" s="116" t="s">
        <v>3880</v>
      </c>
      <c r="D3910" s="116" t="s">
        <v>6220</v>
      </c>
      <c r="E3910" s="208">
        <v>92.24</v>
      </c>
    </row>
    <row r="3911" spans="2:5" ht="50.1" customHeight="1">
      <c r="B3911" s="209">
        <v>92938</v>
      </c>
      <c r="C3911" s="116" t="s">
        <v>3881</v>
      </c>
      <c r="D3911" s="116" t="s">
        <v>6220</v>
      </c>
      <c r="E3911" s="208">
        <v>18.12</v>
      </c>
    </row>
    <row r="3912" spans="2:5" ht="50.1" customHeight="1">
      <c r="B3912" s="209">
        <v>92939</v>
      </c>
      <c r="C3912" s="116" t="s">
        <v>3882</v>
      </c>
      <c r="D3912" s="116" t="s">
        <v>6220</v>
      </c>
      <c r="E3912" s="208">
        <v>18.29</v>
      </c>
    </row>
    <row r="3913" spans="2:5" ht="50.1" customHeight="1">
      <c r="B3913" s="209">
        <v>92940</v>
      </c>
      <c r="C3913" s="116" t="s">
        <v>3883</v>
      </c>
      <c r="D3913" s="116" t="s">
        <v>6220</v>
      </c>
      <c r="E3913" s="208">
        <v>23.03</v>
      </c>
    </row>
    <row r="3914" spans="2:5" ht="50.1" customHeight="1">
      <c r="B3914" s="209">
        <v>92941</v>
      </c>
      <c r="C3914" s="116" t="s">
        <v>3884</v>
      </c>
      <c r="D3914" s="116" t="s">
        <v>6220</v>
      </c>
      <c r="E3914" s="208">
        <v>23.02</v>
      </c>
    </row>
    <row r="3915" spans="2:5" ht="50.1" customHeight="1">
      <c r="B3915" s="209">
        <v>92942</v>
      </c>
      <c r="C3915" s="116" t="s">
        <v>3885</v>
      </c>
      <c r="D3915" s="116" t="s">
        <v>6220</v>
      </c>
      <c r="E3915" s="208">
        <v>23.02</v>
      </c>
    </row>
    <row r="3916" spans="2:5" ht="50.1" customHeight="1">
      <c r="B3916" s="209">
        <v>92943</v>
      </c>
      <c r="C3916" s="116" t="s">
        <v>3886</v>
      </c>
      <c r="D3916" s="116" t="s">
        <v>6220</v>
      </c>
      <c r="E3916" s="208">
        <v>26.35</v>
      </c>
    </row>
    <row r="3917" spans="2:5" ht="50.1" customHeight="1">
      <c r="B3917" s="209">
        <v>92944</v>
      </c>
      <c r="C3917" s="116" t="s">
        <v>3887</v>
      </c>
      <c r="D3917" s="116" t="s">
        <v>6220</v>
      </c>
      <c r="E3917" s="208">
        <v>26.35</v>
      </c>
    </row>
    <row r="3918" spans="2:5" ht="50.1" customHeight="1">
      <c r="B3918" s="209">
        <v>92945</v>
      </c>
      <c r="C3918" s="116" t="s">
        <v>3888</v>
      </c>
      <c r="D3918" s="116" t="s">
        <v>6220</v>
      </c>
      <c r="E3918" s="208">
        <v>26.35</v>
      </c>
    </row>
    <row r="3919" spans="2:5" ht="50.1" customHeight="1">
      <c r="B3919" s="209">
        <v>92946</v>
      </c>
      <c r="C3919" s="116" t="s">
        <v>3889</v>
      </c>
      <c r="D3919" s="116" t="s">
        <v>6220</v>
      </c>
      <c r="E3919" s="208">
        <v>36.380000000000003</v>
      </c>
    </row>
    <row r="3920" spans="2:5" ht="50.1" customHeight="1">
      <c r="B3920" s="209">
        <v>92947</v>
      </c>
      <c r="C3920" s="116" t="s">
        <v>3890</v>
      </c>
      <c r="D3920" s="116" t="s">
        <v>6220</v>
      </c>
      <c r="E3920" s="208">
        <v>36.380000000000003</v>
      </c>
    </row>
    <row r="3921" spans="2:5" ht="50.1" customHeight="1">
      <c r="B3921" s="209">
        <v>92948</v>
      </c>
      <c r="C3921" s="116" t="s">
        <v>3891</v>
      </c>
      <c r="D3921" s="116" t="s">
        <v>6220</v>
      </c>
      <c r="E3921" s="208">
        <v>36.380000000000003</v>
      </c>
    </row>
    <row r="3922" spans="2:5" ht="50.1" customHeight="1">
      <c r="B3922" s="209">
        <v>92949</v>
      </c>
      <c r="C3922" s="116" t="s">
        <v>3892</v>
      </c>
      <c r="D3922" s="116" t="s">
        <v>6220</v>
      </c>
      <c r="E3922" s="208">
        <v>56.01</v>
      </c>
    </row>
    <row r="3923" spans="2:5" ht="50.1" customHeight="1">
      <c r="B3923" s="209">
        <v>92950</v>
      </c>
      <c r="C3923" s="116" t="s">
        <v>3893</v>
      </c>
      <c r="D3923" s="116" t="s">
        <v>6220</v>
      </c>
      <c r="E3923" s="208">
        <v>56.01</v>
      </c>
    </row>
    <row r="3924" spans="2:5" ht="50.1" customHeight="1">
      <c r="B3924" s="209">
        <v>92951</v>
      </c>
      <c r="C3924" s="116" t="s">
        <v>3894</v>
      </c>
      <c r="D3924" s="116" t="s">
        <v>6220</v>
      </c>
      <c r="E3924" s="208">
        <v>79.650000000000006</v>
      </c>
    </row>
    <row r="3925" spans="2:5" ht="50.1" customHeight="1">
      <c r="B3925" s="209">
        <v>92952</v>
      </c>
      <c r="C3925" s="116" t="s">
        <v>3895</v>
      </c>
      <c r="D3925" s="116" t="s">
        <v>6220</v>
      </c>
      <c r="E3925" s="208">
        <v>79.650000000000006</v>
      </c>
    </row>
    <row r="3926" spans="2:5" ht="50.1" customHeight="1">
      <c r="B3926" s="209">
        <v>92953</v>
      </c>
      <c r="C3926" s="116" t="s">
        <v>3896</v>
      </c>
      <c r="D3926" s="116" t="s">
        <v>6220</v>
      </c>
      <c r="E3926" s="208">
        <v>15.68</v>
      </c>
    </row>
    <row r="3927" spans="2:5" ht="50.1" customHeight="1">
      <c r="B3927" s="209">
        <v>93050</v>
      </c>
      <c r="C3927" s="116" t="s">
        <v>3897</v>
      </c>
      <c r="D3927" s="116" t="s">
        <v>6220</v>
      </c>
      <c r="E3927" s="208">
        <v>7.03</v>
      </c>
    </row>
    <row r="3928" spans="2:5" ht="50.1" customHeight="1">
      <c r="B3928" s="209">
        <v>93051</v>
      </c>
      <c r="C3928" s="116" t="s">
        <v>3898</v>
      </c>
      <c r="D3928" s="116" t="s">
        <v>6220</v>
      </c>
      <c r="E3928" s="208">
        <v>6.51</v>
      </c>
    </row>
    <row r="3929" spans="2:5" ht="50.1" customHeight="1">
      <c r="B3929" s="209">
        <v>93052</v>
      </c>
      <c r="C3929" s="116" t="s">
        <v>3899</v>
      </c>
      <c r="D3929" s="116" t="s">
        <v>6220</v>
      </c>
      <c r="E3929" s="208">
        <v>299.94</v>
      </c>
    </row>
    <row r="3930" spans="2:5" ht="50.1" customHeight="1">
      <c r="B3930" s="209">
        <v>93054</v>
      </c>
      <c r="C3930" s="116" t="s">
        <v>3900</v>
      </c>
      <c r="D3930" s="116" t="s">
        <v>6220</v>
      </c>
      <c r="E3930" s="208">
        <v>13.14</v>
      </c>
    </row>
    <row r="3931" spans="2:5" ht="50.1" customHeight="1">
      <c r="B3931" s="209">
        <v>93055</v>
      </c>
      <c r="C3931" s="116" t="s">
        <v>3901</v>
      </c>
      <c r="D3931" s="116" t="s">
        <v>6220</v>
      </c>
      <c r="E3931" s="208">
        <v>26.43</v>
      </c>
    </row>
    <row r="3932" spans="2:5" ht="50.1" customHeight="1">
      <c r="B3932" s="209">
        <v>93056</v>
      </c>
      <c r="C3932" s="116" t="s">
        <v>3902</v>
      </c>
      <c r="D3932" s="116" t="s">
        <v>6220</v>
      </c>
      <c r="E3932" s="208">
        <v>10.18</v>
      </c>
    </row>
    <row r="3933" spans="2:5" ht="50.1" customHeight="1">
      <c r="B3933" s="209">
        <v>93057</v>
      </c>
      <c r="C3933" s="116" t="s">
        <v>3903</v>
      </c>
      <c r="D3933" s="116" t="s">
        <v>6220</v>
      </c>
      <c r="E3933" s="208">
        <v>8.94</v>
      </c>
    </row>
    <row r="3934" spans="2:5" ht="50.1" customHeight="1">
      <c r="B3934" s="209">
        <v>93058</v>
      </c>
      <c r="C3934" s="116" t="s">
        <v>3904</v>
      </c>
      <c r="D3934" s="116" t="s">
        <v>6220</v>
      </c>
      <c r="E3934" s="208">
        <v>329.86</v>
      </c>
    </row>
    <row r="3935" spans="2:5" ht="50.1" customHeight="1">
      <c r="B3935" s="209">
        <v>93059</v>
      </c>
      <c r="C3935" s="116" t="s">
        <v>3905</v>
      </c>
      <c r="D3935" s="116" t="s">
        <v>6220</v>
      </c>
      <c r="E3935" s="208">
        <v>17.97</v>
      </c>
    </row>
    <row r="3936" spans="2:5" ht="50.1" customHeight="1">
      <c r="B3936" s="209">
        <v>93060</v>
      </c>
      <c r="C3936" s="116" t="s">
        <v>3906</v>
      </c>
      <c r="D3936" s="116" t="s">
        <v>6220</v>
      </c>
      <c r="E3936" s="208">
        <v>45.85</v>
      </c>
    </row>
    <row r="3937" spans="2:5" ht="50.1" customHeight="1">
      <c r="B3937" s="209">
        <v>93061</v>
      </c>
      <c r="C3937" s="116" t="s">
        <v>3907</v>
      </c>
      <c r="D3937" s="116" t="s">
        <v>6220</v>
      </c>
      <c r="E3937" s="208">
        <v>18.78</v>
      </c>
    </row>
    <row r="3938" spans="2:5" ht="50.1" customHeight="1">
      <c r="B3938" s="209">
        <v>93062</v>
      </c>
      <c r="C3938" s="116" t="s">
        <v>3908</v>
      </c>
      <c r="D3938" s="116" t="s">
        <v>6220</v>
      </c>
      <c r="E3938" s="208">
        <v>16.37</v>
      </c>
    </row>
    <row r="3939" spans="2:5" ht="50.1" customHeight="1">
      <c r="B3939" s="209">
        <v>93063</v>
      </c>
      <c r="C3939" s="116" t="s">
        <v>3909</v>
      </c>
      <c r="D3939" s="116" t="s">
        <v>6220</v>
      </c>
      <c r="E3939" s="208">
        <v>377.83</v>
      </c>
    </row>
    <row r="3940" spans="2:5" ht="50.1" customHeight="1">
      <c r="B3940" s="209">
        <v>93064</v>
      </c>
      <c r="C3940" s="116" t="s">
        <v>3910</v>
      </c>
      <c r="D3940" s="116" t="s">
        <v>6220</v>
      </c>
      <c r="E3940" s="208">
        <v>28.81</v>
      </c>
    </row>
    <row r="3941" spans="2:5" ht="50.1" customHeight="1">
      <c r="B3941" s="209">
        <v>93065</v>
      </c>
      <c r="C3941" s="116" t="s">
        <v>3911</v>
      </c>
      <c r="D3941" s="116" t="s">
        <v>6220</v>
      </c>
      <c r="E3941" s="208">
        <v>27.03</v>
      </c>
    </row>
    <row r="3942" spans="2:5" ht="50.1" customHeight="1">
      <c r="B3942" s="209">
        <v>93066</v>
      </c>
      <c r="C3942" s="116" t="s">
        <v>3912</v>
      </c>
      <c r="D3942" s="116" t="s">
        <v>6220</v>
      </c>
      <c r="E3942" s="208">
        <v>474.25</v>
      </c>
    </row>
    <row r="3943" spans="2:5" ht="50.1" customHeight="1">
      <c r="B3943" s="209">
        <v>93067</v>
      </c>
      <c r="C3943" s="116" t="s">
        <v>3913</v>
      </c>
      <c r="D3943" s="116" t="s">
        <v>6220</v>
      </c>
      <c r="E3943" s="208">
        <v>42.55</v>
      </c>
    </row>
    <row r="3944" spans="2:5" ht="50.1" customHeight="1">
      <c r="B3944" s="209">
        <v>93068</v>
      </c>
      <c r="C3944" s="116" t="s">
        <v>3914</v>
      </c>
      <c r="D3944" s="116" t="s">
        <v>6220</v>
      </c>
      <c r="E3944" s="208">
        <v>37.32</v>
      </c>
    </row>
    <row r="3945" spans="2:5" ht="50.1" customHeight="1">
      <c r="B3945" s="209">
        <v>93069</v>
      </c>
      <c r="C3945" s="116" t="s">
        <v>3915</v>
      </c>
      <c r="D3945" s="116" t="s">
        <v>6220</v>
      </c>
      <c r="E3945" s="208">
        <v>657.15</v>
      </c>
    </row>
    <row r="3946" spans="2:5" ht="50.1" customHeight="1">
      <c r="B3946" s="209">
        <v>93070</v>
      </c>
      <c r="C3946" s="116" t="s">
        <v>3916</v>
      </c>
      <c r="D3946" s="116" t="s">
        <v>6220</v>
      </c>
      <c r="E3946" s="208">
        <v>106.44</v>
      </c>
    </row>
    <row r="3947" spans="2:5" ht="50.1" customHeight="1">
      <c r="B3947" s="209">
        <v>93071</v>
      </c>
      <c r="C3947" s="116" t="s">
        <v>3917</v>
      </c>
      <c r="D3947" s="116" t="s">
        <v>6220</v>
      </c>
      <c r="E3947" s="208">
        <v>98.9</v>
      </c>
    </row>
    <row r="3948" spans="2:5" ht="50.1" customHeight="1">
      <c r="B3948" s="209">
        <v>93072</v>
      </c>
      <c r="C3948" s="116" t="s">
        <v>3918</v>
      </c>
      <c r="D3948" s="116" t="s">
        <v>6220</v>
      </c>
      <c r="E3948" s="208">
        <v>866.96</v>
      </c>
    </row>
    <row r="3949" spans="2:5" ht="50.1" customHeight="1">
      <c r="B3949" s="209">
        <v>93073</v>
      </c>
      <c r="C3949" s="116" t="s">
        <v>3919</v>
      </c>
      <c r="D3949" s="116" t="s">
        <v>6220</v>
      </c>
      <c r="E3949" s="208">
        <v>48.38</v>
      </c>
    </row>
    <row r="3950" spans="2:5" ht="50.1" customHeight="1">
      <c r="B3950" s="209">
        <v>93074</v>
      </c>
      <c r="C3950" s="116" t="s">
        <v>3920</v>
      </c>
      <c r="D3950" s="116" t="s">
        <v>6220</v>
      </c>
      <c r="E3950" s="208">
        <v>7.97</v>
      </c>
    </row>
    <row r="3951" spans="2:5" ht="50.1" customHeight="1">
      <c r="B3951" s="209">
        <v>93075</v>
      </c>
      <c r="C3951" s="116" t="s">
        <v>3921</v>
      </c>
      <c r="D3951" s="116" t="s">
        <v>6220</v>
      </c>
      <c r="E3951" s="208">
        <v>12.94</v>
      </c>
    </row>
    <row r="3952" spans="2:5" ht="50.1" customHeight="1">
      <c r="B3952" s="209">
        <v>93076</v>
      </c>
      <c r="C3952" s="116" t="s">
        <v>3922</v>
      </c>
      <c r="D3952" s="116" t="s">
        <v>6220</v>
      </c>
      <c r="E3952" s="208">
        <v>12.66</v>
      </c>
    </row>
    <row r="3953" spans="2:5" ht="50.1" customHeight="1">
      <c r="B3953" s="209">
        <v>93077</v>
      </c>
      <c r="C3953" s="116" t="s">
        <v>3923</v>
      </c>
      <c r="D3953" s="116" t="s">
        <v>6220</v>
      </c>
      <c r="E3953" s="208">
        <v>18.25</v>
      </c>
    </row>
    <row r="3954" spans="2:5" ht="50.1" customHeight="1">
      <c r="B3954" s="209">
        <v>93078</v>
      </c>
      <c r="C3954" s="116" t="s">
        <v>3924</v>
      </c>
      <c r="D3954" s="116" t="s">
        <v>6220</v>
      </c>
      <c r="E3954" s="208">
        <v>19.71</v>
      </c>
    </row>
    <row r="3955" spans="2:5" ht="50.1" customHeight="1">
      <c r="B3955" s="209">
        <v>93079</v>
      </c>
      <c r="C3955" s="116" t="s">
        <v>3925</v>
      </c>
      <c r="D3955" s="116" t="s">
        <v>6220</v>
      </c>
      <c r="E3955" s="208">
        <v>17.510000000000002</v>
      </c>
    </row>
    <row r="3956" spans="2:5" ht="50.1" customHeight="1">
      <c r="B3956" s="209">
        <v>93080</v>
      </c>
      <c r="C3956" s="116" t="s">
        <v>3926</v>
      </c>
      <c r="D3956" s="116" t="s">
        <v>6220</v>
      </c>
      <c r="E3956" s="208">
        <v>5.22</v>
      </c>
    </row>
    <row r="3957" spans="2:5" ht="50.1" customHeight="1">
      <c r="B3957" s="209">
        <v>93081</v>
      </c>
      <c r="C3957" s="116" t="s">
        <v>3927</v>
      </c>
      <c r="D3957" s="116" t="s">
        <v>6220</v>
      </c>
      <c r="E3957" s="208">
        <v>11.53</v>
      </c>
    </row>
    <row r="3958" spans="2:5" ht="50.1" customHeight="1">
      <c r="B3958" s="209">
        <v>93082</v>
      </c>
      <c r="C3958" s="116" t="s">
        <v>3928</v>
      </c>
      <c r="D3958" s="116" t="s">
        <v>6220</v>
      </c>
      <c r="E3958" s="208">
        <v>14.04</v>
      </c>
    </row>
    <row r="3959" spans="2:5" ht="50.1" customHeight="1">
      <c r="B3959" s="209">
        <v>93083</v>
      </c>
      <c r="C3959" s="116" t="s">
        <v>3929</v>
      </c>
      <c r="D3959" s="116" t="s">
        <v>6220</v>
      </c>
      <c r="E3959" s="208">
        <v>259.45999999999998</v>
      </c>
    </row>
    <row r="3960" spans="2:5" ht="50.1" customHeight="1">
      <c r="B3960" s="209">
        <v>93084</v>
      </c>
      <c r="C3960" s="116" t="s">
        <v>3930</v>
      </c>
      <c r="D3960" s="116" t="s">
        <v>6220</v>
      </c>
      <c r="E3960" s="208">
        <v>8.39</v>
      </c>
    </row>
    <row r="3961" spans="2:5" ht="50.1" customHeight="1">
      <c r="B3961" s="209">
        <v>93085</v>
      </c>
      <c r="C3961" s="116" t="s">
        <v>3931</v>
      </c>
      <c r="D3961" s="116" t="s">
        <v>6220</v>
      </c>
      <c r="E3961" s="208">
        <v>7.87</v>
      </c>
    </row>
    <row r="3962" spans="2:5" ht="50.1" customHeight="1">
      <c r="B3962" s="209">
        <v>93086</v>
      </c>
      <c r="C3962" s="116" t="s">
        <v>3932</v>
      </c>
      <c r="D3962" s="116" t="s">
        <v>6220</v>
      </c>
      <c r="E3962" s="208">
        <v>301.3</v>
      </c>
    </row>
    <row r="3963" spans="2:5" ht="50.1" customHeight="1">
      <c r="B3963" s="209">
        <v>93087</v>
      </c>
      <c r="C3963" s="116" t="s">
        <v>3933</v>
      </c>
      <c r="D3963" s="116" t="s">
        <v>6220</v>
      </c>
      <c r="E3963" s="208">
        <v>12.55</v>
      </c>
    </row>
    <row r="3964" spans="2:5" ht="50.1" customHeight="1">
      <c r="B3964" s="209">
        <v>93088</v>
      </c>
      <c r="C3964" s="116" t="s">
        <v>3934</v>
      </c>
      <c r="D3964" s="116" t="s">
        <v>6220</v>
      </c>
      <c r="E3964" s="208">
        <v>14.59</v>
      </c>
    </row>
    <row r="3965" spans="2:5" ht="50.1" customHeight="1">
      <c r="B3965" s="209">
        <v>93089</v>
      </c>
      <c r="C3965" s="116" t="s">
        <v>3935</v>
      </c>
      <c r="D3965" s="116" t="s">
        <v>6220</v>
      </c>
      <c r="E3965" s="208">
        <v>27.79</v>
      </c>
    </row>
    <row r="3966" spans="2:5" ht="50.1" customHeight="1">
      <c r="B3966" s="209">
        <v>93090</v>
      </c>
      <c r="C3966" s="116" t="s">
        <v>3936</v>
      </c>
      <c r="D3966" s="116" t="s">
        <v>6220</v>
      </c>
      <c r="E3966" s="208">
        <v>11.53</v>
      </c>
    </row>
    <row r="3967" spans="2:5" ht="50.1" customHeight="1">
      <c r="B3967" s="209">
        <v>93091</v>
      </c>
      <c r="C3967" s="116" t="s">
        <v>3937</v>
      </c>
      <c r="D3967" s="116" t="s">
        <v>6220</v>
      </c>
      <c r="E3967" s="208">
        <v>10.29</v>
      </c>
    </row>
    <row r="3968" spans="2:5" ht="50.1" customHeight="1">
      <c r="B3968" s="209">
        <v>93092</v>
      </c>
      <c r="C3968" s="116" t="s">
        <v>3938</v>
      </c>
      <c r="D3968" s="116" t="s">
        <v>6220</v>
      </c>
      <c r="E3968" s="208">
        <v>331.21</v>
      </c>
    </row>
    <row r="3969" spans="2:5" ht="50.1" customHeight="1">
      <c r="B3969" s="209">
        <v>93093</v>
      </c>
      <c r="C3969" s="116" t="s">
        <v>3939</v>
      </c>
      <c r="D3969" s="116" t="s">
        <v>6220</v>
      </c>
      <c r="E3969" s="208">
        <v>19.32</v>
      </c>
    </row>
    <row r="3970" spans="2:5" ht="50.1" customHeight="1">
      <c r="B3970" s="209">
        <v>93094</v>
      </c>
      <c r="C3970" s="116" t="s">
        <v>3940</v>
      </c>
      <c r="D3970" s="116" t="s">
        <v>6220</v>
      </c>
      <c r="E3970" s="208">
        <v>47.2</v>
      </c>
    </row>
    <row r="3971" spans="2:5" ht="50.1" customHeight="1">
      <c r="B3971" s="209">
        <v>93095</v>
      </c>
      <c r="C3971" s="116" t="s">
        <v>3941</v>
      </c>
      <c r="D3971" s="116" t="s">
        <v>6220</v>
      </c>
      <c r="E3971" s="208">
        <v>35.97</v>
      </c>
    </row>
    <row r="3972" spans="2:5" ht="50.1" customHeight="1">
      <c r="B3972" s="209">
        <v>93096</v>
      </c>
      <c r="C3972" s="116" t="s">
        <v>3942</v>
      </c>
      <c r="D3972" s="116" t="s">
        <v>6220</v>
      </c>
      <c r="E3972" s="208">
        <v>51.06</v>
      </c>
    </row>
    <row r="3973" spans="2:5" ht="50.1" customHeight="1">
      <c r="B3973" s="209">
        <v>93097</v>
      </c>
      <c r="C3973" s="116" t="s">
        <v>3943</v>
      </c>
      <c r="D3973" s="116" t="s">
        <v>6220</v>
      </c>
      <c r="E3973" s="208">
        <v>8.1300000000000008</v>
      </c>
    </row>
    <row r="3974" spans="2:5" ht="50.1" customHeight="1">
      <c r="B3974" s="209">
        <v>93098</v>
      </c>
      <c r="C3974" s="116" t="s">
        <v>3944</v>
      </c>
      <c r="D3974" s="116" t="s">
        <v>6220</v>
      </c>
      <c r="E3974" s="208">
        <v>13.1</v>
      </c>
    </row>
    <row r="3975" spans="2:5" ht="50.1" customHeight="1">
      <c r="B3975" s="209">
        <v>93099</v>
      </c>
      <c r="C3975" s="116" t="s">
        <v>3945</v>
      </c>
      <c r="D3975" s="116" t="s">
        <v>6220</v>
      </c>
      <c r="E3975" s="208">
        <v>14.51</v>
      </c>
    </row>
    <row r="3976" spans="2:5" ht="50.1" customHeight="1">
      <c r="B3976" s="209">
        <v>93100</v>
      </c>
      <c r="C3976" s="116" t="s">
        <v>3946</v>
      </c>
      <c r="D3976" s="116" t="s">
        <v>6220</v>
      </c>
      <c r="E3976" s="208">
        <v>20.100000000000001</v>
      </c>
    </row>
    <row r="3977" spans="2:5" ht="50.1" customHeight="1">
      <c r="B3977" s="209">
        <v>93101</v>
      </c>
      <c r="C3977" s="116" t="s">
        <v>3947</v>
      </c>
      <c r="D3977" s="116" t="s">
        <v>6220</v>
      </c>
      <c r="E3977" s="208">
        <v>21.56</v>
      </c>
    </row>
    <row r="3978" spans="2:5" ht="50.1" customHeight="1">
      <c r="B3978" s="209">
        <v>93102</v>
      </c>
      <c r="C3978" s="116" t="s">
        <v>3948</v>
      </c>
      <c r="D3978" s="116" t="s">
        <v>6220</v>
      </c>
      <c r="E3978" s="208">
        <v>19.2</v>
      </c>
    </row>
    <row r="3979" spans="2:5" ht="50.1" customHeight="1">
      <c r="B3979" s="209">
        <v>93103</v>
      </c>
      <c r="C3979" s="116" t="s">
        <v>3949</v>
      </c>
      <c r="D3979" s="116" t="s">
        <v>6220</v>
      </c>
      <c r="E3979" s="208">
        <v>5.34</v>
      </c>
    </row>
    <row r="3980" spans="2:5" ht="50.1" customHeight="1">
      <c r="B3980" s="209">
        <v>93104</v>
      </c>
      <c r="C3980" s="116" t="s">
        <v>3950</v>
      </c>
      <c r="D3980" s="116" t="s">
        <v>6220</v>
      </c>
      <c r="E3980" s="208">
        <v>11.65</v>
      </c>
    </row>
    <row r="3981" spans="2:5" ht="50.1" customHeight="1">
      <c r="B3981" s="209">
        <v>93105</v>
      </c>
      <c r="C3981" s="116" t="s">
        <v>3951</v>
      </c>
      <c r="D3981" s="116" t="s">
        <v>6220</v>
      </c>
      <c r="E3981" s="208">
        <v>14.16</v>
      </c>
    </row>
    <row r="3982" spans="2:5" ht="50.1" customHeight="1">
      <c r="B3982" s="209">
        <v>93106</v>
      </c>
      <c r="C3982" s="116" t="s">
        <v>3952</v>
      </c>
      <c r="D3982" s="116" t="s">
        <v>6220</v>
      </c>
      <c r="E3982" s="208">
        <v>259.58</v>
      </c>
    </row>
    <row r="3983" spans="2:5" ht="50.1" customHeight="1">
      <c r="B3983" s="209">
        <v>93107</v>
      </c>
      <c r="C3983" s="116" t="s">
        <v>3953</v>
      </c>
      <c r="D3983" s="116" t="s">
        <v>6220</v>
      </c>
      <c r="E3983" s="208">
        <v>9.6</v>
      </c>
    </row>
    <row r="3984" spans="2:5" ht="50.1" customHeight="1">
      <c r="B3984" s="209">
        <v>93108</v>
      </c>
      <c r="C3984" s="116" t="s">
        <v>3954</v>
      </c>
      <c r="D3984" s="116" t="s">
        <v>6220</v>
      </c>
      <c r="E3984" s="208">
        <v>9.08</v>
      </c>
    </row>
    <row r="3985" spans="2:5" ht="50.1" customHeight="1">
      <c r="B3985" s="209">
        <v>93109</v>
      </c>
      <c r="C3985" s="116" t="s">
        <v>3955</v>
      </c>
      <c r="D3985" s="116" t="s">
        <v>6220</v>
      </c>
      <c r="E3985" s="208">
        <v>302.51</v>
      </c>
    </row>
    <row r="3986" spans="2:5" ht="50.1" customHeight="1">
      <c r="B3986" s="209">
        <v>93110</v>
      </c>
      <c r="C3986" s="116" t="s">
        <v>3956</v>
      </c>
      <c r="D3986" s="116" t="s">
        <v>6220</v>
      </c>
      <c r="E3986" s="208">
        <v>13.76</v>
      </c>
    </row>
    <row r="3987" spans="2:5" ht="50.1" customHeight="1">
      <c r="B3987" s="209">
        <v>93111</v>
      </c>
      <c r="C3987" s="116" t="s">
        <v>3957</v>
      </c>
      <c r="D3987" s="116" t="s">
        <v>6220</v>
      </c>
      <c r="E3987" s="208">
        <v>15.71</v>
      </c>
    </row>
    <row r="3988" spans="2:5" ht="50.1" customHeight="1">
      <c r="B3988" s="209">
        <v>93112</v>
      </c>
      <c r="C3988" s="116" t="s">
        <v>3958</v>
      </c>
      <c r="D3988" s="116" t="s">
        <v>6220</v>
      </c>
      <c r="E3988" s="208">
        <v>29</v>
      </c>
    </row>
    <row r="3989" spans="2:5" ht="50.1" customHeight="1">
      <c r="B3989" s="209">
        <v>93113</v>
      </c>
      <c r="C3989" s="116" t="s">
        <v>3959</v>
      </c>
      <c r="D3989" s="116" t="s">
        <v>6220</v>
      </c>
      <c r="E3989" s="208">
        <v>13.74</v>
      </c>
    </row>
    <row r="3990" spans="2:5" ht="50.1" customHeight="1">
      <c r="B3990" s="209">
        <v>93114</v>
      </c>
      <c r="C3990" s="116" t="s">
        <v>3960</v>
      </c>
      <c r="D3990" s="116" t="s">
        <v>6220</v>
      </c>
      <c r="E3990" s="208">
        <v>21.53</v>
      </c>
    </row>
    <row r="3991" spans="2:5" ht="50.1" customHeight="1">
      <c r="B3991" s="209">
        <v>93115</v>
      </c>
      <c r="C3991" s="116" t="s">
        <v>3961</v>
      </c>
      <c r="D3991" s="116" t="s">
        <v>6220</v>
      </c>
      <c r="E3991" s="208">
        <v>49.41</v>
      </c>
    </row>
    <row r="3992" spans="2:5" ht="50.1" customHeight="1">
      <c r="B3992" s="209">
        <v>93116</v>
      </c>
      <c r="C3992" s="116" t="s">
        <v>3962</v>
      </c>
      <c r="D3992" s="116" t="s">
        <v>6220</v>
      </c>
      <c r="E3992" s="208">
        <v>333.42</v>
      </c>
    </row>
    <row r="3993" spans="2:5" ht="50.1" customHeight="1">
      <c r="B3993" s="209">
        <v>93117</v>
      </c>
      <c r="C3993" s="116" t="s">
        <v>3963</v>
      </c>
      <c r="D3993" s="116" t="s">
        <v>6220</v>
      </c>
      <c r="E3993" s="208">
        <v>36.17</v>
      </c>
    </row>
    <row r="3994" spans="2:5" ht="50.1" customHeight="1">
      <c r="B3994" s="209">
        <v>93118</v>
      </c>
      <c r="C3994" s="116" t="s">
        <v>3964</v>
      </c>
      <c r="D3994" s="116" t="s">
        <v>6220</v>
      </c>
      <c r="E3994" s="208">
        <v>53.51</v>
      </c>
    </row>
    <row r="3995" spans="2:5" ht="50.1" customHeight="1">
      <c r="B3995" s="209">
        <v>93119</v>
      </c>
      <c r="C3995" s="116" t="s">
        <v>3965</v>
      </c>
      <c r="D3995" s="116" t="s">
        <v>6220</v>
      </c>
      <c r="E3995" s="208">
        <v>10.66</v>
      </c>
    </row>
    <row r="3996" spans="2:5" ht="50.1" customHeight="1">
      <c r="B3996" s="209">
        <v>93120</v>
      </c>
      <c r="C3996" s="116" t="s">
        <v>3966</v>
      </c>
      <c r="D3996" s="116" t="s">
        <v>6220</v>
      </c>
      <c r="E3996" s="208">
        <v>16.25</v>
      </c>
    </row>
    <row r="3997" spans="2:5" ht="50.1" customHeight="1">
      <c r="B3997" s="209">
        <v>93121</v>
      </c>
      <c r="C3997" s="116" t="s">
        <v>3967</v>
      </c>
      <c r="D3997" s="116" t="s">
        <v>6220</v>
      </c>
      <c r="E3997" s="208">
        <v>17.71</v>
      </c>
    </row>
    <row r="3998" spans="2:5" ht="50.1" customHeight="1">
      <c r="B3998" s="209">
        <v>93122</v>
      </c>
      <c r="C3998" s="116" t="s">
        <v>3968</v>
      </c>
      <c r="D3998" s="116" t="s">
        <v>6220</v>
      </c>
      <c r="E3998" s="208">
        <v>15.52</v>
      </c>
    </row>
    <row r="3999" spans="2:5" ht="50.1" customHeight="1">
      <c r="B3999" s="209">
        <v>93123</v>
      </c>
      <c r="C3999" s="116" t="s">
        <v>3969</v>
      </c>
      <c r="D3999" s="116" t="s">
        <v>6220</v>
      </c>
      <c r="E3999" s="208">
        <v>33.72</v>
      </c>
    </row>
    <row r="4000" spans="2:5" ht="50.1" customHeight="1">
      <c r="B4000" s="209">
        <v>93124</v>
      </c>
      <c r="C4000" s="116" t="s">
        <v>3970</v>
      </c>
      <c r="D4000" s="116" t="s">
        <v>6220</v>
      </c>
      <c r="E4000" s="208">
        <v>52.8</v>
      </c>
    </row>
    <row r="4001" spans="2:5" ht="50.1" customHeight="1">
      <c r="B4001" s="209">
        <v>93125</v>
      </c>
      <c r="C4001" s="116" t="s">
        <v>3971</v>
      </c>
      <c r="D4001" s="116" t="s">
        <v>6220</v>
      </c>
      <c r="E4001" s="208">
        <v>76.66</v>
      </c>
    </row>
    <row r="4002" spans="2:5" ht="50.1" customHeight="1">
      <c r="B4002" s="209">
        <v>93126</v>
      </c>
      <c r="C4002" s="116" t="s">
        <v>3972</v>
      </c>
      <c r="D4002" s="116" t="s">
        <v>6220</v>
      </c>
      <c r="E4002" s="208">
        <v>169.13</v>
      </c>
    </row>
    <row r="4003" spans="2:5" ht="50.1" customHeight="1">
      <c r="B4003" s="209">
        <v>93133</v>
      </c>
      <c r="C4003" s="116" t="s">
        <v>3973</v>
      </c>
      <c r="D4003" s="116" t="s">
        <v>6220</v>
      </c>
      <c r="E4003" s="208">
        <v>12.5</v>
      </c>
    </row>
    <row r="4004" spans="2:5" ht="50.1" customHeight="1">
      <c r="B4004" s="209">
        <v>94465</v>
      </c>
      <c r="C4004" s="116" t="s">
        <v>3974</v>
      </c>
      <c r="D4004" s="116" t="s">
        <v>6220</v>
      </c>
      <c r="E4004" s="208">
        <v>33.46</v>
      </c>
    </row>
    <row r="4005" spans="2:5" ht="50.1" customHeight="1">
      <c r="B4005" s="209">
        <v>94466</v>
      </c>
      <c r="C4005" s="116" t="s">
        <v>3975</v>
      </c>
      <c r="D4005" s="116" t="s">
        <v>6220</v>
      </c>
      <c r="E4005" s="208">
        <v>33.47</v>
      </c>
    </row>
    <row r="4006" spans="2:5" ht="50.1" customHeight="1">
      <c r="B4006" s="209">
        <v>94467</v>
      </c>
      <c r="C4006" s="116" t="s">
        <v>3976</v>
      </c>
      <c r="D4006" s="116" t="s">
        <v>6220</v>
      </c>
      <c r="E4006" s="208">
        <v>51.54</v>
      </c>
    </row>
    <row r="4007" spans="2:5" ht="50.1" customHeight="1">
      <c r="B4007" s="209">
        <v>94468</v>
      </c>
      <c r="C4007" s="116" t="s">
        <v>3977</v>
      </c>
      <c r="D4007" s="116" t="s">
        <v>6220</v>
      </c>
      <c r="E4007" s="208">
        <v>45.12</v>
      </c>
    </row>
    <row r="4008" spans="2:5" ht="50.1" customHeight="1">
      <c r="B4008" s="209">
        <v>94469</v>
      </c>
      <c r="C4008" s="116" t="s">
        <v>3978</v>
      </c>
      <c r="D4008" s="116" t="s">
        <v>6220</v>
      </c>
      <c r="E4008" s="208">
        <v>74.8</v>
      </c>
    </row>
    <row r="4009" spans="2:5" ht="50.1" customHeight="1">
      <c r="B4009" s="209">
        <v>94470</v>
      </c>
      <c r="C4009" s="116" t="s">
        <v>3979</v>
      </c>
      <c r="D4009" s="116" t="s">
        <v>6220</v>
      </c>
      <c r="E4009" s="208">
        <v>69.08</v>
      </c>
    </row>
    <row r="4010" spans="2:5" ht="50.1" customHeight="1">
      <c r="B4010" s="209">
        <v>94471</v>
      </c>
      <c r="C4010" s="116" t="s">
        <v>3980</v>
      </c>
      <c r="D4010" s="116" t="s">
        <v>6220</v>
      </c>
      <c r="E4010" s="208">
        <v>48.26</v>
      </c>
    </row>
    <row r="4011" spans="2:5" ht="50.1" customHeight="1">
      <c r="B4011" s="209">
        <v>94472</v>
      </c>
      <c r="C4011" s="116" t="s">
        <v>3981</v>
      </c>
      <c r="D4011" s="116" t="s">
        <v>6220</v>
      </c>
      <c r="E4011" s="208">
        <v>49.69</v>
      </c>
    </row>
    <row r="4012" spans="2:5" ht="50.1" customHeight="1">
      <c r="B4012" s="209">
        <v>94473</v>
      </c>
      <c r="C4012" s="116" t="s">
        <v>3982</v>
      </c>
      <c r="D4012" s="116" t="s">
        <v>6220</v>
      </c>
      <c r="E4012" s="208">
        <v>73.819999999999993</v>
      </c>
    </row>
    <row r="4013" spans="2:5" ht="50.1" customHeight="1">
      <c r="B4013" s="209">
        <v>94474</v>
      </c>
      <c r="C4013" s="116" t="s">
        <v>3983</v>
      </c>
      <c r="D4013" s="116" t="s">
        <v>6220</v>
      </c>
      <c r="E4013" s="208">
        <v>80.099999999999994</v>
      </c>
    </row>
    <row r="4014" spans="2:5" ht="50.1" customHeight="1">
      <c r="B4014" s="209">
        <v>94475</v>
      </c>
      <c r="C4014" s="116" t="s">
        <v>3984</v>
      </c>
      <c r="D4014" s="116" t="s">
        <v>6220</v>
      </c>
      <c r="E4014" s="208">
        <v>101.37</v>
      </c>
    </row>
    <row r="4015" spans="2:5" ht="50.1" customHeight="1">
      <c r="B4015" s="209">
        <v>94476</v>
      </c>
      <c r="C4015" s="116" t="s">
        <v>3985</v>
      </c>
      <c r="D4015" s="116" t="s">
        <v>6220</v>
      </c>
      <c r="E4015" s="208">
        <v>113.48</v>
      </c>
    </row>
    <row r="4016" spans="2:5" ht="50.1" customHeight="1">
      <c r="B4016" s="209">
        <v>94477</v>
      </c>
      <c r="C4016" s="116" t="s">
        <v>3986</v>
      </c>
      <c r="D4016" s="116" t="s">
        <v>6220</v>
      </c>
      <c r="E4016" s="208">
        <v>64.209999999999994</v>
      </c>
    </row>
    <row r="4017" spans="2:5" ht="50.1" customHeight="1">
      <c r="B4017" s="209">
        <v>94478</v>
      </c>
      <c r="C4017" s="116" t="s">
        <v>3987</v>
      </c>
      <c r="D4017" s="116" t="s">
        <v>6220</v>
      </c>
      <c r="E4017" s="208">
        <v>101.46</v>
      </c>
    </row>
    <row r="4018" spans="2:5" ht="50.1" customHeight="1">
      <c r="B4018" s="209">
        <v>94479</v>
      </c>
      <c r="C4018" s="116" t="s">
        <v>3988</v>
      </c>
      <c r="D4018" s="116" t="s">
        <v>6220</v>
      </c>
      <c r="E4018" s="208">
        <v>133.9</v>
      </c>
    </row>
    <row r="4019" spans="2:5" ht="50.1" customHeight="1">
      <c r="B4019" s="209">
        <v>94606</v>
      </c>
      <c r="C4019" s="116" t="s">
        <v>3989</v>
      </c>
      <c r="D4019" s="116" t="s">
        <v>6220</v>
      </c>
      <c r="E4019" s="208">
        <v>47.78</v>
      </c>
    </row>
    <row r="4020" spans="2:5" ht="50.1" customHeight="1">
      <c r="B4020" s="209">
        <v>94608</v>
      </c>
      <c r="C4020" s="116" t="s">
        <v>3990</v>
      </c>
      <c r="D4020" s="116" t="s">
        <v>6220</v>
      </c>
      <c r="E4020" s="208">
        <v>114.07</v>
      </c>
    </row>
    <row r="4021" spans="2:5" ht="50.1" customHeight="1">
      <c r="B4021" s="209">
        <v>94610</v>
      </c>
      <c r="C4021" s="116" t="s">
        <v>3991</v>
      </c>
      <c r="D4021" s="116" t="s">
        <v>6220</v>
      </c>
      <c r="E4021" s="208">
        <v>168.52</v>
      </c>
    </row>
    <row r="4022" spans="2:5" ht="50.1" customHeight="1">
      <c r="B4022" s="209">
        <v>94612</v>
      </c>
      <c r="C4022" s="116" t="s">
        <v>3992</v>
      </c>
      <c r="D4022" s="116" t="s">
        <v>6220</v>
      </c>
      <c r="E4022" s="208">
        <v>235.44</v>
      </c>
    </row>
    <row r="4023" spans="2:5" ht="50.1" customHeight="1">
      <c r="B4023" s="209">
        <v>94614</v>
      </c>
      <c r="C4023" s="116" t="s">
        <v>3993</v>
      </c>
      <c r="D4023" s="116" t="s">
        <v>6220</v>
      </c>
      <c r="E4023" s="208">
        <v>80.38</v>
      </c>
    </row>
    <row r="4024" spans="2:5" ht="50.1" customHeight="1">
      <c r="B4024" s="209">
        <v>94615</v>
      </c>
      <c r="C4024" s="116" t="s">
        <v>3994</v>
      </c>
      <c r="D4024" s="116" t="s">
        <v>6220</v>
      </c>
      <c r="E4024" s="208">
        <v>90.78</v>
      </c>
    </row>
    <row r="4025" spans="2:5" ht="50.1" customHeight="1">
      <c r="B4025" s="209">
        <v>94616</v>
      </c>
      <c r="C4025" s="116" t="s">
        <v>3995</v>
      </c>
      <c r="D4025" s="116" t="s">
        <v>6220</v>
      </c>
      <c r="E4025" s="208">
        <v>217.14</v>
      </c>
    </row>
    <row r="4026" spans="2:5" ht="50.1" customHeight="1">
      <c r="B4026" s="209">
        <v>94617</v>
      </c>
      <c r="C4026" s="116" t="s">
        <v>3996</v>
      </c>
      <c r="D4026" s="116" t="s">
        <v>6220</v>
      </c>
      <c r="E4026" s="208">
        <v>180.96</v>
      </c>
    </row>
    <row r="4027" spans="2:5" ht="50.1" customHeight="1">
      <c r="B4027" s="209">
        <v>94618</v>
      </c>
      <c r="C4027" s="116" t="s">
        <v>3997</v>
      </c>
      <c r="D4027" s="116" t="s">
        <v>6220</v>
      </c>
      <c r="E4027" s="208">
        <v>213.59</v>
      </c>
    </row>
    <row r="4028" spans="2:5" ht="50.1" customHeight="1">
      <c r="B4028" s="209">
        <v>94620</v>
      </c>
      <c r="C4028" s="116" t="s">
        <v>3998</v>
      </c>
      <c r="D4028" s="116" t="s">
        <v>6220</v>
      </c>
      <c r="E4028" s="208">
        <v>484.23</v>
      </c>
    </row>
    <row r="4029" spans="2:5" ht="50.1" customHeight="1">
      <c r="B4029" s="209">
        <v>94622</v>
      </c>
      <c r="C4029" s="116" t="s">
        <v>3999</v>
      </c>
      <c r="D4029" s="116" t="s">
        <v>6220</v>
      </c>
      <c r="E4029" s="208">
        <v>117.15</v>
      </c>
    </row>
    <row r="4030" spans="2:5" ht="50.1" customHeight="1">
      <c r="B4030" s="209">
        <v>94623</v>
      </c>
      <c r="C4030" s="116" t="s">
        <v>4000</v>
      </c>
      <c r="D4030" s="116" t="s">
        <v>6220</v>
      </c>
      <c r="E4030" s="208">
        <v>269.27</v>
      </c>
    </row>
    <row r="4031" spans="2:5" ht="50.1" customHeight="1">
      <c r="B4031" s="209">
        <v>94624</v>
      </c>
      <c r="C4031" s="116" t="s">
        <v>4001</v>
      </c>
      <c r="D4031" s="116" t="s">
        <v>6220</v>
      </c>
      <c r="E4031" s="208">
        <v>407.74</v>
      </c>
    </row>
    <row r="4032" spans="2:5" ht="50.1" customHeight="1">
      <c r="B4032" s="209">
        <v>94625</v>
      </c>
      <c r="C4032" s="116" t="s">
        <v>4002</v>
      </c>
      <c r="D4032" s="116" t="s">
        <v>6220</v>
      </c>
      <c r="E4032" s="208">
        <v>843.04</v>
      </c>
    </row>
    <row r="4033" spans="2:5" ht="50.1" customHeight="1">
      <c r="B4033" s="209">
        <v>94656</v>
      </c>
      <c r="C4033" s="116" t="s">
        <v>4003</v>
      </c>
      <c r="D4033" s="116" t="s">
        <v>6220</v>
      </c>
      <c r="E4033" s="208">
        <v>3.97</v>
      </c>
    </row>
    <row r="4034" spans="2:5" ht="50.1" customHeight="1">
      <c r="B4034" s="209">
        <v>94657</v>
      </c>
      <c r="C4034" s="116" t="s">
        <v>4004</v>
      </c>
      <c r="D4034" s="116" t="s">
        <v>6220</v>
      </c>
      <c r="E4034" s="208">
        <v>3.91</v>
      </c>
    </row>
    <row r="4035" spans="2:5" ht="50.1" customHeight="1">
      <c r="B4035" s="209">
        <v>94658</v>
      </c>
      <c r="C4035" s="116" t="s">
        <v>4005</v>
      </c>
      <c r="D4035" s="116" t="s">
        <v>6220</v>
      </c>
      <c r="E4035" s="208">
        <v>4.5599999999999996</v>
      </c>
    </row>
    <row r="4036" spans="2:5" ht="50.1" customHeight="1">
      <c r="B4036" s="209">
        <v>94659</v>
      </c>
      <c r="C4036" s="116" t="s">
        <v>4006</v>
      </c>
      <c r="D4036" s="116" t="s">
        <v>6220</v>
      </c>
      <c r="E4036" s="208">
        <v>4.62</v>
      </c>
    </row>
    <row r="4037" spans="2:5" ht="50.1" customHeight="1">
      <c r="B4037" s="209">
        <v>94660</v>
      </c>
      <c r="C4037" s="116" t="s">
        <v>4007</v>
      </c>
      <c r="D4037" s="116" t="s">
        <v>6220</v>
      </c>
      <c r="E4037" s="208">
        <v>7.37</v>
      </c>
    </row>
    <row r="4038" spans="2:5" ht="50.1" customHeight="1">
      <c r="B4038" s="209">
        <v>94661</v>
      </c>
      <c r="C4038" s="116" t="s">
        <v>4008</v>
      </c>
      <c r="D4038" s="116" t="s">
        <v>6220</v>
      </c>
      <c r="E4038" s="208">
        <v>7.66</v>
      </c>
    </row>
    <row r="4039" spans="2:5" ht="50.1" customHeight="1">
      <c r="B4039" s="209">
        <v>94662</v>
      </c>
      <c r="C4039" s="116" t="s">
        <v>4009</v>
      </c>
      <c r="D4039" s="116" t="s">
        <v>6220</v>
      </c>
      <c r="E4039" s="208">
        <v>7.97</v>
      </c>
    </row>
    <row r="4040" spans="2:5" ht="50.1" customHeight="1">
      <c r="B4040" s="209">
        <v>94663</v>
      </c>
      <c r="C4040" s="116" t="s">
        <v>4010</v>
      </c>
      <c r="D4040" s="116" t="s">
        <v>6220</v>
      </c>
      <c r="E4040" s="208">
        <v>8.08</v>
      </c>
    </row>
    <row r="4041" spans="2:5" ht="50.1" customHeight="1">
      <c r="B4041" s="209">
        <v>94664</v>
      </c>
      <c r="C4041" s="116" t="s">
        <v>4011</v>
      </c>
      <c r="D4041" s="116" t="s">
        <v>6220</v>
      </c>
      <c r="E4041" s="208">
        <v>16.850000000000001</v>
      </c>
    </row>
    <row r="4042" spans="2:5" ht="50.1" customHeight="1">
      <c r="B4042" s="209">
        <v>94665</v>
      </c>
      <c r="C4042" s="116" t="s">
        <v>4012</v>
      </c>
      <c r="D4042" s="116" t="s">
        <v>6220</v>
      </c>
      <c r="E4042" s="208">
        <v>16.84</v>
      </c>
    </row>
    <row r="4043" spans="2:5" ht="50.1" customHeight="1">
      <c r="B4043" s="209">
        <v>94666</v>
      </c>
      <c r="C4043" s="116" t="s">
        <v>4013</v>
      </c>
      <c r="D4043" s="116" t="s">
        <v>6220</v>
      </c>
      <c r="E4043" s="208">
        <v>20.27</v>
      </c>
    </row>
    <row r="4044" spans="2:5" ht="50.1" customHeight="1">
      <c r="B4044" s="209">
        <v>94667</v>
      </c>
      <c r="C4044" s="116" t="s">
        <v>4014</v>
      </c>
      <c r="D4044" s="116" t="s">
        <v>6220</v>
      </c>
      <c r="E4044" s="208">
        <v>22.4</v>
      </c>
    </row>
    <row r="4045" spans="2:5" ht="50.1" customHeight="1">
      <c r="B4045" s="209">
        <v>94668</v>
      </c>
      <c r="C4045" s="116" t="s">
        <v>4015</v>
      </c>
      <c r="D4045" s="116" t="s">
        <v>6220</v>
      </c>
      <c r="E4045" s="208">
        <v>34.75</v>
      </c>
    </row>
    <row r="4046" spans="2:5" ht="50.1" customHeight="1">
      <c r="B4046" s="209">
        <v>94669</v>
      </c>
      <c r="C4046" s="116" t="s">
        <v>4016</v>
      </c>
      <c r="D4046" s="116" t="s">
        <v>6220</v>
      </c>
      <c r="E4046" s="208">
        <v>46.71</v>
      </c>
    </row>
    <row r="4047" spans="2:5" ht="50.1" customHeight="1">
      <c r="B4047" s="209">
        <v>94670</v>
      </c>
      <c r="C4047" s="116" t="s">
        <v>4017</v>
      </c>
      <c r="D4047" s="116" t="s">
        <v>6220</v>
      </c>
      <c r="E4047" s="208">
        <v>45.4</v>
      </c>
    </row>
    <row r="4048" spans="2:5" ht="50.1" customHeight="1">
      <c r="B4048" s="209">
        <v>94671</v>
      </c>
      <c r="C4048" s="116" t="s">
        <v>4018</v>
      </c>
      <c r="D4048" s="116" t="s">
        <v>6220</v>
      </c>
      <c r="E4048" s="208">
        <v>65.319999999999993</v>
      </c>
    </row>
    <row r="4049" spans="2:5" ht="50.1" customHeight="1">
      <c r="B4049" s="209">
        <v>94672</v>
      </c>
      <c r="C4049" s="116" t="s">
        <v>4019</v>
      </c>
      <c r="D4049" s="116" t="s">
        <v>6220</v>
      </c>
      <c r="E4049" s="208">
        <v>6.8</v>
      </c>
    </row>
    <row r="4050" spans="2:5" ht="50.1" customHeight="1">
      <c r="B4050" s="209">
        <v>94673</v>
      </c>
      <c r="C4050" s="116" t="s">
        <v>4020</v>
      </c>
      <c r="D4050" s="116" t="s">
        <v>6220</v>
      </c>
      <c r="E4050" s="208">
        <v>6.64</v>
      </c>
    </row>
    <row r="4051" spans="2:5" ht="50.1" customHeight="1">
      <c r="B4051" s="209">
        <v>94674</v>
      </c>
      <c r="C4051" s="116" t="s">
        <v>4021</v>
      </c>
      <c r="D4051" s="116" t="s">
        <v>6220</v>
      </c>
      <c r="E4051" s="208">
        <v>6.08</v>
      </c>
    </row>
    <row r="4052" spans="2:5" ht="50.1" customHeight="1">
      <c r="B4052" s="209">
        <v>94675</v>
      </c>
      <c r="C4052" s="116" t="s">
        <v>4022</v>
      </c>
      <c r="D4052" s="116" t="s">
        <v>6220</v>
      </c>
      <c r="E4052" s="208">
        <v>9.09</v>
      </c>
    </row>
    <row r="4053" spans="2:5" ht="50.1" customHeight="1">
      <c r="B4053" s="209">
        <v>94676</v>
      </c>
      <c r="C4053" s="116" t="s">
        <v>4023</v>
      </c>
      <c r="D4053" s="116" t="s">
        <v>6220</v>
      </c>
      <c r="E4053" s="208">
        <v>10.28</v>
      </c>
    </row>
    <row r="4054" spans="2:5" ht="50.1" customHeight="1">
      <c r="B4054" s="209">
        <v>94677</v>
      </c>
      <c r="C4054" s="116" t="s">
        <v>4024</v>
      </c>
      <c r="D4054" s="116" t="s">
        <v>6220</v>
      </c>
      <c r="E4054" s="208">
        <v>14.81</v>
      </c>
    </row>
    <row r="4055" spans="2:5" ht="50.1" customHeight="1">
      <c r="B4055" s="209">
        <v>94678</v>
      </c>
      <c r="C4055" s="116" t="s">
        <v>4025</v>
      </c>
      <c r="D4055" s="116" t="s">
        <v>6220</v>
      </c>
      <c r="E4055" s="208">
        <v>10.55</v>
      </c>
    </row>
    <row r="4056" spans="2:5" ht="50.1" customHeight="1">
      <c r="B4056" s="209">
        <v>94679</v>
      </c>
      <c r="C4056" s="116" t="s">
        <v>4026</v>
      </c>
      <c r="D4056" s="116" t="s">
        <v>6220</v>
      </c>
      <c r="E4056" s="208">
        <v>16.52</v>
      </c>
    </row>
    <row r="4057" spans="2:5" ht="50.1" customHeight="1">
      <c r="B4057" s="209">
        <v>94680</v>
      </c>
      <c r="C4057" s="116" t="s">
        <v>4027</v>
      </c>
      <c r="D4057" s="116" t="s">
        <v>6220</v>
      </c>
      <c r="E4057" s="208">
        <v>27.57</v>
      </c>
    </row>
    <row r="4058" spans="2:5" ht="50.1" customHeight="1">
      <c r="B4058" s="209">
        <v>94681</v>
      </c>
      <c r="C4058" s="116" t="s">
        <v>4028</v>
      </c>
      <c r="D4058" s="116" t="s">
        <v>6220</v>
      </c>
      <c r="E4058" s="208">
        <v>35.75</v>
      </c>
    </row>
    <row r="4059" spans="2:5" ht="50.1" customHeight="1">
      <c r="B4059" s="209">
        <v>94682</v>
      </c>
      <c r="C4059" s="116" t="s">
        <v>4029</v>
      </c>
      <c r="D4059" s="116" t="s">
        <v>6220</v>
      </c>
      <c r="E4059" s="208">
        <v>69.650000000000006</v>
      </c>
    </row>
    <row r="4060" spans="2:5" ht="50.1" customHeight="1">
      <c r="B4060" s="209">
        <v>94683</v>
      </c>
      <c r="C4060" s="116" t="s">
        <v>4030</v>
      </c>
      <c r="D4060" s="116" t="s">
        <v>6220</v>
      </c>
      <c r="E4060" s="208">
        <v>45.64</v>
      </c>
    </row>
    <row r="4061" spans="2:5" ht="50.1" customHeight="1">
      <c r="B4061" s="209">
        <v>94684</v>
      </c>
      <c r="C4061" s="116" t="s">
        <v>4031</v>
      </c>
      <c r="D4061" s="116" t="s">
        <v>6220</v>
      </c>
      <c r="E4061" s="208">
        <v>89.91</v>
      </c>
    </row>
    <row r="4062" spans="2:5" ht="50.1" customHeight="1">
      <c r="B4062" s="209">
        <v>94685</v>
      </c>
      <c r="C4062" s="116" t="s">
        <v>4032</v>
      </c>
      <c r="D4062" s="116" t="s">
        <v>6220</v>
      </c>
      <c r="E4062" s="208">
        <v>69.92</v>
      </c>
    </row>
    <row r="4063" spans="2:5" ht="50.1" customHeight="1">
      <c r="B4063" s="209">
        <v>94686</v>
      </c>
      <c r="C4063" s="116" t="s">
        <v>4033</v>
      </c>
      <c r="D4063" s="116" t="s">
        <v>6220</v>
      </c>
      <c r="E4063" s="208">
        <v>165.27</v>
      </c>
    </row>
    <row r="4064" spans="2:5" ht="50.1" customHeight="1">
      <c r="B4064" s="209">
        <v>94687</v>
      </c>
      <c r="C4064" s="116" t="s">
        <v>4034</v>
      </c>
      <c r="D4064" s="116" t="s">
        <v>6220</v>
      </c>
      <c r="E4064" s="208">
        <v>135.13</v>
      </c>
    </row>
    <row r="4065" spans="2:5" ht="50.1" customHeight="1">
      <c r="B4065" s="209">
        <v>94688</v>
      </c>
      <c r="C4065" s="116" t="s">
        <v>4035</v>
      </c>
      <c r="D4065" s="116" t="s">
        <v>6220</v>
      </c>
      <c r="E4065" s="208">
        <v>7.15</v>
      </c>
    </row>
    <row r="4066" spans="2:5" ht="50.1" customHeight="1">
      <c r="B4066" s="209">
        <v>94689</v>
      </c>
      <c r="C4066" s="116" t="s">
        <v>4036</v>
      </c>
      <c r="D4066" s="116" t="s">
        <v>6220</v>
      </c>
      <c r="E4066" s="208">
        <v>9.31</v>
      </c>
    </row>
    <row r="4067" spans="2:5" ht="50.1" customHeight="1">
      <c r="B4067" s="209">
        <v>94690</v>
      </c>
      <c r="C4067" s="116" t="s">
        <v>4037</v>
      </c>
      <c r="D4067" s="116" t="s">
        <v>6220</v>
      </c>
      <c r="E4067" s="208">
        <v>8.9600000000000009</v>
      </c>
    </row>
    <row r="4068" spans="2:5" ht="50.1" customHeight="1">
      <c r="B4068" s="209">
        <v>94691</v>
      </c>
      <c r="C4068" s="116" t="s">
        <v>4038</v>
      </c>
      <c r="D4068" s="116" t="s">
        <v>6220</v>
      </c>
      <c r="E4068" s="208">
        <v>10.210000000000001</v>
      </c>
    </row>
    <row r="4069" spans="2:5" ht="50.1" customHeight="1">
      <c r="B4069" s="209">
        <v>94692</v>
      </c>
      <c r="C4069" s="116" t="s">
        <v>4039</v>
      </c>
      <c r="D4069" s="116" t="s">
        <v>6220</v>
      </c>
      <c r="E4069" s="208">
        <v>15.31</v>
      </c>
    </row>
    <row r="4070" spans="2:5" ht="50.1" customHeight="1">
      <c r="B4070" s="209">
        <v>94693</v>
      </c>
      <c r="C4070" s="116" t="s">
        <v>4040</v>
      </c>
      <c r="D4070" s="116" t="s">
        <v>6220</v>
      </c>
      <c r="E4070" s="208">
        <v>15.94</v>
      </c>
    </row>
    <row r="4071" spans="2:5" ht="50.1" customHeight="1">
      <c r="B4071" s="209">
        <v>94694</v>
      </c>
      <c r="C4071" s="116" t="s">
        <v>4041</v>
      </c>
      <c r="D4071" s="116" t="s">
        <v>6220</v>
      </c>
      <c r="E4071" s="208">
        <v>15.98</v>
      </c>
    </row>
    <row r="4072" spans="2:5" ht="50.1" customHeight="1">
      <c r="B4072" s="209">
        <v>94695</v>
      </c>
      <c r="C4072" s="116" t="s">
        <v>4042</v>
      </c>
      <c r="D4072" s="116" t="s">
        <v>6220</v>
      </c>
      <c r="E4072" s="208">
        <v>20.86</v>
      </c>
    </row>
    <row r="4073" spans="2:5" ht="50.1" customHeight="1">
      <c r="B4073" s="209">
        <v>94696</v>
      </c>
      <c r="C4073" s="116" t="s">
        <v>4043</v>
      </c>
      <c r="D4073" s="116" t="s">
        <v>6220</v>
      </c>
      <c r="E4073" s="208">
        <v>35.909999999999997</v>
      </c>
    </row>
    <row r="4074" spans="2:5" ht="50.1" customHeight="1">
      <c r="B4074" s="209">
        <v>94697</v>
      </c>
      <c r="C4074" s="116" t="s">
        <v>4044</v>
      </c>
      <c r="D4074" s="116" t="s">
        <v>6220</v>
      </c>
      <c r="E4074" s="208">
        <v>54.81</v>
      </c>
    </row>
    <row r="4075" spans="2:5" ht="50.1" customHeight="1">
      <c r="B4075" s="209">
        <v>94698</v>
      </c>
      <c r="C4075" s="116" t="s">
        <v>4045</v>
      </c>
      <c r="D4075" s="116" t="s">
        <v>6220</v>
      </c>
      <c r="E4075" s="208">
        <v>48.17</v>
      </c>
    </row>
    <row r="4076" spans="2:5" ht="50.1" customHeight="1">
      <c r="B4076" s="209">
        <v>94699</v>
      </c>
      <c r="C4076" s="116" t="s">
        <v>4046</v>
      </c>
      <c r="D4076" s="116" t="s">
        <v>6220</v>
      </c>
      <c r="E4076" s="208">
        <v>92.42</v>
      </c>
    </row>
    <row r="4077" spans="2:5" ht="50.1" customHeight="1">
      <c r="B4077" s="209">
        <v>94700</v>
      </c>
      <c r="C4077" s="116" t="s">
        <v>4047</v>
      </c>
      <c r="D4077" s="116" t="s">
        <v>6220</v>
      </c>
      <c r="E4077" s="208">
        <v>78.819999999999993</v>
      </c>
    </row>
    <row r="4078" spans="2:5" ht="50.1" customHeight="1">
      <c r="B4078" s="209">
        <v>94701</v>
      </c>
      <c r="C4078" s="116" t="s">
        <v>4048</v>
      </c>
      <c r="D4078" s="116" t="s">
        <v>6220</v>
      </c>
      <c r="E4078" s="208">
        <v>135.55000000000001</v>
      </c>
    </row>
    <row r="4079" spans="2:5" ht="50.1" customHeight="1">
      <c r="B4079" s="209">
        <v>94702</v>
      </c>
      <c r="C4079" s="116" t="s">
        <v>4049</v>
      </c>
      <c r="D4079" s="116" t="s">
        <v>6220</v>
      </c>
      <c r="E4079" s="208">
        <v>128.59</v>
      </c>
    </row>
    <row r="4080" spans="2:5" ht="50.1" customHeight="1">
      <c r="B4080" s="209">
        <v>94703</v>
      </c>
      <c r="C4080" s="116" t="s">
        <v>4050</v>
      </c>
      <c r="D4080" s="116" t="s">
        <v>6220</v>
      </c>
      <c r="E4080" s="208">
        <v>12.33</v>
      </c>
    </row>
    <row r="4081" spans="2:5" ht="50.1" customHeight="1">
      <c r="B4081" s="209">
        <v>94704</v>
      </c>
      <c r="C4081" s="116" t="s">
        <v>4051</v>
      </c>
      <c r="D4081" s="116" t="s">
        <v>6220</v>
      </c>
      <c r="E4081" s="208">
        <v>14.42</v>
      </c>
    </row>
    <row r="4082" spans="2:5" ht="50.1" customHeight="1">
      <c r="B4082" s="209">
        <v>94705</v>
      </c>
      <c r="C4082" s="116" t="s">
        <v>4052</v>
      </c>
      <c r="D4082" s="116" t="s">
        <v>6220</v>
      </c>
      <c r="E4082" s="208">
        <v>17.579999999999998</v>
      </c>
    </row>
    <row r="4083" spans="2:5" ht="50.1" customHeight="1">
      <c r="B4083" s="209">
        <v>94706</v>
      </c>
      <c r="C4083" s="116" t="s">
        <v>4053</v>
      </c>
      <c r="D4083" s="116" t="s">
        <v>6220</v>
      </c>
      <c r="E4083" s="208">
        <v>24.98</v>
      </c>
    </row>
    <row r="4084" spans="2:5" ht="50.1" customHeight="1">
      <c r="B4084" s="209">
        <v>94707</v>
      </c>
      <c r="C4084" s="116" t="s">
        <v>4054</v>
      </c>
      <c r="D4084" s="116" t="s">
        <v>6220</v>
      </c>
      <c r="E4084" s="208">
        <v>30.85</v>
      </c>
    </row>
    <row r="4085" spans="2:5" ht="50.1" customHeight="1">
      <c r="B4085" s="209">
        <v>94708</v>
      </c>
      <c r="C4085" s="116" t="s">
        <v>4055</v>
      </c>
      <c r="D4085" s="116" t="s">
        <v>6220</v>
      </c>
      <c r="E4085" s="208">
        <v>16.25</v>
      </c>
    </row>
    <row r="4086" spans="2:5" ht="50.1" customHeight="1">
      <c r="B4086" s="209">
        <v>94709</v>
      </c>
      <c r="C4086" s="116" t="s">
        <v>4056</v>
      </c>
      <c r="D4086" s="116" t="s">
        <v>6220</v>
      </c>
      <c r="E4086" s="208">
        <v>20.420000000000002</v>
      </c>
    </row>
    <row r="4087" spans="2:5" ht="50.1" customHeight="1">
      <c r="B4087" s="209">
        <v>94710</v>
      </c>
      <c r="C4087" s="116" t="s">
        <v>4057</v>
      </c>
      <c r="D4087" s="116" t="s">
        <v>6220</v>
      </c>
      <c r="E4087" s="208">
        <v>30.75</v>
      </c>
    </row>
    <row r="4088" spans="2:5" ht="50.1" customHeight="1">
      <c r="B4088" s="209">
        <v>94711</v>
      </c>
      <c r="C4088" s="116" t="s">
        <v>4058</v>
      </c>
      <c r="D4088" s="116" t="s">
        <v>6220</v>
      </c>
      <c r="E4088" s="208">
        <v>36.68</v>
      </c>
    </row>
    <row r="4089" spans="2:5" ht="50.1" customHeight="1">
      <c r="B4089" s="209">
        <v>94712</v>
      </c>
      <c r="C4089" s="116" t="s">
        <v>4059</v>
      </c>
      <c r="D4089" s="116" t="s">
        <v>6220</v>
      </c>
      <c r="E4089" s="208">
        <v>48.54</v>
      </c>
    </row>
    <row r="4090" spans="2:5" ht="50.1" customHeight="1">
      <c r="B4090" s="209">
        <v>94713</v>
      </c>
      <c r="C4090" s="116" t="s">
        <v>4060</v>
      </c>
      <c r="D4090" s="116" t="s">
        <v>6220</v>
      </c>
      <c r="E4090" s="208">
        <v>123.79</v>
      </c>
    </row>
    <row r="4091" spans="2:5" ht="50.1" customHeight="1">
      <c r="B4091" s="209">
        <v>94714</v>
      </c>
      <c r="C4091" s="116" t="s">
        <v>4061</v>
      </c>
      <c r="D4091" s="116" t="s">
        <v>6220</v>
      </c>
      <c r="E4091" s="208">
        <v>167.18</v>
      </c>
    </row>
    <row r="4092" spans="2:5" ht="50.1" customHeight="1">
      <c r="B4092" s="209">
        <v>94715</v>
      </c>
      <c r="C4092" s="116" t="s">
        <v>4062</v>
      </c>
      <c r="D4092" s="116" t="s">
        <v>6220</v>
      </c>
      <c r="E4092" s="208">
        <v>230.1</v>
      </c>
    </row>
    <row r="4093" spans="2:5" ht="50.1" customHeight="1">
      <c r="B4093" s="209">
        <v>94724</v>
      </c>
      <c r="C4093" s="116" t="s">
        <v>4063</v>
      </c>
      <c r="D4093" s="116" t="s">
        <v>6220</v>
      </c>
      <c r="E4093" s="208">
        <v>16.510000000000002</v>
      </c>
    </row>
    <row r="4094" spans="2:5" ht="50.1" customHeight="1">
      <c r="B4094" s="209">
        <v>94725</v>
      </c>
      <c r="C4094" s="116" t="s">
        <v>4064</v>
      </c>
      <c r="D4094" s="116" t="s">
        <v>6220</v>
      </c>
      <c r="E4094" s="208">
        <v>4.29</v>
      </c>
    </row>
    <row r="4095" spans="2:5" ht="50.1" customHeight="1">
      <c r="B4095" s="209">
        <v>94726</v>
      </c>
      <c r="C4095" s="116" t="s">
        <v>4065</v>
      </c>
      <c r="D4095" s="116" t="s">
        <v>6220</v>
      </c>
      <c r="E4095" s="208">
        <v>25.25</v>
      </c>
    </row>
    <row r="4096" spans="2:5" ht="50.1" customHeight="1">
      <c r="B4096" s="209">
        <v>94727</v>
      </c>
      <c r="C4096" s="116" t="s">
        <v>4066</v>
      </c>
      <c r="D4096" s="116" t="s">
        <v>6220</v>
      </c>
      <c r="E4096" s="208">
        <v>5.91</v>
      </c>
    </row>
    <row r="4097" spans="2:5" ht="50.1" customHeight="1">
      <c r="B4097" s="209">
        <v>94728</v>
      </c>
      <c r="C4097" s="116" t="s">
        <v>4067</v>
      </c>
      <c r="D4097" s="116" t="s">
        <v>6220</v>
      </c>
      <c r="E4097" s="208">
        <v>94.41</v>
      </c>
    </row>
    <row r="4098" spans="2:5" ht="50.1" customHeight="1">
      <c r="B4098" s="209">
        <v>94729</v>
      </c>
      <c r="C4098" s="116" t="s">
        <v>4068</v>
      </c>
      <c r="D4098" s="116" t="s">
        <v>6220</v>
      </c>
      <c r="E4098" s="208">
        <v>10.220000000000001</v>
      </c>
    </row>
    <row r="4099" spans="2:5" ht="50.1" customHeight="1">
      <c r="B4099" s="209">
        <v>94730</v>
      </c>
      <c r="C4099" s="116" t="s">
        <v>4069</v>
      </c>
      <c r="D4099" s="116" t="s">
        <v>6220</v>
      </c>
      <c r="E4099" s="208">
        <v>114.56</v>
      </c>
    </row>
    <row r="4100" spans="2:5" ht="50.1" customHeight="1">
      <c r="B4100" s="209">
        <v>94731</v>
      </c>
      <c r="C4100" s="116" t="s">
        <v>4070</v>
      </c>
      <c r="D4100" s="116" t="s">
        <v>6220</v>
      </c>
      <c r="E4100" s="208">
        <v>12.67</v>
      </c>
    </row>
    <row r="4101" spans="2:5" ht="50.1" customHeight="1">
      <c r="B4101" s="209">
        <v>94733</v>
      </c>
      <c r="C4101" s="116" t="s">
        <v>4071</v>
      </c>
      <c r="D4101" s="116" t="s">
        <v>6220</v>
      </c>
      <c r="E4101" s="208">
        <v>24.47</v>
      </c>
    </row>
    <row r="4102" spans="2:5" ht="50.1" customHeight="1">
      <c r="B4102" s="209">
        <v>94737</v>
      </c>
      <c r="C4102" s="116" t="s">
        <v>4072</v>
      </c>
      <c r="D4102" s="116" t="s">
        <v>6220</v>
      </c>
      <c r="E4102" s="208">
        <v>100.11</v>
      </c>
    </row>
    <row r="4103" spans="2:5" ht="50.1" customHeight="1">
      <c r="B4103" s="209">
        <v>94740</v>
      </c>
      <c r="C4103" s="116" t="s">
        <v>4073</v>
      </c>
      <c r="D4103" s="116" t="s">
        <v>6220</v>
      </c>
      <c r="E4103" s="208">
        <v>6.72</v>
      </c>
    </row>
    <row r="4104" spans="2:5" ht="50.1" customHeight="1">
      <c r="B4104" s="209">
        <v>94741</v>
      </c>
      <c r="C4104" s="116" t="s">
        <v>4074</v>
      </c>
      <c r="D4104" s="116" t="s">
        <v>6220</v>
      </c>
      <c r="E4104" s="208">
        <v>8.19</v>
      </c>
    </row>
    <row r="4105" spans="2:5" ht="50.1" customHeight="1">
      <c r="B4105" s="209">
        <v>94742</v>
      </c>
      <c r="C4105" s="116" t="s">
        <v>4075</v>
      </c>
      <c r="D4105" s="116" t="s">
        <v>6220</v>
      </c>
      <c r="E4105" s="208">
        <v>9.84</v>
      </c>
    </row>
    <row r="4106" spans="2:5" ht="50.1" customHeight="1">
      <c r="B4106" s="209">
        <v>94743</v>
      </c>
      <c r="C4106" s="116" t="s">
        <v>4076</v>
      </c>
      <c r="D4106" s="116" t="s">
        <v>6220</v>
      </c>
      <c r="E4106" s="208">
        <v>10.77</v>
      </c>
    </row>
    <row r="4107" spans="2:5" ht="50.1" customHeight="1">
      <c r="B4107" s="209">
        <v>94744</v>
      </c>
      <c r="C4107" s="116" t="s">
        <v>4077</v>
      </c>
      <c r="D4107" s="116" t="s">
        <v>6220</v>
      </c>
      <c r="E4107" s="208">
        <v>15.53</v>
      </c>
    </row>
    <row r="4108" spans="2:5" ht="50.1" customHeight="1">
      <c r="B4108" s="209">
        <v>94746</v>
      </c>
      <c r="C4108" s="116" t="s">
        <v>4078</v>
      </c>
      <c r="D4108" s="116" t="s">
        <v>6220</v>
      </c>
      <c r="E4108" s="208">
        <v>21.75</v>
      </c>
    </row>
    <row r="4109" spans="2:5" ht="50.1" customHeight="1">
      <c r="B4109" s="209">
        <v>94748</v>
      </c>
      <c r="C4109" s="116" t="s">
        <v>4079</v>
      </c>
      <c r="D4109" s="116" t="s">
        <v>6220</v>
      </c>
      <c r="E4109" s="208">
        <v>44.57</v>
      </c>
    </row>
    <row r="4110" spans="2:5" ht="50.1" customHeight="1">
      <c r="B4110" s="209">
        <v>94750</v>
      </c>
      <c r="C4110" s="116" t="s">
        <v>4080</v>
      </c>
      <c r="D4110" s="116" t="s">
        <v>6220</v>
      </c>
      <c r="E4110" s="208">
        <v>103.42</v>
      </c>
    </row>
    <row r="4111" spans="2:5" ht="50.1" customHeight="1">
      <c r="B4111" s="209">
        <v>94752</v>
      </c>
      <c r="C4111" s="116" t="s">
        <v>4081</v>
      </c>
      <c r="D4111" s="116" t="s">
        <v>6220</v>
      </c>
      <c r="E4111" s="208">
        <v>127.39</v>
      </c>
    </row>
    <row r="4112" spans="2:5" ht="50.1" customHeight="1">
      <c r="B4112" s="209">
        <v>94756</v>
      </c>
      <c r="C4112" s="116" t="s">
        <v>4082</v>
      </c>
      <c r="D4112" s="116" t="s">
        <v>6220</v>
      </c>
      <c r="E4112" s="208">
        <v>8.5399999999999991</v>
      </c>
    </row>
    <row r="4113" spans="2:5" ht="50.1" customHeight="1">
      <c r="B4113" s="209">
        <v>94757</v>
      </c>
      <c r="C4113" s="116" t="s">
        <v>4083</v>
      </c>
      <c r="D4113" s="116" t="s">
        <v>6220</v>
      </c>
      <c r="E4113" s="208">
        <v>11.33</v>
      </c>
    </row>
    <row r="4114" spans="2:5" ht="50.1" customHeight="1">
      <c r="B4114" s="209">
        <v>94758</v>
      </c>
      <c r="C4114" s="116" t="s">
        <v>4084</v>
      </c>
      <c r="D4114" s="116" t="s">
        <v>6220</v>
      </c>
      <c r="E4114" s="208">
        <v>27.85</v>
      </c>
    </row>
    <row r="4115" spans="2:5" ht="50.1" customHeight="1">
      <c r="B4115" s="209">
        <v>94759</v>
      </c>
      <c r="C4115" s="116" t="s">
        <v>4085</v>
      </c>
      <c r="D4115" s="116" t="s">
        <v>6220</v>
      </c>
      <c r="E4115" s="208">
        <v>34.06</v>
      </c>
    </row>
    <row r="4116" spans="2:5" ht="50.1" customHeight="1">
      <c r="B4116" s="209">
        <v>94760</v>
      </c>
      <c r="C4116" s="116" t="s">
        <v>4086</v>
      </c>
      <c r="D4116" s="116" t="s">
        <v>6220</v>
      </c>
      <c r="E4116" s="208">
        <v>56.05</v>
      </c>
    </row>
    <row r="4117" spans="2:5" ht="50.1" customHeight="1">
      <c r="B4117" s="209">
        <v>94761</v>
      </c>
      <c r="C4117" s="116" t="s">
        <v>4087</v>
      </c>
      <c r="D4117" s="116" t="s">
        <v>6220</v>
      </c>
      <c r="E4117" s="208">
        <v>118.25</v>
      </c>
    </row>
    <row r="4118" spans="2:5" ht="50.1" customHeight="1">
      <c r="B4118" s="209">
        <v>94762</v>
      </c>
      <c r="C4118" s="116" t="s">
        <v>4088</v>
      </c>
      <c r="D4118" s="116" t="s">
        <v>6220</v>
      </c>
      <c r="E4118" s="208">
        <v>152.9</v>
      </c>
    </row>
    <row r="4119" spans="2:5" ht="50.1" customHeight="1">
      <c r="B4119" s="209">
        <v>94783</v>
      </c>
      <c r="C4119" s="116" t="s">
        <v>4089</v>
      </c>
      <c r="D4119" s="116" t="s">
        <v>6220</v>
      </c>
      <c r="E4119" s="208">
        <v>11.42</v>
      </c>
    </row>
    <row r="4120" spans="2:5" ht="50.1" customHeight="1">
      <c r="B4120" s="209">
        <v>94785</v>
      </c>
      <c r="C4120" s="116" t="s">
        <v>4090</v>
      </c>
      <c r="D4120" s="116" t="s">
        <v>6220</v>
      </c>
      <c r="E4120" s="208">
        <v>20.71</v>
      </c>
    </row>
    <row r="4121" spans="2:5" ht="50.1" customHeight="1">
      <c r="B4121" s="209">
        <v>94786</v>
      </c>
      <c r="C4121" s="116" t="s">
        <v>4091</v>
      </c>
      <c r="D4121" s="116" t="s">
        <v>6220</v>
      </c>
      <c r="E4121" s="208">
        <v>26.61</v>
      </c>
    </row>
    <row r="4122" spans="2:5" ht="50.1" customHeight="1">
      <c r="B4122" s="209">
        <v>94787</v>
      </c>
      <c r="C4122" s="116" t="s">
        <v>4092</v>
      </c>
      <c r="D4122" s="116" t="s">
        <v>6220</v>
      </c>
      <c r="E4122" s="208">
        <v>35.119999999999997</v>
      </c>
    </row>
    <row r="4123" spans="2:5" ht="50.1" customHeight="1">
      <c r="B4123" s="209">
        <v>94788</v>
      </c>
      <c r="C4123" s="116" t="s">
        <v>4093</v>
      </c>
      <c r="D4123" s="116" t="s">
        <v>6220</v>
      </c>
      <c r="E4123" s="208">
        <v>49.95</v>
      </c>
    </row>
    <row r="4124" spans="2:5" ht="50.1" customHeight="1">
      <c r="B4124" s="209">
        <v>94789</v>
      </c>
      <c r="C4124" s="116" t="s">
        <v>4094</v>
      </c>
      <c r="D4124" s="116" t="s">
        <v>6220</v>
      </c>
      <c r="E4124" s="208">
        <v>152.87</v>
      </c>
    </row>
    <row r="4125" spans="2:5" ht="50.1" customHeight="1">
      <c r="B4125" s="209">
        <v>94790</v>
      </c>
      <c r="C4125" s="116" t="s">
        <v>4095</v>
      </c>
      <c r="D4125" s="116" t="s">
        <v>6220</v>
      </c>
      <c r="E4125" s="208">
        <v>176.54</v>
      </c>
    </row>
    <row r="4126" spans="2:5" ht="50.1" customHeight="1">
      <c r="B4126" s="209">
        <v>94791</v>
      </c>
      <c r="C4126" s="116" t="s">
        <v>4096</v>
      </c>
      <c r="D4126" s="116" t="s">
        <v>6220</v>
      </c>
      <c r="E4126" s="208">
        <v>246.58</v>
      </c>
    </row>
    <row r="4127" spans="2:5" ht="50.1" customHeight="1">
      <c r="B4127" s="209">
        <v>94863</v>
      </c>
      <c r="C4127" s="116" t="s">
        <v>4097</v>
      </c>
      <c r="D4127" s="116" t="s">
        <v>6220</v>
      </c>
      <c r="E4127" s="208">
        <v>84.56</v>
      </c>
    </row>
    <row r="4128" spans="2:5" ht="50.1" customHeight="1">
      <c r="B4128" s="209">
        <v>95141</v>
      </c>
      <c r="C4128" s="116" t="s">
        <v>4098</v>
      </c>
      <c r="D4128" s="116" t="s">
        <v>6220</v>
      </c>
      <c r="E4128" s="208">
        <v>19.43</v>
      </c>
    </row>
    <row r="4129" spans="2:5" ht="50.1" customHeight="1">
      <c r="B4129" s="209">
        <v>95237</v>
      </c>
      <c r="C4129" s="116" t="s">
        <v>4099</v>
      </c>
      <c r="D4129" s="116" t="s">
        <v>6220</v>
      </c>
      <c r="E4129" s="208">
        <v>14.58</v>
      </c>
    </row>
    <row r="4130" spans="2:5" ht="50.1" customHeight="1">
      <c r="B4130" s="209">
        <v>95693</v>
      </c>
      <c r="C4130" s="116" t="s">
        <v>4100</v>
      </c>
      <c r="D4130" s="116" t="s">
        <v>6220</v>
      </c>
      <c r="E4130" s="208">
        <v>31.34</v>
      </c>
    </row>
    <row r="4131" spans="2:5" ht="50.1" customHeight="1">
      <c r="B4131" s="209">
        <v>95694</v>
      </c>
      <c r="C4131" s="116" t="s">
        <v>4101</v>
      </c>
      <c r="D4131" s="116" t="s">
        <v>6220</v>
      </c>
      <c r="E4131" s="208">
        <v>39.65</v>
      </c>
    </row>
    <row r="4132" spans="2:5" ht="50.1" customHeight="1">
      <c r="B4132" s="209">
        <v>95695</v>
      </c>
      <c r="C4132" s="116" t="s">
        <v>4102</v>
      </c>
      <c r="D4132" s="116" t="s">
        <v>6220</v>
      </c>
      <c r="E4132" s="208">
        <v>38.36</v>
      </c>
    </row>
    <row r="4133" spans="2:5" ht="50.1" customHeight="1">
      <c r="B4133" s="209">
        <v>95696</v>
      </c>
      <c r="C4133" s="116" t="s">
        <v>4103</v>
      </c>
      <c r="D4133" s="116" t="s">
        <v>6220</v>
      </c>
      <c r="E4133" s="208">
        <v>25.54</v>
      </c>
    </row>
    <row r="4134" spans="2:5" ht="50.1" customHeight="1">
      <c r="B4134" s="209">
        <v>96637</v>
      </c>
      <c r="C4134" s="116" t="s">
        <v>4104</v>
      </c>
      <c r="D4134" s="116" t="s">
        <v>6220</v>
      </c>
      <c r="E4134" s="208">
        <v>9.4499999999999993</v>
      </c>
    </row>
    <row r="4135" spans="2:5" ht="50.1" customHeight="1">
      <c r="B4135" s="209">
        <v>96638</v>
      </c>
      <c r="C4135" s="116" t="s">
        <v>4105</v>
      </c>
      <c r="D4135" s="116" t="s">
        <v>6220</v>
      </c>
      <c r="E4135" s="208">
        <v>9.1</v>
      </c>
    </row>
    <row r="4136" spans="2:5" ht="50.1" customHeight="1">
      <c r="B4136" s="209">
        <v>96639</v>
      </c>
      <c r="C4136" s="116" t="s">
        <v>4106</v>
      </c>
      <c r="D4136" s="116" t="s">
        <v>6220</v>
      </c>
      <c r="E4136" s="208">
        <v>6.59</v>
      </c>
    </row>
    <row r="4137" spans="2:5" ht="50.1" customHeight="1">
      <c r="B4137" s="209">
        <v>96640</v>
      </c>
      <c r="C4137" s="116" t="s">
        <v>4107</v>
      </c>
      <c r="D4137" s="116" t="s">
        <v>6220</v>
      </c>
      <c r="E4137" s="208">
        <v>16.36</v>
      </c>
    </row>
    <row r="4138" spans="2:5" ht="50.1" customHeight="1">
      <c r="B4138" s="209">
        <v>96641</v>
      </c>
      <c r="C4138" s="116" t="s">
        <v>4108</v>
      </c>
      <c r="D4138" s="116" t="s">
        <v>6220</v>
      </c>
      <c r="E4138" s="208">
        <v>12.87</v>
      </c>
    </row>
    <row r="4139" spans="2:5" ht="50.1" customHeight="1">
      <c r="B4139" s="209">
        <v>96642</v>
      </c>
      <c r="C4139" s="116" t="s">
        <v>4109</v>
      </c>
      <c r="D4139" s="116" t="s">
        <v>6220</v>
      </c>
      <c r="E4139" s="208">
        <v>12.51</v>
      </c>
    </row>
    <row r="4140" spans="2:5" ht="50.1" customHeight="1">
      <c r="B4140" s="209">
        <v>96643</v>
      </c>
      <c r="C4140" s="116" t="s">
        <v>4110</v>
      </c>
      <c r="D4140" s="116" t="s">
        <v>6220</v>
      </c>
      <c r="E4140" s="208">
        <v>32.979999999999997</v>
      </c>
    </row>
    <row r="4141" spans="2:5" ht="50.1" customHeight="1">
      <c r="B4141" s="209">
        <v>96650</v>
      </c>
      <c r="C4141" s="116" t="s">
        <v>4111</v>
      </c>
      <c r="D4141" s="116" t="s">
        <v>6220</v>
      </c>
      <c r="E4141" s="208">
        <v>7.01</v>
      </c>
    </row>
    <row r="4142" spans="2:5" ht="50.1" customHeight="1">
      <c r="B4142" s="209">
        <v>96651</v>
      </c>
      <c r="C4142" s="116" t="s">
        <v>4112</v>
      </c>
      <c r="D4142" s="116" t="s">
        <v>6220</v>
      </c>
      <c r="E4142" s="208">
        <v>6.66</v>
      </c>
    </row>
    <row r="4143" spans="2:5" ht="50.1" customHeight="1">
      <c r="B4143" s="209">
        <v>96652</v>
      </c>
      <c r="C4143" s="116" t="s">
        <v>4113</v>
      </c>
      <c r="D4143" s="116" t="s">
        <v>6220</v>
      </c>
      <c r="E4143" s="208">
        <v>13.4</v>
      </c>
    </row>
    <row r="4144" spans="2:5" ht="50.1" customHeight="1">
      <c r="B4144" s="209">
        <v>96653</v>
      </c>
      <c r="C4144" s="116" t="s">
        <v>4114</v>
      </c>
      <c r="D4144" s="116" t="s">
        <v>6220</v>
      </c>
      <c r="E4144" s="208">
        <v>13.36</v>
      </c>
    </row>
    <row r="4145" spans="2:5" ht="50.1" customHeight="1">
      <c r="B4145" s="209">
        <v>96654</v>
      </c>
      <c r="C4145" s="116" t="s">
        <v>4115</v>
      </c>
      <c r="D4145" s="116" t="s">
        <v>6220</v>
      </c>
      <c r="E4145" s="208">
        <v>22.18</v>
      </c>
    </row>
    <row r="4146" spans="2:5" ht="50.1" customHeight="1">
      <c r="B4146" s="209">
        <v>96655</v>
      </c>
      <c r="C4146" s="116" t="s">
        <v>4116</v>
      </c>
      <c r="D4146" s="116" t="s">
        <v>6220</v>
      </c>
      <c r="E4146" s="208">
        <v>21.8</v>
      </c>
    </row>
    <row r="4147" spans="2:5" ht="50.1" customHeight="1">
      <c r="B4147" s="209">
        <v>96656</v>
      </c>
      <c r="C4147" s="116" t="s">
        <v>4117</v>
      </c>
      <c r="D4147" s="116" t="s">
        <v>6220</v>
      </c>
      <c r="E4147" s="208">
        <v>4.99</v>
      </c>
    </row>
    <row r="4148" spans="2:5" ht="50.1" customHeight="1">
      <c r="B4148" s="209">
        <v>96657</v>
      </c>
      <c r="C4148" s="116" t="s">
        <v>4118</v>
      </c>
      <c r="D4148" s="116" t="s">
        <v>6220</v>
      </c>
      <c r="E4148" s="208">
        <v>14.76</v>
      </c>
    </row>
    <row r="4149" spans="2:5" ht="50.1" customHeight="1">
      <c r="B4149" s="209">
        <v>96658</v>
      </c>
      <c r="C4149" s="116" t="s">
        <v>4119</v>
      </c>
      <c r="D4149" s="116" t="s">
        <v>6220</v>
      </c>
      <c r="E4149" s="208">
        <v>11.27</v>
      </c>
    </row>
    <row r="4150" spans="2:5" ht="50.1" customHeight="1">
      <c r="B4150" s="209">
        <v>96659</v>
      </c>
      <c r="C4150" s="116" t="s">
        <v>4120</v>
      </c>
      <c r="D4150" s="116" t="s">
        <v>6220</v>
      </c>
      <c r="E4150" s="208">
        <v>9.06</v>
      </c>
    </row>
    <row r="4151" spans="2:5" ht="50.1" customHeight="1">
      <c r="B4151" s="209">
        <v>96660</v>
      </c>
      <c r="C4151" s="116" t="s">
        <v>4121</v>
      </c>
      <c r="D4151" s="116" t="s">
        <v>6220</v>
      </c>
      <c r="E4151" s="208">
        <v>25.35</v>
      </c>
    </row>
    <row r="4152" spans="2:5" ht="50.1" customHeight="1">
      <c r="B4152" s="209">
        <v>96661</v>
      </c>
      <c r="C4152" s="116" t="s">
        <v>4122</v>
      </c>
      <c r="D4152" s="116" t="s">
        <v>6220</v>
      </c>
      <c r="E4152" s="208">
        <v>19.989999999999998</v>
      </c>
    </row>
    <row r="4153" spans="2:5" ht="50.1" customHeight="1">
      <c r="B4153" s="209">
        <v>96662</v>
      </c>
      <c r="C4153" s="116" t="s">
        <v>4123</v>
      </c>
      <c r="D4153" s="116" t="s">
        <v>6220</v>
      </c>
      <c r="E4153" s="208">
        <v>9.24</v>
      </c>
    </row>
    <row r="4154" spans="2:5" ht="50.1" customHeight="1">
      <c r="B4154" s="209">
        <v>96663</v>
      </c>
      <c r="C4154" s="116" t="s">
        <v>4124</v>
      </c>
      <c r="D4154" s="116" t="s">
        <v>6220</v>
      </c>
      <c r="E4154" s="208">
        <v>16.34</v>
      </c>
    </row>
    <row r="4155" spans="2:5" ht="50.1" customHeight="1">
      <c r="B4155" s="209">
        <v>96664</v>
      </c>
      <c r="C4155" s="116" t="s">
        <v>4125</v>
      </c>
      <c r="D4155" s="116" t="s">
        <v>6220</v>
      </c>
      <c r="E4155" s="208">
        <v>17.489999999999998</v>
      </c>
    </row>
    <row r="4156" spans="2:5" ht="50.1" customHeight="1">
      <c r="B4156" s="209">
        <v>96665</v>
      </c>
      <c r="C4156" s="116" t="s">
        <v>4126</v>
      </c>
      <c r="D4156" s="116" t="s">
        <v>6220</v>
      </c>
      <c r="E4156" s="208">
        <v>9.25</v>
      </c>
    </row>
    <row r="4157" spans="2:5" ht="50.1" customHeight="1">
      <c r="B4157" s="209">
        <v>96666</v>
      </c>
      <c r="C4157" s="116" t="s">
        <v>4127</v>
      </c>
      <c r="D4157" s="116" t="s">
        <v>6220</v>
      </c>
      <c r="E4157" s="208">
        <v>17.97</v>
      </c>
    </row>
    <row r="4158" spans="2:5" ht="50.1" customHeight="1">
      <c r="B4158" s="209">
        <v>96667</v>
      </c>
      <c r="C4158" s="116" t="s">
        <v>4128</v>
      </c>
      <c r="D4158" s="116" t="s">
        <v>6220</v>
      </c>
      <c r="E4158" s="208">
        <v>31.17</v>
      </c>
    </row>
    <row r="4159" spans="2:5" ht="50.1" customHeight="1">
      <c r="B4159" s="209">
        <v>96684</v>
      </c>
      <c r="C4159" s="116" t="s">
        <v>4129</v>
      </c>
      <c r="D4159" s="116" t="s">
        <v>6220</v>
      </c>
      <c r="E4159" s="208">
        <v>3.36</v>
      </c>
    </row>
    <row r="4160" spans="2:5" ht="50.1" customHeight="1">
      <c r="B4160" s="209">
        <v>96685</v>
      </c>
      <c r="C4160" s="116" t="s">
        <v>4130</v>
      </c>
      <c r="D4160" s="116" t="s">
        <v>6220</v>
      </c>
      <c r="E4160" s="208">
        <v>3.01</v>
      </c>
    </row>
    <row r="4161" spans="2:5" ht="50.1" customHeight="1">
      <c r="B4161" s="209">
        <v>96686</v>
      </c>
      <c r="C4161" s="116" t="s">
        <v>4131</v>
      </c>
      <c r="D4161" s="116" t="s">
        <v>6220</v>
      </c>
      <c r="E4161" s="208">
        <v>5.04</v>
      </c>
    </row>
    <row r="4162" spans="2:5" ht="50.1" customHeight="1">
      <c r="B4162" s="209">
        <v>96687</v>
      </c>
      <c r="C4162" s="116" t="s">
        <v>4132</v>
      </c>
      <c r="D4162" s="116" t="s">
        <v>6220</v>
      </c>
      <c r="E4162" s="208">
        <v>5</v>
      </c>
    </row>
    <row r="4163" spans="2:5" ht="50.1" customHeight="1">
      <c r="B4163" s="209">
        <v>96688</v>
      </c>
      <c r="C4163" s="116" t="s">
        <v>4133</v>
      </c>
      <c r="D4163" s="116" t="s">
        <v>6220</v>
      </c>
      <c r="E4163" s="208">
        <v>8.66</v>
      </c>
    </row>
    <row r="4164" spans="2:5" ht="50.1" customHeight="1">
      <c r="B4164" s="209">
        <v>96689</v>
      </c>
      <c r="C4164" s="116" t="s">
        <v>4134</v>
      </c>
      <c r="D4164" s="116" t="s">
        <v>6220</v>
      </c>
      <c r="E4164" s="208">
        <v>8.2799999999999994</v>
      </c>
    </row>
    <row r="4165" spans="2:5" ht="50.1" customHeight="1">
      <c r="B4165" s="209">
        <v>96690</v>
      </c>
      <c r="C4165" s="116" t="s">
        <v>4135</v>
      </c>
      <c r="D4165" s="116" t="s">
        <v>6220</v>
      </c>
      <c r="E4165" s="208">
        <v>16.079999999999998</v>
      </c>
    </row>
    <row r="4166" spans="2:5" ht="50.1" customHeight="1">
      <c r="B4166" s="209">
        <v>96691</v>
      </c>
      <c r="C4166" s="116" t="s">
        <v>4136</v>
      </c>
      <c r="D4166" s="116" t="s">
        <v>6220</v>
      </c>
      <c r="E4166" s="208">
        <v>16.600000000000001</v>
      </c>
    </row>
    <row r="4167" spans="2:5" ht="50.1" customHeight="1">
      <c r="B4167" s="209">
        <v>96692</v>
      </c>
      <c r="C4167" s="116" t="s">
        <v>4137</v>
      </c>
      <c r="D4167" s="116" t="s">
        <v>6220</v>
      </c>
      <c r="E4167" s="208">
        <v>24.32</v>
      </c>
    </row>
    <row r="4168" spans="2:5" ht="50.1" customHeight="1">
      <c r="B4168" s="209">
        <v>96693</v>
      </c>
      <c r="C4168" s="116" t="s">
        <v>4138</v>
      </c>
      <c r="D4168" s="116" t="s">
        <v>6220</v>
      </c>
      <c r="E4168" s="208">
        <v>23.04</v>
      </c>
    </row>
    <row r="4169" spans="2:5" ht="50.1" customHeight="1">
      <c r="B4169" s="209">
        <v>96694</v>
      </c>
      <c r="C4169" s="116" t="s">
        <v>4139</v>
      </c>
      <c r="D4169" s="116" t="s">
        <v>6220</v>
      </c>
      <c r="E4169" s="208">
        <v>53.33</v>
      </c>
    </row>
    <row r="4170" spans="2:5" ht="50.1" customHeight="1">
      <c r="B4170" s="209">
        <v>96695</v>
      </c>
      <c r="C4170" s="116" t="s">
        <v>4140</v>
      </c>
      <c r="D4170" s="116" t="s">
        <v>6220</v>
      </c>
      <c r="E4170" s="208">
        <v>51.83</v>
      </c>
    </row>
    <row r="4171" spans="2:5" ht="50.1" customHeight="1">
      <c r="B4171" s="209">
        <v>96696</v>
      </c>
      <c r="C4171" s="116" t="s">
        <v>4141</v>
      </c>
      <c r="D4171" s="116" t="s">
        <v>6220</v>
      </c>
      <c r="E4171" s="208">
        <v>80.290000000000006</v>
      </c>
    </row>
    <row r="4172" spans="2:5" ht="50.1" customHeight="1">
      <c r="B4172" s="209">
        <v>96697</v>
      </c>
      <c r="C4172" s="116" t="s">
        <v>4142</v>
      </c>
      <c r="D4172" s="116" t="s">
        <v>6220</v>
      </c>
      <c r="E4172" s="208">
        <v>120.13</v>
      </c>
    </row>
    <row r="4173" spans="2:5" ht="50.1" customHeight="1">
      <c r="B4173" s="209">
        <v>96698</v>
      </c>
      <c r="C4173" s="116" t="s">
        <v>4143</v>
      </c>
      <c r="D4173" s="116" t="s">
        <v>6220</v>
      </c>
      <c r="E4173" s="208">
        <v>2.5499999999999998</v>
      </c>
    </row>
    <row r="4174" spans="2:5" ht="50.1" customHeight="1">
      <c r="B4174" s="209">
        <v>96699</v>
      </c>
      <c r="C4174" s="116" t="s">
        <v>4144</v>
      </c>
      <c r="D4174" s="116" t="s">
        <v>6220</v>
      </c>
      <c r="E4174" s="208">
        <v>12.32</v>
      </c>
    </row>
    <row r="4175" spans="2:5" ht="50.1" customHeight="1">
      <c r="B4175" s="209">
        <v>96700</v>
      </c>
      <c r="C4175" s="116" t="s">
        <v>4145</v>
      </c>
      <c r="D4175" s="116" t="s">
        <v>6220</v>
      </c>
      <c r="E4175" s="208">
        <v>8.83</v>
      </c>
    </row>
    <row r="4176" spans="2:5" ht="50.1" customHeight="1">
      <c r="B4176" s="209">
        <v>96701</v>
      </c>
      <c r="C4176" s="116" t="s">
        <v>4146</v>
      </c>
      <c r="D4176" s="116" t="s">
        <v>6220</v>
      </c>
      <c r="E4176" s="208">
        <v>3.49</v>
      </c>
    </row>
    <row r="4177" spans="2:5" ht="50.1" customHeight="1">
      <c r="B4177" s="209">
        <v>96702</v>
      </c>
      <c r="C4177" s="116" t="s">
        <v>4147</v>
      </c>
      <c r="D4177" s="116" t="s">
        <v>6220</v>
      </c>
      <c r="E4177" s="208">
        <v>3.67</v>
      </c>
    </row>
    <row r="4178" spans="2:5" ht="50.1" customHeight="1">
      <c r="B4178" s="209">
        <v>96703</v>
      </c>
      <c r="C4178" s="116" t="s">
        <v>4148</v>
      </c>
      <c r="D4178" s="116" t="s">
        <v>6220</v>
      </c>
      <c r="E4178" s="208">
        <v>7.31</v>
      </c>
    </row>
    <row r="4179" spans="2:5" ht="50.1" customHeight="1">
      <c r="B4179" s="209">
        <v>96704</v>
      </c>
      <c r="C4179" s="116" t="s">
        <v>4149</v>
      </c>
      <c r="D4179" s="116" t="s">
        <v>6220</v>
      </c>
      <c r="E4179" s="208">
        <v>8.4600000000000009</v>
      </c>
    </row>
    <row r="4180" spans="2:5" ht="50.1" customHeight="1">
      <c r="B4180" s="209">
        <v>96705</v>
      </c>
      <c r="C4180" s="116" t="s">
        <v>4150</v>
      </c>
      <c r="D4180" s="116" t="s">
        <v>6220</v>
      </c>
      <c r="E4180" s="208">
        <v>11.01</v>
      </c>
    </row>
    <row r="4181" spans="2:5" ht="50.1" customHeight="1">
      <c r="B4181" s="209">
        <v>96706</v>
      </c>
      <c r="C4181" s="116" t="s">
        <v>4151</v>
      </c>
      <c r="D4181" s="116" t="s">
        <v>6220</v>
      </c>
      <c r="E4181" s="208">
        <v>16.53</v>
      </c>
    </row>
    <row r="4182" spans="2:5" ht="50.1" customHeight="1">
      <c r="B4182" s="209">
        <v>96707</v>
      </c>
      <c r="C4182" s="116" t="s">
        <v>4152</v>
      </c>
      <c r="D4182" s="116" t="s">
        <v>6220</v>
      </c>
      <c r="E4182" s="208">
        <v>34.29</v>
      </c>
    </row>
    <row r="4183" spans="2:5" ht="50.1" customHeight="1">
      <c r="B4183" s="209">
        <v>96708</v>
      </c>
      <c r="C4183" s="116" t="s">
        <v>4153</v>
      </c>
      <c r="D4183" s="116" t="s">
        <v>6220</v>
      </c>
      <c r="E4183" s="208">
        <v>54.05</v>
      </c>
    </row>
    <row r="4184" spans="2:5" ht="50.1" customHeight="1">
      <c r="B4184" s="209">
        <v>96709</v>
      </c>
      <c r="C4184" s="116" t="s">
        <v>4154</v>
      </c>
      <c r="D4184" s="116" t="s">
        <v>6220</v>
      </c>
      <c r="E4184" s="208">
        <v>85.36</v>
      </c>
    </row>
    <row r="4185" spans="2:5" ht="50.1" customHeight="1">
      <c r="B4185" s="209">
        <v>96710</v>
      </c>
      <c r="C4185" s="116" t="s">
        <v>4155</v>
      </c>
      <c r="D4185" s="116" t="s">
        <v>6220</v>
      </c>
      <c r="E4185" s="208">
        <v>4.4000000000000004</v>
      </c>
    </row>
    <row r="4186" spans="2:5" ht="50.1" customHeight="1">
      <c r="B4186" s="209">
        <v>96711</v>
      </c>
      <c r="C4186" s="116" t="s">
        <v>4156</v>
      </c>
      <c r="D4186" s="116" t="s">
        <v>6220</v>
      </c>
      <c r="E4186" s="208">
        <v>6.84</v>
      </c>
    </row>
    <row r="4187" spans="2:5" ht="50.1" customHeight="1">
      <c r="B4187" s="209">
        <v>96712</v>
      </c>
      <c r="C4187" s="116" t="s">
        <v>4157</v>
      </c>
      <c r="D4187" s="116" t="s">
        <v>6220</v>
      </c>
      <c r="E4187" s="208">
        <v>13.11</v>
      </c>
    </row>
    <row r="4188" spans="2:5" ht="50.1" customHeight="1">
      <c r="B4188" s="209">
        <v>96713</v>
      </c>
      <c r="C4188" s="116" t="s">
        <v>4158</v>
      </c>
      <c r="D4188" s="116" t="s">
        <v>6220</v>
      </c>
      <c r="E4188" s="208">
        <v>18.21</v>
      </c>
    </row>
    <row r="4189" spans="2:5" ht="50.1" customHeight="1">
      <c r="B4189" s="209">
        <v>96714</v>
      </c>
      <c r="C4189" s="116" t="s">
        <v>4159</v>
      </c>
      <c r="D4189" s="116" t="s">
        <v>6220</v>
      </c>
      <c r="E4189" s="208">
        <v>30.68</v>
      </c>
    </row>
    <row r="4190" spans="2:5" ht="50.1" customHeight="1">
      <c r="B4190" s="209">
        <v>96715</v>
      </c>
      <c r="C4190" s="116" t="s">
        <v>4160</v>
      </c>
      <c r="D4190" s="116" t="s">
        <v>6220</v>
      </c>
      <c r="E4190" s="208">
        <v>57.49</v>
      </c>
    </row>
    <row r="4191" spans="2:5" ht="50.1" customHeight="1">
      <c r="B4191" s="209">
        <v>96716</v>
      </c>
      <c r="C4191" s="116" t="s">
        <v>4161</v>
      </c>
      <c r="D4191" s="116" t="s">
        <v>6220</v>
      </c>
      <c r="E4191" s="208">
        <v>86.3</v>
      </c>
    </row>
    <row r="4192" spans="2:5" ht="50.1" customHeight="1">
      <c r="B4192" s="209">
        <v>96717</v>
      </c>
      <c r="C4192" s="116" t="s">
        <v>4162</v>
      </c>
      <c r="D4192" s="116" t="s">
        <v>6220</v>
      </c>
      <c r="E4192" s="208">
        <v>135.84</v>
      </c>
    </row>
    <row r="4193" spans="2:5" ht="50.1" customHeight="1">
      <c r="B4193" s="209">
        <v>96736</v>
      </c>
      <c r="C4193" s="116" t="s">
        <v>4163</v>
      </c>
      <c r="D4193" s="116" t="s">
        <v>6220</v>
      </c>
      <c r="E4193" s="208">
        <v>3.78</v>
      </c>
    </row>
    <row r="4194" spans="2:5" ht="50.1" customHeight="1">
      <c r="B4194" s="209">
        <v>96737</v>
      </c>
      <c r="C4194" s="116" t="s">
        <v>4164</v>
      </c>
      <c r="D4194" s="116" t="s">
        <v>6220</v>
      </c>
      <c r="E4194" s="208">
        <v>4.32</v>
      </c>
    </row>
    <row r="4195" spans="2:5" ht="50.1" customHeight="1">
      <c r="B4195" s="209">
        <v>96738</v>
      </c>
      <c r="C4195" s="116" t="s">
        <v>4165</v>
      </c>
      <c r="D4195" s="116" t="s">
        <v>6220</v>
      </c>
      <c r="E4195" s="208">
        <v>14.09</v>
      </c>
    </row>
    <row r="4196" spans="2:5" ht="50.1" customHeight="1">
      <c r="B4196" s="209">
        <v>96739</v>
      </c>
      <c r="C4196" s="116" t="s">
        <v>4166</v>
      </c>
      <c r="D4196" s="116" t="s">
        <v>6220</v>
      </c>
      <c r="E4196" s="208">
        <v>5.57</v>
      </c>
    </row>
    <row r="4197" spans="2:5" ht="50.1" customHeight="1">
      <c r="B4197" s="209">
        <v>96740</v>
      </c>
      <c r="C4197" s="116" t="s">
        <v>4167</v>
      </c>
      <c r="D4197" s="116" t="s">
        <v>6220</v>
      </c>
      <c r="E4197" s="208">
        <v>21.86</v>
      </c>
    </row>
    <row r="4198" spans="2:5" ht="50.1" customHeight="1">
      <c r="B4198" s="209">
        <v>96741</v>
      </c>
      <c r="C4198" s="116" t="s">
        <v>4168</v>
      </c>
      <c r="D4198" s="116" t="s">
        <v>6220</v>
      </c>
      <c r="E4198" s="208">
        <v>8.74</v>
      </c>
    </row>
    <row r="4199" spans="2:5" ht="50.1" customHeight="1">
      <c r="B4199" s="209">
        <v>96742</v>
      </c>
      <c r="C4199" s="116" t="s">
        <v>4169</v>
      </c>
      <c r="D4199" s="116" t="s">
        <v>6220</v>
      </c>
      <c r="E4199" s="208">
        <v>13.29</v>
      </c>
    </row>
    <row r="4200" spans="2:5" ht="50.1" customHeight="1">
      <c r="B4200" s="209">
        <v>96743</v>
      </c>
      <c r="C4200" s="116" t="s">
        <v>4170</v>
      </c>
      <c r="D4200" s="116" t="s">
        <v>6220</v>
      </c>
      <c r="E4200" s="208">
        <v>17.149999999999999</v>
      </c>
    </row>
    <row r="4201" spans="2:5" ht="50.1" customHeight="1">
      <c r="B4201" s="209">
        <v>96744</v>
      </c>
      <c r="C4201" s="116" t="s">
        <v>4171</v>
      </c>
      <c r="D4201" s="116" t="s">
        <v>6220</v>
      </c>
      <c r="E4201" s="208">
        <v>36.53</v>
      </c>
    </row>
    <row r="4202" spans="2:5" ht="50.1" customHeight="1">
      <c r="B4202" s="209">
        <v>96745</v>
      </c>
      <c r="C4202" s="116" t="s">
        <v>4172</v>
      </c>
      <c r="D4202" s="116" t="s">
        <v>6220</v>
      </c>
      <c r="E4202" s="208">
        <v>53.51</v>
      </c>
    </row>
    <row r="4203" spans="2:5" ht="50.1" customHeight="1">
      <c r="B4203" s="209">
        <v>96746</v>
      </c>
      <c r="C4203" s="116" t="s">
        <v>4173</v>
      </c>
      <c r="D4203" s="116" t="s">
        <v>6220</v>
      </c>
      <c r="E4203" s="208">
        <v>85.32</v>
      </c>
    </row>
    <row r="4204" spans="2:5" ht="50.1" customHeight="1">
      <c r="B4204" s="209">
        <v>96747</v>
      </c>
      <c r="C4204" s="116" t="s">
        <v>4174</v>
      </c>
      <c r="D4204" s="116" t="s">
        <v>6220</v>
      </c>
      <c r="E4204" s="208">
        <v>5.35</v>
      </c>
    </row>
    <row r="4205" spans="2:5" ht="50.1" customHeight="1">
      <c r="B4205" s="209">
        <v>96748</v>
      </c>
      <c r="C4205" s="116" t="s">
        <v>4175</v>
      </c>
      <c r="D4205" s="116" t="s">
        <v>6220</v>
      </c>
      <c r="E4205" s="208">
        <v>6.02</v>
      </c>
    </row>
    <row r="4206" spans="2:5" ht="50.1" customHeight="1">
      <c r="B4206" s="209">
        <v>96749</v>
      </c>
      <c r="C4206" s="116" t="s">
        <v>4176</v>
      </c>
      <c r="D4206" s="116" t="s">
        <v>6220</v>
      </c>
      <c r="E4206" s="208">
        <v>8.18</v>
      </c>
    </row>
    <row r="4207" spans="2:5" ht="50.1" customHeight="1">
      <c r="B4207" s="209">
        <v>96750</v>
      </c>
      <c r="C4207" s="116" t="s">
        <v>4177</v>
      </c>
      <c r="D4207" s="116" t="s">
        <v>6220</v>
      </c>
      <c r="E4207" s="208">
        <v>10.8</v>
      </c>
    </row>
    <row r="4208" spans="2:5" ht="50.1" customHeight="1">
      <c r="B4208" s="209">
        <v>96751</v>
      </c>
      <c r="C4208" s="116" t="s">
        <v>4178</v>
      </c>
      <c r="D4208" s="116" t="s">
        <v>6220</v>
      </c>
      <c r="E4208" s="208">
        <v>19.48</v>
      </c>
    </row>
    <row r="4209" spans="2:5" ht="50.1" customHeight="1">
      <c r="B4209" s="209">
        <v>96752</v>
      </c>
      <c r="C4209" s="116" t="s">
        <v>4179</v>
      </c>
      <c r="D4209" s="116" t="s">
        <v>6220</v>
      </c>
      <c r="E4209" s="208">
        <v>25.22</v>
      </c>
    </row>
    <row r="4210" spans="2:5" ht="50.1" customHeight="1">
      <c r="B4210" s="209">
        <v>96753</v>
      </c>
      <c r="C4210" s="116" t="s">
        <v>4180</v>
      </c>
      <c r="D4210" s="116" t="s">
        <v>6220</v>
      </c>
      <c r="E4210" s="208">
        <v>56.7</v>
      </c>
    </row>
    <row r="4211" spans="2:5" ht="50.1" customHeight="1">
      <c r="B4211" s="209">
        <v>96754</v>
      </c>
      <c r="C4211" s="116" t="s">
        <v>4181</v>
      </c>
      <c r="D4211" s="116" t="s">
        <v>6220</v>
      </c>
      <c r="E4211" s="208">
        <v>79.459999999999994</v>
      </c>
    </row>
    <row r="4212" spans="2:5" ht="50.1" customHeight="1">
      <c r="B4212" s="209">
        <v>96755</v>
      </c>
      <c r="C4212" s="116" t="s">
        <v>4182</v>
      </c>
      <c r="D4212" s="116" t="s">
        <v>6220</v>
      </c>
      <c r="E4212" s="208">
        <v>120.09</v>
      </c>
    </row>
    <row r="4213" spans="2:5" ht="50.1" customHeight="1">
      <c r="B4213" s="209">
        <v>96756</v>
      </c>
      <c r="C4213" s="116" t="s">
        <v>4183</v>
      </c>
      <c r="D4213" s="116" t="s">
        <v>6220</v>
      </c>
      <c r="E4213" s="208">
        <v>9.68</v>
      </c>
    </row>
    <row r="4214" spans="2:5" ht="50.1" customHeight="1">
      <c r="B4214" s="209">
        <v>96757</v>
      </c>
      <c r="C4214" s="116" t="s">
        <v>4184</v>
      </c>
      <c r="D4214" s="116" t="s">
        <v>6220</v>
      </c>
      <c r="E4214" s="208">
        <v>9.32</v>
      </c>
    </row>
    <row r="4215" spans="2:5" ht="50.1" customHeight="1">
      <c r="B4215" s="209">
        <v>96758</v>
      </c>
      <c r="C4215" s="116" t="s">
        <v>4185</v>
      </c>
      <c r="D4215" s="116" t="s">
        <v>6220</v>
      </c>
      <c r="E4215" s="208">
        <v>11.01</v>
      </c>
    </row>
    <row r="4216" spans="2:5" ht="50.1" customHeight="1">
      <c r="B4216" s="209">
        <v>96759</v>
      </c>
      <c r="C4216" s="116" t="s">
        <v>4186</v>
      </c>
      <c r="D4216" s="116" t="s">
        <v>6220</v>
      </c>
      <c r="E4216" s="208">
        <v>15.99</v>
      </c>
    </row>
    <row r="4217" spans="2:5" ht="50.1" customHeight="1">
      <c r="B4217" s="209">
        <v>96760</v>
      </c>
      <c r="C4217" s="116" t="s">
        <v>4187</v>
      </c>
      <c r="D4217" s="116" t="s">
        <v>6220</v>
      </c>
      <c r="E4217" s="208">
        <v>22.72</v>
      </c>
    </row>
    <row r="4218" spans="2:5" ht="50.1" customHeight="1">
      <c r="B4218" s="209">
        <v>96761</v>
      </c>
      <c r="C4218" s="116" t="s">
        <v>4188</v>
      </c>
      <c r="D4218" s="116" t="s">
        <v>6220</v>
      </c>
      <c r="E4218" s="208">
        <v>31.9</v>
      </c>
    </row>
    <row r="4219" spans="2:5" ht="50.1" customHeight="1">
      <c r="B4219" s="209">
        <v>96762</v>
      </c>
      <c r="C4219" s="116" t="s">
        <v>4189</v>
      </c>
      <c r="D4219" s="116" t="s">
        <v>6220</v>
      </c>
      <c r="E4219" s="208">
        <v>61.94</v>
      </c>
    </row>
    <row r="4220" spans="2:5" ht="50.1" customHeight="1">
      <c r="B4220" s="209">
        <v>96763</v>
      </c>
      <c r="C4220" s="116" t="s">
        <v>4190</v>
      </c>
      <c r="D4220" s="116" t="s">
        <v>6220</v>
      </c>
      <c r="E4220" s="208">
        <v>85.18</v>
      </c>
    </row>
    <row r="4221" spans="2:5" ht="50.1" customHeight="1">
      <c r="B4221" s="209">
        <v>96764</v>
      </c>
      <c r="C4221" s="116" t="s">
        <v>4191</v>
      </c>
      <c r="D4221" s="116" t="s">
        <v>6220</v>
      </c>
      <c r="E4221" s="208">
        <v>135.78</v>
      </c>
    </row>
    <row r="4222" spans="2:5" ht="50.1" customHeight="1">
      <c r="B4222" s="209">
        <v>96802</v>
      </c>
      <c r="C4222" s="116" t="s">
        <v>4192</v>
      </c>
      <c r="D4222" s="116" t="s">
        <v>6220</v>
      </c>
      <c r="E4222" s="208">
        <v>193.6</v>
      </c>
    </row>
    <row r="4223" spans="2:5" ht="50.1" customHeight="1">
      <c r="B4223" s="209">
        <v>96803</v>
      </c>
      <c r="C4223" s="116" t="s">
        <v>4193</v>
      </c>
      <c r="D4223" s="116" t="s">
        <v>6220</v>
      </c>
      <c r="E4223" s="208">
        <v>99.39</v>
      </c>
    </row>
    <row r="4224" spans="2:5" ht="50.1" customHeight="1">
      <c r="B4224" s="209">
        <v>96804</v>
      </c>
      <c r="C4224" s="116" t="s">
        <v>4194</v>
      </c>
      <c r="D4224" s="116" t="s">
        <v>6220</v>
      </c>
      <c r="E4224" s="208">
        <v>177.77</v>
      </c>
    </row>
    <row r="4225" spans="2:5" ht="50.1" customHeight="1">
      <c r="B4225" s="209">
        <v>96805</v>
      </c>
      <c r="C4225" s="116" t="s">
        <v>4195</v>
      </c>
      <c r="D4225" s="116" t="s">
        <v>6220</v>
      </c>
      <c r="E4225" s="208">
        <v>199.83</v>
      </c>
    </row>
    <row r="4226" spans="2:5" ht="50.1" customHeight="1">
      <c r="B4226" s="209">
        <v>96806</v>
      </c>
      <c r="C4226" s="116" t="s">
        <v>4196</v>
      </c>
      <c r="D4226" s="116" t="s">
        <v>6220</v>
      </c>
      <c r="E4226" s="208">
        <v>96.89</v>
      </c>
    </row>
    <row r="4227" spans="2:5" ht="50.1" customHeight="1">
      <c r="B4227" s="209">
        <v>96807</v>
      </c>
      <c r="C4227" s="116" t="s">
        <v>4197</v>
      </c>
      <c r="D4227" s="116" t="s">
        <v>6220</v>
      </c>
      <c r="E4227" s="208">
        <v>161.49</v>
      </c>
    </row>
    <row r="4228" spans="2:5" ht="50.1" customHeight="1">
      <c r="B4228" s="209">
        <v>96808</v>
      </c>
      <c r="C4228" s="116" t="s">
        <v>4198</v>
      </c>
      <c r="D4228" s="116" t="s">
        <v>6220</v>
      </c>
      <c r="E4228" s="208">
        <v>9.07</v>
      </c>
    </row>
    <row r="4229" spans="2:5" ht="50.1" customHeight="1">
      <c r="B4229" s="209">
        <v>96809</v>
      </c>
      <c r="C4229" s="116" t="s">
        <v>4199</v>
      </c>
      <c r="D4229" s="116" t="s">
        <v>6220</v>
      </c>
      <c r="E4229" s="208">
        <v>10.38</v>
      </c>
    </row>
    <row r="4230" spans="2:5" ht="50.1" customHeight="1">
      <c r="B4230" s="209">
        <v>96810</v>
      </c>
      <c r="C4230" s="116" t="s">
        <v>4200</v>
      </c>
      <c r="D4230" s="116" t="s">
        <v>6220</v>
      </c>
      <c r="E4230" s="208">
        <v>11.26</v>
      </c>
    </row>
    <row r="4231" spans="2:5" ht="50.1" customHeight="1">
      <c r="B4231" s="209">
        <v>96811</v>
      </c>
      <c r="C4231" s="116" t="s">
        <v>4201</v>
      </c>
      <c r="D4231" s="116" t="s">
        <v>6220</v>
      </c>
      <c r="E4231" s="208">
        <v>12.11</v>
      </c>
    </row>
    <row r="4232" spans="2:5" ht="50.1" customHeight="1">
      <c r="B4232" s="209">
        <v>96812</v>
      </c>
      <c r="C4232" s="116" t="s">
        <v>4202</v>
      </c>
      <c r="D4232" s="116" t="s">
        <v>6220</v>
      </c>
      <c r="E4232" s="208">
        <v>11.64</v>
      </c>
    </row>
    <row r="4233" spans="2:5" ht="50.1" customHeight="1">
      <c r="B4233" s="209">
        <v>96813</v>
      </c>
      <c r="C4233" s="116" t="s">
        <v>4203</v>
      </c>
      <c r="D4233" s="116" t="s">
        <v>6220</v>
      </c>
      <c r="E4233" s="208">
        <v>13.4</v>
      </c>
    </row>
    <row r="4234" spans="2:5" ht="50.1" customHeight="1">
      <c r="B4234" s="209">
        <v>96814</v>
      </c>
      <c r="C4234" s="116" t="s">
        <v>4204</v>
      </c>
      <c r="D4234" s="116" t="s">
        <v>6220</v>
      </c>
      <c r="E4234" s="208">
        <v>11.34</v>
      </c>
    </row>
    <row r="4235" spans="2:5" ht="50.1" customHeight="1">
      <c r="B4235" s="209">
        <v>96815</v>
      </c>
      <c r="C4235" s="116" t="s">
        <v>4205</v>
      </c>
      <c r="D4235" s="116" t="s">
        <v>6220</v>
      </c>
      <c r="E4235" s="208">
        <v>19.079999999999998</v>
      </c>
    </row>
    <row r="4236" spans="2:5" ht="50.1" customHeight="1">
      <c r="B4236" s="209">
        <v>96816</v>
      </c>
      <c r="C4236" s="116" t="s">
        <v>4206</v>
      </c>
      <c r="D4236" s="116" t="s">
        <v>6220</v>
      </c>
      <c r="E4236" s="208">
        <v>15.73</v>
      </c>
    </row>
    <row r="4237" spans="2:5" ht="50.1" customHeight="1">
      <c r="B4237" s="209">
        <v>96817</v>
      </c>
      <c r="C4237" s="116" t="s">
        <v>4207</v>
      </c>
      <c r="D4237" s="116" t="s">
        <v>6220</v>
      </c>
      <c r="E4237" s="208">
        <v>17.87</v>
      </c>
    </row>
    <row r="4238" spans="2:5" ht="50.1" customHeight="1">
      <c r="B4238" s="209">
        <v>96818</v>
      </c>
      <c r="C4238" s="116" t="s">
        <v>4208</v>
      </c>
      <c r="D4238" s="116" t="s">
        <v>6220</v>
      </c>
      <c r="E4238" s="208">
        <v>16.649999999999999</v>
      </c>
    </row>
    <row r="4239" spans="2:5" ht="50.1" customHeight="1">
      <c r="B4239" s="209">
        <v>96819</v>
      </c>
      <c r="C4239" s="116" t="s">
        <v>4209</v>
      </c>
      <c r="D4239" s="116" t="s">
        <v>6220</v>
      </c>
      <c r="E4239" s="208">
        <v>16.649999999999999</v>
      </c>
    </row>
    <row r="4240" spans="2:5" ht="50.1" customHeight="1">
      <c r="B4240" s="209">
        <v>96820</v>
      </c>
      <c r="C4240" s="116" t="s">
        <v>4210</v>
      </c>
      <c r="D4240" s="116" t="s">
        <v>6220</v>
      </c>
      <c r="E4240" s="208">
        <v>30.17</v>
      </c>
    </row>
    <row r="4241" spans="2:5" ht="50.1" customHeight="1">
      <c r="B4241" s="209">
        <v>96821</v>
      </c>
      <c r="C4241" s="116" t="s">
        <v>4211</v>
      </c>
      <c r="D4241" s="116" t="s">
        <v>6220</v>
      </c>
      <c r="E4241" s="208">
        <v>25.74</v>
      </c>
    </row>
    <row r="4242" spans="2:5" ht="50.1" customHeight="1">
      <c r="B4242" s="209">
        <v>96822</v>
      </c>
      <c r="C4242" s="116" t="s">
        <v>4212</v>
      </c>
      <c r="D4242" s="116" t="s">
        <v>6220</v>
      </c>
      <c r="E4242" s="208">
        <v>26.08</v>
      </c>
    </row>
    <row r="4243" spans="2:5" ht="50.1" customHeight="1">
      <c r="B4243" s="209">
        <v>96823</v>
      </c>
      <c r="C4243" s="116" t="s">
        <v>4213</v>
      </c>
      <c r="D4243" s="116" t="s">
        <v>6220</v>
      </c>
      <c r="E4243" s="208">
        <v>10.76</v>
      </c>
    </row>
    <row r="4244" spans="2:5" ht="50.1" customHeight="1">
      <c r="B4244" s="209">
        <v>96824</v>
      </c>
      <c r="C4244" s="116" t="s">
        <v>4214</v>
      </c>
      <c r="D4244" s="116" t="s">
        <v>6220</v>
      </c>
      <c r="E4244" s="208">
        <v>12.13</v>
      </c>
    </row>
    <row r="4245" spans="2:5" ht="50.1" customHeight="1">
      <c r="B4245" s="209">
        <v>96825</v>
      </c>
      <c r="C4245" s="116" t="s">
        <v>4215</v>
      </c>
      <c r="D4245" s="116" t="s">
        <v>6220</v>
      </c>
      <c r="E4245" s="208">
        <v>16.39</v>
      </c>
    </row>
    <row r="4246" spans="2:5" ht="50.1" customHeight="1">
      <c r="B4246" s="209">
        <v>96826</v>
      </c>
      <c r="C4246" s="116" t="s">
        <v>4216</v>
      </c>
      <c r="D4246" s="116" t="s">
        <v>6220</v>
      </c>
      <c r="E4246" s="208">
        <v>14.9</v>
      </c>
    </row>
    <row r="4247" spans="2:5" ht="50.1" customHeight="1">
      <c r="B4247" s="209">
        <v>96827</v>
      </c>
      <c r="C4247" s="116" t="s">
        <v>4217</v>
      </c>
      <c r="D4247" s="116" t="s">
        <v>6220</v>
      </c>
      <c r="E4247" s="208">
        <v>15.46</v>
      </c>
    </row>
    <row r="4248" spans="2:5" ht="50.1" customHeight="1">
      <c r="B4248" s="209">
        <v>96828</v>
      </c>
      <c r="C4248" s="116" t="s">
        <v>4218</v>
      </c>
      <c r="D4248" s="116" t="s">
        <v>6220</v>
      </c>
      <c r="E4248" s="208">
        <v>19.37</v>
      </c>
    </row>
    <row r="4249" spans="2:5" ht="50.1" customHeight="1">
      <c r="B4249" s="209">
        <v>96829</v>
      </c>
      <c r="C4249" s="116" t="s">
        <v>4219</v>
      </c>
      <c r="D4249" s="116" t="s">
        <v>6220</v>
      </c>
      <c r="E4249" s="208">
        <v>14.88</v>
      </c>
    </row>
    <row r="4250" spans="2:5" ht="50.1" customHeight="1">
      <c r="B4250" s="209">
        <v>96830</v>
      </c>
      <c r="C4250" s="116" t="s">
        <v>4220</v>
      </c>
      <c r="D4250" s="116" t="s">
        <v>6220</v>
      </c>
      <c r="E4250" s="208">
        <v>21.58</v>
      </c>
    </row>
    <row r="4251" spans="2:5" ht="50.1" customHeight="1">
      <c r="B4251" s="209">
        <v>96831</v>
      </c>
      <c r="C4251" s="116" t="s">
        <v>4221</v>
      </c>
      <c r="D4251" s="116" t="s">
        <v>6220</v>
      </c>
      <c r="E4251" s="208">
        <v>17.63</v>
      </c>
    </row>
    <row r="4252" spans="2:5" ht="50.1" customHeight="1">
      <c r="B4252" s="209">
        <v>96832</v>
      </c>
      <c r="C4252" s="116" t="s">
        <v>4222</v>
      </c>
      <c r="D4252" s="116" t="s">
        <v>6220</v>
      </c>
      <c r="E4252" s="208">
        <v>20.350000000000001</v>
      </c>
    </row>
    <row r="4253" spans="2:5" ht="50.1" customHeight="1">
      <c r="B4253" s="209">
        <v>96833</v>
      </c>
      <c r="C4253" s="116" t="s">
        <v>4223</v>
      </c>
      <c r="D4253" s="116" t="s">
        <v>6220</v>
      </c>
      <c r="E4253" s="208">
        <v>19.07</v>
      </c>
    </row>
    <row r="4254" spans="2:5" ht="50.1" customHeight="1">
      <c r="B4254" s="209">
        <v>96834</v>
      </c>
      <c r="C4254" s="116" t="s">
        <v>4224</v>
      </c>
      <c r="D4254" s="116" t="s">
        <v>6220</v>
      </c>
      <c r="E4254" s="208">
        <v>31.43</v>
      </c>
    </row>
    <row r="4255" spans="2:5" ht="50.1" customHeight="1">
      <c r="B4255" s="209">
        <v>96835</v>
      </c>
      <c r="C4255" s="116" t="s">
        <v>4225</v>
      </c>
      <c r="D4255" s="116" t="s">
        <v>6220</v>
      </c>
      <c r="E4255" s="208">
        <v>27.2</v>
      </c>
    </row>
    <row r="4256" spans="2:5" ht="50.1" customHeight="1">
      <c r="B4256" s="209">
        <v>96836</v>
      </c>
      <c r="C4256" s="116" t="s">
        <v>4226</v>
      </c>
      <c r="D4256" s="116" t="s">
        <v>6220</v>
      </c>
      <c r="E4256" s="208">
        <v>28.96</v>
      </c>
    </row>
    <row r="4257" spans="2:5" ht="50.1" customHeight="1">
      <c r="B4257" s="209">
        <v>96837</v>
      </c>
      <c r="C4257" s="116" t="s">
        <v>4227</v>
      </c>
      <c r="D4257" s="116" t="s">
        <v>6220</v>
      </c>
      <c r="E4257" s="208">
        <v>15.82</v>
      </c>
    </row>
    <row r="4258" spans="2:5" ht="50.1" customHeight="1">
      <c r="B4258" s="209">
        <v>96838</v>
      </c>
      <c r="C4258" s="116" t="s">
        <v>4228</v>
      </c>
      <c r="D4258" s="116" t="s">
        <v>6220</v>
      </c>
      <c r="E4258" s="208">
        <v>14.56</v>
      </c>
    </row>
    <row r="4259" spans="2:5" ht="50.1" customHeight="1">
      <c r="B4259" s="209">
        <v>96839</v>
      </c>
      <c r="C4259" s="116" t="s">
        <v>4229</v>
      </c>
      <c r="D4259" s="116" t="s">
        <v>6220</v>
      </c>
      <c r="E4259" s="208">
        <v>14.34</v>
      </c>
    </row>
    <row r="4260" spans="2:5" ht="50.1" customHeight="1">
      <c r="B4260" s="209">
        <v>96840</v>
      </c>
      <c r="C4260" s="116" t="s">
        <v>4230</v>
      </c>
      <c r="D4260" s="116" t="s">
        <v>6220</v>
      </c>
      <c r="E4260" s="208">
        <v>18.489999999999998</v>
      </c>
    </row>
    <row r="4261" spans="2:5" ht="50.1" customHeight="1">
      <c r="B4261" s="209">
        <v>96841</v>
      </c>
      <c r="C4261" s="116" t="s">
        <v>4231</v>
      </c>
      <c r="D4261" s="116" t="s">
        <v>6220</v>
      </c>
      <c r="E4261" s="208">
        <v>16.22</v>
      </c>
    </row>
    <row r="4262" spans="2:5" ht="50.1" customHeight="1">
      <c r="B4262" s="209">
        <v>96842</v>
      </c>
      <c r="C4262" s="116" t="s">
        <v>4232</v>
      </c>
      <c r="D4262" s="116" t="s">
        <v>6220</v>
      </c>
      <c r="E4262" s="208">
        <v>20.57</v>
      </c>
    </row>
    <row r="4263" spans="2:5" ht="50.1" customHeight="1">
      <c r="B4263" s="209">
        <v>96843</v>
      </c>
      <c r="C4263" s="116" t="s">
        <v>4233</v>
      </c>
      <c r="D4263" s="116" t="s">
        <v>6220</v>
      </c>
      <c r="E4263" s="208">
        <v>19.79</v>
      </c>
    </row>
    <row r="4264" spans="2:5" ht="50.1" customHeight="1">
      <c r="B4264" s="209">
        <v>96844</v>
      </c>
      <c r="C4264" s="116" t="s">
        <v>4234</v>
      </c>
      <c r="D4264" s="116" t="s">
        <v>6220</v>
      </c>
      <c r="E4264" s="208">
        <v>26.89</v>
      </c>
    </row>
    <row r="4265" spans="2:5" ht="50.1" customHeight="1">
      <c r="B4265" s="209">
        <v>96845</v>
      </c>
      <c r="C4265" s="116" t="s">
        <v>4235</v>
      </c>
      <c r="D4265" s="116" t="s">
        <v>6220</v>
      </c>
      <c r="E4265" s="208">
        <v>28.82</v>
      </c>
    </row>
    <row r="4266" spans="2:5" ht="50.1" customHeight="1">
      <c r="B4266" s="209">
        <v>96846</v>
      </c>
      <c r="C4266" s="116" t="s">
        <v>4236</v>
      </c>
      <c r="D4266" s="116" t="s">
        <v>6220</v>
      </c>
      <c r="E4266" s="208">
        <v>22.75</v>
      </c>
    </row>
    <row r="4267" spans="2:5" ht="50.1" customHeight="1">
      <c r="B4267" s="209">
        <v>96847</v>
      </c>
      <c r="C4267" s="116" t="s">
        <v>4237</v>
      </c>
      <c r="D4267" s="116" t="s">
        <v>6220</v>
      </c>
      <c r="E4267" s="208">
        <v>24.98</v>
      </c>
    </row>
    <row r="4268" spans="2:5" ht="50.1" customHeight="1">
      <c r="B4268" s="209">
        <v>96848</v>
      </c>
      <c r="C4268" s="116" t="s">
        <v>4238</v>
      </c>
      <c r="D4268" s="116" t="s">
        <v>6220</v>
      </c>
      <c r="E4268" s="208">
        <v>37.35</v>
      </c>
    </row>
    <row r="4269" spans="2:5" ht="50.1" customHeight="1">
      <c r="B4269" s="209">
        <v>96849</v>
      </c>
      <c r="C4269" s="116" t="s">
        <v>4239</v>
      </c>
      <c r="D4269" s="116" t="s">
        <v>6220</v>
      </c>
      <c r="E4269" s="208">
        <v>13.59</v>
      </c>
    </row>
    <row r="4270" spans="2:5" ht="50.1" customHeight="1">
      <c r="B4270" s="209">
        <v>96850</v>
      </c>
      <c r="C4270" s="116" t="s">
        <v>4240</v>
      </c>
      <c r="D4270" s="116" t="s">
        <v>6220</v>
      </c>
      <c r="E4270" s="208">
        <v>15.86</v>
      </c>
    </row>
    <row r="4271" spans="2:5" ht="50.1" customHeight="1">
      <c r="B4271" s="209">
        <v>96851</v>
      </c>
      <c r="C4271" s="116" t="s">
        <v>4241</v>
      </c>
      <c r="D4271" s="116" t="s">
        <v>6220</v>
      </c>
      <c r="E4271" s="208">
        <v>20.94</v>
      </c>
    </row>
    <row r="4272" spans="2:5" ht="50.1" customHeight="1">
      <c r="B4272" s="209">
        <v>96852</v>
      </c>
      <c r="C4272" s="116" t="s">
        <v>4242</v>
      </c>
      <c r="D4272" s="116" t="s">
        <v>6220</v>
      </c>
      <c r="E4272" s="208">
        <v>18.05</v>
      </c>
    </row>
    <row r="4273" spans="2:5" ht="50.1" customHeight="1">
      <c r="B4273" s="209">
        <v>96853</v>
      </c>
      <c r="C4273" s="116" t="s">
        <v>4243</v>
      </c>
      <c r="D4273" s="116" t="s">
        <v>6220</v>
      </c>
      <c r="E4273" s="208">
        <v>20.27</v>
      </c>
    </row>
    <row r="4274" spans="2:5" ht="50.1" customHeight="1">
      <c r="B4274" s="209">
        <v>96854</v>
      </c>
      <c r="C4274" s="116" t="s">
        <v>4244</v>
      </c>
      <c r="D4274" s="116" t="s">
        <v>6220</v>
      </c>
      <c r="E4274" s="208">
        <v>24.2</v>
      </c>
    </row>
    <row r="4275" spans="2:5" ht="50.1" customHeight="1">
      <c r="B4275" s="209">
        <v>96855</v>
      </c>
      <c r="C4275" s="116" t="s">
        <v>4245</v>
      </c>
      <c r="D4275" s="116" t="s">
        <v>6220</v>
      </c>
      <c r="E4275" s="208">
        <v>22.41</v>
      </c>
    </row>
    <row r="4276" spans="2:5" ht="50.1" customHeight="1">
      <c r="B4276" s="209">
        <v>96856</v>
      </c>
      <c r="C4276" s="116" t="s">
        <v>4246</v>
      </c>
      <c r="D4276" s="116" t="s">
        <v>6220</v>
      </c>
      <c r="E4276" s="208">
        <v>22.73</v>
      </c>
    </row>
    <row r="4277" spans="2:5" ht="50.1" customHeight="1">
      <c r="B4277" s="209">
        <v>96857</v>
      </c>
      <c r="C4277" s="116" t="s">
        <v>4247</v>
      </c>
      <c r="D4277" s="116" t="s">
        <v>6220</v>
      </c>
      <c r="E4277" s="208">
        <v>36.020000000000003</v>
      </c>
    </row>
    <row r="4278" spans="2:5" ht="50.1" customHeight="1">
      <c r="B4278" s="209">
        <v>96858</v>
      </c>
      <c r="C4278" s="116" t="s">
        <v>4248</v>
      </c>
      <c r="D4278" s="116" t="s">
        <v>6220</v>
      </c>
      <c r="E4278" s="208">
        <v>36.479999999999997</v>
      </c>
    </row>
    <row r="4279" spans="2:5" ht="50.1" customHeight="1">
      <c r="B4279" s="209">
        <v>96859</v>
      </c>
      <c r="C4279" s="116" t="s">
        <v>4249</v>
      </c>
      <c r="D4279" s="116" t="s">
        <v>6220</v>
      </c>
      <c r="E4279" s="208">
        <v>45.12</v>
      </c>
    </row>
    <row r="4280" spans="2:5" ht="50.1" customHeight="1">
      <c r="B4280" s="209">
        <v>96860</v>
      </c>
      <c r="C4280" s="116" t="s">
        <v>4250</v>
      </c>
      <c r="D4280" s="116" t="s">
        <v>6220</v>
      </c>
      <c r="E4280" s="208">
        <v>18.41</v>
      </c>
    </row>
    <row r="4281" spans="2:5" ht="50.1" customHeight="1">
      <c r="B4281" s="209">
        <v>96861</v>
      </c>
      <c r="C4281" s="116" t="s">
        <v>4251</v>
      </c>
      <c r="D4281" s="116" t="s">
        <v>6220</v>
      </c>
      <c r="E4281" s="208">
        <v>19.84</v>
      </c>
    </row>
    <row r="4282" spans="2:5" ht="50.1" customHeight="1">
      <c r="B4282" s="209">
        <v>96862</v>
      </c>
      <c r="C4282" s="116" t="s">
        <v>4252</v>
      </c>
      <c r="D4282" s="116" t="s">
        <v>6220</v>
      </c>
      <c r="E4282" s="208">
        <v>22.18</v>
      </c>
    </row>
    <row r="4283" spans="2:5" ht="50.1" customHeight="1">
      <c r="B4283" s="209">
        <v>96863</v>
      </c>
      <c r="C4283" s="116" t="s">
        <v>4253</v>
      </c>
      <c r="D4283" s="116" t="s">
        <v>6220</v>
      </c>
      <c r="E4283" s="208">
        <v>21.94</v>
      </c>
    </row>
    <row r="4284" spans="2:5" ht="50.1" customHeight="1">
      <c r="B4284" s="209">
        <v>96864</v>
      </c>
      <c r="C4284" s="116" t="s">
        <v>4254</v>
      </c>
      <c r="D4284" s="116" t="s">
        <v>6220</v>
      </c>
      <c r="E4284" s="208">
        <v>34.57</v>
      </c>
    </row>
    <row r="4285" spans="2:5" ht="50.1" customHeight="1">
      <c r="B4285" s="209">
        <v>96865</v>
      </c>
      <c r="C4285" s="116" t="s">
        <v>4255</v>
      </c>
      <c r="D4285" s="116" t="s">
        <v>6220</v>
      </c>
      <c r="E4285" s="208">
        <v>33.869999999999997</v>
      </c>
    </row>
    <row r="4286" spans="2:5" ht="50.1" customHeight="1">
      <c r="B4286" s="209">
        <v>96866</v>
      </c>
      <c r="C4286" s="116" t="s">
        <v>4256</v>
      </c>
      <c r="D4286" s="116" t="s">
        <v>6220</v>
      </c>
      <c r="E4286" s="208">
        <v>45.4</v>
      </c>
    </row>
    <row r="4287" spans="2:5" ht="50.1" customHeight="1">
      <c r="B4287" s="209">
        <v>96867</v>
      </c>
      <c r="C4287" s="116" t="s">
        <v>4257</v>
      </c>
      <c r="D4287" s="116" t="s">
        <v>6220</v>
      </c>
      <c r="E4287" s="208">
        <v>52.65</v>
      </c>
    </row>
    <row r="4288" spans="2:5" ht="50.1" customHeight="1">
      <c r="B4288" s="209">
        <v>96868</v>
      </c>
      <c r="C4288" s="116" t="s">
        <v>4258</v>
      </c>
      <c r="D4288" s="116" t="s">
        <v>6220</v>
      </c>
      <c r="E4288" s="208">
        <v>21.02</v>
      </c>
    </row>
    <row r="4289" spans="2:5" ht="50.1" customHeight="1">
      <c r="B4289" s="209">
        <v>96869</v>
      </c>
      <c r="C4289" s="116" t="s">
        <v>4259</v>
      </c>
      <c r="D4289" s="116" t="s">
        <v>6220</v>
      </c>
      <c r="E4289" s="208">
        <v>25.1</v>
      </c>
    </row>
    <row r="4290" spans="2:5" ht="50.1" customHeight="1">
      <c r="B4290" s="209">
        <v>96870</v>
      </c>
      <c r="C4290" s="116" t="s">
        <v>4260</v>
      </c>
      <c r="D4290" s="116" t="s">
        <v>6220</v>
      </c>
      <c r="E4290" s="208">
        <v>39.51</v>
      </c>
    </row>
    <row r="4291" spans="2:5" ht="50.1" customHeight="1">
      <c r="B4291" s="209">
        <v>96871</v>
      </c>
      <c r="C4291" s="116" t="s">
        <v>4261</v>
      </c>
      <c r="D4291" s="116" t="s">
        <v>6220</v>
      </c>
      <c r="E4291" s="208">
        <v>57.19</v>
      </c>
    </row>
    <row r="4292" spans="2:5" ht="50.1" customHeight="1">
      <c r="B4292" s="209">
        <v>96872</v>
      </c>
      <c r="C4292" s="116" t="s">
        <v>4262</v>
      </c>
      <c r="D4292" s="116" t="s">
        <v>6220</v>
      </c>
      <c r="E4292" s="208">
        <v>53.2</v>
      </c>
    </row>
    <row r="4293" spans="2:5" ht="50.1" customHeight="1">
      <c r="B4293" s="209">
        <v>96873</v>
      </c>
      <c r="C4293" s="116" t="s">
        <v>4263</v>
      </c>
      <c r="D4293" s="116" t="s">
        <v>6220</v>
      </c>
      <c r="E4293" s="208">
        <v>61.19</v>
      </c>
    </row>
    <row r="4294" spans="2:5" ht="50.1" customHeight="1">
      <c r="B4294" s="209">
        <v>96874</v>
      </c>
      <c r="C4294" s="116" t="s">
        <v>4264</v>
      </c>
      <c r="D4294" s="116" t="s">
        <v>6220</v>
      </c>
      <c r="E4294" s="208">
        <v>64.790000000000006</v>
      </c>
    </row>
    <row r="4295" spans="2:5" ht="50.1" customHeight="1">
      <c r="B4295" s="209">
        <v>96875</v>
      </c>
      <c r="C4295" s="116" t="s">
        <v>4265</v>
      </c>
      <c r="D4295" s="116" t="s">
        <v>6220</v>
      </c>
      <c r="E4295" s="208">
        <v>77.650000000000006</v>
      </c>
    </row>
    <row r="4296" spans="2:5" ht="50.1" customHeight="1">
      <c r="B4296" s="209">
        <v>96876</v>
      </c>
      <c r="C4296" s="116" t="s">
        <v>4266</v>
      </c>
      <c r="D4296" s="116" t="s">
        <v>6220</v>
      </c>
      <c r="E4296" s="208">
        <v>137.18</v>
      </c>
    </row>
    <row r="4297" spans="2:5" ht="50.1" customHeight="1">
      <c r="B4297" s="209">
        <v>96877</v>
      </c>
      <c r="C4297" s="116" t="s">
        <v>4267</v>
      </c>
      <c r="D4297" s="116" t="s">
        <v>6220</v>
      </c>
      <c r="E4297" s="208">
        <v>146.52000000000001</v>
      </c>
    </row>
    <row r="4298" spans="2:5" ht="50.1" customHeight="1">
      <c r="B4298" s="209">
        <v>96878</v>
      </c>
      <c r="C4298" s="116" t="s">
        <v>4268</v>
      </c>
      <c r="D4298" s="116" t="s">
        <v>6220</v>
      </c>
      <c r="E4298" s="208">
        <v>148.27000000000001</v>
      </c>
    </row>
    <row r="4299" spans="2:5" ht="50.1" customHeight="1">
      <c r="B4299" s="209">
        <v>96879</v>
      </c>
      <c r="C4299" s="116" t="s">
        <v>4269</v>
      </c>
      <c r="D4299" s="116" t="s">
        <v>6220</v>
      </c>
      <c r="E4299" s="208">
        <v>149.04</v>
      </c>
    </row>
    <row r="4300" spans="2:5" ht="50.1" customHeight="1">
      <c r="B4300" s="209">
        <v>96880</v>
      </c>
      <c r="C4300" s="116" t="s">
        <v>4270</v>
      </c>
      <c r="D4300" s="116" t="s">
        <v>6220</v>
      </c>
      <c r="E4300" s="208">
        <v>169.95</v>
      </c>
    </row>
    <row r="4301" spans="2:5" ht="50.1" customHeight="1">
      <c r="B4301" s="209">
        <v>96881</v>
      </c>
      <c r="C4301" s="116" t="s">
        <v>4271</v>
      </c>
      <c r="D4301" s="116" t="s">
        <v>6220</v>
      </c>
      <c r="E4301" s="208">
        <v>179.43</v>
      </c>
    </row>
    <row r="4302" spans="2:5" ht="50.1" customHeight="1">
      <c r="B4302" s="209">
        <v>97425</v>
      </c>
      <c r="C4302" s="116" t="s">
        <v>4272</v>
      </c>
      <c r="D4302" s="116" t="s">
        <v>6220</v>
      </c>
      <c r="E4302" s="208">
        <v>20.059999999999999</v>
      </c>
    </row>
    <row r="4303" spans="2:5" ht="50.1" customHeight="1">
      <c r="B4303" s="209">
        <v>97426</v>
      </c>
      <c r="C4303" s="116" t="s">
        <v>4273</v>
      </c>
      <c r="D4303" s="116" t="s">
        <v>6220</v>
      </c>
      <c r="E4303" s="208">
        <v>24.27</v>
      </c>
    </row>
    <row r="4304" spans="2:5" ht="50.1" customHeight="1">
      <c r="B4304" s="209">
        <v>97427</v>
      </c>
      <c r="C4304" s="116" t="s">
        <v>4274</v>
      </c>
      <c r="D4304" s="116" t="s">
        <v>6220</v>
      </c>
      <c r="E4304" s="208">
        <v>27.45</v>
      </c>
    </row>
    <row r="4305" spans="2:5" ht="50.1" customHeight="1">
      <c r="B4305" s="209">
        <v>97428</v>
      </c>
      <c r="C4305" s="116" t="s">
        <v>4275</v>
      </c>
      <c r="D4305" s="116" t="s">
        <v>6220</v>
      </c>
      <c r="E4305" s="208">
        <v>34.82</v>
      </c>
    </row>
    <row r="4306" spans="2:5" ht="50.1" customHeight="1">
      <c r="B4306" s="209">
        <v>97429</v>
      </c>
      <c r="C4306" s="116" t="s">
        <v>4276</v>
      </c>
      <c r="D4306" s="116" t="s">
        <v>6220</v>
      </c>
      <c r="E4306" s="208">
        <v>41.61</v>
      </c>
    </row>
    <row r="4307" spans="2:5" ht="50.1" customHeight="1">
      <c r="B4307" s="209">
        <v>97430</v>
      </c>
      <c r="C4307" s="116" t="s">
        <v>4277</v>
      </c>
      <c r="D4307" s="116" t="s">
        <v>6220</v>
      </c>
      <c r="E4307" s="208">
        <v>25.14</v>
      </c>
    </row>
    <row r="4308" spans="2:5" ht="50.1" customHeight="1">
      <c r="B4308" s="209">
        <v>97431</v>
      </c>
      <c r="C4308" s="116" t="s">
        <v>4278</v>
      </c>
      <c r="D4308" s="116" t="s">
        <v>6220</v>
      </c>
      <c r="E4308" s="208">
        <v>28.08</v>
      </c>
    </row>
    <row r="4309" spans="2:5" ht="50.1" customHeight="1">
      <c r="B4309" s="209">
        <v>97432</v>
      </c>
      <c r="C4309" s="116" t="s">
        <v>4279</v>
      </c>
      <c r="D4309" s="116" t="s">
        <v>6220</v>
      </c>
      <c r="E4309" s="208">
        <v>31.69</v>
      </c>
    </row>
    <row r="4310" spans="2:5" ht="50.1" customHeight="1">
      <c r="B4310" s="209">
        <v>97433</v>
      </c>
      <c r="C4310" s="116" t="s">
        <v>4280</v>
      </c>
      <c r="D4310" s="116" t="s">
        <v>6220</v>
      </c>
      <c r="E4310" s="208">
        <v>56.44</v>
      </c>
    </row>
    <row r="4311" spans="2:5" ht="50.1" customHeight="1">
      <c r="B4311" s="209">
        <v>97434</v>
      </c>
      <c r="C4311" s="116" t="s">
        <v>4281</v>
      </c>
      <c r="D4311" s="116" t="s">
        <v>6220</v>
      </c>
      <c r="E4311" s="208">
        <v>57.46</v>
      </c>
    </row>
    <row r="4312" spans="2:5" ht="50.1" customHeight="1">
      <c r="B4312" s="209">
        <v>97435</v>
      </c>
      <c r="C4312" s="116" t="s">
        <v>4282</v>
      </c>
      <c r="D4312" s="116" t="s">
        <v>6220</v>
      </c>
      <c r="E4312" s="208">
        <v>65.97</v>
      </c>
    </row>
    <row r="4313" spans="2:5" ht="50.1" customHeight="1">
      <c r="B4313" s="209">
        <v>97436</v>
      </c>
      <c r="C4313" s="116" t="s">
        <v>4283</v>
      </c>
      <c r="D4313" s="116" t="s">
        <v>6220</v>
      </c>
      <c r="E4313" s="208">
        <v>67.94</v>
      </c>
    </row>
    <row r="4314" spans="2:5" ht="50.1" customHeight="1">
      <c r="B4314" s="209">
        <v>97437</v>
      </c>
      <c r="C4314" s="116" t="s">
        <v>4284</v>
      </c>
      <c r="D4314" s="116" t="s">
        <v>6220</v>
      </c>
      <c r="E4314" s="208">
        <v>75.489999999999995</v>
      </c>
    </row>
    <row r="4315" spans="2:5" ht="50.1" customHeight="1">
      <c r="B4315" s="209">
        <v>97438</v>
      </c>
      <c r="C4315" s="116" t="s">
        <v>4285</v>
      </c>
      <c r="D4315" s="116" t="s">
        <v>6220</v>
      </c>
      <c r="E4315" s="208">
        <v>77.599999999999994</v>
      </c>
    </row>
    <row r="4316" spans="2:5" ht="50.1" customHeight="1">
      <c r="B4316" s="209">
        <v>97439</v>
      </c>
      <c r="C4316" s="116" t="s">
        <v>4286</v>
      </c>
      <c r="D4316" s="116" t="s">
        <v>6220</v>
      </c>
      <c r="E4316" s="208">
        <v>85.08</v>
      </c>
    </row>
    <row r="4317" spans="2:5" ht="50.1" customHeight="1">
      <c r="B4317" s="209">
        <v>97440</v>
      </c>
      <c r="C4317" s="116" t="s">
        <v>4287</v>
      </c>
      <c r="D4317" s="116" t="s">
        <v>6220</v>
      </c>
      <c r="E4317" s="208">
        <v>101.88</v>
      </c>
    </row>
    <row r="4318" spans="2:5" ht="50.1" customHeight="1">
      <c r="B4318" s="209">
        <v>97442</v>
      </c>
      <c r="C4318" s="116" t="s">
        <v>4288</v>
      </c>
      <c r="D4318" s="116" t="s">
        <v>6220</v>
      </c>
      <c r="E4318" s="208">
        <v>112.64</v>
      </c>
    </row>
    <row r="4319" spans="2:5" ht="50.1" customHeight="1">
      <c r="B4319" s="209">
        <v>97443</v>
      </c>
      <c r="C4319" s="116" t="s">
        <v>4289</v>
      </c>
      <c r="D4319" s="116" t="s">
        <v>6220</v>
      </c>
      <c r="E4319" s="208">
        <v>61.44</v>
      </c>
    </row>
    <row r="4320" spans="2:5" ht="50.1" customHeight="1">
      <c r="B4320" s="209">
        <v>97444</v>
      </c>
      <c r="C4320" s="116" t="s">
        <v>4290</v>
      </c>
      <c r="D4320" s="116" t="s">
        <v>6220</v>
      </c>
      <c r="E4320" s="208">
        <v>71.14</v>
      </c>
    </row>
    <row r="4321" spans="2:5" ht="50.1" customHeight="1">
      <c r="B4321" s="209">
        <v>97446</v>
      </c>
      <c r="C4321" s="116" t="s">
        <v>4291</v>
      </c>
      <c r="D4321" s="116" t="s">
        <v>6220</v>
      </c>
      <c r="E4321" s="208">
        <v>119.14</v>
      </c>
    </row>
    <row r="4322" spans="2:5" ht="50.1" customHeight="1">
      <c r="B4322" s="209">
        <v>97447</v>
      </c>
      <c r="C4322" s="116" t="s">
        <v>4292</v>
      </c>
      <c r="D4322" s="116" t="s">
        <v>6220</v>
      </c>
      <c r="E4322" s="208">
        <v>119.14</v>
      </c>
    </row>
    <row r="4323" spans="2:5" ht="50.1" customHeight="1">
      <c r="B4323" s="209">
        <v>97449</v>
      </c>
      <c r="C4323" s="116" t="s">
        <v>4293</v>
      </c>
      <c r="D4323" s="116" t="s">
        <v>6220</v>
      </c>
      <c r="E4323" s="208">
        <v>127.27</v>
      </c>
    </row>
    <row r="4324" spans="2:5" ht="50.1" customHeight="1">
      <c r="B4324" s="209">
        <v>97450</v>
      </c>
      <c r="C4324" s="116" t="s">
        <v>4294</v>
      </c>
      <c r="D4324" s="116" t="s">
        <v>6220</v>
      </c>
      <c r="E4324" s="208">
        <v>153.69</v>
      </c>
    </row>
    <row r="4325" spans="2:5" ht="50.1" customHeight="1">
      <c r="B4325" s="209">
        <v>97452</v>
      </c>
      <c r="C4325" s="116" t="s">
        <v>4295</v>
      </c>
      <c r="D4325" s="116" t="s">
        <v>6220</v>
      </c>
      <c r="E4325" s="208">
        <v>99.95</v>
      </c>
    </row>
    <row r="4326" spans="2:5" ht="50.1" customHeight="1">
      <c r="B4326" s="209">
        <v>97453</v>
      </c>
      <c r="C4326" s="116" t="s">
        <v>4296</v>
      </c>
      <c r="D4326" s="116" t="s">
        <v>6220</v>
      </c>
      <c r="E4326" s="208">
        <v>105.48</v>
      </c>
    </row>
    <row r="4327" spans="2:5" ht="50.1" customHeight="1">
      <c r="B4327" s="209">
        <v>97454</v>
      </c>
      <c r="C4327" s="116" t="s">
        <v>4297</v>
      </c>
      <c r="D4327" s="116" t="s">
        <v>6220</v>
      </c>
      <c r="E4327" s="208">
        <v>164.43</v>
      </c>
    </row>
    <row r="4328" spans="2:5" ht="50.1" customHeight="1">
      <c r="B4328" s="209">
        <v>97455</v>
      </c>
      <c r="C4328" s="116" t="s">
        <v>4298</v>
      </c>
      <c r="D4328" s="116" t="s">
        <v>6220</v>
      </c>
      <c r="E4328" s="208">
        <v>173.29</v>
      </c>
    </row>
    <row r="4329" spans="2:5" ht="50.1" customHeight="1">
      <c r="B4329" s="209">
        <v>97456</v>
      </c>
      <c r="C4329" s="116" t="s">
        <v>4299</v>
      </c>
      <c r="D4329" s="116" t="s">
        <v>6220</v>
      </c>
      <c r="E4329" s="208">
        <v>359.54</v>
      </c>
    </row>
    <row r="4330" spans="2:5" ht="50.1" customHeight="1">
      <c r="B4330" s="209">
        <v>97457</v>
      </c>
      <c r="C4330" s="116" t="s">
        <v>4300</v>
      </c>
      <c r="D4330" s="116" t="s">
        <v>6220</v>
      </c>
      <c r="E4330" s="208">
        <v>319.81</v>
      </c>
    </row>
    <row r="4331" spans="2:5" ht="50.1" customHeight="1">
      <c r="B4331" s="209">
        <v>97458</v>
      </c>
      <c r="C4331" s="116" t="s">
        <v>4301</v>
      </c>
      <c r="D4331" s="116" t="s">
        <v>6220</v>
      </c>
      <c r="E4331" s="208">
        <v>155.58000000000001</v>
      </c>
    </row>
    <row r="4332" spans="2:5" ht="50.1" customHeight="1">
      <c r="B4332" s="209">
        <v>97459</v>
      </c>
      <c r="C4332" s="116" t="s">
        <v>4302</v>
      </c>
      <c r="D4332" s="116" t="s">
        <v>6220</v>
      </c>
      <c r="E4332" s="208">
        <v>259.14</v>
      </c>
    </row>
    <row r="4333" spans="2:5" ht="50.1" customHeight="1">
      <c r="B4333" s="209">
        <v>97460</v>
      </c>
      <c r="C4333" s="116" t="s">
        <v>4303</v>
      </c>
      <c r="D4333" s="116" t="s">
        <v>6220</v>
      </c>
      <c r="E4333" s="208">
        <v>391.87</v>
      </c>
    </row>
    <row r="4334" spans="2:5" ht="50.1" customHeight="1">
      <c r="B4334" s="209">
        <v>97461</v>
      </c>
      <c r="C4334" s="116" t="s">
        <v>4304</v>
      </c>
      <c r="D4334" s="116" t="s">
        <v>6220</v>
      </c>
      <c r="E4334" s="208">
        <v>19.27</v>
      </c>
    </row>
    <row r="4335" spans="2:5" ht="50.1" customHeight="1">
      <c r="B4335" s="209">
        <v>97462</v>
      </c>
      <c r="C4335" s="116" t="s">
        <v>4305</v>
      </c>
      <c r="D4335" s="116" t="s">
        <v>6220</v>
      </c>
      <c r="E4335" s="208">
        <v>16.43</v>
      </c>
    </row>
    <row r="4336" spans="2:5" ht="50.1" customHeight="1">
      <c r="B4336" s="209">
        <v>97464</v>
      </c>
      <c r="C4336" s="116" t="s">
        <v>4306</v>
      </c>
      <c r="D4336" s="116" t="s">
        <v>6220</v>
      </c>
      <c r="E4336" s="208">
        <v>27.44</v>
      </c>
    </row>
    <row r="4337" spans="2:5" ht="50.1" customHeight="1">
      <c r="B4337" s="209">
        <v>97465</v>
      </c>
      <c r="C4337" s="116" t="s">
        <v>4307</v>
      </c>
      <c r="D4337" s="116" t="s">
        <v>6220</v>
      </c>
      <c r="E4337" s="208">
        <v>32.229999999999997</v>
      </c>
    </row>
    <row r="4338" spans="2:5" ht="50.1" customHeight="1">
      <c r="B4338" s="209">
        <v>97467</v>
      </c>
      <c r="C4338" s="116" t="s">
        <v>4308</v>
      </c>
      <c r="D4338" s="116" t="s">
        <v>6220</v>
      </c>
      <c r="E4338" s="208">
        <v>34.770000000000003</v>
      </c>
    </row>
    <row r="4339" spans="2:5" ht="50.1" customHeight="1">
      <c r="B4339" s="209">
        <v>97468</v>
      </c>
      <c r="C4339" s="116" t="s">
        <v>4309</v>
      </c>
      <c r="D4339" s="116" t="s">
        <v>6220</v>
      </c>
      <c r="E4339" s="208">
        <v>40.9</v>
      </c>
    </row>
    <row r="4340" spans="2:5" ht="50.1" customHeight="1">
      <c r="B4340" s="209">
        <v>97470</v>
      </c>
      <c r="C4340" s="116" t="s">
        <v>4310</v>
      </c>
      <c r="D4340" s="116" t="s">
        <v>6220</v>
      </c>
      <c r="E4340" s="208">
        <v>50.63</v>
      </c>
    </row>
    <row r="4341" spans="2:5" ht="50.1" customHeight="1">
      <c r="B4341" s="209">
        <v>97471</v>
      </c>
      <c r="C4341" s="116" t="s">
        <v>4311</v>
      </c>
      <c r="D4341" s="116" t="s">
        <v>6220</v>
      </c>
      <c r="E4341" s="208">
        <v>60.33</v>
      </c>
    </row>
    <row r="4342" spans="2:5" ht="50.1" customHeight="1">
      <c r="B4342" s="209">
        <v>97474</v>
      </c>
      <c r="C4342" s="116" t="s">
        <v>4312</v>
      </c>
      <c r="D4342" s="116" t="s">
        <v>6220</v>
      </c>
      <c r="E4342" s="208">
        <v>90.54</v>
      </c>
    </row>
    <row r="4343" spans="2:5" ht="50.1" customHeight="1">
      <c r="B4343" s="209">
        <v>97475</v>
      </c>
      <c r="C4343" s="116" t="s">
        <v>4313</v>
      </c>
      <c r="D4343" s="116" t="s">
        <v>6220</v>
      </c>
      <c r="E4343" s="208">
        <v>110.16</v>
      </c>
    </row>
    <row r="4344" spans="2:5" ht="50.1" customHeight="1">
      <c r="B4344" s="209">
        <v>97477</v>
      </c>
      <c r="C4344" s="116" t="s">
        <v>4314</v>
      </c>
      <c r="D4344" s="116" t="s">
        <v>6220</v>
      </c>
      <c r="E4344" s="208">
        <v>120.14</v>
      </c>
    </row>
    <row r="4345" spans="2:5" ht="50.1" customHeight="1">
      <c r="B4345" s="209">
        <v>97478</v>
      </c>
      <c r="C4345" s="116" t="s">
        <v>4315</v>
      </c>
      <c r="D4345" s="116" t="s">
        <v>6220</v>
      </c>
      <c r="E4345" s="208">
        <v>146.56</v>
      </c>
    </row>
    <row r="4346" spans="2:5" ht="50.1" customHeight="1">
      <c r="B4346" s="209">
        <v>97479</v>
      </c>
      <c r="C4346" s="116" t="s">
        <v>4316</v>
      </c>
      <c r="D4346" s="116" t="s">
        <v>6220</v>
      </c>
      <c r="E4346" s="208">
        <v>30.77</v>
      </c>
    </row>
    <row r="4347" spans="2:5" ht="50.1" customHeight="1">
      <c r="B4347" s="209">
        <v>97480</v>
      </c>
      <c r="C4347" s="116" t="s">
        <v>4317</v>
      </c>
      <c r="D4347" s="116" t="s">
        <v>6220</v>
      </c>
      <c r="E4347" s="208">
        <v>30.77</v>
      </c>
    </row>
    <row r="4348" spans="2:5" ht="50.1" customHeight="1">
      <c r="B4348" s="209">
        <v>97481</v>
      </c>
      <c r="C4348" s="116" t="s">
        <v>4318</v>
      </c>
      <c r="D4348" s="116" t="s">
        <v>6220</v>
      </c>
      <c r="E4348" s="208">
        <v>44.09</v>
      </c>
    </row>
    <row r="4349" spans="2:5" ht="50.1" customHeight="1">
      <c r="B4349" s="209">
        <v>97482</v>
      </c>
      <c r="C4349" s="116" t="s">
        <v>4319</v>
      </c>
      <c r="D4349" s="116" t="s">
        <v>6220</v>
      </c>
      <c r="E4349" s="208">
        <v>44.09</v>
      </c>
    </row>
    <row r="4350" spans="2:5" ht="50.1" customHeight="1">
      <c r="B4350" s="209">
        <v>97483</v>
      </c>
      <c r="C4350" s="116" t="s">
        <v>4320</v>
      </c>
      <c r="D4350" s="116" t="s">
        <v>6220</v>
      </c>
      <c r="E4350" s="208">
        <v>61.17</v>
      </c>
    </row>
    <row r="4351" spans="2:5" ht="50.1" customHeight="1">
      <c r="B4351" s="209">
        <v>97484</v>
      </c>
      <c r="C4351" s="116" t="s">
        <v>4321</v>
      </c>
      <c r="D4351" s="116" t="s">
        <v>6220</v>
      </c>
      <c r="E4351" s="208">
        <v>61.17</v>
      </c>
    </row>
    <row r="4352" spans="2:5" ht="50.1" customHeight="1">
      <c r="B4352" s="209">
        <v>97485</v>
      </c>
      <c r="C4352" s="116" t="s">
        <v>4322</v>
      </c>
      <c r="D4352" s="116" t="s">
        <v>6220</v>
      </c>
      <c r="E4352" s="208">
        <v>83.75</v>
      </c>
    </row>
    <row r="4353" spans="2:5" ht="50.1" customHeight="1">
      <c r="B4353" s="209">
        <v>97486</v>
      </c>
      <c r="C4353" s="116" t="s">
        <v>4323</v>
      </c>
      <c r="D4353" s="116" t="s">
        <v>6220</v>
      </c>
      <c r="E4353" s="208">
        <v>89.28</v>
      </c>
    </row>
    <row r="4354" spans="2:5" ht="50.1" customHeight="1">
      <c r="B4354" s="209">
        <v>97487</v>
      </c>
      <c r="C4354" s="116" t="s">
        <v>4324</v>
      </c>
      <c r="D4354" s="116" t="s">
        <v>6220</v>
      </c>
      <c r="E4354" s="208">
        <v>150.99</v>
      </c>
    </row>
    <row r="4355" spans="2:5" ht="50.1" customHeight="1">
      <c r="B4355" s="209">
        <v>97488</v>
      </c>
      <c r="C4355" s="116" t="s">
        <v>4325</v>
      </c>
      <c r="D4355" s="116" t="s">
        <v>6220</v>
      </c>
      <c r="E4355" s="208">
        <v>159.85</v>
      </c>
    </row>
    <row r="4356" spans="2:5" ht="50.1" customHeight="1">
      <c r="B4356" s="209">
        <v>97489</v>
      </c>
      <c r="C4356" s="116" t="s">
        <v>4326</v>
      </c>
      <c r="D4356" s="116" t="s">
        <v>6220</v>
      </c>
      <c r="E4356" s="208">
        <v>348.84</v>
      </c>
    </row>
    <row r="4357" spans="2:5" ht="50.1" customHeight="1">
      <c r="B4357" s="209">
        <v>97490</v>
      </c>
      <c r="C4357" s="116" t="s">
        <v>4327</v>
      </c>
      <c r="D4357" s="116" t="s">
        <v>6220</v>
      </c>
      <c r="E4357" s="208">
        <v>309.11</v>
      </c>
    </row>
    <row r="4358" spans="2:5" ht="50.1" customHeight="1">
      <c r="B4358" s="209">
        <v>97491</v>
      </c>
      <c r="C4358" s="116" t="s">
        <v>4328</v>
      </c>
      <c r="D4358" s="116" t="s">
        <v>6220</v>
      </c>
      <c r="E4358" s="208">
        <v>46.92</v>
      </c>
    </row>
    <row r="4359" spans="2:5" ht="50.1" customHeight="1">
      <c r="B4359" s="209">
        <v>97492</v>
      </c>
      <c r="C4359" s="116" t="s">
        <v>4329</v>
      </c>
      <c r="D4359" s="116" t="s">
        <v>6220</v>
      </c>
      <c r="E4359" s="208">
        <v>68.11</v>
      </c>
    </row>
    <row r="4360" spans="2:5" ht="50.1" customHeight="1">
      <c r="B4360" s="209">
        <v>97493</v>
      </c>
      <c r="C4360" s="116" t="s">
        <v>4330</v>
      </c>
      <c r="D4360" s="116" t="s">
        <v>6220</v>
      </c>
      <c r="E4360" s="208">
        <v>87.61</v>
      </c>
    </row>
    <row r="4361" spans="2:5" ht="50.1" customHeight="1">
      <c r="B4361" s="209">
        <v>97494</v>
      </c>
      <c r="C4361" s="116" t="s">
        <v>4331</v>
      </c>
      <c r="D4361" s="116" t="s">
        <v>6220</v>
      </c>
      <c r="E4361" s="208">
        <v>133.94999999999999</v>
      </c>
    </row>
    <row r="4362" spans="2:5" ht="50.1" customHeight="1">
      <c r="B4362" s="209">
        <v>97495</v>
      </c>
      <c r="C4362" s="116" t="s">
        <v>4332</v>
      </c>
      <c r="D4362" s="116" t="s">
        <v>6220</v>
      </c>
      <c r="E4362" s="208">
        <v>241.2</v>
      </c>
    </row>
    <row r="4363" spans="2:5" ht="50.1" customHeight="1">
      <c r="B4363" s="209">
        <v>97496</v>
      </c>
      <c r="C4363" s="116" t="s">
        <v>4333</v>
      </c>
      <c r="D4363" s="116" t="s">
        <v>6220</v>
      </c>
      <c r="E4363" s="208">
        <v>377.61</v>
      </c>
    </row>
    <row r="4364" spans="2:5" ht="50.1" customHeight="1">
      <c r="B4364" s="209">
        <v>97499</v>
      </c>
      <c r="C4364" s="116" t="s">
        <v>4334</v>
      </c>
      <c r="D4364" s="116" t="s">
        <v>6220</v>
      </c>
      <c r="E4364" s="208">
        <v>17.52</v>
      </c>
    </row>
    <row r="4365" spans="2:5" ht="50.1" customHeight="1">
      <c r="B4365" s="209">
        <v>97500</v>
      </c>
      <c r="C4365" s="116" t="s">
        <v>4335</v>
      </c>
      <c r="D4365" s="116" t="s">
        <v>6220</v>
      </c>
      <c r="E4365" s="208">
        <v>14.68</v>
      </c>
    </row>
    <row r="4366" spans="2:5" ht="50.1" customHeight="1">
      <c r="B4366" s="209">
        <v>97502</v>
      </c>
      <c r="C4366" s="116" t="s">
        <v>4336</v>
      </c>
      <c r="D4366" s="116" t="s">
        <v>6220</v>
      </c>
      <c r="E4366" s="208">
        <v>24.2</v>
      </c>
    </row>
    <row r="4367" spans="2:5" ht="50.1" customHeight="1">
      <c r="B4367" s="209">
        <v>97503</v>
      </c>
      <c r="C4367" s="116" t="s">
        <v>4337</v>
      </c>
      <c r="D4367" s="116" t="s">
        <v>6220</v>
      </c>
      <c r="E4367" s="208">
        <v>29.15</v>
      </c>
    </row>
    <row r="4368" spans="2:5" ht="50.1" customHeight="1">
      <c r="B4368" s="209">
        <v>97505</v>
      </c>
      <c r="C4368" s="116" t="s">
        <v>4338</v>
      </c>
      <c r="D4368" s="116" t="s">
        <v>6220</v>
      </c>
      <c r="E4368" s="208">
        <v>30.21</v>
      </c>
    </row>
    <row r="4369" spans="2:5" ht="50.1" customHeight="1">
      <c r="B4369" s="209">
        <v>97506</v>
      </c>
      <c r="C4369" s="116" t="s">
        <v>4339</v>
      </c>
      <c r="D4369" s="116" t="s">
        <v>6220</v>
      </c>
      <c r="E4369" s="208">
        <v>36.340000000000003</v>
      </c>
    </row>
    <row r="4370" spans="2:5" ht="50.1" customHeight="1">
      <c r="B4370" s="209">
        <v>97508</v>
      </c>
      <c r="C4370" s="116" t="s">
        <v>4340</v>
      </c>
      <c r="D4370" s="116" t="s">
        <v>6220</v>
      </c>
      <c r="E4370" s="208">
        <v>44.17</v>
      </c>
    </row>
    <row r="4371" spans="2:5" ht="50.1" customHeight="1">
      <c r="B4371" s="209">
        <v>97509</v>
      </c>
      <c r="C4371" s="116" t="s">
        <v>4341</v>
      </c>
      <c r="D4371" s="116" t="s">
        <v>6220</v>
      </c>
      <c r="E4371" s="208">
        <v>53.87</v>
      </c>
    </row>
    <row r="4372" spans="2:5" ht="50.1" customHeight="1">
      <c r="B4372" s="209">
        <v>97511</v>
      </c>
      <c r="C4372" s="116" t="s">
        <v>4342</v>
      </c>
      <c r="D4372" s="116" t="s">
        <v>6220</v>
      </c>
      <c r="E4372" s="208">
        <v>81.260000000000005</v>
      </c>
    </row>
    <row r="4373" spans="2:5" ht="50.1" customHeight="1">
      <c r="B4373" s="209">
        <v>97512</v>
      </c>
      <c r="C4373" s="116" t="s">
        <v>4343</v>
      </c>
      <c r="D4373" s="116" t="s">
        <v>6220</v>
      </c>
      <c r="E4373" s="208">
        <v>100.88</v>
      </c>
    </row>
    <row r="4374" spans="2:5" ht="50.1" customHeight="1">
      <c r="B4374" s="209">
        <v>97514</v>
      </c>
      <c r="C4374" s="116" t="s">
        <v>4344</v>
      </c>
      <c r="D4374" s="116" t="s">
        <v>6220</v>
      </c>
      <c r="E4374" s="208">
        <v>107.95</v>
      </c>
    </row>
    <row r="4375" spans="2:5" ht="50.1" customHeight="1">
      <c r="B4375" s="209">
        <v>97515</v>
      </c>
      <c r="C4375" s="116" t="s">
        <v>4345</v>
      </c>
      <c r="D4375" s="116" t="s">
        <v>6220</v>
      </c>
      <c r="E4375" s="208">
        <v>134.37</v>
      </c>
    </row>
    <row r="4376" spans="2:5" ht="50.1" customHeight="1">
      <c r="B4376" s="209">
        <v>97517</v>
      </c>
      <c r="C4376" s="116" t="s">
        <v>4346</v>
      </c>
      <c r="D4376" s="116" t="s">
        <v>6220</v>
      </c>
      <c r="E4376" s="208">
        <v>28.16</v>
      </c>
    </row>
    <row r="4377" spans="2:5" ht="50.1" customHeight="1">
      <c r="B4377" s="209">
        <v>97518</v>
      </c>
      <c r="C4377" s="116" t="s">
        <v>4347</v>
      </c>
      <c r="D4377" s="116" t="s">
        <v>6220</v>
      </c>
      <c r="E4377" s="208">
        <v>28.16</v>
      </c>
    </row>
    <row r="4378" spans="2:5" ht="50.1" customHeight="1">
      <c r="B4378" s="209">
        <v>97519</v>
      </c>
      <c r="C4378" s="116" t="s">
        <v>4348</v>
      </c>
      <c r="D4378" s="116" t="s">
        <v>6220</v>
      </c>
      <c r="E4378" s="208">
        <v>39.47</v>
      </c>
    </row>
    <row r="4379" spans="2:5" ht="50.1" customHeight="1">
      <c r="B4379" s="209">
        <v>97520</v>
      </c>
      <c r="C4379" s="116" t="s">
        <v>4349</v>
      </c>
      <c r="D4379" s="116" t="s">
        <v>6220</v>
      </c>
      <c r="E4379" s="208">
        <v>39.47</v>
      </c>
    </row>
    <row r="4380" spans="2:5" ht="50.1" customHeight="1">
      <c r="B4380" s="209">
        <v>97521</v>
      </c>
      <c r="C4380" s="116" t="s">
        <v>4350</v>
      </c>
      <c r="D4380" s="116" t="s">
        <v>6220</v>
      </c>
      <c r="E4380" s="208">
        <v>54.29</v>
      </c>
    </row>
    <row r="4381" spans="2:5" ht="50.1" customHeight="1">
      <c r="B4381" s="209">
        <v>97522</v>
      </c>
      <c r="C4381" s="116" t="s">
        <v>4351</v>
      </c>
      <c r="D4381" s="116" t="s">
        <v>6220</v>
      </c>
      <c r="E4381" s="208">
        <v>54.29</v>
      </c>
    </row>
    <row r="4382" spans="2:5" ht="50.1" customHeight="1">
      <c r="B4382" s="209">
        <v>97523</v>
      </c>
      <c r="C4382" s="116" t="s">
        <v>4352</v>
      </c>
      <c r="D4382" s="116" t="s">
        <v>6220</v>
      </c>
      <c r="E4382" s="208">
        <v>74.06</v>
      </c>
    </row>
    <row r="4383" spans="2:5" ht="50.1" customHeight="1">
      <c r="B4383" s="209">
        <v>97524</v>
      </c>
      <c r="C4383" s="116" t="s">
        <v>4353</v>
      </c>
      <c r="D4383" s="116" t="s">
        <v>6220</v>
      </c>
      <c r="E4383" s="208">
        <v>79.59</v>
      </c>
    </row>
    <row r="4384" spans="2:5" ht="50.1" customHeight="1">
      <c r="B4384" s="209">
        <v>97525</v>
      </c>
      <c r="C4384" s="116" t="s">
        <v>4354</v>
      </c>
      <c r="D4384" s="116" t="s">
        <v>6220</v>
      </c>
      <c r="E4384" s="208">
        <v>137</v>
      </c>
    </row>
    <row r="4385" spans="2:5" ht="50.1" customHeight="1">
      <c r="B4385" s="209">
        <v>97526</v>
      </c>
      <c r="C4385" s="116" t="s">
        <v>4355</v>
      </c>
      <c r="D4385" s="116" t="s">
        <v>6220</v>
      </c>
      <c r="E4385" s="208">
        <v>145.86000000000001</v>
      </c>
    </row>
    <row r="4386" spans="2:5" ht="50.1" customHeight="1">
      <c r="B4386" s="209">
        <v>97527</v>
      </c>
      <c r="C4386" s="116" t="s">
        <v>4356</v>
      </c>
      <c r="D4386" s="116" t="s">
        <v>6220</v>
      </c>
      <c r="E4386" s="208">
        <v>330.58</v>
      </c>
    </row>
    <row r="4387" spans="2:5" ht="50.1" customHeight="1">
      <c r="B4387" s="209">
        <v>97528</v>
      </c>
      <c r="C4387" s="116" t="s">
        <v>4357</v>
      </c>
      <c r="D4387" s="116" t="s">
        <v>6220</v>
      </c>
      <c r="E4387" s="208">
        <v>290.85000000000002</v>
      </c>
    </row>
    <row r="4388" spans="2:5" ht="50.1" customHeight="1">
      <c r="B4388" s="209">
        <v>97529</v>
      </c>
      <c r="C4388" s="116" t="s">
        <v>4358</v>
      </c>
      <c r="D4388" s="116" t="s">
        <v>6220</v>
      </c>
      <c r="E4388" s="208">
        <v>43.49</v>
      </c>
    </row>
    <row r="4389" spans="2:5" ht="50.1" customHeight="1">
      <c r="B4389" s="209">
        <v>97530</v>
      </c>
      <c r="C4389" s="116" t="s">
        <v>4359</v>
      </c>
      <c r="D4389" s="116" t="s">
        <v>6220</v>
      </c>
      <c r="E4389" s="208">
        <v>61.96</v>
      </c>
    </row>
    <row r="4390" spans="2:5" ht="50.1" customHeight="1">
      <c r="B4390" s="209">
        <v>97531</v>
      </c>
      <c r="C4390" s="116" t="s">
        <v>4360</v>
      </c>
      <c r="D4390" s="116" t="s">
        <v>6220</v>
      </c>
      <c r="E4390" s="208">
        <v>78.42</v>
      </c>
    </row>
    <row r="4391" spans="2:5" ht="50.1" customHeight="1">
      <c r="B4391" s="209">
        <v>97532</v>
      </c>
      <c r="C4391" s="116" t="s">
        <v>4361</v>
      </c>
      <c r="D4391" s="116" t="s">
        <v>6220</v>
      </c>
      <c r="E4391" s="208">
        <v>121.03</v>
      </c>
    </row>
    <row r="4392" spans="2:5" ht="50.1" customHeight="1">
      <c r="B4392" s="209">
        <v>97533</v>
      </c>
      <c r="C4392" s="116" t="s">
        <v>4362</v>
      </c>
      <c r="D4392" s="116" t="s">
        <v>6220</v>
      </c>
      <c r="E4392" s="208">
        <v>225.3</v>
      </c>
    </row>
    <row r="4393" spans="2:5" ht="50.1" customHeight="1">
      <c r="B4393" s="209">
        <v>97534</v>
      </c>
      <c r="C4393" s="116" t="s">
        <v>4363</v>
      </c>
      <c r="D4393" s="116" t="s">
        <v>6220</v>
      </c>
      <c r="E4393" s="208">
        <v>353.26</v>
      </c>
    </row>
    <row r="4394" spans="2:5" ht="50.1" customHeight="1">
      <c r="B4394" s="209">
        <v>97537</v>
      </c>
      <c r="C4394" s="116" t="s">
        <v>4364</v>
      </c>
      <c r="D4394" s="116" t="s">
        <v>6220</v>
      </c>
      <c r="E4394" s="208">
        <v>13.47</v>
      </c>
    </row>
    <row r="4395" spans="2:5" ht="50.1" customHeight="1">
      <c r="B4395" s="209">
        <v>97540</v>
      </c>
      <c r="C4395" s="116" t="s">
        <v>4365</v>
      </c>
      <c r="D4395" s="116" t="s">
        <v>6220</v>
      </c>
      <c r="E4395" s="208">
        <v>18.63</v>
      </c>
    </row>
    <row r="4396" spans="2:5" ht="50.1" customHeight="1">
      <c r="B4396" s="209">
        <v>97541</v>
      </c>
      <c r="C4396" s="116" t="s">
        <v>4366</v>
      </c>
      <c r="D4396" s="116" t="s">
        <v>6220</v>
      </c>
      <c r="E4396" s="208">
        <v>16.27</v>
      </c>
    </row>
    <row r="4397" spans="2:5" ht="50.1" customHeight="1">
      <c r="B4397" s="209">
        <v>97543</v>
      </c>
      <c r="C4397" s="116" t="s">
        <v>4367</v>
      </c>
      <c r="D4397" s="116" t="s">
        <v>6220</v>
      </c>
      <c r="E4397" s="208">
        <v>31.11</v>
      </c>
    </row>
    <row r="4398" spans="2:5" ht="50.1" customHeight="1">
      <c r="B4398" s="209">
        <v>97544</v>
      </c>
      <c r="C4398" s="116" t="s">
        <v>4368</v>
      </c>
      <c r="D4398" s="116" t="s">
        <v>6220</v>
      </c>
      <c r="E4398" s="208">
        <v>28.27</v>
      </c>
    </row>
    <row r="4399" spans="2:5" ht="50.1" customHeight="1">
      <c r="B4399" s="209">
        <v>97546</v>
      </c>
      <c r="C4399" s="116" t="s">
        <v>4369</v>
      </c>
      <c r="D4399" s="116" t="s">
        <v>6220</v>
      </c>
      <c r="E4399" s="208">
        <v>18.96</v>
      </c>
    </row>
    <row r="4400" spans="2:5" ht="50.1" customHeight="1">
      <c r="B4400" s="209">
        <v>97547</v>
      </c>
      <c r="C4400" s="116" t="s">
        <v>4370</v>
      </c>
      <c r="D4400" s="116" t="s">
        <v>6220</v>
      </c>
      <c r="E4400" s="208">
        <v>18.96</v>
      </c>
    </row>
    <row r="4401" spans="2:5" ht="50.1" customHeight="1">
      <c r="B4401" s="209">
        <v>97548</v>
      </c>
      <c r="C4401" s="116" t="s">
        <v>4371</v>
      </c>
      <c r="D4401" s="116" t="s">
        <v>6220</v>
      </c>
      <c r="E4401" s="208">
        <v>28.6</v>
      </c>
    </row>
    <row r="4402" spans="2:5" ht="50.1" customHeight="1">
      <c r="B4402" s="209">
        <v>97549</v>
      </c>
      <c r="C4402" s="116" t="s">
        <v>4372</v>
      </c>
      <c r="D4402" s="116" t="s">
        <v>6220</v>
      </c>
      <c r="E4402" s="208">
        <v>28.6</v>
      </c>
    </row>
    <row r="4403" spans="2:5" ht="50.1" customHeight="1">
      <c r="B4403" s="209">
        <v>97550</v>
      </c>
      <c r="C4403" s="116" t="s">
        <v>4373</v>
      </c>
      <c r="D4403" s="116" t="s">
        <v>6220</v>
      </c>
      <c r="E4403" s="208">
        <v>48.56</v>
      </c>
    </row>
    <row r="4404" spans="2:5" ht="50.1" customHeight="1">
      <c r="B4404" s="209">
        <v>97551</v>
      </c>
      <c r="C4404" s="116" t="s">
        <v>4374</v>
      </c>
      <c r="D4404" s="116" t="s">
        <v>6220</v>
      </c>
      <c r="E4404" s="208">
        <v>48.56</v>
      </c>
    </row>
    <row r="4405" spans="2:5" ht="50.1" customHeight="1">
      <c r="B4405" s="209">
        <v>97552</v>
      </c>
      <c r="C4405" s="116" t="s">
        <v>4375</v>
      </c>
      <c r="D4405" s="116" t="s">
        <v>6220</v>
      </c>
      <c r="E4405" s="208">
        <v>27.36</v>
      </c>
    </row>
    <row r="4406" spans="2:5" ht="50.1" customHeight="1">
      <c r="B4406" s="209">
        <v>97553</v>
      </c>
      <c r="C4406" s="116" t="s">
        <v>4376</v>
      </c>
      <c r="D4406" s="116" t="s">
        <v>6220</v>
      </c>
      <c r="E4406" s="208">
        <v>40.21</v>
      </c>
    </row>
    <row r="4407" spans="2:5" ht="50.1" customHeight="1">
      <c r="B4407" s="209">
        <v>97554</v>
      </c>
      <c r="C4407" s="116" t="s">
        <v>4377</v>
      </c>
      <c r="D4407" s="116" t="s">
        <v>6220</v>
      </c>
      <c r="E4407" s="208">
        <v>70.72</v>
      </c>
    </row>
    <row r="4408" spans="2:5" ht="50.1" customHeight="1">
      <c r="B4408" s="209">
        <v>98602</v>
      </c>
      <c r="C4408" s="116" t="s">
        <v>4378</v>
      </c>
      <c r="D4408" s="116" t="s">
        <v>6220</v>
      </c>
      <c r="E4408" s="208">
        <v>11.19</v>
      </c>
    </row>
    <row r="4409" spans="2:5" ht="50.1" customHeight="1">
      <c r="B4409" s="209">
        <v>6171</v>
      </c>
      <c r="C4409" s="116" t="s">
        <v>4379</v>
      </c>
      <c r="D4409" s="116" t="s">
        <v>6220</v>
      </c>
      <c r="E4409" s="208">
        <v>20.260000000000002</v>
      </c>
    </row>
    <row r="4410" spans="2:5" ht="50.1" customHeight="1">
      <c r="B4410" s="116" t="s">
        <v>4380</v>
      </c>
      <c r="C4410" s="116" t="s">
        <v>4381</v>
      </c>
      <c r="D4410" s="116" t="s">
        <v>6220</v>
      </c>
      <c r="E4410" s="208">
        <v>174.07</v>
      </c>
    </row>
    <row r="4411" spans="2:5" ht="50.1" customHeight="1">
      <c r="B4411" s="116" t="s">
        <v>4382</v>
      </c>
      <c r="C4411" s="116" t="s">
        <v>4383</v>
      </c>
      <c r="D4411" s="116" t="s">
        <v>6220</v>
      </c>
      <c r="E4411" s="208">
        <v>226.79</v>
      </c>
    </row>
    <row r="4412" spans="2:5" ht="50.1" customHeight="1">
      <c r="B4412" s="209">
        <v>88503</v>
      </c>
      <c r="C4412" s="116" t="s">
        <v>4384</v>
      </c>
      <c r="D4412" s="116" t="s">
        <v>6220</v>
      </c>
      <c r="E4412" s="208">
        <v>683.65</v>
      </c>
    </row>
    <row r="4413" spans="2:5" ht="50.1" customHeight="1">
      <c r="B4413" s="209">
        <v>88504</v>
      </c>
      <c r="C4413" s="116" t="s">
        <v>4385</v>
      </c>
      <c r="D4413" s="116" t="s">
        <v>6220</v>
      </c>
      <c r="E4413" s="208">
        <v>540.9</v>
      </c>
    </row>
    <row r="4414" spans="2:5" ht="50.1" customHeight="1">
      <c r="B4414" s="209">
        <v>97900</v>
      </c>
      <c r="C4414" s="116" t="s">
        <v>4386</v>
      </c>
      <c r="D4414" s="116" t="s">
        <v>6220</v>
      </c>
      <c r="E4414" s="208">
        <v>121.2</v>
      </c>
    </row>
    <row r="4415" spans="2:5" ht="50.1" customHeight="1">
      <c r="B4415" s="209">
        <v>97901</v>
      </c>
      <c r="C4415" s="116" t="s">
        <v>4387</v>
      </c>
      <c r="D4415" s="116" t="s">
        <v>6220</v>
      </c>
      <c r="E4415" s="208">
        <v>192.31</v>
      </c>
    </row>
    <row r="4416" spans="2:5" ht="50.1" customHeight="1">
      <c r="B4416" s="209">
        <v>97902</v>
      </c>
      <c r="C4416" s="116" t="s">
        <v>4388</v>
      </c>
      <c r="D4416" s="116" t="s">
        <v>6220</v>
      </c>
      <c r="E4416" s="208">
        <v>378.83</v>
      </c>
    </row>
    <row r="4417" spans="2:5" ht="50.1" customHeight="1">
      <c r="B4417" s="209">
        <v>97903</v>
      </c>
      <c r="C4417" s="116" t="s">
        <v>4389</v>
      </c>
      <c r="D4417" s="116" t="s">
        <v>6220</v>
      </c>
      <c r="E4417" s="208">
        <v>523.38</v>
      </c>
    </row>
    <row r="4418" spans="2:5" ht="50.1" customHeight="1">
      <c r="B4418" s="209">
        <v>97904</v>
      </c>
      <c r="C4418" s="116" t="s">
        <v>4390</v>
      </c>
      <c r="D4418" s="116" t="s">
        <v>6220</v>
      </c>
      <c r="E4418" s="208">
        <v>615.63</v>
      </c>
    </row>
    <row r="4419" spans="2:5" ht="50.1" customHeight="1">
      <c r="B4419" s="209">
        <v>97905</v>
      </c>
      <c r="C4419" s="116" t="s">
        <v>4391</v>
      </c>
      <c r="D4419" s="116" t="s">
        <v>6220</v>
      </c>
      <c r="E4419" s="208">
        <v>155.41</v>
      </c>
    </row>
    <row r="4420" spans="2:5" ht="50.1" customHeight="1">
      <c r="B4420" s="209">
        <v>97906</v>
      </c>
      <c r="C4420" s="116" t="s">
        <v>4392</v>
      </c>
      <c r="D4420" s="116" t="s">
        <v>6220</v>
      </c>
      <c r="E4420" s="208">
        <v>289.97000000000003</v>
      </c>
    </row>
    <row r="4421" spans="2:5" ht="50.1" customHeight="1">
      <c r="B4421" s="209">
        <v>97907</v>
      </c>
      <c r="C4421" s="116" t="s">
        <v>4393</v>
      </c>
      <c r="D4421" s="116" t="s">
        <v>6220</v>
      </c>
      <c r="E4421" s="208">
        <v>409.98</v>
      </c>
    </row>
    <row r="4422" spans="2:5" ht="50.1" customHeight="1">
      <c r="B4422" s="209">
        <v>97908</v>
      </c>
      <c r="C4422" s="116" t="s">
        <v>4394</v>
      </c>
      <c r="D4422" s="116" t="s">
        <v>6220</v>
      </c>
      <c r="E4422" s="208">
        <v>481.43</v>
      </c>
    </row>
    <row r="4423" spans="2:5" ht="50.1" customHeight="1">
      <c r="B4423" s="209">
        <v>98102</v>
      </c>
      <c r="C4423" s="116" t="s">
        <v>4395</v>
      </c>
      <c r="D4423" s="116" t="s">
        <v>6220</v>
      </c>
      <c r="E4423" s="208">
        <v>58.24</v>
      </c>
    </row>
    <row r="4424" spans="2:5" ht="50.1" customHeight="1">
      <c r="B4424" s="209">
        <v>98103</v>
      </c>
      <c r="C4424" s="116" t="s">
        <v>4396</v>
      </c>
      <c r="D4424" s="116" t="s">
        <v>6220</v>
      </c>
      <c r="E4424" s="208">
        <v>121.52</v>
      </c>
    </row>
    <row r="4425" spans="2:5" ht="50.1" customHeight="1">
      <c r="B4425" s="209">
        <v>98104</v>
      </c>
      <c r="C4425" s="116" t="s">
        <v>4397</v>
      </c>
      <c r="D4425" s="116" t="s">
        <v>6220</v>
      </c>
      <c r="E4425" s="208">
        <v>254.87</v>
      </c>
    </row>
    <row r="4426" spans="2:5" ht="50.1" customHeight="1">
      <c r="B4426" s="209">
        <v>98105</v>
      </c>
      <c r="C4426" s="116" t="s">
        <v>4398</v>
      </c>
      <c r="D4426" s="116" t="s">
        <v>6220</v>
      </c>
      <c r="E4426" s="208">
        <v>441.77</v>
      </c>
    </row>
    <row r="4427" spans="2:5" ht="50.1" customHeight="1">
      <c r="B4427" s="209">
        <v>98106</v>
      </c>
      <c r="C4427" s="116" t="s">
        <v>4399</v>
      </c>
      <c r="D4427" s="116" t="s">
        <v>6220</v>
      </c>
      <c r="E4427" s="208">
        <v>730.42</v>
      </c>
    </row>
    <row r="4428" spans="2:5" ht="50.1" customHeight="1">
      <c r="B4428" s="209">
        <v>98107</v>
      </c>
      <c r="C4428" s="116" t="s">
        <v>4400</v>
      </c>
      <c r="D4428" s="116" t="s">
        <v>6220</v>
      </c>
      <c r="E4428" s="208">
        <v>185.71</v>
      </c>
    </row>
    <row r="4429" spans="2:5" ht="50.1" customHeight="1">
      <c r="B4429" s="209">
        <v>98108</v>
      </c>
      <c r="C4429" s="116" t="s">
        <v>4401</v>
      </c>
      <c r="D4429" s="116" t="s">
        <v>6220</v>
      </c>
      <c r="E4429" s="208">
        <v>330.28</v>
      </c>
    </row>
    <row r="4430" spans="2:5" ht="50.1" customHeight="1">
      <c r="B4430" s="209">
        <v>99250</v>
      </c>
      <c r="C4430" s="116" t="s">
        <v>4402</v>
      </c>
      <c r="D4430" s="116" t="s">
        <v>6220</v>
      </c>
      <c r="E4430" s="208">
        <v>118.54</v>
      </c>
    </row>
    <row r="4431" spans="2:5" ht="50.1" customHeight="1">
      <c r="B4431" s="209">
        <v>99251</v>
      </c>
      <c r="C4431" s="116" t="s">
        <v>4403</v>
      </c>
      <c r="D4431" s="116" t="s">
        <v>6220</v>
      </c>
      <c r="E4431" s="208">
        <v>187.76</v>
      </c>
    </row>
    <row r="4432" spans="2:5" ht="50.1" customHeight="1">
      <c r="B4432" s="209">
        <v>99253</v>
      </c>
      <c r="C4432" s="116" t="s">
        <v>4404</v>
      </c>
      <c r="D4432" s="116" t="s">
        <v>6220</v>
      </c>
      <c r="E4432" s="208">
        <v>368.61</v>
      </c>
    </row>
    <row r="4433" spans="2:5" ht="50.1" customHeight="1">
      <c r="B4433" s="209">
        <v>99255</v>
      </c>
      <c r="C4433" s="116" t="s">
        <v>4405</v>
      </c>
      <c r="D4433" s="116" t="s">
        <v>6220</v>
      </c>
      <c r="E4433" s="208">
        <v>509.38</v>
      </c>
    </row>
    <row r="4434" spans="2:5" ht="50.1" customHeight="1">
      <c r="B4434" s="209">
        <v>99257</v>
      </c>
      <c r="C4434" s="116" t="s">
        <v>4406</v>
      </c>
      <c r="D4434" s="116" t="s">
        <v>6220</v>
      </c>
      <c r="E4434" s="208">
        <v>597.51</v>
      </c>
    </row>
    <row r="4435" spans="2:5" ht="50.1" customHeight="1">
      <c r="B4435" s="209">
        <v>99258</v>
      </c>
      <c r="C4435" s="116" t="s">
        <v>4407</v>
      </c>
      <c r="D4435" s="116" t="s">
        <v>6220</v>
      </c>
      <c r="E4435" s="208">
        <v>151.65</v>
      </c>
    </row>
    <row r="4436" spans="2:5" ht="50.1" customHeight="1">
      <c r="B4436" s="209">
        <v>99260</v>
      </c>
      <c r="C4436" s="116" t="s">
        <v>4408</v>
      </c>
      <c r="D4436" s="116" t="s">
        <v>6220</v>
      </c>
      <c r="E4436" s="208">
        <v>283.52999999999997</v>
      </c>
    </row>
    <row r="4437" spans="2:5" ht="50.1" customHeight="1">
      <c r="B4437" s="209">
        <v>99262</v>
      </c>
      <c r="C4437" s="116" t="s">
        <v>4409</v>
      </c>
      <c r="D4437" s="116" t="s">
        <v>6220</v>
      </c>
      <c r="E4437" s="208">
        <v>400.8</v>
      </c>
    </row>
    <row r="4438" spans="2:5" ht="50.1" customHeight="1">
      <c r="B4438" s="209">
        <v>99264</v>
      </c>
      <c r="C4438" s="116" t="s">
        <v>4410</v>
      </c>
      <c r="D4438" s="116" t="s">
        <v>6220</v>
      </c>
      <c r="E4438" s="208">
        <v>469.02</v>
      </c>
    </row>
    <row r="4439" spans="2:5" ht="50.1" customHeight="1">
      <c r="B4439" s="209">
        <v>89482</v>
      </c>
      <c r="C4439" s="116" t="s">
        <v>4411</v>
      </c>
      <c r="D4439" s="116" t="s">
        <v>6220</v>
      </c>
      <c r="E4439" s="208">
        <v>16.88</v>
      </c>
    </row>
    <row r="4440" spans="2:5" ht="50.1" customHeight="1">
      <c r="B4440" s="209">
        <v>89491</v>
      </c>
      <c r="C4440" s="116" t="s">
        <v>4412</v>
      </c>
      <c r="D4440" s="116" t="s">
        <v>6220</v>
      </c>
      <c r="E4440" s="208">
        <v>41.4</v>
      </c>
    </row>
    <row r="4441" spans="2:5" ht="50.1" customHeight="1">
      <c r="B4441" s="209">
        <v>89495</v>
      </c>
      <c r="C4441" s="116" t="s">
        <v>4413</v>
      </c>
      <c r="D4441" s="116" t="s">
        <v>6220</v>
      </c>
      <c r="E4441" s="208">
        <v>6.65</v>
      </c>
    </row>
    <row r="4442" spans="2:5" ht="50.1" customHeight="1">
      <c r="B4442" s="209">
        <v>89707</v>
      </c>
      <c r="C4442" s="116" t="s">
        <v>4414</v>
      </c>
      <c r="D4442" s="116" t="s">
        <v>6220</v>
      </c>
      <c r="E4442" s="208">
        <v>20.73</v>
      </c>
    </row>
    <row r="4443" spans="2:5" ht="50.1" customHeight="1">
      <c r="B4443" s="209">
        <v>89708</v>
      </c>
      <c r="C4443" s="116" t="s">
        <v>4415</v>
      </c>
      <c r="D4443" s="116" t="s">
        <v>6220</v>
      </c>
      <c r="E4443" s="208">
        <v>46.67</v>
      </c>
    </row>
    <row r="4444" spans="2:5" ht="50.1" customHeight="1">
      <c r="B4444" s="209">
        <v>89709</v>
      </c>
      <c r="C4444" s="116" t="s">
        <v>4416</v>
      </c>
      <c r="D4444" s="116" t="s">
        <v>6220</v>
      </c>
      <c r="E4444" s="208">
        <v>7.79</v>
      </c>
    </row>
    <row r="4445" spans="2:5" ht="50.1" customHeight="1">
      <c r="B4445" s="209">
        <v>89710</v>
      </c>
      <c r="C4445" s="116" t="s">
        <v>4417</v>
      </c>
      <c r="D4445" s="116" t="s">
        <v>6220</v>
      </c>
      <c r="E4445" s="208">
        <v>7.64</v>
      </c>
    </row>
    <row r="4446" spans="2:5" ht="50.1" customHeight="1">
      <c r="B4446" s="209">
        <v>72739</v>
      </c>
      <c r="C4446" s="116" t="s">
        <v>4418</v>
      </c>
      <c r="D4446" s="116" t="s">
        <v>6220</v>
      </c>
      <c r="E4446" s="208">
        <v>441.35</v>
      </c>
    </row>
    <row r="4447" spans="2:5" ht="50.1" customHeight="1">
      <c r="B4447" s="116" t="s">
        <v>4419</v>
      </c>
      <c r="C4447" s="116" t="s">
        <v>4420</v>
      </c>
      <c r="D4447" s="116" t="s">
        <v>6220</v>
      </c>
      <c r="E4447" s="208">
        <v>463.7</v>
      </c>
    </row>
    <row r="4448" spans="2:5" ht="50.1" customHeight="1">
      <c r="B4448" s="209">
        <v>86872</v>
      </c>
      <c r="C4448" s="116" t="s">
        <v>4421</v>
      </c>
      <c r="D4448" s="116" t="s">
        <v>6220</v>
      </c>
      <c r="E4448" s="208">
        <v>613.77</v>
      </c>
    </row>
    <row r="4449" spans="2:5" ht="50.1" customHeight="1">
      <c r="B4449" s="209">
        <v>86874</v>
      </c>
      <c r="C4449" s="116" t="s">
        <v>4422</v>
      </c>
      <c r="D4449" s="116" t="s">
        <v>6220</v>
      </c>
      <c r="E4449" s="208">
        <v>376.79</v>
      </c>
    </row>
    <row r="4450" spans="2:5" ht="50.1" customHeight="1">
      <c r="B4450" s="209">
        <v>86875</v>
      </c>
      <c r="C4450" s="116" t="s">
        <v>4423</v>
      </c>
      <c r="D4450" s="116" t="s">
        <v>6220</v>
      </c>
      <c r="E4450" s="208">
        <v>325.91000000000003</v>
      </c>
    </row>
    <row r="4451" spans="2:5" ht="50.1" customHeight="1">
      <c r="B4451" s="209">
        <v>86876</v>
      </c>
      <c r="C4451" s="116" t="s">
        <v>4424</v>
      </c>
      <c r="D4451" s="116" t="s">
        <v>6220</v>
      </c>
      <c r="E4451" s="208">
        <v>186.09</v>
      </c>
    </row>
    <row r="4452" spans="2:5" ht="50.1" customHeight="1">
      <c r="B4452" s="209">
        <v>86877</v>
      </c>
      <c r="C4452" s="116" t="s">
        <v>4425</v>
      </c>
      <c r="D4452" s="116" t="s">
        <v>6220</v>
      </c>
      <c r="E4452" s="208">
        <v>19.690000000000001</v>
      </c>
    </row>
    <row r="4453" spans="2:5" ht="50.1" customHeight="1">
      <c r="B4453" s="209">
        <v>86878</v>
      </c>
      <c r="C4453" s="116" t="s">
        <v>4426</v>
      </c>
      <c r="D4453" s="116" t="s">
        <v>6220</v>
      </c>
      <c r="E4453" s="208">
        <v>39.979999999999997</v>
      </c>
    </row>
    <row r="4454" spans="2:5" ht="50.1" customHeight="1">
      <c r="B4454" s="209">
        <v>86879</v>
      </c>
      <c r="C4454" s="116" t="s">
        <v>4427</v>
      </c>
      <c r="D4454" s="116" t="s">
        <v>6220</v>
      </c>
      <c r="E4454" s="208">
        <v>5.54</v>
      </c>
    </row>
    <row r="4455" spans="2:5" ht="50.1" customHeight="1">
      <c r="B4455" s="209">
        <v>86880</v>
      </c>
      <c r="C4455" s="116" t="s">
        <v>4428</v>
      </c>
      <c r="D4455" s="116" t="s">
        <v>6220</v>
      </c>
      <c r="E4455" s="208">
        <v>16.23</v>
      </c>
    </row>
    <row r="4456" spans="2:5" ht="50.1" customHeight="1">
      <c r="B4456" s="209">
        <v>86881</v>
      </c>
      <c r="C4456" s="116" t="s">
        <v>4429</v>
      </c>
      <c r="D4456" s="116" t="s">
        <v>6220</v>
      </c>
      <c r="E4456" s="208">
        <v>112.03</v>
      </c>
    </row>
    <row r="4457" spans="2:5" ht="50.1" customHeight="1">
      <c r="B4457" s="209">
        <v>86882</v>
      </c>
      <c r="C4457" s="116" t="s">
        <v>4430</v>
      </c>
      <c r="D4457" s="116" t="s">
        <v>6220</v>
      </c>
      <c r="E4457" s="208">
        <v>16.75</v>
      </c>
    </row>
    <row r="4458" spans="2:5" ht="50.1" customHeight="1">
      <c r="B4458" s="209">
        <v>86883</v>
      </c>
      <c r="C4458" s="116" t="s">
        <v>4431</v>
      </c>
      <c r="D4458" s="116" t="s">
        <v>6220</v>
      </c>
      <c r="E4458" s="208">
        <v>9.5299999999999994</v>
      </c>
    </row>
    <row r="4459" spans="2:5" ht="50.1" customHeight="1">
      <c r="B4459" s="209">
        <v>86884</v>
      </c>
      <c r="C4459" s="116" t="s">
        <v>4432</v>
      </c>
      <c r="D4459" s="116" t="s">
        <v>6220</v>
      </c>
      <c r="E4459" s="208">
        <v>6.82</v>
      </c>
    </row>
    <row r="4460" spans="2:5" ht="50.1" customHeight="1">
      <c r="B4460" s="209">
        <v>86885</v>
      </c>
      <c r="C4460" s="116" t="s">
        <v>4433</v>
      </c>
      <c r="D4460" s="116" t="s">
        <v>6220</v>
      </c>
      <c r="E4460" s="208">
        <v>9.48</v>
      </c>
    </row>
    <row r="4461" spans="2:5" ht="50.1" customHeight="1">
      <c r="B4461" s="209">
        <v>86886</v>
      </c>
      <c r="C4461" s="116" t="s">
        <v>4434</v>
      </c>
      <c r="D4461" s="116" t="s">
        <v>6220</v>
      </c>
      <c r="E4461" s="208">
        <v>27.68</v>
      </c>
    </row>
    <row r="4462" spans="2:5" ht="50.1" customHeight="1">
      <c r="B4462" s="209">
        <v>86887</v>
      </c>
      <c r="C4462" s="116" t="s">
        <v>4435</v>
      </c>
      <c r="D4462" s="116" t="s">
        <v>6220</v>
      </c>
      <c r="E4462" s="208">
        <v>29.98</v>
      </c>
    </row>
    <row r="4463" spans="2:5" ht="50.1" customHeight="1">
      <c r="B4463" s="209">
        <v>86888</v>
      </c>
      <c r="C4463" s="116" t="s">
        <v>4436</v>
      </c>
      <c r="D4463" s="116" t="s">
        <v>6220</v>
      </c>
      <c r="E4463" s="208">
        <v>363.98</v>
      </c>
    </row>
    <row r="4464" spans="2:5" ht="50.1" customHeight="1">
      <c r="B4464" s="209">
        <v>86889</v>
      </c>
      <c r="C4464" s="116" t="s">
        <v>4437</v>
      </c>
      <c r="D4464" s="116" t="s">
        <v>6220</v>
      </c>
      <c r="E4464" s="208">
        <v>554.42999999999995</v>
      </c>
    </row>
    <row r="4465" spans="2:5" ht="50.1" customHeight="1">
      <c r="B4465" s="209">
        <v>86893</v>
      </c>
      <c r="C4465" s="116" t="s">
        <v>4438</v>
      </c>
      <c r="D4465" s="116" t="s">
        <v>6220</v>
      </c>
      <c r="E4465" s="208">
        <v>436.37</v>
      </c>
    </row>
    <row r="4466" spans="2:5" ht="50.1" customHeight="1">
      <c r="B4466" s="209">
        <v>86894</v>
      </c>
      <c r="C4466" s="116" t="s">
        <v>4439</v>
      </c>
      <c r="D4466" s="116" t="s">
        <v>6220</v>
      </c>
      <c r="E4466" s="208">
        <v>218.03</v>
      </c>
    </row>
    <row r="4467" spans="2:5" ht="50.1" customHeight="1">
      <c r="B4467" s="209">
        <v>86895</v>
      </c>
      <c r="C4467" s="116" t="s">
        <v>4440</v>
      </c>
      <c r="D4467" s="116" t="s">
        <v>6220</v>
      </c>
      <c r="E4467" s="208">
        <v>268.36</v>
      </c>
    </row>
    <row r="4468" spans="2:5" ht="50.1" customHeight="1">
      <c r="B4468" s="209">
        <v>86899</v>
      </c>
      <c r="C4468" s="116" t="s">
        <v>4441</v>
      </c>
      <c r="D4468" s="116" t="s">
        <v>6220</v>
      </c>
      <c r="E4468" s="208">
        <v>224.07</v>
      </c>
    </row>
    <row r="4469" spans="2:5" ht="50.1" customHeight="1">
      <c r="B4469" s="209">
        <v>86900</v>
      </c>
      <c r="C4469" s="116" t="s">
        <v>4442</v>
      </c>
      <c r="D4469" s="116" t="s">
        <v>6220</v>
      </c>
      <c r="E4469" s="208">
        <v>135.49</v>
      </c>
    </row>
    <row r="4470" spans="2:5" ht="50.1" customHeight="1">
      <c r="B4470" s="209">
        <v>86901</v>
      </c>
      <c r="C4470" s="116" t="s">
        <v>4443</v>
      </c>
      <c r="D4470" s="116" t="s">
        <v>6220</v>
      </c>
      <c r="E4470" s="208">
        <v>109.21</v>
      </c>
    </row>
    <row r="4471" spans="2:5" ht="50.1" customHeight="1">
      <c r="B4471" s="209">
        <v>86902</v>
      </c>
      <c r="C4471" s="116" t="s">
        <v>4444</v>
      </c>
      <c r="D4471" s="116" t="s">
        <v>6220</v>
      </c>
      <c r="E4471" s="208">
        <v>205.95</v>
      </c>
    </row>
    <row r="4472" spans="2:5" ht="50.1" customHeight="1">
      <c r="B4472" s="209">
        <v>86903</v>
      </c>
      <c r="C4472" s="116" t="s">
        <v>4445</v>
      </c>
      <c r="D4472" s="116" t="s">
        <v>6220</v>
      </c>
      <c r="E4472" s="208">
        <v>272.70999999999998</v>
      </c>
    </row>
    <row r="4473" spans="2:5" ht="50.1" customHeight="1">
      <c r="B4473" s="209">
        <v>86904</v>
      </c>
      <c r="C4473" s="116" t="s">
        <v>4446</v>
      </c>
      <c r="D4473" s="116" t="s">
        <v>6220</v>
      </c>
      <c r="E4473" s="208">
        <v>107.34</v>
      </c>
    </row>
    <row r="4474" spans="2:5" ht="50.1" customHeight="1">
      <c r="B4474" s="209">
        <v>86905</v>
      </c>
      <c r="C4474" s="116" t="s">
        <v>4447</v>
      </c>
      <c r="D4474" s="116" t="s">
        <v>6220</v>
      </c>
      <c r="E4474" s="208">
        <v>159.78</v>
      </c>
    </row>
    <row r="4475" spans="2:5" ht="50.1" customHeight="1">
      <c r="B4475" s="209">
        <v>86906</v>
      </c>
      <c r="C4475" s="116" t="s">
        <v>4448</v>
      </c>
      <c r="D4475" s="116" t="s">
        <v>6220</v>
      </c>
      <c r="E4475" s="208">
        <v>37.340000000000003</v>
      </c>
    </row>
    <row r="4476" spans="2:5" ht="50.1" customHeight="1">
      <c r="B4476" s="209">
        <v>86908</v>
      </c>
      <c r="C4476" s="116" t="s">
        <v>4449</v>
      </c>
      <c r="D4476" s="116" t="s">
        <v>6220</v>
      </c>
      <c r="E4476" s="208">
        <v>190.4</v>
      </c>
    </row>
    <row r="4477" spans="2:5" ht="50.1" customHeight="1">
      <c r="B4477" s="209">
        <v>86909</v>
      </c>
      <c r="C4477" s="116" t="s">
        <v>4450</v>
      </c>
      <c r="D4477" s="116" t="s">
        <v>6220</v>
      </c>
      <c r="E4477" s="208">
        <v>74.48</v>
      </c>
    </row>
    <row r="4478" spans="2:5" ht="50.1" customHeight="1">
      <c r="B4478" s="209">
        <v>86910</v>
      </c>
      <c r="C4478" s="116" t="s">
        <v>4451</v>
      </c>
      <c r="D4478" s="116" t="s">
        <v>6220</v>
      </c>
      <c r="E4478" s="208">
        <v>71.28</v>
      </c>
    </row>
    <row r="4479" spans="2:5" ht="50.1" customHeight="1">
      <c r="B4479" s="209">
        <v>86911</v>
      </c>
      <c r="C4479" s="116" t="s">
        <v>4452</v>
      </c>
      <c r="D4479" s="116" t="s">
        <v>6220</v>
      </c>
      <c r="E4479" s="208">
        <v>31.82</v>
      </c>
    </row>
    <row r="4480" spans="2:5" ht="50.1" customHeight="1">
      <c r="B4480" s="209">
        <v>86912</v>
      </c>
      <c r="C4480" s="116" t="s">
        <v>4453</v>
      </c>
      <c r="D4480" s="116" t="s">
        <v>6220</v>
      </c>
      <c r="E4480" s="208">
        <v>31.82</v>
      </c>
    </row>
    <row r="4481" spans="2:5" ht="50.1" customHeight="1">
      <c r="B4481" s="209">
        <v>86913</v>
      </c>
      <c r="C4481" s="116" t="s">
        <v>4454</v>
      </c>
      <c r="D4481" s="116" t="s">
        <v>6220</v>
      </c>
      <c r="E4481" s="208">
        <v>14.55</v>
      </c>
    </row>
    <row r="4482" spans="2:5" ht="50.1" customHeight="1">
      <c r="B4482" s="209">
        <v>86914</v>
      </c>
      <c r="C4482" s="116" t="s">
        <v>4455</v>
      </c>
      <c r="D4482" s="116" t="s">
        <v>6220</v>
      </c>
      <c r="E4482" s="208">
        <v>29.07</v>
      </c>
    </row>
    <row r="4483" spans="2:5" ht="50.1" customHeight="1">
      <c r="B4483" s="209">
        <v>86915</v>
      </c>
      <c r="C4483" s="116" t="s">
        <v>4456</v>
      </c>
      <c r="D4483" s="116" t="s">
        <v>6220</v>
      </c>
      <c r="E4483" s="208">
        <v>62.58</v>
      </c>
    </row>
    <row r="4484" spans="2:5" ht="50.1" customHeight="1">
      <c r="B4484" s="209">
        <v>86916</v>
      </c>
      <c r="C4484" s="116" t="s">
        <v>4457</v>
      </c>
      <c r="D4484" s="116" t="s">
        <v>6220</v>
      </c>
      <c r="E4484" s="208">
        <v>30.27</v>
      </c>
    </row>
    <row r="4485" spans="2:5" ht="50.1" customHeight="1">
      <c r="B4485" s="209">
        <v>86919</v>
      </c>
      <c r="C4485" s="116" t="s">
        <v>4458</v>
      </c>
      <c r="D4485" s="116" t="s">
        <v>6220</v>
      </c>
      <c r="E4485" s="208">
        <v>672.06</v>
      </c>
    </row>
    <row r="4486" spans="2:5" ht="50.1" customHeight="1">
      <c r="B4486" s="209">
        <v>86920</v>
      </c>
      <c r="C4486" s="116" t="s">
        <v>4459</v>
      </c>
      <c r="D4486" s="116" t="s">
        <v>6220</v>
      </c>
      <c r="E4486" s="208">
        <v>643.39</v>
      </c>
    </row>
    <row r="4487" spans="2:5" ht="50.1" customHeight="1">
      <c r="B4487" s="209">
        <v>86921</v>
      </c>
      <c r="C4487" s="116" t="s">
        <v>4460</v>
      </c>
      <c r="D4487" s="116" t="s">
        <v>6220</v>
      </c>
      <c r="E4487" s="208">
        <v>659.11</v>
      </c>
    </row>
    <row r="4488" spans="2:5" ht="50.1" customHeight="1">
      <c r="B4488" s="209">
        <v>86922</v>
      </c>
      <c r="C4488" s="116" t="s">
        <v>4461</v>
      </c>
      <c r="D4488" s="116" t="s">
        <v>6220</v>
      </c>
      <c r="E4488" s="208">
        <v>537.58000000000004</v>
      </c>
    </row>
    <row r="4489" spans="2:5" ht="50.1" customHeight="1">
      <c r="B4489" s="209">
        <v>86923</v>
      </c>
      <c r="C4489" s="116" t="s">
        <v>4462</v>
      </c>
      <c r="D4489" s="116" t="s">
        <v>6220</v>
      </c>
      <c r="E4489" s="208">
        <v>413.63</v>
      </c>
    </row>
    <row r="4490" spans="2:5" ht="50.1" customHeight="1">
      <c r="B4490" s="209">
        <v>86924</v>
      </c>
      <c r="C4490" s="116" t="s">
        <v>4463</v>
      </c>
      <c r="D4490" s="116" t="s">
        <v>6220</v>
      </c>
      <c r="E4490" s="208">
        <v>429.35</v>
      </c>
    </row>
    <row r="4491" spans="2:5" ht="50.1" customHeight="1">
      <c r="B4491" s="209">
        <v>86925</v>
      </c>
      <c r="C4491" s="116" t="s">
        <v>4464</v>
      </c>
      <c r="D4491" s="116" t="s">
        <v>6220</v>
      </c>
      <c r="E4491" s="208">
        <v>355.53</v>
      </c>
    </row>
    <row r="4492" spans="2:5" ht="50.1" customHeight="1">
      <c r="B4492" s="209">
        <v>86926</v>
      </c>
      <c r="C4492" s="116" t="s">
        <v>4465</v>
      </c>
      <c r="D4492" s="116" t="s">
        <v>6220</v>
      </c>
      <c r="E4492" s="208">
        <v>371.25</v>
      </c>
    </row>
    <row r="4493" spans="2:5" ht="50.1" customHeight="1">
      <c r="B4493" s="209">
        <v>86927</v>
      </c>
      <c r="C4493" s="116" t="s">
        <v>4466</v>
      </c>
      <c r="D4493" s="116" t="s">
        <v>6220</v>
      </c>
      <c r="E4493" s="208">
        <v>222.93</v>
      </c>
    </row>
    <row r="4494" spans="2:5" ht="50.1" customHeight="1">
      <c r="B4494" s="209">
        <v>86928</v>
      </c>
      <c r="C4494" s="116" t="s">
        <v>4467</v>
      </c>
      <c r="D4494" s="116" t="s">
        <v>6220</v>
      </c>
      <c r="E4494" s="208">
        <v>238.65</v>
      </c>
    </row>
    <row r="4495" spans="2:5" ht="50.1" customHeight="1">
      <c r="B4495" s="209">
        <v>86929</v>
      </c>
      <c r="C4495" s="116" t="s">
        <v>4468</v>
      </c>
      <c r="D4495" s="116" t="s">
        <v>6220</v>
      </c>
      <c r="E4495" s="208">
        <v>215.71</v>
      </c>
    </row>
    <row r="4496" spans="2:5" ht="50.1" customHeight="1">
      <c r="B4496" s="209">
        <v>86930</v>
      </c>
      <c r="C4496" s="116" t="s">
        <v>4469</v>
      </c>
      <c r="D4496" s="116" t="s">
        <v>6220</v>
      </c>
      <c r="E4496" s="208">
        <v>231.43</v>
      </c>
    </row>
    <row r="4497" spans="2:5" ht="50.1" customHeight="1">
      <c r="B4497" s="209">
        <v>86931</v>
      </c>
      <c r="C4497" s="116" t="s">
        <v>4470</v>
      </c>
      <c r="D4497" s="116" t="s">
        <v>6220</v>
      </c>
      <c r="E4497" s="208">
        <v>373.46</v>
      </c>
    </row>
    <row r="4498" spans="2:5" ht="50.1" customHeight="1">
      <c r="B4498" s="209">
        <v>86932</v>
      </c>
      <c r="C4498" s="116" t="s">
        <v>4471</v>
      </c>
      <c r="D4498" s="116" t="s">
        <v>6220</v>
      </c>
      <c r="E4498" s="208">
        <v>393.96</v>
      </c>
    </row>
    <row r="4499" spans="2:5" ht="50.1" customHeight="1">
      <c r="B4499" s="209">
        <v>86933</v>
      </c>
      <c r="C4499" s="116" t="s">
        <v>4472</v>
      </c>
      <c r="D4499" s="116" t="s">
        <v>6220</v>
      </c>
      <c r="E4499" s="208">
        <v>282.83</v>
      </c>
    </row>
    <row r="4500" spans="2:5" ht="50.1" customHeight="1">
      <c r="B4500" s="209">
        <v>86934</v>
      </c>
      <c r="C4500" s="116" t="s">
        <v>4473</v>
      </c>
      <c r="D4500" s="116" t="s">
        <v>6220</v>
      </c>
      <c r="E4500" s="208">
        <v>275.61</v>
      </c>
    </row>
    <row r="4501" spans="2:5" ht="50.1" customHeight="1">
      <c r="B4501" s="209">
        <v>86935</v>
      </c>
      <c r="C4501" s="116" t="s">
        <v>4474</v>
      </c>
      <c r="D4501" s="116" t="s">
        <v>6220</v>
      </c>
      <c r="E4501" s="208">
        <v>185</v>
      </c>
    </row>
    <row r="4502" spans="2:5" ht="50.1" customHeight="1">
      <c r="B4502" s="209">
        <v>86936</v>
      </c>
      <c r="C4502" s="116" t="s">
        <v>4475</v>
      </c>
      <c r="D4502" s="116" t="s">
        <v>6220</v>
      </c>
      <c r="E4502" s="208">
        <v>287.5</v>
      </c>
    </row>
    <row r="4503" spans="2:5" ht="50.1" customHeight="1">
      <c r="B4503" s="209">
        <v>86937</v>
      </c>
      <c r="C4503" s="116" t="s">
        <v>4476</v>
      </c>
      <c r="D4503" s="116" t="s">
        <v>6220</v>
      </c>
      <c r="E4503" s="208">
        <v>138.43</v>
      </c>
    </row>
    <row r="4504" spans="2:5" ht="50.1" customHeight="1">
      <c r="B4504" s="209">
        <v>86938</v>
      </c>
      <c r="C4504" s="116" t="s">
        <v>4477</v>
      </c>
      <c r="D4504" s="116" t="s">
        <v>6220</v>
      </c>
      <c r="E4504" s="208">
        <v>240.93</v>
      </c>
    </row>
    <row r="4505" spans="2:5" ht="50.1" customHeight="1">
      <c r="B4505" s="209">
        <v>86939</v>
      </c>
      <c r="C4505" s="116" t="s">
        <v>4478</v>
      </c>
      <c r="D4505" s="116" t="s">
        <v>6220</v>
      </c>
      <c r="E4505" s="208">
        <v>265.18</v>
      </c>
    </row>
    <row r="4506" spans="2:5" ht="50.1" customHeight="1">
      <c r="B4506" s="209">
        <v>86940</v>
      </c>
      <c r="C4506" s="116" t="s">
        <v>4479</v>
      </c>
      <c r="D4506" s="116" t="s">
        <v>6220</v>
      </c>
      <c r="E4506" s="208">
        <v>624.16999999999996</v>
      </c>
    </row>
    <row r="4507" spans="2:5" ht="50.1" customHeight="1">
      <c r="B4507" s="209">
        <v>86941</v>
      </c>
      <c r="C4507" s="116" t="s">
        <v>4480</v>
      </c>
      <c r="D4507" s="116" t="s">
        <v>6220</v>
      </c>
      <c r="E4507" s="208">
        <v>496.99</v>
      </c>
    </row>
    <row r="4508" spans="2:5" ht="50.1" customHeight="1">
      <c r="B4508" s="209">
        <v>86942</v>
      </c>
      <c r="C4508" s="116" t="s">
        <v>4481</v>
      </c>
      <c r="D4508" s="116" t="s">
        <v>6220</v>
      </c>
      <c r="E4508" s="208">
        <v>173.79</v>
      </c>
    </row>
    <row r="4509" spans="2:5" ht="50.1" customHeight="1">
      <c r="B4509" s="209">
        <v>86943</v>
      </c>
      <c r="C4509" s="116" t="s">
        <v>4482</v>
      </c>
      <c r="D4509" s="116" t="s">
        <v>6220</v>
      </c>
      <c r="E4509" s="208">
        <v>166.57</v>
      </c>
    </row>
    <row r="4510" spans="2:5" ht="50.1" customHeight="1">
      <c r="B4510" s="209">
        <v>86947</v>
      </c>
      <c r="C4510" s="116" t="s">
        <v>4483</v>
      </c>
      <c r="D4510" s="116" t="s">
        <v>6220</v>
      </c>
      <c r="E4510" s="208">
        <v>684.74</v>
      </c>
    </row>
    <row r="4511" spans="2:5" ht="50.1" customHeight="1">
      <c r="B4511" s="209">
        <v>88571</v>
      </c>
      <c r="C4511" s="116" t="s">
        <v>4484</v>
      </c>
      <c r="D4511" s="116" t="s">
        <v>6220</v>
      </c>
      <c r="E4511" s="208">
        <v>39.51</v>
      </c>
    </row>
    <row r="4512" spans="2:5" ht="50.1" customHeight="1">
      <c r="B4512" s="209">
        <v>93396</v>
      </c>
      <c r="C4512" s="116" t="s">
        <v>4485</v>
      </c>
      <c r="D4512" s="116" t="s">
        <v>6220</v>
      </c>
      <c r="E4512" s="208">
        <v>450.95</v>
      </c>
    </row>
    <row r="4513" spans="2:5" ht="50.1" customHeight="1">
      <c r="B4513" s="209">
        <v>93441</v>
      </c>
      <c r="C4513" s="116" t="s">
        <v>4486</v>
      </c>
      <c r="D4513" s="116" t="s">
        <v>6220</v>
      </c>
      <c r="E4513" s="208">
        <v>778.07</v>
      </c>
    </row>
    <row r="4514" spans="2:5" ht="50.1" customHeight="1">
      <c r="B4514" s="209">
        <v>93442</v>
      </c>
      <c r="C4514" s="116" t="s">
        <v>4487</v>
      </c>
      <c r="D4514" s="116" t="s">
        <v>6220</v>
      </c>
      <c r="E4514" s="208">
        <v>805.17</v>
      </c>
    </row>
    <row r="4515" spans="2:5" ht="50.1" customHeight="1">
      <c r="B4515" s="209">
        <v>95469</v>
      </c>
      <c r="C4515" s="116" t="s">
        <v>4488</v>
      </c>
      <c r="D4515" s="116" t="s">
        <v>6220</v>
      </c>
      <c r="E4515" s="208">
        <v>170.14</v>
      </c>
    </row>
    <row r="4516" spans="2:5" ht="50.1" customHeight="1">
      <c r="B4516" s="209">
        <v>95470</v>
      </c>
      <c r="C4516" s="116" t="s">
        <v>4489</v>
      </c>
      <c r="D4516" s="116" t="s">
        <v>6220</v>
      </c>
      <c r="E4516" s="208">
        <v>175.74</v>
      </c>
    </row>
    <row r="4517" spans="2:5" ht="50.1" customHeight="1">
      <c r="B4517" s="209">
        <v>95471</v>
      </c>
      <c r="C4517" s="116" t="s">
        <v>4490</v>
      </c>
      <c r="D4517" s="116" t="s">
        <v>6220</v>
      </c>
      <c r="E4517" s="208">
        <v>633.38</v>
      </c>
    </row>
    <row r="4518" spans="2:5" ht="50.1" customHeight="1">
      <c r="B4518" s="209">
        <v>95472</v>
      </c>
      <c r="C4518" s="116" t="s">
        <v>4491</v>
      </c>
      <c r="D4518" s="116" t="s">
        <v>6220</v>
      </c>
      <c r="E4518" s="208">
        <v>638.98</v>
      </c>
    </row>
    <row r="4519" spans="2:5" ht="50.1" customHeight="1">
      <c r="B4519" s="209">
        <v>95542</v>
      </c>
      <c r="C4519" s="116" t="s">
        <v>4492</v>
      </c>
      <c r="D4519" s="116" t="s">
        <v>6220</v>
      </c>
      <c r="E4519" s="208">
        <v>21.66</v>
      </c>
    </row>
    <row r="4520" spans="2:5" ht="50.1" customHeight="1">
      <c r="B4520" s="209">
        <v>95543</v>
      </c>
      <c r="C4520" s="116" t="s">
        <v>4493</v>
      </c>
      <c r="D4520" s="116" t="s">
        <v>6220</v>
      </c>
      <c r="E4520" s="208">
        <v>35.18</v>
      </c>
    </row>
    <row r="4521" spans="2:5" ht="50.1" customHeight="1">
      <c r="B4521" s="209">
        <v>95544</v>
      </c>
      <c r="C4521" s="116" t="s">
        <v>4494</v>
      </c>
      <c r="D4521" s="116" t="s">
        <v>6220</v>
      </c>
      <c r="E4521" s="208">
        <v>27.35</v>
      </c>
    </row>
    <row r="4522" spans="2:5" ht="50.1" customHeight="1">
      <c r="B4522" s="209">
        <v>95545</v>
      </c>
      <c r="C4522" s="116" t="s">
        <v>4495</v>
      </c>
      <c r="D4522" s="116" t="s">
        <v>6220</v>
      </c>
      <c r="E4522" s="208">
        <v>26.75</v>
      </c>
    </row>
    <row r="4523" spans="2:5" ht="50.1" customHeight="1">
      <c r="B4523" s="209">
        <v>95546</v>
      </c>
      <c r="C4523" s="116" t="s">
        <v>4496</v>
      </c>
      <c r="D4523" s="116" t="s">
        <v>6220</v>
      </c>
      <c r="E4523" s="208">
        <v>81.45</v>
      </c>
    </row>
    <row r="4524" spans="2:5" ht="50.1" customHeight="1">
      <c r="B4524" s="209">
        <v>95547</v>
      </c>
      <c r="C4524" s="116" t="s">
        <v>4497</v>
      </c>
      <c r="D4524" s="116" t="s">
        <v>6220</v>
      </c>
      <c r="E4524" s="208">
        <v>50.4</v>
      </c>
    </row>
    <row r="4525" spans="2:5" ht="50.1" customHeight="1">
      <c r="B4525" s="209">
        <v>6087</v>
      </c>
      <c r="C4525" s="116" t="s">
        <v>4498</v>
      </c>
      <c r="D4525" s="116" t="s">
        <v>6220</v>
      </c>
      <c r="E4525" s="208">
        <v>20.100000000000001</v>
      </c>
    </row>
    <row r="4526" spans="2:5" ht="50.1" customHeight="1">
      <c r="B4526" s="209">
        <v>98052</v>
      </c>
      <c r="C4526" s="116" t="s">
        <v>4499</v>
      </c>
      <c r="D4526" s="116" t="s">
        <v>6220</v>
      </c>
      <c r="E4526" s="208">
        <v>994.81</v>
      </c>
    </row>
    <row r="4527" spans="2:5" ht="50.1" customHeight="1">
      <c r="B4527" s="209">
        <v>98053</v>
      </c>
      <c r="C4527" s="116" t="s">
        <v>4500</v>
      </c>
      <c r="D4527" s="116" t="s">
        <v>6220</v>
      </c>
      <c r="E4527" s="159">
        <v>1453.07</v>
      </c>
    </row>
    <row r="4528" spans="2:5" ht="50.1" customHeight="1">
      <c r="B4528" s="209">
        <v>98054</v>
      </c>
      <c r="C4528" s="116" t="s">
        <v>4501</v>
      </c>
      <c r="D4528" s="116" t="s">
        <v>6220</v>
      </c>
      <c r="E4528" s="159">
        <v>2129.89</v>
      </c>
    </row>
    <row r="4529" spans="2:5" ht="50.1" customHeight="1">
      <c r="B4529" s="209">
        <v>98055</v>
      </c>
      <c r="C4529" s="116" t="s">
        <v>4502</v>
      </c>
      <c r="D4529" s="116" t="s">
        <v>6220</v>
      </c>
      <c r="E4529" s="159">
        <v>2825.7</v>
      </c>
    </row>
    <row r="4530" spans="2:5" ht="50.1" customHeight="1">
      <c r="B4530" s="209">
        <v>98056</v>
      </c>
      <c r="C4530" s="116" t="s">
        <v>4503</v>
      </c>
      <c r="D4530" s="116" t="s">
        <v>6220</v>
      </c>
      <c r="E4530" s="159">
        <v>3264.19</v>
      </c>
    </row>
    <row r="4531" spans="2:5" ht="50.1" customHeight="1">
      <c r="B4531" s="209">
        <v>98057</v>
      </c>
      <c r="C4531" s="116" t="s">
        <v>4504</v>
      </c>
      <c r="D4531" s="116" t="s">
        <v>6220</v>
      </c>
      <c r="E4531" s="159">
        <v>4296.13</v>
      </c>
    </row>
    <row r="4532" spans="2:5" ht="50.1" customHeight="1">
      <c r="B4532" s="209">
        <v>98066</v>
      </c>
      <c r="C4532" s="116" t="s">
        <v>4505</v>
      </c>
      <c r="D4532" s="116" t="s">
        <v>6220</v>
      </c>
      <c r="E4532" s="159">
        <v>3231.48</v>
      </c>
    </row>
    <row r="4533" spans="2:5" ht="50.1" customHeight="1">
      <c r="B4533" s="209">
        <v>98067</v>
      </c>
      <c r="C4533" s="116" t="s">
        <v>4506</v>
      </c>
      <c r="D4533" s="116" t="s">
        <v>6220</v>
      </c>
      <c r="E4533" s="159">
        <v>4316.53</v>
      </c>
    </row>
    <row r="4534" spans="2:5" ht="50.1" customHeight="1">
      <c r="B4534" s="209">
        <v>98068</v>
      </c>
      <c r="C4534" s="116" t="s">
        <v>4507</v>
      </c>
      <c r="D4534" s="116" t="s">
        <v>6220</v>
      </c>
      <c r="E4534" s="159">
        <v>6103.92</v>
      </c>
    </row>
    <row r="4535" spans="2:5" ht="50.1" customHeight="1">
      <c r="B4535" s="209">
        <v>98069</v>
      </c>
      <c r="C4535" s="116" t="s">
        <v>4508</v>
      </c>
      <c r="D4535" s="116" t="s">
        <v>6220</v>
      </c>
      <c r="E4535" s="159">
        <v>8189.47</v>
      </c>
    </row>
    <row r="4536" spans="2:5" ht="50.1" customHeight="1">
      <c r="B4536" s="209">
        <v>98070</v>
      </c>
      <c r="C4536" s="116" t="s">
        <v>4509</v>
      </c>
      <c r="D4536" s="116" t="s">
        <v>6220</v>
      </c>
      <c r="E4536" s="159">
        <v>9379.81</v>
      </c>
    </row>
    <row r="4537" spans="2:5" ht="50.1" customHeight="1">
      <c r="B4537" s="209">
        <v>98071</v>
      </c>
      <c r="C4537" s="116" t="s">
        <v>4510</v>
      </c>
      <c r="D4537" s="116" t="s">
        <v>6220</v>
      </c>
      <c r="E4537" s="159">
        <v>10282.950000000001</v>
      </c>
    </row>
    <row r="4538" spans="2:5" ht="50.1" customHeight="1">
      <c r="B4538" s="209">
        <v>98072</v>
      </c>
      <c r="C4538" s="116" t="s">
        <v>4511</v>
      </c>
      <c r="D4538" s="116" t="s">
        <v>6220</v>
      </c>
      <c r="E4538" s="159">
        <v>2711.59</v>
      </c>
    </row>
    <row r="4539" spans="2:5" ht="50.1" customHeight="1">
      <c r="B4539" s="209">
        <v>98073</v>
      </c>
      <c r="C4539" s="116" t="s">
        <v>4512</v>
      </c>
      <c r="D4539" s="116" t="s">
        <v>6220</v>
      </c>
      <c r="E4539" s="159">
        <v>4246.3599999999997</v>
      </c>
    </row>
    <row r="4540" spans="2:5" ht="50.1" customHeight="1">
      <c r="B4540" s="209">
        <v>98074</v>
      </c>
      <c r="C4540" s="116" t="s">
        <v>4513</v>
      </c>
      <c r="D4540" s="116" t="s">
        <v>6220</v>
      </c>
      <c r="E4540" s="159">
        <v>6605.78</v>
      </c>
    </row>
    <row r="4541" spans="2:5" ht="50.1" customHeight="1">
      <c r="B4541" s="209">
        <v>98075</v>
      </c>
      <c r="C4541" s="116" t="s">
        <v>4514</v>
      </c>
      <c r="D4541" s="116" t="s">
        <v>6220</v>
      </c>
      <c r="E4541" s="159">
        <v>8596.36</v>
      </c>
    </row>
    <row r="4542" spans="2:5" ht="50.1" customHeight="1">
      <c r="B4542" s="209">
        <v>98076</v>
      </c>
      <c r="C4542" s="116" t="s">
        <v>4515</v>
      </c>
      <c r="D4542" s="116" t="s">
        <v>6220</v>
      </c>
      <c r="E4542" s="159">
        <v>9913.5300000000007</v>
      </c>
    </row>
    <row r="4543" spans="2:5" ht="50.1" customHeight="1">
      <c r="B4543" s="209">
        <v>98077</v>
      </c>
      <c r="C4543" s="116" t="s">
        <v>4516</v>
      </c>
      <c r="D4543" s="116" t="s">
        <v>6220</v>
      </c>
      <c r="E4543" s="159">
        <v>11675.97</v>
      </c>
    </row>
    <row r="4544" spans="2:5" ht="50.1" customHeight="1">
      <c r="B4544" s="209">
        <v>98078</v>
      </c>
      <c r="C4544" s="116" t="s">
        <v>4517</v>
      </c>
      <c r="D4544" s="116" t="s">
        <v>6220</v>
      </c>
      <c r="E4544" s="159">
        <v>2688.07</v>
      </c>
    </row>
    <row r="4545" spans="2:5" ht="50.1" customHeight="1">
      <c r="B4545" s="209">
        <v>98079</v>
      </c>
      <c r="C4545" s="116" t="s">
        <v>4518</v>
      </c>
      <c r="D4545" s="116" t="s">
        <v>6220</v>
      </c>
      <c r="E4545" s="159">
        <v>4721.8500000000004</v>
      </c>
    </row>
    <row r="4546" spans="2:5" ht="50.1" customHeight="1">
      <c r="B4546" s="209">
        <v>98080</v>
      </c>
      <c r="C4546" s="116" t="s">
        <v>4519</v>
      </c>
      <c r="D4546" s="116" t="s">
        <v>6220</v>
      </c>
      <c r="E4546" s="159">
        <v>6091.35</v>
      </c>
    </row>
    <row r="4547" spans="2:5" ht="50.1" customHeight="1">
      <c r="B4547" s="209">
        <v>98081</v>
      </c>
      <c r="C4547" s="116" t="s">
        <v>4520</v>
      </c>
      <c r="D4547" s="116" t="s">
        <v>6220</v>
      </c>
      <c r="E4547" s="159">
        <v>9039.18</v>
      </c>
    </row>
    <row r="4548" spans="2:5" ht="50.1" customHeight="1">
      <c r="B4548" s="209">
        <v>98082</v>
      </c>
      <c r="C4548" s="116" t="s">
        <v>4521</v>
      </c>
      <c r="D4548" s="116" t="s">
        <v>6220</v>
      </c>
      <c r="E4548" s="159">
        <v>2520.77</v>
      </c>
    </row>
    <row r="4549" spans="2:5" ht="50.1" customHeight="1">
      <c r="B4549" s="209">
        <v>98083</v>
      </c>
      <c r="C4549" s="116" t="s">
        <v>4522</v>
      </c>
      <c r="D4549" s="116" t="s">
        <v>6220</v>
      </c>
      <c r="E4549" s="159">
        <v>3335.59</v>
      </c>
    </row>
    <row r="4550" spans="2:5" ht="50.1" customHeight="1">
      <c r="B4550" s="209">
        <v>98084</v>
      </c>
      <c r="C4550" s="116" t="s">
        <v>4523</v>
      </c>
      <c r="D4550" s="116" t="s">
        <v>6220</v>
      </c>
      <c r="E4550" s="159">
        <v>4689.8599999999997</v>
      </c>
    </row>
    <row r="4551" spans="2:5" ht="50.1" customHeight="1">
      <c r="B4551" s="209">
        <v>98085</v>
      </c>
      <c r="C4551" s="116" t="s">
        <v>4524</v>
      </c>
      <c r="D4551" s="116" t="s">
        <v>6220</v>
      </c>
      <c r="E4551" s="159">
        <v>6358.28</v>
      </c>
    </row>
    <row r="4552" spans="2:5" ht="50.1" customHeight="1">
      <c r="B4552" s="209">
        <v>98086</v>
      </c>
      <c r="C4552" s="116" t="s">
        <v>4525</v>
      </c>
      <c r="D4552" s="116" t="s">
        <v>6220</v>
      </c>
      <c r="E4552" s="159">
        <v>7193.58</v>
      </c>
    </row>
    <row r="4553" spans="2:5" ht="50.1" customHeight="1">
      <c r="B4553" s="209">
        <v>98087</v>
      </c>
      <c r="C4553" s="116" t="s">
        <v>4526</v>
      </c>
      <c r="D4553" s="116" t="s">
        <v>6220</v>
      </c>
      <c r="E4553" s="159">
        <v>7707.53</v>
      </c>
    </row>
    <row r="4554" spans="2:5" ht="50.1" customHeight="1">
      <c r="B4554" s="209">
        <v>98088</v>
      </c>
      <c r="C4554" s="116" t="s">
        <v>4527</v>
      </c>
      <c r="D4554" s="116" t="s">
        <v>6220</v>
      </c>
      <c r="E4554" s="159">
        <v>2154.77</v>
      </c>
    </row>
    <row r="4555" spans="2:5" ht="50.1" customHeight="1">
      <c r="B4555" s="209">
        <v>98089</v>
      </c>
      <c r="C4555" s="116" t="s">
        <v>4528</v>
      </c>
      <c r="D4555" s="116" t="s">
        <v>6220</v>
      </c>
      <c r="E4555" s="159">
        <v>3421.43</v>
      </c>
    </row>
    <row r="4556" spans="2:5" ht="50.1" customHeight="1">
      <c r="B4556" s="209">
        <v>98090</v>
      </c>
      <c r="C4556" s="116" t="s">
        <v>4529</v>
      </c>
      <c r="D4556" s="116" t="s">
        <v>6220</v>
      </c>
      <c r="E4556" s="159">
        <v>5393.89</v>
      </c>
    </row>
    <row r="4557" spans="2:5" ht="50.1" customHeight="1">
      <c r="B4557" s="209">
        <v>98091</v>
      </c>
      <c r="C4557" s="116" t="s">
        <v>4530</v>
      </c>
      <c r="D4557" s="116" t="s">
        <v>6220</v>
      </c>
      <c r="E4557" s="159">
        <v>6966.92</v>
      </c>
    </row>
    <row r="4558" spans="2:5" ht="50.1" customHeight="1">
      <c r="B4558" s="209">
        <v>98092</v>
      </c>
      <c r="C4558" s="116" t="s">
        <v>4531</v>
      </c>
      <c r="D4558" s="116" t="s">
        <v>6220</v>
      </c>
      <c r="E4558" s="159">
        <v>8203.52</v>
      </c>
    </row>
    <row r="4559" spans="2:5" ht="50.1" customHeight="1">
      <c r="B4559" s="209">
        <v>98093</v>
      </c>
      <c r="C4559" s="116" t="s">
        <v>4532</v>
      </c>
      <c r="D4559" s="116" t="s">
        <v>6220</v>
      </c>
      <c r="E4559" s="159">
        <v>9690.73</v>
      </c>
    </row>
    <row r="4560" spans="2:5" ht="50.1" customHeight="1">
      <c r="B4560" s="209">
        <v>98094</v>
      </c>
      <c r="C4560" s="116" t="s">
        <v>4533</v>
      </c>
      <c r="D4560" s="116" t="s">
        <v>6220</v>
      </c>
      <c r="E4560" s="159">
        <v>1773.37</v>
      </c>
    </row>
    <row r="4561" spans="2:5" ht="50.1" customHeight="1">
      <c r="B4561" s="209">
        <v>98099</v>
      </c>
      <c r="C4561" s="116" t="s">
        <v>4534</v>
      </c>
      <c r="D4561" s="116" t="s">
        <v>6220</v>
      </c>
      <c r="E4561" s="159">
        <v>3055.11</v>
      </c>
    </row>
    <row r="4562" spans="2:5" ht="50.1" customHeight="1">
      <c r="B4562" s="209">
        <v>98100</v>
      </c>
      <c r="C4562" s="116" t="s">
        <v>4535</v>
      </c>
      <c r="D4562" s="116" t="s">
        <v>6220</v>
      </c>
      <c r="E4562" s="159">
        <v>4006.8</v>
      </c>
    </row>
    <row r="4563" spans="2:5" ht="50.1" customHeight="1">
      <c r="B4563" s="209">
        <v>98101</v>
      </c>
      <c r="C4563" s="116" t="s">
        <v>4536</v>
      </c>
      <c r="D4563" s="116" t="s">
        <v>6220</v>
      </c>
      <c r="E4563" s="159">
        <v>5940.87</v>
      </c>
    </row>
    <row r="4564" spans="2:5" ht="50.1" customHeight="1">
      <c r="B4564" s="209">
        <v>98109</v>
      </c>
      <c r="C4564" s="116" t="s">
        <v>4537</v>
      </c>
      <c r="D4564" s="116" t="s">
        <v>6220</v>
      </c>
      <c r="E4564" s="208">
        <v>538.04999999999995</v>
      </c>
    </row>
    <row r="4565" spans="2:5" ht="50.1" customHeight="1">
      <c r="B4565" s="209">
        <v>98110</v>
      </c>
      <c r="C4565" s="116" t="s">
        <v>4538</v>
      </c>
      <c r="D4565" s="116" t="s">
        <v>6220</v>
      </c>
      <c r="E4565" s="208">
        <v>337.7</v>
      </c>
    </row>
    <row r="4566" spans="2:5" ht="50.1" customHeight="1">
      <c r="B4566" s="209">
        <v>98111</v>
      </c>
      <c r="C4566" s="116" t="s">
        <v>4539</v>
      </c>
      <c r="D4566" s="116" t="s">
        <v>6220</v>
      </c>
      <c r="E4566" s="208">
        <v>18.09</v>
      </c>
    </row>
    <row r="4567" spans="2:5" ht="50.1" customHeight="1">
      <c r="B4567" s="209">
        <v>98114</v>
      </c>
      <c r="C4567" s="116" t="s">
        <v>4540</v>
      </c>
      <c r="D4567" s="116" t="s">
        <v>6220</v>
      </c>
      <c r="E4567" s="208">
        <v>352.21</v>
      </c>
    </row>
    <row r="4568" spans="2:5" ht="50.1" customHeight="1">
      <c r="B4568" s="209">
        <v>98115</v>
      </c>
      <c r="C4568" s="116" t="s">
        <v>4541</v>
      </c>
      <c r="D4568" s="116" t="s">
        <v>6220</v>
      </c>
      <c r="E4568" s="208">
        <v>78.010000000000005</v>
      </c>
    </row>
    <row r="4569" spans="2:5" ht="50.1" customHeight="1">
      <c r="B4569" s="209">
        <v>89957</v>
      </c>
      <c r="C4569" s="116" t="s">
        <v>4542</v>
      </c>
      <c r="D4569" s="116" t="s">
        <v>6220</v>
      </c>
      <c r="E4569" s="208">
        <v>93.85</v>
      </c>
    </row>
    <row r="4570" spans="2:5" ht="50.1" customHeight="1">
      <c r="B4570" s="209">
        <v>89959</v>
      </c>
      <c r="C4570" s="116" t="s">
        <v>4543</v>
      </c>
      <c r="D4570" s="116" t="s">
        <v>6220</v>
      </c>
      <c r="E4570" s="208">
        <v>150.47999999999999</v>
      </c>
    </row>
    <row r="4571" spans="2:5" ht="50.1" customHeight="1">
      <c r="B4571" s="116" t="s">
        <v>4544</v>
      </c>
      <c r="C4571" s="116" t="s">
        <v>4545</v>
      </c>
      <c r="D4571" s="116" t="s">
        <v>6220</v>
      </c>
      <c r="E4571" s="208">
        <v>93.16</v>
      </c>
    </row>
    <row r="4572" spans="2:5" ht="50.1" customHeight="1">
      <c r="B4572" s="116" t="s">
        <v>4546</v>
      </c>
      <c r="C4572" s="116" t="s">
        <v>4547</v>
      </c>
      <c r="D4572" s="116" t="s">
        <v>6220</v>
      </c>
      <c r="E4572" s="208">
        <v>160.34</v>
      </c>
    </row>
    <row r="4573" spans="2:5" ht="50.1" customHeight="1">
      <c r="B4573" s="209">
        <v>89349</v>
      </c>
      <c r="C4573" s="116" t="s">
        <v>4548</v>
      </c>
      <c r="D4573" s="116" t="s">
        <v>6220</v>
      </c>
      <c r="E4573" s="208">
        <v>22.3</v>
      </c>
    </row>
    <row r="4574" spans="2:5" ht="50.1" customHeight="1">
      <c r="B4574" s="209">
        <v>89351</v>
      </c>
      <c r="C4574" s="116" t="s">
        <v>16091</v>
      </c>
      <c r="D4574" s="116" t="s">
        <v>6220</v>
      </c>
      <c r="E4574" s="208">
        <v>25.36</v>
      </c>
    </row>
    <row r="4575" spans="2:5" ht="50.1" customHeight="1">
      <c r="B4575" s="209">
        <v>89352</v>
      </c>
      <c r="C4575" s="116" t="s">
        <v>4549</v>
      </c>
      <c r="D4575" s="116" t="s">
        <v>6220</v>
      </c>
      <c r="E4575" s="208">
        <v>28.78</v>
      </c>
    </row>
    <row r="4576" spans="2:5" ht="50.1" customHeight="1">
      <c r="B4576" s="209">
        <v>89353</v>
      </c>
      <c r="C4576" s="116" t="s">
        <v>4550</v>
      </c>
      <c r="D4576" s="116" t="s">
        <v>6220</v>
      </c>
      <c r="E4576" s="208">
        <v>30</v>
      </c>
    </row>
    <row r="4577" spans="2:5" ht="50.1" customHeight="1">
      <c r="B4577" s="209">
        <v>89354</v>
      </c>
      <c r="C4577" s="116" t="s">
        <v>4551</v>
      </c>
      <c r="D4577" s="116" t="s">
        <v>6220</v>
      </c>
      <c r="E4577" s="208">
        <v>181.4</v>
      </c>
    </row>
    <row r="4578" spans="2:5" ht="50.1" customHeight="1">
      <c r="B4578" s="209">
        <v>89969</v>
      </c>
      <c r="C4578" s="116" t="s">
        <v>4552</v>
      </c>
      <c r="D4578" s="116" t="s">
        <v>6220</v>
      </c>
      <c r="E4578" s="208">
        <v>31.37</v>
      </c>
    </row>
    <row r="4579" spans="2:5" ht="50.1" customHeight="1">
      <c r="B4579" s="209">
        <v>89970</v>
      </c>
      <c r="C4579" s="116" t="s">
        <v>4553</v>
      </c>
      <c r="D4579" s="116" t="s">
        <v>6220</v>
      </c>
      <c r="E4579" s="208">
        <v>34.590000000000003</v>
      </c>
    </row>
    <row r="4580" spans="2:5" ht="50.1" customHeight="1">
      <c r="B4580" s="209">
        <v>89971</v>
      </c>
      <c r="C4580" s="116" t="s">
        <v>4554</v>
      </c>
      <c r="D4580" s="116" t="s">
        <v>6220</v>
      </c>
      <c r="E4580" s="208">
        <v>36.200000000000003</v>
      </c>
    </row>
    <row r="4581" spans="2:5" ht="50.1" customHeight="1">
      <c r="B4581" s="209">
        <v>89972</v>
      </c>
      <c r="C4581" s="116" t="s">
        <v>4555</v>
      </c>
      <c r="D4581" s="116" t="s">
        <v>6220</v>
      </c>
      <c r="E4581" s="208">
        <v>38.76</v>
      </c>
    </row>
    <row r="4582" spans="2:5" ht="50.1" customHeight="1">
      <c r="B4582" s="209">
        <v>89973</v>
      </c>
      <c r="C4582" s="116" t="s">
        <v>4556</v>
      </c>
      <c r="D4582" s="116" t="s">
        <v>6220</v>
      </c>
      <c r="E4582" s="208">
        <v>310.24</v>
      </c>
    </row>
    <row r="4583" spans="2:5" ht="50.1" customHeight="1">
      <c r="B4583" s="209">
        <v>89974</v>
      </c>
      <c r="C4583" s="116" t="s">
        <v>4557</v>
      </c>
      <c r="D4583" s="116" t="s">
        <v>6220</v>
      </c>
      <c r="E4583" s="208">
        <v>190.02</v>
      </c>
    </row>
    <row r="4584" spans="2:5" ht="50.1" customHeight="1">
      <c r="B4584" s="209">
        <v>89984</v>
      </c>
      <c r="C4584" s="116" t="s">
        <v>4558</v>
      </c>
      <c r="D4584" s="116" t="s">
        <v>6220</v>
      </c>
      <c r="E4584" s="208">
        <v>61.01</v>
      </c>
    </row>
    <row r="4585" spans="2:5" ht="50.1" customHeight="1">
      <c r="B4585" s="209">
        <v>89985</v>
      </c>
      <c r="C4585" s="116" t="s">
        <v>4559</v>
      </c>
      <c r="D4585" s="116" t="s">
        <v>6220</v>
      </c>
      <c r="E4585" s="208">
        <v>62.77</v>
      </c>
    </row>
    <row r="4586" spans="2:5" ht="50.1" customHeight="1">
      <c r="B4586" s="209">
        <v>89986</v>
      </c>
      <c r="C4586" s="116" t="s">
        <v>4560</v>
      </c>
      <c r="D4586" s="116" t="s">
        <v>6220</v>
      </c>
      <c r="E4586" s="208">
        <v>59.53</v>
      </c>
    </row>
    <row r="4587" spans="2:5" ht="50.1" customHeight="1">
      <c r="B4587" s="209">
        <v>89987</v>
      </c>
      <c r="C4587" s="116" t="s">
        <v>4561</v>
      </c>
      <c r="D4587" s="116" t="s">
        <v>6220</v>
      </c>
      <c r="E4587" s="208">
        <v>66.03</v>
      </c>
    </row>
    <row r="4588" spans="2:5" ht="50.1" customHeight="1">
      <c r="B4588" s="209">
        <v>90371</v>
      </c>
      <c r="C4588" s="116" t="s">
        <v>4562</v>
      </c>
      <c r="D4588" s="116" t="s">
        <v>6220</v>
      </c>
      <c r="E4588" s="208">
        <v>22.86</v>
      </c>
    </row>
    <row r="4589" spans="2:5" ht="50.1" customHeight="1">
      <c r="B4589" s="209">
        <v>94489</v>
      </c>
      <c r="C4589" s="116" t="s">
        <v>4563</v>
      </c>
      <c r="D4589" s="116" t="s">
        <v>6220</v>
      </c>
      <c r="E4589" s="208">
        <v>19.53</v>
      </c>
    </row>
    <row r="4590" spans="2:5" ht="50.1" customHeight="1">
      <c r="B4590" s="209">
        <v>94490</v>
      </c>
      <c r="C4590" s="116" t="s">
        <v>4564</v>
      </c>
      <c r="D4590" s="116" t="s">
        <v>6220</v>
      </c>
      <c r="E4590" s="208">
        <v>32.65</v>
      </c>
    </row>
    <row r="4591" spans="2:5" ht="50.1" customHeight="1">
      <c r="B4591" s="209">
        <v>94491</v>
      </c>
      <c r="C4591" s="116" t="s">
        <v>4565</v>
      </c>
      <c r="D4591" s="116" t="s">
        <v>6220</v>
      </c>
      <c r="E4591" s="208">
        <v>44.79</v>
      </c>
    </row>
    <row r="4592" spans="2:5" ht="50.1" customHeight="1">
      <c r="B4592" s="209">
        <v>94492</v>
      </c>
      <c r="C4592" s="116" t="s">
        <v>4566</v>
      </c>
      <c r="D4592" s="116" t="s">
        <v>6220</v>
      </c>
      <c r="E4592" s="208">
        <v>45.94</v>
      </c>
    </row>
    <row r="4593" spans="2:5" ht="50.1" customHeight="1">
      <c r="B4593" s="209">
        <v>94493</v>
      </c>
      <c r="C4593" s="116" t="s">
        <v>4567</v>
      </c>
      <c r="D4593" s="116" t="s">
        <v>6220</v>
      </c>
      <c r="E4593" s="208">
        <v>83.51</v>
      </c>
    </row>
    <row r="4594" spans="2:5" ht="50.1" customHeight="1">
      <c r="B4594" s="209">
        <v>94494</v>
      </c>
      <c r="C4594" s="116" t="s">
        <v>4568</v>
      </c>
      <c r="D4594" s="116" t="s">
        <v>6220</v>
      </c>
      <c r="E4594" s="208">
        <v>48.37</v>
      </c>
    </row>
    <row r="4595" spans="2:5" ht="50.1" customHeight="1">
      <c r="B4595" s="209">
        <v>94495</v>
      </c>
      <c r="C4595" s="116" t="s">
        <v>4569</v>
      </c>
      <c r="D4595" s="116" t="s">
        <v>6220</v>
      </c>
      <c r="E4595" s="208">
        <v>61.95</v>
      </c>
    </row>
    <row r="4596" spans="2:5" ht="50.1" customHeight="1">
      <c r="B4596" s="209">
        <v>94496</v>
      </c>
      <c r="C4596" s="116" t="s">
        <v>4570</v>
      </c>
      <c r="D4596" s="116" t="s">
        <v>6220</v>
      </c>
      <c r="E4596" s="208">
        <v>75.959999999999994</v>
      </c>
    </row>
    <row r="4597" spans="2:5" ht="50.1" customHeight="1">
      <c r="B4597" s="209">
        <v>94497</v>
      </c>
      <c r="C4597" s="116" t="s">
        <v>4571</v>
      </c>
      <c r="D4597" s="116" t="s">
        <v>6220</v>
      </c>
      <c r="E4597" s="208">
        <v>89.21</v>
      </c>
    </row>
    <row r="4598" spans="2:5" ht="50.1" customHeight="1">
      <c r="B4598" s="209">
        <v>94498</v>
      </c>
      <c r="C4598" s="116" t="s">
        <v>4572</v>
      </c>
      <c r="D4598" s="116" t="s">
        <v>6220</v>
      </c>
      <c r="E4598" s="208">
        <v>115.39</v>
      </c>
    </row>
    <row r="4599" spans="2:5" ht="50.1" customHeight="1">
      <c r="B4599" s="209">
        <v>94499</v>
      </c>
      <c r="C4599" s="116" t="s">
        <v>4573</v>
      </c>
      <c r="D4599" s="116" t="s">
        <v>6220</v>
      </c>
      <c r="E4599" s="208">
        <v>210.73</v>
      </c>
    </row>
    <row r="4600" spans="2:5" ht="50.1" customHeight="1">
      <c r="B4600" s="209">
        <v>94500</v>
      </c>
      <c r="C4600" s="116" t="s">
        <v>4574</v>
      </c>
      <c r="D4600" s="116" t="s">
        <v>6220</v>
      </c>
      <c r="E4600" s="208">
        <v>250.64</v>
      </c>
    </row>
    <row r="4601" spans="2:5" ht="50.1" customHeight="1">
      <c r="B4601" s="209">
        <v>94501</v>
      </c>
      <c r="C4601" s="116" t="s">
        <v>4575</v>
      </c>
      <c r="D4601" s="116" t="s">
        <v>6220</v>
      </c>
      <c r="E4601" s="208">
        <v>492.18</v>
      </c>
    </row>
    <row r="4602" spans="2:5" ht="50.1" customHeight="1">
      <c r="B4602" s="209">
        <v>94792</v>
      </c>
      <c r="C4602" s="116" t="s">
        <v>4576</v>
      </c>
      <c r="D4602" s="116" t="s">
        <v>6220</v>
      </c>
      <c r="E4602" s="208">
        <v>94.99</v>
      </c>
    </row>
    <row r="4603" spans="2:5" ht="50.1" customHeight="1">
      <c r="B4603" s="209">
        <v>94793</v>
      </c>
      <c r="C4603" s="116" t="s">
        <v>4577</v>
      </c>
      <c r="D4603" s="116" t="s">
        <v>6220</v>
      </c>
      <c r="E4603" s="208">
        <v>122.91</v>
      </c>
    </row>
    <row r="4604" spans="2:5" ht="50.1" customHeight="1">
      <c r="B4604" s="209">
        <v>94794</v>
      </c>
      <c r="C4604" s="116" t="s">
        <v>4578</v>
      </c>
      <c r="D4604" s="116" t="s">
        <v>6220</v>
      </c>
      <c r="E4604" s="208">
        <v>127.39</v>
      </c>
    </row>
    <row r="4605" spans="2:5" ht="50.1" customHeight="1">
      <c r="B4605" s="209">
        <v>94795</v>
      </c>
      <c r="C4605" s="116" t="s">
        <v>16092</v>
      </c>
      <c r="D4605" s="116" t="s">
        <v>6220</v>
      </c>
      <c r="E4605" s="208">
        <v>17.11</v>
      </c>
    </row>
    <row r="4606" spans="2:5" ht="50.1" customHeight="1">
      <c r="B4606" s="209">
        <v>94796</v>
      </c>
      <c r="C4606" s="116" t="s">
        <v>16093</v>
      </c>
      <c r="D4606" s="116" t="s">
        <v>6220</v>
      </c>
      <c r="E4606" s="208">
        <v>20.329999999999998</v>
      </c>
    </row>
    <row r="4607" spans="2:5" ht="50.1" customHeight="1">
      <c r="B4607" s="209">
        <v>94797</v>
      </c>
      <c r="C4607" s="116" t="s">
        <v>16094</v>
      </c>
      <c r="D4607" s="116" t="s">
        <v>6220</v>
      </c>
      <c r="E4607" s="208">
        <v>30.59</v>
      </c>
    </row>
    <row r="4608" spans="2:5" ht="50.1" customHeight="1">
      <c r="B4608" s="209">
        <v>94798</v>
      </c>
      <c r="C4608" s="116" t="s">
        <v>16095</v>
      </c>
      <c r="D4608" s="116" t="s">
        <v>6220</v>
      </c>
      <c r="E4608" s="208">
        <v>64.13</v>
      </c>
    </row>
    <row r="4609" spans="2:5" ht="50.1" customHeight="1">
      <c r="B4609" s="209">
        <v>94799</v>
      </c>
      <c r="C4609" s="116" t="s">
        <v>16096</v>
      </c>
      <c r="D4609" s="116" t="s">
        <v>6220</v>
      </c>
      <c r="E4609" s="208">
        <v>62.93</v>
      </c>
    </row>
    <row r="4610" spans="2:5" ht="50.1" customHeight="1">
      <c r="B4610" s="209">
        <v>94800</v>
      </c>
      <c r="C4610" s="116" t="s">
        <v>16097</v>
      </c>
      <c r="D4610" s="116" t="s">
        <v>6220</v>
      </c>
      <c r="E4610" s="208">
        <v>105.82</v>
      </c>
    </row>
    <row r="4611" spans="2:5" ht="50.1" customHeight="1">
      <c r="B4611" s="209">
        <v>95248</v>
      </c>
      <c r="C4611" s="116" t="s">
        <v>4579</v>
      </c>
      <c r="D4611" s="116" t="s">
        <v>6220</v>
      </c>
      <c r="E4611" s="208">
        <v>58.26</v>
      </c>
    </row>
    <row r="4612" spans="2:5" ht="50.1" customHeight="1">
      <c r="B4612" s="209">
        <v>95249</v>
      </c>
      <c r="C4612" s="116" t="s">
        <v>4580</v>
      </c>
      <c r="D4612" s="116" t="s">
        <v>6220</v>
      </c>
      <c r="E4612" s="208">
        <v>63.4</v>
      </c>
    </row>
    <row r="4613" spans="2:5" ht="50.1" customHeight="1">
      <c r="B4613" s="209">
        <v>95250</v>
      </c>
      <c r="C4613" s="116" t="s">
        <v>4581</v>
      </c>
      <c r="D4613" s="116" t="s">
        <v>6220</v>
      </c>
      <c r="E4613" s="208">
        <v>76.88</v>
      </c>
    </row>
    <row r="4614" spans="2:5" ht="50.1" customHeight="1">
      <c r="B4614" s="209">
        <v>95251</v>
      </c>
      <c r="C4614" s="116" t="s">
        <v>4582</v>
      </c>
      <c r="D4614" s="116" t="s">
        <v>6220</v>
      </c>
      <c r="E4614" s="208">
        <v>102.94</v>
      </c>
    </row>
    <row r="4615" spans="2:5" ht="50.1" customHeight="1">
      <c r="B4615" s="209">
        <v>95252</v>
      </c>
      <c r="C4615" s="116" t="s">
        <v>4583</v>
      </c>
      <c r="D4615" s="116" t="s">
        <v>6220</v>
      </c>
      <c r="E4615" s="208">
        <v>118.82</v>
      </c>
    </row>
    <row r="4616" spans="2:5" ht="50.1" customHeight="1">
      <c r="B4616" s="209">
        <v>95253</v>
      </c>
      <c r="C4616" s="116" t="s">
        <v>4584</v>
      </c>
      <c r="D4616" s="116" t="s">
        <v>6220</v>
      </c>
      <c r="E4616" s="208">
        <v>170.55</v>
      </c>
    </row>
    <row r="4617" spans="2:5" ht="50.1" customHeight="1">
      <c r="B4617" s="209">
        <v>99619</v>
      </c>
      <c r="C4617" s="116" t="s">
        <v>16098</v>
      </c>
      <c r="D4617" s="116" t="s">
        <v>6220</v>
      </c>
      <c r="E4617" s="208">
        <v>73.91</v>
      </c>
    </row>
    <row r="4618" spans="2:5" ht="50.1" customHeight="1">
      <c r="B4618" s="209">
        <v>99620</v>
      </c>
      <c r="C4618" s="116" t="s">
        <v>16099</v>
      </c>
      <c r="D4618" s="116" t="s">
        <v>6220</v>
      </c>
      <c r="E4618" s="208">
        <v>116.47</v>
      </c>
    </row>
    <row r="4619" spans="2:5" ht="50.1" customHeight="1">
      <c r="B4619" s="209">
        <v>99621</v>
      </c>
      <c r="C4619" s="116" t="s">
        <v>16100</v>
      </c>
      <c r="D4619" s="116" t="s">
        <v>6220</v>
      </c>
      <c r="E4619" s="208">
        <v>162.55000000000001</v>
      </c>
    </row>
    <row r="4620" spans="2:5" ht="50.1" customHeight="1">
      <c r="B4620" s="209">
        <v>99622</v>
      </c>
      <c r="C4620" s="116" t="s">
        <v>16101</v>
      </c>
      <c r="D4620" s="116" t="s">
        <v>6220</v>
      </c>
      <c r="E4620" s="208">
        <v>178.67</v>
      </c>
    </row>
    <row r="4621" spans="2:5" ht="50.1" customHeight="1">
      <c r="B4621" s="209">
        <v>99623</v>
      </c>
      <c r="C4621" s="116" t="s">
        <v>16102</v>
      </c>
      <c r="D4621" s="116" t="s">
        <v>6220</v>
      </c>
      <c r="E4621" s="208">
        <v>241.24</v>
      </c>
    </row>
    <row r="4622" spans="2:5" ht="50.1" customHeight="1">
      <c r="B4622" s="209">
        <v>99624</v>
      </c>
      <c r="C4622" s="116" t="s">
        <v>16103</v>
      </c>
      <c r="D4622" s="116" t="s">
        <v>6220</v>
      </c>
      <c r="E4622" s="208">
        <v>333.54</v>
      </c>
    </row>
    <row r="4623" spans="2:5" ht="50.1" customHeight="1">
      <c r="B4623" s="209">
        <v>99625</v>
      </c>
      <c r="C4623" s="116" t="s">
        <v>16104</v>
      </c>
      <c r="D4623" s="116" t="s">
        <v>6220</v>
      </c>
      <c r="E4623" s="208">
        <v>451.66</v>
      </c>
    </row>
    <row r="4624" spans="2:5" ht="50.1" customHeight="1">
      <c r="B4624" s="209">
        <v>99626</v>
      </c>
      <c r="C4624" s="116" t="s">
        <v>16105</v>
      </c>
      <c r="D4624" s="116" t="s">
        <v>6220</v>
      </c>
      <c r="E4624" s="208">
        <v>685.24</v>
      </c>
    </row>
    <row r="4625" spans="2:5" ht="50.1" customHeight="1">
      <c r="B4625" s="209">
        <v>99627</v>
      </c>
      <c r="C4625" s="116" t="s">
        <v>16106</v>
      </c>
      <c r="D4625" s="116" t="s">
        <v>6220</v>
      </c>
      <c r="E4625" s="208">
        <v>65.95</v>
      </c>
    </row>
    <row r="4626" spans="2:5" ht="50.1" customHeight="1">
      <c r="B4626" s="209">
        <v>99628</v>
      </c>
      <c r="C4626" s="116" t="s">
        <v>16107</v>
      </c>
      <c r="D4626" s="116" t="s">
        <v>6220</v>
      </c>
      <c r="E4626" s="208">
        <v>49.73</v>
      </c>
    </row>
    <row r="4627" spans="2:5" ht="50.1" customHeight="1">
      <c r="B4627" s="209">
        <v>99629</v>
      </c>
      <c r="C4627" s="116" t="s">
        <v>16108</v>
      </c>
      <c r="D4627" s="116" t="s">
        <v>6220</v>
      </c>
      <c r="E4627" s="208">
        <v>72.09</v>
      </c>
    </row>
    <row r="4628" spans="2:5" ht="50.1" customHeight="1">
      <c r="B4628" s="209">
        <v>99630</v>
      </c>
      <c r="C4628" s="116" t="s">
        <v>16109</v>
      </c>
      <c r="D4628" s="116" t="s">
        <v>6220</v>
      </c>
      <c r="E4628" s="208">
        <v>96.27</v>
      </c>
    </row>
    <row r="4629" spans="2:5" ht="50.1" customHeight="1">
      <c r="B4629" s="209">
        <v>99631</v>
      </c>
      <c r="C4629" s="116" t="s">
        <v>16110</v>
      </c>
      <c r="D4629" s="116" t="s">
        <v>6220</v>
      </c>
      <c r="E4629" s="208">
        <v>107.03</v>
      </c>
    </row>
    <row r="4630" spans="2:5" ht="50.1" customHeight="1">
      <c r="B4630" s="209">
        <v>99632</v>
      </c>
      <c r="C4630" s="116" t="s">
        <v>16111</v>
      </c>
      <c r="D4630" s="116" t="s">
        <v>6220</v>
      </c>
      <c r="E4630" s="208">
        <v>145.44999999999999</v>
      </c>
    </row>
    <row r="4631" spans="2:5" ht="50.1" customHeight="1">
      <c r="B4631" s="209">
        <v>99633</v>
      </c>
      <c r="C4631" s="116" t="s">
        <v>16112</v>
      </c>
      <c r="D4631" s="116" t="s">
        <v>6220</v>
      </c>
      <c r="E4631" s="208">
        <v>287.77</v>
      </c>
    </row>
    <row r="4632" spans="2:5" ht="50.1" customHeight="1">
      <c r="B4632" s="209">
        <v>99634</v>
      </c>
      <c r="C4632" s="116" t="s">
        <v>16113</v>
      </c>
      <c r="D4632" s="116" t="s">
        <v>6220</v>
      </c>
      <c r="E4632" s="208">
        <v>479.03</v>
      </c>
    </row>
    <row r="4633" spans="2:5" ht="50.1" customHeight="1">
      <c r="B4633" s="209">
        <v>99635</v>
      </c>
      <c r="C4633" s="116" t="s">
        <v>16114</v>
      </c>
      <c r="D4633" s="116" t="s">
        <v>6220</v>
      </c>
      <c r="E4633" s="208">
        <v>221.22</v>
      </c>
    </row>
    <row r="4634" spans="2:5" ht="50.1" customHeight="1">
      <c r="B4634" s="209">
        <v>95634</v>
      </c>
      <c r="C4634" s="116" t="s">
        <v>4585</v>
      </c>
      <c r="D4634" s="116" t="s">
        <v>6220</v>
      </c>
      <c r="E4634" s="208">
        <v>101.6</v>
      </c>
    </row>
    <row r="4635" spans="2:5" ht="50.1" customHeight="1">
      <c r="B4635" s="209">
        <v>95635</v>
      </c>
      <c r="C4635" s="116" t="s">
        <v>4586</v>
      </c>
      <c r="D4635" s="116" t="s">
        <v>6220</v>
      </c>
      <c r="E4635" s="208">
        <v>110.3</v>
      </c>
    </row>
    <row r="4636" spans="2:5" ht="50.1" customHeight="1">
      <c r="B4636" s="209">
        <v>95637</v>
      </c>
      <c r="C4636" s="116" t="s">
        <v>4587</v>
      </c>
      <c r="D4636" s="116" t="s">
        <v>6220</v>
      </c>
      <c r="E4636" s="208">
        <v>365.36</v>
      </c>
    </row>
    <row r="4637" spans="2:5" ht="50.1" customHeight="1">
      <c r="B4637" s="209">
        <v>95638</v>
      </c>
      <c r="C4637" s="116" t="s">
        <v>4588</v>
      </c>
      <c r="D4637" s="116" t="s">
        <v>6220</v>
      </c>
      <c r="E4637" s="208">
        <v>444</v>
      </c>
    </row>
    <row r="4638" spans="2:5" ht="50.1" customHeight="1">
      <c r="B4638" s="209">
        <v>95639</v>
      </c>
      <c r="C4638" s="116" t="s">
        <v>4589</v>
      </c>
      <c r="D4638" s="116" t="s">
        <v>6220</v>
      </c>
      <c r="E4638" s="208">
        <v>565.32000000000005</v>
      </c>
    </row>
    <row r="4639" spans="2:5" ht="50.1" customHeight="1">
      <c r="B4639" s="209">
        <v>95641</v>
      </c>
      <c r="C4639" s="116" t="s">
        <v>4590</v>
      </c>
      <c r="D4639" s="116" t="s">
        <v>6220</v>
      </c>
      <c r="E4639" s="208">
        <v>192.87</v>
      </c>
    </row>
    <row r="4640" spans="2:5" ht="50.1" customHeight="1">
      <c r="B4640" s="209">
        <v>95642</v>
      </c>
      <c r="C4640" s="116" t="s">
        <v>4591</v>
      </c>
      <c r="D4640" s="116" t="s">
        <v>6220</v>
      </c>
      <c r="E4640" s="208">
        <v>285.33999999999997</v>
      </c>
    </row>
    <row r="4641" spans="2:5" ht="50.1" customHeight="1">
      <c r="B4641" s="209">
        <v>95643</v>
      </c>
      <c r="C4641" s="116" t="s">
        <v>4592</v>
      </c>
      <c r="D4641" s="116" t="s">
        <v>6220</v>
      </c>
      <c r="E4641" s="208">
        <v>373.68</v>
      </c>
    </row>
    <row r="4642" spans="2:5" ht="50.1" customHeight="1">
      <c r="B4642" s="209">
        <v>95644</v>
      </c>
      <c r="C4642" s="116" t="s">
        <v>4593</v>
      </c>
      <c r="D4642" s="116" t="s">
        <v>6220</v>
      </c>
      <c r="E4642" s="208">
        <v>140.05000000000001</v>
      </c>
    </row>
    <row r="4643" spans="2:5" ht="50.1" customHeight="1">
      <c r="B4643" s="209">
        <v>95645</v>
      </c>
      <c r="C4643" s="116" t="s">
        <v>4594</v>
      </c>
      <c r="D4643" s="116" t="s">
        <v>6220</v>
      </c>
      <c r="E4643" s="208">
        <v>257.72000000000003</v>
      </c>
    </row>
    <row r="4644" spans="2:5" ht="50.1" customHeight="1">
      <c r="B4644" s="209">
        <v>95646</v>
      </c>
      <c r="C4644" s="116" t="s">
        <v>4595</v>
      </c>
      <c r="D4644" s="116" t="s">
        <v>6220</v>
      </c>
      <c r="E4644" s="208">
        <v>384.11</v>
      </c>
    </row>
    <row r="4645" spans="2:5" ht="50.1" customHeight="1">
      <c r="B4645" s="209">
        <v>95647</v>
      </c>
      <c r="C4645" s="116" t="s">
        <v>4596</v>
      </c>
      <c r="D4645" s="116" t="s">
        <v>6220</v>
      </c>
      <c r="E4645" s="208">
        <v>504.18</v>
      </c>
    </row>
    <row r="4646" spans="2:5" ht="50.1" customHeight="1">
      <c r="B4646" s="209">
        <v>95673</v>
      </c>
      <c r="C4646" s="116" t="s">
        <v>4597</v>
      </c>
      <c r="D4646" s="116" t="s">
        <v>6220</v>
      </c>
      <c r="E4646" s="208">
        <v>161.79</v>
      </c>
    </row>
    <row r="4647" spans="2:5" ht="50.1" customHeight="1">
      <c r="B4647" s="209">
        <v>95674</v>
      </c>
      <c r="C4647" s="116" t="s">
        <v>4598</v>
      </c>
      <c r="D4647" s="116" t="s">
        <v>6220</v>
      </c>
      <c r="E4647" s="208">
        <v>172.6</v>
      </c>
    </row>
    <row r="4648" spans="2:5" ht="50.1" customHeight="1">
      <c r="B4648" s="209">
        <v>95675</v>
      </c>
      <c r="C4648" s="116" t="s">
        <v>4599</v>
      </c>
      <c r="D4648" s="116" t="s">
        <v>6220</v>
      </c>
      <c r="E4648" s="208">
        <v>211.69</v>
      </c>
    </row>
    <row r="4649" spans="2:5" ht="50.1" customHeight="1">
      <c r="B4649" s="209">
        <v>95676</v>
      </c>
      <c r="C4649" s="116" t="s">
        <v>4600</v>
      </c>
      <c r="D4649" s="116" t="s">
        <v>6220</v>
      </c>
      <c r="E4649" s="208">
        <v>63.45</v>
      </c>
    </row>
    <row r="4650" spans="2:5" ht="50.1" customHeight="1">
      <c r="B4650" s="209">
        <v>97741</v>
      </c>
      <c r="C4650" s="116" t="s">
        <v>4601</v>
      </c>
      <c r="D4650" s="116" t="s">
        <v>6220</v>
      </c>
      <c r="E4650" s="208">
        <v>107.31</v>
      </c>
    </row>
    <row r="4651" spans="2:5" ht="50.1" customHeight="1">
      <c r="B4651" s="209">
        <v>72285</v>
      </c>
      <c r="C4651" s="116" t="s">
        <v>4602</v>
      </c>
      <c r="D4651" s="116" t="s">
        <v>6220</v>
      </c>
      <c r="E4651" s="208">
        <v>71.44</v>
      </c>
    </row>
    <row r="4652" spans="2:5" ht="50.1" customHeight="1">
      <c r="B4652" s="209">
        <v>90436</v>
      </c>
      <c r="C4652" s="116" t="s">
        <v>4603</v>
      </c>
      <c r="D4652" s="116" t="s">
        <v>6220</v>
      </c>
      <c r="E4652" s="208">
        <v>10.029999999999999</v>
      </c>
    </row>
    <row r="4653" spans="2:5" ht="50.1" customHeight="1">
      <c r="B4653" s="209">
        <v>90437</v>
      </c>
      <c r="C4653" s="116" t="s">
        <v>4604</v>
      </c>
      <c r="D4653" s="116" t="s">
        <v>6220</v>
      </c>
      <c r="E4653" s="208">
        <v>24.39</v>
      </c>
    </row>
    <row r="4654" spans="2:5" ht="50.1" customHeight="1">
      <c r="B4654" s="209">
        <v>90438</v>
      </c>
      <c r="C4654" s="116" t="s">
        <v>4605</v>
      </c>
      <c r="D4654" s="116" t="s">
        <v>6220</v>
      </c>
      <c r="E4654" s="208">
        <v>34.96</v>
      </c>
    </row>
    <row r="4655" spans="2:5" ht="50.1" customHeight="1">
      <c r="B4655" s="209">
        <v>90439</v>
      </c>
      <c r="C4655" s="116" t="s">
        <v>4606</v>
      </c>
      <c r="D4655" s="116" t="s">
        <v>6220</v>
      </c>
      <c r="E4655" s="208">
        <v>43.77</v>
      </c>
    </row>
    <row r="4656" spans="2:5" ht="50.1" customHeight="1">
      <c r="B4656" s="209">
        <v>90440</v>
      </c>
      <c r="C4656" s="116" t="s">
        <v>4607</v>
      </c>
      <c r="D4656" s="116" t="s">
        <v>6220</v>
      </c>
      <c r="E4656" s="208">
        <v>70.12</v>
      </c>
    </row>
    <row r="4657" spans="2:5" ht="50.1" customHeight="1">
      <c r="B4657" s="209">
        <v>90441</v>
      </c>
      <c r="C4657" s="116" t="s">
        <v>4608</v>
      </c>
      <c r="D4657" s="116" t="s">
        <v>6220</v>
      </c>
      <c r="E4657" s="208">
        <v>89.57</v>
      </c>
    </row>
    <row r="4658" spans="2:5" ht="50.1" customHeight="1">
      <c r="B4658" s="209">
        <v>90443</v>
      </c>
      <c r="C4658" s="116" t="s">
        <v>4609</v>
      </c>
      <c r="D4658" s="116" t="s">
        <v>6465</v>
      </c>
      <c r="E4658" s="208">
        <v>9.1199999999999992</v>
      </c>
    </row>
    <row r="4659" spans="2:5" ht="50.1" customHeight="1">
      <c r="B4659" s="209">
        <v>90444</v>
      </c>
      <c r="C4659" s="116" t="s">
        <v>4610</v>
      </c>
      <c r="D4659" s="116" t="s">
        <v>6465</v>
      </c>
      <c r="E4659" s="208">
        <v>18.77</v>
      </c>
    </row>
    <row r="4660" spans="2:5" ht="50.1" customHeight="1">
      <c r="B4660" s="209">
        <v>90445</v>
      </c>
      <c r="C4660" s="116" t="s">
        <v>4611</v>
      </c>
      <c r="D4660" s="116" t="s">
        <v>6465</v>
      </c>
      <c r="E4660" s="208">
        <v>20.05</v>
      </c>
    </row>
    <row r="4661" spans="2:5" ht="50.1" customHeight="1">
      <c r="B4661" s="209">
        <v>90446</v>
      </c>
      <c r="C4661" s="116" t="s">
        <v>4612</v>
      </c>
      <c r="D4661" s="116" t="s">
        <v>6465</v>
      </c>
      <c r="E4661" s="208">
        <v>21.78</v>
      </c>
    </row>
    <row r="4662" spans="2:5" ht="50.1" customHeight="1">
      <c r="B4662" s="209">
        <v>90447</v>
      </c>
      <c r="C4662" s="116" t="s">
        <v>4613</v>
      </c>
      <c r="D4662" s="116" t="s">
        <v>6465</v>
      </c>
      <c r="E4662" s="208">
        <v>4.54</v>
      </c>
    </row>
    <row r="4663" spans="2:5" ht="50.1" customHeight="1">
      <c r="B4663" s="209">
        <v>90451</v>
      </c>
      <c r="C4663" s="116" t="s">
        <v>4614</v>
      </c>
      <c r="D4663" s="116" t="s">
        <v>6220</v>
      </c>
      <c r="E4663" s="208">
        <v>2.85</v>
      </c>
    </row>
    <row r="4664" spans="2:5" ht="50.1" customHeight="1">
      <c r="B4664" s="209">
        <v>90452</v>
      </c>
      <c r="C4664" s="116" t="s">
        <v>4615</v>
      </c>
      <c r="D4664" s="116" t="s">
        <v>6220</v>
      </c>
      <c r="E4664" s="208">
        <v>9.9499999999999993</v>
      </c>
    </row>
    <row r="4665" spans="2:5" ht="50.1" customHeight="1">
      <c r="B4665" s="209">
        <v>90453</v>
      </c>
      <c r="C4665" s="116" t="s">
        <v>4616</v>
      </c>
      <c r="D4665" s="116" t="s">
        <v>6220</v>
      </c>
      <c r="E4665" s="208">
        <v>1.81</v>
      </c>
    </row>
    <row r="4666" spans="2:5" ht="50.1" customHeight="1">
      <c r="B4666" s="209">
        <v>90454</v>
      </c>
      <c r="C4666" s="116" t="s">
        <v>4617</v>
      </c>
      <c r="D4666" s="116" t="s">
        <v>6220</v>
      </c>
      <c r="E4666" s="208">
        <v>3.2</v>
      </c>
    </row>
    <row r="4667" spans="2:5" ht="50.1" customHeight="1">
      <c r="B4667" s="209">
        <v>90455</v>
      </c>
      <c r="C4667" s="116" t="s">
        <v>4618</v>
      </c>
      <c r="D4667" s="116" t="s">
        <v>6220</v>
      </c>
      <c r="E4667" s="208">
        <v>4.28</v>
      </c>
    </row>
    <row r="4668" spans="2:5" ht="50.1" customHeight="1">
      <c r="B4668" s="209">
        <v>90456</v>
      </c>
      <c r="C4668" s="116" t="s">
        <v>4619</v>
      </c>
      <c r="D4668" s="116" t="s">
        <v>6220</v>
      </c>
      <c r="E4668" s="208">
        <v>2.92</v>
      </c>
    </row>
    <row r="4669" spans="2:5" ht="50.1" customHeight="1">
      <c r="B4669" s="209">
        <v>90457</v>
      </c>
      <c r="C4669" s="116" t="s">
        <v>4620</v>
      </c>
      <c r="D4669" s="116" t="s">
        <v>6220</v>
      </c>
      <c r="E4669" s="208">
        <v>6.67</v>
      </c>
    </row>
    <row r="4670" spans="2:5" ht="50.1" customHeight="1">
      <c r="B4670" s="209">
        <v>90458</v>
      </c>
      <c r="C4670" s="116" t="s">
        <v>4621</v>
      </c>
      <c r="D4670" s="116" t="s">
        <v>6220</v>
      </c>
      <c r="E4670" s="208">
        <v>18.95</v>
      </c>
    </row>
    <row r="4671" spans="2:5" ht="50.1" customHeight="1">
      <c r="B4671" s="209">
        <v>90459</v>
      </c>
      <c r="C4671" s="116" t="s">
        <v>4622</v>
      </c>
      <c r="D4671" s="116" t="s">
        <v>6220</v>
      </c>
      <c r="E4671" s="208">
        <v>26.73</v>
      </c>
    </row>
    <row r="4672" spans="2:5" ht="50.1" customHeight="1">
      <c r="B4672" s="209">
        <v>90460</v>
      </c>
      <c r="C4672" s="116" t="s">
        <v>4623</v>
      </c>
      <c r="D4672" s="116" t="s">
        <v>6465</v>
      </c>
      <c r="E4672" s="208">
        <v>26.15</v>
      </c>
    </row>
    <row r="4673" spans="2:5" ht="50.1" customHeight="1">
      <c r="B4673" s="209">
        <v>90461</v>
      </c>
      <c r="C4673" s="116" t="s">
        <v>4624</v>
      </c>
      <c r="D4673" s="116" t="s">
        <v>6465</v>
      </c>
      <c r="E4673" s="208">
        <v>14.02</v>
      </c>
    </row>
    <row r="4674" spans="2:5" ht="50.1" customHeight="1">
      <c r="B4674" s="209">
        <v>90462</v>
      </c>
      <c r="C4674" s="116" t="s">
        <v>4625</v>
      </c>
      <c r="D4674" s="116" t="s">
        <v>6465</v>
      </c>
      <c r="E4674" s="208">
        <v>3.08</v>
      </c>
    </row>
    <row r="4675" spans="2:5" ht="50.1" customHeight="1">
      <c r="B4675" s="209">
        <v>90463</v>
      </c>
      <c r="C4675" s="116" t="s">
        <v>4626</v>
      </c>
      <c r="D4675" s="116" t="s">
        <v>6465</v>
      </c>
      <c r="E4675" s="208">
        <v>2.42</v>
      </c>
    </row>
    <row r="4676" spans="2:5" ht="50.1" customHeight="1">
      <c r="B4676" s="209">
        <v>90466</v>
      </c>
      <c r="C4676" s="116" t="s">
        <v>4627</v>
      </c>
      <c r="D4676" s="116" t="s">
        <v>6465</v>
      </c>
      <c r="E4676" s="208">
        <v>8.9499999999999993</v>
      </c>
    </row>
    <row r="4677" spans="2:5" ht="50.1" customHeight="1">
      <c r="B4677" s="209">
        <v>90467</v>
      </c>
      <c r="C4677" s="116" t="s">
        <v>4628</v>
      </c>
      <c r="D4677" s="116" t="s">
        <v>6465</v>
      </c>
      <c r="E4677" s="208">
        <v>14.14</v>
      </c>
    </row>
    <row r="4678" spans="2:5" ht="50.1" customHeight="1">
      <c r="B4678" s="209">
        <v>90468</v>
      </c>
      <c r="C4678" s="116" t="s">
        <v>4629</v>
      </c>
      <c r="D4678" s="116" t="s">
        <v>6465</v>
      </c>
      <c r="E4678" s="208">
        <v>3.83</v>
      </c>
    </row>
    <row r="4679" spans="2:5" ht="50.1" customHeight="1">
      <c r="B4679" s="209">
        <v>90469</v>
      </c>
      <c r="C4679" s="116" t="s">
        <v>4630</v>
      </c>
      <c r="D4679" s="116" t="s">
        <v>6465</v>
      </c>
      <c r="E4679" s="208">
        <v>6.13</v>
      </c>
    </row>
    <row r="4680" spans="2:5" ht="50.1" customHeight="1">
      <c r="B4680" s="209">
        <v>90470</v>
      </c>
      <c r="C4680" s="116" t="s">
        <v>4631</v>
      </c>
      <c r="D4680" s="116" t="s">
        <v>6465</v>
      </c>
      <c r="E4680" s="208">
        <v>8.3699999999999992</v>
      </c>
    </row>
    <row r="4681" spans="2:5" ht="50.1" customHeight="1">
      <c r="B4681" s="209">
        <v>91166</v>
      </c>
      <c r="C4681" s="116" t="s">
        <v>4632</v>
      </c>
      <c r="D4681" s="116" t="s">
        <v>6465</v>
      </c>
      <c r="E4681" s="208">
        <v>2.54</v>
      </c>
    </row>
    <row r="4682" spans="2:5" ht="50.1" customHeight="1">
      <c r="B4682" s="209">
        <v>91167</v>
      </c>
      <c r="C4682" s="116" t="s">
        <v>4633</v>
      </c>
      <c r="D4682" s="116" t="s">
        <v>6465</v>
      </c>
      <c r="E4682" s="208">
        <v>6.68</v>
      </c>
    </row>
    <row r="4683" spans="2:5" ht="50.1" customHeight="1">
      <c r="B4683" s="209">
        <v>91168</v>
      </c>
      <c r="C4683" s="116" t="s">
        <v>4634</v>
      </c>
      <c r="D4683" s="116" t="s">
        <v>6465</v>
      </c>
      <c r="E4683" s="208">
        <v>5</v>
      </c>
    </row>
    <row r="4684" spans="2:5" ht="50.1" customHeight="1">
      <c r="B4684" s="209">
        <v>91169</v>
      </c>
      <c r="C4684" s="116" t="s">
        <v>4635</v>
      </c>
      <c r="D4684" s="116" t="s">
        <v>6465</v>
      </c>
      <c r="E4684" s="208">
        <v>5.96</v>
      </c>
    </row>
    <row r="4685" spans="2:5" ht="50.1" customHeight="1">
      <c r="B4685" s="209">
        <v>91170</v>
      </c>
      <c r="C4685" s="116" t="s">
        <v>4636</v>
      </c>
      <c r="D4685" s="116" t="s">
        <v>6465</v>
      </c>
      <c r="E4685" s="208">
        <v>1.71</v>
      </c>
    </row>
    <row r="4686" spans="2:5" ht="50.1" customHeight="1">
      <c r="B4686" s="209">
        <v>91171</v>
      </c>
      <c r="C4686" s="116" t="s">
        <v>4637</v>
      </c>
      <c r="D4686" s="116" t="s">
        <v>6465</v>
      </c>
      <c r="E4686" s="208">
        <v>2.13</v>
      </c>
    </row>
    <row r="4687" spans="2:5" ht="50.1" customHeight="1">
      <c r="B4687" s="209">
        <v>91172</v>
      </c>
      <c r="C4687" s="116" t="s">
        <v>4638</v>
      </c>
      <c r="D4687" s="116" t="s">
        <v>6465</v>
      </c>
      <c r="E4687" s="208">
        <v>3.15</v>
      </c>
    </row>
    <row r="4688" spans="2:5" ht="50.1" customHeight="1">
      <c r="B4688" s="209">
        <v>91173</v>
      </c>
      <c r="C4688" s="116" t="s">
        <v>4639</v>
      </c>
      <c r="D4688" s="116" t="s">
        <v>6465</v>
      </c>
      <c r="E4688" s="208">
        <v>0.86</v>
      </c>
    </row>
    <row r="4689" spans="2:5" ht="50.1" customHeight="1">
      <c r="B4689" s="209">
        <v>91174</v>
      </c>
      <c r="C4689" s="116" t="s">
        <v>4640</v>
      </c>
      <c r="D4689" s="116" t="s">
        <v>6465</v>
      </c>
      <c r="E4689" s="208">
        <v>1.68</v>
      </c>
    </row>
    <row r="4690" spans="2:5" ht="50.1" customHeight="1">
      <c r="B4690" s="209">
        <v>91175</v>
      </c>
      <c r="C4690" s="116" t="s">
        <v>4641</v>
      </c>
      <c r="D4690" s="116" t="s">
        <v>6465</v>
      </c>
      <c r="E4690" s="208">
        <v>2.76</v>
      </c>
    </row>
    <row r="4691" spans="2:5" ht="50.1" customHeight="1">
      <c r="B4691" s="209">
        <v>91176</v>
      </c>
      <c r="C4691" s="116" t="s">
        <v>4642</v>
      </c>
      <c r="D4691" s="116" t="s">
        <v>6465</v>
      </c>
      <c r="E4691" s="208">
        <v>33.590000000000003</v>
      </c>
    </row>
    <row r="4692" spans="2:5" ht="50.1" customHeight="1">
      <c r="B4692" s="209">
        <v>91177</v>
      </c>
      <c r="C4692" s="116" t="s">
        <v>4643</v>
      </c>
      <c r="D4692" s="116" t="s">
        <v>6465</v>
      </c>
      <c r="E4692" s="208">
        <v>14.88</v>
      </c>
    </row>
    <row r="4693" spans="2:5" ht="50.1" customHeight="1">
      <c r="B4693" s="209">
        <v>91178</v>
      </c>
      <c r="C4693" s="116" t="s">
        <v>4644</v>
      </c>
      <c r="D4693" s="116" t="s">
        <v>6465</v>
      </c>
      <c r="E4693" s="208">
        <v>13.57</v>
      </c>
    </row>
    <row r="4694" spans="2:5" ht="50.1" customHeight="1">
      <c r="B4694" s="209">
        <v>91179</v>
      </c>
      <c r="C4694" s="116" t="s">
        <v>4645</v>
      </c>
      <c r="D4694" s="116" t="s">
        <v>6465</v>
      </c>
      <c r="E4694" s="208">
        <v>8.61</v>
      </c>
    </row>
    <row r="4695" spans="2:5" ht="50.1" customHeight="1">
      <c r="B4695" s="209">
        <v>91180</v>
      </c>
      <c r="C4695" s="116" t="s">
        <v>4646</v>
      </c>
      <c r="D4695" s="116" t="s">
        <v>6465</v>
      </c>
      <c r="E4695" s="208">
        <v>6.56</v>
      </c>
    </row>
    <row r="4696" spans="2:5" ht="50.1" customHeight="1">
      <c r="B4696" s="209">
        <v>91181</v>
      </c>
      <c r="C4696" s="116" t="s">
        <v>4647</v>
      </c>
      <c r="D4696" s="116" t="s">
        <v>6465</v>
      </c>
      <c r="E4696" s="208">
        <v>6.91</v>
      </c>
    </row>
    <row r="4697" spans="2:5" ht="50.1" customHeight="1">
      <c r="B4697" s="209">
        <v>91182</v>
      </c>
      <c r="C4697" s="116" t="s">
        <v>4648</v>
      </c>
      <c r="D4697" s="116" t="s">
        <v>6465</v>
      </c>
      <c r="E4697" s="208">
        <v>19.55</v>
      </c>
    </row>
    <row r="4698" spans="2:5" ht="50.1" customHeight="1">
      <c r="B4698" s="209">
        <v>91183</v>
      </c>
      <c r="C4698" s="116" t="s">
        <v>4649</v>
      </c>
      <c r="D4698" s="116" t="s">
        <v>6465</v>
      </c>
      <c r="E4698" s="208">
        <v>9.67</v>
      </c>
    </row>
    <row r="4699" spans="2:5" ht="50.1" customHeight="1">
      <c r="B4699" s="209">
        <v>91184</v>
      </c>
      <c r="C4699" s="116" t="s">
        <v>4650</v>
      </c>
      <c r="D4699" s="116" t="s">
        <v>6465</v>
      </c>
      <c r="E4699" s="208">
        <v>9.02</v>
      </c>
    </row>
    <row r="4700" spans="2:5" ht="50.1" customHeight="1">
      <c r="B4700" s="209">
        <v>91185</v>
      </c>
      <c r="C4700" s="116" t="s">
        <v>4651</v>
      </c>
      <c r="D4700" s="116" t="s">
        <v>6465</v>
      </c>
      <c r="E4700" s="208">
        <v>5.0199999999999996</v>
      </c>
    </row>
    <row r="4701" spans="2:5" ht="50.1" customHeight="1">
      <c r="B4701" s="209">
        <v>91186</v>
      </c>
      <c r="C4701" s="116" t="s">
        <v>4652</v>
      </c>
      <c r="D4701" s="116" t="s">
        <v>6465</v>
      </c>
      <c r="E4701" s="208">
        <v>4.12</v>
      </c>
    </row>
    <row r="4702" spans="2:5" ht="50.1" customHeight="1">
      <c r="B4702" s="209">
        <v>91187</v>
      </c>
      <c r="C4702" s="116" t="s">
        <v>4653</v>
      </c>
      <c r="D4702" s="116" t="s">
        <v>6465</v>
      </c>
      <c r="E4702" s="208">
        <v>4.75</v>
      </c>
    </row>
    <row r="4703" spans="2:5" ht="50.1" customHeight="1">
      <c r="B4703" s="209">
        <v>91188</v>
      </c>
      <c r="C4703" s="116" t="s">
        <v>4654</v>
      </c>
      <c r="D4703" s="116" t="s">
        <v>6220</v>
      </c>
      <c r="E4703" s="208">
        <v>4.7300000000000004</v>
      </c>
    </row>
    <row r="4704" spans="2:5" ht="50.1" customHeight="1">
      <c r="B4704" s="209">
        <v>91189</v>
      </c>
      <c r="C4704" s="116" t="s">
        <v>4655</v>
      </c>
      <c r="D4704" s="116" t="s">
        <v>6220</v>
      </c>
      <c r="E4704" s="208">
        <v>30.55</v>
      </c>
    </row>
    <row r="4705" spans="2:5" ht="50.1" customHeight="1">
      <c r="B4705" s="209">
        <v>91190</v>
      </c>
      <c r="C4705" s="116" t="s">
        <v>4656</v>
      </c>
      <c r="D4705" s="116" t="s">
        <v>6220</v>
      </c>
      <c r="E4705" s="208">
        <v>3.47</v>
      </c>
    </row>
    <row r="4706" spans="2:5" ht="50.1" customHeight="1">
      <c r="B4706" s="209">
        <v>91191</v>
      </c>
      <c r="C4706" s="116" t="s">
        <v>4657</v>
      </c>
      <c r="D4706" s="116" t="s">
        <v>6220</v>
      </c>
      <c r="E4706" s="208">
        <v>3.68</v>
      </c>
    </row>
    <row r="4707" spans="2:5" ht="50.1" customHeight="1">
      <c r="B4707" s="209">
        <v>91192</v>
      </c>
      <c r="C4707" s="116" t="s">
        <v>4658</v>
      </c>
      <c r="D4707" s="116" t="s">
        <v>6220</v>
      </c>
      <c r="E4707" s="208">
        <v>4.09</v>
      </c>
    </row>
    <row r="4708" spans="2:5" ht="50.1" customHeight="1">
      <c r="B4708" s="209">
        <v>91222</v>
      </c>
      <c r="C4708" s="116" t="s">
        <v>4659</v>
      </c>
      <c r="D4708" s="116" t="s">
        <v>6465</v>
      </c>
      <c r="E4708" s="208">
        <v>9.82</v>
      </c>
    </row>
    <row r="4709" spans="2:5" ht="50.1" customHeight="1">
      <c r="B4709" s="209">
        <v>94480</v>
      </c>
      <c r="C4709" s="116" t="s">
        <v>4660</v>
      </c>
      <c r="D4709" s="116" t="s">
        <v>6220</v>
      </c>
      <c r="E4709" s="159">
        <v>1792.99</v>
      </c>
    </row>
    <row r="4710" spans="2:5" ht="50.1" customHeight="1">
      <c r="B4710" s="209">
        <v>94481</v>
      </c>
      <c r="C4710" s="116" t="s">
        <v>4661</v>
      </c>
      <c r="D4710" s="116" t="s">
        <v>6220</v>
      </c>
      <c r="E4710" s="159">
        <v>1260.1600000000001</v>
      </c>
    </row>
    <row r="4711" spans="2:5" ht="50.1" customHeight="1">
      <c r="B4711" s="209">
        <v>94482</v>
      </c>
      <c r="C4711" s="116" t="s">
        <v>4662</v>
      </c>
      <c r="D4711" s="116" t="s">
        <v>6220</v>
      </c>
      <c r="E4711" s="208">
        <v>998.72</v>
      </c>
    </row>
    <row r="4712" spans="2:5" ht="50.1" customHeight="1">
      <c r="B4712" s="209">
        <v>94483</v>
      </c>
      <c r="C4712" s="116" t="s">
        <v>4663</v>
      </c>
      <c r="D4712" s="116" t="s">
        <v>6220</v>
      </c>
      <c r="E4712" s="208">
        <v>841.85</v>
      </c>
    </row>
    <row r="4713" spans="2:5" ht="50.1" customHeight="1">
      <c r="B4713" s="209">
        <v>95541</v>
      </c>
      <c r="C4713" s="116" t="s">
        <v>4664</v>
      </c>
      <c r="D4713" s="116" t="s">
        <v>6220</v>
      </c>
      <c r="E4713" s="208">
        <v>3.25</v>
      </c>
    </row>
    <row r="4714" spans="2:5" ht="50.1" customHeight="1">
      <c r="B4714" s="209">
        <v>95573</v>
      </c>
      <c r="C4714" s="116" t="s">
        <v>4665</v>
      </c>
      <c r="D4714" s="116" t="s">
        <v>6220</v>
      </c>
      <c r="E4714" s="208">
        <v>32.74</v>
      </c>
    </row>
    <row r="4715" spans="2:5" ht="50.1" customHeight="1">
      <c r="B4715" s="209">
        <v>95574</v>
      </c>
      <c r="C4715" s="116" t="s">
        <v>4666</v>
      </c>
      <c r="D4715" s="116" t="s">
        <v>6220</v>
      </c>
      <c r="E4715" s="208">
        <v>24.77</v>
      </c>
    </row>
    <row r="4716" spans="2:5" ht="50.1" customHeight="1">
      <c r="B4716" s="209">
        <v>96559</v>
      </c>
      <c r="C4716" s="116" t="s">
        <v>4667</v>
      </c>
      <c r="D4716" s="116" t="s">
        <v>6287</v>
      </c>
      <c r="E4716" s="208">
        <v>73.989999999999995</v>
      </c>
    </row>
    <row r="4717" spans="2:5" ht="50.1" customHeight="1">
      <c r="B4717" s="209">
        <v>96560</v>
      </c>
      <c r="C4717" s="116" t="s">
        <v>4668</v>
      </c>
      <c r="D4717" s="116" t="s">
        <v>6287</v>
      </c>
      <c r="E4717" s="208">
        <v>36.53</v>
      </c>
    </row>
    <row r="4718" spans="2:5" ht="50.1" customHeight="1">
      <c r="B4718" s="209">
        <v>96561</v>
      </c>
      <c r="C4718" s="116" t="s">
        <v>4669</v>
      </c>
      <c r="D4718" s="116" t="s">
        <v>6287</v>
      </c>
      <c r="E4718" s="208">
        <v>21.89</v>
      </c>
    </row>
    <row r="4719" spans="2:5" ht="50.1" customHeight="1">
      <c r="B4719" s="209">
        <v>96562</v>
      </c>
      <c r="C4719" s="116" t="s">
        <v>4670</v>
      </c>
      <c r="D4719" s="116" t="s">
        <v>6465</v>
      </c>
      <c r="E4719" s="208">
        <v>37.46</v>
      </c>
    </row>
    <row r="4720" spans="2:5" ht="50.1" customHeight="1">
      <c r="B4720" s="209">
        <v>96563</v>
      </c>
      <c r="C4720" s="116" t="s">
        <v>4671</v>
      </c>
      <c r="D4720" s="116" t="s">
        <v>6465</v>
      </c>
      <c r="E4720" s="208">
        <v>39.590000000000003</v>
      </c>
    </row>
    <row r="4721" spans="2:5" ht="50.1" customHeight="1">
      <c r="B4721" s="116" t="s">
        <v>4672</v>
      </c>
      <c r="C4721" s="116" t="s">
        <v>4673</v>
      </c>
      <c r="D4721" s="116" t="s">
        <v>6220</v>
      </c>
      <c r="E4721" s="208">
        <v>395.1</v>
      </c>
    </row>
    <row r="4722" spans="2:5" ht="50.1" customHeight="1">
      <c r="B4722" s="116" t="s">
        <v>4674</v>
      </c>
      <c r="C4722" s="116" t="s">
        <v>4675</v>
      </c>
      <c r="D4722" s="116" t="s">
        <v>6220</v>
      </c>
      <c r="E4722" s="208">
        <v>513.63</v>
      </c>
    </row>
    <row r="4723" spans="2:5" ht="50.1" customHeight="1">
      <c r="B4723" s="116" t="s">
        <v>4676</v>
      </c>
      <c r="C4723" s="116" t="s">
        <v>4677</v>
      </c>
      <c r="D4723" s="116" t="s">
        <v>6220</v>
      </c>
      <c r="E4723" s="208">
        <v>160.79</v>
      </c>
    </row>
    <row r="4724" spans="2:5" ht="50.1" customHeight="1">
      <c r="B4724" s="116" t="s">
        <v>4678</v>
      </c>
      <c r="C4724" s="116" t="s">
        <v>4679</v>
      </c>
      <c r="D4724" s="116" t="s">
        <v>6220</v>
      </c>
      <c r="E4724" s="208">
        <v>257.27999999999997</v>
      </c>
    </row>
    <row r="4725" spans="2:5" ht="50.1" customHeight="1">
      <c r="B4725" s="116" t="s">
        <v>4680</v>
      </c>
      <c r="C4725" s="116" t="s">
        <v>4681</v>
      </c>
      <c r="D4725" s="116" t="s">
        <v>6220</v>
      </c>
      <c r="E4725" s="208">
        <v>514.55999999999995</v>
      </c>
    </row>
    <row r="4726" spans="2:5" ht="50.1" customHeight="1">
      <c r="B4726" s="116" t="s">
        <v>4682</v>
      </c>
      <c r="C4726" s="116" t="s">
        <v>4683</v>
      </c>
      <c r="D4726" s="116" t="s">
        <v>6220</v>
      </c>
      <c r="E4726" s="208">
        <v>771.84</v>
      </c>
    </row>
    <row r="4727" spans="2:5" ht="50.1" customHeight="1">
      <c r="B4727" s="116" t="s">
        <v>4684</v>
      </c>
      <c r="C4727" s="116" t="s">
        <v>4685</v>
      </c>
      <c r="D4727" s="116" t="s">
        <v>6220</v>
      </c>
      <c r="E4727" s="159">
        <v>1045.6199999999999</v>
      </c>
    </row>
    <row r="4728" spans="2:5" ht="50.1" customHeight="1">
      <c r="B4728" s="116" t="s">
        <v>4686</v>
      </c>
      <c r="C4728" s="116" t="s">
        <v>4687</v>
      </c>
      <c r="D4728" s="116" t="s">
        <v>6220</v>
      </c>
      <c r="E4728" s="159">
        <v>1422.05</v>
      </c>
    </row>
    <row r="4729" spans="2:5" ht="50.1" customHeight="1">
      <c r="B4729" s="116" t="s">
        <v>4688</v>
      </c>
      <c r="C4729" s="116" t="s">
        <v>4689</v>
      </c>
      <c r="D4729" s="116" t="s">
        <v>6220</v>
      </c>
      <c r="E4729" s="159">
        <v>1589.35</v>
      </c>
    </row>
    <row r="4730" spans="2:5" ht="50.1" customHeight="1">
      <c r="B4730" s="116" t="s">
        <v>4690</v>
      </c>
      <c r="C4730" s="116" t="s">
        <v>4691</v>
      </c>
      <c r="D4730" s="116" t="s">
        <v>6220</v>
      </c>
      <c r="E4730" s="208">
        <v>418.25</v>
      </c>
    </row>
    <row r="4731" spans="2:5" ht="50.1" customHeight="1">
      <c r="B4731" s="116" t="s">
        <v>4692</v>
      </c>
      <c r="C4731" s="116" t="s">
        <v>4693</v>
      </c>
      <c r="D4731" s="116" t="s">
        <v>6220</v>
      </c>
      <c r="E4731" s="208">
        <v>543.72</v>
      </c>
    </row>
    <row r="4732" spans="2:5" ht="50.1" customHeight="1">
      <c r="B4732" s="116" t="s">
        <v>4694</v>
      </c>
      <c r="C4732" s="116" t="s">
        <v>4695</v>
      </c>
      <c r="D4732" s="116" t="s">
        <v>6220</v>
      </c>
      <c r="E4732" s="208">
        <v>836.5</v>
      </c>
    </row>
    <row r="4733" spans="2:5" ht="50.1" customHeight="1">
      <c r="B4733" s="116" t="s">
        <v>4696</v>
      </c>
      <c r="C4733" s="116" t="s">
        <v>4697</v>
      </c>
      <c r="D4733" s="116" t="s">
        <v>6220</v>
      </c>
      <c r="E4733" s="159">
        <v>1338.4</v>
      </c>
    </row>
    <row r="4734" spans="2:5" ht="50.1" customHeight="1">
      <c r="B4734" s="116" t="s">
        <v>4698</v>
      </c>
      <c r="C4734" s="116" t="s">
        <v>4699</v>
      </c>
      <c r="D4734" s="116" t="s">
        <v>6220</v>
      </c>
      <c r="E4734" s="208">
        <v>160.79</v>
      </c>
    </row>
    <row r="4735" spans="2:5" ht="50.1" customHeight="1">
      <c r="B4735" s="116" t="s">
        <v>4700</v>
      </c>
      <c r="C4735" s="116" t="s">
        <v>4701</v>
      </c>
      <c r="D4735" s="116" t="s">
        <v>6220</v>
      </c>
      <c r="E4735" s="208">
        <v>321.60000000000002</v>
      </c>
    </row>
    <row r="4736" spans="2:5" ht="50.1" customHeight="1">
      <c r="B4736" s="116" t="s">
        <v>4702</v>
      </c>
      <c r="C4736" s="116" t="s">
        <v>4703</v>
      </c>
      <c r="D4736" s="116" t="s">
        <v>6220</v>
      </c>
      <c r="E4736" s="208">
        <v>643.20000000000005</v>
      </c>
    </row>
    <row r="4737" spans="2:5" ht="50.1" customHeight="1">
      <c r="B4737" s="209">
        <v>73612</v>
      </c>
      <c r="C4737" s="116" t="s">
        <v>4704</v>
      </c>
      <c r="D4737" s="116" t="s">
        <v>6220</v>
      </c>
      <c r="E4737" s="208">
        <v>310</v>
      </c>
    </row>
    <row r="4738" spans="2:5" ht="50.1" customHeight="1">
      <c r="B4738" s="209">
        <v>73660</v>
      </c>
      <c r="C4738" s="116" t="s">
        <v>4705</v>
      </c>
      <c r="D4738" s="116" t="s">
        <v>6287</v>
      </c>
      <c r="E4738" s="208">
        <v>68.099999999999994</v>
      </c>
    </row>
    <row r="4739" spans="2:5" ht="50.1" customHeight="1">
      <c r="B4739" s="209">
        <v>73693</v>
      </c>
      <c r="C4739" s="116" t="s">
        <v>4706</v>
      </c>
      <c r="D4739" s="116" t="s">
        <v>6287</v>
      </c>
      <c r="E4739" s="208">
        <v>18.649999999999999</v>
      </c>
    </row>
    <row r="4740" spans="2:5" ht="50.1" customHeight="1">
      <c r="B4740" s="209">
        <v>73694</v>
      </c>
      <c r="C4740" s="116" t="s">
        <v>4707</v>
      </c>
      <c r="D4740" s="116" t="s">
        <v>6220</v>
      </c>
      <c r="E4740" s="208">
        <v>117.18</v>
      </c>
    </row>
    <row r="4741" spans="2:5" ht="50.1" customHeight="1">
      <c r="B4741" s="209">
        <v>73695</v>
      </c>
      <c r="C4741" s="116" t="s">
        <v>4708</v>
      </c>
      <c r="D4741" s="116" t="s">
        <v>6220</v>
      </c>
      <c r="E4741" s="208">
        <v>60.26</v>
      </c>
    </row>
    <row r="4742" spans="2:5" ht="50.1" customHeight="1">
      <c r="B4742" s="116" t="s">
        <v>4709</v>
      </c>
      <c r="C4742" s="116" t="s">
        <v>4710</v>
      </c>
      <c r="D4742" s="116" t="s">
        <v>6220</v>
      </c>
      <c r="E4742" s="208">
        <v>310</v>
      </c>
    </row>
    <row r="4743" spans="2:5" ht="50.1" customHeight="1">
      <c r="B4743" s="116" t="s">
        <v>4711</v>
      </c>
      <c r="C4743" s="116" t="s">
        <v>4712</v>
      </c>
      <c r="D4743" s="116" t="s">
        <v>6287</v>
      </c>
      <c r="E4743" s="208">
        <v>823.48</v>
      </c>
    </row>
    <row r="4744" spans="2:5" ht="50.1" customHeight="1">
      <c r="B4744" s="116" t="s">
        <v>4713</v>
      </c>
      <c r="C4744" s="116" t="s">
        <v>4714</v>
      </c>
      <c r="D4744" s="116" t="s">
        <v>25</v>
      </c>
      <c r="E4744" s="208">
        <v>67.08</v>
      </c>
    </row>
    <row r="4745" spans="2:5" ht="50.1" customHeight="1">
      <c r="B4745" s="116" t="s">
        <v>4715</v>
      </c>
      <c r="C4745" s="116" t="s">
        <v>4716</v>
      </c>
      <c r="D4745" s="116" t="s">
        <v>25</v>
      </c>
      <c r="E4745" s="208">
        <v>160.07</v>
      </c>
    </row>
    <row r="4746" spans="2:5" ht="50.1" customHeight="1">
      <c r="B4746" s="116" t="s">
        <v>4717</v>
      </c>
      <c r="C4746" s="116" t="s">
        <v>4718</v>
      </c>
      <c r="D4746" s="116" t="s">
        <v>25</v>
      </c>
      <c r="E4746" s="208">
        <v>67.08</v>
      </c>
    </row>
    <row r="4747" spans="2:5" ht="50.1" customHeight="1">
      <c r="B4747" s="116" t="s">
        <v>4719</v>
      </c>
      <c r="C4747" s="116" t="s">
        <v>4720</v>
      </c>
      <c r="D4747" s="116" t="s">
        <v>25</v>
      </c>
      <c r="E4747" s="208">
        <v>73.48</v>
      </c>
    </row>
    <row r="4748" spans="2:5" ht="50.1" customHeight="1">
      <c r="B4748" s="116" t="s">
        <v>4721</v>
      </c>
      <c r="C4748" s="116" t="s">
        <v>4722</v>
      </c>
      <c r="D4748" s="116" t="s">
        <v>25</v>
      </c>
      <c r="E4748" s="208">
        <v>67.08</v>
      </c>
    </row>
    <row r="4749" spans="2:5" ht="50.1" customHeight="1">
      <c r="B4749" s="116" t="s">
        <v>4723</v>
      </c>
      <c r="C4749" s="116" t="s">
        <v>4724</v>
      </c>
      <c r="D4749" s="116" t="s">
        <v>6220</v>
      </c>
      <c r="E4749" s="208">
        <v>64.67</v>
      </c>
    </row>
    <row r="4750" spans="2:5" ht="50.1" customHeight="1">
      <c r="B4750" s="116" t="s">
        <v>4725</v>
      </c>
      <c r="C4750" s="116" t="s">
        <v>4726</v>
      </c>
      <c r="D4750" s="116" t="s">
        <v>6220</v>
      </c>
      <c r="E4750" s="208">
        <v>62.74</v>
      </c>
    </row>
    <row r="4751" spans="2:5" ht="50.1" customHeight="1">
      <c r="B4751" s="116" t="s">
        <v>4727</v>
      </c>
      <c r="C4751" s="116" t="s">
        <v>4728</v>
      </c>
      <c r="D4751" s="116" t="s">
        <v>6465</v>
      </c>
      <c r="E4751" s="208">
        <v>19.88</v>
      </c>
    </row>
    <row r="4752" spans="2:5" ht="50.1" customHeight="1">
      <c r="B4752" s="209">
        <v>83878</v>
      </c>
      <c r="C4752" s="116" t="s">
        <v>4729</v>
      </c>
      <c r="D4752" s="116" t="s">
        <v>6220</v>
      </c>
      <c r="E4752" s="208">
        <v>39.43</v>
      </c>
    </row>
    <row r="4753" spans="2:5" ht="50.1" customHeight="1">
      <c r="B4753" s="209">
        <v>83879</v>
      </c>
      <c r="C4753" s="116" t="s">
        <v>4730</v>
      </c>
      <c r="D4753" s="116" t="s">
        <v>6220</v>
      </c>
      <c r="E4753" s="208">
        <v>46.07</v>
      </c>
    </row>
    <row r="4754" spans="2:5" ht="50.1" customHeight="1">
      <c r="B4754" s="209">
        <v>73658</v>
      </c>
      <c r="C4754" s="116" t="s">
        <v>4731</v>
      </c>
      <c r="D4754" s="116" t="s">
        <v>6220</v>
      </c>
      <c r="E4754" s="208">
        <v>458.35</v>
      </c>
    </row>
    <row r="4755" spans="2:5" ht="50.1" customHeight="1">
      <c r="B4755" s="209">
        <v>93350</v>
      </c>
      <c r="C4755" s="116" t="s">
        <v>4732</v>
      </c>
      <c r="D4755" s="116" t="s">
        <v>6220</v>
      </c>
      <c r="E4755" s="208">
        <v>652.63</v>
      </c>
    </row>
    <row r="4756" spans="2:5" ht="50.1" customHeight="1">
      <c r="B4756" s="209">
        <v>93351</v>
      </c>
      <c r="C4756" s="116" t="s">
        <v>4733</v>
      </c>
      <c r="D4756" s="116" t="s">
        <v>6220</v>
      </c>
      <c r="E4756" s="208">
        <v>532.03</v>
      </c>
    </row>
    <row r="4757" spans="2:5" ht="50.1" customHeight="1">
      <c r="B4757" s="209">
        <v>93352</v>
      </c>
      <c r="C4757" s="116" t="s">
        <v>4734</v>
      </c>
      <c r="D4757" s="116" t="s">
        <v>6220</v>
      </c>
      <c r="E4757" s="208">
        <v>412.42</v>
      </c>
    </row>
    <row r="4758" spans="2:5" ht="50.1" customHeight="1">
      <c r="B4758" s="209">
        <v>93353</v>
      </c>
      <c r="C4758" s="116" t="s">
        <v>4735</v>
      </c>
      <c r="D4758" s="116" t="s">
        <v>6220</v>
      </c>
      <c r="E4758" s="208">
        <v>295.64999999999998</v>
      </c>
    </row>
    <row r="4759" spans="2:5" ht="50.1" customHeight="1">
      <c r="B4759" s="209">
        <v>93354</v>
      </c>
      <c r="C4759" s="116" t="s">
        <v>4736</v>
      </c>
      <c r="D4759" s="116" t="s">
        <v>6220</v>
      </c>
      <c r="E4759" s="208">
        <v>425.63</v>
      </c>
    </row>
    <row r="4760" spans="2:5" ht="50.1" customHeight="1">
      <c r="B4760" s="209">
        <v>93355</v>
      </c>
      <c r="C4760" s="116" t="s">
        <v>4737</v>
      </c>
      <c r="D4760" s="116" t="s">
        <v>6220</v>
      </c>
      <c r="E4760" s="208">
        <v>353.11</v>
      </c>
    </row>
    <row r="4761" spans="2:5" ht="50.1" customHeight="1">
      <c r="B4761" s="209">
        <v>93356</v>
      </c>
      <c r="C4761" s="116" t="s">
        <v>4738</v>
      </c>
      <c r="D4761" s="116" t="s">
        <v>6220</v>
      </c>
      <c r="E4761" s="208">
        <v>280.23</v>
      </c>
    </row>
    <row r="4762" spans="2:5" ht="50.1" customHeight="1">
      <c r="B4762" s="209">
        <v>93357</v>
      </c>
      <c r="C4762" s="116" t="s">
        <v>4739</v>
      </c>
      <c r="D4762" s="116" t="s">
        <v>6220</v>
      </c>
      <c r="E4762" s="208">
        <v>208.85</v>
      </c>
    </row>
    <row r="4763" spans="2:5" ht="50.1" customHeight="1">
      <c r="B4763" s="209">
        <v>83335</v>
      </c>
      <c r="C4763" s="116" t="s">
        <v>4740</v>
      </c>
      <c r="D4763" s="116" t="s">
        <v>25</v>
      </c>
      <c r="E4763" s="208">
        <v>38.11</v>
      </c>
    </row>
    <row r="4764" spans="2:5" ht="50.1" customHeight="1">
      <c r="B4764" s="209">
        <v>88548</v>
      </c>
      <c r="C4764" s="116" t="s">
        <v>4741</v>
      </c>
      <c r="D4764" s="116" t="s">
        <v>25</v>
      </c>
      <c r="E4764" s="208">
        <v>19.52</v>
      </c>
    </row>
    <row r="4765" spans="2:5" ht="50.1" customHeight="1">
      <c r="B4765" s="116" t="s">
        <v>4742</v>
      </c>
      <c r="C4765" s="116" t="s">
        <v>4743</v>
      </c>
      <c r="D4765" s="116" t="s">
        <v>6287</v>
      </c>
      <c r="E4765" s="208">
        <v>0.33</v>
      </c>
    </row>
    <row r="4766" spans="2:5" ht="50.1" customHeight="1">
      <c r="B4766" s="116" t="s">
        <v>4744</v>
      </c>
      <c r="C4766" s="116" t="s">
        <v>4745</v>
      </c>
      <c r="D4766" s="116" t="s">
        <v>25</v>
      </c>
      <c r="E4766" s="208">
        <v>3.02</v>
      </c>
    </row>
    <row r="4767" spans="2:5" ht="50.1" customHeight="1">
      <c r="B4767" s="116" t="s">
        <v>4746</v>
      </c>
      <c r="C4767" s="116" t="s">
        <v>4747</v>
      </c>
      <c r="D4767" s="116" t="s">
        <v>6287</v>
      </c>
      <c r="E4767" s="208">
        <v>0.2</v>
      </c>
    </row>
    <row r="4768" spans="2:5" ht="50.1" customHeight="1">
      <c r="B4768" s="116" t="s">
        <v>4748</v>
      </c>
      <c r="C4768" s="116" t="s">
        <v>4749</v>
      </c>
      <c r="D4768" s="116" t="s">
        <v>25</v>
      </c>
      <c r="E4768" s="208">
        <v>4.6500000000000004</v>
      </c>
    </row>
    <row r="4769" spans="2:5" ht="50.1" customHeight="1">
      <c r="B4769" s="116" t="s">
        <v>4750</v>
      </c>
      <c r="C4769" s="116" t="s">
        <v>4751</v>
      </c>
      <c r="D4769" s="116" t="s">
        <v>25</v>
      </c>
      <c r="E4769" s="208">
        <v>1.48</v>
      </c>
    </row>
    <row r="4770" spans="2:5" ht="50.1" customHeight="1">
      <c r="B4770" s="116" t="s">
        <v>4752</v>
      </c>
      <c r="C4770" s="116" t="s">
        <v>4753</v>
      </c>
      <c r="D4770" s="116" t="s">
        <v>25</v>
      </c>
      <c r="E4770" s="208">
        <v>2.88</v>
      </c>
    </row>
    <row r="4771" spans="2:5" ht="50.1" customHeight="1">
      <c r="B4771" s="116" t="s">
        <v>4754</v>
      </c>
      <c r="C4771" s="116" t="s">
        <v>4755</v>
      </c>
      <c r="D4771" s="116" t="s">
        <v>25</v>
      </c>
      <c r="E4771" s="208">
        <v>1.46</v>
      </c>
    </row>
    <row r="4772" spans="2:5" ht="50.1" customHeight="1">
      <c r="B4772" s="209">
        <v>79472</v>
      </c>
      <c r="C4772" s="116" t="s">
        <v>4756</v>
      </c>
      <c r="D4772" s="116" t="s">
        <v>6287</v>
      </c>
      <c r="E4772" s="208">
        <v>0.44</v>
      </c>
    </row>
    <row r="4773" spans="2:5" ht="50.1" customHeight="1">
      <c r="B4773" s="209">
        <v>79473</v>
      </c>
      <c r="C4773" s="116" t="s">
        <v>4757</v>
      </c>
      <c r="D4773" s="116" t="s">
        <v>25</v>
      </c>
      <c r="E4773" s="208">
        <v>5.24</v>
      </c>
    </row>
    <row r="4774" spans="2:5" ht="50.1" customHeight="1">
      <c r="B4774" s="209">
        <v>79480</v>
      </c>
      <c r="C4774" s="116" t="s">
        <v>4758</v>
      </c>
      <c r="D4774" s="116" t="s">
        <v>25</v>
      </c>
      <c r="E4774" s="208">
        <v>2.15</v>
      </c>
    </row>
    <row r="4775" spans="2:5" ht="50.1" customHeight="1">
      <c r="B4775" s="209">
        <v>83336</v>
      </c>
      <c r="C4775" s="116" t="s">
        <v>4759</v>
      </c>
      <c r="D4775" s="116" t="s">
        <v>25</v>
      </c>
      <c r="E4775" s="208">
        <v>3.99</v>
      </c>
    </row>
    <row r="4776" spans="2:5" ht="50.1" customHeight="1">
      <c r="B4776" s="209">
        <v>83338</v>
      </c>
      <c r="C4776" s="116" t="s">
        <v>4760</v>
      </c>
      <c r="D4776" s="116" t="s">
        <v>25</v>
      </c>
      <c r="E4776" s="208">
        <v>2.23</v>
      </c>
    </row>
    <row r="4777" spans="2:5" ht="50.1" customHeight="1">
      <c r="B4777" s="209">
        <v>89885</v>
      </c>
      <c r="C4777" s="116" t="s">
        <v>4761</v>
      </c>
      <c r="D4777" s="116" t="s">
        <v>25</v>
      </c>
      <c r="E4777" s="208">
        <v>7.77</v>
      </c>
    </row>
    <row r="4778" spans="2:5" ht="50.1" customHeight="1">
      <c r="B4778" s="209">
        <v>89886</v>
      </c>
      <c r="C4778" s="116" t="s">
        <v>4762</v>
      </c>
      <c r="D4778" s="116" t="s">
        <v>25</v>
      </c>
      <c r="E4778" s="208">
        <v>7.81</v>
      </c>
    </row>
    <row r="4779" spans="2:5" ht="50.1" customHeight="1">
      <c r="B4779" s="209">
        <v>89887</v>
      </c>
      <c r="C4779" s="116" t="s">
        <v>4763</v>
      </c>
      <c r="D4779" s="116" t="s">
        <v>25</v>
      </c>
      <c r="E4779" s="208">
        <v>8.09</v>
      </c>
    </row>
    <row r="4780" spans="2:5" ht="50.1" customHeight="1">
      <c r="B4780" s="209">
        <v>89888</v>
      </c>
      <c r="C4780" s="116" t="s">
        <v>4764</v>
      </c>
      <c r="D4780" s="116" t="s">
        <v>25</v>
      </c>
      <c r="E4780" s="208">
        <v>8</v>
      </c>
    </row>
    <row r="4781" spans="2:5" ht="50.1" customHeight="1">
      <c r="B4781" s="209">
        <v>89889</v>
      </c>
      <c r="C4781" s="116" t="s">
        <v>4765</v>
      </c>
      <c r="D4781" s="116" t="s">
        <v>25</v>
      </c>
      <c r="E4781" s="208">
        <v>8.3000000000000007</v>
      </c>
    </row>
    <row r="4782" spans="2:5" ht="50.1" customHeight="1">
      <c r="B4782" s="209">
        <v>89890</v>
      </c>
      <c r="C4782" s="116" t="s">
        <v>4766</v>
      </c>
      <c r="D4782" s="116" t="s">
        <v>25</v>
      </c>
      <c r="E4782" s="208">
        <v>11.6</v>
      </c>
    </row>
    <row r="4783" spans="2:5" ht="50.1" customHeight="1">
      <c r="B4783" s="209">
        <v>89893</v>
      </c>
      <c r="C4783" s="116" t="s">
        <v>4767</v>
      </c>
      <c r="D4783" s="116" t="s">
        <v>25</v>
      </c>
      <c r="E4783" s="208">
        <v>14.3</v>
      </c>
    </row>
    <row r="4784" spans="2:5" ht="50.1" customHeight="1">
      <c r="B4784" s="209">
        <v>89894</v>
      </c>
      <c r="C4784" s="116" t="s">
        <v>4768</v>
      </c>
      <c r="D4784" s="116" t="s">
        <v>25</v>
      </c>
      <c r="E4784" s="208">
        <v>15.94</v>
      </c>
    </row>
    <row r="4785" spans="2:5" ht="50.1" customHeight="1">
      <c r="B4785" s="209">
        <v>89895</v>
      </c>
      <c r="C4785" s="116" t="s">
        <v>4769</v>
      </c>
      <c r="D4785" s="116" t="s">
        <v>25</v>
      </c>
      <c r="E4785" s="208">
        <v>19.39</v>
      </c>
    </row>
    <row r="4786" spans="2:5" ht="50.1" customHeight="1">
      <c r="B4786" s="209">
        <v>89903</v>
      </c>
      <c r="C4786" s="116" t="s">
        <v>4770</v>
      </c>
      <c r="D4786" s="116" t="s">
        <v>25</v>
      </c>
      <c r="E4786" s="208">
        <v>6.85</v>
      </c>
    </row>
    <row r="4787" spans="2:5" ht="50.1" customHeight="1">
      <c r="B4787" s="209">
        <v>89904</v>
      </c>
      <c r="C4787" s="116" t="s">
        <v>4771</v>
      </c>
      <c r="D4787" s="116" t="s">
        <v>25</v>
      </c>
      <c r="E4787" s="208">
        <v>6.89</v>
      </c>
    </row>
    <row r="4788" spans="2:5" ht="50.1" customHeight="1">
      <c r="B4788" s="209">
        <v>89905</v>
      </c>
      <c r="C4788" s="116" t="s">
        <v>4772</v>
      </c>
      <c r="D4788" s="116" t="s">
        <v>25</v>
      </c>
      <c r="E4788" s="208">
        <v>7.12</v>
      </c>
    </row>
    <row r="4789" spans="2:5" ht="50.1" customHeight="1">
      <c r="B4789" s="209">
        <v>89906</v>
      </c>
      <c r="C4789" s="116" t="s">
        <v>4773</v>
      </c>
      <c r="D4789" s="116" t="s">
        <v>25</v>
      </c>
      <c r="E4789" s="208">
        <v>7.04</v>
      </c>
    </row>
    <row r="4790" spans="2:5" ht="50.1" customHeight="1">
      <c r="B4790" s="209">
        <v>89907</v>
      </c>
      <c r="C4790" s="116" t="s">
        <v>4774</v>
      </c>
      <c r="D4790" s="116" t="s">
        <v>25</v>
      </c>
      <c r="E4790" s="208">
        <v>7.93</v>
      </c>
    </row>
    <row r="4791" spans="2:5" ht="50.1" customHeight="1">
      <c r="B4791" s="209">
        <v>89908</v>
      </c>
      <c r="C4791" s="116" t="s">
        <v>4775</v>
      </c>
      <c r="D4791" s="116" t="s">
        <v>25</v>
      </c>
      <c r="E4791" s="208">
        <v>10.89</v>
      </c>
    </row>
    <row r="4792" spans="2:5" ht="50.1" customHeight="1">
      <c r="B4792" s="209">
        <v>89911</v>
      </c>
      <c r="C4792" s="116" t="s">
        <v>4776</v>
      </c>
      <c r="D4792" s="116" t="s">
        <v>25</v>
      </c>
      <c r="E4792" s="208">
        <v>13.31</v>
      </c>
    </row>
    <row r="4793" spans="2:5" ht="50.1" customHeight="1">
      <c r="B4793" s="209">
        <v>89912</v>
      </c>
      <c r="C4793" s="116" t="s">
        <v>4777</v>
      </c>
      <c r="D4793" s="116" t="s">
        <v>25</v>
      </c>
      <c r="E4793" s="208">
        <v>14.21</v>
      </c>
    </row>
    <row r="4794" spans="2:5" ht="50.1" customHeight="1">
      <c r="B4794" s="209">
        <v>89913</v>
      </c>
      <c r="C4794" s="116" t="s">
        <v>4778</v>
      </c>
      <c r="D4794" s="116" t="s">
        <v>25</v>
      </c>
      <c r="E4794" s="208">
        <v>17.309999999999999</v>
      </c>
    </row>
    <row r="4795" spans="2:5" ht="50.1" customHeight="1">
      <c r="B4795" s="209">
        <v>89921</v>
      </c>
      <c r="C4795" s="116" t="s">
        <v>4779</v>
      </c>
      <c r="D4795" s="116" t="s">
        <v>25</v>
      </c>
      <c r="E4795" s="208">
        <v>6.34</v>
      </c>
    </row>
    <row r="4796" spans="2:5" ht="50.1" customHeight="1">
      <c r="B4796" s="209">
        <v>89922</v>
      </c>
      <c r="C4796" s="116" t="s">
        <v>4780</v>
      </c>
      <c r="D4796" s="116" t="s">
        <v>25</v>
      </c>
      <c r="E4796" s="208">
        <v>6.38</v>
      </c>
    </row>
    <row r="4797" spans="2:5" ht="50.1" customHeight="1">
      <c r="B4797" s="209">
        <v>89923</v>
      </c>
      <c r="C4797" s="116" t="s">
        <v>4781</v>
      </c>
      <c r="D4797" s="116" t="s">
        <v>25</v>
      </c>
      <c r="E4797" s="208">
        <v>6.66</v>
      </c>
    </row>
    <row r="4798" spans="2:5" ht="50.1" customHeight="1">
      <c r="B4798" s="209">
        <v>89924</v>
      </c>
      <c r="C4798" s="116" t="s">
        <v>4782</v>
      </c>
      <c r="D4798" s="116" t="s">
        <v>25</v>
      </c>
      <c r="E4798" s="208">
        <v>6.57</v>
      </c>
    </row>
    <row r="4799" spans="2:5" ht="50.1" customHeight="1">
      <c r="B4799" s="209">
        <v>89925</v>
      </c>
      <c r="C4799" s="116" t="s">
        <v>4783</v>
      </c>
      <c r="D4799" s="116" t="s">
        <v>25</v>
      </c>
      <c r="E4799" s="208">
        <v>6.87</v>
      </c>
    </row>
    <row r="4800" spans="2:5" ht="50.1" customHeight="1">
      <c r="B4800" s="209">
        <v>89926</v>
      </c>
      <c r="C4800" s="116" t="s">
        <v>4784</v>
      </c>
      <c r="D4800" s="116" t="s">
        <v>25</v>
      </c>
      <c r="E4800" s="208">
        <v>10.44</v>
      </c>
    </row>
    <row r="4801" spans="2:5" ht="50.1" customHeight="1">
      <c r="B4801" s="209">
        <v>89929</v>
      </c>
      <c r="C4801" s="116" t="s">
        <v>4785</v>
      </c>
      <c r="D4801" s="116" t="s">
        <v>25</v>
      </c>
      <c r="E4801" s="208">
        <v>13.44</v>
      </c>
    </row>
    <row r="4802" spans="2:5" ht="50.1" customHeight="1">
      <c r="B4802" s="209">
        <v>89930</v>
      </c>
      <c r="C4802" s="116" t="s">
        <v>4786</v>
      </c>
      <c r="D4802" s="116" t="s">
        <v>25</v>
      </c>
      <c r="E4802" s="208">
        <v>14.41</v>
      </c>
    </row>
    <row r="4803" spans="2:5" ht="50.1" customHeight="1">
      <c r="B4803" s="209">
        <v>89931</v>
      </c>
      <c r="C4803" s="116" t="s">
        <v>4787</v>
      </c>
      <c r="D4803" s="116" t="s">
        <v>25</v>
      </c>
      <c r="E4803" s="208">
        <v>18.16</v>
      </c>
    </row>
    <row r="4804" spans="2:5" ht="50.1" customHeight="1">
      <c r="B4804" s="209">
        <v>89939</v>
      </c>
      <c r="C4804" s="116" t="s">
        <v>4788</v>
      </c>
      <c r="D4804" s="116" t="s">
        <v>25</v>
      </c>
      <c r="E4804" s="208">
        <v>5.94</v>
      </c>
    </row>
    <row r="4805" spans="2:5" ht="50.1" customHeight="1">
      <c r="B4805" s="209">
        <v>89940</v>
      </c>
      <c r="C4805" s="116" t="s">
        <v>4789</v>
      </c>
      <c r="D4805" s="116" t="s">
        <v>25</v>
      </c>
      <c r="E4805" s="208">
        <v>5.96</v>
      </c>
    </row>
    <row r="4806" spans="2:5" ht="50.1" customHeight="1">
      <c r="B4806" s="209">
        <v>89941</v>
      </c>
      <c r="C4806" s="116" t="s">
        <v>4790</v>
      </c>
      <c r="D4806" s="116" t="s">
        <v>25</v>
      </c>
      <c r="E4806" s="208">
        <v>6.22</v>
      </c>
    </row>
    <row r="4807" spans="2:5" ht="50.1" customHeight="1">
      <c r="B4807" s="209">
        <v>89942</v>
      </c>
      <c r="C4807" s="116" t="s">
        <v>4791</v>
      </c>
      <c r="D4807" s="116" t="s">
        <v>25</v>
      </c>
      <c r="E4807" s="208">
        <v>6.14</v>
      </c>
    </row>
    <row r="4808" spans="2:5" ht="50.1" customHeight="1">
      <c r="B4808" s="209">
        <v>89943</v>
      </c>
      <c r="C4808" s="116" t="s">
        <v>4792</v>
      </c>
      <c r="D4808" s="116" t="s">
        <v>25</v>
      </c>
      <c r="E4808" s="208">
        <v>6.4</v>
      </c>
    </row>
    <row r="4809" spans="2:5" ht="50.1" customHeight="1">
      <c r="B4809" s="209">
        <v>89944</v>
      </c>
      <c r="C4809" s="116" t="s">
        <v>4793</v>
      </c>
      <c r="D4809" s="116" t="s">
        <v>25</v>
      </c>
      <c r="E4809" s="208">
        <v>9.59</v>
      </c>
    </row>
    <row r="4810" spans="2:5" ht="50.1" customHeight="1">
      <c r="B4810" s="209">
        <v>89947</v>
      </c>
      <c r="C4810" s="116" t="s">
        <v>4794</v>
      </c>
      <c r="D4810" s="116" t="s">
        <v>25</v>
      </c>
      <c r="E4810" s="208">
        <v>11.86</v>
      </c>
    </row>
    <row r="4811" spans="2:5" ht="50.1" customHeight="1">
      <c r="B4811" s="209">
        <v>89948</v>
      </c>
      <c r="C4811" s="116" t="s">
        <v>4795</v>
      </c>
      <c r="D4811" s="116" t="s">
        <v>25</v>
      </c>
      <c r="E4811" s="208">
        <v>13.15</v>
      </c>
    </row>
    <row r="4812" spans="2:5" ht="50.1" customHeight="1">
      <c r="B4812" s="209">
        <v>89949</v>
      </c>
      <c r="C4812" s="116" t="s">
        <v>4796</v>
      </c>
      <c r="D4812" s="116" t="s">
        <v>25</v>
      </c>
      <c r="E4812" s="208">
        <v>16.059999999999999</v>
      </c>
    </row>
    <row r="4813" spans="2:5" ht="50.1" customHeight="1">
      <c r="B4813" s="209">
        <v>96520</v>
      </c>
      <c r="C4813" s="116" t="s">
        <v>4797</v>
      </c>
      <c r="D4813" s="116" t="s">
        <v>25</v>
      </c>
      <c r="E4813" s="208">
        <v>69</v>
      </c>
    </row>
    <row r="4814" spans="2:5" ht="50.1" customHeight="1">
      <c r="B4814" s="209">
        <v>96521</v>
      </c>
      <c r="C4814" s="116" t="s">
        <v>4798</v>
      </c>
      <c r="D4814" s="116" t="s">
        <v>25</v>
      </c>
      <c r="E4814" s="208">
        <v>30.41</v>
      </c>
    </row>
    <row r="4815" spans="2:5" ht="50.1" customHeight="1">
      <c r="B4815" s="209">
        <v>96522</v>
      </c>
      <c r="C4815" s="116" t="s">
        <v>4799</v>
      </c>
      <c r="D4815" s="116" t="s">
        <v>25</v>
      </c>
      <c r="E4815" s="208">
        <v>99.32</v>
      </c>
    </row>
    <row r="4816" spans="2:5" ht="50.1" customHeight="1">
      <c r="B4816" s="209">
        <v>96523</v>
      </c>
      <c r="C4816" s="116" t="s">
        <v>4800</v>
      </c>
      <c r="D4816" s="116" t="s">
        <v>25</v>
      </c>
      <c r="E4816" s="208">
        <v>62.91</v>
      </c>
    </row>
    <row r="4817" spans="2:5" ht="50.1" customHeight="1">
      <c r="B4817" s="209">
        <v>96524</v>
      </c>
      <c r="C4817" s="116" t="s">
        <v>4801</v>
      </c>
      <c r="D4817" s="116" t="s">
        <v>25</v>
      </c>
      <c r="E4817" s="208">
        <v>125.53</v>
      </c>
    </row>
    <row r="4818" spans="2:5" ht="50.1" customHeight="1">
      <c r="B4818" s="209">
        <v>96525</v>
      </c>
      <c r="C4818" s="116" t="s">
        <v>4802</v>
      </c>
      <c r="D4818" s="116" t="s">
        <v>25</v>
      </c>
      <c r="E4818" s="208">
        <v>29.71</v>
      </c>
    </row>
    <row r="4819" spans="2:5" ht="50.1" customHeight="1">
      <c r="B4819" s="209">
        <v>96526</v>
      </c>
      <c r="C4819" s="116" t="s">
        <v>4803</v>
      </c>
      <c r="D4819" s="116" t="s">
        <v>25</v>
      </c>
      <c r="E4819" s="208">
        <v>201.06</v>
      </c>
    </row>
    <row r="4820" spans="2:5" ht="50.1" customHeight="1">
      <c r="B4820" s="209">
        <v>96527</v>
      </c>
      <c r="C4820" s="116" t="s">
        <v>4804</v>
      </c>
      <c r="D4820" s="116" t="s">
        <v>25</v>
      </c>
      <c r="E4820" s="208">
        <v>82.45</v>
      </c>
    </row>
    <row r="4821" spans="2:5" ht="50.1" customHeight="1">
      <c r="B4821" s="209">
        <v>96528</v>
      </c>
      <c r="C4821" s="116" t="s">
        <v>4805</v>
      </c>
      <c r="D4821" s="116" t="s">
        <v>6287</v>
      </c>
      <c r="E4821" s="208">
        <v>121.13</v>
      </c>
    </row>
    <row r="4822" spans="2:5" ht="50.1" customHeight="1">
      <c r="B4822" s="209">
        <v>98116</v>
      </c>
      <c r="C4822" s="116" t="s">
        <v>4806</v>
      </c>
      <c r="D4822" s="116" t="s">
        <v>25</v>
      </c>
      <c r="E4822" s="208">
        <v>12.12</v>
      </c>
    </row>
    <row r="4823" spans="2:5" ht="50.1" customHeight="1">
      <c r="B4823" s="209">
        <v>98117</v>
      </c>
      <c r="C4823" s="116" t="s">
        <v>4807</v>
      </c>
      <c r="D4823" s="116" t="s">
        <v>25</v>
      </c>
      <c r="E4823" s="208">
        <v>11.35</v>
      </c>
    </row>
    <row r="4824" spans="2:5" ht="50.1" customHeight="1">
      <c r="B4824" s="209">
        <v>98118</v>
      </c>
      <c r="C4824" s="116" t="s">
        <v>4808</v>
      </c>
      <c r="D4824" s="116" t="s">
        <v>25</v>
      </c>
      <c r="E4824" s="208">
        <v>11.41</v>
      </c>
    </row>
    <row r="4825" spans="2:5" ht="50.1" customHeight="1">
      <c r="B4825" s="209">
        <v>98119</v>
      </c>
      <c r="C4825" s="116" t="s">
        <v>4809</v>
      </c>
      <c r="D4825" s="116" t="s">
        <v>25</v>
      </c>
      <c r="E4825" s="208">
        <v>10.039999999999999</v>
      </c>
    </row>
    <row r="4826" spans="2:5" ht="50.1" customHeight="1">
      <c r="B4826" s="209">
        <v>72915</v>
      </c>
      <c r="C4826" s="116" t="s">
        <v>4810</v>
      </c>
      <c r="D4826" s="116" t="s">
        <v>25</v>
      </c>
      <c r="E4826" s="208">
        <v>9.66</v>
      </c>
    </row>
    <row r="4827" spans="2:5" ht="50.1" customHeight="1">
      <c r="B4827" s="209">
        <v>72917</v>
      </c>
      <c r="C4827" s="116" t="s">
        <v>4811</v>
      </c>
      <c r="D4827" s="116" t="s">
        <v>25</v>
      </c>
      <c r="E4827" s="208">
        <v>11.04</v>
      </c>
    </row>
    <row r="4828" spans="2:5" ht="50.1" customHeight="1">
      <c r="B4828" s="209">
        <v>72918</v>
      </c>
      <c r="C4828" s="116" t="s">
        <v>4812</v>
      </c>
      <c r="D4828" s="116" t="s">
        <v>25</v>
      </c>
      <c r="E4828" s="208">
        <v>12.88</v>
      </c>
    </row>
    <row r="4829" spans="2:5" ht="50.1" customHeight="1">
      <c r="B4829" s="116" t="s">
        <v>4813</v>
      </c>
      <c r="C4829" s="116" t="s">
        <v>4814</v>
      </c>
      <c r="D4829" s="116" t="s">
        <v>25</v>
      </c>
      <c r="E4829" s="208">
        <v>133.80000000000001</v>
      </c>
    </row>
    <row r="4830" spans="2:5" ht="50.1" customHeight="1">
      <c r="B4830" s="116" t="s">
        <v>4815</v>
      </c>
      <c r="C4830" s="116" t="s">
        <v>4816</v>
      </c>
      <c r="D4830" s="116" t="s">
        <v>25</v>
      </c>
      <c r="E4830" s="208">
        <v>200.7</v>
      </c>
    </row>
    <row r="4831" spans="2:5" ht="50.1" customHeight="1">
      <c r="B4831" s="209">
        <v>83343</v>
      </c>
      <c r="C4831" s="116" t="s">
        <v>4817</v>
      </c>
      <c r="D4831" s="116" t="s">
        <v>25</v>
      </c>
      <c r="E4831" s="208">
        <v>12.66</v>
      </c>
    </row>
    <row r="4832" spans="2:5" ht="50.1" customHeight="1">
      <c r="B4832" s="209">
        <v>90082</v>
      </c>
      <c r="C4832" s="116" t="s">
        <v>4818</v>
      </c>
      <c r="D4832" s="116" t="s">
        <v>25</v>
      </c>
      <c r="E4832" s="208">
        <v>7.54</v>
      </c>
    </row>
    <row r="4833" spans="2:5" ht="50.1" customHeight="1">
      <c r="B4833" s="209">
        <v>90084</v>
      </c>
      <c r="C4833" s="116" t="s">
        <v>4819</v>
      </c>
      <c r="D4833" s="116" t="s">
        <v>25</v>
      </c>
      <c r="E4833" s="208">
        <v>7.32</v>
      </c>
    </row>
    <row r="4834" spans="2:5" ht="50.1" customHeight="1">
      <c r="B4834" s="209">
        <v>90085</v>
      </c>
      <c r="C4834" s="116" t="s">
        <v>4820</v>
      </c>
      <c r="D4834" s="116" t="s">
        <v>25</v>
      </c>
      <c r="E4834" s="208">
        <v>6.87</v>
      </c>
    </row>
    <row r="4835" spans="2:5" ht="50.1" customHeight="1">
      <c r="B4835" s="209">
        <v>90086</v>
      </c>
      <c r="C4835" s="116" t="s">
        <v>4821</v>
      </c>
      <c r="D4835" s="116" t="s">
        <v>25</v>
      </c>
      <c r="E4835" s="208">
        <v>6.95</v>
      </c>
    </row>
    <row r="4836" spans="2:5" ht="50.1" customHeight="1">
      <c r="B4836" s="209">
        <v>90087</v>
      </c>
      <c r="C4836" s="116" t="s">
        <v>4822</v>
      </c>
      <c r="D4836" s="116" t="s">
        <v>25</v>
      </c>
      <c r="E4836" s="208">
        <v>6.08</v>
      </c>
    </row>
    <row r="4837" spans="2:5" ht="50.1" customHeight="1">
      <c r="B4837" s="209">
        <v>90088</v>
      </c>
      <c r="C4837" s="116" t="s">
        <v>4823</v>
      </c>
      <c r="D4837" s="116" t="s">
        <v>25</v>
      </c>
      <c r="E4837" s="208">
        <v>6.21</v>
      </c>
    </row>
    <row r="4838" spans="2:5" ht="50.1" customHeight="1">
      <c r="B4838" s="209">
        <v>90090</v>
      </c>
      <c r="C4838" s="116" t="s">
        <v>4824</v>
      </c>
      <c r="D4838" s="116" t="s">
        <v>25</v>
      </c>
      <c r="E4838" s="208">
        <v>5.96</v>
      </c>
    </row>
    <row r="4839" spans="2:5" ht="50.1" customHeight="1">
      <c r="B4839" s="209">
        <v>90091</v>
      </c>
      <c r="C4839" s="116" t="s">
        <v>4825</v>
      </c>
      <c r="D4839" s="116" t="s">
        <v>25</v>
      </c>
      <c r="E4839" s="208">
        <v>4.49</v>
      </c>
    </row>
    <row r="4840" spans="2:5" ht="50.1" customHeight="1">
      <c r="B4840" s="209">
        <v>90092</v>
      </c>
      <c r="C4840" s="116" t="s">
        <v>4826</v>
      </c>
      <c r="D4840" s="116" t="s">
        <v>25</v>
      </c>
      <c r="E4840" s="208">
        <v>4.3499999999999996</v>
      </c>
    </row>
    <row r="4841" spans="2:5" ht="50.1" customHeight="1">
      <c r="B4841" s="209">
        <v>90093</v>
      </c>
      <c r="C4841" s="116" t="s">
        <v>4827</v>
      </c>
      <c r="D4841" s="116" t="s">
        <v>25</v>
      </c>
      <c r="E4841" s="208">
        <v>4.1100000000000003</v>
      </c>
    </row>
    <row r="4842" spans="2:5" ht="50.1" customHeight="1">
      <c r="B4842" s="209">
        <v>90094</v>
      </c>
      <c r="C4842" s="116" t="s">
        <v>4828</v>
      </c>
      <c r="D4842" s="116" t="s">
        <v>25</v>
      </c>
      <c r="E4842" s="208">
        <v>4.1399999999999997</v>
      </c>
    </row>
    <row r="4843" spans="2:5" ht="50.1" customHeight="1">
      <c r="B4843" s="209">
        <v>90095</v>
      </c>
      <c r="C4843" s="116" t="s">
        <v>4829</v>
      </c>
      <c r="D4843" s="116" t="s">
        <v>25</v>
      </c>
      <c r="E4843" s="208">
        <v>3.63</v>
      </c>
    </row>
    <row r="4844" spans="2:5" ht="50.1" customHeight="1">
      <c r="B4844" s="209">
        <v>90096</v>
      </c>
      <c r="C4844" s="116" t="s">
        <v>4830</v>
      </c>
      <c r="D4844" s="116" t="s">
        <v>25</v>
      </c>
      <c r="E4844" s="208">
        <v>3.7</v>
      </c>
    </row>
    <row r="4845" spans="2:5" ht="50.1" customHeight="1">
      <c r="B4845" s="209">
        <v>90098</v>
      </c>
      <c r="C4845" s="116" t="s">
        <v>4831</v>
      </c>
      <c r="D4845" s="116" t="s">
        <v>25</v>
      </c>
      <c r="E4845" s="208">
        <v>3.55</v>
      </c>
    </row>
    <row r="4846" spans="2:5" ht="50.1" customHeight="1">
      <c r="B4846" s="209">
        <v>90099</v>
      </c>
      <c r="C4846" s="116" t="s">
        <v>4832</v>
      </c>
      <c r="D4846" s="116" t="s">
        <v>25</v>
      </c>
      <c r="E4846" s="208">
        <v>10.44</v>
      </c>
    </row>
    <row r="4847" spans="2:5" ht="50.1" customHeight="1">
      <c r="B4847" s="209">
        <v>90100</v>
      </c>
      <c r="C4847" s="116" t="s">
        <v>4833</v>
      </c>
      <c r="D4847" s="116" t="s">
        <v>25</v>
      </c>
      <c r="E4847" s="208">
        <v>8.8800000000000008</v>
      </c>
    </row>
    <row r="4848" spans="2:5" ht="50.1" customHeight="1">
      <c r="B4848" s="209">
        <v>90101</v>
      </c>
      <c r="C4848" s="116" t="s">
        <v>4834</v>
      </c>
      <c r="D4848" s="116" t="s">
        <v>25</v>
      </c>
      <c r="E4848" s="208">
        <v>8.77</v>
      </c>
    </row>
    <row r="4849" spans="2:5" ht="50.1" customHeight="1">
      <c r="B4849" s="209">
        <v>90102</v>
      </c>
      <c r="C4849" s="116" t="s">
        <v>4835</v>
      </c>
      <c r="D4849" s="116" t="s">
        <v>25</v>
      </c>
      <c r="E4849" s="208">
        <v>7.98</v>
      </c>
    </row>
    <row r="4850" spans="2:5" ht="50.1" customHeight="1">
      <c r="B4850" s="209">
        <v>90105</v>
      </c>
      <c r="C4850" s="116" t="s">
        <v>4836</v>
      </c>
      <c r="D4850" s="116" t="s">
        <v>25</v>
      </c>
      <c r="E4850" s="208">
        <v>6.22</v>
      </c>
    </row>
    <row r="4851" spans="2:5" ht="50.1" customHeight="1">
      <c r="B4851" s="209">
        <v>90106</v>
      </c>
      <c r="C4851" s="116" t="s">
        <v>4837</v>
      </c>
      <c r="D4851" s="116" t="s">
        <v>25</v>
      </c>
      <c r="E4851" s="208">
        <v>5.3</v>
      </c>
    </row>
    <row r="4852" spans="2:5" ht="50.1" customHeight="1">
      <c r="B4852" s="209">
        <v>90107</v>
      </c>
      <c r="C4852" s="116" t="s">
        <v>4838</v>
      </c>
      <c r="D4852" s="116" t="s">
        <v>25</v>
      </c>
      <c r="E4852" s="208">
        <v>5.23</v>
      </c>
    </row>
    <row r="4853" spans="2:5" ht="50.1" customHeight="1">
      <c r="B4853" s="209">
        <v>90108</v>
      </c>
      <c r="C4853" s="116" t="s">
        <v>4839</v>
      </c>
      <c r="D4853" s="116" t="s">
        <v>25</v>
      </c>
      <c r="E4853" s="208">
        <v>4.76</v>
      </c>
    </row>
    <row r="4854" spans="2:5" ht="50.1" customHeight="1">
      <c r="B4854" s="209">
        <v>93358</v>
      </c>
      <c r="C4854" s="116" t="s">
        <v>4840</v>
      </c>
      <c r="D4854" s="116" t="s">
        <v>25</v>
      </c>
      <c r="E4854" s="208">
        <v>52.93</v>
      </c>
    </row>
    <row r="4855" spans="2:5" ht="50.1" customHeight="1">
      <c r="B4855" s="209">
        <v>79482</v>
      </c>
      <c r="C4855" s="116" t="s">
        <v>4841</v>
      </c>
      <c r="D4855" s="116" t="s">
        <v>25</v>
      </c>
      <c r="E4855" s="208">
        <v>71.739999999999995</v>
      </c>
    </row>
    <row r="4856" spans="2:5" ht="50.1" customHeight="1">
      <c r="B4856" s="209">
        <v>94304</v>
      </c>
      <c r="C4856" s="116" t="s">
        <v>4842</v>
      </c>
      <c r="D4856" s="116" t="s">
        <v>25</v>
      </c>
      <c r="E4856" s="208">
        <v>24.83</v>
      </c>
    </row>
    <row r="4857" spans="2:5" ht="50.1" customHeight="1">
      <c r="B4857" s="209">
        <v>94305</v>
      </c>
      <c r="C4857" s="116" t="s">
        <v>4843</v>
      </c>
      <c r="D4857" s="116" t="s">
        <v>25</v>
      </c>
      <c r="E4857" s="208">
        <v>22.29</v>
      </c>
    </row>
    <row r="4858" spans="2:5" ht="50.1" customHeight="1">
      <c r="B4858" s="209">
        <v>94306</v>
      </c>
      <c r="C4858" s="116" t="s">
        <v>4844</v>
      </c>
      <c r="D4858" s="116" t="s">
        <v>25</v>
      </c>
      <c r="E4858" s="208">
        <v>19.05</v>
      </c>
    </row>
    <row r="4859" spans="2:5" ht="50.1" customHeight="1">
      <c r="B4859" s="209">
        <v>94307</v>
      </c>
      <c r="C4859" s="116" t="s">
        <v>4845</v>
      </c>
      <c r="D4859" s="116" t="s">
        <v>25</v>
      </c>
      <c r="E4859" s="208">
        <v>19.79</v>
      </c>
    </row>
    <row r="4860" spans="2:5" ht="50.1" customHeight="1">
      <c r="B4860" s="209">
        <v>94308</v>
      </c>
      <c r="C4860" s="116" t="s">
        <v>4846</v>
      </c>
      <c r="D4860" s="116" t="s">
        <v>25</v>
      </c>
      <c r="E4860" s="208">
        <v>17.829999999999998</v>
      </c>
    </row>
    <row r="4861" spans="2:5" ht="50.1" customHeight="1">
      <c r="B4861" s="209">
        <v>94309</v>
      </c>
      <c r="C4861" s="116" t="s">
        <v>4847</v>
      </c>
      <c r="D4861" s="116" t="s">
        <v>25</v>
      </c>
      <c r="E4861" s="208">
        <v>18.71</v>
      </c>
    </row>
    <row r="4862" spans="2:5" ht="50.1" customHeight="1">
      <c r="B4862" s="209">
        <v>94310</v>
      </c>
      <c r="C4862" s="116" t="s">
        <v>4848</v>
      </c>
      <c r="D4862" s="116" t="s">
        <v>25</v>
      </c>
      <c r="E4862" s="208">
        <v>17.22</v>
      </c>
    </row>
    <row r="4863" spans="2:5" ht="50.1" customHeight="1">
      <c r="B4863" s="209">
        <v>94315</v>
      </c>
      <c r="C4863" s="116" t="s">
        <v>4849</v>
      </c>
      <c r="D4863" s="116" t="s">
        <v>25</v>
      </c>
      <c r="E4863" s="208">
        <v>30.78</v>
      </c>
    </row>
    <row r="4864" spans="2:5" ht="50.1" customHeight="1">
      <c r="B4864" s="209">
        <v>94316</v>
      </c>
      <c r="C4864" s="116" t="s">
        <v>4850</v>
      </c>
      <c r="D4864" s="116" t="s">
        <v>25</v>
      </c>
      <c r="E4864" s="208">
        <v>24.62</v>
      </c>
    </row>
    <row r="4865" spans="2:5" ht="50.1" customHeight="1">
      <c r="B4865" s="209">
        <v>94317</v>
      </c>
      <c r="C4865" s="116" t="s">
        <v>4851</v>
      </c>
      <c r="D4865" s="116" t="s">
        <v>25</v>
      </c>
      <c r="E4865" s="208">
        <v>21.91</v>
      </c>
    </row>
    <row r="4866" spans="2:5" ht="50.1" customHeight="1">
      <c r="B4866" s="209">
        <v>94318</v>
      </c>
      <c r="C4866" s="116" t="s">
        <v>4852</v>
      </c>
      <c r="D4866" s="116" t="s">
        <v>25</v>
      </c>
      <c r="E4866" s="208">
        <v>18.41</v>
      </c>
    </row>
    <row r="4867" spans="2:5" ht="50.1" customHeight="1">
      <c r="B4867" s="209">
        <v>94319</v>
      </c>
      <c r="C4867" s="116" t="s">
        <v>4853</v>
      </c>
      <c r="D4867" s="116" t="s">
        <v>25</v>
      </c>
      <c r="E4867" s="208">
        <v>32.729999999999997</v>
      </c>
    </row>
    <row r="4868" spans="2:5" ht="50.1" customHeight="1">
      <c r="B4868" s="209">
        <v>94327</v>
      </c>
      <c r="C4868" s="116" t="s">
        <v>4854</v>
      </c>
      <c r="D4868" s="116" t="s">
        <v>25</v>
      </c>
      <c r="E4868" s="208">
        <v>75.66</v>
      </c>
    </row>
    <row r="4869" spans="2:5" ht="50.1" customHeight="1">
      <c r="B4869" s="209">
        <v>94328</v>
      </c>
      <c r="C4869" s="116" t="s">
        <v>4855</v>
      </c>
      <c r="D4869" s="116" t="s">
        <v>25</v>
      </c>
      <c r="E4869" s="208">
        <v>73.12</v>
      </c>
    </row>
    <row r="4870" spans="2:5" ht="50.1" customHeight="1">
      <c r="B4870" s="209">
        <v>94329</v>
      </c>
      <c r="C4870" s="116" t="s">
        <v>4856</v>
      </c>
      <c r="D4870" s="116" t="s">
        <v>25</v>
      </c>
      <c r="E4870" s="208">
        <v>69.88</v>
      </c>
    </row>
    <row r="4871" spans="2:5" ht="50.1" customHeight="1">
      <c r="B4871" s="209">
        <v>94330</v>
      </c>
      <c r="C4871" s="116" t="s">
        <v>4857</v>
      </c>
      <c r="D4871" s="116" t="s">
        <v>25</v>
      </c>
      <c r="E4871" s="208">
        <v>70.62</v>
      </c>
    </row>
    <row r="4872" spans="2:5" ht="50.1" customHeight="1">
      <c r="B4872" s="209">
        <v>94331</v>
      </c>
      <c r="C4872" s="116" t="s">
        <v>4858</v>
      </c>
      <c r="D4872" s="116" t="s">
        <v>25</v>
      </c>
      <c r="E4872" s="208">
        <v>68.66</v>
      </c>
    </row>
    <row r="4873" spans="2:5" ht="50.1" customHeight="1">
      <c r="B4873" s="209">
        <v>94332</v>
      </c>
      <c r="C4873" s="116" t="s">
        <v>4859</v>
      </c>
      <c r="D4873" s="116" t="s">
        <v>25</v>
      </c>
      <c r="E4873" s="208">
        <v>69.540000000000006</v>
      </c>
    </row>
    <row r="4874" spans="2:5" ht="50.1" customHeight="1">
      <c r="B4874" s="209">
        <v>94333</v>
      </c>
      <c r="C4874" s="116" t="s">
        <v>4860</v>
      </c>
      <c r="D4874" s="116" t="s">
        <v>25</v>
      </c>
      <c r="E4874" s="208">
        <v>68.05</v>
      </c>
    </row>
    <row r="4875" spans="2:5" ht="50.1" customHeight="1">
      <c r="B4875" s="209">
        <v>94338</v>
      </c>
      <c r="C4875" s="116" t="s">
        <v>4861</v>
      </c>
      <c r="D4875" s="116" t="s">
        <v>25</v>
      </c>
      <c r="E4875" s="208">
        <v>81.61</v>
      </c>
    </row>
    <row r="4876" spans="2:5" ht="50.1" customHeight="1">
      <c r="B4876" s="209">
        <v>94339</v>
      </c>
      <c r="C4876" s="116" t="s">
        <v>4862</v>
      </c>
      <c r="D4876" s="116" t="s">
        <v>25</v>
      </c>
      <c r="E4876" s="208">
        <v>75.45</v>
      </c>
    </row>
    <row r="4877" spans="2:5" ht="50.1" customHeight="1">
      <c r="B4877" s="209">
        <v>94340</v>
      </c>
      <c r="C4877" s="116" t="s">
        <v>4863</v>
      </c>
      <c r="D4877" s="116" t="s">
        <v>25</v>
      </c>
      <c r="E4877" s="208">
        <v>72.739999999999995</v>
      </c>
    </row>
    <row r="4878" spans="2:5" ht="50.1" customHeight="1">
      <c r="B4878" s="209">
        <v>94341</v>
      </c>
      <c r="C4878" s="116" t="s">
        <v>4864</v>
      </c>
      <c r="D4878" s="116" t="s">
        <v>25</v>
      </c>
      <c r="E4878" s="208">
        <v>69.239999999999995</v>
      </c>
    </row>
    <row r="4879" spans="2:5" ht="50.1" customHeight="1">
      <c r="B4879" s="209">
        <v>94342</v>
      </c>
      <c r="C4879" s="116" t="s">
        <v>31</v>
      </c>
      <c r="D4879" s="116" t="s">
        <v>25</v>
      </c>
      <c r="E4879" s="208">
        <v>83.56</v>
      </c>
    </row>
    <row r="4880" spans="2:5" ht="50.1" customHeight="1">
      <c r="B4880" s="209">
        <v>96385</v>
      </c>
      <c r="C4880" s="116" t="s">
        <v>4865</v>
      </c>
      <c r="D4880" s="116" t="s">
        <v>25</v>
      </c>
      <c r="E4880" s="208">
        <v>5.15</v>
      </c>
    </row>
    <row r="4881" spans="2:5" ht="50.1" customHeight="1">
      <c r="B4881" s="209">
        <v>96386</v>
      </c>
      <c r="C4881" s="116" t="s">
        <v>4866</v>
      </c>
      <c r="D4881" s="116" t="s">
        <v>25</v>
      </c>
      <c r="E4881" s="208">
        <v>4.95</v>
      </c>
    </row>
    <row r="4882" spans="2:5" ht="50.1" customHeight="1">
      <c r="B4882" s="209">
        <v>83346</v>
      </c>
      <c r="C4882" s="116" t="s">
        <v>4867</v>
      </c>
      <c r="D4882" s="116" t="s">
        <v>25</v>
      </c>
      <c r="E4882" s="208">
        <v>0.91</v>
      </c>
    </row>
    <row r="4883" spans="2:5" ht="50.1" customHeight="1">
      <c r="B4883" s="209">
        <v>93360</v>
      </c>
      <c r="C4883" s="116" t="s">
        <v>4868</v>
      </c>
      <c r="D4883" s="116" t="s">
        <v>25</v>
      </c>
      <c r="E4883" s="208">
        <v>14.05</v>
      </c>
    </row>
    <row r="4884" spans="2:5" ht="50.1" customHeight="1">
      <c r="B4884" s="209">
        <v>93361</v>
      </c>
      <c r="C4884" s="116" t="s">
        <v>4869</v>
      </c>
      <c r="D4884" s="116" t="s">
        <v>25</v>
      </c>
      <c r="E4884" s="208">
        <v>11.57</v>
      </c>
    </row>
    <row r="4885" spans="2:5" ht="50.1" customHeight="1">
      <c r="B4885" s="209">
        <v>93362</v>
      </c>
      <c r="C4885" s="116" t="s">
        <v>4870</v>
      </c>
      <c r="D4885" s="116" t="s">
        <v>25</v>
      </c>
      <c r="E4885" s="208">
        <v>8.27</v>
      </c>
    </row>
    <row r="4886" spans="2:5" ht="50.1" customHeight="1">
      <c r="B4886" s="209">
        <v>93363</v>
      </c>
      <c r="C4886" s="116" t="s">
        <v>4871</v>
      </c>
      <c r="D4886" s="116" t="s">
        <v>25</v>
      </c>
      <c r="E4886" s="208">
        <v>9.01</v>
      </c>
    </row>
    <row r="4887" spans="2:5" ht="50.1" customHeight="1">
      <c r="B4887" s="209">
        <v>93364</v>
      </c>
      <c r="C4887" s="116" t="s">
        <v>4872</v>
      </c>
      <c r="D4887" s="116" t="s">
        <v>25</v>
      </c>
      <c r="E4887" s="208">
        <v>7.05</v>
      </c>
    </row>
    <row r="4888" spans="2:5" ht="50.1" customHeight="1">
      <c r="B4888" s="209">
        <v>93365</v>
      </c>
      <c r="C4888" s="116" t="s">
        <v>4873</v>
      </c>
      <c r="D4888" s="116" t="s">
        <v>25</v>
      </c>
      <c r="E4888" s="208">
        <v>7.87</v>
      </c>
    </row>
    <row r="4889" spans="2:5" ht="50.1" customHeight="1">
      <c r="B4889" s="209">
        <v>93366</v>
      </c>
      <c r="C4889" s="116" t="s">
        <v>4874</v>
      </c>
      <c r="D4889" s="116" t="s">
        <v>25</v>
      </c>
      <c r="E4889" s="208">
        <v>6.45</v>
      </c>
    </row>
    <row r="4890" spans="2:5" ht="50.1" customHeight="1">
      <c r="B4890" s="209">
        <v>93367</v>
      </c>
      <c r="C4890" s="116" t="s">
        <v>4875</v>
      </c>
      <c r="D4890" s="116" t="s">
        <v>25</v>
      </c>
      <c r="E4890" s="208">
        <v>13.15</v>
      </c>
    </row>
    <row r="4891" spans="2:5" ht="50.1" customHeight="1">
      <c r="B4891" s="209">
        <v>93368</v>
      </c>
      <c r="C4891" s="116" t="s">
        <v>4876</v>
      </c>
      <c r="D4891" s="116" t="s">
        <v>25</v>
      </c>
      <c r="E4891" s="208">
        <v>10.62</v>
      </c>
    </row>
    <row r="4892" spans="2:5" ht="50.1" customHeight="1">
      <c r="B4892" s="209">
        <v>93369</v>
      </c>
      <c r="C4892" s="116" t="s">
        <v>4877</v>
      </c>
      <c r="D4892" s="116" t="s">
        <v>25</v>
      </c>
      <c r="E4892" s="208">
        <v>7.38</v>
      </c>
    </row>
    <row r="4893" spans="2:5" ht="50.1" customHeight="1">
      <c r="B4893" s="209">
        <v>93370</v>
      </c>
      <c r="C4893" s="116" t="s">
        <v>4878</v>
      </c>
      <c r="D4893" s="116" t="s">
        <v>25</v>
      </c>
      <c r="E4893" s="208">
        <v>8.1199999999999992</v>
      </c>
    </row>
    <row r="4894" spans="2:5" ht="50.1" customHeight="1">
      <c r="B4894" s="209">
        <v>93371</v>
      </c>
      <c r="C4894" s="116" t="s">
        <v>4879</v>
      </c>
      <c r="D4894" s="116" t="s">
        <v>25</v>
      </c>
      <c r="E4894" s="208">
        <v>6.16</v>
      </c>
    </row>
    <row r="4895" spans="2:5" ht="50.1" customHeight="1">
      <c r="B4895" s="209">
        <v>93372</v>
      </c>
      <c r="C4895" s="116" t="s">
        <v>4880</v>
      </c>
      <c r="D4895" s="116" t="s">
        <v>25</v>
      </c>
      <c r="E4895" s="208">
        <v>7.04</v>
      </c>
    </row>
    <row r="4896" spans="2:5" ht="50.1" customHeight="1">
      <c r="B4896" s="209">
        <v>93373</v>
      </c>
      <c r="C4896" s="116" t="s">
        <v>4881</v>
      </c>
      <c r="D4896" s="116" t="s">
        <v>25</v>
      </c>
      <c r="E4896" s="208">
        <v>5.56</v>
      </c>
    </row>
    <row r="4897" spans="2:5" ht="50.1" customHeight="1">
      <c r="B4897" s="209">
        <v>93374</v>
      </c>
      <c r="C4897" s="116" t="s">
        <v>4882</v>
      </c>
      <c r="D4897" s="116" t="s">
        <v>25</v>
      </c>
      <c r="E4897" s="208">
        <v>17.399999999999999</v>
      </c>
    </row>
    <row r="4898" spans="2:5" ht="50.1" customHeight="1">
      <c r="B4898" s="209">
        <v>93375</v>
      </c>
      <c r="C4898" s="116" t="s">
        <v>4883</v>
      </c>
      <c r="D4898" s="116" t="s">
        <v>25</v>
      </c>
      <c r="E4898" s="208">
        <v>13.36</v>
      </c>
    </row>
    <row r="4899" spans="2:5" ht="50.1" customHeight="1">
      <c r="B4899" s="209">
        <v>93376</v>
      </c>
      <c r="C4899" s="116" t="s">
        <v>4884</v>
      </c>
      <c r="D4899" s="116" t="s">
        <v>25</v>
      </c>
      <c r="E4899" s="208">
        <v>10.89</v>
      </c>
    </row>
    <row r="4900" spans="2:5" ht="50.1" customHeight="1">
      <c r="B4900" s="209">
        <v>93377</v>
      </c>
      <c r="C4900" s="116" t="s">
        <v>4885</v>
      </c>
      <c r="D4900" s="116" t="s">
        <v>25</v>
      </c>
      <c r="E4900" s="208">
        <v>7.21</v>
      </c>
    </row>
    <row r="4901" spans="2:5" ht="50.1" customHeight="1">
      <c r="B4901" s="209">
        <v>93378</v>
      </c>
      <c r="C4901" s="116" t="s">
        <v>4886</v>
      </c>
      <c r="D4901" s="116" t="s">
        <v>25</v>
      </c>
      <c r="E4901" s="208">
        <v>16.3</v>
      </c>
    </row>
    <row r="4902" spans="2:5" ht="50.1" customHeight="1">
      <c r="B4902" s="209">
        <v>93379</v>
      </c>
      <c r="C4902" s="116" t="s">
        <v>4887</v>
      </c>
      <c r="D4902" s="116" t="s">
        <v>25</v>
      </c>
      <c r="E4902" s="208">
        <v>12.51</v>
      </c>
    </row>
    <row r="4903" spans="2:5" ht="50.1" customHeight="1">
      <c r="B4903" s="209">
        <v>93380</v>
      </c>
      <c r="C4903" s="116" t="s">
        <v>4888</v>
      </c>
      <c r="D4903" s="116" t="s">
        <v>25</v>
      </c>
      <c r="E4903" s="208">
        <v>10.23</v>
      </c>
    </row>
    <row r="4904" spans="2:5" ht="50.1" customHeight="1">
      <c r="B4904" s="209">
        <v>93381</v>
      </c>
      <c r="C4904" s="116" t="s">
        <v>4889</v>
      </c>
      <c r="D4904" s="116" t="s">
        <v>25</v>
      </c>
      <c r="E4904" s="208">
        <v>6.74</v>
      </c>
    </row>
    <row r="4905" spans="2:5" ht="50.1" customHeight="1">
      <c r="B4905" s="209">
        <v>93382</v>
      </c>
      <c r="C4905" s="116" t="s">
        <v>4890</v>
      </c>
      <c r="D4905" s="116" t="s">
        <v>25</v>
      </c>
      <c r="E4905" s="208">
        <v>21.06</v>
      </c>
    </row>
    <row r="4906" spans="2:5" ht="50.1" customHeight="1">
      <c r="B4906" s="209">
        <v>96995</v>
      </c>
      <c r="C4906" s="116" t="s">
        <v>4891</v>
      </c>
      <c r="D4906" s="116" t="s">
        <v>25</v>
      </c>
      <c r="E4906" s="208">
        <v>32.090000000000003</v>
      </c>
    </row>
    <row r="4907" spans="2:5" ht="50.1" customHeight="1">
      <c r="B4907" s="209">
        <v>72838</v>
      </c>
      <c r="C4907" s="116" t="s">
        <v>4892</v>
      </c>
      <c r="D4907" s="116" t="s">
        <v>8316</v>
      </c>
      <c r="E4907" s="208">
        <v>0.9</v>
      </c>
    </row>
    <row r="4908" spans="2:5" ht="50.1" customHeight="1">
      <c r="B4908" s="209">
        <v>72839</v>
      </c>
      <c r="C4908" s="116" t="s">
        <v>4893</v>
      </c>
      <c r="D4908" s="116" t="s">
        <v>8316</v>
      </c>
      <c r="E4908" s="208">
        <v>0.72</v>
      </c>
    </row>
    <row r="4909" spans="2:5" ht="50.1" customHeight="1">
      <c r="B4909" s="209">
        <v>72840</v>
      </c>
      <c r="C4909" s="116" t="s">
        <v>4894</v>
      </c>
      <c r="D4909" s="116" t="s">
        <v>8316</v>
      </c>
      <c r="E4909" s="208">
        <v>0.6</v>
      </c>
    </row>
    <row r="4910" spans="2:5" ht="50.1" customHeight="1">
      <c r="B4910" s="209">
        <v>72844</v>
      </c>
      <c r="C4910" s="116" t="s">
        <v>4895</v>
      </c>
      <c r="D4910" s="116" t="s">
        <v>15518</v>
      </c>
      <c r="E4910" s="208">
        <v>0.78</v>
      </c>
    </row>
    <row r="4911" spans="2:5" ht="50.1" customHeight="1">
      <c r="B4911" s="209">
        <v>72845</v>
      </c>
      <c r="C4911" s="116" t="s">
        <v>4896</v>
      </c>
      <c r="D4911" s="116" t="s">
        <v>15518</v>
      </c>
      <c r="E4911" s="208">
        <v>4.71</v>
      </c>
    </row>
    <row r="4912" spans="2:5" ht="50.1" customHeight="1">
      <c r="B4912" s="209">
        <v>72846</v>
      </c>
      <c r="C4912" s="116" t="s">
        <v>4897</v>
      </c>
      <c r="D4912" s="116" t="s">
        <v>15518</v>
      </c>
      <c r="E4912" s="208">
        <v>3.89</v>
      </c>
    </row>
    <row r="4913" spans="2:5" ht="50.1" customHeight="1">
      <c r="B4913" s="209">
        <v>72847</v>
      </c>
      <c r="C4913" s="116" t="s">
        <v>4898</v>
      </c>
      <c r="D4913" s="116" t="s">
        <v>15518</v>
      </c>
      <c r="E4913" s="208">
        <v>8.39</v>
      </c>
    </row>
    <row r="4914" spans="2:5" ht="50.1" customHeight="1">
      <c r="B4914" s="209">
        <v>72848</v>
      </c>
      <c r="C4914" s="116" t="s">
        <v>4899</v>
      </c>
      <c r="D4914" s="116" t="s">
        <v>15518</v>
      </c>
      <c r="E4914" s="208">
        <v>2.09</v>
      </c>
    </row>
    <row r="4915" spans="2:5" ht="50.1" customHeight="1">
      <c r="B4915" s="209">
        <v>72849</v>
      </c>
      <c r="C4915" s="116" t="s">
        <v>4900</v>
      </c>
      <c r="D4915" s="116" t="s">
        <v>15518</v>
      </c>
      <c r="E4915" s="208">
        <v>2.68</v>
      </c>
    </row>
    <row r="4916" spans="2:5" ht="50.1" customHeight="1">
      <c r="B4916" s="209">
        <v>72850</v>
      </c>
      <c r="C4916" s="116" t="s">
        <v>4901</v>
      </c>
      <c r="D4916" s="116" t="s">
        <v>15518</v>
      </c>
      <c r="E4916" s="208">
        <v>11.33</v>
      </c>
    </row>
    <row r="4917" spans="2:5" ht="50.1" customHeight="1">
      <c r="B4917" s="209">
        <v>72882</v>
      </c>
      <c r="C4917" s="116" t="s">
        <v>4892</v>
      </c>
      <c r="D4917" s="116" t="s">
        <v>9009</v>
      </c>
      <c r="E4917" s="208">
        <v>1.34</v>
      </c>
    </row>
    <row r="4918" spans="2:5" ht="50.1" customHeight="1">
      <c r="B4918" s="209">
        <v>72883</v>
      </c>
      <c r="C4918" s="116" t="s">
        <v>4893</v>
      </c>
      <c r="D4918" s="116" t="s">
        <v>9009</v>
      </c>
      <c r="E4918" s="208">
        <v>1.07</v>
      </c>
    </row>
    <row r="4919" spans="2:5" ht="50.1" customHeight="1">
      <c r="B4919" s="209">
        <v>72884</v>
      </c>
      <c r="C4919" s="116" t="s">
        <v>4894</v>
      </c>
      <c r="D4919" s="116" t="s">
        <v>9009</v>
      </c>
      <c r="E4919" s="208">
        <v>0.9</v>
      </c>
    </row>
    <row r="4920" spans="2:5" ht="50.1" customHeight="1">
      <c r="B4920" s="209">
        <v>72888</v>
      </c>
      <c r="C4920" s="116" t="s">
        <v>4895</v>
      </c>
      <c r="D4920" s="116" t="s">
        <v>25</v>
      </c>
      <c r="E4920" s="208">
        <v>1.17</v>
      </c>
    </row>
    <row r="4921" spans="2:5" ht="50.1" customHeight="1">
      <c r="B4921" s="209">
        <v>72890</v>
      </c>
      <c r="C4921" s="116" t="s">
        <v>4902</v>
      </c>
      <c r="D4921" s="116" t="s">
        <v>25</v>
      </c>
      <c r="E4921" s="208">
        <v>7.08</v>
      </c>
    </row>
    <row r="4922" spans="2:5" ht="50.1" customHeight="1">
      <c r="B4922" s="209">
        <v>72891</v>
      </c>
      <c r="C4922" s="116" t="s">
        <v>30</v>
      </c>
      <c r="D4922" s="116" t="s">
        <v>25</v>
      </c>
      <c r="E4922" s="208">
        <v>5.84</v>
      </c>
    </row>
    <row r="4923" spans="2:5" ht="50.1" customHeight="1">
      <c r="B4923" s="209">
        <v>72892</v>
      </c>
      <c r="C4923" s="116" t="s">
        <v>4903</v>
      </c>
      <c r="D4923" s="116" t="s">
        <v>25</v>
      </c>
      <c r="E4923" s="208">
        <v>12.59</v>
      </c>
    </row>
    <row r="4924" spans="2:5" ht="50.1" customHeight="1">
      <c r="B4924" s="209">
        <v>72893</v>
      </c>
      <c r="C4924" s="116" t="s">
        <v>4904</v>
      </c>
      <c r="D4924" s="116" t="s">
        <v>25</v>
      </c>
      <c r="E4924" s="208">
        <v>3.14</v>
      </c>
    </row>
    <row r="4925" spans="2:5" ht="50.1" customHeight="1">
      <c r="B4925" s="209">
        <v>72894</v>
      </c>
      <c r="C4925" s="116" t="s">
        <v>4905</v>
      </c>
      <c r="D4925" s="116" t="s">
        <v>25</v>
      </c>
      <c r="E4925" s="208">
        <v>4.03</v>
      </c>
    </row>
    <row r="4926" spans="2:5" ht="50.1" customHeight="1">
      <c r="B4926" s="209">
        <v>72895</v>
      </c>
      <c r="C4926" s="116" t="s">
        <v>4906</v>
      </c>
      <c r="D4926" s="116" t="s">
        <v>25</v>
      </c>
      <c r="E4926" s="208">
        <v>21.24</v>
      </c>
    </row>
    <row r="4927" spans="2:5" ht="50.1" customHeight="1">
      <c r="B4927" s="209">
        <v>72897</v>
      </c>
      <c r="C4927" s="116" t="s">
        <v>4907</v>
      </c>
      <c r="D4927" s="116" t="s">
        <v>25</v>
      </c>
      <c r="E4927" s="208">
        <v>17.88</v>
      </c>
    </row>
    <row r="4928" spans="2:5" ht="50.1" customHeight="1">
      <c r="B4928" s="209">
        <v>72898</v>
      </c>
      <c r="C4928" s="116" t="s">
        <v>4908</v>
      </c>
      <c r="D4928" s="116" t="s">
        <v>25</v>
      </c>
      <c r="E4928" s="208">
        <v>3.86</v>
      </c>
    </row>
    <row r="4929" spans="2:5" ht="50.1" customHeight="1">
      <c r="B4929" s="209">
        <v>72899</v>
      </c>
      <c r="C4929" s="116" t="s">
        <v>4909</v>
      </c>
      <c r="D4929" s="116" t="s">
        <v>25</v>
      </c>
      <c r="E4929" s="208">
        <v>5.49</v>
      </c>
    </row>
    <row r="4930" spans="2:5" ht="50.1" customHeight="1">
      <c r="B4930" s="209">
        <v>72900</v>
      </c>
      <c r="C4930" s="116" t="s">
        <v>4910</v>
      </c>
      <c r="D4930" s="116" t="s">
        <v>25</v>
      </c>
      <c r="E4930" s="208">
        <v>6.04</v>
      </c>
    </row>
    <row r="4931" spans="2:5" ht="50.1" customHeight="1">
      <c r="B4931" s="116" t="s">
        <v>4911</v>
      </c>
      <c r="C4931" s="116" t="s">
        <v>4912</v>
      </c>
      <c r="D4931" s="116" t="s">
        <v>25</v>
      </c>
      <c r="E4931" s="208">
        <v>1.69</v>
      </c>
    </row>
    <row r="4932" spans="2:5" ht="50.1" customHeight="1">
      <c r="B4932" s="209">
        <v>83356</v>
      </c>
      <c r="C4932" s="116" t="s">
        <v>4913</v>
      </c>
      <c r="D4932" s="116" t="s">
        <v>9009</v>
      </c>
      <c r="E4932" s="208">
        <v>0.8</v>
      </c>
    </row>
    <row r="4933" spans="2:5" ht="50.1" customHeight="1">
      <c r="B4933" s="209">
        <v>83358</v>
      </c>
      <c r="C4933" s="116" t="s">
        <v>4914</v>
      </c>
      <c r="D4933" s="116" t="s">
        <v>9009</v>
      </c>
      <c r="E4933" s="208">
        <v>1.65</v>
      </c>
    </row>
    <row r="4934" spans="2:5" ht="50.1" customHeight="1">
      <c r="B4934" s="209">
        <v>95303</v>
      </c>
      <c r="C4934" s="116" t="s">
        <v>4915</v>
      </c>
      <c r="D4934" s="116" t="s">
        <v>9009</v>
      </c>
      <c r="E4934" s="208">
        <v>1.02</v>
      </c>
    </row>
    <row r="4935" spans="2:5" ht="50.1" customHeight="1">
      <c r="B4935" s="209">
        <v>97912</v>
      </c>
      <c r="C4935" s="116" t="s">
        <v>4916</v>
      </c>
      <c r="D4935" s="116" t="s">
        <v>9009</v>
      </c>
      <c r="E4935" s="208">
        <v>2.21</v>
      </c>
    </row>
    <row r="4936" spans="2:5" ht="50.1" customHeight="1">
      <c r="B4936" s="209">
        <v>97913</v>
      </c>
      <c r="C4936" s="116" t="s">
        <v>4917</v>
      </c>
      <c r="D4936" s="116" t="s">
        <v>9009</v>
      </c>
      <c r="E4936" s="208">
        <v>1.69</v>
      </c>
    </row>
    <row r="4937" spans="2:5" ht="50.1" customHeight="1">
      <c r="B4937" s="209">
        <v>97914</v>
      </c>
      <c r="C4937" s="116" t="s">
        <v>4918</v>
      </c>
      <c r="D4937" s="116" t="s">
        <v>9009</v>
      </c>
      <c r="E4937" s="208">
        <v>1.58</v>
      </c>
    </row>
    <row r="4938" spans="2:5" ht="50.1" customHeight="1">
      <c r="B4938" s="209">
        <v>97915</v>
      </c>
      <c r="C4938" s="116" t="s">
        <v>4919</v>
      </c>
      <c r="D4938" s="116" t="s">
        <v>9009</v>
      </c>
      <c r="E4938" s="208">
        <v>1.1200000000000001</v>
      </c>
    </row>
    <row r="4939" spans="2:5" ht="50.1" customHeight="1">
      <c r="B4939" s="209">
        <v>97916</v>
      </c>
      <c r="C4939" s="116" t="s">
        <v>4920</v>
      </c>
      <c r="D4939" s="116" t="s">
        <v>8316</v>
      </c>
      <c r="E4939" s="208">
        <v>1.47</v>
      </c>
    </row>
    <row r="4940" spans="2:5" ht="50.1" customHeight="1">
      <c r="B4940" s="209">
        <v>97917</v>
      </c>
      <c r="C4940" s="116" t="s">
        <v>4921</v>
      </c>
      <c r="D4940" s="116" t="s">
        <v>8316</v>
      </c>
      <c r="E4940" s="208">
        <v>1.1200000000000001</v>
      </c>
    </row>
    <row r="4941" spans="2:5" ht="50.1" customHeight="1">
      <c r="B4941" s="209">
        <v>97918</v>
      </c>
      <c r="C4941" s="116" t="s">
        <v>4922</v>
      </c>
      <c r="D4941" s="116" t="s">
        <v>8316</v>
      </c>
      <c r="E4941" s="208">
        <v>1.05</v>
      </c>
    </row>
    <row r="4942" spans="2:5" ht="50.1" customHeight="1">
      <c r="B4942" s="209">
        <v>97919</v>
      </c>
      <c r="C4942" s="116" t="s">
        <v>4923</v>
      </c>
      <c r="D4942" s="116" t="s">
        <v>8316</v>
      </c>
      <c r="E4942" s="208">
        <v>0.75</v>
      </c>
    </row>
    <row r="4943" spans="2:5" ht="50.1" customHeight="1">
      <c r="B4943" s="209">
        <v>94097</v>
      </c>
      <c r="C4943" s="116" t="s">
        <v>4924</v>
      </c>
      <c r="D4943" s="116" t="s">
        <v>6287</v>
      </c>
      <c r="E4943" s="208">
        <v>4.12</v>
      </c>
    </row>
    <row r="4944" spans="2:5" ht="50.1" customHeight="1">
      <c r="B4944" s="209">
        <v>94098</v>
      </c>
      <c r="C4944" s="116" t="s">
        <v>4925</v>
      </c>
      <c r="D4944" s="116" t="s">
        <v>6287</v>
      </c>
      <c r="E4944" s="208">
        <v>4.7</v>
      </c>
    </row>
    <row r="4945" spans="2:5" ht="50.1" customHeight="1">
      <c r="B4945" s="209">
        <v>94099</v>
      </c>
      <c r="C4945" s="116" t="s">
        <v>4926</v>
      </c>
      <c r="D4945" s="116" t="s">
        <v>6287</v>
      </c>
      <c r="E4945" s="208">
        <v>2.0699999999999998</v>
      </c>
    </row>
    <row r="4946" spans="2:5" ht="50.1" customHeight="1">
      <c r="B4946" s="209">
        <v>94100</v>
      </c>
      <c r="C4946" s="116" t="s">
        <v>4927</v>
      </c>
      <c r="D4946" s="116" t="s">
        <v>6287</v>
      </c>
      <c r="E4946" s="208">
        <v>2.64</v>
      </c>
    </row>
    <row r="4947" spans="2:5" ht="50.1" customHeight="1">
      <c r="B4947" s="209">
        <v>94102</v>
      </c>
      <c r="C4947" s="116" t="s">
        <v>4928</v>
      </c>
      <c r="D4947" s="116" t="s">
        <v>25</v>
      </c>
      <c r="E4947" s="208">
        <v>155.9</v>
      </c>
    </row>
    <row r="4948" spans="2:5" ht="50.1" customHeight="1">
      <c r="B4948" s="209">
        <v>94103</v>
      </c>
      <c r="C4948" s="116" t="s">
        <v>4929</v>
      </c>
      <c r="D4948" s="116" t="s">
        <v>25</v>
      </c>
      <c r="E4948" s="208">
        <v>199.5</v>
      </c>
    </row>
    <row r="4949" spans="2:5" ht="50.1" customHeight="1">
      <c r="B4949" s="209">
        <v>94104</v>
      </c>
      <c r="C4949" s="116" t="s">
        <v>4930</v>
      </c>
      <c r="D4949" s="116" t="s">
        <v>25</v>
      </c>
      <c r="E4949" s="208">
        <v>159.16</v>
      </c>
    </row>
    <row r="4950" spans="2:5" ht="50.1" customHeight="1">
      <c r="B4950" s="209">
        <v>94105</v>
      </c>
      <c r="C4950" s="116" t="s">
        <v>4931</v>
      </c>
      <c r="D4950" s="116" t="s">
        <v>25</v>
      </c>
      <c r="E4950" s="208">
        <v>202.8</v>
      </c>
    </row>
    <row r="4951" spans="2:5" ht="50.1" customHeight="1">
      <c r="B4951" s="209">
        <v>94106</v>
      </c>
      <c r="C4951" s="116" t="s">
        <v>4932</v>
      </c>
      <c r="D4951" s="116" t="s">
        <v>25</v>
      </c>
      <c r="E4951" s="208">
        <v>139.22</v>
      </c>
    </row>
    <row r="4952" spans="2:5" ht="50.1" customHeight="1">
      <c r="B4952" s="209">
        <v>94107</v>
      </c>
      <c r="C4952" s="116" t="s">
        <v>4933</v>
      </c>
      <c r="D4952" s="116" t="s">
        <v>25</v>
      </c>
      <c r="E4952" s="208">
        <v>182.84</v>
      </c>
    </row>
    <row r="4953" spans="2:5" ht="50.1" customHeight="1">
      <c r="B4953" s="209">
        <v>94108</v>
      </c>
      <c r="C4953" s="116" t="s">
        <v>4934</v>
      </c>
      <c r="D4953" s="116" t="s">
        <v>25</v>
      </c>
      <c r="E4953" s="208">
        <v>142.5</v>
      </c>
    </row>
    <row r="4954" spans="2:5" ht="50.1" customHeight="1">
      <c r="B4954" s="209">
        <v>94110</v>
      </c>
      <c r="C4954" s="116" t="s">
        <v>4935</v>
      </c>
      <c r="D4954" s="116" t="s">
        <v>25</v>
      </c>
      <c r="E4954" s="208">
        <v>186.1</v>
      </c>
    </row>
    <row r="4955" spans="2:5" ht="50.1" customHeight="1">
      <c r="B4955" s="209">
        <v>94111</v>
      </c>
      <c r="C4955" s="116" t="s">
        <v>4936</v>
      </c>
      <c r="D4955" s="116" t="s">
        <v>25</v>
      </c>
      <c r="E4955" s="208">
        <v>136.44999999999999</v>
      </c>
    </row>
    <row r="4956" spans="2:5" ht="50.1" customHeight="1">
      <c r="B4956" s="209">
        <v>94112</v>
      </c>
      <c r="C4956" s="116" t="s">
        <v>4937</v>
      </c>
      <c r="D4956" s="116" t="s">
        <v>25</v>
      </c>
      <c r="E4956" s="208">
        <v>175.55</v>
      </c>
    </row>
    <row r="4957" spans="2:5" ht="50.1" customHeight="1">
      <c r="B4957" s="209">
        <v>94113</v>
      </c>
      <c r="C4957" s="116" t="s">
        <v>4938</v>
      </c>
      <c r="D4957" s="116" t="s">
        <v>25</v>
      </c>
      <c r="E4957" s="208">
        <v>141.97</v>
      </c>
    </row>
    <row r="4958" spans="2:5" ht="50.1" customHeight="1">
      <c r="B4958" s="209">
        <v>94114</v>
      </c>
      <c r="C4958" s="116" t="s">
        <v>4939</v>
      </c>
      <c r="D4958" s="116" t="s">
        <v>25</v>
      </c>
      <c r="E4958" s="208">
        <v>181.77</v>
      </c>
    </row>
    <row r="4959" spans="2:5" ht="50.1" customHeight="1">
      <c r="B4959" s="209">
        <v>94115</v>
      </c>
      <c r="C4959" s="116" t="s">
        <v>4940</v>
      </c>
      <c r="D4959" s="116" t="s">
        <v>25</v>
      </c>
      <c r="E4959" s="208">
        <v>110.47</v>
      </c>
    </row>
    <row r="4960" spans="2:5" ht="50.1" customHeight="1">
      <c r="B4960" s="209">
        <v>94116</v>
      </c>
      <c r="C4960" s="116" t="s">
        <v>4941</v>
      </c>
      <c r="D4960" s="116" t="s">
        <v>25</v>
      </c>
      <c r="E4960" s="208">
        <v>145.82</v>
      </c>
    </row>
    <row r="4961" spans="2:5" ht="50.1" customHeight="1">
      <c r="B4961" s="209">
        <v>94117</v>
      </c>
      <c r="C4961" s="116" t="s">
        <v>4942</v>
      </c>
      <c r="D4961" s="116" t="s">
        <v>25</v>
      </c>
      <c r="E4961" s="208">
        <v>115.6</v>
      </c>
    </row>
    <row r="4962" spans="2:5" ht="50.1" customHeight="1">
      <c r="B4962" s="209">
        <v>94118</v>
      </c>
      <c r="C4962" s="116" t="s">
        <v>4943</v>
      </c>
      <c r="D4962" s="116" t="s">
        <v>25</v>
      </c>
      <c r="E4962" s="208">
        <v>151.84</v>
      </c>
    </row>
    <row r="4963" spans="2:5" ht="50.1" customHeight="1">
      <c r="B4963" s="209">
        <v>6514</v>
      </c>
      <c r="C4963" s="116" t="s">
        <v>4944</v>
      </c>
      <c r="D4963" s="116" t="s">
        <v>25</v>
      </c>
      <c r="E4963" s="208">
        <v>106.96</v>
      </c>
    </row>
    <row r="4964" spans="2:5" ht="50.1" customHeight="1">
      <c r="B4964" s="209">
        <v>88549</v>
      </c>
      <c r="C4964" s="116" t="s">
        <v>4945</v>
      </c>
      <c r="D4964" s="116" t="s">
        <v>25</v>
      </c>
      <c r="E4964" s="208">
        <v>86.9</v>
      </c>
    </row>
    <row r="4965" spans="2:5" ht="50.1" customHeight="1">
      <c r="B4965" s="209">
        <v>41721</v>
      </c>
      <c r="C4965" s="116" t="s">
        <v>4946</v>
      </c>
      <c r="D4965" s="116" t="s">
        <v>25</v>
      </c>
      <c r="E4965" s="208">
        <v>3</v>
      </c>
    </row>
    <row r="4966" spans="2:5" ht="50.1" customHeight="1">
      <c r="B4966" s="209">
        <v>41722</v>
      </c>
      <c r="C4966" s="116" t="s">
        <v>4947</v>
      </c>
      <c r="D4966" s="116" t="s">
        <v>25</v>
      </c>
      <c r="E4966" s="208">
        <v>4.29</v>
      </c>
    </row>
    <row r="4967" spans="2:5" ht="50.1" customHeight="1">
      <c r="B4967" s="116" t="s">
        <v>4948</v>
      </c>
      <c r="C4967" s="116" t="s">
        <v>4949</v>
      </c>
      <c r="D4967" s="116" t="s">
        <v>25</v>
      </c>
      <c r="E4967" s="208">
        <v>3.94</v>
      </c>
    </row>
    <row r="4968" spans="2:5" ht="50.1" customHeight="1">
      <c r="B4968" s="116" t="s">
        <v>4950</v>
      </c>
      <c r="C4968" s="116" t="s">
        <v>4951</v>
      </c>
      <c r="D4968" s="116" t="s">
        <v>25</v>
      </c>
      <c r="E4968" s="208">
        <v>5.12</v>
      </c>
    </row>
    <row r="4969" spans="2:5" ht="50.1" customHeight="1">
      <c r="B4969" s="116" t="s">
        <v>4952</v>
      </c>
      <c r="C4969" s="116" t="s">
        <v>4953</v>
      </c>
      <c r="D4969" s="116" t="s">
        <v>25</v>
      </c>
      <c r="E4969" s="208">
        <v>1.6</v>
      </c>
    </row>
    <row r="4970" spans="2:5" ht="50.1" customHeight="1">
      <c r="B4970" s="209">
        <v>83344</v>
      </c>
      <c r="C4970" s="116" t="s">
        <v>42</v>
      </c>
      <c r="D4970" s="116" t="s">
        <v>25</v>
      </c>
      <c r="E4970" s="208">
        <v>0.85</v>
      </c>
    </row>
    <row r="4971" spans="2:5" ht="50.1" customHeight="1">
      <c r="B4971" s="209">
        <v>95606</v>
      </c>
      <c r="C4971" s="116" t="s">
        <v>4954</v>
      </c>
      <c r="D4971" s="116" t="s">
        <v>25</v>
      </c>
      <c r="E4971" s="208">
        <v>1.23</v>
      </c>
    </row>
    <row r="4972" spans="2:5" ht="50.1" customHeight="1">
      <c r="B4972" s="209">
        <v>72131</v>
      </c>
      <c r="C4972" s="116" t="s">
        <v>4955</v>
      </c>
      <c r="D4972" s="116" t="s">
        <v>6287</v>
      </c>
      <c r="E4972" s="208">
        <v>102.83</v>
      </c>
    </row>
    <row r="4973" spans="2:5" ht="50.1" customHeight="1">
      <c r="B4973" s="209">
        <v>72132</v>
      </c>
      <c r="C4973" s="116" t="s">
        <v>4956</v>
      </c>
      <c r="D4973" s="116" t="s">
        <v>6287</v>
      </c>
      <c r="E4973" s="208">
        <v>53.1</v>
      </c>
    </row>
    <row r="4974" spans="2:5" ht="50.1" customHeight="1">
      <c r="B4974" s="209">
        <v>72133</v>
      </c>
      <c r="C4974" s="116" t="s">
        <v>4957</v>
      </c>
      <c r="D4974" s="116" t="s">
        <v>6287</v>
      </c>
      <c r="E4974" s="208">
        <v>183.24</v>
      </c>
    </row>
    <row r="4975" spans="2:5" ht="50.1" customHeight="1">
      <c r="B4975" s="209">
        <v>87471</v>
      </c>
      <c r="C4975" s="116" t="s">
        <v>4958</v>
      </c>
      <c r="D4975" s="116" t="s">
        <v>6287</v>
      </c>
      <c r="E4975" s="208">
        <v>34.22</v>
      </c>
    </row>
    <row r="4976" spans="2:5" ht="50.1" customHeight="1">
      <c r="B4976" s="209">
        <v>87472</v>
      </c>
      <c r="C4976" s="116" t="s">
        <v>4959</v>
      </c>
      <c r="D4976" s="116" t="s">
        <v>6287</v>
      </c>
      <c r="E4976" s="208">
        <v>34.950000000000003</v>
      </c>
    </row>
    <row r="4977" spans="2:5" ht="50.1" customHeight="1">
      <c r="B4977" s="209">
        <v>87473</v>
      </c>
      <c r="C4977" s="116" t="s">
        <v>4960</v>
      </c>
      <c r="D4977" s="116" t="s">
        <v>6287</v>
      </c>
      <c r="E4977" s="208">
        <v>47.56</v>
      </c>
    </row>
    <row r="4978" spans="2:5" ht="50.1" customHeight="1">
      <c r="B4978" s="209">
        <v>87474</v>
      </c>
      <c r="C4978" s="116" t="s">
        <v>4961</v>
      </c>
      <c r="D4978" s="116" t="s">
        <v>6287</v>
      </c>
      <c r="E4978" s="208">
        <v>48.39</v>
      </c>
    </row>
    <row r="4979" spans="2:5" ht="50.1" customHeight="1">
      <c r="B4979" s="209">
        <v>87475</v>
      </c>
      <c r="C4979" s="116" t="s">
        <v>4962</v>
      </c>
      <c r="D4979" s="116" t="s">
        <v>6287</v>
      </c>
      <c r="E4979" s="208">
        <v>55.73</v>
      </c>
    </row>
    <row r="4980" spans="2:5" ht="50.1" customHeight="1">
      <c r="B4980" s="209">
        <v>87476</v>
      </c>
      <c r="C4980" s="116" t="s">
        <v>4963</v>
      </c>
      <c r="D4980" s="116" t="s">
        <v>6287</v>
      </c>
      <c r="E4980" s="208">
        <v>56.7</v>
      </c>
    </row>
    <row r="4981" spans="2:5" ht="50.1" customHeight="1">
      <c r="B4981" s="209">
        <v>87477</v>
      </c>
      <c r="C4981" s="116" t="s">
        <v>4964</v>
      </c>
      <c r="D4981" s="116" t="s">
        <v>6287</v>
      </c>
      <c r="E4981" s="208">
        <v>30.66</v>
      </c>
    </row>
    <row r="4982" spans="2:5" ht="50.1" customHeight="1">
      <c r="B4982" s="209">
        <v>87478</v>
      </c>
      <c r="C4982" s="116" t="s">
        <v>4965</v>
      </c>
      <c r="D4982" s="116" t="s">
        <v>6287</v>
      </c>
      <c r="E4982" s="208">
        <v>31.39</v>
      </c>
    </row>
    <row r="4983" spans="2:5" ht="50.1" customHeight="1">
      <c r="B4983" s="209">
        <v>87479</v>
      </c>
      <c r="C4983" s="116" t="s">
        <v>4966</v>
      </c>
      <c r="D4983" s="116" t="s">
        <v>6287</v>
      </c>
      <c r="E4983" s="208">
        <v>43.39</v>
      </c>
    </row>
    <row r="4984" spans="2:5" ht="50.1" customHeight="1">
      <c r="B4984" s="209">
        <v>87480</v>
      </c>
      <c r="C4984" s="116" t="s">
        <v>4967</v>
      </c>
      <c r="D4984" s="116" t="s">
        <v>6287</v>
      </c>
      <c r="E4984" s="208">
        <v>44.22</v>
      </c>
    </row>
    <row r="4985" spans="2:5" ht="50.1" customHeight="1">
      <c r="B4985" s="209">
        <v>87481</v>
      </c>
      <c r="C4985" s="116" t="s">
        <v>4968</v>
      </c>
      <c r="D4985" s="116" t="s">
        <v>6287</v>
      </c>
      <c r="E4985" s="208">
        <v>51.6</v>
      </c>
    </row>
    <row r="4986" spans="2:5" ht="50.1" customHeight="1">
      <c r="B4986" s="209">
        <v>87482</v>
      </c>
      <c r="C4986" s="116" t="s">
        <v>4969</v>
      </c>
      <c r="D4986" s="116" t="s">
        <v>6287</v>
      </c>
      <c r="E4986" s="208">
        <v>52.57</v>
      </c>
    </row>
    <row r="4987" spans="2:5" ht="50.1" customHeight="1">
      <c r="B4987" s="209">
        <v>87483</v>
      </c>
      <c r="C4987" s="116" t="s">
        <v>4970</v>
      </c>
      <c r="D4987" s="116" t="s">
        <v>6287</v>
      </c>
      <c r="E4987" s="208">
        <v>39.54</v>
      </c>
    </row>
    <row r="4988" spans="2:5" ht="50.1" customHeight="1">
      <c r="B4988" s="209">
        <v>87484</v>
      </c>
      <c r="C4988" s="116" t="s">
        <v>4971</v>
      </c>
      <c r="D4988" s="116" t="s">
        <v>6287</v>
      </c>
      <c r="E4988" s="208">
        <v>40.270000000000003</v>
      </c>
    </row>
    <row r="4989" spans="2:5" ht="50.1" customHeight="1">
      <c r="B4989" s="209">
        <v>87485</v>
      </c>
      <c r="C4989" s="116" t="s">
        <v>4972</v>
      </c>
      <c r="D4989" s="116" t="s">
        <v>6287</v>
      </c>
      <c r="E4989" s="208">
        <v>52.97</v>
      </c>
    </row>
    <row r="4990" spans="2:5" ht="50.1" customHeight="1">
      <c r="B4990" s="209">
        <v>87487</v>
      </c>
      <c r="C4990" s="116" t="s">
        <v>4973</v>
      </c>
      <c r="D4990" s="116" t="s">
        <v>6287</v>
      </c>
      <c r="E4990" s="208">
        <v>60.97</v>
      </c>
    </row>
    <row r="4991" spans="2:5" ht="50.1" customHeight="1">
      <c r="B4991" s="209">
        <v>87488</v>
      </c>
      <c r="C4991" s="116" t="s">
        <v>4974</v>
      </c>
      <c r="D4991" s="116" t="s">
        <v>6287</v>
      </c>
      <c r="E4991" s="208">
        <v>61.94</v>
      </c>
    </row>
    <row r="4992" spans="2:5" ht="50.1" customHeight="1">
      <c r="B4992" s="209">
        <v>87489</v>
      </c>
      <c r="C4992" s="116" t="s">
        <v>4975</v>
      </c>
      <c r="D4992" s="116" t="s">
        <v>6287</v>
      </c>
      <c r="E4992" s="208">
        <v>33.69</v>
      </c>
    </row>
    <row r="4993" spans="2:5" ht="50.1" customHeight="1">
      <c r="B4993" s="209">
        <v>87490</v>
      </c>
      <c r="C4993" s="116" t="s">
        <v>4976</v>
      </c>
      <c r="D4993" s="116" t="s">
        <v>6287</v>
      </c>
      <c r="E4993" s="208">
        <v>34.42</v>
      </c>
    </row>
    <row r="4994" spans="2:5" ht="50.1" customHeight="1">
      <c r="B4994" s="209">
        <v>87491</v>
      </c>
      <c r="C4994" s="116" t="s">
        <v>4977</v>
      </c>
      <c r="D4994" s="116" t="s">
        <v>6287</v>
      </c>
      <c r="E4994" s="208">
        <v>46.54</v>
      </c>
    </row>
    <row r="4995" spans="2:5" ht="50.1" customHeight="1">
      <c r="B4995" s="209">
        <v>87492</v>
      </c>
      <c r="C4995" s="116" t="s">
        <v>4978</v>
      </c>
      <c r="D4995" s="116" t="s">
        <v>6287</v>
      </c>
      <c r="E4995" s="208">
        <v>47.37</v>
      </c>
    </row>
    <row r="4996" spans="2:5" ht="50.1" customHeight="1">
      <c r="B4996" s="209">
        <v>87493</v>
      </c>
      <c r="C4996" s="116" t="s">
        <v>4979</v>
      </c>
      <c r="D4996" s="116" t="s">
        <v>6287</v>
      </c>
      <c r="E4996" s="208">
        <v>54.82</v>
      </c>
    </row>
    <row r="4997" spans="2:5" ht="50.1" customHeight="1">
      <c r="B4997" s="209">
        <v>87494</v>
      </c>
      <c r="C4997" s="116" t="s">
        <v>4980</v>
      </c>
      <c r="D4997" s="116" t="s">
        <v>6287</v>
      </c>
      <c r="E4997" s="208">
        <v>55.79</v>
      </c>
    </row>
    <row r="4998" spans="2:5" ht="50.1" customHeight="1">
      <c r="B4998" s="209">
        <v>87495</v>
      </c>
      <c r="C4998" s="116" t="s">
        <v>4981</v>
      </c>
      <c r="D4998" s="116" t="s">
        <v>6287</v>
      </c>
      <c r="E4998" s="208">
        <v>59.82</v>
      </c>
    </row>
    <row r="4999" spans="2:5" ht="50.1" customHeight="1">
      <c r="B4999" s="209">
        <v>87496</v>
      </c>
      <c r="C4999" s="116" t="s">
        <v>4982</v>
      </c>
      <c r="D4999" s="116" t="s">
        <v>6287</v>
      </c>
      <c r="E4999" s="208">
        <v>60.51</v>
      </c>
    </row>
    <row r="5000" spans="2:5" ht="50.1" customHeight="1">
      <c r="B5000" s="209">
        <v>87497</v>
      </c>
      <c r="C5000" s="116" t="s">
        <v>4983</v>
      </c>
      <c r="D5000" s="116" t="s">
        <v>6287</v>
      </c>
      <c r="E5000" s="208">
        <v>57.32</v>
      </c>
    </row>
    <row r="5001" spans="2:5" ht="50.1" customHeight="1">
      <c r="B5001" s="209">
        <v>87498</v>
      </c>
      <c r="C5001" s="116" t="s">
        <v>4984</v>
      </c>
      <c r="D5001" s="116" t="s">
        <v>6287</v>
      </c>
      <c r="E5001" s="208">
        <v>58.2</v>
      </c>
    </row>
    <row r="5002" spans="2:5" ht="50.1" customHeight="1">
      <c r="B5002" s="209">
        <v>87499</v>
      </c>
      <c r="C5002" s="116" t="s">
        <v>4985</v>
      </c>
      <c r="D5002" s="116" t="s">
        <v>6287</v>
      </c>
      <c r="E5002" s="208">
        <v>65.760000000000005</v>
      </c>
    </row>
    <row r="5003" spans="2:5" ht="50.1" customHeight="1">
      <c r="B5003" s="209">
        <v>87500</v>
      </c>
      <c r="C5003" s="116" t="s">
        <v>4986</v>
      </c>
      <c r="D5003" s="116" t="s">
        <v>6287</v>
      </c>
      <c r="E5003" s="208">
        <v>66.5</v>
      </c>
    </row>
    <row r="5004" spans="2:5" ht="50.1" customHeight="1">
      <c r="B5004" s="209">
        <v>87501</v>
      </c>
      <c r="C5004" s="116" t="s">
        <v>4987</v>
      </c>
      <c r="D5004" s="116" t="s">
        <v>6287</v>
      </c>
      <c r="E5004" s="208">
        <v>102.65</v>
      </c>
    </row>
    <row r="5005" spans="2:5" ht="50.1" customHeight="1">
      <c r="B5005" s="209">
        <v>87502</v>
      </c>
      <c r="C5005" s="116" t="s">
        <v>4988</v>
      </c>
      <c r="D5005" s="116" t="s">
        <v>6287</v>
      </c>
      <c r="E5005" s="208">
        <v>103.6</v>
      </c>
    </row>
    <row r="5006" spans="2:5" ht="50.1" customHeight="1">
      <c r="B5006" s="209">
        <v>87503</v>
      </c>
      <c r="C5006" s="116" t="s">
        <v>4989</v>
      </c>
      <c r="D5006" s="116" t="s">
        <v>6287</v>
      </c>
      <c r="E5006" s="208">
        <v>50.95</v>
      </c>
    </row>
    <row r="5007" spans="2:5" ht="50.1" customHeight="1">
      <c r="B5007" s="209">
        <v>87504</v>
      </c>
      <c r="C5007" s="116" t="s">
        <v>4990</v>
      </c>
      <c r="D5007" s="116" t="s">
        <v>6287</v>
      </c>
      <c r="E5007" s="208">
        <v>51.64</v>
      </c>
    </row>
    <row r="5008" spans="2:5" ht="50.1" customHeight="1">
      <c r="B5008" s="209">
        <v>87505</v>
      </c>
      <c r="C5008" s="116" t="s">
        <v>4991</v>
      </c>
      <c r="D5008" s="116" t="s">
        <v>6287</v>
      </c>
      <c r="E5008" s="208">
        <v>48.46</v>
      </c>
    </row>
    <row r="5009" spans="2:5" ht="50.1" customHeight="1">
      <c r="B5009" s="209">
        <v>87506</v>
      </c>
      <c r="C5009" s="116" t="s">
        <v>4992</v>
      </c>
      <c r="D5009" s="116" t="s">
        <v>6287</v>
      </c>
      <c r="E5009" s="208">
        <v>49.34</v>
      </c>
    </row>
    <row r="5010" spans="2:5" ht="50.1" customHeight="1">
      <c r="B5010" s="209">
        <v>87507</v>
      </c>
      <c r="C5010" s="116" t="s">
        <v>4993</v>
      </c>
      <c r="D5010" s="116" t="s">
        <v>6287</v>
      </c>
      <c r="E5010" s="208">
        <v>54</v>
      </c>
    </row>
    <row r="5011" spans="2:5" ht="50.1" customHeight="1">
      <c r="B5011" s="209">
        <v>87508</v>
      </c>
      <c r="C5011" s="116" t="s">
        <v>4994</v>
      </c>
      <c r="D5011" s="116" t="s">
        <v>6287</v>
      </c>
      <c r="E5011" s="208">
        <v>54.74</v>
      </c>
    </row>
    <row r="5012" spans="2:5" ht="50.1" customHeight="1">
      <c r="B5012" s="209">
        <v>87509</v>
      </c>
      <c r="C5012" s="116" t="s">
        <v>4995</v>
      </c>
      <c r="D5012" s="116" t="s">
        <v>6287</v>
      </c>
      <c r="E5012" s="208">
        <v>83.46</v>
      </c>
    </row>
    <row r="5013" spans="2:5" ht="50.1" customHeight="1">
      <c r="B5013" s="209">
        <v>87510</v>
      </c>
      <c r="C5013" s="116" t="s">
        <v>4996</v>
      </c>
      <c r="D5013" s="116" t="s">
        <v>6287</v>
      </c>
      <c r="E5013" s="208">
        <v>84.41</v>
      </c>
    </row>
    <row r="5014" spans="2:5" ht="50.1" customHeight="1">
      <c r="B5014" s="209">
        <v>87511</v>
      </c>
      <c r="C5014" s="116" t="s">
        <v>4997</v>
      </c>
      <c r="D5014" s="116" t="s">
        <v>6287</v>
      </c>
      <c r="E5014" s="208">
        <v>67.3</v>
      </c>
    </row>
    <row r="5015" spans="2:5" ht="50.1" customHeight="1">
      <c r="B5015" s="209">
        <v>87512</v>
      </c>
      <c r="C5015" s="116" t="s">
        <v>4998</v>
      </c>
      <c r="D5015" s="116" t="s">
        <v>6287</v>
      </c>
      <c r="E5015" s="208">
        <v>67.989999999999995</v>
      </c>
    </row>
    <row r="5016" spans="2:5" ht="50.1" customHeight="1">
      <c r="B5016" s="209">
        <v>87513</v>
      </c>
      <c r="C5016" s="116" t="s">
        <v>4999</v>
      </c>
      <c r="D5016" s="116" t="s">
        <v>6287</v>
      </c>
      <c r="E5016" s="208">
        <v>65.11</v>
      </c>
    </row>
    <row r="5017" spans="2:5" ht="50.1" customHeight="1">
      <c r="B5017" s="209">
        <v>87514</v>
      </c>
      <c r="C5017" s="116" t="s">
        <v>5000</v>
      </c>
      <c r="D5017" s="116" t="s">
        <v>6287</v>
      </c>
      <c r="E5017" s="208">
        <v>65.989999999999995</v>
      </c>
    </row>
    <row r="5018" spans="2:5" ht="50.1" customHeight="1">
      <c r="B5018" s="209">
        <v>87515</v>
      </c>
      <c r="C5018" s="116" t="s">
        <v>5001</v>
      </c>
      <c r="D5018" s="116" t="s">
        <v>6287</v>
      </c>
      <c r="E5018" s="208">
        <v>76.19</v>
      </c>
    </row>
    <row r="5019" spans="2:5" ht="50.1" customHeight="1">
      <c r="B5019" s="209">
        <v>87516</v>
      </c>
      <c r="C5019" s="116" t="s">
        <v>5002</v>
      </c>
      <c r="D5019" s="116" t="s">
        <v>6287</v>
      </c>
      <c r="E5019" s="208">
        <v>76.930000000000007</v>
      </c>
    </row>
    <row r="5020" spans="2:5" ht="50.1" customHeight="1">
      <c r="B5020" s="209">
        <v>87517</v>
      </c>
      <c r="C5020" s="116" t="s">
        <v>5003</v>
      </c>
      <c r="D5020" s="116" t="s">
        <v>6287</v>
      </c>
      <c r="E5020" s="208">
        <v>118.87</v>
      </c>
    </row>
    <row r="5021" spans="2:5" ht="50.1" customHeight="1">
      <c r="B5021" s="209">
        <v>87518</v>
      </c>
      <c r="C5021" s="116" t="s">
        <v>5004</v>
      </c>
      <c r="D5021" s="116" t="s">
        <v>6287</v>
      </c>
      <c r="E5021" s="208">
        <v>119.82</v>
      </c>
    </row>
    <row r="5022" spans="2:5" ht="50.1" customHeight="1">
      <c r="B5022" s="209">
        <v>87519</v>
      </c>
      <c r="C5022" s="116" t="s">
        <v>5005</v>
      </c>
      <c r="D5022" s="116" t="s">
        <v>6287</v>
      </c>
      <c r="E5022" s="208">
        <v>55.65</v>
      </c>
    </row>
    <row r="5023" spans="2:5" ht="50.1" customHeight="1">
      <c r="B5023" s="209">
        <v>87520</v>
      </c>
      <c r="C5023" s="116" t="s">
        <v>5006</v>
      </c>
      <c r="D5023" s="116" t="s">
        <v>6287</v>
      </c>
      <c r="E5023" s="208">
        <v>56.34</v>
      </c>
    </row>
    <row r="5024" spans="2:5" ht="50.1" customHeight="1">
      <c r="B5024" s="209">
        <v>87521</v>
      </c>
      <c r="C5024" s="116" t="s">
        <v>5007</v>
      </c>
      <c r="D5024" s="116" t="s">
        <v>6287</v>
      </c>
      <c r="E5024" s="208">
        <v>53.21</v>
      </c>
    </row>
    <row r="5025" spans="2:5" ht="50.1" customHeight="1">
      <c r="B5025" s="209">
        <v>87522</v>
      </c>
      <c r="C5025" s="116" t="s">
        <v>5008</v>
      </c>
      <c r="D5025" s="116" t="s">
        <v>6287</v>
      </c>
      <c r="E5025" s="208">
        <v>54.09</v>
      </c>
    </row>
    <row r="5026" spans="2:5" ht="50.1" customHeight="1">
      <c r="B5026" s="209">
        <v>87523</v>
      </c>
      <c r="C5026" s="116" t="s">
        <v>5009</v>
      </c>
      <c r="D5026" s="116" t="s">
        <v>6287</v>
      </c>
      <c r="E5026" s="208">
        <v>60.35</v>
      </c>
    </row>
    <row r="5027" spans="2:5" ht="50.1" customHeight="1">
      <c r="B5027" s="209">
        <v>87524</v>
      </c>
      <c r="C5027" s="116" t="s">
        <v>5010</v>
      </c>
      <c r="D5027" s="116" t="s">
        <v>6287</v>
      </c>
      <c r="E5027" s="208">
        <v>61.09</v>
      </c>
    </row>
    <row r="5028" spans="2:5" ht="50.1" customHeight="1">
      <c r="B5028" s="209">
        <v>87525</v>
      </c>
      <c r="C5028" s="116" t="s">
        <v>5011</v>
      </c>
      <c r="D5028" s="116" t="s">
        <v>6287</v>
      </c>
      <c r="E5028" s="208">
        <v>93.29</v>
      </c>
    </row>
    <row r="5029" spans="2:5" ht="50.1" customHeight="1">
      <c r="B5029" s="209">
        <v>87526</v>
      </c>
      <c r="C5029" s="116" t="s">
        <v>5012</v>
      </c>
      <c r="D5029" s="116" t="s">
        <v>6287</v>
      </c>
      <c r="E5029" s="208">
        <v>94.24</v>
      </c>
    </row>
    <row r="5030" spans="2:5" ht="50.1" customHeight="1">
      <c r="B5030" s="209">
        <v>89043</v>
      </c>
      <c r="C5030" s="116" t="s">
        <v>5013</v>
      </c>
      <c r="D5030" s="116" t="s">
        <v>6287</v>
      </c>
      <c r="E5030" s="208">
        <v>56.8</v>
      </c>
    </row>
    <row r="5031" spans="2:5" ht="50.1" customHeight="1">
      <c r="B5031" s="209">
        <v>89168</v>
      </c>
      <c r="C5031" s="116" t="s">
        <v>5014</v>
      </c>
      <c r="D5031" s="116" t="s">
        <v>6287</v>
      </c>
      <c r="E5031" s="208">
        <v>58.53</v>
      </c>
    </row>
    <row r="5032" spans="2:5" ht="50.1" customHeight="1">
      <c r="B5032" s="209">
        <v>89977</v>
      </c>
      <c r="C5032" s="116" t="s">
        <v>5015</v>
      </c>
      <c r="D5032" s="116" t="s">
        <v>6287</v>
      </c>
      <c r="E5032" s="208">
        <v>99.78</v>
      </c>
    </row>
    <row r="5033" spans="2:5" ht="50.1" customHeight="1">
      <c r="B5033" s="209">
        <v>90112</v>
      </c>
      <c r="C5033" s="116" t="s">
        <v>5016</v>
      </c>
      <c r="D5033" s="116" t="s">
        <v>6287</v>
      </c>
      <c r="E5033" s="208">
        <v>53.8</v>
      </c>
    </row>
    <row r="5034" spans="2:5" ht="50.1" customHeight="1">
      <c r="B5034" s="209">
        <v>95474</v>
      </c>
      <c r="C5034" s="116" t="s">
        <v>5017</v>
      </c>
      <c r="D5034" s="116" t="s">
        <v>25</v>
      </c>
      <c r="E5034" s="208">
        <v>531.32000000000005</v>
      </c>
    </row>
    <row r="5035" spans="2:5" ht="50.1" customHeight="1">
      <c r="B5035" s="209">
        <v>89282</v>
      </c>
      <c r="C5035" s="116" t="s">
        <v>5018</v>
      </c>
      <c r="D5035" s="116" t="s">
        <v>6287</v>
      </c>
      <c r="E5035" s="208">
        <v>44.22</v>
      </c>
    </row>
    <row r="5036" spans="2:5" ht="50.1" customHeight="1">
      <c r="B5036" s="209">
        <v>89283</v>
      </c>
      <c r="C5036" s="116" t="s">
        <v>5019</v>
      </c>
      <c r="D5036" s="116" t="s">
        <v>6287</v>
      </c>
      <c r="E5036" s="208">
        <v>45.03</v>
      </c>
    </row>
    <row r="5037" spans="2:5" ht="50.1" customHeight="1">
      <c r="B5037" s="209">
        <v>89284</v>
      </c>
      <c r="C5037" s="116" t="s">
        <v>5020</v>
      </c>
      <c r="D5037" s="116" t="s">
        <v>6287</v>
      </c>
      <c r="E5037" s="208">
        <v>40.01</v>
      </c>
    </row>
    <row r="5038" spans="2:5" ht="50.1" customHeight="1">
      <c r="B5038" s="209">
        <v>89285</v>
      </c>
      <c r="C5038" s="116" t="s">
        <v>5021</v>
      </c>
      <c r="D5038" s="116" t="s">
        <v>6287</v>
      </c>
      <c r="E5038" s="208">
        <v>40.82</v>
      </c>
    </row>
    <row r="5039" spans="2:5" ht="50.1" customHeight="1">
      <c r="B5039" s="209">
        <v>89286</v>
      </c>
      <c r="C5039" s="116" t="s">
        <v>5022</v>
      </c>
      <c r="D5039" s="116" t="s">
        <v>6287</v>
      </c>
      <c r="E5039" s="208">
        <v>48</v>
      </c>
    </row>
    <row r="5040" spans="2:5" ht="50.1" customHeight="1">
      <c r="B5040" s="209">
        <v>89287</v>
      </c>
      <c r="C5040" s="116" t="s">
        <v>5023</v>
      </c>
      <c r="D5040" s="116" t="s">
        <v>6287</v>
      </c>
      <c r="E5040" s="208">
        <v>48.81</v>
      </c>
    </row>
    <row r="5041" spans="2:5" ht="50.1" customHeight="1">
      <c r="B5041" s="209">
        <v>89288</v>
      </c>
      <c r="C5041" s="116" t="s">
        <v>5024</v>
      </c>
      <c r="D5041" s="116" t="s">
        <v>6287</v>
      </c>
      <c r="E5041" s="208">
        <v>42.23</v>
      </c>
    </row>
    <row r="5042" spans="2:5" ht="50.1" customHeight="1">
      <c r="B5042" s="209">
        <v>89289</v>
      </c>
      <c r="C5042" s="116" t="s">
        <v>5025</v>
      </c>
      <c r="D5042" s="116" t="s">
        <v>6287</v>
      </c>
      <c r="E5042" s="208">
        <v>43.04</v>
      </c>
    </row>
    <row r="5043" spans="2:5" ht="50.1" customHeight="1">
      <c r="B5043" s="209">
        <v>89290</v>
      </c>
      <c r="C5043" s="116" t="s">
        <v>5026</v>
      </c>
      <c r="D5043" s="116" t="s">
        <v>6287</v>
      </c>
      <c r="E5043" s="208">
        <v>51.95</v>
      </c>
    </row>
    <row r="5044" spans="2:5" ht="50.1" customHeight="1">
      <c r="B5044" s="209">
        <v>89291</v>
      </c>
      <c r="C5044" s="116" t="s">
        <v>5027</v>
      </c>
      <c r="D5044" s="116" t="s">
        <v>6287</v>
      </c>
      <c r="E5044" s="208">
        <v>52.85</v>
      </c>
    </row>
    <row r="5045" spans="2:5" ht="50.1" customHeight="1">
      <c r="B5045" s="209">
        <v>89292</v>
      </c>
      <c r="C5045" s="116" t="s">
        <v>5028</v>
      </c>
      <c r="D5045" s="116" t="s">
        <v>6287</v>
      </c>
      <c r="E5045" s="208">
        <v>47.79</v>
      </c>
    </row>
    <row r="5046" spans="2:5" ht="50.1" customHeight="1">
      <c r="B5046" s="209">
        <v>89293</v>
      </c>
      <c r="C5046" s="116" t="s">
        <v>5029</v>
      </c>
      <c r="D5046" s="116" t="s">
        <v>6287</v>
      </c>
      <c r="E5046" s="208">
        <v>48.69</v>
      </c>
    </row>
    <row r="5047" spans="2:5" ht="50.1" customHeight="1">
      <c r="B5047" s="209">
        <v>89294</v>
      </c>
      <c r="C5047" s="116" t="s">
        <v>5030</v>
      </c>
      <c r="D5047" s="116" t="s">
        <v>6287</v>
      </c>
      <c r="E5047" s="208">
        <v>57.04</v>
      </c>
    </row>
    <row r="5048" spans="2:5" ht="50.1" customHeight="1">
      <c r="B5048" s="209">
        <v>89295</v>
      </c>
      <c r="C5048" s="116" t="s">
        <v>5031</v>
      </c>
      <c r="D5048" s="116" t="s">
        <v>6287</v>
      </c>
      <c r="E5048" s="208">
        <v>57.94</v>
      </c>
    </row>
    <row r="5049" spans="2:5" ht="50.1" customHeight="1">
      <c r="B5049" s="209">
        <v>89296</v>
      </c>
      <c r="C5049" s="116" t="s">
        <v>5032</v>
      </c>
      <c r="D5049" s="116" t="s">
        <v>6287</v>
      </c>
      <c r="E5049" s="208">
        <v>50.71</v>
      </c>
    </row>
    <row r="5050" spans="2:5" ht="50.1" customHeight="1">
      <c r="B5050" s="209">
        <v>89297</v>
      </c>
      <c r="C5050" s="116" t="s">
        <v>5033</v>
      </c>
      <c r="D5050" s="116" t="s">
        <v>6287</v>
      </c>
      <c r="E5050" s="208">
        <v>51.61</v>
      </c>
    </row>
    <row r="5051" spans="2:5" ht="50.1" customHeight="1">
      <c r="B5051" s="209">
        <v>89298</v>
      </c>
      <c r="C5051" s="116" t="s">
        <v>5034</v>
      </c>
      <c r="D5051" s="116" t="s">
        <v>6287</v>
      </c>
      <c r="E5051" s="208">
        <v>53.26</v>
      </c>
    </row>
    <row r="5052" spans="2:5" ht="50.1" customHeight="1">
      <c r="B5052" s="209">
        <v>89299</v>
      </c>
      <c r="C5052" s="116" t="s">
        <v>5035</v>
      </c>
      <c r="D5052" s="116" t="s">
        <v>6287</v>
      </c>
      <c r="E5052" s="208">
        <v>54.41</v>
      </c>
    </row>
    <row r="5053" spans="2:5" ht="50.1" customHeight="1">
      <c r="B5053" s="209">
        <v>89300</v>
      </c>
      <c r="C5053" s="116" t="s">
        <v>5036</v>
      </c>
      <c r="D5053" s="116" t="s">
        <v>6287</v>
      </c>
      <c r="E5053" s="208">
        <v>49.04</v>
      </c>
    </row>
    <row r="5054" spans="2:5" ht="50.1" customHeight="1">
      <c r="B5054" s="209">
        <v>89301</v>
      </c>
      <c r="C5054" s="116" t="s">
        <v>5037</v>
      </c>
      <c r="D5054" s="116" t="s">
        <v>6287</v>
      </c>
      <c r="E5054" s="208">
        <v>50.19</v>
      </c>
    </row>
    <row r="5055" spans="2:5" ht="50.1" customHeight="1">
      <c r="B5055" s="209">
        <v>89302</v>
      </c>
      <c r="C5055" s="116" t="s">
        <v>5038</v>
      </c>
      <c r="D5055" s="116" t="s">
        <v>6287</v>
      </c>
      <c r="E5055" s="208">
        <v>59.71</v>
      </c>
    </row>
    <row r="5056" spans="2:5" ht="50.1" customHeight="1">
      <c r="B5056" s="209">
        <v>89303</v>
      </c>
      <c r="C5056" s="116" t="s">
        <v>5039</v>
      </c>
      <c r="D5056" s="116" t="s">
        <v>6287</v>
      </c>
      <c r="E5056" s="208">
        <v>60.86</v>
      </c>
    </row>
    <row r="5057" spans="2:5" ht="50.1" customHeight="1">
      <c r="B5057" s="209">
        <v>89304</v>
      </c>
      <c r="C5057" s="116" t="s">
        <v>5040</v>
      </c>
      <c r="D5057" s="116" t="s">
        <v>6287</v>
      </c>
      <c r="E5057" s="208">
        <v>52.92</v>
      </c>
    </row>
    <row r="5058" spans="2:5" ht="50.1" customHeight="1">
      <c r="B5058" s="209">
        <v>89305</v>
      </c>
      <c r="C5058" s="116" t="s">
        <v>5041</v>
      </c>
      <c r="D5058" s="116" t="s">
        <v>6287</v>
      </c>
      <c r="E5058" s="208">
        <v>54.07</v>
      </c>
    </row>
    <row r="5059" spans="2:5" ht="50.1" customHeight="1">
      <c r="B5059" s="209">
        <v>89306</v>
      </c>
      <c r="C5059" s="116" t="s">
        <v>5042</v>
      </c>
      <c r="D5059" s="116" t="s">
        <v>6287</v>
      </c>
      <c r="E5059" s="208">
        <v>61.18</v>
      </c>
    </row>
    <row r="5060" spans="2:5" ht="50.1" customHeight="1">
      <c r="B5060" s="209">
        <v>89307</v>
      </c>
      <c r="C5060" s="116" t="s">
        <v>5043</v>
      </c>
      <c r="D5060" s="116" t="s">
        <v>6287</v>
      </c>
      <c r="E5060" s="208">
        <v>62.45</v>
      </c>
    </row>
    <row r="5061" spans="2:5" ht="50.1" customHeight="1">
      <c r="B5061" s="209">
        <v>89308</v>
      </c>
      <c r="C5061" s="116" t="s">
        <v>5044</v>
      </c>
      <c r="D5061" s="116" t="s">
        <v>6287</v>
      </c>
      <c r="E5061" s="208">
        <v>57.02</v>
      </c>
    </row>
    <row r="5062" spans="2:5" ht="50.1" customHeight="1">
      <c r="B5062" s="209">
        <v>89309</v>
      </c>
      <c r="C5062" s="116" t="s">
        <v>5045</v>
      </c>
      <c r="D5062" s="116" t="s">
        <v>6287</v>
      </c>
      <c r="E5062" s="208">
        <v>58.29</v>
      </c>
    </row>
    <row r="5063" spans="2:5" ht="50.1" customHeight="1">
      <c r="B5063" s="209">
        <v>89310</v>
      </c>
      <c r="C5063" s="116" t="s">
        <v>5046</v>
      </c>
      <c r="D5063" s="116" t="s">
        <v>6287</v>
      </c>
      <c r="E5063" s="208">
        <v>68.88</v>
      </c>
    </row>
    <row r="5064" spans="2:5" ht="50.1" customHeight="1">
      <c r="B5064" s="209">
        <v>89311</v>
      </c>
      <c r="C5064" s="116" t="s">
        <v>5047</v>
      </c>
      <c r="D5064" s="116" t="s">
        <v>6287</v>
      </c>
      <c r="E5064" s="208">
        <v>70.150000000000006</v>
      </c>
    </row>
    <row r="5065" spans="2:5" ht="50.1" customHeight="1">
      <c r="B5065" s="209">
        <v>89312</v>
      </c>
      <c r="C5065" s="116" t="s">
        <v>5048</v>
      </c>
      <c r="D5065" s="116" t="s">
        <v>6287</v>
      </c>
      <c r="E5065" s="208">
        <v>61.59</v>
      </c>
    </row>
    <row r="5066" spans="2:5" ht="50.1" customHeight="1">
      <c r="B5066" s="209">
        <v>89313</v>
      </c>
      <c r="C5066" s="116" t="s">
        <v>5049</v>
      </c>
      <c r="D5066" s="116" t="s">
        <v>6287</v>
      </c>
      <c r="E5066" s="208">
        <v>62.86</v>
      </c>
    </row>
    <row r="5067" spans="2:5" ht="50.1" customHeight="1">
      <c r="B5067" s="209">
        <v>95465</v>
      </c>
      <c r="C5067" s="116" t="s">
        <v>5050</v>
      </c>
      <c r="D5067" s="116" t="s">
        <v>6287</v>
      </c>
      <c r="E5067" s="208">
        <v>109.15</v>
      </c>
    </row>
    <row r="5068" spans="2:5" ht="50.1" customHeight="1">
      <c r="B5068" s="209">
        <v>87447</v>
      </c>
      <c r="C5068" s="116" t="s">
        <v>5051</v>
      </c>
      <c r="D5068" s="116" t="s">
        <v>6287</v>
      </c>
      <c r="E5068" s="208">
        <v>42.39</v>
      </c>
    </row>
    <row r="5069" spans="2:5" ht="50.1" customHeight="1">
      <c r="B5069" s="209">
        <v>87448</v>
      </c>
      <c r="C5069" s="116" t="s">
        <v>5052</v>
      </c>
      <c r="D5069" s="116" t="s">
        <v>6287</v>
      </c>
      <c r="E5069" s="208">
        <v>42.69</v>
      </c>
    </row>
    <row r="5070" spans="2:5" ht="50.1" customHeight="1">
      <c r="B5070" s="209">
        <v>87449</v>
      </c>
      <c r="C5070" s="116" t="s">
        <v>5053</v>
      </c>
      <c r="D5070" s="116" t="s">
        <v>6287</v>
      </c>
      <c r="E5070" s="208">
        <v>54.33</v>
      </c>
    </row>
    <row r="5071" spans="2:5" ht="50.1" customHeight="1">
      <c r="B5071" s="209">
        <v>87450</v>
      </c>
      <c r="C5071" s="116" t="s">
        <v>5054</v>
      </c>
      <c r="D5071" s="116" t="s">
        <v>6287</v>
      </c>
      <c r="E5071" s="208">
        <v>55.06</v>
      </c>
    </row>
    <row r="5072" spans="2:5" ht="50.1" customHeight="1">
      <c r="B5072" s="209">
        <v>87451</v>
      </c>
      <c r="C5072" s="116" t="s">
        <v>5055</v>
      </c>
      <c r="D5072" s="116" t="s">
        <v>6287</v>
      </c>
      <c r="E5072" s="208">
        <v>65.760000000000005</v>
      </c>
    </row>
    <row r="5073" spans="2:5" ht="50.1" customHeight="1">
      <c r="B5073" s="209">
        <v>87452</v>
      </c>
      <c r="C5073" s="116" t="s">
        <v>5056</v>
      </c>
      <c r="D5073" s="116" t="s">
        <v>6287</v>
      </c>
      <c r="E5073" s="208">
        <v>66.09</v>
      </c>
    </row>
    <row r="5074" spans="2:5" ht="50.1" customHeight="1">
      <c r="B5074" s="209">
        <v>87453</v>
      </c>
      <c r="C5074" s="116" t="s">
        <v>5057</v>
      </c>
      <c r="D5074" s="116" t="s">
        <v>6287</v>
      </c>
      <c r="E5074" s="208">
        <v>39.07</v>
      </c>
    </row>
    <row r="5075" spans="2:5" ht="50.1" customHeight="1">
      <c r="B5075" s="209">
        <v>87454</v>
      </c>
      <c r="C5075" s="116" t="s">
        <v>5058</v>
      </c>
      <c r="D5075" s="116" t="s">
        <v>6287</v>
      </c>
      <c r="E5075" s="208">
        <v>39.69</v>
      </c>
    </row>
    <row r="5076" spans="2:5" ht="50.1" customHeight="1">
      <c r="B5076" s="209">
        <v>87455</v>
      </c>
      <c r="C5076" s="116" t="s">
        <v>5059</v>
      </c>
      <c r="D5076" s="116" t="s">
        <v>6287</v>
      </c>
      <c r="E5076" s="208">
        <v>50.16</v>
      </c>
    </row>
    <row r="5077" spans="2:5" ht="50.1" customHeight="1">
      <c r="B5077" s="209">
        <v>87456</v>
      </c>
      <c r="C5077" s="116" t="s">
        <v>5060</v>
      </c>
      <c r="D5077" s="116" t="s">
        <v>6287</v>
      </c>
      <c r="E5077" s="208">
        <v>51.15</v>
      </c>
    </row>
    <row r="5078" spans="2:5" ht="50.1" customHeight="1">
      <c r="B5078" s="209">
        <v>87457</v>
      </c>
      <c r="C5078" s="116" t="s">
        <v>5061</v>
      </c>
      <c r="D5078" s="116" t="s">
        <v>6287</v>
      </c>
      <c r="E5078" s="208">
        <v>60.99</v>
      </c>
    </row>
    <row r="5079" spans="2:5" ht="50.1" customHeight="1">
      <c r="B5079" s="209">
        <v>87458</v>
      </c>
      <c r="C5079" s="116" t="s">
        <v>5062</v>
      </c>
      <c r="D5079" s="116" t="s">
        <v>6287</v>
      </c>
      <c r="E5079" s="208">
        <v>61.89</v>
      </c>
    </row>
    <row r="5080" spans="2:5" ht="50.1" customHeight="1">
      <c r="B5080" s="209">
        <v>87459</v>
      </c>
      <c r="C5080" s="116" t="s">
        <v>5063</v>
      </c>
      <c r="D5080" s="116" t="s">
        <v>6287</v>
      </c>
      <c r="E5080" s="208">
        <v>47.59</v>
      </c>
    </row>
    <row r="5081" spans="2:5" ht="50.1" customHeight="1">
      <c r="B5081" s="209">
        <v>87460</v>
      </c>
      <c r="C5081" s="116" t="s">
        <v>5064</v>
      </c>
      <c r="D5081" s="116" t="s">
        <v>6287</v>
      </c>
      <c r="E5081" s="208">
        <v>48.21</v>
      </c>
    </row>
    <row r="5082" spans="2:5" ht="50.1" customHeight="1">
      <c r="B5082" s="209">
        <v>87461</v>
      </c>
      <c r="C5082" s="116" t="s">
        <v>5065</v>
      </c>
      <c r="D5082" s="116" t="s">
        <v>6287</v>
      </c>
      <c r="E5082" s="208">
        <v>59.55</v>
      </c>
    </row>
    <row r="5083" spans="2:5" ht="50.1" customHeight="1">
      <c r="B5083" s="209">
        <v>87462</v>
      </c>
      <c r="C5083" s="116" t="s">
        <v>5066</v>
      </c>
      <c r="D5083" s="116" t="s">
        <v>6287</v>
      </c>
      <c r="E5083" s="208">
        <v>60.28</v>
      </c>
    </row>
    <row r="5084" spans="2:5" ht="50.1" customHeight="1">
      <c r="B5084" s="209">
        <v>87463</v>
      </c>
      <c r="C5084" s="116" t="s">
        <v>5067</v>
      </c>
      <c r="D5084" s="116" t="s">
        <v>6287</v>
      </c>
      <c r="E5084" s="208">
        <v>70.47</v>
      </c>
    </row>
    <row r="5085" spans="2:5" ht="50.1" customHeight="1">
      <c r="B5085" s="209">
        <v>87464</v>
      </c>
      <c r="C5085" s="116" t="s">
        <v>5068</v>
      </c>
      <c r="D5085" s="116" t="s">
        <v>6287</v>
      </c>
      <c r="E5085" s="208">
        <v>71.37</v>
      </c>
    </row>
    <row r="5086" spans="2:5" ht="50.1" customHeight="1">
      <c r="B5086" s="209">
        <v>87465</v>
      </c>
      <c r="C5086" s="116" t="s">
        <v>5069</v>
      </c>
      <c r="D5086" s="116" t="s">
        <v>6287</v>
      </c>
      <c r="E5086" s="208">
        <v>42</v>
      </c>
    </row>
    <row r="5087" spans="2:5" ht="50.1" customHeight="1">
      <c r="B5087" s="209">
        <v>87466</v>
      </c>
      <c r="C5087" s="116" t="s">
        <v>5070</v>
      </c>
      <c r="D5087" s="116" t="s">
        <v>6287</v>
      </c>
      <c r="E5087" s="208">
        <v>42.62</v>
      </c>
    </row>
    <row r="5088" spans="2:5" ht="50.1" customHeight="1">
      <c r="B5088" s="209">
        <v>87467</v>
      </c>
      <c r="C5088" s="116" t="s">
        <v>5071</v>
      </c>
      <c r="D5088" s="116" t="s">
        <v>6287</v>
      </c>
      <c r="E5088" s="208">
        <v>53.38</v>
      </c>
    </row>
    <row r="5089" spans="2:5" ht="50.1" customHeight="1">
      <c r="B5089" s="209">
        <v>87468</v>
      </c>
      <c r="C5089" s="116" t="s">
        <v>5072</v>
      </c>
      <c r="D5089" s="116" t="s">
        <v>6287</v>
      </c>
      <c r="E5089" s="208">
        <v>54.11</v>
      </c>
    </row>
    <row r="5090" spans="2:5" ht="50.1" customHeight="1">
      <c r="B5090" s="209">
        <v>87469</v>
      </c>
      <c r="C5090" s="116" t="s">
        <v>5073</v>
      </c>
      <c r="D5090" s="116" t="s">
        <v>6287</v>
      </c>
      <c r="E5090" s="208">
        <v>64.31</v>
      </c>
    </row>
    <row r="5091" spans="2:5" ht="50.1" customHeight="1">
      <c r="B5091" s="209">
        <v>87470</v>
      </c>
      <c r="C5091" s="116" t="s">
        <v>5074</v>
      </c>
      <c r="D5091" s="116" t="s">
        <v>6287</v>
      </c>
      <c r="E5091" s="208">
        <v>65.209999999999994</v>
      </c>
    </row>
    <row r="5092" spans="2:5" ht="50.1" customHeight="1">
      <c r="B5092" s="209">
        <v>89044</v>
      </c>
      <c r="C5092" s="116" t="s">
        <v>5075</v>
      </c>
      <c r="D5092" s="116" t="s">
        <v>6287</v>
      </c>
      <c r="E5092" s="208">
        <v>42.14</v>
      </c>
    </row>
    <row r="5093" spans="2:5" ht="50.1" customHeight="1">
      <c r="B5093" s="209">
        <v>89169</v>
      </c>
      <c r="C5093" s="116" t="s">
        <v>5076</v>
      </c>
      <c r="D5093" s="116" t="s">
        <v>6287</v>
      </c>
      <c r="E5093" s="208">
        <v>42.86</v>
      </c>
    </row>
    <row r="5094" spans="2:5" ht="50.1" customHeight="1">
      <c r="B5094" s="209">
        <v>89978</v>
      </c>
      <c r="C5094" s="116" t="s">
        <v>5077</v>
      </c>
      <c r="D5094" s="116" t="s">
        <v>6287</v>
      </c>
      <c r="E5094" s="208">
        <v>54.46</v>
      </c>
    </row>
    <row r="5095" spans="2:5" ht="50.1" customHeight="1">
      <c r="B5095" s="116" t="s">
        <v>5078</v>
      </c>
      <c r="C5095" s="116" t="s">
        <v>5079</v>
      </c>
      <c r="D5095" s="116" t="s">
        <v>6287</v>
      </c>
      <c r="E5095" s="208">
        <v>94.14</v>
      </c>
    </row>
    <row r="5096" spans="2:5" ht="50.1" customHeight="1">
      <c r="B5096" s="116" t="s">
        <v>5080</v>
      </c>
      <c r="C5096" s="116" t="s">
        <v>5081</v>
      </c>
      <c r="D5096" s="116" t="s">
        <v>6287</v>
      </c>
      <c r="E5096" s="208">
        <v>94.3</v>
      </c>
    </row>
    <row r="5097" spans="2:5" ht="50.1" customHeight="1">
      <c r="B5097" s="116" t="s">
        <v>5082</v>
      </c>
      <c r="C5097" s="116" t="s">
        <v>5083</v>
      </c>
      <c r="D5097" s="116" t="s">
        <v>6287</v>
      </c>
      <c r="E5097" s="208">
        <v>163.30000000000001</v>
      </c>
    </row>
    <row r="5098" spans="2:5" ht="50.1" customHeight="1">
      <c r="B5098" s="209">
        <v>89453</v>
      </c>
      <c r="C5098" s="116" t="s">
        <v>5084</v>
      </c>
      <c r="D5098" s="116" t="s">
        <v>6287</v>
      </c>
      <c r="E5098" s="208">
        <v>47.62</v>
      </c>
    </row>
    <row r="5099" spans="2:5" ht="50.1" customHeight="1">
      <c r="B5099" s="209">
        <v>89454</v>
      </c>
      <c r="C5099" s="116" t="s">
        <v>5085</v>
      </c>
      <c r="D5099" s="116" t="s">
        <v>6287</v>
      </c>
      <c r="E5099" s="208">
        <v>45.1</v>
      </c>
    </row>
    <row r="5100" spans="2:5" ht="50.1" customHeight="1">
      <c r="B5100" s="209">
        <v>89455</v>
      </c>
      <c r="C5100" s="116" t="s">
        <v>5086</v>
      </c>
      <c r="D5100" s="116" t="s">
        <v>6287</v>
      </c>
      <c r="E5100" s="208">
        <v>58.59</v>
      </c>
    </row>
    <row r="5101" spans="2:5" ht="50.1" customHeight="1">
      <c r="B5101" s="209">
        <v>89456</v>
      </c>
      <c r="C5101" s="116" t="s">
        <v>5087</v>
      </c>
      <c r="D5101" s="116" t="s">
        <v>6287</v>
      </c>
      <c r="E5101" s="208">
        <v>55.59</v>
      </c>
    </row>
    <row r="5102" spans="2:5" ht="50.1" customHeight="1">
      <c r="B5102" s="209">
        <v>89457</v>
      </c>
      <c r="C5102" s="116" t="s">
        <v>5088</v>
      </c>
      <c r="D5102" s="116" t="s">
        <v>6287</v>
      </c>
      <c r="E5102" s="208">
        <v>50.85</v>
      </c>
    </row>
    <row r="5103" spans="2:5" ht="50.1" customHeight="1">
      <c r="B5103" s="209">
        <v>89458</v>
      </c>
      <c r="C5103" s="116" t="s">
        <v>5089</v>
      </c>
      <c r="D5103" s="116" t="s">
        <v>6287</v>
      </c>
      <c r="E5103" s="208">
        <v>46.91</v>
      </c>
    </row>
    <row r="5104" spans="2:5" ht="50.1" customHeight="1">
      <c r="B5104" s="209">
        <v>89459</v>
      </c>
      <c r="C5104" s="116" t="s">
        <v>5090</v>
      </c>
      <c r="D5104" s="116" t="s">
        <v>6287</v>
      </c>
      <c r="E5104" s="208">
        <v>62.97</v>
      </c>
    </row>
    <row r="5105" spans="2:5" ht="50.1" customHeight="1">
      <c r="B5105" s="209">
        <v>89460</v>
      </c>
      <c r="C5105" s="116" t="s">
        <v>5091</v>
      </c>
      <c r="D5105" s="116" t="s">
        <v>6287</v>
      </c>
      <c r="E5105" s="208">
        <v>58.26</v>
      </c>
    </row>
    <row r="5106" spans="2:5" ht="50.1" customHeight="1">
      <c r="B5106" s="209">
        <v>89462</v>
      </c>
      <c r="C5106" s="116" t="s">
        <v>5092</v>
      </c>
      <c r="D5106" s="116" t="s">
        <v>6287</v>
      </c>
      <c r="E5106" s="208">
        <v>54.98</v>
      </c>
    </row>
    <row r="5107" spans="2:5" ht="50.1" customHeight="1">
      <c r="B5107" s="209">
        <v>89463</v>
      </c>
      <c r="C5107" s="116" t="s">
        <v>5093</v>
      </c>
      <c r="D5107" s="116" t="s">
        <v>6287</v>
      </c>
      <c r="E5107" s="208">
        <v>52.67</v>
      </c>
    </row>
    <row r="5108" spans="2:5" ht="50.1" customHeight="1">
      <c r="B5108" s="209">
        <v>89464</v>
      </c>
      <c r="C5108" s="116" t="s">
        <v>5094</v>
      </c>
      <c r="D5108" s="116" t="s">
        <v>6287</v>
      </c>
      <c r="E5108" s="208">
        <v>72.5</v>
      </c>
    </row>
    <row r="5109" spans="2:5" ht="50.1" customHeight="1">
      <c r="B5109" s="209">
        <v>89465</v>
      </c>
      <c r="C5109" s="116" t="s">
        <v>5095</v>
      </c>
      <c r="D5109" s="116" t="s">
        <v>6287</v>
      </c>
      <c r="E5109" s="208">
        <v>69.8</v>
      </c>
    </row>
    <row r="5110" spans="2:5" ht="50.1" customHeight="1">
      <c r="B5110" s="209">
        <v>89466</v>
      </c>
      <c r="C5110" s="116" t="s">
        <v>5096</v>
      </c>
      <c r="D5110" s="116" t="s">
        <v>6287</v>
      </c>
      <c r="E5110" s="208">
        <v>58.43</v>
      </c>
    </row>
    <row r="5111" spans="2:5" ht="50.1" customHeight="1">
      <c r="B5111" s="209">
        <v>89467</v>
      </c>
      <c r="C5111" s="116" t="s">
        <v>5097</v>
      </c>
      <c r="D5111" s="116" t="s">
        <v>6287</v>
      </c>
      <c r="E5111" s="208">
        <v>54.53</v>
      </c>
    </row>
    <row r="5112" spans="2:5" ht="50.1" customHeight="1">
      <c r="B5112" s="209">
        <v>89468</v>
      </c>
      <c r="C5112" s="116" t="s">
        <v>5098</v>
      </c>
      <c r="D5112" s="116" t="s">
        <v>6287</v>
      </c>
      <c r="E5112" s="208">
        <v>76.67</v>
      </c>
    </row>
    <row r="5113" spans="2:5" ht="50.1" customHeight="1">
      <c r="B5113" s="209">
        <v>89469</v>
      </c>
      <c r="C5113" s="116" t="s">
        <v>5099</v>
      </c>
      <c r="D5113" s="116" t="s">
        <v>6287</v>
      </c>
      <c r="E5113" s="208">
        <v>72.08</v>
      </c>
    </row>
    <row r="5114" spans="2:5" ht="50.1" customHeight="1">
      <c r="B5114" s="209">
        <v>89470</v>
      </c>
      <c r="C5114" s="116" t="s">
        <v>5100</v>
      </c>
      <c r="D5114" s="116" t="s">
        <v>6287</v>
      </c>
      <c r="E5114" s="208">
        <v>58.04</v>
      </c>
    </row>
    <row r="5115" spans="2:5" ht="50.1" customHeight="1">
      <c r="B5115" s="209">
        <v>89471</v>
      </c>
      <c r="C5115" s="116" t="s">
        <v>5101</v>
      </c>
      <c r="D5115" s="116" t="s">
        <v>6287</v>
      </c>
      <c r="E5115" s="208">
        <v>55.51</v>
      </c>
    </row>
    <row r="5116" spans="2:5" ht="50.1" customHeight="1">
      <c r="B5116" s="209">
        <v>89472</v>
      </c>
      <c r="C5116" s="116" t="s">
        <v>5102</v>
      </c>
      <c r="D5116" s="116" t="s">
        <v>6287</v>
      </c>
      <c r="E5116" s="208">
        <v>68.790000000000006</v>
      </c>
    </row>
    <row r="5117" spans="2:5" ht="50.1" customHeight="1">
      <c r="B5117" s="209">
        <v>89473</v>
      </c>
      <c r="C5117" s="116" t="s">
        <v>5103</v>
      </c>
      <c r="D5117" s="116" t="s">
        <v>6287</v>
      </c>
      <c r="E5117" s="208">
        <v>66</v>
      </c>
    </row>
    <row r="5118" spans="2:5" ht="50.1" customHeight="1">
      <c r="B5118" s="209">
        <v>89474</v>
      </c>
      <c r="C5118" s="116" t="s">
        <v>5104</v>
      </c>
      <c r="D5118" s="116" t="s">
        <v>6287</v>
      </c>
      <c r="E5118" s="208">
        <v>64.19</v>
      </c>
    </row>
    <row r="5119" spans="2:5" ht="50.1" customHeight="1">
      <c r="B5119" s="209">
        <v>89475</v>
      </c>
      <c r="C5119" s="116" t="s">
        <v>5105</v>
      </c>
      <c r="D5119" s="116" t="s">
        <v>6287</v>
      </c>
      <c r="E5119" s="208">
        <v>58.92</v>
      </c>
    </row>
    <row r="5120" spans="2:5" ht="50.1" customHeight="1">
      <c r="B5120" s="209">
        <v>89476</v>
      </c>
      <c r="C5120" s="116" t="s">
        <v>5106</v>
      </c>
      <c r="D5120" s="116" t="s">
        <v>6287</v>
      </c>
      <c r="E5120" s="208">
        <v>76.3</v>
      </c>
    </row>
    <row r="5121" spans="2:5" ht="50.1" customHeight="1">
      <c r="B5121" s="209">
        <v>89477</v>
      </c>
      <c r="C5121" s="116" t="s">
        <v>5107</v>
      </c>
      <c r="D5121" s="116" t="s">
        <v>6287</v>
      </c>
      <c r="E5121" s="208">
        <v>70.430000000000007</v>
      </c>
    </row>
    <row r="5122" spans="2:5" ht="50.1" customHeight="1">
      <c r="B5122" s="209">
        <v>89478</v>
      </c>
      <c r="C5122" s="116" t="s">
        <v>5108</v>
      </c>
      <c r="D5122" s="116" t="s">
        <v>6287</v>
      </c>
      <c r="E5122" s="208">
        <v>65.58</v>
      </c>
    </row>
    <row r="5123" spans="2:5" ht="50.1" customHeight="1">
      <c r="B5123" s="209">
        <v>89479</v>
      </c>
      <c r="C5123" s="116" t="s">
        <v>5109</v>
      </c>
      <c r="D5123" s="116" t="s">
        <v>6287</v>
      </c>
      <c r="E5123" s="208">
        <v>63.27</v>
      </c>
    </row>
    <row r="5124" spans="2:5" ht="50.1" customHeight="1">
      <c r="B5124" s="209">
        <v>89480</v>
      </c>
      <c r="C5124" s="116" t="s">
        <v>5110</v>
      </c>
      <c r="D5124" s="116" t="s">
        <v>6287</v>
      </c>
      <c r="E5124" s="208">
        <v>82.9</v>
      </c>
    </row>
    <row r="5125" spans="2:5" ht="50.1" customHeight="1">
      <c r="B5125" s="209">
        <v>89483</v>
      </c>
      <c r="C5125" s="116" t="s">
        <v>5111</v>
      </c>
      <c r="D5125" s="116" t="s">
        <v>6287</v>
      </c>
      <c r="E5125" s="208">
        <v>80.38</v>
      </c>
    </row>
    <row r="5126" spans="2:5" ht="50.1" customHeight="1">
      <c r="B5126" s="209">
        <v>89484</v>
      </c>
      <c r="C5126" s="116" t="s">
        <v>5112</v>
      </c>
      <c r="D5126" s="116" t="s">
        <v>6287</v>
      </c>
      <c r="E5126" s="208">
        <v>71.959999999999994</v>
      </c>
    </row>
    <row r="5127" spans="2:5" ht="50.1" customHeight="1">
      <c r="B5127" s="209">
        <v>89486</v>
      </c>
      <c r="C5127" s="116" t="s">
        <v>5113</v>
      </c>
      <c r="D5127" s="116" t="s">
        <v>6287</v>
      </c>
      <c r="E5127" s="208">
        <v>66.930000000000007</v>
      </c>
    </row>
    <row r="5128" spans="2:5" ht="50.1" customHeight="1">
      <c r="B5128" s="209">
        <v>89487</v>
      </c>
      <c r="C5128" s="116" t="s">
        <v>5114</v>
      </c>
      <c r="D5128" s="116" t="s">
        <v>6287</v>
      </c>
      <c r="E5128" s="208">
        <v>90.18</v>
      </c>
    </row>
    <row r="5129" spans="2:5" ht="50.1" customHeight="1">
      <c r="B5129" s="209">
        <v>89488</v>
      </c>
      <c r="C5129" s="116" t="s">
        <v>5115</v>
      </c>
      <c r="D5129" s="116" t="s">
        <v>6287</v>
      </c>
      <c r="E5129" s="208">
        <v>84.44</v>
      </c>
    </row>
    <row r="5130" spans="2:5" ht="50.1" customHeight="1">
      <c r="B5130" s="209">
        <v>91815</v>
      </c>
      <c r="C5130" s="116" t="s">
        <v>5116</v>
      </c>
      <c r="D5130" s="116" t="s">
        <v>6287</v>
      </c>
      <c r="E5130" s="208">
        <v>47.53</v>
      </c>
    </row>
    <row r="5131" spans="2:5" ht="50.1" customHeight="1">
      <c r="B5131" s="209">
        <v>91816</v>
      </c>
      <c r="C5131" s="116" t="s">
        <v>5117</v>
      </c>
      <c r="D5131" s="116" t="s">
        <v>6287</v>
      </c>
      <c r="E5131" s="208">
        <v>55.04</v>
      </c>
    </row>
    <row r="5132" spans="2:5" ht="50.1" customHeight="1">
      <c r="B5132" s="209">
        <v>72139</v>
      </c>
      <c r="C5132" s="116" t="s">
        <v>5118</v>
      </c>
      <c r="D5132" s="116" t="s">
        <v>6287</v>
      </c>
      <c r="E5132" s="208">
        <v>420.64</v>
      </c>
    </row>
    <row r="5133" spans="2:5" ht="50.1" customHeight="1">
      <c r="B5133" s="209">
        <v>72175</v>
      </c>
      <c r="C5133" s="116" t="s">
        <v>5119</v>
      </c>
      <c r="D5133" s="116" t="s">
        <v>6287</v>
      </c>
      <c r="E5133" s="208">
        <v>423.64</v>
      </c>
    </row>
    <row r="5134" spans="2:5" ht="50.1" customHeight="1">
      <c r="B5134" s="209">
        <v>72176</v>
      </c>
      <c r="C5134" s="116" t="s">
        <v>5120</v>
      </c>
      <c r="D5134" s="116" t="s">
        <v>6287</v>
      </c>
      <c r="E5134" s="208">
        <v>426.64</v>
      </c>
    </row>
    <row r="5135" spans="2:5" ht="50.1" customHeight="1">
      <c r="B5135" s="209">
        <v>72178</v>
      </c>
      <c r="C5135" s="116" t="s">
        <v>5121</v>
      </c>
      <c r="D5135" s="116" t="s">
        <v>6287</v>
      </c>
      <c r="E5135" s="208">
        <v>20.010000000000002</v>
      </c>
    </row>
    <row r="5136" spans="2:5" ht="50.1" customHeight="1">
      <c r="B5136" s="209">
        <v>72179</v>
      </c>
      <c r="C5136" s="116" t="s">
        <v>5122</v>
      </c>
      <c r="D5136" s="116" t="s">
        <v>6287</v>
      </c>
      <c r="E5136" s="208">
        <v>46.42</v>
      </c>
    </row>
    <row r="5137" spans="2:5" ht="50.1" customHeight="1">
      <c r="B5137" s="209">
        <v>72180</v>
      </c>
      <c r="C5137" s="116" t="s">
        <v>5123</v>
      </c>
      <c r="D5137" s="116" t="s">
        <v>6287</v>
      </c>
      <c r="E5137" s="208">
        <v>12.81</v>
      </c>
    </row>
    <row r="5138" spans="2:5" ht="50.1" customHeight="1">
      <c r="B5138" s="209">
        <v>72181</v>
      </c>
      <c r="C5138" s="116" t="s">
        <v>5124</v>
      </c>
      <c r="D5138" s="116" t="s">
        <v>6287</v>
      </c>
      <c r="E5138" s="208">
        <v>26.02</v>
      </c>
    </row>
    <row r="5139" spans="2:5" ht="50.1" customHeight="1">
      <c r="B5139" s="116" t="s">
        <v>5125</v>
      </c>
      <c r="C5139" s="116" t="s">
        <v>5126</v>
      </c>
      <c r="D5139" s="116" t="s">
        <v>6287</v>
      </c>
      <c r="E5139" s="208">
        <v>251.02</v>
      </c>
    </row>
    <row r="5140" spans="2:5" ht="50.1" customHeight="1">
      <c r="B5140" s="116" t="s">
        <v>5127</v>
      </c>
      <c r="C5140" s="116" t="s">
        <v>5128</v>
      </c>
      <c r="D5140" s="116" t="s">
        <v>6287</v>
      </c>
      <c r="E5140" s="208">
        <v>197.17</v>
      </c>
    </row>
    <row r="5141" spans="2:5" ht="50.1" customHeight="1">
      <c r="B5141" s="116" t="s">
        <v>5129</v>
      </c>
      <c r="C5141" s="116" t="s">
        <v>5130</v>
      </c>
      <c r="D5141" s="116" t="s">
        <v>6287</v>
      </c>
      <c r="E5141" s="208">
        <v>527.57000000000005</v>
      </c>
    </row>
    <row r="5142" spans="2:5" ht="50.1" customHeight="1">
      <c r="B5142" s="209">
        <v>79627</v>
      </c>
      <c r="C5142" s="116" t="s">
        <v>5131</v>
      </c>
      <c r="D5142" s="116" t="s">
        <v>6287</v>
      </c>
      <c r="E5142" s="208">
        <v>607.12</v>
      </c>
    </row>
    <row r="5143" spans="2:5" ht="50.1" customHeight="1">
      <c r="B5143" s="209">
        <v>96358</v>
      </c>
      <c r="C5143" s="116" t="s">
        <v>5132</v>
      </c>
      <c r="D5143" s="116" t="s">
        <v>6287</v>
      </c>
      <c r="E5143" s="208">
        <v>75.91</v>
      </c>
    </row>
    <row r="5144" spans="2:5" ht="50.1" customHeight="1">
      <c r="B5144" s="209">
        <v>96359</v>
      </c>
      <c r="C5144" s="116" t="s">
        <v>5133</v>
      </c>
      <c r="D5144" s="116" t="s">
        <v>6287</v>
      </c>
      <c r="E5144" s="208">
        <v>82.56</v>
      </c>
    </row>
    <row r="5145" spans="2:5" ht="50.1" customHeight="1">
      <c r="B5145" s="209">
        <v>96360</v>
      </c>
      <c r="C5145" s="116" t="s">
        <v>5134</v>
      </c>
      <c r="D5145" s="116" t="s">
        <v>6287</v>
      </c>
      <c r="E5145" s="208">
        <v>93.97</v>
      </c>
    </row>
    <row r="5146" spans="2:5" ht="50.1" customHeight="1">
      <c r="B5146" s="209">
        <v>96361</v>
      </c>
      <c r="C5146" s="116" t="s">
        <v>5135</v>
      </c>
      <c r="D5146" s="116" t="s">
        <v>6287</v>
      </c>
      <c r="E5146" s="208">
        <v>106.84</v>
      </c>
    </row>
    <row r="5147" spans="2:5" ht="50.1" customHeight="1">
      <c r="B5147" s="209">
        <v>96362</v>
      </c>
      <c r="C5147" s="116" t="s">
        <v>5136</v>
      </c>
      <c r="D5147" s="116" t="s">
        <v>6287</v>
      </c>
      <c r="E5147" s="208">
        <v>100.9</v>
      </c>
    </row>
    <row r="5148" spans="2:5" ht="50.1" customHeight="1">
      <c r="B5148" s="209">
        <v>96363</v>
      </c>
      <c r="C5148" s="116" t="s">
        <v>5137</v>
      </c>
      <c r="D5148" s="116" t="s">
        <v>6287</v>
      </c>
      <c r="E5148" s="208">
        <v>107.86</v>
      </c>
    </row>
    <row r="5149" spans="2:5" ht="50.1" customHeight="1">
      <c r="B5149" s="209">
        <v>96364</v>
      </c>
      <c r="C5149" s="116" t="s">
        <v>5138</v>
      </c>
      <c r="D5149" s="116" t="s">
        <v>6287</v>
      </c>
      <c r="E5149" s="208">
        <v>118.97</v>
      </c>
    </row>
    <row r="5150" spans="2:5" ht="50.1" customHeight="1">
      <c r="B5150" s="209">
        <v>96365</v>
      </c>
      <c r="C5150" s="116" t="s">
        <v>5139</v>
      </c>
      <c r="D5150" s="116" t="s">
        <v>6287</v>
      </c>
      <c r="E5150" s="208">
        <v>132.13</v>
      </c>
    </row>
    <row r="5151" spans="2:5" ht="50.1" customHeight="1">
      <c r="B5151" s="209">
        <v>96366</v>
      </c>
      <c r="C5151" s="116" t="s">
        <v>5140</v>
      </c>
      <c r="D5151" s="116" t="s">
        <v>6287</v>
      </c>
      <c r="E5151" s="208">
        <v>125.9</v>
      </c>
    </row>
    <row r="5152" spans="2:5" ht="50.1" customHeight="1">
      <c r="B5152" s="209">
        <v>96367</v>
      </c>
      <c r="C5152" s="116" t="s">
        <v>5141</v>
      </c>
      <c r="D5152" s="116" t="s">
        <v>6287</v>
      </c>
      <c r="E5152" s="208">
        <v>133.13</v>
      </c>
    </row>
    <row r="5153" spans="2:5" ht="50.1" customHeight="1">
      <c r="B5153" s="209">
        <v>96368</v>
      </c>
      <c r="C5153" s="116" t="s">
        <v>5142</v>
      </c>
      <c r="D5153" s="116" t="s">
        <v>6287</v>
      </c>
      <c r="E5153" s="208">
        <v>143.97999999999999</v>
      </c>
    </row>
    <row r="5154" spans="2:5" ht="50.1" customHeight="1">
      <c r="B5154" s="209">
        <v>96369</v>
      </c>
      <c r="C5154" s="116" t="s">
        <v>5143</v>
      </c>
      <c r="D5154" s="116" t="s">
        <v>6287</v>
      </c>
      <c r="E5154" s="208">
        <v>157.41</v>
      </c>
    </row>
    <row r="5155" spans="2:5" ht="50.1" customHeight="1">
      <c r="B5155" s="209">
        <v>96370</v>
      </c>
      <c r="C5155" s="116" t="s">
        <v>5144</v>
      </c>
      <c r="D5155" s="116" t="s">
        <v>6287</v>
      </c>
      <c r="E5155" s="208">
        <v>47.4</v>
      </c>
    </row>
    <row r="5156" spans="2:5" ht="50.1" customHeight="1">
      <c r="B5156" s="209">
        <v>96371</v>
      </c>
      <c r="C5156" s="116" t="s">
        <v>5145</v>
      </c>
      <c r="D5156" s="116" t="s">
        <v>6287</v>
      </c>
      <c r="E5156" s="208">
        <v>53.89</v>
      </c>
    </row>
    <row r="5157" spans="2:5" ht="50.1" customHeight="1">
      <c r="B5157" s="209">
        <v>96372</v>
      </c>
      <c r="C5157" s="116" t="s">
        <v>5146</v>
      </c>
      <c r="D5157" s="116" t="s">
        <v>6287</v>
      </c>
      <c r="E5157" s="208">
        <v>15.45</v>
      </c>
    </row>
    <row r="5158" spans="2:5" ht="50.1" customHeight="1">
      <c r="B5158" s="209">
        <v>96373</v>
      </c>
      <c r="C5158" s="116" t="s">
        <v>5147</v>
      </c>
      <c r="D5158" s="116" t="s">
        <v>6465</v>
      </c>
      <c r="E5158" s="208">
        <v>6.28</v>
      </c>
    </row>
    <row r="5159" spans="2:5" ht="50.1" customHeight="1">
      <c r="B5159" s="209">
        <v>96374</v>
      </c>
      <c r="C5159" s="116" t="s">
        <v>5148</v>
      </c>
      <c r="D5159" s="116" t="s">
        <v>6465</v>
      </c>
      <c r="E5159" s="208">
        <v>27.83</v>
      </c>
    </row>
    <row r="5160" spans="2:5" ht="50.1" customHeight="1">
      <c r="B5160" s="116" t="s">
        <v>5149</v>
      </c>
      <c r="C5160" s="116" t="s">
        <v>5150</v>
      </c>
      <c r="D5160" s="116" t="s">
        <v>6287</v>
      </c>
      <c r="E5160" s="208">
        <v>47.28</v>
      </c>
    </row>
    <row r="5161" spans="2:5" ht="50.1" customHeight="1">
      <c r="B5161" s="116" t="s">
        <v>5151</v>
      </c>
      <c r="C5161" s="116" t="s">
        <v>5152</v>
      </c>
      <c r="D5161" s="116" t="s">
        <v>6287</v>
      </c>
      <c r="E5161" s="208">
        <v>96.53</v>
      </c>
    </row>
    <row r="5162" spans="2:5" ht="50.1" customHeight="1">
      <c r="B5162" s="116" t="s">
        <v>5153</v>
      </c>
      <c r="C5162" s="116" t="s">
        <v>5154</v>
      </c>
      <c r="D5162" s="116" t="s">
        <v>6287</v>
      </c>
      <c r="E5162" s="208">
        <v>45.98</v>
      </c>
    </row>
    <row r="5163" spans="2:5" ht="50.1" customHeight="1">
      <c r="B5163" s="116" t="s">
        <v>5155</v>
      </c>
      <c r="C5163" s="116" t="s">
        <v>5156</v>
      </c>
      <c r="D5163" s="116" t="s">
        <v>6287</v>
      </c>
      <c r="E5163" s="208">
        <v>35.94</v>
      </c>
    </row>
    <row r="5164" spans="2:5" ht="50.1" customHeight="1">
      <c r="B5164" s="209">
        <v>83694</v>
      </c>
      <c r="C5164" s="116" t="s">
        <v>5157</v>
      </c>
      <c r="D5164" s="116" t="s">
        <v>6287</v>
      </c>
      <c r="E5164" s="208">
        <v>13.79</v>
      </c>
    </row>
    <row r="5165" spans="2:5" ht="50.1" customHeight="1">
      <c r="B5165" s="116" t="s">
        <v>5158</v>
      </c>
      <c r="C5165" s="116" t="s">
        <v>5159</v>
      </c>
      <c r="D5165" s="116" t="s">
        <v>6287</v>
      </c>
      <c r="E5165" s="208">
        <v>22.98</v>
      </c>
    </row>
    <row r="5166" spans="2:5" ht="50.1" customHeight="1">
      <c r="B5166" s="209">
        <v>83771</v>
      </c>
      <c r="C5166" s="116" t="s">
        <v>5160</v>
      </c>
      <c r="D5166" s="116" t="s">
        <v>25</v>
      </c>
      <c r="E5166" s="208">
        <v>6.97</v>
      </c>
    </row>
    <row r="5167" spans="2:5" ht="50.1" customHeight="1">
      <c r="B5167" s="209">
        <v>92970</v>
      </c>
      <c r="C5167" s="116" t="s">
        <v>14</v>
      </c>
      <c r="D5167" s="116" t="s">
        <v>6287</v>
      </c>
      <c r="E5167" s="208">
        <v>11.35</v>
      </c>
    </row>
    <row r="5168" spans="2:5" ht="50.1" customHeight="1">
      <c r="B5168" s="209">
        <v>72916</v>
      </c>
      <c r="C5168" s="116" t="s">
        <v>5161</v>
      </c>
      <c r="D5168" s="116" t="s">
        <v>25</v>
      </c>
      <c r="E5168" s="208">
        <v>25.39</v>
      </c>
    </row>
    <row r="5169" spans="2:5" ht="50.1" customHeight="1">
      <c r="B5169" s="209">
        <v>72919</v>
      </c>
      <c r="C5169" s="116" t="s">
        <v>5162</v>
      </c>
      <c r="D5169" s="116" t="s">
        <v>25</v>
      </c>
      <c r="E5169" s="208">
        <v>35.58</v>
      </c>
    </row>
    <row r="5170" spans="2:5" ht="50.1" customHeight="1">
      <c r="B5170" s="209">
        <v>72922</v>
      </c>
      <c r="C5170" s="116" t="s">
        <v>5163</v>
      </c>
      <c r="D5170" s="116" t="s">
        <v>25</v>
      </c>
      <c r="E5170" s="208">
        <v>48.16</v>
      </c>
    </row>
    <row r="5171" spans="2:5" ht="50.1" customHeight="1">
      <c r="B5171" s="209">
        <v>72923</v>
      </c>
      <c r="C5171" s="116" t="s">
        <v>5164</v>
      </c>
      <c r="D5171" s="116" t="s">
        <v>25</v>
      </c>
      <c r="E5171" s="208">
        <v>70.88</v>
      </c>
    </row>
    <row r="5172" spans="2:5" ht="50.1" customHeight="1">
      <c r="B5172" s="209">
        <v>72924</v>
      </c>
      <c r="C5172" s="116" t="s">
        <v>16</v>
      </c>
      <c r="D5172" s="116" t="s">
        <v>25</v>
      </c>
      <c r="E5172" s="208">
        <v>60.57</v>
      </c>
    </row>
    <row r="5173" spans="2:5" ht="50.1" customHeight="1">
      <c r="B5173" s="209">
        <v>72961</v>
      </c>
      <c r="C5173" s="116" t="s">
        <v>15</v>
      </c>
      <c r="D5173" s="116" t="s">
        <v>6287</v>
      </c>
      <c r="E5173" s="208">
        <v>1.25</v>
      </c>
    </row>
    <row r="5174" spans="2:5" ht="50.1" customHeight="1">
      <c r="B5174" s="209">
        <v>96387</v>
      </c>
      <c r="C5174" s="116" t="s">
        <v>5165</v>
      </c>
      <c r="D5174" s="116" t="s">
        <v>25</v>
      </c>
      <c r="E5174" s="208">
        <v>6.45</v>
      </c>
    </row>
    <row r="5175" spans="2:5" ht="50.1" customHeight="1">
      <c r="B5175" s="209">
        <v>96388</v>
      </c>
      <c r="C5175" s="116" t="s">
        <v>5166</v>
      </c>
      <c r="D5175" s="116" t="s">
        <v>25</v>
      </c>
      <c r="E5175" s="208">
        <v>6.16</v>
      </c>
    </row>
    <row r="5176" spans="2:5" ht="50.1" customHeight="1">
      <c r="B5176" s="209">
        <v>96389</v>
      </c>
      <c r="C5176" s="116" t="s">
        <v>5167</v>
      </c>
      <c r="D5176" s="116" t="s">
        <v>25</v>
      </c>
      <c r="E5176" s="208">
        <v>25.7</v>
      </c>
    </row>
    <row r="5177" spans="2:5" ht="50.1" customHeight="1">
      <c r="B5177" s="209">
        <v>96390</v>
      </c>
      <c r="C5177" s="116" t="s">
        <v>5168</v>
      </c>
      <c r="D5177" s="116" t="s">
        <v>25</v>
      </c>
      <c r="E5177" s="208">
        <v>42.37</v>
      </c>
    </row>
    <row r="5178" spans="2:5" ht="50.1" customHeight="1">
      <c r="B5178" s="209">
        <v>96391</v>
      </c>
      <c r="C5178" s="116" t="s">
        <v>5169</v>
      </c>
      <c r="D5178" s="116" t="s">
        <v>25</v>
      </c>
      <c r="E5178" s="208">
        <v>58.83</v>
      </c>
    </row>
    <row r="5179" spans="2:5" ht="50.1" customHeight="1">
      <c r="B5179" s="209">
        <v>96392</v>
      </c>
      <c r="C5179" s="116" t="s">
        <v>5170</v>
      </c>
      <c r="D5179" s="116" t="s">
        <v>25</v>
      </c>
      <c r="E5179" s="208">
        <v>78.290000000000006</v>
      </c>
    </row>
    <row r="5180" spans="2:5" ht="50.1" customHeight="1">
      <c r="B5180" s="209">
        <v>96396</v>
      </c>
      <c r="C5180" s="116" t="s">
        <v>17</v>
      </c>
      <c r="D5180" s="116" t="s">
        <v>25</v>
      </c>
      <c r="E5180" s="208">
        <v>121.61</v>
      </c>
    </row>
    <row r="5181" spans="2:5" ht="50.1" customHeight="1">
      <c r="B5181" s="209">
        <v>96397</v>
      </c>
      <c r="C5181" s="116" t="s">
        <v>5171</v>
      </c>
      <c r="D5181" s="116" t="s">
        <v>25</v>
      </c>
      <c r="E5181" s="208">
        <v>150.32</v>
      </c>
    </row>
    <row r="5182" spans="2:5" ht="50.1" customHeight="1">
      <c r="B5182" s="209">
        <v>96398</v>
      </c>
      <c r="C5182" s="116" t="s">
        <v>5172</v>
      </c>
      <c r="D5182" s="116" t="s">
        <v>25</v>
      </c>
      <c r="E5182" s="208">
        <v>162.47999999999999</v>
      </c>
    </row>
    <row r="5183" spans="2:5" ht="50.1" customHeight="1">
      <c r="B5183" s="209">
        <v>96399</v>
      </c>
      <c r="C5183" s="116" t="s">
        <v>5173</v>
      </c>
      <c r="D5183" s="116" t="s">
        <v>25</v>
      </c>
      <c r="E5183" s="208">
        <v>100.44</v>
      </c>
    </row>
    <row r="5184" spans="2:5" ht="50.1" customHeight="1">
      <c r="B5184" s="209">
        <v>96400</v>
      </c>
      <c r="C5184" s="116" t="s">
        <v>5174</v>
      </c>
      <c r="D5184" s="116" t="s">
        <v>25</v>
      </c>
      <c r="E5184" s="208">
        <v>109.6</v>
      </c>
    </row>
    <row r="5185" spans="2:5" ht="50.1" customHeight="1">
      <c r="B5185" s="209">
        <v>96401</v>
      </c>
      <c r="C5185" s="116" t="s">
        <v>5175</v>
      </c>
      <c r="D5185" s="116" t="s">
        <v>6287</v>
      </c>
      <c r="E5185" s="208">
        <v>6.24</v>
      </c>
    </row>
    <row r="5186" spans="2:5" ht="50.1" customHeight="1">
      <c r="B5186" s="209">
        <v>96402</v>
      </c>
      <c r="C5186" s="116" t="s">
        <v>5176</v>
      </c>
      <c r="D5186" s="116" t="s">
        <v>6287</v>
      </c>
      <c r="E5186" s="208">
        <v>1.32</v>
      </c>
    </row>
    <row r="5187" spans="2:5" ht="50.1" customHeight="1">
      <c r="B5187" s="209">
        <v>72799</v>
      </c>
      <c r="C5187" s="116" t="s">
        <v>5177</v>
      </c>
      <c r="D5187" s="116" t="s">
        <v>6287</v>
      </c>
      <c r="E5187" s="208">
        <v>73.5</v>
      </c>
    </row>
    <row r="5188" spans="2:5" ht="50.1" customHeight="1">
      <c r="B5188" s="209">
        <v>72942</v>
      </c>
      <c r="C5188" s="116" t="s">
        <v>5178</v>
      </c>
      <c r="D5188" s="116" t="s">
        <v>6287</v>
      </c>
      <c r="E5188" s="208">
        <v>1.62</v>
      </c>
    </row>
    <row r="5189" spans="2:5" ht="50.1" customHeight="1">
      <c r="B5189" s="209">
        <v>72943</v>
      </c>
      <c r="C5189" s="116" t="s">
        <v>5179</v>
      </c>
      <c r="D5189" s="116" t="s">
        <v>6287</v>
      </c>
      <c r="E5189" s="208">
        <v>1.76</v>
      </c>
    </row>
    <row r="5190" spans="2:5" ht="50.1" customHeight="1">
      <c r="B5190" s="209">
        <v>72972</v>
      </c>
      <c r="C5190" s="116" t="s">
        <v>5180</v>
      </c>
      <c r="D5190" s="116" t="s">
        <v>6287</v>
      </c>
      <c r="E5190" s="208">
        <v>0.71</v>
      </c>
    </row>
    <row r="5191" spans="2:5" ht="50.1" customHeight="1">
      <c r="B5191" s="209">
        <v>72973</v>
      </c>
      <c r="C5191" s="116" t="s">
        <v>5181</v>
      </c>
      <c r="D5191" s="116" t="s">
        <v>6465</v>
      </c>
      <c r="E5191" s="208">
        <v>1.33</v>
      </c>
    </row>
    <row r="5192" spans="2:5" ht="50.1" customHeight="1">
      <c r="B5192" s="209">
        <v>72974</v>
      </c>
      <c r="C5192" s="116" t="s">
        <v>5182</v>
      </c>
      <c r="D5192" s="116" t="s">
        <v>6287</v>
      </c>
      <c r="E5192" s="208">
        <v>4.45</v>
      </c>
    </row>
    <row r="5193" spans="2:5" ht="50.1" customHeight="1">
      <c r="B5193" s="209">
        <v>72975</v>
      </c>
      <c r="C5193" s="116" t="s">
        <v>5183</v>
      </c>
      <c r="D5193" s="116" t="s">
        <v>6287</v>
      </c>
      <c r="E5193" s="208">
        <v>0.5</v>
      </c>
    </row>
    <row r="5194" spans="2:5" ht="50.1" customHeight="1">
      <c r="B5194" s="209">
        <v>72978</v>
      </c>
      <c r="C5194" s="116" t="s">
        <v>5184</v>
      </c>
      <c r="D5194" s="116" t="s">
        <v>6465</v>
      </c>
      <c r="E5194" s="208">
        <v>4.45</v>
      </c>
    </row>
    <row r="5195" spans="2:5" ht="50.1" customHeight="1">
      <c r="B5195" s="209">
        <v>72979</v>
      </c>
      <c r="C5195" s="116" t="s">
        <v>5185</v>
      </c>
      <c r="D5195" s="116" t="s">
        <v>6287</v>
      </c>
      <c r="E5195" s="208">
        <v>8.51</v>
      </c>
    </row>
    <row r="5196" spans="2:5" ht="50.1" customHeight="1">
      <c r="B5196" s="116" t="s">
        <v>5186</v>
      </c>
      <c r="C5196" s="116" t="s">
        <v>5187</v>
      </c>
      <c r="D5196" s="116" t="s">
        <v>6287</v>
      </c>
      <c r="E5196" s="208">
        <v>4.1100000000000003</v>
      </c>
    </row>
    <row r="5197" spans="2:5" ht="50.1" customHeight="1">
      <c r="B5197" s="116" t="s">
        <v>5188</v>
      </c>
      <c r="C5197" s="116" t="s">
        <v>5189</v>
      </c>
      <c r="D5197" s="116" t="s">
        <v>25</v>
      </c>
      <c r="E5197" s="208">
        <v>755.61</v>
      </c>
    </row>
    <row r="5198" spans="2:5" ht="50.1" customHeight="1">
      <c r="B5198" s="116" t="s">
        <v>5190</v>
      </c>
      <c r="C5198" s="116" t="s">
        <v>5191</v>
      </c>
      <c r="D5198" s="116" t="s">
        <v>25</v>
      </c>
      <c r="E5198" s="208">
        <v>593.57000000000005</v>
      </c>
    </row>
    <row r="5199" spans="2:5" ht="50.1" customHeight="1">
      <c r="B5199" s="209">
        <v>92391</v>
      </c>
      <c r="C5199" s="116" t="s">
        <v>5192</v>
      </c>
      <c r="D5199" s="116" t="s">
        <v>6287</v>
      </c>
      <c r="E5199" s="208">
        <v>51.2</v>
      </c>
    </row>
    <row r="5200" spans="2:5" ht="50.1" customHeight="1">
      <c r="B5200" s="209">
        <v>92392</v>
      </c>
      <c r="C5200" s="116" t="s">
        <v>5193</v>
      </c>
      <c r="D5200" s="116" t="s">
        <v>6287</v>
      </c>
      <c r="E5200" s="208">
        <v>53.72</v>
      </c>
    </row>
    <row r="5201" spans="2:5" ht="50.1" customHeight="1">
      <c r="B5201" s="209">
        <v>92393</v>
      </c>
      <c r="C5201" s="116" t="s">
        <v>20</v>
      </c>
      <c r="D5201" s="116" t="s">
        <v>6287</v>
      </c>
      <c r="E5201" s="208">
        <v>45.91</v>
      </c>
    </row>
    <row r="5202" spans="2:5" ht="50.1" customHeight="1">
      <c r="B5202" s="209">
        <v>92394</v>
      </c>
      <c r="C5202" s="116" t="s">
        <v>5194</v>
      </c>
      <c r="D5202" s="116" t="s">
        <v>6287</v>
      </c>
      <c r="E5202" s="208">
        <v>49.18</v>
      </c>
    </row>
    <row r="5203" spans="2:5" ht="50.1" customHeight="1">
      <c r="B5203" s="209">
        <v>92395</v>
      </c>
      <c r="C5203" s="116" t="s">
        <v>5195</v>
      </c>
      <c r="D5203" s="116" t="s">
        <v>6287</v>
      </c>
      <c r="E5203" s="208">
        <v>62.01</v>
      </c>
    </row>
    <row r="5204" spans="2:5" ht="50.1" customHeight="1">
      <c r="B5204" s="209">
        <v>92396</v>
      </c>
      <c r="C5204" s="116" t="s">
        <v>5196</v>
      </c>
      <c r="D5204" s="116" t="s">
        <v>6287</v>
      </c>
      <c r="E5204" s="208">
        <v>53.98</v>
      </c>
    </row>
    <row r="5205" spans="2:5" ht="50.1" customHeight="1">
      <c r="B5205" s="209">
        <v>92397</v>
      </c>
      <c r="C5205" s="116" t="s">
        <v>5197</v>
      </c>
      <c r="D5205" s="116" t="s">
        <v>6287</v>
      </c>
      <c r="E5205" s="208">
        <v>45.22</v>
      </c>
    </row>
    <row r="5206" spans="2:5" ht="50.1" customHeight="1">
      <c r="B5206" s="209">
        <v>92398</v>
      </c>
      <c r="C5206" s="116" t="s">
        <v>5198</v>
      </c>
      <c r="D5206" s="116" t="s">
        <v>6287</v>
      </c>
      <c r="E5206" s="208">
        <v>50.6</v>
      </c>
    </row>
    <row r="5207" spans="2:5" ht="50.1" customHeight="1">
      <c r="B5207" s="209">
        <v>92399</v>
      </c>
      <c r="C5207" s="116" t="s">
        <v>5199</v>
      </c>
      <c r="D5207" s="116" t="s">
        <v>6287</v>
      </c>
      <c r="E5207" s="208">
        <v>51.57</v>
      </c>
    </row>
    <row r="5208" spans="2:5" ht="50.1" customHeight="1">
      <c r="B5208" s="209">
        <v>92400</v>
      </c>
      <c r="C5208" s="116" t="s">
        <v>5200</v>
      </c>
      <c r="D5208" s="116" t="s">
        <v>6287</v>
      </c>
      <c r="E5208" s="208">
        <v>61.82</v>
      </c>
    </row>
    <row r="5209" spans="2:5" ht="50.1" customHeight="1">
      <c r="B5209" s="209">
        <v>92401</v>
      </c>
      <c r="C5209" s="116" t="s">
        <v>5201</v>
      </c>
      <c r="D5209" s="116" t="s">
        <v>6287</v>
      </c>
      <c r="E5209" s="208">
        <v>62.88</v>
      </c>
    </row>
    <row r="5210" spans="2:5" ht="50.1" customHeight="1">
      <c r="B5210" s="209">
        <v>92402</v>
      </c>
      <c r="C5210" s="116" t="s">
        <v>5202</v>
      </c>
      <c r="D5210" s="116" t="s">
        <v>6287</v>
      </c>
      <c r="E5210" s="208">
        <v>55.2</v>
      </c>
    </row>
    <row r="5211" spans="2:5" ht="50.1" customHeight="1">
      <c r="B5211" s="209">
        <v>92403</v>
      </c>
      <c r="C5211" s="116" t="s">
        <v>5203</v>
      </c>
      <c r="D5211" s="116" t="s">
        <v>6287</v>
      </c>
      <c r="E5211" s="208">
        <v>46.32</v>
      </c>
    </row>
    <row r="5212" spans="2:5" ht="50.1" customHeight="1">
      <c r="B5212" s="209">
        <v>92404</v>
      </c>
      <c r="C5212" s="116" t="s">
        <v>5204</v>
      </c>
      <c r="D5212" s="116" t="s">
        <v>6287</v>
      </c>
      <c r="E5212" s="208">
        <v>51.71</v>
      </c>
    </row>
    <row r="5213" spans="2:5" ht="50.1" customHeight="1">
      <c r="B5213" s="209">
        <v>92405</v>
      </c>
      <c r="C5213" s="116" t="s">
        <v>5205</v>
      </c>
      <c r="D5213" s="116" t="s">
        <v>6287</v>
      </c>
      <c r="E5213" s="208">
        <v>52.66</v>
      </c>
    </row>
    <row r="5214" spans="2:5" ht="50.1" customHeight="1">
      <c r="B5214" s="209">
        <v>92406</v>
      </c>
      <c r="C5214" s="116" t="s">
        <v>5206</v>
      </c>
      <c r="D5214" s="116" t="s">
        <v>6287</v>
      </c>
      <c r="E5214" s="208">
        <v>62.95</v>
      </c>
    </row>
    <row r="5215" spans="2:5" ht="50.1" customHeight="1">
      <c r="B5215" s="209">
        <v>92407</v>
      </c>
      <c r="C5215" s="116" t="s">
        <v>5207</v>
      </c>
      <c r="D5215" s="116" t="s">
        <v>6287</v>
      </c>
      <c r="E5215" s="208">
        <v>63.98</v>
      </c>
    </row>
    <row r="5216" spans="2:5" ht="50.1" customHeight="1">
      <c r="B5216" s="209">
        <v>93679</v>
      </c>
      <c r="C5216" s="116" t="s">
        <v>5208</v>
      </c>
      <c r="D5216" s="116" t="s">
        <v>6287</v>
      </c>
      <c r="E5216" s="208">
        <v>58.9</v>
      </c>
    </row>
    <row r="5217" spans="2:5" ht="50.1" customHeight="1">
      <c r="B5217" s="209">
        <v>93680</v>
      </c>
      <c r="C5217" s="116" t="s">
        <v>5209</v>
      </c>
      <c r="D5217" s="116" t="s">
        <v>6287</v>
      </c>
      <c r="E5217" s="208">
        <v>49.92</v>
      </c>
    </row>
    <row r="5218" spans="2:5" ht="50.1" customHeight="1">
      <c r="B5218" s="209">
        <v>93681</v>
      </c>
      <c r="C5218" s="116" t="s">
        <v>5210</v>
      </c>
      <c r="D5218" s="116" t="s">
        <v>6287</v>
      </c>
      <c r="E5218" s="208">
        <v>60</v>
      </c>
    </row>
    <row r="5219" spans="2:5" ht="50.1" customHeight="1">
      <c r="B5219" s="209">
        <v>93682</v>
      </c>
      <c r="C5219" s="116" t="s">
        <v>5211</v>
      </c>
      <c r="D5219" s="116" t="s">
        <v>6287</v>
      </c>
      <c r="E5219" s="208">
        <v>61.07</v>
      </c>
    </row>
    <row r="5220" spans="2:5" ht="50.1" customHeight="1">
      <c r="B5220" s="209">
        <v>97114</v>
      </c>
      <c r="C5220" s="116" t="s">
        <v>5212</v>
      </c>
      <c r="D5220" s="116" t="s">
        <v>6465</v>
      </c>
      <c r="E5220" s="208">
        <v>0.3</v>
      </c>
    </row>
    <row r="5221" spans="2:5" ht="50.1" customHeight="1">
      <c r="B5221" s="209">
        <v>97115</v>
      </c>
      <c r="C5221" s="116" t="s">
        <v>5213</v>
      </c>
      <c r="D5221" s="116" t="s">
        <v>6733</v>
      </c>
      <c r="E5221" s="208">
        <v>31.46</v>
      </c>
    </row>
    <row r="5222" spans="2:5" ht="50.1" customHeight="1">
      <c r="B5222" s="209">
        <v>97120</v>
      </c>
      <c r="C5222" s="116" t="s">
        <v>5214</v>
      </c>
      <c r="D5222" s="116" t="s">
        <v>6733</v>
      </c>
      <c r="E5222" s="208">
        <v>6.1</v>
      </c>
    </row>
    <row r="5223" spans="2:5" ht="50.1" customHeight="1">
      <c r="B5223" s="209">
        <v>97802</v>
      </c>
      <c r="C5223" s="116" t="s">
        <v>5215</v>
      </c>
      <c r="D5223" s="116" t="s">
        <v>6287</v>
      </c>
      <c r="E5223" s="208">
        <v>3.67</v>
      </c>
    </row>
    <row r="5224" spans="2:5" ht="50.1" customHeight="1">
      <c r="B5224" s="209">
        <v>97803</v>
      </c>
      <c r="C5224" s="116" t="s">
        <v>5216</v>
      </c>
      <c r="D5224" s="116" t="s">
        <v>6287</v>
      </c>
      <c r="E5224" s="208">
        <v>4.4000000000000004</v>
      </c>
    </row>
    <row r="5225" spans="2:5" ht="50.1" customHeight="1">
      <c r="B5225" s="209">
        <v>97805</v>
      </c>
      <c r="C5225" s="116" t="s">
        <v>5217</v>
      </c>
      <c r="D5225" s="116" t="s">
        <v>6287</v>
      </c>
      <c r="E5225" s="208">
        <v>7.95</v>
      </c>
    </row>
    <row r="5226" spans="2:5" ht="50.1" customHeight="1">
      <c r="B5226" s="209">
        <v>97806</v>
      </c>
      <c r="C5226" s="116" t="s">
        <v>5218</v>
      </c>
      <c r="D5226" s="116" t="s">
        <v>6287</v>
      </c>
      <c r="E5226" s="208">
        <v>9.67</v>
      </c>
    </row>
    <row r="5227" spans="2:5" ht="50.1" customHeight="1">
      <c r="B5227" s="209">
        <v>97807</v>
      </c>
      <c r="C5227" s="116" t="s">
        <v>5219</v>
      </c>
      <c r="D5227" s="116" t="s">
        <v>6287</v>
      </c>
      <c r="E5227" s="208">
        <v>11.25</v>
      </c>
    </row>
    <row r="5228" spans="2:5" ht="50.1" customHeight="1">
      <c r="B5228" s="209">
        <v>97809</v>
      </c>
      <c r="C5228" s="116" t="s">
        <v>5220</v>
      </c>
      <c r="D5228" s="116" t="s">
        <v>6287</v>
      </c>
      <c r="E5228" s="208">
        <v>14.25</v>
      </c>
    </row>
    <row r="5229" spans="2:5" ht="50.1" customHeight="1">
      <c r="B5229" s="209">
        <v>97810</v>
      </c>
      <c r="C5229" s="116" t="s">
        <v>5221</v>
      </c>
      <c r="D5229" s="116" t="s">
        <v>6287</v>
      </c>
      <c r="E5229" s="208">
        <v>15.97</v>
      </c>
    </row>
    <row r="5230" spans="2:5" ht="50.1" customHeight="1">
      <c r="B5230" s="209">
        <v>97811</v>
      </c>
      <c r="C5230" s="116" t="s">
        <v>5222</v>
      </c>
      <c r="D5230" s="116" t="s">
        <v>6287</v>
      </c>
      <c r="E5230" s="208">
        <v>17.57</v>
      </c>
    </row>
    <row r="5231" spans="2:5" ht="50.1" customHeight="1">
      <c r="B5231" s="209">
        <v>97813</v>
      </c>
      <c r="C5231" s="116" t="s">
        <v>5223</v>
      </c>
      <c r="D5231" s="116" t="s">
        <v>6287</v>
      </c>
      <c r="E5231" s="208">
        <v>3.82</v>
      </c>
    </row>
    <row r="5232" spans="2:5" ht="50.1" customHeight="1">
      <c r="B5232" s="209">
        <v>97814</v>
      </c>
      <c r="C5232" s="116" t="s">
        <v>5224</v>
      </c>
      <c r="D5232" s="116" t="s">
        <v>6287</v>
      </c>
      <c r="E5232" s="208">
        <v>4.55</v>
      </c>
    </row>
    <row r="5233" spans="2:5" ht="50.1" customHeight="1">
      <c r="B5233" s="209">
        <v>97816</v>
      </c>
      <c r="C5233" s="116" t="s">
        <v>5225</v>
      </c>
      <c r="D5233" s="116" t="s">
        <v>6287</v>
      </c>
      <c r="E5233" s="208">
        <v>8.44</v>
      </c>
    </row>
    <row r="5234" spans="2:5" ht="50.1" customHeight="1">
      <c r="B5234" s="209">
        <v>97817</v>
      </c>
      <c r="C5234" s="116" t="s">
        <v>5226</v>
      </c>
      <c r="D5234" s="116" t="s">
        <v>6287</v>
      </c>
      <c r="E5234" s="208">
        <v>10.16</v>
      </c>
    </row>
    <row r="5235" spans="2:5" ht="50.1" customHeight="1">
      <c r="B5235" s="209">
        <v>97818</v>
      </c>
      <c r="C5235" s="116" t="s">
        <v>5227</v>
      </c>
      <c r="D5235" s="116" t="s">
        <v>6287</v>
      </c>
      <c r="E5235" s="208">
        <v>11.9</v>
      </c>
    </row>
    <row r="5236" spans="2:5" ht="50.1" customHeight="1">
      <c r="B5236" s="209">
        <v>97820</v>
      </c>
      <c r="C5236" s="116" t="s">
        <v>5228</v>
      </c>
      <c r="D5236" s="116" t="s">
        <v>6287</v>
      </c>
      <c r="E5236" s="208">
        <v>15.21</v>
      </c>
    </row>
    <row r="5237" spans="2:5" ht="50.1" customHeight="1">
      <c r="B5237" s="209">
        <v>97821</v>
      </c>
      <c r="C5237" s="116" t="s">
        <v>5229</v>
      </c>
      <c r="D5237" s="116" t="s">
        <v>6287</v>
      </c>
      <c r="E5237" s="208">
        <v>16.93</v>
      </c>
    </row>
    <row r="5238" spans="2:5" ht="50.1" customHeight="1">
      <c r="B5238" s="209">
        <v>97822</v>
      </c>
      <c r="C5238" s="116" t="s">
        <v>5230</v>
      </c>
      <c r="D5238" s="116" t="s">
        <v>6287</v>
      </c>
      <c r="E5238" s="208">
        <v>18.690000000000001</v>
      </c>
    </row>
    <row r="5239" spans="2:5" ht="50.1" customHeight="1">
      <c r="B5239" s="209">
        <v>72947</v>
      </c>
      <c r="C5239" s="116" t="s">
        <v>19</v>
      </c>
      <c r="D5239" s="116" t="s">
        <v>6287</v>
      </c>
      <c r="E5239" s="208">
        <v>14.39</v>
      </c>
    </row>
    <row r="5240" spans="2:5" ht="50.1" customHeight="1">
      <c r="B5240" s="209">
        <v>83693</v>
      </c>
      <c r="C5240" s="116" t="s">
        <v>5231</v>
      </c>
      <c r="D5240" s="116" t="s">
        <v>6287</v>
      </c>
      <c r="E5240" s="208">
        <v>3.36</v>
      </c>
    </row>
    <row r="5241" spans="2:5" ht="50.1" customHeight="1">
      <c r="B5241" s="116" t="s">
        <v>5232</v>
      </c>
      <c r="C5241" s="116" t="s">
        <v>5233</v>
      </c>
      <c r="D5241" s="116" t="s">
        <v>6465</v>
      </c>
      <c r="E5241" s="208">
        <v>450.09</v>
      </c>
    </row>
    <row r="5242" spans="2:5" ht="50.1" customHeight="1">
      <c r="B5242" s="116" t="s">
        <v>5234</v>
      </c>
      <c r="C5242" s="116" t="s">
        <v>5235</v>
      </c>
      <c r="D5242" s="116" t="s">
        <v>6465</v>
      </c>
      <c r="E5242" s="208">
        <v>386.99</v>
      </c>
    </row>
    <row r="5243" spans="2:5" ht="50.1" customHeight="1">
      <c r="B5243" s="116" t="s">
        <v>5236</v>
      </c>
      <c r="C5243" s="116" t="s">
        <v>5237</v>
      </c>
      <c r="D5243" s="116" t="s">
        <v>6287</v>
      </c>
      <c r="E5243" s="208">
        <v>4.54</v>
      </c>
    </row>
    <row r="5244" spans="2:5" ht="50.1" customHeight="1">
      <c r="B5244" s="209">
        <v>72962</v>
      </c>
      <c r="C5244" s="116" t="s">
        <v>5238</v>
      </c>
      <c r="D5244" s="116" t="s">
        <v>15518</v>
      </c>
      <c r="E5244" s="208">
        <v>269.04000000000002</v>
      </c>
    </row>
    <row r="5245" spans="2:5" ht="50.1" customHeight="1">
      <c r="B5245" s="209">
        <v>72963</v>
      </c>
      <c r="C5245" s="116" t="s">
        <v>5239</v>
      </c>
      <c r="D5245" s="116" t="s">
        <v>15518</v>
      </c>
      <c r="E5245" s="208">
        <v>228.23</v>
      </c>
    </row>
    <row r="5246" spans="2:5" ht="50.1" customHeight="1">
      <c r="B5246" s="116" t="s">
        <v>5240</v>
      </c>
      <c r="C5246" s="116" t="s">
        <v>5241</v>
      </c>
      <c r="D5246" s="116" t="s">
        <v>25</v>
      </c>
      <c r="E5246" s="208">
        <v>457.88</v>
      </c>
    </row>
    <row r="5247" spans="2:5" ht="50.1" customHeight="1">
      <c r="B5247" s="209">
        <v>95990</v>
      </c>
      <c r="C5247" s="116" t="s">
        <v>5242</v>
      </c>
      <c r="D5247" s="116" t="s">
        <v>25</v>
      </c>
      <c r="E5247" s="159">
        <v>1070.55</v>
      </c>
    </row>
    <row r="5248" spans="2:5" ht="50.1" customHeight="1">
      <c r="B5248" s="209">
        <v>95992</v>
      </c>
      <c r="C5248" s="116" t="s">
        <v>5243</v>
      </c>
      <c r="D5248" s="116" t="s">
        <v>25</v>
      </c>
      <c r="E5248" s="208">
        <v>1003.15</v>
      </c>
    </row>
    <row r="5249" spans="2:5" ht="50.1" customHeight="1">
      <c r="B5249" s="209">
        <v>95993</v>
      </c>
      <c r="C5249" s="116" t="s">
        <v>5244</v>
      </c>
      <c r="D5249" s="116" t="s">
        <v>25</v>
      </c>
      <c r="E5249" s="159">
        <v>1037.8900000000001</v>
      </c>
    </row>
    <row r="5250" spans="2:5" ht="50.1" customHeight="1">
      <c r="B5250" s="209">
        <v>95994</v>
      </c>
      <c r="C5250" s="116" t="s">
        <v>5245</v>
      </c>
      <c r="D5250" s="116" t="s">
        <v>25</v>
      </c>
      <c r="E5250" s="208">
        <v>979.61</v>
      </c>
    </row>
    <row r="5251" spans="2:5" ht="50.1" customHeight="1">
      <c r="B5251" s="209">
        <v>95995</v>
      </c>
      <c r="C5251" s="116" t="s">
        <v>5246</v>
      </c>
      <c r="D5251" s="116" t="s">
        <v>25</v>
      </c>
      <c r="E5251" s="208">
        <v>1017.65</v>
      </c>
    </row>
    <row r="5252" spans="2:5" ht="50.1" customHeight="1">
      <c r="B5252" s="209">
        <v>95996</v>
      </c>
      <c r="C5252" s="116" t="s">
        <v>5247</v>
      </c>
      <c r="D5252" s="116" t="s">
        <v>25</v>
      </c>
      <c r="E5252" s="208">
        <v>965.01</v>
      </c>
    </row>
    <row r="5253" spans="2:5" ht="50.1" customHeight="1">
      <c r="B5253" s="209">
        <v>95997</v>
      </c>
      <c r="C5253" s="116" t="s">
        <v>5248</v>
      </c>
      <c r="D5253" s="116" t="s">
        <v>25</v>
      </c>
      <c r="E5253" s="208">
        <v>1005.18</v>
      </c>
    </row>
    <row r="5254" spans="2:5" ht="50.1" customHeight="1">
      <c r="B5254" s="209">
        <v>95998</v>
      </c>
      <c r="C5254" s="116" t="s">
        <v>5249</v>
      </c>
      <c r="D5254" s="116" t="s">
        <v>25</v>
      </c>
      <c r="E5254" s="208">
        <v>956.02</v>
      </c>
    </row>
    <row r="5255" spans="2:5" ht="50.1" customHeight="1">
      <c r="B5255" s="209">
        <v>95999</v>
      </c>
      <c r="C5255" s="116" t="s">
        <v>5250</v>
      </c>
      <c r="D5255" s="116" t="s">
        <v>25</v>
      </c>
      <c r="E5255" s="208">
        <v>996.27</v>
      </c>
    </row>
    <row r="5256" spans="2:5" ht="50.1" customHeight="1">
      <c r="B5256" s="209">
        <v>96000</v>
      </c>
      <c r="C5256" s="116" t="s">
        <v>5251</v>
      </c>
      <c r="D5256" s="116" t="s">
        <v>25</v>
      </c>
      <c r="E5256" s="208">
        <v>949.63</v>
      </c>
    </row>
    <row r="5257" spans="2:5" ht="50.1" customHeight="1">
      <c r="B5257" s="209">
        <v>96001</v>
      </c>
      <c r="C5257" s="116" t="s">
        <v>16297</v>
      </c>
      <c r="D5257" s="116" t="s">
        <v>6287</v>
      </c>
      <c r="E5257" s="208">
        <v>5.47</v>
      </c>
    </row>
    <row r="5258" spans="2:5" ht="50.1" customHeight="1">
      <c r="B5258" s="209">
        <v>96002</v>
      </c>
      <c r="C5258" s="116" t="s">
        <v>16298</v>
      </c>
      <c r="D5258" s="116" t="s">
        <v>6287</v>
      </c>
      <c r="E5258" s="208">
        <v>6.32</v>
      </c>
    </row>
    <row r="5259" spans="2:5" ht="50.1" customHeight="1">
      <c r="B5259" s="209">
        <v>96393</v>
      </c>
      <c r="C5259" s="116" t="s">
        <v>5252</v>
      </c>
      <c r="D5259" s="116" t="s">
        <v>25</v>
      </c>
      <c r="E5259" s="208">
        <v>115.8</v>
      </c>
    </row>
    <row r="5260" spans="2:5" ht="50.1" customHeight="1">
      <c r="B5260" s="209">
        <v>96394</v>
      </c>
      <c r="C5260" s="116" t="s">
        <v>5253</v>
      </c>
      <c r="D5260" s="116" t="s">
        <v>25</v>
      </c>
      <c r="E5260" s="208">
        <v>143.86000000000001</v>
      </c>
    </row>
    <row r="5261" spans="2:5" ht="50.1" customHeight="1">
      <c r="B5261" s="209">
        <v>96395</v>
      </c>
      <c r="C5261" s="116" t="s">
        <v>5254</v>
      </c>
      <c r="D5261" s="116" t="s">
        <v>25</v>
      </c>
      <c r="E5261" s="208">
        <v>156.69999999999999</v>
      </c>
    </row>
    <row r="5262" spans="2:5" ht="50.1" customHeight="1">
      <c r="B5262" s="209">
        <v>73445</v>
      </c>
      <c r="C5262" s="116" t="s">
        <v>5255</v>
      </c>
      <c r="D5262" s="116" t="s">
        <v>6287</v>
      </c>
      <c r="E5262" s="208">
        <v>7.94</v>
      </c>
    </row>
    <row r="5263" spans="2:5" ht="50.1" customHeight="1">
      <c r="B5263" s="209">
        <v>73446</v>
      </c>
      <c r="C5263" s="116" t="s">
        <v>5256</v>
      </c>
      <c r="D5263" s="116" t="s">
        <v>6287</v>
      </c>
      <c r="E5263" s="208">
        <v>18.66</v>
      </c>
    </row>
    <row r="5264" spans="2:5" ht="50.1" customHeight="1">
      <c r="B5264" s="116" t="s">
        <v>5257</v>
      </c>
      <c r="C5264" s="116" t="s">
        <v>5258</v>
      </c>
      <c r="D5264" s="116" t="s">
        <v>6287</v>
      </c>
      <c r="E5264" s="208">
        <v>15.64</v>
      </c>
    </row>
    <row r="5265" spans="2:5" ht="50.1" customHeight="1">
      <c r="B5265" s="116" t="s">
        <v>5259</v>
      </c>
      <c r="C5265" s="116" t="s">
        <v>5260</v>
      </c>
      <c r="D5265" s="116" t="s">
        <v>6287</v>
      </c>
      <c r="E5265" s="208">
        <v>19.63</v>
      </c>
    </row>
    <row r="5266" spans="2:5" ht="50.1" customHeight="1">
      <c r="B5266" s="209">
        <v>79462</v>
      </c>
      <c r="C5266" s="116" t="s">
        <v>5261</v>
      </c>
      <c r="D5266" s="116" t="s">
        <v>6287</v>
      </c>
      <c r="E5266" s="208">
        <v>51.55</v>
      </c>
    </row>
    <row r="5267" spans="2:5" ht="50.1" customHeight="1">
      <c r="B5267" s="116" t="s">
        <v>5262</v>
      </c>
      <c r="C5267" s="116" t="s">
        <v>5263</v>
      </c>
      <c r="D5267" s="116" t="s">
        <v>6287</v>
      </c>
      <c r="E5267" s="208">
        <v>12.35</v>
      </c>
    </row>
    <row r="5268" spans="2:5" ht="50.1" customHeight="1">
      <c r="B5268" s="209">
        <v>84651</v>
      </c>
      <c r="C5268" s="116" t="s">
        <v>5264</v>
      </c>
      <c r="D5268" s="116" t="s">
        <v>6287</v>
      </c>
      <c r="E5268" s="208">
        <v>8.8800000000000008</v>
      </c>
    </row>
    <row r="5269" spans="2:5" ht="50.1" customHeight="1">
      <c r="B5269" s="209">
        <v>88411</v>
      </c>
      <c r="C5269" s="116" t="s">
        <v>5265</v>
      </c>
      <c r="D5269" s="116" t="s">
        <v>6287</v>
      </c>
      <c r="E5269" s="208">
        <v>2.27</v>
      </c>
    </row>
    <row r="5270" spans="2:5" ht="50.1" customHeight="1">
      <c r="B5270" s="209">
        <v>88412</v>
      </c>
      <c r="C5270" s="116" t="s">
        <v>5266</v>
      </c>
      <c r="D5270" s="116" t="s">
        <v>6287</v>
      </c>
      <c r="E5270" s="208">
        <v>1.76</v>
      </c>
    </row>
    <row r="5271" spans="2:5" ht="50.1" customHeight="1">
      <c r="B5271" s="209">
        <v>88413</v>
      </c>
      <c r="C5271" s="116" t="s">
        <v>5267</v>
      </c>
      <c r="D5271" s="116" t="s">
        <v>6287</v>
      </c>
      <c r="E5271" s="208">
        <v>3.3</v>
      </c>
    </row>
    <row r="5272" spans="2:5" ht="50.1" customHeight="1">
      <c r="B5272" s="209">
        <v>88414</v>
      </c>
      <c r="C5272" s="116" t="s">
        <v>5268</v>
      </c>
      <c r="D5272" s="116" t="s">
        <v>6287</v>
      </c>
      <c r="E5272" s="208">
        <v>3.63</v>
      </c>
    </row>
    <row r="5273" spans="2:5" ht="50.1" customHeight="1">
      <c r="B5273" s="209">
        <v>88415</v>
      </c>
      <c r="C5273" s="116" t="s">
        <v>5269</v>
      </c>
      <c r="D5273" s="116" t="s">
        <v>6287</v>
      </c>
      <c r="E5273" s="208">
        <v>2.4300000000000002</v>
      </c>
    </row>
    <row r="5274" spans="2:5" ht="50.1" customHeight="1">
      <c r="B5274" s="209">
        <v>88416</v>
      </c>
      <c r="C5274" s="116" t="s">
        <v>5270</v>
      </c>
      <c r="D5274" s="116" t="s">
        <v>6287</v>
      </c>
      <c r="E5274" s="208">
        <v>13.25</v>
      </c>
    </row>
    <row r="5275" spans="2:5" ht="50.1" customHeight="1">
      <c r="B5275" s="209">
        <v>88417</v>
      </c>
      <c r="C5275" s="116" t="s">
        <v>5271</v>
      </c>
      <c r="D5275" s="116" t="s">
        <v>6287</v>
      </c>
      <c r="E5275" s="208">
        <v>11.43</v>
      </c>
    </row>
    <row r="5276" spans="2:5" ht="50.1" customHeight="1">
      <c r="B5276" s="209">
        <v>88420</v>
      </c>
      <c r="C5276" s="116" t="s">
        <v>5272</v>
      </c>
      <c r="D5276" s="116" t="s">
        <v>6287</v>
      </c>
      <c r="E5276" s="208">
        <v>16.940000000000001</v>
      </c>
    </row>
    <row r="5277" spans="2:5" ht="50.1" customHeight="1">
      <c r="B5277" s="209">
        <v>88421</v>
      </c>
      <c r="C5277" s="116" t="s">
        <v>5273</v>
      </c>
      <c r="D5277" s="116" t="s">
        <v>6287</v>
      </c>
      <c r="E5277" s="208">
        <v>18.100000000000001</v>
      </c>
    </row>
    <row r="5278" spans="2:5" ht="50.1" customHeight="1">
      <c r="B5278" s="209">
        <v>88423</v>
      </c>
      <c r="C5278" s="116" t="s">
        <v>5274</v>
      </c>
      <c r="D5278" s="116" t="s">
        <v>6287</v>
      </c>
      <c r="E5278" s="208">
        <v>13.82</v>
      </c>
    </row>
    <row r="5279" spans="2:5" ht="50.1" customHeight="1">
      <c r="B5279" s="209">
        <v>88424</v>
      </c>
      <c r="C5279" s="116" t="s">
        <v>5275</v>
      </c>
      <c r="D5279" s="116" t="s">
        <v>6287</v>
      </c>
      <c r="E5279" s="208">
        <v>15.75</v>
      </c>
    </row>
    <row r="5280" spans="2:5" ht="50.1" customHeight="1">
      <c r="B5280" s="209">
        <v>88426</v>
      </c>
      <c r="C5280" s="116" t="s">
        <v>5276</v>
      </c>
      <c r="D5280" s="116" t="s">
        <v>6287</v>
      </c>
      <c r="E5280" s="208">
        <v>12.61</v>
      </c>
    </row>
    <row r="5281" spans="2:5" ht="50.1" customHeight="1">
      <c r="B5281" s="209">
        <v>88428</v>
      </c>
      <c r="C5281" s="116" t="s">
        <v>5277</v>
      </c>
      <c r="D5281" s="116" t="s">
        <v>6287</v>
      </c>
      <c r="E5281" s="208">
        <v>22.1</v>
      </c>
    </row>
    <row r="5282" spans="2:5" ht="50.1" customHeight="1">
      <c r="B5282" s="209">
        <v>88429</v>
      </c>
      <c r="C5282" s="116" t="s">
        <v>5278</v>
      </c>
      <c r="D5282" s="116" t="s">
        <v>6287</v>
      </c>
      <c r="E5282" s="208">
        <v>24.12</v>
      </c>
    </row>
    <row r="5283" spans="2:5" ht="50.1" customHeight="1">
      <c r="B5283" s="209">
        <v>88431</v>
      </c>
      <c r="C5283" s="116" t="s">
        <v>5279</v>
      </c>
      <c r="D5283" s="116" t="s">
        <v>6287</v>
      </c>
      <c r="E5283" s="208">
        <v>16.75</v>
      </c>
    </row>
    <row r="5284" spans="2:5" ht="50.1" customHeight="1">
      <c r="B5284" s="209">
        <v>88432</v>
      </c>
      <c r="C5284" s="116" t="s">
        <v>5280</v>
      </c>
      <c r="D5284" s="116" t="s">
        <v>6287</v>
      </c>
      <c r="E5284" s="208">
        <v>12.54</v>
      </c>
    </row>
    <row r="5285" spans="2:5" ht="50.1" customHeight="1">
      <c r="B5285" s="209">
        <v>88482</v>
      </c>
      <c r="C5285" s="116" t="s">
        <v>5281</v>
      </c>
      <c r="D5285" s="116" t="s">
        <v>6287</v>
      </c>
      <c r="E5285" s="208">
        <v>3.13</v>
      </c>
    </row>
    <row r="5286" spans="2:5" ht="50.1" customHeight="1">
      <c r="B5286" s="209">
        <v>88483</v>
      </c>
      <c r="C5286" s="116" t="s">
        <v>5282</v>
      </c>
      <c r="D5286" s="116" t="s">
        <v>6287</v>
      </c>
      <c r="E5286" s="208">
        <v>2.92</v>
      </c>
    </row>
    <row r="5287" spans="2:5" ht="50.1" customHeight="1">
      <c r="B5287" s="209">
        <v>88484</v>
      </c>
      <c r="C5287" s="116" t="s">
        <v>5283</v>
      </c>
      <c r="D5287" s="116" t="s">
        <v>6287</v>
      </c>
      <c r="E5287" s="208">
        <v>2.44</v>
      </c>
    </row>
    <row r="5288" spans="2:5" ht="50.1" customHeight="1">
      <c r="B5288" s="209">
        <v>88485</v>
      </c>
      <c r="C5288" s="116" t="s">
        <v>5284</v>
      </c>
      <c r="D5288" s="116" t="s">
        <v>6287</v>
      </c>
      <c r="E5288" s="208">
        <v>2.13</v>
      </c>
    </row>
    <row r="5289" spans="2:5" ht="50.1" customHeight="1">
      <c r="B5289" s="209">
        <v>88486</v>
      </c>
      <c r="C5289" s="116" t="s">
        <v>5285</v>
      </c>
      <c r="D5289" s="116" t="s">
        <v>6287</v>
      </c>
      <c r="E5289" s="208">
        <v>8.84</v>
      </c>
    </row>
    <row r="5290" spans="2:5" ht="50.1" customHeight="1">
      <c r="B5290" s="209">
        <v>88487</v>
      </c>
      <c r="C5290" s="116" t="s">
        <v>5286</v>
      </c>
      <c r="D5290" s="116" t="s">
        <v>6287</v>
      </c>
      <c r="E5290" s="208">
        <v>7.87</v>
      </c>
    </row>
    <row r="5291" spans="2:5" ht="50.1" customHeight="1">
      <c r="B5291" s="209">
        <v>88488</v>
      </c>
      <c r="C5291" s="116" t="s">
        <v>5287</v>
      </c>
      <c r="D5291" s="116" t="s">
        <v>6287</v>
      </c>
      <c r="E5291" s="208">
        <v>11.4</v>
      </c>
    </row>
    <row r="5292" spans="2:5" ht="50.1" customHeight="1">
      <c r="B5292" s="209">
        <v>88489</v>
      </c>
      <c r="C5292" s="116" t="s">
        <v>5288</v>
      </c>
      <c r="D5292" s="116" t="s">
        <v>6287</v>
      </c>
      <c r="E5292" s="208">
        <v>10.01</v>
      </c>
    </row>
    <row r="5293" spans="2:5" ht="50.1" customHeight="1">
      <c r="B5293" s="209">
        <v>88490</v>
      </c>
      <c r="C5293" s="116" t="s">
        <v>5289</v>
      </c>
      <c r="D5293" s="116" t="s">
        <v>6287</v>
      </c>
      <c r="E5293" s="208">
        <v>6.26</v>
      </c>
    </row>
    <row r="5294" spans="2:5" ht="50.1" customHeight="1">
      <c r="B5294" s="209">
        <v>88491</v>
      </c>
      <c r="C5294" s="116" t="s">
        <v>5290</v>
      </c>
      <c r="D5294" s="116" t="s">
        <v>6287</v>
      </c>
      <c r="E5294" s="208">
        <v>6.04</v>
      </c>
    </row>
    <row r="5295" spans="2:5" ht="50.1" customHeight="1">
      <c r="B5295" s="209">
        <v>88492</v>
      </c>
      <c r="C5295" s="116" t="s">
        <v>5291</v>
      </c>
      <c r="D5295" s="116" t="s">
        <v>6287</v>
      </c>
      <c r="E5295" s="208">
        <v>7.52</v>
      </c>
    </row>
    <row r="5296" spans="2:5" ht="50.1" customHeight="1">
      <c r="B5296" s="209">
        <v>88493</v>
      </c>
      <c r="C5296" s="116" t="s">
        <v>5292</v>
      </c>
      <c r="D5296" s="116" t="s">
        <v>6287</v>
      </c>
      <c r="E5296" s="208">
        <v>7.18</v>
      </c>
    </row>
    <row r="5297" spans="2:5" ht="50.1" customHeight="1">
      <c r="B5297" s="209">
        <v>88494</v>
      </c>
      <c r="C5297" s="116" t="s">
        <v>5293</v>
      </c>
      <c r="D5297" s="116" t="s">
        <v>6287</v>
      </c>
      <c r="E5297" s="208">
        <v>14.86</v>
      </c>
    </row>
    <row r="5298" spans="2:5" ht="50.1" customHeight="1">
      <c r="B5298" s="209">
        <v>88495</v>
      </c>
      <c r="C5298" s="116" t="s">
        <v>5294</v>
      </c>
      <c r="D5298" s="116" t="s">
        <v>6287</v>
      </c>
      <c r="E5298" s="208">
        <v>8.2200000000000006</v>
      </c>
    </row>
    <row r="5299" spans="2:5" ht="50.1" customHeight="1">
      <c r="B5299" s="209">
        <v>88496</v>
      </c>
      <c r="C5299" s="116" t="s">
        <v>5295</v>
      </c>
      <c r="D5299" s="116" t="s">
        <v>6287</v>
      </c>
      <c r="E5299" s="208">
        <v>20.23</v>
      </c>
    </row>
    <row r="5300" spans="2:5" ht="50.1" customHeight="1">
      <c r="B5300" s="209">
        <v>88497</v>
      </c>
      <c r="C5300" s="116" t="s">
        <v>5296</v>
      </c>
      <c r="D5300" s="116" t="s">
        <v>6287</v>
      </c>
      <c r="E5300" s="208">
        <v>11.36</v>
      </c>
    </row>
    <row r="5301" spans="2:5" ht="50.1" customHeight="1">
      <c r="B5301" s="209">
        <v>95305</v>
      </c>
      <c r="C5301" s="116" t="s">
        <v>5297</v>
      </c>
      <c r="D5301" s="116" t="s">
        <v>6287</v>
      </c>
      <c r="E5301" s="208">
        <v>10.37</v>
      </c>
    </row>
    <row r="5302" spans="2:5" ht="50.1" customHeight="1">
      <c r="B5302" s="209">
        <v>95306</v>
      </c>
      <c r="C5302" s="116" t="s">
        <v>5298</v>
      </c>
      <c r="D5302" s="116" t="s">
        <v>6287</v>
      </c>
      <c r="E5302" s="208">
        <v>12.12</v>
      </c>
    </row>
    <row r="5303" spans="2:5" ht="50.1" customHeight="1">
      <c r="B5303" s="209">
        <v>95622</v>
      </c>
      <c r="C5303" s="116" t="s">
        <v>5299</v>
      </c>
      <c r="D5303" s="116" t="s">
        <v>6287</v>
      </c>
      <c r="E5303" s="208">
        <v>10.39</v>
      </c>
    </row>
    <row r="5304" spans="2:5" ht="50.1" customHeight="1">
      <c r="B5304" s="209">
        <v>95623</v>
      </c>
      <c r="C5304" s="116" t="s">
        <v>5300</v>
      </c>
      <c r="D5304" s="116" t="s">
        <v>6287</v>
      </c>
      <c r="E5304" s="208">
        <v>7.89</v>
      </c>
    </row>
    <row r="5305" spans="2:5" ht="50.1" customHeight="1">
      <c r="B5305" s="209">
        <v>95624</v>
      </c>
      <c r="C5305" s="116" t="s">
        <v>5301</v>
      </c>
      <c r="D5305" s="116" t="s">
        <v>6287</v>
      </c>
      <c r="E5305" s="208">
        <v>15.45</v>
      </c>
    </row>
    <row r="5306" spans="2:5" ht="50.1" customHeight="1">
      <c r="B5306" s="209">
        <v>95625</v>
      </c>
      <c r="C5306" s="116" t="s">
        <v>5302</v>
      </c>
      <c r="D5306" s="116" t="s">
        <v>6287</v>
      </c>
      <c r="E5306" s="208">
        <v>17.05</v>
      </c>
    </row>
    <row r="5307" spans="2:5" ht="50.1" customHeight="1">
      <c r="B5307" s="209">
        <v>95626</v>
      </c>
      <c r="C5307" s="116" t="s">
        <v>5303</v>
      </c>
      <c r="D5307" s="116" t="s">
        <v>6287</v>
      </c>
      <c r="E5307" s="208">
        <v>11.2</v>
      </c>
    </row>
    <row r="5308" spans="2:5" ht="50.1" customHeight="1">
      <c r="B5308" s="209">
        <v>96126</v>
      </c>
      <c r="C5308" s="116" t="s">
        <v>5304</v>
      </c>
      <c r="D5308" s="116" t="s">
        <v>6287</v>
      </c>
      <c r="E5308" s="208">
        <v>13.81</v>
      </c>
    </row>
    <row r="5309" spans="2:5" ht="50.1" customHeight="1">
      <c r="B5309" s="209">
        <v>96127</v>
      </c>
      <c r="C5309" s="116" t="s">
        <v>5305</v>
      </c>
      <c r="D5309" s="116" t="s">
        <v>6287</v>
      </c>
      <c r="E5309" s="208">
        <v>10.7</v>
      </c>
    </row>
    <row r="5310" spans="2:5" ht="50.1" customHeight="1">
      <c r="B5310" s="209">
        <v>96128</v>
      </c>
      <c r="C5310" s="116" t="s">
        <v>5306</v>
      </c>
      <c r="D5310" s="116" t="s">
        <v>6287</v>
      </c>
      <c r="E5310" s="208">
        <v>20.11</v>
      </c>
    </row>
    <row r="5311" spans="2:5" ht="50.1" customHeight="1">
      <c r="B5311" s="209">
        <v>96129</v>
      </c>
      <c r="C5311" s="116" t="s">
        <v>5307</v>
      </c>
      <c r="D5311" s="116" t="s">
        <v>6287</v>
      </c>
      <c r="E5311" s="208">
        <v>22.12</v>
      </c>
    </row>
    <row r="5312" spans="2:5" ht="50.1" customHeight="1">
      <c r="B5312" s="209">
        <v>96130</v>
      </c>
      <c r="C5312" s="116" t="s">
        <v>5308</v>
      </c>
      <c r="D5312" s="116" t="s">
        <v>6287</v>
      </c>
      <c r="E5312" s="208">
        <v>14.79</v>
      </c>
    </row>
    <row r="5313" spans="2:5" ht="50.1" customHeight="1">
      <c r="B5313" s="209">
        <v>96131</v>
      </c>
      <c r="C5313" s="116" t="s">
        <v>5309</v>
      </c>
      <c r="D5313" s="116" t="s">
        <v>6287</v>
      </c>
      <c r="E5313" s="208">
        <v>19.170000000000002</v>
      </c>
    </row>
    <row r="5314" spans="2:5" ht="50.1" customHeight="1">
      <c r="B5314" s="209">
        <v>96132</v>
      </c>
      <c r="C5314" s="116" t="s">
        <v>5310</v>
      </c>
      <c r="D5314" s="116" t="s">
        <v>6287</v>
      </c>
      <c r="E5314" s="208">
        <v>15.02</v>
      </c>
    </row>
    <row r="5315" spans="2:5" ht="50.1" customHeight="1">
      <c r="B5315" s="209">
        <v>96133</v>
      </c>
      <c r="C5315" s="116" t="s">
        <v>5311</v>
      </c>
      <c r="D5315" s="116" t="s">
        <v>6287</v>
      </c>
      <c r="E5315" s="208">
        <v>27.55</v>
      </c>
    </row>
    <row r="5316" spans="2:5" ht="50.1" customHeight="1">
      <c r="B5316" s="209">
        <v>96134</v>
      </c>
      <c r="C5316" s="116" t="s">
        <v>5312</v>
      </c>
      <c r="D5316" s="116" t="s">
        <v>6287</v>
      </c>
      <c r="E5316" s="208">
        <v>30.22</v>
      </c>
    </row>
    <row r="5317" spans="2:5" ht="50.1" customHeight="1">
      <c r="B5317" s="209">
        <v>96135</v>
      </c>
      <c r="C5317" s="116" t="s">
        <v>5313</v>
      </c>
      <c r="D5317" s="116" t="s">
        <v>6287</v>
      </c>
      <c r="E5317" s="208">
        <v>20.49</v>
      </c>
    </row>
    <row r="5318" spans="2:5" ht="50.1" customHeight="1">
      <c r="B5318" s="209">
        <v>79460</v>
      </c>
      <c r="C5318" s="116" t="s">
        <v>5314</v>
      </c>
      <c r="D5318" s="116" t="s">
        <v>6287</v>
      </c>
      <c r="E5318" s="208">
        <v>46.39</v>
      </c>
    </row>
    <row r="5319" spans="2:5" ht="50.1" customHeight="1">
      <c r="B5319" s="209">
        <v>79465</v>
      </c>
      <c r="C5319" s="116" t="s">
        <v>5315</v>
      </c>
      <c r="D5319" s="116" t="s">
        <v>6287</v>
      </c>
      <c r="E5319" s="208">
        <v>35.049999999999997</v>
      </c>
    </row>
    <row r="5320" spans="2:5" ht="50.1" customHeight="1">
      <c r="B5320" s="116" t="s">
        <v>5316</v>
      </c>
      <c r="C5320" s="116" t="s">
        <v>5317</v>
      </c>
      <c r="D5320" s="116" t="s">
        <v>6287</v>
      </c>
      <c r="E5320" s="208">
        <v>65.75</v>
      </c>
    </row>
    <row r="5321" spans="2:5" ht="50.1" customHeight="1">
      <c r="B5321" s="209">
        <v>84647</v>
      </c>
      <c r="C5321" s="116" t="s">
        <v>5318</v>
      </c>
      <c r="D5321" s="116" t="s">
        <v>6287</v>
      </c>
      <c r="E5321" s="208">
        <v>133.99</v>
      </c>
    </row>
    <row r="5322" spans="2:5" ht="50.1" customHeight="1">
      <c r="B5322" s="209">
        <v>84656</v>
      </c>
      <c r="C5322" s="116" t="s">
        <v>5319</v>
      </c>
      <c r="D5322" s="116" t="s">
        <v>6287</v>
      </c>
      <c r="E5322" s="208">
        <v>28.77</v>
      </c>
    </row>
    <row r="5323" spans="2:5" ht="50.1" customHeight="1">
      <c r="B5323" s="209">
        <v>6082</v>
      </c>
      <c r="C5323" s="116" t="s">
        <v>5320</v>
      </c>
      <c r="D5323" s="116" t="s">
        <v>6287</v>
      </c>
      <c r="E5323" s="208">
        <v>15.36</v>
      </c>
    </row>
    <row r="5324" spans="2:5" ht="50.1" customHeight="1">
      <c r="B5324" s="209">
        <v>40905</v>
      </c>
      <c r="C5324" s="116" t="s">
        <v>5321</v>
      </c>
      <c r="D5324" s="116" t="s">
        <v>6287</v>
      </c>
      <c r="E5324" s="208">
        <v>20.22</v>
      </c>
    </row>
    <row r="5325" spans="2:5" ht="50.1" customHeight="1">
      <c r="B5325" s="116" t="s">
        <v>5322</v>
      </c>
      <c r="C5325" s="116" t="s">
        <v>5323</v>
      </c>
      <c r="D5325" s="116" t="s">
        <v>6287</v>
      </c>
      <c r="E5325" s="208">
        <v>15.96</v>
      </c>
    </row>
    <row r="5326" spans="2:5" ht="50.1" customHeight="1">
      <c r="B5326" s="116" t="s">
        <v>5324</v>
      </c>
      <c r="C5326" s="116" t="s">
        <v>5325</v>
      </c>
      <c r="D5326" s="116" t="s">
        <v>6287</v>
      </c>
      <c r="E5326" s="208">
        <v>22.55</v>
      </c>
    </row>
    <row r="5327" spans="2:5" ht="50.1" customHeight="1">
      <c r="B5327" s="116" t="s">
        <v>5326</v>
      </c>
      <c r="C5327" s="116" t="s">
        <v>5327</v>
      </c>
      <c r="D5327" s="116" t="s">
        <v>6287</v>
      </c>
      <c r="E5327" s="208">
        <v>22.09</v>
      </c>
    </row>
    <row r="5328" spans="2:5" ht="50.1" customHeight="1">
      <c r="B5328" s="116" t="s">
        <v>5328</v>
      </c>
      <c r="C5328" s="116" t="s">
        <v>5329</v>
      </c>
      <c r="D5328" s="116" t="s">
        <v>6287</v>
      </c>
      <c r="E5328" s="208">
        <v>21.95</v>
      </c>
    </row>
    <row r="5329" spans="2:5" ht="50.1" customHeight="1">
      <c r="B5329" s="209">
        <v>79463</v>
      </c>
      <c r="C5329" s="116" t="s">
        <v>5330</v>
      </c>
      <c r="D5329" s="116" t="s">
        <v>6287</v>
      </c>
      <c r="E5329" s="208">
        <v>12.99</v>
      </c>
    </row>
    <row r="5330" spans="2:5" ht="50.1" customHeight="1">
      <c r="B5330" s="209">
        <v>79464</v>
      </c>
      <c r="C5330" s="116" t="s">
        <v>5331</v>
      </c>
      <c r="D5330" s="116" t="s">
        <v>6287</v>
      </c>
      <c r="E5330" s="208">
        <v>17.68</v>
      </c>
    </row>
    <row r="5331" spans="2:5" ht="50.1" customHeight="1">
      <c r="B5331" s="209">
        <v>79466</v>
      </c>
      <c r="C5331" s="116" t="s">
        <v>5332</v>
      </c>
      <c r="D5331" s="116" t="s">
        <v>6287</v>
      </c>
      <c r="E5331" s="208">
        <v>17.46</v>
      </c>
    </row>
    <row r="5332" spans="2:5" ht="50.1" customHeight="1">
      <c r="B5332" s="116" t="s">
        <v>5333</v>
      </c>
      <c r="C5332" s="116" t="s">
        <v>5334</v>
      </c>
      <c r="D5332" s="116" t="s">
        <v>6287</v>
      </c>
      <c r="E5332" s="208">
        <v>22.1</v>
      </c>
    </row>
    <row r="5333" spans="2:5" ht="50.1" customHeight="1">
      <c r="B5333" s="209">
        <v>84645</v>
      </c>
      <c r="C5333" s="116" t="s">
        <v>5335</v>
      </c>
      <c r="D5333" s="116" t="s">
        <v>6287</v>
      </c>
      <c r="E5333" s="208">
        <v>17.2</v>
      </c>
    </row>
    <row r="5334" spans="2:5" ht="50.1" customHeight="1">
      <c r="B5334" s="209">
        <v>84657</v>
      </c>
      <c r="C5334" s="116" t="s">
        <v>5336</v>
      </c>
      <c r="D5334" s="116" t="s">
        <v>6287</v>
      </c>
      <c r="E5334" s="208">
        <v>8.9499999999999993</v>
      </c>
    </row>
    <row r="5335" spans="2:5" ht="50.1" customHeight="1">
      <c r="B5335" s="209">
        <v>84659</v>
      </c>
      <c r="C5335" s="116" t="s">
        <v>5337</v>
      </c>
      <c r="D5335" s="116" t="s">
        <v>6287</v>
      </c>
      <c r="E5335" s="208">
        <v>14.86</v>
      </c>
    </row>
    <row r="5336" spans="2:5" ht="50.1" customHeight="1">
      <c r="B5336" s="209">
        <v>84679</v>
      </c>
      <c r="C5336" s="116" t="s">
        <v>5338</v>
      </c>
      <c r="D5336" s="116" t="s">
        <v>6287</v>
      </c>
      <c r="E5336" s="208">
        <v>17.47</v>
      </c>
    </row>
    <row r="5337" spans="2:5" ht="50.1" customHeight="1">
      <c r="B5337" s="209">
        <v>95464</v>
      </c>
      <c r="C5337" s="116" t="s">
        <v>5339</v>
      </c>
      <c r="D5337" s="116" t="s">
        <v>6287</v>
      </c>
      <c r="E5337" s="208">
        <v>20.309999999999999</v>
      </c>
    </row>
    <row r="5338" spans="2:5" ht="50.1" customHeight="1">
      <c r="B5338" s="116" t="s">
        <v>5340</v>
      </c>
      <c r="C5338" s="116" t="s">
        <v>5341</v>
      </c>
      <c r="D5338" s="116" t="s">
        <v>6287</v>
      </c>
      <c r="E5338" s="208">
        <v>31.53</v>
      </c>
    </row>
    <row r="5339" spans="2:5" ht="50.1" customHeight="1">
      <c r="B5339" s="116" t="s">
        <v>5342</v>
      </c>
      <c r="C5339" s="116" t="s">
        <v>5343</v>
      </c>
      <c r="D5339" s="116" t="s">
        <v>6287</v>
      </c>
      <c r="E5339" s="208">
        <v>9.81</v>
      </c>
    </row>
    <row r="5340" spans="2:5" ht="50.1" customHeight="1">
      <c r="B5340" s="116" t="s">
        <v>5344</v>
      </c>
      <c r="C5340" s="116" t="s">
        <v>5345</v>
      </c>
      <c r="D5340" s="116" t="s">
        <v>6287</v>
      </c>
      <c r="E5340" s="208">
        <v>23.62</v>
      </c>
    </row>
    <row r="5341" spans="2:5" ht="50.1" customHeight="1">
      <c r="B5341" s="116" t="s">
        <v>5346</v>
      </c>
      <c r="C5341" s="116" t="s">
        <v>5347</v>
      </c>
      <c r="D5341" s="116" t="s">
        <v>6287</v>
      </c>
      <c r="E5341" s="208">
        <v>23.76</v>
      </c>
    </row>
    <row r="5342" spans="2:5" ht="50.1" customHeight="1">
      <c r="B5342" s="116" t="s">
        <v>5348</v>
      </c>
      <c r="C5342" s="116" t="s">
        <v>5349</v>
      </c>
      <c r="D5342" s="116" t="s">
        <v>6287</v>
      </c>
      <c r="E5342" s="208">
        <v>24.22</v>
      </c>
    </row>
    <row r="5343" spans="2:5" ht="50.1" customHeight="1">
      <c r="B5343" s="116" t="s">
        <v>5350</v>
      </c>
      <c r="C5343" s="116" t="s">
        <v>5351</v>
      </c>
      <c r="D5343" s="116" t="s">
        <v>6287</v>
      </c>
      <c r="E5343" s="208">
        <v>18.829999999999998</v>
      </c>
    </row>
    <row r="5344" spans="2:5" ht="50.1" customHeight="1">
      <c r="B5344" s="116" t="s">
        <v>5352</v>
      </c>
      <c r="C5344" s="116" t="s">
        <v>5353</v>
      </c>
      <c r="D5344" s="116" t="s">
        <v>6287</v>
      </c>
      <c r="E5344" s="208">
        <v>12.04</v>
      </c>
    </row>
    <row r="5345" spans="2:5" ht="50.1" customHeight="1">
      <c r="B5345" s="116" t="s">
        <v>5354</v>
      </c>
      <c r="C5345" s="116" t="s">
        <v>5355</v>
      </c>
      <c r="D5345" s="116" t="s">
        <v>6287</v>
      </c>
      <c r="E5345" s="208">
        <v>18.149999999999999</v>
      </c>
    </row>
    <row r="5346" spans="2:5" ht="50.1" customHeight="1">
      <c r="B5346" s="116" t="s">
        <v>5356</v>
      </c>
      <c r="C5346" s="116" t="s">
        <v>5357</v>
      </c>
      <c r="D5346" s="116" t="s">
        <v>6287</v>
      </c>
      <c r="E5346" s="208">
        <v>15.79</v>
      </c>
    </row>
    <row r="5347" spans="2:5" ht="50.1" customHeight="1">
      <c r="B5347" s="116" t="s">
        <v>5358</v>
      </c>
      <c r="C5347" s="116" t="s">
        <v>5359</v>
      </c>
      <c r="D5347" s="116" t="s">
        <v>6220</v>
      </c>
      <c r="E5347" s="208">
        <v>20.13</v>
      </c>
    </row>
    <row r="5348" spans="2:5" ht="50.1" customHeight="1">
      <c r="B5348" s="116" t="s">
        <v>5360</v>
      </c>
      <c r="C5348" s="116" t="s">
        <v>5361</v>
      </c>
      <c r="D5348" s="116" t="s">
        <v>6287</v>
      </c>
      <c r="E5348" s="208">
        <v>31</v>
      </c>
    </row>
    <row r="5349" spans="2:5" ht="50.1" customHeight="1">
      <c r="B5349" s="209">
        <v>84660</v>
      </c>
      <c r="C5349" s="116" t="s">
        <v>5362</v>
      </c>
      <c r="D5349" s="116" t="s">
        <v>6287</v>
      </c>
      <c r="E5349" s="208">
        <v>6.73</v>
      </c>
    </row>
    <row r="5350" spans="2:5" ht="50.1" customHeight="1">
      <c r="B5350" s="209">
        <v>84661</v>
      </c>
      <c r="C5350" s="116" t="s">
        <v>5363</v>
      </c>
      <c r="D5350" s="116" t="s">
        <v>6287</v>
      </c>
      <c r="E5350" s="208">
        <v>15.63</v>
      </c>
    </row>
    <row r="5351" spans="2:5" ht="50.1" customHeight="1">
      <c r="B5351" s="209">
        <v>84662</v>
      </c>
      <c r="C5351" s="116" t="s">
        <v>5364</v>
      </c>
      <c r="D5351" s="116" t="s">
        <v>6287</v>
      </c>
      <c r="E5351" s="208">
        <v>24.47</v>
      </c>
    </row>
    <row r="5352" spans="2:5" ht="50.1" customHeight="1">
      <c r="B5352" s="209">
        <v>95468</v>
      </c>
      <c r="C5352" s="116" t="s">
        <v>5365</v>
      </c>
      <c r="D5352" s="116" t="s">
        <v>6287</v>
      </c>
      <c r="E5352" s="208">
        <v>35.17</v>
      </c>
    </row>
    <row r="5353" spans="2:5" ht="50.1" customHeight="1">
      <c r="B5353" s="209">
        <v>41595</v>
      </c>
      <c r="C5353" s="116" t="s">
        <v>5366</v>
      </c>
      <c r="D5353" s="116" t="s">
        <v>6465</v>
      </c>
      <c r="E5353" s="208">
        <v>9.1</v>
      </c>
    </row>
    <row r="5354" spans="2:5" ht="50.1" customHeight="1">
      <c r="B5354" s="116" t="s">
        <v>5367</v>
      </c>
      <c r="C5354" s="116" t="s">
        <v>5368</v>
      </c>
      <c r="D5354" s="116" t="s">
        <v>6287</v>
      </c>
      <c r="E5354" s="208">
        <v>14.76</v>
      </c>
    </row>
    <row r="5355" spans="2:5" ht="50.1" customHeight="1">
      <c r="B5355" s="116" t="s">
        <v>5369</v>
      </c>
      <c r="C5355" s="116" t="s">
        <v>5370</v>
      </c>
      <c r="D5355" s="116" t="s">
        <v>6287</v>
      </c>
      <c r="E5355" s="208">
        <v>12.09</v>
      </c>
    </row>
    <row r="5356" spans="2:5" ht="50.1" customHeight="1">
      <c r="B5356" s="209">
        <v>79467</v>
      </c>
      <c r="C5356" s="116" t="s">
        <v>5371</v>
      </c>
      <c r="D5356" s="116" t="s">
        <v>16115</v>
      </c>
      <c r="E5356" s="208">
        <v>11.19</v>
      </c>
    </row>
    <row r="5357" spans="2:5" ht="50.1" customHeight="1">
      <c r="B5357" s="116" t="s">
        <v>5372</v>
      </c>
      <c r="C5357" s="116" t="s">
        <v>5373</v>
      </c>
      <c r="D5357" s="116" t="s">
        <v>6287</v>
      </c>
      <c r="E5357" s="208">
        <v>16.899999999999999</v>
      </c>
    </row>
    <row r="5358" spans="2:5" ht="50.1" customHeight="1">
      <c r="B5358" s="209">
        <v>84663</v>
      </c>
      <c r="C5358" s="116" t="s">
        <v>5374</v>
      </c>
      <c r="D5358" s="116" t="s">
        <v>6287</v>
      </c>
      <c r="E5358" s="208">
        <v>20.86</v>
      </c>
    </row>
    <row r="5359" spans="2:5" ht="50.1" customHeight="1">
      <c r="B5359" s="209">
        <v>84665</v>
      </c>
      <c r="C5359" s="116" t="s">
        <v>5375</v>
      </c>
      <c r="D5359" s="116" t="s">
        <v>6287</v>
      </c>
      <c r="E5359" s="208">
        <v>19.02</v>
      </c>
    </row>
    <row r="5360" spans="2:5" ht="50.1" customHeight="1">
      <c r="B5360" s="209">
        <v>84666</v>
      </c>
      <c r="C5360" s="116" t="s">
        <v>5376</v>
      </c>
      <c r="D5360" s="116" t="s">
        <v>6287</v>
      </c>
      <c r="E5360" s="208">
        <v>17.829999999999998</v>
      </c>
    </row>
    <row r="5361" spans="2:5" ht="50.1" customHeight="1">
      <c r="B5361" s="209">
        <v>75889</v>
      </c>
      <c r="C5361" s="116" t="s">
        <v>5377</v>
      </c>
      <c r="D5361" s="116" t="s">
        <v>6287</v>
      </c>
      <c r="E5361" s="208">
        <v>18.43</v>
      </c>
    </row>
    <row r="5362" spans="2:5" ht="50.1" customHeight="1">
      <c r="B5362" s="209">
        <v>72191</v>
      </c>
      <c r="C5362" s="116" t="s">
        <v>5378</v>
      </c>
      <c r="D5362" s="116" t="s">
        <v>6287</v>
      </c>
      <c r="E5362" s="208">
        <v>66.05</v>
      </c>
    </row>
    <row r="5363" spans="2:5" ht="50.1" customHeight="1">
      <c r="B5363" s="209">
        <v>72192</v>
      </c>
      <c r="C5363" s="116" t="s">
        <v>5379</v>
      </c>
      <c r="D5363" s="116" t="s">
        <v>6287</v>
      </c>
      <c r="E5363" s="208">
        <v>17.600000000000001</v>
      </c>
    </row>
    <row r="5364" spans="2:5" ht="50.1" customHeight="1">
      <c r="B5364" s="209">
        <v>72193</v>
      </c>
      <c r="C5364" s="116" t="s">
        <v>5380</v>
      </c>
      <c r="D5364" s="116" t="s">
        <v>6287</v>
      </c>
      <c r="E5364" s="208">
        <v>47.66</v>
      </c>
    </row>
    <row r="5365" spans="2:5" ht="50.1" customHeight="1">
      <c r="B5365" s="209">
        <v>73655</v>
      </c>
      <c r="C5365" s="116" t="s">
        <v>5381</v>
      </c>
      <c r="D5365" s="116" t="s">
        <v>6287</v>
      </c>
      <c r="E5365" s="208">
        <v>193.45</v>
      </c>
    </row>
    <row r="5366" spans="2:5" ht="50.1" customHeight="1">
      <c r="B5366" s="116" t="s">
        <v>5382</v>
      </c>
      <c r="C5366" s="116" t="s">
        <v>5383</v>
      </c>
      <c r="D5366" s="116" t="s">
        <v>6287</v>
      </c>
      <c r="E5366" s="208">
        <v>142.66999999999999</v>
      </c>
    </row>
    <row r="5367" spans="2:5" ht="50.1" customHeight="1">
      <c r="B5367" s="209">
        <v>84181</v>
      </c>
      <c r="C5367" s="116" t="s">
        <v>5384</v>
      </c>
      <c r="D5367" s="116" t="s">
        <v>6287</v>
      </c>
      <c r="E5367" s="208">
        <v>122.97</v>
      </c>
    </row>
    <row r="5368" spans="2:5" ht="50.1" customHeight="1">
      <c r="B5368" s="209">
        <v>87246</v>
      </c>
      <c r="C5368" s="116" t="s">
        <v>5385</v>
      </c>
      <c r="D5368" s="116" t="s">
        <v>6287</v>
      </c>
      <c r="E5368" s="208">
        <v>47.81</v>
      </c>
    </row>
    <row r="5369" spans="2:5" ht="50.1" customHeight="1">
      <c r="B5369" s="209">
        <v>87247</v>
      </c>
      <c r="C5369" s="116" t="s">
        <v>5386</v>
      </c>
      <c r="D5369" s="116" t="s">
        <v>6287</v>
      </c>
      <c r="E5369" s="208">
        <v>42.22</v>
      </c>
    </row>
    <row r="5370" spans="2:5" ht="50.1" customHeight="1">
      <c r="B5370" s="209">
        <v>87248</v>
      </c>
      <c r="C5370" s="116" t="s">
        <v>5387</v>
      </c>
      <c r="D5370" s="116" t="s">
        <v>6287</v>
      </c>
      <c r="E5370" s="208">
        <v>37.700000000000003</v>
      </c>
    </row>
    <row r="5371" spans="2:5" ht="50.1" customHeight="1">
      <c r="B5371" s="209">
        <v>87249</v>
      </c>
      <c r="C5371" s="116" t="s">
        <v>5388</v>
      </c>
      <c r="D5371" s="116" t="s">
        <v>6287</v>
      </c>
      <c r="E5371" s="208">
        <v>53.06</v>
      </c>
    </row>
    <row r="5372" spans="2:5" ht="50.1" customHeight="1">
      <c r="B5372" s="209">
        <v>87250</v>
      </c>
      <c r="C5372" s="116" t="s">
        <v>5389</v>
      </c>
      <c r="D5372" s="116" t="s">
        <v>6287</v>
      </c>
      <c r="E5372" s="208">
        <v>44.22</v>
      </c>
    </row>
    <row r="5373" spans="2:5" ht="50.1" customHeight="1">
      <c r="B5373" s="209">
        <v>87251</v>
      </c>
      <c r="C5373" s="116" t="s">
        <v>5390</v>
      </c>
      <c r="D5373" s="116" t="s">
        <v>6287</v>
      </c>
      <c r="E5373" s="208">
        <v>38.5</v>
      </c>
    </row>
    <row r="5374" spans="2:5" ht="50.1" customHeight="1">
      <c r="B5374" s="209">
        <v>87255</v>
      </c>
      <c r="C5374" s="116" t="s">
        <v>5391</v>
      </c>
      <c r="D5374" s="116" t="s">
        <v>6287</v>
      </c>
      <c r="E5374" s="208">
        <v>88.14</v>
      </c>
    </row>
    <row r="5375" spans="2:5" ht="50.1" customHeight="1">
      <c r="B5375" s="209">
        <v>87256</v>
      </c>
      <c r="C5375" s="116" t="s">
        <v>5392</v>
      </c>
      <c r="D5375" s="116" t="s">
        <v>6287</v>
      </c>
      <c r="E5375" s="208">
        <v>77.33</v>
      </c>
    </row>
    <row r="5376" spans="2:5" ht="50.1" customHeight="1">
      <c r="B5376" s="209">
        <v>87257</v>
      </c>
      <c r="C5376" s="116" t="s">
        <v>5393</v>
      </c>
      <c r="D5376" s="116" t="s">
        <v>6287</v>
      </c>
      <c r="E5376" s="208">
        <v>70.58</v>
      </c>
    </row>
    <row r="5377" spans="2:5" ht="50.1" customHeight="1">
      <c r="B5377" s="209">
        <v>87258</v>
      </c>
      <c r="C5377" s="116" t="s">
        <v>5394</v>
      </c>
      <c r="D5377" s="116" t="s">
        <v>6287</v>
      </c>
      <c r="E5377" s="208">
        <v>114.69</v>
      </c>
    </row>
    <row r="5378" spans="2:5" ht="50.1" customHeight="1">
      <c r="B5378" s="209">
        <v>87259</v>
      </c>
      <c r="C5378" s="116" t="s">
        <v>5395</v>
      </c>
      <c r="D5378" s="116" t="s">
        <v>6287</v>
      </c>
      <c r="E5378" s="208">
        <v>104.42</v>
      </c>
    </row>
    <row r="5379" spans="2:5" ht="50.1" customHeight="1">
      <c r="B5379" s="209">
        <v>87260</v>
      </c>
      <c r="C5379" s="116" t="s">
        <v>5396</v>
      </c>
      <c r="D5379" s="116" t="s">
        <v>6287</v>
      </c>
      <c r="E5379" s="208">
        <v>98.44</v>
      </c>
    </row>
    <row r="5380" spans="2:5" ht="50.1" customHeight="1">
      <c r="B5380" s="209">
        <v>87261</v>
      </c>
      <c r="C5380" s="116" t="s">
        <v>5397</v>
      </c>
      <c r="D5380" s="116" t="s">
        <v>6287</v>
      </c>
      <c r="E5380" s="208">
        <v>133.25</v>
      </c>
    </row>
    <row r="5381" spans="2:5" ht="50.1" customHeight="1">
      <c r="B5381" s="209">
        <v>87262</v>
      </c>
      <c r="C5381" s="116" t="s">
        <v>5398</v>
      </c>
      <c r="D5381" s="116" t="s">
        <v>6287</v>
      </c>
      <c r="E5381" s="208">
        <v>121.18</v>
      </c>
    </row>
    <row r="5382" spans="2:5" ht="50.1" customHeight="1">
      <c r="B5382" s="209">
        <v>87263</v>
      </c>
      <c r="C5382" s="116" t="s">
        <v>5399</v>
      </c>
      <c r="D5382" s="116" t="s">
        <v>6287</v>
      </c>
      <c r="E5382" s="208">
        <v>114.11</v>
      </c>
    </row>
    <row r="5383" spans="2:5" ht="50.1" customHeight="1">
      <c r="B5383" s="209">
        <v>89046</v>
      </c>
      <c r="C5383" s="116" t="s">
        <v>5400</v>
      </c>
      <c r="D5383" s="116" t="s">
        <v>6287</v>
      </c>
      <c r="E5383" s="208">
        <v>41.98</v>
      </c>
    </row>
    <row r="5384" spans="2:5" ht="50.1" customHeight="1">
      <c r="B5384" s="209">
        <v>89171</v>
      </c>
      <c r="C5384" s="116" t="s">
        <v>5401</v>
      </c>
      <c r="D5384" s="116" t="s">
        <v>6287</v>
      </c>
      <c r="E5384" s="208">
        <v>39.75</v>
      </c>
    </row>
    <row r="5385" spans="2:5" ht="50.1" customHeight="1">
      <c r="B5385" s="209">
        <v>93389</v>
      </c>
      <c r="C5385" s="116" t="s">
        <v>5402</v>
      </c>
      <c r="D5385" s="116" t="s">
        <v>6287</v>
      </c>
      <c r="E5385" s="208">
        <v>42.89</v>
      </c>
    </row>
    <row r="5386" spans="2:5" ht="50.1" customHeight="1">
      <c r="B5386" s="209">
        <v>93390</v>
      </c>
      <c r="C5386" s="116" t="s">
        <v>5403</v>
      </c>
      <c r="D5386" s="116" t="s">
        <v>6287</v>
      </c>
      <c r="E5386" s="208">
        <v>37.380000000000003</v>
      </c>
    </row>
    <row r="5387" spans="2:5" ht="50.1" customHeight="1">
      <c r="B5387" s="209">
        <v>93391</v>
      </c>
      <c r="C5387" s="116" t="s">
        <v>5404</v>
      </c>
      <c r="D5387" s="116" t="s">
        <v>6287</v>
      </c>
      <c r="E5387" s="208">
        <v>32.86</v>
      </c>
    </row>
    <row r="5388" spans="2:5" ht="50.1" customHeight="1">
      <c r="B5388" s="116" t="s">
        <v>5405</v>
      </c>
      <c r="C5388" s="116" t="s">
        <v>5406</v>
      </c>
      <c r="D5388" s="116" t="s">
        <v>6287</v>
      </c>
      <c r="E5388" s="208">
        <v>106</v>
      </c>
    </row>
    <row r="5389" spans="2:5" ht="50.1" customHeight="1">
      <c r="B5389" s="116" t="s">
        <v>5407</v>
      </c>
      <c r="C5389" s="116" t="s">
        <v>5408</v>
      </c>
      <c r="D5389" s="116" t="s">
        <v>6287</v>
      </c>
      <c r="E5389" s="208">
        <v>23.85</v>
      </c>
    </row>
    <row r="5390" spans="2:5" ht="50.1" customHeight="1">
      <c r="B5390" s="209">
        <v>84183</v>
      </c>
      <c r="C5390" s="116" t="s">
        <v>5409</v>
      </c>
      <c r="D5390" s="116" t="s">
        <v>6287</v>
      </c>
      <c r="E5390" s="208">
        <v>78.150000000000006</v>
      </c>
    </row>
    <row r="5391" spans="2:5" ht="50.1" customHeight="1">
      <c r="B5391" s="209">
        <v>98670</v>
      </c>
      <c r="C5391" s="116" t="s">
        <v>5410</v>
      </c>
      <c r="D5391" s="116" t="s">
        <v>6287</v>
      </c>
      <c r="E5391" s="208">
        <v>105.95</v>
      </c>
    </row>
    <row r="5392" spans="2:5" ht="50.1" customHeight="1">
      <c r="B5392" s="209">
        <v>98671</v>
      </c>
      <c r="C5392" s="116" t="s">
        <v>5411</v>
      </c>
      <c r="D5392" s="116" t="s">
        <v>6287</v>
      </c>
      <c r="E5392" s="208">
        <v>294.10000000000002</v>
      </c>
    </row>
    <row r="5393" spans="2:5" ht="50.1" customHeight="1">
      <c r="B5393" s="209">
        <v>98672</v>
      </c>
      <c r="C5393" s="116" t="s">
        <v>5412</v>
      </c>
      <c r="D5393" s="116" t="s">
        <v>6287</v>
      </c>
      <c r="E5393" s="208">
        <v>348.5</v>
      </c>
    </row>
    <row r="5394" spans="2:5" ht="50.1" customHeight="1">
      <c r="B5394" s="209">
        <v>98673</v>
      </c>
      <c r="C5394" s="116" t="s">
        <v>5413</v>
      </c>
      <c r="D5394" s="116" t="s">
        <v>6287</v>
      </c>
      <c r="E5394" s="208">
        <v>106.79</v>
      </c>
    </row>
    <row r="5395" spans="2:5" ht="50.1" customHeight="1">
      <c r="B5395" s="209">
        <v>98679</v>
      </c>
      <c r="C5395" s="116" t="s">
        <v>5414</v>
      </c>
      <c r="D5395" s="116" t="s">
        <v>6287</v>
      </c>
      <c r="E5395" s="208">
        <v>22.01</v>
      </c>
    </row>
    <row r="5396" spans="2:5" ht="50.1" customHeight="1">
      <c r="B5396" s="209">
        <v>98680</v>
      </c>
      <c r="C5396" s="116" t="s">
        <v>5415</v>
      </c>
      <c r="D5396" s="116" t="s">
        <v>6287</v>
      </c>
      <c r="E5396" s="208">
        <v>27.37</v>
      </c>
    </row>
    <row r="5397" spans="2:5" ht="50.1" customHeight="1">
      <c r="B5397" s="209">
        <v>98681</v>
      </c>
      <c r="C5397" s="116" t="s">
        <v>5416</v>
      </c>
      <c r="D5397" s="116" t="s">
        <v>6287</v>
      </c>
      <c r="E5397" s="208">
        <v>20.420000000000002</v>
      </c>
    </row>
    <row r="5398" spans="2:5" ht="50.1" customHeight="1">
      <c r="B5398" s="209">
        <v>98682</v>
      </c>
      <c r="C5398" s="116" t="s">
        <v>5417</v>
      </c>
      <c r="D5398" s="116" t="s">
        <v>6287</v>
      </c>
      <c r="E5398" s="208">
        <v>25.78</v>
      </c>
    </row>
    <row r="5399" spans="2:5" ht="50.1" customHeight="1">
      <c r="B5399" s="209">
        <v>98685</v>
      </c>
      <c r="C5399" s="116" t="s">
        <v>5418</v>
      </c>
      <c r="D5399" s="116" t="s">
        <v>6465</v>
      </c>
      <c r="E5399" s="208">
        <v>53.67</v>
      </c>
    </row>
    <row r="5400" spans="2:5" ht="50.1" customHeight="1">
      <c r="B5400" s="209">
        <v>98686</v>
      </c>
      <c r="C5400" s="116" t="s">
        <v>5419</v>
      </c>
      <c r="D5400" s="116" t="s">
        <v>6465</v>
      </c>
      <c r="E5400" s="208">
        <v>27.47</v>
      </c>
    </row>
    <row r="5401" spans="2:5" ht="50.1" customHeight="1">
      <c r="B5401" s="209">
        <v>98688</v>
      </c>
      <c r="C5401" s="116" t="s">
        <v>5420</v>
      </c>
      <c r="D5401" s="116" t="s">
        <v>6465</v>
      </c>
      <c r="E5401" s="208">
        <v>41.93</v>
      </c>
    </row>
    <row r="5402" spans="2:5" ht="50.1" customHeight="1">
      <c r="B5402" s="209">
        <v>98689</v>
      </c>
      <c r="C5402" s="116" t="s">
        <v>5421</v>
      </c>
      <c r="D5402" s="116" t="s">
        <v>6465</v>
      </c>
      <c r="E5402" s="208">
        <v>76.38</v>
      </c>
    </row>
    <row r="5403" spans="2:5" ht="50.1" customHeight="1">
      <c r="B5403" s="209">
        <v>72187</v>
      </c>
      <c r="C5403" s="116" t="s">
        <v>5422</v>
      </c>
      <c r="D5403" s="116" t="s">
        <v>6287</v>
      </c>
      <c r="E5403" s="208">
        <v>138.77000000000001</v>
      </c>
    </row>
    <row r="5404" spans="2:5" ht="50.1" customHeight="1">
      <c r="B5404" s="209">
        <v>72188</v>
      </c>
      <c r="C5404" s="116" t="s">
        <v>5423</v>
      </c>
      <c r="D5404" s="116" t="s">
        <v>6287</v>
      </c>
      <c r="E5404" s="208">
        <v>138.77000000000001</v>
      </c>
    </row>
    <row r="5405" spans="2:5" ht="50.1" customHeight="1">
      <c r="B5405" s="116" t="s">
        <v>5424</v>
      </c>
      <c r="C5405" s="116" t="s">
        <v>5425</v>
      </c>
      <c r="D5405" s="116" t="s">
        <v>6287</v>
      </c>
      <c r="E5405" s="208">
        <v>128.30000000000001</v>
      </c>
    </row>
    <row r="5406" spans="2:5" ht="50.1" customHeight="1">
      <c r="B5406" s="209">
        <v>84186</v>
      </c>
      <c r="C5406" s="116" t="s">
        <v>5426</v>
      </c>
      <c r="D5406" s="116" t="s">
        <v>6287</v>
      </c>
      <c r="E5406" s="208">
        <v>58.28</v>
      </c>
    </row>
    <row r="5407" spans="2:5" ht="50.1" customHeight="1">
      <c r="B5407" s="209">
        <v>84187</v>
      </c>
      <c r="C5407" s="116" t="s">
        <v>5427</v>
      </c>
      <c r="D5407" s="116" t="s">
        <v>6287</v>
      </c>
      <c r="E5407" s="208">
        <v>15.01</v>
      </c>
    </row>
    <row r="5408" spans="2:5" ht="50.1" customHeight="1">
      <c r="B5408" s="209">
        <v>72137</v>
      </c>
      <c r="C5408" s="116" t="s">
        <v>5428</v>
      </c>
      <c r="D5408" s="116" t="s">
        <v>6287</v>
      </c>
      <c r="E5408" s="208">
        <v>80.94</v>
      </c>
    </row>
    <row r="5409" spans="2:5" ht="50.1" customHeight="1">
      <c r="B5409" s="209">
        <v>72815</v>
      </c>
      <c r="C5409" s="116" t="s">
        <v>5429</v>
      </c>
      <c r="D5409" s="116" t="s">
        <v>6287</v>
      </c>
      <c r="E5409" s="208">
        <v>50.8</v>
      </c>
    </row>
    <row r="5410" spans="2:5" ht="50.1" customHeight="1">
      <c r="B5410" s="209">
        <v>84191</v>
      </c>
      <c r="C5410" s="116" t="s">
        <v>5430</v>
      </c>
      <c r="D5410" s="116" t="s">
        <v>6287</v>
      </c>
      <c r="E5410" s="208">
        <v>75.14</v>
      </c>
    </row>
    <row r="5411" spans="2:5" ht="50.1" customHeight="1">
      <c r="B5411" s="116" t="s">
        <v>5431</v>
      </c>
      <c r="C5411" s="116" t="s">
        <v>5432</v>
      </c>
      <c r="D5411" s="116" t="s">
        <v>6465</v>
      </c>
      <c r="E5411" s="208">
        <v>29.94</v>
      </c>
    </row>
    <row r="5412" spans="2:5" ht="50.1" customHeight="1">
      <c r="B5412" s="209">
        <v>98695</v>
      </c>
      <c r="C5412" s="116" t="s">
        <v>5433</v>
      </c>
      <c r="D5412" s="116" t="s">
        <v>6465</v>
      </c>
      <c r="E5412" s="208">
        <v>62.59</v>
      </c>
    </row>
    <row r="5413" spans="2:5" ht="50.1" customHeight="1">
      <c r="B5413" s="209">
        <v>98697</v>
      </c>
      <c r="C5413" s="116" t="s">
        <v>5434</v>
      </c>
      <c r="D5413" s="116" t="s">
        <v>6465</v>
      </c>
      <c r="E5413" s="208">
        <v>41.35</v>
      </c>
    </row>
    <row r="5414" spans="2:5" ht="50.1" customHeight="1">
      <c r="B5414" s="116" t="s">
        <v>5435</v>
      </c>
      <c r="C5414" s="116" t="s">
        <v>5436</v>
      </c>
      <c r="D5414" s="116" t="s">
        <v>6465</v>
      </c>
      <c r="E5414" s="208">
        <v>15.52</v>
      </c>
    </row>
    <row r="5415" spans="2:5" ht="50.1" customHeight="1">
      <c r="B5415" s="209">
        <v>84162</v>
      </c>
      <c r="C5415" s="116" t="s">
        <v>5437</v>
      </c>
      <c r="D5415" s="116" t="s">
        <v>6465</v>
      </c>
      <c r="E5415" s="208">
        <v>15.51</v>
      </c>
    </row>
    <row r="5416" spans="2:5" ht="50.1" customHeight="1">
      <c r="B5416" s="209">
        <v>88648</v>
      </c>
      <c r="C5416" s="116" t="s">
        <v>5438</v>
      </c>
      <c r="D5416" s="116" t="s">
        <v>6465</v>
      </c>
      <c r="E5416" s="208">
        <v>5.55</v>
      </c>
    </row>
    <row r="5417" spans="2:5" ht="50.1" customHeight="1">
      <c r="B5417" s="209">
        <v>88649</v>
      </c>
      <c r="C5417" s="116" t="s">
        <v>5439</v>
      </c>
      <c r="D5417" s="116" t="s">
        <v>6465</v>
      </c>
      <c r="E5417" s="208">
        <v>6.35</v>
      </c>
    </row>
    <row r="5418" spans="2:5" ht="50.1" customHeight="1">
      <c r="B5418" s="209">
        <v>88650</v>
      </c>
      <c r="C5418" s="116" t="s">
        <v>5440</v>
      </c>
      <c r="D5418" s="116" t="s">
        <v>6465</v>
      </c>
      <c r="E5418" s="208">
        <v>12.81</v>
      </c>
    </row>
    <row r="5419" spans="2:5" ht="50.1" customHeight="1">
      <c r="B5419" s="209">
        <v>96467</v>
      </c>
      <c r="C5419" s="116" t="s">
        <v>5441</v>
      </c>
      <c r="D5419" s="116" t="s">
        <v>6465</v>
      </c>
      <c r="E5419" s="208">
        <v>4.99</v>
      </c>
    </row>
    <row r="5420" spans="2:5" ht="50.1" customHeight="1">
      <c r="B5420" s="116" t="s">
        <v>5442</v>
      </c>
      <c r="C5420" s="116" t="s">
        <v>5443</v>
      </c>
      <c r="D5420" s="116" t="s">
        <v>6465</v>
      </c>
      <c r="E5420" s="208">
        <v>21.43</v>
      </c>
    </row>
    <row r="5421" spans="2:5" ht="50.1" customHeight="1">
      <c r="B5421" s="209">
        <v>84168</v>
      </c>
      <c r="C5421" s="116" t="s">
        <v>5444</v>
      </c>
      <c r="D5421" s="116" t="s">
        <v>6465</v>
      </c>
      <c r="E5421" s="208">
        <v>11.59</v>
      </c>
    </row>
    <row r="5422" spans="2:5" ht="50.1" customHeight="1">
      <c r="B5422" s="209">
        <v>68325</v>
      </c>
      <c r="C5422" s="116" t="s">
        <v>5445</v>
      </c>
      <c r="D5422" s="116" t="s">
        <v>6287</v>
      </c>
      <c r="E5422" s="208">
        <v>38.06</v>
      </c>
    </row>
    <row r="5423" spans="2:5" ht="50.1" customHeight="1">
      <c r="B5423" s="209">
        <v>68333</v>
      </c>
      <c r="C5423" s="116" t="s">
        <v>5446</v>
      </c>
      <c r="D5423" s="116" t="s">
        <v>6287</v>
      </c>
      <c r="E5423" s="208">
        <v>41.09</v>
      </c>
    </row>
    <row r="5424" spans="2:5" ht="50.1" customHeight="1">
      <c r="B5424" s="209">
        <v>72183</v>
      </c>
      <c r="C5424" s="116" t="s">
        <v>5447</v>
      </c>
      <c r="D5424" s="116" t="s">
        <v>6287</v>
      </c>
      <c r="E5424" s="208">
        <v>71.09</v>
      </c>
    </row>
    <row r="5425" spans="2:5" ht="50.1" customHeight="1">
      <c r="B5425" s="209">
        <v>84175</v>
      </c>
      <c r="C5425" s="116" t="s">
        <v>5448</v>
      </c>
      <c r="D5425" s="116" t="s">
        <v>6465</v>
      </c>
      <c r="E5425" s="208">
        <v>10.5</v>
      </c>
    </row>
    <row r="5426" spans="2:5" ht="50.1" customHeight="1">
      <c r="B5426" s="209">
        <v>84176</v>
      </c>
      <c r="C5426" s="116" t="s">
        <v>5449</v>
      </c>
      <c r="D5426" s="116" t="s">
        <v>6465</v>
      </c>
      <c r="E5426" s="208">
        <v>18.93</v>
      </c>
    </row>
    <row r="5427" spans="2:5" ht="50.1" customHeight="1">
      <c r="B5427" s="209">
        <v>94990</v>
      </c>
      <c r="C5427" s="116" t="s">
        <v>5450</v>
      </c>
      <c r="D5427" s="116" t="s">
        <v>25</v>
      </c>
      <c r="E5427" s="208">
        <v>490.41</v>
      </c>
    </row>
    <row r="5428" spans="2:5" ht="50.1" customHeight="1">
      <c r="B5428" s="209">
        <v>94991</v>
      </c>
      <c r="C5428" s="116" t="s">
        <v>5451</v>
      </c>
      <c r="D5428" s="116" t="s">
        <v>25</v>
      </c>
      <c r="E5428" s="208">
        <v>403.24</v>
      </c>
    </row>
    <row r="5429" spans="2:5" ht="50.1" customHeight="1">
      <c r="B5429" s="209">
        <v>94992</v>
      </c>
      <c r="C5429" s="116" t="s">
        <v>5452</v>
      </c>
      <c r="D5429" s="116" t="s">
        <v>6287</v>
      </c>
      <c r="E5429" s="208">
        <v>55.79</v>
      </c>
    </row>
    <row r="5430" spans="2:5" ht="50.1" customHeight="1">
      <c r="B5430" s="209">
        <v>94993</v>
      </c>
      <c r="C5430" s="116" t="s">
        <v>5453</v>
      </c>
      <c r="D5430" s="116" t="s">
        <v>6287</v>
      </c>
      <c r="E5430" s="208">
        <v>50.56</v>
      </c>
    </row>
    <row r="5431" spans="2:5" ht="50.1" customHeight="1">
      <c r="B5431" s="209">
        <v>94994</v>
      </c>
      <c r="C5431" s="116" t="s">
        <v>5454</v>
      </c>
      <c r="D5431" s="116" t="s">
        <v>6287</v>
      </c>
      <c r="E5431" s="208">
        <v>67.650000000000006</v>
      </c>
    </row>
    <row r="5432" spans="2:5" ht="50.1" customHeight="1">
      <c r="B5432" s="209">
        <v>94995</v>
      </c>
      <c r="C5432" s="116" t="s">
        <v>5455</v>
      </c>
      <c r="D5432" s="116" t="s">
        <v>6287</v>
      </c>
      <c r="E5432" s="208">
        <v>60.68</v>
      </c>
    </row>
    <row r="5433" spans="2:5" ht="50.1" customHeight="1">
      <c r="B5433" s="209">
        <v>94996</v>
      </c>
      <c r="C5433" s="116" t="s">
        <v>5456</v>
      </c>
      <c r="D5433" s="116" t="s">
        <v>6287</v>
      </c>
      <c r="E5433" s="208">
        <v>77.430000000000007</v>
      </c>
    </row>
    <row r="5434" spans="2:5" ht="50.1" customHeight="1">
      <c r="B5434" s="209">
        <v>94997</v>
      </c>
      <c r="C5434" s="116" t="s">
        <v>5457</v>
      </c>
      <c r="D5434" s="116" t="s">
        <v>6287</v>
      </c>
      <c r="E5434" s="208">
        <v>68.73</v>
      </c>
    </row>
    <row r="5435" spans="2:5" ht="50.1" customHeight="1">
      <c r="B5435" s="209">
        <v>94998</v>
      </c>
      <c r="C5435" s="116" t="s">
        <v>5458</v>
      </c>
      <c r="D5435" s="116" t="s">
        <v>6287</v>
      </c>
      <c r="E5435" s="208">
        <v>86.79</v>
      </c>
    </row>
    <row r="5436" spans="2:5" ht="50.1" customHeight="1">
      <c r="B5436" s="209">
        <v>94999</v>
      </c>
      <c r="C5436" s="116" t="s">
        <v>5459</v>
      </c>
      <c r="D5436" s="116" t="s">
        <v>6287</v>
      </c>
      <c r="E5436" s="208">
        <v>76.34</v>
      </c>
    </row>
    <row r="5437" spans="2:5" ht="50.1" customHeight="1">
      <c r="B5437" s="209">
        <v>87620</v>
      </c>
      <c r="C5437" s="116" t="s">
        <v>5460</v>
      </c>
      <c r="D5437" s="116" t="s">
        <v>6287</v>
      </c>
      <c r="E5437" s="208">
        <v>22.82</v>
      </c>
    </row>
    <row r="5438" spans="2:5" ht="50.1" customHeight="1">
      <c r="B5438" s="209">
        <v>87622</v>
      </c>
      <c r="C5438" s="116" t="s">
        <v>5461</v>
      </c>
      <c r="D5438" s="116" t="s">
        <v>6287</v>
      </c>
      <c r="E5438" s="208">
        <v>24.85</v>
      </c>
    </row>
    <row r="5439" spans="2:5" ht="50.1" customHeight="1">
      <c r="B5439" s="209">
        <v>87623</v>
      </c>
      <c r="C5439" s="116" t="s">
        <v>5462</v>
      </c>
      <c r="D5439" s="116" t="s">
        <v>6287</v>
      </c>
      <c r="E5439" s="208">
        <v>44.05</v>
      </c>
    </row>
    <row r="5440" spans="2:5" ht="50.1" customHeight="1">
      <c r="B5440" s="209">
        <v>87624</v>
      </c>
      <c r="C5440" s="116" t="s">
        <v>5463</v>
      </c>
      <c r="D5440" s="116" t="s">
        <v>6287</v>
      </c>
      <c r="E5440" s="208">
        <v>47.96</v>
      </c>
    </row>
    <row r="5441" spans="2:5" ht="50.1" customHeight="1">
      <c r="B5441" s="209">
        <v>87630</v>
      </c>
      <c r="C5441" s="116" t="s">
        <v>5464</v>
      </c>
      <c r="D5441" s="116" t="s">
        <v>6287</v>
      </c>
      <c r="E5441" s="208">
        <v>27.94</v>
      </c>
    </row>
    <row r="5442" spans="2:5" ht="50.1" customHeight="1">
      <c r="B5442" s="209">
        <v>87632</v>
      </c>
      <c r="C5442" s="116" t="s">
        <v>5465</v>
      </c>
      <c r="D5442" s="116" t="s">
        <v>6287</v>
      </c>
      <c r="E5442" s="208">
        <v>30.76</v>
      </c>
    </row>
    <row r="5443" spans="2:5" ht="50.1" customHeight="1">
      <c r="B5443" s="209">
        <v>87633</v>
      </c>
      <c r="C5443" s="116" t="s">
        <v>5466</v>
      </c>
      <c r="D5443" s="116" t="s">
        <v>6287</v>
      </c>
      <c r="E5443" s="208">
        <v>57.45</v>
      </c>
    </row>
    <row r="5444" spans="2:5" ht="50.1" customHeight="1">
      <c r="B5444" s="209">
        <v>87634</v>
      </c>
      <c r="C5444" s="116" t="s">
        <v>5467</v>
      </c>
      <c r="D5444" s="116" t="s">
        <v>6287</v>
      </c>
      <c r="E5444" s="208">
        <v>62.89</v>
      </c>
    </row>
    <row r="5445" spans="2:5" ht="50.1" customHeight="1">
      <c r="B5445" s="209">
        <v>87640</v>
      </c>
      <c r="C5445" s="116" t="s">
        <v>5468</v>
      </c>
      <c r="D5445" s="116" t="s">
        <v>6287</v>
      </c>
      <c r="E5445" s="208">
        <v>32.07</v>
      </c>
    </row>
    <row r="5446" spans="2:5" ht="50.1" customHeight="1">
      <c r="B5446" s="209">
        <v>87642</v>
      </c>
      <c r="C5446" s="116" t="s">
        <v>5469</v>
      </c>
      <c r="D5446" s="116" t="s">
        <v>6287</v>
      </c>
      <c r="E5446" s="208">
        <v>35.53</v>
      </c>
    </row>
    <row r="5447" spans="2:5" ht="50.1" customHeight="1">
      <c r="B5447" s="209">
        <v>87643</v>
      </c>
      <c r="C5447" s="116" t="s">
        <v>5470</v>
      </c>
      <c r="D5447" s="116" t="s">
        <v>6287</v>
      </c>
      <c r="E5447" s="208">
        <v>68.36</v>
      </c>
    </row>
    <row r="5448" spans="2:5" ht="50.1" customHeight="1">
      <c r="B5448" s="209">
        <v>87644</v>
      </c>
      <c r="C5448" s="116" t="s">
        <v>5471</v>
      </c>
      <c r="D5448" s="116" t="s">
        <v>6287</v>
      </c>
      <c r="E5448" s="208">
        <v>75.05</v>
      </c>
    </row>
    <row r="5449" spans="2:5" ht="50.1" customHeight="1">
      <c r="B5449" s="209">
        <v>87680</v>
      </c>
      <c r="C5449" s="116" t="s">
        <v>5472</v>
      </c>
      <c r="D5449" s="116" t="s">
        <v>6287</v>
      </c>
      <c r="E5449" s="208">
        <v>25.35</v>
      </c>
    </row>
    <row r="5450" spans="2:5" ht="50.1" customHeight="1">
      <c r="B5450" s="209">
        <v>87682</v>
      </c>
      <c r="C5450" s="116" t="s">
        <v>5473</v>
      </c>
      <c r="D5450" s="116" t="s">
        <v>6287</v>
      </c>
      <c r="E5450" s="208">
        <v>28.81</v>
      </c>
    </row>
    <row r="5451" spans="2:5" ht="50.1" customHeight="1">
      <c r="B5451" s="209">
        <v>87683</v>
      </c>
      <c r="C5451" s="116" t="s">
        <v>5474</v>
      </c>
      <c r="D5451" s="116" t="s">
        <v>6287</v>
      </c>
      <c r="E5451" s="208">
        <v>61.64</v>
      </c>
    </row>
    <row r="5452" spans="2:5" ht="50.1" customHeight="1">
      <c r="B5452" s="209">
        <v>87684</v>
      </c>
      <c r="C5452" s="116" t="s">
        <v>5475</v>
      </c>
      <c r="D5452" s="116" t="s">
        <v>6287</v>
      </c>
      <c r="E5452" s="208">
        <v>68.33</v>
      </c>
    </row>
    <row r="5453" spans="2:5" ht="50.1" customHeight="1">
      <c r="B5453" s="209">
        <v>87690</v>
      </c>
      <c r="C5453" s="116" t="s">
        <v>5476</v>
      </c>
      <c r="D5453" s="116" t="s">
        <v>6287</v>
      </c>
      <c r="E5453" s="208">
        <v>29.48</v>
      </c>
    </row>
    <row r="5454" spans="2:5" ht="50.1" customHeight="1">
      <c r="B5454" s="209">
        <v>87692</v>
      </c>
      <c r="C5454" s="116" t="s">
        <v>5477</v>
      </c>
      <c r="D5454" s="116" t="s">
        <v>6287</v>
      </c>
      <c r="E5454" s="208">
        <v>33.450000000000003</v>
      </c>
    </row>
    <row r="5455" spans="2:5" ht="50.1" customHeight="1">
      <c r="B5455" s="209">
        <v>87693</v>
      </c>
      <c r="C5455" s="116" t="s">
        <v>5478</v>
      </c>
      <c r="D5455" s="116" t="s">
        <v>6287</v>
      </c>
      <c r="E5455" s="208">
        <v>71.05</v>
      </c>
    </row>
    <row r="5456" spans="2:5" ht="50.1" customHeight="1">
      <c r="B5456" s="209">
        <v>87694</v>
      </c>
      <c r="C5456" s="116" t="s">
        <v>5479</v>
      </c>
      <c r="D5456" s="116" t="s">
        <v>6287</v>
      </c>
      <c r="E5456" s="208">
        <v>78.7</v>
      </c>
    </row>
    <row r="5457" spans="2:5" ht="50.1" customHeight="1">
      <c r="B5457" s="209">
        <v>87700</v>
      </c>
      <c r="C5457" s="116" t="s">
        <v>5480</v>
      </c>
      <c r="D5457" s="116" t="s">
        <v>6287</v>
      </c>
      <c r="E5457" s="208">
        <v>31.83</v>
      </c>
    </row>
    <row r="5458" spans="2:5" ht="50.1" customHeight="1">
      <c r="B5458" s="209">
        <v>87702</v>
      </c>
      <c r="C5458" s="116" t="s">
        <v>5481</v>
      </c>
      <c r="D5458" s="116" t="s">
        <v>6287</v>
      </c>
      <c r="E5458" s="208">
        <v>36.15</v>
      </c>
    </row>
    <row r="5459" spans="2:5" ht="50.1" customHeight="1">
      <c r="B5459" s="209">
        <v>87703</v>
      </c>
      <c r="C5459" s="116" t="s">
        <v>5482</v>
      </c>
      <c r="D5459" s="116" t="s">
        <v>6287</v>
      </c>
      <c r="E5459" s="208">
        <v>77.09</v>
      </c>
    </row>
    <row r="5460" spans="2:5" ht="50.1" customHeight="1">
      <c r="B5460" s="209">
        <v>87704</v>
      </c>
      <c r="C5460" s="116" t="s">
        <v>5483</v>
      </c>
      <c r="D5460" s="116" t="s">
        <v>6287</v>
      </c>
      <c r="E5460" s="208">
        <v>85.43</v>
      </c>
    </row>
    <row r="5461" spans="2:5" ht="50.1" customHeight="1">
      <c r="B5461" s="209">
        <v>87735</v>
      </c>
      <c r="C5461" s="116" t="s">
        <v>5484</v>
      </c>
      <c r="D5461" s="116" t="s">
        <v>6287</v>
      </c>
      <c r="E5461" s="208">
        <v>30.39</v>
      </c>
    </row>
    <row r="5462" spans="2:5" ht="50.1" customHeight="1">
      <c r="B5462" s="209">
        <v>87737</v>
      </c>
      <c r="C5462" s="116" t="s">
        <v>5485</v>
      </c>
      <c r="D5462" s="116" t="s">
        <v>6287</v>
      </c>
      <c r="E5462" s="208">
        <v>32.42</v>
      </c>
    </row>
    <row r="5463" spans="2:5" ht="50.1" customHeight="1">
      <c r="B5463" s="209">
        <v>87738</v>
      </c>
      <c r="C5463" s="116" t="s">
        <v>5486</v>
      </c>
      <c r="D5463" s="116" t="s">
        <v>6287</v>
      </c>
      <c r="E5463" s="208">
        <v>51.62</v>
      </c>
    </row>
    <row r="5464" spans="2:5" ht="50.1" customHeight="1">
      <c r="B5464" s="209">
        <v>87739</v>
      </c>
      <c r="C5464" s="116" t="s">
        <v>5487</v>
      </c>
      <c r="D5464" s="116" t="s">
        <v>6287</v>
      </c>
      <c r="E5464" s="208">
        <v>55.53</v>
      </c>
    </row>
    <row r="5465" spans="2:5" ht="50.1" customHeight="1">
      <c r="B5465" s="209">
        <v>87745</v>
      </c>
      <c r="C5465" s="116" t="s">
        <v>5488</v>
      </c>
      <c r="D5465" s="116" t="s">
        <v>6287</v>
      </c>
      <c r="E5465" s="208">
        <v>35.520000000000003</v>
      </c>
    </row>
    <row r="5466" spans="2:5" ht="50.1" customHeight="1">
      <c r="B5466" s="209">
        <v>87747</v>
      </c>
      <c r="C5466" s="116" t="s">
        <v>5489</v>
      </c>
      <c r="D5466" s="116" t="s">
        <v>6287</v>
      </c>
      <c r="E5466" s="208">
        <v>38.340000000000003</v>
      </c>
    </row>
    <row r="5467" spans="2:5" ht="50.1" customHeight="1">
      <c r="B5467" s="209">
        <v>87748</v>
      </c>
      <c r="C5467" s="116" t="s">
        <v>5490</v>
      </c>
      <c r="D5467" s="116" t="s">
        <v>6287</v>
      </c>
      <c r="E5467" s="208">
        <v>65.03</v>
      </c>
    </row>
    <row r="5468" spans="2:5" ht="50.1" customHeight="1">
      <c r="B5468" s="209">
        <v>87749</v>
      </c>
      <c r="C5468" s="116" t="s">
        <v>5491</v>
      </c>
      <c r="D5468" s="116" t="s">
        <v>6287</v>
      </c>
      <c r="E5468" s="208">
        <v>70.47</v>
      </c>
    </row>
    <row r="5469" spans="2:5" ht="50.1" customHeight="1">
      <c r="B5469" s="209">
        <v>87755</v>
      </c>
      <c r="C5469" s="116" t="s">
        <v>5492</v>
      </c>
      <c r="D5469" s="116" t="s">
        <v>6287</v>
      </c>
      <c r="E5469" s="208">
        <v>31.5</v>
      </c>
    </row>
    <row r="5470" spans="2:5" ht="50.1" customHeight="1">
      <c r="B5470" s="209">
        <v>87757</v>
      </c>
      <c r="C5470" s="116" t="s">
        <v>5493</v>
      </c>
      <c r="D5470" s="116" t="s">
        <v>6287</v>
      </c>
      <c r="E5470" s="208">
        <v>34.32</v>
      </c>
    </row>
    <row r="5471" spans="2:5" ht="50.1" customHeight="1">
      <c r="B5471" s="209">
        <v>87758</v>
      </c>
      <c r="C5471" s="116" t="s">
        <v>5494</v>
      </c>
      <c r="D5471" s="116" t="s">
        <v>6287</v>
      </c>
      <c r="E5471" s="208">
        <v>61.01</v>
      </c>
    </row>
    <row r="5472" spans="2:5" ht="50.1" customHeight="1">
      <c r="B5472" s="209">
        <v>87759</v>
      </c>
      <c r="C5472" s="116" t="s">
        <v>5495</v>
      </c>
      <c r="D5472" s="116" t="s">
        <v>6287</v>
      </c>
      <c r="E5472" s="208">
        <v>66.45</v>
      </c>
    </row>
    <row r="5473" spans="2:5" ht="50.1" customHeight="1">
      <c r="B5473" s="209">
        <v>87765</v>
      </c>
      <c r="C5473" s="116" t="s">
        <v>5496</v>
      </c>
      <c r="D5473" s="116" t="s">
        <v>6287</v>
      </c>
      <c r="E5473" s="208">
        <v>35.630000000000003</v>
      </c>
    </row>
    <row r="5474" spans="2:5" ht="50.1" customHeight="1">
      <c r="B5474" s="209">
        <v>87767</v>
      </c>
      <c r="C5474" s="116" t="s">
        <v>5497</v>
      </c>
      <c r="D5474" s="116" t="s">
        <v>6287</v>
      </c>
      <c r="E5474" s="208">
        <v>39.090000000000003</v>
      </c>
    </row>
    <row r="5475" spans="2:5" ht="50.1" customHeight="1">
      <c r="B5475" s="209">
        <v>87768</v>
      </c>
      <c r="C5475" s="116" t="s">
        <v>5498</v>
      </c>
      <c r="D5475" s="116" t="s">
        <v>6287</v>
      </c>
      <c r="E5475" s="208">
        <v>71.92</v>
      </c>
    </row>
    <row r="5476" spans="2:5" ht="50.1" customHeight="1">
      <c r="B5476" s="209">
        <v>87769</v>
      </c>
      <c r="C5476" s="116" t="s">
        <v>5499</v>
      </c>
      <c r="D5476" s="116" t="s">
        <v>6287</v>
      </c>
      <c r="E5476" s="208">
        <v>78.61</v>
      </c>
    </row>
    <row r="5477" spans="2:5" ht="50.1" customHeight="1">
      <c r="B5477" s="209">
        <v>88470</v>
      </c>
      <c r="C5477" s="116" t="s">
        <v>5500</v>
      </c>
      <c r="D5477" s="116" t="s">
        <v>6287</v>
      </c>
      <c r="E5477" s="208">
        <v>18.100000000000001</v>
      </c>
    </row>
    <row r="5478" spans="2:5" ht="50.1" customHeight="1">
      <c r="B5478" s="209">
        <v>88471</v>
      </c>
      <c r="C5478" s="116" t="s">
        <v>5501</v>
      </c>
      <c r="D5478" s="116" t="s">
        <v>6287</v>
      </c>
      <c r="E5478" s="208">
        <v>22.37</v>
      </c>
    </row>
    <row r="5479" spans="2:5" ht="50.1" customHeight="1">
      <c r="B5479" s="209">
        <v>88472</v>
      </c>
      <c r="C5479" s="116" t="s">
        <v>5502</v>
      </c>
      <c r="D5479" s="116" t="s">
        <v>6287</v>
      </c>
      <c r="E5479" s="208">
        <v>25.73</v>
      </c>
    </row>
    <row r="5480" spans="2:5" ht="50.1" customHeight="1">
      <c r="B5480" s="209">
        <v>88476</v>
      </c>
      <c r="C5480" s="116" t="s">
        <v>5503</v>
      </c>
      <c r="D5480" s="116" t="s">
        <v>6287</v>
      </c>
      <c r="E5480" s="208">
        <v>15.27</v>
      </c>
    </row>
    <row r="5481" spans="2:5" ht="50.1" customHeight="1">
      <c r="B5481" s="209">
        <v>88477</v>
      </c>
      <c r="C5481" s="116" t="s">
        <v>5504</v>
      </c>
      <c r="D5481" s="116" t="s">
        <v>6287</v>
      </c>
      <c r="E5481" s="208">
        <v>20.77</v>
      </c>
    </row>
    <row r="5482" spans="2:5" ht="50.1" customHeight="1">
      <c r="B5482" s="209">
        <v>88478</v>
      </c>
      <c r="C5482" s="116" t="s">
        <v>5505</v>
      </c>
      <c r="D5482" s="116" t="s">
        <v>6287</v>
      </c>
      <c r="E5482" s="208">
        <v>25.24</v>
      </c>
    </row>
    <row r="5483" spans="2:5" ht="50.1" customHeight="1">
      <c r="B5483" s="209">
        <v>90900</v>
      </c>
      <c r="C5483" s="116" t="s">
        <v>5506</v>
      </c>
      <c r="D5483" s="116" t="s">
        <v>6287</v>
      </c>
      <c r="E5483" s="208">
        <v>54.54</v>
      </c>
    </row>
    <row r="5484" spans="2:5" ht="50.1" customHeight="1">
      <c r="B5484" s="209">
        <v>90902</v>
      </c>
      <c r="C5484" s="116" t="s">
        <v>5507</v>
      </c>
      <c r="D5484" s="116" t="s">
        <v>6287</v>
      </c>
      <c r="E5484" s="208">
        <v>58.51</v>
      </c>
    </row>
    <row r="5485" spans="2:5" ht="50.1" customHeight="1">
      <c r="B5485" s="209">
        <v>90903</v>
      </c>
      <c r="C5485" s="116" t="s">
        <v>5508</v>
      </c>
      <c r="D5485" s="116" t="s">
        <v>6287</v>
      </c>
      <c r="E5485" s="208">
        <v>96.11</v>
      </c>
    </row>
    <row r="5486" spans="2:5" ht="50.1" customHeight="1">
      <c r="B5486" s="209">
        <v>90904</v>
      </c>
      <c r="C5486" s="116" t="s">
        <v>5509</v>
      </c>
      <c r="D5486" s="116" t="s">
        <v>6287</v>
      </c>
      <c r="E5486" s="208">
        <v>103.76</v>
      </c>
    </row>
    <row r="5487" spans="2:5" ht="50.1" customHeight="1">
      <c r="B5487" s="209">
        <v>90910</v>
      </c>
      <c r="C5487" s="116" t="s">
        <v>5510</v>
      </c>
      <c r="D5487" s="116" t="s">
        <v>6287</v>
      </c>
      <c r="E5487" s="208">
        <v>57.56</v>
      </c>
    </row>
    <row r="5488" spans="2:5" ht="50.1" customHeight="1">
      <c r="B5488" s="209">
        <v>90912</v>
      </c>
      <c r="C5488" s="116" t="s">
        <v>5511</v>
      </c>
      <c r="D5488" s="116" t="s">
        <v>6287</v>
      </c>
      <c r="E5488" s="208">
        <v>61.88</v>
      </c>
    </row>
    <row r="5489" spans="2:5" ht="50.1" customHeight="1">
      <c r="B5489" s="209">
        <v>90913</v>
      </c>
      <c r="C5489" s="116" t="s">
        <v>5512</v>
      </c>
      <c r="D5489" s="116" t="s">
        <v>6287</v>
      </c>
      <c r="E5489" s="208">
        <v>102.82</v>
      </c>
    </row>
    <row r="5490" spans="2:5" ht="50.1" customHeight="1">
      <c r="B5490" s="209">
        <v>90914</v>
      </c>
      <c r="C5490" s="116" t="s">
        <v>5513</v>
      </c>
      <c r="D5490" s="116" t="s">
        <v>6287</v>
      </c>
      <c r="E5490" s="208">
        <v>111.16</v>
      </c>
    </row>
    <row r="5491" spans="2:5" ht="50.1" customHeight="1">
      <c r="B5491" s="209">
        <v>90920</v>
      </c>
      <c r="C5491" s="116" t="s">
        <v>5514</v>
      </c>
      <c r="D5491" s="116" t="s">
        <v>6287</v>
      </c>
      <c r="E5491" s="208">
        <v>63.15</v>
      </c>
    </row>
    <row r="5492" spans="2:5" ht="50.1" customHeight="1">
      <c r="B5492" s="209">
        <v>90922</v>
      </c>
      <c r="C5492" s="116" t="s">
        <v>5515</v>
      </c>
      <c r="D5492" s="116" t="s">
        <v>6287</v>
      </c>
      <c r="E5492" s="208">
        <v>68.12</v>
      </c>
    </row>
    <row r="5493" spans="2:5" ht="50.1" customHeight="1">
      <c r="B5493" s="209">
        <v>90923</v>
      </c>
      <c r="C5493" s="116" t="s">
        <v>5516</v>
      </c>
      <c r="D5493" s="116" t="s">
        <v>6287</v>
      </c>
      <c r="E5493" s="208">
        <v>115.2</v>
      </c>
    </row>
    <row r="5494" spans="2:5" ht="50.1" customHeight="1">
      <c r="B5494" s="209">
        <v>90924</v>
      </c>
      <c r="C5494" s="116" t="s">
        <v>5517</v>
      </c>
      <c r="D5494" s="116" t="s">
        <v>6287</v>
      </c>
      <c r="E5494" s="208">
        <v>124.79</v>
      </c>
    </row>
    <row r="5495" spans="2:5" ht="50.1" customHeight="1">
      <c r="B5495" s="209">
        <v>90930</v>
      </c>
      <c r="C5495" s="116" t="s">
        <v>5518</v>
      </c>
      <c r="D5495" s="116" t="s">
        <v>6287</v>
      </c>
      <c r="E5495" s="208">
        <v>49.66</v>
      </c>
    </row>
    <row r="5496" spans="2:5" ht="50.1" customHeight="1">
      <c r="B5496" s="209">
        <v>90932</v>
      </c>
      <c r="C5496" s="116" t="s">
        <v>5519</v>
      </c>
      <c r="D5496" s="116" t="s">
        <v>6287</v>
      </c>
      <c r="E5496" s="208">
        <v>53.63</v>
      </c>
    </row>
    <row r="5497" spans="2:5" ht="50.1" customHeight="1">
      <c r="B5497" s="209">
        <v>90933</v>
      </c>
      <c r="C5497" s="116" t="s">
        <v>5520</v>
      </c>
      <c r="D5497" s="116" t="s">
        <v>6287</v>
      </c>
      <c r="E5497" s="208">
        <v>91.23</v>
      </c>
    </row>
    <row r="5498" spans="2:5" ht="50.1" customHeight="1">
      <c r="B5498" s="209">
        <v>90934</v>
      </c>
      <c r="C5498" s="116" t="s">
        <v>5521</v>
      </c>
      <c r="D5498" s="116" t="s">
        <v>6287</v>
      </c>
      <c r="E5498" s="208">
        <v>98.88</v>
      </c>
    </row>
    <row r="5499" spans="2:5" ht="50.1" customHeight="1">
      <c r="B5499" s="209">
        <v>90940</v>
      </c>
      <c r="C5499" s="116" t="s">
        <v>5522</v>
      </c>
      <c r="D5499" s="116" t="s">
        <v>6287</v>
      </c>
      <c r="E5499" s="208">
        <v>52.71</v>
      </c>
    </row>
    <row r="5500" spans="2:5" ht="50.1" customHeight="1">
      <c r="B5500" s="209">
        <v>90942</v>
      </c>
      <c r="C5500" s="116" t="s">
        <v>5523</v>
      </c>
      <c r="D5500" s="116" t="s">
        <v>6287</v>
      </c>
      <c r="E5500" s="208">
        <v>57.03</v>
      </c>
    </row>
    <row r="5501" spans="2:5" ht="50.1" customHeight="1">
      <c r="B5501" s="209">
        <v>90943</v>
      </c>
      <c r="C5501" s="116" t="s">
        <v>5524</v>
      </c>
      <c r="D5501" s="116" t="s">
        <v>6287</v>
      </c>
      <c r="E5501" s="208">
        <v>97.97</v>
      </c>
    </row>
    <row r="5502" spans="2:5" ht="50.1" customHeight="1">
      <c r="B5502" s="209">
        <v>90944</v>
      </c>
      <c r="C5502" s="116" t="s">
        <v>5525</v>
      </c>
      <c r="D5502" s="116" t="s">
        <v>6287</v>
      </c>
      <c r="E5502" s="208">
        <v>106.31</v>
      </c>
    </row>
    <row r="5503" spans="2:5" ht="50.1" customHeight="1">
      <c r="B5503" s="209">
        <v>90950</v>
      </c>
      <c r="C5503" s="116" t="s">
        <v>5526</v>
      </c>
      <c r="D5503" s="116" t="s">
        <v>6287</v>
      </c>
      <c r="E5503" s="208">
        <v>58.27</v>
      </c>
    </row>
    <row r="5504" spans="2:5" ht="50.1" customHeight="1">
      <c r="B5504" s="209">
        <v>90952</v>
      </c>
      <c r="C5504" s="116" t="s">
        <v>5527</v>
      </c>
      <c r="D5504" s="116" t="s">
        <v>6287</v>
      </c>
      <c r="E5504" s="208">
        <v>63.24</v>
      </c>
    </row>
    <row r="5505" spans="2:5" ht="50.1" customHeight="1">
      <c r="B5505" s="209">
        <v>90953</v>
      </c>
      <c r="C5505" s="116" t="s">
        <v>5528</v>
      </c>
      <c r="D5505" s="116" t="s">
        <v>6287</v>
      </c>
      <c r="E5505" s="208">
        <v>110.32</v>
      </c>
    </row>
    <row r="5506" spans="2:5" ht="50.1" customHeight="1">
      <c r="B5506" s="209">
        <v>90954</v>
      </c>
      <c r="C5506" s="116" t="s">
        <v>5529</v>
      </c>
      <c r="D5506" s="116" t="s">
        <v>6287</v>
      </c>
      <c r="E5506" s="208">
        <v>119.91</v>
      </c>
    </row>
    <row r="5507" spans="2:5" ht="50.1" customHeight="1">
      <c r="B5507" s="209">
        <v>94438</v>
      </c>
      <c r="C5507" s="116" t="s">
        <v>5530</v>
      </c>
      <c r="D5507" s="116" t="s">
        <v>6287</v>
      </c>
      <c r="E5507" s="208">
        <v>30.01</v>
      </c>
    </row>
    <row r="5508" spans="2:5" ht="50.1" customHeight="1">
      <c r="B5508" s="209">
        <v>94439</v>
      </c>
      <c r="C5508" s="116" t="s">
        <v>5531</v>
      </c>
      <c r="D5508" s="116" t="s">
        <v>6287</v>
      </c>
      <c r="E5508" s="208">
        <v>33.32</v>
      </c>
    </row>
    <row r="5509" spans="2:5" ht="50.1" customHeight="1">
      <c r="B5509" s="209">
        <v>94779</v>
      </c>
      <c r="C5509" s="116" t="s">
        <v>5532</v>
      </c>
      <c r="D5509" s="116" t="s">
        <v>6287</v>
      </c>
      <c r="E5509" s="208">
        <v>29.18</v>
      </c>
    </row>
    <row r="5510" spans="2:5" ht="50.1" customHeight="1">
      <c r="B5510" s="209">
        <v>94782</v>
      </c>
      <c r="C5510" s="116" t="s">
        <v>5533</v>
      </c>
      <c r="D5510" s="116" t="s">
        <v>6287</v>
      </c>
      <c r="E5510" s="208">
        <v>32.85</v>
      </c>
    </row>
    <row r="5511" spans="2:5" ht="50.1" customHeight="1">
      <c r="B5511" s="209">
        <v>72190</v>
      </c>
      <c r="C5511" s="116" t="s">
        <v>5534</v>
      </c>
      <c r="D5511" s="116" t="s">
        <v>6465</v>
      </c>
      <c r="E5511" s="208">
        <v>24.63</v>
      </c>
    </row>
    <row r="5512" spans="2:5" ht="50.1" customHeight="1">
      <c r="B5512" s="209">
        <v>87871</v>
      </c>
      <c r="C5512" s="116" t="s">
        <v>5535</v>
      </c>
      <c r="D5512" s="116" t="s">
        <v>6287</v>
      </c>
      <c r="E5512" s="208">
        <v>12.08</v>
      </c>
    </row>
    <row r="5513" spans="2:5" ht="50.1" customHeight="1">
      <c r="B5513" s="209">
        <v>87872</v>
      </c>
      <c r="C5513" s="116" t="s">
        <v>5536</v>
      </c>
      <c r="D5513" s="116" t="s">
        <v>6287</v>
      </c>
      <c r="E5513" s="208">
        <v>11.6</v>
      </c>
    </row>
    <row r="5514" spans="2:5" ht="50.1" customHeight="1">
      <c r="B5514" s="209">
        <v>87873</v>
      </c>
      <c r="C5514" s="116" t="s">
        <v>5537</v>
      </c>
      <c r="D5514" s="116" t="s">
        <v>6287</v>
      </c>
      <c r="E5514" s="208">
        <v>4.37</v>
      </c>
    </row>
    <row r="5515" spans="2:5" ht="50.1" customHeight="1">
      <c r="B5515" s="209">
        <v>87874</v>
      </c>
      <c r="C5515" s="116" t="s">
        <v>5538</v>
      </c>
      <c r="D5515" s="116" t="s">
        <v>6287</v>
      </c>
      <c r="E5515" s="208">
        <v>4.28</v>
      </c>
    </row>
    <row r="5516" spans="2:5" ht="50.1" customHeight="1">
      <c r="B5516" s="209">
        <v>87876</v>
      </c>
      <c r="C5516" s="116" t="s">
        <v>5539</v>
      </c>
      <c r="D5516" s="116" t="s">
        <v>6287</v>
      </c>
      <c r="E5516" s="208">
        <v>6.31</v>
      </c>
    </row>
    <row r="5517" spans="2:5" ht="50.1" customHeight="1">
      <c r="B5517" s="209">
        <v>87877</v>
      </c>
      <c r="C5517" s="116" t="s">
        <v>5540</v>
      </c>
      <c r="D5517" s="116" t="s">
        <v>6287</v>
      </c>
      <c r="E5517" s="208">
        <v>6.08</v>
      </c>
    </row>
    <row r="5518" spans="2:5" ht="50.1" customHeight="1">
      <c r="B5518" s="209">
        <v>87878</v>
      </c>
      <c r="C5518" s="116" t="s">
        <v>5541</v>
      </c>
      <c r="D5518" s="116" t="s">
        <v>6287</v>
      </c>
      <c r="E5518" s="208">
        <v>2.91</v>
      </c>
    </row>
    <row r="5519" spans="2:5" ht="50.1" customHeight="1">
      <c r="B5519" s="209">
        <v>87879</v>
      </c>
      <c r="C5519" s="116" t="s">
        <v>5542</v>
      </c>
      <c r="D5519" s="116" t="s">
        <v>6287</v>
      </c>
      <c r="E5519" s="208">
        <v>2.6</v>
      </c>
    </row>
    <row r="5520" spans="2:5" ht="50.1" customHeight="1">
      <c r="B5520" s="209">
        <v>87881</v>
      </c>
      <c r="C5520" s="116" t="s">
        <v>5543</v>
      </c>
      <c r="D5520" s="116" t="s">
        <v>6287</v>
      </c>
      <c r="E5520" s="208">
        <v>4.3</v>
      </c>
    </row>
    <row r="5521" spans="2:5" ht="50.1" customHeight="1">
      <c r="B5521" s="209">
        <v>87882</v>
      </c>
      <c r="C5521" s="116" t="s">
        <v>5544</v>
      </c>
      <c r="D5521" s="116" t="s">
        <v>6287</v>
      </c>
      <c r="E5521" s="208">
        <v>4.21</v>
      </c>
    </row>
    <row r="5522" spans="2:5" ht="50.1" customHeight="1">
      <c r="B5522" s="209">
        <v>87884</v>
      </c>
      <c r="C5522" s="116" t="s">
        <v>5545</v>
      </c>
      <c r="D5522" s="116" t="s">
        <v>6287</v>
      </c>
      <c r="E5522" s="208">
        <v>6.24</v>
      </c>
    </row>
    <row r="5523" spans="2:5" ht="50.1" customHeight="1">
      <c r="B5523" s="209">
        <v>87885</v>
      </c>
      <c r="C5523" s="116" t="s">
        <v>5546</v>
      </c>
      <c r="D5523" s="116" t="s">
        <v>6287</v>
      </c>
      <c r="E5523" s="208">
        <v>6.01</v>
      </c>
    </row>
    <row r="5524" spans="2:5" ht="50.1" customHeight="1">
      <c r="B5524" s="209">
        <v>87886</v>
      </c>
      <c r="C5524" s="116" t="s">
        <v>5547</v>
      </c>
      <c r="D5524" s="116" t="s">
        <v>6287</v>
      </c>
      <c r="E5524" s="208">
        <v>16.93</v>
      </c>
    </row>
    <row r="5525" spans="2:5" ht="50.1" customHeight="1">
      <c r="B5525" s="209">
        <v>87887</v>
      </c>
      <c r="C5525" s="116" t="s">
        <v>5548</v>
      </c>
      <c r="D5525" s="116" t="s">
        <v>6287</v>
      </c>
      <c r="E5525" s="208">
        <v>16.45</v>
      </c>
    </row>
    <row r="5526" spans="2:5" ht="50.1" customHeight="1">
      <c r="B5526" s="209">
        <v>87888</v>
      </c>
      <c r="C5526" s="116" t="s">
        <v>5549</v>
      </c>
      <c r="D5526" s="116" t="s">
        <v>6287</v>
      </c>
      <c r="E5526" s="208">
        <v>5.38</v>
      </c>
    </row>
    <row r="5527" spans="2:5" ht="50.1" customHeight="1">
      <c r="B5527" s="209">
        <v>87889</v>
      </c>
      <c r="C5527" s="116" t="s">
        <v>5550</v>
      </c>
      <c r="D5527" s="116" t="s">
        <v>6287</v>
      </c>
      <c r="E5527" s="208">
        <v>5.29</v>
      </c>
    </row>
    <row r="5528" spans="2:5" ht="50.1" customHeight="1">
      <c r="B5528" s="209">
        <v>87891</v>
      </c>
      <c r="C5528" s="116" t="s">
        <v>5551</v>
      </c>
      <c r="D5528" s="116" t="s">
        <v>6287</v>
      </c>
      <c r="E5528" s="208">
        <v>7.32</v>
      </c>
    </row>
    <row r="5529" spans="2:5" ht="50.1" customHeight="1">
      <c r="B5529" s="209">
        <v>87892</v>
      </c>
      <c r="C5529" s="116" t="s">
        <v>5552</v>
      </c>
      <c r="D5529" s="116" t="s">
        <v>6287</v>
      </c>
      <c r="E5529" s="208">
        <v>7.09</v>
      </c>
    </row>
    <row r="5530" spans="2:5" ht="50.1" customHeight="1">
      <c r="B5530" s="209">
        <v>87893</v>
      </c>
      <c r="C5530" s="116" t="s">
        <v>5553</v>
      </c>
      <c r="D5530" s="116" t="s">
        <v>6287</v>
      </c>
      <c r="E5530" s="208">
        <v>4.6500000000000004</v>
      </c>
    </row>
    <row r="5531" spans="2:5" ht="50.1" customHeight="1">
      <c r="B5531" s="209">
        <v>87894</v>
      </c>
      <c r="C5531" s="116" t="s">
        <v>5554</v>
      </c>
      <c r="D5531" s="116" t="s">
        <v>6287</v>
      </c>
      <c r="E5531" s="208">
        <v>4.34</v>
      </c>
    </row>
    <row r="5532" spans="2:5" ht="50.1" customHeight="1">
      <c r="B5532" s="209">
        <v>87896</v>
      </c>
      <c r="C5532" s="116" t="s">
        <v>5555</v>
      </c>
      <c r="D5532" s="116" t="s">
        <v>6287</v>
      </c>
      <c r="E5532" s="208">
        <v>4.2300000000000004</v>
      </c>
    </row>
    <row r="5533" spans="2:5" ht="50.1" customHeight="1">
      <c r="B5533" s="209">
        <v>87897</v>
      </c>
      <c r="C5533" s="116" t="s">
        <v>5556</v>
      </c>
      <c r="D5533" s="116" t="s">
        <v>6287</v>
      </c>
      <c r="E5533" s="208">
        <v>3.92</v>
      </c>
    </row>
    <row r="5534" spans="2:5" ht="50.1" customHeight="1">
      <c r="B5534" s="209">
        <v>87899</v>
      </c>
      <c r="C5534" s="116" t="s">
        <v>5557</v>
      </c>
      <c r="D5534" s="116" t="s">
        <v>6287</v>
      </c>
      <c r="E5534" s="208">
        <v>6.27</v>
      </c>
    </row>
    <row r="5535" spans="2:5" ht="50.1" customHeight="1">
      <c r="B5535" s="209">
        <v>87900</v>
      </c>
      <c r="C5535" s="116" t="s">
        <v>5558</v>
      </c>
      <c r="D5535" s="116" t="s">
        <v>6287</v>
      </c>
      <c r="E5535" s="208">
        <v>6.18</v>
      </c>
    </row>
    <row r="5536" spans="2:5" ht="50.1" customHeight="1">
      <c r="B5536" s="209">
        <v>87902</v>
      </c>
      <c r="C5536" s="116" t="s">
        <v>5559</v>
      </c>
      <c r="D5536" s="116" t="s">
        <v>6287</v>
      </c>
      <c r="E5536" s="208">
        <v>8.2100000000000009</v>
      </c>
    </row>
    <row r="5537" spans="2:5" ht="50.1" customHeight="1">
      <c r="B5537" s="209">
        <v>87903</v>
      </c>
      <c r="C5537" s="116" t="s">
        <v>5560</v>
      </c>
      <c r="D5537" s="116" t="s">
        <v>6287</v>
      </c>
      <c r="E5537" s="208">
        <v>7.98</v>
      </c>
    </row>
    <row r="5538" spans="2:5" ht="50.1" customHeight="1">
      <c r="B5538" s="209">
        <v>87904</v>
      </c>
      <c r="C5538" s="116" t="s">
        <v>5561</v>
      </c>
      <c r="D5538" s="116" t="s">
        <v>6287</v>
      </c>
      <c r="E5538" s="208">
        <v>6.13</v>
      </c>
    </row>
    <row r="5539" spans="2:5" ht="50.1" customHeight="1">
      <c r="B5539" s="209">
        <v>87905</v>
      </c>
      <c r="C5539" s="116" t="s">
        <v>5562</v>
      </c>
      <c r="D5539" s="116" t="s">
        <v>6287</v>
      </c>
      <c r="E5539" s="208">
        <v>5.82</v>
      </c>
    </row>
    <row r="5540" spans="2:5" ht="50.1" customHeight="1">
      <c r="B5540" s="209">
        <v>87907</v>
      </c>
      <c r="C5540" s="116" t="s">
        <v>5563</v>
      </c>
      <c r="D5540" s="116" t="s">
        <v>6287</v>
      </c>
      <c r="E5540" s="208">
        <v>5.52</v>
      </c>
    </row>
    <row r="5541" spans="2:5" ht="50.1" customHeight="1">
      <c r="B5541" s="209">
        <v>87908</v>
      </c>
      <c r="C5541" s="116" t="s">
        <v>5564</v>
      </c>
      <c r="D5541" s="116" t="s">
        <v>6287</v>
      </c>
      <c r="E5541" s="208">
        <v>5.21</v>
      </c>
    </row>
    <row r="5542" spans="2:5" ht="50.1" customHeight="1">
      <c r="B5542" s="209">
        <v>87910</v>
      </c>
      <c r="C5542" s="116" t="s">
        <v>5565</v>
      </c>
      <c r="D5542" s="116" t="s">
        <v>6287</v>
      </c>
      <c r="E5542" s="208">
        <v>16.66</v>
      </c>
    </row>
    <row r="5543" spans="2:5" ht="50.1" customHeight="1">
      <c r="B5543" s="209">
        <v>87911</v>
      </c>
      <c r="C5543" s="116" t="s">
        <v>5566</v>
      </c>
      <c r="D5543" s="116" t="s">
        <v>6287</v>
      </c>
      <c r="E5543" s="208">
        <v>16.18</v>
      </c>
    </row>
    <row r="5544" spans="2:5" ht="50.1" customHeight="1">
      <c r="B5544" s="209">
        <v>5991</v>
      </c>
      <c r="C5544" s="116" t="s">
        <v>5567</v>
      </c>
      <c r="D5544" s="116" t="s">
        <v>6287</v>
      </c>
      <c r="E5544" s="208">
        <v>36.72</v>
      </c>
    </row>
    <row r="5545" spans="2:5" ht="50.1" customHeight="1">
      <c r="B5545" s="209">
        <v>84023</v>
      </c>
      <c r="C5545" s="116" t="s">
        <v>5568</v>
      </c>
      <c r="D5545" s="116" t="s">
        <v>6287</v>
      </c>
      <c r="E5545" s="208">
        <v>34.590000000000003</v>
      </c>
    </row>
    <row r="5546" spans="2:5" ht="50.1" customHeight="1">
      <c r="B5546" s="209">
        <v>84024</v>
      </c>
      <c r="C5546" s="116" t="s">
        <v>5569</v>
      </c>
      <c r="D5546" s="116" t="s">
        <v>6287</v>
      </c>
      <c r="E5546" s="208">
        <v>32.76</v>
      </c>
    </row>
    <row r="5547" spans="2:5" ht="50.1" customHeight="1">
      <c r="B5547" s="209">
        <v>84026</v>
      </c>
      <c r="C5547" s="116" t="s">
        <v>5570</v>
      </c>
      <c r="D5547" s="116" t="s">
        <v>6287</v>
      </c>
      <c r="E5547" s="208">
        <v>40.43</v>
      </c>
    </row>
    <row r="5548" spans="2:5" ht="50.1" customHeight="1">
      <c r="B5548" s="209">
        <v>84027</v>
      </c>
      <c r="C5548" s="116" t="s">
        <v>5571</v>
      </c>
      <c r="D5548" s="116" t="s">
        <v>6287</v>
      </c>
      <c r="E5548" s="208">
        <v>27.74</v>
      </c>
    </row>
    <row r="5549" spans="2:5" ht="50.1" customHeight="1">
      <c r="B5549" s="209">
        <v>84028</v>
      </c>
      <c r="C5549" s="116" t="s">
        <v>5572</v>
      </c>
      <c r="D5549" s="116" t="s">
        <v>6287</v>
      </c>
      <c r="E5549" s="208">
        <v>47.26</v>
      </c>
    </row>
    <row r="5550" spans="2:5" ht="50.1" customHeight="1">
      <c r="B5550" s="209">
        <v>84072</v>
      </c>
      <c r="C5550" s="116" t="s">
        <v>5573</v>
      </c>
      <c r="D5550" s="116" t="s">
        <v>6287</v>
      </c>
      <c r="E5550" s="208">
        <v>28.17</v>
      </c>
    </row>
    <row r="5551" spans="2:5" ht="50.1" customHeight="1">
      <c r="B5551" s="209">
        <v>87411</v>
      </c>
      <c r="C5551" s="116" t="s">
        <v>5574</v>
      </c>
      <c r="D5551" s="116" t="s">
        <v>6287</v>
      </c>
      <c r="E5551" s="208">
        <v>12.02</v>
      </c>
    </row>
    <row r="5552" spans="2:5" ht="50.1" customHeight="1">
      <c r="B5552" s="209">
        <v>87412</v>
      </c>
      <c r="C5552" s="116" t="s">
        <v>5575</v>
      </c>
      <c r="D5552" s="116" t="s">
        <v>6287</v>
      </c>
      <c r="E5552" s="208">
        <v>16.93</v>
      </c>
    </row>
    <row r="5553" spans="2:5" ht="50.1" customHeight="1">
      <c r="B5553" s="209">
        <v>87413</v>
      </c>
      <c r="C5553" s="116" t="s">
        <v>5576</v>
      </c>
      <c r="D5553" s="116" t="s">
        <v>6287</v>
      </c>
      <c r="E5553" s="208">
        <v>19.73</v>
      </c>
    </row>
    <row r="5554" spans="2:5" ht="50.1" customHeight="1">
      <c r="B5554" s="209">
        <v>87414</v>
      </c>
      <c r="C5554" s="116" t="s">
        <v>5577</v>
      </c>
      <c r="D5554" s="116" t="s">
        <v>6287</v>
      </c>
      <c r="E5554" s="208">
        <v>17.989999999999998</v>
      </c>
    </row>
    <row r="5555" spans="2:5" ht="50.1" customHeight="1">
      <c r="B5555" s="209">
        <v>87415</v>
      </c>
      <c r="C5555" s="116" t="s">
        <v>5578</v>
      </c>
      <c r="D5555" s="116" t="s">
        <v>6287</v>
      </c>
      <c r="E5555" s="208">
        <v>22.76</v>
      </c>
    </row>
    <row r="5556" spans="2:5" ht="50.1" customHeight="1">
      <c r="B5556" s="209">
        <v>87416</v>
      </c>
      <c r="C5556" s="116" t="s">
        <v>5579</v>
      </c>
      <c r="D5556" s="116" t="s">
        <v>6287</v>
      </c>
      <c r="E5556" s="208">
        <v>25.74</v>
      </c>
    </row>
    <row r="5557" spans="2:5" ht="50.1" customHeight="1">
      <c r="B5557" s="209">
        <v>87417</v>
      </c>
      <c r="C5557" s="116" t="s">
        <v>5580</v>
      </c>
      <c r="D5557" s="116" t="s">
        <v>6287</v>
      </c>
      <c r="E5557" s="208">
        <v>12.7</v>
      </c>
    </row>
    <row r="5558" spans="2:5" ht="50.1" customHeight="1">
      <c r="B5558" s="209">
        <v>87418</v>
      </c>
      <c r="C5558" s="116" t="s">
        <v>5581</v>
      </c>
      <c r="D5558" s="116" t="s">
        <v>6287</v>
      </c>
      <c r="E5558" s="208">
        <v>13.07</v>
      </c>
    </row>
    <row r="5559" spans="2:5" ht="50.1" customHeight="1">
      <c r="B5559" s="209">
        <v>87419</v>
      </c>
      <c r="C5559" s="116" t="s">
        <v>5582</v>
      </c>
      <c r="D5559" s="116" t="s">
        <v>6287</v>
      </c>
      <c r="E5559" s="208">
        <v>14.13</v>
      </c>
    </row>
    <row r="5560" spans="2:5" ht="50.1" customHeight="1">
      <c r="B5560" s="209">
        <v>87420</v>
      </c>
      <c r="C5560" s="116" t="s">
        <v>5583</v>
      </c>
      <c r="D5560" s="116" t="s">
        <v>6287</v>
      </c>
      <c r="E5560" s="208">
        <v>19.22</v>
      </c>
    </row>
    <row r="5561" spans="2:5" ht="50.1" customHeight="1">
      <c r="B5561" s="209">
        <v>87421</v>
      </c>
      <c r="C5561" s="116" t="s">
        <v>5584</v>
      </c>
      <c r="D5561" s="116" t="s">
        <v>6287</v>
      </c>
      <c r="E5561" s="208">
        <v>19.59</v>
      </c>
    </row>
    <row r="5562" spans="2:5" ht="50.1" customHeight="1">
      <c r="B5562" s="209">
        <v>87422</v>
      </c>
      <c r="C5562" s="116" t="s">
        <v>5585</v>
      </c>
      <c r="D5562" s="116" t="s">
        <v>6287</v>
      </c>
      <c r="E5562" s="208">
        <v>20.65</v>
      </c>
    </row>
    <row r="5563" spans="2:5" ht="50.1" customHeight="1">
      <c r="B5563" s="209">
        <v>87423</v>
      </c>
      <c r="C5563" s="116" t="s">
        <v>5586</v>
      </c>
      <c r="D5563" s="116" t="s">
        <v>6287</v>
      </c>
      <c r="E5563" s="208">
        <v>25.19</v>
      </c>
    </row>
    <row r="5564" spans="2:5" ht="50.1" customHeight="1">
      <c r="B5564" s="209">
        <v>87424</v>
      </c>
      <c r="C5564" s="116" t="s">
        <v>5587</v>
      </c>
      <c r="D5564" s="116" t="s">
        <v>6287</v>
      </c>
      <c r="E5564" s="208">
        <v>25.74</v>
      </c>
    </row>
    <row r="5565" spans="2:5" ht="50.1" customHeight="1">
      <c r="B5565" s="209">
        <v>87425</v>
      </c>
      <c r="C5565" s="116" t="s">
        <v>5588</v>
      </c>
      <c r="D5565" s="116" t="s">
        <v>6287</v>
      </c>
      <c r="E5565" s="208">
        <v>26.62</v>
      </c>
    </row>
    <row r="5566" spans="2:5" ht="50.1" customHeight="1">
      <c r="B5566" s="209">
        <v>87426</v>
      </c>
      <c r="C5566" s="116" t="s">
        <v>5589</v>
      </c>
      <c r="D5566" s="116" t="s">
        <v>6287</v>
      </c>
      <c r="E5566" s="208">
        <v>29.75</v>
      </c>
    </row>
    <row r="5567" spans="2:5" ht="50.1" customHeight="1">
      <c r="B5567" s="209">
        <v>87427</v>
      </c>
      <c r="C5567" s="116" t="s">
        <v>5590</v>
      </c>
      <c r="D5567" s="116" t="s">
        <v>6287</v>
      </c>
      <c r="E5567" s="208">
        <v>30.3</v>
      </c>
    </row>
    <row r="5568" spans="2:5" ht="50.1" customHeight="1">
      <c r="B5568" s="209">
        <v>87428</v>
      </c>
      <c r="C5568" s="116" t="s">
        <v>5591</v>
      </c>
      <c r="D5568" s="116" t="s">
        <v>6287</v>
      </c>
      <c r="E5568" s="208">
        <v>31.17</v>
      </c>
    </row>
    <row r="5569" spans="2:5" ht="50.1" customHeight="1">
      <c r="B5569" s="209">
        <v>87429</v>
      </c>
      <c r="C5569" s="116" t="s">
        <v>5592</v>
      </c>
      <c r="D5569" s="116" t="s">
        <v>6287</v>
      </c>
      <c r="E5569" s="208">
        <v>14.47</v>
      </c>
    </row>
    <row r="5570" spans="2:5" ht="50.1" customHeight="1">
      <c r="B5570" s="209">
        <v>87430</v>
      </c>
      <c r="C5570" s="116" t="s">
        <v>5593</v>
      </c>
      <c r="D5570" s="116" t="s">
        <v>6287</v>
      </c>
      <c r="E5570" s="208">
        <v>14.84</v>
      </c>
    </row>
    <row r="5571" spans="2:5" ht="50.1" customHeight="1">
      <c r="B5571" s="209">
        <v>87431</v>
      </c>
      <c r="C5571" s="116" t="s">
        <v>5594</v>
      </c>
      <c r="D5571" s="116" t="s">
        <v>6287</v>
      </c>
      <c r="E5571" s="208">
        <v>15.02</v>
      </c>
    </row>
    <row r="5572" spans="2:5" ht="50.1" customHeight="1">
      <c r="B5572" s="209">
        <v>87432</v>
      </c>
      <c r="C5572" s="116" t="s">
        <v>5595</v>
      </c>
      <c r="D5572" s="116" t="s">
        <v>6287</v>
      </c>
      <c r="E5572" s="208">
        <v>21.12</v>
      </c>
    </row>
    <row r="5573" spans="2:5" ht="50.1" customHeight="1">
      <c r="B5573" s="209">
        <v>87433</v>
      </c>
      <c r="C5573" s="116" t="s">
        <v>5596</v>
      </c>
      <c r="D5573" s="116" t="s">
        <v>6287</v>
      </c>
      <c r="E5573" s="208">
        <v>21.86</v>
      </c>
    </row>
    <row r="5574" spans="2:5" ht="50.1" customHeight="1">
      <c r="B5574" s="209">
        <v>87434</v>
      </c>
      <c r="C5574" s="116" t="s">
        <v>5597</v>
      </c>
      <c r="D5574" s="116" t="s">
        <v>6287</v>
      </c>
      <c r="E5574" s="208">
        <v>22.35</v>
      </c>
    </row>
    <row r="5575" spans="2:5" ht="50.1" customHeight="1">
      <c r="B5575" s="209">
        <v>87435</v>
      </c>
      <c r="C5575" s="116" t="s">
        <v>5598</v>
      </c>
      <c r="D5575" s="116" t="s">
        <v>6287</v>
      </c>
      <c r="E5575" s="208">
        <v>23.41</v>
      </c>
    </row>
    <row r="5576" spans="2:5" ht="50.1" customHeight="1">
      <c r="B5576" s="209">
        <v>87436</v>
      </c>
      <c r="C5576" s="116" t="s">
        <v>5599</v>
      </c>
      <c r="D5576" s="116" t="s">
        <v>6287</v>
      </c>
      <c r="E5576" s="208">
        <v>24.65</v>
      </c>
    </row>
    <row r="5577" spans="2:5" ht="50.1" customHeight="1">
      <c r="B5577" s="209">
        <v>87437</v>
      </c>
      <c r="C5577" s="116" t="s">
        <v>5600</v>
      </c>
      <c r="D5577" s="116" t="s">
        <v>6287</v>
      </c>
      <c r="E5577" s="208">
        <v>25.52</v>
      </c>
    </row>
    <row r="5578" spans="2:5" ht="50.1" customHeight="1">
      <c r="B5578" s="209">
        <v>87438</v>
      </c>
      <c r="C5578" s="116" t="s">
        <v>5601</v>
      </c>
      <c r="D5578" s="116" t="s">
        <v>6287</v>
      </c>
      <c r="E5578" s="208">
        <v>29</v>
      </c>
    </row>
    <row r="5579" spans="2:5" ht="50.1" customHeight="1">
      <c r="B5579" s="209">
        <v>87439</v>
      </c>
      <c r="C5579" s="116" t="s">
        <v>5602</v>
      </c>
      <c r="D5579" s="116" t="s">
        <v>6287</v>
      </c>
      <c r="E5579" s="208">
        <v>30.55</v>
      </c>
    </row>
    <row r="5580" spans="2:5" ht="50.1" customHeight="1">
      <c r="B5580" s="209">
        <v>87440</v>
      </c>
      <c r="C5580" s="116" t="s">
        <v>5603</v>
      </c>
      <c r="D5580" s="116" t="s">
        <v>6287</v>
      </c>
      <c r="E5580" s="208">
        <v>31.29</v>
      </c>
    </row>
    <row r="5581" spans="2:5" ht="50.1" customHeight="1">
      <c r="B5581" s="209">
        <v>87527</v>
      </c>
      <c r="C5581" s="116" t="s">
        <v>5604</v>
      </c>
      <c r="D5581" s="116" t="s">
        <v>6287</v>
      </c>
      <c r="E5581" s="208">
        <v>26.18</v>
      </c>
    </row>
    <row r="5582" spans="2:5" ht="50.1" customHeight="1">
      <c r="B5582" s="209">
        <v>87528</v>
      </c>
      <c r="C5582" s="116" t="s">
        <v>5605</v>
      </c>
      <c r="D5582" s="116" t="s">
        <v>6287</v>
      </c>
      <c r="E5582" s="208">
        <v>28.82</v>
      </c>
    </row>
    <row r="5583" spans="2:5" ht="50.1" customHeight="1">
      <c r="B5583" s="209">
        <v>87529</v>
      </c>
      <c r="C5583" s="116" t="s">
        <v>5606</v>
      </c>
      <c r="D5583" s="116" t="s">
        <v>6287</v>
      </c>
      <c r="E5583" s="208">
        <v>23.59</v>
      </c>
    </row>
    <row r="5584" spans="2:5" ht="50.1" customHeight="1">
      <c r="B5584" s="209">
        <v>87530</v>
      </c>
      <c r="C5584" s="116" t="s">
        <v>5607</v>
      </c>
      <c r="D5584" s="116" t="s">
        <v>6287</v>
      </c>
      <c r="E5584" s="208">
        <v>26.23</v>
      </c>
    </row>
    <row r="5585" spans="2:5" ht="50.1" customHeight="1">
      <c r="B5585" s="209">
        <v>87531</v>
      </c>
      <c r="C5585" s="116" t="s">
        <v>5608</v>
      </c>
      <c r="D5585" s="116" t="s">
        <v>6287</v>
      </c>
      <c r="E5585" s="208">
        <v>22.68</v>
      </c>
    </row>
    <row r="5586" spans="2:5" ht="50.1" customHeight="1">
      <c r="B5586" s="209">
        <v>87532</v>
      </c>
      <c r="C5586" s="116" t="s">
        <v>5609</v>
      </c>
      <c r="D5586" s="116" t="s">
        <v>6287</v>
      </c>
      <c r="E5586" s="208">
        <v>25.32</v>
      </c>
    </row>
    <row r="5587" spans="2:5" ht="50.1" customHeight="1">
      <c r="B5587" s="209">
        <v>87535</v>
      </c>
      <c r="C5587" s="116" t="s">
        <v>5610</v>
      </c>
      <c r="D5587" s="116" t="s">
        <v>6287</v>
      </c>
      <c r="E5587" s="208">
        <v>20.100000000000001</v>
      </c>
    </row>
    <row r="5588" spans="2:5" ht="50.1" customHeight="1">
      <c r="B5588" s="209">
        <v>87536</v>
      </c>
      <c r="C5588" s="116" t="s">
        <v>5611</v>
      </c>
      <c r="D5588" s="116" t="s">
        <v>6287</v>
      </c>
      <c r="E5588" s="208">
        <v>22.74</v>
      </c>
    </row>
    <row r="5589" spans="2:5" ht="50.1" customHeight="1">
      <c r="B5589" s="209">
        <v>87537</v>
      </c>
      <c r="C5589" s="116" t="s">
        <v>5612</v>
      </c>
      <c r="D5589" s="116" t="s">
        <v>6287</v>
      </c>
      <c r="E5589" s="208">
        <v>39.43</v>
      </c>
    </row>
    <row r="5590" spans="2:5" ht="50.1" customHeight="1">
      <c r="B5590" s="209">
        <v>87538</v>
      </c>
      <c r="C5590" s="116" t="s">
        <v>5613</v>
      </c>
      <c r="D5590" s="116" t="s">
        <v>6287</v>
      </c>
      <c r="E5590" s="208">
        <v>37.200000000000003</v>
      </c>
    </row>
    <row r="5591" spans="2:5" ht="50.1" customHeight="1">
      <c r="B5591" s="209">
        <v>87539</v>
      </c>
      <c r="C5591" s="116" t="s">
        <v>5614</v>
      </c>
      <c r="D5591" s="116" t="s">
        <v>6287</v>
      </c>
      <c r="E5591" s="208">
        <v>36.409999999999997</v>
      </c>
    </row>
    <row r="5592" spans="2:5" ht="50.1" customHeight="1">
      <c r="B5592" s="209">
        <v>87541</v>
      </c>
      <c r="C5592" s="116" t="s">
        <v>5615</v>
      </c>
      <c r="D5592" s="116" t="s">
        <v>6287</v>
      </c>
      <c r="E5592" s="208">
        <v>34.17</v>
      </c>
    </row>
    <row r="5593" spans="2:5" ht="50.1" customHeight="1">
      <c r="B5593" s="209">
        <v>87543</v>
      </c>
      <c r="C5593" s="116" t="s">
        <v>5616</v>
      </c>
      <c r="D5593" s="116" t="s">
        <v>6287</v>
      </c>
      <c r="E5593" s="208">
        <v>12.61</v>
      </c>
    </row>
    <row r="5594" spans="2:5" ht="50.1" customHeight="1">
      <c r="B5594" s="209">
        <v>87545</v>
      </c>
      <c r="C5594" s="116" t="s">
        <v>5617</v>
      </c>
      <c r="D5594" s="116" t="s">
        <v>6287</v>
      </c>
      <c r="E5594" s="208">
        <v>17.899999999999999</v>
      </c>
    </row>
    <row r="5595" spans="2:5" ht="50.1" customHeight="1">
      <c r="B5595" s="209">
        <v>87546</v>
      </c>
      <c r="C5595" s="116" t="s">
        <v>5618</v>
      </c>
      <c r="D5595" s="116" t="s">
        <v>6287</v>
      </c>
      <c r="E5595" s="208">
        <v>19.399999999999999</v>
      </c>
    </row>
    <row r="5596" spans="2:5" ht="50.1" customHeight="1">
      <c r="B5596" s="209">
        <v>87547</v>
      </c>
      <c r="C5596" s="116" t="s">
        <v>5619</v>
      </c>
      <c r="D5596" s="116" t="s">
        <v>6287</v>
      </c>
      <c r="E5596" s="208">
        <v>15.33</v>
      </c>
    </row>
    <row r="5597" spans="2:5" ht="50.1" customHeight="1">
      <c r="B5597" s="209">
        <v>87548</v>
      </c>
      <c r="C5597" s="116" t="s">
        <v>5620</v>
      </c>
      <c r="D5597" s="116" t="s">
        <v>6287</v>
      </c>
      <c r="E5597" s="208">
        <v>16.829999999999998</v>
      </c>
    </row>
    <row r="5598" spans="2:5" ht="50.1" customHeight="1">
      <c r="B5598" s="209">
        <v>87549</v>
      </c>
      <c r="C5598" s="116" t="s">
        <v>5621</v>
      </c>
      <c r="D5598" s="116" t="s">
        <v>6287</v>
      </c>
      <c r="E5598" s="208">
        <v>14.4</v>
      </c>
    </row>
    <row r="5599" spans="2:5" ht="50.1" customHeight="1">
      <c r="B5599" s="209">
        <v>87550</v>
      </c>
      <c r="C5599" s="116" t="s">
        <v>5622</v>
      </c>
      <c r="D5599" s="116" t="s">
        <v>6287</v>
      </c>
      <c r="E5599" s="208">
        <v>15.9</v>
      </c>
    </row>
    <row r="5600" spans="2:5" ht="50.1" customHeight="1">
      <c r="B5600" s="209">
        <v>87553</v>
      </c>
      <c r="C5600" s="116" t="s">
        <v>5623</v>
      </c>
      <c r="D5600" s="116" t="s">
        <v>6287</v>
      </c>
      <c r="E5600" s="208">
        <v>11.83</v>
      </c>
    </row>
    <row r="5601" spans="2:5" ht="50.1" customHeight="1">
      <c r="B5601" s="209">
        <v>87554</v>
      </c>
      <c r="C5601" s="116" t="s">
        <v>5624</v>
      </c>
      <c r="D5601" s="116" t="s">
        <v>6287</v>
      </c>
      <c r="E5601" s="208">
        <v>13.33</v>
      </c>
    </row>
    <row r="5602" spans="2:5" ht="50.1" customHeight="1">
      <c r="B5602" s="209">
        <v>87555</v>
      </c>
      <c r="C5602" s="116" t="s">
        <v>5625</v>
      </c>
      <c r="D5602" s="116" t="s">
        <v>6287</v>
      </c>
      <c r="E5602" s="208">
        <v>24.63</v>
      </c>
    </row>
    <row r="5603" spans="2:5" ht="50.1" customHeight="1">
      <c r="B5603" s="209">
        <v>87556</v>
      </c>
      <c r="C5603" s="116" t="s">
        <v>5626</v>
      </c>
      <c r="D5603" s="116" t="s">
        <v>6287</v>
      </c>
      <c r="E5603" s="208">
        <v>22.42</v>
      </c>
    </row>
    <row r="5604" spans="2:5" ht="50.1" customHeight="1">
      <c r="B5604" s="209">
        <v>87557</v>
      </c>
      <c r="C5604" s="116" t="s">
        <v>5627</v>
      </c>
      <c r="D5604" s="116" t="s">
        <v>6287</v>
      </c>
      <c r="E5604" s="208">
        <v>21.61</v>
      </c>
    </row>
    <row r="5605" spans="2:5" ht="50.1" customHeight="1">
      <c r="B5605" s="209">
        <v>87559</v>
      </c>
      <c r="C5605" s="116" t="s">
        <v>5628</v>
      </c>
      <c r="D5605" s="116" t="s">
        <v>6287</v>
      </c>
      <c r="E5605" s="208">
        <v>19.38</v>
      </c>
    </row>
    <row r="5606" spans="2:5" ht="50.1" customHeight="1">
      <c r="B5606" s="209">
        <v>87561</v>
      </c>
      <c r="C5606" s="116" t="s">
        <v>5629</v>
      </c>
      <c r="D5606" s="116" t="s">
        <v>6287</v>
      </c>
      <c r="E5606" s="208">
        <v>21.8</v>
      </c>
    </row>
    <row r="5607" spans="2:5" ht="50.1" customHeight="1">
      <c r="B5607" s="209">
        <v>87775</v>
      </c>
      <c r="C5607" s="116" t="s">
        <v>5630</v>
      </c>
      <c r="D5607" s="116" t="s">
        <v>6287</v>
      </c>
      <c r="E5607" s="208">
        <v>37.25</v>
      </c>
    </row>
    <row r="5608" spans="2:5" ht="50.1" customHeight="1">
      <c r="B5608" s="209">
        <v>87777</v>
      </c>
      <c r="C5608" s="116" t="s">
        <v>5631</v>
      </c>
      <c r="D5608" s="116" t="s">
        <v>6287</v>
      </c>
      <c r="E5608" s="208">
        <v>39.46</v>
      </c>
    </row>
    <row r="5609" spans="2:5" ht="50.1" customHeight="1">
      <c r="B5609" s="209">
        <v>87778</v>
      </c>
      <c r="C5609" s="116" t="s">
        <v>5632</v>
      </c>
      <c r="D5609" s="116" t="s">
        <v>6287</v>
      </c>
      <c r="E5609" s="208">
        <v>46.4</v>
      </c>
    </row>
    <row r="5610" spans="2:5" ht="50.1" customHeight="1">
      <c r="B5610" s="209">
        <v>87779</v>
      </c>
      <c r="C5610" s="116" t="s">
        <v>5633</v>
      </c>
      <c r="D5610" s="116" t="s">
        <v>6287</v>
      </c>
      <c r="E5610" s="208">
        <v>43.4</v>
      </c>
    </row>
    <row r="5611" spans="2:5" ht="50.1" customHeight="1">
      <c r="B5611" s="209">
        <v>87781</v>
      </c>
      <c r="C5611" s="116" t="s">
        <v>5634</v>
      </c>
      <c r="D5611" s="116" t="s">
        <v>6287</v>
      </c>
      <c r="E5611" s="208">
        <v>46.36</v>
      </c>
    </row>
    <row r="5612" spans="2:5" ht="50.1" customHeight="1">
      <c r="B5612" s="209">
        <v>87783</v>
      </c>
      <c r="C5612" s="116" t="s">
        <v>5635</v>
      </c>
      <c r="D5612" s="116" t="s">
        <v>6287</v>
      </c>
      <c r="E5612" s="208">
        <v>57.07</v>
      </c>
    </row>
    <row r="5613" spans="2:5" ht="50.1" customHeight="1">
      <c r="B5613" s="209">
        <v>87784</v>
      </c>
      <c r="C5613" s="116" t="s">
        <v>5636</v>
      </c>
      <c r="D5613" s="116" t="s">
        <v>6287</v>
      </c>
      <c r="E5613" s="208">
        <v>49.53</v>
      </c>
    </row>
    <row r="5614" spans="2:5" ht="50.1" customHeight="1">
      <c r="B5614" s="209">
        <v>87786</v>
      </c>
      <c r="C5614" s="116" t="s">
        <v>5637</v>
      </c>
      <c r="D5614" s="116" t="s">
        <v>6287</v>
      </c>
      <c r="E5614" s="208">
        <v>53.24</v>
      </c>
    </row>
    <row r="5615" spans="2:5" ht="50.1" customHeight="1">
      <c r="B5615" s="209">
        <v>87787</v>
      </c>
      <c r="C5615" s="116" t="s">
        <v>5638</v>
      </c>
      <c r="D5615" s="116" t="s">
        <v>6287</v>
      </c>
      <c r="E5615" s="208">
        <v>67.75</v>
      </c>
    </row>
    <row r="5616" spans="2:5" ht="50.1" customHeight="1">
      <c r="B5616" s="209">
        <v>87788</v>
      </c>
      <c r="C5616" s="116" t="s">
        <v>5639</v>
      </c>
      <c r="D5616" s="116" t="s">
        <v>6287</v>
      </c>
      <c r="E5616" s="208">
        <v>63.76</v>
      </c>
    </row>
    <row r="5617" spans="2:5" ht="50.1" customHeight="1">
      <c r="B5617" s="209">
        <v>87790</v>
      </c>
      <c r="C5617" s="116" t="s">
        <v>5640</v>
      </c>
      <c r="D5617" s="116" t="s">
        <v>6287</v>
      </c>
      <c r="E5617" s="208">
        <v>67.849999999999994</v>
      </c>
    </row>
    <row r="5618" spans="2:5" ht="50.1" customHeight="1">
      <c r="B5618" s="209">
        <v>87791</v>
      </c>
      <c r="C5618" s="116" t="s">
        <v>5641</v>
      </c>
      <c r="D5618" s="116" t="s">
        <v>6287</v>
      </c>
      <c r="E5618" s="208">
        <v>81.36</v>
      </c>
    </row>
    <row r="5619" spans="2:5" ht="50.1" customHeight="1">
      <c r="B5619" s="209">
        <v>87792</v>
      </c>
      <c r="C5619" s="116" t="s">
        <v>5642</v>
      </c>
      <c r="D5619" s="116" t="s">
        <v>6287</v>
      </c>
      <c r="E5619" s="208">
        <v>24.66</v>
      </c>
    </row>
    <row r="5620" spans="2:5" ht="50.1" customHeight="1">
      <c r="B5620" s="209">
        <v>87794</v>
      </c>
      <c r="C5620" s="116" t="s">
        <v>5643</v>
      </c>
      <c r="D5620" s="116" t="s">
        <v>6287</v>
      </c>
      <c r="E5620" s="208">
        <v>26.72</v>
      </c>
    </row>
    <row r="5621" spans="2:5" ht="50.1" customHeight="1">
      <c r="B5621" s="209">
        <v>87795</v>
      </c>
      <c r="C5621" s="116" t="s">
        <v>5644</v>
      </c>
      <c r="D5621" s="116" t="s">
        <v>6287</v>
      </c>
      <c r="E5621" s="208">
        <v>32.92</v>
      </c>
    </row>
    <row r="5622" spans="2:5" ht="50.1" customHeight="1">
      <c r="B5622" s="209">
        <v>87797</v>
      </c>
      <c r="C5622" s="116" t="s">
        <v>5645</v>
      </c>
      <c r="D5622" s="116" t="s">
        <v>6287</v>
      </c>
      <c r="E5622" s="208">
        <v>30.57</v>
      </c>
    </row>
    <row r="5623" spans="2:5" ht="50.1" customHeight="1">
      <c r="B5623" s="209">
        <v>87799</v>
      </c>
      <c r="C5623" s="116" t="s">
        <v>5646</v>
      </c>
      <c r="D5623" s="116" t="s">
        <v>6287</v>
      </c>
      <c r="E5623" s="208">
        <v>33.33</v>
      </c>
    </row>
    <row r="5624" spans="2:5" ht="50.1" customHeight="1">
      <c r="B5624" s="209">
        <v>87800</v>
      </c>
      <c r="C5624" s="116" t="s">
        <v>5647</v>
      </c>
      <c r="D5624" s="116" t="s">
        <v>6287</v>
      </c>
      <c r="E5624" s="208">
        <v>43.06</v>
      </c>
    </row>
    <row r="5625" spans="2:5" ht="50.1" customHeight="1">
      <c r="B5625" s="209">
        <v>87801</v>
      </c>
      <c r="C5625" s="116" t="s">
        <v>5648</v>
      </c>
      <c r="D5625" s="116" t="s">
        <v>6287</v>
      </c>
      <c r="E5625" s="208">
        <v>36.47</v>
      </c>
    </row>
    <row r="5626" spans="2:5" ht="50.1" customHeight="1">
      <c r="B5626" s="209">
        <v>87803</v>
      </c>
      <c r="C5626" s="116" t="s">
        <v>5649</v>
      </c>
      <c r="D5626" s="116" t="s">
        <v>6287</v>
      </c>
      <c r="E5626" s="208">
        <v>39.93</v>
      </c>
    </row>
    <row r="5627" spans="2:5" ht="50.1" customHeight="1">
      <c r="B5627" s="209">
        <v>87804</v>
      </c>
      <c r="C5627" s="116" t="s">
        <v>5650</v>
      </c>
      <c r="D5627" s="116" t="s">
        <v>6287</v>
      </c>
      <c r="E5627" s="208">
        <v>53.2</v>
      </c>
    </row>
    <row r="5628" spans="2:5" ht="50.1" customHeight="1">
      <c r="B5628" s="209">
        <v>87805</v>
      </c>
      <c r="C5628" s="116" t="s">
        <v>5651</v>
      </c>
      <c r="D5628" s="116" t="s">
        <v>6287</v>
      </c>
      <c r="E5628" s="208">
        <v>41.97</v>
      </c>
    </row>
    <row r="5629" spans="2:5" ht="50.1" customHeight="1">
      <c r="B5629" s="209">
        <v>87807</v>
      </c>
      <c r="C5629" s="116" t="s">
        <v>5652</v>
      </c>
      <c r="D5629" s="116" t="s">
        <v>6287</v>
      </c>
      <c r="E5629" s="208">
        <v>45.79</v>
      </c>
    </row>
    <row r="5630" spans="2:5" ht="50.1" customHeight="1">
      <c r="B5630" s="209">
        <v>87808</v>
      </c>
      <c r="C5630" s="116" t="s">
        <v>5653</v>
      </c>
      <c r="D5630" s="116" t="s">
        <v>6287</v>
      </c>
      <c r="E5630" s="208">
        <v>57.96</v>
      </c>
    </row>
    <row r="5631" spans="2:5" ht="50.1" customHeight="1">
      <c r="B5631" s="209">
        <v>87809</v>
      </c>
      <c r="C5631" s="116" t="s">
        <v>5654</v>
      </c>
      <c r="D5631" s="116" t="s">
        <v>6287</v>
      </c>
      <c r="E5631" s="208">
        <v>59.32</v>
      </c>
    </row>
    <row r="5632" spans="2:5" ht="50.1" customHeight="1">
      <c r="B5632" s="209">
        <v>87811</v>
      </c>
      <c r="C5632" s="116" t="s">
        <v>5655</v>
      </c>
      <c r="D5632" s="116" t="s">
        <v>6287</v>
      </c>
      <c r="E5632" s="208">
        <v>61.38</v>
      </c>
    </row>
    <row r="5633" spans="2:5" ht="50.1" customHeight="1">
      <c r="B5633" s="209">
        <v>87812</v>
      </c>
      <c r="C5633" s="116" t="s">
        <v>5656</v>
      </c>
      <c r="D5633" s="116" t="s">
        <v>6287</v>
      </c>
      <c r="E5633" s="208">
        <v>67.260000000000005</v>
      </c>
    </row>
    <row r="5634" spans="2:5" ht="50.1" customHeight="1">
      <c r="B5634" s="209">
        <v>87813</v>
      </c>
      <c r="C5634" s="116" t="s">
        <v>5657</v>
      </c>
      <c r="D5634" s="116" t="s">
        <v>6287</v>
      </c>
      <c r="E5634" s="208">
        <v>65.22</v>
      </c>
    </row>
    <row r="5635" spans="2:5" ht="50.1" customHeight="1">
      <c r="B5635" s="209">
        <v>87815</v>
      </c>
      <c r="C5635" s="116" t="s">
        <v>5658</v>
      </c>
      <c r="D5635" s="116" t="s">
        <v>6287</v>
      </c>
      <c r="E5635" s="208">
        <v>67.98</v>
      </c>
    </row>
    <row r="5636" spans="2:5" ht="50.1" customHeight="1">
      <c r="B5636" s="209">
        <v>87816</v>
      </c>
      <c r="C5636" s="116" t="s">
        <v>5659</v>
      </c>
      <c r="D5636" s="116" t="s">
        <v>6287</v>
      </c>
      <c r="E5636" s="208">
        <v>77.400000000000006</v>
      </c>
    </row>
    <row r="5637" spans="2:5" ht="50.1" customHeight="1">
      <c r="B5637" s="209">
        <v>87817</v>
      </c>
      <c r="C5637" s="116" t="s">
        <v>5660</v>
      </c>
      <c r="D5637" s="116" t="s">
        <v>6287</v>
      </c>
      <c r="E5637" s="208">
        <v>70.81</v>
      </c>
    </row>
    <row r="5638" spans="2:5" ht="50.1" customHeight="1">
      <c r="B5638" s="209">
        <v>87819</v>
      </c>
      <c r="C5638" s="116" t="s">
        <v>5661</v>
      </c>
      <c r="D5638" s="116" t="s">
        <v>6287</v>
      </c>
      <c r="E5638" s="208">
        <v>74.27</v>
      </c>
    </row>
    <row r="5639" spans="2:5" ht="50.1" customHeight="1">
      <c r="B5639" s="209">
        <v>87820</v>
      </c>
      <c r="C5639" s="116" t="s">
        <v>5662</v>
      </c>
      <c r="D5639" s="116" t="s">
        <v>6287</v>
      </c>
      <c r="E5639" s="208">
        <v>87.54</v>
      </c>
    </row>
    <row r="5640" spans="2:5" ht="50.1" customHeight="1">
      <c r="B5640" s="209">
        <v>87821</v>
      </c>
      <c r="C5640" s="116" t="s">
        <v>5663</v>
      </c>
      <c r="D5640" s="116" t="s">
        <v>6287</v>
      </c>
      <c r="E5640" s="208">
        <v>102.19</v>
      </c>
    </row>
    <row r="5641" spans="2:5" ht="50.1" customHeight="1">
      <c r="B5641" s="209">
        <v>87823</v>
      </c>
      <c r="C5641" s="116" t="s">
        <v>5664</v>
      </c>
      <c r="D5641" s="116" t="s">
        <v>6287</v>
      </c>
      <c r="E5641" s="208">
        <v>106.01</v>
      </c>
    </row>
    <row r="5642" spans="2:5" ht="50.1" customHeight="1">
      <c r="B5642" s="209">
        <v>87824</v>
      </c>
      <c r="C5642" s="116" t="s">
        <v>5665</v>
      </c>
      <c r="D5642" s="116" t="s">
        <v>6287</v>
      </c>
      <c r="E5642" s="208">
        <v>117.86</v>
      </c>
    </row>
    <row r="5643" spans="2:5" ht="50.1" customHeight="1">
      <c r="B5643" s="209">
        <v>87825</v>
      </c>
      <c r="C5643" s="116" t="s">
        <v>5666</v>
      </c>
      <c r="D5643" s="116" t="s">
        <v>6287</v>
      </c>
      <c r="E5643" s="208">
        <v>46.84</v>
      </c>
    </row>
    <row r="5644" spans="2:5" ht="50.1" customHeight="1">
      <c r="B5644" s="209">
        <v>87827</v>
      </c>
      <c r="C5644" s="116" t="s">
        <v>5667</v>
      </c>
      <c r="D5644" s="116" t="s">
        <v>6287</v>
      </c>
      <c r="E5644" s="208">
        <v>49.36</v>
      </c>
    </row>
    <row r="5645" spans="2:5" ht="50.1" customHeight="1">
      <c r="B5645" s="209">
        <v>87828</v>
      </c>
      <c r="C5645" s="116" t="s">
        <v>5668</v>
      </c>
      <c r="D5645" s="116" t="s">
        <v>6287</v>
      </c>
      <c r="E5645" s="208">
        <v>57.89</v>
      </c>
    </row>
    <row r="5646" spans="2:5" ht="50.1" customHeight="1">
      <c r="B5646" s="209">
        <v>87829</v>
      </c>
      <c r="C5646" s="116" t="s">
        <v>5669</v>
      </c>
      <c r="D5646" s="116" t="s">
        <v>6287</v>
      </c>
      <c r="E5646" s="208">
        <v>53.48</v>
      </c>
    </row>
    <row r="5647" spans="2:5" ht="50.1" customHeight="1">
      <c r="B5647" s="209">
        <v>87831</v>
      </c>
      <c r="C5647" s="116" t="s">
        <v>5670</v>
      </c>
      <c r="D5647" s="116" t="s">
        <v>6287</v>
      </c>
      <c r="E5647" s="208">
        <v>56.86</v>
      </c>
    </row>
    <row r="5648" spans="2:5" ht="50.1" customHeight="1">
      <c r="B5648" s="209">
        <v>87832</v>
      </c>
      <c r="C5648" s="116" t="s">
        <v>5671</v>
      </c>
      <c r="D5648" s="116" t="s">
        <v>6287</v>
      </c>
      <c r="E5648" s="208">
        <v>69.7</v>
      </c>
    </row>
    <row r="5649" spans="2:5" ht="50.1" customHeight="1">
      <c r="B5649" s="209">
        <v>87834</v>
      </c>
      <c r="C5649" s="116" t="s">
        <v>5672</v>
      </c>
      <c r="D5649" s="116" t="s">
        <v>6287</v>
      </c>
      <c r="E5649" s="208">
        <v>106.43</v>
      </c>
    </row>
    <row r="5650" spans="2:5" ht="50.1" customHeight="1">
      <c r="B5650" s="209">
        <v>87835</v>
      </c>
      <c r="C5650" s="116" t="s">
        <v>5673</v>
      </c>
      <c r="D5650" s="116" t="s">
        <v>6287</v>
      </c>
      <c r="E5650" s="208">
        <v>72.44</v>
      </c>
    </row>
    <row r="5651" spans="2:5" ht="50.1" customHeight="1">
      <c r="B5651" s="209">
        <v>87836</v>
      </c>
      <c r="C5651" s="116" t="s">
        <v>5674</v>
      </c>
      <c r="D5651" s="116" t="s">
        <v>6287</v>
      </c>
      <c r="E5651" s="208">
        <v>101.63</v>
      </c>
    </row>
    <row r="5652" spans="2:5" ht="50.1" customHeight="1">
      <c r="B5652" s="209">
        <v>87837</v>
      </c>
      <c r="C5652" s="116" t="s">
        <v>5675</v>
      </c>
      <c r="D5652" s="116" t="s">
        <v>6287</v>
      </c>
      <c r="E5652" s="208">
        <v>68.06</v>
      </c>
    </row>
    <row r="5653" spans="2:5" ht="50.1" customHeight="1">
      <c r="B5653" s="209">
        <v>87838</v>
      </c>
      <c r="C5653" s="116" t="s">
        <v>5676</v>
      </c>
      <c r="D5653" s="116" t="s">
        <v>6287</v>
      </c>
      <c r="E5653" s="208">
        <v>112.44</v>
      </c>
    </row>
    <row r="5654" spans="2:5" ht="50.1" customHeight="1">
      <c r="B5654" s="209">
        <v>87839</v>
      </c>
      <c r="C5654" s="116" t="s">
        <v>5677</v>
      </c>
      <c r="D5654" s="116" t="s">
        <v>6287</v>
      </c>
      <c r="E5654" s="208">
        <v>76.510000000000005</v>
      </c>
    </row>
    <row r="5655" spans="2:5" ht="50.1" customHeight="1">
      <c r="B5655" s="209">
        <v>87840</v>
      </c>
      <c r="C5655" s="116" t="s">
        <v>5678</v>
      </c>
      <c r="D5655" s="116" t="s">
        <v>6287</v>
      </c>
      <c r="E5655" s="208">
        <v>106.43</v>
      </c>
    </row>
    <row r="5656" spans="2:5" ht="50.1" customHeight="1">
      <c r="B5656" s="209">
        <v>87841</v>
      </c>
      <c r="C5656" s="116" t="s">
        <v>5679</v>
      </c>
      <c r="D5656" s="116" t="s">
        <v>6287</v>
      </c>
      <c r="E5656" s="208">
        <v>70.900000000000006</v>
      </c>
    </row>
    <row r="5657" spans="2:5" ht="50.1" customHeight="1">
      <c r="B5657" s="209">
        <v>87842</v>
      </c>
      <c r="C5657" s="116" t="s">
        <v>5680</v>
      </c>
      <c r="D5657" s="116" t="s">
        <v>6287</v>
      </c>
      <c r="E5657" s="208">
        <v>110.48</v>
      </c>
    </row>
    <row r="5658" spans="2:5" ht="50.1" customHeight="1">
      <c r="B5658" s="209">
        <v>87843</v>
      </c>
      <c r="C5658" s="116" t="s">
        <v>5681</v>
      </c>
      <c r="D5658" s="116" t="s">
        <v>6287</v>
      </c>
      <c r="E5658" s="208">
        <v>82.73</v>
      </c>
    </row>
    <row r="5659" spans="2:5" ht="50.1" customHeight="1">
      <c r="B5659" s="209">
        <v>87844</v>
      </c>
      <c r="C5659" s="116" t="s">
        <v>5682</v>
      </c>
      <c r="D5659" s="116" t="s">
        <v>6287</v>
      </c>
      <c r="E5659" s="208">
        <v>101.21</v>
      </c>
    </row>
    <row r="5660" spans="2:5" ht="50.1" customHeight="1">
      <c r="B5660" s="209">
        <v>87845</v>
      </c>
      <c r="C5660" s="116" t="s">
        <v>5683</v>
      </c>
      <c r="D5660" s="116" t="s">
        <v>6287</v>
      </c>
      <c r="E5660" s="208">
        <v>73.89</v>
      </c>
    </row>
    <row r="5661" spans="2:5" ht="50.1" customHeight="1">
      <c r="B5661" s="209">
        <v>87846</v>
      </c>
      <c r="C5661" s="116" t="s">
        <v>5684</v>
      </c>
      <c r="D5661" s="116" t="s">
        <v>6287</v>
      </c>
      <c r="E5661" s="208">
        <v>115.6</v>
      </c>
    </row>
    <row r="5662" spans="2:5" ht="50.1" customHeight="1">
      <c r="B5662" s="209">
        <v>87847</v>
      </c>
      <c r="C5662" s="116" t="s">
        <v>5685</v>
      </c>
      <c r="D5662" s="116" t="s">
        <v>6287</v>
      </c>
      <c r="E5662" s="208">
        <v>81.599999999999994</v>
      </c>
    </row>
    <row r="5663" spans="2:5" ht="50.1" customHeight="1">
      <c r="B5663" s="209">
        <v>87848</v>
      </c>
      <c r="C5663" s="116" t="s">
        <v>5686</v>
      </c>
      <c r="D5663" s="116" t="s">
        <v>6287</v>
      </c>
      <c r="E5663" s="208">
        <v>109.91</v>
      </c>
    </row>
    <row r="5664" spans="2:5" ht="50.1" customHeight="1">
      <c r="B5664" s="209">
        <v>87849</v>
      </c>
      <c r="C5664" s="116" t="s">
        <v>5687</v>
      </c>
      <c r="D5664" s="116" t="s">
        <v>6287</v>
      </c>
      <c r="E5664" s="208">
        <v>76.33</v>
      </c>
    </row>
    <row r="5665" spans="2:5" ht="50.1" customHeight="1">
      <c r="B5665" s="209">
        <v>87850</v>
      </c>
      <c r="C5665" s="116" t="s">
        <v>5688</v>
      </c>
      <c r="D5665" s="116" t="s">
        <v>6287</v>
      </c>
      <c r="E5665" s="208">
        <v>121.63</v>
      </c>
    </row>
    <row r="5666" spans="2:5" ht="50.1" customHeight="1">
      <c r="B5666" s="209">
        <v>87851</v>
      </c>
      <c r="C5666" s="116" t="s">
        <v>5689</v>
      </c>
      <c r="D5666" s="116" t="s">
        <v>6287</v>
      </c>
      <c r="E5666" s="208">
        <v>85.7</v>
      </c>
    </row>
    <row r="5667" spans="2:5" ht="50.1" customHeight="1">
      <c r="B5667" s="209">
        <v>87852</v>
      </c>
      <c r="C5667" s="116" t="s">
        <v>5690</v>
      </c>
      <c r="D5667" s="116" t="s">
        <v>6287</v>
      </c>
      <c r="E5667" s="208">
        <v>114.68</v>
      </c>
    </row>
    <row r="5668" spans="2:5" ht="50.1" customHeight="1">
      <c r="B5668" s="209">
        <v>87853</v>
      </c>
      <c r="C5668" s="116" t="s">
        <v>5691</v>
      </c>
      <c r="D5668" s="116" t="s">
        <v>6287</v>
      </c>
      <c r="E5668" s="208">
        <v>79.150000000000006</v>
      </c>
    </row>
    <row r="5669" spans="2:5" ht="50.1" customHeight="1">
      <c r="B5669" s="209">
        <v>87854</v>
      </c>
      <c r="C5669" s="116" t="s">
        <v>5692</v>
      </c>
      <c r="D5669" s="116" t="s">
        <v>6287</v>
      </c>
      <c r="E5669" s="208">
        <v>119.65</v>
      </c>
    </row>
    <row r="5670" spans="2:5" ht="50.1" customHeight="1">
      <c r="B5670" s="209">
        <v>87855</v>
      </c>
      <c r="C5670" s="116" t="s">
        <v>5693</v>
      </c>
      <c r="D5670" s="116" t="s">
        <v>6287</v>
      </c>
      <c r="E5670" s="208">
        <v>91.92</v>
      </c>
    </row>
    <row r="5671" spans="2:5" ht="50.1" customHeight="1">
      <c r="B5671" s="209">
        <v>87856</v>
      </c>
      <c r="C5671" s="116" t="s">
        <v>5694</v>
      </c>
      <c r="D5671" s="116" t="s">
        <v>6287</v>
      </c>
      <c r="E5671" s="208">
        <v>109.48</v>
      </c>
    </row>
    <row r="5672" spans="2:5" ht="50.1" customHeight="1">
      <c r="B5672" s="209">
        <v>87857</v>
      </c>
      <c r="C5672" s="116" t="s">
        <v>5695</v>
      </c>
      <c r="D5672" s="116" t="s">
        <v>6287</v>
      </c>
      <c r="E5672" s="208">
        <v>82.14</v>
      </c>
    </row>
    <row r="5673" spans="2:5" ht="50.1" customHeight="1">
      <c r="B5673" s="209">
        <v>87858</v>
      </c>
      <c r="C5673" s="116" t="s">
        <v>5696</v>
      </c>
      <c r="D5673" s="116" t="s">
        <v>6287</v>
      </c>
      <c r="E5673" s="208">
        <v>79.25</v>
      </c>
    </row>
    <row r="5674" spans="2:5" ht="50.1" customHeight="1">
      <c r="B5674" s="209">
        <v>87859</v>
      </c>
      <c r="C5674" s="116" t="s">
        <v>5697</v>
      </c>
      <c r="D5674" s="116" t="s">
        <v>6287</v>
      </c>
      <c r="E5674" s="208">
        <v>92.61</v>
      </c>
    </row>
    <row r="5675" spans="2:5" ht="50.1" customHeight="1">
      <c r="B5675" s="209">
        <v>89048</v>
      </c>
      <c r="C5675" s="116" t="s">
        <v>5698</v>
      </c>
      <c r="D5675" s="116" t="s">
        <v>6287</v>
      </c>
      <c r="E5675" s="208">
        <v>24.14</v>
      </c>
    </row>
    <row r="5676" spans="2:5" ht="50.1" customHeight="1">
      <c r="B5676" s="209">
        <v>89049</v>
      </c>
      <c r="C5676" s="116" t="s">
        <v>5699</v>
      </c>
      <c r="D5676" s="116" t="s">
        <v>6287</v>
      </c>
      <c r="E5676" s="208">
        <v>16.510000000000002</v>
      </c>
    </row>
    <row r="5677" spans="2:5" ht="50.1" customHeight="1">
      <c r="B5677" s="209">
        <v>89173</v>
      </c>
      <c r="C5677" s="116" t="s">
        <v>5700</v>
      </c>
      <c r="D5677" s="116" t="s">
        <v>6287</v>
      </c>
      <c r="E5677" s="208">
        <v>23.73</v>
      </c>
    </row>
    <row r="5678" spans="2:5" ht="50.1" customHeight="1">
      <c r="B5678" s="209">
        <v>90406</v>
      </c>
      <c r="C5678" s="116" t="s">
        <v>5701</v>
      </c>
      <c r="D5678" s="116" t="s">
        <v>6287</v>
      </c>
      <c r="E5678" s="208">
        <v>31.12</v>
      </c>
    </row>
    <row r="5679" spans="2:5" ht="50.1" customHeight="1">
      <c r="B5679" s="209">
        <v>90407</v>
      </c>
      <c r="C5679" s="116" t="s">
        <v>5702</v>
      </c>
      <c r="D5679" s="116" t="s">
        <v>6287</v>
      </c>
      <c r="E5679" s="208">
        <v>33.76</v>
      </c>
    </row>
    <row r="5680" spans="2:5" ht="50.1" customHeight="1">
      <c r="B5680" s="209">
        <v>90408</v>
      </c>
      <c r="C5680" s="116" t="s">
        <v>5703</v>
      </c>
      <c r="D5680" s="116" t="s">
        <v>6287</v>
      </c>
      <c r="E5680" s="208">
        <v>22.63</v>
      </c>
    </row>
    <row r="5681" spans="2:5" ht="50.1" customHeight="1">
      <c r="B5681" s="209">
        <v>90409</v>
      </c>
      <c r="C5681" s="116" t="s">
        <v>5704</v>
      </c>
      <c r="D5681" s="116" t="s">
        <v>6287</v>
      </c>
      <c r="E5681" s="208">
        <v>24.13</v>
      </c>
    </row>
    <row r="5682" spans="2:5" ht="50.1" customHeight="1">
      <c r="B5682" s="209">
        <v>84084</v>
      </c>
      <c r="C5682" s="116" t="s">
        <v>5705</v>
      </c>
      <c r="D5682" s="116" t="s">
        <v>6287</v>
      </c>
      <c r="E5682" s="208">
        <v>5.35</v>
      </c>
    </row>
    <row r="5683" spans="2:5" ht="50.1" customHeight="1">
      <c r="B5683" s="209">
        <v>87242</v>
      </c>
      <c r="C5683" s="116" t="s">
        <v>5706</v>
      </c>
      <c r="D5683" s="116" t="s">
        <v>6287</v>
      </c>
      <c r="E5683" s="208">
        <v>207.24</v>
      </c>
    </row>
    <row r="5684" spans="2:5" ht="50.1" customHeight="1">
      <c r="B5684" s="209">
        <v>87243</v>
      </c>
      <c r="C5684" s="116" t="s">
        <v>5707</v>
      </c>
      <c r="D5684" s="116" t="s">
        <v>6287</v>
      </c>
      <c r="E5684" s="208">
        <v>190.53</v>
      </c>
    </row>
    <row r="5685" spans="2:5" ht="50.1" customHeight="1">
      <c r="B5685" s="209">
        <v>87244</v>
      </c>
      <c r="C5685" s="116" t="s">
        <v>5708</v>
      </c>
      <c r="D5685" s="116" t="s">
        <v>6287</v>
      </c>
      <c r="E5685" s="208">
        <v>200.04</v>
      </c>
    </row>
    <row r="5686" spans="2:5" ht="50.1" customHeight="1">
      <c r="B5686" s="209">
        <v>87245</v>
      </c>
      <c r="C5686" s="116" t="s">
        <v>5709</v>
      </c>
      <c r="D5686" s="116" t="s">
        <v>6287</v>
      </c>
      <c r="E5686" s="208">
        <v>241.46</v>
      </c>
    </row>
    <row r="5687" spans="2:5" ht="50.1" customHeight="1">
      <c r="B5687" s="209">
        <v>87264</v>
      </c>
      <c r="C5687" s="116" t="s">
        <v>5710</v>
      </c>
      <c r="D5687" s="116" t="s">
        <v>6287</v>
      </c>
      <c r="E5687" s="208">
        <v>47.58</v>
      </c>
    </row>
    <row r="5688" spans="2:5" ht="50.1" customHeight="1">
      <c r="B5688" s="209">
        <v>87265</v>
      </c>
      <c r="C5688" s="116" t="s">
        <v>5711</v>
      </c>
      <c r="D5688" s="116" t="s">
        <v>6287</v>
      </c>
      <c r="E5688" s="208">
        <v>41.48</v>
      </c>
    </row>
    <row r="5689" spans="2:5" ht="50.1" customHeight="1">
      <c r="B5689" s="209">
        <v>87266</v>
      </c>
      <c r="C5689" s="116" t="s">
        <v>5712</v>
      </c>
      <c r="D5689" s="116" t="s">
        <v>6287</v>
      </c>
      <c r="E5689" s="208">
        <v>49.73</v>
      </c>
    </row>
    <row r="5690" spans="2:5" ht="50.1" customHeight="1">
      <c r="B5690" s="209">
        <v>87267</v>
      </c>
      <c r="C5690" s="116" t="s">
        <v>5713</v>
      </c>
      <c r="D5690" s="116" t="s">
        <v>6287</v>
      </c>
      <c r="E5690" s="208">
        <v>47.04</v>
      </c>
    </row>
    <row r="5691" spans="2:5" ht="50.1" customHeight="1">
      <c r="B5691" s="209">
        <v>87268</v>
      </c>
      <c r="C5691" s="116" t="s">
        <v>5714</v>
      </c>
      <c r="D5691" s="116" t="s">
        <v>6287</v>
      </c>
      <c r="E5691" s="208">
        <v>51.36</v>
      </c>
    </row>
    <row r="5692" spans="2:5" ht="50.1" customHeight="1">
      <c r="B5692" s="209">
        <v>87269</v>
      </c>
      <c r="C5692" s="116" t="s">
        <v>5715</v>
      </c>
      <c r="D5692" s="116" t="s">
        <v>6287</v>
      </c>
      <c r="E5692" s="208">
        <v>44.71</v>
      </c>
    </row>
    <row r="5693" spans="2:5" ht="50.1" customHeight="1">
      <c r="B5693" s="209">
        <v>87270</v>
      </c>
      <c r="C5693" s="116" t="s">
        <v>5716</v>
      </c>
      <c r="D5693" s="116" t="s">
        <v>6287</v>
      </c>
      <c r="E5693" s="208">
        <v>53.18</v>
      </c>
    </row>
    <row r="5694" spans="2:5" ht="50.1" customHeight="1">
      <c r="B5694" s="209">
        <v>87271</v>
      </c>
      <c r="C5694" s="116" t="s">
        <v>5717</v>
      </c>
      <c r="D5694" s="116" t="s">
        <v>6287</v>
      </c>
      <c r="E5694" s="208">
        <v>50.04</v>
      </c>
    </row>
    <row r="5695" spans="2:5" ht="50.1" customHeight="1">
      <c r="B5695" s="209">
        <v>87272</v>
      </c>
      <c r="C5695" s="116" t="s">
        <v>5718</v>
      </c>
      <c r="D5695" s="116" t="s">
        <v>6287</v>
      </c>
      <c r="E5695" s="208">
        <v>54.69</v>
      </c>
    </row>
    <row r="5696" spans="2:5" ht="50.1" customHeight="1">
      <c r="B5696" s="209">
        <v>87273</v>
      </c>
      <c r="C5696" s="116" t="s">
        <v>5719</v>
      </c>
      <c r="D5696" s="116" t="s">
        <v>6287</v>
      </c>
      <c r="E5696" s="208">
        <v>46.56</v>
      </c>
    </row>
    <row r="5697" spans="2:5" ht="50.1" customHeight="1">
      <c r="B5697" s="209">
        <v>87274</v>
      </c>
      <c r="C5697" s="116" t="s">
        <v>5720</v>
      </c>
      <c r="D5697" s="116" t="s">
        <v>6287</v>
      </c>
      <c r="E5697" s="208">
        <v>55.97</v>
      </c>
    </row>
    <row r="5698" spans="2:5" ht="50.1" customHeight="1">
      <c r="B5698" s="209">
        <v>87275</v>
      </c>
      <c r="C5698" s="116" t="s">
        <v>5721</v>
      </c>
      <c r="D5698" s="116" t="s">
        <v>6287</v>
      </c>
      <c r="E5698" s="208">
        <v>53.2</v>
      </c>
    </row>
    <row r="5699" spans="2:5" ht="50.1" customHeight="1">
      <c r="B5699" s="209">
        <v>88786</v>
      </c>
      <c r="C5699" s="116" t="s">
        <v>5722</v>
      </c>
      <c r="D5699" s="116" t="s">
        <v>6287</v>
      </c>
      <c r="E5699" s="208">
        <v>230.01</v>
      </c>
    </row>
    <row r="5700" spans="2:5" ht="50.1" customHeight="1">
      <c r="B5700" s="209">
        <v>88787</v>
      </c>
      <c r="C5700" s="116" t="s">
        <v>5723</v>
      </c>
      <c r="D5700" s="116" t="s">
        <v>6287</v>
      </c>
      <c r="E5700" s="208">
        <v>212.17</v>
      </c>
    </row>
    <row r="5701" spans="2:5" ht="50.1" customHeight="1">
      <c r="B5701" s="209">
        <v>88788</v>
      </c>
      <c r="C5701" s="116" t="s">
        <v>5724</v>
      </c>
      <c r="D5701" s="116" t="s">
        <v>6287</v>
      </c>
      <c r="E5701" s="208">
        <v>221.68</v>
      </c>
    </row>
    <row r="5702" spans="2:5" ht="50.1" customHeight="1">
      <c r="B5702" s="209">
        <v>88789</v>
      </c>
      <c r="C5702" s="116" t="s">
        <v>5725</v>
      </c>
      <c r="D5702" s="116" t="s">
        <v>6287</v>
      </c>
      <c r="E5702" s="208">
        <v>267</v>
      </c>
    </row>
    <row r="5703" spans="2:5" ht="50.1" customHeight="1">
      <c r="B5703" s="209">
        <v>89045</v>
      </c>
      <c r="C5703" s="116" t="s">
        <v>5726</v>
      </c>
      <c r="D5703" s="116" t="s">
        <v>6287</v>
      </c>
      <c r="E5703" s="208">
        <v>47.43</v>
      </c>
    </row>
    <row r="5704" spans="2:5" ht="50.1" customHeight="1">
      <c r="B5704" s="209">
        <v>89170</v>
      </c>
      <c r="C5704" s="116" t="s">
        <v>5727</v>
      </c>
      <c r="D5704" s="116" t="s">
        <v>6287</v>
      </c>
      <c r="E5704" s="208">
        <v>45.89</v>
      </c>
    </row>
    <row r="5705" spans="2:5" ht="50.1" customHeight="1">
      <c r="B5705" s="209">
        <v>93392</v>
      </c>
      <c r="C5705" s="116" t="s">
        <v>5728</v>
      </c>
      <c r="D5705" s="116" t="s">
        <v>6287</v>
      </c>
      <c r="E5705" s="208">
        <v>37.369999999999997</v>
      </c>
    </row>
    <row r="5706" spans="2:5" ht="50.1" customHeight="1">
      <c r="B5706" s="209">
        <v>93393</v>
      </c>
      <c r="C5706" s="116" t="s">
        <v>5729</v>
      </c>
      <c r="D5706" s="116" t="s">
        <v>6287</v>
      </c>
      <c r="E5706" s="208">
        <v>31.37</v>
      </c>
    </row>
    <row r="5707" spans="2:5" ht="50.1" customHeight="1">
      <c r="B5707" s="209">
        <v>93394</v>
      </c>
      <c r="C5707" s="116" t="s">
        <v>5730</v>
      </c>
      <c r="D5707" s="116" t="s">
        <v>6287</v>
      </c>
      <c r="E5707" s="208">
        <v>39.520000000000003</v>
      </c>
    </row>
    <row r="5708" spans="2:5" ht="50.1" customHeight="1">
      <c r="B5708" s="209">
        <v>93395</v>
      </c>
      <c r="C5708" s="116" t="s">
        <v>5731</v>
      </c>
      <c r="D5708" s="116" t="s">
        <v>6287</v>
      </c>
      <c r="E5708" s="208">
        <v>36.83</v>
      </c>
    </row>
    <row r="5709" spans="2:5" ht="50.1" customHeight="1">
      <c r="B5709" s="209">
        <v>99194</v>
      </c>
      <c r="C5709" s="116" t="s">
        <v>5732</v>
      </c>
      <c r="D5709" s="116" t="s">
        <v>6287</v>
      </c>
      <c r="E5709" s="208">
        <v>41.35</v>
      </c>
    </row>
    <row r="5710" spans="2:5" ht="50.1" customHeight="1">
      <c r="B5710" s="209">
        <v>99195</v>
      </c>
      <c r="C5710" s="116" t="s">
        <v>5733</v>
      </c>
      <c r="D5710" s="116" t="s">
        <v>6287</v>
      </c>
      <c r="E5710" s="208">
        <v>35.35</v>
      </c>
    </row>
    <row r="5711" spans="2:5" ht="50.1" customHeight="1">
      <c r="B5711" s="209">
        <v>99196</v>
      </c>
      <c r="C5711" s="116" t="s">
        <v>5734</v>
      </c>
      <c r="D5711" s="116" t="s">
        <v>6287</v>
      </c>
      <c r="E5711" s="208">
        <v>43.5</v>
      </c>
    </row>
    <row r="5712" spans="2:5" ht="50.1" customHeight="1">
      <c r="B5712" s="209">
        <v>99198</v>
      </c>
      <c r="C5712" s="116" t="s">
        <v>5735</v>
      </c>
      <c r="D5712" s="116" t="s">
        <v>6287</v>
      </c>
      <c r="E5712" s="208">
        <v>40.81</v>
      </c>
    </row>
    <row r="5713" spans="2:5" ht="50.1" customHeight="1">
      <c r="B5713" s="209">
        <v>84088</v>
      </c>
      <c r="C5713" s="116" t="s">
        <v>5736</v>
      </c>
      <c r="D5713" s="116" t="s">
        <v>6465</v>
      </c>
      <c r="E5713" s="208">
        <v>81.150000000000006</v>
      </c>
    </row>
    <row r="5714" spans="2:5" ht="50.1" customHeight="1">
      <c r="B5714" s="209">
        <v>84089</v>
      </c>
      <c r="C5714" s="116" t="s">
        <v>5737</v>
      </c>
      <c r="D5714" s="116" t="s">
        <v>6465</v>
      </c>
      <c r="E5714" s="208">
        <v>114.44</v>
      </c>
    </row>
    <row r="5715" spans="2:5" ht="50.1" customHeight="1">
      <c r="B5715" s="209">
        <v>40675</v>
      </c>
      <c r="C5715" s="116" t="s">
        <v>5738</v>
      </c>
      <c r="D5715" s="116" t="s">
        <v>6465</v>
      </c>
      <c r="E5715" s="208">
        <v>3.77</v>
      </c>
    </row>
    <row r="5716" spans="2:5" ht="50.1" customHeight="1">
      <c r="B5716" s="209">
        <v>84093</v>
      </c>
      <c r="C5716" s="116" t="s">
        <v>5739</v>
      </c>
      <c r="D5716" s="116" t="s">
        <v>6465</v>
      </c>
      <c r="E5716" s="208">
        <v>37.46</v>
      </c>
    </row>
    <row r="5717" spans="2:5" ht="50.1" customHeight="1">
      <c r="B5717" s="209">
        <v>96112</v>
      </c>
      <c r="C5717" s="116" t="s">
        <v>5740</v>
      </c>
      <c r="D5717" s="116" t="s">
        <v>6287</v>
      </c>
      <c r="E5717" s="208">
        <v>95.34</v>
      </c>
    </row>
    <row r="5718" spans="2:5" ht="50.1" customHeight="1">
      <c r="B5718" s="209">
        <v>96117</v>
      </c>
      <c r="C5718" s="116" t="s">
        <v>5741</v>
      </c>
      <c r="D5718" s="116" t="s">
        <v>6287</v>
      </c>
      <c r="E5718" s="208">
        <v>122.28</v>
      </c>
    </row>
    <row r="5719" spans="2:5" ht="50.1" customHeight="1">
      <c r="B5719" s="209">
        <v>96122</v>
      </c>
      <c r="C5719" s="116" t="s">
        <v>5742</v>
      </c>
      <c r="D5719" s="116" t="s">
        <v>6465</v>
      </c>
      <c r="E5719" s="208">
        <v>30.01</v>
      </c>
    </row>
    <row r="5720" spans="2:5" ht="50.1" customHeight="1">
      <c r="B5720" s="209">
        <v>96109</v>
      </c>
      <c r="C5720" s="116" t="s">
        <v>5743</v>
      </c>
      <c r="D5720" s="116" t="s">
        <v>6287</v>
      </c>
      <c r="E5720" s="208">
        <v>35.450000000000003</v>
      </c>
    </row>
    <row r="5721" spans="2:5" ht="50.1" customHeight="1">
      <c r="B5721" s="209">
        <v>96110</v>
      </c>
      <c r="C5721" s="116" t="s">
        <v>5744</v>
      </c>
      <c r="D5721" s="116" t="s">
        <v>6287</v>
      </c>
      <c r="E5721" s="208">
        <v>53.24</v>
      </c>
    </row>
    <row r="5722" spans="2:5" ht="50.1" customHeight="1">
      <c r="B5722" s="209">
        <v>96113</v>
      </c>
      <c r="C5722" s="116" t="s">
        <v>5745</v>
      </c>
      <c r="D5722" s="116" t="s">
        <v>6287</v>
      </c>
      <c r="E5722" s="208">
        <v>31.88</v>
      </c>
    </row>
    <row r="5723" spans="2:5" ht="50.1" customHeight="1">
      <c r="B5723" s="209">
        <v>96114</v>
      </c>
      <c r="C5723" s="116" t="s">
        <v>5746</v>
      </c>
      <c r="D5723" s="116" t="s">
        <v>6287</v>
      </c>
      <c r="E5723" s="208">
        <v>53.94</v>
      </c>
    </row>
    <row r="5724" spans="2:5" ht="50.1" customHeight="1">
      <c r="B5724" s="209">
        <v>96120</v>
      </c>
      <c r="C5724" s="116" t="s">
        <v>5747</v>
      </c>
      <c r="D5724" s="116" t="s">
        <v>6465</v>
      </c>
      <c r="E5724" s="208">
        <v>2.48</v>
      </c>
    </row>
    <row r="5725" spans="2:5" ht="50.1" customHeight="1">
      <c r="B5725" s="209">
        <v>96123</v>
      </c>
      <c r="C5725" s="116" t="s">
        <v>5748</v>
      </c>
      <c r="D5725" s="116" t="s">
        <v>6465</v>
      </c>
      <c r="E5725" s="208">
        <v>20.95</v>
      </c>
    </row>
    <row r="5726" spans="2:5" ht="50.1" customHeight="1">
      <c r="B5726" s="209">
        <v>99054</v>
      </c>
      <c r="C5726" s="116" t="s">
        <v>5749</v>
      </c>
      <c r="D5726" s="116" t="s">
        <v>6287</v>
      </c>
      <c r="E5726" s="208">
        <v>43.04</v>
      </c>
    </row>
    <row r="5727" spans="2:5" ht="50.1" customHeight="1">
      <c r="B5727" s="209">
        <v>72200</v>
      </c>
      <c r="C5727" s="116" t="s">
        <v>5750</v>
      </c>
      <c r="D5727" s="116" t="s">
        <v>6287</v>
      </c>
      <c r="E5727" s="208">
        <v>94.22</v>
      </c>
    </row>
    <row r="5728" spans="2:5" ht="50.1" customHeight="1">
      <c r="B5728" s="116" t="s">
        <v>5751</v>
      </c>
      <c r="C5728" s="116" t="s">
        <v>5752</v>
      </c>
      <c r="D5728" s="116" t="s">
        <v>6465</v>
      </c>
      <c r="E5728" s="208">
        <v>83.34</v>
      </c>
    </row>
    <row r="5729" spans="2:5" ht="50.1" customHeight="1">
      <c r="B5729" s="209">
        <v>72201</v>
      </c>
      <c r="C5729" s="116" t="s">
        <v>5753</v>
      </c>
      <c r="D5729" s="116" t="s">
        <v>6287</v>
      </c>
      <c r="E5729" s="208">
        <v>9.01</v>
      </c>
    </row>
    <row r="5730" spans="2:5" ht="50.1" customHeight="1">
      <c r="B5730" s="209">
        <v>96111</v>
      </c>
      <c r="C5730" s="116" t="s">
        <v>5754</v>
      </c>
      <c r="D5730" s="116" t="s">
        <v>6287</v>
      </c>
      <c r="E5730" s="208">
        <v>34.979999999999997</v>
      </c>
    </row>
    <row r="5731" spans="2:5" ht="50.1" customHeight="1">
      <c r="B5731" s="209">
        <v>96116</v>
      </c>
      <c r="C5731" s="116" t="s">
        <v>5755</v>
      </c>
      <c r="D5731" s="116" t="s">
        <v>6287</v>
      </c>
      <c r="E5731" s="208">
        <v>37.6</v>
      </c>
    </row>
    <row r="5732" spans="2:5" ht="50.1" customHeight="1">
      <c r="B5732" s="209">
        <v>96121</v>
      </c>
      <c r="C5732" s="116" t="s">
        <v>5756</v>
      </c>
      <c r="D5732" s="116" t="s">
        <v>6465</v>
      </c>
      <c r="E5732" s="208">
        <v>7.36</v>
      </c>
    </row>
    <row r="5733" spans="2:5" ht="50.1" customHeight="1">
      <c r="B5733" s="209">
        <v>96485</v>
      </c>
      <c r="C5733" s="116" t="s">
        <v>5757</v>
      </c>
      <c r="D5733" s="116" t="s">
        <v>6287</v>
      </c>
      <c r="E5733" s="208">
        <v>40.46</v>
      </c>
    </row>
    <row r="5734" spans="2:5" ht="50.1" customHeight="1">
      <c r="B5734" s="209">
        <v>96486</v>
      </c>
      <c r="C5734" s="116" t="s">
        <v>5758</v>
      </c>
      <c r="D5734" s="116" t="s">
        <v>6287</v>
      </c>
      <c r="E5734" s="208">
        <v>43.41</v>
      </c>
    </row>
    <row r="5735" spans="2:5" ht="50.1" customHeight="1">
      <c r="B5735" s="209">
        <v>72198</v>
      </c>
      <c r="C5735" s="116" t="s">
        <v>5759</v>
      </c>
      <c r="D5735" s="116" t="s">
        <v>6287</v>
      </c>
      <c r="E5735" s="208">
        <v>85.92</v>
      </c>
    </row>
    <row r="5736" spans="2:5" ht="50.1" customHeight="1">
      <c r="B5736" s="116" t="s">
        <v>5760</v>
      </c>
      <c r="C5736" s="116" t="s">
        <v>5761</v>
      </c>
      <c r="D5736" s="116" t="s">
        <v>6287</v>
      </c>
      <c r="E5736" s="208">
        <v>54.37</v>
      </c>
    </row>
    <row r="5737" spans="2:5" ht="50.1" customHeight="1">
      <c r="B5737" s="209">
        <v>83730</v>
      </c>
      <c r="C5737" s="116" t="s">
        <v>5762</v>
      </c>
      <c r="D5737" s="116" t="s">
        <v>6287</v>
      </c>
      <c r="E5737" s="208">
        <v>167.98</v>
      </c>
    </row>
    <row r="5738" spans="2:5" ht="50.1" customHeight="1">
      <c r="B5738" s="209">
        <v>83736</v>
      </c>
      <c r="C5738" s="116" t="s">
        <v>5763</v>
      </c>
      <c r="D5738" s="116" t="s">
        <v>6287</v>
      </c>
      <c r="E5738" s="208">
        <v>155.66</v>
      </c>
    </row>
    <row r="5739" spans="2:5" ht="50.1" customHeight="1">
      <c r="B5739" s="209">
        <v>91514</v>
      </c>
      <c r="C5739" s="116" t="s">
        <v>5764</v>
      </c>
      <c r="D5739" s="116" t="s">
        <v>6287</v>
      </c>
      <c r="E5739" s="208">
        <v>4.78</v>
      </c>
    </row>
    <row r="5740" spans="2:5" ht="50.1" customHeight="1">
      <c r="B5740" s="209">
        <v>91515</v>
      </c>
      <c r="C5740" s="116" t="s">
        <v>5765</v>
      </c>
      <c r="D5740" s="116" t="s">
        <v>6287</v>
      </c>
      <c r="E5740" s="208">
        <v>6.33</v>
      </c>
    </row>
    <row r="5741" spans="2:5" ht="50.1" customHeight="1">
      <c r="B5741" s="209">
        <v>91516</v>
      </c>
      <c r="C5741" s="116" t="s">
        <v>5766</v>
      </c>
      <c r="D5741" s="116" t="s">
        <v>6287</v>
      </c>
      <c r="E5741" s="208">
        <v>9.26</v>
      </c>
    </row>
    <row r="5742" spans="2:5" ht="50.1" customHeight="1">
      <c r="B5742" s="209">
        <v>91517</v>
      </c>
      <c r="C5742" s="116" t="s">
        <v>5767</v>
      </c>
      <c r="D5742" s="116" t="s">
        <v>6287</v>
      </c>
      <c r="E5742" s="208">
        <v>10.31</v>
      </c>
    </row>
    <row r="5743" spans="2:5" ht="50.1" customHeight="1">
      <c r="B5743" s="209">
        <v>91519</v>
      </c>
      <c r="C5743" s="116" t="s">
        <v>5768</v>
      </c>
      <c r="D5743" s="116" t="s">
        <v>6287</v>
      </c>
      <c r="E5743" s="208">
        <v>11.85</v>
      </c>
    </row>
    <row r="5744" spans="2:5" ht="50.1" customHeight="1">
      <c r="B5744" s="209">
        <v>91520</v>
      </c>
      <c r="C5744" s="116" t="s">
        <v>5769</v>
      </c>
      <c r="D5744" s="116" t="s">
        <v>6287</v>
      </c>
      <c r="E5744" s="208">
        <v>1.71</v>
      </c>
    </row>
    <row r="5745" spans="2:5" ht="50.1" customHeight="1">
      <c r="B5745" s="209">
        <v>91522</v>
      </c>
      <c r="C5745" s="116" t="s">
        <v>5770</v>
      </c>
      <c r="D5745" s="116" t="s">
        <v>6287</v>
      </c>
      <c r="E5745" s="208">
        <v>2.0699999999999998</v>
      </c>
    </row>
    <row r="5746" spans="2:5" ht="50.1" customHeight="1">
      <c r="B5746" s="209">
        <v>91525</v>
      </c>
      <c r="C5746" s="116" t="s">
        <v>5771</v>
      </c>
      <c r="D5746" s="116" t="s">
        <v>6287</v>
      </c>
      <c r="E5746" s="208">
        <v>3.73</v>
      </c>
    </row>
    <row r="5747" spans="2:5" ht="50.1" customHeight="1">
      <c r="B5747" s="209">
        <v>87280</v>
      </c>
      <c r="C5747" s="116" t="s">
        <v>16980</v>
      </c>
      <c r="D5747" s="116" t="s">
        <v>25</v>
      </c>
      <c r="E5747" s="208">
        <v>262.52</v>
      </c>
    </row>
    <row r="5748" spans="2:5" ht="50.1" customHeight="1">
      <c r="B5748" s="209">
        <v>87281</v>
      </c>
      <c r="C5748" s="116" t="s">
        <v>16981</v>
      </c>
      <c r="D5748" s="116" t="s">
        <v>25</v>
      </c>
      <c r="E5748" s="208">
        <v>255.39</v>
      </c>
    </row>
    <row r="5749" spans="2:5" ht="50.1" customHeight="1">
      <c r="B5749" s="209">
        <v>87283</v>
      </c>
      <c r="C5749" s="116" t="s">
        <v>16982</v>
      </c>
      <c r="D5749" s="116" t="s">
        <v>25</v>
      </c>
      <c r="E5749" s="208">
        <v>268.60000000000002</v>
      </c>
    </row>
    <row r="5750" spans="2:5" ht="50.1" customHeight="1">
      <c r="B5750" s="209">
        <v>87284</v>
      </c>
      <c r="C5750" s="116" t="s">
        <v>16983</v>
      </c>
      <c r="D5750" s="116" t="s">
        <v>25</v>
      </c>
      <c r="E5750" s="208">
        <v>260.60000000000002</v>
      </c>
    </row>
    <row r="5751" spans="2:5" ht="50.1" customHeight="1">
      <c r="B5751" s="209">
        <v>87286</v>
      </c>
      <c r="C5751" s="116" t="s">
        <v>16984</v>
      </c>
      <c r="D5751" s="116" t="s">
        <v>25</v>
      </c>
      <c r="E5751" s="208">
        <v>335.13</v>
      </c>
    </row>
    <row r="5752" spans="2:5" ht="50.1" customHeight="1">
      <c r="B5752" s="209">
        <v>87287</v>
      </c>
      <c r="C5752" s="116" t="s">
        <v>16985</v>
      </c>
      <c r="D5752" s="116" t="s">
        <v>25</v>
      </c>
      <c r="E5752" s="208">
        <v>319.08999999999997</v>
      </c>
    </row>
    <row r="5753" spans="2:5" ht="50.1" customHeight="1">
      <c r="B5753" s="209">
        <v>87289</v>
      </c>
      <c r="C5753" s="116" t="s">
        <v>16986</v>
      </c>
      <c r="D5753" s="116" t="s">
        <v>25</v>
      </c>
      <c r="E5753" s="208">
        <v>327.01</v>
      </c>
    </row>
    <row r="5754" spans="2:5" ht="50.1" customHeight="1">
      <c r="B5754" s="209">
        <v>87290</v>
      </c>
      <c r="C5754" s="116" t="s">
        <v>16987</v>
      </c>
      <c r="D5754" s="116" t="s">
        <v>25</v>
      </c>
      <c r="E5754" s="208">
        <v>317.81</v>
      </c>
    </row>
    <row r="5755" spans="2:5" ht="50.1" customHeight="1">
      <c r="B5755" s="209">
        <v>87292</v>
      </c>
      <c r="C5755" s="116" t="s">
        <v>16988</v>
      </c>
      <c r="D5755" s="116" t="s">
        <v>25</v>
      </c>
      <c r="E5755" s="208">
        <v>334.93</v>
      </c>
    </row>
    <row r="5756" spans="2:5" ht="50.1" customHeight="1">
      <c r="B5756" s="209">
        <v>87294</v>
      </c>
      <c r="C5756" s="116" t="s">
        <v>16989</v>
      </c>
      <c r="D5756" s="116" t="s">
        <v>25</v>
      </c>
      <c r="E5756" s="208">
        <v>319.44</v>
      </c>
    </row>
    <row r="5757" spans="2:5" ht="50.1" customHeight="1">
      <c r="B5757" s="209">
        <v>87295</v>
      </c>
      <c r="C5757" s="116" t="s">
        <v>16990</v>
      </c>
      <c r="D5757" s="116" t="s">
        <v>25</v>
      </c>
      <c r="E5757" s="208">
        <v>335.46</v>
      </c>
    </row>
    <row r="5758" spans="2:5" ht="50.1" customHeight="1">
      <c r="B5758" s="209">
        <v>87296</v>
      </c>
      <c r="C5758" s="116" t="s">
        <v>16991</v>
      </c>
      <c r="D5758" s="116" t="s">
        <v>25</v>
      </c>
      <c r="E5758" s="208">
        <v>312.56</v>
      </c>
    </row>
    <row r="5759" spans="2:5" ht="50.1" customHeight="1">
      <c r="B5759" s="209">
        <v>87298</v>
      </c>
      <c r="C5759" s="116" t="s">
        <v>16992</v>
      </c>
      <c r="D5759" s="116" t="s">
        <v>25</v>
      </c>
      <c r="E5759" s="208">
        <v>369.3</v>
      </c>
    </row>
    <row r="5760" spans="2:5" ht="50.1" customHeight="1">
      <c r="B5760" s="209">
        <v>87299</v>
      </c>
      <c r="C5760" s="116" t="s">
        <v>16993</v>
      </c>
      <c r="D5760" s="116" t="s">
        <v>25</v>
      </c>
      <c r="E5760" s="208">
        <v>254.2</v>
      </c>
    </row>
    <row r="5761" spans="2:5" ht="50.1" customHeight="1">
      <c r="B5761" s="209">
        <v>87301</v>
      </c>
      <c r="C5761" s="116" t="s">
        <v>16994</v>
      </c>
      <c r="D5761" s="116" t="s">
        <v>25</v>
      </c>
      <c r="E5761" s="208">
        <v>340.26</v>
      </c>
    </row>
    <row r="5762" spans="2:5" ht="50.1" customHeight="1">
      <c r="B5762" s="209">
        <v>87302</v>
      </c>
      <c r="C5762" s="116" t="s">
        <v>16995</v>
      </c>
      <c r="D5762" s="116" t="s">
        <v>25</v>
      </c>
      <c r="E5762" s="208">
        <v>330.99</v>
      </c>
    </row>
    <row r="5763" spans="2:5" ht="50.1" customHeight="1">
      <c r="B5763" s="209">
        <v>87304</v>
      </c>
      <c r="C5763" s="116" t="s">
        <v>16996</v>
      </c>
      <c r="D5763" s="116" t="s">
        <v>25</v>
      </c>
      <c r="E5763" s="208">
        <v>310.67</v>
      </c>
    </row>
    <row r="5764" spans="2:5" ht="50.1" customHeight="1">
      <c r="B5764" s="209">
        <v>87305</v>
      </c>
      <c r="C5764" s="116" t="s">
        <v>16997</v>
      </c>
      <c r="D5764" s="116" t="s">
        <v>25</v>
      </c>
      <c r="E5764" s="208">
        <v>310.05</v>
      </c>
    </row>
    <row r="5765" spans="2:5" ht="50.1" customHeight="1">
      <c r="B5765" s="209">
        <v>87307</v>
      </c>
      <c r="C5765" s="116" t="s">
        <v>16998</v>
      </c>
      <c r="D5765" s="116" t="s">
        <v>25</v>
      </c>
      <c r="E5765" s="208">
        <v>301.10000000000002</v>
      </c>
    </row>
    <row r="5766" spans="2:5" ht="50.1" customHeight="1">
      <c r="B5766" s="209">
        <v>87308</v>
      </c>
      <c r="C5766" s="116" t="s">
        <v>16999</v>
      </c>
      <c r="D5766" s="116" t="s">
        <v>25</v>
      </c>
      <c r="E5766" s="208">
        <v>291.88</v>
      </c>
    </row>
    <row r="5767" spans="2:5" ht="50.1" customHeight="1">
      <c r="B5767" s="209">
        <v>87310</v>
      </c>
      <c r="C5767" s="116" t="s">
        <v>17000</v>
      </c>
      <c r="D5767" s="116" t="s">
        <v>25</v>
      </c>
      <c r="E5767" s="208">
        <v>248.82</v>
      </c>
    </row>
    <row r="5768" spans="2:5" ht="50.1" customHeight="1">
      <c r="B5768" s="209">
        <v>87311</v>
      </c>
      <c r="C5768" s="116" t="s">
        <v>17001</v>
      </c>
      <c r="D5768" s="116" t="s">
        <v>25</v>
      </c>
      <c r="E5768" s="208">
        <v>239.8</v>
      </c>
    </row>
    <row r="5769" spans="2:5" ht="50.1" customHeight="1">
      <c r="B5769" s="209">
        <v>87313</v>
      </c>
      <c r="C5769" s="116" t="s">
        <v>17002</v>
      </c>
      <c r="D5769" s="116" t="s">
        <v>25</v>
      </c>
      <c r="E5769" s="208">
        <v>291.89999999999998</v>
      </c>
    </row>
    <row r="5770" spans="2:5" ht="50.1" customHeight="1">
      <c r="B5770" s="209">
        <v>87314</v>
      </c>
      <c r="C5770" s="116" t="s">
        <v>17003</v>
      </c>
      <c r="D5770" s="116" t="s">
        <v>25</v>
      </c>
      <c r="E5770" s="208">
        <v>283.74</v>
      </c>
    </row>
    <row r="5771" spans="2:5" ht="50.1" customHeight="1">
      <c r="B5771" s="209">
        <v>87316</v>
      </c>
      <c r="C5771" s="116" t="s">
        <v>17004</v>
      </c>
      <c r="D5771" s="116" t="s">
        <v>25</v>
      </c>
      <c r="E5771" s="208">
        <v>271.11</v>
      </c>
    </row>
    <row r="5772" spans="2:5" ht="50.1" customHeight="1">
      <c r="B5772" s="209">
        <v>87317</v>
      </c>
      <c r="C5772" s="116" t="s">
        <v>17005</v>
      </c>
      <c r="D5772" s="116" t="s">
        <v>25</v>
      </c>
      <c r="E5772" s="208">
        <v>257.79000000000002</v>
      </c>
    </row>
    <row r="5773" spans="2:5" ht="50.1" customHeight="1">
      <c r="B5773" s="209">
        <v>87319</v>
      </c>
      <c r="C5773" s="116" t="s">
        <v>17006</v>
      </c>
      <c r="D5773" s="116" t="s">
        <v>25</v>
      </c>
      <c r="E5773" s="159">
        <v>2294.73</v>
      </c>
    </row>
    <row r="5774" spans="2:5" ht="50.1" customHeight="1">
      <c r="B5774" s="209">
        <v>87320</v>
      </c>
      <c r="C5774" s="116" t="s">
        <v>17007</v>
      </c>
      <c r="D5774" s="116" t="s">
        <v>25</v>
      </c>
      <c r="E5774" s="159">
        <v>2295.66</v>
      </c>
    </row>
    <row r="5775" spans="2:5" ht="50.1" customHeight="1">
      <c r="B5775" s="209">
        <v>87322</v>
      </c>
      <c r="C5775" s="116" t="s">
        <v>17008</v>
      </c>
      <c r="D5775" s="116" t="s">
        <v>25</v>
      </c>
      <c r="E5775" s="159">
        <v>2353.09</v>
      </c>
    </row>
    <row r="5776" spans="2:5" ht="50.1" customHeight="1">
      <c r="B5776" s="209">
        <v>87323</v>
      </c>
      <c r="C5776" s="116" t="s">
        <v>17009</v>
      </c>
      <c r="D5776" s="116" t="s">
        <v>25</v>
      </c>
      <c r="E5776" s="159">
        <v>2349.02</v>
      </c>
    </row>
    <row r="5777" spans="2:5" ht="50.1" customHeight="1">
      <c r="B5777" s="209">
        <v>87325</v>
      </c>
      <c r="C5777" s="116" t="s">
        <v>17010</v>
      </c>
      <c r="D5777" s="116" t="s">
        <v>25</v>
      </c>
      <c r="E5777" s="159">
        <v>2308.15</v>
      </c>
    </row>
    <row r="5778" spans="2:5" ht="50.1" customHeight="1">
      <c r="B5778" s="209">
        <v>87326</v>
      </c>
      <c r="C5778" s="116" t="s">
        <v>17011</v>
      </c>
      <c r="D5778" s="116" t="s">
        <v>25</v>
      </c>
      <c r="E5778" s="159">
        <v>2310.12</v>
      </c>
    </row>
    <row r="5779" spans="2:5" ht="50.1" customHeight="1">
      <c r="B5779" s="209">
        <v>87327</v>
      </c>
      <c r="C5779" s="116" t="s">
        <v>17012</v>
      </c>
      <c r="D5779" s="116" t="s">
        <v>25</v>
      </c>
      <c r="E5779" s="208">
        <v>279.94</v>
      </c>
    </row>
    <row r="5780" spans="2:5" ht="50.1" customHeight="1">
      <c r="B5780" s="209">
        <v>87328</v>
      </c>
      <c r="C5780" s="116" t="s">
        <v>17013</v>
      </c>
      <c r="D5780" s="116" t="s">
        <v>25</v>
      </c>
      <c r="E5780" s="208">
        <v>235.88</v>
      </c>
    </row>
    <row r="5781" spans="2:5" ht="50.1" customHeight="1">
      <c r="B5781" s="209">
        <v>87329</v>
      </c>
      <c r="C5781" s="116" t="s">
        <v>17014</v>
      </c>
      <c r="D5781" s="116" t="s">
        <v>25</v>
      </c>
      <c r="E5781" s="208">
        <v>299.27999999999997</v>
      </c>
    </row>
    <row r="5782" spans="2:5" ht="50.1" customHeight="1">
      <c r="B5782" s="209">
        <v>87330</v>
      </c>
      <c r="C5782" s="116" t="s">
        <v>17015</v>
      </c>
      <c r="D5782" s="116" t="s">
        <v>25</v>
      </c>
      <c r="E5782" s="208">
        <v>249.57</v>
      </c>
    </row>
    <row r="5783" spans="2:5" ht="50.1" customHeight="1">
      <c r="B5783" s="209">
        <v>87331</v>
      </c>
      <c r="C5783" s="116" t="s">
        <v>17016</v>
      </c>
      <c r="D5783" s="116" t="s">
        <v>25</v>
      </c>
      <c r="E5783" s="208">
        <v>352.17</v>
      </c>
    </row>
    <row r="5784" spans="2:5" ht="50.1" customHeight="1">
      <c r="B5784" s="209">
        <v>87332</v>
      </c>
      <c r="C5784" s="116" t="s">
        <v>17017</v>
      </c>
      <c r="D5784" s="116" t="s">
        <v>25</v>
      </c>
      <c r="E5784" s="208">
        <v>306.07</v>
      </c>
    </row>
    <row r="5785" spans="2:5" ht="50.1" customHeight="1">
      <c r="B5785" s="209">
        <v>87333</v>
      </c>
      <c r="C5785" s="116" t="s">
        <v>17018</v>
      </c>
      <c r="D5785" s="116" t="s">
        <v>25</v>
      </c>
      <c r="E5785" s="208">
        <v>331.9</v>
      </c>
    </row>
    <row r="5786" spans="2:5" ht="50.1" customHeight="1">
      <c r="B5786" s="209">
        <v>87334</v>
      </c>
      <c r="C5786" s="116" t="s">
        <v>17019</v>
      </c>
      <c r="D5786" s="116" t="s">
        <v>25</v>
      </c>
      <c r="E5786" s="208">
        <v>303.47000000000003</v>
      </c>
    </row>
    <row r="5787" spans="2:5" ht="50.1" customHeight="1">
      <c r="B5787" s="209">
        <v>87335</v>
      </c>
      <c r="C5787" s="116" t="s">
        <v>17020</v>
      </c>
      <c r="D5787" s="116" t="s">
        <v>25</v>
      </c>
      <c r="E5787" s="208">
        <v>326.41000000000003</v>
      </c>
    </row>
    <row r="5788" spans="2:5" ht="50.1" customHeight="1">
      <c r="B5788" s="209">
        <v>87336</v>
      </c>
      <c r="C5788" s="116" t="s">
        <v>17021</v>
      </c>
      <c r="D5788" s="116" t="s">
        <v>25</v>
      </c>
      <c r="E5788" s="208">
        <v>314.70999999999998</v>
      </c>
    </row>
    <row r="5789" spans="2:5" ht="50.1" customHeight="1">
      <c r="B5789" s="209">
        <v>87337</v>
      </c>
      <c r="C5789" s="116" t="s">
        <v>17022</v>
      </c>
      <c r="D5789" s="116" t="s">
        <v>25</v>
      </c>
      <c r="E5789" s="208">
        <v>324.39999999999998</v>
      </c>
    </row>
    <row r="5790" spans="2:5" ht="50.1" customHeight="1">
      <c r="B5790" s="209">
        <v>87338</v>
      </c>
      <c r="C5790" s="116" t="s">
        <v>17023</v>
      </c>
      <c r="D5790" s="116" t="s">
        <v>25</v>
      </c>
      <c r="E5790" s="208">
        <v>313.20999999999998</v>
      </c>
    </row>
    <row r="5791" spans="2:5" ht="50.1" customHeight="1">
      <c r="B5791" s="209">
        <v>87339</v>
      </c>
      <c r="C5791" s="116" t="s">
        <v>17024</v>
      </c>
      <c r="D5791" s="116" t="s">
        <v>25</v>
      </c>
      <c r="E5791" s="208">
        <v>460.98</v>
      </c>
    </row>
    <row r="5792" spans="2:5" ht="50.1" customHeight="1">
      <c r="B5792" s="209">
        <v>87340</v>
      </c>
      <c r="C5792" s="116" t="s">
        <v>17025</v>
      </c>
      <c r="D5792" s="116" t="s">
        <v>25</v>
      </c>
      <c r="E5792" s="208">
        <v>370.84</v>
      </c>
    </row>
    <row r="5793" spans="2:5" ht="50.1" customHeight="1">
      <c r="B5793" s="209">
        <v>87341</v>
      </c>
      <c r="C5793" s="116" t="s">
        <v>17026</v>
      </c>
      <c r="D5793" s="116" t="s">
        <v>25</v>
      </c>
      <c r="E5793" s="208">
        <v>346.67</v>
      </c>
    </row>
    <row r="5794" spans="2:5" ht="50.1" customHeight="1">
      <c r="B5794" s="209">
        <v>87342</v>
      </c>
      <c r="C5794" s="116" t="s">
        <v>17027</v>
      </c>
      <c r="D5794" s="116" t="s">
        <v>25</v>
      </c>
      <c r="E5794" s="208">
        <v>394.26</v>
      </c>
    </row>
    <row r="5795" spans="2:5" ht="50.1" customHeight="1">
      <c r="B5795" s="209">
        <v>87343</v>
      </c>
      <c r="C5795" s="116" t="s">
        <v>17028</v>
      </c>
      <c r="D5795" s="116" t="s">
        <v>25</v>
      </c>
      <c r="E5795" s="208">
        <v>343.26</v>
      </c>
    </row>
    <row r="5796" spans="2:5" ht="50.1" customHeight="1">
      <c r="B5796" s="209">
        <v>87344</v>
      </c>
      <c r="C5796" s="116" t="s">
        <v>17029</v>
      </c>
      <c r="D5796" s="116" t="s">
        <v>25</v>
      </c>
      <c r="E5796" s="208">
        <v>313.26</v>
      </c>
    </row>
    <row r="5797" spans="2:5" ht="50.1" customHeight="1">
      <c r="B5797" s="209">
        <v>87345</v>
      </c>
      <c r="C5797" s="116" t="s">
        <v>17030</v>
      </c>
      <c r="D5797" s="116" t="s">
        <v>25</v>
      </c>
      <c r="E5797" s="208">
        <v>356.39</v>
      </c>
    </row>
    <row r="5798" spans="2:5" ht="50.1" customHeight="1">
      <c r="B5798" s="209">
        <v>87346</v>
      </c>
      <c r="C5798" s="116" t="s">
        <v>17031</v>
      </c>
      <c r="D5798" s="116" t="s">
        <v>25</v>
      </c>
      <c r="E5798" s="208">
        <v>314.18</v>
      </c>
    </row>
    <row r="5799" spans="2:5" ht="50.1" customHeight="1">
      <c r="B5799" s="209">
        <v>87347</v>
      </c>
      <c r="C5799" s="116" t="s">
        <v>17032</v>
      </c>
      <c r="D5799" s="116" t="s">
        <v>25</v>
      </c>
      <c r="E5799" s="208">
        <v>290.3</v>
      </c>
    </row>
    <row r="5800" spans="2:5" ht="50.1" customHeight="1">
      <c r="B5800" s="209">
        <v>87348</v>
      </c>
      <c r="C5800" s="116" t="s">
        <v>17033</v>
      </c>
      <c r="D5800" s="116" t="s">
        <v>25</v>
      </c>
      <c r="E5800" s="208">
        <v>327.88</v>
      </c>
    </row>
    <row r="5801" spans="2:5" ht="50.1" customHeight="1">
      <c r="B5801" s="209">
        <v>87349</v>
      </c>
      <c r="C5801" s="116" t="s">
        <v>17034</v>
      </c>
      <c r="D5801" s="116" t="s">
        <v>25</v>
      </c>
      <c r="E5801" s="208">
        <v>271.02</v>
      </c>
    </row>
    <row r="5802" spans="2:5" ht="50.1" customHeight="1">
      <c r="B5802" s="209">
        <v>87350</v>
      </c>
      <c r="C5802" s="116" t="s">
        <v>17035</v>
      </c>
      <c r="D5802" s="116" t="s">
        <v>25</v>
      </c>
      <c r="E5802" s="208">
        <v>283.27999999999997</v>
      </c>
    </row>
    <row r="5803" spans="2:5" ht="50.1" customHeight="1">
      <c r="B5803" s="209">
        <v>87351</v>
      </c>
      <c r="C5803" s="116" t="s">
        <v>17036</v>
      </c>
      <c r="D5803" s="116" t="s">
        <v>25</v>
      </c>
      <c r="E5803" s="208">
        <v>230.04</v>
      </c>
    </row>
    <row r="5804" spans="2:5" ht="50.1" customHeight="1">
      <c r="B5804" s="209">
        <v>87352</v>
      </c>
      <c r="C5804" s="116" t="s">
        <v>17037</v>
      </c>
      <c r="D5804" s="116" t="s">
        <v>25</v>
      </c>
      <c r="E5804" s="208">
        <v>352.48</v>
      </c>
    </row>
    <row r="5805" spans="2:5" ht="50.1" customHeight="1">
      <c r="B5805" s="209">
        <v>87353</v>
      </c>
      <c r="C5805" s="116" t="s">
        <v>17038</v>
      </c>
      <c r="D5805" s="116" t="s">
        <v>25</v>
      </c>
      <c r="E5805" s="208">
        <v>297</v>
      </c>
    </row>
    <row r="5806" spans="2:5" ht="50.1" customHeight="1">
      <c r="B5806" s="209">
        <v>87354</v>
      </c>
      <c r="C5806" s="116" t="s">
        <v>17039</v>
      </c>
      <c r="D5806" s="116" t="s">
        <v>25</v>
      </c>
      <c r="E5806" s="208">
        <v>270.27</v>
      </c>
    </row>
    <row r="5807" spans="2:5" ht="50.1" customHeight="1">
      <c r="B5807" s="209">
        <v>87355</v>
      </c>
      <c r="C5807" s="116" t="s">
        <v>17040</v>
      </c>
      <c r="D5807" s="116" t="s">
        <v>25</v>
      </c>
      <c r="E5807" s="208">
        <v>300.55</v>
      </c>
    </row>
    <row r="5808" spans="2:5" ht="50.1" customHeight="1">
      <c r="B5808" s="209">
        <v>87356</v>
      </c>
      <c r="C5808" s="116" t="s">
        <v>17041</v>
      </c>
      <c r="D5808" s="116" t="s">
        <v>25</v>
      </c>
      <c r="E5808" s="208">
        <v>262.81</v>
      </c>
    </row>
    <row r="5809" spans="2:5" ht="50.1" customHeight="1">
      <c r="B5809" s="209">
        <v>87357</v>
      </c>
      <c r="C5809" s="116" t="s">
        <v>17042</v>
      </c>
      <c r="D5809" s="116" t="s">
        <v>25</v>
      </c>
      <c r="E5809" s="208">
        <v>243.23</v>
      </c>
    </row>
    <row r="5810" spans="2:5" ht="50.1" customHeight="1">
      <c r="B5810" s="209">
        <v>87358</v>
      </c>
      <c r="C5810" s="116" t="s">
        <v>17043</v>
      </c>
      <c r="D5810" s="116" t="s">
        <v>25</v>
      </c>
      <c r="E5810" s="159">
        <v>2271.31</v>
      </c>
    </row>
    <row r="5811" spans="2:5" ht="50.1" customHeight="1">
      <c r="B5811" s="209">
        <v>87359</v>
      </c>
      <c r="C5811" s="116" t="s">
        <v>17044</v>
      </c>
      <c r="D5811" s="116" t="s">
        <v>25</v>
      </c>
      <c r="E5811" s="159">
        <v>2248.98</v>
      </c>
    </row>
    <row r="5812" spans="2:5" ht="50.1" customHeight="1">
      <c r="B5812" s="209">
        <v>87360</v>
      </c>
      <c r="C5812" s="116" t="s">
        <v>17045</v>
      </c>
      <c r="D5812" s="116" t="s">
        <v>25</v>
      </c>
      <c r="E5812" s="159">
        <v>2329.9</v>
      </c>
    </row>
    <row r="5813" spans="2:5" ht="50.1" customHeight="1">
      <c r="B5813" s="209">
        <v>87361</v>
      </c>
      <c r="C5813" s="116" t="s">
        <v>17046</v>
      </c>
      <c r="D5813" s="116" t="s">
        <v>25</v>
      </c>
      <c r="E5813" s="159">
        <v>2297.08</v>
      </c>
    </row>
    <row r="5814" spans="2:5" ht="50.1" customHeight="1">
      <c r="B5814" s="209">
        <v>87362</v>
      </c>
      <c r="C5814" s="116" t="s">
        <v>17047</v>
      </c>
      <c r="D5814" s="116" t="s">
        <v>25</v>
      </c>
      <c r="E5814" s="159">
        <v>2293.59</v>
      </c>
    </row>
    <row r="5815" spans="2:5" ht="50.1" customHeight="1">
      <c r="B5815" s="209">
        <v>87363</v>
      </c>
      <c r="C5815" s="116" t="s">
        <v>17048</v>
      </c>
      <c r="D5815" s="116" t="s">
        <v>25</v>
      </c>
      <c r="E5815" s="159">
        <v>2291.17</v>
      </c>
    </row>
    <row r="5816" spans="2:5" ht="50.1" customHeight="1">
      <c r="B5816" s="209">
        <v>87364</v>
      </c>
      <c r="C5816" s="116" t="s">
        <v>17049</v>
      </c>
      <c r="D5816" s="116" t="s">
        <v>25</v>
      </c>
      <c r="E5816" s="159">
        <v>2267.7800000000002</v>
      </c>
    </row>
    <row r="5817" spans="2:5" ht="50.1" customHeight="1">
      <c r="B5817" s="209">
        <v>87365</v>
      </c>
      <c r="C5817" s="116" t="s">
        <v>17050</v>
      </c>
      <c r="D5817" s="116" t="s">
        <v>25</v>
      </c>
      <c r="E5817" s="208">
        <v>326.79000000000002</v>
      </c>
    </row>
    <row r="5818" spans="2:5" ht="50.1" customHeight="1">
      <c r="B5818" s="209">
        <v>87366</v>
      </c>
      <c r="C5818" s="116" t="s">
        <v>17051</v>
      </c>
      <c r="D5818" s="116" t="s">
        <v>25</v>
      </c>
      <c r="E5818" s="208">
        <v>342.8</v>
      </c>
    </row>
    <row r="5819" spans="2:5" ht="50.1" customHeight="1">
      <c r="B5819" s="209">
        <v>87367</v>
      </c>
      <c r="C5819" s="116" t="s">
        <v>17052</v>
      </c>
      <c r="D5819" s="116" t="s">
        <v>25</v>
      </c>
      <c r="E5819" s="208">
        <v>398.96</v>
      </c>
    </row>
    <row r="5820" spans="2:5" ht="50.1" customHeight="1">
      <c r="B5820" s="209">
        <v>87368</v>
      </c>
      <c r="C5820" s="116" t="s">
        <v>17053</v>
      </c>
      <c r="D5820" s="116" t="s">
        <v>25</v>
      </c>
      <c r="E5820" s="208">
        <v>394.49</v>
      </c>
    </row>
    <row r="5821" spans="2:5" ht="50.1" customHeight="1">
      <c r="B5821" s="209">
        <v>87369</v>
      </c>
      <c r="C5821" s="116" t="s">
        <v>17054</v>
      </c>
      <c r="D5821" s="116" t="s">
        <v>25</v>
      </c>
      <c r="E5821" s="208">
        <v>405.26</v>
      </c>
    </row>
    <row r="5822" spans="2:5" ht="50.1" customHeight="1">
      <c r="B5822" s="209">
        <v>87370</v>
      </c>
      <c r="C5822" s="116" t="s">
        <v>17055</v>
      </c>
      <c r="D5822" s="116" t="s">
        <v>25</v>
      </c>
      <c r="E5822" s="208">
        <v>392.07</v>
      </c>
    </row>
    <row r="5823" spans="2:5" ht="50.1" customHeight="1">
      <c r="B5823" s="209">
        <v>87371</v>
      </c>
      <c r="C5823" s="116" t="s">
        <v>17056</v>
      </c>
      <c r="D5823" s="116" t="s">
        <v>25</v>
      </c>
      <c r="E5823" s="208">
        <v>388.13</v>
      </c>
    </row>
    <row r="5824" spans="2:5" ht="50.1" customHeight="1">
      <c r="B5824" s="209">
        <v>87372</v>
      </c>
      <c r="C5824" s="116" t="s">
        <v>17057</v>
      </c>
      <c r="D5824" s="116" t="s">
        <v>25</v>
      </c>
      <c r="E5824" s="208">
        <v>447.72</v>
      </c>
    </row>
    <row r="5825" spans="2:5" ht="50.1" customHeight="1">
      <c r="B5825" s="209">
        <v>87373</v>
      </c>
      <c r="C5825" s="116" t="s">
        <v>17058</v>
      </c>
      <c r="D5825" s="116" t="s">
        <v>25</v>
      </c>
      <c r="E5825" s="208">
        <v>405.63</v>
      </c>
    </row>
    <row r="5826" spans="2:5" ht="50.1" customHeight="1">
      <c r="B5826" s="209">
        <v>87374</v>
      </c>
      <c r="C5826" s="116" t="s">
        <v>17059</v>
      </c>
      <c r="D5826" s="116" t="s">
        <v>25</v>
      </c>
      <c r="E5826" s="208">
        <v>383.44</v>
      </c>
    </row>
    <row r="5827" spans="2:5" ht="50.1" customHeight="1">
      <c r="B5827" s="209">
        <v>87375</v>
      </c>
      <c r="C5827" s="116" t="s">
        <v>17060</v>
      </c>
      <c r="D5827" s="116" t="s">
        <v>25</v>
      </c>
      <c r="E5827" s="208">
        <v>369.92</v>
      </c>
    </row>
    <row r="5828" spans="2:5" ht="50.1" customHeight="1">
      <c r="B5828" s="209">
        <v>87376</v>
      </c>
      <c r="C5828" s="116" t="s">
        <v>17061</v>
      </c>
      <c r="D5828" s="116" t="s">
        <v>25</v>
      </c>
      <c r="E5828" s="208">
        <v>320.60000000000002</v>
      </c>
    </row>
    <row r="5829" spans="2:5" ht="50.1" customHeight="1">
      <c r="B5829" s="209">
        <v>87377</v>
      </c>
      <c r="C5829" s="116" t="s">
        <v>17062</v>
      </c>
      <c r="D5829" s="116" t="s">
        <v>25</v>
      </c>
      <c r="E5829" s="208">
        <v>366.47</v>
      </c>
    </row>
    <row r="5830" spans="2:5" ht="50.1" customHeight="1">
      <c r="B5830" s="209">
        <v>87378</v>
      </c>
      <c r="C5830" s="116" t="s">
        <v>17063</v>
      </c>
      <c r="D5830" s="116" t="s">
        <v>25</v>
      </c>
      <c r="E5830" s="208">
        <v>335.91</v>
      </c>
    </row>
    <row r="5831" spans="2:5" ht="50.1" customHeight="1">
      <c r="B5831" s="209">
        <v>87379</v>
      </c>
      <c r="C5831" s="116" t="s">
        <v>17064</v>
      </c>
      <c r="D5831" s="116" t="s">
        <v>25</v>
      </c>
      <c r="E5831" s="159">
        <v>2352.06</v>
      </c>
    </row>
    <row r="5832" spans="2:5" ht="50.1" customHeight="1">
      <c r="B5832" s="209">
        <v>87380</v>
      </c>
      <c r="C5832" s="116" t="s">
        <v>17065</v>
      </c>
      <c r="D5832" s="116" t="s">
        <v>25</v>
      </c>
      <c r="E5832" s="159">
        <v>2400.2600000000002</v>
      </c>
    </row>
    <row r="5833" spans="2:5" ht="50.1" customHeight="1">
      <c r="B5833" s="209">
        <v>87381</v>
      </c>
      <c r="C5833" s="116" t="s">
        <v>17066</v>
      </c>
      <c r="D5833" s="116" t="s">
        <v>25</v>
      </c>
      <c r="E5833" s="159">
        <v>2368.15</v>
      </c>
    </row>
    <row r="5834" spans="2:5" ht="50.1" customHeight="1">
      <c r="B5834" s="209">
        <v>87382</v>
      </c>
      <c r="C5834" s="116" t="s">
        <v>17067</v>
      </c>
      <c r="D5834" s="116" t="s">
        <v>25</v>
      </c>
      <c r="E5834" s="208">
        <v>737.99</v>
      </c>
    </row>
    <row r="5835" spans="2:5" ht="50.1" customHeight="1">
      <c r="B5835" s="209">
        <v>87383</v>
      </c>
      <c r="C5835" s="116" t="s">
        <v>17068</v>
      </c>
      <c r="D5835" s="116" t="s">
        <v>25</v>
      </c>
      <c r="E5835" s="208">
        <v>729.17</v>
      </c>
    </row>
    <row r="5836" spans="2:5" ht="50.1" customHeight="1">
      <c r="B5836" s="209">
        <v>87384</v>
      </c>
      <c r="C5836" s="116" t="s">
        <v>17069</v>
      </c>
      <c r="D5836" s="116" t="s">
        <v>25</v>
      </c>
      <c r="E5836" s="208">
        <v>718.25</v>
      </c>
    </row>
    <row r="5837" spans="2:5" ht="50.1" customHeight="1">
      <c r="B5837" s="209">
        <v>87385</v>
      </c>
      <c r="C5837" s="116" t="s">
        <v>17070</v>
      </c>
      <c r="D5837" s="116" t="s">
        <v>25</v>
      </c>
      <c r="E5837" s="159">
        <v>1036.68</v>
      </c>
    </row>
    <row r="5838" spans="2:5" ht="50.1" customHeight="1">
      <c r="B5838" s="209">
        <v>87386</v>
      </c>
      <c r="C5838" s="116" t="s">
        <v>17071</v>
      </c>
      <c r="D5838" s="116" t="s">
        <v>25</v>
      </c>
      <c r="E5838" s="159">
        <v>1025.05</v>
      </c>
    </row>
    <row r="5839" spans="2:5" ht="50.1" customHeight="1">
      <c r="B5839" s="209">
        <v>87387</v>
      </c>
      <c r="C5839" s="116" t="s">
        <v>17072</v>
      </c>
      <c r="D5839" s="116" t="s">
        <v>25</v>
      </c>
      <c r="E5839" s="159">
        <v>1015.65</v>
      </c>
    </row>
    <row r="5840" spans="2:5" ht="50.1" customHeight="1">
      <c r="B5840" s="209">
        <v>87388</v>
      </c>
      <c r="C5840" s="116" t="s">
        <v>17073</v>
      </c>
      <c r="D5840" s="116" t="s">
        <v>25</v>
      </c>
      <c r="E5840" s="159">
        <v>2421.7800000000002</v>
      </c>
    </row>
    <row r="5841" spans="2:5" ht="50.1" customHeight="1">
      <c r="B5841" s="209">
        <v>87389</v>
      </c>
      <c r="C5841" s="116" t="s">
        <v>17074</v>
      </c>
      <c r="D5841" s="116" t="s">
        <v>25</v>
      </c>
      <c r="E5841" s="159">
        <v>2425.02</v>
      </c>
    </row>
    <row r="5842" spans="2:5" ht="50.1" customHeight="1">
      <c r="B5842" s="209">
        <v>87390</v>
      </c>
      <c r="C5842" s="116" t="s">
        <v>17075</v>
      </c>
      <c r="D5842" s="116" t="s">
        <v>25</v>
      </c>
      <c r="E5842" s="159">
        <v>2431.1799999999998</v>
      </c>
    </row>
    <row r="5843" spans="2:5" ht="50.1" customHeight="1">
      <c r="B5843" s="209">
        <v>87391</v>
      </c>
      <c r="C5843" s="116" t="s">
        <v>17076</v>
      </c>
      <c r="D5843" s="116" t="s">
        <v>25</v>
      </c>
      <c r="E5843" s="159">
        <v>3480.91</v>
      </c>
    </row>
    <row r="5844" spans="2:5" ht="50.1" customHeight="1">
      <c r="B5844" s="209">
        <v>87393</v>
      </c>
      <c r="C5844" s="116" t="s">
        <v>17077</v>
      </c>
      <c r="D5844" s="116" t="s">
        <v>25</v>
      </c>
      <c r="E5844" s="159">
        <v>3508.68</v>
      </c>
    </row>
    <row r="5845" spans="2:5" ht="50.1" customHeight="1">
      <c r="B5845" s="209">
        <v>87394</v>
      </c>
      <c r="C5845" s="116" t="s">
        <v>17078</v>
      </c>
      <c r="D5845" s="116" t="s">
        <v>25</v>
      </c>
      <c r="E5845" s="159">
        <v>3535.01</v>
      </c>
    </row>
    <row r="5846" spans="2:5" ht="50.1" customHeight="1">
      <c r="B5846" s="209">
        <v>87395</v>
      </c>
      <c r="C5846" s="116" t="s">
        <v>17079</v>
      </c>
      <c r="D5846" s="116" t="s">
        <v>25</v>
      </c>
      <c r="E5846" s="159">
        <v>2738.02</v>
      </c>
    </row>
    <row r="5847" spans="2:5" ht="50.1" customHeight="1">
      <c r="B5847" s="209">
        <v>87396</v>
      </c>
      <c r="C5847" s="116" t="s">
        <v>17080</v>
      </c>
      <c r="D5847" s="116" t="s">
        <v>25</v>
      </c>
      <c r="E5847" s="159">
        <v>2755.82</v>
      </c>
    </row>
    <row r="5848" spans="2:5" ht="50.1" customHeight="1">
      <c r="B5848" s="209">
        <v>87397</v>
      </c>
      <c r="C5848" s="116" t="s">
        <v>17081</v>
      </c>
      <c r="D5848" s="116" t="s">
        <v>25</v>
      </c>
      <c r="E5848" s="159">
        <v>2772.61</v>
      </c>
    </row>
    <row r="5849" spans="2:5" ht="50.1" customHeight="1">
      <c r="B5849" s="209">
        <v>87398</v>
      </c>
      <c r="C5849" s="116" t="s">
        <v>17082</v>
      </c>
      <c r="D5849" s="116" t="s">
        <v>25</v>
      </c>
      <c r="E5849" s="208">
        <v>848.85</v>
      </c>
    </row>
    <row r="5850" spans="2:5" ht="50.1" customHeight="1">
      <c r="B5850" s="209">
        <v>87399</v>
      </c>
      <c r="C5850" s="116" t="s">
        <v>17083</v>
      </c>
      <c r="D5850" s="116" t="s">
        <v>25</v>
      </c>
      <c r="E5850" s="159">
        <v>1151.23</v>
      </c>
    </row>
    <row r="5851" spans="2:5" ht="50.1" customHeight="1">
      <c r="B5851" s="209">
        <v>87401</v>
      </c>
      <c r="C5851" s="116" t="s">
        <v>17084</v>
      </c>
      <c r="D5851" s="116" t="s">
        <v>25</v>
      </c>
      <c r="E5851" s="159">
        <v>3662.48</v>
      </c>
    </row>
    <row r="5852" spans="2:5" ht="50.1" customHeight="1">
      <c r="B5852" s="209">
        <v>87402</v>
      </c>
      <c r="C5852" s="116" t="s">
        <v>17085</v>
      </c>
      <c r="D5852" s="116" t="s">
        <v>25</v>
      </c>
      <c r="E5852" s="159">
        <v>2904.38</v>
      </c>
    </row>
    <row r="5853" spans="2:5" ht="50.1" customHeight="1">
      <c r="B5853" s="209">
        <v>87404</v>
      </c>
      <c r="C5853" s="116" t="s">
        <v>17086</v>
      </c>
      <c r="D5853" s="116" t="s">
        <v>25</v>
      </c>
      <c r="E5853" s="159">
        <v>2534.16</v>
      </c>
    </row>
    <row r="5854" spans="2:5" ht="50.1" customHeight="1">
      <c r="B5854" s="209">
        <v>87405</v>
      </c>
      <c r="C5854" s="116" t="s">
        <v>5772</v>
      </c>
      <c r="D5854" s="116" t="s">
        <v>25</v>
      </c>
      <c r="E5854" s="159">
        <v>2530.58</v>
      </c>
    </row>
    <row r="5855" spans="2:5" ht="50.1" customHeight="1">
      <c r="B5855" s="209">
        <v>87407</v>
      </c>
      <c r="C5855" s="116" t="s">
        <v>17087</v>
      </c>
      <c r="D5855" s="116" t="s">
        <v>25</v>
      </c>
      <c r="E5855" s="208">
        <v>758.59</v>
      </c>
    </row>
    <row r="5856" spans="2:5" ht="50.1" customHeight="1">
      <c r="B5856" s="209">
        <v>87408</v>
      </c>
      <c r="C5856" s="116" t="s">
        <v>5773</v>
      </c>
      <c r="D5856" s="116" t="s">
        <v>25</v>
      </c>
      <c r="E5856" s="208">
        <v>745.32</v>
      </c>
    </row>
    <row r="5857" spans="2:5" ht="50.1" customHeight="1">
      <c r="B5857" s="209">
        <v>87410</v>
      </c>
      <c r="C5857" s="116" t="s">
        <v>17088</v>
      </c>
      <c r="D5857" s="116" t="s">
        <v>25</v>
      </c>
      <c r="E5857" s="208">
        <v>769.53</v>
      </c>
    </row>
    <row r="5858" spans="2:5" ht="50.1" customHeight="1">
      <c r="B5858" s="209">
        <v>88626</v>
      </c>
      <c r="C5858" s="116" t="s">
        <v>17089</v>
      </c>
      <c r="D5858" s="116" t="s">
        <v>25</v>
      </c>
      <c r="E5858" s="208">
        <v>312.83</v>
      </c>
    </row>
    <row r="5859" spans="2:5" ht="50.1" customHeight="1">
      <c r="B5859" s="209">
        <v>88627</v>
      </c>
      <c r="C5859" s="116" t="s">
        <v>17090</v>
      </c>
      <c r="D5859" s="116" t="s">
        <v>25</v>
      </c>
      <c r="E5859" s="208">
        <v>366.75</v>
      </c>
    </row>
    <row r="5860" spans="2:5" ht="50.1" customHeight="1">
      <c r="B5860" s="209">
        <v>88628</v>
      </c>
      <c r="C5860" s="116" t="s">
        <v>17091</v>
      </c>
      <c r="D5860" s="116" t="s">
        <v>25</v>
      </c>
      <c r="E5860" s="208">
        <v>306.31</v>
      </c>
    </row>
    <row r="5861" spans="2:5" ht="50.1" customHeight="1">
      <c r="B5861" s="209">
        <v>88629</v>
      </c>
      <c r="C5861" s="116" t="s">
        <v>17092</v>
      </c>
      <c r="D5861" s="116" t="s">
        <v>25</v>
      </c>
      <c r="E5861" s="208">
        <v>364.68</v>
      </c>
    </row>
    <row r="5862" spans="2:5" ht="50.1" customHeight="1">
      <c r="B5862" s="209">
        <v>88630</v>
      </c>
      <c r="C5862" s="116" t="s">
        <v>5774</v>
      </c>
      <c r="D5862" s="116" t="s">
        <v>25</v>
      </c>
      <c r="E5862" s="208">
        <v>268.39</v>
      </c>
    </row>
    <row r="5863" spans="2:5" ht="50.1" customHeight="1">
      <c r="B5863" s="209">
        <v>88631</v>
      </c>
      <c r="C5863" s="116" t="s">
        <v>17093</v>
      </c>
      <c r="D5863" s="116" t="s">
        <v>25</v>
      </c>
      <c r="E5863" s="208">
        <v>331.71</v>
      </c>
    </row>
    <row r="5864" spans="2:5" ht="50.1" customHeight="1">
      <c r="B5864" s="209">
        <v>88715</v>
      </c>
      <c r="C5864" s="116" t="s">
        <v>17094</v>
      </c>
      <c r="D5864" s="116" t="s">
        <v>25</v>
      </c>
      <c r="E5864" s="208">
        <v>316.98</v>
      </c>
    </row>
    <row r="5865" spans="2:5" ht="50.1" customHeight="1">
      <c r="B5865" s="209">
        <v>95563</v>
      </c>
      <c r="C5865" s="116" t="s">
        <v>5775</v>
      </c>
      <c r="D5865" s="116" t="s">
        <v>25</v>
      </c>
      <c r="E5865" s="208">
        <v>457.1</v>
      </c>
    </row>
    <row r="5866" spans="2:5" ht="50.1" customHeight="1">
      <c r="B5866" s="209">
        <v>100464</v>
      </c>
      <c r="C5866" s="116" t="s">
        <v>17095</v>
      </c>
      <c r="D5866" s="116" t="s">
        <v>25</v>
      </c>
      <c r="E5866" s="208">
        <v>333.12</v>
      </c>
    </row>
    <row r="5867" spans="2:5" ht="50.1" customHeight="1">
      <c r="B5867" s="209">
        <v>100465</v>
      </c>
      <c r="C5867" s="116" t="s">
        <v>17096</v>
      </c>
      <c r="D5867" s="116" t="s">
        <v>25</v>
      </c>
      <c r="E5867" s="208">
        <v>305</v>
      </c>
    </row>
    <row r="5868" spans="2:5" ht="50.1" customHeight="1">
      <c r="B5868" s="209">
        <v>100466</v>
      </c>
      <c r="C5868" s="116" t="s">
        <v>17097</v>
      </c>
      <c r="D5868" s="116" t="s">
        <v>25</v>
      </c>
      <c r="E5868" s="208">
        <v>289.77</v>
      </c>
    </row>
    <row r="5869" spans="2:5" ht="50.1" customHeight="1">
      <c r="B5869" s="209">
        <v>100468</v>
      </c>
      <c r="C5869" s="116" t="s">
        <v>17098</v>
      </c>
      <c r="D5869" s="116" t="s">
        <v>25</v>
      </c>
      <c r="E5869" s="208">
        <v>388.76</v>
      </c>
    </row>
    <row r="5870" spans="2:5" ht="50.1" customHeight="1">
      <c r="B5870" s="209">
        <v>100469</v>
      </c>
      <c r="C5870" s="116" t="s">
        <v>17099</v>
      </c>
      <c r="D5870" s="116" t="s">
        <v>25</v>
      </c>
      <c r="E5870" s="208">
        <v>301.08</v>
      </c>
    </row>
    <row r="5871" spans="2:5" ht="50.1" customHeight="1">
      <c r="B5871" s="209">
        <v>100470</v>
      </c>
      <c r="C5871" s="116" t="s">
        <v>17100</v>
      </c>
      <c r="D5871" s="116" t="s">
        <v>25</v>
      </c>
      <c r="E5871" s="208">
        <v>273.83999999999997</v>
      </c>
    </row>
    <row r="5872" spans="2:5" ht="50.1" customHeight="1">
      <c r="B5872" s="209">
        <v>100472</v>
      </c>
      <c r="C5872" s="116" t="s">
        <v>17101</v>
      </c>
      <c r="D5872" s="116" t="s">
        <v>25</v>
      </c>
      <c r="E5872" s="208">
        <v>312.35000000000002</v>
      </c>
    </row>
    <row r="5873" spans="2:5" ht="50.1" customHeight="1">
      <c r="B5873" s="209">
        <v>100473</v>
      </c>
      <c r="C5873" s="116" t="s">
        <v>17102</v>
      </c>
      <c r="D5873" s="116" t="s">
        <v>25</v>
      </c>
      <c r="E5873" s="208">
        <v>276.91000000000003</v>
      </c>
    </row>
    <row r="5874" spans="2:5" ht="50.1" customHeight="1">
      <c r="B5874" s="209">
        <v>100474</v>
      </c>
      <c r="C5874" s="116" t="s">
        <v>17103</v>
      </c>
      <c r="D5874" s="116" t="s">
        <v>25</v>
      </c>
      <c r="E5874" s="208">
        <v>259.79000000000002</v>
      </c>
    </row>
    <row r="5875" spans="2:5" ht="50.1" customHeight="1">
      <c r="B5875" s="209">
        <v>100475</v>
      </c>
      <c r="C5875" s="116" t="s">
        <v>17104</v>
      </c>
      <c r="D5875" s="116" t="s">
        <v>25</v>
      </c>
      <c r="E5875" s="208">
        <v>394.7</v>
      </c>
    </row>
    <row r="5876" spans="2:5" ht="50.1" customHeight="1">
      <c r="B5876" s="209">
        <v>100477</v>
      </c>
      <c r="C5876" s="116" t="s">
        <v>17105</v>
      </c>
      <c r="D5876" s="116" t="s">
        <v>25</v>
      </c>
      <c r="E5876" s="208">
        <v>442.79</v>
      </c>
    </row>
    <row r="5877" spans="2:5" ht="50.1" customHeight="1">
      <c r="B5877" s="209">
        <v>100478</v>
      </c>
      <c r="C5877" s="116" t="s">
        <v>17106</v>
      </c>
      <c r="D5877" s="116" t="s">
        <v>25</v>
      </c>
      <c r="E5877" s="208">
        <v>387.48</v>
      </c>
    </row>
    <row r="5878" spans="2:5" ht="50.1" customHeight="1">
      <c r="B5878" s="209">
        <v>100479</v>
      </c>
      <c r="C5878" s="116" t="s">
        <v>17107</v>
      </c>
      <c r="D5878" s="116" t="s">
        <v>25</v>
      </c>
      <c r="E5878" s="208">
        <v>373.99</v>
      </c>
    </row>
    <row r="5879" spans="2:5" ht="50.1" customHeight="1">
      <c r="B5879" s="209">
        <v>100480</v>
      </c>
      <c r="C5879" s="116" t="s">
        <v>17108</v>
      </c>
      <c r="D5879" s="116" t="s">
        <v>25</v>
      </c>
      <c r="E5879" s="208">
        <v>451.64</v>
      </c>
    </row>
    <row r="5880" spans="2:5" ht="50.1" customHeight="1">
      <c r="B5880" s="209">
        <v>100481</v>
      </c>
      <c r="C5880" s="116" t="s">
        <v>17109</v>
      </c>
      <c r="D5880" s="116" t="s">
        <v>25</v>
      </c>
      <c r="E5880" s="208">
        <v>344.75</v>
      </c>
    </row>
    <row r="5881" spans="2:5" ht="50.1" customHeight="1">
      <c r="B5881" s="209">
        <v>100483</v>
      </c>
      <c r="C5881" s="116" t="s">
        <v>17110</v>
      </c>
      <c r="D5881" s="116" t="s">
        <v>25</v>
      </c>
      <c r="E5881" s="208">
        <v>380.62</v>
      </c>
    </row>
    <row r="5882" spans="2:5" ht="50.1" customHeight="1">
      <c r="B5882" s="209">
        <v>100484</v>
      </c>
      <c r="C5882" s="116" t="s">
        <v>17111</v>
      </c>
      <c r="D5882" s="116" t="s">
        <v>25</v>
      </c>
      <c r="E5882" s="208">
        <v>345.77</v>
      </c>
    </row>
    <row r="5883" spans="2:5" ht="50.1" customHeight="1">
      <c r="B5883" s="209">
        <v>100485</v>
      </c>
      <c r="C5883" s="116" t="s">
        <v>17112</v>
      </c>
      <c r="D5883" s="116" t="s">
        <v>25</v>
      </c>
      <c r="E5883" s="208">
        <v>329.63</v>
      </c>
    </row>
    <row r="5884" spans="2:5" ht="50.1" customHeight="1">
      <c r="B5884" s="209">
        <v>100486</v>
      </c>
      <c r="C5884" s="116" t="s">
        <v>17113</v>
      </c>
      <c r="D5884" s="116" t="s">
        <v>25</v>
      </c>
      <c r="E5884" s="208">
        <v>404.6</v>
      </c>
    </row>
    <row r="5885" spans="2:5" ht="50.1" customHeight="1">
      <c r="B5885" s="209">
        <v>100487</v>
      </c>
      <c r="C5885" s="116" t="s">
        <v>17114</v>
      </c>
      <c r="D5885" s="116" t="s">
        <v>25</v>
      </c>
      <c r="E5885" s="208">
        <v>298.73</v>
      </c>
    </row>
    <row r="5886" spans="2:5" ht="50.1" customHeight="1">
      <c r="B5886" s="209">
        <v>100488</v>
      </c>
      <c r="C5886" s="116" t="s">
        <v>17115</v>
      </c>
      <c r="D5886" s="116" t="s">
        <v>25</v>
      </c>
      <c r="E5886" s="208">
        <v>304.35000000000002</v>
      </c>
    </row>
    <row r="5887" spans="2:5" ht="50.1" customHeight="1">
      <c r="B5887" s="209">
        <v>100489</v>
      </c>
      <c r="C5887" s="116" t="s">
        <v>17116</v>
      </c>
      <c r="D5887" s="116" t="s">
        <v>25</v>
      </c>
      <c r="E5887" s="208">
        <v>303.06</v>
      </c>
    </row>
    <row r="5888" spans="2:5" ht="50.1" customHeight="1">
      <c r="B5888" s="209">
        <v>100490</v>
      </c>
      <c r="C5888" s="116" t="s">
        <v>17117</v>
      </c>
      <c r="D5888" s="116" t="s">
        <v>25</v>
      </c>
      <c r="E5888" s="208">
        <v>271.45</v>
      </c>
    </row>
    <row r="5889" spans="2:5" ht="50.1" customHeight="1">
      <c r="B5889" s="209">
        <v>100491</v>
      </c>
      <c r="C5889" s="116" t="s">
        <v>17118</v>
      </c>
      <c r="D5889" s="116" t="s">
        <v>25</v>
      </c>
      <c r="E5889" s="208">
        <v>391.95</v>
      </c>
    </row>
    <row r="5890" spans="2:5" ht="50.1" customHeight="1">
      <c r="B5890" s="209">
        <v>100492</v>
      </c>
      <c r="C5890" s="116" t="s">
        <v>17119</v>
      </c>
      <c r="D5890" s="116" t="s">
        <v>25</v>
      </c>
      <c r="E5890" s="208">
        <v>342.3</v>
      </c>
    </row>
    <row r="5891" spans="2:5" ht="50.1" customHeight="1">
      <c r="B5891" s="209">
        <v>92121</v>
      </c>
      <c r="C5891" s="116" t="s">
        <v>5777</v>
      </c>
      <c r="D5891" s="116" t="s">
        <v>25</v>
      </c>
      <c r="E5891" s="208">
        <v>19.18</v>
      </c>
    </row>
    <row r="5892" spans="2:5" ht="50.1" customHeight="1">
      <c r="B5892" s="209">
        <v>92122</v>
      </c>
      <c r="C5892" s="116" t="s">
        <v>5778</v>
      </c>
      <c r="D5892" s="116" t="s">
        <v>25</v>
      </c>
      <c r="E5892" s="208">
        <v>32.08</v>
      </c>
    </row>
    <row r="5893" spans="2:5" ht="50.1" customHeight="1">
      <c r="B5893" s="209">
        <v>92123</v>
      </c>
      <c r="C5893" s="116" t="s">
        <v>5779</v>
      </c>
      <c r="D5893" s="116" t="s">
        <v>25</v>
      </c>
      <c r="E5893" s="208">
        <v>31.87</v>
      </c>
    </row>
    <row r="5894" spans="2:5" ht="50.1" customHeight="1">
      <c r="B5894" s="209">
        <v>100195</v>
      </c>
      <c r="C5894" s="116" t="s">
        <v>16767</v>
      </c>
      <c r="D5894" s="116" t="s">
        <v>16768</v>
      </c>
      <c r="E5894" s="208">
        <v>0.49</v>
      </c>
    </row>
    <row r="5895" spans="2:5" ht="50.1" customHeight="1">
      <c r="B5895" s="209">
        <v>100196</v>
      </c>
      <c r="C5895" s="116" t="s">
        <v>16769</v>
      </c>
      <c r="D5895" s="116" t="s">
        <v>16768</v>
      </c>
      <c r="E5895" s="208">
        <v>0.81</v>
      </c>
    </row>
    <row r="5896" spans="2:5" ht="50.1" customHeight="1">
      <c r="B5896" s="209">
        <v>100197</v>
      </c>
      <c r="C5896" s="116" t="s">
        <v>16770</v>
      </c>
      <c r="D5896" s="116" t="s">
        <v>16768</v>
      </c>
      <c r="E5896" s="208">
        <v>1.22</v>
      </c>
    </row>
    <row r="5897" spans="2:5" ht="50.1" customHeight="1">
      <c r="B5897" s="209">
        <v>100198</v>
      </c>
      <c r="C5897" s="116" t="s">
        <v>16771</v>
      </c>
      <c r="D5897" s="116" t="s">
        <v>16768</v>
      </c>
      <c r="E5897" s="208">
        <v>0.17</v>
      </c>
    </row>
    <row r="5898" spans="2:5" ht="50.1" customHeight="1">
      <c r="B5898" s="209">
        <v>100199</v>
      </c>
      <c r="C5898" s="116" t="s">
        <v>16772</v>
      </c>
      <c r="D5898" s="116" t="s">
        <v>16768</v>
      </c>
      <c r="E5898" s="208">
        <v>0.2</v>
      </c>
    </row>
    <row r="5899" spans="2:5" ht="50.1" customHeight="1">
      <c r="B5899" s="209">
        <v>100200</v>
      </c>
      <c r="C5899" s="116" t="s">
        <v>16773</v>
      </c>
      <c r="D5899" s="116" t="s">
        <v>16768</v>
      </c>
      <c r="E5899" s="208">
        <v>0.25</v>
      </c>
    </row>
    <row r="5900" spans="2:5" ht="50.1" customHeight="1">
      <c r="B5900" s="209">
        <v>100201</v>
      </c>
      <c r="C5900" s="116" t="s">
        <v>16774</v>
      </c>
      <c r="D5900" s="116" t="s">
        <v>16768</v>
      </c>
      <c r="E5900" s="208">
        <v>0.49</v>
      </c>
    </row>
    <row r="5901" spans="2:5" ht="50.1" customHeight="1">
      <c r="B5901" s="209">
        <v>100202</v>
      </c>
      <c r="C5901" s="116" t="s">
        <v>16775</v>
      </c>
      <c r="D5901" s="116" t="s">
        <v>16768</v>
      </c>
      <c r="E5901" s="208">
        <v>0.57999999999999996</v>
      </c>
    </row>
    <row r="5902" spans="2:5" ht="50.1" customHeight="1">
      <c r="B5902" s="209">
        <v>100203</v>
      </c>
      <c r="C5902" s="116" t="s">
        <v>16776</v>
      </c>
      <c r="D5902" s="116" t="s">
        <v>16768</v>
      </c>
      <c r="E5902" s="208">
        <v>0.69</v>
      </c>
    </row>
    <row r="5903" spans="2:5" ht="50.1" customHeight="1">
      <c r="B5903" s="209">
        <v>100204</v>
      </c>
      <c r="C5903" s="116" t="s">
        <v>16777</v>
      </c>
      <c r="D5903" s="116" t="s">
        <v>16768</v>
      </c>
      <c r="E5903" s="208">
        <v>7.0000000000000007E-2</v>
      </c>
    </row>
    <row r="5904" spans="2:5" ht="50.1" customHeight="1">
      <c r="B5904" s="209">
        <v>100205</v>
      </c>
      <c r="C5904" s="116" t="s">
        <v>16778</v>
      </c>
      <c r="D5904" s="116" t="s">
        <v>9009</v>
      </c>
      <c r="E5904" s="208">
        <v>913.94</v>
      </c>
    </row>
    <row r="5905" spans="2:5" ht="50.1" customHeight="1">
      <c r="B5905" s="209">
        <v>100206</v>
      </c>
      <c r="C5905" s="116" t="s">
        <v>16779</v>
      </c>
      <c r="D5905" s="116" t="s">
        <v>9009</v>
      </c>
      <c r="E5905" s="208">
        <v>660.62</v>
      </c>
    </row>
    <row r="5906" spans="2:5" ht="50.1" customHeight="1">
      <c r="B5906" s="209">
        <v>100207</v>
      </c>
      <c r="C5906" s="116" t="s">
        <v>16780</v>
      </c>
      <c r="D5906" s="116" t="s">
        <v>9009</v>
      </c>
      <c r="E5906" s="208">
        <v>301.32</v>
      </c>
    </row>
    <row r="5907" spans="2:5" ht="50.1" customHeight="1">
      <c r="B5907" s="209">
        <v>100208</v>
      </c>
      <c r="C5907" s="116" t="s">
        <v>16781</v>
      </c>
      <c r="D5907" s="116" t="s">
        <v>16782</v>
      </c>
      <c r="E5907" s="208">
        <v>12.09</v>
      </c>
    </row>
    <row r="5908" spans="2:5" ht="50.1" customHeight="1">
      <c r="B5908" s="209">
        <v>100209</v>
      </c>
      <c r="C5908" s="116" t="s">
        <v>16783</v>
      </c>
      <c r="D5908" s="116" t="s">
        <v>16782</v>
      </c>
      <c r="E5908" s="208">
        <v>6.04</v>
      </c>
    </row>
    <row r="5909" spans="2:5" ht="50.1" customHeight="1">
      <c r="B5909" s="209">
        <v>100210</v>
      </c>
      <c r="C5909" s="116" t="s">
        <v>16784</v>
      </c>
      <c r="D5909" s="116" t="s">
        <v>16782</v>
      </c>
      <c r="E5909" s="208">
        <v>11.14</v>
      </c>
    </row>
    <row r="5910" spans="2:5" ht="50.1" customHeight="1">
      <c r="B5910" s="209">
        <v>100211</v>
      </c>
      <c r="C5910" s="116" t="s">
        <v>16785</v>
      </c>
      <c r="D5910" s="116" t="s">
        <v>16782</v>
      </c>
      <c r="E5910" s="208">
        <v>4.29</v>
      </c>
    </row>
    <row r="5911" spans="2:5" ht="50.1" customHeight="1">
      <c r="B5911" s="209">
        <v>100212</v>
      </c>
      <c r="C5911" s="116" t="s">
        <v>16786</v>
      </c>
      <c r="D5911" s="116" t="s">
        <v>16782</v>
      </c>
      <c r="E5911" s="208">
        <v>4.74</v>
      </c>
    </row>
    <row r="5912" spans="2:5" ht="50.1" customHeight="1">
      <c r="B5912" s="209">
        <v>100213</v>
      </c>
      <c r="C5912" s="116" t="s">
        <v>16787</v>
      </c>
      <c r="D5912" s="116" t="s">
        <v>16782</v>
      </c>
      <c r="E5912" s="208">
        <v>1.7</v>
      </c>
    </row>
    <row r="5913" spans="2:5" ht="50.1" customHeight="1">
      <c r="B5913" s="209">
        <v>100214</v>
      </c>
      <c r="C5913" s="116" t="s">
        <v>16788</v>
      </c>
      <c r="D5913" s="116" t="s">
        <v>16782</v>
      </c>
      <c r="E5913" s="208">
        <v>2.61</v>
      </c>
    </row>
    <row r="5914" spans="2:5" ht="50.1" customHeight="1">
      <c r="B5914" s="209">
        <v>100215</v>
      </c>
      <c r="C5914" s="116" t="s">
        <v>16789</v>
      </c>
      <c r="D5914" s="116" t="s">
        <v>16782</v>
      </c>
      <c r="E5914" s="208">
        <v>2.2400000000000002</v>
      </c>
    </row>
    <row r="5915" spans="2:5" ht="50.1" customHeight="1">
      <c r="B5915" s="209">
        <v>100216</v>
      </c>
      <c r="C5915" s="116" t="s">
        <v>16790</v>
      </c>
      <c r="D5915" s="116" t="s">
        <v>16782</v>
      </c>
      <c r="E5915" s="208">
        <v>0.6</v>
      </c>
    </row>
    <row r="5916" spans="2:5" ht="50.1" customHeight="1">
      <c r="B5916" s="209">
        <v>100217</v>
      </c>
      <c r="C5916" s="116" t="s">
        <v>16791</v>
      </c>
      <c r="D5916" s="116" t="s">
        <v>16782</v>
      </c>
      <c r="E5916" s="208">
        <v>2.21</v>
      </c>
    </row>
    <row r="5917" spans="2:5" ht="50.1" customHeight="1">
      <c r="B5917" s="209">
        <v>100218</v>
      </c>
      <c r="C5917" s="116" t="s">
        <v>16792</v>
      </c>
      <c r="D5917" s="116" t="s">
        <v>16782</v>
      </c>
      <c r="E5917" s="208">
        <v>1.51</v>
      </c>
    </row>
    <row r="5918" spans="2:5" ht="50.1" customHeight="1">
      <c r="B5918" s="209">
        <v>100219</v>
      </c>
      <c r="C5918" s="116" t="s">
        <v>16793</v>
      </c>
      <c r="D5918" s="116" t="s">
        <v>16782</v>
      </c>
      <c r="E5918" s="208">
        <v>0.34</v>
      </c>
    </row>
    <row r="5919" spans="2:5" ht="50.1" customHeight="1">
      <c r="B5919" s="209">
        <v>100220</v>
      </c>
      <c r="C5919" s="116" t="s">
        <v>16794</v>
      </c>
      <c r="D5919" s="116" t="s">
        <v>16795</v>
      </c>
      <c r="E5919" s="208">
        <v>17.36</v>
      </c>
    </row>
    <row r="5920" spans="2:5" ht="50.1" customHeight="1">
      <c r="B5920" s="209">
        <v>100221</v>
      </c>
      <c r="C5920" s="116" t="s">
        <v>16796</v>
      </c>
      <c r="D5920" s="116" t="s">
        <v>16795</v>
      </c>
      <c r="E5920" s="208">
        <v>19.690000000000001</v>
      </c>
    </row>
    <row r="5921" spans="2:5" ht="50.1" customHeight="1">
      <c r="B5921" s="209">
        <v>100222</v>
      </c>
      <c r="C5921" s="116" t="s">
        <v>16797</v>
      </c>
      <c r="D5921" s="116" t="s">
        <v>16795</v>
      </c>
      <c r="E5921" s="208">
        <v>7.45</v>
      </c>
    </row>
    <row r="5922" spans="2:5" ht="50.1" customHeight="1">
      <c r="B5922" s="209">
        <v>100223</v>
      </c>
      <c r="C5922" s="116" t="s">
        <v>16798</v>
      </c>
      <c r="D5922" s="116" t="s">
        <v>16795</v>
      </c>
      <c r="E5922" s="208">
        <v>3.49</v>
      </c>
    </row>
    <row r="5923" spans="2:5" ht="50.1" customHeight="1">
      <c r="B5923" s="209">
        <v>100224</v>
      </c>
      <c r="C5923" s="116" t="s">
        <v>16799</v>
      </c>
      <c r="D5923" s="116" t="s">
        <v>16795</v>
      </c>
      <c r="E5923" s="208">
        <v>2.21</v>
      </c>
    </row>
    <row r="5924" spans="2:5" ht="50.1" customHeight="1">
      <c r="B5924" s="209">
        <v>100225</v>
      </c>
      <c r="C5924" s="116" t="s">
        <v>16800</v>
      </c>
      <c r="D5924" s="116" t="s">
        <v>16801</v>
      </c>
      <c r="E5924" s="208">
        <v>1.36</v>
      </c>
    </row>
    <row r="5925" spans="2:5" ht="50.1" customHeight="1">
      <c r="B5925" s="209">
        <v>100226</v>
      </c>
      <c r="C5925" s="116" t="s">
        <v>16802</v>
      </c>
      <c r="D5925" s="116" t="s">
        <v>16801</v>
      </c>
      <c r="E5925" s="208">
        <v>0.42</v>
      </c>
    </row>
    <row r="5926" spans="2:5" ht="50.1" customHeight="1">
      <c r="B5926" s="209">
        <v>100227</v>
      </c>
      <c r="C5926" s="116" t="s">
        <v>16803</v>
      </c>
      <c r="D5926" s="116" t="s">
        <v>16801</v>
      </c>
      <c r="E5926" s="208">
        <v>0.63</v>
      </c>
    </row>
    <row r="5927" spans="2:5" ht="50.1" customHeight="1">
      <c r="B5927" s="209">
        <v>100228</v>
      </c>
      <c r="C5927" s="116" t="s">
        <v>16804</v>
      </c>
      <c r="D5927" s="116" t="s">
        <v>16801</v>
      </c>
      <c r="E5927" s="208">
        <v>0.21</v>
      </c>
    </row>
    <row r="5928" spans="2:5" ht="50.1" customHeight="1">
      <c r="B5928" s="209">
        <v>100229</v>
      </c>
      <c r="C5928" s="116" t="s">
        <v>16805</v>
      </c>
      <c r="D5928" s="116" t="s">
        <v>6733</v>
      </c>
      <c r="E5928" s="208">
        <v>0</v>
      </c>
    </row>
    <row r="5929" spans="2:5" ht="50.1" customHeight="1">
      <c r="B5929" s="209">
        <v>100230</v>
      </c>
      <c r="C5929" s="116" t="s">
        <v>16806</v>
      </c>
      <c r="D5929" s="116" t="s">
        <v>6733</v>
      </c>
      <c r="E5929" s="208">
        <v>0.01</v>
      </c>
    </row>
    <row r="5930" spans="2:5" ht="50.1" customHeight="1">
      <c r="B5930" s="209">
        <v>100231</v>
      </c>
      <c r="C5930" s="116" t="s">
        <v>16807</v>
      </c>
      <c r="D5930" s="116" t="s">
        <v>6733</v>
      </c>
      <c r="E5930" s="208">
        <v>0.02</v>
      </c>
    </row>
    <row r="5931" spans="2:5" ht="50.1" customHeight="1">
      <c r="B5931" s="209">
        <v>100232</v>
      </c>
      <c r="C5931" s="116" t="s">
        <v>16808</v>
      </c>
      <c r="D5931" s="116" t="s">
        <v>6220</v>
      </c>
      <c r="E5931" s="208">
        <v>0.23</v>
      </c>
    </row>
    <row r="5932" spans="2:5" ht="50.1" customHeight="1">
      <c r="B5932" s="209">
        <v>100233</v>
      </c>
      <c r="C5932" s="116" t="s">
        <v>16809</v>
      </c>
      <c r="D5932" s="116" t="s">
        <v>6220</v>
      </c>
      <c r="E5932" s="208">
        <v>0.11</v>
      </c>
    </row>
    <row r="5933" spans="2:5" ht="50.1" customHeight="1">
      <c r="B5933" s="209">
        <v>100234</v>
      </c>
      <c r="C5933" s="116" t="s">
        <v>16810</v>
      </c>
      <c r="D5933" s="116" t="s">
        <v>6287</v>
      </c>
      <c r="E5933" s="208">
        <v>0.34</v>
      </c>
    </row>
    <row r="5934" spans="2:5" ht="50.1" customHeight="1">
      <c r="B5934" s="209">
        <v>100235</v>
      </c>
      <c r="C5934" s="116" t="s">
        <v>16811</v>
      </c>
      <c r="D5934" s="116" t="s">
        <v>5776</v>
      </c>
      <c r="E5934" s="208">
        <v>0.02</v>
      </c>
    </row>
    <row r="5935" spans="2:5" ht="50.1" customHeight="1">
      <c r="B5935" s="209">
        <v>100236</v>
      </c>
      <c r="C5935" s="116" t="s">
        <v>16812</v>
      </c>
      <c r="D5935" s="116" t="s">
        <v>16813</v>
      </c>
      <c r="E5935" s="208">
        <v>1.73</v>
      </c>
    </row>
    <row r="5936" spans="2:5" ht="50.1" customHeight="1">
      <c r="B5936" s="209">
        <v>100237</v>
      </c>
      <c r="C5936" s="116" t="s">
        <v>16814</v>
      </c>
      <c r="D5936" s="116" t="s">
        <v>16813</v>
      </c>
      <c r="E5936" s="208">
        <v>2.0699999999999998</v>
      </c>
    </row>
    <row r="5937" spans="2:5" ht="50.1" customHeight="1">
      <c r="B5937" s="209">
        <v>100238</v>
      </c>
      <c r="C5937" s="116" t="s">
        <v>16815</v>
      </c>
      <c r="D5937" s="116" t="s">
        <v>16813</v>
      </c>
      <c r="E5937" s="208">
        <v>3.32</v>
      </c>
    </row>
    <row r="5938" spans="2:5" ht="50.1" customHeight="1">
      <c r="B5938" s="209">
        <v>100239</v>
      </c>
      <c r="C5938" s="116" t="s">
        <v>16816</v>
      </c>
      <c r="D5938" s="116" t="s">
        <v>16813</v>
      </c>
      <c r="E5938" s="208">
        <v>4.1500000000000004</v>
      </c>
    </row>
    <row r="5939" spans="2:5" ht="50.1" customHeight="1">
      <c r="B5939" s="209">
        <v>100240</v>
      </c>
      <c r="C5939" s="116" t="s">
        <v>16817</v>
      </c>
      <c r="D5939" s="116" t="s">
        <v>16813</v>
      </c>
      <c r="E5939" s="208">
        <v>2.4900000000000002</v>
      </c>
    </row>
    <row r="5940" spans="2:5" ht="50.1" customHeight="1">
      <c r="B5940" s="209">
        <v>100241</v>
      </c>
      <c r="C5940" s="116" t="s">
        <v>16818</v>
      </c>
      <c r="D5940" s="116" t="s">
        <v>16813</v>
      </c>
      <c r="E5940" s="208">
        <v>4.1500000000000004</v>
      </c>
    </row>
    <row r="5941" spans="2:5" ht="50.1" customHeight="1">
      <c r="B5941" s="209">
        <v>100242</v>
      </c>
      <c r="C5941" s="116" t="s">
        <v>16819</v>
      </c>
      <c r="D5941" s="116" t="s">
        <v>16813</v>
      </c>
      <c r="E5941" s="208">
        <v>12.27</v>
      </c>
    </row>
    <row r="5942" spans="2:5" ht="50.1" customHeight="1">
      <c r="B5942" s="209">
        <v>100243</v>
      </c>
      <c r="C5942" s="116" t="s">
        <v>16820</v>
      </c>
      <c r="D5942" s="116" t="s">
        <v>16813</v>
      </c>
      <c r="E5942" s="208">
        <v>1.99</v>
      </c>
    </row>
    <row r="5943" spans="2:5" ht="50.1" customHeight="1">
      <c r="B5943" s="209">
        <v>100244</v>
      </c>
      <c r="C5943" s="116" t="s">
        <v>16821</v>
      </c>
      <c r="D5943" s="116" t="s">
        <v>16813</v>
      </c>
      <c r="E5943" s="208">
        <v>2.4900000000000002</v>
      </c>
    </row>
    <row r="5944" spans="2:5" ht="50.1" customHeight="1">
      <c r="B5944" s="209">
        <v>100245</v>
      </c>
      <c r="C5944" s="116" t="s">
        <v>16822</v>
      </c>
      <c r="D5944" s="116" t="s">
        <v>16813</v>
      </c>
      <c r="E5944" s="208">
        <v>4.9800000000000004</v>
      </c>
    </row>
    <row r="5945" spans="2:5" ht="50.1" customHeight="1">
      <c r="B5945" s="209">
        <v>100246</v>
      </c>
      <c r="C5945" s="116" t="s">
        <v>16823</v>
      </c>
      <c r="D5945" s="116" t="s">
        <v>16813</v>
      </c>
      <c r="E5945" s="208">
        <v>1.66</v>
      </c>
    </row>
    <row r="5946" spans="2:5" ht="50.1" customHeight="1">
      <c r="B5946" s="209">
        <v>100247</v>
      </c>
      <c r="C5946" s="116" t="s">
        <v>16824</v>
      </c>
      <c r="D5946" s="116" t="s">
        <v>16813</v>
      </c>
      <c r="E5946" s="208">
        <v>2.0699999999999998</v>
      </c>
    </row>
    <row r="5947" spans="2:5" ht="50.1" customHeight="1">
      <c r="B5947" s="209">
        <v>100248</v>
      </c>
      <c r="C5947" s="116" t="s">
        <v>16825</v>
      </c>
      <c r="D5947" s="116" t="s">
        <v>16813</v>
      </c>
      <c r="E5947" s="208">
        <v>8.18</v>
      </c>
    </row>
    <row r="5948" spans="2:5" ht="50.1" customHeight="1">
      <c r="B5948" s="209">
        <v>100249</v>
      </c>
      <c r="C5948" s="116" t="s">
        <v>16826</v>
      </c>
      <c r="D5948" s="116" t="s">
        <v>16813</v>
      </c>
      <c r="E5948" s="208">
        <v>1.66</v>
      </c>
    </row>
    <row r="5949" spans="2:5" ht="50.1" customHeight="1">
      <c r="B5949" s="209">
        <v>100250</v>
      </c>
      <c r="C5949" s="116" t="s">
        <v>16827</v>
      </c>
      <c r="D5949" s="116" t="s">
        <v>16813</v>
      </c>
      <c r="E5949" s="208">
        <v>2.76</v>
      </c>
    </row>
    <row r="5950" spans="2:5" ht="50.1" customHeight="1">
      <c r="B5950" s="209">
        <v>100251</v>
      </c>
      <c r="C5950" s="116" t="s">
        <v>16828</v>
      </c>
      <c r="D5950" s="116" t="s">
        <v>16813</v>
      </c>
      <c r="E5950" s="208">
        <v>8.18</v>
      </c>
    </row>
    <row r="5951" spans="2:5" ht="50.1" customHeight="1">
      <c r="B5951" s="209">
        <v>100252</v>
      </c>
      <c r="C5951" s="116" t="s">
        <v>16829</v>
      </c>
      <c r="D5951" s="116" t="s">
        <v>16813</v>
      </c>
      <c r="E5951" s="208">
        <v>12.27</v>
      </c>
    </row>
    <row r="5952" spans="2:5" ht="50.1" customHeight="1">
      <c r="B5952" s="209">
        <v>100253</v>
      </c>
      <c r="C5952" s="116" t="s">
        <v>16830</v>
      </c>
      <c r="D5952" s="116" t="s">
        <v>16813</v>
      </c>
      <c r="E5952" s="208">
        <v>16.37</v>
      </c>
    </row>
    <row r="5953" spans="2:5" ht="50.1" customHeight="1">
      <c r="B5953" s="209">
        <v>100254</v>
      </c>
      <c r="C5953" s="116" t="s">
        <v>16831</v>
      </c>
      <c r="D5953" s="116" t="s">
        <v>16813</v>
      </c>
      <c r="E5953" s="208">
        <v>24.55</v>
      </c>
    </row>
    <row r="5954" spans="2:5" ht="50.1" customHeight="1">
      <c r="B5954" s="209">
        <v>100255</v>
      </c>
      <c r="C5954" s="116" t="s">
        <v>16832</v>
      </c>
      <c r="D5954" s="116" t="s">
        <v>16813</v>
      </c>
      <c r="E5954" s="208">
        <v>8.31</v>
      </c>
    </row>
    <row r="5955" spans="2:5" ht="50.1" customHeight="1">
      <c r="B5955" s="209">
        <v>100256</v>
      </c>
      <c r="C5955" s="116" t="s">
        <v>16833</v>
      </c>
      <c r="D5955" s="116" t="s">
        <v>16813</v>
      </c>
      <c r="E5955" s="208">
        <v>5.54</v>
      </c>
    </row>
    <row r="5956" spans="2:5" ht="50.1" customHeight="1">
      <c r="B5956" s="209">
        <v>100257</v>
      </c>
      <c r="C5956" s="116" t="s">
        <v>16834</v>
      </c>
      <c r="D5956" s="116" t="s">
        <v>16813</v>
      </c>
      <c r="E5956" s="208">
        <v>3.32</v>
      </c>
    </row>
    <row r="5957" spans="2:5" ht="50.1" customHeight="1">
      <c r="B5957" s="209">
        <v>100258</v>
      </c>
      <c r="C5957" s="116" t="s">
        <v>16835</v>
      </c>
      <c r="D5957" s="116" t="s">
        <v>16813</v>
      </c>
      <c r="E5957" s="208">
        <v>8.31</v>
      </c>
    </row>
    <row r="5958" spans="2:5" ht="50.1" customHeight="1">
      <c r="B5958" s="209">
        <v>100259</v>
      </c>
      <c r="C5958" s="116" t="s">
        <v>16836</v>
      </c>
      <c r="D5958" s="116" t="s">
        <v>16813</v>
      </c>
      <c r="E5958" s="208">
        <v>16.37</v>
      </c>
    </row>
    <row r="5959" spans="2:5" ht="50.1" customHeight="1">
      <c r="B5959" s="209">
        <v>100260</v>
      </c>
      <c r="C5959" s="116" t="s">
        <v>16837</v>
      </c>
      <c r="D5959" s="116" t="s">
        <v>16768</v>
      </c>
      <c r="E5959" s="208">
        <v>5.39</v>
      </c>
    </row>
    <row r="5960" spans="2:5" ht="50.1" customHeight="1">
      <c r="B5960" s="209">
        <v>100261</v>
      </c>
      <c r="C5960" s="116" t="s">
        <v>16838</v>
      </c>
      <c r="D5960" s="116" t="s">
        <v>16768</v>
      </c>
      <c r="E5960" s="208">
        <v>3.39</v>
      </c>
    </row>
    <row r="5961" spans="2:5" ht="50.1" customHeight="1">
      <c r="B5961" s="209">
        <v>100262</v>
      </c>
      <c r="C5961" s="116" t="s">
        <v>16839</v>
      </c>
      <c r="D5961" s="116" t="s">
        <v>16768</v>
      </c>
      <c r="E5961" s="208">
        <v>2.1</v>
      </c>
    </row>
    <row r="5962" spans="2:5" ht="50.1" customHeight="1">
      <c r="B5962" s="209">
        <v>100263</v>
      </c>
      <c r="C5962" s="116" t="s">
        <v>16840</v>
      </c>
      <c r="D5962" s="116" t="s">
        <v>16768</v>
      </c>
      <c r="E5962" s="208">
        <v>1.34</v>
      </c>
    </row>
    <row r="5963" spans="2:5" ht="50.1" customHeight="1">
      <c r="B5963" s="209">
        <v>100264</v>
      </c>
      <c r="C5963" s="116" t="s">
        <v>16841</v>
      </c>
      <c r="D5963" s="116" t="s">
        <v>16795</v>
      </c>
      <c r="E5963" s="208">
        <v>24.52</v>
      </c>
    </row>
    <row r="5964" spans="2:5" ht="50.1" customHeight="1">
      <c r="B5964" s="209">
        <v>100265</v>
      </c>
      <c r="C5964" s="116" t="s">
        <v>16842</v>
      </c>
      <c r="D5964" s="116" t="s">
        <v>6287</v>
      </c>
      <c r="E5964" s="208">
        <v>0.51</v>
      </c>
    </row>
    <row r="5965" spans="2:5" ht="50.1" customHeight="1">
      <c r="B5965" s="209">
        <v>100266</v>
      </c>
      <c r="C5965" s="116" t="s">
        <v>16843</v>
      </c>
      <c r="D5965" s="116" t="s">
        <v>16782</v>
      </c>
      <c r="E5965" s="208">
        <v>52.1</v>
      </c>
    </row>
    <row r="5966" spans="2:5" ht="50.1" customHeight="1">
      <c r="B5966" s="209">
        <v>100267</v>
      </c>
      <c r="C5966" s="116" t="s">
        <v>16844</v>
      </c>
      <c r="D5966" s="116" t="s">
        <v>6220</v>
      </c>
      <c r="E5966" s="208">
        <v>1.03</v>
      </c>
    </row>
    <row r="5967" spans="2:5" ht="50.1" customHeight="1">
      <c r="B5967" s="209">
        <v>100268</v>
      </c>
      <c r="C5967" s="116" t="s">
        <v>16845</v>
      </c>
      <c r="D5967" s="116" t="s">
        <v>16782</v>
      </c>
      <c r="E5967" s="208">
        <v>52.1</v>
      </c>
    </row>
    <row r="5968" spans="2:5" ht="50.1" customHeight="1">
      <c r="B5968" s="209">
        <v>100269</v>
      </c>
      <c r="C5968" s="116" t="s">
        <v>16846</v>
      </c>
      <c r="D5968" s="116" t="s">
        <v>6220</v>
      </c>
      <c r="E5968" s="208">
        <v>1.03</v>
      </c>
    </row>
    <row r="5969" spans="2:5" ht="50.1" customHeight="1">
      <c r="B5969" s="209">
        <v>100270</v>
      </c>
      <c r="C5969" s="116" t="s">
        <v>16847</v>
      </c>
      <c r="D5969" s="116" t="s">
        <v>16782</v>
      </c>
      <c r="E5969" s="208">
        <v>39.06</v>
      </c>
    </row>
    <row r="5970" spans="2:5" ht="50.1" customHeight="1">
      <c r="B5970" s="209">
        <v>100271</v>
      </c>
      <c r="C5970" s="116" t="s">
        <v>16848</v>
      </c>
      <c r="D5970" s="116" t="s">
        <v>16795</v>
      </c>
      <c r="E5970" s="208">
        <v>39.08</v>
      </c>
    </row>
    <row r="5971" spans="2:5" ht="50.1" customHeight="1">
      <c r="B5971" s="209">
        <v>100272</v>
      </c>
      <c r="C5971" s="116" t="s">
        <v>16849</v>
      </c>
      <c r="D5971" s="116" t="s">
        <v>6287</v>
      </c>
      <c r="E5971" s="208">
        <v>0.77</v>
      </c>
    </row>
    <row r="5972" spans="2:5" ht="50.1" customHeight="1">
      <c r="B5972" s="209">
        <v>100273</v>
      </c>
      <c r="C5972" s="116" t="s">
        <v>16850</v>
      </c>
      <c r="D5972" s="116" t="s">
        <v>16768</v>
      </c>
      <c r="E5972" s="208">
        <v>2.0299999999999998</v>
      </c>
    </row>
    <row r="5973" spans="2:5" ht="50.1" customHeight="1">
      <c r="B5973" s="209">
        <v>100274</v>
      </c>
      <c r="C5973" s="116" t="s">
        <v>16851</v>
      </c>
      <c r="D5973" s="116" t="s">
        <v>16795</v>
      </c>
      <c r="E5973" s="208">
        <v>17.37</v>
      </c>
    </row>
    <row r="5974" spans="2:5" ht="50.1" customHeight="1">
      <c r="B5974" s="209">
        <v>100275</v>
      </c>
      <c r="C5974" s="116" t="s">
        <v>16852</v>
      </c>
      <c r="D5974" s="116" t="s">
        <v>16795</v>
      </c>
      <c r="E5974" s="208">
        <v>11.23</v>
      </c>
    </row>
    <row r="5975" spans="2:5" ht="50.1" customHeight="1">
      <c r="B5975" s="209">
        <v>100276</v>
      </c>
      <c r="C5975" s="116" t="s">
        <v>16853</v>
      </c>
      <c r="D5975" s="116" t="s">
        <v>16795</v>
      </c>
      <c r="E5975" s="208">
        <v>20.5</v>
      </c>
    </row>
    <row r="5976" spans="2:5" ht="50.1" customHeight="1">
      <c r="B5976" s="209">
        <v>100277</v>
      </c>
      <c r="C5976" s="116" t="s">
        <v>16854</v>
      </c>
      <c r="D5976" s="116" t="s">
        <v>16795</v>
      </c>
      <c r="E5976" s="208">
        <v>1.41</v>
      </c>
    </row>
    <row r="5977" spans="2:5" ht="50.1" customHeight="1">
      <c r="B5977" s="209">
        <v>100278</v>
      </c>
      <c r="C5977" s="116" t="s">
        <v>16855</v>
      </c>
      <c r="D5977" s="116" t="s">
        <v>16782</v>
      </c>
      <c r="E5977" s="208">
        <v>24.93</v>
      </c>
    </row>
    <row r="5978" spans="2:5" ht="50.1" customHeight="1">
      <c r="B5978" s="209">
        <v>100279</v>
      </c>
      <c r="C5978" s="116" t="s">
        <v>16856</v>
      </c>
      <c r="D5978" s="116" t="s">
        <v>6220</v>
      </c>
      <c r="E5978" s="208">
        <v>0.48</v>
      </c>
    </row>
    <row r="5979" spans="2:5" ht="50.1" customHeight="1">
      <c r="B5979" s="209">
        <v>100280</v>
      </c>
      <c r="C5979" s="116" t="s">
        <v>16857</v>
      </c>
      <c r="D5979" s="116" t="s">
        <v>16782</v>
      </c>
      <c r="E5979" s="208">
        <v>11.44</v>
      </c>
    </row>
    <row r="5980" spans="2:5" ht="50.1" customHeight="1">
      <c r="B5980" s="209">
        <v>100281</v>
      </c>
      <c r="C5980" s="116" t="s">
        <v>16858</v>
      </c>
      <c r="D5980" s="116" t="s">
        <v>16782</v>
      </c>
      <c r="E5980" s="208">
        <v>2.71</v>
      </c>
    </row>
    <row r="5981" spans="2:5" ht="50.1" customHeight="1">
      <c r="B5981" s="209">
        <v>100282</v>
      </c>
      <c r="C5981" s="116" t="s">
        <v>16859</v>
      </c>
      <c r="D5981" s="116" t="s">
        <v>16795</v>
      </c>
      <c r="E5981" s="208">
        <v>97.62</v>
      </c>
    </row>
    <row r="5982" spans="2:5" ht="50.1" customHeight="1">
      <c r="B5982" s="209">
        <v>100283</v>
      </c>
      <c r="C5982" s="116" t="s">
        <v>16860</v>
      </c>
      <c r="D5982" s="116" t="s">
        <v>16795</v>
      </c>
      <c r="E5982" s="208">
        <v>15.77</v>
      </c>
    </row>
    <row r="5983" spans="2:5" ht="50.1" customHeight="1">
      <c r="B5983" s="209">
        <v>100284</v>
      </c>
      <c r="C5983" s="116" t="s">
        <v>16861</v>
      </c>
      <c r="D5983" s="116" t="s">
        <v>16795</v>
      </c>
      <c r="E5983" s="208">
        <v>7.93</v>
      </c>
    </row>
    <row r="5984" spans="2:5" ht="50.1" customHeight="1">
      <c r="B5984" s="209">
        <v>100285</v>
      </c>
      <c r="C5984" s="116" t="s">
        <v>16862</v>
      </c>
      <c r="D5984" s="116" t="s">
        <v>16813</v>
      </c>
      <c r="E5984" s="208">
        <v>26.23</v>
      </c>
    </row>
    <row r="5985" spans="2:5" ht="50.1" customHeight="1">
      <c r="B5985" s="209">
        <v>100286</v>
      </c>
      <c r="C5985" s="116" t="s">
        <v>16863</v>
      </c>
      <c r="D5985" s="116" t="s">
        <v>16813</v>
      </c>
      <c r="E5985" s="208">
        <v>8.5399999999999991</v>
      </c>
    </row>
    <row r="5986" spans="2:5" ht="50.1" customHeight="1">
      <c r="B5986" s="209">
        <v>100287</v>
      </c>
      <c r="C5986" s="116" t="s">
        <v>16864</v>
      </c>
      <c r="D5986" s="116" t="s">
        <v>16813</v>
      </c>
      <c r="E5986" s="208">
        <v>8.18</v>
      </c>
    </row>
    <row r="5987" spans="2:5" ht="50.1" customHeight="1">
      <c r="B5987" s="209">
        <v>84117</v>
      </c>
      <c r="C5987" s="116" t="s">
        <v>5780</v>
      </c>
      <c r="D5987" s="116" t="s">
        <v>6287</v>
      </c>
      <c r="E5987" s="208">
        <v>17.16</v>
      </c>
    </row>
    <row r="5988" spans="2:5" ht="50.1" customHeight="1">
      <c r="B5988" s="209">
        <v>84120</v>
      </c>
      <c r="C5988" s="116" t="s">
        <v>5781</v>
      </c>
      <c r="D5988" s="116" t="s">
        <v>6287</v>
      </c>
      <c r="E5988" s="208">
        <v>11.58</v>
      </c>
    </row>
    <row r="5989" spans="2:5" ht="50.1" customHeight="1">
      <c r="B5989" s="209">
        <v>99802</v>
      </c>
      <c r="C5989" s="116" t="s">
        <v>16186</v>
      </c>
      <c r="D5989" s="116" t="s">
        <v>6287</v>
      </c>
      <c r="E5989" s="208">
        <v>0.33</v>
      </c>
    </row>
    <row r="5990" spans="2:5" ht="50.1" customHeight="1">
      <c r="B5990" s="209">
        <v>99803</v>
      </c>
      <c r="C5990" s="116" t="s">
        <v>16187</v>
      </c>
      <c r="D5990" s="116" t="s">
        <v>6287</v>
      </c>
      <c r="E5990" s="208">
        <v>1.29</v>
      </c>
    </row>
    <row r="5991" spans="2:5" ht="50.1" customHeight="1">
      <c r="B5991" s="209">
        <v>99805</v>
      </c>
      <c r="C5991" s="116" t="s">
        <v>16188</v>
      </c>
      <c r="D5991" s="116" t="s">
        <v>6287</v>
      </c>
      <c r="E5991" s="208">
        <v>6.84</v>
      </c>
    </row>
    <row r="5992" spans="2:5" ht="50.1" customHeight="1">
      <c r="B5992" s="209">
        <v>99806</v>
      </c>
      <c r="C5992" s="116" t="s">
        <v>16189</v>
      </c>
      <c r="D5992" s="116" t="s">
        <v>6287</v>
      </c>
      <c r="E5992" s="208">
        <v>0.53</v>
      </c>
    </row>
    <row r="5993" spans="2:5" ht="50.1" customHeight="1">
      <c r="B5993" s="209">
        <v>99808</v>
      </c>
      <c r="C5993" s="116" t="s">
        <v>16190</v>
      </c>
      <c r="D5993" s="116" t="s">
        <v>6287</v>
      </c>
      <c r="E5993" s="208">
        <v>2.29</v>
      </c>
    </row>
    <row r="5994" spans="2:5" ht="50.1" customHeight="1">
      <c r="B5994" s="209">
        <v>99809</v>
      </c>
      <c r="C5994" s="116" t="s">
        <v>16191</v>
      </c>
      <c r="D5994" s="116" t="s">
        <v>6287</v>
      </c>
      <c r="E5994" s="208">
        <v>3.69</v>
      </c>
    </row>
    <row r="5995" spans="2:5" ht="50.1" customHeight="1">
      <c r="B5995" s="209">
        <v>99811</v>
      </c>
      <c r="C5995" s="116" t="s">
        <v>16192</v>
      </c>
      <c r="D5995" s="116" t="s">
        <v>6287</v>
      </c>
      <c r="E5995" s="208">
        <v>2.2000000000000002</v>
      </c>
    </row>
    <row r="5996" spans="2:5" ht="50.1" customHeight="1">
      <c r="B5996" s="209">
        <v>99812</v>
      </c>
      <c r="C5996" s="116" t="s">
        <v>16193</v>
      </c>
      <c r="D5996" s="116" t="s">
        <v>6287</v>
      </c>
      <c r="E5996" s="208">
        <v>0.7</v>
      </c>
    </row>
    <row r="5997" spans="2:5" ht="50.1" customHeight="1">
      <c r="B5997" s="209">
        <v>99814</v>
      </c>
      <c r="C5997" s="116" t="s">
        <v>16194</v>
      </c>
      <c r="D5997" s="116" t="s">
        <v>6287</v>
      </c>
      <c r="E5997" s="208">
        <v>1.2</v>
      </c>
    </row>
    <row r="5998" spans="2:5" ht="50.1" customHeight="1">
      <c r="B5998" s="209">
        <v>99822</v>
      </c>
      <c r="C5998" s="116" t="s">
        <v>16195</v>
      </c>
      <c r="D5998" s="116" t="s">
        <v>6287</v>
      </c>
      <c r="E5998" s="208">
        <v>0.62</v>
      </c>
    </row>
    <row r="5999" spans="2:5" ht="50.1" customHeight="1">
      <c r="B5999" s="209">
        <v>99826</v>
      </c>
      <c r="C5999" s="116" t="s">
        <v>16196</v>
      </c>
      <c r="D5999" s="116" t="s">
        <v>6287</v>
      </c>
      <c r="E5999" s="208">
        <v>0.96</v>
      </c>
    </row>
    <row r="6000" spans="2:5" ht="50.1" customHeight="1">
      <c r="B6000" s="116" t="s">
        <v>5782</v>
      </c>
      <c r="C6000" s="116" t="s">
        <v>5783</v>
      </c>
      <c r="D6000" s="116" t="s">
        <v>6465</v>
      </c>
      <c r="E6000" s="208">
        <v>41.34</v>
      </c>
    </row>
    <row r="6001" spans="2:5" ht="50.1" customHeight="1">
      <c r="B6001" s="116" t="s">
        <v>5784</v>
      </c>
      <c r="C6001" s="116" t="s">
        <v>5785</v>
      </c>
      <c r="D6001" s="116" t="s">
        <v>6465</v>
      </c>
      <c r="E6001" s="208">
        <v>70.48</v>
      </c>
    </row>
    <row r="6002" spans="2:5" ht="50.1" customHeight="1">
      <c r="B6002" s="209">
        <v>84127</v>
      </c>
      <c r="C6002" s="116" t="s">
        <v>5786</v>
      </c>
      <c r="D6002" s="116" t="s">
        <v>6465</v>
      </c>
      <c r="E6002" s="208">
        <v>279.33</v>
      </c>
    </row>
    <row r="6003" spans="2:5" ht="50.1" customHeight="1">
      <c r="B6003" s="209">
        <v>40841</v>
      </c>
      <c r="C6003" s="116" t="s">
        <v>5787</v>
      </c>
      <c r="D6003" s="116" t="s">
        <v>6220</v>
      </c>
      <c r="E6003" s="208">
        <v>101.2</v>
      </c>
    </row>
    <row r="6004" spans="2:5" ht="50.1" customHeight="1">
      <c r="B6004" s="209">
        <v>71516</v>
      </c>
      <c r="C6004" s="116" t="s">
        <v>5788</v>
      </c>
      <c r="D6004" s="116" t="s">
        <v>6220</v>
      </c>
      <c r="E6004" s="208">
        <v>440</v>
      </c>
    </row>
    <row r="6005" spans="2:5" ht="50.1" customHeight="1">
      <c r="B6005" s="209">
        <v>73361</v>
      </c>
      <c r="C6005" s="116" t="s">
        <v>5789</v>
      </c>
      <c r="D6005" s="116" t="s">
        <v>25</v>
      </c>
      <c r="E6005" s="208">
        <v>330.83</v>
      </c>
    </row>
    <row r="6006" spans="2:5" ht="50.1" customHeight="1">
      <c r="B6006" s="209">
        <v>73714</v>
      </c>
      <c r="C6006" s="116" t="s">
        <v>5790</v>
      </c>
      <c r="D6006" s="116" t="s">
        <v>6220</v>
      </c>
      <c r="E6006" s="159">
        <v>1181.33</v>
      </c>
    </row>
    <row r="6007" spans="2:5" ht="50.1" customHeight="1">
      <c r="B6007" s="209">
        <v>86957</v>
      </c>
      <c r="C6007" s="116" t="s">
        <v>5791</v>
      </c>
      <c r="D6007" s="116" t="s">
        <v>6220</v>
      </c>
      <c r="E6007" s="208">
        <v>18.739999999999998</v>
      </c>
    </row>
    <row r="6008" spans="2:5" ht="50.1" customHeight="1">
      <c r="B6008" s="209">
        <v>86958</v>
      </c>
      <c r="C6008" s="116" t="s">
        <v>5792</v>
      </c>
      <c r="D6008" s="116" t="s">
        <v>6220</v>
      </c>
      <c r="E6008" s="208">
        <v>15.55</v>
      </c>
    </row>
    <row r="6009" spans="2:5" ht="50.1" customHeight="1">
      <c r="B6009" s="209">
        <v>97010</v>
      </c>
      <c r="C6009" s="116" t="s">
        <v>5793</v>
      </c>
      <c r="D6009" s="116" t="s">
        <v>6465</v>
      </c>
      <c r="E6009" s="208">
        <v>48.96</v>
      </c>
    </row>
    <row r="6010" spans="2:5" ht="50.1" customHeight="1">
      <c r="B6010" s="209">
        <v>97011</v>
      </c>
      <c r="C6010" s="116" t="s">
        <v>5794</v>
      </c>
      <c r="D6010" s="116" t="s">
        <v>6465</v>
      </c>
      <c r="E6010" s="208">
        <v>37.24</v>
      </c>
    </row>
    <row r="6011" spans="2:5" ht="50.1" customHeight="1">
      <c r="B6011" s="209">
        <v>97012</v>
      </c>
      <c r="C6011" s="116" t="s">
        <v>5795</v>
      </c>
      <c r="D6011" s="116" t="s">
        <v>6465</v>
      </c>
      <c r="E6011" s="208">
        <v>31.38</v>
      </c>
    </row>
    <row r="6012" spans="2:5" ht="50.1" customHeight="1">
      <c r="B6012" s="209">
        <v>97013</v>
      </c>
      <c r="C6012" s="116" t="s">
        <v>5796</v>
      </c>
      <c r="D6012" s="116" t="s">
        <v>6465</v>
      </c>
      <c r="E6012" s="208">
        <v>50.56</v>
      </c>
    </row>
    <row r="6013" spans="2:5" ht="50.1" customHeight="1">
      <c r="B6013" s="209">
        <v>97014</v>
      </c>
      <c r="C6013" s="116" t="s">
        <v>5797</v>
      </c>
      <c r="D6013" s="116" t="s">
        <v>6465</v>
      </c>
      <c r="E6013" s="208">
        <v>38.49</v>
      </c>
    </row>
    <row r="6014" spans="2:5" ht="50.1" customHeight="1">
      <c r="B6014" s="209">
        <v>97015</v>
      </c>
      <c r="C6014" s="116" t="s">
        <v>5798</v>
      </c>
      <c r="D6014" s="116" t="s">
        <v>6465</v>
      </c>
      <c r="E6014" s="208">
        <v>32.35</v>
      </c>
    </row>
    <row r="6015" spans="2:5" ht="50.1" customHeight="1">
      <c r="B6015" s="209">
        <v>97016</v>
      </c>
      <c r="C6015" s="116" t="s">
        <v>5799</v>
      </c>
      <c r="D6015" s="116" t="s">
        <v>6465</v>
      </c>
      <c r="E6015" s="208">
        <v>43.59</v>
      </c>
    </row>
    <row r="6016" spans="2:5" ht="50.1" customHeight="1">
      <c r="B6016" s="209">
        <v>97017</v>
      </c>
      <c r="C6016" s="116" t="s">
        <v>5800</v>
      </c>
      <c r="D6016" s="116" t="s">
        <v>6465</v>
      </c>
      <c r="E6016" s="208">
        <v>32.479999999999997</v>
      </c>
    </row>
    <row r="6017" spans="2:5" ht="50.1" customHeight="1">
      <c r="B6017" s="209">
        <v>97018</v>
      </c>
      <c r="C6017" s="116" t="s">
        <v>5801</v>
      </c>
      <c r="D6017" s="116" t="s">
        <v>6465</v>
      </c>
      <c r="E6017" s="208">
        <v>26.7</v>
      </c>
    </row>
    <row r="6018" spans="2:5" ht="50.1" customHeight="1">
      <c r="B6018" s="209">
        <v>97031</v>
      </c>
      <c r="C6018" s="116" t="s">
        <v>5802</v>
      </c>
      <c r="D6018" s="116" t="s">
        <v>6465</v>
      </c>
      <c r="E6018" s="208">
        <v>67.53</v>
      </c>
    </row>
    <row r="6019" spans="2:5" ht="50.1" customHeight="1">
      <c r="B6019" s="209">
        <v>97032</v>
      </c>
      <c r="C6019" s="116" t="s">
        <v>5803</v>
      </c>
      <c r="D6019" s="116" t="s">
        <v>6465</v>
      </c>
      <c r="E6019" s="208">
        <v>41.15</v>
      </c>
    </row>
    <row r="6020" spans="2:5" ht="50.1" customHeight="1">
      <c r="B6020" s="209">
        <v>97033</v>
      </c>
      <c r="C6020" s="116" t="s">
        <v>5804</v>
      </c>
      <c r="D6020" s="116" t="s">
        <v>6465</v>
      </c>
      <c r="E6020" s="208">
        <v>74.64</v>
      </c>
    </row>
    <row r="6021" spans="2:5" ht="50.1" customHeight="1">
      <c r="B6021" s="209">
        <v>97034</v>
      </c>
      <c r="C6021" s="116" t="s">
        <v>5805</v>
      </c>
      <c r="D6021" s="116" t="s">
        <v>6465</v>
      </c>
      <c r="E6021" s="208">
        <v>44.07</v>
      </c>
    </row>
    <row r="6022" spans="2:5" ht="50.1" customHeight="1">
      <c r="B6022" s="209">
        <v>97039</v>
      </c>
      <c r="C6022" s="116" t="s">
        <v>5806</v>
      </c>
      <c r="D6022" s="116" t="s">
        <v>6287</v>
      </c>
      <c r="E6022" s="208">
        <v>25.76</v>
      </c>
    </row>
    <row r="6023" spans="2:5" ht="50.1" customHeight="1">
      <c r="B6023" s="209">
        <v>97040</v>
      </c>
      <c r="C6023" s="116" t="s">
        <v>5807</v>
      </c>
      <c r="D6023" s="116" t="s">
        <v>6287</v>
      </c>
      <c r="E6023" s="208">
        <v>9.81</v>
      </c>
    </row>
    <row r="6024" spans="2:5" ht="50.1" customHeight="1">
      <c r="B6024" s="209">
        <v>97041</v>
      </c>
      <c r="C6024" s="116" t="s">
        <v>5808</v>
      </c>
      <c r="D6024" s="116" t="s">
        <v>6287</v>
      </c>
      <c r="E6024" s="208">
        <v>152.4</v>
      </c>
    </row>
    <row r="6025" spans="2:5" ht="50.1" customHeight="1">
      <c r="B6025" s="209">
        <v>97046</v>
      </c>
      <c r="C6025" s="116" t="s">
        <v>5809</v>
      </c>
      <c r="D6025" s="116" t="s">
        <v>6287</v>
      </c>
      <c r="E6025" s="208">
        <v>0.23</v>
      </c>
    </row>
    <row r="6026" spans="2:5" ht="50.1" customHeight="1">
      <c r="B6026" s="209">
        <v>97047</v>
      </c>
      <c r="C6026" s="116" t="s">
        <v>5810</v>
      </c>
      <c r="D6026" s="116" t="s">
        <v>6287</v>
      </c>
      <c r="E6026" s="208">
        <v>0.09</v>
      </c>
    </row>
    <row r="6027" spans="2:5" ht="50.1" customHeight="1">
      <c r="B6027" s="209">
        <v>97048</v>
      </c>
      <c r="C6027" s="116" t="s">
        <v>5811</v>
      </c>
      <c r="D6027" s="116" t="s">
        <v>6287</v>
      </c>
      <c r="E6027" s="208">
        <v>0.06</v>
      </c>
    </row>
    <row r="6028" spans="2:5" ht="50.1" customHeight="1">
      <c r="B6028" s="209">
        <v>97051</v>
      </c>
      <c r="C6028" s="116" t="s">
        <v>5812</v>
      </c>
      <c r="D6028" s="116" t="s">
        <v>6465</v>
      </c>
      <c r="E6028" s="208">
        <v>0.46</v>
      </c>
    </row>
    <row r="6029" spans="2:5" ht="50.1" customHeight="1">
      <c r="B6029" s="209">
        <v>97053</v>
      </c>
      <c r="C6029" s="116" t="s">
        <v>5813</v>
      </c>
      <c r="D6029" s="116" t="s">
        <v>6465</v>
      </c>
      <c r="E6029" s="208">
        <v>21.7</v>
      </c>
    </row>
    <row r="6030" spans="2:5" ht="50.1" customHeight="1">
      <c r="B6030" s="209">
        <v>97062</v>
      </c>
      <c r="C6030" s="116" t="s">
        <v>5814</v>
      </c>
      <c r="D6030" s="116" t="s">
        <v>6287</v>
      </c>
      <c r="E6030" s="208">
        <v>4.71</v>
      </c>
    </row>
    <row r="6031" spans="2:5" ht="50.1" customHeight="1">
      <c r="B6031" s="209">
        <v>97063</v>
      </c>
      <c r="C6031" s="116" t="s">
        <v>5815</v>
      </c>
      <c r="D6031" s="116" t="s">
        <v>6287</v>
      </c>
      <c r="E6031" s="208">
        <v>7.33</v>
      </c>
    </row>
    <row r="6032" spans="2:5" ht="50.1" customHeight="1">
      <c r="B6032" s="209">
        <v>97064</v>
      </c>
      <c r="C6032" s="116" t="s">
        <v>5816</v>
      </c>
      <c r="D6032" s="116" t="s">
        <v>6465</v>
      </c>
      <c r="E6032" s="208">
        <v>13.41</v>
      </c>
    </row>
    <row r="6033" spans="2:5" ht="50.1" customHeight="1">
      <c r="B6033" s="209">
        <v>97065</v>
      </c>
      <c r="C6033" s="116" t="s">
        <v>5817</v>
      </c>
      <c r="D6033" s="116" t="s">
        <v>25</v>
      </c>
      <c r="E6033" s="208">
        <v>4.54</v>
      </c>
    </row>
    <row r="6034" spans="2:5" ht="50.1" customHeight="1">
      <c r="B6034" s="209">
        <v>97066</v>
      </c>
      <c r="C6034" s="116" t="s">
        <v>5818</v>
      </c>
      <c r="D6034" s="116" t="s">
        <v>6287</v>
      </c>
      <c r="E6034" s="208">
        <v>43.37</v>
      </c>
    </row>
    <row r="6035" spans="2:5" ht="50.1" customHeight="1">
      <c r="B6035" s="209">
        <v>97067</v>
      </c>
      <c r="C6035" s="116" t="s">
        <v>5819</v>
      </c>
      <c r="D6035" s="116" t="s">
        <v>6465</v>
      </c>
      <c r="E6035" s="208">
        <v>581.25</v>
      </c>
    </row>
    <row r="6036" spans="2:5" ht="50.1" customHeight="1">
      <c r="B6036" s="116" t="s">
        <v>5820</v>
      </c>
      <c r="C6036" s="116" t="s">
        <v>5821</v>
      </c>
      <c r="D6036" s="116" t="s">
        <v>6220</v>
      </c>
      <c r="E6036" s="208">
        <v>83.38</v>
      </c>
    </row>
    <row r="6037" spans="2:5" ht="50.1" customHeight="1">
      <c r="B6037" s="209">
        <v>73672</v>
      </c>
      <c r="C6037" s="116" t="s">
        <v>18</v>
      </c>
      <c r="D6037" s="116" t="s">
        <v>6287</v>
      </c>
      <c r="E6037" s="208">
        <v>0.34</v>
      </c>
    </row>
    <row r="6038" spans="2:5" ht="50.1" customHeight="1">
      <c r="B6038" s="116" t="s">
        <v>5822</v>
      </c>
      <c r="C6038" s="116" t="s">
        <v>5823</v>
      </c>
      <c r="D6038" s="116" t="s">
        <v>6287</v>
      </c>
      <c r="E6038" s="208">
        <v>0.48</v>
      </c>
    </row>
    <row r="6039" spans="2:5" ht="50.1" customHeight="1">
      <c r="B6039" s="116" t="s">
        <v>5824</v>
      </c>
      <c r="C6039" s="116" t="s">
        <v>5825</v>
      </c>
      <c r="D6039" s="116" t="s">
        <v>6287</v>
      </c>
      <c r="E6039" s="208">
        <v>0.13</v>
      </c>
    </row>
    <row r="6040" spans="2:5" ht="50.1" customHeight="1">
      <c r="B6040" s="116" t="s">
        <v>5826</v>
      </c>
      <c r="C6040" s="116" t="s">
        <v>5827</v>
      </c>
      <c r="D6040" s="116" t="s">
        <v>6287</v>
      </c>
      <c r="E6040" s="208">
        <v>1.07</v>
      </c>
    </row>
    <row r="6041" spans="2:5" ht="50.1" customHeight="1">
      <c r="B6041" s="209">
        <v>85331</v>
      </c>
      <c r="C6041" s="116" t="s">
        <v>5828</v>
      </c>
      <c r="D6041" s="116" t="s">
        <v>6287</v>
      </c>
      <c r="E6041" s="208">
        <v>1.03</v>
      </c>
    </row>
    <row r="6042" spans="2:5" ht="50.1" customHeight="1">
      <c r="B6042" s="209">
        <v>85422</v>
      </c>
      <c r="C6042" s="116" t="s">
        <v>5829</v>
      </c>
      <c r="D6042" s="116" t="s">
        <v>6287</v>
      </c>
      <c r="E6042" s="208">
        <v>5.35</v>
      </c>
    </row>
    <row r="6043" spans="2:5" ht="50.1" customHeight="1">
      <c r="B6043" s="116" t="s">
        <v>5830</v>
      </c>
      <c r="C6043" s="116" t="s">
        <v>5831</v>
      </c>
      <c r="D6043" s="116" t="s">
        <v>6287</v>
      </c>
      <c r="E6043" s="208">
        <v>45.47</v>
      </c>
    </row>
    <row r="6044" spans="2:5" ht="50.1" customHeight="1">
      <c r="B6044" s="116" t="s">
        <v>5832</v>
      </c>
      <c r="C6044" s="116" t="s">
        <v>5833</v>
      </c>
      <c r="D6044" s="116" t="s">
        <v>6465</v>
      </c>
      <c r="E6044" s="208">
        <v>2.2200000000000002</v>
      </c>
    </row>
    <row r="6045" spans="2:5" ht="50.1" customHeight="1">
      <c r="B6045" s="116" t="s">
        <v>5834</v>
      </c>
      <c r="C6045" s="116" t="s">
        <v>5835</v>
      </c>
      <c r="D6045" s="116" t="s">
        <v>6287</v>
      </c>
      <c r="E6045" s="208">
        <v>58.93</v>
      </c>
    </row>
    <row r="6046" spans="2:5" ht="50.1" customHeight="1">
      <c r="B6046" s="116" t="s">
        <v>5836</v>
      </c>
      <c r="C6046" s="116" t="s">
        <v>5837</v>
      </c>
      <c r="D6046" s="116" t="s">
        <v>6287</v>
      </c>
      <c r="E6046" s="208">
        <v>48.53</v>
      </c>
    </row>
    <row r="6047" spans="2:5" ht="50.1" customHeight="1">
      <c r="B6047" s="209">
        <v>84126</v>
      </c>
      <c r="C6047" s="116" t="s">
        <v>5838</v>
      </c>
      <c r="D6047" s="116" t="s">
        <v>6287</v>
      </c>
      <c r="E6047" s="208">
        <v>31.59</v>
      </c>
    </row>
    <row r="6048" spans="2:5" ht="50.1" customHeight="1">
      <c r="B6048" s="209">
        <v>85421</v>
      </c>
      <c r="C6048" s="116" t="s">
        <v>5839</v>
      </c>
      <c r="D6048" s="116" t="s">
        <v>6287</v>
      </c>
      <c r="E6048" s="208">
        <v>10.53</v>
      </c>
    </row>
    <row r="6049" spans="2:5" ht="50.1" customHeight="1">
      <c r="B6049" s="209">
        <v>97621</v>
      </c>
      <c r="C6049" s="116" t="s">
        <v>5840</v>
      </c>
      <c r="D6049" s="116" t="s">
        <v>25</v>
      </c>
      <c r="E6049" s="208">
        <v>72.38</v>
      </c>
    </row>
    <row r="6050" spans="2:5" ht="50.1" customHeight="1">
      <c r="B6050" s="209">
        <v>97622</v>
      </c>
      <c r="C6050" s="116" t="s">
        <v>5841</v>
      </c>
      <c r="D6050" s="116" t="s">
        <v>25</v>
      </c>
      <c r="E6050" s="208">
        <v>35.270000000000003</v>
      </c>
    </row>
    <row r="6051" spans="2:5" ht="50.1" customHeight="1">
      <c r="B6051" s="209">
        <v>97623</v>
      </c>
      <c r="C6051" s="116" t="s">
        <v>5842</v>
      </c>
      <c r="D6051" s="116" t="s">
        <v>25</v>
      </c>
      <c r="E6051" s="208">
        <v>108.07</v>
      </c>
    </row>
    <row r="6052" spans="2:5" ht="50.1" customHeight="1">
      <c r="B6052" s="209">
        <v>97624</v>
      </c>
      <c r="C6052" s="116" t="s">
        <v>5843</v>
      </c>
      <c r="D6052" s="116" t="s">
        <v>25</v>
      </c>
      <c r="E6052" s="208">
        <v>66.319999999999993</v>
      </c>
    </row>
    <row r="6053" spans="2:5" ht="50.1" customHeight="1">
      <c r="B6053" s="209">
        <v>97625</v>
      </c>
      <c r="C6053" s="116" t="s">
        <v>5844</v>
      </c>
      <c r="D6053" s="116" t="s">
        <v>25</v>
      </c>
      <c r="E6053" s="208">
        <v>39.32</v>
      </c>
    </row>
    <row r="6054" spans="2:5" ht="50.1" customHeight="1">
      <c r="B6054" s="209">
        <v>97626</v>
      </c>
      <c r="C6054" s="116" t="s">
        <v>5845</v>
      </c>
      <c r="D6054" s="116" t="s">
        <v>25</v>
      </c>
      <c r="E6054" s="208">
        <v>366.41</v>
      </c>
    </row>
    <row r="6055" spans="2:5" ht="50.1" customHeight="1">
      <c r="B6055" s="209">
        <v>97627</v>
      </c>
      <c r="C6055" s="116" t="s">
        <v>5846</v>
      </c>
      <c r="D6055" s="116" t="s">
        <v>25</v>
      </c>
      <c r="E6055" s="208">
        <v>175.33</v>
      </c>
    </row>
    <row r="6056" spans="2:5" ht="50.1" customHeight="1">
      <c r="B6056" s="209">
        <v>97628</v>
      </c>
      <c r="C6056" s="116" t="s">
        <v>5847</v>
      </c>
      <c r="D6056" s="116" t="s">
        <v>25</v>
      </c>
      <c r="E6056" s="208">
        <v>174.35</v>
      </c>
    </row>
    <row r="6057" spans="2:5" ht="50.1" customHeight="1">
      <c r="B6057" s="209">
        <v>97629</v>
      </c>
      <c r="C6057" s="116" t="s">
        <v>5848</v>
      </c>
      <c r="D6057" s="116" t="s">
        <v>25</v>
      </c>
      <c r="E6057" s="208">
        <v>82.75</v>
      </c>
    </row>
    <row r="6058" spans="2:5" ht="50.1" customHeight="1">
      <c r="B6058" s="209">
        <v>97631</v>
      </c>
      <c r="C6058" s="116" t="s">
        <v>5849</v>
      </c>
      <c r="D6058" s="116" t="s">
        <v>6287</v>
      </c>
      <c r="E6058" s="208">
        <v>2.09</v>
      </c>
    </row>
    <row r="6059" spans="2:5" ht="50.1" customHeight="1">
      <c r="B6059" s="209">
        <v>97632</v>
      </c>
      <c r="C6059" s="116" t="s">
        <v>5850</v>
      </c>
      <c r="D6059" s="116" t="s">
        <v>6465</v>
      </c>
      <c r="E6059" s="208">
        <v>1.69</v>
      </c>
    </row>
    <row r="6060" spans="2:5" ht="50.1" customHeight="1">
      <c r="B6060" s="209">
        <v>97633</v>
      </c>
      <c r="C6060" s="116" t="s">
        <v>5851</v>
      </c>
      <c r="D6060" s="116" t="s">
        <v>6287</v>
      </c>
      <c r="E6060" s="208">
        <v>14.79</v>
      </c>
    </row>
    <row r="6061" spans="2:5" ht="50.1" customHeight="1">
      <c r="B6061" s="209">
        <v>97634</v>
      </c>
      <c r="C6061" s="116" t="s">
        <v>5852</v>
      </c>
      <c r="D6061" s="116" t="s">
        <v>6287</v>
      </c>
      <c r="E6061" s="208">
        <v>8.1300000000000008</v>
      </c>
    </row>
    <row r="6062" spans="2:5" ht="50.1" customHeight="1">
      <c r="B6062" s="209">
        <v>97635</v>
      </c>
      <c r="C6062" s="116" t="s">
        <v>5853</v>
      </c>
      <c r="D6062" s="116" t="s">
        <v>6287</v>
      </c>
      <c r="E6062" s="208">
        <v>8.56</v>
      </c>
    </row>
    <row r="6063" spans="2:5" ht="50.1" customHeight="1">
      <c r="B6063" s="209">
        <v>97636</v>
      </c>
      <c r="C6063" s="116" t="s">
        <v>5854</v>
      </c>
      <c r="D6063" s="116" t="s">
        <v>6287</v>
      </c>
      <c r="E6063" s="208">
        <v>9.2200000000000006</v>
      </c>
    </row>
    <row r="6064" spans="2:5" ht="50.1" customHeight="1">
      <c r="B6064" s="209">
        <v>97637</v>
      </c>
      <c r="C6064" s="116" t="s">
        <v>5855</v>
      </c>
      <c r="D6064" s="116" t="s">
        <v>6287</v>
      </c>
      <c r="E6064" s="208">
        <v>1.78</v>
      </c>
    </row>
    <row r="6065" spans="2:5" ht="50.1" customHeight="1">
      <c r="B6065" s="209">
        <v>97638</v>
      </c>
      <c r="C6065" s="116" t="s">
        <v>5856</v>
      </c>
      <c r="D6065" s="116" t="s">
        <v>6287</v>
      </c>
      <c r="E6065" s="208">
        <v>5.19</v>
      </c>
    </row>
    <row r="6066" spans="2:5" ht="50.1" customHeight="1">
      <c r="B6066" s="209">
        <v>97639</v>
      </c>
      <c r="C6066" s="116" t="s">
        <v>5857</v>
      </c>
      <c r="D6066" s="116" t="s">
        <v>6287</v>
      </c>
      <c r="E6066" s="208">
        <v>12.75</v>
      </c>
    </row>
    <row r="6067" spans="2:5" ht="50.1" customHeight="1">
      <c r="B6067" s="209">
        <v>97640</v>
      </c>
      <c r="C6067" s="116" t="s">
        <v>5858</v>
      </c>
      <c r="D6067" s="116" t="s">
        <v>6287</v>
      </c>
      <c r="E6067" s="208">
        <v>1.1200000000000001</v>
      </c>
    </row>
    <row r="6068" spans="2:5" ht="50.1" customHeight="1">
      <c r="B6068" s="209">
        <v>97641</v>
      </c>
      <c r="C6068" s="116" t="s">
        <v>5859</v>
      </c>
      <c r="D6068" s="116" t="s">
        <v>6287</v>
      </c>
      <c r="E6068" s="208">
        <v>3.18</v>
      </c>
    </row>
    <row r="6069" spans="2:5" ht="50.1" customHeight="1">
      <c r="B6069" s="209">
        <v>97642</v>
      </c>
      <c r="C6069" s="116" t="s">
        <v>5860</v>
      </c>
      <c r="D6069" s="116" t="s">
        <v>6287</v>
      </c>
      <c r="E6069" s="208">
        <v>2.02</v>
      </c>
    </row>
    <row r="6070" spans="2:5" ht="50.1" customHeight="1">
      <c r="B6070" s="209">
        <v>97643</v>
      </c>
      <c r="C6070" s="116" t="s">
        <v>5861</v>
      </c>
      <c r="D6070" s="116" t="s">
        <v>6287</v>
      </c>
      <c r="E6070" s="208">
        <v>15.65</v>
      </c>
    </row>
    <row r="6071" spans="2:5" ht="50.1" customHeight="1">
      <c r="B6071" s="209">
        <v>97644</v>
      </c>
      <c r="C6071" s="116" t="s">
        <v>5862</v>
      </c>
      <c r="D6071" s="116" t="s">
        <v>6287</v>
      </c>
      <c r="E6071" s="208">
        <v>5.89</v>
      </c>
    </row>
    <row r="6072" spans="2:5" ht="50.1" customHeight="1">
      <c r="B6072" s="209">
        <v>97645</v>
      </c>
      <c r="C6072" s="116" t="s">
        <v>5863</v>
      </c>
      <c r="D6072" s="116" t="s">
        <v>6287</v>
      </c>
      <c r="E6072" s="208">
        <v>17.239999999999998</v>
      </c>
    </row>
    <row r="6073" spans="2:5" ht="50.1" customHeight="1">
      <c r="B6073" s="209">
        <v>97647</v>
      </c>
      <c r="C6073" s="116" t="s">
        <v>5864</v>
      </c>
      <c r="D6073" s="116" t="s">
        <v>6287</v>
      </c>
      <c r="E6073" s="208">
        <v>2.2799999999999998</v>
      </c>
    </row>
    <row r="6074" spans="2:5" ht="50.1" customHeight="1">
      <c r="B6074" s="209">
        <v>97648</v>
      </c>
      <c r="C6074" s="116" t="s">
        <v>5865</v>
      </c>
      <c r="D6074" s="116" t="s">
        <v>6287</v>
      </c>
      <c r="E6074" s="208">
        <v>1.31</v>
      </c>
    </row>
    <row r="6075" spans="2:5" ht="50.1" customHeight="1">
      <c r="B6075" s="209">
        <v>97649</v>
      </c>
      <c r="C6075" s="116" t="s">
        <v>5866</v>
      </c>
      <c r="D6075" s="116" t="s">
        <v>6287</v>
      </c>
      <c r="E6075" s="208">
        <v>2.86</v>
      </c>
    </row>
    <row r="6076" spans="2:5" ht="50.1" customHeight="1">
      <c r="B6076" s="209">
        <v>97650</v>
      </c>
      <c r="C6076" s="116" t="s">
        <v>5867</v>
      </c>
      <c r="D6076" s="116" t="s">
        <v>6287</v>
      </c>
      <c r="E6076" s="208">
        <v>4.93</v>
      </c>
    </row>
    <row r="6077" spans="2:5" ht="50.1" customHeight="1">
      <c r="B6077" s="209">
        <v>97651</v>
      </c>
      <c r="C6077" s="116" t="s">
        <v>5868</v>
      </c>
      <c r="D6077" s="116" t="s">
        <v>6220</v>
      </c>
      <c r="E6077" s="208">
        <v>54.57</v>
      </c>
    </row>
    <row r="6078" spans="2:5" ht="50.1" customHeight="1">
      <c r="B6078" s="209">
        <v>97652</v>
      </c>
      <c r="C6078" s="116" t="s">
        <v>5869</v>
      </c>
      <c r="D6078" s="116" t="s">
        <v>6220</v>
      </c>
      <c r="E6078" s="208">
        <v>123.71</v>
      </c>
    </row>
    <row r="6079" spans="2:5" ht="50.1" customHeight="1">
      <c r="B6079" s="209">
        <v>97653</v>
      </c>
      <c r="C6079" s="116" t="s">
        <v>5870</v>
      </c>
      <c r="D6079" s="116" t="s">
        <v>6220</v>
      </c>
      <c r="E6079" s="208">
        <v>82.54</v>
      </c>
    </row>
    <row r="6080" spans="2:5" ht="50.1" customHeight="1">
      <c r="B6080" s="209">
        <v>97654</v>
      </c>
      <c r="C6080" s="116" t="s">
        <v>5871</v>
      </c>
      <c r="D6080" s="116" t="s">
        <v>6220</v>
      </c>
      <c r="E6080" s="208">
        <v>101.46</v>
      </c>
    </row>
    <row r="6081" spans="2:5" ht="50.1" customHeight="1">
      <c r="B6081" s="209">
        <v>97655</v>
      </c>
      <c r="C6081" s="116" t="s">
        <v>5872</v>
      </c>
      <c r="D6081" s="116" t="s">
        <v>6287</v>
      </c>
      <c r="E6081" s="208">
        <v>15.2</v>
      </c>
    </row>
    <row r="6082" spans="2:5" ht="50.1" customHeight="1">
      <c r="B6082" s="209">
        <v>97656</v>
      </c>
      <c r="C6082" s="116" t="s">
        <v>5873</v>
      </c>
      <c r="D6082" s="116" t="s">
        <v>6220</v>
      </c>
      <c r="E6082" s="208">
        <v>150.28</v>
      </c>
    </row>
    <row r="6083" spans="2:5" ht="50.1" customHeight="1">
      <c r="B6083" s="209">
        <v>97657</v>
      </c>
      <c r="C6083" s="116" t="s">
        <v>5874</v>
      </c>
      <c r="D6083" s="116" t="s">
        <v>6220</v>
      </c>
      <c r="E6083" s="208">
        <v>297.87</v>
      </c>
    </row>
    <row r="6084" spans="2:5" ht="50.1" customHeight="1">
      <c r="B6084" s="209">
        <v>97658</v>
      </c>
      <c r="C6084" s="116" t="s">
        <v>5875</v>
      </c>
      <c r="D6084" s="116" t="s">
        <v>6220</v>
      </c>
      <c r="E6084" s="208">
        <v>119.06</v>
      </c>
    </row>
    <row r="6085" spans="2:5" ht="50.1" customHeight="1">
      <c r="B6085" s="209">
        <v>97659</v>
      </c>
      <c r="C6085" s="116" t="s">
        <v>5876</v>
      </c>
      <c r="D6085" s="116" t="s">
        <v>6220</v>
      </c>
      <c r="E6085" s="208">
        <v>160.83000000000001</v>
      </c>
    </row>
    <row r="6086" spans="2:5" ht="50.1" customHeight="1">
      <c r="B6086" s="209">
        <v>97660</v>
      </c>
      <c r="C6086" s="116" t="s">
        <v>5877</v>
      </c>
      <c r="D6086" s="116" t="s">
        <v>6220</v>
      </c>
      <c r="E6086" s="208">
        <v>0.42</v>
      </c>
    </row>
    <row r="6087" spans="2:5" ht="50.1" customHeight="1">
      <c r="B6087" s="209">
        <v>97661</v>
      </c>
      <c r="C6087" s="116" t="s">
        <v>5878</v>
      </c>
      <c r="D6087" s="116" t="s">
        <v>6465</v>
      </c>
      <c r="E6087" s="208">
        <v>0.43</v>
      </c>
    </row>
    <row r="6088" spans="2:5" ht="50.1" customHeight="1">
      <c r="B6088" s="209">
        <v>97662</v>
      </c>
      <c r="C6088" s="116" t="s">
        <v>5879</v>
      </c>
      <c r="D6088" s="116" t="s">
        <v>6465</v>
      </c>
      <c r="E6088" s="208">
        <v>0.3</v>
      </c>
    </row>
    <row r="6089" spans="2:5" ht="50.1" customHeight="1">
      <c r="B6089" s="209">
        <v>97663</v>
      </c>
      <c r="C6089" s="116" t="s">
        <v>5880</v>
      </c>
      <c r="D6089" s="116" t="s">
        <v>6220</v>
      </c>
      <c r="E6089" s="208">
        <v>7.79</v>
      </c>
    </row>
    <row r="6090" spans="2:5" ht="50.1" customHeight="1">
      <c r="B6090" s="209">
        <v>97664</v>
      </c>
      <c r="C6090" s="116" t="s">
        <v>5881</v>
      </c>
      <c r="D6090" s="116" t="s">
        <v>6220</v>
      </c>
      <c r="E6090" s="208">
        <v>0.96</v>
      </c>
    </row>
    <row r="6091" spans="2:5" ht="50.1" customHeight="1">
      <c r="B6091" s="209">
        <v>97665</v>
      </c>
      <c r="C6091" s="116" t="s">
        <v>5882</v>
      </c>
      <c r="D6091" s="116" t="s">
        <v>6220</v>
      </c>
      <c r="E6091" s="208">
        <v>0.82</v>
      </c>
    </row>
    <row r="6092" spans="2:5" ht="50.1" customHeight="1">
      <c r="B6092" s="209">
        <v>97666</v>
      </c>
      <c r="C6092" s="116" t="s">
        <v>5883</v>
      </c>
      <c r="D6092" s="116" t="s">
        <v>6220</v>
      </c>
      <c r="E6092" s="208">
        <v>5.68</v>
      </c>
    </row>
    <row r="6093" spans="2:5" ht="50.1" customHeight="1">
      <c r="B6093" s="209">
        <v>85423</v>
      </c>
      <c r="C6093" s="116" t="s">
        <v>5884</v>
      </c>
      <c r="D6093" s="116" t="s">
        <v>6287</v>
      </c>
      <c r="E6093" s="208">
        <v>6.19</v>
      </c>
    </row>
    <row r="6094" spans="2:5" ht="50.1" customHeight="1">
      <c r="B6094" s="209">
        <v>85424</v>
      </c>
      <c r="C6094" s="116" t="s">
        <v>5885</v>
      </c>
      <c r="D6094" s="116" t="s">
        <v>6287</v>
      </c>
      <c r="E6094" s="208">
        <v>18.87</v>
      </c>
    </row>
    <row r="6095" spans="2:5" ht="50.1" customHeight="1">
      <c r="B6095" s="209">
        <v>95967</v>
      </c>
      <c r="C6095" s="116" t="s">
        <v>5908</v>
      </c>
      <c r="D6095" s="116" t="s">
        <v>23</v>
      </c>
      <c r="E6095" s="208">
        <v>120.8</v>
      </c>
    </row>
    <row r="6096" spans="2:5" ht="50.1" customHeight="1">
      <c r="B6096" s="209">
        <v>99058</v>
      </c>
      <c r="C6096" s="116" t="s">
        <v>5909</v>
      </c>
      <c r="D6096" s="116" t="s">
        <v>6220</v>
      </c>
      <c r="E6096" s="208">
        <v>10.19</v>
      </c>
    </row>
    <row r="6097" spans="2:5" ht="50.1" customHeight="1">
      <c r="B6097" s="209">
        <v>99059</v>
      </c>
      <c r="C6097" s="116" t="s">
        <v>5910</v>
      </c>
      <c r="D6097" s="116" t="s">
        <v>6465</v>
      </c>
      <c r="E6097" s="208">
        <v>35.840000000000003</v>
      </c>
    </row>
    <row r="6098" spans="2:5" ht="50.1" customHeight="1">
      <c r="B6098" s="209">
        <v>99060</v>
      </c>
      <c r="C6098" s="116" t="s">
        <v>5911</v>
      </c>
      <c r="D6098" s="116" t="s">
        <v>6220</v>
      </c>
      <c r="E6098" s="208">
        <v>95.38</v>
      </c>
    </row>
    <row r="6099" spans="2:5" ht="50.1" customHeight="1">
      <c r="B6099" s="209">
        <v>99061</v>
      </c>
      <c r="C6099" s="116" t="s">
        <v>5912</v>
      </c>
      <c r="D6099" s="116" t="s">
        <v>6220</v>
      </c>
      <c r="E6099" s="208">
        <v>62.4</v>
      </c>
    </row>
    <row r="6100" spans="2:5" ht="50.1" customHeight="1">
      <c r="B6100" s="209">
        <v>99062</v>
      </c>
      <c r="C6100" s="116" t="s">
        <v>5913</v>
      </c>
      <c r="D6100" s="116" t="s">
        <v>6220</v>
      </c>
      <c r="E6100" s="208">
        <v>1.7</v>
      </c>
    </row>
    <row r="6101" spans="2:5" ht="50.1" customHeight="1">
      <c r="B6101" s="209">
        <v>99063</v>
      </c>
      <c r="C6101" s="116" t="s">
        <v>5914</v>
      </c>
      <c r="D6101" s="116" t="s">
        <v>6465</v>
      </c>
      <c r="E6101" s="208">
        <v>3.12</v>
      </c>
    </row>
    <row r="6102" spans="2:5" ht="50.1" customHeight="1">
      <c r="B6102" s="209">
        <v>99064</v>
      </c>
      <c r="C6102" s="116" t="s">
        <v>5915</v>
      </c>
      <c r="D6102" s="116" t="s">
        <v>6465</v>
      </c>
      <c r="E6102" s="208">
        <v>0.5</v>
      </c>
    </row>
    <row r="6103" spans="2:5" ht="50.1" customHeight="1">
      <c r="B6103" s="209">
        <v>78472</v>
      </c>
      <c r="C6103" s="116" t="s">
        <v>5916</v>
      </c>
      <c r="D6103" s="116" t="s">
        <v>6287</v>
      </c>
      <c r="E6103" s="208">
        <v>0.4</v>
      </c>
    </row>
    <row r="6104" spans="2:5" ht="50.1" customHeight="1">
      <c r="B6104" s="209">
        <v>93588</v>
      </c>
      <c r="C6104" s="116" t="s">
        <v>5917</v>
      </c>
      <c r="D6104" s="116" t="s">
        <v>9009</v>
      </c>
      <c r="E6104" s="208">
        <v>1.57</v>
      </c>
    </row>
    <row r="6105" spans="2:5" ht="50.1" customHeight="1">
      <c r="B6105" s="209">
        <v>93589</v>
      </c>
      <c r="C6105" s="116" t="s">
        <v>5918</v>
      </c>
      <c r="D6105" s="116" t="s">
        <v>9009</v>
      </c>
      <c r="E6105" s="208">
        <v>1.21</v>
      </c>
    </row>
    <row r="6106" spans="2:5" ht="50.1" customHeight="1">
      <c r="B6106" s="209">
        <v>93590</v>
      </c>
      <c r="C6106" s="116" t="s">
        <v>5919</v>
      </c>
      <c r="D6106" s="116" t="s">
        <v>9009</v>
      </c>
      <c r="E6106" s="208">
        <v>0.8</v>
      </c>
    </row>
    <row r="6107" spans="2:5" ht="50.1" customHeight="1">
      <c r="B6107" s="209">
        <v>93591</v>
      </c>
      <c r="C6107" s="116" t="s">
        <v>5920</v>
      </c>
      <c r="D6107" s="116" t="s">
        <v>9009</v>
      </c>
      <c r="E6107" s="208">
        <v>1.41</v>
      </c>
    </row>
    <row r="6108" spans="2:5" ht="50.1" customHeight="1">
      <c r="B6108" s="209">
        <v>93592</v>
      </c>
      <c r="C6108" s="116" t="s">
        <v>5921</v>
      </c>
      <c r="D6108" s="116" t="s">
        <v>9009</v>
      </c>
      <c r="E6108" s="208">
        <v>1.0900000000000001</v>
      </c>
    </row>
    <row r="6109" spans="2:5" ht="50.1" customHeight="1">
      <c r="B6109" s="209">
        <v>93593</v>
      </c>
      <c r="C6109" s="116" t="s">
        <v>5922</v>
      </c>
      <c r="D6109" s="116" t="s">
        <v>9009</v>
      </c>
      <c r="E6109" s="208">
        <v>0.72</v>
      </c>
    </row>
    <row r="6110" spans="2:5" ht="50.1" customHeight="1">
      <c r="B6110" s="209">
        <v>93594</v>
      </c>
      <c r="C6110" s="116" t="s">
        <v>5923</v>
      </c>
      <c r="D6110" s="116" t="s">
        <v>8316</v>
      </c>
      <c r="E6110" s="208">
        <v>1.05</v>
      </c>
    </row>
    <row r="6111" spans="2:5" ht="50.1" customHeight="1">
      <c r="B6111" s="209">
        <v>93595</v>
      </c>
      <c r="C6111" s="116" t="s">
        <v>5924</v>
      </c>
      <c r="D6111" s="116" t="s">
        <v>8316</v>
      </c>
      <c r="E6111" s="208">
        <v>0.8</v>
      </c>
    </row>
    <row r="6112" spans="2:5" ht="50.1" customHeight="1">
      <c r="B6112" s="209">
        <v>93596</v>
      </c>
      <c r="C6112" s="116" t="s">
        <v>5925</v>
      </c>
      <c r="D6112" s="116" t="s">
        <v>8316</v>
      </c>
      <c r="E6112" s="208">
        <v>0.53</v>
      </c>
    </row>
    <row r="6113" spans="2:5" ht="50.1" customHeight="1">
      <c r="B6113" s="209">
        <v>93597</v>
      </c>
      <c r="C6113" s="116" t="s">
        <v>5926</v>
      </c>
      <c r="D6113" s="116" t="s">
        <v>8316</v>
      </c>
      <c r="E6113" s="208">
        <v>0.94</v>
      </c>
    </row>
    <row r="6114" spans="2:5" ht="50.1" customHeight="1">
      <c r="B6114" s="209">
        <v>93598</v>
      </c>
      <c r="C6114" s="116" t="s">
        <v>5927</v>
      </c>
      <c r="D6114" s="116" t="s">
        <v>8316</v>
      </c>
      <c r="E6114" s="208">
        <v>0.72</v>
      </c>
    </row>
    <row r="6115" spans="2:5" ht="50.1" customHeight="1">
      <c r="B6115" s="209">
        <v>93599</v>
      </c>
      <c r="C6115" s="116" t="s">
        <v>5928</v>
      </c>
      <c r="D6115" s="116" t="s">
        <v>8316</v>
      </c>
      <c r="E6115" s="208">
        <v>0.48</v>
      </c>
    </row>
    <row r="6116" spans="2:5" ht="50.1" customHeight="1">
      <c r="B6116" s="209">
        <v>95425</v>
      </c>
      <c r="C6116" s="116" t="s">
        <v>5929</v>
      </c>
      <c r="D6116" s="116" t="s">
        <v>9009</v>
      </c>
      <c r="E6116" s="208">
        <v>1.22</v>
      </c>
    </row>
    <row r="6117" spans="2:5" ht="50.1" customHeight="1">
      <c r="B6117" s="209">
        <v>95426</v>
      </c>
      <c r="C6117" s="116" t="s">
        <v>5930</v>
      </c>
      <c r="D6117" s="116" t="s">
        <v>9009</v>
      </c>
      <c r="E6117" s="208">
        <v>0.94</v>
      </c>
    </row>
    <row r="6118" spans="2:5" ht="50.1" customHeight="1">
      <c r="B6118" s="209">
        <v>95427</v>
      </c>
      <c r="C6118" s="116" t="s">
        <v>5931</v>
      </c>
      <c r="D6118" s="116" t="s">
        <v>9009</v>
      </c>
      <c r="E6118" s="208">
        <v>0.62</v>
      </c>
    </row>
    <row r="6119" spans="2:5" ht="50.1" customHeight="1">
      <c r="B6119" s="209">
        <v>95428</v>
      </c>
      <c r="C6119" s="116" t="s">
        <v>5932</v>
      </c>
      <c r="D6119" s="116" t="s">
        <v>8316</v>
      </c>
      <c r="E6119" s="208">
        <v>0.81</v>
      </c>
    </row>
    <row r="6120" spans="2:5" ht="50.1" customHeight="1">
      <c r="B6120" s="209">
        <v>95429</v>
      </c>
      <c r="C6120" s="116" t="s">
        <v>5933</v>
      </c>
      <c r="D6120" s="116" t="s">
        <v>8316</v>
      </c>
      <c r="E6120" s="208">
        <v>0.62</v>
      </c>
    </row>
    <row r="6121" spans="2:5" ht="50.1" customHeight="1">
      <c r="B6121" s="209">
        <v>95430</v>
      </c>
      <c r="C6121" s="116" t="s">
        <v>5934</v>
      </c>
      <c r="D6121" s="116" t="s">
        <v>8316</v>
      </c>
      <c r="E6121" s="208">
        <v>0.41</v>
      </c>
    </row>
    <row r="6122" spans="2:5" ht="50.1" customHeight="1">
      <c r="B6122" s="209">
        <v>95875</v>
      </c>
      <c r="C6122" s="116" t="s">
        <v>5935</v>
      </c>
      <c r="D6122" s="116" t="s">
        <v>9009</v>
      </c>
      <c r="E6122" s="208">
        <v>1.1299999999999999</v>
      </c>
    </row>
    <row r="6123" spans="2:5" ht="50.1" customHeight="1">
      <c r="B6123" s="209">
        <v>95876</v>
      </c>
      <c r="C6123" s="116" t="s">
        <v>5936</v>
      </c>
      <c r="D6123" s="116" t="s">
        <v>9009</v>
      </c>
      <c r="E6123" s="208">
        <v>1.01</v>
      </c>
    </row>
    <row r="6124" spans="2:5" ht="50.1" customHeight="1">
      <c r="B6124" s="209">
        <v>95877</v>
      </c>
      <c r="C6124" s="116" t="s">
        <v>5937</v>
      </c>
      <c r="D6124" s="116" t="s">
        <v>9009</v>
      </c>
      <c r="E6124" s="208">
        <v>0.87</v>
      </c>
    </row>
    <row r="6125" spans="2:5" ht="50.1" customHeight="1">
      <c r="B6125" s="209">
        <v>95878</v>
      </c>
      <c r="C6125" s="116" t="s">
        <v>5938</v>
      </c>
      <c r="D6125" s="116" t="s">
        <v>8316</v>
      </c>
      <c r="E6125" s="208">
        <v>0.75</v>
      </c>
    </row>
    <row r="6126" spans="2:5" ht="50.1" customHeight="1">
      <c r="B6126" s="209">
        <v>95879</v>
      </c>
      <c r="C6126" s="116" t="s">
        <v>5939</v>
      </c>
      <c r="D6126" s="116" t="s">
        <v>8316</v>
      </c>
      <c r="E6126" s="208">
        <v>0.68</v>
      </c>
    </row>
    <row r="6127" spans="2:5" ht="50.1" customHeight="1">
      <c r="B6127" s="209">
        <v>95880</v>
      </c>
      <c r="C6127" s="116" t="s">
        <v>5940</v>
      </c>
      <c r="D6127" s="116" t="s">
        <v>8316</v>
      </c>
      <c r="E6127" s="208">
        <v>0.57999999999999996</v>
      </c>
    </row>
    <row r="6128" spans="2:5" ht="50.1" customHeight="1">
      <c r="B6128" s="209">
        <v>93176</v>
      </c>
      <c r="C6128" s="116" t="s">
        <v>5941</v>
      </c>
      <c r="D6128" s="116" t="s">
        <v>8316</v>
      </c>
      <c r="E6128" s="208">
        <v>0.48</v>
      </c>
    </row>
    <row r="6129" spans="2:5" ht="50.1" customHeight="1">
      <c r="B6129" s="209">
        <v>93177</v>
      </c>
      <c r="C6129" s="116" t="s">
        <v>5942</v>
      </c>
      <c r="D6129" s="116" t="s">
        <v>8316</v>
      </c>
      <c r="E6129" s="208">
        <v>1.67</v>
      </c>
    </row>
    <row r="6130" spans="2:5" ht="50.1" customHeight="1">
      <c r="B6130" s="209">
        <v>93178</v>
      </c>
      <c r="C6130" s="116" t="s">
        <v>5943</v>
      </c>
      <c r="D6130" s="116" t="s">
        <v>8316</v>
      </c>
      <c r="E6130" s="208">
        <v>0.54</v>
      </c>
    </row>
    <row r="6131" spans="2:5" ht="50.1" customHeight="1">
      <c r="B6131" s="209">
        <v>93179</v>
      </c>
      <c r="C6131" s="116" t="s">
        <v>5944</v>
      </c>
      <c r="D6131" s="116" t="s">
        <v>8316</v>
      </c>
      <c r="E6131" s="208">
        <v>1.86</v>
      </c>
    </row>
    <row r="6132" spans="2:5" ht="50.1" customHeight="1">
      <c r="B6132" s="116" t="s">
        <v>5945</v>
      </c>
      <c r="C6132" s="116" t="s">
        <v>5946</v>
      </c>
      <c r="D6132" s="116" t="s">
        <v>6465</v>
      </c>
      <c r="E6132" s="208">
        <v>24.45</v>
      </c>
    </row>
    <row r="6133" spans="2:5" ht="50.1" customHeight="1">
      <c r="B6133" s="116" t="s">
        <v>5947</v>
      </c>
      <c r="C6133" s="116" t="s">
        <v>5948</v>
      </c>
      <c r="D6133" s="116" t="s">
        <v>6465</v>
      </c>
      <c r="E6133" s="208">
        <v>24.45</v>
      </c>
    </row>
    <row r="6134" spans="2:5" ht="50.1" customHeight="1">
      <c r="B6134" s="116" t="s">
        <v>5949</v>
      </c>
      <c r="C6134" s="116" t="s">
        <v>5950</v>
      </c>
      <c r="D6134" s="116" t="s">
        <v>6465</v>
      </c>
      <c r="E6134" s="208">
        <v>39.659999999999997</v>
      </c>
    </row>
    <row r="6135" spans="2:5" ht="50.1" customHeight="1">
      <c r="B6135" s="116" t="s">
        <v>5951</v>
      </c>
      <c r="C6135" s="116" t="s">
        <v>5952</v>
      </c>
      <c r="D6135" s="116" t="s">
        <v>6465</v>
      </c>
      <c r="E6135" s="208">
        <v>23.09</v>
      </c>
    </row>
    <row r="6136" spans="2:5" ht="50.1" customHeight="1">
      <c r="B6136" s="116" t="s">
        <v>5953</v>
      </c>
      <c r="C6136" s="116" t="s">
        <v>5954</v>
      </c>
      <c r="D6136" s="116" t="s">
        <v>6465</v>
      </c>
      <c r="E6136" s="208">
        <v>33.61</v>
      </c>
    </row>
    <row r="6137" spans="2:5" ht="50.1" customHeight="1">
      <c r="B6137" s="116" t="s">
        <v>5955</v>
      </c>
      <c r="C6137" s="116" t="s">
        <v>5956</v>
      </c>
      <c r="D6137" s="116" t="s">
        <v>6465</v>
      </c>
      <c r="E6137" s="208">
        <v>49.49</v>
      </c>
    </row>
    <row r="6138" spans="2:5" ht="50.1" customHeight="1">
      <c r="B6138" s="116" t="s">
        <v>5957</v>
      </c>
      <c r="C6138" s="116" t="s">
        <v>5958</v>
      </c>
      <c r="D6138" s="116" t="s">
        <v>6465</v>
      </c>
      <c r="E6138" s="208">
        <v>48.05</v>
      </c>
    </row>
    <row r="6139" spans="2:5" ht="50.1" customHeight="1">
      <c r="B6139" s="116" t="s">
        <v>5959</v>
      </c>
      <c r="C6139" s="116" t="s">
        <v>5960</v>
      </c>
      <c r="D6139" s="116" t="s">
        <v>6465</v>
      </c>
      <c r="E6139" s="208">
        <v>45.88</v>
      </c>
    </row>
    <row r="6140" spans="2:5" ht="50.1" customHeight="1">
      <c r="B6140" s="209">
        <v>85171</v>
      </c>
      <c r="C6140" s="116" t="s">
        <v>5961</v>
      </c>
      <c r="D6140" s="116" t="s">
        <v>6465</v>
      </c>
      <c r="E6140" s="208">
        <v>3.4</v>
      </c>
    </row>
    <row r="6141" spans="2:5" ht="50.1" customHeight="1">
      <c r="B6141" s="116" t="s">
        <v>5962</v>
      </c>
      <c r="C6141" s="116" t="s">
        <v>5963</v>
      </c>
      <c r="D6141" s="116" t="s">
        <v>6287</v>
      </c>
      <c r="E6141" s="208">
        <v>178.2</v>
      </c>
    </row>
    <row r="6142" spans="2:5" ht="50.1" customHeight="1">
      <c r="B6142" s="116" t="s">
        <v>5964</v>
      </c>
      <c r="C6142" s="116" t="s">
        <v>5965</v>
      </c>
      <c r="D6142" s="116" t="s">
        <v>6287</v>
      </c>
      <c r="E6142" s="208">
        <v>113.11</v>
      </c>
    </row>
    <row r="6143" spans="2:5" ht="50.1" customHeight="1">
      <c r="B6143" s="116" t="s">
        <v>5966</v>
      </c>
      <c r="C6143" s="116" t="s">
        <v>5967</v>
      </c>
      <c r="D6143" s="116" t="s">
        <v>6220</v>
      </c>
      <c r="E6143" s="208">
        <v>90.01</v>
      </c>
    </row>
    <row r="6144" spans="2:5" ht="50.1" customHeight="1">
      <c r="B6144" s="209">
        <v>98509</v>
      </c>
      <c r="C6144" s="116" t="s">
        <v>5968</v>
      </c>
      <c r="D6144" s="116" t="s">
        <v>6220</v>
      </c>
      <c r="E6144" s="208">
        <v>35.659999999999997</v>
      </c>
    </row>
    <row r="6145" spans="2:5" ht="50.1" customHeight="1">
      <c r="B6145" s="209">
        <v>98510</v>
      </c>
      <c r="C6145" s="116" t="s">
        <v>5969</v>
      </c>
      <c r="D6145" s="116" t="s">
        <v>6220</v>
      </c>
      <c r="E6145" s="208">
        <v>53.37</v>
      </c>
    </row>
    <row r="6146" spans="2:5" ht="50.1" customHeight="1">
      <c r="B6146" s="209">
        <v>98511</v>
      </c>
      <c r="C6146" s="116" t="s">
        <v>5970</v>
      </c>
      <c r="D6146" s="116" t="s">
        <v>6220</v>
      </c>
      <c r="E6146" s="208">
        <v>101.54</v>
      </c>
    </row>
    <row r="6147" spans="2:5" ht="50.1" customHeight="1">
      <c r="B6147" s="209">
        <v>98516</v>
      </c>
      <c r="C6147" s="116" t="s">
        <v>5971</v>
      </c>
      <c r="D6147" s="116" t="s">
        <v>6220</v>
      </c>
      <c r="E6147" s="208">
        <v>235.68</v>
      </c>
    </row>
    <row r="6148" spans="2:5" ht="50.1" customHeight="1">
      <c r="B6148" s="209">
        <v>98519</v>
      </c>
      <c r="C6148" s="116" t="s">
        <v>5972</v>
      </c>
      <c r="D6148" s="116" t="s">
        <v>6287</v>
      </c>
      <c r="E6148" s="208">
        <v>1.35</v>
      </c>
    </row>
    <row r="6149" spans="2:5" ht="50.1" customHeight="1">
      <c r="B6149" s="209">
        <v>98520</v>
      </c>
      <c r="C6149" s="116" t="s">
        <v>5973</v>
      </c>
      <c r="D6149" s="116" t="s">
        <v>6287</v>
      </c>
      <c r="E6149" s="208">
        <v>2.97</v>
      </c>
    </row>
    <row r="6150" spans="2:5" ht="50.1" customHeight="1">
      <c r="B6150" s="209">
        <v>98521</v>
      </c>
      <c r="C6150" s="116" t="s">
        <v>5974</v>
      </c>
      <c r="D6150" s="116" t="s">
        <v>6287</v>
      </c>
      <c r="E6150" s="208">
        <v>0.23</v>
      </c>
    </row>
    <row r="6151" spans="2:5" ht="50.1" customHeight="1">
      <c r="B6151" s="209">
        <v>98522</v>
      </c>
      <c r="C6151" s="116" t="s">
        <v>5975</v>
      </c>
      <c r="D6151" s="116" t="s">
        <v>6465</v>
      </c>
      <c r="E6151" s="208">
        <v>120.15</v>
      </c>
    </row>
    <row r="6152" spans="2:5" ht="50.1" customHeight="1">
      <c r="B6152" s="209">
        <v>98524</v>
      </c>
      <c r="C6152" s="116" t="s">
        <v>5976</v>
      </c>
      <c r="D6152" s="116" t="s">
        <v>6287</v>
      </c>
      <c r="E6152" s="208">
        <v>2.2400000000000002</v>
      </c>
    </row>
    <row r="6153" spans="2:5" ht="50.1" customHeight="1">
      <c r="B6153" s="209">
        <v>85179</v>
      </c>
      <c r="C6153" s="116" t="s">
        <v>5977</v>
      </c>
      <c r="D6153" s="116" t="s">
        <v>6287</v>
      </c>
      <c r="E6153" s="208">
        <v>12.28</v>
      </c>
    </row>
    <row r="6154" spans="2:5" ht="50.1" customHeight="1">
      <c r="B6154" s="209">
        <v>85180</v>
      </c>
      <c r="C6154" s="116" t="s">
        <v>5978</v>
      </c>
      <c r="D6154" s="116" t="s">
        <v>6287</v>
      </c>
      <c r="E6154" s="208">
        <v>12.28</v>
      </c>
    </row>
    <row r="6155" spans="2:5" ht="50.1" customHeight="1">
      <c r="B6155" s="209">
        <v>98503</v>
      </c>
      <c r="C6155" s="116" t="s">
        <v>5979</v>
      </c>
      <c r="D6155" s="116" t="s">
        <v>6287</v>
      </c>
      <c r="E6155" s="208">
        <v>11.67</v>
      </c>
    </row>
    <row r="6156" spans="2:5" ht="50.1" customHeight="1">
      <c r="B6156" s="209">
        <v>98504</v>
      </c>
      <c r="C6156" s="116" t="s">
        <v>5980</v>
      </c>
      <c r="D6156" s="116" t="s">
        <v>6287</v>
      </c>
      <c r="E6156" s="208">
        <v>7.75</v>
      </c>
    </row>
    <row r="6157" spans="2:5" ht="50.1" customHeight="1">
      <c r="B6157" s="209">
        <v>98505</v>
      </c>
      <c r="C6157" s="116" t="s">
        <v>5981</v>
      </c>
      <c r="D6157" s="116" t="s">
        <v>6287</v>
      </c>
      <c r="E6157" s="208">
        <v>51.26</v>
      </c>
    </row>
    <row r="6158" spans="2:5" ht="50.1" customHeight="1">
      <c r="B6158" s="209">
        <v>85184</v>
      </c>
      <c r="C6158" s="116" t="s">
        <v>5982</v>
      </c>
      <c r="D6158" s="116" t="s">
        <v>6287</v>
      </c>
      <c r="E6158" s="208">
        <v>3.34</v>
      </c>
    </row>
    <row r="6159" spans="2:5" ht="50.1" customHeight="1">
      <c r="B6159" s="209">
        <v>85185</v>
      </c>
      <c r="C6159" s="116" t="s">
        <v>5983</v>
      </c>
      <c r="D6159" s="116" t="s">
        <v>6287</v>
      </c>
      <c r="E6159" s="208">
        <v>4.47</v>
      </c>
    </row>
    <row r="6160" spans="2:5" ht="50.1" customHeight="1">
      <c r="B6160" s="209">
        <v>98525</v>
      </c>
      <c r="C6160" s="116" t="s">
        <v>5984</v>
      </c>
      <c r="D6160" s="116" t="s">
        <v>6287</v>
      </c>
      <c r="E6160" s="208">
        <v>0.26</v>
      </c>
    </row>
    <row r="6161" spans="2:5" ht="50.1" customHeight="1">
      <c r="B6161" s="209">
        <v>98526</v>
      </c>
      <c r="C6161" s="116" t="s">
        <v>5985</v>
      </c>
      <c r="D6161" s="116" t="s">
        <v>6220</v>
      </c>
      <c r="E6161" s="208">
        <v>54.41</v>
      </c>
    </row>
    <row r="6162" spans="2:5" ht="50.1" customHeight="1">
      <c r="B6162" s="209">
        <v>98527</v>
      </c>
      <c r="C6162" s="116" t="s">
        <v>5986</v>
      </c>
      <c r="D6162" s="116" t="s">
        <v>6220</v>
      </c>
      <c r="E6162" s="208">
        <v>117.14</v>
      </c>
    </row>
    <row r="6163" spans="2:5" ht="50.1" customHeight="1">
      <c r="B6163" s="209">
        <v>98528</v>
      </c>
      <c r="C6163" s="116" t="s">
        <v>5987</v>
      </c>
      <c r="D6163" s="116" t="s">
        <v>6220</v>
      </c>
      <c r="E6163" s="208">
        <v>171.3</v>
      </c>
    </row>
    <row r="6164" spans="2:5" ht="50.1" customHeight="1">
      <c r="B6164" s="209">
        <v>98529</v>
      </c>
      <c r="C6164" s="116" t="s">
        <v>5988</v>
      </c>
      <c r="D6164" s="116" t="s">
        <v>6220</v>
      </c>
      <c r="E6164" s="208">
        <v>48.32</v>
      </c>
    </row>
    <row r="6165" spans="2:5" ht="50.1" customHeight="1">
      <c r="B6165" s="209">
        <v>98530</v>
      </c>
      <c r="C6165" s="116" t="s">
        <v>5989</v>
      </c>
      <c r="D6165" s="116" t="s">
        <v>6220</v>
      </c>
      <c r="E6165" s="208">
        <v>86.07</v>
      </c>
    </row>
    <row r="6166" spans="2:5" ht="50.1" customHeight="1">
      <c r="B6166" s="209">
        <v>98531</v>
      </c>
      <c r="C6166" s="116" t="s">
        <v>5990</v>
      </c>
      <c r="D6166" s="116" t="s">
        <v>6220</v>
      </c>
      <c r="E6166" s="208">
        <v>187.47</v>
      </c>
    </row>
    <row r="6167" spans="2:5" ht="50.1" customHeight="1">
      <c r="B6167" s="209">
        <v>98532</v>
      </c>
      <c r="C6167" s="116" t="s">
        <v>5991</v>
      </c>
      <c r="D6167" s="116" t="s">
        <v>6220</v>
      </c>
      <c r="E6167" s="208">
        <v>66.41</v>
      </c>
    </row>
    <row r="6168" spans="2:5" ht="50.1" customHeight="1">
      <c r="B6168" s="209">
        <v>98533</v>
      </c>
      <c r="C6168" s="116" t="s">
        <v>5992</v>
      </c>
      <c r="D6168" s="116" t="s">
        <v>6220</v>
      </c>
      <c r="E6168" s="208">
        <v>182.21</v>
      </c>
    </row>
    <row r="6169" spans="2:5" ht="50.1" customHeight="1">
      <c r="B6169" s="209">
        <v>98534</v>
      </c>
      <c r="C6169" s="116" t="s">
        <v>5993</v>
      </c>
      <c r="D6169" s="116" t="s">
        <v>6220</v>
      </c>
      <c r="E6169" s="208">
        <v>466.42</v>
      </c>
    </row>
    <row r="6170" spans="2:5" ht="50.1" customHeight="1">
      <c r="B6170" s="209">
        <v>98535</v>
      </c>
      <c r="C6170" s="116" t="s">
        <v>5994</v>
      </c>
      <c r="D6170" s="116" t="s">
        <v>6220</v>
      </c>
      <c r="E6170" s="208">
        <v>738.92</v>
      </c>
    </row>
    <row r="6171" spans="2:5" ht="50.1" customHeight="1">
      <c r="B6171" s="209">
        <v>88238</v>
      </c>
      <c r="C6171" s="116" t="s">
        <v>5995</v>
      </c>
      <c r="D6171" s="116" t="s">
        <v>23</v>
      </c>
      <c r="E6171" s="208">
        <v>14.02</v>
      </c>
    </row>
    <row r="6172" spans="2:5" ht="50.1" customHeight="1">
      <c r="B6172" s="209">
        <v>88239</v>
      </c>
      <c r="C6172" s="116" t="s">
        <v>5996</v>
      </c>
      <c r="D6172" s="116" t="s">
        <v>23</v>
      </c>
      <c r="E6172" s="208">
        <v>15.34</v>
      </c>
    </row>
    <row r="6173" spans="2:5" ht="50.1" customHeight="1">
      <c r="B6173" s="209">
        <v>88240</v>
      </c>
      <c r="C6173" s="116" t="s">
        <v>5997</v>
      </c>
      <c r="D6173" s="116" t="s">
        <v>23</v>
      </c>
      <c r="E6173" s="208">
        <v>13.8</v>
      </c>
    </row>
    <row r="6174" spans="2:5" ht="50.1" customHeight="1">
      <c r="B6174" s="209">
        <v>88241</v>
      </c>
      <c r="C6174" s="116" t="s">
        <v>5998</v>
      </c>
      <c r="D6174" s="116" t="s">
        <v>23</v>
      </c>
      <c r="E6174" s="208">
        <v>14.38</v>
      </c>
    </row>
    <row r="6175" spans="2:5" ht="50.1" customHeight="1">
      <c r="B6175" s="209">
        <v>88242</v>
      </c>
      <c r="C6175" s="116" t="s">
        <v>5999</v>
      </c>
      <c r="D6175" s="116" t="s">
        <v>23</v>
      </c>
      <c r="E6175" s="208">
        <v>13.99</v>
      </c>
    </row>
    <row r="6176" spans="2:5" ht="50.1" customHeight="1">
      <c r="B6176" s="209">
        <v>88243</v>
      </c>
      <c r="C6176" s="116" t="s">
        <v>6000</v>
      </c>
      <c r="D6176" s="116" t="s">
        <v>23</v>
      </c>
      <c r="E6176" s="208">
        <v>16.149999999999999</v>
      </c>
    </row>
    <row r="6177" spans="2:5" ht="50.1" customHeight="1">
      <c r="B6177" s="209">
        <v>88245</v>
      </c>
      <c r="C6177" s="116" t="s">
        <v>6001</v>
      </c>
      <c r="D6177" s="116" t="s">
        <v>23</v>
      </c>
      <c r="E6177" s="208">
        <v>18.440000000000001</v>
      </c>
    </row>
    <row r="6178" spans="2:5" ht="50.1" customHeight="1">
      <c r="B6178" s="209">
        <v>88246</v>
      </c>
      <c r="C6178" s="116" t="s">
        <v>6002</v>
      </c>
      <c r="D6178" s="116" t="s">
        <v>23</v>
      </c>
      <c r="E6178" s="208">
        <v>17.62</v>
      </c>
    </row>
    <row r="6179" spans="2:5" ht="50.1" customHeight="1">
      <c r="B6179" s="209">
        <v>88247</v>
      </c>
      <c r="C6179" s="116" t="s">
        <v>6003</v>
      </c>
      <c r="D6179" s="116" t="s">
        <v>23</v>
      </c>
      <c r="E6179" s="208">
        <v>14.37</v>
      </c>
    </row>
    <row r="6180" spans="2:5" ht="50.1" customHeight="1">
      <c r="B6180" s="209">
        <v>88248</v>
      </c>
      <c r="C6180" s="116" t="s">
        <v>6004</v>
      </c>
      <c r="D6180" s="116" t="s">
        <v>23</v>
      </c>
      <c r="E6180" s="208">
        <v>13.87</v>
      </c>
    </row>
    <row r="6181" spans="2:5" ht="50.1" customHeight="1">
      <c r="B6181" s="209">
        <v>88249</v>
      </c>
      <c r="C6181" s="116" t="s">
        <v>6005</v>
      </c>
      <c r="D6181" s="116" t="s">
        <v>23</v>
      </c>
      <c r="E6181" s="208">
        <v>22.79</v>
      </c>
    </row>
    <row r="6182" spans="2:5" ht="50.1" customHeight="1">
      <c r="B6182" s="209">
        <v>88250</v>
      </c>
      <c r="C6182" s="116" t="s">
        <v>6006</v>
      </c>
      <c r="D6182" s="116" t="s">
        <v>23</v>
      </c>
      <c r="E6182" s="208">
        <v>14.73</v>
      </c>
    </row>
    <row r="6183" spans="2:5" ht="50.1" customHeight="1">
      <c r="B6183" s="209">
        <v>88251</v>
      </c>
      <c r="C6183" s="116" t="s">
        <v>6007</v>
      </c>
      <c r="D6183" s="116" t="s">
        <v>23</v>
      </c>
      <c r="E6183" s="208">
        <v>14.77</v>
      </c>
    </row>
    <row r="6184" spans="2:5" ht="50.1" customHeight="1">
      <c r="B6184" s="209">
        <v>88252</v>
      </c>
      <c r="C6184" s="116" t="s">
        <v>6008</v>
      </c>
      <c r="D6184" s="116" t="s">
        <v>23</v>
      </c>
      <c r="E6184" s="208">
        <v>14.03</v>
      </c>
    </row>
    <row r="6185" spans="2:5" ht="50.1" customHeight="1">
      <c r="B6185" s="209">
        <v>88253</v>
      </c>
      <c r="C6185" s="116" t="s">
        <v>6009</v>
      </c>
      <c r="D6185" s="116" t="s">
        <v>23</v>
      </c>
      <c r="E6185" s="208">
        <v>15.32</v>
      </c>
    </row>
    <row r="6186" spans="2:5" ht="50.1" customHeight="1">
      <c r="B6186" s="209">
        <v>88255</v>
      </c>
      <c r="C6186" s="116" t="s">
        <v>6010</v>
      </c>
      <c r="D6186" s="116" t="s">
        <v>23</v>
      </c>
      <c r="E6186" s="208">
        <v>25.36</v>
      </c>
    </row>
    <row r="6187" spans="2:5" ht="50.1" customHeight="1">
      <c r="B6187" s="209">
        <v>88256</v>
      </c>
      <c r="C6187" s="116" t="s">
        <v>6011</v>
      </c>
      <c r="D6187" s="116" t="s">
        <v>23</v>
      </c>
      <c r="E6187" s="208">
        <v>20.27</v>
      </c>
    </row>
    <row r="6188" spans="2:5" ht="50.1" customHeight="1">
      <c r="B6188" s="209">
        <v>88257</v>
      </c>
      <c r="C6188" s="116" t="s">
        <v>6012</v>
      </c>
      <c r="D6188" s="116" t="s">
        <v>23</v>
      </c>
      <c r="E6188" s="208">
        <v>15.01</v>
      </c>
    </row>
    <row r="6189" spans="2:5" ht="50.1" customHeight="1">
      <c r="B6189" s="209">
        <v>88258</v>
      </c>
      <c r="C6189" s="116" t="s">
        <v>6013</v>
      </c>
      <c r="D6189" s="116" t="s">
        <v>23</v>
      </c>
      <c r="E6189" s="208">
        <v>16.46</v>
      </c>
    </row>
    <row r="6190" spans="2:5" ht="50.1" customHeight="1">
      <c r="B6190" s="209">
        <v>88259</v>
      </c>
      <c r="C6190" s="116" t="s">
        <v>6014</v>
      </c>
      <c r="D6190" s="116" t="s">
        <v>23</v>
      </c>
      <c r="E6190" s="208">
        <v>21.7</v>
      </c>
    </row>
    <row r="6191" spans="2:5" ht="50.1" customHeight="1">
      <c r="B6191" s="209">
        <v>88260</v>
      </c>
      <c r="C6191" s="116" t="s">
        <v>6015</v>
      </c>
      <c r="D6191" s="116" t="s">
        <v>23</v>
      </c>
      <c r="E6191" s="208">
        <v>14.06</v>
      </c>
    </row>
    <row r="6192" spans="2:5" ht="50.1" customHeight="1">
      <c r="B6192" s="209">
        <v>88261</v>
      </c>
      <c r="C6192" s="116" t="s">
        <v>6016</v>
      </c>
      <c r="D6192" s="116" t="s">
        <v>23</v>
      </c>
      <c r="E6192" s="208">
        <v>16.68</v>
      </c>
    </row>
    <row r="6193" spans="2:5" ht="50.1" customHeight="1">
      <c r="B6193" s="209">
        <v>88262</v>
      </c>
      <c r="C6193" s="116" t="s">
        <v>6017</v>
      </c>
      <c r="D6193" s="116" t="s">
        <v>23</v>
      </c>
      <c r="E6193" s="208">
        <v>18.420000000000002</v>
      </c>
    </row>
    <row r="6194" spans="2:5" ht="50.1" customHeight="1">
      <c r="B6194" s="209">
        <v>88263</v>
      </c>
      <c r="C6194" s="116" t="s">
        <v>6018</v>
      </c>
      <c r="D6194" s="116" t="s">
        <v>23</v>
      </c>
      <c r="E6194" s="208">
        <v>14.16</v>
      </c>
    </row>
    <row r="6195" spans="2:5" ht="50.1" customHeight="1">
      <c r="B6195" s="209">
        <v>88264</v>
      </c>
      <c r="C6195" s="116" t="s">
        <v>6019</v>
      </c>
      <c r="D6195" s="116" t="s">
        <v>23</v>
      </c>
      <c r="E6195" s="208">
        <v>18.8</v>
      </c>
    </row>
    <row r="6196" spans="2:5" ht="50.1" customHeight="1">
      <c r="B6196" s="209">
        <v>88265</v>
      </c>
      <c r="C6196" s="116" t="s">
        <v>6020</v>
      </c>
      <c r="D6196" s="116" t="s">
        <v>23</v>
      </c>
      <c r="E6196" s="208">
        <v>18.899999999999999</v>
      </c>
    </row>
    <row r="6197" spans="2:5" ht="50.1" customHeight="1">
      <c r="B6197" s="209">
        <v>88266</v>
      </c>
      <c r="C6197" s="116" t="s">
        <v>6021</v>
      </c>
      <c r="D6197" s="116" t="s">
        <v>23</v>
      </c>
      <c r="E6197" s="208">
        <v>20.89</v>
      </c>
    </row>
    <row r="6198" spans="2:5" ht="50.1" customHeight="1">
      <c r="B6198" s="209">
        <v>88267</v>
      </c>
      <c r="C6198" s="116" t="s">
        <v>6022</v>
      </c>
      <c r="D6198" s="116" t="s">
        <v>23</v>
      </c>
      <c r="E6198" s="208">
        <v>18.170000000000002</v>
      </c>
    </row>
    <row r="6199" spans="2:5" ht="50.1" customHeight="1">
      <c r="B6199" s="209">
        <v>88268</v>
      </c>
      <c r="C6199" s="116" t="s">
        <v>6023</v>
      </c>
      <c r="D6199" s="116" t="s">
        <v>23</v>
      </c>
      <c r="E6199" s="208">
        <v>19.170000000000002</v>
      </c>
    </row>
    <row r="6200" spans="2:5" ht="50.1" customHeight="1">
      <c r="B6200" s="209">
        <v>88269</v>
      </c>
      <c r="C6200" s="116" t="s">
        <v>6024</v>
      </c>
      <c r="D6200" s="116" t="s">
        <v>23</v>
      </c>
      <c r="E6200" s="208">
        <v>18.440000000000001</v>
      </c>
    </row>
    <row r="6201" spans="2:5" ht="50.1" customHeight="1">
      <c r="B6201" s="209">
        <v>88270</v>
      </c>
      <c r="C6201" s="116" t="s">
        <v>6025</v>
      </c>
      <c r="D6201" s="116" t="s">
        <v>23</v>
      </c>
      <c r="E6201" s="208">
        <v>18.55</v>
      </c>
    </row>
    <row r="6202" spans="2:5" ht="50.1" customHeight="1">
      <c r="B6202" s="209">
        <v>88272</v>
      </c>
      <c r="C6202" s="116" t="s">
        <v>6026</v>
      </c>
      <c r="D6202" s="116" t="s">
        <v>23</v>
      </c>
      <c r="E6202" s="208">
        <v>17.46</v>
      </c>
    </row>
    <row r="6203" spans="2:5" ht="50.1" customHeight="1">
      <c r="B6203" s="209">
        <v>88273</v>
      </c>
      <c r="C6203" s="116" t="s">
        <v>6027</v>
      </c>
      <c r="D6203" s="116" t="s">
        <v>23</v>
      </c>
      <c r="E6203" s="208">
        <v>18.78</v>
      </c>
    </row>
    <row r="6204" spans="2:5" ht="50.1" customHeight="1">
      <c r="B6204" s="209">
        <v>88274</v>
      </c>
      <c r="C6204" s="116" t="s">
        <v>6028</v>
      </c>
      <c r="D6204" s="116" t="s">
        <v>23</v>
      </c>
      <c r="E6204" s="208">
        <v>18.8</v>
      </c>
    </row>
    <row r="6205" spans="2:5" ht="50.1" customHeight="1">
      <c r="B6205" s="209">
        <v>88275</v>
      </c>
      <c r="C6205" s="116" t="s">
        <v>6029</v>
      </c>
      <c r="D6205" s="116" t="s">
        <v>23</v>
      </c>
      <c r="E6205" s="208">
        <v>23.43</v>
      </c>
    </row>
    <row r="6206" spans="2:5" ht="50.1" customHeight="1">
      <c r="B6206" s="209">
        <v>88277</v>
      </c>
      <c r="C6206" s="116" t="s">
        <v>6030</v>
      </c>
      <c r="D6206" s="116" t="s">
        <v>23</v>
      </c>
      <c r="E6206" s="208">
        <v>19.329999999999998</v>
      </c>
    </row>
    <row r="6207" spans="2:5" ht="50.1" customHeight="1">
      <c r="B6207" s="209">
        <v>88278</v>
      </c>
      <c r="C6207" s="116" t="s">
        <v>6031</v>
      </c>
      <c r="D6207" s="116" t="s">
        <v>23</v>
      </c>
      <c r="E6207" s="208">
        <v>17.600000000000001</v>
      </c>
    </row>
    <row r="6208" spans="2:5" ht="50.1" customHeight="1">
      <c r="B6208" s="209">
        <v>88279</v>
      </c>
      <c r="C6208" s="116" t="s">
        <v>6032</v>
      </c>
      <c r="D6208" s="116" t="s">
        <v>23</v>
      </c>
      <c r="E6208" s="208">
        <v>20.100000000000001</v>
      </c>
    </row>
    <row r="6209" spans="2:5" ht="50.1" customHeight="1">
      <c r="B6209" s="209">
        <v>88281</v>
      </c>
      <c r="C6209" s="116" t="s">
        <v>6033</v>
      </c>
      <c r="D6209" s="116" t="s">
        <v>23</v>
      </c>
      <c r="E6209" s="208">
        <v>16.95</v>
      </c>
    </row>
    <row r="6210" spans="2:5" ht="50.1" customHeight="1">
      <c r="B6210" s="209">
        <v>88282</v>
      </c>
      <c r="C6210" s="116" t="s">
        <v>6034</v>
      </c>
      <c r="D6210" s="116" t="s">
        <v>23</v>
      </c>
      <c r="E6210" s="208">
        <v>17.809999999999999</v>
      </c>
    </row>
    <row r="6211" spans="2:5" ht="50.1" customHeight="1">
      <c r="B6211" s="209">
        <v>88283</v>
      </c>
      <c r="C6211" s="116" t="s">
        <v>6035</v>
      </c>
      <c r="D6211" s="116" t="s">
        <v>23</v>
      </c>
      <c r="E6211" s="208">
        <v>22.76</v>
      </c>
    </row>
    <row r="6212" spans="2:5" ht="50.1" customHeight="1">
      <c r="B6212" s="209">
        <v>88284</v>
      </c>
      <c r="C6212" s="116" t="s">
        <v>6036</v>
      </c>
      <c r="D6212" s="116" t="s">
        <v>23</v>
      </c>
      <c r="E6212" s="208">
        <v>16.39</v>
      </c>
    </row>
    <row r="6213" spans="2:5" ht="50.1" customHeight="1">
      <c r="B6213" s="209">
        <v>88285</v>
      </c>
      <c r="C6213" s="116" t="s">
        <v>6037</v>
      </c>
      <c r="D6213" s="116" t="s">
        <v>23</v>
      </c>
      <c r="E6213" s="208">
        <v>20.45</v>
      </c>
    </row>
    <row r="6214" spans="2:5" ht="50.1" customHeight="1">
      <c r="B6214" s="209">
        <v>88286</v>
      </c>
      <c r="C6214" s="116" t="s">
        <v>6038</v>
      </c>
      <c r="D6214" s="116" t="s">
        <v>23</v>
      </c>
      <c r="E6214" s="208">
        <v>18.399999999999999</v>
      </c>
    </row>
    <row r="6215" spans="2:5" ht="50.1" customHeight="1">
      <c r="B6215" s="209">
        <v>88288</v>
      </c>
      <c r="C6215" s="116" t="s">
        <v>6039</v>
      </c>
      <c r="D6215" s="116" t="s">
        <v>23</v>
      </c>
      <c r="E6215" s="208">
        <v>18.53</v>
      </c>
    </row>
    <row r="6216" spans="2:5" ht="50.1" customHeight="1">
      <c r="B6216" s="209">
        <v>88291</v>
      </c>
      <c r="C6216" s="116" t="s">
        <v>6040</v>
      </c>
      <c r="D6216" s="116" t="s">
        <v>23</v>
      </c>
      <c r="E6216" s="208">
        <v>16.38</v>
      </c>
    </row>
    <row r="6217" spans="2:5" ht="50.1" customHeight="1">
      <c r="B6217" s="209">
        <v>88292</v>
      </c>
      <c r="C6217" s="116" t="s">
        <v>6041</v>
      </c>
      <c r="D6217" s="116" t="s">
        <v>23</v>
      </c>
      <c r="E6217" s="208">
        <v>17.29</v>
      </c>
    </row>
    <row r="6218" spans="2:5" ht="50.1" customHeight="1">
      <c r="B6218" s="209">
        <v>88293</v>
      </c>
      <c r="C6218" s="116" t="s">
        <v>6042</v>
      </c>
      <c r="D6218" s="116" t="s">
        <v>23</v>
      </c>
      <c r="E6218" s="208">
        <v>19.47</v>
      </c>
    </row>
    <row r="6219" spans="2:5" ht="50.1" customHeight="1">
      <c r="B6219" s="209">
        <v>88294</v>
      </c>
      <c r="C6219" s="116" t="s">
        <v>6043</v>
      </c>
      <c r="D6219" s="116" t="s">
        <v>23</v>
      </c>
      <c r="E6219" s="208">
        <v>21.09</v>
      </c>
    </row>
    <row r="6220" spans="2:5" ht="50.1" customHeight="1">
      <c r="B6220" s="209">
        <v>88295</v>
      </c>
      <c r="C6220" s="116" t="s">
        <v>6044</v>
      </c>
      <c r="D6220" s="116" t="s">
        <v>23</v>
      </c>
      <c r="E6220" s="208">
        <v>17.66</v>
      </c>
    </row>
    <row r="6221" spans="2:5" ht="50.1" customHeight="1">
      <c r="B6221" s="209">
        <v>88296</v>
      </c>
      <c r="C6221" s="116" t="s">
        <v>6045</v>
      </c>
      <c r="D6221" s="116" t="s">
        <v>23</v>
      </c>
      <c r="E6221" s="208">
        <v>16.68</v>
      </c>
    </row>
    <row r="6222" spans="2:5" ht="50.1" customHeight="1">
      <c r="B6222" s="209">
        <v>88297</v>
      </c>
      <c r="C6222" s="116" t="s">
        <v>6046</v>
      </c>
      <c r="D6222" s="116" t="s">
        <v>23</v>
      </c>
      <c r="E6222" s="208">
        <v>18.440000000000001</v>
      </c>
    </row>
    <row r="6223" spans="2:5" ht="50.1" customHeight="1">
      <c r="B6223" s="209">
        <v>88298</v>
      </c>
      <c r="C6223" s="116" t="s">
        <v>6047</v>
      </c>
      <c r="D6223" s="116" t="s">
        <v>23</v>
      </c>
      <c r="E6223" s="208">
        <v>15.78</v>
      </c>
    </row>
    <row r="6224" spans="2:5" ht="50.1" customHeight="1">
      <c r="B6224" s="209">
        <v>88299</v>
      </c>
      <c r="C6224" s="116" t="s">
        <v>6048</v>
      </c>
      <c r="D6224" s="116" t="s">
        <v>23</v>
      </c>
      <c r="E6224" s="208">
        <v>19.739999999999998</v>
      </c>
    </row>
    <row r="6225" spans="2:5" ht="50.1" customHeight="1">
      <c r="B6225" s="209">
        <v>88300</v>
      </c>
      <c r="C6225" s="116" t="s">
        <v>6049</v>
      </c>
      <c r="D6225" s="116" t="s">
        <v>23</v>
      </c>
      <c r="E6225" s="208">
        <v>23.54</v>
      </c>
    </row>
    <row r="6226" spans="2:5" ht="50.1" customHeight="1">
      <c r="B6226" s="209">
        <v>88301</v>
      </c>
      <c r="C6226" s="116" t="s">
        <v>6050</v>
      </c>
      <c r="D6226" s="116" t="s">
        <v>23</v>
      </c>
      <c r="E6226" s="208">
        <v>20.96</v>
      </c>
    </row>
    <row r="6227" spans="2:5" ht="50.1" customHeight="1">
      <c r="B6227" s="209">
        <v>88302</v>
      </c>
      <c r="C6227" s="116" t="s">
        <v>6051</v>
      </c>
      <c r="D6227" s="116" t="s">
        <v>23</v>
      </c>
      <c r="E6227" s="208">
        <v>20.29</v>
      </c>
    </row>
    <row r="6228" spans="2:5" ht="50.1" customHeight="1">
      <c r="B6228" s="209">
        <v>88303</v>
      </c>
      <c r="C6228" s="116" t="s">
        <v>6052</v>
      </c>
      <c r="D6228" s="116" t="s">
        <v>23</v>
      </c>
      <c r="E6228" s="208">
        <v>16.309999999999999</v>
      </c>
    </row>
    <row r="6229" spans="2:5" ht="50.1" customHeight="1">
      <c r="B6229" s="209">
        <v>88304</v>
      </c>
      <c r="C6229" s="116" t="s">
        <v>6053</v>
      </c>
      <c r="D6229" s="116" t="s">
        <v>23</v>
      </c>
      <c r="E6229" s="208">
        <v>17.84</v>
      </c>
    </row>
    <row r="6230" spans="2:5" ht="50.1" customHeight="1">
      <c r="B6230" s="209">
        <v>88306</v>
      </c>
      <c r="C6230" s="116" t="s">
        <v>6054</v>
      </c>
      <c r="D6230" s="116" t="s">
        <v>23</v>
      </c>
      <c r="E6230" s="208">
        <v>23.75</v>
      </c>
    </row>
    <row r="6231" spans="2:5" ht="50.1" customHeight="1">
      <c r="B6231" s="209">
        <v>88307</v>
      </c>
      <c r="C6231" s="116" t="s">
        <v>6055</v>
      </c>
      <c r="D6231" s="116" t="s">
        <v>23</v>
      </c>
      <c r="E6231" s="208">
        <v>21.41</v>
      </c>
    </row>
    <row r="6232" spans="2:5" ht="50.1" customHeight="1">
      <c r="B6232" s="209">
        <v>88308</v>
      </c>
      <c r="C6232" s="116" t="s">
        <v>6056</v>
      </c>
      <c r="D6232" s="116" t="s">
        <v>23</v>
      </c>
      <c r="E6232" s="208">
        <v>20.27</v>
      </c>
    </row>
    <row r="6233" spans="2:5" ht="50.1" customHeight="1">
      <c r="B6233" s="209">
        <v>88309</v>
      </c>
      <c r="C6233" s="116" t="s">
        <v>6057</v>
      </c>
      <c r="D6233" s="116" t="s">
        <v>23</v>
      </c>
      <c r="E6233" s="208">
        <v>18.57</v>
      </c>
    </row>
    <row r="6234" spans="2:5" ht="50.1" customHeight="1">
      <c r="B6234" s="209">
        <v>88310</v>
      </c>
      <c r="C6234" s="116" t="s">
        <v>6058</v>
      </c>
      <c r="D6234" s="116" t="s">
        <v>23</v>
      </c>
      <c r="E6234" s="208">
        <v>19.690000000000001</v>
      </c>
    </row>
    <row r="6235" spans="2:5" ht="50.1" customHeight="1">
      <c r="B6235" s="209">
        <v>88311</v>
      </c>
      <c r="C6235" s="116" t="s">
        <v>6059</v>
      </c>
      <c r="D6235" s="116" t="s">
        <v>23</v>
      </c>
      <c r="E6235" s="208">
        <v>19.690000000000001</v>
      </c>
    </row>
    <row r="6236" spans="2:5" ht="50.1" customHeight="1">
      <c r="B6236" s="209">
        <v>88312</v>
      </c>
      <c r="C6236" s="116" t="s">
        <v>6060</v>
      </c>
      <c r="D6236" s="116" t="s">
        <v>23</v>
      </c>
      <c r="E6236" s="208">
        <v>20.79</v>
      </c>
    </row>
    <row r="6237" spans="2:5" ht="50.1" customHeight="1">
      <c r="B6237" s="209">
        <v>88313</v>
      </c>
      <c r="C6237" s="116" t="s">
        <v>6061</v>
      </c>
      <c r="D6237" s="116" t="s">
        <v>23</v>
      </c>
      <c r="E6237" s="208">
        <v>16.739999999999998</v>
      </c>
    </row>
    <row r="6238" spans="2:5" ht="50.1" customHeight="1">
      <c r="B6238" s="209">
        <v>88314</v>
      </c>
      <c r="C6238" s="116" t="s">
        <v>6062</v>
      </c>
      <c r="D6238" s="116" t="s">
        <v>23</v>
      </c>
      <c r="E6238" s="208">
        <v>14.67</v>
      </c>
    </row>
    <row r="6239" spans="2:5" ht="50.1" customHeight="1">
      <c r="B6239" s="209">
        <v>88315</v>
      </c>
      <c r="C6239" s="116" t="s">
        <v>6063</v>
      </c>
      <c r="D6239" s="116" t="s">
        <v>23</v>
      </c>
      <c r="E6239" s="208">
        <v>18.46</v>
      </c>
    </row>
    <row r="6240" spans="2:5" ht="50.1" customHeight="1">
      <c r="B6240" s="209">
        <v>88316</v>
      </c>
      <c r="C6240" s="116" t="s">
        <v>6064</v>
      </c>
      <c r="D6240" s="116" t="s">
        <v>23</v>
      </c>
      <c r="E6240" s="208">
        <v>13.38</v>
      </c>
    </row>
    <row r="6241" spans="2:5" ht="50.1" customHeight="1">
      <c r="B6241" s="209">
        <v>88317</v>
      </c>
      <c r="C6241" s="116" t="s">
        <v>6065</v>
      </c>
      <c r="D6241" s="116" t="s">
        <v>23</v>
      </c>
      <c r="E6241" s="208">
        <v>19.23</v>
      </c>
    </row>
    <row r="6242" spans="2:5" ht="50.1" customHeight="1">
      <c r="B6242" s="209">
        <v>88318</v>
      </c>
      <c r="C6242" s="116" t="s">
        <v>6066</v>
      </c>
      <c r="D6242" s="116" t="s">
        <v>23</v>
      </c>
      <c r="E6242" s="208">
        <v>22.01</v>
      </c>
    </row>
    <row r="6243" spans="2:5" ht="50.1" customHeight="1">
      <c r="B6243" s="209">
        <v>88320</v>
      </c>
      <c r="C6243" s="116" t="s">
        <v>6067</v>
      </c>
      <c r="D6243" s="116" t="s">
        <v>23</v>
      </c>
      <c r="E6243" s="208">
        <v>21.74</v>
      </c>
    </row>
    <row r="6244" spans="2:5" ht="50.1" customHeight="1">
      <c r="B6244" s="209">
        <v>88321</v>
      </c>
      <c r="C6244" s="116" t="s">
        <v>6068</v>
      </c>
      <c r="D6244" s="116" t="s">
        <v>23</v>
      </c>
      <c r="E6244" s="208">
        <v>27.65</v>
      </c>
    </row>
    <row r="6245" spans="2:5" ht="50.1" customHeight="1">
      <c r="B6245" s="209">
        <v>88322</v>
      </c>
      <c r="C6245" s="116" t="s">
        <v>6069</v>
      </c>
      <c r="D6245" s="116" t="s">
        <v>23</v>
      </c>
      <c r="E6245" s="208">
        <v>27.92</v>
      </c>
    </row>
    <row r="6246" spans="2:5" ht="50.1" customHeight="1">
      <c r="B6246" s="209">
        <v>88323</v>
      </c>
      <c r="C6246" s="116" t="s">
        <v>6070</v>
      </c>
      <c r="D6246" s="116" t="s">
        <v>23</v>
      </c>
      <c r="E6246" s="208">
        <v>20.190000000000001</v>
      </c>
    </row>
    <row r="6247" spans="2:5" ht="50.1" customHeight="1">
      <c r="B6247" s="209">
        <v>88324</v>
      </c>
      <c r="C6247" s="116" t="s">
        <v>6071</v>
      </c>
      <c r="D6247" s="116" t="s">
        <v>23</v>
      </c>
      <c r="E6247" s="208">
        <v>19.21</v>
      </c>
    </row>
    <row r="6248" spans="2:5" ht="50.1" customHeight="1">
      <c r="B6248" s="209">
        <v>88325</v>
      </c>
      <c r="C6248" s="116" t="s">
        <v>6072</v>
      </c>
      <c r="D6248" s="116" t="s">
        <v>23</v>
      </c>
      <c r="E6248" s="208">
        <v>15.73</v>
      </c>
    </row>
    <row r="6249" spans="2:5" ht="50.1" customHeight="1">
      <c r="B6249" s="209">
        <v>88326</v>
      </c>
      <c r="C6249" s="116" t="s">
        <v>6073</v>
      </c>
      <c r="D6249" s="116" t="s">
        <v>23</v>
      </c>
      <c r="E6249" s="208">
        <v>17.329999999999998</v>
      </c>
    </row>
    <row r="6250" spans="2:5" ht="50.1" customHeight="1">
      <c r="B6250" s="209">
        <v>88377</v>
      </c>
      <c r="C6250" s="116" t="s">
        <v>6074</v>
      </c>
      <c r="D6250" s="116" t="s">
        <v>23</v>
      </c>
      <c r="E6250" s="208">
        <v>15.91</v>
      </c>
    </row>
    <row r="6251" spans="2:5" ht="50.1" customHeight="1">
      <c r="B6251" s="209">
        <v>88441</v>
      </c>
      <c r="C6251" s="116" t="s">
        <v>6075</v>
      </c>
      <c r="D6251" s="116" t="s">
        <v>23</v>
      </c>
      <c r="E6251" s="208">
        <v>17.91</v>
      </c>
    </row>
    <row r="6252" spans="2:5" ht="50.1" customHeight="1">
      <c r="B6252" s="209">
        <v>88597</v>
      </c>
      <c r="C6252" s="116" t="s">
        <v>6076</v>
      </c>
      <c r="D6252" s="116" t="s">
        <v>23</v>
      </c>
      <c r="E6252" s="208">
        <v>52.75</v>
      </c>
    </row>
    <row r="6253" spans="2:5" ht="50.1" customHeight="1">
      <c r="B6253" s="209">
        <v>90766</v>
      </c>
      <c r="C6253" s="116" t="s">
        <v>6077</v>
      </c>
      <c r="D6253" s="116" t="s">
        <v>23</v>
      </c>
      <c r="E6253" s="208">
        <v>18.809999999999999</v>
      </c>
    </row>
    <row r="6254" spans="2:5" ht="50.1" customHeight="1">
      <c r="B6254" s="209">
        <v>90767</v>
      </c>
      <c r="C6254" s="116" t="s">
        <v>6078</v>
      </c>
      <c r="D6254" s="116" t="s">
        <v>23</v>
      </c>
      <c r="E6254" s="208">
        <v>18.63</v>
      </c>
    </row>
    <row r="6255" spans="2:5" ht="50.1" customHeight="1">
      <c r="B6255" s="209">
        <v>90768</v>
      </c>
      <c r="C6255" s="116" t="s">
        <v>6079</v>
      </c>
      <c r="D6255" s="116" t="s">
        <v>23</v>
      </c>
      <c r="E6255" s="208">
        <v>54.75</v>
      </c>
    </row>
    <row r="6256" spans="2:5" ht="50.1" customHeight="1">
      <c r="B6256" s="209">
        <v>90769</v>
      </c>
      <c r="C6256" s="116" t="s">
        <v>6080</v>
      </c>
      <c r="D6256" s="116" t="s">
        <v>23</v>
      </c>
      <c r="E6256" s="208">
        <v>77.37</v>
      </c>
    </row>
    <row r="6257" spans="2:5" ht="50.1" customHeight="1">
      <c r="B6257" s="209">
        <v>90770</v>
      </c>
      <c r="C6257" s="116" t="s">
        <v>6081</v>
      </c>
      <c r="D6257" s="116" t="s">
        <v>23</v>
      </c>
      <c r="E6257" s="208">
        <v>101.99</v>
      </c>
    </row>
    <row r="6258" spans="2:5" ht="50.1" customHeight="1">
      <c r="B6258" s="209">
        <v>90771</v>
      </c>
      <c r="C6258" s="116" t="s">
        <v>6082</v>
      </c>
      <c r="D6258" s="116" t="s">
        <v>23</v>
      </c>
      <c r="E6258" s="208">
        <v>46.77</v>
      </c>
    </row>
    <row r="6259" spans="2:5" ht="50.1" customHeight="1">
      <c r="B6259" s="209">
        <v>90772</v>
      </c>
      <c r="C6259" s="116" t="s">
        <v>6083</v>
      </c>
      <c r="D6259" s="116" t="s">
        <v>23</v>
      </c>
      <c r="E6259" s="208">
        <v>16.600000000000001</v>
      </c>
    </row>
    <row r="6260" spans="2:5" ht="50.1" customHeight="1">
      <c r="B6260" s="209">
        <v>90773</v>
      </c>
      <c r="C6260" s="116" t="s">
        <v>6084</v>
      </c>
      <c r="D6260" s="116" t="s">
        <v>23</v>
      </c>
      <c r="E6260" s="208">
        <v>38.94</v>
      </c>
    </row>
    <row r="6261" spans="2:5" ht="50.1" customHeight="1">
      <c r="B6261" s="209">
        <v>90775</v>
      </c>
      <c r="C6261" s="116" t="s">
        <v>6085</v>
      </c>
      <c r="D6261" s="116" t="s">
        <v>23</v>
      </c>
      <c r="E6261" s="208">
        <v>50.26</v>
      </c>
    </row>
    <row r="6262" spans="2:5" ht="50.1" customHeight="1">
      <c r="B6262" s="209">
        <v>90776</v>
      </c>
      <c r="C6262" s="116" t="s">
        <v>6086</v>
      </c>
      <c r="D6262" s="116" t="s">
        <v>23</v>
      </c>
      <c r="E6262" s="208">
        <v>36.340000000000003</v>
      </c>
    </row>
    <row r="6263" spans="2:5" ht="50.1" customHeight="1">
      <c r="B6263" s="209">
        <v>90777</v>
      </c>
      <c r="C6263" s="116" t="s">
        <v>6087</v>
      </c>
      <c r="D6263" s="116" t="s">
        <v>23</v>
      </c>
      <c r="E6263" s="208">
        <v>74.33</v>
      </c>
    </row>
    <row r="6264" spans="2:5" ht="50.1" customHeight="1">
      <c r="B6264" s="209">
        <v>90778</v>
      </c>
      <c r="C6264" s="116" t="s">
        <v>6088</v>
      </c>
      <c r="D6264" s="116" t="s">
        <v>23</v>
      </c>
      <c r="E6264" s="208">
        <v>84.46</v>
      </c>
    </row>
    <row r="6265" spans="2:5" ht="50.1" customHeight="1">
      <c r="B6265" s="209">
        <v>90779</v>
      </c>
      <c r="C6265" s="116" t="s">
        <v>6089</v>
      </c>
      <c r="D6265" s="116" t="s">
        <v>23</v>
      </c>
      <c r="E6265" s="208">
        <v>115.11</v>
      </c>
    </row>
    <row r="6266" spans="2:5" ht="50.1" customHeight="1">
      <c r="B6266" s="209">
        <v>90780</v>
      </c>
      <c r="C6266" s="116" t="s">
        <v>6090</v>
      </c>
      <c r="D6266" s="116" t="s">
        <v>23</v>
      </c>
      <c r="E6266" s="208">
        <v>51.42</v>
      </c>
    </row>
    <row r="6267" spans="2:5" ht="50.1" customHeight="1">
      <c r="B6267" s="209">
        <v>90781</v>
      </c>
      <c r="C6267" s="116" t="s">
        <v>6091</v>
      </c>
      <c r="D6267" s="116" t="s">
        <v>23</v>
      </c>
      <c r="E6267" s="208">
        <v>33.26</v>
      </c>
    </row>
    <row r="6268" spans="2:5" ht="50.1" customHeight="1">
      <c r="B6268" s="209">
        <v>91677</v>
      </c>
      <c r="C6268" s="116" t="s">
        <v>6092</v>
      </c>
      <c r="D6268" s="116" t="s">
        <v>23</v>
      </c>
      <c r="E6268" s="208">
        <v>75.55</v>
      </c>
    </row>
    <row r="6269" spans="2:5" ht="50.1" customHeight="1">
      <c r="B6269" s="209">
        <v>91678</v>
      </c>
      <c r="C6269" s="116" t="s">
        <v>6093</v>
      </c>
      <c r="D6269" s="116" t="s">
        <v>23</v>
      </c>
      <c r="E6269" s="208">
        <v>57.75</v>
      </c>
    </row>
    <row r="6270" spans="2:5" ht="50.1" customHeight="1">
      <c r="B6270" s="209">
        <v>93558</v>
      </c>
      <c r="C6270" s="116" t="s">
        <v>6094</v>
      </c>
      <c r="D6270" s="116" t="s">
        <v>16116</v>
      </c>
      <c r="E6270" s="159">
        <v>3747.45</v>
      </c>
    </row>
    <row r="6271" spans="2:5" ht="50.1" customHeight="1">
      <c r="B6271" s="209">
        <v>93559</v>
      </c>
      <c r="C6271" s="116" t="s">
        <v>6076</v>
      </c>
      <c r="D6271" s="116" t="s">
        <v>16116</v>
      </c>
      <c r="E6271" s="159">
        <v>6365.96</v>
      </c>
    </row>
    <row r="6272" spans="2:5" ht="50.1" customHeight="1">
      <c r="B6272" s="209">
        <v>93560</v>
      </c>
      <c r="C6272" s="116" t="s">
        <v>6084</v>
      </c>
      <c r="D6272" s="116" t="s">
        <v>16116</v>
      </c>
      <c r="E6272" s="159">
        <v>4757.21</v>
      </c>
    </row>
    <row r="6273" spans="2:5" ht="50.1" customHeight="1">
      <c r="B6273" s="209">
        <v>93561</v>
      </c>
      <c r="C6273" s="116" t="s">
        <v>6085</v>
      </c>
      <c r="D6273" s="116" t="s">
        <v>16116</v>
      </c>
      <c r="E6273" s="159">
        <v>6082.33</v>
      </c>
    </row>
    <row r="6274" spans="2:5" ht="50.1" customHeight="1">
      <c r="B6274" s="209">
        <v>93562</v>
      </c>
      <c r="C6274" s="116" t="s">
        <v>6082</v>
      </c>
      <c r="D6274" s="116" t="s">
        <v>16116</v>
      </c>
      <c r="E6274" s="159">
        <v>5669.04</v>
      </c>
    </row>
    <row r="6275" spans="2:5" ht="50.1" customHeight="1">
      <c r="B6275" s="209">
        <v>93563</v>
      </c>
      <c r="C6275" s="116" t="s">
        <v>6077</v>
      </c>
      <c r="D6275" s="116" t="s">
        <v>16116</v>
      </c>
      <c r="E6275" s="159">
        <v>3359.93</v>
      </c>
    </row>
    <row r="6276" spans="2:5" ht="50.1" customHeight="1">
      <c r="B6276" s="209">
        <v>93564</v>
      </c>
      <c r="C6276" s="116" t="s">
        <v>6078</v>
      </c>
      <c r="D6276" s="116" t="s">
        <v>16116</v>
      </c>
      <c r="E6276" s="159">
        <v>3320.32</v>
      </c>
    </row>
    <row r="6277" spans="2:5" ht="50.1" customHeight="1">
      <c r="B6277" s="209">
        <v>93565</v>
      </c>
      <c r="C6277" s="116" t="s">
        <v>6087</v>
      </c>
      <c r="D6277" s="116" t="s">
        <v>16116</v>
      </c>
      <c r="E6277" s="159">
        <v>13127.15</v>
      </c>
    </row>
    <row r="6278" spans="2:5" ht="50.1" customHeight="1">
      <c r="B6278" s="209">
        <v>93566</v>
      </c>
      <c r="C6278" s="116" t="s">
        <v>6083</v>
      </c>
      <c r="D6278" s="116" t="s">
        <v>16116</v>
      </c>
      <c r="E6278" s="159">
        <v>2971.45</v>
      </c>
    </row>
    <row r="6279" spans="2:5" ht="50.1" customHeight="1">
      <c r="B6279" s="209">
        <v>93567</v>
      </c>
      <c r="C6279" s="116" t="s">
        <v>6088</v>
      </c>
      <c r="D6279" s="116" t="s">
        <v>16116</v>
      </c>
      <c r="E6279" s="159">
        <v>14916.35</v>
      </c>
    </row>
    <row r="6280" spans="2:5" ht="50.1" customHeight="1">
      <c r="B6280" s="209">
        <v>93568</v>
      </c>
      <c r="C6280" s="116" t="s">
        <v>6089</v>
      </c>
      <c r="D6280" s="116" t="s">
        <v>16116</v>
      </c>
      <c r="E6280" s="159">
        <v>20323.72</v>
      </c>
    </row>
    <row r="6281" spans="2:5" ht="50.1" customHeight="1">
      <c r="B6281" s="209">
        <v>93569</v>
      </c>
      <c r="C6281" s="116" t="s">
        <v>6095</v>
      </c>
      <c r="D6281" s="116" t="s">
        <v>16116</v>
      </c>
      <c r="E6281" s="159">
        <v>9685.85</v>
      </c>
    </row>
    <row r="6282" spans="2:5" ht="50.1" customHeight="1">
      <c r="B6282" s="209">
        <v>93570</v>
      </c>
      <c r="C6282" s="116" t="s">
        <v>6096</v>
      </c>
      <c r="D6282" s="116" t="s">
        <v>16116</v>
      </c>
      <c r="E6282" s="159">
        <v>13681.74</v>
      </c>
    </row>
    <row r="6283" spans="2:5" ht="50.1" customHeight="1">
      <c r="B6283" s="209">
        <v>93571</v>
      </c>
      <c r="C6283" s="116" t="s">
        <v>6097</v>
      </c>
      <c r="D6283" s="116" t="s">
        <v>16116</v>
      </c>
      <c r="E6283" s="159">
        <v>18030.099999999999</v>
      </c>
    </row>
    <row r="6284" spans="2:5" ht="50.1" customHeight="1">
      <c r="B6284" s="209">
        <v>93572</v>
      </c>
      <c r="C6284" s="116" t="s">
        <v>6098</v>
      </c>
      <c r="D6284" s="116" t="s">
        <v>16116</v>
      </c>
      <c r="E6284" s="159">
        <v>6445.46</v>
      </c>
    </row>
    <row r="6285" spans="2:5" ht="50.1" customHeight="1">
      <c r="B6285" s="209">
        <v>94295</v>
      </c>
      <c r="C6285" s="116" t="s">
        <v>6090</v>
      </c>
      <c r="D6285" s="116" t="s">
        <v>16116</v>
      </c>
      <c r="E6285" s="159">
        <v>9078.4500000000007</v>
      </c>
    </row>
    <row r="6286" spans="2:5" ht="50.1" customHeight="1">
      <c r="B6286" s="209">
        <v>94296</v>
      </c>
      <c r="C6286" s="116" t="s">
        <v>6091</v>
      </c>
      <c r="D6286" s="116" t="s">
        <v>16116</v>
      </c>
      <c r="E6286" s="159">
        <v>6170.67</v>
      </c>
    </row>
    <row r="6287" spans="2:5" ht="50.1" customHeight="1">
      <c r="B6287" s="209">
        <v>95308</v>
      </c>
      <c r="C6287" s="116" t="s">
        <v>6099</v>
      </c>
      <c r="D6287" s="116" t="s">
        <v>23</v>
      </c>
      <c r="E6287" s="208">
        <v>0.09</v>
      </c>
    </row>
    <row r="6288" spans="2:5" ht="50.1" customHeight="1">
      <c r="B6288" s="209">
        <v>95309</v>
      </c>
      <c r="C6288" s="116" t="s">
        <v>6100</v>
      </c>
      <c r="D6288" s="116" t="s">
        <v>23</v>
      </c>
      <c r="E6288" s="208">
        <v>0.13</v>
      </c>
    </row>
    <row r="6289" spans="2:5" ht="50.1" customHeight="1">
      <c r="B6289" s="209">
        <v>95310</v>
      </c>
      <c r="C6289" s="116" t="s">
        <v>6101</v>
      </c>
      <c r="D6289" s="116" t="s">
        <v>23</v>
      </c>
      <c r="E6289" s="208">
        <v>0.09</v>
      </c>
    </row>
    <row r="6290" spans="2:5" ht="50.1" customHeight="1">
      <c r="B6290" s="209">
        <v>95311</v>
      </c>
      <c r="C6290" s="116" t="s">
        <v>6102</v>
      </c>
      <c r="D6290" s="116" t="s">
        <v>23</v>
      </c>
      <c r="E6290" s="208">
        <v>0.09</v>
      </c>
    </row>
    <row r="6291" spans="2:5" ht="50.1" customHeight="1">
      <c r="B6291" s="209">
        <v>95312</v>
      </c>
      <c r="C6291" s="116" t="s">
        <v>6103</v>
      </c>
      <c r="D6291" s="116" t="s">
        <v>23</v>
      </c>
      <c r="E6291" s="208">
        <v>0.11</v>
      </c>
    </row>
    <row r="6292" spans="2:5" ht="50.1" customHeight="1">
      <c r="B6292" s="209">
        <v>95313</v>
      </c>
      <c r="C6292" s="116" t="s">
        <v>6104</v>
      </c>
      <c r="D6292" s="116" t="s">
        <v>23</v>
      </c>
      <c r="E6292" s="208">
        <v>0.11</v>
      </c>
    </row>
    <row r="6293" spans="2:5" ht="50.1" customHeight="1">
      <c r="B6293" s="209">
        <v>95314</v>
      </c>
      <c r="C6293" s="116" t="s">
        <v>6105</v>
      </c>
      <c r="D6293" s="116" t="s">
        <v>23</v>
      </c>
      <c r="E6293" s="208">
        <v>0.13</v>
      </c>
    </row>
    <row r="6294" spans="2:5" ht="50.1" customHeight="1">
      <c r="B6294" s="209">
        <v>95315</v>
      </c>
      <c r="C6294" s="116" t="s">
        <v>6106</v>
      </c>
      <c r="D6294" s="116" t="s">
        <v>23</v>
      </c>
      <c r="E6294" s="208">
        <v>0.17</v>
      </c>
    </row>
    <row r="6295" spans="2:5" ht="50.1" customHeight="1">
      <c r="B6295" s="209">
        <v>95316</v>
      </c>
      <c r="C6295" s="116" t="s">
        <v>6107</v>
      </c>
      <c r="D6295" s="116" t="s">
        <v>23</v>
      </c>
      <c r="E6295" s="208">
        <v>0.3</v>
      </c>
    </row>
    <row r="6296" spans="2:5" ht="50.1" customHeight="1">
      <c r="B6296" s="209">
        <v>95317</v>
      </c>
      <c r="C6296" s="116" t="s">
        <v>6108</v>
      </c>
      <c r="D6296" s="116" t="s">
        <v>23</v>
      </c>
      <c r="E6296" s="208">
        <v>0.14000000000000001</v>
      </c>
    </row>
    <row r="6297" spans="2:5" ht="50.1" customHeight="1">
      <c r="B6297" s="209">
        <v>95318</v>
      </c>
      <c r="C6297" s="116" t="s">
        <v>6109</v>
      </c>
      <c r="D6297" s="116" t="s">
        <v>23</v>
      </c>
      <c r="E6297" s="208">
        <v>0.13</v>
      </c>
    </row>
    <row r="6298" spans="2:5" ht="50.1" customHeight="1">
      <c r="B6298" s="209">
        <v>95319</v>
      </c>
      <c r="C6298" s="116" t="s">
        <v>6110</v>
      </c>
      <c r="D6298" s="116" t="s">
        <v>23</v>
      </c>
      <c r="E6298" s="208">
        <v>0.1</v>
      </c>
    </row>
    <row r="6299" spans="2:5" ht="50.1" customHeight="1">
      <c r="B6299" s="209">
        <v>95320</v>
      </c>
      <c r="C6299" s="116" t="s">
        <v>6111</v>
      </c>
      <c r="D6299" s="116" t="s">
        <v>23</v>
      </c>
      <c r="E6299" s="208">
        <v>0.1</v>
      </c>
    </row>
    <row r="6300" spans="2:5" ht="50.1" customHeight="1">
      <c r="B6300" s="209">
        <v>95321</v>
      </c>
      <c r="C6300" s="116" t="s">
        <v>6112</v>
      </c>
      <c r="D6300" s="116" t="s">
        <v>23</v>
      </c>
      <c r="E6300" s="208">
        <v>0.09</v>
      </c>
    </row>
    <row r="6301" spans="2:5" ht="50.1" customHeight="1">
      <c r="B6301" s="209">
        <v>95322</v>
      </c>
      <c r="C6301" s="116" t="s">
        <v>6113</v>
      </c>
      <c r="D6301" s="116" t="s">
        <v>23</v>
      </c>
      <c r="E6301" s="208">
        <v>0.08</v>
      </c>
    </row>
    <row r="6302" spans="2:5" ht="50.1" customHeight="1">
      <c r="B6302" s="209">
        <v>95323</v>
      </c>
      <c r="C6302" s="116" t="s">
        <v>6114</v>
      </c>
      <c r="D6302" s="116" t="s">
        <v>23</v>
      </c>
      <c r="E6302" s="208">
        <v>0.14000000000000001</v>
      </c>
    </row>
    <row r="6303" spans="2:5" ht="50.1" customHeight="1">
      <c r="B6303" s="209">
        <v>95324</v>
      </c>
      <c r="C6303" s="116" t="s">
        <v>6115</v>
      </c>
      <c r="D6303" s="116" t="s">
        <v>23</v>
      </c>
      <c r="E6303" s="208">
        <v>0.19</v>
      </c>
    </row>
    <row r="6304" spans="2:5" ht="50.1" customHeight="1">
      <c r="B6304" s="209">
        <v>95325</v>
      </c>
      <c r="C6304" s="116" t="s">
        <v>6116</v>
      </c>
      <c r="D6304" s="116" t="s">
        <v>23</v>
      </c>
      <c r="E6304" s="208">
        <v>0.17</v>
      </c>
    </row>
    <row r="6305" spans="2:5" ht="50.1" customHeight="1">
      <c r="B6305" s="209">
        <v>95326</v>
      </c>
      <c r="C6305" s="116" t="s">
        <v>6117</v>
      </c>
      <c r="D6305" s="116" t="s">
        <v>23</v>
      </c>
      <c r="E6305" s="208">
        <v>0.05</v>
      </c>
    </row>
    <row r="6306" spans="2:5" ht="50.1" customHeight="1">
      <c r="B6306" s="209">
        <v>95327</v>
      </c>
      <c r="C6306" s="116" t="s">
        <v>6118</v>
      </c>
      <c r="D6306" s="116" t="s">
        <v>23</v>
      </c>
      <c r="E6306" s="208">
        <v>0.21</v>
      </c>
    </row>
    <row r="6307" spans="2:5" ht="50.1" customHeight="1">
      <c r="B6307" s="209">
        <v>95328</v>
      </c>
      <c r="C6307" s="116" t="s">
        <v>6119</v>
      </c>
      <c r="D6307" s="116" t="s">
        <v>23</v>
      </c>
      <c r="E6307" s="208">
        <v>0.09</v>
      </c>
    </row>
    <row r="6308" spans="2:5" ht="50.1" customHeight="1">
      <c r="B6308" s="209">
        <v>95329</v>
      </c>
      <c r="C6308" s="116" t="s">
        <v>6120</v>
      </c>
      <c r="D6308" s="116" t="s">
        <v>23</v>
      </c>
      <c r="E6308" s="208">
        <v>0.15</v>
      </c>
    </row>
    <row r="6309" spans="2:5" ht="50.1" customHeight="1">
      <c r="B6309" s="209">
        <v>95330</v>
      </c>
      <c r="C6309" s="116" t="s">
        <v>6121</v>
      </c>
      <c r="D6309" s="116" t="s">
        <v>23</v>
      </c>
      <c r="E6309" s="208">
        <v>0.13</v>
      </c>
    </row>
    <row r="6310" spans="2:5" ht="50.1" customHeight="1">
      <c r="B6310" s="209">
        <v>95331</v>
      </c>
      <c r="C6310" s="116" t="s">
        <v>6122</v>
      </c>
      <c r="D6310" s="116" t="s">
        <v>23</v>
      </c>
      <c r="E6310" s="208">
        <v>0.1</v>
      </c>
    </row>
    <row r="6311" spans="2:5" ht="50.1" customHeight="1">
      <c r="B6311" s="209">
        <v>95332</v>
      </c>
      <c r="C6311" s="116" t="s">
        <v>6123</v>
      </c>
      <c r="D6311" s="116" t="s">
        <v>23</v>
      </c>
      <c r="E6311" s="208">
        <v>0.43</v>
      </c>
    </row>
    <row r="6312" spans="2:5" ht="50.1" customHeight="1">
      <c r="B6312" s="209">
        <v>95333</v>
      </c>
      <c r="C6312" s="116" t="s">
        <v>6124</v>
      </c>
      <c r="D6312" s="116" t="s">
        <v>23</v>
      </c>
      <c r="E6312" s="208">
        <v>0.43</v>
      </c>
    </row>
    <row r="6313" spans="2:5" ht="50.1" customHeight="1">
      <c r="B6313" s="209">
        <v>95334</v>
      </c>
      <c r="C6313" s="116" t="s">
        <v>6125</v>
      </c>
      <c r="D6313" s="116" t="s">
        <v>23</v>
      </c>
      <c r="E6313" s="208">
        <v>0.41</v>
      </c>
    </row>
    <row r="6314" spans="2:5" ht="50.1" customHeight="1">
      <c r="B6314" s="209">
        <v>95335</v>
      </c>
      <c r="C6314" s="116" t="s">
        <v>6126</v>
      </c>
      <c r="D6314" s="116" t="s">
        <v>23</v>
      </c>
      <c r="E6314" s="208">
        <v>0.21</v>
      </c>
    </row>
    <row r="6315" spans="2:5" ht="50.1" customHeight="1">
      <c r="B6315" s="209">
        <v>95336</v>
      </c>
      <c r="C6315" s="116" t="s">
        <v>6127</v>
      </c>
      <c r="D6315" s="116" t="s">
        <v>23</v>
      </c>
      <c r="E6315" s="208">
        <v>0.14000000000000001</v>
      </c>
    </row>
    <row r="6316" spans="2:5" ht="50.1" customHeight="1">
      <c r="B6316" s="209">
        <v>95337</v>
      </c>
      <c r="C6316" s="116" t="s">
        <v>6128</v>
      </c>
      <c r="D6316" s="116" t="s">
        <v>23</v>
      </c>
      <c r="E6316" s="208">
        <v>0.13</v>
      </c>
    </row>
    <row r="6317" spans="2:5" ht="50.1" customHeight="1">
      <c r="B6317" s="209">
        <v>95338</v>
      </c>
      <c r="C6317" s="116" t="s">
        <v>6129</v>
      </c>
      <c r="D6317" s="116" t="s">
        <v>23</v>
      </c>
      <c r="E6317" s="208">
        <v>0.24</v>
      </c>
    </row>
    <row r="6318" spans="2:5" ht="50.1" customHeight="1">
      <c r="B6318" s="209">
        <v>95339</v>
      </c>
      <c r="C6318" s="116" t="s">
        <v>6130</v>
      </c>
      <c r="D6318" s="116" t="s">
        <v>23</v>
      </c>
      <c r="E6318" s="208">
        <v>0.18</v>
      </c>
    </row>
    <row r="6319" spans="2:5" ht="50.1" customHeight="1">
      <c r="B6319" s="209">
        <v>95340</v>
      </c>
      <c r="C6319" s="116" t="s">
        <v>6131</v>
      </c>
      <c r="D6319" s="116" t="s">
        <v>23</v>
      </c>
      <c r="E6319" s="208">
        <v>0.17</v>
      </c>
    </row>
    <row r="6320" spans="2:5" ht="50.1" customHeight="1">
      <c r="B6320" s="209">
        <v>95341</v>
      </c>
      <c r="C6320" s="116" t="s">
        <v>6132</v>
      </c>
      <c r="D6320" s="116" t="s">
        <v>23</v>
      </c>
      <c r="E6320" s="208">
        <v>0.17</v>
      </c>
    </row>
    <row r="6321" spans="2:5" ht="50.1" customHeight="1">
      <c r="B6321" s="209">
        <v>95342</v>
      </c>
      <c r="C6321" s="116" t="s">
        <v>6133</v>
      </c>
      <c r="D6321" s="116" t="s">
        <v>23</v>
      </c>
      <c r="E6321" s="208">
        <v>0.13</v>
      </c>
    </row>
    <row r="6322" spans="2:5" ht="50.1" customHeight="1">
      <c r="B6322" s="209">
        <v>95343</v>
      </c>
      <c r="C6322" s="116" t="s">
        <v>6134</v>
      </c>
      <c r="D6322" s="116" t="s">
        <v>23</v>
      </c>
      <c r="E6322" s="208">
        <v>0.19</v>
      </c>
    </row>
    <row r="6323" spans="2:5" ht="50.1" customHeight="1">
      <c r="B6323" s="209">
        <v>95344</v>
      </c>
      <c r="C6323" s="116" t="s">
        <v>6135</v>
      </c>
      <c r="D6323" s="116" t="s">
        <v>23</v>
      </c>
      <c r="E6323" s="208">
        <v>0.13</v>
      </c>
    </row>
    <row r="6324" spans="2:5" ht="50.1" customHeight="1">
      <c r="B6324" s="209">
        <v>95345</v>
      </c>
      <c r="C6324" s="116" t="s">
        <v>6136</v>
      </c>
      <c r="D6324" s="116" t="s">
        <v>23</v>
      </c>
      <c r="E6324" s="208">
        <v>0.39</v>
      </c>
    </row>
    <row r="6325" spans="2:5" ht="50.1" customHeight="1">
      <c r="B6325" s="209">
        <v>95346</v>
      </c>
      <c r="C6325" s="116" t="s">
        <v>6137</v>
      </c>
      <c r="D6325" s="116" t="s">
        <v>23</v>
      </c>
      <c r="E6325" s="208">
        <v>0.05</v>
      </c>
    </row>
    <row r="6326" spans="2:5" ht="50.1" customHeight="1">
      <c r="B6326" s="209">
        <v>95347</v>
      </c>
      <c r="C6326" s="116" t="s">
        <v>6138</v>
      </c>
      <c r="D6326" s="116" t="s">
        <v>23</v>
      </c>
      <c r="E6326" s="208">
        <v>0.06</v>
      </c>
    </row>
    <row r="6327" spans="2:5" ht="50.1" customHeight="1">
      <c r="B6327" s="209">
        <v>95348</v>
      </c>
      <c r="C6327" s="116" t="s">
        <v>6139</v>
      </c>
      <c r="D6327" s="116" t="s">
        <v>23</v>
      </c>
      <c r="E6327" s="208">
        <v>0.08</v>
      </c>
    </row>
    <row r="6328" spans="2:5" ht="50.1" customHeight="1">
      <c r="B6328" s="209">
        <v>95349</v>
      </c>
      <c r="C6328" s="116" t="s">
        <v>6140</v>
      </c>
      <c r="D6328" s="116" t="s">
        <v>23</v>
      </c>
      <c r="E6328" s="208">
        <v>0.05</v>
      </c>
    </row>
    <row r="6329" spans="2:5" ht="50.1" customHeight="1">
      <c r="B6329" s="209">
        <v>95350</v>
      </c>
      <c r="C6329" s="116" t="s">
        <v>6141</v>
      </c>
      <c r="D6329" s="116" t="s">
        <v>23</v>
      </c>
      <c r="E6329" s="208">
        <v>7.0000000000000007E-2</v>
      </c>
    </row>
    <row r="6330" spans="2:5" ht="50.1" customHeight="1">
      <c r="B6330" s="209">
        <v>95351</v>
      </c>
      <c r="C6330" s="116" t="s">
        <v>6142</v>
      </c>
      <c r="D6330" s="116" t="s">
        <v>23</v>
      </c>
      <c r="E6330" s="208">
        <v>0.2</v>
      </c>
    </row>
    <row r="6331" spans="2:5" ht="50.1" customHeight="1">
      <c r="B6331" s="209">
        <v>95352</v>
      </c>
      <c r="C6331" s="116" t="s">
        <v>6143</v>
      </c>
      <c r="D6331" s="116" t="s">
        <v>23</v>
      </c>
      <c r="E6331" s="208">
        <v>0.1</v>
      </c>
    </row>
    <row r="6332" spans="2:5" ht="50.1" customHeight="1">
      <c r="B6332" s="209">
        <v>95354</v>
      </c>
      <c r="C6332" s="116" t="s">
        <v>6144</v>
      </c>
      <c r="D6332" s="116" t="s">
        <v>23</v>
      </c>
      <c r="E6332" s="208">
        <v>0.08</v>
      </c>
    </row>
    <row r="6333" spans="2:5" ht="50.1" customHeight="1">
      <c r="B6333" s="209">
        <v>95355</v>
      </c>
      <c r="C6333" s="116" t="s">
        <v>6145</v>
      </c>
      <c r="D6333" s="116" t="s">
        <v>23</v>
      </c>
      <c r="E6333" s="208">
        <v>0.09</v>
      </c>
    </row>
    <row r="6334" spans="2:5" ht="50.1" customHeight="1">
      <c r="B6334" s="209">
        <v>95356</v>
      </c>
      <c r="C6334" s="116" t="s">
        <v>6146</v>
      </c>
      <c r="D6334" s="116" t="s">
        <v>23</v>
      </c>
      <c r="E6334" s="208">
        <v>0.1</v>
      </c>
    </row>
    <row r="6335" spans="2:5" ht="50.1" customHeight="1">
      <c r="B6335" s="209">
        <v>95357</v>
      </c>
      <c r="C6335" s="116" t="s">
        <v>6147</v>
      </c>
      <c r="D6335" s="116" t="s">
        <v>23</v>
      </c>
      <c r="E6335" s="208">
        <v>0.16</v>
      </c>
    </row>
    <row r="6336" spans="2:5" ht="50.1" customHeight="1">
      <c r="B6336" s="209">
        <v>95358</v>
      </c>
      <c r="C6336" s="116" t="s">
        <v>6148</v>
      </c>
      <c r="D6336" s="116" t="s">
        <v>23</v>
      </c>
      <c r="E6336" s="208">
        <v>0.19</v>
      </c>
    </row>
    <row r="6337" spans="2:5" ht="50.1" customHeight="1">
      <c r="B6337" s="209">
        <v>95359</v>
      </c>
      <c r="C6337" s="116" t="s">
        <v>6149</v>
      </c>
      <c r="D6337" s="116" t="s">
        <v>23</v>
      </c>
      <c r="E6337" s="208">
        <v>0.17</v>
      </c>
    </row>
    <row r="6338" spans="2:5" ht="50.1" customHeight="1">
      <c r="B6338" s="209">
        <v>95360</v>
      </c>
      <c r="C6338" s="116" t="s">
        <v>6150</v>
      </c>
      <c r="D6338" s="116" t="s">
        <v>23</v>
      </c>
      <c r="E6338" s="208">
        <v>0.14000000000000001</v>
      </c>
    </row>
    <row r="6339" spans="2:5" ht="50.1" customHeight="1">
      <c r="B6339" s="209">
        <v>95361</v>
      </c>
      <c r="C6339" s="116" t="s">
        <v>6151</v>
      </c>
      <c r="D6339" s="116" t="s">
        <v>23</v>
      </c>
      <c r="E6339" s="208">
        <v>0.08</v>
      </c>
    </row>
    <row r="6340" spans="2:5" ht="50.1" customHeight="1">
      <c r="B6340" s="209">
        <v>95362</v>
      </c>
      <c r="C6340" s="116" t="s">
        <v>6152</v>
      </c>
      <c r="D6340" s="116" t="s">
        <v>23</v>
      </c>
      <c r="E6340" s="208">
        <v>0.11</v>
      </c>
    </row>
    <row r="6341" spans="2:5" ht="50.1" customHeight="1">
      <c r="B6341" s="209">
        <v>95363</v>
      </c>
      <c r="C6341" s="116" t="s">
        <v>6153</v>
      </c>
      <c r="D6341" s="116" t="s">
        <v>23</v>
      </c>
      <c r="E6341" s="208">
        <v>0.13</v>
      </c>
    </row>
    <row r="6342" spans="2:5" ht="50.1" customHeight="1">
      <c r="B6342" s="209">
        <v>95364</v>
      </c>
      <c r="C6342" s="116" t="s">
        <v>6154</v>
      </c>
      <c r="D6342" s="116" t="s">
        <v>23</v>
      </c>
      <c r="E6342" s="208">
        <v>0.11</v>
      </c>
    </row>
    <row r="6343" spans="2:5" ht="50.1" customHeight="1">
      <c r="B6343" s="209">
        <v>95365</v>
      </c>
      <c r="C6343" s="116" t="s">
        <v>6155</v>
      </c>
      <c r="D6343" s="116" t="s">
        <v>23</v>
      </c>
      <c r="E6343" s="208">
        <v>0.11</v>
      </c>
    </row>
    <row r="6344" spans="2:5" ht="50.1" customHeight="1">
      <c r="B6344" s="209">
        <v>95366</v>
      </c>
      <c r="C6344" s="116" t="s">
        <v>6156</v>
      </c>
      <c r="D6344" s="116" t="s">
        <v>23</v>
      </c>
      <c r="E6344" s="208">
        <v>0.08</v>
      </c>
    </row>
    <row r="6345" spans="2:5" ht="50.1" customHeight="1">
      <c r="B6345" s="209">
        <v>95367</v>
      </c>
      <c r="C6345" s="116" t="s">
        <v>6157</v>
      </c>
      <c r="D6345" s="116" t="s">
        <v>23</v>
      </c>
      <c r="E6345" s="208">
        <v>0.09</v>
      </c>
    </row>
    <row r="6346" spans="2:5" ht="50.1" customHeight="1">
      <c r="B6346" s="209">
        <v>95368</v>
      </c>
      <c r="C6346" s="116" t="s">
        <v>6158</v>
      </c>
      <c r="D6346" s="116" t="s">
        <v>23</v>
      </c>
      <c r="E6346" s="208">
        <v>0.19</v>
      </c>
    </row>
    <row r="6347" spans="2:5" ht="50.1" customHeight="1">
      <c r="B6347" s="209">
        <v>95369</v>
      </c>
      <c r="C6347" s="116" t="s">
        <v>6159</v>
      </c>
      <c r="D6347" s="116" t="s">
        <v>23</v>
      </c>
      <c r="E6347" s="208">
        <v>0.12</v>
      </c>
    </row>
    <row r="6348" spans="2:5" ht="50.1" customHeight="1">
      <c r="B6348" s="209">
        <v>95370</v>
      </c>
      <c r="C6348" s="116" t="s">
        <v>6160</v>
      </c>
      <c r="D6348" s="116" t="s">
        <v>23</v>
      </c>
      <c r="E6348" s="208">
        <v>0.19</v>
      </c>
    </row>
    <row r="6349" spans="2:5" ht="50.1" customHeight="1">
      <c r="B6349" s="209">
        <v>95371</v>
      </c>
      <c r="C6349" s="116" t="s">
        <v>6161</v>
      </c>
      <c r="D6349" s="116" t="s">
        <v>23</v>
      </c>
      <c r="E6349" s="208">
        <v>0.24</v>
      </c>
    </row>
    <row r="6350" spans="2:5" ht="50.1" customHeight="1">
      <c r="B6350" s="209">
        <v>95372</v>
      </c>
      <c r="C6350" s="116" t="s">
        <v>6162</v>
      </c>
      <c r="D6350" s="116" t="s">
        <v>23</v>
      </c>
      <c r="E6350" s="208">
        <v>0.17</v>
      </c>
    </row>
    <row r="6351" spans="2:5" ht="50.1" customHeight="1">
      <c r="B6351" s="209">
        <v>95373</v>
      </c>
      <c r="C6351" s="116" t="s">
        <v>6163</v>
      </c>
      <c r="D6351" s="116" t="s">
        <v>23</v>
      </c>
      <c r="E6351" s="208">
        <v>0.17</v>
      </c>
    </row>
    <row r="6352" spans="2:5" ht="50.1" customHeight="1">
      <c r="B6352" s="209">
        <v>95374</v>
      </c>
      <c r="C6352" s="116" t="s">
        <v>6164</v>
      </c>
      <c r="D6352" s="116" t="s">
        <v>23</v>
      </c>
      <c r="E6352" s="208">
        <v>0.18</v>
      </c>
    </row>
    <row r="6353" spans="2:5" ht="50.1" customHeight="1">
      <c r="B6353" s="209">
        <v>95375</v>
      </c>
      <c r="C6353" s="116" t="s">
        <v>6165</v>
      </c>
      <c r="D6353" s="116" t="s">
        <v>23</v>
      </c>
      <c r="E6353" s="208">
        <v>0.23</v>
      </c>
    </row>
    <row r="6354" spans="2:5" ht="50.1" customHeight="1">
      <c r="B6354" s="209">
        <v>95376</v>
      </c>
      <c r="C6354" s="116" t="s">
        <v>6166</v>
      </c>
      <c r="D6354" s="116" t="s">
        <v>23</v>
      </c>
      <c r="E6354" s="208">
        <v>0.04</v>
      </c>
    </row>
    <row r="6355" spans="2:5" ht="50.1" customHeight="1">
      <c r="B6355" s="209">
        <v>95377</v>
      </c>
      <c r="C6355" s="116" t="s">
        <v>6167</v>
      </c>
      <c r="D6355" s="116" t="s">
        <v>23</v>
      </c>
      <c r="E6355" s="208">
        <v>0.13</v>
      </c>
    </row>
    <row r="6356" spans="2:5" ht="50.1" customHeight="1">
      <c r="B6356" s="209">
        <v>95378</v>
      </c>
      <c r="C6356" s="116" t="s">
        <v>6168</v>
      </c>
      <c r="D6356" s="116" t="s">
        <v>23</v>
      </c>
      <c r="E6356" s="208">
        <v>0.16</v>
      </c>
    </row>
    <row r="6357" spans="2:5" ht="50.1" customHeight="1">
      <c r="B6357" s="209">
        <v>95379</v>
      </c>
      <c r="C6357" s="116" t="s">
        <v>6169</v>
      </c>
      <c r="D6357" s="116" t="s">
        <v>23</v>
      </c>
      <c r="E6357" s="208">
        <v>0.13</v>
      </c>
    </row>
    <row r="6358" spans="2:5" ht="50.1" customHeight="1">
      <c r="B6358" s="209">
        <v>95380</v>
      </c>
      <c r="C6358" s="116" t="s">
        <v>6170</v>
      </c>
      <c r="D6358" s="116" t="s">
        <v>23</v>
      </c>
      <c r="E6358" s="208">
        <v>0.16</v>
      </c>
    </row>
    <row r="6359" spans="2:5" ht="50.1" customHeight="1">
      <c r="B6359" s="209">
        <v>95382</v>
      </c>
      <c r="C6359" s="116" t="s">
        <v>6171</v>
      </c>
      <c r="D6359" s="116" t="s">
        <v>23</v>
      </c>
      <c r="E6359" s="208">
        <v>0.16</v>
      </c>
    </row>
    <row r="6360" spans="2:5" ht="50.1" customHeight="1">
      <c r="B6360" s="209">
        <v>95383</v>
      </c>
      <c r="C6360" s="116" t="s">
        <v>6172</v>
      </c>
      <c r="D6360" s="116" t="s">
        <v>23</v>
      </c>
      <c r="E6360" s="208">
        <v>0.16</v>
      </c>
    </row>
    <row r="6361" spans="2:5" ht="50.1" customHeight="1">
      <c r="B6361" s="209">
        <v>95384</v>
      </c>
      <c r="C6361" s="116" t="s">
        <v>6173</v>
      </c>
      <c r="D6361" s="116" t="s">
        <v>23</v>
      </c>
      <c r="E6361" s="208">
        <v>0.22</v>
      </c>
    </row>
    <row r="6362" spans="2:5" ht="50.1" customHeight="1">
      <c r="B6362" s="209">
        <v>95385</v>
      </c>
      <c r="C6362" s="116" t="s">
        <v>6174</v>
      </c>
      <c r="D6362" s="116" t="s">
        <v>23</v>
      </c>
      <c r="E6362" s="208">
        <v>0.15</v>
      </c>
    </row>
    <row r="6363" spans="2:5" ht="50.1" customHeight="1">
      <c r="B6363" s="209">
        <v>95386</v>
      </c>
      <c r="C6363" s="116" t="s">
        <v>6175</v>
      </c>
      <c r="D6363" s="116" t="s">
        <v>23</v>
      </c>
      <c r="E6363" s="208">
        <v>0.14000000000000001</v>
      </c>
    </row>
    <row r="6364" spans="2:5" ht="50.1" customHeight="1">
      <c r="B6364" s="209">
        <v>95387</v>
      </c>
      <c r="C6364" s="116" t="s">
        <v>6176</v>
      </c>
      <c r="D6364" s="116" t="s">
        <v>23</v>
      </c>
      <c r="E6364" s="208">
        <v>0.14000000000000001</v>
      </c>
    </row>
    <row r="6365" spans="2:5" ht="50.1" customHeight="1">
      <c r="B6365" s="209">
        <v>95388</v>
      </c>
      <c r="C6365" s="116" t="s">
        <v>6177</v>
      </c>
      <c r="D6365" s="116" t="s">
        <v>23</v>
      </c>
      <c r="E6365" s="208">
        <v>0.05</v>
      </c>
    </row>
    <row r="6366" spans="2:5" ht="50.1" customHeight="1">
      <c r="B6366" s="209">
        <v>95389</v>
      </c>
      <c r="C6366" s="116" t="s">
        <v>6178</v>
      </c>
      <c r="D6366" s="116" t="s">
        <v>23</v>
      </c>
      <c r="E6366" s="208">
        <v>0.08</v>
      </c>
    </row>
    <row r="6367" spans="2:5" ht="50.1" customHeight="1">
      <c r="B6367" s="209">
        <v>95390</v>
      </c>
      <c r="C6367" s="116" t="s">
        <v>6179</v>
      </c>
      <c r="D6367" s="116" t="s">
        <v>23</v>
      </c>
      <c r="E6367" s="208">
        <v>0.05</v>
      </c>
    </row>
    <row r="6368" spans="2:5" ht="50.1" customHeight="1">
      <c r="B6368" s="209">
        <v>95391</v>
      </c>
      <c r="C6368" s="116" t="s">
        <v>6180</v>
      </c>
      <c r="D6368" s="116" t="s">
        <v>23</v>
      </c>
      <c r="E6368" s="208">
        <v>0.2</v>
      </c>
    </row>
    <row r="6369" spans="2:5" ht="50.1" customHeight="1">
      <c r="B6369" s="209">
        <v>95392</v>
      </c>
      <c r="C6369" s="116" t="s">
        <v>6181</v>
      </c>
      <c r="D6369" s="116" t="s">
        <v>23</v>
      </c>
      <c r="E6369" s="208">
        <v>0.06</v>
      </c>
    </row>
    <row r="6370" spans="2:5" ht="50.1" customHeight="1">
      <c r="B6370" s="209">
        <v>95393</v>
      </c>
      <c r="C6370" s="116" t="s">
        <v>6182</v>
      </c>
      <c r="D6370" s="116" t="s">
        <v>23</v>
      </c>
      <c r="E6370" s="208">
        <v>0.26</v>
      </c>
    </row>
    <row r="6371" spans="2:5" ht="50.1" customHeight="1">
      <c r="B6371" s="209">
        <v>95394</v>
      </c>
      <c r="C6371" s="116" t="s">
        <v>6183</v>
      </c>
      <c r="D6371" s="116" t="s">
        <v>23</v>
      </c>
      <c r="E6371" s="208">
        <v>0.35</v>
      </c>
    </row>
    <row r="6372" spans="2:5" ht="50.1" customHeight="1">
      <c r="B6372" s="209">
        <v>95395</v>
      </c>
      <c r="C6372" s="116" t="s">
        <v>6184</v>
      </c>
      <c r="D6372" s="116" t="s">
        <v>23</v>
      </c>
      <c r="E6372" s="208">
        <v>0.5</v>
      </c>
    </row>
    <row r="6373" spans="2:5" ht="50.1" customHeight="1">
      <c r="B6373" s="209">
        <v>95396</v>
      </c>
      <c r="C6373" s="116" t="s">
        <v>6185</v>
      </c>
      <c r="D6373" s="116" t="s">
        <v>23</v>
      </c>
      <c r="E6373" s="208">
        <v>0.67</v>
      </c>
    </row>
    <row r="6374" spans="2:5" ht="50.1" customHeight="1">
      <c r="B6374" s="209">
        <v>95397</v>
      </c>
      <c r="C6374" s="116" t="s">
        <v>6186</v>
      </c>
      <c r="D6374" s="116" t="s">
        <v>23</v>
      </c>
      <c r="E6374" s="208">
        <v>0.17</v>
      </c>
    </row>
    <row r="6375" spans="2:5" ht="50.1" customHeight="1">
      <c r="B6375" s="209">
        <v>95398</v>
      </c>
      <c r="C6375" s="116" t="s">
        <v>6187</v>
      </c>
      <c r="D6375" s="116" t="s">
        <v>23</v>
      </c>
      <c r="E6375" s="208">
        <v>0.05</v>
      </c>
    </row>
    <row r="6376" spans="2:5" ht="50.1" customHeight="1">
      <c r="B6376" s="209">
        <v>95399</v>
      </c>
      <c r="C6376" s="116" t="s">
        <v>6188</v>
      </c>
      <c r="D6376" s="116" t="s">
        <v>23</v>
      </c>
      <c r="E6376" s="208">
        <v>0.14000000000000001</v>
      </c>
    </row>
    <row r="6377" spans="2:5" ht="50.1" customHeight="1">
      <c r="B6377" s="209">
        <v>95400</v>
      </c>
      <c r="C6377" s="116" t="s">
        <v>6189</v>
      </c>
      <c r="D6377" s="116" t="s">
        <v>23</v>
      </c>
      <c r="E6377" s="208">
        <v>0.2</v>
      </c>
    </row>
    <row r="6378" spans="2:5" ht="50.1" customHeight="1">
      <c r="B6378" s="209">
        <v>95401</v>
      </c>
      <c r="C6378" s="116" t="s">
        <v>6190</v>
      </c>
      <c r="D6378" s="116" t="s">
        <v>23</v>
      </c>
      <c r="E6378" s="208">
        <v>0.55000000000000004</v>
      </c>
    </row>
    <row r="6379" spans="2:5" ht="50.1" customHeight="1">
      <c r="B6379" s="209">
        <v>95402</v>
      </c>
      <c r="C6379" s="116" t="s">
        <v>6191</v>
      </c>
      <c r="D6379" s="116" t="s">
        <v>23</v>
      </c>
      <c r="E6379" s="208">
        <v>0.86</v>
      </c>
    </row>
    <row r="6380" spans="2:5" ht="50.1" customHeight="1">
      <c r="B6380" s="209">
        <v>95403</v>
      </c>
      <c r="C6380" s="116" t="s">
        <v>6192</v>
      </c>
      <c r="D6380" s="116" t="s">
        <v>23</v>
      </c>
      <c r="E6380" s="208">
        <v>0.98</v>
      </c>
    </row>
    <row r="6381" spans="2:5" ht="50.1" customHeight="1">
      <c r="B6381" s="209">
        <v>95404</v>
      </c>
      <c r="C6381" s="116" t="s">
        <v>6193</v>
      </c>
      <c r="D6381" s="116" t="s">
        <v>23</v>
      </c>
      <c r="E6381" s="208">
        <v>1.34</v>
      </c>
    </row>
    <row r="6382" spans="2:5" ht="50.1" customHeight="1">
      <c r="B6382" s="209">
        <v>95405</v>
      </c>
      <c r="C6382" s="116" t="s">
        <v>6194</v>
      </c>
      <c r="D6382" s="116" t="s">
        <v>23</v>
      </c>
      <c r="E6382" s="208">
        <v>0.84</v>
      </c>
    </row>
    <row r="6383" spans="2:5" ht="50.1" customHeight="1">
      <c r="B6383" s="209">
        <v>95406</v>
      </c>
      <c r="C6383" s="116" t="s">
        <v>6195</v>
      </c>
      <c r="D6383" s="116" t="s">
        <v>23</v>
      </c>
      <c r="E6383" s="208">
        <v>0.2</v>
      </c>
    </row>
    <row r="6384" spans="2:5" ht="50.1" customHeight="1">
      <c r="B6384" s="209">
        <v>95407</v>
      </c>
      <c r="C6384" s="116" t="s">
        <v>6196</v>
      </c>
      <c r="D6384" s="116" t="s">
        <v>23</v>
      </c>
      <c r="E6384" s="208">
        <v>1.99</v>
      </c>
    </row>
    <row r="6385" spans="2:5" ht="50.1" customHeight="1">
      <c r="B6385" s="209">
        <v>95408</v>
      </c>
      <c r="C6385" s="116" t="s">
        <v>6197</v>
      </c>
      <c r="D6385" s="116" t="s">
        <v>16116</v>
      </c>
      <c r="E6385" s="208">
        <v>9.81</v>
      </c>
    </row>
    <row r="6386" spans="2:5" ht="50.1" customHeight="1">
      <c r="B6386" s="209">
        <v>95409</v>
      </c>
      <c r="C6386" s="116" t="s">
        <v>6198</v>
      </c>
      <c r="D6386" s="116" t="s">
        <v>16116</v>
      </c>
      <c r="E6386" s="208">
        <v>17.940000000000001</v>
      </c>
    </row>
    <row r="6387" spans="2:5" ht="50.1" customHeight="1">
      <c r="B6387" s="209">
        <v>95410</v>
      </c>
      <c r="C6387" s="116" t="s">
        <v>6199</v>
      </c>
      <c r="D6387" s="116" t="s">
        <v>16116</v>
      </c>
      <c r="E6387" s="208">
        <v>12.97</v>
      </c>
    </row>
    <row r="6388" spans="2:5" ht="50.1" customHeight="1">
      <c r="B6388" s="209">
        <v>95411</v>
      </c>
      <c r="C6388" s="116" t="s">
        <v>6200</v>
      </c>
      <c r="D6388" s="116" t="s">
        <v>16116</v>
      </c>
      <c r="E6388" s="208">
        <v>17.760000000000002</v>
      </c>
    </row>
    <row r="6389" spans="2:5" ht="50.1" customHeight="1">
      <c r="B6389" s="209">
        <v>95412</v>
      </c>
      <c r="C6389" s="116" t="s">
        <v>6201</v>
      </c>
      <c r="D6389" s="116" t="s">
        <v>16116</v>
      </c>
      <c r="E6389" s="208">
        <v>15.79</v>
      </c>
    </row>
    <row r="6390" spans="2:5" ht="50.1" customHeight="1">
      <c r="B6390" s="209">
        <v>95413</v>
      </c>
      <c r="C6390" s="116" t="s">
        <v>6202</v>
      </c>
      <c r="D6390" s="116" t="s">
        <v>16116</v>
      </c>
      <c r="E6390" s="208">
        <v>8.6300000000000008</v>
      </c>
    </row>
    <row r="6391" spans="2:5" ht="50.1" customHeight="1">
      <c r="B6391" s="209">
        <v>95414</v>
      </c>
      <c r="C6391" s="116" t="s">
        <v>6203</v>
      </c>
      <c r="D6391" s="116" t="s">
        <v>16116</v>
      </c>
      <c r="E6391" s="208">
        <v>35.33</v>
      </c>
    </row>
    <row r="6392" spans="2:5" ht="50.1" customHeight="1">
      <c r="B6392" s="209">
        <v>95415</v>
      </c>
      <c r="C6392" s="116" t="s">
        <v>6204</v>
      </c>
      <c r="D6392" s="116" t="s">
        <v>16116</v>
      </c>
      <c r="E6392" s="208">
        <v>116.74</v>
      </c>
    </row>
    <row r="6393" spans="2:5" ht="50.1" customHeight="1">
      <c r="B6393" s="209">
        <v>95416</v>
      </c>
      <c r="C6393" s="116" t="s">
        <v>6205</v>
      </c>
      <c r="D6393" s="116" t="s">
        <v>16116</v>
      </c>
      <c r="E6393" s="208">
        <v>7.43</v>
      </c>
    </row>
    <row r="6394" spans="2:5" ht="50.1" customHeight="1">
      <c r="B6394" s="209">
        <v>95417</v>
      </c>
      <c r="C6394" s="116" t="s">
        <v>6206</v>
      </c>
      <c r="D6394" s="116" t="s">
        <v>16116</v>
      </c>
      <c r="E6394" s="208">
        <v>132.88</v>
      </c>
    </row>
    <row r="6395" spans="2:5" ht="50.1" customHeight="1">
      <c r="B6395" s="209">
        <v>95418</v>
      </c>
      <c r="C6395" s="116" t="s">
        <v>6207</v>
      </c>
      <c r="D6395" s="116" t="s">
        <v>16116</v>
      </c>
      <c r="E6395" s="208">
        <v>181.64</v>
      </c>
    </row>
    <row r="6396" spans="2:5" ht="50.1" customHeight="1">
      <c r="B6396" s="209">
        <v>95419</v>
      </c>
      <c r="C6396" s="116" t="s">
        <v>6208</v>
      </c>
      <c r="D6396" s="116" t="s">
        <v>16116</v>
      </c>
      <c r="E6396" s="208">
        <v>48.22</v>
      </c>
    </row>
    <row r="6397" spans="2:5" ht="50.1" customHeight="1">
      <c r="B6397" s="209">
        <v>95420</v>
      </c>
      <c r="C6397" s="116" t="s">
        <v>6209</v>
      </c>
      <c r="D6397" s="116" t="s">
        <v>16116</v>
      </c>
      <c r="E6397" s="208">
        <v>68.5</v>
      </c>
    </row>
    <row r="6398" spans="2:5" ht="50.1" customHeight="1">
      <c r="B6398" s="209">
        <v>95421</v>
      </c>
      <c r="C6398" s="116" t="s">
        <v>6210</v>
      </c>
      <c r="D6398" s="116" t="s">
        <v>16116</v>
      </c>
      <c r="E6398" s="208">
        <v>90.56</v>
      </c>
    </row>
    <row r="6399" spans="2:5" ht="50.1" customHeight="1">
      <c r="B6399" s="209">
        <v>95422</v>
      </c>
      <c r="C6399" s="116" t="s">
        <v>6211</v>
      </c>
      <c r="D6399" s="116" t="s">
        <v>16116</v>
      </c>
      <c r="E6399" s="208">
        <v>74.52</v>
      </c>
    </row>
    <row r="6400" spans="2:5" ht="50.1" customHeight="1">
      <c r="B6400" s="209">
        <v>95423</v>
      </c>
      <c r="C6400" s="116" t="s">
        <v>6212</v>
      </c>
      <c r="D6400" s="116" t="s">
        <v>16116</v>
      </c>
      <c r="E6400" s="208">
        <v>113.1</v>
      </c>
    </row>
    <row r="6401" spans="2:5" ht="50.1" customHeight="1">
      <c r="B6401" s="209">
        <v>95424</v>
      </c>
      <c r="C6401" s="116" t="s">
        <v>6213</v>
      </c>
      <c r="D6401" s="116" t="s">
        <v>16116</v>
      </c>
      <c r="E6401" s="208">
        <v>28.47</v>
      </c>
    </row>
    <row r="6402" spans="2:5" ht="50.1" customHeight="1">
      <c r="B6402" s="209">
        <v>100288</v>
      </c>
      <c r="C6402" s="116" t="s">
        <v>16865</v>
      </c>
      <c r="D6402" s="116" t="s">
        <v>23</v>
      </c>
      <c r="E6402" s="208">
        <v>0.04</v>
      </c>
    </row>
    <row r="6403" spans="2:5" ht="50.1" customHeight="1">
      <c r="B6403" s="209">
        <v>100289</v>
      </c>
      <c r="C6403" s="116" t="s">
        <v>16866</v>
      </c>
      <c r="D6403" s="116" t="s">
        <v>23</v>
      </c>
      <c r="E6403" s="208">
        <v>13.66</v>
      </c>
    </row>
    <row r="6404" spans="2:5" ht="50.1" customHeight="1">
      <c r="B6404" s="209">
        <v>100290</v>
      </c>
      <c r="C6404" s="116" t="s">
        <v>16867</v>
      </c>
      <c r="D6404" s="116" t="s">
        <v>23</v>
      </c>
      <c r="E6404" s="208">
        <v>0.04</v>
      </c>
    </row>
    <row r="6405" spans="2:5" ht="50.1" customHeight="1">
      <c r="B6405" s="209">
        <v>100291</v>
      </c>
      <c r="C6405" s="116" t="s">
        <v>16868</v>
      </c>
      <c r="D6405" s="116" t="s">
        <v>23</v>
      </c>
      <c r="E6405" s="208">
        <v>0.12</v>
      </c>
    </row>
    <row r="6406" spans="2:5" ht="50.1" customHeight="1">
      <c r="B6406" s="209">
        <v>100292</v>
      </c>
      <c r="C6406" s="116" t="s">
        <v>16869</v>
      </c>
      <c r="D6406" s="116" t="s">
        <v>23</v>
      </c>
      <c r="E6406" s="208">
        <v>1.26</v>
      </c>
    </row>
    <row r="6407" spans="2:5" ht="50.1" customHeight="1">
      <c r="B6407" s="209">
        <v>100293</v>
      </c>
      <c r="C6407" s="116" t="s">
        <v>16870</v>
      </c>
      <c r="D6407" s="116" t="s">
        <v>23</v>
      </c>
      <c r="E6407" s="208">
        <v>0.12</v>
      </c>
    </row>
    <row r="6408" spans="2:5" ht="50.1" customHeight="1">
      <c r="B6408" s="209">
        <v>100294</v>
      </c>
      <c r="C6408" s="116" t="s">
        <v>16871</v>
      </c>
      <c r="D6408" s="116" t="s">
        <v>23</v>
      </c>
      <c r="E6408" s="208">
        <v>0.37</v>
      </c>
    </row>
    <row r="6409" spans="2:5" ht="50.1" customHeight="1">
      <c r="B6409" s="209">
        <v>100295</v>
      </c>
      <c r="C6409" s="116" t="s">
        <v>16872</v>
      </c>
      <c r="D6409" s="116" t="s">
        <v>23</v>
      </c>
      <c r="E6409" s="130">
        <v>0.39</v>
      </c>
    </row>
    <row r="6410" spans="2:5" ht="50.1" customHeight="1">
      <c r="B6410" s="209">
        <v>100296</v>
      </c>
      <c r="C6410" s="116" t="s">
        <v>16873</v>
      </c>
      <c r="D6410" s="116" t="s">
        <v>23</v>
      </c>
      <c r="E6410" s="130">
        <v>0.87</v>
      </c>
    </row>
    <row r="6411" spans="2:5" ht="50.1" customHeight="1">
      <c r="B6411" s="209">
        <v>100297</v>
      </c>
      <c r="C6411" s="116" t="s">
        <v>16874</v>
      </c>
      <c r="D6411" s="116" t="s">
        <v>23</v>
      </c>
      <c r="E6411" s="130">
        <v>0.98</v>
      </c>
    </row>
    <row r="6412" spans="2:5" ht="50.1" customHeight="1">
      <c r="B6412" s="209">
        <v>100298</v>
      </c>
      <c r="C6412" s="116" t="s">
        <v>16875</v>
      </c>
      <c r="D6412" s="116" t="s">
        <v>23</v>
      </c>
      <c r="E6412" s="130">
        <v>0.45</v>
      </c>
    </row>
    <row r="6413" spans="2:5" ht="50.1" customHeight="1">
      <c r="B6413" s="209">
        <v>100299</v>
      </c>
      <c r="C6413" s="116" t="s">
        <v>16876</v>
      </c>
      <c r="D6413" s="116" t="s">
        <v>23</v>
      </c>
      <c r="E6413" s="130">
        <v>0.09</v>
      </c>
    </row>
    <row r="6414" spans="2:5" ht="50.1" customHeight="1">
      <c r="B6414" s="209">
        <v>100300</v>
      </c>
      <c r="C6414" s="116" t="s">
        <v>16877</v>
      </c>
      <c r="D6414" s="116" t="s">
        <v>23</v>
      </c>
      <c r="E6414" s="130">
        <v>15.1</v>
      </c>
    </row>
    <row r="6415" spans="2:5" ht="50.1" customHeight="1">
      <c r="B6415" s="209">
        <v>100301</v>
      </c>
      <c r="C6415" s="116" t="s">
        <v>8264</v>
      </c>
      <c r="D6415" s="116" t="s">
        <v>23</v>
      </c>
      <c r="E6415" s="130">
        <v>15.6</v>
      </c>
    </row>
    <row r="6416" spans="2:5" ht="50.1" customHeight="1">
      <c r="B6416" s="209">
        <v>100302</v>
      </c>
      <c r="C6416" s="116" t="s">
        <v>16878</v>
      </c>
      <c r="D6416" s="116" t="s">
        <v>23</v>
      </c>
      <c r="E6416" s="130">
        <v>108.51</v>
      </c>
    </row>
    <row r="6417" spans="2:5" ht="50.1" customHeight="1">
      <c r="B6417" s="209">
        <v>100303</v>
      </c>
      <c r="C6417" s="116" t="s">
        <v>16879</v>
      </c>
      <c r="D6417" s="116" t="s">
        <v>23</v>
      </c>
      <c r="E6417" s="130">
        <v>14.5</v>
      </c>
    </row>
    <row r="6418" spans="2:5" ht="50.1" customHeight="1">
      <c r="B6418" s="209">
        <v>100304</v>
      </c>
      <c r="C6418" s="116" t="s">
        <v>16880</v>
      </c>
      <c r="D6418" s="116" t="s">
        <v>23</v>
      </c>
      <c r="E6418" s="130">
        <v>56.86</v>
      </c>
    </row>
    <row r="6419" spans="2:5" ht="50.1" customHeight="1">
      <c r="B6419" s="209">
        <v>100305</v>
      </c>
      <c r="C6419" s="116" t="s">
        <v>16881</v>
      </c>
      <c r="D6419" s="116" t="s">
        <v>23</v>
      </c>
      <c r="E6419" s="130">
        <v>75.39</v>
      </c>
    </row>
    <row r="6420" spans="2:5" ht="50.1" customHeight="1">
      <c r="B6420" s="209">
        <v>100306</v>
      </c>
      <c r="C6420" s="116" t="s">
        <v>16882</v>
      </c>
      <c r="D6420" s="116" t="s">
        <v>23</v>
      </c>
      <c r="E6420" s="130">
        <v>84.93</v>
      </c>
    </row>
    <row r="6421" spans="2:5" ht="50.1" customHeight="1">
      <c r="B6421" s="209">
        <v>100307</v>
      </c>
      <c r="C6421" s="116" t="s">
        <v>16883</v>
      </c>
      <c r="D6421" s="116" t="s">
        <v>23</v>
      </c>
      <c r="E6421" s="130">
        <v>17.39</v>
      </c>
    </row>
    <row r="6422" spans="2:5" ht="50.1" customHeight="1">
      <c r="B6422" s="209">
        <v>100308</v>
      </c>
      <c r="C6422" s="116" t="s">
        <v>16884</v>
      </c>
      <c r="D6422" s="116" t="s">
        <v>23</v>
      </c>
      <c r="E6422" s="130">
        <v>19.5</v>
      </c>
    </row>
    <row r="6423" spans="2:5" ht="50.1" customHeight="1">
      <c r="B6423" s="209">
        <v>100309</v>
      </c>
      <c r="C6423" s="116" t="s">
        <v>16885</v>
      </c>
      <c r="D6423" s="116" t="s">
        <v>23</v>
      </c>
      <c r="E6423" s="130">
        <v>26.51</v>
      </c>
    </row>
    <row r="6424" spans="2:5" ht="50.1" customHeight="1">
      <c r="B6424" s="209">
        <v>100310</v>
      </c>
      <c r="C6424" s="116" t="s">
        <v>16886</v>
      </c>
      <c r="D6424" s="116" t="s">
        <v>16116</v>
      </c>
      <c r="E6424" s="130">
        <v>6.61</v>
      </c>
    </row>
    <row r="6425" spans="2:5" ht="50.1" customHeight="1">
      <c r="B6425" s="209">
        <v>100311</v>
      </c>
      <c r="C6425" s="116" t="s">
        <v>16887</v>
      </c>
      <c r="D6425" s="116" t="s">
        <v>16116</v>
      </c>
      <c r="E6425" s="130">
        <v>171.13</v>
      </c>
    </row>
    <row r="6426" spans="2:5" ht="50.1" customHeight="1">
      <c r="B6426" s="209">
        <v>100312</v>
      </c>
      <c r="C6426" s="116" t="s">
        <v>16888</v>
      </c>
      <c r="D6426" s="116" t="s">
        <v>16116</v>
      </c>
      <c r="E6426" s="130">
        <v>50.11</v>
      </c>
    </row>
    <row r="6427" spans="2:5" ht="50.1" customHeight="1">
      <c r="B6427" s="209">
        <v>100313</v>
      </c>
      <c r="C6427" s="116" t="s">
        <v>16889</v>
      </c>
      <c r="D6427" s="116" t="s">
        <v>16116</v>
      </c>
      <c r="E6427" s="130">
        <v>118.44</v>
      </c>
    </row>
    <row r="6428" spans="2:5" ht="50.1" customHeight="1">
      <c r="B6428" s="209">
        <v>100314</v>
      </c>
      <c r="C6428" s="116" t="s">
        <v>16890</v>
      </c>
      <c r="D6428" s="116" t="s">
        <v>16116</v>
      </c>
      <c r="E6428" s="130">
        <v>133.63</v>
      </c>
    </row>
    <row r="6429" spans="2:5" ht="50.1" customHeight="1">
      <c r="B6429" s="209">
        <v>100315</v>
      </c>
      <c r="C6429" s="116" t="s">
        <v>16891</v>
      </c>
      <c r="D6429" s="116" t="s">
        <v>16116</v>
      </c>
      <c r="E6429" s="130">
        <v>12.84</v>
      </c>
    </row>
    <row r="6430" spans="2:5" ht="50.1" customHeight="1">
      <c r="B6430" s="209">
        <v>100316</v>
      </c>
      <c r="C6430" s="116" t="s">
        <v>16877</v>
      </c>
      <c r="D6430" s="116" t="s">
        <v>16116</v>
      </c>
      <c r="E6430" s="131">
        <v>2706.97</v>
      </c>
    </row>
    <row r="6431" spans="2:5" ht="50.1" customHeight="1">
      <c r="B6431" s="209">
        <v>100317</v>
      </c>
      <c r="C6431" s="116" t="s">
        <v>16892</v>
      </c>
      <c r="D6431" s="116" t="s">
        <v>16116</v>
      </c>
      <c r="E6431" s="131">
        <v>19158.75</v>
      </c>
    </row>
    <row r="6432" spans="2:5" ht="50.1" customHeight="1">
      <c r="B6432" s="209">
        <v>100318</v>
      </c>
      <c r="C6432" s="116" t="s">
        <v>16880</v>
      </c>
      <c r="D6432" s="116" t="s">
        <v>16116</v>
      </c>
      <c r="E6432" s="131">
        <v>10056.98</v>
      </c>
    </row>
    <row r="6433" spans="2:5" ht="50.1" customHeight="1">
      <c r="B6433" s="209">
        <v>100319</v>
      </c>
      <c r="C6433" s="116" t="s">
        <v>16881</v>
      </c>
      <c r="D6433" s="116" t="s">
        <v>16116</v>
      </c>
      <c r="E6433" s="131">
        <v>13316</v>
      </c>
    </row>
    <row r="6434" spans="2:5" ht="50.1" customHeight="1">
      <c r="B6434" s="209">
        <v>100320</v>
      </c>
      <c r="C6434" s="116" t="s">
        <v>16882</v>
      </c>
      <c r="D6434" s="116" t="s">
        <v>16116</v>
      </c>
      <c r="E6434" s="131">
        <v>14999.84</v>
      </c>
    </row>
    <row r="6435" spans="2:5" ht="50.1" customHeight="1">
      <c r="B6435" s="116">
        <v>100321</v>
      </c>
      <c r="C6435" s="116" t="s">
        <v>17973</v>
      </c>
      <c r="D6435" s="116" t="s">
        <v>16116</v>
      </c>
      <c r="E6435" s="131">
        <v>4723.3500000000004</v>
      </c>
    </row>
    <row r="6436" spans="2:5" ht="50.1" customHeight="1">
      <c r="B6436" s="116">
        <v>7325</v>
      </c>
      <c r="C6436" s="116" t="s">
        <v>17974</v>
      </c>
      <c r="D6436" s="116" t="s">
        <v>16121</v>
      </c>
      <c r="E6436" s="130">
        <v>4.3600000000000003</v>
      </c>
    </row>
    <row r="6437" spans="2:5" ht="50.1" customHeight="1">
      <c r="B6437" s="116">
        <v>39847</v>
      </c>
      <c r="C6437" s="116" t="s">
        <v>17975</v>
      </c>
      <c r="D6437" s="116" t="s">
        <v>16119</v>
      </c>
      <c r="E6437" s="130">
        <v>1439.78</v>
      </c>
    </row>
    <row r="6438" spans="2:5" ht="50.1" customHeight="1">
      <c r="B6438" s="116">
        <v>39844</v>
      </c>
      <c r="C6438" s="116" t="s">
        <v>17976</v>
      </c>
      <c r="D6438" s="116" t="s">
        <v>16119</v>
      </c>
      <c r="E6438" s="130">
        <v>2124.8200000000002</v>
      </c>
    </row>
    <row r="6439" spans="2:5" ht="50.1" customHeight="1">
      <c r="B6439" s="116">
        <v>39846</v>
      </c>
      <c r="C6439" s="116" t="s">
        <v>17977</v>
      </c>
      <c r="D6439" s="116" t="s">
        <v>16119</v>
      </c>
      <c r="E6439" s="130">
        <v>1298.22</v>
      </c>
    </row>
    <row r="6440" spans="2:5" ht="50.1" customHeight="1">
      <c r="B6440" s="116">
        <v>39838</v>
      </c>
      <c r="C6440" s="116" t="s">
        <v>17978</v>
      </c>
      <c r="D6440" s="116" t="s">
        <v>16119</v>
      </c>
      <c r="E6440" s="130">
        <v>3598.23</v>
      </c>
    </row>
    <row r="6441" spans="2:5" ht="50.1" customHeight="1">
      <c r="B6441" s="116">
        <v>39839</v>
      </c>
      <c r="C6441" s="116" t="s">
        <v>17979</v>
      </c>
      <c r="D6441" s="116" t="s">
        <v>16119</v>
      </c>
      <c r="E6441" s="130">
        <v>3759.34</v>
      </c>
    </row>
    <row r="6442" spans="2:5" ht="50.1" customHeight="1">
      <c r="B6442" s="116">
        <v>39841</v>
      </c>
      <c r="C6442" s="116" t="s">
        <v>17980</v>
      </c>
      <c r="D6442" s="116" t="s">
        <v>16119</v>
      </c>
      <c r="E6442" s="130">
        <v>5094.09</v>
      </c>
    </row>
    <row r="6443" spans="2:5" ht="50.1" customHeight="1">
      <c r="B6443" s="116">
        <v>39842</v>
      </c>
      <c r="C6443" s="116" t="s">
        <v>17981</v>
      </c>
      <c r="D6443" s="116" t="s">
        <v>16119</v>
      </c>
      <c r="E6443" s="130">
        <v>6471.41</v>
      </c>
    </row>
    <row r="6444" spans="2:5" ht="50.1" customHeight="1">
      <c r="B6444" s="116">
        <v>39843</v>
      </c>
      <c r="C6444" s="116" t="s">
        <v>17982</v>
      </c>
      <c r="D6444" s="116" t="s">
        <v>16119</v>
      </c>
      <c r="E6444" s="130">
        <v>7143.7</v>
      </c>
    </row>
    <row r="6445" spans="2:5" ht="50.1" customHeight="1">
      <c r="B6445" s="116">
        <v>2404</v>
      </c>
      <c r="C6445" s="116" t="s">
        <v>17983</v>
      </c>
      <c r="D6445" s="116" t="s">
        <v>16117</v>
      </c>
      <c r="E6445" s="130">
        <v>78.14</v>
      </c>
    </row>
    <row r="6446" spans="2:5" ht="50.1" customHeight="1">
      <c r="B6446" s="116">
        <v>2720</v>
      </c>
      <c r="C6446" s="116" t="s">
        <v>17984</v>
      </c>
      <c r="D6446" s="116" t="s">
        <v>16118</v>
      </c>
      <c r="E6446" s="130">
        <v>116.84</v>
      </c>
    </row>
    <row r="6447" spans="2:5" ht="50.1" customHeight="1">
      <c r="B6447" s="116">
        <v>2719</v>
      </c>
      <c r="C6447" s="116" t="s">
        <v>17985</v>
      </c>
      <c r="D6447" s="116" t="s">
        <v>16118</v>
      </c>
      <c r="E6447" s="130">
        <v>99</v>
      </c>
    </row>
    <row r="6448" spans="2:5" ht="50.1" customHeight="1">
      <c r="B6448" s="116">
        <v>3378</v>
      </c>
      <c r="C6448" s="116" t="s">
        <v>17986</v>
      </c>
      <c r="D6448" s="116" t="s">
        <v>16119</v>
      </c>
      <c r="E6448" s="130">
        <v>53.57</v>
      </c>
    </row>
    <row r="6449" spans="2:5" ht="50.1" customHeight="1">
      <c r="B6449" s="116">
        <v>3380</v>
      </c>
      <c r="C6449" s="116" t="s">
        <v>17987</v>
      </c>
      <c r="D6449" s="116" t="s">
        <v>16119</v>
      </c>
      <c r="E6449" s="130">
        <v>37.5</v>
      </c>
    </row>
    <row r="6450" spans="2:5" ht="50.1" customHeight="1">
      <c r="B6450" s="116">
        <v>3379</v>
      </c>
      <c r="C6450" s="116" t="s">
        <v>17988</v>
      </c>
      <c r="D6450" s="116" t="s">
        <v>16119</v>
      </c>
      <c r="E6450" s="130">
        <v>36.200000000000003</v>
      </c>
    </row>
    <row r="6451" spans="2:5" ht="50.1" customHeight="1">
      <c r="B6451" s="116">
        <v>3346</v>
      </c>
      <c r="C6451" s="116" t="s">
        <v>17989</v>
      </c>
      <c r="D6451" s="116" t="s">
        <v>16118</v>
      </c>
      <c r="E6451" s="130">
        <v>11.11</v>
      </c>
    </row>
    <row r="6452" spans="2:5" ht="50.1" customHeight="1">
      <c r="B6452" s="116">
        <v>3348</v>
      </c>
      <c r="C6452" s="116" t="s">
        <v>17990</v>
      </c>
      <c r="D6452" s="116" t="s">
        <v>16118</v>
      </c>
      <c r="E6452" s="130">
        <v>13.29</v>
      </c>
    </row>
    <row r="6453" spans="2:5" ht="50.1" customHeight="1">
      <c r="B6453" s="116">
        <v>3345</v>
      </c>
      <c r="C6453" s="116" t="s">
        <v>17991</v>
      </c>
      <c r="D6453" s="116" t="s">
        <v>16118</v>
      </c>
      <c r="E6453" s="130">
        <v>8.59</v>
      </c>
    </row>
    <row r="6454" spans="2:5" ht="50.1" customHeight="1">
      <c r="B6454" s="116">
        <v>39833</v>
      </c>
      <c r="C6454" s="116" t="s">
        <v>17992</v>
      </c>
      <c r="D6454" s="116" t="s">
        <v>16118</v>
      </c>
      <c r="E6454" s="130">
        <v>18.2</v>
      </c>
    </row>
    <row r="6455" spans="2:5" ht="50.1" customHeight="1">
      <c r="B6455" s="116">
        <v>39834</v>
      </c>
      <c r="C6455" s="116" t="s">
        <v>17993</v>
      </c>
      <c r="D6455" s="116" t="s">
        <v>16118</v>
      </c>
      <c r="E6455" s="130">
        <v>31.24</v>
      </c>
    </row>
    <row r="6456" spans="2:5" ht="50.1" customHeight="1">
      <c r="B6456" s="116">
        <v>39835</v>
      </c>
      <c r="C6456" s="116" t="s">
        <v>17994</v>
      </c>
      <c r="D6456" s="116" t="s">
        <v>16118</v>
      </c>
      <c r="E6456" s="130">
        <v>38.090000000000003</v>
      </c>
    </row>
    <row r="6457" spans="2:5" ht="50.1" customHeight="1">
      <c r="B6457" s="116">
        <v>13382</v>
      </c>
      <c r="C6457" s="116" t="s">
        <v>17995</v>
      </c>
      <c r="D6457" s="116" t="s">
        <v>16119</v>
      </c>
      <c r="E6457" s="130">
        <v>189.76</v>
      </c>
    </row>
    <row r="6458" spans="2:5" ht="50.1" customHeight="1">
      <c r="B6458" s="116">
        <v>4126</v>
      </c>
      <c r="C6458" s="116" t="s">
        <v>17996</v>
      </c>
      <c r="D6458" s="116" t="s">
        <v>16119</v>
      </c>
      <c r="E6458" s="130">
        <v>209.97</v>
      </c>
    </row>
    <row r="6459" spans="2:5" ht="50.1" customHeight="1">
      <c r="B6459" s="116">
        <v>10615</v>
      </c>
      <c r="C6459" s="116" t="s">
        <v>17997</v>
      </c>
      <c r="D6459" s="116" t="s">
        <v>16119</v>
      </c>
      <c r="E6459" s="130">
        <v>44990</v>
      </c>
    </row>
    <row r="6460" spans="2:5" ht="50.1" customHeight="1">
      <c r="B6460" s="116">
        <v>21136</v>
      </c>
      <c r="C6460" s="116" t="s">
        <v>17998</v>
      </c>
      <c r="D6460" s="116" t="s">
        <v>16120</v>
      </c>
      <c r="E6460" s="130">
        <v>11.69</v>
      </c>
    </row>
    <row r="6461" spans="2:5" ht="50.1" customHeight="1">
      <c r="B6461" s="116">
        <v>21128</v>
      </c>
      <c r="C6461" s="116" t="s">
        <v>17999</v>
      </c>
      <c r="D6461" s="116" t="s">
        <v>16120</v>
      </c>
      <c r="E6461" s="130">
        <v>9.0500000000000007</v>
      </c>
    </row>
    <row r="6462" spans="2:5" ht="50.1" customHeight="1">
      <c r="B6462" s="116">
        <v>21130</v>
      </c>
      <c r="C6462" s="116" t="s">
        <v>18000</v>
      </c>
      <c r="D6462" s="116" t="s">
        <v>16120</v>
      </c>
      <c r="E6462" s="130">
        <v>22.85</v>
      </c>
    </row>
    <row r="6463" spans="2:5" ht="50.1" customHeight="1">
      <c r="B6463" s="116">
        <v>21135</v>
      </c>
      <c r="C6463" s="116" t="s">
        <v>18001</v>
      </c>
      <c r="D6463" s="116" t="s">
        <v>16120</v>
      </c>
      <c r="E6463" s="130">
        <v>22.5</v>
      </c>
    </row>
    <row r="6464" spans="2:5" ht="50.1" customHeight="1">
      <c r="B6464" s="116">
        <v>38605</v>
      </c>
      <c r="C6464" s="116" t="s">
        <v>18002</v>
      </c>
      <c r="D6464" s="116" t="s">
        <v>16119</v>
      </c>
      <c r="E6464" s="130">
        <v>94.18</v>
      </c>
    </row>
    <row r="6465" spans="2:5" ht="50.1" customHeight="1">
      <c r="B6465" s="116">
        <v>11270</v>
      </c>
      <c r="C6465" s="116" t="s">
        <v>18003</v>
      </c>
      <c r="D6465" s="116" t="s">
        <v>16119</v>
      </c>
      <c r="E6465" s="131">
        <v>1.56</v>
      </c>
    </row>
    <row r="6466" spans="2:5" ht="50.1" customHeight="1">
      <c r="B6466" s="116">
        <v>412</v>
      </c>
      <c r="C6466" s="116" t="s">
        <v>18004</v>
      </c>
      <c r="D6466" s="116" t="s">
        <v>16119</v>
      </c>
      <c r="E6466" s="131">
        <v>0.72</v>
      </c>
    </row>
    <row r="6467" spans="2:5" ht="50.1" customHeight="1">
      <c r="B6467" s="116">
        <v>414</v>
      </c>
      <c r="C6467" s="116" t="s">
        <v>18005</v>
      </c>
      <c r="D6467" s="116" t="s">
        <v>16119</v>
      </c>
      <c r="E6467" s="131">
        <v>0.04</v>
      </c>
    </row>
    <row r="6468" spans="2:5" ht="50.1" customHeight="1">
      <c r="B6468" s="116">
        <v>410</v>
      </c>
      <c r="C6468" s="116" t="s">
        <v>18006</v>
      </c>
      <c r="D6468" s="116" t="s">
        <v>16119</v>
      </c>
      <c r="E6468" s="131">
        <v>0.11</v>
      </c>
    </row>
    <row r="6469" spans="2:5" ht="50.1" customHeight="1">
      <c r="B6469" s="116">
        <v>411</v>
      </c>
      <c r="C6469" s="116" t="s">
        <v>18007</v>
      </c>
      <c r="D6469" s="116" t="s">
        <v>16119</v>
      </c>
      <c r="E6469" s="131">
        <v>0.14000000000000001</v>
      </c>
    </row>
    <row r="6470" spans="2:5" ht="50.1" customHeight="1">
      <c r="B6470" s="116">
        <v>408</v>
      </c>
      <c r="C6470" s="116" t="s">
        <v>18008</v>
      </c>
      <c r="D6470" s="116" t="s">
        <v>16119</v>
      </c>
      <c r="E6470" s="131">
        <v>0.69</v>
      </c>
    </row>
    <row r="6471" spans="2:5" ht="50.1" customHeight="1">
      <c r="B6471" s="116">
        <v>39131</v>
      </c>
      <c r="C6471" s="116" t="s">
        <v>18009</v>
      </c>
      <c r="D6471" s="116" t="s">
        <v>16119</v>
      </c>
      <c r="E6471" s="130">
        <v>1.07</v>
      </c>
    </row>
    <row r="6472" spans="2:5" ht="50.1" customHeight="1">
      <c r="B6472" s="116">
        <v>394</v>
      </c>
      <c r="C6472" s="116" t="s">
        <v>18010</v>
      </c>
      <c r="D6472" s="116" t="s">
        <v>16119</v>
      </c>
      <c r="E6472" s="130">
        <v>1.08</v>
      </c>
    </row>
    <row r="6473" spans="2:5" ht="50.1" customHeight="1">
      <c r="B6473" s="116">
        <v>39130</v>
      </c>
      <c r="C6473" s="116" t="s">
        <v>18011</v>
      </c>
      <c r="D6473" s="116" t="s">
        <v>16119</v>
      </c>
      <c r="E6473" s="130">
        <v>0.97</v>
      </c>
    </row>
    <row r="6474" spans="2:5" ht="50.1" customHeight="1">
      <c r="B6474" s="116">
        <v>395</v>
      </c>
      <c r="C6474" s="116" t="s">
        <v>18012</v>
      </c>
      <c r="D6474" s="116" t="s">
        <v>16119</v>
      </c>
      <c r="E6474" s="130">
        <v>1.04</v>
      </c>
    </row>
    <row r="6475" spans="2:5" ht="50.1" customHeight="1">
      <c r="B6475" s="116">
        <v>39127</v>
      </c>
      <c r="C6475" s="116" t="s">
        <v>18013</v>
      </c>
      <c r="D6475" s="116" t="s">
        <v>16119</v>
      </c>
      <c r="E6475" s="131">
        <v>0.51</v>
      </c>
    </row>
    <row r="6476" spans="2:5" ht="50.1" customHeight="1">
      <c r="B6476" s="116">
        <v>392</v>
      </c>
      <c r="C6476" s="116" t="s">
        <v>18014</v>
      </c>
      <c r="D6476" s="116" t="s">
        <v>16119</v>
      </c>
      <c r="E6476" s="131">
        <v>0.52</v>
      </c>
    </row>
    <row r="6477" spans="2:5" ht="50.1" customHeight="1">
      <c r="B6477" s="116">
        <v>39129</v>
      </c>
      <c r="C6477" s="116" t="s">
        <v>18015</v>
      </c>
      <c r="D6477" s="116" t="s">
        <v>16119</v>
      </c>
      <c r="E6477" s="131">
        <v>0.6</v>
      </c>
    </row>
    <row r="6478" spans="2:5" ht="50.1" customHeight="1">
      <c r="B6478" s="116">
        <v>393</v>
      </c>
      <c r="C6478" s="116" t="s">
        <v>18016</v>
      </c>
      <c r="D6478" s="116" t="s">
        <v>16119</v>
      </c>
      <c r="E6478" s="131">
        <v>0.63</v>
      </c>
    </row>
    <row r="6479" spans="2:5" ht="50.1" customHeight="1">
      <c r="B6479" s="116">
        <v>39133</v>
      </c>
      <c r="C6479" s="116" t="s">
        <v>18017</v>
      </c>
      <c r="D6479" s="116" t="s">
        <v>16119</v>
      </c>
      <c r="E6479" s="131">
        <v>1.4</v>
      </c>
    </row>
    <row r="6480" spans="2:5" ht="50.1" customHeight="1">
      <c r="B6480" s="116">
        <v>397</v>
      </c>
      <c r="C6480" s="116" t="s">
        <v>18018</v>
      </c>
      <c r="D6480" s="116" t="s">
        <v>16119</v>
      </c>
      <c r="E6480" s="131">
        <v>1.55</v>
      </c>
    </row>
    <row r="6481" spans="2:5" ht="50.1" customHeight="1">
      <c r="B6481" s="116">
        <v>39132</v>
      </c>
      <c r="C6481" s="116" t="s">
        <v>18019</v>
      </c>
      <c r="D6481" s="116" t="s">
        <v>16119</v>
      </c>
      <c r="E6481" s="130">
        <v>1.1200000000000001</v>
      </c>
    </row>
    <row r="6482" spans="2:5" ht="50.1" customHeight="1">
      <c r="B6482" s="116">
        <v>396</v>
      </c>
      <c r="C6482" s="116" t="s">
        <v>18020</v>
      </c>
      <c r="D6482" s="116" t="s">
        <v>16119</v>
      </c>
      <c r="E6482" s="130">
        <v>1.2</v>
      </c>
    </row>
    <row r="6483" spans="2:5" ht="50.1" customHeight="1">
      <c r="B6483" s="116">
        <v>39135</v>
      </c>
      <c r="C6483" s="116" t="s">
        <v>18021</v>
      </c>
      <c r="D6483" s="116" t="s">
        <v>16119</v>
      </c>
      <c r="E6483" s="130">
        <v>2.25</v>
      </c>
    </row>
    <row r="6484" spans="2:5" ht="50.1" customHeight="1">
      <c r="B6484" s="116">
        <v>39128</v>
      </c>
      <c r="C6484" s="116" t="s">
        <v>18022</v>
      </c>
      <c r="D6484" s="116" t="s">
        <v>16119</v>
      </c>
      <c r="E6484" s="130">
        <v>0.56000000000000005</v>
      </c>
    </row>
    <row r="6485" spans="2:5" ht="50.1" customHeight="1">
      <c r="B6485" s="116">
        <v>400</v>
      </c>
      <c r="C6485" s="116" t="s">
        <v>18023</v>
      </c>
      <c r="D6485" s="116" t="s">
        <v>16119</v>
      </c>
      <c r="E6485" s="130">
        <v>0.54</v>
      </c>
    </row>
    <row r="6486" spans="2:5" ht="50.1" customHeight="1">
      <c r="B6486" s="116">
        <v>39125</v>
      </c>
      <c r="C6486" s="116" t="s">
        <v>18024</v>
      </c>
      <c r="D6486" s="116" t="s">
        <v>16119</v>
      </c>
      <c r="E6486" s="130">
        <v>0.56000000000000005</v>
      </c>
    </row>
    <row r="6487" spans="2:5" ht="50.1" customHeight="1">
      <c r="B6487" s="116">
        <v>39134</v>
      </c>
      <c r="C6487" s="116" t="s">
        <v>18025</v>
      </c>
      <c r="D6487" s="116" t="s">
        <v>16119</v>
      </c>
      <c r="E6487" s="130">
        <v>1.87</v>
      </c>
    </row>
    <row r="6488" spans="2:5" ht="50.1" customHeight="1">
      <c r="B6488" s="116">
        <v>398</v>
      </c>
      <c r="C6488" s="116" t="s">
        <v>18026</v>
      </c>
      <c r="D6488" s="116" t="s">
        <v>16119</v>
      </c>
      <c r="E6488" s="130">
        <v>1.72</v>
      </c>
    </row>
    <row r="6489" spans="2:5" ht="50.1" customHeight="1">
      <c r="B6489" s="116">
        <v>39126</v>
      </c>
      <c r="C6489" s="116" t="s">
        <v>18027</v>
      </c>
      <c r="D6489" s="116" t="s">
        <v>16119</v>
      </c>
      <c r="E6489" s="130">
        <v>2.5299999999999998</v>
      </c>
    </row>
    <row r="6490" spans="2:5" ht="50.1" customHeight="1">
      <c r="B6490" s="116">
        <v>399</v>
      </c>
      <c r="C6490" s="116" t="s">
        <v>18028</v>
      </c>
      <c r="D6490" s="116" t="s">
        <v>16119</v>
      </c>
      <c r="E6490" s="130">
        <v>2.23</v>
      </c>
    </row>
    <row r="6491" spans="2:5" ht="50.1" customHeight="1">
      <c r="B6491" s="116">
        <v>39158</v>
      </c>
      <c r="C6491" s="116" t="s">
        <v>18029</v>
      </c>
      <c r="D6491" s="116" t="s">
        <v>16119</v>
      </c>
      <c r="E6491" s="130">
        <v>5.99</v>
      </c>
    </row>
    <row r="6492" spans="2:5" ht="50.1" customHeight="1">
      <c r="B6492" s="116">
        <v>39141</v>
      </c>
      <c r="C6492" s="116" t="s">
        <v>18030</v>
      </c>
      <c r="D6492" s="116" t="s">
        <v>16119</v>
      </c>
      <c r="E6492" s="130">
        <v>0.43</v>
      </c>
    </row>
    <row r="6493" spans="2:5" ht="50.1" customHeight="1">
      <c r="B6493" s="116">
        <v>39140</v>
      </c>
      <c r="C6493" s="116" t="s">
        <v>18031</v>
      </c>
      <c r="D6493" s="116" t="s">
        <v>16119</v>
      </c>
      <c r="E6493" s="130">
        <v>0.39</v>
      </c>
    </row>
    <row r="6494" spans="2:5" ht="50.1" customHeight="1">
      <c r="B6494" s="116">
        <v>39137</v>
      </c>
      <c r="C6494" s="116" t="s">
        <v>18032</v>
      </c>
      <c r="D6494" s="116" t="s">
        <v>16119</v>
      </c>
      <c r="E6494" s="130">
        <v>0.22</v>
      </c>
    </row>
    <row r="6495" spans="2:5" ht="50.1" customHeight="1">
      <c r="B6495" s="116">
        <v>39139</v>
      </c>
      <c r="C6495" s="116" t="s">
        <v>18033</v>
      </c>
      <c r="D6495" s="116" t="s">
        <v>16119</v>
      </c>
      <c r="E6495" s="130">
        <v>0.32</v>
      </c>
    </row>
    <row r="6496" spans="2:5" ht="50.1" customHeight="1">
      <c r="B6496" s="116">
        <v>39143</v>
      </c>
      <c r="C6496" s="116" t="s">
        <v>18034</v>
      </c>
      <c r="D6496" s="116" t="s">
        <v>16119</v>
      </c>
      <c r="E6496" s="130">
        <v>0.89</v>
      </c>
    </row>
    <row r="6497" spans="2:5" ht="50.1" customHeight="1">
      <c r="B6497" s="116">
        <v>39142</v>
      </c>
      <c r="C6497" s="116" t="s">
        <v>18035</v>
      </c>
      <c r="D6497" s="116" t="s">
        <v>16119</v>
      </c>
      <c r="E6497" s="130">
        <v>0.64</v>
      </c>
    </row>
    <row r="6498" spans="2:5" ht="50.1" customHeight="1">
      <c r="B6498" s="116">
        <v>39138</v>
      </c>
      <c r="C6498" s="116" t="s">
        <v>18036</v>
      </c>
      <c r="D6498" s="116" t="s">
        <v>16119</v>
      </c>
      <c r="E6498" s="130">
        <v>0.24</v>
      </c>
    </row>
    <row r="6499" spans="2:5" ht="50.1" customHeight="1">
      <c r="B6499" s="116">
        <v>39136</v>
      </c>
      <c r="C6499" s="116" t="s">
        <v>18037</v>
      </c>
      <c r="D6499" s="116" t="s">
        <v>16119</v>
      </c>
      <c r="E6499" s="130">
        <v>0.16</v>
      </c>
    </row>
    <row r="6500" spans="2:5" ht="50.1" customHeight="1">
      <c r="B6500" s="116">
        <v>39144</v>
      </c>
      <c r="C6500" s="116" t="s">
        <v>18038</v>
      </c>
      <c r="D6500" s="116" t="s">
        <v>16119</v>
      </c>
      <c r="E6500" s="130">
        <v>1.04</v>
      </c>
    </row>
    <row r="6501" spans="2:5" ht="50.1" customHeight="1">
      <c r="B6501" s="116">
        <v>39145</v>
      </c>
      <c r="C6501" s="116" t="s">
        <v>18039</v>
      </c>
      <c r="D6501" s="116" t="s">
        <v>16119</v>
      </c>
      <c r="E6501" s="130">
        <v>1.72</v>
      </c>
    </row>
    <row r="6502" spans="2:5" ht="50.1" customHeight="1">
      <c r="B6502" s="116">
        <v>12615</v>
      </c>
      <c r="C6502" s="116" t="s">
        <v>18040</v>
      </c>
      <c r="D6502" s="116" t="s">
        <v>16119</v>
      </c>
      <c r="E6502" s="130">
        <v>3.7</v>
      </c>
    </row>
    <row r="6503" spans="2:5" ht="50.1" customHeight="1">
      <c r="B6503" s="116">
        <v>11927</v>
      </c>
      <c r="C6503" s="116" t="s">
        <v>18041</v>
      </c>
      <c r="D6503" s="116" t="s">
        <v>16119</v>
      </c>
      <c r="E6503" s="130">
        <v>4.6500000000000004</v>
      </c>
    </row>
    <row r="6504" spans="2:5" ht="50.1" customHeight="1">
      <c r="B6504" s="116">
        <v>11928</v>
      </c>
      <c r="C6504" s="116" t="s">
        <v>18042</v>
      </c>
      <c r="D6504" s="116" t="s">
        <v>16119</v>
      </c>
      <c r="E6504" s="130">
        <v>5.33</v>
      </c>
    </row>
    <row r="6505" spans="2:5" ht="50.1" customHeight="1">
      <c r="B6505" s="116">
        <v>11929</v>
      </c>
      <c r="C6505" s="116" t="s">
        <v>18043</v>
      </c>
      <c r="D6505" s="116" t="s">
        <v>16119</v>
      </c>
      <c r="E6505" s="130">
        <v>8.25</v>
      </c>
    </row>
    <row r="6506" spans="2:5" ht="50.1" customHeight="1">
      <c r="B6506" s="116">
        <v>36801</v>
      </c>
      <c r="C6506" s="116" t="s">
        <v>18044</v>
      </c>
      <c r="D6506" s="116" t="s">
        <v>16119</v>
      </c>
      <c r="E6506" s="130">
        <v>15.82</v>
      </c>
    </row>
    <row r="6507" spans="2:5" ht="50.1" customHeight="1">
      <c r="B6507" s="116">
        <v>36246</v>
      </c>
      <c r="C6507" s="116" t="s">
        <v>18045</v>
      </c>
      <c r="D6507" s="116" t="s">
        <v>16120</v>
      </c>
      <c r="E6507" s="130">
        <v>2.2599999999999998</v>
      </c>
    </row>
    <row r="6508" spans="2:5" ht="50.1" customHeight="1">
      <c r="B6508" s="116">
        <v>37600</v>
      </c>
      <c r="C6508" s="116" t="s">
        <v>18046</v>
      </c>
      <c r="D6508" s="116" t="s">
        <v>16119</v>
      </c>
      <c r="E6508" s="130">
        <v>51.99</v>
      </c>
    </row>
    <row r="6509" spans="2:5" ht="50.1" customHeight="1">
      <c r="B6509" s="116">
        <v>37599</v>
      </c>
      <c r="C6509" s="116" t="s">
        <v>18047</v>
      </c>
      <c r="D6509" s="116" t="s">
        <v>16119</v>
      </c>
      <c r="E6509" s="130">
        <v>48.39</v>
      </c>
    </row>
    <row r="6510" spans="2:5" ht="50.1" customHeight="1">
      <c r="B6510" s="116">
        <v>1</v>
      </c>
      <c r="C6510" s="116" t="s">
        <v>18048</v>
      </c>
      <c r="D6510" s="116" t="s">
        <v>16121</v>
      </c>
      <c r="E6510" s="130">
        <v>53.5</v>
      </c>
    </row>
    <row r="6511" spans="2:5" ht="50.1" customHeight="1">
      <c r="B6511" s="116">
        <v>3</v>
      </c>
      <c r="C6511" s="116" t="s">
        <v>18049</v>
      </c>
      <c r="D6511" s="116" t="s">
        <v>6214</v>
      </c>
      <c r="E6511" s="130">
        <v>5.7</v>
      </c>
    </row>
    <row r="6512" spans="2:5" ht="50.1" customHeight="1">
      <c r="B6512" s="116">
        <v>26</v>
      </c>
      <c r="C6512" s="116" t="s">
        <v>18050</v>
      </c>
      <c r="D6512" s="116" t="s">
        <v>16121</v>
      </c>
      <c r="E6512" s="130">
        <v>4.1399999999999997</v>
      </c>
    </row>
    <row r="6513" spans="2:5" ht="50.1" customHeight="1">
      <c r="B6513" s="116">
        <v>20</v>
      </c>
      <c r="C6513" s="116" t="s">
        <v>18051</v>
      </c>
      <c r="D6513" s="116" t="s">
        <v>16121</v>
      </c>
      <c r="E6513" s="130">
        <v>4.17</v>
      </c>
    </row>
    <row r="6514" spans="2:5" ht="50.1" customHeight="1">
      <c r="B6514" s="116">
        <v>21</v>
      </c>
      <c r="C6514" s="116" t="s">
        <v>18052</v>
      </c>
      <c r="D6514" s="116" t="s">
        <v>16121</v>
      </c>
      <c r="E6514" s="130">
        <v>4.17</v>
      </c>
    </row>
    <row r="6515" spans="2:5" ht="50.1" customHeight="1">
      <c r="B6515" s="116">
        <v>24</v>
      </c>
      <c r="C6515" s="116" t="s">
        <v>18053</v>
      </c>
      <c r="D6515" s="116" t="s">
        <v>16121</v>
      </c>
      <c r="E6515" s="130">
        <v>4.17</v>
      </c>
    </row>
    <row r="6516" spans="2:5" ht="50.1" customHeight="1">
      <c r="B6516" s="116">
        <v>25</v>
      </c>
      <c r="C6516" s="116" t="s">
        <v>18054</v>
      </c>
      <c r="D6516" s="116" t="s">
        <v>16121</v>
      </c>
      <c r="E6516" s="130">
        <v>4.17</v>
      </c>
    </row>
    <row r="6517" spans="2:5" ht="50.1" customHeight="1">
      <c r="B6517" s="116">
        <v>43065</v>
      </c>
      <c r="C6517" s="116" t="s">
        <v>18055</v>
      </c>
      <c r="D6517" s="116" t="s">
        <v>16121</v>
      </c>
      <c r="E6517" s="130">
        <v>6.57</v>
      </c>
    </row>
    <row r="6518" spans="2:5" ht="50.1" customHeight="1">
      <c r="B6518" s="116">
        <v>34341</v>
      </c>
      <c r="C6518" s="116" t="s">
        <v>18056</v>
      </c>
      <c r="D6518" s="116" t="s">
        <v>16121</v>
      </c>
      <c r="E6518" s="130">
        <v>3.93</v>
      </c>
    </row>
    <row r="6519" spans="2:5" ht="50.1" customHeight="1">
      <c r="B6519" s="116">
        <v>22</v>
      </c>
      <c r="C6519" s="116" t="s">
        <v>18057</v>
      </c>
      <c r="D6519" s="116" t="s">
        <v>16121</v>
      </c>
      <c r="E6519" s="130">
        <v>4.46</v>
      </c>
    </row>
    <row r="6520" spans="2:5" ht="50.1" customHeight="1">
      <c r="B6520" s="116">
        <v>23</v>
      </c>
      <c r="C6520" s="116" t="s">
        <v>18058</v>
      </c>
      <c r="D6520" s="116" t="s">
        <v>16121</v>
      </c>
      <c r="E6520" s="130">
        <v>4.42</v>
      </c>
    </row>
    <row r="6521" spans="2:5" ht="50.1" customHeight="1">
      <c r="B6521" s="116">
        <v>34439</v>
      </c>
      <c r="C6521" s="116" t="s">
        <v>18059</v>
      </c>
      <c r="D6521" s="116" t="s">
        <v>16121</v>
      </c>
      <c r="E6521" s="130">
        <v>5.09</v>
      </c>
    </row>
    <row r="6522" spans="2:5" ht="50.1" customHeight="1">
      <c r="B6522" s="116">
        <v>34</v>
      </c>
      <c r="C6522" s="116" t="s">
        <v>18060</v>
      </c>
      <c r="D6522" s="116" t="s">
        <v>16121</v>
      </c>
      <c r="E6522" s="130">
        <v>4.53</v>
      </c>
    </row>
    <row r="6523" spans="2:5" ht="50.1" customHeight="1">
      <c r="B6523" s="116">
        <v>34441</v>
      </c>
      <c r="C6523" s="116" t="s">
        <v>18061</v>
      </c>
      <c r="D6523" s="116" t="s">
        <v>16121</v>
      </c>
      <c r="E6523" s="130">
        <v>4.83</v>
      </c>
    </row>
    <row r="6524" spans="2:5" ht="50.1" customHeight="1">
      <c r="B6524" s="116">
        <v>31</v>
      </c>
      <c r="C6524" s="116" t="s">
        <v>18062</v>
      </c>
      <c r="D6524" s="116" t="s">
        <v>16121</v>
      </c>
      <c r="E6524" s="130">
        <v>4.3099999999999996</v>
      </c>
    </row>
    <row r="6525" spans="2:5" ht="50.1" customHeight="1">
      <c r="B6525" s="116">
        <v>34443</v>
      </c>
      <c r="C6525" s="116" t="s">
        <v>18063</v>
      </c>
      <c r="D6525" s="116" t="s">
        <v>16121</v>
      </c>
      <c r="E6525" s="130">
        <v>4.83</v>
      </c>
    </row>
    <row r="6526" spans="2:5" ht="50.1" customHeight="1">
      <c r="B6526" s="116">
        <v>27</v>
      </c>
      <c r="C6526" s="116" t="s">
        <v>18064</v>
      </c>
      <c r="D6526" s="116" t="s">
        <v>16121</v>
      </c>
      <c r="E6526" s="130">
        <v>4.3099999999999996</v>
      </c>
    </row>
    <row r="6527" spans="2:5" ht="50.1" customHeight="1">
      <c r="B6527" s="116">
        <v>34446</v>
      </c>
      <c r="C6527" s="116" t="s">
        <v>18065</v>
      </c>
      <c r="D6527" s="116" t="s">
        <v>16121</v>
      </c>
      <c r="E6527" s="130">
        <v>4.83</v>
      </c>
    </row>
    <row r="6528" spans="2:5" ht="50.1" customHeight="1">
      <c r="B6528" s="116">
        <v>29</v>
      </c>
      <c r="C6528" s="116" t="s">
        <v>18066</v>
      </c>
      <c r="D6528" s="116" t="s">
        <v>16121</v>
      </c>
      <c r="E6528" s="130">
        <v>4.03</v>
      </c>
    </row>
    <row r="6529" spans="2:5" ht="50.1" customHeight="1">
      <c r="B6529" s="116">
        <v>28</v>
      </c>
      <c r="C6529" s="116" t="s">
        <v>18067</v>
      </c>
      <c r="D6529" s="116" t="s">
        <v>16121</v>
      </c>
      <c r="E6529" s="130">
        <v>4.66</v>
      </c>
    </row>
    <row r="6530" spans="2:5" ht="50.1" customHeight="1">
      <c r="B6530" s="116">
        <v>34449</v>
      </c>
      <c r="C6530" s="116" t="s">
        <v>18068</v>
      </c>
      <c r="D6530" s="116" t="s">
        <v>16121</v>
      </c>
      <c r="E6530" s="130">
        <v>5.32</v>
      </c>
    </row>
    <row r="6531" spans="2:5" ht="50.1" customHeight="1">
      <c r="B6531" s="116">
        <v>32</v>
      </c>
      <c r="C6531" s="116" t="s">
        <v>18069</v>
      </c>
      <c r="D6531" s="116" t="s">
        <v>16121</v>
      </c>
      <c r="E6531" s="130">
        <v>4.74</v>
      </c>
    </row>
    <row r="6532" spans="2:5" ht="50.1" customHeight="1">
      <c r="B6532" s="116">
        <v>33</v>
      </c>
      <c r="C6532" s="116" t="s">
        <v>18070</v>
      </c>
      <c r="D6532" s="116" t="s">
        <v>16121</v>
      </c>
      <c r="E6532" s="130">
        <v>5.32</v>
      </c>
    </row>
    <row r="6533" spans="2:5" ht="50.1" customHeight="1">
      <c r="B6533" s="116">
        <v>34343</v>
      </c>
      <c r="C6533" s="116" t="s">
        <v>18071</v>
      </c>
      <c r="D6533" s="116" t="s">
        <v>16121</v>
      </c>
      <c r="E6533" s="130">
        <v>5.12</v>
      </c>
    </row>
    <row r="6534" spans="2:5" ht="50.1" customHeight="1">
      <c r="B6534" s="116">
        <v>34452</v>
      </c>
      <c r="C6534" s="116" t="s">
        <v>18072</v>
      </c>
      <c r="D6534" s="116" t="s">
        <v>16121</v>
      </c>
      <c r="E6534" s="130">
        <v>4.71</v>
      </c>
    </row>
    <row r="6535" spans="2:5" ht="50.1" customHeight="1">
      <c r="B6535" s="116">
        <v>36</v>
      </c>
      <c r="C6535" s="116" t="s">
        <v>18073</v>
      </c>
      <c r="D6535" s="116" t="s">
        <v>16121</v>
      </c>
      <c r="E6535" s="130">
        <v>4.49</v>
      </c>
    </row>
    <row r="6536" spans="2:5" ht="50.1" customHeight="1">
      <c r="B6536" s="116">
        <v>34456</v>
      </c>
      <c r="C6536" s="116" t="s">
        <v>18074</v>
      </c>
      <c r="D6536" s="116" t="s">
        <v>16121</v>
      </c>
      <c r="E6536" s="130">
        <v>4.71</v>
      </c>
    </row>
    <row r="6537" spans="2:5" ht="50.1" customHeight="1">
      <c r="B6537" s="116">
        <v>39</v>
      </c>
      <c r="C6537" s="116" t="s">
        <v>18075</v>
      </c>
      <c r="D6537" s="116" t="s">
        <v>16121</v>
      </c>
      <c r="E6537" s="130">
        <v>4.49</v>
      </c>
    </row>
    <row r="6538" spans="2:5" ht="50.1" customHeight="1">
      <c r="B6538" s="116">
        <v>34457</v>
      </c>
      <c r="C6538" s="116" t="s">
        <v>18076</v>
      </c>
      <c r="D6538" s="116" t="s">
        <v>16121</v>
      </c>
      <c r="E6538" s="130">
        <v>5.05</v>
      </c>
    </row>
    <row r="6539" spans="2:5" ht="50.1" customHeight="1">
      <c r="B6539" s="116">
        <v>40</v>
      </c>
      <c r="C6539" s="116" t="s">
        <v>18077</v>
      </c>
      <c r="D6539" s="116" t="s">
        <v>16121</v>
      </c>
      <c r="E6539" s="130">
        <v>4.59</v>
      </c>
    </row>
    <row r="6540" spans="2:5" ht="50.1" customHeight="1">
      <c r="B6540" s="116">
        <v>34460</v>
      </c>
      <c r="C6540" s="116" t="s">
        <v>18078</v>
      </c>
      <c r="D6540" s="116" t="s">
        <v>16121</v>
      </c>
      <c r="E6540" s="130">
        <v>5.16</v>
      </c>
    </row>
    <row r="6541" spans="2:5" ht="50.1" customHeight="1">
      <c r="B6541" s="116">
        <v>42</v>
      </c>
      <c r="C6541" s="116" t="s">
        <v>18079</v>
      </c>
      <c r="D6541" s="116" t="s">
        <v>16121</v>
      </c>
      <c r="E6541" s="130">
        <v>4.66</v>
      </c>
    </row>
    <row r="6542" spans="2:5" ht="50.1" customHeight="1">
      <c r="B6542" s="116">
        <v>38</v>
      </c>
      <c r="C6542" s="116" t="s">
        <v>18080</v>
      </c>
      <c r="D6542" s="116" t="s">
        <v>16121</v>
      </c>
      <c r="E6542" s="130">
        <v>5.19</v>
      </c>
    </row>
    <row r="6543" spans="2:5" ht="50.1" customHeight="1">
      <c r="B6543" s="116">
        <v>20063</v>
      </c>
      <c r="C6543" s="116" t="s">
        <v>18081</v>
      </c>
      <c r="D6543" s="116" t="s">
        <v>16119</v>
      </c>
      <c r="E6543" s="130">
        <v>3.68</v>
      </c>
    </row>
    <row r="6544" spans="2:5" ht="50.1" customHeight="1">
      <c r="B6544" s="116">
        <v>40410</v>
      </c>
      <c r="C6544" s="116" t="s">
        <v>18082</v>
      </c>
      <c r="D6544" s="116" t="s">
        <v>16119</v>
      </c>
      <c r="E6544" s="130">
        <v>13.58</v>
      </c>
    </row>
    <row r="6545" spans="2:5" ht="50.1" customHeight="1">
      <c r="B6545" s="116">
        <v>40411</v>
      </c>
      <c r="C6545" s="116" t="s">
        <v>18083</v>
      </c>
      <c r="D6545" s="116" t="s">
        <v>16119</v>
      </c>
      <c r="E6545" s="130">
        <v>14.73</v>
      </c>
    </row>
    <row r="6546" spans="2:5" ht="50.1" customHeight="1">
      <c r="B6546" s="116">
        <v>40412</v>
      </c>
      <c r="C6546" s="116" t="s">
        <v>18084</v>
      </c>
      <c r="D6546" s="116" t="s">
        <v>16119</v>
      </c>
      <c r="E6546" s="130">
        <v>16.54</v>
      </c>
    </row>
    <row r="6547" spans="2:5" ht="50.1" customHeight="1">
      <c r="B6547" s="116">
        <v>38838</v>
      </c>
      <c r="C6547" s="116" t="s">
        <v>18085</v>
      </c>
      <c r="D6547" s="116" t="s">
        <v>16119</v>
      </c>
      <c r="E6547" s="130">
        <v>6.78</v>
      </c>
    </row>
    <row r="6548" spans="2:5" ht="50.1" customHeight="1">
      <c r="B6548" s="116">
        <v>38839</v>
      </c>
      <c r="C6548" s="116" t="s">
        <v>18086</v>
      </c>
      <c r="D6548" s="116" t="s">
        <v>16119</v>
      </c>
      <c r="E6548" s="130">
        <v>7.98</v>
      </c>
    </row>
    <row r="6549" spans="2:5" ht="50.1" customHeight="1">
      <c r="B6549" s="116">
        <v>55</v>
      </c>
      <c r="C6549" s="116" t="s">
        <v>18087</v>
      </c>
      <c r="D6549" s="116" t="s">
        <v>16119</v>
      </c>
      <c r="E6549" s="130">
        <v>3</v>
      </c>
    </row>
    <row r="6550" spans="2:5" ht="50.1" customHeight="1">
      <c r="B6550" s="116">
        <v>61</v>
      </c>
      <c r="C6550" s="116" t="s">
        <v>18088</v>
      </c>
      <c r="D6550" s="116" t="s">
        <v>16119</v>
      </c>
      <c r="E6550" s="130">
        <v>2.83</v>
      </c>
    </row>
    <row r="6551" spans="2:5" ht="50.1" customHeight="1">
      <c r="B6551" s="116">
        <v>62</v>
      </c>
      <c r="C6551" s="116" t="s">
        <v>18089</v>
      </c>
      <c r="D6551" s="116" t="s">
        <v>16119</v>
      </c>
      <c r="E6551" s="130">
        <v>5.88</v>
      </c>
    </row>
    <row r="6552" spans="2:5" ht="50.1" customHeight="1">
      <c r="B6552" s="116">
        <v>77</v>
      </c>
      <c r="C6552" s="116" t="s">
        <v>18090</v>
      </c>
      <c r="D6552" s="116" t="s">
        <v>16119</v>
      </c>
      <c r="E6552" s="130">
        <v>0.71</v>
      </c>
    </row>
    <row r="6553" spans="2:5" ht="50.1" customHeight="1">
      <c r="B6553" s="116">
        <v>76</v>
      </c>
      <c r="C6553" s="116" t="s">
        <v>18091</v>
      </c>
      <c r="D6553" s="116" t="s">
        <v>16119</v>
      </c>
      <c r="E6553" s="130">
        <v>0.72</v>
      </c>
    </row>
    <row r="6554" spans="2:5" ht="50.1" customHeight="1">
      <c r="B6554" s="116">
        <v>67</v>
      </c>
      <c r="C6554" s="116" t="s">
        <v>18092</v>
      </c>
      <c r="D6554" s="116" t="s">
        <v>16119</v>
      </c>
      <c r="E6554" s="130">
        <v>7.01</v>
      </c>
    </row>
    <row r="6555" spans="2:5" ht="50.1" customHeight="1">
      <c r="B6555" s="116">
        <v>71</v>
      </c>
      <c r="C6555" s="116" t="s">
        <v>18093</v>
      </c>
      <c r="D6555" s="116" t="s">
        <v>16119</v>
      </c>
      <c r="E6555" s="130">
        <v>12.88</v>
      </c>
    </row>
    <row r="6556" spans="2:5" ht="50.1" customHeight="1">
      <c r="B6556" s="116">
        <v>73</v>
      </c>
      <c r="C6556" s="116" t="s">
        <v>18094</v>
      </c>
      <c r="D6556" s="116" t="s">
        <v>16119</v>
      </c>
      <c r="E6556" s="130">
        <v>9.6199999999999992</v>
      </c>
    </row>
    <row r="6557" spans="2:5" ht="50.1" customHeight="1">
      <c r="B6557" s="116">
        <v>103</v>
      </c>
      <c r="C6557" s="116" t="s">
        <v>18095</v>
      </c>
      <c r="D6557" s="116" t="s">
        <v>16119</v>
      </c>
      <c r="E6557" s="130">
        <v>28.61</v>
      </c>
    </row>
    <row r="6558" spans="2:5" ht="50.1" customHeight="1">
      <c r="B6558" s="116">
        <v>107</v>
      </c>
      <c r="C6558" s="116" t="s">
        <v>18096</v>
      </c>
      <c r="D6558" s="116" t="s">
        <v>16119</v>
      </c>
      <c r="E6558" s="131">
        <v>0.44</v>
      </c>
    </row>
    <row r="6559" spans="2:5" ht="50.1" customHeight="1">
      <c r="B6559" s="116">
        <v>65</v>
      </c>
      <c r="C6559" s="116" t="s">
        <v>18097</v>
      </c>
      <c r="D6559" s="116" t="s">
        <v>16119</v>
      </c>
      <c r="E6559" s="130">
        <v>0.55000000000000004</v>
      </c>
    </row>
    <row r="6560" spans="2:5" ht="50.1" customHeight="1">
      <c r="B6560" s="116">
        <v>108</v>
      </c>
      <c r="C6560" s="116" t="s">
        <v>18098</v>
      </c>
      <c r="D6560" s="116" t="s">
        <v>16119</v>
      </c>
      <c r="E6560" s="131">
        <v>1.1399999999999999</v>
      </c>
    </row>
    <row r="6561" spans="2:5" ht="50.1" customHeight="1">
      <c r="B6561" s="116">
        <v>110</v>
      </c>
      <c r="C6561" s="116" t="s">
        <v>18099</v>
      </c>
      <c r="D6561" s="116" t="s">
        <v>16119</v>
      </c>
      <c r="E6561" s="131">
        <v>4.41</v>
      </c>
    </row>
    <row r="6562" spans="2:5" ht="50.1" customHeight="1">
      <c r="B6562" s="116">
        <v>109</v>
      </c>
      <c r="C6562" s="116" t="s">
        <v>18100</v>
      </c>
      <c r="D6562" s="116" t="s">
        <v>16119</v>
      </c>
      <c r="E6562" s="131">
        <v>2.17</v>
      </c>
    </row>
    <row r="6563" spans="2:5" ht="50.1" customHeight="1">
      <c r="B6563" s="116">
        <v>111</v>
      </c>
      <c r="C6563" s="116" t="s">
        <v>18101</v>
      </c>
      <c r="D6563" s="116" t="s">
        <v>16119</v>
      </c>
      <c r="E6563" s="131">
        <v>5.09</v>
      </c>
    </row>
    <row r="6564" spans="2:5" ht="50.1" customHeight="1">
      <c r="B6564" s="116">
        <v>112</v>
      </c>
      <c r="C6564" s="116" t="s">
        <v>18102</v>
      </c>
      <c r="D6564" s="116" t="s">
        <v>16119</v>
      </c>
      <c r="E6564" s="130">
        <v>2.77</v>
      </c>
    </row>
    <row r="6565" spans="2:5" ht="50.1" customHeight="1">
      <c r="B6565" s="116">
        <v>113</v>
      </c>
      <c r="C6565" s="116" t="s">
        <v>18103</v>
      </c>
      <c r="D6565" s="116" t="s">
        <v>16119</v>
      </c>
      <c r="E6565" s="130">
        <v>7.52</v>
      </c>
    </row>
    <row r="6566" spans="2:5" ht="50.1" customHeight="1">
      <c r="B6566" s="116">
        <v>104</v>
      </c>
      <c r="C6566" s="116" t="s">
        <v>18104</v>
      </c>
      <c r="D6566" s="116" t="s">
        <v>16119</v>
      </c>
      <c r="E6566" s="130">
        <v>10.94</v>
      </c>
    </row>
    <row r="6567" spans="2:5" ht="50.1" customHeight="1">
      <c r="B6567" s="116">
        <v>102</v>
      </c>
      <c r="C6567" s="116" t="s">
        <v>18105</v>
      </c>
      <c r="D6567" s="116" t="s">
        <v>16119</v>
      </c>
      <c r="E6567" s="130">
        <v>17.96</v>
      </c>
    </row>
    <row r="6568" spans="2:5" ht="50.1" customHeight="1">
      <c r="B6568" s="116">
        <v>95</v>
      </c>
      <c r="C6568" s="116" t="s">
        <v>18106</v>
      </c>
      <c r="D6568" s="116" t="s">
        <v>16119</v>
      </c>
      <c r="E6568" s="130">
        <v>6.08</v>
      </c>
    </row>
    <row r="6569" spans="2:5" ht="50.1" customHeight="1">
      <c r="B6569" s="116">
        <v>96</v>
      </c>
      <c r="C6569" s="116" t="s">
        <v>18107</v>
      </c>
      <c r="D6569" s="116" t="s">
        <v>16119</v>
      </c>
      <c r="E6569" s="130">
        <v>6.99</v>
      </c>
    </row>
    <row r="6570" spans="2:5" ht="50.1" customHeight="1">
      <c r="B6570" s="116">
        <v>97</v>
      </c>
      <c r="C6570" s="116" t="s">
        <v>18108</v>
      </c>
      <c r="D6570" s="116" t="s">
        <v>16119</v>
      </c>
      <c r="E6570" s="131">
        <v>9.08</v>
      </c>
    </row>
    <row r="6571" spans="2:5" ht="50.1" customHeight="1">
      <c r="B6571" s="116">
        <v>98</v>
      </c>
      <c r="C6571" s="116" t="s">
        <v>18109</v>
      </c>
      <c r="D6571" s="116" t="s">
        <v>16119</v>
      </c>
      <c r="E6571" s="131">
        <v>12.24</v>
      </c>
    </row>
    <row r="6572" spans="2:5" ht="50.1" customHeight="1">
      <c r="B6572" s="116">
        <v>99</v>
      </c>
      <c r="C6572" s="116" t="s">
        <v>18110</v>
      </c>
      <c r="D6572" s="116" t="s">
        <v>16119</v>
      </c>
      <c r="E6572" s="131">
        <v>14.84</v>
      </c>
    </row>
    <row r="6573" spans="2:5" ht="50.1" customHeight="1">
      <c r="B6573" s="116">
        <v>100</v>
      </c>
      <c r="C6573" s="116" t="s">
        <v>18111</v>
      </c>
      <c r="D6573" s="116" t="s">
        <v>16119</v>
      </c>
      <c r="E6573" s="131">
        <v>20.71</v>
      </c>
    </row>
    <row r="6574" spans="2:5" ht="50.1" customHeight="1">
      <c r="B6574" s="116">
        <v>75</v>
      </c>
      <c r="C6574" s="116" t="s">
        <v>18112</v>
      </c>
      <c r="D6574" s="116" t="s">
        <v>16119</v>
      </c>
      <c r="E6574" s="130">
        <v>215.86</v>
      </c>
    </row>
    <row r="6575" spans="2:5" ht="50.1" customHeight="1">
      <c r="B6575" s="116">
        <v>114</v>
      </c>
      <c r="C6575" s="116" t="s">
        <v>18113</v>
      </c>
      <c r="D6575" s="116" t="s">
        <v>16119</v>
      </c>
      <c r="E6575" s="130">
        <v>7.86</v>
      </c>
    </row>
    <row r="6576" spans="2:5" ht="50.1" customHeight="1">
      <c r="B6576" s="116">
        <v>68</v>
      </c>
      <c r="C6576" s="116" t="s">
        <v>18114</v>
      </c>
      <c r="D6576" s="116" t="s">
        <v>16119</v>
      </c>
      <c r="E6576" s="130">
        <v>12.03</v>
      </c>
    </row>
    <row r="6577" spans="2:5" ht="50.1" customHeight="1">
      <c r="B6577" s="116">
        <v>86</v>
      </c>
      <c r="C6577" s="116" t="s">
        <v>18115</v>
      </c>
      <c r="D6577" s="116" t="s">
        <v>16119</v>
      </c>
      <c r="E6577" s="130">
        <v>22.36</v>
      </c>
    </row>
    <row r="6578" spans="2:5" ht="50.1" customHeight="1">
      <c r="B6578" s="116">
        <v>66</v>
      </c>
      <c r="C6578" s="116" t="s">
        <v>18116</v>
      </c>
      <c r="D6578" s="116" t="s">
        <v>16119</v>
      </c>
      <c r="E6578" s="130">
        <v>22.44</v>
      </c>
    </row>
    <row r="6579" spans="2:5" ht="50.1" customHeight="1">
      <c r="B6579" s="116">
        <v>69</v>
      </c>
      <c r="C6579" s="116" t="s">
        <v>18117</v>
      </c>
      <c r="D6579" s="116" t="s">
        <v>16119</v>
      </c>
      <c r="E6579" s="130">
        <v>34.299999999999997</v>
      </c>
    </row>
    <row r="6580" spans="2:5" ht="50.1" customHeight="1">
      <c r="B6580" s="116">
        <v>83</v>
      </c>
      <c r="C6580" s="116" t="s">
        <v>18118</v>
      </c>
      <c r="D6580" s="116" t="s">
        <v>16119</v>
      </c>
      <c r="E6580" s="130">
        <v>109.55</v>
      </c>
    </row>
    <row r="6581" spans="2:5" ht="50.1" customHeight="1">
      <c r="B6581" s="116">
        <v>74</v>
      </c>
      <c r="C6581" s="116" t="s">
        <v>18119</v>
      </c>
      <c r="D6581" s="116" t="s">
        <v>16119</v>
      </c>
      <c r="E6581" s="130">
        <v>152.94</v>
      </c>
    </row>
    <row r="6582" spans="2:5" ht="50.1" customHeight="1">
      <c r="B6582" s="116">
        <v>106</v>
      </c>
      <c r="C6582" s="116" t="s">
        <v>18120</v>
      </c>
      <c r="D6582" s="116" t="s">
        <v>16119</v>
      </c>
      <c r="E6582" s="130">
        <v>232.34</v>
      </c>
    </row>
    <row r="6583" spans="2:5" ht="50.1" customHeight="1">
      <c r="B6583" s="116">
        <v>87</v>
      </c>
      <c r="C6583" s="116" t="s">
        <v>18121</v>
      </c>
      <c r="D6583" s="116" t="s">
        <v>16119</v>
      </c>
      <c r="E6583" s="130">
        <v>11.04</v>
      </c>
    </row>
    <row r="6584" spans="2:5" ht="50.1" customHeight="1">
      <c r="B6584" s="116">
        <v>88</v>
      </c>
      <c r="C6584" s="116" t="s">
        <v>18122</v>
      </c>
      <c r="D6584" s="116" t="s">
        <v>16119</v>
      </c>
      <c r="E6584" s="130">
        <v>12.32</v>
      </c>
    </row>
    <row r="6585" spans="2:5" ht="50.1" customHeight="1">
      <c r="B6585" s="116">
        <v>89</v>
      </c>
      <c r="C6585" s="116" t="s">
        <v>18123</v>
      </c>
      <c r="D6585" s="116" t="s">
        <v>16119</v>
      </c>
      <c r="E6585" s="130">
        <v>18.22</v>
      </c>
    </row>
    <row r="6586" spans="2:5" ht="50.1" customHeight="1">
      <c r="B6586" s="116">
        <v>90</v>
      </c>
      <c r="C6586" s="116" t="s">
        <v>18124</v>
      </c>
      <c r="D6586" s="116" t="s">
        <v>16119</v>
      </c>
      <c r="E6586" s="130">
        <v>20.88</v>
      </c>
    </row>
    <row r="6587" spans="2:5" ht="50.1" customHeight="1">
      <c r="B6587" s="116">
        <v>81</v>
      </c>
      <c r="C6587" s="116" t="s">
        <v>18125</v>
      </c>
      <c r="D6587" s="116" t="s">
        <v>16119</v>
      </c>
      <c r="E6587" s="130">
        <v>35.71</v>
      </c>
    </row>
    <row r="6588" spans="2:5" ht="50.1" customHeight="1">
      <c r="B6588" s="116">
        <v>82</v>
      </c>
      <c r="C6588" s="116" t="s">
        <v>18126</v>
      </c>
      <c r="D6588" s="116" t="s">
        <v>16119</v>
      </c>
      <c r="E6588" s="130">
        <v>138.63</v>
      </c>
    </row>
    <row r="6589" spans="2:5" ht="50.1" customHeight="1">
      <c r="B6589" s="116">
        <v>105</v>
      </c>
      <c r="C6589" s="116" t="s">
        <v>18127</v>
      </c>
      <c r="D6589" s="116" t="s">
        <v>16119</v>
      </c>
      <c r="E6589" s="130">
        <v>162.30000000000001</v>
      </c>
    </row>
    <row r="6590" spans="2:5" ht="50.1" customHeight="1">
      <c r="B6590" s="116">
        <v>60</v>
      </c>
      <c r="C6590" s="116" t="s">
        <v>18128</v>
      </c>
      <c r="D6590" s="116" t="s">
        <v>16119</v>
      </c>
      <c r="E6590" s="130">
        <v>3.89</v>
      </c>
    </row>
    <row r="6591" spans="2:5" ht="50.1" customHeight="1">
      <c r="B6591" s="116">
        <v>72</v>
      </c>
      <c r="C6591" s="116" t="s">
        <v>18129</v>
      </c>
      <c r="D6591" s="116" t="s">
        <v>16119</v>
      </c>
      <c r="E6591" s="130">
        <v>21.83</v>
      </c>
    </row>
    <row r="6592" spans="2:5" ht="50.1" customHeight="1">
      <c r="B6592" s="116">
        <v>70</v>
      </c>
      <c r="C6592" s="116" t="s">
        <v>18130</v>
      </c>
      <c r="D6592" s="116" t="s">
        <v>16119</v>
      </c>
      <c r="E6592" s="130">
        <v>18.25</v>
      </c>
    </row>
    <row r="6593" spans="2:5" ht="50.1" customHeight="1">
      <c r="B6593" s="116">
        <v>85</v>
      </c>
      <c r="C6593" s="116" t="s">
        <v>18131</v>
      </c>
      <c r="D6593" s="116" t="s">
        <v>16119</v>
      </c>
      <c r="E6593" s="130">
        <v>26.49</v>
      </c>
    </row>
    <row r="6594" spans="2:5" ht="50.1" customHeight="1">
      <c r="B6594" s="116">
        <v>84</v>
      </c>
      <c r="C6594" s="116" t="s">
        <v>18132</v>
      </c>
      <c r="D6594" s="116" t="s">
        <v>16119</v>
      </c>
      <c r="E6594" s="130">
        <v>0.3</v>
      </c>
    </row>
    <row r="6595" spans="2:5" ht="50.1" customHeight="1">
      <c r="B6595" s="116">
        <v>37997</v>
      </c>
      <c r="C6595" s="116" t="s">
        <v>18133</v>
      </c>
      <c r="D6595" s="116" t="s">
        <v>16119</v>
      </c>
      <c r="E6595" s="130">
        <v>3.99</v>
      </c>
    </row>
    <row r="6596" spans="2:5" ht="50.1" customHeight="1">
      <c r="B6596" s="116">
        <v>37998</v>
      </c>
      <c r="C6596" s="116" t="s">
        <v>18134</v>
      </c>
      <c r="D6596" s="116" t="s">
        <v>16119</v>
      </c>
      <c r="E6596" s="130">
        <v>4.13</v>
      </c>
    </row>
    <row r="6597" spans="2:5" ht="50.1" customHeight="1">
      <c r="B6597" s="116">
        <v>10899</v>
      </c>
      <c r="C6597" s="116" t="s">
        <v>18135</v>
      </c>
      <c r="D6597" s="116" t="s">
        <v>16119</v>
      </c>
      <c r="E6597" s="130">
        <v>43.8</v>
      </c>
    </row>
    <row r="6598" spans="2:5" ht="50.1" customHeight="1">
      <c r="B6598" s="116">
        <v>10900</v>
      </c>
      <c r="C6598" s="116" t="s">
        <v>18136</v>
      </c>
      <c r="D6598" s="116" t="s">
        <v>16119</v>
      </c>
      <c r="E6598" s="130">
        <v>34.28</v>
      </c>
    </row>
    <row r="6599" spans="2:5" ht="50.1" customHeight="1">
      <c r="B6599" s="116">
        <v>46</v>
      </c>
      <c r="C6599" s="116" t="s">
        <v>18137</v>
      </c>
      <c r="D6599" s="116" t="s">
        <v>16119</v>
      </c>
      <c r="E6599" s="130">
        <v>35.380000000000003</v>
      </c>
    </row>
    <row r="6600" spans="2:5" ht="50.1" customHeight="1">
      <c r="B6600" s="116">
        <v>51</v>
      </c>
      <c r="C6600" s="116" t="s">
        <v>18138</v>
      </c>
      <c r="D6600" s="116" t="s">
        <v>16119</v>
      </c>
      <c r="E6600" s="130">
        <v>97.6</v>
      </c>
    </row>
    <row r="6601" spans="2:5" ht="50.1" customHeight="1">
      <c r="B6601" s="116">
        <v>12863</v>
      </c>
      <c r="C6601" s="116" t="s">
        <v>18139</v>
      </c>
      <c r="D6601" s="116" t="s">
        <v>16119</v>
      </c>
      <c r="E6601" s="130">
        <v>22.48</v>
      </c>
    </row>
    <row r="6602" spans="2:5" ht="50.1" customHeight="1">
      <c r="B6602" s="116">
        <v>50</v>
      </c>
      <c r="C6602" s="116" t="s">
        <v>18140</v>
      </c>
      <c r="D6602" s="116" t="s">
        <v>16119</v>
      </c>
      <c r="E6602" s="130">
        <v>50.97</v>
      </c>
    </row>
    <row r="6603" spans="2:5" ht="50.1" customHeight="1">
      <c r="B6603" s="116">
        <v>47</v>
      </c>
      <c r="C6603" s="116" t="s">
        <v>18141</v>
      </c>
      <c r="D6603" s="116" t="s">
        <v>16119</v>
      </c>
      <c r="E6603" s="130">
        <v>60.49</v>
      </c>
    </row>
    <row r="6604" spans="2:5" ht="50.1" customHeight="1">
      <c r="B6604" s="116">
        <v>48</v>
      </c>
      <c r="C6604" s="116" t="s">
        <v>18142</v>
      </c>
      <c r="D6604" s="116" t="s">
        <v>16119</v>
      </c>
      <c r="E6604" s="130">
        <v>15.78</v>
      </c>
    </row>
    <row r="6605" spans="2:5" ht="50.1" customHeight="1">
      <c r="B6605" s="116">
        <v>52</v>
      </c>
      <c r="C6605" s="116" t="s">
        <v>18143</v>
      </c>
      <c r="D6605" s="116" t="s">
        <v>16119</v>
      </c>
      <c r="E6605" s="130">
        <v>11.99</v>
      </c>
    </row>
    <row r="6606" spans="2:5" ht="50.1" customHeight="1">
      <c r="B6606" s="116">
        <v>43</v>
      </c>
      <c r="C6606" s="116" t="s">
        <v>18144</v>
      </c>
      <c r="D6606" s="116" t="s">
        <v>16119</v>
      </c>
      <c r="E6606" s="130">
        <v>40.46</v>
      </c>
    </row>
    <row r="6607" spans="2:5" ht="50.1" customHeight="1">
      <c r="B6607" s="116">
        <v>4791</v>
      </c>
      <c r="C6607" s="116" t="s">
        <v>18145</v>
      </c>
      <c r="D6607" s="116" t="s">
        <v>16121</v>
      </c>
      <c r="E6607" s="130">
        <v>23.99</v>
      </c>
    </row>
    <row r="6608" spans="2:5" ht="50.1" customHeight="1">
      <c r="B6608" s="116">
        <v>157</v>
      </c>
      <c r="C6608" s="116" t="s">
        <v>18146</v>
      </c>
      <c r="D6608" s="116" t="s">
        <v>16121</v>
      </c>
      <c r="E6608" s="130">
        <v>84.7</v>
      </c>
    </row>
    <row r="6609" spans="2:5" ht="50.1" customHeight="1">
      <c r="B6609" s="116">
        <v>156</v>
      </c>
      <c r="C6609" s="116" t="s">
        <v>18147</v>
      </c>
      <c r="D6609" s="116" t="s">
        <v>16121</v>
      </c>
      <c r="E6609" s="130">
        <v>37.799999999999997</v>
      </c>
    </row>
    <row r="6610" spans="2:5" ht="50.1" customHeight="1">
      <c r="B6610" s="116">
        <v>131</v>
      </c>
      <c r="C6610" s="116" t="s">
        <v>18148</v>
      </c>
      <c r="D6610" s="116" t="s">
        <v>16121</v>
      </c>
      <c r="E6610" s="130">
        <v>36.29</v>
      </c>
    </row>
    <row r="6611" spans="2:5" ht="50.1" customHeight="1">
      <c r="B6611" s="116">
        <v>39719</v>
      </c>
      <c r="C6611" s="116" t="s">
        <v>18149</v>
      </c>
      <c r="D6611" s="116" t="s">
        <v>6214</v>
      </c>
      <c r="E6611" s="130">
        <v>53.23</v>
      </c>
    </row>
    <row r="6612" spans="2:5" ht="50.1" customHeight="1">
      <c r="B6612" s="116">
        <v>21114</v>
      </c>
      <c r="C6612" s="116" t="s">
        <v>18150</v>
      </c>
      <c r="D6612" s="116" t="s">
        <v>16119</v>
      </c>
      <c r="E6612" s="130">
        <v>11.4</v>
      </c>
    </row>
    <row r="6613" spans="2:5" ht="50.1" customHeight="1">
      <c r="B6613" s="116">
        <v>119</v>
      </c>
      <c r="C6613" s="116" t="s">
        <v>18151</v>
      </c>
      <c r="D6613" s="116" t="s">
        <v>16119</v>
      </c>
      <c r="E6613" s="130">
        <v>4.5</v>
      </c>
    </row>
    <row r="6614" spans="2:5" ht="50.1" customHeight="1">
      <c r="B6614" s="116">
        <v>20080</v>
      </c>
      <c r="C6614" s="116" t="s">
        <v>18152</v>
      </c>
      <c r="D6614" s="116" t="s">
        <v>16119</v>
      </c>
      <c r="E6614" s="130">
        <v>12.9</v>
      </c>
    </row>
    <row r="6615" spans="2:5" ht="50.1" customHeight="1">
      <c r="B6615" s="116">
        <v>122</v>
      </c>
      <c r="C6615" s="116" t="s">
        <v>18153</v>
      </c>
      <c r="D6615" s="116" t="s">
        <v>16119</v>
      </c>
      <c r="E6615" s="130">
        <v>40.65</v>
      </c>
    </row>
    <row r="6616" spans="2:5" ht="50.1" customHeight="1">
      <c r="B6616" s="116">
        <v>3410</v>
      </c>
      <c r="C6616" s="116" t="s">
        <v>18154</v>
      </c>
      <c r="D6616" s="116" t="s">
        <v>16121</v>
      </c>
      <c r="E6616" s="130">
        <v>13.06</v>
      </c>
    </row>
    <row r="6617" spans="2:5" ht="50.1" customHeight="1">
      <c r="B6617" s="116">
        <v>124</v>
      </c>
      <c r="C6617" s="116" t="s">
        <v>18155</v>
      </c>
      <c r="D6617" s="116" t="s">
        <v>6214</v>
      </c>
      <c r="E6617" s="130">
        <v>9.43</v>
      </c>
    </row>
    <row r="6618" spans="2:5" ht="50.1" customHeight="1">
      <c r="B6618" s="116">
        <v>7334</v>
      </c>
      <c r="C6618" s="116" t="s">
        <v>18156</v>
      </c>
      <c r="D6618" s="116" t="s">
        <v>6214</v>
      </c>
      <c r="E6618" s="130">
        <v>10.99</v>
      </c>
    </row>
    <row r="6619" spans="2:5" ht="50.1" customHeight="1">
      <c r="B6619" s="116">
        <v>123</v>
      </c>
      <c r="C6619" s="116" t="s">
        <v>18157</v>
      </c>
      <c r="D6619" s="116" t="s">
        <v>6214</v>
      </c>
      <c r="E6619" s="130">
        <v>4.1900000000000004</v>
      </c>
    </row>
    <row r="6620" spans="2:5" ht="50.1" customHeight="1">
      <c r="B6620" s="116">
        <v>127</v>
      </c>
      <c r="C6620" s="116" t="s">
        <v>18158</v>
      </c>
      <c r="D6620" s="116" t="s">
        <v>6214</v>
      </c>
      <c r="E6620" s="130">
        <v>9.84</v>
      </c>
    </row>
    <row r="6621" spans="2:5" ht="50.1" customHeight="1">
      <c r="B6621" s="116">
        <v>133</v>
      </c>
      <c r="C6621" s="116" t="s">
        <v>18159</v>
      </c>
      <c r="D6621" s="116" t="s">
        <v>6214</v>
      </c>
      <c r="E6621" s="130">
        <v>4.22</v>
      </c>
    </row>
    <row r="6622" spans="2:5" ht="50.1" customHeight="1">
      <c r="B6622" s="116">
        <v>37538</v>
      </c>
      <c r="C6622" s="116" t="s">
        <v>18160</v>
      </c>
      <c r="D6622" s="116" t="s">
        <v>6215</v>
      </c>
      <c r="E6622" s="130">
        <v>104.9</v>
      </c>
    </row>
    <row r="6623" spans="2:5" ht="50.1" customHeight="1">
      <c r="B6623" s="116">
        <v>132</v>
      </c>
      <c r="C6623" s="116" t="s">
        <v>18161</v>
      </c>
      <c r="D6623" s="116" t="s">
        <v>6214</v>
      </c>
      <c r="E6623" s="130">
        <v>4.6500000000000004</v>
      </c>
    </row>
    <row r="6624" spans="2:5" ht="50.1" customHeight="1">
      <c r="B6624" s="116">
        <v>13408</v>
      </c>
      <c r="C6624" s="116" t="s">
        <v>18162</v>
      </c>
      <c r="D6624" s="116" t="s">
        <v>16122</v>
      </c>
      <c r="E6624" s="130">
        <v>1652.61</v>
      </c>
    </row>
    <row r="6625" spans="2:5" ht="50.1" customHeight="1">
      <c r="B6625" s="116">
        <v>37476</v>
      </c>
      <c r="C6625" s="116" t="s">
        <v>18163</v>
      </c>
      <c r="D6625" s="116" t="s">
        <v>16119</v>
      </c>
      <c r="E6625" s="130">
        <v>1358.75</v>
      </c>
    </row>
    <row r="6626" spans="2:5" ht="50.1" customHeight="1">
      <c r="B6626" s="116">
        <v>37478</v>
      </c>
      <c r="C6626" s="116" t="s">
        <v>18164</v>
      </c>
      <c r="D6626" s="116" t="s">
        <v>16119</v>
      </c>
      <c r="E6626" s="130">
        <v>1922.27</v>
      </c>
    </row>
    <row r="6627" spans="2:5" ht="50.1" customHeight="1">
      <c r="B6627" s="116">
        <v>37477</v>
      </c>
      <c r="C6627" s="116" t="s">
        <v>18165</v>
      </c>
      <c r="D6627" s="116" t="s">
        <v>16119</v>
      </c>
      <c r="E6627" s="130">
        <v>2352.1799999999998</v>
      </c>
    </row>
    <row r="6628" spans="2:5" ht="50.1" customHeight="1">
      <c r="B6628" s="116">
        <v>37479</v>
      </c>
      <c r="C6628" s="116" t="s">
        <v>18166</v>
      </c>
      <c r="D6628" s="116" t="s">
        <v>16119</v>
      </c>
      <c r="E6628" s="131">
        <v>2941.13</v>
      </c>
    </row>
    <row r="6629" spans="2:5" ht="50.1" customHeight="1">
      <c r="B6629" s="116">
        <v>4319</v>
      </c>
      <c r="C6629" s="116" t="s">
        <v>18167</v>
      </c>
      <c r="D6629" s="116" t="s">
        <v>16119</v>
      </c>
      <c r="E6629" s="131">
        <v>0.96</v>
      </c>
    </row>
    <row r="6630" spans="2:5" ht="50.1" customHeight="1">
      <c r="B6630" s="116">
        <v>43064</v>
      </c>
      <c r="C6630" s="116" t="s">
        <v>18168</v>
      </c>
      <c r="D6630" s="116" t="s">
        <v>16121</v>
      </c>
      <c r="E6630" s="130">
        <v>6.02</v>
      </c>
    </row>
    <row r="6631" spans="2:5" ht="50.1" customHeight="1">
      <c r="B6631" s="116">
        <v>40553</v>
      </c>
      <c r="C6631" s="116" t="s">
        <v>18169</v>
      </c>
      <c r="D6631" s="116" t="s">
        <v>16123</v>
      </c>
      <c r="E6631" s="130">
        <v>32.08</v>
      </c>
    </row>
    <row r="6632" spans="2:5" ht="50.1" customHeight="1">
      <c r="B6632" s="116">
        <v>13003</v>
      </c>
      <c r="C6632" s="116" t="s">
        <v>18170</v>
      </c>
      <c r="D6632" s="116" t="s">
        <v>6214</v>
      </c>
      <c r="E6632" s="130">
        <v>2.81</v>
      </c>
    </row>
    <row r="6633" spans="2:5" ht="50.1" customHeight="1">
      <c r="B6633" s="116">
        <v>6114</v>
      </c>
      <c r="C6633" s="116" t="s">
        <v>18171</v>
      </c>
      <c r="D6633" s="116" t="s">
        <v>16118</v>
      </c>
      <c r="E6633" s="130">
        <v>10.11</v>
      </c>
    </row>
    <row r="6634" spans="2:5" ht="50.1" customHeight="1">
      <c r="B6634" s="116">
        <v>40912</v>
      </c>
      <c r="C6634" s="116" t="s">
        <v>18172</v>
      </c>
      <c r="D6634" s="116" t="s">
        <v>16124</v>
      </c>
      <c r="E6634" s="130">
        <v>1791.71</v>
      </c>
    </row>
    <row r="6635" spans="2:5" ht="50.1" customHeight="1">
      <c r="B6635" s="116">
        <v>247</v>
      </c>
      <c r="C6635" s="116" t="s">
        <v>18173</v>
      </c>
      <c r="D6635" s="116" t="s">
        <v>16118</v>
      </c>
      <c r="E6635" s="130">
        <v>10.210000000000001</v>
      </c>
    </row>
    <row r="6636" spans="2:5" ht="50.1" customHeight="1">
      <c r="B6636" s="116">
        <v>40919</v>
      </c>
      <c r="C6636" s="116" t="s">
        <v>18174</v>
      </c>
      <c r="D6636" s="116" t="s">
        <v>16124</v>
      </c>
      <c r="E6636" s="130">
        <v>1806.79</v>
      </c>
    </row>
    <row r="6637" spans="2:5" ht="50.1" customHeight="1">
      <c r="B6637" s="116">
        <v>25958</v>
      </c>
      <c r="C6637" s="116" t="s">
        <v>18175</v>
      </c>
      <c r="D6637" s="116" t="s">
        <v>16118</v>
      </c>
      <c r="E6637" s="130">
        <v>10.68</v>
      </c>
    </row>
    <row r="6638" spans="2:5" ht="50.1" customHeight="1">
      <c r="B6638" s="116">
        <v>40984</v>
      </c>
      <c r="C6638" s="116" t="s">
        <v>18176</v>
      </c>
      <c r="D6638" s="116" t="s">
        <v>16124</v>
      </c>
      <c r="E6638" s="130">
        <v>1892.09</v>
      </c>
    </row>
    <row r="6639" spans="2:5" ht="50.1" customHeight="1">
      <c r="B6639" s="116">
        <v>248</v>
      </c>
      <c r="C6639" s="116" t="s">
        <v>18177</v>
      </c>
      <c r="D6639" s="116" t="s">
        <v>16118</v>
      </c>
      <c r="E6639" s="130">
        <v>10.47</v>
      </c>
    </row>
    <row r="6640" spans="2:5" ht="50.1" customHeight="1">
      <c r="B6640" s="116">
        <v>41086</v>
      </c>
      <c r="C6640" s="116" t="s">
        <v>18178</v>
      </c>
      <c r="D6640" s="116" t="s">
        <v>16124</v>
      </c>
      <c r="E6640" s="130">
        <v>1853.98</v>
      </c>
    </row>
    <row r="6641" spans="2:5" ht="50.1" customHeight="1">
      <c r="B6641" s="116">
        <v>34466</v>
      </c>
      <c r="C6641" s="116" t="s">
        <v>18179</v>
      </c>
      <c r="D6641" s="116" t="s">
        <v>16118</v>
      </c>
      <c r="E6641" s="130">
        <v>10.47</v>
      </c>
    </row>
    <row r="6642" spans="2:5" ht="50.1" customHeight="1">
      <c r="B6642" s="116">
        <v>41083</v>
      </c>
      <c r="C6642" s="116" t="s">
        <v>18180</v>
      </c>
      <c r="D6642" s="116" t="s">
        <v>16124</v>
      </c>
      <c r="E6642" s="130">
        <v>1853.98</v>
      </c>
    </row>
    <row r="6643" spans="2:5" ht="50.1" customHeight="1">
      <c r="B6643" s="116">
        <v>252</v>
      </c>
      <c r="C6643" s="116" t="s">
        <v>18181</v>
      </c>
      <c r="D6643" s="116" t="s">
        <v>16118</v>
      </c>
      <c r="E6643" s="130">
        <v>10.85</v>
      </c>
    </row>
    <row r="6644" spans="2:5" ht="50.1" customHeight="1">
      <c r="B6644" s="116">
        <v>40909</v>
      </c>
      <c r="C6644" s="116" t="s">
        <v>18182</v>
      </c>
      <c r="D6644" s="116" t="s">
        <v>16124</v>
      </c>
      <c r="E6644" s="130">
        <v>1921.78</v>
      </c>
    </row>
    <row r="6645" spans="2:5" ht="50.1" customHeight="1">
      <c r="B6645" s="116">
        <v>242</v>
      </c>
      <c r="C6645" s="116" t="s">
        <v>18183</v>
      </c>
      <c r="D6645" s="116" t="s">
        <v>16118</v>
      </c>
      <c r="E6645" s="130">
        <v>12.31</v>
      </c>
    </row>
    <row r="6646" spans="2:5" ht="50.1" customHeight="1">
      <c r="B6646" s="116">
        <v>41085</v>
      </c>
      <c r="C6646" s="116" t="s">
        <v>18184</v>
      </c>
      <c r="D6646" s="116" t="s">
        <v>16124</v>
      </c>
      <c r="E6646" s="130">
        <v>2180.63</v>
      </c>
    </row>
    <row r="6647" spans="2:5" ht="50.1" customHeight="1">
      <c r="B6647" s="116">
        <v>427</v>
      </c>
      <c r="C6647" s="116" t="s">
        <v>18185</v>
      </c>
      <c r="D6647" s="116" t="s">
        <v>16119</v>
      </c>
      <c r="E6647" s="130">
        <v>4.76</v>
      </c>
    </row>
    <row r="6648" spans="2:5" ht="50.1" customHeight="1">
      <c r="B6648" s="116">
        <v>417</v>
      </c>
      <c r="C6648" s="116" t="s">
        <v>18186</v>
      </c>
      <c r="D6648" s="116" t="s">
        <v>16119</v>
      </c>
      <c r="E6648" s="130">
        <v>2.2400000000000002</v>
      </c>
    </row>
    <row r="6649" spans="2:5" ht="50.1" customHeight="1">
      <c r="B6649" s="116">
        <v>11273</v>
      </c>
      <c r="C6649" s="116" t="s">
        <v>18187</v>
      </c>
      <c r="D6649" s="116" t="s">
        <v>16119</v>
      </c>
      <c r="E6649" s="130">
        <v>6.96</v>
      </c>
    </row>
    <row r="6650" spans="2:5" ht="50.1" customHeight="1">
      <c r="B6650" s="116">
        <v>11272</v>
      </c>
      <c r="C6650" s="116" t="s">
        <v>18188</v>
      </c>
      <c r="D6650" s="116" t="s">
        <v>16119</v>
      </c>
      <c r="E6650" s="130">
        <v>4.2</v>
      </c>
    </row>
    <row r="6651" spans="2:5" ht="50.1" customHeight="1">
      <c r="B6651" s="116">
        <v>11275</v>
      </c>
      <c r="C6651" s="116" t="s">
        <v>18189</v>
      </c>
      <c r="D6651" s="116" t="s">
        <v>16119</v>
      </c>
      <c r="E6651" s="130">
        <v>1.68</v>
      </c>
    </row>
    <row r="6652" spans="2:5" ht="50.1" customHeight="1">
      <c r="B6652" s="116">
        <v>11274</v>
      </c>
      <c r="C6652" s="116" t="s">
        <v>18190</v>
      </c>
      <c r="D6652" s="116" t="s">
        <v>16119</v>
      </c>
      <c r="E6652" s="130">
        <v>1.28</v>
      </c>
    </row>
    <row r="6653" spans="2:5" ht="50.1" customHeight="1">
      <c r="B6653" s="116">
        <v>38470</v>
      </c>
      <c r="C6653" s="116" t="s">
        <v>18191</v>
      </c>
      <c r="D6653" s="116" t="s">
        <v>16119</v>
      </c>
      <c r="E6653" s="130">
        <v>21</v>
      </c>
    </row>
    <row r="6654" spans="2:5" ht="50.1" customHeight="1">
      <c r="B6654" s="116">
        <v>38547</v>
      </c>
      <c r="C6654" s="116" t="s">
        <v>18192</v>
      </c>
      <c r="D6654" s="116" t="s">
        <v>16119</v>
      </c>
      <c r="E6654" s="130">
        <v>57.3</v>
      </c>
    </row>
    <row r="6655" spans="2:5" ht="50.1" customHeight="1">
      <c r="B6655" s="116">
        <v>38469</v>
      </c>
      <c r="C6655" s="116" t="s">
        <v>18193</v>
      </c>
      <c r="D6655" s="116" t="s">
        <v>16119</v>
      </c>
      <c r="E6655" s="130">
        <v>61.62</v>
      </c>
    </row>
    <row r="6656" spans="2:5" ht="50.1" customHeight="1">
      <c r="B6656" s="116">
        <v>38467</v>
      </c>
      <c r="C6656" s="116" t="s">
        <v>18194</v>
      </c>
      <c r="D6656" s="116" t="s">
        <v>16119</v>
      </c>
      <c r="E6656" s="130">
        <v>34.67</v>
      </c>
    </row>
    <row r="6657" spans="2:5" ht="50.1" customHeight="1">
      <c r="B6657" s="116">
        <v>38468</v>
      </c>
      <c r="C6657" s="116" t="s">
        <v>18195</v>
      </c>
      <c r="D6657" s="116" t="s">
        <v>16119</v>
      </c>
      <c r="E6657" s="130">
        <v>38.15</v>
      </c>
    </row>
    <row r="6658" spans="2:5" ht="50.1" customHeight="1">
      <c r="B6658" s="116">
        <v>38471</v>
      </c>
      <c r="C6658" s="116" t="s">
        <v>18196</v>
      </c>
      <c r="D6658" s="116" t="s">
        <v>16119</v>
      </c>
      <c r="E6658" s="130">
        <v>49.54</v>
      </c>
    </row>
    <row r="6659" spans="2:5" ht="50.1" customHeight="1">
      <c r="B6659" s="116">
        <v>37370</v>
      </c>
      <c r="C6659" s="116" t="s">
        <v>18197</v>
      </c>
      <c r="D6659" s="116" t="s">
        <v>16118</v>
      </c>
      <c r="E6659" s="130">
        <v>0.79</v>
      </c>
    </row>
    <row r="6660" spans="2:5" ht="50.1" customHeight="1">
      <c r="B6660" s="116">
        <v>40862</v>
      </c>
      <c r="C6660" s="116" t="s">
        <v>18198</v>
      </c>
      <c r="D6660" s="116" t="s">
        <v>16124</v>
      </c>
      <c r="E6660" s="130">
        <v>149.68</v>
      </c>
    </row>
    <row r="6661" spans="2:5" ht="50.1" customHeight="1">
      <c r="B6661" s="116">
        <v>10658</v>
      </c>
      <c r="C6661" s="116" t="s">
        <v>18199</v>
      </c>
      <c r="D6661" s="116" t="s">
        <v>16119</v>
      </c>
      <c r="E6661" s="130">
        <v>6100</v>
      </c>
    </row>
    <row r="6662" spans="2:5" ht="50.1" customHeight="1">
      <c r="B6662" s="116">
        <v>253</v>
      </c>
      <c r="C6662" s="116" t="s">
        <v>18200</v>
      </c>
      <c r="D6662" s="116" t="s">
        <v>16118</v>
      </c>
      <c r="E6662" s="130">
        <v>15.74</v>
      </c>
    </row>
    <row r="6663" spans="2:5" ht="50.1" customHeight="1">
      <c r="B6663" s="116">
        <v>40809</v>
      </c>
      <c r="C6663" s="116" t="s">
        <v>18201</v>
      </c>
      <c r="D6663" s="116" t="s">
        <v>16124</v>
      </c>
      <c r="E6663" s="130">
        <v>2784.74</v>
      </c>
    </row>
    <row r="6664" spans="2:5" ht="50.1" customHeight="1">
      <c r="B6664" s="116">
        <v>42428</v>
      </c>
      <c r="C6664" s="116" t="s">
        <v>18202</v>
      </c>
      <c r="D6664" s="116" t="s">
        <v>16119</v>
      </c>
      <c r="E6664" s="130">
        <v>1290</v>
      </c>
    </row>
    <row r="6665" spans="2:5" ht="50.1" customHeight="1">
      <c r="B6665" s="116">
        <v>583</v>
      </c>
      <c r="C6665" s="116" t="s">
        <v>18203</v>
      </c>
      <c r="D6665" s="116" t="s">
        <v>16121</v>
      </c>
      <c r="E6665" s="130">
        <v>34.020000000000003</v>
      </c>
    </row>
    <row r="6666" spans="2:5" ht="50.1" customHeight="1">
      <c r="B6666" s="116">
        <v>299</v>
      </c>
      <c r="C6666" s="116" t="s">
        <v>18204</v>
      </c>
      <c r="D6666" s="116" t="s">
        <v>16119</v>
      </c>
      <c r="E6666" s="130">
        <v>1.73</v>
      </c>
    </row>
    <row r="6667" spans="2:5" ht="50.1" customHeight="1">
      <c r="B6667" s="116">
        <v>298</v>
      </c>
      <c r="C6667" s="116" t="s">
        <v>18205</v>
      </c>
      <c r="D6667" s="116" t="s">
        <v>16119</v>
      </c>
      <c r="E6667" s="130">
        <v>1.74</v>
      </c>
    </row>
    <row r="6668" spans="2:5" ht="50.1" customHeight="1">
      <c r="B6668" s="116">
        <v>295</v>
      </c>
      <c r="C6668" s="116" t="s">
        <v>18206</v>
      </c>
      <c r="D6668" s="116" t="s">
        <v>16119</v>
      </c>
      <c r="E6668" s="130">
        <v>1.04</v>
      </c>
    </row>
    <row r="6669" spans="2:5" ht="50.1" customHeight="1">
      <c r="B6669" s="116">
        <v>296</v>
      </c>
      <c r="C6669" s="116" t="s">
        <v>18207</v>
      </c>
      <c r="D6669" s="116" t="s">
        <v>16119</v>
      </c>
      <c r="E6669" s="130">
        <v>1.08</v>
      </c>
    </row>
    <row r="6670" spans="2:5" ht="50.1" customHeight="1">
      <c r="B6670" s="116">
        <v>297</v>
      </c>
      <c r="C6670" s="116" t="s">
        <v>18208</v>
      </c>
      <c r="D6670" s="116" t="s">
        <v>16119</v>
      </c>
      <c r="E6670" s="130">
        <v>1.52</v>
      </c>
    </row>
    <row r="6671" spans="2:5" ht="50.1" customHeight="1">
      <c r="B6671" s="116">
        <v>301</v>
      </c>
      <c r="C6671" s="116" t="s">
        <v>18209</v>
      </c>
      <c r="D6671" s="116" t="s">
        <v>16119</v>
      </c>
      <c r="E6671" s="130">
        <v>1.91</v>
      </c>
    </row>
    <row r="6672" spans="2:5" ht="50.1" customHeight="1">
      <c r="B6672" s="116">
        <v>300</v>
      </c>
      <c r="C6672" s="116" t="s">
        <v>18210</v>
      </c>
      <c r="D6672" s="116" t="s">
        <v>16119</v>
      </c>
      <c r="E6672" s="130">
        <v>8.02</v>
      </c>
    </row>
    <row r="6673" spans="2:5" ht="50.1" customHeight="1">
      <c r="B6673" s="116">
        <v>20084</v>
      </c>
      <c r="C6673" s="116" t="s">
        <v>18211</v>
      </c>
      <c r="D6673" s="116" t="s">
        <v>16119</v>
      </c>
      <c r="E6673" s="130">
        <v>1.04</v>
      </c>
    </row>
    <row r="6674" spans="2:5" ht="50.1" customHeight="1">
      <c r="B6674" s="116">
        <v>20085</v>
      </c>
      <c r="C6674" s="116" t="s">
        <v>18212</v>
      </c>
      <c r="D6674" s="116" t="s">
        <v>16119</v>
      </c>
      <c r="E6674" s="130">
        <v>0.96</v>
      </c>
    </row>
    <row r="6675" spans="2:5" ht="50.1" customHeight="1">
      <c r="B6675" s="116">
        <v>311</v>
      </c>
      <c r="C6675" s="116" t="s">
        <v>18213</v>
      </c>
      <c r="D6675" s="116" t="s">
        <v>16119</v>
      </c>
      <c r="E6675" s="130">
        <v>6.21</v>
      </c>
    </row>
    <row r="6676" spans="2:5" ht="50.1" customHeight="1">
      <c r="B6676" s="116">
        <v>318</v>
      </c>
      <c r="C6676" s="116" t="s">
        <v>18214</v>
      </c>
      <c r="D6676" s="116" t="s">
        <v>16119</v>
      </c>
      <c r="E6676" s="130">
        <v>10.88</v>
      </c>
    </row>
    <row r="6677" spans="2:5" ht="50.1" customHeight="1">
      <c r="B6677" s="116">
        <v>319</v>
      </c>
      <c r="C6677" s="116" t="s">
        <v>18215</v>
      </c>
      <c r="D6677" s="116" t="s">
        <v>16119</v>
      </c>
      <c r="E6677" s="130">
        <v>20.54</v>
      </c>
    </row>
    <row r="6678" spans="2:5" ht="50.1" customHeight="1">
      <c r="B6678" s="116">
        <v>320</v>
      </c>
      <c r="C6678" s="116" t="s">
        <v>18216</v>
      </c>
      <c r="D6678" s="116" t="s">
        <v>16119</v>
      </c>
      <c r="E6678" s="130">
        <v>65.31</v>
      </c>
    </row>
    <row r="6679" spans="2:5" ht="50.1" customHeight="1">
      <c r="B6679" s="116">
        <v>314</v>
      </c>
      <c r="C6679" s="116" t="s">
        <v>18217</v>
      </c>
      <c r="D6679" s="116" t="s">
        <v>16119</v>
      </c>
      <c r="E6679" s="130">
        <v>100.32</v>
      </c>
    </row>
    <row r="6680" spans="2:5" ht="50.1" customHeight="1">
      <c r="B6680" s="116">
        <v>303</v>
      </c>
      <c r="C6680" s="116" t="s">
        <v>18218</v>
      </c>
      <c r="D6680" s="116" t="s">
        <v>16119</v>
      </c>
      <c r="E6680" s="130">
        <v>2.6</v>
      </c>
    </row>
    <row r="6681" spans="2:5" ht="50.1" customHeight="1">
      <c r="B6681" s="116">
        <v>304</v>
      </c>
      <c r="C6681" s="116" t="s">
        <v>18219</v>
      </c>
      <c r="D6681" s="116" t="s">
        <v>16119</v>
      </c>
      <c r="E6681" s="130">
        <v>3.97</v>
      </c>
    </row>
    <row r="6682" spans="2:5" ht="50.1" customHeight="1">
      <c r="B6682" s="116">
        <v>305</v>
      </c>
      <c r="C6682" s="116" t="s">
        <v>18220</v>
      </c>
      <c r="D6682" s="116" t="s">
        <v>16119</v>
      </c>
      <c r="E6682" s="130">
        <v>6.79</v>
      </c>
    </row>
    <row r="6683" spans="2:5" ht="50.1" customHeight="1">
      <c r="B6683" s="116">
        <v>306</v>
      </c>
      <c r="C6683" s="116" t="s">
        <v>18221</v>
      </c>
      <c r="D6683" s="116" t="s">
        <v>16119</v>
      </c>
      <c r="E6683" s="130">
        <v>8.16</v>
      </c>
    </row>
    <row r="6684" spans="2:5" ht="50.1" customHeight="1">
      <c r="B6684" s="116">
        <v>307</v>
      </c>
      <c r="C6684" s="116" t="s">
        <v>18222</v>
      </c>
      <c r="D6684" s="116" t="s">
        <v>16119</v>
      </c>
      <c r="E6684" s="130">
        <v>16.100000000000001</v>
      </c>
    </row>
    <row r="6685" spans="2:5" ht="50.1" customHeight="1">
      <c r="B6685" s="116">
        <v>309</v>
      </c>
      <c r="C6685" s="116" t="s">
        <v>18223</v>
      </c>
      <c r="D6685" s="116" t="s">
        <v>16119</v>
      </c>
      <c r="E6685" s="130">
        <v>33.01</v>
      </c>
    </row>
    <row r="6686" spans="2:5" ht="50.1" customHeight="1">
      <c r="B6686" s="116">
        <v>310</v>
      </c>
      <c r="C6686" s="116" t="s">
        <v>18224</v>
      </c>
      <c r="D6686" s="116" t="s">
        <v>16119</v>
      </c>
      <c r="E6686" s="130">
        <v>41.86</v>
      </c>
    </row>
    <row r="6687" spans="2:5" ht="50.1" customHeight="1">
      <c r="B6687" s="116">
        <v>328</v>
      </c>
      <c r="C6687" s="116" t="s">
        <v>18225</v>
      </c>
      <c r="D6687" s="116" t="s">
        <v>16119</v>
      </c>
      <c r="E6687" s="130">
        <v>4.99</v>
      </c>
    </row>
    <row r="6688" spans="2:5" ht="50.1" customHeight="1">
      <c r="B6688" s="116">
        <v>325</v>
      </c>
      <c r="C6688" s="116" t="s">
        <v>18226</v>
      </c>
      <c r="D6688" s="116" t="s">
        <v>16119</v>
      </c>
      <c r="E6688" s="130">
        <v>1.93</v>
      </c>
    </row>
    <row r="6689" spans="2:5" ht="50.1" customHeight="1">
      <c r="B6689" s="116">
        <v>20326</v>
      </c>
      <c r="C6689" s="116" t="s">
        <v>18227</v>
      </c>
      <c r="D6689" s="116" t="s">
        <v>16119</v>
      </c>
      <c r="E6689" s="130">
        <v>5.18</v>
      </c>
    </row>
    <row r="6690" spans="2:5" ht="50.1" customHeight="1">
      <c r="B6690" s="116">
        <v>329</v>
      </c>
      <c r="C6690" s="116" t="s">
        <v>18228</v>
      </c>
      <c r="D6690" s="116" t="s">
        <v>16119</v>
      </c>
      <c r="E6690" s="130">
        <v>6.38</v>
      </c>
    </row>
    <row r="6691" spans="2:5" ht="50.1" customHeight="1">
      <c r="B6691" s="116">
        <v>308</v>
      </c>
      <c r="C6691" s="116" t="s">
        <v>18229</v>
      </c>
      <c r="D6691" s="116" t="s">
        <v>16119</v>
      </c>
      <c r="E6691" s="130">
        <v>21.51</v>
      </c>
    </row>
    <row r="6692" spans="2:5" ht="50.1" customHeight="1">
      <c r="B6692" s="116">
        <v>39642</v>
      </c>
      <c r="C6692" s="116" t="s">
        <v>18230</v>
      </c>
      <c r="D6692" s="116" t="s">
        <v>16119</v>
      </c>
      <c r="E6692" s="130">
        <v>1.3</v>
      </c>
    </row>
    <row r="6693" spans="2:5" ht="50.1" customHeight="1">
      <c r="B6693" s="116">
        <v>39641</v>
      </c>
      <c r="C6693" s="116" t="s">
        <v>18231</v>
      </c>
      <c r="D6693" s="116" t="s">
        <v>16119</v>
      </c>
      <c r="E6693" s="130">
        <v>0.91</v>
      </c>
    </row>
    <row r="6694" spans="2:5" ht="50.1" customHeight="1">
      <c r="B6694" s="116">
        <v>39643</v>
      </c>
      <c r="C6694" s="116" t="s">
        <v>18232</v>
      </c>
      <c r="D6694" s="116" t="s">
        <v>16119</v>
      </c>
      <c r="E6694" s="130">
        <v>3.62</v>
      </c>
    </row>
    <row r="6695" spans="2:5" ht="50.1" customHeight="1">
      <c r="B6695" s="116">
        <v>39644</v>
      </c>
      <c r="C6695" s="116" t="s">
        <v>18233</v>
      </c>
      <c r="D6695" s="116" t="s">
        <v>16119</v>
      </c>
      <c r="E6695" s="130">
        <v>4.68</v>
      </c>
    </row>
    <row r="6696" spans="2:5" ht="50.1" customHeight="1">
      <c r="B6696" s="116">
        <v>39645</v>
      </c>
      <c r="C6696" s="116" t="s">
        <v>18234</v>
      </c>
      <c r="D6696" s="116" t="s">
        <v>16119</v>
      </c>
      <c r="E6696" s="130">
        <v>6.05</v>
      </c>
    </row>
    <row r="6697" spans="2:5" ht="50.1" customHeight="1">
      <c r="B6697" s="116">
        <v>12548</v>
      </c>
      <c r="C6697" s="116" t="s">
        <v>18235</v>
      </c>
      <c r="D6697" s="116" t="s">
        <v>16119</v>
      </c>
      <c r="E6697" s="130">
        <v>67.95</v>
      </c>
    </row>
    <row r="6698" spans="2:5" ht="50.1" customHeight="1">
      <c r="B6698" s="116">
        <v>13113</v>
      </c>
      <c r="C6698" s="116" t="s">
        <v>18236</v>
      </c>
      <c r="D6698" s="116" t="s">
        <v>16119</v>
      </c>
      <c r="E6698" s="131">
        <v>27.85</v>
      </c>
    </row>
    <row r="6699" spans="2:5" ht="50.1" customHeight="1">
      <c r="B6699" s="116">
        <v>13114</v>
      </c>
      <c r="C6699" s="116" t="s">
        <v>18237</v>
      </c>
      <c r="D6699" s="116" t="s">
        <v>16119</v>
      </c>
      <c r="E6699" s="131">
        <v>33.9</v>
      </c>
    </row>
    <row r="6700" spans="2:5" ht="50.1" customHeight="1">
      <c r="B6700" s="116">
        <v>12530</v>
      </c>
      <c r="C6700" s="116" t="s">
        <v>18238</v>
      </c>
      <c r="D6700" s="116" t="s">
        <v>16119</v>
      </c>
      <c r="E6700" s="131">
        <v>41.31</v>
      </c>
    </row>
    <row r="6701" spans="2:5" ht="50.1" customHeight="1">
      <c r="B6701" s="116">
        <v>12531</v>
      </c>
      <c r="C6701" s="116" t="s">
        <v>18239</v>
      </c>
      <c r="D6701" s="116" t="s">
        <v>16119</v>
      </c>
      <c r="E6701" s="130">
        <v>46.21</v>
      </c>
    </row>
    <row r="6702" spans="2:5" ht="50.1" customHeight="1">
      <c r="B6702" s="116">
        <v>12532</v>
      </c>
      <c r="C6702" s="116" t="s">
        <v>18240</v>
      </c>
      <c r="D6702" s="116" t="s">
        <v>16119</v>
      </c>
      <c r="E6702" s="131">
        <v>56.51</v>
      </c>
    </row>
    <row r="6703" spans="2:5" ht="50.1" customHeight="1">
      <c r="B6703" s="116">
        <v>12533</v>
      </c>
      <c r="C6703" s="116" t="s">
        <v>18241</v>
      </c>
      <c r="D6703" s="116" t="s">
        <v>16119</v>
      </c>
      <c r="E6703" s="131">
        <v>67.41</v>
      </c>
    </row>
    <row r="6704" spans="2:5" ht="50.1" customHeight="1">
      <c r="B6704" s="116">
        <v>12544</v>
      </c>
      <c r="C6704" s="116" t="s">
        <v>18242</v>
      </c>
      <c r="D6704" s="116" t="s">
        <v>16119</v>
      </c>
      <c r="E6704" s="131">
        <v>82.34</v>
      </c>
    </row>
    <row r="6705" spans="2:5" ht="50.1" customHeight="1">
      <c r="B6705" s="116">
        <v>12546</v>
      </c>
      <c r="C6705" s="116" t="s">
        <v>18243</v>
      </c>
      <c r="D6705" s="116" t="s">
        <v>16119</v>
      </c>
      <c r="E6705" s="131">
        <v>85.24</v>
      </c>
    </row>
    <row r="6706" spans="2:5" ht="50.1" customHeight="1">
      <c r="B6706" s="116">
        <v>12547</v>
      </c>
      <c r="C6706" s="116" t="s">
        <v>18244</v>
      </c>
      <c r="D6706" s="116" t="s">
        <v>16119</v>
      </c>
      <c r="E6706" s="130">
        <v>99.12</v>
      </c>
    </row>
    <row r="6707" spans="2:5" ht="50.1" customHeight="1">
      <c r="B6707" s="116">
        <v>12551</v>
      </c>
      <c r="C6707" s="116" t="s">
        <v>18245</v>
      </c>
      <c r="D6707" s="116" t="s">
        <v>16119</v>
      </c>
      <c r="E6707" s="131">
        <v>107.94</v>
      </c>
    </row>
    <row r="6708" spans="2:5" ht="50.1" customHeight="1">
      <c r="B6708" s="116">
        <v>12563</v>
      </c>
      <c r="C6708" s="116" t="s">
        <v>18246</v>
      </c>
      <c r="D6708" s="116" t="s">
        <v>16119</v>
      </c>
      <c r="E6708" s="131">
        <v>169.54</v>
      </c>
    </row>
    <row r="6709" spans="2:5" ht="50.1" customHeight="1">
      <c r="B6709" s="116">
        <v>12565</v>
      </c>
      <c r="C6709" s="116" t="s">
        <v>18247</v>
      </c>
      <c r="D6709" s="116" t="s">
        <v>16119</v>
      </c>
      <c r="E6709" s="131">
        <v>266.79000000000002</v>
      </c>
    </row>
    <row r="6710" spans="2:5" ht="50.1" customHeight="1">
      <c r="B6710" s="116">
        <v>12567</v>
      </c>
      <c r="C6710" s="116" t="s">
        <v>18248</v>
      </c>
      <c r="D6710" s="116" t="s">
        <v>16119</v>
      </c>
      <c r="E6710" s="131">
        <v>347.15</v>
      </c>
    </row>
    <row r="6711" spans="2:5" ht="50.1" customHeight="1">
      <c r="B6711" s="116">
        <v>12568</v>
      </c>
      <c r="C6711" s="116" t="s">
        <v>18249</v>
      </c>
      <c r="D6711" s="116" t="s">
        <v>16119</v>
      </c>
      <c r="E6711" s="131">
        <v>573.21</v>
      </c>
    </row>
    <row r="6712" spans="2:5" ht="50.1" customHeight="1">
      <c r="B6712" s="116">
        <v>11789</v>
      </c>
      <c r="C6712" s="116" t="s">
        <v>18250</v>
      </c>
      <c r="D6712" s="116" t="s">
        <v>16119</v>
      </c>
      <c r="E6712" s="130">
        <v>0.63</v>
      </c>
    </row>
    <row r="6713" spans="2:5" ht="50.1" customHeight="1">
      <c r="B6713" s="116">
        <v>20975</v>
      </c>
      <c r="C6713" s="116" t="s">
        <v>18251</v>
      </c>
      <c r="D6713" s="116" t="s">
        <v>16119</v>
      </c>
      <c r="E6713" s="130">
        <v>6.87</v>
      </c>
    </row>
    <row r="6714" spans="2:5" ht="50.1" customHeight="1">
      <c r="B6714" s="116">
        <v>20976</v>
      </c>
      <c r="C6714" s="116" t="s">
        <v>18252</v>
      </c>
      <c r="D6714" s="116" t="s">
        <v>16119</v>
      </c>
      <c r="E6714" s="130">
        <v>10.38</v>
      </c>
    </row>
    <row r="6715" spans="2:5" ht="50.1" customHeight="1">
      <c r="B6715" s="116">
        <v>40340</v>
      </c>
      <c r="C6715" s="116" t="s">
        <v>18253</v>
      </c>
      <c r="D6715" s="116" t="s">
        <v>16119</v>
      </c>
      <c r="E6715" s="131">
        <v>50.58</v>
      </c>
    </row>
    <row r="6716" spans="2:5" ht="50.1" customHeight="1">
      <c r="B6716" s="116">
        <v>40341</v>
      </c>
      <c r="C6716" s="116" t="s">
        <v>18254</v>
      </c>
      <c r="D6716" s="116" t="s">
        <v>16119</v>
      </c>
      <c r="E6716" s="131">
        <v>59.89</v>
      </c>
    </row>
    <row r="6717" spans="2:5" ht="50.1" customHeight="1">
      <c r="B6717" s="116">
        <v>40342</v>
      </c>
      <c r="C6717" s="116" t="s">
        <v>18255</v>
      </c>
      <c r="D6717" s="116" t="s">
        <v>16119</v>
      </c>
      <c r="E6717" s="130">
        <v>75.930000000000007</v>
      </c>
    </row>
    <row r="6718" spans="2:5" ht="50.1" customHeight="1">
      <c r="B6718" s="116">
        <v>40343</v>
      </c>
      <c r="C6718" s="116" t="s">
        <v>18256</v>
      </c>
      <c r="D6718" s="116" t="s">
        <v>16119</v>
      </c>
      <c r="E6718" s="130">
        <v>93.15</v>
      </c>
    </row>
    <row r="6719" spans="2:5" ht="50.1" customHeight="1">
      <c r="B6719" s="116">
        <v>40344</v>
      </c>
      <c r="C6719" s="116" t="s">
        <v>18257</v>
      </c>
      <c r="D6719" s="116" t="s">
        <v>16119</v>
      </c>
      <c r="E6719" s="130">
        <v>98.49</v>
      </c>
    </row>
    <row r="6720" spans="2:5" ht="50.1" customHeight="1">
      <c r="B6720" s="116">
        <v>40345</v>
      </c>
      <c r="C6720" s="116" t="s">
        <v>18258</v>
      </c>
      <c r="D6720" s="116" t="s">
        <v>16119</v>
      </c>
      <c r="E6720" s="130">
        <v>122.97</v>
      </c>
    </row>
    <row r="6721" spans="2:5" ht="50.1" customHeight="1">
      <c r="B6721" s="116">
        <v>40346</v>
      </c>
      <c r="C6721" s="116" t="s">
        <v>18259</v>
      </c>
      <c r="D6721" s="116" t="s">
        <v>16119</v>
      </c>
      <c r="E6721" s="131">
        <v>115.68</v>
      </c>
    </row>
    <row r="6722" spans="2:5" ht="50.1" customHeight="1">
      <c r="B6722" s="116">
        <v>40347</v>
      </c>
      <c r="C6722" s="116" t="s">
        <v>18260</v>
      </c>
      <c r="D6722" s="116" t="s">
        <v>16119</v>
      </c>
      <c r="E6722" s="131">
        <v>143.03</v>
      </c>
    </row>
    <row r="6723" spans="2:5" ht="50.1" customHeight="1">
      <c r="B6723" s="116">
        <v>38840</v>
      </c>
      <c r="C6723" s="116" t="s">
        <v>18261</v>
      </c>
      <c r="D6723" s="116" t="s">
        <v>16119</v>
      </c>
      <c r="E6723" s="130">
        <v>1.9</v>
      </c>
    </row>
    <row r="6724" spans="2:5" ht="50.1" customHeight="1">
      <c r="B6724" s="116">
        <v>38841</v>
      </c>
      <c r="C6724" s="116" t="s">
        <v>18262</v>
      </c>
      <c r="D6724" s="116" t="s">
        <v>16119</v>
      </c>
      <c r="E6724" s="131">
        <v>2.1</v>
      </c>
    </row>
    <row r="6725" spans="2:5" ht="50.1" customHeight="1">
      <c r="B6725" s="116">
        <v>38842</v>
      </c>
      <c r="C6725" s="116" t="s">
        <v>18263</v>
      </c>
      <c r="D6725" s="116" t="s">
        <v>16119</v>
      </c>
      <c r="E6725" s="131">
        <v>4.16</v>
      </c>
    </row>
    <row r="6726" spans="2:5" ht="50.1" customHeight="1">
      <c r="B6726" s="116">
        <v>38843</v>
      </c>
      <c r="C6726" s="116" t="s">
        <v>18264</v>
      </c>
      <c r="D6726" s="116" t="s">
        <v>16119</v>
      </c>
      <c r="E6726" s="131">
        <v>6.5</v>
      </c>
    </row>
    <row r="6727" spans="2:5" ht="50.1" customHeight="1">
      <c r="B6727" s="116">
        <v>13761</v>
      </c>
      <c r="C6727" s="116" t="s">
        <v>18265</v>
      </c>
      <c r="D6727" s="116" t="s">
        <v>16119</v>
      </c>
      <c r="E6727" s="130">
        <v>3101.52</v>
      </c>
    </row>
    <row r="6728" spans="2:5" ht="50.1" customHeight="1">
      <c r="B6728" s="116">
        <v>12888</v>
      </c>
      <c r="C6728" s="116" t="s">
        <v>18266</v>
      </c>
      <c r="D6728" s="116" t="s">
        <v>16125</v>
      </c>
      <c r="E6728" s="131">
        <v>105.05</v>
      </c>
    </row>
    <row r="6729" spans="2:5" ht="50.1" customHeight="1">
      <c r="B6729" s="116">
        <v>12889</v>
      </c>
      <c r="C6729" s="116" t="s">
        <v>18267</v>
      </c>
      <c r="D6729" s="116" t="s">
        <v>16125</v>
      </c>
      <c r="E6729" s="131">
        <v>68.599999999999994</v>
      </c>
    </row>
    <row r="6730" spans="2:5" ht="50.1" customHeight="1">
      <c r="B6730" s="116">
        <v>4814</v>
      </c>
      <c r="C6730" s="116" t="s">
        <v>18268</v>
      </c>
      <c r="D6730" s="116" t="s">
        <v>16119</v>
      </c>
      <c r="E6730" s="131">
        <v>121.82</v>
      </c>
    </row>
    <row r="6731" spans="2:5" ht="50.1" customHeight="1">
      <c r="B6731" s="116">
        <v>25967</v>
      </c>
      <c r="C6731" s="116" t="s">
        <v>18269</v>
      </c>
      <c r="D6731" s="116" t="s">
        <v>16119</v>
      </c>
      <c r="E6731" s="131">
        <v>1754.94</v>
      </c>
    </row>
    <row r="6732" spans="2:5" ht="50.1" customHeight="1">
      <c r="B6732" s="116">
        <v>6122</v>
      </c>
      <c r="C6732" s="116" t="s">
        <v>18270</v>
      </c>
      <c r="D6732" s="116" t="s">
        <v>16118</v>
      </c>
      <c r="E6732" s="131">
        <v>15.36</v>
      </c>
    </row>
    <row r="6733" spans="2:5" ht="50.1" customHeight="1">
      <c r="B6733" s="116">
        <v>40810</v>
      </c>
      <c r="C6733" s="116" t="s">
        <v>18271</v>
      </c>
      <c r="D6733" s="116" t="s">
        <v>16124</v>
      </c>
      <c r="E6733" s="131">
        <v>2718.43</v>
      </c>
    </row>
    <row r="6734" spans="2:5" ht="50.1" customHeight="1">
      <c r="B6734" s="116">
        <v>21100</v>
      </c>
      <c r="C6734" s="116" t="s">
        <v>18272</v>
      </c>
      <c r="D6734" s="116" t="s">
        <v>16119</v>
      </c>
      <c r="E6734" s="131">
        <v>2344.5700000000002</v>
      </c>
    </row>
    <row r="6735" spans="2:5" ht="50.1" customHeight="1">
      <c r="B6735" s="116">
        <v>11816</v>
      </c>
      <c r="C6735" s="116" t="s">
        <v>18273</v>
      </c>
      <c r="D6735" s="116" t="s">
        <v>16119</v>
      </c>
      <c r="E6735" s="131">
        <v>2500</v>
      </c>
    </row>
    <row r="6736" spans="2:5" ht="50.1" customHeight="1">
      <c r="B6736" s="116">
        <v>11814</v>
      </c>
      <c r="C6736" s="116" t="s">
        <v>18274</v>
      </c>
      <c r="D6736" s="116" t="s">
        <v>16119</v>
      </c>
      <c r="E6736" s="131">
        <v>5441.87</v>
      </c>
    </row>
    <row r="6737" spans="2:5" ht="50.1" customHeight="1">
      <c r="B6737" s="116">
        <v>14186</v>
      </c>
      <c r="C6737" s="116" t="s">
        <v>18275</v>
      </c>
      <c r="D6737" s="116" t="s">
        <v>16119</v>
      </c>
      <c r="E6737" s="131">
        <v>6833</v>
      </c>
    </row>
    <row r="6738" spans="2:5" ht="50.1" customHeight="1">
      <c r="B6738" s="116">
        <v>14185</v>
      </c>
      <c r="C6738" s="116" t="s">
        <v>18276</v>
      </c>
      <c r="D6738" s="116" t="s">
        <v>16119</v>
      </c>
      <c r="E6738" s="131">
        <v>8851.4</v>
      </c>
    </row>
    <row r="6739" spans="2:5" ht="50.1" customHeight="1">
      <c r="B6739" s="116">
        <v>11811</v>
      </c>
      <c r="C6739" s="116" t="s">
        <v>18277</v>
      </c>
      <c r="D6739" s="116" t="s">
        <v>16119</v>
      </c>
      <c r="E6739" s="131">
        <v>3384.44</v>
      </c>
    </row>
    <row r="6740" spans="2:5" ht="50.1" customHeight="1">
      <c r="B6740" s="116">
        <v>26038</v>
      </c>
      <c r="C6740" s="116" t="s">
        <v>18278</v>
      </c>
      <c r="D6740" s="116" t="s">
        <v>16119</v>
      </c>
      <c r="E6740" s="131">
        <v>202992.51</v>
      </c>
    </row>
    <row r="6741" spans="2:5" ht="50.1" customHeight="1">
      <c r="B6741" s="116">
        <v>34482</v>
      </c>
      <c r="C6741" s="116" t="s">
        <v>18279</v>
      </c>
      <c r="D6741" s="116" t="s">
        <v>16119</v>
      </c>
      <c r="E6741" s="131">
        <v>3992.22</v>
      </c>
    </row>
    <row r="6742" spans="2:5" ht="50.1" customHeight="1">
      <c r="B6742" s="116">
        <v>34469</v>
      </c>
      <c r="C6742" s="116" t="s">
        <v>18280</v>
      </c>
      <c r="D6742" s="116" t="s">
        <v>16119</v>
      </c>
      <c r="E6742" s="131">
        <v>6175.47</v>
      </c>
    </row>
    <row r="6743" spans="2:5" ht="50.1" customHeight="1">
      <c r="B6743" s="116">
        <v>34472</v>
      </c>
      <c r="C6743" s="116" t="s">
        <v>18281</v>
      </c>
      <c r="D6743" s="116" t="s">
        <v>16119</v>
      </c>
      <c r="E6743" s="131">
        <v>1900</v>
      </c>
    </row>
    <row r="6744" spans="2:5" ht="50.1" customHeight="1">
      <c r="B6744" s="116">
        <v>34476</v>
      </c>
      <c r="C6744" s="116" t="s">
        <v>18282</v>
      </c>
      <c r="D6744" s="116" t="s">
        <v>16119</v>
      </c>
      <c r="E6744" s="131">
        <v>3220.77</v>
      </c>
    </row>
    <row r="6745" spans="2:5" ht="50.1" customHeight="1">
      <c r="B6745" s="116">
        <v>34477</v>
      </c>
      <c r="C6745" s="116" t="s">
        <v>18283</v>
      </c>
      <c r="D6745" s="116" t="s">
        <v>16119</v>
      </c>
      <c r="E6745" s="131">
        <v>4274.58</v>
      </c>
    </row>
    <row r="6746" spans="2:5" ht="50.1" customHeight="1">
      <c r="B6746" s="116">
        <v>42425</v>
      </c>
      <c r="C6746" s="116" t="s">
        <v>18284</v>
      </c>
      <c r="D6746" s="116" t="s">
        <v>16119</v>
      </c>
      <c r="E6746" s="131">
        <v>1849.64</v>
      </c>
    </row>
    <row r="6747" spans="2:5" ht="50.1" customHeight="1">
      <c r="B6747" s="116">
        <v>42422</v>
      </c>
      <c r="C6747" s="116" t="s">
        <v>18285</v>
      </c>
      <c r="D6747" s="116" t="s">
        <v>16119</v>
      </c>
      <c r="E6747" s="131">
        <v>2745.86</v>
      </c>
    </row>
    <row r="6748" spans="2:5" ht="50.1" customHeight="1">
      <c r="B6748" s="116">
        <v>42424</v>
      </c>
      <c r="C6748" s="116" t="s">
        <v>18286</v>
      </c>
      <c r="D6748" s="116" t="s">
        <v>16119</v>
      </c>
      <c r="E6748" s="131">
        <v>1651.89</v>
      </c>
    </row>
    <row r="6749" spans="2:5" ht="50.1" customHeight="1">
      <c r="B6749" s="116">
        <v>42416</v>
      </c>
      <c r="C6749" s="116" t="s">
        <v>18287</v>
      </c>
      <c r="D6749" s="116" t="s">
        <v>16119</v>
      </c>
      <c r="E6749" s="131">
        <v>7121.12</v>
      </c>
    </row>
    <row r="6750" spans="2:5" ht="50.1" customHeight="1">
      <c r="B6750" s="116">
        <v>42417</v>
      </c>
      <c r="C6750" s="116" t="s">
        <v>18288</v>
      </c>
      <c r="D6750" s="116" t="s">
        <v>16119</v>
      </c>
      <c r="E6750" s="131">
        <v>7983.36</v>
      </c>
    </row>
    <row r="6751" spans="2:5" ht="50.1" customHeight="1">
      <c r="B6751" s="116">
        <v>42419</v>
      </c>
      <c r="C6751" s="116" t="s">
        <v>18289</v>
      </c>
      <c r="D6751" s="116" t="s">
        <v>16119</v>
      </c>
      <c r="E6751" s="131">
        <v>9019.51</v>
      </c>
    </row>
    <row r="6752" spans="2:5" ht="50.1" customHeight="1">
      <c r="B6752" s="116">
        <v>42420</v>
      </c>
      <c r="C6752" s="116" t="s">
        <v>18290</v>
      </c>
      <c r="D6752" s="116" t="s">
        <v>16119</v>
      </c>
      <c r="E6752" s="131">
        <v>12396.64</v>
      </c>
    </row>
    <row r="6753" spans="2:5" ht="50.1" customHeight="1">
      <c r="B6753" s="116">
        <v>42421</v>
      </c>
      <c r="C6753" s="116" t="s">
        <v>18291</v>
      </c>
      <c r="D6753" s="116" t="s">
        <v>16119</v>
      </c>
      <c r="E6753" s="131">
        <v>15040.31</v>
      </c>
    </row>
    <row r="6754" spans="2:5" ht="50.1" customHeight="1">
      <c r="B6754" s="116">
        <v>39556</v>
      </c>
      <c r="C6754" s="116" t="s">
        <v>18292</v>
      </c>
      <c r="D6754" s="116" t="s">
        <v>16119</v>
      </c>
      <c r="E6754" s="131">
        <v>5223.16</v>
      </c>
    </row>
    <row r="6755" spans="2:5" ht="50.1" customHeight="1">
      <c r="B6755" s="116">
        <v>39557</v>
      </c>
      <c r="C6755" s="116" t="s">
        <v>18293</v>
      </c>
      <c r="D6755" s="116" t="s">
        <v>16119</v>
      </c>
      <c r="E6755" s="131">
        <v>5624.21</v>
      </c>
    </row>
    <row r="6756" spans="2:5" ht="50.1" customHeight="1">
      <c r="B6756" s="116">
        <v>39558</v>
      </c>
      <c r="C6756" s="116" t="s">
        <v>18294</v>
      </c>
      <c r="D6756" s="116" t="s">
        <v>16119</v>
      </c>
      <c r="E6756" s="131">
        <v>5768.16</v>
      </c>
    </row>
    <row r="6757" spans="2:5" ht="50.1" customHeight="1">
      <c r="B6757" s="116">
        <v>39559</v>
      </c>
      <c r="C6757" s="116" t="s">
        <v>18295</v>
      </c>
      <c r="D6757" s="116" t="s">
        <v>16119</v>
      </c>
      <c r="E6757" s="131">
        <v>8311.5</v>
      </c>
    </row>
    <row r="6758" spans="2:5" ht="50.1" customHeight="1">
      <c r="B6758" s="116">
        <v>39560</v>
      </c>
      <c r="C6758" s="116" t="s">
        <v>18296</v>
      </c>
      <c r="D6758" s="116" t="s">
        <v>16119</v>
      </c>
      <c r="E6758" s="131">
        <v>9615.59</v>
      </c>
    </row>
    <row r="6759" spans="2:5" ht="50.1" customHeight="1">
      <c r="B6759" s="116">
        <v>39561</v>
      </c>
      <c r="C6759" s="116" t="s">
        <v>18297</v>
      </c>
      <c r="D6759" s="116" t="s">
        <v>16119</v>
      </c>
      <c r="E6759" s="131">
        <v>10059.129999999999</v>
      </c>
    </row>
    <row r="6760" spans="2:5" ht="50.1" customHeight="1">
      <c r="B6760" s="116">
        <v>39555</v>
      </c>
      <c r="C6760" s="116" t="s">
        <v>18298</v>
      </c>
      <c r="D6760" s="116" t="s">
        <v>16119</v>
      </c>
      <c r="E6760" s="131">
        <v>1605.8</v>
      </c>
    </row>
    <row r="6761" spans="2:5" ht="50.1" customHeight="1">
      <c r="B6761" s="116">
        <v>39548</v>
      </c>
      <c r="C6761" s="116" t="s">
        <v>18299</v>
      </c>
      <c r="D6761" s="116" t="s">
        <v>16119</v>
      </c>
      <c r="E6761" s="131">
        <v>2381.9</v>
      </c>
    </row>
    <row r="6762" spans="2:5" ht="50.1" customHeight="1">
      <c r="B6762" s="116">
        <v>39554</v>
      </c>
      <c r="C6762" s="116" t="s">
        <v>18300</v>
      </c>
      <c r="D6762" s="116" t="s">
        <v>16119</v>
      </c>
      <c r="E6762" s="131">
        <v>3149.71</v>
      </c>
    </row>
    <row r="6763" spans="2:5" ht="50.1" customHeight="1">
      <c r="B6763" s="116">
        <v>39550</v>
      </c>
      <c r="C6763" s="116" t="s">
        <v>18301</v>
      </c>
      <c r="D6763" s="116" t="s">
        <v>16119</v>
      </c>
      <c r="E6763" s="131">
        <v>1324.55</v>
      </c>
    </row>
    <row r="6764" spans="2:5" ht="50.1" customHeight="1">
      <c r="B6764" s="116">
        <v>39551</v>
      </c>
      <c r="C6764" s="116" t="s">
        <v>18302</v>
      </c>
      <c r="D6764" s="116" t="s">
        <v>16119</v>
      </c>
      <c r="E6764" s="131">
        <v>1400.27</v>
      </c>
    </row>
    <row r="6765" spans="2:5" ht="50.1" customHeight="1">
      <c r="B6765" s="116">
        <v>39580</v>
      </c>
      <c r="C6765" s="116" t="s">
        <v>18303</v>
      </c>
      <c r="D6765" s="116" t="s">
        <v>16119</v>
      </c>
      <c r="E6765" s="131">
        <v>59821.91</v>
      </c>
    </row>
    <row r="6766" spans="2:5" ht="50.1" customHeight="1">
      <c r="B6766" s="116">
        <v>39577</v>
      </c>
      <c r="C6766" s="116" t="s">
        <v>18304</v>
      </c>
      <c r="D6766" s="116" t="s">
        <v>16119</v>
      </c>
      <c r="E6766" s="131">
        <v>26583.68</v>
      </c>
    </row>
    <row r="6767" spans="2:5" ht="50.1" customHeight="1">
      <c r="B6767" s="116">
        <v>39578</v>
      </c>
      <c r="C6767" s="116" t="s">
        <v>18305</v>
      </c>
      <c r="D6767" s="116" t="s">
        <v>16119</v>
      </c>
      <c r="E6767" s="131">
        <v>32142.34</v>
      </c>
    </row>
    <row r="6768" spans="2:5" ht="50.1" customHeight="1">
      <c r="B6768" s="116">
        <v>39579</v>
      </c>
      <c r="C6768" s="116" t="s">
        <v>18306</v>
      </c>
      <c r="D6768" s="116" t="s">
        <v>16119</v>
      </c>
      <c r="E6768" s="131">
        <v>35156.519999999997</v>
      </c>
    </row>
    <row r="6769" spans="2:5" ht="50.1" customHeight="1">
      <c r="B6769" s="116">
        <v>39826</v>
      </c>
      <c r="C6769" s="116" t="s">
        <v>18307</v>
      </c>
      <c r="D6769" s="116" t="s">
        <v>16119</v>
      </c>
      <c r="E6769" s="131">
        <v>4317.8599999999997</v>
      </c>
    </row>
    <row r="6770" spans="2:5" ht="50.1" customHeight="1">
      <c r="B6770" s="116">
        <v>10700</v>
      </c>
      <c r="C6770" s="116" t="s">
        <v>18308</v>
      </c>
      <c r="D6770" s="116" t="s">
        <v>16119</v>
      </c>
      <c r="E6770" s="131">
        <v>12152.67</v>
      </c>
    </row>
    <row r="6771" spans="2:5" ht="50.1" customHeight="1">
      <c r="B6771" s="116">
        <v>346</v>
      </c>
      <c r="C6771" s="116" t="s">
        <v>18309</v>
      </c>
      <c r="D6771" s="116" t="s">
        <v>16121</v>
      </c>
      <c r="E6771" s="131">
        <v>13.03</v>
      </c>
    </row>
    <row r="6772" spans="2:5" ht="50.1" customHeight="1">
      <c r="B6772" s="116">
        <v>3312</v>
      </c>
      <c r="C6772" s="116" t="s">
        <v>18310</v>
      </c>
      <c r="D6772" s="116" t="s">
        <v>16121</v>
      </c>
      <c r="E6772" s="131">
        <v>13.15</v>
      </c>
    </row>
    <row r="6773" spans="2:5" ht="50.1" customHeight="1">
      <c r="B6773" s="116">
        <v>339</v>
      </c>
      <c r="C6773" s="116" t="s">
        <v>18311</v>
      </c>
      <c r="D6773" s="116" t="s">
        <v>16120</v>
      </c>
      <c r="E6773" s="131">
        <v>0.63</v>
      </c>
    </row>
    <row r="6774" spans="2:5" ht="50.1" customHeight="1">
      <c r="B6774" s="116">
        <v>340</v>
      </c>
      <c r="C6774" s="116" t="s">
        <v>18312</v>
      </c>
      <c r="D6774" s="116" t="s">
        <v>16120</v>
      </c>
      <c r="E6774" s="131">
        <v>0.87</v>
      </c>
    </row>
    <row r="6775" spans="2:5" ht="50.1" customHeight="1">
      <c r="B6775" s="116">
        <v>338</v>
      </c>
      <c r="C6775" s="116" t="s">
        <v>18313</v>
      </c>
      <c r="D6775" s="116" t="s">
        <v>16121</v>
      </c>
      <c r="E6775" s="131">
        <v>16.399999999999999</v>
      </c>
    </row>
    <row r="6776" spans="2:5" ht="50.1" customHeight="1">
      <c r="B6776" s="116">
        <v>334</v>
      </c>
      <c r="C6776" s="116" t="s">
        <v>18314</v>
      </c>
      <c r="D6776" s="116" t="s">
        <v>16121</v>
      </c>
      <c r="E6776" s="131">
        <v>11.78</v>
      </c>
    </row>
    <row r="6777" spans="2:5" ht="50.1" customHeight="1">
      <c r="B6777" s="116">
        <v>335</v>
      </c>
      <c r="C6777" s="116" t="s">
        <v>18315</v>
      </c>
      <c r="D6777" s="116" t="s">
        <v>16121</v>
      </c>
      <c r="E6777" s="131">
        <v>10.8</v>
      </c>
    </row>
    <row r="6778" spans="2:5" ht="50.1" customHeight="1">
      <c r="B6778" s="116">
        <v>342</v>
      </c>
      <c r="C6778" s="116" t="s">
        <v>18316</v>
      </c>
      <c r="D6778" s="116" t="s">
        <v>16121</v>
      </c>
      <c r="E6778" s="131">
        <v>12.2</v>
      </c>
    </row>
    <row r="6779" spans="2:5" ht="50.1" customHeight="1">
      <c r="B6779" s="116">
        <v>333</v>
      </c>
      <c r="C6779" s="116" t="s">
        <v>18317</v>
      </c>
      <c r="D6779" s="116" t="s">
        <v>16121</v>
      </c>
      <c r="E6779" s="130">
        <v>12.49</v>
      </c>
    </row>
    <row r="6780" spans="2:5" ht="50.1" customHeight="1">
      <c r="B6780" s="116">
        <v>343</v>
      </c>
      <c r="C6780" s="116" t="s">
        <v>18318</v>
      </c>
      <c r="D6780" s="116" t="s">
        <v>16120</v>
      </c>
      <c r="E6780" s="130">
        <v>0.33</v>
      </c>
    </row>
    <row r="6781" spans="2:5" ht="50.1" customHeight="1">
      <c r="B6781" s="116">
        <v>344</v>
      </c>
      <c r="C6781" s="116" t="s">
        <v>18319</v>
      </c>
      <c r="D6781" s="116" t="s">
        <v>16121</v>
      </c>
      <c r="E6781" s="131">
        <v>13.51</v>
      </c>
    </row>
    <row r="6782" spans="2:5" ht="50.1" customHeight="1">
      <c r="B6782" s="116">
        <v>345</v>
      </c>
      <c r="C6782" s="116" t="s">
        <v>18320</v>
      </c>
      <c r="D6782" s="116" t="s">
        <v>16121</v>
      </c>
      <c r="E6782" s="131">
        <v>16.510000000000002</v>
      </c>
    </row>
    <row r="6783" spans="2:5" ht="50.1" customHeight="1">
      <c r="B6783" s="116">
        <v>341</v>
      </c>
      <c r="C6783" s="116" t="s">
        <v>18320</v>
      </c>
      <c r="D6783" s="116" t="s">
        <v>16120</v>
      </c>
      <c r="E6783" s="131">
        <v>0.16</v>
      </c>
    </row>
    <row r="6784" spans="2:5" ht="50.1" customHeight="1">
      <c r="B6784" s="116">
        <v>11107</v>
      </c>
      <c r="C6784" s="116" t="s">
        <v>18321</v>
      </c>
      <c r="D6784" s="116" t="s">
        <v>16121</v>
      </c>
      <c r="E6784" s="131">
        <v>10.72</v>
      </c>
    </row>
    <row r="6785" spans="2:5" ht="50.1" customHeight="1">
      <c r="B6785" s="116">
        <v>3313</v>
      </c>
      <c r="C6785" s="116" t="s">
        <v>18322</v>
      </c>
      <c r="D6785" s="116" t="s">
        <v>16121</v>
      </c>
      <c r="E6785" s="130">
        <v>16.920000000000002</v>
      </c>
    </row>
    <row r="6786" spans="2:5" ht="50.1" customHeight="1">
      <c r="B6786" s="116">
        <v>34562</v>
      </c>
      <c r="C6786" s="116" t="s">
        <v>18323</v>
      </c>
      <c r="D6786" s="116" t="s">
        <v>16121</v>
      </c>
      <c r="E6786" s="130">
        <v>10.35</v>
      </c>
    </row>
    <row r="6787" spans="2:5" ht="50.1" customHeight="1">
      <c r="B6787" s="116">
        <v>337</v>
      </c>
      <c r="C6787" s="116" t="s">
        <v>18324</v>
      </c>
      <c r="D6787" s="116" t="s">
        <v>16121</v>
      </c>
      <c r="E6787" s="130">
        <v>10</v>
      </c>
    </row>
    <row r="6788" spans="2:5" ht="50.1" customHeight="1">
      <c r="B6788" s="116">
        <v>369</v>
      </c>
      <c r="C6788" s="116" t="s">
        <v>18325</v>
      </c>
      <c r="D6788" s="116" t="s">
        <v>16123</v>
      </c>
      <c r="E6788" s="130">
        <v>66.72</v>
      </c>
    </row>
    <row r="6789" spans="2:5" ht="50.1" customHeight="1">
      <c r="B6789" s="116">
        <v>366</v>
      </c>
      <c r="C6789" s="116" t="s">
        <v>18326</v>
      </c>
      <c r="D6789" s="116" t="s">
        <v>16123</v>
      </c>
      <c r="E6789" s="131">
        <v>68.75</v>
      </c>
    </row>
    <row r="6790" spans="2:5" ht="50.1" customHeight="1">
      <c r="B6790" s="116">
        <v>367</v>
      </c>
      <c r="C6790" s="116" t="s">
        <v>18327</v>
      </c>
      <c r="D6790" s="116" t="s">
        <v>16123</v>
      </c>
      <c r="E6790" s="131">
        <v>66.67</v>
      </c>
    </row>
    <row r="6791" spans="2:5" ht="50.1" customHeight="1">
      <c r="B6791" s="116">
        <v>370</v>
      </c>
      <c r="C6791" s="116" t="s">
        <v>18328</v>
      </c>
      <c r="D6791" s="116" t="s">
        <v>16123</v>
      </c>
      <c r="E6791" s="131">
        <v>66.67</v>
      </c>
    </row>
    <row r="6792" spans="2:5" ht="50.1" customHeight="1">
      <c r="B6792" s="116">
        <v>368</v>
      </c>
      <c r="C6792" s="116" t="s">
        <v>18329</v>
      </c>
      <c r="D6792" s="116" t="s">
        <v>16123</v>
      </c>
      <c r="E6792" s="131">
        <v>50</v>
      </c>
    </row>
    <row r="6793" spans="2:5" ht="50.1" customHeight="1">
      <c r="B6793" s="116">
        <v>11075</v>
      </c>
      <c r="C6793" s="116" t="s">
        <v>18330</v>
      </c>
      <c r="D6793" s="116" t="s">
        <v>16123</v>
      </c>
      <c r="E6793" s="131">
        <v>1091.72</v>
      </c>
    </row>
    <row r="6794" spans="2:5" ht="50.1" customHeight="1">
      <c r="B6794" s="116">
        <v>11076</v>
      </c>
      <c r="C6794" s="116" t="s">
        <v>18331</v>
      </c>
      <c r="D6794" s="116" t="s">
        <v>16123</v>
      </c>
      <c r="E6794" s="131">
        <v>83.33</v>
      </c>
    </row>
    <row r="6795" spans="2:5" ht="50.1" customHeight="1">
      <c r="B6795" s="116">
        <v>1381</v>
      </c>
      <c r="C6795" s="116" t="s">
        <v>18332</v>
      </c>
      <c r="D6795" s="116" t="s">
        <v>16121</v>
      </c>
      <c r="E6795" s="131">
        <v>0.4</v>
      </c>
    </row>
    <row r="6796" spans="2:5" ht="50.1" customHeight="1">
      <c r="B6796" s="116">
        <v>34353</v>
      </c>
      <c r="C6796" s="116" t="s">
        <v>18333</v>
      </c>
      <c r="D6796" s="116" t="s">
        <v>16121</v>
      </c>
      <c r="E6796" s="131">
        <v>0.8</v>
      </c>
    </row>
    <row r="6797" spans="2:5" ht="50.1" customHeight="1">
      <c r="B6797" s="116">
        <v>37595</v>
      </c>
      <c r="C6797" s="116" t="s">
        <v>18334</v>
      </c>
      <c r="D6797" s="116" t="s">
        <v>16121</v>
      </c>
      <c r="E6797" s="131">
        <v>1.22</v>
      </c>
    </row>
    <row r="6798" spans="2:5" ht="50.1" customHeight="1">
      <c r="B6798" s="116">
        <v>37596</v>
      </c>
      <c r="C6798" s="116" t="s">
        <v>18335</v>
      </c>
      <c r="D6798" s="116" t="s">
        <v>16121</v>
      </c>
      <c r="E6798" s="131">
        <v>1.81</v>
      </c>
    </row>
    <row r="6799" spans="2:5" ht="50.1" customHeight="1">
      <c r="B6799" s="116">
        <v>371</v>
      </c>
      <c r="C6799" s="116" t="s">
        <v>18336</v>
      </c>
      <c r="D6799" s="116" t="s">
        <v>16121</v>
      </c>
      <c r="E6799" s="131">
        <v>0.36</v>
      </c>
    </row>
    <row r="6800" spans="2:5" ht="50.1" customHeight="1">
      <c r="B6800" s="116">
        <v>37553</v>
      </c>
      <c r="C6800" s="116" t="s">
        <v>18337</v>
      </c>
      <c r="D6800" s="116" t="s">
        <v>16121</v>
      </c>
      <c r="E6800" s="131">
        <v>1.35</v>
      </c>
    </row>
    <row r="6801" spans="2:5" ht="50.1" customHeight="1">
      <c r="B6801" s="116">
        <v>37552</v>
      </c>
      <c r="C6801" s="116" t="s">
        <v>18338</v>
      </c>
      <c r="D6801" s="116" t="s">
        <v>16121</v>
      </c>
      <c r="E6801" s="131">
        <v>1.73</v>
      </c>
    </row>
    <row r="6802" spans="2:5" ht="50.1" customHeight="1">
      <c r="B6802" s="116">
        <v>36880</v>
      </c>
      <c r="C6802" s="116" t="s">
        <v>18339</v>
      </c>
      <c r="D6802" s="116" t="s">
        <v>16121</v>
      </c>
      <c r="E6802" s="131">
        <v>1.35</v>
      </c>
    </row>
    <row r="6803" spans="2:5" ht="50.1" customHeight="1">
      <c r="B6803" s="116">
        <v>34355</v>
      </c>
      <c r="C6803" s="116" t="s">
        <v>18340</v>
      </c>
      <c r="D6803" s="116" t="s">
        <v>16121</v>
      </c>
      <c r="E6803" s="131">
        <v>1.1100000000000001</v>
      </c>
    </row>
    <row r="6804" spans="2:5" ht="50.1" customHeight="1">
      <c r="B6804" s="116">
        <v>130</v>
      </c>
      <c r="C6804" s="116" t="s">
        <v>18341</v>
      </c>
      <c r="D6804" s="116" t="s">
        <v>16121</v>
      </c>
      <c r="E6804" s="131">
        <v>3.38</v>
      </c>
    </row>
    <row r="6805" spans="2:5" ht="50.1" customHeight="1">
      <c r="B6805" s="116">
        <v>135</v>
      </c>
      <c r="C6805" s="116" t="s">
        <v>18342</v>
      </c>
      <c r="D6805" s="116" t="s">
        <v>16121</v>
      </c>
      <c r="E6805" s="131">
        <v>4.3600000000000003</v>
      </c>
    </row>
    <row r="6806" spans="2:5" ht="50.1" customHeight="1">
      <c r="B6806" s="116">
        <v>36886</v>
      </c>
      <c r="C6806" s="116" t="s">
        <v>18343</v>
      </c>
      <c r="D6806" s="116" t="s">
        <v>16121</v>
      </c>
      <c r="E6806" s="131">
        <v>0.42</v>
      </c>
    </row>
    <row r="6807" spans="2:5" ht="50.1" customHeight="1">
      <c r="B6807" s="116">
        <v>374</v>
      </c>
      <c r="C6807" s="116" t="s">
        <v>18344</v>
      </c>
      <c r="D6807" s="116" t="s">
        <v>16121</v>
      </c>
      <c r="E6807" s="130">
        <v>0.31</v>
      </c>
    </row>
    <row r="6808" spans="2:5" ht="50.1" customHeight="1">
      <c r="B6808" s="116">
        <v>38546</v>
      </c>
      <c r="C6808" s="116" t="s">
        <v>18345</v>
      </c>
      <c r="D6808" s="116" t="s">
        <v>16123</v>
      </c>
      <c r="E6808" s="131">
        <v>336.9</v>
      </c>
    </row>
    <row r="6809" spans="2:5" ht="50.1" customHeight="1">
      <c r="B6809" s="116">
        <v>34549</v>
      </c>
      <c r="C6809" s="116" t="s">
        <v>18346</v>
      </c>
      <c r="D6809" s="116" t="s">
        <v>16123</v>
      </c>
      <c r="E6809" s="131">
        <v>200.17</v>
      </c>
    </row>
    <row r="6810" spans="2:5" ht="50.1" customHeight="1">
      <c r="B6810" s="116">
        <v>6081</v>
      </c>
      <c r="C6810" s="116" t="s">
        <v>18347</v>
      </c>
      <c r="D6810" s="116" t="s">
        <v>16123</v>
      </c>
      <c r="E6810" s="131">
        <v>28.35</v>
      </c>
    </row>
    <row r="6811" spans="2:5" ht="50.1" customHeight="1">
      <c r="B6811" s="116">
        <v>6077</v>
      </c>
      <c r="C6811" s="116" t="s">
        <v>18348</v>
      </c>
      <c r="D6811" s="116" t="s">
        <v>16123</v>
      </c>
      <c r="E6811" s="131">
        <v>16.34</v>
      </c>
    </row>
    <row r="6812" spans="2:5" ht="50.1" customHeight="1">
      <c r="B6812" s="116">
        <v>6079</v>
      </c>
      <c r="C6812" s="116" t="s">
        <v>18349</v>
      </c>
      <c r="D6812" s="116" t="s">
        <v>16123</v>
      </c>
      <c r="E6812" s="130">
        <v>9.34</v>
      </c>
    </row>
    <row r="6813" spans="2:5" ht="50.1" customHeight="1">
      <c r="B6813" s="116">
        <v>1091</v>
      </c>
      <c r="C6813" s="116" t="s">
        <v>18350</v>
      </c>
      <c r="D6813" s="116" t="s">
        <v>16119</v>
      </c>
      <c r="E6813" s="131">
        <v>18.95</v>
      </c>
    </row>
    <row r="6814" spans="2:5" ht="50.1" customHeight="1">
      <c r="B6814" s="116">
        <v>1094</v>
      </c>
      <c r="C6814" s="116" t="s">
        <v>18351</v>
      </c>
      <c r="D6814" s="116" t="s">
        <v>16119</v>
      </c>
      <c r="E6814" s="131">
        <v>13.25</v>
      </c>
    </row>
    <row r="6815" spans="2:5" ht="50.1" customHeight="1">
      <c r="B6815" s="116">
        <v>1095</v>
      </c>
      <c r="C6815" s="116" t="s">
        <v>18352</v>
      </c>
      <c r="D6815" s="116" t="s">
        <v>16119</v>
      </c>
      <c r="E6815" s="131">
        <v>28.17</v>
      </c>
    </row>
    <row r="6816" spans="2:5" ht="50.1" customHeight="1">
      <c r="B6816" s="116">
        <v>1092</v>
      </c>
      <c r="C6816" s="116" t="s">
        <v>18353</v>
      </c>
      <c r="D6816" s="116" t="s">
        <v>16119</v>
      </c>
      <c r="E6816" s="131">
        <v>21.8</v>
      </c>
    </row>
    <row r="6817" spans="2:5" ht="50.1" customHeight="1">
      <c r="B6817" s="116">
        <v>1093</v>
      </c>
      <c r="C6817" s="116" t="s">
        <v>18354</v>
      </c>
      <c r="D6817" s="116" t="s">
        <v>16119</v>
      </c>
      <c r="E6817" s="130">
        <v>50.91</v>
      </c>
    </row>
    <row r="6818" spans="2:5" ht="50.1" customHeight="1">
      <c r="B6818" s="116">
        <v>1090</v>
      </c>
      <c r="C6818" s="116" t="s">
        <v>18355</v>
      </c>
      <c r="D6818" s="116" t="s">
        <v>16119</v>
      </c>
      <c r="E6818" s="131">
        <v>36.450000000000003</v>
      </c>
    </row>
    <row r="6819" spans="2:5" ht="50.1" customHeight="1">
      <c r="B6819" s="116">
        <v>1096</v>
      </c>
      <c r="C6819" s="116" t="s">
        <v>18356</v>
      </c>
      <c r="D6819" s="116" t="s">
        <v>16119</v>
      </c>
      <c r="E6819" s="131">
        <v>65.599999999999994</v>
      </c>
    </row>
    <row r="6820" spans="2:5" ht="50.1" customHeight="1">
      <c r="B6820" s="116">
        <v>1097</v>
      </c>
      <c r="C6820" s="116" t="s">
        <v>18357</v>
      </c>
      <c r="D6820" s="116" t="s">
        <v>16119</v>
      </c>
      <c r="E6820" s="130">
        <v>55.68</v>
      </c>
    </row>
    <row r="6821" spans="2:5" ht="50.1" customHeight="1">
      <c r="B6821" s="116">
        <v>378</v>
      </c>
      <c r="C6821" s="116" t="s">
        <v>18358</v>
      </c>
      <c r="D6821" s="116" t="s">
        <v>16118</v>
      </c>
      <c r="E6821" s="131">
        <v>14.49</v>
      </c>
    </row>
    <row r="6822" spans="2:5" ht="50.1" customHeight="1">
      <c r="B6822" s="116">
        <v>40911</v>
      </c>
      <c r="C6822" s="116" t="s">
        <v>18359</v>
      </c>
      <c r="D6822" s="116" t="s">
        <v>16124</v>
      </c>
      <c r="E6822" s="131">
        <v>2568.3000000000002</v>
      </c>
    </row>
    <row r="6823" spans="2:5" ht="50.1" customHeight="1">
      <c r="B6823" s="116">
        <v>33939</v>
      </c>
      <c r="C6823" s="116" t="s">
        <v>18360</v>
      </c>
      <c r="D6823" s="116" t="s">
        <v>16118</v>
      </c>
      <c r="E6823" s="131">
        <v>53.44</v>
      </c>
    </row>
    <row r="6824" spans="2:5" ht="50.1" customHeight="1">
      <c r="B6824" s="116">
        <v>40815</v>
      </c>
      <c r="C6824" s="116" t="s">
        <v>18361</v>
      </c>
      <c r="D6824" s="116" t="s">
        <v>16124</v>
      </c>
      <c r="E6824" s="131">
        <v>9456.36</v>
      </c>
    </row>
    <row r="6825" spans="2:5" ht="50.1" customHeight="1">
      <c r="B6825" s="116">
        <v>34760</v>
      </c>
      <c r="C6825" s="116" t="s">
        <v>18362</v>
      </c>
      <c r="D6825" s="116" t="s">
        <v>16118</v>
      </c>
      <c r="E6825" s="131">
        <v>55.53</v>
      </c>
    </row>
    <row r="6826" spans="2:5" ht="50.1" customHeight="1">
      <c r="B6826" s="116">
        <v>40935</v>
      </c>
      <c r="C6826" s="116" t="s">
        <v>18363</v>
      </c>
      <c r="D6826" s="116" t="s">
        <v>16124</v>
      </c>
      <c r="E6826" s="131">
        <v>9825.6</v>
      </c>
    </row>
    <row r="6827" spans="2:5" ht="50.1" customHeight="1">
      <c r="B6827" s="116">
        <v>33952</v>
      </c>
      <c r="C6827" s="116" t="s">
        <v>18364</v>
      </c>
      <c r="D6827" s="116" t="s">
        <v>16118</v>
      </c>
      <c r="E6827" s="130">
        <v>75.91</v>
      </c>
    </row>
    <row r="6828" spans="2:5" ht="50.1" customHeight="1">
      <c r="B6828" s="116">
        <v>40816</v>
      </c>
      <c r="C6828" s="116" t="s">
        <v>18365</v>
      </c>
      <c r="D6828" s="116" t="s">
        <v>16124</v>
      </c>
      <c r="E6828" s="131">
        <v>13431.97</v>
      </c>
    </row>
    <row r="6829" spans="2:5" ht="50.1" customHeight="1">
      <c r="B6829" s="116">
        <v>33953</v>
      </c>
      <c r="C6829" s="116" t="s">
        <v>18366</v>
      </c>
      <c r="D6829" s="116" t="s">
        <v>16118</v>
      </c>
      <c r="E6829" s="131">
        <v>100.36</v>
      </c>
    </row>
    <row r="6830" spans="2:5" ht="50.1" customHeight="1">
      <c r="B6830" s="116">
        <v>40817</v>
      </c>
      <c r="C6830" s="116" t="s">
        <v>18367</v>
      </c>
      <c r="D6830" s="116" t="s">
        <v>16124</v>
      </c>
      <c r="E6830" s="131">
        <v>17758.27</v>
      </c>
    </row>
    <row r="6831" spans="2:5" ht="50.1" customHeight="1">
      <c r="B6831" s="116">
        <v>13348</v>
      </c>
      <c r="C6831" s="116" t="s">
        <v>18368</v>
      </c>
      <c r="D6831" s="116" t="s">
        <v>16119</v>
      </c>
      <c r="E6831" s="131">
        <v>0.84</v>
      </c>
    </row>
    <row r="6832" spans="2:5" ht="50.1" customHeight="1">
      <c r="B6832" s="116">
        <v>39211</v>
      </c>
      <c r="C6832" s="116" t="s">
        <v>18369</v>
      </c>
      <c r="D6832" s="116" t="s">
        <v>16119</v>
      </c>
      <c r="E6832" s="130">
        <v>1</v>
      </c>
    </row>
    <row r="6833" spans="2:5" ht="50.1" customHeight="1">
      <c r="B6833" s="116">
        <v>39212</v>
      </c>
      <c r="C6833" s="116" t="s">
        <v>18370</v>
      </c>
      <c r="D6833" s="116" t="s">
        <v>16119</v>
      </c>
      <c r="E6833" s="131">
        <v>1.1100000000000001</v>
      </c>
    </row>
    <row r="6834" spans="2:5" ht="50.1" customHeight="1">
      <c r="B6834" s="116">
        <v>39208</v>
      </c>
      <c r="C6834" s="116" t="s">
        <v>18371</v>
      </c>
      <c r="D6834" s="116" t="s">
        <v>16119</v>
      </c>
      <c r="E6834" s="131">
        <v>0.3</v>
      </c>
    </row>
    <row r="6835" spans="2:5" ht="50.1" customHeight="1">
      <c r="B6835" s="116">
        <v>39210</v>
      </c>
      <c r="C6835" s="116" t="s">
        <v>18372</v>
      </c>
      <c r="D6835" s="116" t="s">
        <v>16119</v>
      </c>
      <c r="E6835" s="131">
        <v>0.56000000000000005</v>
      </c>
    </row>
    <row r="6836" spans="2:5" ht="50.1" customHeight="1">
      <c r="B6836" s="116">
        <v>39214</v>
      </c>
      <c r="C6836" s="116" t="s">
        <v>18373</v>
      </c>
      <c r="D6836" s="116" t="s">
        <v>16119</v>
      </c>
      <c r="E6836" s="131">
        <v>2.0699999999999998</v>
      </c>
    </row>
    <row r="6837" spans="2:5" ht="50.1" customHeight="1">
      <c r="B6837" s="116">
        <v>39213</v>
      </c>
      <c r="C6837" s="116" t="s">
        <v>18374</v>
      </c>
      <c r="D6837" s="116" t="s">
        <v>16119</v>
      </c>
      <c r="E6837" s="130">
        <v>1.46</v>
      </c>
    </row>
    <row r="6838" spans="2:5" ht="50.1" customHeight="1">
      <c r="B6838" s="116">
        <v>39209</v>
      </c>
      <c r="C6838" s="116" t="s">
        <v>18375</v>
      </c>
      <c r="D6838" s="116" t="s">
        <v>16119</v>
      </c>
      <c r="E6838" s="131">
        <v>0.36</v>
      </c>
    </row>
    <row r="6839" spans="2:5" ht="50.1" customHeight="1">
      <c r="B6839" s="116">
        <v>39207</v>
      </c>
      <c r="C6839" s="116" t="s">
        <v>18376</v>
      </c>
      <c r="D6839" s="116" t="s">
        <v>16119</v>
      </c>
      <c r="E6839" s="131">
        <v>0.56000000000000005</v>
      </c>
    </row>
    <row r="6840" spans="2:5" ht="50.1" customHeight="1">
      <c r="B6840" s="116">
        <v>39215</v>
      </c>
      <c r="C6840" s="116" t="s">
        <v>18377</v>
      </c>
      <c r="D6840" s="116" t="s">
        <v>16119</v>
      </c>
      <c r="E6840" s="131">
        <v>3.77</v>
      </c>
    </row>
    <row r="6841" spans="2:5" ht="50.1" customHeight="1">
      <c r="B6841" s="116">
        <v>39216</v>
      </c>
      <c r="C6841" s="116" t="s">
        <v>18378</v>
      </c>
      <c r="D6841" s="116" t="s">
        <v>16119</v>
      </c>
      <c r="E6841" s="130">
        <v>5.25</v>
      </c>
    </row>
    <row r="6842" spans="2:5" ht="50.1" customHeight="1">
      <c r="B6842" s="116">
        <v>379</v>
      </c>
      <c r="C6842" s="116" t="s">
        <v>18379</v>
      </c>
      <c r="D6842" s="116" t="s">
        <v>16119</v>
      </c>
      <c r="E6842" s="131">
        <v>0.73</v>
      </c>
    </row>
    <row r="6843" spans="2:5" ht="50.1" customHeight="1">
      <c r="B6843" s="116">
        <v>11267</v>
      </c>
      <c r="C6843" s="116" t="s">
        <v>18380</v>
      </c>
      <c r="D6843" s="116" t="s">
        <v>16119</v>
      </c>
      <c r="E6843" s="131">
        <v>7.35</v>
      </c>
    </row>
    <row r="6844" spans="2:5" ht="50.1" customHeight="1">
      <c r="B6844" s="116">
        <v>41901</v>
      </c>
      <c r="C6844" s="116" t="s">
        <v>18381</v>
      </c>
      <c r="D6844" s="116" t="s">
        <v>16121</v>
      </c>
      <c r="E6844" s="131">
        <v>4.88</v>
      </c>
    </row>
    <row r="6845" spans="2:5" ht="50.1" customHeight="1">
      <c r="B6845" s="116">
        <v>510</v>
      </c>
      <c r="C6845" s="116" t="s">
        <v>18382</v>
      </c>
      <c r="D6845" s="116" t="s">
        <v>16121</v>
      </c>
      <c r="E6845" s="131">
        <v>7.85</v>
      </c>
    </row>
    <row r="6846" spans="2:5" ht="50.1" customHeight="1">
      <c r="B6846" s="116">
        <v>516</v>
      </c>
      <c r="C6846" s="116" t="s">
        <v>18383</v>
      </c>
      <c r="D6846" s="116" t="s">
        <v>16121</v>
      </c>
      <c r="E6846" s="130">
        <v>8.3699999999999992</v>
      </c>
    </row>
    <row r="6847" spans="2:5" ht="50.1" customHeight="1">
      <c r="B6847" s="116">
        <v>509</v>
      </c>
      <c r="C6847" s="116" t="s">
        <v>18384</v>
      </c>
      <c r="D6847" s="116" t="s">
        <v>16121</v>
      </c>
      <c r="E6847" s="131">
        <v>8.5500000000000007</v>
      </c>
    </row>
    <row r="6848" spans="2:5" ht="50.1" customHeight="1">
      <c r="B6848" s="116">
        <v>40331</v>
      </c>
      <c r="C6848" s="116" t="s">
        <v>18385</v>
      </c>
      <c r="D6848" s="116" t="s">
        <v>16118</v>
      </c>
      <c r="E6848" s="131">
        <v>14.42</v>
      </c>
    </row>
    <row r="6849" spans="2:5" ht="50.1" customHeight="1">
      <c r="B6849" s="116">
        <v>40930</v>
      </c>
      <c r="C6849" s="116" t="s">
        <v>18386</v>
      </c>
      <c r="D6849" s="116" t="s">
        <v>16124</v>
      </c>
      <c r="E6849" s="131">
        <v>2554.75</v>
      </c>
    </row>
    <row r="6850" spans="2:5" ht="50.1" customHeight="1">
      <c r="B6850" s="116">
        <v>11761</v>
      </c>
      <c r="C6850" s="116" t="s">
        <v>18387</v>
      </c>
      <c r="D6850" s="116" t="s">
        <v>16119</v>
      </c>
      <c r="E6850" s="131">
        <v>57.45</v>
      </c>
    </row>
    <row r="6851" spans="2:5" ht="50.1" customHeight="1">
      <c r="B6851" s="116">
        <v>377</v>
      </c>
      <c r="C6851" s="116" t="s">
        <v>18388</v>
      </c>
      <c r="D6851" s="116" t="s">
        <v>16119</v>
      </c>
      <c r="E6851" s="131">
        <v>27</v>
      </c>
    </row>
    <row r="6852" spans="2:5" ht="50.1" customHeight="1">
      <c r="B6852" s="116">
        <v>7588</v>
      </c>
      <c r="C6852" s="116" t="s">
        <v>18389</v>
      </c>
      <c r="D6852" s="116" t="s">
        <v>16119</v>
      </c>
      <c r="E6852" s="131">
        <v>40.700000000000003</v>
      </c>
    </row>
    <row r="6853" spans="2:5" ht="50.1" customHeight="1">
      <c r="B6853" s="116">
        <v>34392</v>
      </c>
      <c r="C6853" s="116" t="s">
        <v>18390</v>
      </c>
      <c r="D6853" s="116" t="s">
        <v>16118</v>
      </c>
      <c r="E6853" s="131">
        <v>12.05</v>
      </c>
    </row>
    <row r="6854" spans="2:5" ht="50.1" customHeight="1">
      <c r="B6854" s="116">
        <v>40908</v>
      </c>
      <c r="C6854" s="116" t="s">
        <v>18391</v>
      </c>
      <c r="D6854" s="116" t="s">
        <v>16124</v>
      </c>
      <c r="E6854" s="131">
        <v>2133.8000000000002</v>
      </c>
    </row>
    <row r="6855" spans="2:5" ht="50.1" customHeight="1">
      <c r="B6855" s="116">
        <v>34551</v>
      </c>
      <c r="C6855" s="116" t="s">
        <v>18392</v>
      </c>
      <c r="D6855" s="116" t="s">
        <v>16118</v>
      </c>
      <c r="E6855" s="131">
        <v>10.56</v>
      </c>
    </row>
    <row r="6856" spans="2:5" ht="50.1" customHeight="1">
      <c r="B6856" s="116">
        <v>41078</v>
      </c>
      <c r="C6856" s="116" t="s">
        <v>18393</v>
      </c>
      <c r="D6856" s="116" t="s">
        <v>16124</v>
      </c>
      <c r="E6856" s="131">
        <v>1872.31</v>
      </c>
    </row>
    <row r="6857" spans="2:5" ht="50.1" customHeight="1">
      <c r="B6857" s="116">
        <v>246</v>
      </c>
      <c r="C6857" s="116" t="s">
        <v>18394</v>
      </c>
      <c r="D6857" s="116" t="s">
        <v>16118</v>
      </c>
      <c r="E6857" s="131">
        <v>10.28</v>
      </c>
    </row>
    <row r="6858" spans="2:5" ht="50.1" customHeight="1">
      <c r="B6858" s="116">
        <v>40927</v>
      </c>
      <c r="C6858" s="116" t="s">
        <v>18395</v>
      </c>
      <c r="D6858" s="116" t="s">
        <v>16124</v>
      </c>
      <c r="E6858" s="131">
        <v>1821.02</v>
      </c>
    </row>
    <row r="6859" spans="2:5" ht="50.1" customHeight="1">
      <c r="B6859" s="116">
        <v>2350</v>
      </c>
      <c r="C6859" s="116" t="s">
        <v>18396</v>
      </c>
      <c r="D6859" s="116" t="s">
        <v>16118</v>
      </c>
      <c r="E6859" s="131">
        <v>13.54</v>
      </c>
    </row>
    <row r="6860" spans="2:5" ht="50.1" customHeight="1">
      <c r="B6860" s="116">
        <v>40812</v>
      </c>
      <c r="C6860" s="116" t="s">
        <v>18397</v>
      </c>
      <c r="D6860" s="116" t="s">
        <v>16124</v>
      </c>
      <c r="E6860" s="131">
        <v>2397.46</v>
      </c>
    </row>
    <row r="6861" spans="2:5" ht="50.1" customHeight="1">
      <c r="B6861" s="116">
        <v>245</v>
      </c>
      <c r="C6861" s="116" t="s">
        <v>18398</v>
      </c>
      <c r="D6861" s="116" t="s">
        <v>16118</v>
      </c>
      <c r="E6861" s="131">
        <v>19.649999999999999</v>
      </c>
    </row>
    <row r="6862" spans="2:5" ht="50.1" customHeight="1">
      <c r="B6862" s="116">
        <v>41090</v>
      </c>
      <c r="C6862" s="116" t="s">
        <v>18399</v>
      </c>
      <c r="D6862" s="116" t="s">
        <v>16124</v>
      </c>
      <c r="E6862" s="131">
        <v>3478.95</v>
      </c>
    </row>
    <row r="6863" spans="2:5" ht="50.1" customHeight="1">
      <c r="B6863" s="116">
        <v>251</v>
      </c>
      <c r="C6863" s="116" t="s">
        <v>18400</v>
      </c>
      <c r="D6863" s="116" t="s">
        <v>16118</v>
      </c>
      <c r="E6863" s="131">
        <v>11.6</v>
      </c>
    </row>
    <row r="6864" spans="2:5" ht="50.1" customHeight="1">
      <c r="B6864" s="116">
        <v>40975</v>
      </c>
      <c r="C6864" s="116" t="s">
        <v>18401</v>
      </c>
      <c r="D6864" s="116" t="s">
        <v>16124</v>
      </c>
      <c r="E6864" s="131">
        <v>2053.52</v>
      </c>
    </row>
    <row r="6865" spans="2:5" ht="50.1" customHeight="1">
      <c r="B6865" s="116">
        <v>6127</v>
      </c>
      <c r="C6865" s="116" t="s">
        <v>18402</v>
      </c>
      <c r="D6865" s="116" t="s">
        <v>16118</v>
      </c>
      <c r="E6865" s="131">
        <v>10.06</v>
      </c>
    </row>
    <row r="6866" spans="2:5" ht="50.1" customHeight="1">
      <c r="B6866" s="116">
        <v>41072</v>
      </c>
      <c r="C6866" s="116" t="s">
        <v>18403</v>
      </c>
      <c r="D6866" s="116" t="s">
        <v>16124</v>
      </c>
      <c r="E6866" s="131">
        <v>1780.99</v>
      </c>
    </row>
    <row r="6867" spans="2:5" ht="50.1" customHeight="1">
      <c r="B6867" s="116">
        <v>6121</v>
      </c>
      <c r="C6867" s="116" t="s">
        <v>18404</v>
      </c>
      <c r="D6867" s="116" t="s">
        <v>16118</v>
      </c>
      <c r="E6867" s="131">
        <v>10.210000000000001</v>
      </c>
    </row>
    <row r="6868" spans="2:5" ht="50.1" customHeight="1">
      <c r="B6868" s="116">
        <v>41071</v>
      </c>
      <c r="C6868" s="116" t="s">
        <v>18405</v>
      </c>
      <c r="D6868" s="116" t="s">
        <v>16124</v>
      </c>
      <c r="E6868" s="131">
        <v>1808.84</v>
      </c>
    </row>
    <row r="6869" spans="2:5" ht="50.1" customHeight="1">
      <c r="B6869" s="116">
        <v>244</v>
      </c>
      <c r="C6869" s="116" t="s">
        <v>18406</v>
      </c>
      <c r="D6869" s="116" t="s">
        <v>16118</v>
      </c>
      <c r="E6869" s="130">
        <v>12.28</v>
      </c>
    </row>
    <row r="6870" spans="2:5" ht="50.1" customHeight="1">
      <c r="B6870" s="116">
        <v>41093</v>
      </c>
      <c r="C6870" s="116" t="s">
        <v>18407</v>
      </c>
      <c r="D6870" s="116" t="s">
        <v>16124</v>
      </c>
      <c r="E6870" s="130">
        <v>2280.98</v>
      </c>
    </row>
    <row r="6871" spans="2:5" ht="50.1" customHeight="1">
      <c r="B6871" s="116">
        <v>532</v>
      </c>
      <c r="C6871" s="116" t="s">
        <v>18408</v>
      </c>
      <c r="D6871" s="116" t="s">
        <v>16118</v>
      </c>
      <c r="E6871" s="131">
        <v>22.28</v>
      </c>
    </row>
    <row r="6872" spans="2:5" ht="50.1" customHeight="1">
      <c r="B6872" s="116">
        <v>40931</v>
      </c>
      <c r="C6872" s="116" t="s">
        <v>18409</v>
      </c>
      <c r="D6872" s="116" t="s">
        <v>16124</v>
      </c>
      <c r="E6872" s="131">
        <v>3944.78</v>
      </c>
    </row>
    <row r="6873" spans="2:5" ht="50.1" customHeight="1">
      <c r="B6873" s="116">
        <v>36150</v>
      </c>
      <c r="C6873" s="116" t="s">
        <v>18410</v>
      </c>
      <c r="D6873" s="116" t="s">
        <v>16119</v>
      </c>
      <c r="E6873" s="131">
        <v>33.53</v>
      </c>
    </row>
    <row r="6874" spans="2:5" ht="50.1" customHeight="1">
      <c r="B6874" s="116">
        <v>41069</v>
      </c>
      <c r="C6874" s="116" t="s">
        <v>18411</v>
      </c>
      <c r="D6874" s="116" t="s">
        <v>16124</v>
      </c>
      <c r="E6874" s="131">
        <v>2878.16</v>
      </c>
    </row>
    <row r="6875" spans="2:5" ht="50.1" customHeight="1">
      <c r="B6875" s="116">
        <v>4760</v>
      </c>
      <c r="C6875" s="116" t="s">
        <v>18412</v>
      </c>
      <c r="D6875" s="116" t="s">
        <v>16118</v>
      </c>
      <c r="E6875" s="131">
        <v>16.260000000000002</v>
      </c>
    </row>
    <row r="6876" spans="2:5" ht="50.1" customHeight="1">
      <c r="B6876" s="116">
        <v>10422</v>
      </c>
      <c r="C6876" s="116" t="s">
        <v>18413</v>
      </c>
      <c r="D6876" s="116" t="s">
        <v>16119</v>
      </c>
      <c r="E6876" s="131">
        <v>310.17</v>
      </c>
    </row>
    <row r="6877" spans="2:5" ht="50.1" customHeight="1">
      <c r="B6877" s="116">
        <v>10420</v>
      </c>
      <c r="C6877" s="116" t="s">
        <v>18414</v>
      </c>
      <c r="D6877" s="116" t="s">
        <v>16119</v>
      </c>
      <c r="E6877" s="131">
        <v>116.33</v>
      </c>
    </row>
    <row r="6878" spans="2:5" ht="50.1" customHeight="1">
      <c r="B6878" s="116">
        <v>10421</v>
      </c>
      <c r="C6878" s="116" t="s">
        <v>18415</v>
      </c>
      <c r="D6878" s="116" t="s">
        <v>16119</v>
      </c>
      <c r="E6878" s="131">
        <v>155.69</v>
      </c>
    </row>
    <row r="6879" spans="2:5" ht="50.1" customHeight="1">
      <c r="B6879" s="116">
        <v>36520</v>
      </c>
      <c r="C6879" s="116" t="s">
        <v>18416</v>
      </c>
      <c r="D6879" s="116" t="s">
        <v>16119</v>
      </c>
      <c r="E6879" s="130">
        <v>579.57000000000005</v>
      </c>
    </row>
    <row r="6880" spans="2:5" ht="50.1" customHeight="1">
      <c r="B6880" s="116">
        <v>11784</v>
      </c>
      <c r="C6880" s="116" t="s">
        <v>18417</v>
      </c>
      <c r="D6880" s="116" t="s">
        <v>16119</v>
      </c>
      <c r="E6880" s="130">
        <v>435.29</v>
      </c>
    </row>
    <row r="6881" spans="2:5" ht="50.1" customHeight="1">
      <c r="B6881" s="116">
        <v>10</v>
      </c>
      <c r="C6881" s="116" t="s">
        <v>18418</v>
      </c>
      <c r="D6881" s="116" t="s">
        <v>16119</v>
      </c>
      <c r="E6881" s="130">
        <v>7.92</v>
      </c>
    </row>
    <row r="6882" spans="2:5" ht="50.1" customHeight="1">
      <c r="B6882" s="116">
        <v>4815</v>
      </c>
      <c r="C6882" s="116" t="s">
        <v>18419</v>
      </c>
      <c r="D6882" s="116" t="s">
        <v>16119</v>
      </c>
      <c r="E6882" s="130">
        <v>4.74</v>
      </c>
    </row>
    <row r="6883" spans="2:5" ht="50.1" customHeight="1">
      <c r="B6883" s="116">
        <v>541</v>
      </c>
      <c r="C6883" s="116" t="s">
        <v>18420</v>
      </c>
      <c r="D6883" s="116" t="s">
        <v>16119</v>
      </c>
      <c r="E6883" s="130">
        <v>128.83000000000001</v>
      </c>
    </row>
    <row r="6884" spans="2:5" ht="50.1" customHeight="1">
      <c r="B6884" s="116">
        <v>542</v>
      </c>
      <c r="C6884" s="116" t="s">
        <v>18421</v>
      </c>
      <c r="D6884" s="116" t="s">
        <v>16119</v>
      </c>
      <c r="E6884" s="130">
        <v>161.49</v>
      </c>
    </row>
    <row r="6885" spans="2:5" ht="50.1" customHeight="1">
      <c r="B6885" s="116">
        <v>540</v>
      </c>
      <c r="C6885" s="116" t="s">
        <v>18422</v>
      </c>
      <c r="D6885" s="116" t="s">
        <v>16119</v>
      </c>
      <c r="E6885" s="130">
        <v>363.91</v>
      </c>
    </row>
    <row r="6886" spans="2:5" ht="50.1" customHeight="1">
      <c r="B6886" s="116">
        <v>38364</v>
      </c>
      <c r="C6886" s="116" t="s">
        <v>18423</v>
      </c>
      <c r="D6886" s="116" t="s">
        <v>16119</v>
      </c>
      <c r="E6886" s="130">
        <v>605.87</v>
      </c>
    </row>
    <row r="6887" spans="2:5" ht="50.1" customHeight="1">
      <c r="B6887" s="116">
        <v>11692</v>
      </c>
      <c r="C6887" s="116" t="s">
        <v>18424</v>
      </c>
      <c r="D6887" s="116" t="s">
        <v>16117</v>
      </c>
      <c r="E6887" s="130">
        <v>318.75</v>
      </c>
    </row>
    <row r="6888" spans="2:5" ht="50.1" customHeight="1">
      <c r="B6888" s="116">
        <v>1746</v>
      </c>
      <c r="C6888" s="116" t="s">
        <v>18425</v>
      </c>
      <c r="D6888" s="116" t="s">
        <v>16119</v>
      </c>
      <c r="E6888" s="130">
        <v>159.9</v>
      </c>
    </row>
    <row r="6889" spans="2:5" ht="50.1" customHeight="1">
      <c r="B6889" s="116">
        <v>1748</v>
      </c>
      <c r="C6889" s="116" t="s">
        <v>18426</v>
      </c>
      <c r="D6889" s="116" t="s">
        <v>16119</v>
      </c>
      <c r="E6889" s="130">
        <v>212.63</v>
      </c>
    </row>
    <row r="6890" spans="2:5" ht="50.1" customHeight="1">
      <c r="B6890" s="116">
        <v>1749</v>
      </c>
      <c r="C6890" s="116" t="s">
        <v>18427</v>
      </c>
      <c r="D6890" s="116" t="s">
        <v>16119</v>
      </c>
      <c r="E6890" s="130">
        <v>308.06</v>
      </c>
    </row>
    <row r="6891" spans="2:5" ht="50.1" customHeight="1">
      <c r="B6891" s="116">
        <v>37412</v>
      </c>
      <c r="C6891" s="116" t="s">
        <v>18428</v>
      </c>
      <c r="D6891" s="116" t="s">
        <v>16119</v>
      </c>
      <c r="E6891" s="130">
        <v>156.30000000000001</v>
      </c>
    </row>
    <row r="6892" spans="2:5" ht="50.1" customHeight="1">
      <c r="B6892" s="116">
        <v>1745</v>
      </c>
      <c r="C6892" s="116" t="s">
        <v>18429</v>
      </c>
      <c r="D6892" s="116" t="s">
        <v>16119</v>
      </c>
      <c r="E6892" s="130">
        <v>185.86</v>
      </c>
    </row>
    <row r="6893" spans="2:5" ht="50.1" customHeight="1">
      <c r="B6893" s="116">
        <v>1750</v>
      </c>
      <c r="C6893" s="116" t="s">
        <v>18430</v>
      </c>
      <c r="D6893" s="116" t="s">
        <v>16119</v>
      </c>
      <c r="E6893" s="130">
        <v>434.33</v>
      </c>
    </row>
    <row r="6894" spans="2:5" ht="50.1" customHeight="1">
      <c r="B6894" s="116">
        <v>11687</v>
      </c>
      <c r="C6894" s="116" t="s">
        <v>18431</v>
      </c>
      <c r="D6894" s="116" t="s">
        <v>16120</v>
      </c>
      <c r="E6894" s="130">
        <v>692.03</v>
      </c>
    </row>
    <row r="6895" spans="2:5" ht="50.1" customHeight="1">
      <c r="B6895" s="116">
        <v>11689</v>
      </c>
      <c r="C6895" s="116" t="s">
        <v>18432</v>
      </c>
      <c r="D6895" s="116" t="s">
        <v>16120</v>
      </c>
      <c r="E6895" s="130">
        <v>867.07</v>
      </c>
    </row>
    <row r="6896" spans="2:5" ht="50.1" customHeight="1">
      <c r="B6896" s="116">
        <v>11693</v>
      </c>
      <c r="C6896" s="116" t="s">
        <v>18433</v>
      </c>
      <c r="D6896" s="116" t="s">
        <v>16117</v>
      </c>
      <c r="E6896" s="130">
        <v>142.84</v>
      </c>
    </row>
    <row r="6897" spans="2:5" ht="50.1" customHeight="1">
      <c r="B6897" s="116">
        <v>36215</v>
      </c>
      <c r="C6897" s="116" t="s">
        <v>18434</v>
      </c>
      <c r="D6897" s="116" t="s">
        <v>16119</v>
      </c>
      <c r="E6897" s="130">
        <v>735.57</v>
      </c>
    </row>
    <row r="6898" spans="2:5" ht="50.1" customHeight="1">
      <c r="B6898" s="116">
        <v>42439</v>
      </c>
      <c r="C6898" s="116" t="s">
        <v>18435</v>
      </c>
      <c r="D6898" s="116" t="s">
        <v>16119</v>
      </c>
      <c r="E6898" s="130">
        <v>686.09</v>
      </c>
    </row>
    <row r="6899" spans="2:5" ht="50.1" customHeight="1">
      <c r="B6899" s="116">
        <v>38381</v>
      </c>
      <c r="C6899" s="116" t="s">
        <v>18436</v>
      </c>
      <c r="D6899" s="116" t="s">
        <v>16119</v>
      </c>
      <c r="E6899" s="130">
        <v>7.47</v>
      </c>
    </row>
    <row r="6900" spans="2:5" ht="50.1" customHeight="1">
      <c r="B6900" s="116">
        <v>39621</v>
      </c>
      <c r="C6900" s="116" t="s">
        <v>18437</v>
      </c>
      <c r="D6900" s="116" t="s">
        <v>6216</v>
      </c>
      <c r="E6900" s="130">
        <v>1027.5899999999999</v>
      </c>
    </row>
    <row r="6901" spans="2:5" ht="50.1" customHeight="1">
      <c r="B6901" s="116">
        <v>39624</v>
      </c>
      <c r="C6901" s="116" t="s">
        <v>18438</v>
      </c>
      <c r="D6901" s="116" t="s">
        <v>6216</v>
      </c>
      <c r="E6901" s="130">
        <v>1039.8499999999999</v>
      </c>
    </row>
    <row r="6902" spans="2:5" ht="50.1" customHeight="1">
      <c r="B6902" s="116">
        <v>39615</v>
      </c>
      <c r="C6902" s="116" t="s">
        <v>18439</v>
      </c>
      <c r="D6902" s="116" t="s">
        <v>16119</v>
      </c>
      <c r="E6902" s="130">
        <v>358.5</v>
      </c>
    </row>
    <row r="6903" spans="2:5" ht="50.1" customHeight="1">
      <c r="B6903" s="116">
        <v>39620</v>
      </c>
      <c r="C6903" s="116" t="s">
        <v>18440</v>
      </c>
      <c r="D6903" s="116" t="s">
        <v>16119</v>
      </c>
      <c r="E6903" s="130">
        <v>548.04</v>
      </c>
    </row>
    <row r="6904" spans="2:5" ht="50.1" customHeight="1">
      <c r="B6904" s="116">
        <v>39623</v>
      </c>
      <c r="C6904" s="116" t="s">
        <v>18441</v>
      </c>
      <c r="D6904" s="116" t="s">
        <v>16119</v>
      </c>
      <c r="E6904" s="130">
        <v>530.69000000000005</v>
      </c>
    </row>
    <row r="6905" spans="2:5" ht="50.1" customHeight="1">
      <c r="B6905" s="116">
        <v>36207</v>
      </c>
      <c r="C6905" s="116" t="s">
        <v>18442</v>
      </c>
      <c r="D6905" s="116" t="s">
        <v>16119</v>
      </c>
      <c r="E6905" s="130">
        <v>325.8</v>
      </c>
    </row>
    <row r="6906" spans="2:5" ht="50.1" customHeight="1">
      <c r="B6906" s="116">
        <v>36209</v>
      </c>
      <c r="C6906" s="116" t="s">
        <v>18443</v>
      </c>
      <c r="D6906" s="116" t="s">
        <v>16119</v>
      </c>
      <c r="E6906" s="130">
        <v>373.91</v>
      </c>
    </row>
    <row r="6907" spans="2:5" ht="50.1" customHeight="1">
      <c r="B6907" s="116">
        <v>36210</v>
      </c>
      <c r="C6907" s="116" t="s">
        <v>18444</v>
      </c>
      <c r="D6907" s="116" t="s">
        <v>16119</v>
      </c>
      <c r="E6907" s="130">
        <v>404.56</v>
      </c>
    </row>
    <row r="6908" spans="2:5" ht="50.1" customHeight="1">
      <c r="B6908" s="116">
        <v>36204</v>
      </c>
      <c r="C6908" s="116" t="s">
        <v>18445</v>
      </c>
      <c r="D6908" s="116" t="s">
        <v>16119</v>
      </c>
      <c r="E6908" s="130">
        <v>143.44</v>
      </c>
    </row>
    <row r="6909" spans="2:5" ht="50.1" customHeight="1">
      <c r="B6909" s="116">
        <v>36205</v>
      </c>
      <c r="C6909" s="116" t="s">
        <v>18446</v>
      </c>
      <c r="D6909" s="116" t="s">
        <v>16119</v>
      </c>
      <c r="E6909" s="130">
        <v>159.30000000000001</v>
      </c>
    </row>
    <row r="6910" spans="2:5" ht="50.1" customHeight="1">
      <c r="B6910" s="116">
        <v>36081</v>
      </c>
      <c r="C6910" s="116" t="s">
        <v>18447</v>
      </c>
      <c r="D6910" s="116" t="s">
        <v>16119</v>
      </c>
      <c r="E6910" s="130">
        <v>169.86</v>
      </c>
    </row>
    <row r="6911" spans="2:5" ht="50.1" customHeight="1">
      <c r="B6911" s="116">
        <v>36206</v>
      </c>
      <c r="C6911" s="116" t="s">
        <v>18448</v>
      </c>
      <c r="D6911" s="116" t="s">
        <v>16119</v>
      </c>
      <c r="E6911" s="130">
        <v>177.95</v>
      </c>
    </row>
    <row r="6912" spans="2:5" ht="50.1" customHeight="1">
      <c r="B6912" s="116">
        <v>36218</v>
      </c>
      <c r="C6912" s="116" t="s">
        <v>18449</v>
      </c>
      <c r="D6912" s="116" t="s">
        <v>16119</v>
      </c>
      <c r="E6912" s="130">
        <v>85.38</v>
      </c>
    </row>
    <row r="6913" spans="2:5" ht="50.1" customHeight="1">
      <c r="B6913" s="116">
        <v>36220</v>
      </c>
      <c r="C6913" s="116" t="s">
        <v>18450</v>
      </c>
      <c r="D6913" s="116" t="s">
        <v>16119</v>
      </c>
      <c r="E6913" s="130">
        <v>97.9</v>
      </c>
    </row>
    <row r="6914" spans="2:5" ht="50.1" customHeight="1">
      <c r="B6914" s="116">
        <v>36080</v>
      </c>
      <c r="C6914" s="116" t="s">
        <v>18451</v>
      </c>
      <c r="D6914" s="116" t="s">
        <v>16119</v>
      </c>
      <c r="E6914" s="130">
        <v>105.9</v>
      </c>
    </row>
    <row r="6915" spans="2:5" ht="50.1" customHeight="1">
      <c r="B6915" s="116">
        <v>36223</v>
      </c>
      <c r="C6915" s="116" t="s">
        <v>18452</v>
      </c>
      <c r="D6915" s="116" t="s">
        <v>16119</v>
      </c>
      <c r="E6915" s="130">
        <v>110.89</v>
      </c>
    </row>
    <row r="6916" spans="2:5" ht="50.1" customHeight="1">
      <c r="B6916" s="116">
        <v>546</v>
      </c>
      <c r="C6916" s="116" t="s">
        <v>18453</v>
      </c>
      <c r="D6916" s="116" t="s">
        <v>16121</v>
      </c>
      <c r="E6916" s="130">
        <v>4.51</v>
      </c>
    </row>
    <row r="6917" spans="2:5" ht="50.1" customHeight="1">
      <c r="B6917" s="116">
        <v>557</v>
      </c>
      <c r="C6917" s="116" t="s">
        <v>18454</v>
      </c>
      <c r="D6917" s="116" t="s">
        <v>16120</v>
      </c>
      <c r="E6917" s="130">
        <v>17.309999999999999</v>
      </c>
    </row>
    <row r="6918" spans="2:5" ht="50.1" customHeight="1">
      <c r="B6918" s="116">
        <v>552</v>
      </c>
      <c r="C6918" s="116" t="s">
        <v>18455</v>
      </c>
      <c r="D6918" s="116" t="s">
        <v>16120</v>
      </c>
      <c r="E6918" s="130">
        <v>8.52</v>
      </c>
    </row>
    <row r="6919" spans="2:5" ht="50.1" customHeight="1">
      <c r="B6919" s="116">
        <v>555</v>
      </c>
      <c r="C6919" s="116" t="s">
        <v>18456</v>
      </c>
      <c r="D6919" s="116" t="s">
        <v>16120</v>
      </c>
      <c r="E6919" s="130">
        <v>5.22</v>
      </c>
    </row>
    <row r="6920" spans="2:5" ht="50.1" customHeight="1">
      <c r="B6920" s="116">
        <v>565</v>
      </c>
      <c r="C6920" s="116" t="s">
        <v>18457</v>
      </c>
      <c r="D6920" s="116" t="s">
        <v>16120</v>
      </c>
      <c r="E6920" s="130">
        <v>7.98</v>
      </c>
    </row>
    <row r="6921" spans="2:5" ht="50.1" customHeight="1">
      <c r="B6921" s="116">
        <v>549</v>
      </c>
      <c r="C6921" s="116" t="s">
        <v>18458</v>
      </c>
      <c r="D6921" s="116" t="s">
        <v>16120</v>
      </c>
      <c r="E6921" s="130">
        <v>22.82</v>
      </c>
    </row>
    <row r="6922" spans="2:5" ht="50.1" customHeight="1">
      <c r="B6922" s="116">
        <v>559</v>
      </c>
      <c r="C6922" s="116" t="s">
        <v>18459</v>
      </c>
      <c r="D6922" s="116" t="s">
        <v>16120</v>
      </c>
      <c r="E6922" s="130">
        <v>11.41</v>
      </c>
    </row>
    <row r="6923" spans="2:5" ht="50.1" customHeight="1">
      <c r="B6923" s="116">
        <v>551</v>
      </c>
      <c r="C6923" s="116" t="s">
        <v>18460</v>
      </c>
      <c r="D6923" s="116" t="s">
        <v>16120</v>
      </c>
      <c r="E6923" s="130">
        <v>44.58</v>
      </c>
    </row>
    <row r="6924" spans="2:5" ht="50.1" customHeight="1">
      <c r="B6924" s="116">
        <v>547</v>
      </c>
      <c r="C6924" s="116" t="s">
        <v>18461</v>
      </c>
      <c r="D6924" s="116" t="s">
        <v>16120</v>
      </c>
      <c r="E6924" s="130">
        <v>17.09</v>
      </c>
    </row>
    <row r="6925" spans="2:5" ht="50.1" customHeight="1">
      <c r="B6925" s="116">
        <v>560</v>
      </c>
      <c r="C6925" s="116" t="s">
        <v>18462</v>
      </c>
      <c r="D6925" s="116" t="s">
        <v>16120</v>
      </c>
      <c r="E6925" s="130">
        <v>14.44</v>
      </c>
    </row>
    <row r="6926" spans="2:5" ht="50.1" customHeight="1">
      <c r="B6926" s="116">
        <v>566</v>
      </c>
      <c r="C6926" s="116" t="s">
        <v>18463</v>
      </c>
      <c r="D6926" s="116" t="s">
        <v>16120</v>
      </c>
      <c r="E6926" s="130">
        <v>2.3199999999999998</v>
      </c>
    </row>
    <row r="6927" spans="2:5" ht="50.1" customHeight="1">
      <c r="B6927" s="116">
        <v>563</v>
      </c>
      <c r="C6927" s="116" t="s">
        <v>18464</v>
      </c>
      <c r="D6927" s="116" t="s">
        <v>16120</v>
      </c>
      <c r="E6927" s="130">
        <v>12.97</v>
      </c>
    </row>
    <row r="6928" spans="2:5" ht="50.1" customHeight="1">
      <c r="B6928" s="116">
        <v>38127</v>
      </c>
      <c r="C6928" s="116" t="s">
        <v>18465</v>
      </c>
      <c r="D6928" s="116" t="s">
        <v>16119</v>
      </c>
      <c r="E6928" s="130">
        <v>277.16000000000003</v>
      </c>
    </row>
    <row r="6929" spans="2:5" ht="50.1" customHeight="1">
      <c r="B6929" s="116">
        <v>38060</v>
      </c>
      <c r="C6929" s="116" t="s">
        <v>18466</v>
      </c>
      <c r="D6929" s="116" t="s">
        <v>16119</v>
      </c>
      <c r="E6929" s="130">
        <v>60.16</v>
      </c>
    </row>
    <row r="6930" spans="2:5" ht="50.1" customHeight="1">
      <c r="B6930" s="116">
        <v>10956</v>
      </c>
      <c r="C6930" s="116" t="s">
        <v>18467</v>
      </c>
      <c r="D6930" s="116" t="s">
        <v>16119</v>
      </c>
      <c r="E6930" s="130">
        <v>62.5</v>
      </c>
    </row>
    <row r="6931" spans="2:5" ht="50.1" customHeight="1">
      <c r="B6931" s="116">
        <v>39380</v>
      </c>
      <c r="C6931" s="116" t="s">
        <v>18468</v>
      </c>
      <c r="D6931" s="116" t="s">
        <v>16119</v>
      </c>
      <c r="E6931" s="130">
        <v>9.8699999999999992</v>
      </c>
    </row>
    <row r="6932" spans="2:5" ht="50.1" customHeight="1">
      <c r="B6932" s="116">
        <v>13374</v>
      </c>
      <c r="C6932" s="116" t="s">
        <v>18469</v>
      </c>
      <c r="D6932" s="116" t="s">
        <v>16119</v>
      </c>
      <c r="E6932" s="130">
        <v>89.96</v>
      </c>
    </row>
    <row r="6933" spans="2:5" ht="50.1" customHeight="1">
      <c r="B6933" s="116">
        <v>37597</v>
      </c>
      <c r="C6933" s="116" t="s">
        <v>18470</v>
      </c>
      <c r="D6933" s="116" t="s">
        <v>16119</v>
      </c>
      <c r="E6933" s="130">
        <v>324587.03000000003</v>
      </c>
    </row>
    <row r="6934" spans="2:5" ht="50.1" customHeight="1">
      <c r="B6934" s="116">
        <v>183</v>
      </c>
      <c r="C6934" s="116" t="s">
        <v>18471</v>
      </c>
      <c r="D6934" s="116" t="s">
        <v>6217</v>
      </c>
      <c r="E6934" s="130">
        <v>107</v>
      </c>
    </row>
    <row r="6935" spans="2:5" ht="50.1" customHeight="1">
      <c r="B6935" s="116">
        <v>184</v>
      </c>
      <c r="C6935" s="116" t="s">
        <v>18472</v>
      </c>
      <c r="D6935" s="116" t="s">
        <v>6217</v>
      </c>
      <c r="E6935" s="130">
        <v>70.72</v>
      </c>
    </row>
    <row r="6936" spans="2:5" ht="50.1" customHeight="1">
      <c r="B6936" s="116">
        <v>195</v>
      </c>
      <c r="C6936" s="116" t="s">
        <v>18473</v>
      </c>
      <c r="D6936" s="116" t="s">
        <v>6217</v>
      </c>
      <c r="E6936" s="130">
        <v>86.92</v>
      </c>
    </row>
    <row r="6937" spans="2:5" ht="50.1" customHeight="1">
      <c r="B6937" s="116">
        <v>194</v>
      </c>
      <c r="C6937" s="116" t="s">
        <v>18474</v>
      </c>
      <c r="D6937" s="116" t="s">
        <v>6217</v>
      </c>
      <c r="E6937" s="130">
        <v>47.25</v>
      </c>
    </row>
    <row r="6938" spans="2:5" ht="50.1" customHeight="1">
      <c r="B6938" s="116">
        <v>20001</v>
      </c>
      <c r="C6938" s="116" t="s">
        <v>18475</v>
      </c>
      <c r="D6938" s="116" t="s">
        <v>6217</v>
      </c>
      <c r="E6938" s="130">
        <v>86.61</v>
      </c>
    </row>
    <row r="6939" spans="2:5" ht="50.1" customHeight="1">
      <c r="B6939" s="116">
        <v>181</v>
      </c>
      <c r="C6939" s="116" t="s">
        <v>18476</v>
      </c>
      <c r="D6939" s="116" t="s">
        <v>6217</v>
      </c>
      <c r="E6939" s="130">
        <v>117.19</v>
      </c>
    </row>
    <row r="6940" spans="2:5" ht="50.1" customHeight="1">
      <c r="B6940" s="116">
        <v>39837</v>
      </c>
      <c r="C6940" s="116" t="s">
        <v>18477</v>
      </c>
      <c r="D6940" s="116" t="s">
        <v>6217</v>
      </c>
      <c r="E6940" s="130">
        <v>243.72</v>
      </c>
    </row>
    <row r="6941" spans="2:5" ht="50.1" customHeight="1">
      <c r="B6941" s="116">
        <v>10535</v>
      </c>
      <c r="C6941" s="116" t="s">
        <v>18478</v>
      </c>
      <c r="D6941" s="116" t="s">
        <v>16119</v>
      </c>
      <c r="E6941" s="130">
        <v>3349</v>
      </c>
    </row>
    <row r="6942" spans="2:5" ht="50.1" customHeight="1">
      <c r="B6942" s="116">
        <v>10537</v>
      </c>
      <c r="C6942" s="116" t="s">
        <v>18479</v>
      </c>
      <c r="D6942" s="116" t="s">
        <v>16119</v>
      </c>
      <c r="E6942" s="130">
        <v>4567.12</v>
      </c>
    </row>
    <row r="6943" spans="2:5" ht="50.1" customHeight="1">
      <c r="B6943" s="116">
        <v>13891</v>
      </c>
      <c r="C6943" s="116" t="s">
        <v>18480</v>
      </c>
      <c r="D6943" s="116" t="s">
        <v>16119</v>
      </c>
      <c r="E6943" s="130">
        <v>4189.08</v>
      </c>
    </row>
    <row r="6944" spans="2:5" ht="50.1" customHeight="1">
      <c r="B6944" s="116">
        <v>25975</v>
      </c>
      <c r="C6944" s="116" t="s">
        <v>18481</v>
      </c>
      <c r="D6944" s="116" t="s">
        <v>16119</v>
      </c>
      <c r="E6944" s="130">
        <v>18220.830000000002</v>
      </c>
    </row>
    <row r="6945" spans="2:5" ht="50.1" customHeight="1">
      <c r="B6945" s="116">
        <v>36396</v>
      </c>
      <c r="C6945" s="116" t="s">
        <v>18482</v>
      </c>
      <c r="D6945" s="116" t="s">
        <v>16119</v>
      </c>
      <c r="E6945" s="130">
        <v>3831.48</v>
      </c>
    </row>
    <row r="6946" spans="2:5" ht="50.1" customHeight="1">
      <c r="B6946" s="116">
        <v>36397</v>
      </c>
      <c r="C6946" s="116" t="s">
        <v>18483</v>
      </c>
      <c r="D6946" s="116" t="s">
        <v>16119</v>
      </c>
      <c r="E6946" s="130">
        <v>13623.05</v>
      </c>
    </row>
    <row r="6947" spans="2:5" ht="50.1" customHeight="1">
      <c r="B6947" s="116">
        <v>36398</v>
      </c>
      <c r="C6947" s="116" t="s">
        <v>18484</v>
      </c>
      <c r="D6947" s="116" t="s">
        <v>16119</v>
      </c>
      <c r="E6947" s="130">
        <v>16557.68</v>
      </c>
    </row>
    <row r="6948" spans="2:5" ht="50.1" customHeight="1">
      <c r="B6948" s="116">
        <v>647</v>
      </c>
      <c r="C6948" s="116" t="s">
        <v>18485</v>
      </c>
      <c r="D6948" s="116" t="s">
        <v>16118</v>
      </c>
      <c r="E6948" s="130">
        <v>11.81</v>
      </c>
    </row>
    <row r="6949" spans="2:5" ht="50.1" customHeight="1">
      <c r="B6949" s="116">
        <v>40920</v>
      </c>
      <c r="C6949" s="116" t="s">
        <v>18486</v>
      </c>
      <c r="D6949" s="116" t="s">
        <v>16124</v>
      </c>
      <c r="E6949" s="130">
        <v>2089.7399999999998</v>
      </c>
    </row>
    <row r="6950" spans="2:5" ht="50.1" customHeight="1">
      <c r="B6950" s="116">
        <v>7266</v>
      </c>
      <c r="C6950" s="116" t="s">
        <v>18487</v>
      </c>
      <c r="D6950" s="116" t="s">
        <v>16126</v>
      </c>
      <c r="E6950" s="130">
        <v>435.42</v>
      </c>
    </row>
    <row r="6951" spans="2:5" ht="50.1" customHeight="1">
      <c r="B6951" s="116">
        <v>7270</v>
      </c>
      <c r="C6951" s="116" t="s">
        <v>18488</v>
      </c>
      <c r="D6951" s="116" t="s">
        <v>16119</v>
      </c>
      <c r="E6951" s="130">
        <v>0.41</v>
      </c>
    </row>
    <row r="6952" spans="2:5" ht="50.1" customHeight="1">
      <c r="B6952" s="116">
        <v>7269</v>
      </c>
      <c r="C6952" s="116" t="s">
        <v>18489</v>
      </c>
      <c r="D6952" s="116" t="s">
        <v>16119</v>
      </c>
      <c r="E6952" s="130">
        <v>0.28999999999999998</v>
      </c>
    </row>
    <row r="6953" spans="2:5" ht="50.1" customHeight="1">
      <c r="B6953" s="116">
        <v>7271</v>
      </c>
      <c r="C6953" s="116" t="s">
        <v>18490</v>
      </c>
      <c r="D6953" s="116" t="s">
        <v>16119</v>
      </c>
      <c r="E6953" s="130">
        <v>0.43</v>
      </c>
    </row>
    <row r="6954" spans="2:5" ht="50.1" customHeight="1">
      <c r="B6954" s="116">
        <v>7268</v>
      </c>
      <c r="C6954" s="116" t="s">
        <v>18491</v>
      </c>
      <c r="D6954" s="116" t="s">
        <v>16119</v>
      </c>
      <c r="E6954" s="130">
        <v>0.61</v>
      </c>
    </row>
    <row r="6955" spans="2:5" ht="50.1" customHeight="1">
      <c r="B6955" s="116">
        <v>7267</v>
      </c>
      <c r="C6955" s="116" t="s">
        <v>18492</v>
      </c>
      <c r="D6955" s="116" t="s">
        <v>16119</v>
      </c>
      <c r="E6955" s="130">
        <v>0.3</v>
      </c>
    </row>
    <row r="6956" spans="2:5" ht="50.1" customHeight="1">
      <c r="B6956" s="116">
        <v>38783</v>
      </c>
      <c r="C6956" s="116" t="s">
        <v>18493</v>
      </c>
      <c r="D6956" s="116" t="s">
        <v>16119</v>
      </c>
      <c r="E6956" s="130">
        <v>0.54</v>
      </c>
    </row>
    <row r="6957" spans="2:5" ht="50.1" customHeight="1">
      <c r="B6957" s="116">
        <v>37593</v>
      </c>
      <c r="C6957" s="116" t="s">
        <v>18494</v>
      </c>
      <c r="D6957" s="116" t="s">
        <v>16119</v>
      </c>
      <c r="E6957" s="130">
        <v>1.42</v>
      </c>
    </row>
    <row r="6958" spans="2:5" ht="50.1" customHeight="1">
      <c r="B6958" s="116">
        <v>37594</v>
      </c>
      <c r="C6958" s="116" t="s">
        <v>18495</v>
      </c>
      <c r="D6958" s="116" t="s">
        <v>16119</v>
      </c>
      <c r="E6958" s="130">
        <v>1.74</v>
      </c>
    </row>
    <row r="6959" spans="2:5" ht="50.1" customHeight="1">
      <c r="B6959" s="116">
        <v>37592</v>
      </c>
      <c r="C6959" s="116" t="s">
        <v>18496</v>
      </c>
      <c r="D6959" s="116" t="s">
        <v>16119</v>
      </c>
      <c r="E6959" s="130">
        <v>1.06</v>
      </c>
    </row>
    <row r="6960" spans="2:5" ht="50.1" customHeight="1">
      <c r="B6960" s="116">
        <v>34556</v>
      </c>
      <c r="C6960" s="116" t="s">
        <v>18497</v>
      </c>
      <c r="D6960" s="116" t="s">
        <v>16119</v>
      </c>
      <c r="E6960" s="130">
        <v>2.14</v>
      </c>
    </row>
    <row r="6961" spans="2:5" ht="50.1" customHeight="1">
      <c r="B6961" s="116">
        <v>37873</v>
      </c>
      <c r="C6961" s="116" t="s">
        <v>18498</v>
      </c>
      <c r="D6961" s="116" t="s">
        <v>16119</v>
      </c>
      <c r="E6961" s="130">
        <v>2.33</v>
      </c>
    </row>
    <row r="6962" spans="2:5" ht="50.1" customHeight="1">
      <c r="B6962" s="116">
        <v>34564</v>
      </c>
      <c r="C6962" s="116" t="s">
        <v>18499</v>
      </c>
      <c r="D6962" s="116" t="s">
        <v>16119</v>
      </c>
      <c r="E6962" s="130">
        <v>2.67</v>
      </c>
    </row>
    <row r="6963" spans="2:5" ht="50.1" customHeight="1">
      <c r="B6963" s="116">
        <v>34565</v>
      </c>
      <c r="C6963" s="116" t="s">
        <v>18500</v>
      </c>
      <c r="D6963" s="116" t="s">
        <v>16119</v>
      </c>
      <c r="E6963" s="130">
        <v>3.08</v>
      </c>
    </row>
    <row r="6964" spans="2:5" ht="50.1" customHeight="1">
      <c r="B6964" s="116">
        <v>38590</v>
      </c>
      <c r="C6964" s="116" t="s">
        <v>18501</v>
      </c>
      <c r="D6964" s="116" t="s">
        <v>16119</v>
      </c>
      <c r="E6964" s="130">
        <v>1.79</v>
      </c>
    </row>
    <row r="6965" spans="2:5" ht="50.1" customHeight="1">
      <c r="B6965" s="116">
        <v>34566</v>
      </c>
      <c r="C6965" s="116" t="s">
        <v>18502</v>
      </c>
      <c r="D6965" s="116" t="s">
        <v>16119</v>
      </c>
      <c r="E6965" s="130">
        <v>1.67</v>
      </c>
    </row>
    <row r="6966" spans="2:5" ht="50.1" customHeight="1">
      <c r="B6966" s="116">
        <v>34567</v>
      </c>
      <c r="C6966" s="116" t="s">
        <v>18503</v>
      </c>
      <c r="D6966" s="116" t="s">
        <v>16119</v>
      </c>
      <c r="E6966" s="130">
        <v>1.88</v>
      </c>
    </row>
    <row r="6967" spans="2:5" ht="50.1" customHeight="1">
      <c r="B6967" s="116">
        <v>38591</v>
      </c>
      <c r="C6967" s="116" t="s">
        <v>18504</v>
      </c>
      <c r="D6967" s="116" t="s">
        <v>16119</v>
      </c>
      <c r="E6967" s="130">
        <v>2.0299999999999998</v>
      </c>
    </row>
    <row r="6968" spans="2:5" ht="50.1" customHeight="1">
      <c r="B6968" s="116">
        <v>34568</v>
      </c>
      <c r="C6968" s="116" t="s">
        <v>18505</v>
      </c>
      <c r="D6968" s="116" t="s">
        <v>16119</v>
      </c>
      <c r="E6968" s="130">
        <v>2.4500000000000002</v>
      </c>
    </row>
    <row r="6969" spans="2:5" ht="50.1" customHeight="1">
      <c r="B6969" s="116">
        <v>34569</v>
      </c>
      <c r="C6969" s="116" t="s">
        <v>18506</v>
      </c>
      <c r="D6969" s="116" t="s">
        <v>16119</v>
      </c>
      <c r="E6969" s="130">
        <v>2.5099999999999998</v>
      </c>
    </row>
    <row r="6970" spans="2:5" ht="50.1" customHeight="1">
      <c r="B6970" s="116">
        <v>34570</v>
      </c>
      <c r="C6970" s="116" t="s">
        <v>18507</v>
      </c>
      <c r="D6970" s="116" t="s">
        <v>16119</v>
      </c>
      <c r="E6970" s="130">
        <v>2.68</v>
      </c>
    </row>
    <row r="6971" spans="2:5" ht="50.1" customHeight="1">
      <c r="B6971" s="116">
        <v>25070</v>
      </c>
      <c r="C6971" s="116" t="s">
        <v>18508</v>
      </c>
      <c r="D6971" s="116" t="s">
        <v>16119</v>
      </c>
      <c r="E6971" s="130">
        <v>2.0499999999999998</v>
      </c>
    </row>
    <row r="6972" spans="2:5" ht="50.1" customHeight="1">
      <c r="B6972" s="116">
        <v>34571</v>
      </c>
      <c r="C6972" s="116" t="s">
        <v>18509</v>
      </c>
      <c r="D6972" s="116" t="s">
        <v>16119</v>
      </c>
      <c r="E6972" s="130">
        <v>2.09</v>
      </c>
    </row>
    <row r="6973" spans="2:5" ht="50.1" customHeight="1">
      <c r="B6973" s="116">
        <v>34573</v>
      </c>
      <c r="C6973" s="116" t="s">
        <v>18510</v>
      </c>
      <c r="D6973" s="116" t="s">
        <v>16119</v>
      </c>
      <c r="E6973" s="130">
        <v>2.21</v>
      </c>
    </row>
    <row r="6974" spans="2:5" ht="50.1" customHeight="1">
      <c r="B6974" s="116">
        <v>37107</v>
      </c>
      <c r="C6974" s="116" t="s">
        <v>18511</v>
      </c>
      <c r="D6974" s="116" t="s">
        <v>16119</v>
      </c>
      <c r="E6974" s="130">
        <v>3.25</v>
      </c>
    </row>
    <row r="6975" spans="2:5" ht="50.1" customHeight="1">
      <c r="B6975" s="116">
        <v>34576</v>
      </c>
      <c r="C6975" s="116" t="s">
        <v>18512</v>
      </c>
      <c r="D6975" s="116" t="s">
        <v>16119</v>
      </c>
      <c r="E6975" s="130">
        <v>3.05</v>
      </c>
    </row>
    <row r="6976" spans="2:5" ht="50.1" customHeight="1">
      <c r="B6976" s="116">
        <v>34577</v>
      </c>
      <c r="C6976" s="116" t="s">
        <v>18513</v>
      </c>
      <c r="D6976" s="116" t="s">
        <v>16119</v>
      </c>
      <c r="E6976" s="130">
        <v>3.25</v>
      </c>
    </row>
    <row r="6977" spans="2:5" ht="50.1" customHeight="1">
      <c r="B6977" s="116">
        <v>34578</v>
      </c>
      <c r="C6977" s="116" t="s">
        <v>18514</v>
      </c>
      <c r="D6977" s="116" t="s">
        <v>16119</v>
      </c>
      <c r="E6977" s="130">
        <v>3.61</v>
      </c>
    </row>
    <row r="6978" spans="2:5" ht="50.1" customHeight="1">
      <c r="B6978" s="116">
        <v>34579</v>
      </c>
      <c r="C6978" s="116" t="s">
        <v>18515</v>
      </c>
      <c r="D6978" s="116" t="s">
        <v>16119</v>
      </c>
      <c r="E6978" s="130">
        <v>4.63</v>
      </c>
    </row>
    <row r="6979" spans="2:5" ht="50.1" customHeight="1">
      <c r="B6979" s="116">
        <v>25067</v>
      </c>
      <c r="C6979" s="116" t="s">
        <v>18516</v>
      </c>
      <c r="D6979" s="116" t="s">
        <v>16119</v>
      </c>
      <c r="E6979" s="130">
        <v>2.67</v>
      </c>
    </row>
    <row r="6980" spans="2:5" ht="50.1" customHeight="1">
      <c r="B6980" s="116">
        <v>34580</v>
      </c>
      <c r="C6980" s="116" t="s">
        <v>18517</v>
      </c>
      <c r="D6980" s="116" t="s">
        <v>16119</v>
      </c>
      <c r="E6980" s="130">
        <v>2.9</v>
      </c>
    </row>
    <row r="6981" spans="2:5" ht="50.1" customHeight="1">
      <c r="B6981" s="116">
        <v>25071</v>
      </c>
      <c r="C6981" s="116" t="s">
        <v>18518</v>
      </c>
      <c r="D6981" s="116" t="s">
        <v>16119</v>
      </c>
      <c r="E6981" s="130">
        <v>1.4</v>
      </c>
    </row>
    <row r="6982" spans="2:5" ht="50.1" customHeight="1">
      <c r="B6982" s="116">
        <v>38395</v>
      </c>
      <c r="C6982" s="116" t="s">
        <v>18519</v>
      </c>
      <c r="D6982" s="116" t="s">
        <v>16119</v>
      </c>
      <c r="E6982" s="130">
        <v>6.24</v>
      </c>
    </row>
    <row r="6983" spans="2:5" ht="50.1" customHeight="1">
      <c r="B6983" s="116">
        <v>34583</v>
      </c>
      <c r="C6983" s="116" t="s">
        <v>18520</v>
      </c>
      <c r="D6983" s="116" t="s">
        <v>16117</v>
      </c>
      <c r="E6983" s="130">
        <v>66.84</v>
      </c>
    </row>
    <row r="6984" spans="2:5" ht="50.1" customHeight="1">
      <c r="B6984" s="116">
        <v>34584</v>
      </c>
      <c r="C6984" s="116" t="s">
        <v>18521</v>
      </c>
      <c r="D6984" s="116" t="s">
        <v>16117</v>
      </c>
      <c r="E6984" s="130">
        <v>37.409999999999997</v>
      </c>
    </row>
    <row r="6985" spans="2:5" ht="50.1" customHeight="1">
      <c r="B6985" s="116">
        <v>709</v>
      </c>
      <c r="C6985" s="116" t="s">
        <v>18522</v>
      </c>
      <c r="D6985" s="116" t="s">
        <v>16117</v>
      </c>
      <c r="E6985" s="130">
        <v>475.78</v>
      </c>
    </row>
    <row r="6986" spans="2:5" ht="50.1" customHeight="1">
      <c r="B6986" s="116">
        <v>716</v>
      </c>
      <c r="C6986" s="116" t="s">
        <v>18523</v>
      </c>
      <c r="D6986" s="116" t="s">
        <v>16119</v>
      </c>
      <c r="E6986" s="130">
        <v>11.52</v>
      </c>
    </row>
    <row r="6987" spans="2:5" ht="50.1" customHeight="1">
      <c r="B6987" s="116">
        <v>715</v>
      </c>
      <c r="C6987" s="116" t="s">
        <v>18524</v>
      </c>
      <c r="D6987" s="116" t="s">
        <v>16119</v>
      </c>
      <c r="E6987" s="130">
        <v>11.4</v>
      </c>
    </row>
    <row r="6988" spans="2:5" ht="50.1" customHeight="1">
      <c r="B6988" s="116">
        <v>718</v>
      </c>
      <c r="C6988" s="116" t="s">
        <v>18525</v>
      </c>
      <c r="D6988" s="116" t="s">
        <v>16119</v>
      </c>
      <c r="E6988" s="130">
        <v>16.98</v>
      </c>
    </row>
    <row r="6989" spans="2:5" ht="50.1" customHeight="1">
      <c r="B6989" s="116">
        <v>11981</v>
      </c>
      <c r="C6989" s="116" t="s">
        <v>18526</v>
      </c>
      <c r="D6989" s="116" t="s">
        <v>16119</v>
      </c>
      <c r="E6989" s="130">
        <v>11.64</v>
      </c>
    </row>
    <row r="6990" spans="2:5" ht="50.1" customHeight="1">
      <c r="B6990" s="116">
        <v>10610</v>
      </c>
      <c r="C6990" s="116" t="s">
        <v>18527</v>
      </c>
      <c r="D6990" s="116" t="s">
        <v>16119</v>
      </c>
      <c r="E6990" s="130">
        <v>1.17</v>
      </c>
    </row>
    <row r="6991" spans="2:5" ht="50.1" customHeight="1">
      <c r="B6991" s="116">
        <v>34585</v>
      </c>
      <c r="C6991" s="116" t="s">
        <v>18528</v>
      </c>
      <c r="D6991" s="116" t="s">
        <v>16119</v>
      </c>
      <c r="E6991" s="130">
        <v>1.19</v>
      </c>
    </row>
    <row r="6992" spans="2:5" ht="50.1" customHeight="1">
      <c r="B6992" s="116">
        <v>34586</v>
      </c>
      <c r="C6992" s="116" t="s">
        <v>18529</v>
      </c>
      <c r="D6992" s="116" t="s">
        <v>16119</v>
      </c>
      <c r="E6992" s="130">
        <v>1.21</v>
      </c>
    </row>
    <row r="6993" spans="2:5" ht="50.1" customHeight="1">
      <c r="B6993" s="116">
        <v>38603</v>
      </c>
      <c r="C6993" s="116" t="s">
        <v>18530</v>
      </c>
      <c r="D6993" s="116" t="s">
        <v>16119</v>
      </c>
      <c r="E6993" s="130">
        <v>1.4</v>
      </c>
    </row>
    <row r="6994" spans="2:5" ht="50.1" customHeight="1">
      <c r="B6994" s="116">
        <v>34588</v>
      </c>
      <c r="C6994" s="116" t="s">
        <v>18531</v>
      </c>
      <c r="D6994" s="116" t="s">
        <v>16119</v>
      </c>
      <c r="E6994" s="130">
        <v>1.55</v>
      </c>
    </row>
    <row r="6995" spans="2:5" ht="50.1" customHeight="1">
      <c r="B6995" s="116">
        <v>34590</v>
      </c>
      <c r="C6995" s="116" t="s">
        <v>18532</v>
      </c>
      <c r="D6995" s="116" t="s">
        <v>16119</v>
      </c>
      <c r="E6995" s="130">
        <v>1.68</v>
      </c>
    </row>
    <row r="6996" spans="2:5" ht="50.1" customHeight="1">
      <c r="B6996" s="116">
        <v>34591</v>
      </c>
      <c r="C6996" s="116" t="s">
        <v>18533</v>
      </c>
      <c r="D6996" s="116" t="s">
        <v>16119</v>
      </c>
      <c r="E6996" s="130">
        <v>2.09</v>
      </c>
    </row>
    <row r="6997" spans="2:5" ht="50.1" customHeight="1">
      <c r="B6997" s="116">
        <v>37103</v>
      </c>
      <c r="C6997" s="116" t="s">
        <v>18534</v>
      </c>
      <c r="D6997" s="116" t="s">
        <v>16119</v>
      </c>
      <c r="E6997" s="130">
        <v>1.75</v>
      </c>
    </row>
    <row r="6998" spans="2:5" ht="50.1" customHeight="1">
      <c r="B6998" s="116">
        <v>34555</v>
      </c>
      <c r="C6998" s="116" t="s">
        <v>18535</v>
      </c>
      <c r="D6998" s="116" t="s">
        <v>16119</v>
      </c>
      <c r="E6998" s="130">
        <v>2.19</v>
      </c>
    </row>
    <row r="6999" spans="2:5" ht="50.1" customHeight="1">
      <c r="B6999" s="116">
        <v>34599</v>
      </c>
      <c r="C6999" s="116" t="s">
        <v>18536</v>
      </c>
      <c r="D6999" s="116" t="s">
        <v>16119</v>
      </c>
      <c r="E6999" s="130">
        <v>1.57</v>
      </c>
    </row>
    <row r="7000" spans="2:5" ht="50.1" customHeight="1">
      <c r="B7000" s="116">
        <v>674</v>
      </c>
      <c r="C7000" s="116" t="s">
        <v>18537</v>
      </c>
      <c r="D7000" s="116" t="s">
        <v>16117</v>
      </c>
      <c r="E7000" s="130">
        <v>37.07</v>
      </c>
    </row>
    <row r="7001" spans="2:5" ht="50.1" customHeight="1">
      <c r="B7001" s="116">
        <v>34600</v>
      </c>
      <c r="C7001" s="116" t="s">
        <v>18538</v>
      </c>
      <c r="D7001" s="116" t="s">
        <v>16117</v>
      </c>
      <c r="E7001" s="130">
        <v>60.23</v>
      </c>
    </row>
    <row r="7002" spans="2:5" ht="50.1" customHeight="1">
      <c r="B7002" s="116">
        <v>652</v>
      </c>
      <c r="C7002" s="116" t="s">
        <v>18539</v>
      </c>
      <c r="D7002" s="116" t="s">
        <v>16117</v>
      </c>
      <c r="E7002" s="130">
        <v>76.709999999999994</v>
      </c>
    </row>
    <row r="7003" spans="2:5" ht="50.1" customHeight="1">
      <c r="B7003" s="116">
        <v>34592</v>
      </c>
      <c r="C7003" s="116" t="s">
        <v>18540</v>
      </c>
      <c r="D7003" s="116" t="s">
        <v>16119</v>
      </c>
      <c r="E7003" s="130">
        <v>1.49</v>
      </c>
    </row>
    <row r="7004" spans="2:5" ht="50.1" customHeight="1">
      <c r="B7004" s="116">
        <v>651</v>
      </c>
      <c r="C7004" s="116" t="s">
        <v>18541</v>
      </c>
      <c r="D7004" s="116" t="s">
        <v>16119</v>
      </c>
      <c r="E7004" s="130">
        <v>1.7</v>
      </c>
    </row>
    <row r="7005" spans="2:5" ht="50.1" customHeight="1">
      <c r="B7005" s="116">
        <v>654</v>
      </c>
      <c r="C7005" s="116" t="s">
        <v>18542</v>
      </c>
      <c r="D7005" s="116" t="s">
        <v>16119</v>
      </c>
      <c r="E7005" s="130">
        <v>2.2000000000000002</v>
      </c>
    </row>
    <row r="7006" spans="2:5" ht="50.1" customHeight="1">
      <c r="B7006" s="116">
        <v>650</v>
      </c>
      <c r="C7006" s="116" t="s">
        <v>18543</v>
      </c>
      <c r="D7006" s="116" t="s">
        <v>16119</v>
      </c>
      <c r="E7006" s="130">
        <v>1.45</v>
      </c>
    </row>
    <row r="7007" spans="2:5" ht="50.1" customHeight="1">
      <c r="B7007" s="116">
        <v>40517</v>
      </c>
      <c r="C7007" s="116" t="s">
        <v>18544</v>
      </c>
      <c r="D7007" s="116" t="s">
        <v>16117</v>
      </c>
      <c r="E7007" s="130">
        <v>44.27</v>
      </c>
    </row>
    <row r="7008" spans="2:5" ht="50.1" customHeight="1">
      <c r="B7008" s="116">
        <v>40520</v>
      </c>
      <c r="C7008" s="116" t="s">
        <v>18545</v>
      </c>
      <c r="D7008" s="116" t="s">
        <v>16117</v>
      </c>
      <c r="E7008" s="130">
        <v>46.37</v>
      </c>
    </row>
    <row r="7009" spans="2:5" ht="50.1" customHeight="1">
      <c r="B7009" s="116">
        <v>40515</v>
      </c>
      <c r="C7009" s="116" t="s">
        <v>18546</v>
      </c>
      <c r="D7009" s="116" t="s">
        <v>16117</v>
      </c>
      <c r="E7009" s="130">
        <v>55.99</v>
      </c>
    </row>
    <row r="7010" spans="2:5" ht="50.1" customHeight="1">
      <c r="B7010" s="116">
        <v>40516</v>
      </c>
      <c r="C7010" s="116" t="s">
        <v>18547</v>
      </c>
      <c r="D7010" s="116" t="s">
        <v>16117</v>
      </c>
      <c r="E7010" s="130">
        <v>66.67</v>
      </c>
    </row>
    <row r="7011" spans="2:5" ht="50.1" customHeight="1">
      <c r="B7011" s="116">
        <v>40529</v>
      </c>
      <c r="C7011" s="116" t="s">
        <v>18548</v>
      </c>
      <c r="D7011" s="116" t="s">
        <v>16117</v>
      </c>
      <c r="E7011" s="130">
        <v>52.07</v>
      </c>
    </row>
    <row r="7012" spans="2:5" ht="50.1" customHeight="1">
      <c r="B7012" s="116">
        <v>36170</v>
      </c>
      <c r="C7012" s="116" t="s">
        <v>18549</v>
      </c>
      <c r="D7012" s="116" t="s">
        <v>16117</v>
      </c>
      <c r="E7012" s="130">
        <v>39</v>
      </c>
    </row>
    <row r="7013" spans="2:5" ht="50.1" customHeight="1">
      <c r="B7013" s="116">
        <v>40524</v>
      </c>
      <c r="C7013" s="116" t="s">
        <v>18550</v>
      </c>
      <c r="D7013" s="116" t="s">
        <v>16117</v>
      </c>
      <c r="E7013" s="130">
        <v>47.43</v>
      </c>
    </row>
    <row r="7014" spans="2:5" ht="50.1" customHeight="1">
      <c r="B7014" s="116">
        <v>36156</v>
      </c>
      <c r="C7014" s="116" t="s">
        <v>18551</v>
      </c>
      <c r="D7014" s="116" t="s">
        <v>16117</v>
      </c>
      <c r="E7014" s="130">
        <v>41.1</v>
      </c>
    </row>
    <row r="7015" spans="2:5" ht="50.1" customHeight="1">
      <c r="B7015" s="116">
        <v>36155</v>
      </c>
      <c r="C7015" s="116" t="s">
        <v>18552</v>
      </c>
      <c r="D7015" s="116" t="s">
        <v>16117</v>
      </c>
      <c r="E7015" s="130">
        <v>36.409999999999997</v>
      </c>
    </row>
    <row r="7016" spans="2:5" ht="50.1" customHeight="1">
      <c r="B7016" s="116">
        <v>36154</v>
      </c>
      <c r="C7016" s="116" t="s">
        <v>18553</v>
      </c>
      <c r="D7016" s="116" t="s">
        <v>16117</v>
      </c>
      <c r="E7016" s="130">
        <v>48.38</v>
      </c>
    </row>
    <row r="7017" spans="2:5" ht="50.1" customHeight="1">
      <c r="B7017" s="116">
        <v>695</v>
      </c>
      <c r="C7017" s="116" t="s">
        <v>18554</v>
      </c>
      <c r="D7017" s="116" t="s">
        <v>16117</v>
      </c>
      <c r="E7017" s="130">
        <v>35.76</v>
      </c>
    </row>
    <row r="7018" spans="2:5" ht="50.1" customHeight="1">
      <c r="B7018" s="116">
        <v>679</v>
      </c>
      <c r="C7018" s="116" t="s">
        <v>18555</v>
      </c>
      <c r="D7018" s="116" t="s">
        <v>16117</v>
      </c>
      <c r="E7018" s="130">
        <v>49.01</v>
      </c>
    </row>
    <row r="7019" spans="2:5" ht="50.1" customHeight="1">
      <c r="B7019" s="116">
        <v>711</v>
      </c>
      <c r="C7019" s="116" t="s">
        <v>18556</v>
      </c>
      <c r="D7019" s="116" t="s">
        <v>16117</v>
      </c>
      <c r="E7019" s="130">
        <v>37.409999999999997</v>
      </c>
    </row>
    <row r="7020" spans="2:5" ht="50.1" customHeight="1">
      <c r="B7020" s="116">
        <v>712</v>
      </c>
      <c r="C7020" s="116" t="s">
        <v>18557</v>
      </c>
      <c r="D7020" s="116" t="s">
        <v>16117</v>
      </c>
      <c r="E7020" s="130">
        <v>39</v>
      </c>
    </row>
    <row r="7021" spans="2:5" ht="50.1" customHeight="1">
      <c r="B7021" s="116">
        <v>12614</v>
      </c>
      <c r="C7021" s="116" t="s">
        <v>18558</v>
      </c>
      <c r="D7021" s="116" t="s">
        <v>16119</v>
      </c>
      <c r="E7021" s="130">
        <v>17.2</v>
      </c>
    </row>
    <row r="7022" spans="2:5" ht="50.1" customHeight="1">
      <c r="B7022" s="116">
        <v>6140</v>
      </c>
      <c r="C7022" s="116" t="s">
        <v>18559</v>
      </c>
      <c r="D7022" s="116" t="s">
        <v>16119</v>
      </c>
      <c r="E7022" s="130">
        <v>2.57</v>
      </c>
    </row>
    <row r="7023" spans="2:5" ht="50.1" customHeight="1">
      <c r="B7023" s="116">
        <v>38399</v>
      </c>
      <c r="C7023" s="116" t="s">
        <v>18560</v>
      </c>
      <c r="D7023" s="116" t="s">
        <v>16119</v>
      </c>
      <c r="E7023" s="131">
        <v>149.4</v>
      </c>
    </row>
    <row r="7024" spans="2:5" ht="50.1" customHeight="1">
      <c r="B7024" s="116">
        <v>735</v>
      </c>
      <c r="C7024" s="116" t="s">
        <v>18561</v>
      </c>
      <c r="D7024" s="116" t="s">
        <v>16119</v>
      </c>
      <c r="E7024" s="130">
        <v>1984.57</v>
      </c>
    </row>
    <row r="7025" spans="2:5" ht="50.1" customHeight="1">
      <c r="B7025" s="116">
        <v>736</v>
      </c>
      <c r="C7025" s="116" t="s">
        <v>18562</v>
      </c>
      <c r="D7025" s="116" t="s">
        <v>16119</v>
      </c>
      <c r="E7025" s="131">
        <v>1668.66</v>
      </c>
    </row>
    <row r="7026" spans="2:5" ht="50.1" customHeight="1">
      <c r="B7026" s="116">
        <v>729</v>
      </c>
      <c r="C7026" s="116" t="s">
        <v>18563</v>
      </c>
      <c r="D7026" s="116" t="s">
        <v>16119</v>
      </c>
      <c r="E7026" s="131">
        <v>680</v>
      </c>
    </row>
    <row r="7027" spans="2:5" ht="50.1" customHeight="1">
      <c r="B7027" s="116">
        <v>39925</v>
      </c>
      <c r="C7027" s="116" t="s">
        <v>18564</v>
      </c>
      <c r="D7027" s="116" t="s">
        <v>16119</v>
      </c>
      <c r="E7027" s="131">
        <v>9825.94</v>
      </c>
    </row>
    <row r="7028" spans="2:5" ht="50.1" customHeight="1">
      <c r="B7028" s="116">
        <v>731</v>
      </c>
      <c r="C7028" s="116" t="s">
        <v>18565</v>
      </c>
      <c r="D7028" s="116" t="s">
        <v>16119</v>
      </c>
      <c r="E7028" s="130">
        <v>661.81</v>
      </c>
    </row>
    <row r="7029" spans="2:5" ht="50.1" customHeight="1">
      <c r="B7029" s="116">
        <v>10575</v>
      </c>
      <c r="C7029" s="116" t="s">
        <v>18566</v>
      </c>
      <c r="D7029" s="116" t="s">
        <v>16119</v>
      </c>
      <c r="E7029" s="130">
        <v>1032.8</v>
      </c>
    </row>
    <row r="7030" spans="2:5" ht="50.1" customHeight="1">
      <c r="B7030" s="116">
        <v>733</v>
      </c>
      <c r="C7030" s="116" t="s">
        <v>18567</v>
      </c>
      <c r="D7030" s="116" t="s">
        <v>16119</v>
      </c>
      <c r="E7030" s="130">
        <v>1130.79</v>
      </c>
    </row>
    <row r="7031" spans="2:5" ht="50.1" customHeight="1">
      <c r="B7031" s="116">
        <v>732</v>
      </c>
      <c r="C7031" s="116" t="s">
        <v>18568</v>
      </c>
      <c r="D7031" s="116" t="s">
        <v>16119</v>
      </c>
      <c r="E7031" s="130">
        <v>1115.5899999999999</v>
      </c>
    </row>
    <row r="7032" spans="2:5" ht="50.1" customHeight="1">
      <c r="B7032" s="116">
        <v>737</v>
      </c>
      <c r="C7032" s="116" t="s">
        <v>18569</v>
      </c>
      <c r="D7032" s="116" t="s">
        <v>16119</v>
      </c>
      <c r="E7032" s="130">
        <v>6255.89</v>
      </c>
    </row>
    <row r="7033" spans="2:5" ht="50.1" customHeight="1">
      <c r="B7033" s="116">
        <v>738</v>
      </c>
      <c r="C7033" s="116" t="s">
        <v>18570</v>
      </c>
      <c r="D7033" s="116" t="s">
        <v>16119</v>
      </c>
      <c r="E7033" s="130">
        <v>2900.81</v>
      </c>
    </row>
    <row r="7034" spans="2:5" ht="50.1" customHeight="1">
      <c r="B7034" s="116">
        <v>740</v>
      </c>
      <c r="C7034" s="116" t="s">
        <v>18571</v>
      </c>
      <c r="D7034" s="116" t="s">
        <v>16119</v>
      </c>
      <c r="E7034" s="130">
        <v>5885.14</v>
      </c>
    </row>
    <row r="7035" spans="2:5" ht="50.1" customHeight="1">
      <c r="B7035" s="116">
        <v>734</v>
      </c>
      <c r="C7035" s="116" t="s">
        <v>18572</v>
      </c>
      <c r="D7035" s="116" t="s">
        <v>16119</v>
      </c>
      <c r="E7035" s="130">
        <v>1195.9100000000001</v>
      </c>
    </row>
    <row r="7036" spans="2:5" ht="50.1" customHeight="1">
      <c r="B7036" s="116">
        <v>39008</v>
      </c>
      <c r="C7036" s="116" t="s">
        <v>18573</v>
      </c>
      <c r="D7036" s="116" t="s">
        <v>16119</v>
      </c>
      <c r="E7036" s="130">
        <v>40825.33</v>
      </c>
    </row>
    <row r="7037" spans="2:5" ht="50.1" customHeight="1">
      <c r="B7037" s="116">
        <v>39009</v>
      </c>
      <c r="C7037" s="116" t="s">
        <v>18574</v>
      </c>
      <c r="D7037" s="116" t="s">
        <v>16119</v>
      </c>
      <c r="E7037" s="130">
        <v>43739.28</v>
      </c>
    </row>
    <row r="7038" spans="2:5" ht="50.1" customHeight="1">
      <c r="B7038" s="116">
        <v>10587</v>
      </c>
      <c r="C7038" s="116" t="s">
        <v>18575</v>
      </c>
      <c r="D7038" s="116" t="s">
        <v>16119</v>
      </c>
      <c r="E7038" s="130">
        <v>2710.18</v>
      </c>
    </row>
    <row r="7039" spans="2:5" ht="50.1" customHeight="1">
      <c r="B7039" s="116">
        <v>759</v>
      </c>
      <c r="C7039" s="116" t="s">
        <v>18576</v>
      </c>
      <c r="D7039" s="116" t="s">
        <v>16119</v>
      </c>
      <c r="E7039" s="130">
        <v>3896.7</v>
      </c>
    </row>
    <row r="7040" spans="2:5" ht="50.1" customHeight="1">
      <c r="B7040" s="116">
        <v>761</v>
      </c>
      <c r="C7040" s="116" t="s">
        <v>18577</v>
      </c>
      <c r="D7040" s="116" t="s">
        <v>16119</v>
      </c>
      <c r="E7040" s="130">
        <v>6605.24</v>
      </c>
    </row>
    <row r="7041" spans="2:5" ht="50.1" customHeight="1">
      <c r="B7041" s="116">
        <v>750</v>
      </c>
      <c r="C7041" s="116" t="s">
        <v>18578</v>
      </c>
      <c r="D7041" s="116" t="s">
        <v>16119</v>
      </c>
      <c r="E7041" s="130">
        <v>6271.15</v>
      </c>
    </row>
    <row r="7042" spans="2:5" ht="50.1" customHeight="1">
      <c r="B7042" s="116">
        <v>755</v>
      </c>
      <c r="C7042" s="116" t="s">
        <v>18579</v>
      </c>
      <c r="D7042" s="116" t="s">
        <v>16119</v>
      </c>
      <c r="E7042" s="130">
        <v>25733.77</v>
      </c>
    </row>
    <row r="7043" spans="2:5" ht="50.1" customHeight="1">
      <c r="B7043" s="116">
        <v>749</v>
      </c>
      <c r="C7043" s="116" t="s">
        <v>18580</v>
      </c>
      <c r="D7043" s="116" t="s">
        <v>16119</v>
      </c>
      <c r="E7043" s="130">
        <v>9464.4</v>
      </c>
    </row>
    <row r="7044" spans="2:5" ht="50.1" customHeight="1">
      <c r="B7044" s="116">
        <v>756</v>
      </c>
      <c r="C7044" s="116" t="s">
        <v>18581</v>
      </c>
      <c r="D7044" s="116" t="s">
        <v>16119</v>
      </c>
      <c r="E7044" s="130">
        <v>28066.12</v>
      </c>
    </row>
    <row r="7045" spans="2:5" ht="50.1" customHeight="1">
      <c r="B7045" s="116">
        <v>757</v>
      </c>
      <c r="C7045" s="116" t="s">
        <v>18582</v>
      </c>
      <c r="D7045" s="116" t="s">
        <v>16119</v>
      </c>
      <c r="E7045" s="130">
        <v>12743.81</v>
      </c>
    </row>
    <row r="7046" spans="2:5" ht="50.1" customHeight="1">
      <c r="B7046" s="116">
        <v>10588</v>
      </c>
      <c r="C7046" s="116" t="s">
        <v>18583</v>
      </c>
      <c r="D7046" s="116" t="s">
        <v>16119</v>
      </c>
      <c r="E7046" s="130">
        <v>2813.51</v>
      </c>
    </row>
    <row r="7047" spans="2:5" ht="50.1" customHeight="1">
      <c r="B7047" s="116">
        <v>10592</v>
      </c>
      <c r="C7047" s="116" t="s">
        <v>18584</v>
      </c>
      <c r="D7047" s="116" t="s">
        <v>16119</v>
      </c>
      <c r="E7047" s="130">
        <v>3398.35</v>
      </c>
    </row>
    <row r="7048" spans="2:5" ht="50.1" customHeight="1">
      <c r="B7048" s="116">
        <v>10589</v>
      </c>
      <c r="C7048" s="116" t="s">
        <v>18585</v>
      </c>
      <c r="D7048" s="116" t="s">
        <v>16119</v>
      </c>
      <c r="E7048" s="130">
        <v>4565.47</v>
      </c>
    </row>
    <row r="7049" spans="2:5" ht="50.1" customHeight="1">
      <c r="B7049" s="116">
        <v>760</v>
      </c>
      <c r="C7049" s="116" t="s">
        <v>18586</v>
      </c>
      <c r="D7049" s="116" t="s">
        <v>16119</v>
      </c>
      <c r="E7049" s="130">
        <v>25487.62</v>
      </c>
    </row>
    <row r="7050" spans="2:5" ht="50.1" customHeight="1">
      <c r="B7050" s="116">
        <v>751</v>
      </c>
      <c r="C7050" s="116" t="s">
        <v>18587</v>
      </c>
      <c r="D7050" s="116" t="s">
        <v>16119</v>
      </c>
      <c r="E7050" s="130">
        <v>4014.3</v>
      </c>
    </row>
    <row r="7051" spans="2:5" ht="50.1" customHeight="1">
      <c r="B7051" s="116">
        <v>754</v>
      </c>
      <c r="C7051" s="116" t="s">
        <v>18588</v>
      </c>
      <c r="D7051" s="116" t="s">
        <v>16119</v>
      </c>
      <c r="E7051" s="130">
        <v>6371.9</v>
      </c>
    </row>
    <row r="7052" spans="2:5" ht="50.1" customHeight="1">
      <c r="B7052" s="116">
        <v>14013</v>
      </c>
      <c r="C7052" s="116" t="s">
        <v>18589</v>
      </c>
      <c r="D7052" s="116" t="s">
        <v>16119</v>
      </c>
      <c r="E7052" s="130">
        <v>169047.69</v>
      </c>
    </row>
    <row r="7053" spans="2:5" ht="50.1" customHeight="1">
      <c r="B7053" s="116">
        <v>39917</v>
      </c>
      <c r="C7053" s="116" t="s">
        <v>18590</v>
      </c>
      <c r="D7053" s="116" t="s">
        <v>16119</v>
      </c>
      <c r="E7053" s="130">
        <v>62710.65</v>
      </c>
    </row>
    <row r="7054" spans="2:5" ht="50.1" customHeight="1">
      <c r="B7054" s="116">
        <v>5081</v>
      </c>
      <c r="C7054" s="116" t="s">
        <v>18591</v>
      </c>
      <c r="D7054" s="116" t="s">
        <v>6216</v>
      </c>
      <c r="E7054" s="130">
        <v>18.2</v>
      </c>
    </row>
    <row r="7055" spans="2:5" ht="50.1" customHeight="1">
      <c r="B7055" s="116">
        <v>38167</v>
      </c>
      <c r="C7055" s="116" t="s">
        <v>18592</v>
      </c>
      <c r="D7055" s="116" t="s">
        <v>6216</v>
      </c>
      <c r="E7055" s="130">
        <v>15.69</v>
      </c>
    </row>
    <row r="7056" spans="2:5" ht="50.1" customHeight="1">
      <c r="B7056" s="116">
        <v>36145</v>
      </c>
      <c r="C7056" s="116" t="s">
        <v>18593</v>
      </c>
      <c r="D7056" s="116" t="s">
        <v>6216</v>
      </c>
      <c r="E7056" s="130">
        <v>32.51</v>
      </c>
    </row>
    <row r="7057" spans="2:5" ht="50.1" customHeight="1">
      <c r="B7057" s="116">
        <v>12893</v>
      </c>
      <c r="C7057" s="116" t="s">
        <v>18594</v>
      </c>
      <c r="D7057" s="116" t="s">
        <v>6216</v>
      </c>
      <c r="E7057" s="130">
        <v>54.19</v>
      </c>
    </row>
    <row r="7058" spans="2:5" ht="50.1" customHeight="1">
      <c r="B7058" s="116">
        <v>11685</v>
      </c>
      <c r="C7058" s="116" t="s">
        <v>18595</v>
      </c>
      <c r="D7058" s="116" t="s">
        <v>16119</v>
      </c>
      <c r="E7058" s="130">
        <v>17.100000000000001</v>
      </c>
    </row>
    <row r="7059" spans="2:5" ht="50.1" customHeight="1">
      <c r="B7059" s="116">
        <v>11679</v>
      </c>
      <c r="C7059" s="116" t="s">
        <v>18596</v>
      </c>
      <c r="D7059" s="116" t="s">
        <v>16119</v>
      </c>
      <c r="E7059" s="130">
        <v>5.57</v>
      </c>
    </row>
    <row r="7060" spans="2:5" ht="50.1" customHeight="1">
      <c r="B7060" s="116">
        <v>11680</v>
      </c>
      <c r="C7060" s="116" t="s">
        <v>18597</v>
      </c>
      <c r="D7060" s="116" t="s">
        <v>16119</v>
      </c>
      <c r="E7060" s="130">
        <v>4.59</v>
      </c>
    </row>
    <row r="7061" spans="2:5" ht="50.1" customHeight="1">
      <c r="B7061" s="116">
        <v>2512</v>
      </c>
      <c r="C7061" s="116" t="s">
        <v>18598</v>
      </c>
      <c r="D7061" s="116" t="s">
        <v>16119</v>
      </c>
      <c r="E7061" s="131">
        <v>18.97</v>
      </c>
    </row>
    <row r="7062" spans="2:5" ht="50.1" customHeight="1">
      <c r="B7062" s="116">
        <v>4374</v>
      </c>
      <c r="C7062" s="116" t="s">
        <v>18599</v>
      </c>
      <c r="D7062" s="116" t="s">
        <v>16119</v>
      </c>
      <c r="E7062" s="130">
        <v>0.22</v>
      </c>
    </row>
    <row r="7063" spans="2:5" ht="50.1" customHeight="1">
      <c r="B7063" s="116">
        <v>7568</v>
      </c>
      <c r="C7063" s="116" t="s">
        <v>18600</v>
      </c>
      <c r="D7063" s="116" t="s">
        <v>16119</v>
      </c>
      <c r="E7063" s="130">
        <v>0.36</v>
      </c>
    </row>
    <row r="7064" spans="2:5" ht="50.1" customHeight="1">
      <c r="B7064" s="116">
        <v>7584</v>
      </c>
      <c r="C7064" s="116" t="s">
        <v>18601</v>
      </c>
      <c r="D7064" s="116" t="s">
        <v>16119</v>
      </c>
      <c r="E7064" s="130">
        <v>0.56000000000000005</v>
      </c>
    </row>
    <row r="7065" spans="2:5" ht="50.1" customHeight="1">
      <c r="B7065" s="116">
        <v>11945</v>
      </c>
      <c r="C7065" s="116" t="s">
        <v>18602</v>
      </c>
      <c r="D7065" s="116" t="s">
        <v>16119</v>
      </c>
      <c r="E7065" s="130">
        <v>0.03</v>
      </c>
    </row>
    <row r="7066" spans="2:5" ht="50.1" customHeight="1">
      <c r="B7066" s="116">
        <v>11946</v>
      </c>
      <c r="C7066" s="116" t="s">
        <v>18603</v>
      </c>
      <c r="D7066" s="116" t="s">
        <v>16119</v>
      </c>
      <c r="E7066" s="130">
        <v>0.04</v>
      </c>
    </row>
    <row r="7067" spans="2:5" ht="50.1" customHeight="1">
      <c r="B7067" s="116">
        <v>4375</v>
      </c>
      <c r="C7067" s="116" t="s">
        <v>18604</v>
      </c>
      <c r="D7067" s="116" t="s">
        <v>16119</v>
      </c>
      <c r="E7067" s="130">
        <v>0.06</v>
      </c>
    </row>
    <row r="7068" spans="2:5" ht="50.1" customHeight="1">
      <c r="B7068" s="116">
        <v>11950</v>
      </c>
      <c r="C7068" s="116" t="s">
        <v>18605</v>
      </c>
      <c r="D7068" s="116" t="s">
        <v>16119</v>
      </c>
      <c r="E7068" s="130">
        <v>0.12</v>
      </c>
    </row>
    <row r="7069" spans="2:5" ht="50.1" customHeight="1">
      <c r="B7069" s="116">
        <v>4376</v>
      </c>
      <c r="C7069" s="116" t="s">
        <v>18606</v>
      </c>
      <c r="D7069" s="116" t="s">
        <v>16119</v>
      </c>
      <c r="E7069" s="130">
        <v>0.11</v>
      </c>
    </row>
    <row r="7070" spans="2:5" ht="50.1" customHeight="1">
      <c r="B7070" s="116">
        <v>7583</v>
      </c>
      <c r="C7070" s="116" t="s">
        <v>18607</v>
      </c>
      <c r="D7070" s="116" t="s">
        <v>16119</v>
      </c>
      <c r="E7070" s="130">
        <v>0.25</v>
      </c>
    </row>
    <row r="7071" spans="2:5" ht="50.1" customHeight="1">
      <c r="B7071" s="116">
        <v>4350</v>
      </c>
      <c r="C7071" s="116" t="s">
        <v>18608</v>
      </c>
      <c r="D7071" s="116" t="s">
        <v>16119</v>
      </c>
      <c r="E7071" s="130">
        <v>0.38</v>
      </c>
    </row>
    <row r="7072" spans="2:5" ht="50.1" customHeight="1">
      <c r="B7072" s="116">
        <v>39886</v>
      </c>
      <c r="C7072" s="116" t="s">
        <v>18609</v>
      </c>
      <c r="D7072" s="116" t="s">
        <v>16119</v>
      </c>
      <c r="E7072" s="130">
        <v>3.41</v>
      </c>
    </row>
    <row r="7073" spans="2:5" ht="50.1" customHeight="1">
      <c r="B7073" s="116">
        <v>39887</v>
      </c>
      <c r="C7073" s="116" t="s">
        <v>18610</v>
      </c>
      <c r="D7073" s="116" t="s">
        <v>16119</v>
      </c>
      <c r="E7073" s="130">
        <v>5.12</v>
      </c>
    </row>
    <row r="7074" spans="2:5" ht="50.1" customHeight="1">
      <c r="B7074" s="116">
        <v>39888</v>
      </c>
      <c r="C7074" s="116" t="s">
        <v>18611</v>
      </c>
      <c r="D7074" s="116" t="s">
        <v>16119</v>
      </c>
      <c r="E7074" s="130">
        <v>11.71</v>
      </c>
    </row>
    <row r="7075" spans="2:5" ht="50.1" customHeight="1">
      <c r="B7075" s="116">
        <v>39890</v>
      </c>
      <c r="C7075" s="116" t="s">
        <v>18612</v>
      </c>
      <c r="D7075" s="116" t="s">
        <v>16119</v>
      </c>
      <c r="E7075" s="130">
        <v>19.989999999999998</v>
      </c>
    </row>
    <row r="7076" spans="2:5" ht="50.1" customHeight="1">
      <c r="B7076" s="116">
        <v>39891</v>
      </c>
      <c r="C7076" s="116" t="s">
        <v>18613</v>
      </c>
      <c r="D7076" s="116" t="s">
        <v>16119</v>
      </c>
      <c r="E7076" s="130">
        <v>28.18</v>
      </c>
    </row>
    <row r="7077" spans="2:5" ht="50.1" customHeight="1">
      <c r="B7077" s="116">
        <v>39892</v>
      </c>
      <c r="C7077" s="116" t="s">
        <v>18614</v>
      </c>
      <c r="D7077" s="116" t="s">
        <v>16119</v>
      </c>
      <c r="E7077" s="130">
        <v>87.85</v>
      </c>
    </row>
    <row r="7078" spans="2:5" ht="50.1" customHeight="1">
      <c r="B7078" s="116">
        <v>790</v>
      </c>
      <c r="C7078" s="116" t="s">
        <v>18615</v>
      </c>
      <c r="D7078" s="116" t="s">
        <v>16119</v>
      </c>
      <c r="E7078" s="130">
        <v>12.93</v>
      </c>
    </row>
    <row r="7079" spans="2:5" ht="50.1" customHeight="1">
      <c r="B7079" s="116">
        <v>766</v>
      </c>
      <c r="C7079" s="116" t="s">
        <v>18616</v>
      </c>
      <c r="D7079" s="116" t="s">
        <v>16119</v>
      </c>
      <c r="E7079" s="130">
        <v>12.93</v>
      </c>
    </row>
    <row r="7080" spans="2:5" ht="50.1" customHeight="1">
      <c r="B7080" s="116">
        <v>791</v>
      </c>
      <c r="C7080" s="116" t="s">
        <v>18617</v>
      </c>
      <c r="D7080" s="116" t="s">
        <v>16119</v>
      </c>
      <c r="E7080" s="130">
        <v>12.93</v>
      </c>
    </row>
    <row r="7081" spans="2:5" ht="50.1" customHeight="1">
      <c r="B7081" s="116">
        <v>767</v>
      </c>
      <c r="C7081" s="116" t="s">
        <v>18618</v>
      </c>
      <c r="D7081" s="116" t="s">
        <v>16119</v>
      </c>
      <c r="E7081" s="130">
        <v>12.93</v>
      </c>
    </row>
    <row r="7082" spans="2:5" ht="50.1" customHeight="1">
      <c r="B7082" s="116">
        <v>768</v>
      </c>
      <c r="C7082" s="116" t="s">
        <v>18619</v>
      </c>
      <c r="D7082" s="116" t="s">
        <v>16119</v>
      </c>
      <c r="E7082" s="130">
        <v>10.15</v>
      </c>
    </row>
    <row r="7083" spans="2:5" ht="50.1" customHeight="1">
      <c r="B7083" s="116">
        <v>789</v>
      </c>
      <c r="C7083" s="116" t="s">
        <v>18620</v>
      </c>
      <c r="D7083" s="116" t="s">
        <v>16119</v>
      </c>
      <c r="E7083" s="130">
        <v>9.94</v>
      </c>
    </row>
    <row r="7084" spans="2:5" ht="50.1" customHeight="1">
      <c r="B7084" s="116">
        <v>769</v>
      </c>
      <c r="C7084" s="116" t="s">
        <v>18621</v>
      </c>
      <c r="D7084" s="116" t="s">
        <v>16119</v>
      </c>
      <c r="E7084" s="131">
        <v>10.15</v>
      </c>
    </row>
    <row r="7085" spans="2:5" ht="50.1" customHeight="1">
      <c r="B7085" s="116">
        <v>770</v>
      </c>
      <c r="C7085" s="116" t="s">
        <v>18622</v>
      </c>
      <c r="D7085" s="116" t="s">
        <v>16119</v>
      </c>
      <c r="E7085" s="130">
        <v>3.58</v>
      </c>
    </row>
    <row r="7086" spans="2:5" ht="50.1" customHeight="1">
      <c r="B7086" s="116">
        <v>12394</v>
      </c>
      <c r="C7086" s="116" t="s">
        <v>18623</v>
      </c>
      <c r="D7086" s="116" t="s">
        <v>16119</v>
      </c>
      <c r="E7086" s="130">
        <v>3.58</v>
      </c>
    </row>
    <row r="7087" spans="2:5" ht="50.1" customHeight="1">
      <c r="B7087" s="116">
        <v>764</v>
      </c>
      <c r="C7087" s="116" t="s">
        <v>18624</v>
      </c>
      <c r="D7087" s="116" t="s">
        <v>16119</v>
      </c>
      <c r="E7087" s="130">
        <v>6.25</v>
      </c>
    </row>
    <row r="7088" spans="2:5" ht="50.1" customHeight="1">
      <c r="B7088" s="116">
        <v>765</v>
      </c>
      <c r="C7088" s="116" t="s">
        <v>18625</v>
      </c>
      <c r="D7088" s="116" t="s">
        <v>16119</v>
      </c>
      <c r="E7088" s="130">
        <v>6.25</v>
      </c>
    </row>
    <row r="7089" spans="2:5" ht="50.1" customHeight="1">
      <c r="B7089" s="116">
        <v>787</v>
      </c>
      <c r="C7089" s="116" t="s">
        <v>18626</v>
      </c>
      <c r="D7089" s="116" t="s">
        <v>16119</v>
      </c>
      <c r="E7089" s="130">
        <v>27.92</v>
      </c>
    </row>
    <row r="7090" spans="2:5" ht="50.1" customHeight="1">
      <c r="B7090" s="116">
        <v>774</v>
      </c>
      <c r="C7090" s="116" t="s">
        <v>18627</v>
      </c>
      <c r="D7090" s="116" t="s">
        <v>16119</v>
      </c>
      <c r="E7090" s="130">
        <v>27.92</v>
      </c>
    </row>
    <row r="7091" spans="2:5" ht="50.1" customHeight="1">
      <c r="B7091" s="116">
        <v>773</v>
      </c>
      <c r="C7091" s="116" t="s">
        <v>18628</v>
      </c>
      <c r="D7091" s="116" t="s">
        <v>16119</v>
      </c>
      <c r="E7091" s="130">
        <v>27.92</v>
      </c>
    </row>
    <row r="7092" spans="2:5" ht="50.1" customHeight="1">
      <c r="B7092" s="116">
        <v>775</v>
      </c>
      <c r="C7092" s="116" t="s">
        <v>18629</v>
      </c>
      <c r="D7092" s="116" t="s">
        <v>16119</v>
      </c>
      <c r="E7092" s="130">
        <v>27.92</v>
      </c>
    </row>
    <row r="7093" spans="2:5" ht="50.1" customHeight="1">
      <c r="B7093" s="116">
        <v>788</v>
      </c>
      <c r="C7093" s="116" t="s">
        <v>18630</v>
      </c>
      <c r="D7093" s="116" t="s">
        <v>16119</v>
      </c>
      <c r="E7093" s="130">
        <v>17.350000000000001</v>
      </c>
    </row>
    <row r="7094" spans="2:5" ht="50.1" customHeight="1">
      <c r="B7094" s="116">
        <v>772</v>
      </c>
      <c r="C7094" s="116" t="s">
        <v>18631</v>
      </c>
      <c r="D7094" s="116" t="s">
        <v>16119</v>
      </c>
      <c r="E7094" s="130">
        <v>17.350000000000001</v>
      </c>
    </row>
    <row r="7095" spans="2:5" ht="50.1" customHeight="1">
      <c r="B7095" s="116">
        <v>771</v>
      </c>
      <c r="C7095" s="116" t="s">
        <v>18632</v>
      </c>
      <c r="D7095" s="116" t="s">
        <v>16119</v>
      </c>
      <c r="E7095" s="130">
        <v>17.350000000000001</v>
      </c>
    </row>
    <row r="7096" spans="2:5" ht="50.1" customHeight="1">
      <c r="B7096" s="116">
        <v>779</v>
      </c>
      <c r="C7096" s="116" t="s">
        <v>18633</v>
      </c>
      <c r="D7096" s="116" t="s">
        <v>16119</v>
      </c>
      <c r="E7096" s="130">
        <v>4.3099999999999996</v>
      </c>
    </row>
    <row r="7097" spans="2:5" ht="50.1" customHeight="1">
      <c r="B7097" s="116">
        <v>776</v>
      </c>
      <c r="C7097" s="116" t="s">
        <v>18634</v>
      </c>
      <c r="D7097" s="116" t="s">
        <v>16119</v>
      </c>
      <c r="E7097" s="131">
        <v>41.15</v>
      </c>
    </row>
    <row r="7098" spans="2:5" ht="50.1" customHeight="1">
      <c r="B7098" s="116">
        <v>777</v>
      </c>
      <c r="C7098" s="116" t="s">
        <v>18635</v>
      </c>
      <c r="D7098" s="116" t="s">
        <v>16119</v>
      </c>
      <c r="E7098" s="130">
        <v>40.01</v>
      </c>
    </row>
    <row r="7099" spans="2:5" ht="50.1" customHeight="1">
      <c r="B7099" s="116">
        <v>780</v>
      </c>
      <c r="C7099" s="116" t="s">
        <v>18636</v>
      </c>
      <c r="D7099" s="116" t="s">
        <v>16119</v>
      </c>
      <c r="E7099" s="130">
        <v>40.21</v>
      </c>
    </row>
    <row r="7100" spans="2:5" ht="50.1" customHeight="1">
      <c r="B7100" s="116">
        <v>778</v>
      </c>
      <c r="C7100" s="116" t="s">
        <v>18637</v>
      </c>
      <c r="D7100" s="116" t="s">
        <v>16119</v>
      </c>
      <c r="E7100" s="130">
        <v>41.15</v>
      </c>
    </row>
    <row r="7101" spans="2:5" ht="50.1" customHeight="1">
      <c r="B7101" s="116">
        <v>781</v>
      </c>
      <c r="C7101" s="116" t="s">
        <v>18638</v>
      </c>
      <c r="D7101" s="116" t="s">
        <v>16119</v>
      </c>
      <c r="E7101" s="130">
        <v>76.040000000000006</v>
      </c>
    </row>
    <row r="7102" spans="2:5" ht="50.1" customHeight="1">
      <c r="B7102" s="116">
        <v>786</v>
      </c>
      <c r="C7102" s="116" t="s">
        <v>18639</v>
      </c>
      <c r="D7102" s="116" t="s">
        <v>16119</v>
      </c>
      <c r="E7102" s="130">
        <v>76.040000000000006</v>
      </c>
    </row>
    <row r="7103" spans="2:5" ht="50.1" customHeight="1">
      <c r="B7103" s="116">
        <v>782</v>
      </c>
      <c r="C7103" s="116" t="s">
        <v>18640</v>
      </c>
      <c r="D7103" s="116" t="s">
        <v>16119</v>
      </c>
      <c r="E7103" s="130">
        <v>76.040000000000006</v>
      </c>
    </row>
    <row r="7104" spans="2:5" ht="50.1" customHeight="1">
      <c r="B7104" s="116">
        <v>783</v>
      </c>
      <c r="C7104" s="116" t="s">
        <v>18641</v>
      </c>
      <c r="D7104" s="116" t="s">
        <v>16119</v>
      </c>
      <c r="E7104" s="130">
        <v>208.11</v>
      </c>
    </row>
    <row r="7105" spans="2:5" ht="50.1" customHeight="1">
      <c r="B7105" s="116">
        <v>785</v>
      </c>
      <c r="C7105" s="116" t="s">
        <v>18642</v>
      </c>
      <c r="D7105" s="116" t="s">
        <v>16119</v>
      </c>
      <c r="E7105" s="130">
        <v>219.89</v>
      </c>
    </row>
    <row r="7106" spans="2:5" ht="50.1" customHeight="1">
      <c r="B7106" s="116">
        <v>784</v>
      </c>
      <c r="C7106" s="116" t="s">
        <v>18643</v>
      </c>
      <c r="D7106" s="116" t="s">
        <v>16119</v>
      </c>
      <c r="E7106" s="130">
        <v>235.89</v>
      </c>
    </row>
    <row r="7107" spans="2:5" ht="50.1" customHeight="1">
      <c r="B7107" s="116">
        <v>831</v>
      </c>
      <c r="C7107" s="116" t="s">
        <v>18644</v>
      </c>
      <c r="D7107" s="116" t="s">
        <v>16119</v>
      </c>
      <c r="E7107" s="130">
        <v>46.82</v>
      </c>
    </row>
    <row r="7108" spans="2:5" ht="50.1" customHeight="1">
      <c r="B7108" s="116">
        <v>828</v>
      </c>
      <c r="C7108" s="116" t="s">
        <v>18645</v>
      </c>
      <c r="D7108" s="116" t="s">
        <v>16119</v>
      </c>
      <c r="E7108" s="130">
        <v>0.27</v>
      </c>
    </row>
    <row r="7109" spans="2:5" ht="50.1" customHeight="1">
      <c r="B7109" s="116">
        <v>829</v>
      </c>
      <c r="C7109" s="116" t="s">
        <v>18646</v>
      </c>
      <c r="D7109" s="116" t="s">
        <v>16119</v>
      </c>
      <c r="E7109" s="130">
        <v>0.56000000000000005</v>
      </c>
    </row>
    <row r="7110" spans="2:5" ht="50.1" customHeight="1">
      <c r="B7110" s="116">
        <v>812</v>
      </c>
      <c r="C7110" s="116" t="s">
        <v>18647</v>
      </c>
      <c r="D7110" s="116" t="s">
        <v>16119</v>
      </c>
      <c r="E7110" s="130">
        <v>1.23</v>
      </c>
    </row>
    <row r="7111" spans="2:5" ht="50.1" customHeight="1">
      <c r="B7111" s="116">
        <v>819</v>
      </c>
      <c r="C7111" s="116" t="s">
        <v>18648</v>
      </c>
      <c r="D7111" s="116" t="s">
        <v>16119</v>
      </c>
      <c r="E7111" s="130">
        <v>2.02</v>
      </c>
    </row>
    <row r="7112" spans="2:5" ht="50.1" customHeight="1">
      <c r="B7112" s="116">
        <v>818</v>
      </c>
      <c r="C7112" s="116" t="s">
        <v>18649</v>
      </c>
      <c r="D7112" s="116" t="s">
        <v>16119</v>
      </c>
      <c r="E7112" s="130">
        <v>3.4</v>
      </c>
    </row>
    <row r="7113" spans="2:5" ht="50.1" customHeight="1">
      <c r="B7113" s="116">
        <v>823</v>
      </c>
      <c r="C7113" s="116" t="s">
        <v>18650</v>
      </c>
      <c r="D7113" s="116" t="s">
        <v>16119</v>
      </c>
      <c r="E7113" s="130">
        <v>10.24</v>
      </c>
    </row>
    <row r="7114" spans="2:5" ht="50.1" customHeight="1">
      <c r="B7114" s="116">
        <v>830</v>
      </c>
      <c r="C7114" s="116" t="s">
        <v>18651</v>
      </c>
      <c r="D7114" s="116" t="s">
        <v>16119</v>
      </c>
      <c r="E7114" s="130">
        <v>8.43</v>
      </c>
    </row>
    <row r="7115" spans="2:5" ht="50.1" customHeight="1">
      <c r="B7115" s="116">
        <v>826</v>
      </c>
      <c r="C7115" s="116" t="s">
        <v>18652</v>
      </c>
      <c r="D7115" s="116" t="s">
        <v>16119</v>
      </c>
      <c r="E7115" s="130">
        <v>26.26</v>
      </c>
    </row>
    <row r="7116" spans="2:5" ht="50.1" customHeight="1">
      <c r="B7116" s="116">
        <v>827</v>
      </c>
      <c r="C7116" s="116" t="s">
        <v>18653</v>
      </c>
      <c r="D7116" s="116" t="s">
        <v>16119</v>
      </c>
      <c r="E7116" s="130">
        <v>22.18</v>
      </c>
    </row>
    <row r="7117" spans="2:5" ht="50.1" customHeight="1">
      <c r="B7117" s="116">
        <v>832</v>
      </c>
      <c r="C7117" s="116" t="s">
        <v>18654</v>
      </c>
      <c r="D7117" s="116" t="s">
        <v>16119</v>
      </c>
      <c r="E7117" s="130">
        <v>1.53</v>
      </c>
    </row>
    <row r="7118" spans="2:5" ht="50.1" customHeight="1">
      <c r="B7118" s="116">
        <v>833</v>
      </c>
      <c r="C7118" s="116" t="s">
        <v>18655</v>
      </c>
      <c r="D7118" s="116" t="s">
        <v>16119</v>
      </c>
      <c r="E7118" s="130">
        <v>2.17</v>
      </c>
    </row>
    <row r="7119" spans="2:5" ht="50.1" customHeight="1">
      <c r="B7119" s="116">
        <v>834</v>
      </c>
      <c r="C7119" s="116" t="s">
        <v>18656</v>
      </c>
      <c r="D7119" s="116" t="s">
        <v>16119</v>
      </c>
      <c r="E7119" s="130">
        <v>2.38</v>
      </c>
    </row>
    <row r="7120" spans="2:5" ht="50.1" customHeight="1">
      <c r="B7120" s="116">
        <v>825</v>
      </c>
      <c r="C7120" s="116" t="s">
        <v>18657</v>
      </c>
      <c r="D7120" s="116" t="s">
        <v>16119</v>
      </c>
      <c r="E7120" s="130">
        <v>2.66</v>
      </c>
    </row>
    <row r="7121" spans="2:5" ht="50.1" customHeight="1">
      <c r="B7121" s="116">
        <v>813</v>
      </c>
      <c r="C7121" s="116" t="s">
        <v>18658</v>
      </c>
      <c r="D7121" s="116" t="s">
        <v>16119</v>
      </c>
      <c r="E7121" s="130">
        <v>2.61</v>
      </c>
    </row>
    <row r="7122" spans="2:5" ht="50.1" customHeight="1">
      <c r="B7122" s="116">
        <v>820</v>
      </c>
      <c r="C7122" s="116" t="s">
        <v>18659</v>
      </c>
      <c r="D7122" s="116" t="s">
        <v>16119</v>
      </c>
      <c r="E7122" s="130">
        <v>3.32</v>
      </c>
    </row>
    <row r="7123" spans="2:5" ht="50.1" customHeight="1">
      <c r="B7123" s="116">
        <v>816</v>
      </c>
      <c r="C7123" s="116" t="s">
        <v>18660</v>
      </c>
      <c r="D7123" s="116" t="s">
        <v>16119</v>
      </c>
      <c r="E7123" s="130">
        <v>5.65</v>
      </c>
    </row>
    <row r="7124" spans="2:5" ht="50.1" customHeight="1">
      <c r="B7124" s="116">
        <v>814</v>
      </c>
      <c r="C7124" s="116" t="s">
        <v>18661</v>
      </c>
      <c r="D7124" s="116" t="s">
        <v>16119</v>
      </c>
      <c r="E7124" s="130">
        <v>6.83</v>
      </c>
    </row>
    <row r="7125" spans="2:5" ht="50.1" customHeight="1">
      <c r="B7125" s="116">
        <v>815</v>
      </c>
      <c r="C7125" s="116" t="s">
        <v>18662</v>
      </c>
      <c r="D7125" s="116" t="s">
        <v>16119</v>
      </c>
      <c r="E7125" s="130">
        <v>7.38</v>
      </c>
    </row>
    <row r="7126" spans="2:5" ht="50.1" customHeight="1">
      <c r="B7126" s="116">
        <v>822</v>
      </c>
      <c r="C7126" s="116" t="s">
        <v>18663</v>
      </c>
      <c r="D7126" s="116" t="s">
        <v>16119</v>
      </c>
      <c r="E7126" s="130">
        <v>8.99</v>
      </c>
    </row>
    <row r="7127" spans="2:5" ht="50.1" customHeight="1">
      <c r="B7127" s="116">
        <v>821</v>
      </c>
      <c r="C7127" s="116" t="s">
        <v>18664</v>
      </c>
      <c r="D7127" s="116" t="s">
        <v>16119</v>
      </c>
      <c r="E7127" s="130">
        <v>10.5</v>
      </c>
    </row>
    <row r="7128" spans="2:5" ht="50.1" customHeight="1">
      <c r="B7128" s="116">
        <v>817</v>
      </c>
      <c r="C7128" s="116" t="s">
        <v>18665</v>
      </c>
      <c r="D7128" s="116" t="s">
        <v>16119</v>
      </c>
      <c r="E7128" s="130">
        <v>12.49</v>
      </c>
    </row>
    <row r="7129" spans="2:5" ht="50.1" customHeight="1">
      <c r="B7129" s="116">
        <v>20086</v>
      </c>
      <c r="C7129" s="116" t="s">
        <v>18666</v>
      </c>
      <c r="D7129" s="116" t="s">
        <v>16119</v>
      </c>
      <c r="E7129" s="130">
        <v>1.31</v>
      </c>
    </row>
    <row r="7130" spans="2:5" ht="50.1" customHeight="1">
      <c r="B7130" s="116">
        <v>39191</v>
      </c>
      <c r="C7130" s="116" t="s">
        <v>18667</v>
      </c>
      <c r="D7130" s="116" t="s">
        <v>16119</v>
      </c>
      <c r="E7130" s="130">
        <v>11.74</v>
      </c>
    </row>
    <row r="7131" spans="2:5" ht="50.1" customHeight="1">
      <c r="B7131" s="116">
        <v>39190</v>
      </c>
      <c r="C7131" s="116" t="s">
        <v>18668</v>
      </c>
      <c r="D7131" s="116" t="s">
        <v>16119</v>
      </c>
      <c r="E7131" s="130">
        <v>12.26</v>
      </c>
    </row>
    <row r="7132" spans="2:5" ht="50.1" customHeight="1">
      <c r="B7132" s="116">
        <v>39189</v>
      </c>
      <c r="C7132" s="116" t="s">
        <v>18669</v>
      </c>
      <c r="D7132" s="116" t="s">
        <v>16119</v>
      </c>
      <c r="E7132" s="130">
        <v>12.98</v>
      </c>
    </row>
    <row r="7133" spans="2:5" ht="50.1" customHeight="1">
      <c r="B7133" s="116">
        <v>39186</v>
      </c>
      <c r="C7133" s="116" t="s">
        <v>18670</v>
      </c>
      <c r="D7133" s="116" t="s">
        <v>16119</v>
      </c>
      <c r="E7133" s="130">
        <v>11.61</v>
      </c>
    </row>
    <row r="7134" spans="2:5" ht="50.1" customHeight="1">
      <c r="B7134" s="116">
        <v>39188</v>
      </c>
      <c r="C7134" s="116" t="s">
        <v>18671</v>
      </c>
      <c r="D7134" s="116" t="s">
        <v>16119</v>
      </c>
      <c r="E7134" s="130">
        <v>9.5500000000000007</v>
      </c>
    </row>
    <row r="7135" spans="2:5" ht="50.1" customHeight="1">
      <c r="B7135" s="116">
        <v>39187</v>
      </c>
      <c r="C7135" s="116" t="s">
        <v>18672</v>
      </c>
      <c r="D7135" s="116" t="s">
        <v>16119</v>
      </c>
      <c r="E7135" s="130">
        <v>10.01</v>
      </c>
    </row>
    <row r="7136" spans="2:5" ht="50.1" customHeight="1">
      <c r="B7136" s="116">
        <v>39184</v>
      </c>
      <c r="C7136" s="116" t="s">
        <v>18673</v>
      </c>
      <c r="D7136" s="116" t="s">
        <v>16119</v>
      </c>
      <c r="E7136" s="130">
        <v>3.77</v>
      </c>
    </row>
    <row r="7137" spans="2:5" ht="50.1" customHeight="1">
      <c r="B7137" s="116">
        <v>39185</v>
      </c>
      <c r="C7137" s="116" t="s">
        <v>18674</v>
      </c>
      <c r="D7137" s="116" t="s">
        <v>16119</v>
      </c>
      <c r="E7137" s="130">
        <v>3.43</v>
      </c>
    </row>
    <row r="7138" spans="2:5" ht="50.1" customHeight="1">
      <c r="B7138" s="116">
        <v>39198</v>
      </c>
      <c r="C7138" s="116" t="s">
        <v>18675</v>
      </c>
      <c r="D7138" s="116" t="s">
        <v>16119</v>
      </c>
      <c r="E7138" s="130">
        <v>38.520000000000003</v>
      </c>
    </row>
    <row r="7139" spans="2:5" ht="50.1" customHeight="1">
      <c r="B7139" s="116">
        <v>39197</v>
      </c>
      <c r="C7139" s="116" t="s">
        <v>18676</v>
      </c>
      <c r="D7139" s="116" t="s">
        <v>16119</v>
      </c>
      <c r="E7139" s="130">
        <v>40.24</v>
      </c>
    </row>
    <row r="7140" spans="2:5" ht="50.1" customHeight="1">
      <c r="B7140" s="116">
        <v>39196</v>
      </c>
      <c r="C7140" s="116" t="s">
        <v>18677</v>
      </c>
      <c r="D7140" s="116" t="s">
        <v>16119</v>
      </c>
      <c r="E7140" s="130">
        <v>41.5</v>
      </c>
    </row>
    <row r="7141" spans="2:5" ht="50.1" customHeight="1">
      <c r="B7141" s="116">
        <v>39199</v>
      </c>
      <c r="C7141" s="116" t="s">
        <v>18678</v>
      </c>
      <c r="D7141" s="116" t="s">
        <v>16119</v>
      </c>
      <c r="E7141" s="130">
        <v>37.07</v>
      </c>
    </row>
    <row r="7142" spans="2:5" ht="50.1" customHeight="1">
      <c r="B7142" s="116">
        <v>39195</v>
      </c>
      <c r="C7142" s="116" t="s">
        <v>18679</v>
      </c>
      <c r="D7142" s="116" t="s">
        <v>16119</v>
      </c>
      <c r="E7142" s="130">
        <v>21.4</v>
      </c>
    </row>
    <row r="7143" spans="2:5" ht="50.1" customHeight="1">
      <c r="B7143" s="116">
        <v>39194</v>
      </c>
      <c r="C7143" s="116" t="s">
        <v>18680</v>
      </c>
      <c r="D7143" s="116" t="s">
        <v>16119</v>
      </c>
      <c r="E7143" s="130">
        <v>22.9</v>
      </c>
    </row>
    <row r="7144" spans="2:5" ht="50.1" customHeight="1">
      <c r="B7144" s="116">
        <v>39193</v>
      </c>
      <c r="C7144" s="116" t="s">
        <v>18681</v>
      </c>
      <c r="D7144" s="116" t="s">
        <v>16119</v>
      </c>
      <c r="E7144" s="130">
        <v>25.1</v>
      </c>
    </row>
    <row r="7145" spans="2:5" ht="50.1" customHeight="1">
      <c r="B7145" s="116">
        <v>39192</v>
      </c>
      <c r="C7145" s="116" t="s">
        <v>18682</v>
      </c>
      <c r="D7145" s="116" t="s">
        <v>16119</v>
      </c>
      <c r="E7145" s="130">
        <v>26.11</v>
      </c>
    </row>
    <row r="7146" spans="2:5" ht="50.1" customHeight="1">
      <c r="B7146" s="116">
        <v>39920</v>
      </c>
      <c r="C7146" s="116" t="s">
        <v>18683</v>
      </c>
      <c r="D7146" s="116" t="s">
        <v>16119</v>
      </c>
      <c r="E7146" s="130">
        <v>3.16</v>
      </c>
    </row>
    <row r="7147" spans="2:5" ht="50.1" customHeight="1">
      <c r="B7147" s="116">
        <v>39201</v>
      </c>
      <c r="C7147" s="116" t="s">
        <v>18684</v>
      </c>
      <c r="D7147" s="116" t="s">
        <v>16119</v>
      </c>
      <c r="E7147" s="130">
        <v>46.06</v>
      </c>
    </row>
    <row r="7148" spans="2:5" ht="50.1" customHeight="1">
      <c r="B7148" s="116">
        <v>39200</v>
      </c>
      <c r="C7148" s="116" t="s">
        <v>18685</v>
      </c>
      <c r="D7148" s="116" t="s">
        <v>16119</v>
      </c>
      <c r="E7148" s="130">
        <v>46.43</v>
      </c>
    </row>
    <row r="7149" spans="2:5" ht="50.1" customHeight="1">
      <c r="B7149" s="116">
        <v>39203</v>
      </c>
      <c r="C7149" s="116" t="s">
        <v>18686</v>
      </c>
      <c r="D7149" s="116" t="s">
        <v>16119</v>
      </c>
      <c r="E7149" s="130">
        <v>37.49</v>
      </c>
    </row>
    <row r="7150" spans="2:5" ht="50.1" customHeight="1">
      <c r="B7150" s="116">
        <v>39202</v>
      </c>
      <c r="C7150" s="116" t="s">
        <v>18687</v>
      </c>
      <c r="D7150" s="116" t="s">
        <v>16119</v>
      </c>
      <c r="E7150" s="130">
        <v>44.04</v>
      </c>
    </row>
    <row r="7151" spans="2:5" ht="50.1" customHeight="1">
      <c r="B7151" s="116">
        <v>39205</v>
      </c>
      <c r="C7151" s="116" t="s">
        <v>18688</v>
      </c>
      <c r="D7151" s="116" t="s">
        <v>16119</v>
      </c>
      <c r="E7151" s="130">
        <v>73.47</v>
      </c>
    </row>
    <row r="7152" spans="2:5" ht="50.1" customHeight="1">
      <c r="B7152" s="116">
        <v>39204</v>
      </c>
      <c r="C7152" s="116" t="s">
        <v>18689</v>
      </c>
      <c r="D7152" s="116" t="s">
        <v>16119</v>
      </c>
      <c r="E7152" s="130">
        <v>75.25</v>
      </c>
    </row>
    <row r="7153" spans="2:5" ht="50.1" customHeight="1">
      <c r="B7153" s="116">
        <v>39206</v>
      </c>
      <c r="C7153" s="116" t="s">
        <v>18690</v>
      </c>
      <c r="D7153" s="116" t="s">
        <v>16119</v>
      </c>
      <c r="E7153" s="130">
        <v>71.39</v>
      </c>
    </row>
    <row r="7154" spans="2:5" ht="50.1" customHeight="1">
      <c r="B7154" s="116">
        <v>797</v>
      </c>
      <c r="C7154" s="116" t="s">
        <v>18691</v>
      </c>
      <c r="D7154" s="116" t="s">
        <v>16119</v>
      </c>
      <c r="E7154" s="130">
        <v>4.88</v>
      </c>
    </row>
    <row r="7155" spans="2:5" ht="50.1" customHeight="1">
      <c r="B7155" s="116">
        <v>798</v>
      </c>
      <c r="C7155" s="116" t="s">
        <v>18692</v>
      </c>
      <c r="D7155" s="116" t="s">
        <v>16119</v>
      </c>
      <c r="E7155" s="130">
        <v>0.67</v>
      </c>
    </row>
    <row r="7156" spans="2:5" ht="50.1" customHeight="1">
      <c r="B7156" s="116">
        <v>796</v>
      </c>
      <c r="C7156" s="116" t="s">
        <v>18693</v>
      </c>
      <c r="D7156" s="116" t="s">
        <v>16119</v>
      </c>
      <c r="E7156" s="130">
        <v>4.68</v>
      </c>
    </row>
    <row r="7157" spans="2:5" ht="50.1" customHeight="1">
      <c r="B7157" s="116">
        <v>799</v>
      </c>
      <c r="C7157" s="116" t="s">
        <v>18694</v>
      </c>
      <c r="D7157" s="116" t="s">
        <v>16119</v>
      </c>
      <c r="E7157" s="130">
        <v>2.2000000000000002</v>
      </c>
    </row>
    <row r="7158" spans="2:5" ht="50.1" customHeight="1">
      <c r="B7158" s="116">
        <v>792</v>
      </c>
      <c r="C7158" s="116" t="s">
        <v>18695</v>
      </c>
      <c r="D7158" s="116" t="s">
        <v>16119</v>
      </c>
      <c r="E7158" s="130">
        <v>2.23</v>
      </c>
    </row>
    <row r="7159" spans="2:5" ht="50.1" customHeight="1">
      <c r="B7159" s="116">
        <v>804</v>
      </c>
      <c r="C7159" s="116" t="s">
        <v>18696</v>
      </c>
      <c r="D7159" s="116" t="s">
        <v>16119</v>
      </c>
      <c r="E7159" s="130">
        <v>11.09</v>
      </c>
    </row>
    <row r="7160" spans="2:5" ht="50.1" customHeight="1">
      <c r="B7160" s="116">
        <v>793</v>
      </c>
      <c r="C7160" s="116" t="s">
        <v>18697</v>
      </c>
      <c r="D7160" s="116" t="s">
        <v>16119</v>
      </c>
      <c r="E7160" s="130">
        <v>4.76</v>
      </c>
    </row>
    <row r="7161" spans="2:5" ht="50.1" customHeight="1">
      <c r="B7161" s="116">
        <v>801</v>
      </c>
      <c r="C7161" s="116" t="s">
        <v>18698</v>
      </c>
      <c r="D7161" s="116" t="s">
        <v>16119</v>
      </c>
      <c r="E7161" s="130">
        <v>3.4</v>
      </c>
    </row>
    <row r="7162" spans="2:5" ht="50.1" customHeight="1">
      <c r="B7162" s="116">
        <v>794</v>
      </c>
      <c r="C7162" s="116" t="s">
        <v>18699</v>
      </c>
      <c r="D7162" s="116" t="s">
        <v>16119</v>
      </c>
      <c r="E7162" s="130">
        <v>3.51</v>
      </c>
    </row>
    <row r="7163" spans="2:5" ht="50.1" customHeight="1">
      <c r="B7163" s="116">
        <v>802</v>
      </c>
      <c r="C7163" s="116" t="s">
        <v>18700</v>
      </c>
      <c r="D7163" s="116" t="s">
        <v>16119</v>
      </c>
      <c r="E7163" s="130">
        <v>9.7799999999999994</v>
      </c>
    </row>
    <row r="7164" spans="2:5" ht="50.1" customHeight="1">
      <c r="B7164" s="116">
        <v>803</v>
      </c>
      <c r="C7164" s="116" t="s">
        <v>18701</v>
      </c>
      <c r="D7164" s="116" t="s">
        <v>16119</v>
      </c>
      <c r="E7164" s="130">
        <v>8.5299999999999994</v>
      </c>
    </row>
    <row r="7165" spans="2:5" ht="50.1" customHeight="1">
      <c r="B7165" s="116">
        <v>38001</v>
      </c>
      <c r="C7165" s="116" t="s">
        <v>18702</v>
      </c>
      <c r="D7165" s="116" t="s">
        <v>16119</v>
      </c>
      <c r="E7165" s="130">
        <v>0.65</v>
      </c>
    </row>
    <row r="7166" spans="2:5" ht="50.1" customHeight="1">
      <c r="B7166" s="116">
        <v>38002</v>
      </c>
      <c r="C7166" s="116" t="s">
        <v>18703</v>
      </c>
      <c r="D7166" s="116" t="s">
        <v>16119</v>
      </c>
      <c r="E7166" s="130">
        <v>1.21</v>
      </c>
    </row>
    <row r="7167" spans="2:5" ht="50.1" customHeight="1">
      <c r="B7167" s="116">
        <v>38003</v>
      </c>
      <c r="C7167" s="116" t="s">
        <v>18704</v>
      </c>
      <c r="D7167" s="116" t="s">
        <v>16119</v>
      </c>
      <c r="E7167" s="130">
        <v>14.6</v>
      </c>
    </row>
    <row r="7168" spans="2:5" ht="50.1" customHeight="1">
      <c r="B7168" s="116">
        <v>38004</v>
      </c>
      <c r="C7168" s="116" t="s">
        <v>18705</v>
      </c>
      <c r="D7168" s="116" t="s">
        <v>16119</v>
      </c>
      <c r="E7168" s="130">
        <v>19.53</v>
      </c>
    </row>
    <row r="7169" spans="2:5" ht="50.1" customHeight="1">
      <c r="B7169" s="116">
        <v>36327</v>
      </c>
      <c r="C7169" s="116" t="s">
        <v>18706</v>
      </c>
      <c r="D7169" s="116" t="s">
        <v>16119</v>
      </c>
      <c r="E7169" s="130">
        <v>1.4</v>
      </c>
    </row>
    <row r="7170" spans="2:5" ht="50.1" customHeight="1">
      <c r="B7170" s="116">
        <v>38992</v>
      </c>
      <c r="C7170" s="116" t="s">
        <v>18707</v>
      </c>
      <c r="D7170" s="116" t="s">
        <v>16119</v>
      </c>
      <c r="E7170" s="130">
        <v>2.2400000000000002</v>
      </c>
    </row>
    <row r="7171" spans="2:5" ht="50.1" customHeight="1">
      <c r="B7171" s="116">
        <v>38993</v>
      </c>
      <c r="C7171" s="116" t="s">
        <v>18708</v>
      </c>
      <c r="D7171" s="116" t="s">
        <v>16119</v>
      </c>
      <c r="E7171" s="130">
        <v>6.38</v>
      </c>
    </row>
    <row r="7172" spans="2:5" ht="50.1" customHeight="1">
      <c r="B7172" s="116">
        <v>38418</v>
      </c>
      <c r="C7172" s="116" t="s">
        <v>18709</v>
      </c>
      <c r="D7172" s="116" t="s">
        <v>16119</v>
      </c>
      <c r="E7172" s="130">
        <v>3.81</v>
      </c>
    </row>
    <row r="7173" spans="2:5" ht="50.1" customHeight="1">
      <c r="B7173" s="116">
        <v>39178</v>
      </c>
      <c r="C7173" s="116" t="s">
        <v>18710</v>
      </c>
      <c r="D7173" s="116" t="s">
        <v>16119</v>
      </c>
      <c r="E7173" s="130">
        <v>1.27</v>
      </c>
    </row>
    <row r="7174" spans="2:5" ht="50.1" customHeight="1">
      <c r="B7174" s="116">
        <v>39177</v>
      </c>
      <c r="C7174" s="116" t="s">
        <v>18711</v>
      </c>
      <c r="D7174" s="116" t="s">
        <v>16119</v>
      </c>
      <c r="E7174" s="130">
        <v>1.1499999999999999</v>
      </c>
    </row>
    <row r="7175" spans="2:5" ht="50.1" customHeight="1">
      <c r="B7175" s="116">
        <v>39174</v>
      </c>
      <c r="C7175" s="116" t="s">
        <v>18712</v>
      </c>
      <c r="D7175" s="116" t="s">
        <v>16119</v>
      </c>
      <c r="E7175" s="130">
        <v>0.56999999999999995</v>
      </c>
    </row>
    <row r="7176" spans="2:5" ht="50.1" customHeight="1">
      <c r="B7176" s="116">
        <v>39176</v>
      </c>
      <c r="C7176" s="116" t="s">
        <v>18713</v>
      </c>
      <c r="D7176" s="116" t="s">
        <v>16119</v>
      </c>
      <c r="E7176" s="130">
        <v>0.75</v>
      </c>
    </row>
    <row r="7177" spans="2:5" ht="50.1" customHeight="1">
      <c r="B7177" s="116">
        <v>39180</v>
      </c>
      <c r="C7177" s="116" t="s">
        <v>18714</v>
      </c>
      <c r="D7177" s="116" t="s">
        <v>16119</v>
      </c>
      <c r="E7177" s="130">
        <v>3.45</v>
      </c>
    </row>
    <row r="7178" spans="2:5" ht="50.1" customHeight="1">
      <c r="B7178" s="116">
        <v>39179</v>
      </c>
      <c r="C7178" s="116" t="s">
        <v>18715</v>
      </c>
      <c r="D7178" s="116" t="s">
        <v>16119</v>
      </c>
      <c r="E7178" s="130">
        <v>3.05</v>
      </c>
    </row>
    <row r="7179" spans="2:5" ht="50.1" customHeight="1">
      <c r="B7179" s="116">
        <v>39175</v>
      </c>
      <c r="C7179" s="116" t="s">
        <v>18716</v>
      </c>
      <c r="D7179" s="116" t="s">
        <v>16119</v>
      </c>
      <c r="E7179" s="130">
        <v>0.7</v>
      </c>
    </row>
    <row r="7180" spans="2:5" ht="50.1" customHeight="1">
      <c r="B7180" s="116">
        <v>39217</v>
      </c>
      <c r="C7180" s="116" t="s">
        <v>18717</v>
      </c>
      <c r="D7180" s="116" t="s">
        <v>16119</v>
      </c>
      <c r="E7180" s="130">
        <v>0.54</v>
      </c>
    </row>
    <row r="7181" spans="2:5" ht="50.1" customHeight="1">
      <c r="B7181" s="116">
        <v>39181</v>
      </c>
      <c r="C7181" s="116" t="s">
        <v>18718</v>
      </c>
      <c r="D7181" s="116" t="s">
        <v>16119</v>
      </c>
      <c r="E7181" s="130">
        <v>4.62</v>
      </c>
    </row>
    <row r="7182" spans="2:5" ht="50.1" customHeight="1">
      <c r="B7182" s="116">
        <v>39182</v>
      </c>
      <c r="C7182" s="116" t="s">
        <v>18719</v>
      </c>
      <c r="D7182" s="116" t="s">
        <v>16119</v>
      </c>
      <c r="E7182" s="130">
        <v>6.5</v>
      </c>
    </row>
    <row r="7183" spans="2:5" ht="50.1" customHeight="1">
      <c r="B7183" s="116">
        <v>12616</v>
      </c>
      <c r="C7183" s="116" t="s">
        <v>18720</v>
      </c>
      <c r="D7183" s="116" t="s">
        <v>16119</v>
      </c>
      <c r="E7183" s="130">
        <v>5.0999999999999996</v>
      </c>
    </row>
    <row r="7184" spans="2:5" ht="50.1" customHeight="1">
      <c r="B7184" s="116">
        <v>1049</v>
      </c>
      <c r="C7184" s="116" t="s">
        <v>18721</v>
      </c>
      <c r="D7184" s="116" t="s">
        <v>16119</v>
      </c>
      <c r="E7184" s="130">
        <v>5.44</v>
      </c>
    </row>
    <row r="7185" spans="2:5" ht="50.1" customHeight="1">
      <c r="B7185" s="116">
        <v>1099</v>
      </c>
      <c r="C7185" s="116" t="s">
        <v>18722</v>
      </c>
      <c r="D7185" s="116" t="s">
        <v>16119</v>
      </c>
      <c r="E7185" s="130">
        <v>4.16</v>
      </c>
    </row>
    <row r="7186" spans="2:5" ht="50.1" customHeight="1">
      <c r="B7186" s="116">
        <v>39678</v>
      </c>
      <c r="C7186" s="116" t="s">
        <v>18723</v>
      </c>
      <c r="D7186" s="116" t="s">
        <v>16119</v>
      </c>
      <c r="E7186" s="130">
        <v>1.68</v>
      </c>
    </row>
    <row r="7187" spans="2:5" ht="50.1" customHeight="1">
      <c r="B7187" s="116">
        <v>1050</v>
      </c>
      <c r="C7187" s="116" t="s">
        <v>18724</v>
      </c>
      <c r="D7187" s="116" t="s">
        <v>16119</v>
      </c>
      <c r="E7187" s="130">
        <v>2.85</v>
      </c>
    </row>
    <row r="7188" spans="2:5" ht="50.1" customHeight="1">
      <c r="B7188" s="116">
        <v>1101</v>
      </c>
      <c r="C7188" s="116" t="s">
        <v>18725</v>
      </c>
      <c r="D7188" s="116" t="s">
        <v>16119</v>
      </c>
      <c r="E7188" s="130">
        <v>17.95</v>
      </c>
    </row>
    <row r="7189" spans="2:5" ht="50.1" customHeight="1">
      <c r="B7189" s="116">
        <v>1100</v>
      </c>
      <c r="C7189" s="116" t="s">
        <v>18726</v>
      </c>
      <c r="D7189" s="116" t="s">
        <v>16119</v>
      </c>
      <c r="E7189" s="130">
        <v>9.26</v>
      </c>
    </row>
    <row r="7190" spans="2:5" ht="50.1" customHeight="1">
      <c r="B7190" s="116">
        <v>39679</v>
      </c>
      <c r="C7190" s="116" t="s">
        <v>18727</v>
      </c>
      <c r="D7190" s="116" t="s">
        <v>16119</v>
      </c>
      <c r="E7190" s="130">
        <v>35.78</v>
      </c>
    </row>
    <row r="7191" spans="2:5" ht="50.1" customHeight="1">
      <c r="B7191" s="116">
        <v>1098</v>
      </c>
      <c r="C7191" s="116" t="s">
        <v>18728</v>
      </c>
      <c r="D7191" s="116" t="s">
        <v>16119</v>
      </c>
      <c r="E7191" s="130">
        <v>2.2200000000000002</v>
      </c>
    </row>
    <row r="7192" spans="2:5" ht="50.1" customHeight="1">
      <c r="B7192" s="116">
        <v>1102</v>
      </c>
      <c r="C7192" s="116" t="s">
        <v>18729</v>
      </c>
      <c r="D7192" s="116" t="s">
        <v>16119</v>
      </c>
      <c r="E7192" s="130">
        <v>26.77</v>
      </c>
    </row>
    <row r="7193" spans="2:5" ht="50.1" customHeight="1">
      <c r="B7193" s="116">
        <v>1051</v>
      </c>
      <c r="C7193" s="116" t="s">
        <v>18730</v>
      </c>
      <c r="D7193" s="116" t="s">
        <v>16119</v>
      </c>
      <c r="E7193" s="130">
        <v>38.909999999999997</v>
      </c>
    </row>
    <row r="7194" spans="2:5" ht="50.1" customHeight="1">
      <c r="B7194" s="116">
        <v>37399</v>
      </c>
      <c r="C7194" s="116" t="s">
        <v>18731</v>
      </c>
      <c r="D7194" s="116" t="s">
        <v>16119</v>
      </c>
      <c r="E7194" s="130">
        <v>15.96</v>
      </c>
    </row>
    <row r="7195" spans="2:5" ht="50.1" customHeight="1">
      <c r="B7195" s="116">
        <v>42655</v>
      </c>
      <c r="C7195" s="116" t="s">
        <v>18732</v>
      </c>
      <c r="D7195" s="116" t="s">
        <v>16121</v>
      </c>
      <c r="E7195" s="130">
        <v>9.33</v>
      </c>
    </row>
    <row r="7196" spans="2:5" ht="50.1" customHeight="1">
      <c r="B7196" s="116">
        <v>25004</v>
      </c>
      <c r="C7196" s="116" t="s">
        <v>18733</v>
      </c>
      <c r="D7196" s="116" t="s">
        <v>16121</v>
      </c>
      <c r="E7196" s="130">
        <v>26.87</v>
      </c>
    </row>
    <row r="7197" spans="2:5" ht="50.1" customHeight="1">
      <c r="B7197" s="116">
        <v>25002</v>
      </c>
      <c r="C7197" s="116" t="s">
        <v>18734</v>
      </c>
      <c r="D7197" s="116" t="s">
        <v>16121</v>
      </c>
      <c r="E7197" s="130">
        <v>27.1</v>
      </c>
    </row>
    <row r="7198" spans="2:5" ht="50.1" customHeight="1">
      <c r="B7198" s="116">
        <v>37409</v>
      </c>
      <c r="C7198" s="116" t="s">
        <v>18735</v>
      </c>
      <c r="D7198" s="116" t="s">
        <v>16121</v>
      </c>
      <c r="E7198" s="130">
        <v>26.65</v>
      </c>
    </row>
    <row r="7199" spans="2:5" ht="50.1" customHeight="1">
      <c r="B7199" s="116">
        <v>841</v>
      </c>
      <c r="C7199" s="116" t="s">
        <v>18736</v>
      </c>
      <c r="D7199" s="116" t="s">
        <v>16121</v>
      </c>
      <c r="E7199" s="130">
        <v>27.53</v>
      </c>
    </row>
    <row r="7200" spans="2:5" ht="50.1" customHeight="1">
      <c r="B7200" s="116">
        <v>25005</v>
      </c>
      <c r="C7200" s="116" t="s">
        <v>18737</v>
      </c>
      <c r="D7200" s="116" t="s">
        <v>16121</v>
      </c>
      <c r="E7200" s="130">
        <v>30.18</v>
      </c>
    </row>
    <row r="7201" spans="2:5" ht="50.1" customHeight="1">
      <c r="B7201" s="116">
        <v>25003</v>
      </c>
      <c r="C7201" s="116" t="s">
        <v>18738</v>
      </c>
      <c r="D7201" s="116" t="s">
        <v>16121</v>
      </c>
      <c r="E7201" s="130">
        <v>32.24</v>
      </c>
    </row>
    <row r="7202" spans="2:5" ht="50.1" customHeight="1">
      <c r="B7202" s="116">
        <v>37410</v>
      </c>
      <c r="C7202" s="116" t="s">
        <v>18739</v>
      </c>
      <c r="D7202" s="116" t="s">
        <v>16121</v>
      </c>
      <c r="E7202" s="130">
        <v>30.18</v>
      </c>
    </row>
    <row r="7203" spans="2:5" ht="50.1" customHeight="1">
      <c r="B7203" s="116">
        <v>842</v>
      </c>
      <c r="C7203" s="116" t="s">
        <v>18740</v>
      </c>
      <c r="D7203" s="116" t="s">
        <v>16121</v>
      </c>
      <c r="E7203" s="130">
        <v>33.96</v>
      </c>
    </row>
    <row r="7204" spans="2:5" ht="50.1" customHeight="1">
      <c r="B7204" s="116">
        <v>862</v>
      </c>
      <c r="C7204" s="116" t="s">
        <v>18741</v>
      </c>
      <c r="D7204" s="116" t="s">
        <v>16120</v>
      </c>
      <c r="E7204" s="130">
        <v>4.2300000000000004</v>
      </c>
    </row>
    <row r="7205" spans="2:5" ht="50.1" customHeight="1">
      <c r="B7205" s="116">
        <v>866</v>
      </c>
      <c r="C7205" s="116" t="s">
        <v>18742</v>
      </c>
      <c r="D7205" s="116" t="s">
        <v>16120</v>
      </c>
      <c r="E7205" s="130">
        <v>51.98</v>
      </c>
    </row>
    <row r="7206" spans="2:5" ht="50.1" customHeight="1">
      <c r="B7206" s="116">
        <v>892</v>
      </c>
      <c r="C7206" s="116" t="s">
        <v>18743</v>
      </c>
      <c r="D7206" s="116" t="s">
        <v>16120</v>
      </c>
      <c r="E7206" s="130">
        <v>66.11</v>
      </c>
    </row>
    <row r="7207" spans="2:5" ht="50.1" customHeight="1">
      <c r="B7207" s="116">
        <v>857</v>
      </c>
      <c r="C7207" s="116" t="s">
        <v>18744</v>
      </c>
      <c r="D7207" s="116" t="s">
        <v>16120</v>
      </c>
      <c r="E7207" s="130">
        <v>6.73</v>
      </c>
    </row>
    <row r="7208" spans="2:5" ht="50.1" customHeight="1">
      <c r="B7208" s="116">
        <v>37404</v>
      </c>
      <c r="C7208" s="116" t="s">
        <v>18745</v>
      </c>
      <c r="D7208" s="116" t="s">
        <v>16120</v>
      </c>
      <c r="E7208" s="130">
        <v>79.489999999999995</v>
      </c>
    </row>
    <row r="7209" spans="2:5" ht="50.1" customHeight="1">
      <c r="B7209" s="116">
        <v>868</v>
      </c>
      <c r="C7209" s="116" t="s">
        <v>18746</v>
      </c>
      <c r="D7209" s="116" t="s">
        <v>16120</v>
      </c>
      <c r="E7209" s="130">
        <v>10.39</v>
      </c>
    </row>
    <row r="7210" spans="2:5" ht="50.1" customHeight="1">
      <c r="B7210" s="116">
        <v>870</v>
      </c>
      <c r="C7210" s="116" t="s">
        <v>18747</v>
      </c>
      <c r="D7210" s="116" t="s">
        <v>16120</v>
      </c>
      <c r="E7210" s="130">
        <v>136.97999999999999</v>
      </c>
    </row>
    <row r="7211" spans="2:5" ht="50.1" customHeight="1">
      <c r="B7211" s="116">
        <v>863</v>
      </c>
      <c r="C7211" s="116" t="s">
        <v>18748</v>
      </c>
      <c r="D7211" s="116" t="s">
        <v>16120</v>
      </c>
      <c r="E7211" s="130">
        <v>14.36</v>
      </c>
    </row>
    <row r="7212" spans="2:5" ht="50.1" customHeight="1">
      <c r="B7212" s="116">
        <v>867</v>
      </c>
      <c r="C7212" s="116" t="s">
        <v>18749</v>
      </c>
      <c r="D7212" s="116" t="s">
        <v>16120</v>
      </c>
      <c r="E7212" s="130">
        <v>20</v>
      </c>
    </row>
    <row r="7213" spans="2:5" ht="50.1" customHeight="1">
      <c r="B7213" s="116">
        <v>891</v>
      </c>
      <c r="C7213" s="116" t="s">
        <v>18750</v>
      </c>
      <c r="D7213" s="116" t="s">
        <v>16120</v>
      </c>
      <c r="E7213" s="130">
        <v>230.05</v>
      </c>
    </row>
    <row r="7214" spans="2:5" ht="50.1" customHeight="1">
      <c r="B7214" s="116">
        <v>864</v>
      </c>
      <c r="C7214" s="116" t="s">
        <v>18751</v>
      </c>
      <c r="D7214" s="116" t="s">
        <v>16120</v>
      </c>
      <c r="E7214" s="130">
        <v>28.17</v>
      </c>
    </row>
    <row r="7215" spans="2:5" ht="50.1" customHeight="1">
      <c r="B7215" s="116">
        <v>865</v>
      </c>
      <c r="C7215" s="116" t="s">
        <v>18752</v>
      </c>
      <c r="D7215" s="116" t="s">
        <v>16120</v>
      </c>
      <c r="E7215" s="130">
        <v>39.68</v>
      </c>
    </row>
    <row r="7216" spans="2:5" ht="50.1" customHeight="1">
      <c r="B7216" s="116">
        <v>1006</v>
      </c>
      <c r="C7216" s="116" t="s">
        <v>18753</v>
      </c>
      <c r="D7216" s="116" t="s">
        <v>16120</v>
      </c>
      <c r="E7216" s="130">
        <v>50.56</v>
      </c>
    </row>
    <row r="7217" spans="2:5" ht="50.1" customHeight="1">
      <c r="B7217" s="116">
        <v>948</v>
      </c>
      <c r="C7217" s="116" t="s">
        <v>18754</v>
      </c>
      <c r="D7217" s="116" t="s">
        <v>16120</v>
      </c>
      <c r="E7217" s="130">
        <v>22.2</v>
      </c>
    </row>
    <row r="7218" spans="2:5" ht="50.1" customHeight="1">
      <c r="B7218" s="116">
        <v>947</v>
      </c>
      <c r="C7218" s="116" t="s">
        <v>18755</v>
      </c>
      <c r="D7218" s="116" t="s">
        <v>16120</v>
      </c>
      <c r="E7218" s="130">
        <v>22.59</v>
      </c>
    </row>
    <row r="7219" spans="2:5" ht="50.1" customHeight="1">
      <c r="B7219" s="116">
        <v>911</v>
      </c>
      <c r="C7219" s="116" t="s">
        <v>18756</v>
      </c>
      <c r="D7219" s="116" t="s">
        <v>16120</v>
      </c>
      <c r="E7219" s="130">
        <v>32.85</v>
      </c>
    </row>
    <row r="7220" spans="2:5" ht="50.1" customHeight="1">
      <c r="B7220" s="116">
        <v>925</v>
      </c>
      <c r="C7220" s="116" t="s">
        <v>18757</v>
      </c>
      <c r="D7220" s="116" t="s">
        <v>16120</v>
      </c>
      <c r="E7220" s="130">
        <v>30.36</v>
      </c>
    </row>
    <row r="7221" spans="2:5" ht="50.1" customHeight="1">
      <c r="B7221" s="116">
        <v>954</v>
      </c>
      <c r="C7221" s="116" t="s">
        <v>18758</v>
      </c>
      <c r="D7221" s="116" t="s">
        <v>16120</v>
      </c>
      <c r="E7221" s="130">
        <v>33.54</v>
      </c>
    </row>
    <row r="7222" spans="2:5" ht="50.1" customHeight="1">
      <c r="B7222" s="116">
        <v>901</v>
      </c>
      <c r="C7222" s="116" t="s">
        <v>18759</v>
      </c>
      <c r="D7222" s="116" t="s">
        <v>16120</v>
      </c>
      <c r="E7222" s="130">
        <v>35.9</v>
      </c>
    </row>
    <row r="7223" spans="2:5" ht="50.1" customHeight="1">
      <c r="B7223" s="116">
        <v>926</v>
      </c>
      <c r="C7223" s="116" t="s">
        <v>18760</v>
      </c>
      <c r="D7223" s="116" t="s">
        <v>16120</v>
      </c>
      <c r="E7223" s="130">
        <v>37.94</v>
      </c>
    </row>
    <row r="7224" spans="2:5" ht="50.1" customHeight="1">
      <c r="B7224" s="116">
        <v>912</v>
      </c>
      <c r="C7224" s="116" t="s">
        <v>18761</v>
      </c>
      <c r="D7224" s="116" t="s">
        <v>16120</v>
      </c>
      <c r="E7224" s="130">
        <v>38.17</v>
      </c>
    </row>
    <row r="7225" spans="2:5" ht="50.1" customHeight="1">
      <c r="B7225" s="116">
        <v>955</v>
      </c>
      <c r="C7225" s="116" t="s">
        <v>18762</v>
      </c>
      <c r="D7225" s="116" t="s">
        <v>16120</v>
      </c>
      <c r="E7225" s="130">
        <v>45.56</v>
      </c>
    </row>
    <row r="7226" spans="2:5" ht="50.1" customHeight="1">
      <c r="B7226" s="116">
        <v>946</v>
      </c>
      <c r="C7226" s="116" t="s">
        <v>18763</v>
      </c>
      <c r="D7226" s="116" t="s">
        <v>16120</v>
      </c>
      <c r="E7226" s="130">
        <v>51.22</v>
      </c>
    </row>
    <row r="7227" spans="2:5" ht="50.1" customHeight="1">
      <c r="B7227" s="116">
        <v>953</v>
      </c>
      <c r="C7227" s="116" t="s">
        <v>18764</v>
      </c>
      <c r="D7227" s="116" t="s">
        <v>16120</v>
      </c>
      <c r="E7227" s="130">
        <v>46.61</v>
      </c>
    </row>
    <row r="7228" spans="2:5" ht="50.1" customHeight="1">
      <c r="B7228" s="116">
        <v>902</v>
      </c>
      <c r="C7228" s="116" t="s">
        <v>18765</v>
      </c>
      <c r="D7228" s="116" t="s">
        <v>16120</v>
      </c>
      <c r="E7228" s="130">
        <v>56.66</v>
      </c>
    </row>
    <row r="7229" spans="2:5" ht="50.1" customHeight="1">
      <c r="B7229" s="116">
        <v>927</v>
      </c>
      <c r="C7229" s="116" t="s">
        <v>18766</v>
      </c>
      <c r="D7229" s="116" t="s">
        <v>16120</v>
      </c>
      <c r="E7229" s="130">
        <v>54.92</v>
      </c>
    </row>
    <row r="7230" spans="2:5" ht="50.1" customHeight="1">
      <c r="B7230" s="116">
        <v>913</v>
      </c>
      <c r="C7230" s="116" t="s">
        <v>18767</v>
      </c>
      <c r="D7230" s="116" t="s">
        <v>16120</v>
      </c>
      <c r="E7230" s="130">
        <v>61.3</v>
      </c>
    </row>
    <row r="7231" spans="2:5" ht="50.1" customHeight="1">
      <c r="B7231" s="116">
        <v>903</v>
      </c>
      <c r="C7231" s="116" t="s">
        <v>18768</v>
      </c>
      <c r="D7231" s="116" t="s">
        <v>16120</v>
      </c>
      <c r="E7231" s="130">
        <v>69.38</v>
      </c>
    </row>
    <row r="7232" spans="2:5" ht="50.1" customHeight="1">
      <c r="B7232" s="116">
        <v>945</v>
      </c>
      <c r="C7232" s="116" t="s">
        <v>18769</v>
      </c>
      <c r="D7232" s="116" t="s">
        <v>16120</v>
      </c>
      <c r="E7232" s="130">
        <v>73.39</v>
      </c>
    </row>
    <row r="7233" spans="2:5" ht="50.1" customHeight="1">
      <c r="B7233" s="116">
        <v>914</v>
      </c>
      <c r="C7233" s="116" t="s">
        <v>18770</v>
      </c>
      <c r="D7233" s="116" t="s">
        <v>16120</v>
      </c>
      <c r="E7233" s="130">
        <v>75.180000000000007</v>
      </c>
    </row>
    <row r="7234" spans="2:5" ht="50.1" customHeight="1">
      <c r="B7234" s="116">
        <v>993</v>
      </c>
      <c r="C7234" s="116" t="s">
        <v>18771</v>
      </c>
      <c r="D7234" s="116" t="s">
        <v>16120</v>
      </c>
      <c r="E7234" s="130">
        <v>1.0900000000000001</v>
      </c>
    </row>
    <row r="7235" spans="2:5" ht="50.1" customHeight="1">
      <c r="B7235" s="116">
        <v>1020</v>
      </c>
      <c r="C7235" s="116" t="s">
        <v>18772</v>
      </c>
      <c r="D7235" s="116" t="s">
        <v>16120</v>
      </c>
      <c r="E7235" s="130">
        <v>4.74</v>
      </c>
    </row>
    <row r="7236" spans="2:5" ht="50.1" customHeight="1">
      <c r="B7236" s="116">
        <v>1017</v>
      </c>
      <c r="C7236" s="116" t="s">
        <v>18773</v>
      </c>
      <c r="D7236" s="116" t="s">
        <v>16120</v>
      </c>
      <c r="E7236" s="130">
        <v>52.09</v>
      </c>
    </row>
    <row r="7237" spans="2:5" ht="50.1" customHeight="1">
      <c r="B7237" s="116">
        <v>999</v>
      </c>
      <c r="C7237" s="116" t="s">
        <v>18774</v>
      </c>
      <c r="D7237" s="116" t="s">
        <v>16120</v>
      </c>
      <c r="E7237" s="130">
        <v>64.540000000000006</v>
      </c>
    </row>
    <row r="7238" spans="2:5" ht="50.1" customHeight="1">
      <c r="B7238" s="116">
        <v>995</v>
      </c>
      <c r="C7238" s="116" t="s">
        <v>18775</v>
      </c>
      <c r="D7238" s="116" t="s">
        <v>16120</v>
      </c>
      <c r="E7238" s="130">
        <v>7.27</v>
      </c>
    </row>
    <row r="7239" spans="2:5" ht="50.1" customHeight="1">
      <c r="B7239" s="116">
        <v>1000</v>
      </c>
      <c r="C7239" s="116" t="s">
        <v>18776</v>
      </c>
      <c r="D7239" s="116" t="s">
        <v>16120</v>
      </c>
      <c r="E7239" s="130">
        <v>79.12</v>
      </c>
    </row>
    <row r="7240" spans="2:5" ht="50.1" customHeight="1">
      <c r="B7240" s="116">
        <v>1022</v>
      </c>
      <c r="C7240" s="116" t="s">
        <v>18777</v>
      </c>
      <c r="D7240" s="116" t="s">
        <v>16120</v>
      </c>
      <c r="E7240" s="130">
        <v>1.51</v>
      </c>
    </row>
    <row r="7241" spans="2:5" ht="50.1" customHeight="1">
      <c r="B7241" s="116">
        <v>1015</v>
      </c>
      <c r="C7241" s="116" t="s">
        <v>18778</v>
      </c>
      <c r="D7241" s="116" t="s">
        <v>16120</v>
      </c>
      <c r="E7241" s="130">
        <v>104.18</v>
      </c>
    </row>
    <row r="7242" spans="2:5" ht="50.1" customHeight="1">
      <c r="B7242" s="116">
        <v>996</v>
      </c>
      <c r="C7242" s="116" t="s">
        <v>18779</v>
      </c>
      <c r="D7242" s="116" t="s">
        <v>16120</v>
      </c>
      <c r="E7242" s="130">
        <v>11.07</v>
      </c>
    </row>
    <row r="7243" spans="2:5" ht="50.1" customHeight="1">
      <c r="B7243" s="116">
        <v>1001</v>
      </c>
      <c r="C7243" s="116" t="s">
        <v>18780</v>
      </c>
      <c r="D7243" s="116" t="s">
        <v>16120</v>
      </c>
      <c r="E7243" s="130">
        <v>130.38</v>
      </c>
    </row>
    <row r="7244" spans="2:5" ht="50.1" customHeight="1">
      <c r="B7244" s="116">
        <v>1019</v>
      </c>
      <c r="C7244" s="116" t="s">
        <v>18781</v>
      </c>
      <c r="D7244" s="116" t="s">
        <v>16120</v>
      </c>
      <c r="E7244" s="130">
        <v>15.26</v>
      </c>
    </row>
    <row r="7245" spans="2:5" ht="50.1" customHeight="1">
      <c r="B7245" s="116">
        <v>1021</v>
      </c>
      <c r="C7245" s="116" t="s">
        <v>18782</v>
      </c>
      <c r="D7245" s="116" t="s">
        <v>16120</v>
      </c>
      <c r="E7245" s="130">
        <v>2.16</v>
      </c>
    </row>
    <row r="7246" spans="2:5" ht="50.1" customHeight="1">
      <c r="B7246" s="116">
        <v>39249</v>
      </c>
      <c r="C7246" s="116" t="s">
        <v>18783</v>
      </c>
      <c r="D7246" s="116" t="s">
        <v>16120</v>
      </c>
      <c r="E7246" s="130">
        <v>170.08</v>
      </c>
    </row>
    <row r="7247" spans="2:5" ht="50.1" customHeight="1">
      <c r="B7247" s="116">
        <v>1018</v>
      </c>
      <c r="C7247" s="116" t="s">
        <v>18784</v>
      </c>
      <c r="D7247" s="116" t="s">
        <v>16120</v>
      </c>
      <c r="E7247" s="130">
        <v>21.74</v>
      </c>
    </row>
    <row r="7248" spans="2:5" ht="50.1" customHeight="1">
      <c r="B7248" s="116">
        <v>39250</v>
      </c>
      <c r="C7248" s="116" t="s">
        <v>18785</v>
      </c>
      <c r="D7248" s="116" t="s">
        <v>16120</v>
      </c>
      <c r="E7248" s="130">
        <v>218.49</v>
      </c>
    </row>
    <row r="7249" spans="2:5" ht="50.1" customHeight="1">
      <c r="B7249" s="116">
        <v>994</v>
      </c>
      <c r="C7249" s="116" t="s">
        <v>18786</v>
      </c>
      <c r="D7249" s="116" t="s">
        <v>16120</v>
      </c>
      <c r="E7249" s="130">
        <v>2.96</v>
      </c>
    </row>
    <row r="7250" spans="2:5" ht="50.1" customHeight="1">
      <c r="B7250" s="116">
        <v>977</v>
      </c>
      <c r="C7250" s="116" t="s">
        <v>18787</v>
      </c>
      <c r="D7250" s="116" t="s">
        <v>16120</v>
      </c>
      <c r="E7250" s="130">
        <v>30.12</v>
      </c>
    </row>
    <row r="7251" spans="2:5" ht="50.1" customHeight="1">
      <c r="B7251" s="116">
        <v>998</v>
      </c>
      <c r="C7251" s="116" t="s">
        <v>18788</v>
      </c>
      <c r="D7251" s="116" t="s">
        <v>16120</v>
      </c>
      <c r="E7251" s="130">
        <v>40.01</v>
      </c>
    </row>
    <row r="7252" spans="2:5" ht="50.1" customHeight="1">
      <c r="B7252" s="116">
        <v>39251</v>
      </c>
      <c r="C7252" s="116" t="s">
        <v>18789</v>
      </c>
      <c r="D7252" s="116" t="s">
        <v>16120</v>
      </c>
      <c r="E7252" s="130">
        <v>0.28999999999999998</v>
      </c>
    </row>
    <row r="7253" spans="2:5" ht="50.1" customHeight="1">
      <c r="B7253" s="116">
        <v>1011</v>
      </c>
      <c r="C7253" s="116" t="s">
        <v>18790</v>
      </c>
      <c r="D7253" s="116" t="s">
        <v>16120</v>
      </c>
      <c r="E7253" s="130">
        <v>0.4</v>
      </c>
    </row>
    <row r="7254" spans="2:5" ht="50.1" customHeight="1">
      <c r="B7254" s="116">
        <v>39252</v>
      </c>
      <c r="C7254" s="116" t="s">
        <v>18791</v>
      </c>
      <c r="D7254" s="116" t="s">
        <v>16120</v>
      </c>
      <c r="E7254" s="130">
        <v>0.48</v>
      </c>
    </row>
    <row r="7255" spans="2:5" ht="50.1" customHeight="1">
      <c r="B7255" s="116">
        <v>1013</v>
      </c>
      <c r="C7255" s="116" t="s">
        <v>18792</v>
      </c>
      <c r="D7255" s="116" t="s">
        <v>16120</v>
      </c>
      <c r="E7255" s="130">
        <v>0.64</v>
      </c>
    </row>
    <row r="7256" spans="2:5" ht="50.1" customHeight="1">
      <c r="B7256" s="116">
        <v>980</v>
      </c>
      <c r="C7256" s="116" t="s">
        <v>18793</v>
      </c>
      <c r="D7256" s="116" t="s">
        <v>16120</v>
      </c>
      <c r="E7256" s="130">
        <v>4.34</v>
      </c>
    </row>
    <row r="7257" spans="2:5" ht="50.1" customHeight="1">
      <c r="B7257" s="116">
        <v>39237</v>
      </c>
      <c r="C7257" s="116" t="s">
        <v>18794</v>
      </c>
      <c r="D7257" s="116" t="s">
        <v>16120</v>
      </c>
      <c r="E7257" s="130">
        <v>51.54</v>
      </c>
    </row>
    <row r="7258" spans="2:5" ht="50.1" customHeight="1">
      <c r="B7258" s="116">
        <v>39238</v>
      </c>
      <c r="C7258" s="116" t="s">
        <v>18795</v>
      </c>
      <c r="D7258" s="116" t="s">
        <v>16120</v>
      </c>
      <c r="E7258" s="130">
        <v>64.349999999999994</v>
      </c>
    </row>
    <row r="7259" spans="2:5" ht="50.1" customHeight="1">
      <c r="B7259" s="116">
        <v>979</v>
      </c>
      <c r="C7259" s="116" t="s">
        <v>18796</v>
      </c>
      <c r="D7259" s="116" t="s">
        <v>16120</v>
      </c>
      <c r="E7259" s="130">
        <v>6.7</v>
      </c>
    </row>
    <row r="7260" spans="2:5" ht="50.1" customHeight="1">
      <c r="B7260" s="116">
        <v>39239</v>
      </c>
      <c r="C7260" s="116" t="s">
        <v>18797</v>
      </c>
      <c r="D7260" s="116" t="s">
        <v>16120</v>
      </c>
      <c r="E7260" s="130">
        <v>78.319999999999993</v>
      </c>
    </row>
    <row r="7261" spans="2:5" ht="50.1" customHeight="1">
      <c r="B7261" s="116">
        <v>1014</v>
      </c>
      <c r="C7261" s="116" t="s">
        <v>18798</v>
      </c>
      <c r="D7261" s="116" t="s">
        <v>16120</v>
      </c>
      <c r="E7261" s="130">
        <v>1.01</v>
      </c>
    </row>
    <row r="7262" spans="2:5" ht="50.1" customHeight="1">
      <c r="B7262" s="116">
        <v>39240</v>
      </c>
      <c r="C7262" s="116" t="s">
        <v>18799</v>
      </c>
      <c r="D7262" s="116" t="s">
        <v>16120</v>
      </c>
      <c r="E7262" s="130">
        <v>103.51</v>
      </c>
    </row>
    <row r="7263" spans="2:5" ht="50.1" customHeight="1">
      <c r="B7263" s="116">
        <v>39232</v>
      </c>
      <c r="C7263" s="116" t="s">
        <v>18800</v>
      </c>
      <c r="D7263" s="116" t="s">
        <v>16120</v>
      </c>
      <c r="E7263" s="130">
        <v>10.75</v>
      </c>
    </row>
    <row r="7264" spans="2:5" ht="50.1" customHeight="1">
      <c r="B7264" s="116">
        <v>39233</v>
      </c>
      <c r="C7264" s="116" t="s">
        <v>18801</v>
      </c>
      <c r="D7264" s="116" t="s">
        <v>16120</v>
      </c>
      <c r="E7264" s="130">
        <v>14.78</v>
      </c>
    </row>
    <row r="7265" spans="2:5" ht="50.1" customHeight="1">
      <c r="B7265" s="116">
        <v>981</v>
      </c>
      <c r="C7265" s="116" t="s">
        <v>18802</v>
      </c>
      <c r="D7265" s="116" t="s">
        <v>16120</v>
      </c>
      <c r="E7265" s="130">
        <v>1.81</v>
      </c>
    </row>
    <row r="7266" spans="2:5" ht="50.1" customHeight="1">
      <c r="B7266" s="116">
        <v>39234</v>
      </c>
      <c r="C7266" s="116" t="s">
        <v>18803</v>
      </c>
      <c r="D7266" s="116" t="s">
        <v>16120</v>
      </c>
      <c r="E7266" s="130">
        <v>21.69</v>
      </c>
    </row>
    <row r="7267" spans="2:5" ht="50.1" customHeight="1">
      <c r="B7267" s="116">
        <v>982</v>
      </c>
      <c r="C7267" s="116" t="s">
        <v>18804</v>
      </c>
      <c r="D7267" s="116" t="s">
        <v>16120</v>
      </c>
      <c r="E7267" s="130">
        <v>2.54</v>
      </c>
    </row>
    <row r="7268" spans="2:5" ht="50.1" customHeight="1">
      <c r="B7268" s="116">
        <v>39235</v>
      </c>
      <c r="C7268" s="116" t="s">
        <v>18805</v>
      </c>
      <c r="D7268" s="116" t="s">
        <v>16120</v>
      </c>
      <c r="E7268" s="130">
        <v>30.5</v>
      </c>
    </row>
    <row r="7269" spans="2:5" ht="50.1" customHeight="1">
      <c r="B7269" s="116">
        <v>39236</v>
      </c>
      <c r="C7269" s="116" t="s">
        <v>18806</v>
      </c>
      <c r="D7269" s="116" t="s">
        <v>16120</v>
      </c>
      <c r="E7269" s="130">
        <v>39.99</v>
      </c>
    </row>
    <row r="7270" spans="2:5" ht="50.1" customHeight="1">
      <c r="B7270" s="116">
        <v>876</v>
      </c>
      <c r="C7270" s="116" t="s">
        <v>18807</v>
      </c>
      <c r="D7270" s="116" t="s">
        <v>16120</v>
      </c>
      <c r="E7270" s="130">
        <v>103.22</v>
      </c>
    </row>
    <row r="7271" spans="2:5" ht="50.1" customHeight="1">
      <c r="B7271" s="116">
        <v>877</v>
      </c>
      <c r="C7271" s="116" t="s">
        <v>18808</v>
      </c>
      <c r="D7271" s="116" t="s">
        <v>16120</v>
      </c>
      <c r="E7271" s="130">
        <v>121.35</v>
      </c>
    </row>
    <row r="7272" spans="2:5" ht="50.1" customHeight="1">
      <c r="B7272" s="116">
        <v>882</v>
      </c>
      <c r="C7272" s="116" t="s">
        <v>18809</v>
      </c>
      <c r="D7272" s="116" t="s">
        <v>16120</v>
      </c>
      <c r="E7272" s="130">
        <v>132.22999999999999</v>
      </c>
    </row>
    <row r="7273" spans="2:5" ht="50.1" customHeight="1">
      <c r="B7273" s="116">
        <v>878</v>
      </c>
      <c r="C7273" s="116" t="s">
        <v>18810</v>
      </c>
      <c r="D7273" s="116" t="s">
        <v>16120</v>
      </c>
      <c r="E7273" s="130">
        <v>164.39</v>
      </c>
    </row>
    <row r="7274" spans="2:5" ht="50.1" customHeight="1">
      <c r="B7274" s="116">
        <v>879</v>
      </c>
      <c r="C7274" s="116" t="s">
        <v>18811</v>
      </c>
      <c r="D7274" s="116" t="s">
        <v>16120</v>
      </c>
      <c r="E7274" s="130">
        <v>193.77</v>
      </c>
    </row>
    <row r="7275" spans="2:5" ht="50.1" customHeight="1">
      <c r="B7275" s="116">
        <v>880</v>
      </c>
      <c r="C7275" s="116" t="s">
        <v>18812</v>
      </c>
      <c r="D7275" s="116" t="s">
        <v>16120</v>
      </c>
      <c r="E7275" s="130">
        <v>227.99</v>
      </c>
    </row>
    <row r="7276" spans="2:5" ht="50.1" customHeight="1">
      <c r="B7276" s="116">
        <v>873</v>
      </c>
      <c r="C7276" s="116" t="s">
        <v>18813</v>
      </c>
      <c r="D7276" s="116" t="s">
        <v>16120</v>
      </c>
      <c r="E7276" s="130">
        <v>69.319999999999993</v>
      </c>
    </row>
    <row r="7277" spans="2:5" ht="50.1" customHeight="1">
      <c r="B7277" s="116">
        <v>881</v>
      </c>
      <c r="C7277" s="116" t="s">
        <v>18814</v>
      </c>
      <c r="D7277" s="116" t="s">
        <v>16120</v>
      </c>
      <c r="E7277" s="130">
        <v>311.62</v>
      </c>
    </row>
    <row r="7278" spans="2:5" ht="50.1" customHeight="1">
      <c r="B7278" s="116">
        <v>874</v>
      </c>
      <c r="C7278" s="116" t="s">
        <v>18815</v>
      </c>
      <c r="D7278" s="116" t="s">
        <v>16120</v>
      </c>
      <c r="E7278" s="130">
        <v>82.27</v>
      </c>
    </row>
    <row r="7279" spans="2:5" ht="50.1" customHeight="1">
      <c r="B7279" s="116">
        <v>875</v>
      </c>
      <c r="C7279" s="116" t="s">
        <v>18816</v>
      </c>
      <c r="D7279" s="116" t="s">
        <v>16120</v>
      </c>
      <c r="E7279" s="130">
        <v>98.15</v>
      </c>
    </row>
    <row r="7280" spans="2:5" ht="50.1" customHeight="1">
      <c r="B7280" s="116">
        <v>983</v>
      </c>
      <c r="C7280" s="116" t="s">
        <v>18817</v>
      </c>
      <c r="D7280" s="116" t="s">
        <v>16120</v>
      </c>
      <c r="E7280" s="130">
        <v>0.61</v>
      </c>
    </row>
    <row r="7281" spans="2:5" ht="50.1" customHeight="1">
      <c r="B7281" s="116">
        <v>985</v>
      </c>
      <c r="C7281" s="116" t="s">
        <v>18818</v>
      </c>
      <c r="D7281" s="116" t="s">
        <v>16120</v>
      </c>
      <c r="E7281" s="130">
        <v>4.6100000000000003</v>
      </c>
    </row>
    <row r="7282" spans="2:5" ht="50.1" customHeight="1">
      <c r="B7282" s="116">
        <v>990</v>
      </c>
      <c r="C7282" s="116" t="s">
        <v>18819</v>
      </c>
      <c r="D7282" s="116" t="s">
        <v>16120</v>
      </c>
      <c r="E7282" s="130">
        <v>63.1</v>
      </c>
    </row>
    <row r="7283" spans="2:5" ht="50.1" customHeight="1">
      <c r="B7283" s="116">
        <v>39241</v>
      </c>
      <c r="C7283" s="116" t="s">
        <v>18820</v>
      </c>
      <c r="D7283" s="116" t="s">
        <v>16120</v>
      </c>
      <c r="E7283" s="130">
        <v>7.21</v>
      </c>
    </row>
    <row r="7284" spans="2:5" ht="50.1" customHeight="1">
      <c r="B7284" s="116">
        <v>1005</v>
      </c>
      <c r="C7284" s="116" t="s">
        <v>18821</v>
      </c>
      <c r="D7284" s="116" t="s">
        <v>16120</v>
      </c>
      <c r="E7284" s="130">
        <v>77.45</v>
      </c>
    </row>
    <row r="7285" spans="2:5" ht="50.1" customHeight="1">
      <c r="B7285" s="116">
        <v>984</v>
      </c>
      <c r="C7285" s="116" t="s">
        <v>18822</v>
      </c>
      <c r="D7285" s="116" t="s">
        <v>16120</v>
      </c>
      <c r="E7285" s="130">
        <v>1.59</v>
      </c>
    </row>
    <row r="7286" spans="2:5" ht="50.1" customHeight="1">
      <c r="B7286" s="116">
        <v>991</v>
      </c>
      <c r="C7286" s="116" t="s">
        <v>18823</v>
      </c>
      <c r="D7286" s="116" t="s">
        <v>16120</v>
      </c>
      <c r="E7286" s="130">
        <v>102.33</v>
      </c>
    </row>
    <row r="7287" spans="2:5" ht="50.1" customHeight="1">
      <c r="B7287" s="116">
        <v>986</v>
      </c>
      <c r="C7287" s="116" t="s">
        <v>18824</v>
      </c>
      <c r="D7287" s="116" t="s">
        <v>16120</v>
      </c>
      <c r="E7287" s="130">
        <v>11.02</v>
      </c>
    </row>
    <row r="7288" spans="2:5" ht="50.1" customHeight="1">
      <c r="B7288" s="116">
        <v>1024</v>
      </c>
      <c r="C7288" s="116" t="s">
        <v>18825</v>
      </c>
      <c r="D7288" s="116" t="s">
        <v>16120</v>
      </c>
      <c r="E7288" s="130">
        <v>126.66</v>
      </c>
    </row>
    <row r="7289" spans="2:5" ht="50.1" customHeight="1">
      <c r="B7289" s="116">
        <v>987</v>
      </c>
      <c r="C7289" s="116" t="s">
        <v>18826</v>
      </c>
      <c r="D7289" s="116" t="s">
        <v>16120</v>
      </c>
      <c r="E7289" s="130">
        <v>14.98</v>
      </c>
    </row>
    <row r="7290" spans="2:5" ht="50.1" customHeight="1">
      <c r="B7290" s="116">
        <v>1003</v>
      </c>
      <c r="C7290" s="116" t="s">
        <v>18827</v>
      </c>
      <c r="D7290" s="116" t="s">
        <v>16120</v>
      </c>
      <c r="E7290" s="130">
        <v>2.33</v>
      </c>
    </row>
    <row r="7291" spans="2:5" ht="50.1" customHeight="1">
      <c r="B7291" s="116">
        <v>992</v>
      </c>
      <c r="C7291" s="116" t="s">
        <v>18828</v>
      </c>
      <c r="D7291" s="116" t="s">
        <v>16120</v>
      </c>
      <c r="E7291" s="130">
        <v>163.87</v>
      </c>
    </row>
    <row r="7292" spans="2:5" ht="50.1" customHeight="1">
      <c r="B7292" s="116">
        <v>1007</v>
      </c>
      <c r="C7292" s="116" t="s">
        <v>18829</v>
      </c>
      <c r="D7292" s="116" t="s">
        <v>16120</v>
      </c>
      <c r="E7292" s="130">
        <v>21.25</v>
      </c>
    </row>
    <row r="7293" spans="2:5" ht="50.1" customHeight="1">
      <c r="B7293" s="116">
        <v>39242</v>
      </c>
      <c r="C7293" s="116" t="s">
        <v>18830</v>
      </c>
      <c r="D7293" s="116" t="s">
        <v>16120</v>
      </c>
      <c r="E7293" s="130">
        <v>203.04</v>
      </c>
    </row>
    <row r="7294" spans="2:5" ht="50.1" customHeight="1">
      <c r="B7294" s="116">
        <v>1008</v>
      </c>
      <c r="C7294" s="116" t="s">
        <v>18831</v>
      </c>
      <c r="D7294" s="116" t="s">
        <v>16120</v>
      </c>
      <c r="E7294" s="130">
        <v>2.64</v>
      </c>
    </row>
    <row r="7295" spans="2:5" ht="50.1" customHeight="1">
      <c r="B7295" s="116">
        <v>988</v>
      </c>
      <c r="C7295" s="116" t="s">
        <v>18832</v>
      </c>
      <c r="D7295" s="116" t="s">
        <v>16120</v>
      </c>
      <c r="E7295" s="130">
        <v>29.35</v>
      </c>
    </row>
    <row r="7296" spans="2:5" ht="50.1" customHeight="1">
      <c r="B7296" s="116">
        <v>989</v>
      </c>
      <c r="C7296" s="116" t="s">
        <v>18833</v>
      </c>
      <c r="D7296" s="116" t="s">
        <v>16120</v>
      </c>
      <c r="E7296" s="130">
        <v>39.76</v>
      </c>
    </row>
    <row r="7297" spans="2:5" ht="50.1" customHeight="1">
      <c r="B7297" s="116">
        <v>39598</v>
      </c>
      <c r="C7297" s="116" t="s">
        <v>18834</v>
      </c>
      <c r="D7297" s="116" t="s">
        <v>16120</v>
      </c>
      <c r="E7297" s="130">
        <v>1</v>
      </c>
    </row>
    <row r="7298" spans="2:5" ht="50.1" customHeight="1">
      <c r="B7298" s="116">
        <v>39599</v>
      </c>
      <c r="C7298" s="116" t="s">
        <v>18835</v>
      </c>
      <c r="D7298" s="116" t="s">
        <v>16120</v>
      </c>
      <c r="E7298" s="130">
        <v>1.51</v>
      </c>
    </row>
    <row r="7299" spans="2:5" ht="50.1" customHeight="1">
      <c r="B7299" s="116">
        <v>34602</v>
      </c>
      <c r="C7299" s="116" t="s">
        <v>18836</v>
      </c>
      <c r="D7299" s="116" t="s">
        <v>16120</v>
      </c>
      <c r="E7299" s="130">
        <v>2.09</v>
      </c>
    </row>
    <row r="7300" spans="2:5" ht="50.1" customHeight="1">
      <c r="B7300" s="116">
        <v>34603</v>
      </c>
      <c r="C7300" s="116" t="s">
        <v>18837</v>
      </c>
      <c r="D7300" s="116" t="s">
        <v>16120</v>
      </c>
      <c r="E7300" s="130">
        <v>10.06</v>
      </c>
    </row>
    <row r="7301" spans="2:5" ht="50.1" customHeight="1">
      <c r="B7301" s="116">
        <v>34607</v>
      </c>
      <c r="C7301" s="116" t="s">
        <v>18838</v>
      </c>
      <c r="D7301" s="116" t="s">
        <v>16120</v>
      </c>
      <c r="E7301" s="130">
        <v>4.4800000000000004</v>
      </c>
    </row>
    <row r="7302" spans="2:5" ht="50.1" customHeight="1">
      <c r="B7302" s="116">
        <v>34609</v>
      </c>
      <c r="C7302" s="116" t="s">
        <v>18839</v>
      </c>
      <c r="D7302" s="116" t="s">
        <v>16120</v>
      </c>
      <c r="E7302" s="130">
        <v>6.73</v>
      </c>
    </row>
    <row r="7303" spans="2:5" ht="50.1" customHeight="1">
      <c r="B7303" s="116">
        <v>34618</v>
      </c>
      <c r="C7303" s="116" t="s">
        <v>18840</v>
      </c>
      <c r="D7303" s="116" t="s">
        <v>16120</v>
      </c>
      <c r="E7303" s="130">
        <v>2.77</v>
      </c>
    </row>
    <row r="7304" spans="2:5" ht="50.1" customHeight="1">
      <c r="B7304" s="116">
        <v>34620</v>
      </c>
      <c r="C7304" s="116" t="s">
        <v>18841</v>
      </c>
      <c r="D7304" s="116" t="s">
        <v>16120</v>
      </c>
      <c r="E7304" s="130">
        <v>13.88</v>
      </c>
    </row>
    <row r="7305" spans="2:5" ht="50.1" customHeight="1">
      <c r="B7305" s="116">
        <v>34621</v>
      </c>
      <c r="C7305" s="116" t="s">
        <v>18842</v>
      </c>
      <c r="D7305" s="116" t="s">
        <v>16120</v>
      </c>
      <c r="E7305" s="130">
        <v>6.44</v>
      </c>
    </row>
    <row r="7306" spans="2:5" ht="50.1" customHeight="1">
      <c r="B7306" s="116">
        <v>34622</v>
      </c>
      <c r="C7306" s="116" t="s">
        <v>18843</v>
      </c>
      <c r="D7306" s="116" t="s">
        <v>16120</v>
      </c>
      <c r="E7306" s="130">
        <v>9.1199999999999992</v>
      </c>
    </row>
    <row r="7307" spans="2:5" ht="50.1" customHeight="1">
      <c r="B7307" s="116">
        <v>34624</v>
      </c>
      <c r="C7307" s="116" t="s">
        <v>18844</v>
      </c>
      <c r="D7307" s="116" t="s">
        <v>16120</v>
      </c>
      <c r="E7307" s="130">
        <v>3.54</v>
      </c>
    </row>
    <row r="7308" spans="2:5" ht="50.1" customHeight="1">
      <c r="B7308" s="116">
        <v>34626</v>
      </c>
      <c r="C7308" s="116" t="s">
        <v>18845</v>
      </c>
      <c r="D7308" s="116" t="s">
        <v>16120</v>
      </c>
      <c r="E7308" s="130">
        <v>19.079999999999998</v>
      </c>
    </row>
    <row r="7309" spans="2:5" ht="50.1" customHeight="1">
      <c r="B7309" s="116">
        <v>34627</v>
      </c>
      <c r="C7309" s="116" t="s">
        <v>18846</v>
      </c>
      <c r="D7309" s="116" t="s">
        <v>16120</v>
      </c>
      <c r="E7309" s="130">
        <v>8.2200000000000006</v>
      </c>
    </row>
    <row r="7310" spans="2:5" ht="50.1" customHeight="1">
      <c r="B7310" s="116">
        <v>34629</v>
      </c>
      <c r="C7310" s="116" t="s">
        <v>18847</v>
      </c>
      <c r="D7310" s="116" t="s">
        <v>16120</v>
      </c>
      <c r="E7310" s="130">
        <v>12.04</v>
      </c>
    </row>
    <row r="7311" spans="2:5" ht="50.1" customHeight="1">
      <c r="B7311" s="116">
        <v>39257</v>
      </c>
      <c r="C7311" s="116" t="s">
        <v>18848</v>
      </c>
      <c r="D7311" s="116" t="s">
        <v>16120</v>
      </c>
      <c r="E7311" s="130">
        <v>2.77</v>
      </c>
    </row>
    <row r="7312" spans="2:5" ht="50.1" customHeight="1">
      <c r="B7312" s="116">
        <v>39261</v>
      </c>
      <c r="C7312" s="116" t="s">
        <v>18849</v>
      </c>
      <c r="D7312" s="116" t="s">
        <v>16120</v>
      </c>
      <c r="E7312" s="130">
        <v>14.79</v>
      </c>
    </row>
    <row r="7313" spans="2:5" ht="50.1" customHeight="1">
      <c r="B7313" s="116">
        <v>39268</v>
      </c>
      <c r="C7313" s="116" t="s">
        <v>18850</v>
      </c>
      <c r="D7313" s="116" t="s">
        <v>16120</v>
      </c>
      <c r="E7313" s="130">
        <v>170.66</v>
      </c>
    </row>
    <row r="7314" spans="2:5" ht="50.1" customHeight="1">
      <c r="B7314" s="116">
        <v>39262</v>
      </c>
      <c r="C7314" s="116" t="s">
        <v>18851</v>
      </c>
      <c r="D7314" s="116" t="s">
        <v>16120</v>
      </c>
      <c r="E7314" s="130">
        <v>23.13</v>
      </c>
    </row>
    <row r="7315" spans="2:5" ht="50.1" customHeight="1">
      <c r="B7315" s="116">
        <v>39258</v>
      </c>
      <c r="C7315" s="116" t="s">
        <v>18852</v>
      </c>
      <c r="D7315" s="116" t="s">
        <v>16120</v>
      </c>
      <c r="E7315" s="130">
        <v>4.1100000000000003</v>
      </c>
    </row>
    <row r="7316" spans="2:5" ht="50.1" customHeight="1">
      <c r="B7316" s="116">
        <v>39263</v>
      </c>
      <c r="C7316" s="116" t="s">
        <v>18853</v>
      </c>
      <c r="D7316" s="116" t="s">
        <v>16120</v>
      </c>
      <c r="E7316" s="130">
        <v>35.78</v>
      </c>
    </row>
    <row r="7317" spans="2:5" ht="50.1" customHeight="1">
      <c r="B7317" s="116">
        <v>39264</v>
      </c>
      <c r="C7317" s="116" t="s">
        <v>18854</v>
      </c>
      <c r="D7317" s="116" t="s">
        <v>16120</v>
      </c>
      <c r="E7317" s="130">
        <v>48.45</v>
      </c>
    </row>
    <row r="7318" spans="2:5" ht="50.1" customHeight="1">
      <c r="B7318" s="116">
        <v>39259</v>
      </c>
      <c r="C7318" s="116" t="s">
        <v>18855</v>
      </c>
      <c r="D7318" s="116" t="s">
        <v>16120</v>
      </c>
      <c r="E7318" s="130">
        <v>6.26</v>
      </c>
    </row>
    <row r="7319" spans="2:5" ht="50.1" customHeight="1">
      <c r="B7319" s="116">
        <v>39265</v>
      </c>
      <c r="C7319" s="116" t="s">
        <v>18856</v>
      </c>
      <c r="D7319" s="116" t="s">
        <v>16120</v>
      </c>
      <c r="E7319" s="130">
        <v>71.38</v>
      </c>
    </row>
    <row r="7320" spans="2:5" ht="50.1" customHeight="1">
      <c r="B7320" s="116">
        <v>39260</v>
      </c>
      <c r="C7320" s="116" t="s">
        <v>18857</v>
      </c>
      <c r="D7320" s="116" t="s">
        <v>16120</v>
      </c>
      <c r="E7320" s="130">
        <v>8.92</v>
      </c>
    </row>
    <row r="7321" spans="2:5" ht="50.1" customHeight="1">
      <c r="B7321" s="116">
        <v>39266</v>
      </c>
      <c r="C7321" s="116" t="s">
        <v>18858</v>
      </c>
      <c r="D7321" s="116" t="s">
        <v>16120</v>
      </c>
      <c r="E7321" s="130">
        <v>100.15</v>
      </c>
    </row>
    <row r="7322" spans="2:5" ht="50.1" customHeight="1">
      <c r="B7322" s="116">
        <v>39267</v>
      </c>
      <c r="C7322" s="116" t="s">
        <v>18859</v>
      </c>
      <c r="D7322" s="116" t="s">
        <v>16120</v>
      </c>
      <c r="E7322" s="130">
        <v>131.28</v>
      </c>
    </row>
    <row r="7323" spans="2:5" ht="50.1" customHeight="1">
      <c r="B7323" s="116">
        <v>11901</v>
      </c>
      <c r="C7323" s="116" t="s">
        <v>18860</v>
      </c>
      <c r="D7323" s="116" t="s">
        <v>16120</v>
      </c>
      <c r="E7323" s="130">
        <v>0.34</v>
      </c>
    </row>
    <row r="7324" spans="2:5" ht="50.1" customHeight="1">
      <c r="B7324" s="116">
        <v>11902</v>
      </c>
      <c r="C7324" s="116" t="s">
        <v>18861</v>
      </c>
      <c r="D7324" s="116" t="s">
        <v>16120</v>
      </c>
      <c r="E7324" s="130">
        <v>0.59</v>
      </c>
    </row>
    <row r="7325" spans="2:5" ht="50.1" customHeight="1">
      <c r="B7325" s="116">
        <v>11903</v>
      </c>
      <c r="C7325" s="116" t="s">
        <v>18862</v>
      </c>
      <c r="D7325" s="116" t="s">
        <v>16120</v>
      </c>
      <c r="E7325" s="130">
        <v>0.91</v>
      </c>
    </row>
    <row r="7326" spans="2:5" ht="50.1" customHeight="1">
      <c r="B7326" s="116">
        <v>11904</v>
      </c>
      <c r="C7326" s="116" t="s">
        <v>18863</v>
      </c>
      <c r="D7326" s="116" t="s">
        <v>16120</v>
      </c>
      <c r="E7326" s="130">
        <v>1.1599999999999999</v>
      </c>
    </row>
    <row r="7327" spans="2:5" ht="50.1" customHeight="1">
      <c r="B7327" s="116">
        <v>11905</v>
      </c>
      <c r="C7327" s="116" t="s">
        <v>18864</v>
      </c>
      <c r="D7327" s="116" t="s">
        <v>16120</v>
      </c>
      <c r="E7327" s="130">
        <v>1.56</v>
      </c>
    </row>
    <row r="7328" spans="2:5" ht="50.1" customHeight="1">
      <c r="B7328" s="116">
        <v>11906</v>
      </c>
      <c r="C7328" s="116" t="s">
        <v>18865</v>
      </c>
      <c r="D7328" s="116" t="s">
        <v>16120</v>
      </c>
      <c r="E7328" s="130">
        <v>1.8</v>
      </c>
    </row>
    <row r="7329" spans="2:5" ht="50.1" customHeight="1">
      <c r="B7329" s="116">
        <v>11919</v>
      </c>
      <c r="C7329" s="116" t="s">
        <v>18866</v>
      </c>
      <c r="D7329" s="116" t="s">
        <v>16120</v>
      </c>
      <c r="E7329" s="130">
        <v>3.54</v>
      </c>
    </row>
    <row r="7330" spans="2:5" ht="50.1" customHeight="1">
      <c r="B7330" s="116">
        <v>11920</v>
      </c>
      <c r="C7330" s="116" t="s">
        <v>18867</v>
      </c>
      <c r="D7330" s="116" t="s">
        <v>16120</v>
      </c>
      <c r="E7330" s="130">
        <v>6.86</v>
      </c>
    </row>
    <row r="7331" spans="2:5" ht="50.1" customHeight="1">
      <c r="B7331" s="116">
        <v>11924</v>
      </c>
      <c r="C7331" s="116" t="s">
        <v>18868</v>
      </c>
      <c r="D7331" s="116" t="s">
        <v>16120</v>
      </c>
      <c r="E7331" s="130">
        <v>66.72</v>
      </c>
    </row>
    <row r="7332" spans="2:5" ht="50.1" customHeight="1">
      <c r="B7332" s="116">
        <v>11921</v>
      </c>
      <c r="C7332" s="116" t="s">
        <v>18869</v>
      </c>
      <c r="D7332" s="116" t="s">
        <v>16120</v>
      </c>
      <c r="E7332" s="130">
        <v>9.34</v>
      </c>
    </row>
    <row r="7333" spans="2:5" ht="50.1" customHeight="1">
      <c r="B7333" s="116">
        <v>11922</v>
      </c>
      <c r="C7333" s="116" t="s">
        <v>18870</v>
      </c>
      <c r="D7333" s="116" t="s">
        <v>16120</v>
      </c>
      <c r="E7333" s="130">
        <v>16.579999999999998</v>
      </c>
    </row>
    <row r="7334" spans="2:5" ht="50.1" customHeight="1">
      <c r="B7334" s="116">
        <v>11923</v>
      </c>
      <c r="C7334" s="116" t="s">
        <v>18871</v>
      </c>
      <c r="D7334" s="116" t="s">
        <v>16120</v>
      </c>
      <c r="E7334" s="130">
        <v>27.08</v>
      </c>
    </row>
    <row r="7335" spans="2:5" ht="50.1" customHeight="1">
      <c r="B7335" s="116">
        <v>11916</v>
      </c>
      <c r="C7335" s="116" t="s">
        <v>18872</v>
      </c>
      <c r="D7335" s="116" t="s">
        <v>16120</v>
      </c>
      <c r="E7335" s="130">
        <v>4.59</v>
      </c>
    </row>
    <row r="7336" spans="2:5" ht="50.1" customHeight="1">
      <c r="B7336" s="116">
        <v>11914</v>
      </c>
      <c r="C7336" s="116" t="s">
        <v>18873</v>
      </c>
      <c r="D7336" s="116" t="s">
        <v>16120</v>
      </c>
      <c r="E7336" s="130">
        <v>33.369999999999997</v>
      </c>
    </row>
    <row r="7337" spans="2:5" ht="50.1" customHeight="1">
      <c r="B7337" s="116">
        <v>11917</v>
      </c>
      <c r="C7337" s="116" t="s">
        <v>18874</v>
      </c>
      <c r="D7337" s="116" t="s">
        <v>16120</v>
      </c>
      <c r="E7337" s="130">
        <v>8</v>
      </c>
    </row>
    <row r="7338" spans="2:5" ht="50.1" customHeight="1">
      <c r="B7338" s="116">
        <v>11918</v>
      </c>
      <c r="C7338" s="116" t="s">
        <v>18875</v>
      </c>
      <c r="D7338" s="116" t="s">
        <v>16120</v>
      </c>
      <c r="E7338" s="130">
        <v>10.85</v>
      </c>
    </row>
    <row r="7339" spans="2:5" ht="50.1" customHeight="1">
      <c r="B7339" s="116">
        <v>37734</v>
      </c>
      <c r="C7339" s="116" t="s">
        <v>18876</v>
      </c>
      <c r="D7339" s="116" t="s">
        <v>16119</v>
      </c>
      <c r="E7339" s="130">
        <v>38783.49</v>
      </c>
    </row>
    <row r="7340" spans="2:5" ht="50.1" customHeight="1">
      <c r="B7340" s="116">
        <v>42251</v>
      </c>
      <c r="C7340" s="116" t="s">
        <v>18877</v>
      </c>
      <c r="D7340" s="116" t="s">
        <v>16119</v>
      </c>
      <c r="E7340" s="130">
        <v>44041.02</v>
      </c>
    </row>
    <row r="7341" spans="2:5" ht="50.1" customHeight="1">
      <c r="B7341" s="116">
        <v>37733</v>
      </c>
      <c r="C7341" s="116" t="s">
        <v>18878</v>
      </c>
      <c r="D7341" s="116" t="s">
        <v>16119</v>
      </c>
      <c r="E7341" s="130">
        <v>29079.72</v>
      </c>
    </row>
    <row r="7342" spans="2:5" ht="50.1" customHeight="1">
      <c r="B7342" s="116">
        <v>37735</v>
      </c>
      <c r="C7342" s="116" t="s">
        <v>18879</v>
      </c>
      <c r="D7342" s="116" t="s">
        <v>16119</v>
      </c>
      <c r="E7342" s="130">
        <v>35041.06</v>
      </c>
    </row>
    <row r="7343" spans="2:5" ht="50.1" customHeight="1">
      <c r="B7343" s="116">
        <v>41758</v>
      </c>
      <c r="C7343" s="116" t="s">
        <v>18880</v>
      </c>
      <c r="D7343" s="116" t="s">
        <v>16119</v>
      </c>
      <c r="E7343" s="130">
        <v>126.4</v>
      </c>
    </row>
    <row r="7344" spans="2:5" ht="50.1" customHeight="1">
      <c r="B7344" s="116">
        <v>5090</v>
      </c>
      <c r="C7344" s="116" t="s">
        <v>18881</v>
      </c>
      <c r="D7344" s="116" t="s">
        <v>16119</v>
      </c>
      <c r="E7344" s="130">
        <v>14.48</v>
      </c>
    </row>
    <row r="7345" spans="2:5" ht="50.1" customHeight="1">
      <c r="B7345" s="116">
        <v>5085</v>
      </c>
      <c r="C7345" s="116" t="s">
        <v>18882</v>
      </c>
      <c r="D7345" s="116" t="s">
        <v>16119</v>
      </c>
      <c r="E7345" s="130">
        <v>16.14</v>
      </c>
    </row>
    <row r="7346" spans="2:5" ht="50.1" customHeight="1">
      <c r="B7346" s="116">
        <v>38374</v>
      </c>
      <c r="C7346" s="116" t="s">
        <v>18883</v>
      </c>
      <c r="D7346" s="116" t="s">
        <v>16119</v>
      </c>
      <c r="E7346" s="130">
        <v>815.08</v>
      </c>
    </row>
    <row r="7347" spans="2:5" ht="50.1" customHeight="1">
      <c r="B7347" s="116">
        <v>20212</v>
      </c>
      <c r="C7347" s="116" t="s">
        <v>18884</v>
      </c>
      <c r="D7347" s="116" t="s">
        <v>16120</v>
      </c>
      <c r="E7347" s="130">
        <v>16.39</v>
      </c>
    </row>
    <row r="7348" spans="2:5" ht="50.1" customHeight="1">
      <c r="B7348" s="116">
        <v>4430</v>
      </c>
      <c r="C7348" s="116" t="s">
        <v>18885</v>
      </c>
      <c r="D7348" s="116" t="s">
        <v>16120</v>
      </c>
      <c r="E7348" s="130">
        <v>10.4</v>
      </c>
    </row>
    <row r="7349" spans="2:5" ht="50.1" customHeight="1">
      <c r="B7349" s="116">
        <v>4400</v>
      </c>
      <c r="C7349" s="116" t="s">
        <v>18886</v>
      </c>
      <c r="D7349" s="116" t="s">
        <v>16120</v>
      </c>
      <c r="E7349" s="130">
        <v>13.13</v>
      </c>
    </row>
    <row r="7350" spans="2:5" ht="50.1" customHeight="1">
      <c r="B7350" s="116">
        <v>4500</v>
      </c>
      <c r="C7350" s="116" t="s">
        <v>18887</v>
      </c>
      <c r="D7350" s="116" t="s">
        <v>16120</v>
      </c>
      <c r="E7350" s="130">
        <v>10.18</v>
      </c>
    </row>
    <row r="7351" spans="2:5" ht="50.1" customHeight="1">
      <c r="B7351" s="116">
        <v>4513</v>
      </c>
      <c r="C7351" s="116" t="s">
        <v>18888</v>
      </c>
      <c r="D7351" s="116" t="s">
        <v>16120</v>
      </c>
      <c r="E7351" s="130">
        <v>2.73</v>
      </c>
    </row>
    <row r="7352" spans="2:5" ht="50.1" customHeight="1">
      <c r="B7352" s="116">
        <v>4496</v>
      </c>
      <c r="C7352" s="116" t="s">
        <v>18889</v>
      </c>
      <c r="D7352" s="116" t="s">
        <v>16120</v>
      </c>
      <c r="E7352" s="130">
        <v>7.05</v>
      </c>
    </row>
    <row r="7353" spans="2:5" ht="50.1" customHeight="1">
      <c r="B7353" s="116">
        <v>11871</v>
      </c>
      <c r="C7353" s="116" t="s">
        <v>18890</v>
      </c>
      <c r="D7353" s="116" t="s">
        <v>16119</v>
      </c>
      <c r="E7353" s="130">
        <v>275</v>
      </c>
    </row>
    <row r="7354" spans="2:5" ht="50.1" customHeight="1">
      <c r="B7354" s="116">
        <v>34636</v>
      </c>
      <c r="C7354" s="116" t="s">
        <v>18891</v>
      </c>
      <c r="D7354" s="116" t="s">
        <v>16119</v>
      </c>
      <c r="E7354" s="130">
        <v>335.2</v>
      </c>
    </row>
    <row r="7355" spans="2:5" ht="50.1" customHeight="1">
      <c r="B7355" s="116">
        <v>34639</v>
      </c>
      <c r="C7355" s="116" t="s">
        <v>18892</v>
      </c>
      <c r="D7355" s="116" t="s">
        <v>16119</v>
      </c>
      <c r="E7355" s="130">
        <v>680.79</v>
      </c>
    </row>
    <row r="7356" spans="2:5" ht="50.1" customHeight="1">
      <c r="B7356" s="116">
        <v>34640</v>
      </c>
      <c r="C7356" s="116" t="s">
        <v>18893</v>
      </c>
      <c r="D7356" s="116" t="s">
        <v>16119</v>
      </c>
      <c r="E7356" s="130">
        <v>764.7</v>
      </c>
    </row>
    <row r="7357" spans="2:5" ht="50.1" customHeight="1">
      <c r="B7357" s="116">
        <v>34637</v>
      </c>
      <c r="C7357" s="116" t="s">
        <v>18894</v>
      </c>
      <c r="D7357" s="116" t="s">
        <v>16119</v>
      </c>
      <c r="E7357" s="130">
        <v>192.45</v>
      </c>
    </row>
    <row r="7358" spans="2:5" ht="50.1" customHeight="1">
      <c r="B7358" s="116">
        <v>34638</v>
      </c>
      <c r="C7358" s="116" t="s">
        <v>18895</v>
      </c>
      <c r="D7358" s="116" t="s">
        <v>16119</v>
      </c>
      <c r="E7358" s="130">
        <v>330.03</v>
      </c>
    </row>
    <row r="7359" spans="2:5" ht="50.1" customHeight="1">
      <c r="B7359" s="116">
        <v>11868</v>
      </c>
      <c r="C7359" s="116" t="s">
        <v>18896</v>
      </c>
      <c r="D7359" s="116" t="s">
        <v>16119</v>
      </c>
      <c r="E7359" s="130">
        <v>377.95</v>
      </c>
    </row>
    <row r="7360" spans="2:5" ht="50.1" customHeight="1">
      <c r="B7360" s="116">
        <v>37106</v>
      </c>
      <c r="C7360" s="116" t="s">
        <v>18897</v>
      </c>
      <c r="D7360" s="116" t="s">
        <v>16119</v>
      </c>
      <c r="E7360" s="130">
        <v>3650.56</v>
      </c>
    </row>
    <row r="7361" spans="2:5" ht="50.1" customHeight="1">
      <c r="B7361" s="116">
        <v>11869</v>
      </c>
      <c r="C7361" s="116" t="s">
        <v>18898</v>
      </c>
      <c r="D7361" s="116" t="s">
        <v>16119</v>
      </c>
      <c r="E7361" s="130">
        <v>613.21</v>
      </c>
    </row>
    <row r="7362" spans="2:5" ht="50.1" customHeight="1">
      <c r="B7362" s="116">
        <v>37104</v>
      </c>
      <c r="C7362" s="116" t="s">
        <v>18899</v>
      </c>
      <c r="D7362" s="116" t="s">
        <v>16119</v>
      </c>
      <c r="E7362" s="130">
        <v>790.47</v>
      </c>
    </row>
    <row r="7363" spans="2:5" ht="50.1" customHeight="1">
      <c r="B7363" s="116">
        <v>37105</v>
      </c>
      <c r="C7363" s="116" t="s">
        <v>18900</v>
      </c>
      <c r="D7363" s="116" t="s">
        <v>16119</v>
      </c>
      <c r="E7363" s="130">
        <v>1760.51</v>
      </c>
    </row>
    <row r="7364" spans="2:5" ht="50.1" customHeight="1">
      <c r="B7364" s="116">
        <v>11638</v>
      </c>
      <c r="C7364" s="116" t="s">
        <v>18901</v>
      </c>
      <c r="D7364" s="116" t="s">
        <v>16119</v>
      </c>
      <c r="E7364" s="130">
        <v>111.85</v>
      </c>
    </row>
    <row r="7365" spans="2:5" ht="50.1" customHeight="1">
      <c r="B7365" s="116">
        <v>1030</v>
      </c>
      <c r="C7365" s="116" t="s">
        <v>18902</v>
      </c>
      <c r="D7365" s="116" t="s">
        <v>16119</v>
      </c>
      <c r="E7365" s="130">
        <v>29.6</v>
      </c>
    </row>
    <row r="7366" spans="2:5" ht="50.1" customHeight="1">
      <c r="B7366" s="116">
        <v>11694</v>
      </c>
      <c r="C7366" s="116" t="s">
        <v>18903</v>
      </c>
      <c r="D7366" s="116" t="s">
        <v>16119</v>
      </c>
      <c r="E7366" s="130">
        <v>654.30999999999995</v>
      </c>
    </row>
    <row r="7367" spans="2:5" ht="50.1" customHeight="1">
      <c r="B7367" s="116">
        <v>35277</v>
      </c>
      <c r="C7367" s="116" t="s">
        <v>18904</v>
      </c>
      <c r="D7367" s="116" t="s">
        <v>16119</v>
      </c>
      <c r="E7367" s="130">
        <v>324.42</v>
      </c>
    </row>
    <row r="7368" spans="2:5" ht="50.1" customHeight="1">
      <c r="B7368" s="116">
        <v>10521</v>
      </c>
      <c r="C7368" s="116" t="s">
        <v>18905</v>
      </c>
      <c r="D7368" s="116" t="s">
        <v>16119</v>
      </c>
      <c r="E7368" s="130">
        <v>167.04</v>
      </c>
    </row>
    <row r="7369" spans="2:5" ht="50.1" customHeight="1">
      <c r="B7369" s="116">
        <v>10885</v>
      </c>
      <c r="C7369" s="116" t="s">
        <v>18906</v>
      </c>
      <c r="D7369" s="116" t="s">
        <v>16119</v>
      </c>
      <c r="E7369" s="130">
        <v>211.29</v>
      </c>
    </row>
    <row r="7370" spans="2:5" ht="50.1" customHeight="1">
      <c r="B7370" s="116">
        <v>20962</v>
      </c>
      <c r="C7370" s="116" t="s">
        <v>18907</v>
      </c>
      <c r="D7370" s="116" t="s">
        <v>16119</v>
      </c>
      <c r="E7370" s="130">
        <v>175</v>
      </c>
    </row>
    <row r="7371" spans="2:5" ht="50.1" customHeight="1">
      <c r="B7371" s="116">
        <v>20963</v>
      </c>
      <c r="C7371" s="116" t="s">
        <v>18908</v>
      </c>
      <c r="D7371" s="116" t="s">
        <v>16119</v>
      </c>
      <c r="E7371" s="130">
        <v>213.77</v>
      </c>
    </row>
    <row r="7372" spans="2:5" ht="50.1" customHeight="1">
      <c r="B7372" s="116">
        <v>2555</v>
      </c>
      <c r="C7372" s="116" t="s">
        <v>18909</v>
      </c>
      <c r="D7372" s="116" t="s">
        <v>16119</v>
      </c>
      <c r="E7372" s="130">
        <v>0.95</v>
      </c>
    </row>
    <row r="7373" spans="2:5" ht="50.1" customHeight="1">
      <c r="B7373" s="116">
        <v>2556</v>
      </c>
      <c r="C7373" s="116" t="s">
        <v>18910</v>
      </c>
      <c r="D7373" s="116" t="s">
        <v>16119</v>
      </c>
      <c r="E7373" s="130">
        <v>0.88</v>
      </c>
    </row>
    <row r="7374" spans="2:5" ht="50.1" customHeight="1">
      <c r="B7374" s="116">
        <v>2557</v>
      </c>
      <c r="C7374" s="116" t="s">
        <v>18911</v>
      </c>
      <c r="D7374" s="116" t="s">
        <v>16119</v>
      </c>
      <c r="E7374" s="130">
        <v>1.85</v>
      </c>
    </row>
    <row r="7375" spans="2:5" ht="50.1" customHeight="1">
      <c r="B7375" s="116">
        <v>39810</v>
      </c>
      <c r="C7375" s="116" t="s">
        <v>18912</v>
      </c>
      <c r="D7375" s="116" t="s">
        <v>16119</v>
      </c>
      <c r="E7375" s="130">
        <v>15.16</v>
      </c>
    </row>
    <row r="7376" spans="2:5" ht="50.1" customHeight="1">
      <c r="B7376" s="116">
        <v>39811</v>
      </c>
      <c r="C7376" s="116" t="s">
        <v>18913</v>
      </c>
      <c r="D7376" s="116" t="s">
        <v>16119</v>
      </c>
      <c r="E7376" s="130">
        <v>19.2</v>
      </c>
    </row>
    <row r="7377" spans="2:5" ht="50.1" customHeight="1">
      <c r="B7377" s="116">
        <v>39812</v>
      </c>
      <c r="C7377" s="116" t="s">
        <v>18914</v>
      </c>
      <c r="D7377" s="116" t="s">
        <v>16119</v>
      </c>
      <c r="E7377" s="130">
        <v>29.29</v>
      </c>
    </row>
    <row r="7378" spans="2:5" ht="50.1" customHeight="1">
      <c r="B7378" s="116">
        <v>20254</v>
      </c>
      <c r="C7378" s="116" t="s">
        <v>18915</v>
      </c>
      <c r="D7378" s="116" t="s">
        <v>16119</v>
      </c>
      <c r="E7378" s="130">
        <v>10.25</v>
      </c>
    </row>
    <row r="7379" spans="2:5" ht="50.1" customHeight="1">
      <c r="B7379" s="116">
        <v>39771</v>
      </c>
      <c r="C7379" s="116" t="s">
        <v>18916</v>
      </c>
      <c r="D7379" s="116" t="s">
        <v>16119</v>
      </c>
      <c r="E7379" s="130">
        <v>16.97</v>
      </c>
    </row>
    <row r="7380" spans="2:5" ht="50.1" customHeight="1">
      <c r="B7380" s="116">
        <v>20255</v>
      </c>
      <c r="C7380" s="116" t="s">
        <v>18917</v>
      </c>
      <c r="D7380" s="116" t="s">
        <v>16119</v>
      </c>
      <c r="E7380" s="130">
        <v>28.04</v>
      </c>
    </row>
    <row r="7381" spans="2:5" ht="50.1" customHeight="1">
      <c r="B7381" s="116">
        <v>39772</v>
      </c>
      <c r="C7381" s="116" t="s">
        <v>18918</v>
      </c>
      <c r="D7381" s="116" t="s">
        <v>16119</v>
      </c>
      <c r="E7381" s="130">
        <v>33.61</v>
      </c>
    </row>
    <row r="7382" spans="2:5" ht="50.1" customHeight="1">
      <c r="B7382" s="116">
        <v>20253</v>
      </c>
      <c r="C7382" s="116" t="s">
        <v>18919</v>
      </c>
      <c r="D7382" s="116" t="s">
        <v>16119</v>
      </c>
      <c r="E7382" s="130">
        <v>58.6</v>
      </c>
    </row>
    <row r="7383" spans="2:5" ht="50.1" customHeight="1">
      <c r="B7383" s="116">
        <v>39773</v>
      </c>
      <c r="C7383" s="116" t="s">
        <v>18920</v>
      </c>
      <c r="D7383" s="116" t="s">
        <v>16119</v>
      </c>
      <c r="E7383" s="130">
        <v>60.87</v>
      </c>
    </row>
    <row r="7384" spans="2:5" ht="50.1" customHeight="1">
      <c r="B7384" s="116">
        <v>39774</v>
      </c>
      <c r="C7384" s="116" t="s">
        <v>18921</v>
      </c>
      <c r="D7384" s="116" t="s">
        <v>16119</v>
      </c>
      <c r="E7384" s="130">
        <v>79.09</v>
      </c>
    </row>
    <row r="7385" spans="2:5" ht="50.1" customHeight="1">
      <c r="B7385" s="116">
        <v>39775</v>
      </c>
      <c r="C7385" s="116" t="s">
        <v>18922</v>
      </c>
      <c r="D7385" s="116" t="s">
        <v>16119</v>
      </c>
      <c r="E7385" s="130">
        <v>138.52000000000001</v>
      </c>
    </row>
    <row r="7386" spans="2:5" ht="50.1" customHeight="1">
      <c r="B7386" s="116">
        <v>39776</v>
      </c>
      <c r="C7386" s="116" t="s">
        <v>18923</v>
      </c>
      <c r="D7386" s="116" t="s">
        <v>16119</v>
      </c>
      <c r="E7386" s="130">
        <v>170.48</v>
      </c>
    </row>
    <row r="7387" spans="2:5" ht="50.1" customHeight="1">
      <c r="B7387" s="116">
        <v>39777</v>
      </c>
      <c r="C7387" s="116" t="s">
        <v>18924</v>
      </c>
      <c r="D7387" s="116" t="s">
        <v>16119</v>
      </c>
      <c r="E7387" s="130">
        <v>204.58</v>
      </c>
    </row>
    <row r="7388" spans="2:5" ht="50.1" customHeight="1">
      <c r="B7388" s="116">
        <v>11250</v>
      </c>
      <c r="C7388" s="116" t="s">
        <v>18925</v>
      </c>
      <c r="D7388" s="116" t="s">
        <v>16119</v>
      </c>
      <c r="E7388" s="130">
        <v>30.38</v>
      </c>
    </row>
    <row r="7389" spans="2:5" ht="50.1" customHeight="1">
      <c r="B7389" s="116">
        <v>39766</v>
      </c>
      <c r="C7389" s="116" t="s">
        <v>18926</v>
      </c>
      <c r="D7389" s="116" t="s">
        <v>16119</v>
      </c>
      <c r="E7389" s="130">
        <v>37.08</v>
      </c>
    </row>
    <row r="7390" spans="2:5" ht="50.1" customHeight="1">
      <c r="B7390" s="116">
        <v>11251</v>
      </c>
      <c r="C7390" s="116" t="s">
        <v>18927</v>
      </c>
      <c r="D7390" s="116" t="s">
        <v>16119</v>
      </c>
      <c r="E7390" s="130">
        <v>63.93</v>
      </c>
    </row>
    <row r="7391" spans="2:5" ht="50.1" customHeight="1">
      <c r="B7391" s="116">
        <v>39767</v>
      </c>
      <c r="C7391" s="116" t="s">
        <v>18928</v>
      </c>
      <c r="D7391" s="116" t="s">
        <v>16119</v>
      </c>
      <c r="E7391" s="130">
        <v>84.17</v>
      </c>
    </row>
    <row r="7392" spans="2:5" ht="50.1" customHeight="1">
      <c r="B7392" s="116">
        <v>11253</v>
      </c>
      <c r="C7392" s="116" t="s">
        <v>18929</v>
      </c>
      <c r="D7392" s="116" t="s">
        <v>16119</v>
      </c>
      <c r="E7392" s="130">
        <v>125.73</v>
      </c>
    </row>
    <row r="7393" spans="2:5" ht="50.1" customHeight="1">
      <c r="B7393" s="116">
        <v>11254</v>
      </c>
      <c r="C7393" s="116" t="s">
        <v>18930</v>
      </c>
      <c r="D7393" s="116" t="s">
        <v>16119</v>
      </c>
      <c r="E7393" s="130">
        <v>135.08000000000001</v>
      </c>
    </row>
    <row r="7394" spans="2:5" ht="50.1" customHeight="1">
      <c r="B7394" s="116">
        <v>11255</v>
      </c>
      <c r="C7394" s="116" t="s">
        <v>18931</v>
      </c>
      <c r="D7394" s="116" t="s">
        <v>16119</v>
      </c>
      <c r="E7394" s="130">
        <v>204.58</v>
      </c>
    </row>
    <row r="7395" spans="2:5" ht="50.1" customHeight="1">
      <c r="B7395" s="116">
        <v>11256</v>
      </c>
      <c r="C7395" s="116" t="s">
        <v>18932</v>
      </c>
      <c r="D7395" s="116" t="s">
        <v>16119</v>
      </c>
      <c r="E7395" s="130">
        <v>234.11</v>
      </c>
    </row>
    <row r="7396" spans="2:5" ht="50.1" customHeight="1">
      <c r="B7396" s="116">
        <v>14055</v>
      </c>
      <c r="C7396" s="116" t="s">
        <v>18933</v>
      </c>
      <c r="D7396" s="116" t="s">
        <v>16119</v>
      </c>
      <c r="E7396" s="130">
        <v>415.31</v>
      </c>
    </row>
    <row r="7397" spans="2:5" ht="50.1" customHeight="1">
      <c r="B7397" s="116">
        <v>39768</v>
      </c>
      <c r="C7397" s="116" t="s">
        <v>18934</v>
      </c>
      <c r="D7397" s="116" t="s">
        <v>16119</v>
      </c>
      <c r="E7397" s="130">
        <v>443.14</v>
      </c>
    </row>
    <row r="7398" spans="2:5" ht="50.1" customHeight="1">
      <c r="B7398" s="116">
        <v>11247</v>
      </c>
      <c r="C7398" s="116" t="s">
        <v>18935</v>
      </c>
      <c r="D7398" s="116" t="s">
        <v>16119</v>
      </c>
      <c r="E7398" s="130">
        <v>594.97</v>
      </c>
    </row>
    <row r="7399" spans="2:5" ht="50.1" customHeight="1">
      <c r="B7399" s="116">
        <v>39769</v>
      </c>
      <c r="C7399" s="116" t="s">
        <v>18936</v>
      </c>
      <c r="D7399" s="116" t="s">
        <v>16119</v>
      </c>
      <c r="E7399" s="130">
        <v>721.29</v>
      </c>
    </row>
    <row r="7400" spans="2:5" ht="50.1" customHeight="1">
      <c r="B7400" s="116">
        <v>11249</v>
      </c>
      <c r="C7400" s="116" t="s">
        <v>18937</v>
      </c>
      <c r="D7400" s="116" t="s">
        <v>16119</v>
      </c>
      <c r="E7400" s="130">
        <v>1944.76</v>
      </c>
    </row>
    <row r="7401" spans="2:5" ht="50.1" customHeight="1">
      <c r="B7401" s="116">
        <v>39770</v>
      </c>
      <c r="C7401" s="116" t="s">
        <v>18938</v>
      </c>
      <c r="D7401" s="116" t="s">
        <v>16119</v>
      </c>
      <c r="E7401" s="130">
        <v>2528.77</v>
      </c>
    </row>
    <row r="7402" spans="2:5" ht="50.1" customHeight="1">
      <c r="B7402" s="116">
        <v>10569</v>
      </c>
      <c r="C7402" s="116" t="s">
        <v>18939</v>
      </c>
      <c r="D7402" s="116" t="s">
        <v>16119</v>
      </c>
      <c r="E7402" s="130">
        <v>1.84</v>
      </c>
    </row>
    <row r="7403" spans="2:5" ht="50.1" customHeight="1">
      <c r="B7403" s="116">
        <v>1872</v>
      </c>
      <c r="C7403" s="116" t="s">
        <v>18940</v>
      </c>
      <c r="D7403" s="116" t="s">
        <v>16119</v>
      </c>
      <c r="E7403" s="130">
        <v>1.91</v>
      </c>
    </row>
    <row r="7404" spans="2:5" ht="50.1" customHeight="1">
      <c r="B7404" s="116">
        <v>1873</v>
      </c>
      <c r="C7404" s="116" t="s">
        <v>18941</v>
      </c>
      <c r="D7404" s="116" t="s">
        <v>16119</v>
      </c>
      <c r="E7404" s="130">
        <v>3.8</v>
      </c>
    </row>
    <row r="7405" spans="2:5" ht="50.1" customHeight="1">
      <c r="B7405" s="116">
        <v>39693</v>
      </c>
      <c r="C7405" s="116" t="s">
        <v>18942</v>
      </c>
      <c r="D7405" s="116" t="s">
        <v>16119</v>
      </c>
      <c r="E7405" s="130">
        <v>1109.79</v>
      </c>
    </row>
    <row r="7406" spans="2:5" ht="50.1" customHeight="1">
      <c r="B7406" s="116">
        <v>39692</v>
      </c>
      <c r="C7406" s="116" t="s">
        <v>18943</v>
      </c>
      <c r="D7406" s="116" t="s">
        <v>16119</v>
      </c>
      <c r="E7406" s="130">
        <v>186.81</v>
      </c>
    </row>
    <row r="7407" spans="2:5" ht="50.1" customHeight="1">
      <c r="B7407" s="116">
        <v>39681</v>
      </c>
      <c r="C7407" s="116" t="s">
        <v>18944</v>
      </c>
      <c r="D7407" s="116" t="s">
        <v>16119</v>
      </c>
      <c r="E7407" s="130">
        <v>105.49</v>
      </c>
    </row>
    <row r="7408" spans="2:5" ht="50.1" customHeight="1">
      <c r="B7408" s="116">
        <v>39680</v>
      </c>
      <c r="C7408" s="116" t="s">
        <v>18945</v>
      </c>
      <c r="D7408" s="116" t="s">
        <v>16119</v>
      </c>
      <c r="E7408" s="130">
        <v>54.34</v>
      </c>
    </row>
    <row r="7409" spans="2:5" ht="50.1" customHeight="1">
      <c r="B7409" s="116">
        <v>39682</v>
      </c>
      <c r="C7409" s="116" t="s">
        <v>18946</v>
      </c>
      <c r="D7409" s="116" t="s">
        <v>16119</v>
      </c>
      <c r="E7409" s="130">
        <v>106.55</v>
      </c>
    </row>
    <row r="7410" spans="2:5" ht="50.1" customHeight="1">
      <c r="B7410" s="116">
        <v>39685</v>
      </c>
      <c r="C7410" s="116" t="s">
        <v>18947</v>
      </c>
      <c r="D7410" s="116" t="s">
        <v>16119</v>
      </c>
      <c r="E7410" s="130">
        <v>90.39</v>
      </c>
    </row>
    <row r="7411" spans="2:5" ht="50.1" customHeight="1">
      <c r="B7411" s="116">
        <v>39687</v>
      </c>
      <c r="C7411" s="116" t="s">
        <v>18948</v>
      </c>
      <c r="D7411" s="116" t="s">
        <v>16119</v>
      </c>
      <c r="E7411" s="130">
        <v>170.4</v>
      </c>
    </row>
    <row r="7412" spans="2:5" ht="50.1" customHeight="1">
      <c r="B7412" s="116">
        <v>3280</v>
      </c>
      <c r="C7412" s="116" t="s">
        <v>18949</v>
      </c>
      <c r="D7412" s="116" t="s">
        <v>16119</v>
      </c>
      <c r="E7412" s="130">
        <v>107.77</v>
      </c>
    </row>
    <row r="7413" spans="2:5" ht="50.1" customHeight="1">
      <c r="B7413" s="116">
        <v>11881</v>
      </c>
      <c r="C7413" s="116" t="s">
        <v>18950</v>
      </c>
      <c r="D7413" s="116" t="s">
        <v>16119</v>
      </c>
      <c r="E7413" s="130">
        <v>50.05</v>
      </c>
    </row>
    <row r="7414" spans="2:5" ht="50.1" customHeight="1">
      <c r="B7414" s="116">
        <v>34641</v>
      </c>
      <c r="C7414" s="116" t="s">
        <v>18951</v>
      </c>
      <c r="D7414" s="116" t="s">
        <v>16119</v>
      </c>
      <c r="E7414" s="130">
        <v>40.36</v>
      </c>
    </row>
    <row r="7415" spans="2:5" ht="50.1" customHeight="1">
      <c r="B7415" s="116">
        <v>34643</v>
      </c>
      <c r="C7415" s="116" t="s">
        <v>18952</v>
      </c>
      <c r="D7415" s="116" t="s">
        <v>16119</v>
      </c>
      <c r="E7415" s="130">
        <v>10.5</v>
      </c>
    </row>
    <row r="7416" spans="2:5" ht="50.1" customHeight="1">
      <c r="B7416" s="116">
        <v>3278</v>
      </c>
      <c r="C7416" s="116" t="s">
        <v>18953</v>
      </c>
      <c r="D7416" s="116" t="s">
        <v>16119</v>
      </c>
      <c r="E7416" s="130">
        <v>56.51</v>
      </c>
    </row>
    <row r="7417" spans="2:5" ht="50.1" customHeight="1">
      <c r="B7417" s="116">
        <v>3279</v>
      </c>
      <c r="C7417" s="116" t="s">
        <v>18954</v>
      </c>
      <c r="D7417" s="116" t="s">
        <v>16119</v>
      </c>
      <c r="E7417" s="130">
        <v>93.24</v>
      </c>
    </row>
    <row r="7418" spans="2:5" ht="50.1" customHeight="1">
      <c r="B7418" s="116">
        <v>1062</v>
      </c>
      <c r="C7418" s="116" t="s">
        <v>18955</v>
      </c>
      <c r="D7418" s="116" t="s">
        <v>16119</v>
      </c>
      <c r="E7418" s="130">
        <v>95.9</v>
      </c>
    </row>
    <row r="7419" spans="2:5" ht="50.1" customHeight="1">
      <c r="B7419" s="116">
        <v>39686</v>
      </c>
      <c r="C7419" s="116" t="s">
        <v>18956</v>
      </c>
      <c r="D7419" s="116" t="s">
        <v>16119</v>
      </c>
      <c r="E7419" s="130">
        <v>163.58000000000001</v>
      </c>
    </row>
    <row r="7420" spans="2:5" ht="50.1" customHeight="1">
      <c r="B7420" s="116">
        <v>39683</v>
      </c>
      <c r="C7420" s="116" t="s">
        <v>18957</v>
      </c>
      <c r="D7420" s="116" t="s">
        <v>16119</v>
      </c>
      <c r="E7420" s="130">
        <v>33.26</v>
      </c>
    </row>
    <row r="7421" spans="2:5" ht="50.1" customHeight="1">
      <c r="B7421" s="116">
        <v>1871</v>
      </c>
      <c r="C7421" s="116" t="s">
        <v>18958</v>
      </c>
      <c r="D7421" s="116" t="s">
        <v>16119</v>
      </c>
      <c r="E7421" s="130">
        <v>3.42</v>
      </c>
    </row>
    <row r="7422" spans="2:5" ht="50.1" customHeight="1">
      <c r="B7422" s="116">
        <v>12001</v>
      </c>
      <c r="C7422" s="116" t="s">
        <v>18959</v>
      </c>
      <c r="D7422" s="116" t="s">
        <v>16119</v>
      </c>
      <c r="E7422" s="130">
        <v>4.95</v>
      </c>
    </row>
    <row r="7423" spans="2:5" ht="50.1" customHeight="1">
      <c r="B7423" s="116">
        <v>11882</v>
      </c>
      <c r="C7423" s="116" t="s">
        <v>18960</v>
      </c>
      <c r="D7423" s="116" t="s">
        <v>16119</v>
      </c>
      <c r="E7423" s="130">
        <v>56.51</v>
      </c>
    </row>
    <row r="7424" spans="2:5" ht="50.1" customHeight="1">
      <c r="B7424" s="116">
        <v>39689</v>
      </c>
      <c r="C7424" s="116" t="s">
        <v>18961</v>
      </c>
      <c r="D7424" s="116" t="s">
        <v>16119</v>
      </c>
      <c r="E7424" s="130">
        <v>2131.11</v>
      </c>
    </row>
    <row r="7425" spans="2:5" ht="50.1" customHeight="1">
      <c r="B7425" s="116">
        <v>39688</v>
      </c>
      <c r="C7425" s="116" t="s">
        <v>18962</v>
      </c>
      <c r="D7425" s="116" t="s">
        <v>16119</v>
      </c>
      <c r="E7425" s="130">
        <v>307.94</v>
      </c>
    </row>
    <row r="7426" spans="2:5" ht="50.1" customHeight="1">
      <c r="B7426" s="116">
        <v>1068</v>
      </c>
      <c r="C7426" s="116" t="s">
        <v>18963</v>
      </c>
      <c r="D7426" s="116" t="s">
        <v>16119</v>
      </c>
      <c r="E7426" s="130">
        <v>1286.1199999999999</v>
      </c>
    </row>
    <row r="7427" spans="2:5" ht="50.1" customHeight="1">
      <c r="B7427" s="116">
        <v>39690</v>
      </c>
      <c r="C7427" s="116" t="s">
        <v>18964</v>
      </c>
      <c r="D7427" s="116" t="s">
        <v>16119</v>
      </c>
      <c r="E7427" s="130">
        <v>2892.98</v>
      </c>
    </row>
    <row r="7428" spans="2:5" ht="50.1" customHeight="1">
      <c r="B7428" s="116">
        <v>39691</v>
      </c>
      <c r="C7428" s="116" t="s">
        <v>18965</v>
      </c>
      <c r="D7428" s="116" t="s">
        <v>16119</v>
      </c>
      <c r="E7428" s="130">
        <v>3233.96</v>
      </c>
    </row>
    <row r="7429" spans="2:5" ht="50.1" customHeight="1">
      <c r="B7429" s="116">
        <v>39808</v>
      </c>
      <c r="C7429" s="116" t="s">
        <v>18966</v>
      </c>
      <c r="D7429" s="116" t="s">
        <v>16119</v>
      </c>
      <c r="E7429" s="130">
        <v>55.97</v>
      </c>
    </row>
    <row r="7430" spans="2:5" ht="50.1" customHeight="1">
      <c r="B7430" s="116">
        <v>39809</v>
      </c>
      <c r="C7430" s="116" t="s">
        <v>18967</v>
      </c>
      <c r="D7430" s="116" t="s">
        <v>16119</v>
      </c>
      <c r="E7430" s="130">
        <v>154.51</v>
      </c>
    </row>
    <row r="7431" spans="2:5" ht="50.1" customHeight="1">
      <c r="B7431" s="116">
        <v>11713</v>
      </c>
      <c r="C7431" s="116" t="s">
        <v>18968</v>
      </c>
      <c r="D7431" s="116" t="s">
        <v>16119</v>
      </c>
      <c r="E7431" s="130">
        <v>22.79</v>
      </c>
    </row>
    <row r="7432" spans="2:5" ht="50.1" customHeight="1">
      <c r="B7432" s="116">
        <v>11716</v>
      </c>
      <c r="C7432" s="116" t="s">
        <v>18969</v>
      </c>
      <c r="D7432" s="116" t="s">
        <v>16119</v>
      </c>
      <c r="E7432" s="130">
        <v>9.73</v>
      </c>
    </row>
    <row r="7433" spans="2:5" ht="50.1" customHeight="1">
      <c r="B7433" s="116">
        <v>5103</v>
      </c>
      <c r="C7433" s="116" t="s">
        <v>18970</v>
      </c>
      <c r="D7433" s="116" t="s">
        <v>16119</v>
      </c>
      <c r="E7433" s="130">
        <v>9.8699999999999992</v>
      </c>
    </row>
    <row r="7434" spans="2:5" ht="50.1" customHeight="1">
      <c r="B7434" s="116">
        <v>11712</v>
      </c>
      <c r="C7434" s="116" t="s">
        <v>18971</v>
      </c>
      <c r="D7434" s="116" t="s">
        <v>16119</v>
      </c>
      <c r="E7434" s="130">
        <v>22.98</v>
      </c>
    </row>
    <row r="7435" spans="2:5" ht="50.1" customHeight="1">
      <c r="B7435" s="116">
        <v>11717</v>
      </c>
      <c r="C7435" s="116" t="s">
        <v>18972</v>
      </c>
      <c r="D7435" s="116" t="s">
        <v>16119</v>
      </c>
      <c r="E7435" s="130">
        <v>24.97</v>
      </c>
    </row>
    <row r="7436" spans="2:5" ht="50.1" customHeight="1">
      <c r="B7436" s="116">
        <v>11714</v>
      </c>
      <c r="C7436" s="116" t="s">
        <v>18973</v>
      </c>
      <c r="D7436" s="116" t="s">
        <v>16119</v>
      </c>
      <c r="E7436" s="130">
        <v>31.06</v>
      </c>
    </row>
    <row r="7437" spans="2:5" ht="50.1" customHeight="1">
      <c r="B7437" s="116">
        <v>11715</v>
      </c>
      <c r="C7437" s="116" t="s">
        <v>18974</v>
      </c>
      <c r="D7437" s="116" t="s">
        <v>16119</v>
      </c>
      <c r="E7437" s="130">
        <v>35.75</v>
      </c>
    </row>
    <row r="7438" spans="2:5" ht="50.1" customHeight="1">
      <c r="B7438" s="116">
        <v>11880</v>
      </c>
      <c r="C7438" s="116" t="s">
        <v>18975</v>
      </c>
      <c r="D7438" s="116" t="s">
        <v>16119</v>
      </c>
      <c r="E7438" s="130">
        <v>64.25</v>
      </c>
    </row>
    <row r="7439" spans="2:5" ht="50.1" customHeight="1">
      <c r="B7439" s="116">
        <v>1106</v>
      </c>
      <c r="C7439" s="116" t="s">
        <v>18976</v>
      </c>
      <c r="D7439" s="116" t="s">
        <v>16121</v>
      </c>
      <c r="E7439" s="130">
        <v>0.64</v>
      </c>
    </row>
    <row r="7440" spans="2:5" ht="50.1" customHeight="1">
      <c r="B7440" s="116">
        <v>11161</v>
      </c>
      <c r="C7440" s="116" t="s">
        <v>18977</v>
      </c>
      <c r="D7440" s="116" t="s">
        <v>16121</v>
      </c>
      <c r="E7440" s="130">
        <v>1.06</v>
      </c>
    </row>
    <row r="7441" spans="2:5" ht="50.1" customHeight="1">
      <c r="B7441" s="116">
        <v>1107</v>
      </c>
      <c r="C7441" s="116" t="s">
        <v>18978</v>
      </c>
      <c r="D7441" s="116" t="s">
        <v>16121</v>
      </c>
      <c r="E7441" s="130">
        <v>0.73</v>
      </c>
    </row>
    <row r="7442" spans="2:5" ht="50.1" customHeight="1">
      <c r="B7442" s="116">
        <v>4758</v>
      </c>
      <c r="C7442" s="116" t="s">
        <v>18979</v>
      </c>
      <c r="D7442" s="116" t="s">
        <v>16118</v>
      </c>
      <c r="E7442" s="130">
        <v>17.670000000000002</v>
      </c>
    </row>
    <row r="7443" spans="2:5" ht="50.1" customHeight="1">
      <c r="B7443" s="116">
        <v>41080</v>
      </c>
      <c r="C7443" s="116" t="s">
        <v>18980</v>
      </c>
      <c r="D7443" s="116" t="s">
        <v>16124</v>
      </c>
      <c r="E7443" s="130">
        <v>3129.08</v>
      </c>
    </row>
    <row r="7444" spans="2:5" ht="50.1" customHeight="1">
      <c r="B7444" s="116">
        <v>25963</v>
      </c>
      <c r="C7444" s="116" t="s">
        <v>18981</v>
      </c>
      <c r="D7444" s="116" t="s">
        <v>16121</v>
      </c>
      <c r="E7444" s="130">
        <v>0.09</v>
      </c>
    </row>
    <row r="7445" spans="2:5" ht="50.1" customHeight="1">
      <c r="B7445" s="116">
        <v>4759</v>
      </c>
      <c r="C7445" s="116" t="s">
        <v>18982</v>
      </c>
      <c r="D7445" s="116" t="s">
        <v>16118</v>
      </c>
      <c r="E7445" s="130">
        <v>10.15</v>
      </c>
    </row>
    <row r="7446" spans="2:5" ht="50.1" customHeight="1">
      <c r="B7446" s="116">
        <v>41068</v>
      </c>
      <c r="C7446" s="116" t="s">
        <v>18983</v>
      </c>
      <c r="D7446" s="116" t="s">
        <v>16124</v>
      </c>
      <c r="E7446" s="130">
        <v>1798.66</v>
      </c>
    </row>
    <row r="7447" spans="2:5" ht="50.1" customHeight="1">
      <c r="B7447" s="116">
        <v>1108</v>
      </c>
      <c r="C7447" s="116" t="s">
        <v>18984</v>
      </c>
      <c r="D7447" s="116" t="s">
        <v>16120</v>
      </c>
      <c r="E7447" s="130">
        <v>19.98</v>
      </c>
    </row>
    <row r="7448" spans="2:5" ht="50.1" customHeight="1">
      <c r="B7448" s="116">
        <v>1117</v>
      </c>
      <c r="C7448" s="116" t="s">
        <v>18985</v>
      </c>
      <c r="D7448" s="116" t="s">
        <v>16120</v>
      </c>
      <c r="E7448" s="130">
        <v>23.19</v>
      </c>
    </row>
    <row r="7449" spans="2:5" ht="50.1" customHeight="1">
      <c r="B7449" s="116">
        <v>1118</v>
      </c>
      <c r="C7449" s="116" t="s">
        <v>18986</v>
      </c>
      <c r="D7449" s="116" t="s">
        <v>16120</v>
      </c>
      <c r="E7449" s="130">
        <v>29.82</v>
      </c>
    </row>
    <row r="7450" spans="2:5" ht="50.1" customHeight="1">
      <c r="B7450" s="116">
        <v>1110</v>
      </c>
      <c r="C7450" s="116" t="s">
        <v>18987</v>
      </c>
      <c r="D7450" s="116" t="s">
        <v>16120</v>
      </c>
      <c r="E7450" s="130">
        <v>29.82</v>
      </c>
    </row>
    <row r="7451" spans="2:5" ht="50.1" customHeight="1">
      <c r="B7451" s="116">
        <v>12618</v>
      </c>
      <c r="C7451" s="116" t="s">
        <v>18988</v>
      </c>
      <c r="D7451" s="116" t="s">
        <v>16119</v>
      </c>
      <c r="E7451" s="130">
        <v>41.03</v>
      </c>
    </row>
    <row r="7452" spans="2:5" ht="50.1" customHeight="1">
      <c r="B7452" s="116">
        <v>40871</v>
      </c>
      <c r="C7452" s="116" t="s">
        <v>18989</v>
      </c>
      <c r="D7452" s="116" t="s">
        <v>16120</v>
      </c>
      <c r="E7452" s="130">
        <v>67.59</v>
      </c>
    </row>
    <row r="7453" spans="2:5" ht="50.1" customHeight="1">
      <c r="B7453" s="116">
        <v>40869</v>
      </c>
      <c r="C7453" s="116" t="s">
        <v>18990</v>
      </c>
      <c r="D7453" s="116" t="s">
        <v>16120</v>
      </c>
      <c r="E7453" s="130">
        <v>22.2</v>
      </c>
    </row>
    <row r="7454" spans="2:5" ht="50.1" customHeight="1">
      <c r="B7454" s="116">
        <v>40870</v>
      </c>
      <c r="C7454" s="116" t="s">
        <v>18991</v>
      </c>
      <c r="D7454" s="116" t="s">
        <v>16120</v>
      </c>
      <c r="E7454" s="130">
        <v>33.909999999999997</v>
      </c>
    </row>
    <row r="7455" spans="2:5" ht="50.1" customHeight="1">
      <c r="B7455" s="116">
        <v>1109</v>
      </c>
      <c r="C7455" s="116" t="s">
        <v>18992</v>
      </c>
      <c r="D7455" s="116" t="s">
        <v>16120</v>
      </c>
      <c r="E7455" s="130">
        <v>19.88</v>
      </c>
    </row>
    <row r="7456" spans="2:5" ht="50.1" customHeight="1">
      <c r="B7456" s="116">
        <v>1119</v>
      </c>
      <c r="C7456" s="116" t="s">
        <v>18993</v>
      </c>
      <c r="D7456" s="116" t="s">
        <v>16120</v>
      </c>
      <c r="E7456" s="130">
        <v>14.91</v>
      </c>
    </row>
    <row r="7457" spans="2:5" ht="50.1" customHeight="1">
      <c r="B7457" s="116">
        <v>13115</v>
      </c>
      <c r="C7457" s="116" t="s">
        <v>18994</v>
      </c>
      <c r="D7457" s="116" t="s">
        <v>16120</v>
      </c>
      <c r="E7457" s="130">
        <v>23.64</v>
      </c>
    </row>
    <row r="7458" spans="2:5" ht="50.1" customHeight="1">
      <c r="B7458" s="116">
        <v>10541</v>
      </c>
      <c r="C7458" s="116" t="s">
        <v>18995</v>
      </c>
      <c r="D7458" s="116" t="s">
        <v>16120</v>
      </c>
      <c r="E7458" s="130">
        <v>27.45</v>
      </c>
    </row>
    <row r="7459" spans="2:5" ht="50.1" customHeight="1">
      <c r="B7459" s="116">
        <v>10543</v>
      </c>
      <c r="C7459" s="116" t="s">
        <v>18996</v>
      </c>
      <c r="D7459" s="116" t="s">
        <v>16120</v>
      </c>
      <c r="E7459" s="130">
        <v>53.27</v>
      </c>
    </row>
    <row r="7460" spans="2:5" ht="50.1" customHeight="1">
      <c r="B7460" s="116">
        <v>10544</v>
      </c>
      <c r="C7460" s="116" t="s">
        <v>18997</v>
      </c>
      <c r="D7460" s="116" t="s">
        <v>16120</v>
      </c>
      <c r="E7460" s="130">
        <v>64.06</v>
      </c>
    </row>
    <row r="7461" spans="2:5" ht="50.1" customHeight="1">
      <c r="B7461" s="116">
        <v>10545</v>
      </c>
      <c r="C7461" s="116" t="s">
        <v>18998</v>
      </c>
      <c r="D7461" s="116" t="s">
        <v>16120</v>
      </c>
      <c r="E7461" s="130">
        <v>98.26</v>
      </c>
    </row>
    <row r="7462" spans="2:5" ht="50.1" customHeight="1">
      <c r="B7462" s="116">
        <v>10542</v>
      </c>
      <c r="C7462" s="116" t="s">
        <v>18999</v>
      </c>
      <c r="D7462" s="116" t="s">
        <v>16120</v>
      </c>
      <c r="E7462" s="130">
        <v>37.83</v>
      </c>
    </row>
    <row r="7463" spans="2:5" ht="50.1" customHeight="1">
      <c r="B7463" s="116">
        <v>38365</v>
      </c>
      <c r="C7463" s="116" t="s">
        <v>19000</v>
      </c>
      <c r="D7463" s="116" t="s">
        <v>16117</v>
      </c>
      <c r="E7463" s="130">
        <v>1.4</v>
      </c>
    </row>
    <row r="7464" spans="2:5" ht="50.1" customHeight="1">
      <c r="B7464" s="116">
        <v>37745</v>
      </c>
      <c r="C7464" s="116" t="s">
        <v>19001</v>
      </c>
      <c r="D7464" s="116" t="s">
        <v>16119</v>
      </c>
      <c r="E7464" s="130">
        <v>232148.5</v>
      </c>
    </row>
    <row r="7465" spans="2:5" ht="50.1" customHeight="1">
      <c r="B7465" s="116">
        <v>37754</v>
      </c>
      <c r="C7465" s="116" t="s">
        <v>19002</v>
      </c>
      <c r="D7465" s="116" t="s">
        <v>16119</v>
      </c>
      <c r="E7465" s="130">
        <v>242433.56</v>
      </c>
    </row>
    <row r="7466" spans="2:5" ht="50.1" customHeight="1">
      <c r="B7466" s="116">
        <v>37748</v>
      </c>
      <c r="C7466" s="116" t="s">
        <v>19003</v>
      </c>
      <c r="D7466" s="116" t="s">
        <v>16119</v>
      </c>
      <c r="E7466" s="130">
        <v>246804.7</v>
      </c>
    </row>
    <row r="7467" spans="2:5" ht="50.1" customHeight="1">
      <c r="B7467" s="116">
        <v>37761</v>
      </c>
      <c r="C7467" s="116" t="s">
        <v>19004</v>
      </c>
      <c r="D7467" s="116" t="s">
        <v>16119</v>
      </c>
      <c r="E7467" s="130">
        <v>204231.89</v>
      </c>
    </row>
    <row r="7468" spans="2:5" ht="50.1" customHeight="1">
      <c r="B7468" s="116">
        <v>37757</v>
      </c>
      <c r="C7468" s="116" t="s">
        <v>19005</v>
      </c>
      <c r="D7468" s="116" t="s">
        <v>16119</v>
      </c>
      <c r="E7468" s="130">
        <v>284308.43</v>
      </c>
    </row>
    <row r="7469" spans="2:5" ht="50.1" customHeight="1">
      <c r="B7469" s="116">
        <v>37759</v>
      </c>
      <c r="C7469" s="116" t="s">
        <v>19006</v>
      </c>
      <c r="D7469" s="116" t="s">
        <v>16119</v>
      </c>
      <c r="E7469" s="130">
        <v>285410.42</v>
      </c>
    </row>
    <row r="7470" spans="2:5" ht="50.1" customHeight="1">
      <c r="B7470" s="116">
        <v>37766</v>
      </c>
      <c r="C7470" s="116" t="s">
        <v>19007</v>
      </c>
      <c r="D7470" s="116" t="s">
        <v>16119</v>
      </c>
      <c r="E7470" s="130">
        <v>285410.39</v>
      </c>
    </row>
    <row r="7471" spans="2:5" ht="50.1" customHeight="1">
      <c r="B7471" s="116">
        <v>37752</v>
      </c>
      <c r="C7471" s="116" t="s">
        <v>19008</v>
      </c>
      <c r="D7471" s="116" t="s">
        <v>16119</v>
      </c>
      <c r="E7471" s="130">
        <v>258816.18</v>
      </c>
    </row>
    <row r="7472" spans="2:5" ht="50.1" customHeight="1">
      <c r="B7472" s="116">
        <v>37760</v>
      </c>
      <c r="C7472" s="116" t="s">
        <v>19009</v>
      </c>
      <c r="D7472" s="116" t="s">
        <v>16119</v>
      </c>
      <c r="E7472" s="130">
        <v>272554.08</v>
      </c>
    </row>
    <row r="7473" spans="2:5" ht="50.1" customHeight="1">
      <c r="B7473" s="116">
        <v>37765</v>
      </c>
      <c r="C7473" s="116" t="s">
        <v>19010</v>
      </c>
      <c r="D7473" s="116" t="s">
        <v>16119</v>
      </c>
      <c r="E7473" s="130">
        <v>190273.62</v>
      </c>
    </row>
    <row r="7474" spans="2:5" ht="50.1" customHeight="1">
      <c r="B7474" s="116">
        <v>37746</v>
      </c>
      <c r="C7474" s="116" t="s">
        <v>19011</v>
      </c>
      <c r="D7474" s="116" t="s">
        <v>16119</v>
      </c>
      <c r="E7474" s="130">
        <v>208603.04</v>
      </c>
    </row>
    <row r="7475" spans="2:5" ht="50.1" customHeight="1">
      <c r="B7475" s="116">
        <v>37750</v>
      </c>
      <c r="C7475" s="116" t="s">
        <v>19012</v>
      </c>
      <c r="D7475" s="116" t="s">
        <v>16119</v>
      </c>
      <c r="E7475" s="130">
        <v>207868.41</v>
      </c>
    </row>
    <row r="7476" spans="2:5" ht="50.1" customHeight="1">
      <c r="B7476" s="116">
        <v>37753</v>
      </c>
      <c r="C7476" s="116" t="s">
        <v>19013</v>
      </c>
      <c r="D7476" s="116" t="s">
        <v>16119</v>
      </c>
      <c r="E7476" s="130">
        <v>207133.75</v>
      </c>
    </row>
    <row r="7477" spans="2:5" ht="50.1" customHeight="1">
      <c r="B7477" s="116">
        <v>37756</v>
      </c>
      <c r="C7477" s="116" t="s">
        <v>19014</v>
      </c>
      <c r="D7477" s="116" t="s">
        <v>16119</v>
      </c>
      <c r="E7477" s="130">
        <v>204231.89</v>
      </c>
    </row>
    <row r="7478" spans="2:5" ht="50.1" customHeight="1">
      <c r="B7478" s="116">
        <v>37755</v>
      </c>
      <c r="C7478" s="116" t="s">
        <v>19015</v>
      </c>
      <c r="D7478" s="116" t="s">
        <v>16119</v>
      </c>
      <c r="E7478" s="130">
        <v>296797.44</v>
      </c>
    </row>
    <row r="7479" spans="2:5" ht="50.1" customHeight="1">
      <c r="B7479" s="116">
        <v>37758</v>
      </c>
      <c r="C7479" s="116" t="s">
        <v>19016</v>
      </c>
      <c r="D7479" s="116" t="s">
        <v>16119</v>
      </c>
      <c r="E7479" s="130">
        <v>334999.09999999998</v>
      </c>
    </row>
    <row r="7480" spans="2:5" ht="50.1" customHeight="1">
      <c r="B7480" s="116">
        <v>37747</v>
      </c>
      <c r="C7480" s="116" t="s">
        <v>19017</v>
      </c>
      <c r="D7480" s="116" t="s">
        <v>16119</v>
      </c>
      <c r="E7480" s="130">
        <v>301425.71999999997</v>
      </c>
    </row>
    <row r="7481" spans="2:5" ht="50.1" customHeight="1">
      <c r="B7481" s="116">
        <v>37767</v>
      </c>
      <c r="C7481" s="116" t="s">
        <v>19018</v>
      </c>
      <c r="D7481" s="116" t="s">
        <v>16119</v>
      </c>
      <c r="E7481" s="130">
        <v>318102.21999999997</v>
      </c>
    </row>
    <row r="7482" spans="2:5" ht="50.1" customHeight="1">
      <c r="B7482" s="116">
        <v>37751</v>
      </c>
      <c r="C7482" s="116" t="s">
        <v>19019</v>
      </c>
      <c r="D7482" s="116" t="s">
        <v>16119</v>
      </c>
      <c r="E7482" s="130">
        <v>318102.21999999997</v>
      </c>
    </row>
    <row r="7483" spans="2:5" ht="50.1" customHeight="1">
      <c r="B7483" s="116">
        <v>37749</v>
      </c>
      <c r="C7483" s="116" t="s">
        <v>19020</v>
      </c>
      <c r="D7483" s="116" t="s">
        <v>16119</v>
      </c>
      <c r="E7483" s="130">
        <v>314428.98</v>
      </c>
    </row>
    <row r="7484" spans="2:5" ht="50.1" customHeight="1">
      <c r="B7484" s="116">
        <v>1159</v>
      </c>
      <c r="C7484" s="116" t="s">
        <v>19021</v>
      </c>
      <c r="D7484" s="116" t="s">
        <v>16119</v>
      </c>
      <c r="E7484" s="130">
        <v>158519.31</v>
      </c>
    </row>
    <row r="7485" spans="2:5" ht="50.1" customHeight="1">
      <c r="B7485" s="116">
        <v>12114</v>
      </c>
      <c r="C7485" s="116" t="s">
        <v>19022</v>
      </c>
      <c r="D7485" s="116" t="s">
        <v>16119</v>
      </c>
      <c r="E7485" s="130">
        <v>92.75</v>
      </c>
    </row>
    <row r="7486" spans="2:5" ht="50.1" customHeight="1">
      <c r="B7486" s="116">
        <v>38106</v>
      </c>
      <c r="C7486" s="116" t="s">
        <v>19023</v>
      </c>
      <c r="D7486" s="116" t="s">
        <v>16119</v>
      </c>
      <c r="E7486" s="130">
        <v>12.6</v>
      </c>
    </row>
    <row r="7487" spans="2:5" ht="50.1" customHeight="1">
      <c r="B7487" s="116">
        <v>38085</v>
      </c>
      <c r="C7487" s="116" t="s">
        <v>19024</v>
      </c>
      <c r="D7487" s="116" t="s">
        <v>16119</v>
      </c>
      <c r="E7487" s="130">
        <v>14.89</v>
      </c>
    </row>
    <row r="7488" spans="2:5" ht="50.1" customHeight="1">
      <c r="B7488" s="116">
        <v>38599</v>
      </c>
      <c r="C7488" s="116" t="s">
        <v>19025</v>
      </c>
      <c r="D7488" s="116" t="s">
        <v>16119</v>
      </c>
      <c r="E7488" s="130">
        <v>2.75</v>
      </c>
    </row>
    <row r="7489" spans="2:5" ht="50.1" customHeight="1">
      <c r="B7489" s="116">
        <v>38596</v>
      </c>
      <c r="C7489" s="116" t="s">
        <v>19026</v>
      </c>
      <c r="D7489" s="116" t="s">
        <v>16119</v>
      </c>
      <c r="E7489" s="130">
        <v>1.88</v>
      </c>
    </row>
    <row r="7490" spans="2:5" ht="50.1" customHeight="1">
      <c r="B7490" s="116">
        <v>38600</v>
      </c>
      <c r="C7490" s="116" t="s">
        <v>19027</v>
      </c>
      <c r="D7490" s="116" t="s">
        <v>16119</v>
      </c>
      <c r="E7490" s="130">
        <v>3.23</v>
      </c>
    </row>
    <row r="7491" spans="2:5" ht="50.1" customHeight="1">
      <c r="B7491" s="116">
        <v>38597</v>
      </c>
      <c r="C7491" s="116" t="s">
        <v>19028</v>
      </c>
      <c r="D7491" s="116" t="s">
        <v>16119</v>
      </c>
      <c r="E7491" s="130">
        <v>2.29</v>
      </c>
    </row>
    <row r="7492" spans="2:5" ht="50.1" customHeight="1">
      <c r="B7492" s="116">
        <v>659</v>
      </c>
      <c r="C7492" s="116" t="s">
        <v>19029</v>
      </c>
      <c r="D7492" s="116" t="s">
        <v>16119</v>
      </c>
      <c r="E7492" s="130">
        <v>1.1200000000000001</v>
      </c>
    </row>
    <row r="7493" spans="2:5" ht="50.1" customHeight="1">
      <c r="B7493" s="116">
        <v>660</v>
      </c>
      <c r="C7493" s="116" t="s">
        <v>19030</v>
      </c>
      <c r="D7493" s="116" t="s">
        <v>16119</v>
      </c>
      <c r="E7493" s="130">
        <v>1.63</v>
      </c>
    </row>
    <row r="7494" spans="2:5" ht="50.1" customHeight="1">
      <c r="B7494" s="116">
        <v>658</v>
      </c>
      <c r="C7494" s="116" t="s">
        <v>19031</v>
      </c>
      <c r="D7494" s="116" t="s">
        <v>16119</v>
      </c>
      <c r="E7494" s="130">
        <v>0.9</v>
      </c>
    </row>
    <row r="7495" spans="2:5" ht="50.1" customHeight="1">
      <c r="B7495" s="116">
        <v>38548</v>
      </c>
      <c r="C7495" s="116" t="s">
        <v>19032</v>
      </c>
      <c r="D7495" s="116" t="s">
        <v>16119</v>
      </c>
      <c r="E7495" s="130">
        <v>0.91</v>
      </c>
    </row>
    <row r="7496" spans="2:5" ht="50.1" customHeight="1">
      <c r="B7496" s="116">
        <v>34647</v>
      </c>
      <c r="C7496" s="116" t="s">
        <v>19033</v>
      </c>
      <c r="D7496" s="116" t="s">
        <v>16119</v>
      </c>
      <c r="E7496" s="130">
        <v>1.58</v>
      </c>
    </row>
    <row r="7497" spans="2:5" ht="50.1" customHeight="1">
      <c r="B7497" s="116">
        <v>34649</v>
      </c>
      <c r="C7497" s="116" t="s">
        <v>19034</v>
      </c>
      <c r="D7497" s="116" t="s">
        <v>16119</v>
      </c>
      <c r="E7497" s="130">
        <v>1.62</v>
      </c>
    </row>
    <row r="7498" spans="2:5" ht="50.1" customHeight="1">
      <c r="B7498" s="116">
        <v>34652</v>
      </c>
      <c r="C7498" s="116" t="s">
        <v>19035</v>
      </c>
      <c r="D7498" s="116" t="s">
        <v>16119</v>
      </c>
      <c r="E7498" s="130">
        <v>2.2200000000000002</v>
      </c>
    </row>
    <row r="7499" spans="2:5" ht="50.1" customHeight="1">
      <c r="B7499" s="116">
        <v>34655</v>
      </c>
      <c r="C7499" s="116" t="s">
        <v>19036</v>
      </c>
      <c r="D7499" s="116" t="s">
        <v>16119</v>
      </c>
      <c r="E7499" s="130">
        <v>2.15</v>
      </c>
    </row>
    <row r="7500" spans="2:5" ht="50.1" customHeight="1">
      <c r="B7500" s="116">
        <v>40607</v>
      </c>
      <c r="C7500" s="116" t="s">
        <v>19037</v>
      </c>
      <c r="D7500" s="116" t="s">
        <v>16119</v>
      </c>
      <c r="E7500" s="130">
        <v>3.26</v>
      </c>
    </row>
    <row r="7501" spans="2:5" ht="50.1" customHeight="1">
      <c r="B7501" s="116">
        <v>585</v>
      </c>
      <c r="C7501" s="116" t="s">
        <v>19038</v>
      </c>
      <c r="D7501" s="116" t="s">
        <v>16121</v>
      </c>
      <c r="E7501" s="130">
        <v>27.61</v>
      </c>
    </row>
    <row r="7502" spans="2:5" ht="50.1" customHeight="1">
      <c r="B7502" s="116">
        <v>4777</v>
      </c>
      <c r="C7502" s="116" t="s">
        <v>19039</v>
      </c>
      <c r="D7502" s="116" t="s">
        <v>16121</v>
      </c>
      <c r="E7502" s="130">
        <v>4.3499999999999996</v>
      </c>
    </row>
    <row r="7503" spans="2:5" ht="50.1" customHeight="1">
      <c r="B7503" s="116">
        <v>587</v>
      </c>
      <c r="C7503" s="116" t="s">
        <v>19040</v>
      </c>
      <c r="D7503" s="116" t="s">
        <v>16121</v>
      </c>
      <c r="E7503" s="130">
        <v>29.59</v>
      </c>
    </row>
    <row r="7504" spans="2:5" ht="50.1" customHeight="1">
      <c r="B7504" s="116">
        <v>590</v>
      </c>
      <c r="C7504" s="116" t="s">
        <v>19041</v>
      </c>
      <c r="D7504" s="116" t="s">
        <v>16121</v>
      </c>
      <c r="E7504" s="130">
        <v>28.6</v>
      </c>
    </row>
    <row r="7505" spans="2:5" ht="50.1" customHeight="1">
      <c r="B7505" s="116">
        <v>592</v>
      </c>
      <c r="C7505" s="116" t="s">
        <v>19042</v>
      </c>
      <c r="D7505" s="116" t="s">
        <v>16121</v>
      </c>
      <c r="E7505" s="130">
        <v>29.59</v>
      </c>
    </row>
    <row r="7506" spans="2:5" ht="50.1" customHeight="1">
      <c r="B7506" s="116">
        <v>586</v>
      </c>
      <c r="C7506" s="116" t="s">
        <v>19043</v>
      </c>
      <c r="D7506" s="116" t="s">
        <v>16120</v>
      </c>
      <c r="E7506" s="130">
        <v>17.39</v>
      </c>
    </row>
    <row r="7507" spans="2:5" ht="50.1" customHeight="1">
      <c r="B7507" s="116">
        <v>591</v>
      </c>
      <c r="C7507" s="116" t="s">
        <v>19044</v>
      </c>
      <c r="D7507" s="116" t="s">
        <v>16121</v>
      </c>
      <c r="E7507" s="130">
        <v>27.61</v>
      </c>
    </row>
    <row r="7508" spans="2:5" ht="50.1" customHeight="1">
      <c r="B7508" s="116">
        <v>588</v>
      </c>
      <c r="C7508" s="116" t="s">
        <v>19045</v>
      </c>
      <c r="D7508" s="116" t="s">
        <v>16120</v>
      </c>
      <c r="E7508" s="130">
        <v>27.51</v>
      </c>
    </row>
    <row r="7509" spans="2:5" ht="50.1" customHeight="1">
      <c r="B7509" s="116">
        <v>589</v>
      </c>
      <c r="C7509" s="116" t="s">
        <v>19046</v>
      </c>
      <c r="D7509" s="116" t="s">
        <v>16120</v>
      </c>
      <c r="E7509" s="130">
        <v>46.51</v>
      </c>
    </row>
    <row r="7510" spans="2:5" ht="50.1" customHeight="1">
      <c r="B7510" s="116">
        <v>584</v>
      </c>
      <c r="C7510" s="116" t="s">
        <v>19047</v>
      </c>
      <c r="D7510" s="116" t="s">
        <v>16120</v>
      </c>
      <c r="E7510" s="130">
        <v>29.39</v>
      </c>
    </row>
    <row r="7511" spans="2:5" ht="50.1" customHeight="1">
      <c r="B7511" s="116">
        <v>4912</v>
      </c>
      <c r="C7511" s="116" t="s">
        <v>19048</v>
      </c>
      <c r="D7511" s="116" t="s">
        <v>16121</v>
      </c>
      <c r="E7511" s="130">
        <v>5.05</v>
      </c>
    </row>
    <row r="7512" spans="2:5" ht="50.1" customHeight="1">
      <c r="B7512" s="116">
        <v>574</v>
      </c>
      <c r="C7512" s="116" t="s">
        <v>19049</v>
      </c>
      <c r="D7512" s="116" t="s">
        <v>16120</v>
      </c>
      <c r="E7512" s="130">
        <v>16.04</v>
      </c>
    </row>
    <row r="7513" spans="2:5" ht="50.1" customHeight="1">
      <c r="B7513" s="116">
        <v>567</v>
      </c>
      <c r="C7513" s="116" t="s">
        <v>19050</v>
      </c>
      <c r="D7513" s="116" t="s">
        <v>16120</v>
      </c>
      <c r="E7513" s="130">
        <v>5.94</v>
      </c>
    </row>
    <row r="7514" spans="2:5" ht="50.1" customHeight="1">
      <c r="B7514" s="116">
        <v>568</v>
      </c>
      <c r="C7514" s="116" t="s">
        <v>19051</v>
      </c>
      <c r="D7514" s="116" t="s">
        <v>16120</v>
      </c>
      <c r="E7514" s="130">
        <v>35.979999999999997</v>
      </c>
    </row>
    <row r="7515" spans="2:5" ht="50.1" customHeight="1">
      <c r="B7515" s="116">
        <v>569</v>
      </c>
      <c r="C7515" s="116" t="s">
        <v>19052</v>
      </c>
      <c r="D7515" s="116" t="s">
        <v>16121</v>
      </c>
      <c r="E7515" s="130">
        <v>5</v>
      </c>
    </row>
    <row r="7516" spans="2:5" ht="50.1" customHeight="1">
      <c r="B7516" s="116">
        <v>1165</v>
      </c>
      <c r="C7516" s="116" t="s">
        <v>19053</v>
      </c>
      <c r="D7516" s="116" t="s">
        <v>16119</v>
      </c>
      <c r="E7516" s="130">
        <v>11.98</v>
      </c>
    </row>
    <row r="7517" spans="2:5" ht="50.1" customHeight="1">
      <c r="B7517" s="116">
        <v>1164</v>
      </c>
      <c r="C7517" s="116" t="s">
        <v>19054</v>
      </c>
      <c r="D7517" s="116" t="s">
        <v>16119</v>
      </c>
      <c r="E7517" s="130">
        <v>9.6999999999999993</v>
      </c>
    </row>
    <row r="7518" spans="2:5" ht="50.1" customHeight="1">
      <c r="B7518" s="116">
        <v>1162</v>
      </c>
      <c r="C7518" s="116" t="s">
        <v>19055</v>
      </c>
      <c r="D7518" s="116" t="s">
        <v>16119</v>
      </c>
      <c r="E7518" s="130">
        <v>3.37</v>
      </c>
    </row>
    <row r="7519" spans="2:5" ht="50.1" customHeight="1">
      <c r="B7519" s="116">
        <v>12395</v>
      </c>
      <c r="C7519" s="116" t="s">
        <v>19056</v>
      </c>
      <c r="D7519" s="116" t="s">
        <v>16119</v>
      </c>
      <c r="E7519" s="130">
        <v>3.28</v>
      </c>
    </row>
    <row r="7520" spans="2:5" ht="50.1" customHeight="1">
      <c r="B7520" s="116">
        <v>1170</v>
      </c>
      <c r="C7520" s="116" t="s">
        <v>19057</v>
      </c>
      <c r="D7520" s="116" t="s">
        <v>16119</v>
      </c>
      <c r="E7520" s="130">
        <v>6.36</v>
      </c>
    </row>
    <row r="7521" spans="2:5" ht="50.1" customHeight="1">
      <c r="B7521" s="116">
        <v>1169</v>
      </c>
      <c r="C7521" s="116" t="s">
        <v>19058</v>
      </c>
      <c r="D7521" s="116" t="s">
        <v>16119</v>
      </c>
      <c r="E7521" s="130">
        <v>31.22</v>
      </c>
    </row>
    <row r="7522" spans="2:5" ht="50.1" customHeight="1">
      <c r="B7522" s="116">
        <v>1166</v>
      </c>
      <c r="C7522" s="116" t="s">
        <v>19059</v>
      </c>
      <c r="D7522" s="116" t="s">
        <v>16119</v>
      </c>
      <c r="E7522" s="130">
        <v>17.309999999999999</v>
      </c>
    </row>
    <row r="7523" spans="2:5" ht="50.1" customHeight="1">
      <c r="B7523" s="116">
        <v>1163</v>
      </c>
      <c r="C7523" s="116" t="s">
        <v>19060</v>
      </c>
      <c r="D7523" s="116" t="s">
        <v>16119</v>
      </c>
      <c r="E7523" s="130">
        <v>4.3600000000000003</v>
      </c>
    </row>
    <row r="7524" spans="2:5" ht="50.1" customHeight="1">
      <c r="B7524" s="116">
        <v>12396</v>
      </c>
      <c r="C7524" s="116" t="s">
        <v>19061</v>
      </c>
      <c r="D7524" s="116" t="s">
        <v>16119</v>
      </c>
      <c r="E7524" s="130">
        <v>3.28</v>
      </c>
    </row>
    <row r="7525" spans="2:5" ht="50.1" customHeight="1">
      <c r="B7525" s="116">
        <v>1168</v>
      </c>
      <c r="C7525" s="116" t="s">
        <v>19062</v>
      </c>
      <c r="D7525" s="116" t="s">
        <v>16119</v>
      </c>
      <c r="E7525" s="130">
        <v>44.51</v>
      </c>
    </row>
    <row r="7526" spans="2:5" ht="50.1" customHeight="1">
      <c r="B7526" s="116">
        <v>1167</v>
      </c>
      <c r="C7526" s="116" t="s">
        <v>19063</v>
      </c>
      <c r="D7526" s="116" t="s">
        <v>16119</v>
      </c>
      <c r="E7526" s="130">
        <v>74.45</v>
      </c>
    </row>
    <row r="7527" spans="2:5" ht="50.1" customHeight="1">
      <c r="B7527" s="116">
        <v>36331</v>
      </c>
      <c r="C7527" s="116" t="s">
        <v>19064</v>
      </c>
      <c r="D7527" s="116" t="s">
        <v>16119</v>
      </c>
      <c r="E7527" s="130">
        <v>1.08</v>
      </c>
    </row>
    <row r="7528" spans="2:5" ht="50.1" customHeight="1">
      <c r="B7528" s="116">
        <v>36346</v>
      </c>
      <c r="C7528" s="116" t="s">
        <v>19065</v>
      </c>
      <c r="D7528" s="116" t="s">
        <v>16119</v>
      </c>
      <c r="E7528" s="130">
        <v>1.86</v>
      </c>
    </row>
    <row r="7529" spans="2:5" ht="50.1" customHeight="1">
      <c r="B7529" s="116">
        <v>1210</v>
      </c>
      <c r="C7529" s="116" t="s">
        <v>19066</v>
      </c>
      <c r="D7529" s="116" t="s">
        <v>16119</v>
      </c>
      <c r="E7529" s="130">
        <v>7.56</v>
      </c>
    </row>
    <row r="7530" spans="2:5" ht="50.1" customHeight="1">
      <c r="B7530" s="116">
        <v>1203</v>
      </c>
      <c r="C7530" s="116" t="s">
        <v>19067</v>
      </c>
      <c r="D7530" s="116" t="s">
        <v>16119</v>
      </c>
      <c r="E7530" s="130">
        <v>7.33</v>
      </c>
    </row>
    <row r="7531" spans="2:5" ht="50.1" customHeight="1">
      <c r="B7531" s="116">
        <v>1197</v>
      </c>
      <c r="C7531" s="116" t="s">
        <v>19068</v>
      </c>
      <c r="D7531" s="116" t="s">
        <v>16119</v>
      </c>
      <c r="E7531" s="130">
        <v>0.93</v>
      </c>
    </row>
    <row r="7532" spans="2:5" ht="50.1" customHeight="1">
      <c r="B7532" s="116">
        <v>1202</v>
      </c>
      <c r="C7532" s="116" t="s">
        <v>19069</v>
      </c>
      <c r="D7532" s="116" t="s">
        <v>16119</v>
      </c>
      <c r="E7532" s="130">
        <v>2.52</v>
      </c>
    </row>
    <row r="7533" spans="2:5" ht="50.1" customHeight="1">
      <c r="B7533" s="116">
        <v>1188</v>
      </c>
      <c r="C7533" s="116" t="s">
        <v>19070</v>
      </c>
      <c r="D7533" s="116" t="s">
        <v>16119</v>
      </c>
      <c r="E7533" s="130">
        <v>14.9</v>
      </c>
    </row>
    <row r="7534" spans="2:5" ht="50.1" customHeight="1">
      <c r="B7534" s="116">
        <v>1211</v>
      </c>
      <c r="C7534" s="116" t="s">
        <v>19071</v>
      </c>
      <c r="D7534" s="116" t="s">
        <v>16119</v>
      </c>
      <c r="E7534" s="130">
        <v>7.69</v>
      </c>
    </row>
    <row r="7535" spans="2:5" ht="50.1" customHeight="1">
      <c r="B7535" s="116">
        <v>1198</v>
      </c>
      <c r="C7535" s="116" t="s">
        <v>19072</v>
      </c>
      <c r="D7535" s="116" t="s">
        <v>16119</v>
      </c>
      <c r="E7535" s="130">
        <v>1.38</v>
      </c>
    </row>
    <row r="7536" spans="2:5" ht="50.1" customHeight="1">
      <c r="B7536" s="116">
        <v>1199</v>
      </c>
      <c r="C7536" s="116" t="s">
        <v>19073</v>
      </c>
      <c r="D7536" s="116" t="s">
        <v>16119</v>
      </c>
      <c r="E7536" s="130">
        <v>19.46</v>
      </c>
    </row>
    <row r="7537" spans="2:5" ht="50.1" customHeight="1">
      <c r="B7537" s="116">
        <v>20088</v>
      </c>
      <c r="C7537" s="116" t="s">
        <v>19074</v>
      </c>
      <c r="D7537" s="116" t="s">
        <v>16119</v>
      </c>
      <c r="E7537" s="130">
        <v>8.77</v>
      </c>
    </row>
    <row r="7538" spans="2:5" ht="50.1" customHeight="1">
      <c r="B7538" s="116">
        <v>20089</v>
      </c>
      <c r="C7538" s="116" t="s">
        <v>19075</v>
      </c>
      <c r="D7538" s="116" t="s">
        <v>16119</v>
      </c>
      <c r="E7538" s="130">
        <v>41.81</v>
      </c>
    </row>
    <row r="7539" spans="2:5" ht="50.1" customHeight="1">
      <c r="B7539" s="116">
        <v>20087</v>
      </c>
      <c r="C7539" s="116" t="s">
        <v>19076</v>
      </c>
      <c r="D7539" s="116" t="s">
        <v>16119</v>
      </c>
      <c r="E7539" s="130">
        <v>6.31</v>
      </c>
    </row>
    <row r="7540" spans="2:5" ht="50.1" customHeight="1">
      <c r="B7540" s="116">
        <v>1200</v>
      </c>
      <c r="C7540" s="116" t="s">
        <v>19077</v>
      </c>
      <c r="D7540" s="116" t="s">
        <v>16119</v>
      </c>
      <c r="E7540" s="130">
        <v>5.13</v>
      </c>
    </row>
    <row r="7541" spans="2:5" ht="50.1" customHeight="1">
      <c r="B7541" s="116">
        <v>12909</v>
      </c>
      <c r="C7541" s="116" t="s">
        <v>19078</v>
      </c>
      <c r="D7541" s="116" t="s">
        <v>16119</v>
      </c>
      <c r="E7541" s="130">
        <v>2.3199999999999998</v>
      </c>
    </row>
    <row r="7542" spans="2:5" ht="50.1" customHeight="1">
      <c r="B7542" s="116">
        <v>12910</v>
      </c>
      <c r="C7542" s="116" t="s">
        <v>19079</v>
      </c>
      <c r="D7542" s="116" t="s">
        <v>16119</v>
      </c>
      <c r="E7542" s="130">
        <v>3.88</v>
      </c>
    </row>
    <row r="7543" spans="2:5" ht="50.1" customHeight="1">
      <c r="B7543" s="116">
        <v>1184</v>
      </c>
      <c r="C7543" s="116" t="s">
        <v>19080</v>
      </c>
      <c r="D7543" s="116" t="s">
        <v>16119</v>
      </c>
      <c r="E7543" s="130">
        <v>47.85</v>
      </c>
    </row>
    <row r="7544" spans="2:5" ht="50.1" customHeight="1">
      <c r="B7544" s="116">
        <v>1191</v>
      </c>
      <c r="C7544" s="116" t="s">
        <v>19081</v>
      </c>
      <c r="D7544" s="116" t="s">
        <v>16119</v>
      </c>
      <c r="E7544" s="130">
        <v>0.68</v>
      </c>
    </row>
    <row r="7545" spans="2:5" ht="50.1" customHeight="1">
      <c r="B7545" s="116">
        <v>1185</v>
      </c>
      <c r="C7545" s="116" t="s">
        <v>19082</v>
      </c>
      <c r="D7545" s="116" t="s">
        <v>16119</v>
      </c>
      <c r="E7545" s="130">
        <v>0.77</v>
      </c>
    </row>
    <row r="7546" spans="2:5" ht="50.1" customHeight="1">
      <c r="B7546" s="116">
        <v>1189</v>
      </c>
      <c r="C7546" s="116" t="s">
        <v>19083</v>
      </c>
      <c r="D7546" s="116" t="s">
        <v>16119</v>
      </c>
      <c r="E7546" s="130">
        <v>1.34</v>
      </c>
    </row>
    <row r="7547" spans="2:5" ht="50.1" customHeight="1">
      <c r="B7547" s="116">
        <v>1193</v>
      </c>
      <c r="C7547" s="116" t="s">
        <v>19084</v>
      </c>
      <c r="D7547" s="116" t="s">
        <v>16119</v>
      </c>
      <c r="E7547" s="130">
        <v>2.59</v>
      </c>
    </row>
    <row r="7548" spans="2:5" ht="50.1" customHeight="1">
      <c r="B7548" s="116">
        <v>1194</v>
      </c>
      <c r="C7548" s="116" t="s">
        <v>19085</v>
      </c>
      <c r="D7548" s="116" t="s">
        <v>16119</v>
      </c>
      <c r="E7548" s="130">
        <v>4.91</v>
      </c>
    </row>
    <row r="7549" spans="2:5" ht="50.1" customHeight="1">
      <c r="B7549" s="116">
        <v>1195</v>
      </c>
      <c r="C7549" s="116" t="s">
        <v>19086</v>
      </c>
      <c r="D7549" s="116" t="s">
        <v>16119</v>
      </c>
      <c r="E7549" s="130">
        <v>7.38</v>
      </c>
    </row>
    <row r="7550" spans="2:5" ht="50.1" customHeight="1">
      <c r="B7550" s="116">
        <v>1204</v>
      </c>
      <c r="C7550" s="116" t="s">
        <v>19087</v>
      </c>
      <c r="D7550" s="116" t="s">
        <v>16119</v>
      </c>
      <c r="E7550" s="130">
        <v>13.42</v>
      </c>
    </row>
    <row r="7551" spans="2:5" ht="50.1" customHeight="1">
      <c r="B7551" s="116">
        <v>1205</v>
      </c>
      <c r="C7551" s="116" t="s">
        <v>19088</v>
      </c>
      <c r="D7551" s="116" t="s">
        <v>16119</v>
      </c>
      <c r="E7551" s="130">
        <v>31.84</v>
      </c>
    </row>
    <row r="7552" spans="2:5" ht="50.1" customHeight="1">
      <c r="B7552" s="116">
        <v>1207</v>
      </c>
      <c r="C7552" s="116" t="s">
        <v>19089</v>
      </c>
      <c r="D7552" s="116" t="s">
        <v>16119</v>
      </c>
      <c r="E7552" s="130">
        <v>24.78</v>
      </c>
    </row>
    <row r="7553" spans="2:5" ht="50.1" customHeight="1">
      <c r="B7553" s="116">
        <v>1206</v>
      </c>
      <c r="C7553" s="116" t="s">
        <v>19090</v>
      </c>
      <c r="D7553" s="116" t="s">
        <v>16119</v>
      </c>
      <c r="E7553" s="130">
        <v>6.21</v>
      </c>
    </row>
    <row r="7554" spans="2:5" ht="50.1" customHeight="1">
      <c r="B7554" s="116">
        <v>1183</v>
      </c>
      <c r="C7554" s="116" t="s">
        <v>19091</v>
      </c>
      <c r="D7554" s="116" t="s">
        <v>16119</v>
      </c>
      <c r="E7554" s="130">
        <v>16.18</v>
      </c>
    </row>
    <row r="7555" spans="2:5" ht="50.1" customHeight="1">
      <c r="B7555" s="116">
        <v>42685</v>
      </c>
      <c r="C7555" s="116" t="s">
        <v>19092</v>
      </c>
      <c r="D7555" s="116" t="s">
        <v>16119</v>
      </c>
      <c r="E7555" s="130">
        <v>34.57</v>
      </c>
    </row>
    <row r="7556" spans="2:5" ht="50.1" customHeight="1">
      <c r="B7556" s="116">
        <v>42686</v>
      </c>
      <c r="C7556" s="116" t="s">
        <v>19093</v>
      </c>
      <c r="D7556" s="116" t="s">
        <v>16119</v>
      </c>
      <c r="E7556" s="130">
        <v>53.82</v>
      </c>
    </row>
    <row r="7557" spans="2:5" ht="50.1" customHeight="1">
      <c r="B7557" s="116">
        <v>12894</v>
      </c>
      <c r="C7557" s="116" t="s">
        <v>19094</v>
      </c>
      <c r="D7557" s="116" t="s">
        <v>16119</v>
      </c>
      <c r="E7557" s="130">
        <v>14.67</v>
      </c>
    </row>
    <row r="7558" spans="2:5" ht="50.1" customHeight="1">
      <c r="B7558" s="116">
        <v>12895</v>
      </c>
      <c r="C7558" s="116" t="s">
        <v>19095</v>
      </c>
      <c r="D7558" s="116" t="s">
        <v>16119</v>
      </c>
      <c r="E7558" s="130">
        <v>11.29</v>
      </c>
    </row>
    <row r="7559" spans="2:5" ht="50.1" customHeight="1">
      <c r="B7559" s="116">
        <v>1631</v>
      </c>
      <c r="C7559" s="116" t="s">
        <v>19096</v>
      </c>
      <c r="D7559" s="116" t="s">
        <v>16119</v>
      </c>
      <c r="E7559" s="130">
        <v>218.5</v>
      </c>
    </row>
    <row r="7560" spans="2:5" ht="50.1" customHeight="1">
      <c r="B7560" s="116">
        <v>1633</v>
      </c>
      <c r="C7560" s="116" t="s">
        <v>19097</v>
      </c>
      <c r="D7560" s="116" t="s">
        <v>16119</v>
      </c>
      <c r="E7560" s="130">
        <v>371.24</v>
      </c>
    </row>
    <row r="7561" spans="2:5" ht="50.1" customHeight="1">
      <c r="B7561" s="116">
        <v>10818</v>
      </c>
      <c r="C7561" s="116" t="s">
        <v>19098</v>
      </c>
      <c r="D7561" s="116" t="s">
        <v>16121</v>
      </c>
      <c r="E7561" s="130">
        <v>22.83</v>
      </c>
    </row>
    <row r="7562" spans="2:5" ht="50.1" customHeight="1">
      <c r="B7562" s="116">
        <v>39359</v>
      </c>
      <c r="C7562" s="116" t="s">
        <v>19099</v>
      </c>
      <c r="D7562" s="116" t="s">
        <v>16119</v>
      </c>
      <c r="E7562" s="130">
        <v>21.46</v>
      </c>
    </row>
    <row r="7563" spans="2:5" ht="50.1" customHeight="1">
      <c r="B7563" s="116">
        <v>39360</v>
      </c>
      <c r="C7563" s="116" t="s">
        <v>19100</v>
      </c>
      <c r="D7563" s="116" t="s">
        <v>16119</v>
      </c>
      <c r="E7563" s="130">
        <v>19.5</v>
      </c>
    </row>
    <row r="7564" spans="2:5" ht="50.1" customHeight="1">
      <c r="B7564" s="116">
        <v>10710</v>
      </c>
      <c r="C7564" s="116" t="s">
        <v>19101</v>
      </c>
      <c r="D7564" s="116" t="s">
        <v>16117</v>
      </c>
      <c r="E7564" s="130">
        <v>79.900000000000006</v>
      </c>
    </row>
    <row r="7565" spans="2:5" ht="50.1" customHeight="1">
      <c r="B7565" s="116">
        <v>10709</v>
      </c>
      <c r="C7565" s="116" t="s">
        <v>19102</v>
      </c>
      <c r="D7565" s="116" t="s">
        <v>16117</v>
      </c>
      <c r="E7565" s="130">
        <v>98.16</v>
      </c>
    </row>
    <row r="7566" spans="2:5" ht="50.1" customHeight="1">
      <c r="B7566" s="116">
        <v>39636</v>
      </c>
      <c r="C7566" s="116" t="s">
        <v>19103</v>
      </c>
      <c r="D7566" s="116" t="s">
        <v>16117</v>
      </c>
      <c r="E7566" s="130">
        <v>100.23</v>
      </c>
    </row>
    <row r="7567" spans="2:5" ht="50.1" customHeight="1">
      <c r="B7567" s="116">
        <v>10708</v>
      </c>
      <c r="C7567" s="116" t="s">
        <v>19104</v>
      </c>
      <c r="D7567" s="116" t="s">
        <v>16117</v>
      </c>
      <c r="E7567" s="130">
        <v>30.93</v>
      </c>
    </row>
    <row r="7568" spans="2:5" ht="50.1" customHeight="1">
      <c r="B7568" s="116">
        <v>39635</v>
      </c>
      <c r="C7568" s="116" t="s">
        <v>19105</v>
      </c>
      <c r="D7568" s="116" t="s">
        <v>16117</v>
      </c>
      <c r="E7568" s="130">
        <v>52.66</v>
      </c>
    </row>
    <row r="7569" spans="2:5" ht="50.1" customHeight="1">
      <c r="B7569" s="116">
        <v>6117</v>
      </c>
      <c r="C7569" s="116" t="s">
        <v>19106</v>
      </c>
      <c r="D7569" s="116" t="s">
        <v>16118</v>
      </c>
      <c r="E7569" s="130">
        <v>11.43</v>
      </c>
    </row>
    <row r="7570" spans="2:5" ht="50.1" customHeight="1">
      <c r="B7570" s="116">
        <v>40913</v>
      </c>
      <c r="C7570" s="116" t="s">
        <v>19107</v>
      </c>
      <c r="D7570" s="116" t="s">
        <v>16124</v>
      </c>
      <c r="E7570" s="130">
        <v>2023.59</v>
      </c>
    </row>
    <row r="7571" spans="2:5" ht="50.1" customHeight="1">
      <c r="B7571" s="116">
        <v>1214</v>
      </c>
      <c r="C7571" s="116" t="s">
        <v>19108</v>
      </c>
      <c r="D7571" s="116" t="s">
        <v>16118</v>
      </c>
      <c r="E7571" s="130">
        <v>12.75</v>
      </c>
    </row>
    <row r="7572" spans="2:5" ht="50.1" customHeight="1">
      <c r="B7572" s="116">
        <v>40915</v>
      </c>
      <c r="C7572" s="116" t="s">
        <v>19109</v>
      </c>
      <c r="D7572" s="116" t="s">
        <v>16124</v>
      </c>
      <c r="E7572" s="130">
        <v>2258.89</v>
      </c>
    </row>
    <row r="7573" spans="2:5" ht="50.1" customHeight="1">
      <c r="B7573" s="116">
        <v>1213</v>
      </c>
      <c r="C7573" s="116" t="s">
        <v>19110</v>
      </c>
      <c r="D7573" s="116" t="s">
        <v>16118</v>
      </c>
      <c r="E7573" s="130">
        <v>14.51</v>
      </c>
    </row>
    <row r="7574" spans="2:5" ht="50.1" customHeight="1">
      <c r="B7574" s="116">
        <v>40914</v>
      </c>
      <c r="C7574" s="116" t="s">
        <v>19111</v>
      </c>
      <c r="D7574" s="116" t="s">
        <v>16124</v>
      </c>
      <c r="E7574" s="130">
        <v>2568.4899999999998</v>
      </c>
    </row>
    <row r="7575" spans="2:5" ht="50.1" customHeight="1">
      <c r="B7575" s="116">
        <v>5091</v>
      </c>
      <c r="C7575" s="116" t="s">
        <v>19112</v>
      </c>
      <c r="D7575" s="116" t="s">
        <v>16119</v>
      </c>
      <c r="E7575" s="130">
        <v>14.14</v>
      </c>
    </row>
    <row r="7576" spans="2:5" ht="50.1" customHeight="1">
      <c r="B7576" s="116">
        <v>14615</v>
      </c>
      <c r="C7576" s="116" t="s">
        <v>19113</v>
      </c>
      <c r="D7576" s="116" t="s">
        <v>16119</v>
      </c>
      <c r="E7576" s="130">
        <v>3865.25</v>
      </c>
    </row>
    <row r="7577" spans="2:5" ht="50.1" customHeight="1">
      <c r="B7577" s="116">
        <v>2711</v>
      </c>
      <c r="C7577" s="116" t="s">
        <v>19114</v>
      </c>
      <c r="D7577" s="116" t="s">
        <v>16119</v>
      </c>
      <c r="E7577" s="130">
        <v>120.9</v>
      </c>
    </row>
    <row r="7578" spans="2:5" ht="50.1" customHeight="1">
      <c r="B7578" s="116">
        <v>37727</v>
      </c>
      <c r="C7578" s="116" t="s">
        <v>19115</v>
      </c>
      <c r="D7578" s="116" t="s">
        <v>16119</v>
      </c>
      <c r="E7578" s="130">
        <v>9040</v>
      </c>
    </row>
    <row r="7579" spans="2:5" ht="50.1" customHeight="1">
      <c r="B7579" s="116">
        <v>37728</v>
      </c>
      <c r="C7579" s="116" t="s">
        <v>19116</v>
      </c>
      <c r="D7579" s="116" t="s">
        <v>16119</v>
      </c>
      <c r="E7579" s="130">
        <v>12264.05</v>
      </c>
    </row>
    <row r="7580" spans="2:5" ht="50.1" customHeight="1">
      <c r="B7580" s="116">
        <v>37729</v>
      </c>
      <c r="C7580" s="116" t="s">
        <v>19117</v>
      </c>
      <c r="D7580" s="116" t="s">
        <v>16119</v>
      </c>
      <c r="E7580" s="130">
        <v>13275.52</v>
      </c>
    </row>
    <row r="7581" spans="2:5" ht="50.1" customHeight="1">
      <c r="B7581" s="116">
        <v>37730</v>
      </c>
      <c r="C7581" s="116" t="s">
        <v>19118</v>
      </c>
      <c r="D7581" s="116" t="s">
        <v>16119</v>
      </c>
      <c r="E7581" s="130">
        <v>14286.99</v>
      </c>
    </row>
    <row r="7582" spans="2:5" ht="50.1" customHeight="1">
      <c r="B7582" s="116">
        <v>37731</v>
      </c>
      <c r="C7582" s="116" t="s">
        <v>19119</v>
      </c>
      <c r="D7582" s="116" t="s">
        <v>16119</v>
      </c>
      <c r="E7582" s="130">
        <v>15298.46</v>
      </c>
    </row>
    <row r="7583" spans="2:5" ht="50.1" customHeight="1">
      <c r="B7583" s="116">
        <v>37732</v>
      </c>
      <c r="C7583" s="116" t="s">
        <v>19120</v>
      </c>
      <c r="D7583" s="116" t="s">
        <v>16119</v>
      </c>
      <c r="E7583" s="130">
        <v>17447.830000000002</v>
      </c>
    </row>
    <row r="7584" spans="2:5" ht="50.1" customHeight="1">
      <c r="B7584" s="116">
        <v>42250</v>
      </c>
      <c r="C7584" s="116" t="s">
        <v>19121</v>
      </c>
      <c r="D7584" s="116" t="s">
        <v>16127</v>
      </c>
      <c r="E7584" s="130">
        <v>1871.96</v>
      </c>
    </row>
    <row r="7585" spans="2:5" ht="50.1" customHeight="1">
      <c r="B7585" s="116">
        <v>42256</v>
      </c>
      <c r="C7585" s="116" t="s">
        <v>19122</v>
      </c>
      <c r="D7585" s="116" t="s">
        <v>16121</v>
      </c>
      <c r="E7585" s="130">
        <v>3.92</v>
      </c>
    </row>
    <row r="7586" spans="2:5" ht="50.1" customHeight="1">
      <c r="B7586" s="116">
        <v>4743</v>
      </c>
      <c r="C7586" s="116" t="s">
        <v>19123</v>
      </c>
      <c r="D7586" s="116" t="s">
        <v>16123</v>
      </c>
      <c r="E7586" s="130">
        <v>32.46</v>
      </c>
    </row>
    <row r="7587" spans="2:5" ht="50.1" customHeight="1">
      <c r="B7587" s="116">
        <v>4744</v>
      </c>
      <c r="C7587" s="116" t="s">
        <v>19124</v>
      </c>
      <c r="D7587" s="116" t="s">
        <v>16123</v>
      </c>
      <c r="E7587" s="130">
        <v>42.44</v>
      </c>
    </row>
    <row r="7588" spans="2:5" ht="50.1" customHeight="1">
      <c r="B7588" s="116">
        <v>4745</v>
      </c>
      <c r="C7588" s="116" t="s">
        <v>19125</v>
      </c>
      <c r="D7588" s="116" t="s">
        <v>16123</v>
      </c>
      <c r="E7588" s="130">
        <v>56.85</v>
      </c>
    </row>
    <row r="7589" spans="2:5" ht="50.1" customHeight="1">
      <c r="B7589" s="116">
        <v>36496</v>
      </c>
      <c r="C7589" s="116" t="s">
        <v>19126</v>
      </c>
      <c r="D7589" s="116" t="s">
        <v>16119</v>
      </c>
      <c r="E7589" s="130">
        <v>9813.7999999999993</v>
      </c>
    </row>
    <row r="7590" spans="2:5" ht="50.1" customHeight="1">
      <c r="B7590" s="116">
        <v>10630</v>
      </c>
      <c r="C7590" s="116" t="s">
        <v>19127</v>
      </c>
      <c r="D7590" s="116" t="s">
        <v>16119</v>
      </c>
      <c r="E7590" s="130">
        <v>430682.54</v>
      </c>
    </row>
    <row r="7591" spans="2:5" ht="50.1" customHeight="1">
      <c r="B7591" s="116">
        <v>37762</v>
      </c>
      <c r="C7591" s="116" t="s">
        <v>19128</v>
      </c>
      <c r="D7591" s="116" t="s">
        <v>16119</v>
      </c>
      <c r="E7591" s="130">
        <v>369370.17</v>
      </c>
    </row>
    <row r="7592" spans="2:5" ht="50.1" customHeight="1">
      <c r="B7592" s="116">
        <v>37763</v>
      </c>
      <c r="C7592" s="116" t="s">
        <v>19129</v>
      </c>
      <c r="D7592" s="116" t="s">
        <v>16119</v>
      </c>
      <c r="E7592" s="130">
        <v>373856.39</v>
      </c>
    </row>
    <row r="7593" spans="2:5" ht="50.1" customHeight="1">
      <c r="B7593" s="116">
        <v>41992</v>
      </c>
      <c r="C7593" s="116" t="s">
        <v>19130</v>
      </c>
      <c r="D7593" s="116" t="s">
        <v>16119</v>
      </c>
      <c r="E7593" s="130">
        <v>425000</v>
      </c>
    </row>
    <row r="7594" spans="2:5" ht="50.1" customHeight="1">
      <c r="B7594" s="116">
        <v>13215</v>
      </c>
      <c r="C7594" s="116" t="s">
        <v>19131</v>
      </c>
      <c r="D7594" s="116" t="s">
        <v>16119</v>
      </c>
      <c r="E7594" s="130">
        <v>521155.82</v>
      </c>
    </row>
    <row r="7595" spans="2:5" ht="50.1" customHeight="1">
      <c r="B7595" s="116">
        <v>4235</v>
      </c>
      <c r="C7595" s="116" t="s">
        <v>19132</v>
      </c>
      <c r="D7595" s="116" t="s">
        <v>16118</v>
      </c>
      <c r="E7595" s="130">
        <v>11.03</v>
      </c>
    </row>
    <row r="7596" spans="2:5" ht="50.1" customHeight="1">
      <c r="B7596" s="116">
        <v>40976</v>
      </c>
      <c r="C7596" s="116" t="s">
        <v>19133</v>
      </c>
      <c r="D7596" s="116" t="s">
        <v>16124</v>
      </c>
      <c r="E7596" s="130">
        <v>1953.48</v>
      </c>
    </row>
    <row r="7597" spans="2:5" ht="50.1" customHeight="1">
      <c r="B7597" s="116">
        <v>39013</v>
      </c>
      <c r="C7597" s="116" t="s">
        <v>19134</v>
      </c>
      <c r="D7597" s="116" t="s">
        <v>16119</v>
      </c>
      <c r="E7597" s="130">
        <v>0.96</v>
      </c>
    </row>
    <row r="7598" spans="2:5" ht="50.1" customHeight="1">
      <c r="B7598" s="116">
        <v>41967</v>
      </c>
      <c r="C7598" s="116" t="s">
        <v>19135</v>
      </c>
      <c r="D7598" s="116" t="s">
        <v>6214</v>
      </c>
      <c r="E7598" s="130">
        <v>8.3000000000000007</v>
      </c>
    </row>
    <row r="7599" spans="2:5" ht="50.1" customHeight="1">
      <c r="B7599" s="116">
        <v>12760</v>
      </c>
      <c r="C7599" s="116" t="s">
        <v>19136</v>
      </c>
      <c r="D7599" s="116" t="s">
        <v>16117</v>
      </c>
      <c r="E7599" s="130">
        <v>929.81</v>
      </c>
    </row>
    <row r="7600" spans="2:5" ht="50.1" customHeight="1">
      <c r="B7600" s="116">
        <v>12759</v>
      </c>
      <c r="C7600" s="116" t="s">
        <v>19137</v>
      </c>
      <c r="D7600" s="116" t="s">
        <v>16117</v>
      </c>
      <c r="E7600" s="130">
        <v>619.87</v>
      </c>
    </row>
    <row r="7601" spans="2:5" ht="50.1" customHeight="1">
      <c r="B7601" s="116">
        <v>40424</v>
      </c>
      <c r="C7601" s="116" t="s">
        <v>19138</v>
      </c>
      <c r="D7601" s="116" t="s">
        <v>16121</v>
      </c>
      <c r="E7601" s="130">
        <v>4.79</v>
      </c>
    </row>
    <row r="7602" spans="2:5" ht="50.1" customHeight="1">
      <c r="B7602" s="116">
        <v>1325</v>
      </c>
      <c r="C7602" s="116" t="s">
        <v>19139</v>
      </c>
      <c r="D7602" s="116" t="s">
        <v>16121</v>
      </c>
      <c r="E7602" s="130">
        <v>5.84</v>
      </c>
    </row>
    <row r="7603" spans="2:5" ht="50.1" customHeight="1">
      <c r="B7603" s="116">
        <v>1327</v>
      </c>
      <c r="C7603" s="116" t="s">
        <v>19140</v>
      </c>
      <c r="D7603" s="116" t="s">
        <v>16121</v>
      </c>
      <c r="E7603" s="130">
        <v>5.23</v>
      </c>
    </row>
    <row r="7604" spans="2:5" ht="50.1" customHeight="1">
      <c r="B7604" s="116">
        <v>1328</v>
      </c>
      <c r="C7604" s="116" t="s">
        <v>19141</v>
      </c>
      <c r="D7604" s="116" t="s">
        <v>16121</v>
      </c>
      <c r="E7604" s="130">
        <v>5.47</v>
      </c>
    </row>
    <row r="7605" spans="2:5" ht="50.1" customHeight="1">
      <c r="B7605" s="116">
        <v>1321</v>
      </c>
      <c r="C7605" s="116" t="s">
        <v>19142</v>
      </c>
      <c r="D7605" s="116" t="s">
        <v>16121</v>
      </c>
      <c r="E7605" s="130">
        <v>5.86</v>
      </c>
    </row>
    <row r="7606" spans="2:5" ht="50.1" customHeight="1">
      <c r="B7606" s="116">
        <v>1318</v>
      </c>
      <c r="C7606" s="116" t="s">
        <v>19143</v>
      </c>
      <c r="D7606" s="116" t="s">
        <v>16121</v>
      </c>
      <c r="E7606" s="130">
        <v>5.64</v>
      </c>
    </row>
    <row r="7607" spans="2:5" ht="50.1" customHeight="1">
      <c r="B7607" s="116">
        <v>1322</v>
      </c>
      <c r="C7607" s="116" t="s">
        <v>19144</v>
      </c>
      <c r="D7607" s="116" t="s">
        <v>16121</v>
      </c>
      <c r="E7607" s="130">
        <v>6.22</v>
      </c>
    </row>
    <row r="7608" spans="2:5" ht="50.1" customHeight="1">
      <c r="B7608" s="116">
        <v>1323</v>
      </c>
      <c r="C7608" s="116" t="s">
        <v>19145</v>
      </c>
      <c r="D7608" s="116" t="s">
        <v>16121</v>
      </c>
      <c r="E7608" s="130">
        <v>6.08</v>
      </c>
    </row>
    <row r="7609" spans="2:5" ht="50.1" customHeight="1">
      <c r="B7609" s="116">
        <v>1319</v>
      </c>
      <c r="C7609" s="116" t="s">
        <v>19146</v>
      </c>
      <c r="D7609" s="116" t="s">
        <v>16121</v>
      </c>
      <c r="E7609" s="130">
        <v>5.38</v>
      </c>
    </row>
    <row r="7610" spans="2:5" ht="50.1" customHeight="1">
      <c r="B7610" s="116">
        <v>11026</v>
      </c>
      <c r="C7610" s="116" t="s">
        <v>19147</v>
      </c>
      <c r="D7610" s="116" t="s">
        <v>16121</v>
      </c>
      <c r="E7610" s="130">
        <v>7.2</v>
      </c>
    </row>
    <row r="7611" spans="2:5" ht="50.1" customHeight="1">
      <c r="B7611" s="116">
        <v>11027</v>
      </c>
      <c r="C7611" s="116" t="s">
        <v>19148</v>
      </c>
      <c r="D7611" s="116" t="s">
        <v>16121</v>
      </c>
      <c r="E7611" s="130">
        <v>7.65</v>
      </c>
    </row>
    <row r="7612" spans="2:5" ht="50.1" customHeight="1">
      <c r="B7612" s="116">
        <v>11046</v>
      </c>
      <c r="C7612" s="116" t="s">
        <v>19149</v>
      </c>
      <c r="D7612" s="116" t="s">
        <v>16121</v>
      </c>
      <c r="E7612" s="130">
        <v>7.43</v>
      </c>
    </row>
    <row r="7613" spans="2:5" ht="50.1" customHeight="1">
      <c r="B7613" s="116">
        <v>11047</v>
      </c>
      <c r="C7613" s="116" t="s">
        <v>19150</v>
      </c>
      <c r="D7613" s="116" t="s">
        <v>16121</v>
      </c>
      <c r="E7613" s="130">
        <v>5.61</v>
      </c>
    </row>
    <row r="7614" spans="2:5" ht="50.1" customHeight="1">
      <c r="B7614" s="116">
        <v>39630</v>
      </c>
      <c r="C7614" s="116" t="s">
        <v>19151</v>
      </c>
      <c r="D7614" s="116" t="s">
        <v>16117</v>
      </c>
      <c r="E7614" s="130">
        <v>52.16</v>
      </c>
    </row>
    <row r="7615" spans="2:5" ht="50.1" customHeight="1">
      <c r="B7615" s="116">
        <v>11049</v>
      </c>
      <c r="C7615" s="116" t="s">
        <v>19152</v>
      </c>
      <c r="D7615" s="116" t="s">
        <v>16121</v>
      </c>
      <c r="E7615" s="130">
        <v>6.92</v>
      </c>
    </row>
    <row r="7616" spans="2:5" ht="50.1" customHeight="1">
      <c r="B7616" s="116">
        <v>39632</v>
      </c>
      <c r="C7616" s="116" t="s">
        <v>19153</v>
      </c>
      <c r="D7616" s="116" t="s">
        <v>16117</v>
      </c>
      <c r="E7616" s="130">
        <v>36.39</v>
      </c>
    </row>
    <row r="7617" spans="2:5" ht="50.1" customHeight="1">
      <c r="B7617" s="116">
        <v>11051</v>
      </c>
      <c r="C7617" s="116" t="s">
        <v>19154</v>
      </c>
      <c r="D7617" s="116" t="s">
        <v>16121</v>
      </c>
      <c r="E7617" s="130">
        <v>7.43</v>
      </c>
    </row>
    <row r="7618" spans="2:5" ht="50.1" customHeight="1">
      <c r="B7618" s="116">
        <v>11061</v>
      </c>
      <c r="C7618" s="116" t="s">
        <v>19155</v>
      </c>
      <c r="D7618" s="116" t="s">
        <v>16121</v>
      </c>
      <c r="E7618" s="130">
        <v>5.2</v>
      </c>
    </row>
    <row r="7619" spans="2:5" ht="50.1" customHeight="1">
      <c r="B7619" s="116">
        <v>1336</v>
      </c>
      <c r="C7619" s="116" t="s">
        <v>19156</v>
      </c>
      <c r="D7619" s="116" t="s">
        <v>16117</v>
      </c>
      <c r="E7619" s="130">
        <v>1391.73</v>
      </c>
    </row>
    <row r="7620" spans="2:5" ht="50.1" customHeight="1">
      <c r="B7620" s="116">
        <v>1333</v>
      </c>
      <c r="C7620" s="116" t="s">
        <v>19157</v>
      </c>
      <c r="D7620" s="116" t="s">
        <v>16121</v>
      </c>
      <c r="E7620" s="130">
        <v>5.41</v>
      </c>
    </row>
    <row r="7621" spans="2:5" ht="50.1" customHeight="1">
      <c r="B7621" s="116">
        <v>1330</v>
      </c>
      <c r="C7621" s="116" t="s">
        <v>19158</v>
      </c>
      <c r="D7621" s="116" t="s">
        <v>16121</v>
      </c>
      <c r="E7621" s="130">
        <v>5.55</v>
      </c>
    </row>
    <row r="7622" spans="2:5" ht="50.1" customHeight="1">
      <c r="B7622" s="116">
        <v>10957</v>
      </c>
      <c r="C7622" s="116" t="s">
        <v>19159</v>
      </c>
      <c r="D7622" s="116" t="s">
        <v>16121</v>
      </c>
      <c r="E7622" s="130">
        <v>6.92</v>
      </c>
    </row>
    <row r="7623" spans="2:5" ht="50.1" customHeight="1">
      <c r="B7623" s="116">
        <v>1332</v>
      </c>
      <c r="C7623" s="116" t="s">
        <v>19160</v>
      </c>
      <c r="D7623" s="116" t="s">
        <v>16121</v>
      </c>
      <c r="E7623" s="130">
        <v>5.76</v>
      </c>
    </row>
    <row r="7624" spans="2:5" ht="50.1" customHeight="1">
      <c r="B7624" s="116">
        <v>1334</v>
      </c>
      <c r="C7624" s="116" t="s">
        <v>19161</v>
      </c>
      <c r="D7624" s="116" t="s">
        <v>16121</v>
      </c>
      <c r="E7624" s="130">
        <v>6.38</v>
      </c>
    </row>
    <row r="7625" spans="2:5" ht="50.1" customHeight="1">
      <c r="B7625" s="116">
        <v>1335</v>
      </c>
      <c r="C7625" s="116" t="s">
        <v>19162</v>
      </c>
      <c r="D7625" s="116" t="s">
        <v>16121</v>
      </c>
      <c r="E7625" s="130">
        <v>6.47</v>
      </c>
    </row>
    <row r="7626" spans="2:5" ht="50.1" customHeight="1">
      <c r="B7626" s="116">
        <v>40425</v>
      </c>
      <c r="C7626" s="116" t="s">
        <v>19163</v>
      </c>
      <c r="D7626" s="116" t="s">
        <v>16121</v>
      </c>
      <c r="E7626" s="130">
        <v>4.82</v>
      </c>
    </row>
    <row r="7627" spans="2:5" ht="50.1" customHeight="1">
      <c r="B7627" s="116">
        <v>1337</v>
      </c>
      <c r="C7627" s="116" t="s">
        <v>19164</v>
      </c>
      <c r="D7627" s="116" t="s">
        <v>16121</v>
      </c>
      <c r="E7627" s="130">
        <v>6.82</v>
      </c>
    </row>
    <row r="7628" spans="2:5" ht="50.1" customHeight="1">
      <c r="B7628" s="116">
        <v>11122</v>
      </c>
      <c r="C7628" s="116" t="s">
        <v>19165</v>
      </c>
      <c r="D7628" s="116" t="s">
        <v>16121</v>
      </c>
      <c r="E7628" s="130">
        <v>26.25</v>
      </c>
    </row>
    <row r="7629" spans="2:5" ht="50.1" customHeight="1">
      <c r="B7629" s="116">
        <v>11123</v>
      </c>
      <c r="C7629" s="116" t="s">
        <v>19166</v>
      </c>
      <c r="D7629" s="116" t="s">
        <v>16121</v>
      </c>
      <c r="E7629" s="130">
        <v>26.25</v>
      </c>
    </row>
    <row r="7630" spans="2:5" ht="50.1" customHeight="1">
      <c r="B7630" s="116">
        <v>11125</v>
      </c>
      <c r="C7630" s="116" t="s">
        <v>19167</v>
      </c>
      <c r="D7630" s="116" t="s">
        <v>16121</v>
      </c>
      <c r="E7630" s="130">
        <v>26.25</v>
      </c>
    </row>
    <row r="7631" spans="2:5" ht="50.1" customHeight="1">
      <c r="B7631" s="116">
        <v>39416</v>
      </c>
      <c r="C7631" s="116" t="s">
        <v>19168</v>
      </c>
      <c r="D7631" s="116" t="s">
        <v>16117</v>
      </c>
      <c r="E7631" s="130">
        <v>29.41</v>
      </c>
    </row>
    <row r="7632" spans="2:5" ht="50.1" customHeight="1">
      <c r="B7632" s="116">
        <v>39417</v>
      </c>
      <c r="C7632" s="116" t="s">
        <v>19169</v>
      </c>
      <c r="D7632" s="116" t="s">
        <v>16117</v>
      </c>
      <c r="E7632" s="130">
        <v>30.83</v>
      </c>
    </row>
    <row r="7633" spans="2:5" ht="50.1" customHeight="1">
      <c r="B7633" s="116">
        <v>39414</v>
      </c>
      <c r="C7633" s="116" t="s">
        <v>19170</v>
      </c>
      <c r="D7633" s="116" t="s">
        <v>16117</v>
      </c>
      <c r="E7633" s="130">
        <v>27.62</v>
      </c>
    </row>
    <row r="7634" spans="2:5" ht="50.1" customHeight="1">
      <c r="B7634" s="116">
        <v>39415</v>
      </c>
      <c r="C7634" s="116" t="s">
        <v>19171</v>
      </c>
      <c r="D7634" s="116" t="s">
        <v>16117</v>
      </c>
      <c r="E7634" s="130">
        <v>29.27</v>
      </c>
    </row>
    <row r="7635" spans="2:5" ht="50.1" customHeight="1">
      <c r="B7635" s="116">
        <v>39412</v>
      </c>
      <c r="C7635" s="116" t="s">
        <v>19172</v>
      </c>
      <c r="D7635" s="116" t="s">
        <v>16117</v>
      </c>
      <c r="E7635" s="130">
        <v>20.8</v>
      </c>
    </row>
    <row r="7636" spans="2:5" ht="50.1" customHeight="1">
      <c r="B7636" s="116">
        <v>39413</v>
      </c>
      <c r="C7636" s="116" t="s">
        <v>19173</v>
      </c>
      <c r="D7636" s="116" t="s">
        <v>16117</v>
      </c>
      <c r="E7636" s="130">
        <v>20.6</v>
      </c>
    </row>
    <row r="7637" spans="2:5" ht="50.1" customHeight="1">
      <c r="B7637" s="116">
        <v>1338</v>
      </c>
      <c r="C7637" s="116" t="s">
        <v>19174</v>
      </c>
      <c r="D7637" s="116" t="s">
        <v>16117</v>
      </c>
      <c r="E7637" s="130">
        <v>29.3</v>
      </c>
    </row>
    <row r="7638" spans="2:5" ht="50.1" customHeight="1">
      <c r="B7638" s="116">
        <v>1340</v>
      </c>
      <c r="C7638" s="116" t="s">
        <v>19175</v>
      </c>
      <c r="D7638" s="116" t="s">
        <v>16117</v>
      </c>
      <c r="E7638" s="130">
        <v>33.869999999999997</v>
      </c>
    </row>
    <row r="7639" spans="2:5" ht="50.1" customHeight="1">
      <c r="B7639" s="116">
        <v>1341</v>
      </c>
      <c r="C7639" s="116" t="s">
        <v>19176</v>
      </c>
      <c r="D7639" s="116" t="s">
        <v>16117</v>
      </c>
      <c r="E7639" s="130">
        <v>32.619999999999997</v>
      </c>
    </row>
    <row r="7640" spans="2:5" ht="50.1" customHeight="1">
      <c r="B7640" s="116">
        <v>1364</v>
      </c>
      <c r="C7640" s="116" t="s">
        <v>19177</v>
      </c>
      <c r="D7640" s="116" t="s">
        <v>16117</v>
      </c>
      <c r="E7640" s="130">
        <v>22.87</v>
      </c>
    </row>
    <row r="7641" spans="2:5" ht="50.1" customHeight="1">
      <c r="B7641" s="116">
        <v>1361</v>
      </c>
      <c r="C7641" s="116" t="s">
        <v>19178</v>
      </c>
      <c r="D7641" s="116" t="s">
        <v>16119</v>
      </c>
      <c r="E7641" s="130">
        <v>95.38</v>
      </c>
    </row>
    <row r="7642" spans="2:5" ht="50.1" customHeight="1">
      <c r="B7642" s="116">
        <v>1362</v>
      </c>
      <c r="C7642" s="116" t="s">
        <v>19179</v>
      </c>
      <c r="D7642" s="116" t="s">
        <v>16117</v>
      </c>
      <c r="E7642" s="130">
        <v>31.84</v>
      </c>
    </row>
    <row r="7643" spans="2:5" ht="50.1" customHeight="1">
      <c r="B7643" s="116">
        <v>11131</v>
      </c>
      <c r="C7643" s="116" t="s">
        <v>19180</v>
      </c>
      <c r="D7643" s="116" t="s">
        <v>16117</v>
      </c>
      <c r="E7643" s="130">
        <v>40.75</v>
      </c>
    </row>
    <row r="7644" spans="2:5" ht="50.1" customHeight="1">
      <c r="B7644" s="116">
        <v>11132</v>
      </c>
      <c r="C7644" s="116" t="s">
        <v>19181</v>
      </c>
      <c r="D7644" s="116" t="s">
        <v>16117</v>
      </c>
      <c r="E7644" s="130">
        <v>48.18</v>
      </c>
    </row>
    <row r="7645" spans="2:5" ht="50.1" customHeight="1">
      <c r="B7645" s="116">
        <v>1363</v>
      </c>
      <c r="C7645" s="116" t="s">
        <v>19182</v>
      </c>
      <c r="D7645" s="116" t="s">
        <v>16117</v>
      </c>
      <c r="E7645" s="130">
        <v>16.2</v>
      </c>
    </row>
    <row r="7646" spans="2:5" ht="50.1" customHeight="1">
      <c r="B7646" s="116">
        <v>11130</v>
      </c>
      <c r="C7646" s="116" t="s">
        <v>19183</v>
      </c>
      <c r="D7646" s="116" t="s">
        <v>16117</v>
      </c>
      <c r="E7646" s="130">
        <v>20.52</v>
      </c>
    </row>
    <row r="7647" spans="2:5" ht="50.1" customHeight="1">
      <c r="B7647" s="116">
        <v>11134</v>
      </c>
      <c r="C7647" s="116" t="s">
        <v>19184</v>
      </c>
      <c r="D7647" s="116" t="s">
        <v>16117</v>
      </c>
      <c r="E7647" s="130">
        <v>35.11</v>
      </c>
    </row>
    <row r="7648" spans="2:5" ht="50.1" customHeight="1">
      <c r="B7648" s="116">
        <v>11135</v>
      </c>
      <c r="C7648" s="116" t="s">
        <v>19185</v>
      </c>
      <c r="D7648" s="116" t="s">
        <v>16117</v>
      </c>
      <c r="E7648" s="130">
        <v>42.8</v>
      </c>
    </row>
    <row r="7649" spans="2:5" ht="50.1" customHeight="1">
      <c r="B7649" s="116">
        <v>11136</v>
      </c>
      <c r="C7649" s="116" t="s">
        <v>19186</v>
      </c>
      <c r="D7649" s="116" t="s">
        <v>16117</v>
      </c>
      <c r="E7649" s="130">
        <v>46.29</v>
      </c>
    </row>
    <row r="7650" spans="2:5" ht="50.1" customHeight="1">
      <c r="B7650" s="116">
        <v>34743</v>
      </c>
      <c r="C7650" s="116" t="s">
        <v>19187</v>
      </c>
      <c r="D7650" s="116" t="s">
        <v>16117</v>
      </c>
      <c r="E7650" s="130">
        <v>58.93</v>
      </c>
    </row>
    <row r="7651" spans="2:5" ht="50.1" customHeight="1">
      <c r="B7651" s="116">
        <v>11137</v>
      </c>
      <c r="C7651" s="116" t="s">
        <v>19188</v>
      </c>
      <c r="D7651" s="116" t="s">
        <v>16117</v>
      </c>
      <c r="E7651" s="130">
        <v>65.72</v>
      </c>
    </row>
    <row r="7652" spans="2:5" ht="50.1" customHeight="1">
      <c r="B7652" s="116">
        <v>34745</v>
      </c>
      <c r="C7652" s="116" t="s">
        <v>19189</v>
      </c>
      <c r="D7652" s="116" t="s">
        <v>16117</v>
      </c>
      <c r="E7652" s="130">
        <v>74.900000000000006</v>
      </c>
    </row>
    <row r="7653" spans="2:5" ht="50.1" customHeight="1">
      <c r="B7653" s="116">
        <v>34746</v>
      </c>
      <c r="C7653" s="116" t="s">
        <v>19190</v>
      </c>
      <c r="D7653" s="116" t="s">
        <v>16117</v>
      </c>
      <c r="E7653" s="130">
        <v>19.29</v>
      </c>
    </row>
    <row r="7654" spans="2:5" ht="50.1" customHeight="1">
      <c r="B7654" s="116">
        <v>1360</v>
      </c>
      <c r="C7654" s="116" t="s">
        <v>19191</v>
      </c>
      <c r="D7654" s="116" t="s">
        <v>16117</v>
      </c>
      <c r="E7654" s="130">
        <v>23.82</v>
      </c>
    </row>
    <row r="7655" spans="2:5" ht="50.1" customHeight="1">
      <c r="B7655" s="116">
        <v>1346</v>
      </c>
      <c r="C7655" s="116" t="s">
        <v>19192</v>
      </c>
      <c r="D7655" s="116" t="s">
        <v>16117</v>
      </c>
      <c r="E7655" s="130">
        <v>17.29</v>
      </c>
    </row>
    <row r="7656" spans="2:5" ht="50.1" customHeight="1">
      <c r="B7656" s="116">
        <v>1345</v>
      </c>
      <c r="C7656" s="116" t="s">
        <v>19193</v>
      </c>
      <c r="D7656" s="116" t="s">
        <v>16117</v>
      </c>
      <c r="E7656" s="130">
        <v>28.01</v>
      </c>
    </row>
    <row r="7657" spans="2:5" ht="50.1" customHeight="1">
      <c r="B7657" s="116">
        <v>1344</v>
      </c>
      <c r="C7657" s="116" t="s">
        <v>19194</v>
      </c>
      <c r="D7657" s="116" t="s">
        <v>16119</v>
      </c>
      <c r="E7657" s="130">
        <v>30.12</v>
      </c>
    </row>
    <row r="7658" spans="2:5" ht="50.1" customHeight="1">
      <c r="B7658" s="116">
        <v>1342</v>
      </c>
      <c r="C7658" s="116" t="s">
        <v>19195</v>
      </c>
      <c r="D7658" s="116" t="s">
        <v>16119</v>
      </c>
      <c r="E7658" s="130">
        <v>53.25</v>
      </c>
    </row>
    <row r="7659" spans="2:5" ht="50.1" customHeight="1">
      <c r="B7659" s="116">
        <v>1347</v>
      </c>
      <c r="C7659" s="116" t="s">
        <v>19196</v>
      </c>
      <c r="D7659" s="116" t="s">
        <v>16117</v>
      </c>
      <c r="E7659" s="130">
        <v>20.66</v>
      </c>
    </row>
    <row r="7660" spans="2:5" ht="50.1" customHeight="1">
      <c r="B7660" s="116">
        <v>1349</v>
      </c>
      <c r="C7660" s="116" t="s">
        <v>19197</v>
      </c>
      <c r="D7660" s="116" t="s">
        <v>16119</v>
      </c>
      <c r="E7660" s="130">
        <v>75.95</v>
      </c>
    </row>
    <row r="7661" spans="2:5" ht="50.1" customHeight="1">
      <c r="B7661" s="116">
        <v>1350</v>
      </c>
      <c r="C7661" s="116" t="s">
        <v>19198</v>
      </c>
      <c r="D7661" s="116" t="s">
        <v>16119</v>
      </c>
      <c r="E7661" s="130">
        <v>33.880000000000003</v>
      </c>
    </row>
    <row r="7662" spans="2:5" ht="50.1" customHeight="1">
      <c r="B7662" s="116">
        <v>1357</v>
      </c>
      <c r="C7662" s="116" t="s">
        <v>19199</v>
      </c>
      <c r="D7662" s="116" t="s">
        <v>16119</v>
      </c>
      <c r="E7662" s="130">
        <v>43.16</v>
      </c>
    </row>
    <row r="7663" spans="2:5" ht="50.1" customHeight="1">
      <c r="B7663" s="116">
        <v>1355</v>
      </c>
      <c r="C7663" s="116" t="s">
        <v>19200</v>
      </c>
      <c r="D7663" s="116" t="s">
        <v>16117</v>
      </c>
      <c r="E7663" s="130">
        <v>19.86</v>
      </c>
    </row>
    <row r="7664" spans="2:5" ht="50.1" customHeight="1">
      <c r="B7664" s="116">
        <v>1358</v>
      </c>
      <c r="C7664" s="116" t="s">
        <v>19201</v>
      </c>
      <c r="D7664" s="116" t="s">
        <v>16117</v>
      </c>
      <c r="E7664" s="130">
        <v>23.01</v>
      </c>
    </row>
    <row r="7665" spans="2:5" ht="50.1" customHeight="1">
      <c r="B7665" s="116">
        <v>1359</v>
      </c>
      <c r="C7665" s="116" t="s">
        <v>19202</v>
      </c>
      <c r="D7665" s="116" t="s">
        <v>16119</v>
      </c>
      <c r="E7665" s="130">
        <v>66.67</v>
      </c>
    </row>
    <row r="7666" spans="2:5" ht="50.1" customHeight="1">
      <c r="B7666" s="116">
        <v>1351</v>
      </c>
      <c r="C7666" s="116" t="s">
        <v>19203</v>
      </c>
      <c r="D7666" s="116" t="s">
        <v>16119</v>
      </c>
      <c r="E7666" s="130">
        <v>21.48</v>
      </c>
    </row>
    <row r="7667" spans="2:5" ht="50.1" customHeight="1">
      <c r="B7667" s="116">
        <v>34659</v>
      </c>
      <c r="C7667" s="116" t="s">
        <v>19204</v>
      </c>
      <c r="D7667" s="116" t="s">
        <v>16117</v>
      </c>
      <c r="E7667" s="130">
        <v>26.87</v>
      </c>
    </row>
    <row r="7668" spans="2:5" ht="50.1" customHeight="1">
      <c r="B7668" s="116">
        <v>34514</v>
      </c>
      <c r="C7668" s="116" t="s">
        <v>19205</v>
      </c>
      <c r="D7668" s="116" t="s">
        <v>16117</v>
      </c>
      <c r="E7668" s="130">
        <v>29.77</v>
      </c>
    </row>
    <row r="7669" spans="2:5" ht="50.1" customHeight="1">
      <c r="B7669" s="116">
        <v>34660</v>
      </c>
      <c r="C7669" s="116" t="s">
        <v>19206</v>
      </c>
      <c r="D7669" s="116" t="s">
        <v>16117</v>
      </c>
      <c r="E7669" s="130">
        <v>37.78</v>
      </c>
    </row>
    <row r="7670" spans="2:5" ht="50.1" customHeight="1">
      <c r="B7670" s="116">
        <v>34661</v>
      </c>
      <c r="C7670" s="116" t="s">
        <v>19207</v>
      </c>
      <c r="D7670" s="116" t="s">
        <v>16117</v>
      </c>
      <c r="E7670" s="130">
        <v>54.26</v>
      </c>
    </row>
    <row r="7671" spans="2:5" ht="50.1" customHeight="1">
      <c r="B7671" s="116">
        <v>34667</v>
      </c>
      <c r="C7671" s="116" t="s">
        <v>19208</v>
      </c>
      <c r="D7671" s="116" t="s">
        <v>16117</v>
      </c>
      <c r="E7671" s="130">
        <v>19.649999999999999</v>
      </c>
    </row>
    <row r="7672" spans="2:5" ht="50.1" customHeight="1">
      <c r="B7672" s="116">
        <v>34668</v>
      </c>
      <c r="C7672" s="116" t="s">
        <v>19209</v>
      </c>
      <c r="D7672" s="116" t="s">
        <v>16117</v>
      </c>
      <c r="E7672" s="130">
        <v>25.68</v>
      </c>
    </row>
    <row r="7673" spans="2:5" ht="50.1" customHeight="1">
      <c r="B7673" s="116">
        <v>34741</v>
      </c>
      <c r="C7673" s="116" t="s">
        <v>19210</v>
      </c>
      <c r="D7673" s="116" t="s">
        <v>16117</v>
      </c>
      <c r="E7673" s="130">
        <v>28.25</v>
      </c>
    </row>
    <row r="7674" spans="2:5" ht="50.1" customHeight="1">
      <c r="B7674" s="116">
        <v>34664</v>
      </c>
      <c r="C7674" s="116" t="s">
        <v>19211</v>
      </c>
      <c r="D7674" s="116" t="s">
        <v>16117</v>
      </c>
      <c r="E7674" s="130">
        <v>30.83</v>
      </c>
    </row>
    <row r="7675" spans="2:5" ht="50.1" customHeight="1">
      <c r="B7675" s="116">
        <v>34665</v>
      </c>
      <c r="C7675" s="116" t="s">
        <v>19212</v>
      </c>
      <c r="D7675" s="116" t="s">
        <v>16117</v>
      </c>
      <c r="E7675" s="131">
        <v>38.270000000000003</v>
      </c>
    </row>
    <row r="7676" spans="2:5" ht="50.1" customHeight="1">
      <c r="B7676" s="116">
        <v>34666</v>
      </c>
      <c r="C7676" s="116" t="s">
        <v>19213</v>
      </c>
      <c r="D7676" s="116" t="s">
        <v>16117</v>
      </c>
      <c r="E7676" s="131">
        <v>57.81</v>
      </c>
    </row>
    <row r="7677" spans="2:5" ht="50.1" customHeight="1">
      <c r="B7677" s="116">
        <v>34669</v>
      </c>
      <c r="C7677" s="116" t="s">
        <v>19214</v>
      </c>
      <c r="D7677" s="116" t="s">
        <v>16117</v>
      </c>
      <c r="E7677" s="131">
        <v>21.19</v>
      </c>
    </row>
    <row r="7678" spans="2:5" ht="50.1" customHeight="1">
      <c r="B7678" s="116">
        <v>34670</v>
      </c>
      <c r="C7678" s="116" t="s">
        <v>19215</v>
      </c>
      <c r="D7678" s="116" t="s">
        <v>16117</v>
      </c>
      <c r="E7678" s="131">
        <v>25.92</v>
      </c>
    </row>
    <row r="7679" spans="2:5" ht="50.1" customHeight="1">
      <c r="B7679" s="116">
        <v>34671</v>
      </c>
      <c r="C7679" s="116" t="s">
        <v>19216</v>
      </c>
      <c r="D7679" s="116" t="s">
        <v>16117</v>
      </c>
      <c r="E7679" s="131">
        <v>21.64</v>
      </c>
    </row>
    <row r="7680" spans="2:5" ht="50.1" customHeight="1">
      <c r="B7680" s="116">
        <v>34672</v>
      </c>
      <c r="C7680" s="116" t="s">
        <v>19217</v>
      </c>
      <c r="D7680" s="116" t="s">
        <v>16117</v>
      </c>
      <c r="E7680" s="131">
        <v>22.82</v>
      </c>
    </row>
    <row r="7681" spans="2:5" ht="50.1" customHeight="1">
      <c r="B7681" s="116">
        <v>34673</v>
      </c>
      <c r="C7681" s="116" t="s">
        <v>19218</v>
      </c>
      <c r="D7681" s="116" t="s">
        <v>16117</v>
      </c>
      <c r="E7681" s="131">
        <v>27.84</v>
      </c>
    </row>
    <row r="7682" spans="2:5" ht="50.1" customHeight="1">
      <c r="B7682" s="116">
        <v>34674</v>
      </c>
      <c r="C7682" s="116" t="s">
        <v>19219</v>
      </c>
      <c r="D7682" s="116" t="s">
        <v>16117</v>
      </c>
      <c r="E7682" s="131">
        <v>37.020000000000003</v>
      </c>
    </row>
    <row r="7683" spans="2:5" ht="50.1" customHeight="1">
      <c r="B7683" s="116">
        <v>34675</v>
      </c>
      <c r="C7683" s="116" t="s">
        <v>19220</v>
      </c>
      <c r="D7683" s="116" t="s">
        <v>16117</v>
      </c>
      <c r="E7683" s="131">
        <v>45.13</v>
      </c>
    </row>
    <row r="7684" spans="2:5" ht="50.1" customHeight="1">
      <c r="B7684" s="116">
        <v>34676</v>
      </c>
      <c r="C7684" s="116" t="s">
        <v>19221</v>
      </c>
      <c r="D7684" s="116" t="s">
        <v>16117</v>
      </c>
      <c r="E7684" s="131">
        <v>12.99</v>
      </c>
    </row>
    <row r="7685" spans="2:5" ht="50.1" customHeight="1">
      <c r="B7685" s="116">
        <v>34677</v>
      </c>
      <c r="C7685" s="116" t="s">
        <v>19222</v>
      </c>
      <c r="D7685" s="116" t="s">
        <v>16117</v>
      </c>
      <c r="E7685" s="131">
        <v>17.47</v>
      </c>
    </row>
    <row r="7686" spans="2:5" ht="50.1" customHeight="1">
      <c r="B7686" s="116">
        <v>40623</v>
      </c>
      <c r="C7686" s="116" t="s">
        <v>19223</v>
      </c>
      <c r="D7686" s="116" t="s">
        <v>6216</v>
      </c>
      <c r="E7686" s="130">
        <v>30.41</v>
      </c>
    </row>
    <row r="7687" spans="2:5" ht="50.1" customHeight="1">
      <c r="B7687" s="116">
        <v>11112</v>
      </c>
      <c r="C7687" s="116" t="s">
        <v>19224</v>
      </c>
      <c r="D7687" s="116" t="s">
        <v>16121</v>
      </c>
      <c r="E7687" s="131">
        <v>26.25</v>
      </c>
    </row>
    <row r="7688" spans="2:5" ht="50.1" customHeight="1">
      <c r="B7688" s="116">
        <v>11115</v>
      </c>
      <c r="C7688" s="116" t="s">
        <v>19225</v>
      </c>
      <c r="D7688" s="116" t="s">
        <v>16120</v>
      </c>
      <c r="E7688" s="131">
        <v>12.15</v>
      </c>
    </row>
    <row r="7689" spans="2:5" ht="50.1" customHeight="1">
      <c r="B7689" s="116">
        <v>11113</v>
      </c>
      <c r="C7689" s="116" t="s">
        <v>19226</v>
      </c>
      <c r="D7689" s="116" t="s">
        <v>16121</v>
      </c>
      <c r="E7689" s="131">
        <v>26.25</v>
      </c>
    </row>
    <row r="7690" spans="2:5" ht="50.1" customHeight="1">
      <c r="B7690" s="116">
        <v>11114</v>
      </c>
      <c r="C7690" s="116" t="s">
        <v>19227</v>
      </c>
      <c r="D7690" s="116" t="s">
        <v>16120</v>
      </c>
      <c r="E7690" s="131">
        <v>20.190000000000001</v>
      </c>
    </row>
    <row r="7691" spans="2:5" ht="50.1" customHeight="1">
      <c r="B7691" s="116">
        <v>12083</v>
      </c>
      <c r="C7691" s="116" t="s">
        <v>19228</v>
      </c>
      <c r="D7691" s="116" t="s">
        <v>16119</v>
      </c>
      <c r="E7691" s="130">
        <v>635.83000000000004</v>
      </c>
    </row>
    <row r="7692" spans="2:5" ht="50.1" customHeight="1">
      <c r="B7692" s="116">
        <v>12081</v>
      </c>
      <c r="C7692" s="116" t="s">
        <v>19229</v>
      </c>
      <c r="D7692" s="116" t="s">
        <v>16119</v>
      </c>
      <c r="E7692" s="130">
        <v>215.02</v>
      </c>
    </row>
    <row r="7693" spans="2:5" ht="50.1" customHeight="1">
      <c r="B7693" s="116">
        <v>12082</v>
      </c>
      <c r="C7693" s="116" t="s">
        <v>19230</v>
      </c>
      <c r="D7693" s="116" t="s">
        <v>16119</v>
      </c>
      <c r="E7693" s="130">
        <v>337.93</v>
      </c>
    </row>
    <row r="7694" spans="2:5" ht="50.1" customHeight="1">
      <c r="B7694" s="116">
        <v>13354</v>
      </c>
      <c r="C7694" s="116" t="s">
        <v>19231</v>
      </c>
      <c r="D7694" s="116" t="s">
        <v>16119</v>
      </c>
      <c r="E7694" s="130">
        <v>504.7</v>
      </c>
    </row>
    <row r="7695" spans="2:5" ht="50.1" customHeight="1">
      <c r="B7695" s="116">
        <v>14057</v>
      </c>
      <c r="C7695" s="116" t="s">
        <v>19232</v>
      </c>
      <c r="D7695" s="116" t="s">
        <v>16119</v>
      </c>
      <c r="E7695" s="130">
        <v>281.77999999999997</v>
      </c>
    </row>
    <row r="7696" spans="2:5" ht="50.1" customHeight="1">
      <c r="B7696" s="116">
        <v>14058</v>
      </c>
      <c r="C7696" s="116" t="s">
        <v>19233</v>
      </c>
      <c r="D7696" s="116" t="s">
        <v>16119</v>
      </c>
      <c r="E7696" s="130">
        <v>444.51</v>
      </c>
    </row>
    <row r="7697" spans="2:5" ht="50.1" customHeight="1">
      <c r="B7697" s="116">
        <v>20971</v>
      </c>
      <c r="C7697" s="116" t="s">
        <v>19234</v>
      </c>
      <c r="D7697" s="116" t="s">
        <v>16119</v>
      </c>
      <c r="E7697" s="130">
        <v>9.52</v>
      </c>
    </row>
    <row r="7698" spans="2:5" ht="50.1" customHeight="1">
      <c r="B7698" s="116">
        <v>5047</v>
      </c>
      <c r="C7698" s="116" t="s">
        <v>19235</v>
      </c>
      <c r="D7698" s="116" t="s">
        <v>16119</v>
      </c>
      <c r="E7698" s="130">
        <v>302.85000000000002</v>
      </c>
    </row>
    <row r="7699" spans="2:5" ht="50.1" customHeight="1">
      <c r="B7699" s="116">
        <v>13369</v>
      </c>
      <c r="C7699" s="116" t="s">
        <v>19236</v>
      </c>
      <c r="D7699" s="116" t="s">
        <v>16119</v>
      </c>
      <c r="E7699" s="130">
        <v>328.51</v>
      </c>
    </row>
    <row r="7700" spans="2:5" ht="50.1" customHeight="1">
      <c r="B7700" s="116">
        <v>13370</v>
      </c>
      <c r="C7700" s="116" t="s">
        <v>19237</v>
      </c>
      <c r="D7700" s="116" t="s">
        <v>16119</v>
      </c>
      <c r="E7700" s="130">
        <v>455.39</v>
      </c>
    </row>
    <row r="7701" spans="2:5" ht="50.1" customHeight="1">
      <c r="B7701" s="116">
        <v>13279</v>
      </c>
      <c r="C7701" s="116" t="s">
        <v>19238</v>
      </c>
      <c r="D7701" s="116" t="s">
        <v>16121</v>
      </c>
      <c r="E7701" s="130">
        <v>12.43</v>
      </c>
    </row>
    <row r="7702" spans="2:5" ht="50.1" customHeight="1">
      <c r="B7702" s="116">
        <v>11977</v>
      </c>
      <c r="C7702" s="116" t="s">
        <v>19239</v>
      </c>
      <c r="D7702" s="116" t="s">
        <v>16119</v>
      </c>
      <c r="E7702" s="130">
        <v>6.44</v>
      </c>
    </row>
    <row r="7703" spans="2:5" ht="50.1" customHeight="1">
      <c r="B7703" s="116">
        <v>11975</v>
      </c>
      <c r="C7703" s="116" t="s">
        <v>19240</v>
      </c>
      <c r="D7703" s="116" t="s">
        <v>16119</v>
      </c>
      <c r="E7703" s="130">
        <v>14.11</v>
      </c>
    </row>
    <row r="7704" spans="2:5" ht="50.1" customHeight="1">
      <c r="B7704" s="116">
        <v>39746</v>
      </c>
      <c r="C7704" s="116" t="s">
        <v>19241</v>
      </c>
      <c r="D7704" s="116" t="s">
        <v>16119</v>
      </c>
      <c r="E7704" s="130">
        <v>157.1</v>
      </c>
    </row>
    <row r="7705" spans="2:5" ht="50.1" customHeight="1">
      <c r="B7705" s="116">
        <v>11976</v>
      </c>
      <c r="C7705" s="116" t="s">
        <v>19242</v>
      </c>
      <c r="D7705" s="116" t="s">
        <v>16119</v>
      </c>
      <c r="E7705" s="130">
        <v>0.72</v>
      </c>
    </row>
    <row r="7706" spans="2:5" ht="50.1" customHeight="1">
      <c r="B7706" s="116">
        <v>1368</v>
      </c>
      <c r="C7706" s="116" t="s">
        <v>19243</v>
      </c>
      <c r="D7706" s="116" t="s">
        <v>16119</v>
      </c>
      <c r="E7706" s="130">
        <v>55.4</v>
      </c>
    </row>
    <row r="7707" spans="2:5" ht="50.1" customHeight="1">
      <c r="B7707" s="116">
        <v>1367</v>
      </c>
      <c r="C7707" s="116" t="s">
        <v>19244</v>
      </c>
      <c r="D7707" s="116" t="s">
        <v>16119</v>
      </c>
      <c r="E7707" s="130">
        <v>179.2</v>
      </c>
    </row>
    <row r="7708" spans="2:5" ht="50.1" customHeight="1">
      <c r="B7708" s="116">
        <v>7608</v>
      </c>
      <c r="C7708" s="116" t="s">
        <v>19245</v>
      </c>
      <c r="D7708" s="116" t="s">
        <v>16119</v>
      </c>
      <c r="E7708" s="130">
        <v>3.95</v>
      </c>
    </row>
    <row r="7709" spans="2:5" ht="50.1" customHeight="1">
      <c r="B7709" s="116">
        <v>41900</v>
      </c>
      <c r="C7709" s="116" t="s">
        <v>19246</v>
      </c>
      <c r="D7709" s="116" t="s">
        <v>16121</v>
      </c>
      <c r="E7709" s="130">
        <v>3.02</v>
      </c>
    </row>
    <row r="7710" spans="2:5" ht="50.1" customHeight="1">
      <c r="B7710" s="116">
        <v>41899</v>
      </c>
      <c r="C7710" s="116" t="s">
        <v>19247</v>
      </c>
      <c r="D7710" s="116" t="s">
        <v>16127</v>
      </c>
      <c r="E7710" s="130">
        <v>2990.84</v>
      </c>
    </row>
    <row r="7711" spans="2:5" ht="50.1" customHeight="1">
      <c r="B7711" s="116">
        <v>1380</v>
      </c>
      <c r="C7711" s="116" t="s">
        <v>19248</v>
      </c>
      <c r="D7711" s="116" t="s">
        <v>16121</v>
      </c>
      <c r="E7711" s="130">
        <v>2.21</v>
      </c>
    </row>
    <row r="7712" spans="2:5" ht="50.1" customHeight="1">
      <c r="B7712" s="116">
        <v>1375</v>
      </c>
      <c r="C7712" s="116" t="s">
        <v>19249</v>
      </c>
      <c r="D7712" s="116" t="s">
        <v>16121</v>
      </c>
      <c r="E7712" s="130">
        <v>8.82</v>
      </c>
    </row>
    <row r="7713" spans="2:5" ht="50.1" customHeight="1">
      <c r="B7713" s="116">
        <v>1379</v>
      </c>
      <c r="C7713" s="116" t="s">
        <v>19250</v>
      </c>
      <c r="D7713" s="116" t="s">
        <v>16121</v>
      </c>
      <c r="E7713" s="130">
        <v>0.37</v>
      </c>
    </row>
    <row r="7714" spans="2:5" ht="50.1" customHeight="1">
      <c r="B7714" s="116">
        <v>10511</v>
      </c>
      <c r="C7714" s="116" t="s">
        <v>19251</v>
      </c>
      <c r="D7714" s="116" t="s">
        <v>16128</v>
      </c>
      <c r="E7714" s="130">
        <v>18.899999999999999</v>
      </c>
    </row>
    <row r="7715" spans="2:5" ht="50.1" customHeight="1">
      <c r="B7715" s="116">
        <v>13284</v>
      </c>
      <c r="C7715" s="116" t="s">
        <v>19252</v>
      </c>
      <c r="D7715" s="116" t="s">
        <v>16121</v>
      </c>
      <c r="E7715" s="130">
        <v>0.32</v>
      </c>
    </row>
    <row r="7716" spans="2:5" ht="50.1" customHeight="1">
      <c r="B7716" s="116">
        <v>25974</v>
      </c>
      <c r="C7716" s="116" t="s">
        <v>19253</v>
      </c>
      <c r="D7716" s="116" t="s">
        <v>16121</v>
      </c>
      <c r="E7716" s="130">
        <v>1.26</v>
      </c>
    </row>
    <row r="7717" spans="2:5" ht="50.1" customHeight="1">
      <c r="B7717" s="116">
        <v>1382</v>
      </c>
      <c r="C7717" s="116" t="s">
        <v>19254</v>
      </c>
      <c r="D7717" s="116" t="s">
        <v>16128</v>
      </c>
      <c r="E7717" s="130">
        <v>18.21</v>
      </c>
    </row>
    <row r="7718" spans="2:5" ht="50.1" customHeight="1">
      <c r="B7718" s="116">
        <v>34753</v>
      </c>
      <c r="C7718" s="116" t="s">
        <v>19255</v>
      </c>
      <c r="D7718" s="116" t="s">
        <v>16121</v>
      </c>
      <c r="E7718" s="130">
        <v>0.36</v>
      </c>
    </row>
    <row r="7719" spans="2:5" ht="50.1" customHeight="1">
      <c r="B7719" s="116">
        <v>420</v>
      </c>
      <c r="C7719" s="116" t="s">
        <v>19256</v>
      </c>
      <c r="D7719" s="116" t="s">
        <v>16119</v>
      </c>
      <c r="E7719" s="130">
        <v>19.77</v>
      </c>
    </row>
    <row r="7720" spans="2:5" ht="50.1" customHeight="1">
      <c r="B7720" s="116">
        <v>12327</v>
      </c>
      <c r="C7720" s="116" t="s">
        <v>19257</v>
      </c>
      <c r="D7720" s="116" t="s">
        <v>16119</v>
      </c>
      <c r="E7720" s="130">
        <v>23.55</v>
      </c>
    </row>
    <row r="7721" spans="2:5" ht="50.1" customHeight="1">
      <c r="B7721" s="116">
        <v>36148</v>
      </c>
      <c r="C7721" s="116" t="s">
        <v>19258</v>
      </c>
      <c r="D7721" s="116" t="s">
        <v>16119</v>
      </c>
      <c r="E7721" s="130">
        <v>54.19</v>
      </c>
    </row>
    <row r="7722" spans="2:5" ht="50.1" customHeight="1">
      <c r="B7722" s="116">
        <v>12329</v>
      </c>
      <c r="C7722" s="116" t="s">
        <v>19259</v>
      </c>
      <c r="D7722" s="116" t="s">
        <v>16121</v>
      </c>
      <c r="E7722" s="130">
        <v>61.72</v>
      </c>
    </row>
    <row r="7723" spans="2:5" ht="50.1" customHeight="1">
      <c r="B7723" s="116">
        <v>1339</v>
      </c>
      <c r="C7723" s="116" t="s">
        <v>19260</v>
      </c>
      <c r="D7723" s="116" t="s">
        <v>16121</v>
      </c>
      <c r="E7723" s="130">
        <v>29.37</v>
      </c>
    </row>
    <row r="7724" spans="2:5" ht="50.1" customHeight="1">
      <c r="B7724" s="116">
        <v>11849</v>
      </c>
      <c r="C7724" s="116" t="s">
        <v>19261</v>
      </c>
      <c r="D7724" s="116" t="s">
        <v>6214</v>
      </c>
      <c r="E7724" s="130">
        <v>16.47</v>
      </c>
    </row>
    <row r="7725" spans="2:5" ht="50.1" customHeight="1">
      <c r="B7725" s="116">
        <v>37418</v>
      </c>
      <c r="C7725" s="116" t="s">
        <v>19262</v>
      </c>
      <c r="D7725" s="116" t="s">
        <v>16119</v>
      </c>
      <c r="E7725" s="130">
        <v>11.94</v>
      </c>
    </row>
    <row r="7726" spans="2:5" ht="50.1" customHeight="1">
      <c r="B7726" s="116">
        <v>37419</v>
      </c>
      <c r="C7726" s="116" t="s">
        <v>19263</v>
      </c>
      <c r="D7726" s="116" t="s">
        <v>16119</v>
      </c>
      <c r="E7726" s="130">
        <v>12.26</v>
      </c>
    </row>
    <row r="7727" spans="2:5" ht="50.1" customHeight="1">
      <c r="B7727" s="116">
        <v>1427</v>
      </c>
      <c r="C7727" s="116" t="s">
        <v>19264</v>
      </c>
      <c r="D7727" s="116" t="s">
        <v>16119</v>
      </c>
      <c r="E7727" s="130">
        <v>14.57</v>
      </c>
    </row>
    <row r="7728" spans="2:5" ht="50.1" customHeight="1">
      <c r="B7728" s="116">
        <v>1402</v>
      </c>
      <c r="C7728" s="116" t="s">
        <v>19265</v>
      </c>
      <c r="D7728" s="116" t="s">
        <v>16119</v>
      </c>
      <c r="E7728" s="130">
        <v>5.04</v>
      </c>
    </row>
    <row r="7729" spans="2:5" ht="50.1" customHeight="1">
      <c r="B7729" s="116">
        <v>1420</v>
      </c>
      <c r="C7729" s="116" t="s">
        <v>19266</v>
      </c>
      <c r="D7729" s="116" t="s">
        <v>16119</v>
      </c>
      <c r="E7729" s="130">
        <v>6.48</v>
      </c>
    </row>
    <row r="7730" spans="2:5" ht="50.1" customHeight="1">
      <c r="B7730" s="116">
        <v>1419</v>
      </c>
      <c r="C7730" s="116" t="s">
        <v>19267</v>
      </c>
      <c r="D7730" s="116" t="s">
        <v>16119</v>
      </c>
      <c r="E7730" s="130">
        <v>7.83</v>
      </c>
    </row>
    <row r="7731" spans="2:5" ht="50.1" customHeight="1">
      <c r="B7731" s="116">
        <v>1414</v>
      </c>
      <c r="C7731" s="116" t="s">
        <v>19268</v>
      </c>
      <c r="D7731" s="116" t="s">
        <v>16119</v>
      </c>
      <c r="E7731" s="130">
        <v>7.66</v>
      </c>
    </row>
    <row r="7732" spans="2:5" ht="50.1" customHeight="1">
      <c r="B7732" s="116">
        <v>1413</v>
      </c>
      <c r="C7732" s="116" t="s">
        <v>19269</v>
      </c>
      <c r="D7732" s="116" t="s">
        <v>16119</v>
      </c>
      <c r="E7732" s="130">
        <v>11.32</v>
      </c>
    </row>
    <row r="7733" spans="2:5" ht="50.1" customHeight="1">
      <c r="B7733" s="116">
        <v>1412</v>
      </c>
      <c r="C7733" s="116" t="s">
        <v>19270</v>
      </c>
      <c r="D7733" s="116" t="s">
        <v>16119</v>
      </c>
      <c r="E7733" s="130">
        <v>9.59</v>
      </c>
    </row>
    <row r="7734" spans="2:5" ht="50.1" customHeight="1">
      <c r="B7734" s="116">
        <v>1411</v>
      </c>
      <c r="C7734" s="116" t="s">
        <v>19271</v>
      </c>
      <c r="D7734" s="116" t="s">
        <v>16119</v>
      </c>
      <c r="E7734" s="130">
        <v>17.45</v>
      </c>
    </row>
    <row r="7735" spans="2:5" ht="50.1" customHeight="1">
      <c r="B7735" s="116">
        <v>1406</v>
      </c>
      <c r="C7735" s="116" t="s">
        <v>19272</v>
      </c>
      <c r="D7735" s="116" t="s">
        <v>16119</v>
      </c>
      <c r="E7735" s="130">
        <v>11.57</v>
      </c>
    </row>
    <row r="7736" spans="2:5" ht="50.1" customHeight="1">
      <c r="B7736" s="116">
        <v>1407</v>
      </c>
      <c r="C7736" s="116" t="s">
        <v>19273</v>
      </c>
      <c r="D7736" s="116" t="s">
        <v>16119</v>
      </c>
      <c r="E7736" s="130">
        <v>14.43</v>
      </c>
    </row>
    <row r="7737" spans="2:5" ht="50.1" customHeight="1">
      <c r="B7737" s="116">
        <v>1404</v>
      </c>
      <c r="C7737" s="116" t="s">
        <v>19274</v>
      </c>
      <c r="D7737" s="116" t="s">
        <v>16119</v>
      </c>
      <c r="E7737" s="130">
        <v>15.34</v>
      </c>
    </row>
    <row r="7738" spans="2:5" ht="50.1" customHeight="1">
      <c r="B7738" s="116">
        <v>11281</v>
      </c>
      <c r="C7738" s="116" t="s">
        <v>19275</v>
      </c>
      <c r="D7738" s="116" t="s">
        <v>16119</v>
      </c>
      <c r="E7738" s="130">
        <v>10309.780000000001</v>
      </c>
    </row>
    <row r="7739" spans="2:5" ht="50.1" customHeight="1">
      <c r="B7739" s="116">
        <v>1442</v>
      </c>
      <c r="C7739" s="116" t="s">
        <v>19276</v>
      </c>
      <c r="D7739" s="116" t="s">
        <v>16119</v>
      </c>
      <c r="E7739" s="130">
        <v>8654.98</v>
      </c>
    </row>
    <row r="7740" spans="2:5" ht="50.1" customHeight="1">
      <c r="B7740" s="116">
        <v>13457</v>
      </c>
      <c r="C7740" s="116" t="s">
        <v>19277</v>
      </c>
      <c r="D7740" s="116" t="s">
        <v>16119</v>
      </c>
      <c r="E7740" s="130">
        <v>7470.85</v>
      </c>
    </row>
    <row r="7741" spans="2:5" ht="50.1" customHeight="1">
      <c r="B7741" s="116">
        <v>40699</v>
      </c>
      <c r="C7741" s="116" t="s">
        <v>19278</v>
      </c>
      <c r="D7741" s="116" t="s">
        <v>16119</v>
      </c>
      <c r="E7741" s="130">
        <v>5775.25</v>
      </c>
    </row>
    <row r="7742" spans="2:5" ht="50.1" customHeight="1">
      <c r="B7742" s="116">
        <v>40701</v>
      </c>
      <c r="C7742" s="116" t="s">
        <v>19279</v>
      </c>
      <c r="D7742" s="116" t="s">
        <v>16119</v>
      </c>
      <c r="E7742" s="130">
        <v>102114.4</v>
      </c>
    </row>
    <row r="7743" spans="2:5" ht="50.1" customHeight="1">
      <c r="B7743" s="116">
        <v>40700</v>
      </c>
      <c r="C7743" s="116" t="s">
        <v>19280</v>
      </c>
      <c r="D7743" s="116" t="s">
        <v>16119</v>
      </c>
      <c r="E7743" s="130">
        <v>13444.03</v>
      </c>
    </row>
    <row r="7744" spans="2:5" ht="50.1" customHeight="1">
      <c r="B7744" s="116">
        <v>13458</v>
      </c>
      <c r="C7744" s="116" t="s">
        <v>19281</v>
      </c>
      <c r="D7744" s="116" t="s">
        <v>16119</v>
      </c>
      <c r="E7744" s="130">
        <v>12775.16</v>
      </c>
    </row>
    <row r="7745" spans="2:5" ht="50.1" customHeight="1">
      <c r="B7745" s="116">
        <v>36524</v>
      </c>
      <c r="C7745" s="116" t="s">
        <v>19282</v>
      </c>
      <c r="D7745" s="116" t="s">
        <v>16119</v>
      </c>
      <c r="E7745" s="130">
        <v>86280.46</v>
      </c>
    </row>
    <row r="7746" spans="2:5" ht="50.1" customHeight="1">
      <c r="B7746" s="116">
        <v>36526</v>
      </c>
      <c r="C7746" s="116" t="s">
        <v>19283</v>
      </c>
      <c r="D7746" s="116" t="s">
        <v>16119</v>
      </c>
      <c r="E7746" s="130">
        <v>69528.3</v>
      </c>
    </row>
    <row r="7747" spans="2:5" ht="50.1" customHeight="1">
      <c r="B7747" s="116">
        <v>36523</v>
      </c>
      <c r="C7747" s="116" t="s">
        <v>19284</v>
      </c>
      <c r="D7747" s="116" t="s">
        <v>16119</v>
      </c>
      <c r="E7747" s="130">
        <v>148850.72</v>
      </c>
    </row>
    <row r="7748" spans="2:5" ht="50.1" customHeight="1">
      <c r="B7748" s="116">
        <v>36527</v>
      </c>
      <c r="C7748" s="116" t="s">
        <v>19285</v>
      </c>
      <c r="D7748" s="116" t="s">
        <v>16119</v>
      </c>
      <c r="E7748" s="130">
        <v>161682.54</v>
      </c>
    </row>
    <row r="7749" spans="2:5" ht="50.1" customHeight="1">
      <c r="B7749" s="116">
        <v>13803</v>
      </c>
      <c r="C7749" s="116" t="s">
        <v>19286</v>
      </c>
      <c r="D7749" s="116" t="s">
        <v>16119</v>
      </c>
      <c r="E7749" s="130">
        <v>58463</v>
      </c>
    </row>
    <row r="7750" spans="2:5" ht="50.1" customHeight="1">
      <c r="B7750" s="116">
        <v>38642</v>
      </c>
      <c r="C7750" s="116" t="s">
        <v>19287</v>
      </c>
      <c r="D7750" s="116" t="s">
        <v>16119</v>
      </c>
      <c r="E7750" s="130">
        <v>37643.839999999997</v>
      </c>
    </row>
    <row r="7751" spans="2:5" ht="50.1" customHeight="1">
      <c r="B7751" s="116">
        <v>36522</v>
      </c>
      <c r="C7751" s="116" t="s">
        <v>19288</v>
      </c>
      <c r="D7751" s="116" t="s">
        <v>16119</v>
      </c>
      <c r="E7751" s="130">
        <v>43779.34</v>
      </c>
    </row>
    <row r="7752" spans="2:5" ht="50.1" customHeight="1">
      <c r="B7752" s="116">
        <v>36525</v>
      </c>
      <c r="C7752" s="116" t="s">
        <v>19289</v>
      </c>
      <c r="D7752" s="116" t="s">
        <v>16119</v>
      </c>
      <c r="E7752" s="130">
        <v>58630.76</v>
      </c>
    </row>
    <row r="7753" spans="2:5" ht="50.1" customHeight="1">
      <c r="B7753" s="116">
        <v>41991</v>
      </c>
      <c r="C7753" s="116" t="s">
        <v>19290</v>
      </c>
      <c r="D7753" s="116" t="s">
        <v>16119</v>
      </c>
      <c r="E7753" s="130">
        <v>2166.4899999999998</v>
      </c>
    </row>
    <row r="7754" spans="2:5" ht="50.1" customHeight="1">
      <c r="B7754" s="116">
        <v>34348</v>
      </c>
      <c r="C7754" s="116" t="s">
        <v>19291</v>
      </c>
      <c r="D7754" s="116" t="s">
        <v>16120</v>
      </c>
      <c r="E7754" s="130">
        <v>28.13</v>
      </c>
    </row>
    <row r="7755" spans="2:5" ht="50.1" customHeight="1">
      <c r="B7755" s="116">
        <v>34347</v>
      </c>
      <c r="C7755" s="116" t="s">
        <v>19292</v>
      </c>
      <c r="D7755" s="116" t="s">
        <v>16120</v>
      </c>
      <c r="E7755" s="130">
        <v>14.53</v>
      </c>
    </row>
    <row r="7756" spans="2:5" ht="50.1" customHeight="1">
      <c r="B7756" s="116">
        <v>11146</v>
      </c>
      <c r="C7756" s="116" t="s">
        <v>19293</v>
      </c>
      <c r="D7756" s="116" t="s">
        <v>16123</v>
      </c>
      <c r="E7756" s="130">
        <v>269.99</v>
      </c>
    </row>
    <row r="7757" spans="2:5" ht="50.1" customHeight="1">
      <c r="B7757" s="116">
        <v>11147</v>
      </c>
      <c r="C7757" s="116" t="s">
        <v>19294</v>
      </c>
      <c r="D7757" s="116" t="s">
        <v>16123</v>
      </c>
      <c r="E7757" s="130">
        <v>279.99</v>
      </c>
    </row>
    <row r="7758" spans="2:5" ht="50.1" customHeight="1">
      <c r="B7758" s="116">
        <v>34872</v>
      </c>
      <c r="C7758" s="116" t="s">
        <v>19295</v>
      </c>
      <c r="D7758" s="116" t="s">
        <v>16123</v>
      </c>
      <c r="E7758" s="130">
        <v>289.99</v>
      </c>
    </row>
    <row r="7759" spans="2:5" ht="50.1" customHeight="1">
      <c r="B7759" s="116">
        <v>34491</v>
      </c>
      <c r="C7759" s="116" t="s">
        <v>19296</v>
      </c>
      <c r="D7759" s="116" t="s">
        <v>16123</v>
      </c>
      <c r="E7759" s="130">
        <v>295.86</v>
      </c>
    </row>
    <row r="7760" spans="2:5" ht="50.1" customHeight="1">
      <c r="B7760" s="116">
        <v>34770</v>
      </c>
      <c r="C7760" s="116" t="s">
        <v>19297</v>
      </c>
      <c r="D7760" s="116" t="s">
        <v>16127</v>
      </c>
      <c r="E7760" s="130">
        <v>338.67</v>
      </c>
    </row>
    <row r="7761" spans="2:5" ht="50.1" customHeight="1">
      <c r="B7761" s="116">
        <v>1518</v>
      </c>
      <c r="C7761" s="116" t="s">
        <v>19298</v>
      </c>
      <c r="D7761" s="116" t="s">
        <v>16127</v>
      </c>
      <c r="E7761" s="130">
        <v>365.5</v>
      </c>
    </row>
    <row r="7762" spans="2:5" ht="50.1" customHeight="1">
      <c r="B7762" s="116">
        <v>41965</v>
      </c>
      <c r="C7762" s="116" t="s">
        <v>19299</v>
      </c>
      <c r="D7762" s="116" t="s">
        <v>16127</v>
      </c>
      <c r="E7762" s="130">
        <v>354.09</v>
      </c>
    </row>
    <row r="7763" spans="2:5" ht="50.1" customHeight="1">
      <c r="B7763" s="116">
        <v>34492</v>
      </c>
      <c r="C7763" s="116" t="s">
        <v>19300</v>
      </c>
      <c r="D7763" s="116" t="s">
        <v>16123</v>
      </c>
      <c r="E7763" s="130">
        <v>244.99</v>
      </c>
    </row>
    <row r="7764" spans="2:5" ht="50.1" customHeight="1">
      <c r="B7764" s="116">
        <v>1524</v>
      </c>
      <c r="C7764" s="116" t="s">
        <v>19301</v>
      </c>
      <c r="D7764" s="116" t="s">
        <v>16123</v>
      </c>
      <c r="E7764" s="130">
        <v>285</v>
      </c>
    </row>
    <row r="7765" spans="2:5" ht="50.1" customHeight="1">
      <c r="B7765" s="116">
        <v>38404</v>
      </c>
      <c r="C7765" s="116" t="s">
        <v>19302</v>
      </c>
      <c r="D7765" s="116" t="s">
        <v>16123</v>
      </c>
      <c r="E7765" s="130">
        <v>300.81</v>
      </c>
    </row>
    <row r="7766" spans="2:5" ht="50.1" customHeight="1">
      <c r="B7766" s="116">
        <v>39849</v>
      </c>
      <c r="C7766" s="116" t="s">
        <v>19303</v>
      </c>
      <c r="D7766" s="116" t="s">
        <v>16123</v>
      </c>
      <c r="E7766" s="130">
        <v>300.16000000000003</v>
      </c>
    </row>
    <row r="7767" spans="2:5" ht="50.1" customHeight="1">
      <c r="B7767" s="116">
        <v>38464</v>
      </c>
      <c r="C7767" s="116" t="s">
        <v>19304</v>
      </c>
      <c r="D7767" s="116" t="s">
        <v>16123</v>
      </c>
      <c r="E7767" s="130">
        <v>363.37</v>
      </c>
    </row>
    <row r="7768" spans="2:5" ht="50.1" customHeight="1">
      <c r="B7768" s="116">
        <v>34493</v>
      </c>
      <c r="C7768" s="116" t="s">
        <v>19305</v>
      </c>
      <c r="D7768" s="116" t="s">
        <v>16123</v>
      </c>
      <c r="E7768" s="130">
        <v>254.49</v>
      </c>
    </row>
    <row r="7769" spans="2:5" ht="50.1" customHeight="1">
      <c r="B7769" s="116">
        <v>1527</v>
      </c>
      <c r="C7769" s="116" t="s">
        <v>19306</v>
      </c>
      <c r="D7769" s="116" t="s">
        <v>16123</v>
      </c>
      <c r="E7769" s="130">
        <v>296.99</v>
      </c>
    </row>
    <row r="7770" spans="2:5" ht="50.1" customHeight="1">
      <c r="B7770" s="116">
        <v>38405</v>
      </c>
      <c r="C7770" s="116" t="s">
        <v>19307</v>
      </c>
      <c r="D7770" s="116" t="s">
        <v>16123</v>
      </c>
      <c r="E7770" s="130">
        <v>318.85000000000002</v>
      </c>
    </row>
    <row r="7771" spans="2:5" ht="50.1" customHeight="1">
      <c r="B7771" s="116">
        <v>38408</v>
      </c>
      <c r="C7771" s="116" t="s">
        <v>19308</v>
      </c>
      <c r="D7771" s="116" t="s">
        <v>16123</v>
      </c>
      <c r="E7771" s="130">
        <v>331.56</v>
      </c>
    </row>
    <row r="7772" spans="2:5" ht="50.1" customHeight="1">
      <c r="B7772" s="116">
        <v>34494</v>
      </c>
      <c r="C7772" s="116" t="s">
        <v>19309</v>
      </c>
      <c r="D7772" s="116" t="s">
        <v>16123</v>
      </c>
      <c r="E7772" s="130">
        <v>265.79000000000002</v>
      </c>
    </row>
    <row r="7773" spans="2:5" ht="50.1" customHeight="1">
      <c r="B7773" s="116">
        <v>1525</v>
      </c>
      <c r="C7773" s="116" t="s">
        <v>19310</v>
      </c>
      <c r="D7773" s="116" t="s">
        <v>16123</v>
      </c>
      <c r="E7773" s="130">
        <v>306.99</v>
      </c>
    </row>
    <row r="7774" spans="2:5" ht="50.1" customHeight="1">
      <c r="B7774" s="116">
        <v>38406</v>
      </c>
      <c r="C7774" s="116" t="s">
        <v>19311</v>
      </c>
      <c r="D7774" s="116" t="s">
        <v>16123</v>
      </c>
      <c r="E7774" s="130">
        <v>335.01</v>
      </c>
    </row>
    <row r="7775" spans="2:5" ht="50.1" customHeight="1">
      <c r="B7775" s="116">
        <v>38409</v>
      </c>
      <c r="C7775" s="116" t="s">
        <v>19312</v>
      </c>
      <c r="D7775" s="116" t="s">
        <v>16123</v>
      </c>
      <c r="E7775" s="130">
        <v>357.39</v>
      </c>
    </row>
    <row r="7776" spans="2:5" ht="50.1" customHeight="1">
      <c r="B7776" s="116">
        <v>34495</v>
      </c>
      <c r="C7776" s="116" t="s">
        <v>19313</v>
      </c>
      <c r="D7776" s="116" t="s">
        <v>16123</v>
      </c>
      <c r="E7776" s="130">
        <v>277.14</v>
      </c>
    </row>
    <row r="7777" spans="2:5" ht="50.1" customHeight="1">
      <c r="B7777" s="116">
        <v>11145</v>
      </c>
      <c r="C7777" s="116" t="s">
        <v>19314</v>
      </c>
      <c r="D7777" s="116" t="s">
        <v>16123</v>
      </c>
      <c r="E7777" s="130">
        <v>317.99</v>
      </c>
    </row>
    <row r="7778" spans="2:5" ht="50.1" customHeight="1">
      <c r="B7778" s="116">
        <v>34496</v>
      </c>
      <c r="C7778" s="116" t="s">
        <v>19315</v>
      </c>
      <c r="D7778" s="116" t="s">
        <v>16123</v>
      </c>
      <c r="E7778" s="130">
        <v>289.49</v>
      </c>
    </row>
    <row r="7779" spans="2:5" ht="50.1" customHeight="1">
      <c r="B7779" s="116">
        <v>34479</v>
      </c>
      <c r="C7779" s="116" t="s">
        <v>19316</v>
      </c>
      <c r="D7779" s="116" t="s">
        <v>16123</v>
      </c>
      <c r="E7779" s="130">
        <v>329.99</v>
      </c>
    </row>
    <row r="7780" spans="2:5" ht="50.1" customHeight="1">
      <c r="B7780" s="116">
        <v>34481</v>
      </c>
      <c r="C7780" s="116" t="s">
        <v>19317</v>
      </c>
      <c r="D7780" s="116" t="s">
        <v>16123</v>
      </c>
      <c r="E7780" s="130">
        <v>370.99</v>
      </c>
    </row>
    <row r="7781" spans="2:5" ht="50.1" customHeight="1">
      <c r="B7781" s="116">
        <v>34483</v>
      </c>
      <c r="C7781" s="116" t="s">
        <v>19318</v>
      </c>
      <c r="D7781" s="116" t="s">
        <v>16123</v>
      </c>
      <c r="E7781" s="130">
        <v>439.99</v>
      </c>
    </row>
    <row r="7782" spans="2:5" ht="50.1" customHeight="1">
      <c r="B7782" s="116">
        <v>34485</v>
      </c>
      <c r="C7782" s="116" t="s">
        <v>19319</v>
      </c>
      <c r="D7782" s="116" t="s">
        <v>16123</v>
      </c>
      <c r="E7782" s="130">
        <v>564.99</v>
      </c>
    </row>
    <row r="7783" spans="2:5" ht="50.1" customHeight="1">
      <c r="B7783" s="116">
        <v>34497</v>
      </c>
      <c r="C7783" s="116" t="s">
        <v>19320</v>
      </c>
      <c r="D7783" s="116" t="s">
        <v>16123</v>
      </c>
      <c r="E7783" s="130">
        <v>779.99</v>
      </c>
    </row>
    <row r="7784" spans="2:5" ht="50.1" customHeight="1">
      <c r="B7784" s="116">
        <v>14041</v>
      </c>
      <c r="C7784" s="116" t="s">
        <v>19321</v>
      </c>
      <c r="D7784" s="116" t="s">
        <v>16123</v>
      </c>
      <c r="E7784" s="130">
        <v>244.45</v>
      </c>
    </row>
    <row r="7785" spans="2:5" ht="50.1" customHeight="1">
      <c r="B7785" s="116">
        <v>1523</v>
      </c>
      <c r="C7785" s="116" t="s">
        <v>19322</v>
      </c>
      <c r="D7785" s="116" t="s">
        <v>16123</v>
      </c>
      <c r="E7785" s="130">
        <v>246.79</v>
      </c>
    </row>
    <row r="7786" spans="2:5" ht="50.1" customHeight="1">
      <c r="B7786" s="116">
        <v>14052</v>
      </c>
      <c r="C7786" s="116" t="s">
        <v>19323</v>
      </c>
      <c r="D7786" s="116" t="s">
        <v>16119</v>
      </c>
      <c r="E7786" s="130">
        <v>7.52</v>
      </c>
    </row>
    <row r="7787" spans="2:5" ht="50.1" customHeight="1">
      <c r="B7787" s="116">
        <v>14054</v>
      </c>
      <c r="C7787" s="116" t="s">
        <v>19324</v>
      </c>
      <c r="D7787" s="116" t="s">
        <v>16119</v>
      </c>
      <c r="E7787" s="130">
        <v>9.77</v>
      </c>
    </row>
    <row r="7788" spans="2:5" ht="50.1" customHeight="1">
      <c r="B7788" s="116">
        <v>14053</v>
      </c>
      <c r="C7788" s="116" t="s">
        <v>19325</v>
      </c>
      <c r="D7788" s="116" t="s">
        <v>16119</v>
      </c>
      <c r="E7788" s="130">
        <v>7.63</v>
      </c>
    </row>
    <row r="7789" spans="2:5" ht="50.1" customHeight="1">
      <c r="B7789" s="116">
        <v>2558</v>
      </c>
      <c r="C7789" s="116" t="s">
        <v>19326</v>
      </c>
      <c r="D7789" s="116" t="s">
        <v>16119</v>
      </c>
      <c r="E7789" s="130">
        <v>5.74</v>
      </c>
    </row>
    <row r="7790" spans="2:5" ht="50.1" customHeight="1">
      <c r="B7790" s="116">
        <v>2560</v>
      </c>
      <c r="C7790" s="116" t="s">
        <v>19327</v>
      </c>
      <c r="D7790" s="116" t="s">
        <v>16119</v>
      </c>
      <c r="E7790" s="130">
        <v>10.11</v>
      </c>
    </row>
    <row r="7791" spans="2:5" ht="50.1" customHeight="1">
      <c r="B7791" s="116">
        <v>2559</v>
      </c>
      <c r="C7791" s="116" t="s">
        <v>19328</v>
      </c>
      <c r="D7791" s="116" t="s">
        <v>16119</v>
      </c>
      <c r="E7791" s="130">
        <v>8.09</v>
      </c>
    </row>
    <row r="7792" spans="2:5" ht="50.1" customHeight="1">
      <c r="B7792" s="116">
        <v>2592</v>
      </c>
      <c r="C7792" s="116" t="s">
        <v>19329</v>
      </c>
      <c r="D7792" s="116" t="s">
        <v>16119</v>
      </c>
      <c r="E7792" s="130">
        <v>134.11000000000001</v>
      </c>
    </row>
    <row r="7793" spans="2:5" ht="50.1" customHeight="1">
      <c r="B7793" s="116">
        <v>2566</v>
      </c>
      <c r="C7793" s="116" t="s">
        <v>19330</v>
      </c>
      <c r="D7793" s="116" t="s">
        <v>16119</v>
      </c>
      <c r="E7793" s="130">
        <v>13.49</v>
      </c>
    </row>
    <row r="7794" spans="2:5" ht="50.1" customHeight="1">
      <c r="B7794" s="116">
        <v>2589</v>
      </c>
      <c r="C7794" s="116" t="s">
        <v>19331</v>
      </c>
      <c r="D7794" s="116" t="s">
        <v>16119</v>
      </c>
      <c r="E7794" s="130">
        <v>17.940000000000001</v>
      </c>
    </row>
    <row r="7795" spans="2:5" ht="50.1" customHeight="1">
      <c r="B7795" s="116">
        <v>2591</v>
      </c>
      <c r="C7795" s="116" t="s">
        <v>19332</v>
      </c>
      <c r="D7795" s="116" t="s">
        <v>16119</v>
      </c>
      <c r="E7795" s="130">
        <v>6.54</v>
      </c>
    </row>
    <row r="7796" spans="2:5" ht="50.1" customHeight="1">
      <c r="B7796" s="116">
        <v>2590</v>
      </c>
      <c r="C7796" s="116" t="s">
        <v>19333</v>
      </c>
      <c r="D7796" s="116" t="s">
        <v>16119</v>
      </c>
      <c r="E7796" s="130">
        <v>11.01</v>
      </c>
    </row>
    <row r="7797" spans="2:5" ht="50.1" customHeight="1">
      <c r="B7797" s="116">
        <v>2567</v>
      </c>
      <c r="C7797" s="116" t="s">
        <v>19334</v>
      </c>
      <c r="D7797" s="116" t="s">
        <v>16119</v>
      </c>
      <c r="E7797" s="130">
        <v>26.31</v>
      </c>
    </row>
    <row r="7798" spans="2:5" ht="50.1" customHeight="1">
      <c r="B7798" s="116">
        <v>2565</v>
      </c>
      <c r="C7798" s="116" t="s">
        <v>19335</v>
      </c>
      <c r="D7798" s="116" t="s">
        <v>16119</v>
      </c>
      <c r="E7798" s="130">
        <v>6.55</v>
      </c>
    </row>
    <row r="7799" spans="2:5" ht="50.1" customHeight="1">
      <c r="B7799" s="116">
        <v>2568</v>
      </c>
      <c r="C7799" s="116" t="s">
        <v>19336</v>
      </c>
      <c r="D7799" s="116" t="s">
        <v>16119</v>
      </c>
      <c r="E7799" s="130">
        <v>73.069999999999993</v>
      </c>
    </row>
    <row r="7800" spans="2:5" ht="50.1" customHeight="1">
      <c r="B7800" s="116">
        <v>2594</v>
      </c>
      <c r="C7800" s="116" t="s">
        <v>19337</v>
      </c>
      <c r="D7800" s="116" t="s">
        <v>16119</v>
      </c>
      <c r="E7800" s="130">
        <v>121.73</v>
      </c>
    </row>
    <row r="7801" spans="2:5" ht="50.1" customHeight="1">
      <c r="B7801" s="116">
        <v>2587</v>
      </c>
      <c r="C7801" s="116" t="s">
        <v>19338</v>
      </c>
      <c r="D7801" s="116" t="s">
        <v>16119</v>
      </c>
      <c r="E7801" s="130">
        <v>20.74</v>
      </c>
    </row>
    <row r="7802" spans="2:5" ht="50.1" customHeight="1">
      <c r="B7802" s="116">
        <v>2588</v>
      </c>
      <c r="C7802" s="116" t="s">
        <v>19339</v>
      </c>
      <c r="D7802" s="116" t="s">
        <v>16119</v>
      </c>
      <c r="E7802" s="130">
        <v>16.48</v>
      </c>
    </row>
    <row r="7803" spans="2:5" ht="50.1" customHeight="1">
      <c r="B7803" s="116">
        <v>2569</v>
      </c>
      <c r="C7803" s="116" t="s">
        <v>19340</v>
      </c>
      <c r="D7803" s="116" t="s">
        <v>16119</v>
      </c>
      <c r="E7803" s="130">
        <v>6.35</v>
      </c>
    </row>
    <row r="7804" spans="2:5" ht="50.1" customHeight="1">
      <c r="B7804" s="116">
        <v>2570</v>
      </c>
      <c r="C7804" s="116" t="s">
        <v>19341</v>
      </c>
      <c r="D7804" s="116" t="s">
        <v>16119</v>
      </c>
      <c r="E7804" s="130">
        <v>10.64</v>
      </c>
    </row>
    <row r="7805" spans="2:5" ht="50.1" customHeight="1">
      <c r="B7805" s="116">
        <v>2571</v>
      </c>
      <c r="C7805" s="116" t="s">
        <v>19342</v>
      </c>
      <c r="D7805" s="116" t="s">
        <v>16119</v>
      </c>
      <c r="E7805" s="130">
        <v>31.59</v>
      </c>
    </row>
    <row r="7806" spans="2:5" ht="50.1" customHeight="1">
      <c r="B7806" s="116">
        <v>2593</v>
      </c>
      <c r="C7806" s="116" t="s">
        <v>19343</v>
      </c>
      <c r="D7806" s="116" t="s">
        <v>16119</v>
      </c>
      <c r="E7806" s="130">
        <v>6.77</v>
      </c>
    </row>
    <row r="7807" spans="2:5" ht="50.1" customHeight="1">
      <c r="B7807" s="116">
        <v>2572</v>
      </c>
      <c r="C7807" s="116" t="s">
        <v>19344</v>
      </c>
      <c r="D7807" s="116" t="s">
        <v>16119</v>
      </c>
      <c r="E7807" s="130">
        <v>93.44</v>
      </c>
    </row>
    <row r="7808" spans="2:5" ht="50.1" customHeight="1">
      <c r="B7808" s="116">
        <v>2595</v>
      </c>
      <c r="C7808" s="116" t="s">
        <v>19345</v>
      </c>
      <c r="D7808" s="116" t="s">
        <v>16119</v>
      </c>
      <c r="E7808" s="130">
        <v>145.79</v>
      </c>
    </row>
    <row r="7809" spans="2:5" ht="50.1" customHeight="1">
      <c r="B7809" s="116">
        <v>2576</v>
      </c>
      <c r="C7809" s="116" t="s">
        <v>19346</v>
      </c>
      <c r="D7809" s="116" t="s">
        <v>16119</v>
      </c>
      <c r="E7809" s="130">
        <v>24.85</v>
      </c>
    </row>
    <row r="7810" spans="2:5" ht="50.1" customHeight="1">
      <c r="B7810" s="116">
        <v>2575</v>
      </c>
      <c r="C7810" s="116" t="s">
        <v>19347</v>
      </c>
      <c r="D7810" s="116" t="s">
        <v>16119</v>
      </c>
      <c r="E7810" s="130">
        <v>18.68</v>
      </c>
    </row>
    <row r="7811" spans="2:5" ht="50.1" customHeight="1">
      <c r="B7811" s="116">
        <v>2573</v>
      </c>
      <c r="C7811" s="116" t="s">
        <v>19348</v>
      </c>
      <c r="D7811" s="116" t="s">
        <v>16119</v>
      </c>
      <c r="E7811" s="130">
        <v>7.76</v>
      </c>
    </row>
    <row r="7812" spans="2:5" ht="50.1" customHeight="1">
      <c r="B7812" s="116">
        <v>2586</v>
      </c>
      <c r="C7812" s="116" t="s">
        <v>19349</v>
      </c>
      <c r="D7812" s="116" t="s">
        <v>16119</v>
      </c>
      <c r="E7812" s="130">
        <v>12.57</v>
      </c>
    </row>
    <row r="7813" spans="2:5" ht="50.1" customHeight="1">
      <c r="B7813" s="116">
        <v>2577</v>
      </c>
      <c r="C7813" s="116" t="s">
        <v>19350</v>
      </c>
      <c r="D7813" s="116" t="s">
        <v>16119</v>
      </c>
      <c r="E7813" s="130">
        <v>33.67</v>
      </c>
    </row>
    <row r="7814" spans="2:5" ht="50.1" customHeight="1">
      <c r="B7814" s="116">
        <v>2574</v>
      </c>
      <c r="C7814" s="116" t="s">
        <v>19351</v>
      </c>
      <c r="D7814" s="116" t="s">
        <v>16119</v>
      </c>
      <c r="E7814" s="130">
        <v>7.81</v>
      </c>
    </row>
    <row r="7815" spans="2:5" ht="50.1" customHeight="1">
      <c r="B7815" s="116">
        <v>2578</v>
      </c>
      <c r="C7815" s="116" t="s">
        <v>19352</v>
      </c>
      <c r="D7815" s="116" t="s">
        <v>16119</v>
      </c>
      <c r="E7815" s="130">
        <v>105.14</v>
      </c>
    </row>
    <row r="7816" spans="2:5" ht="50.1" customHeight="1">
      <c r="B7816" s="116">
        <v>2585</v>
      </c>
      <c r="C7816" s="116" t="s">
        <v>19353</v>
      </c>
      <c r="D7816" s="116" t="s">
        <v>16119</v>
      </c>
      <c r="E7816" s="130">
        <v>144.27000000000001</v>
      </c>
    </row>
    <row r="7817" spans="2:5" ht="50.1" customHeight="1">
      <c r="B7817" s="116">
        <v>12008</v>
      </c>
      <c r="C7817" s="116" t="s">
        <v>19354</v>
      </c>
      <c r="D7817" s="116" t="s">
        <v>16119</v>
      </c>
      <c r="E7817" s="130">
        <v>77.41</v>
      </c>
    </row>
    <row r="7818" spans="2:5" ht="50.1" customHeight="1">
      <c r="B7818" s="116">
        <v>2582</v>
      </c>
      <c r="C7818" s="116" t="s">
        <v>19355</v>
      </c>
      <c r="D7818" s="116" t="s">
        <v>16119</v>
      </c>
      <c r="E7818" s="130">
        <v>23.05</v>
      </c>
    </row>
    <row r="7819" spans="2:5" ht="50.1" customHeight="1">
      <c r="B7819" s="116">
        <v>2597</v>
      </c>
      <c r="C7819" s="116" t="s">
        <v>19356</v>
      </c>
      <c r="D7819" s="116" t="s">
        <v>16119</v>
      </c>
      <c r="E7819" s="130">
        <v>19.75</v>
      </c>
    </row>
    <row r="7820" spans="2:5" ht="50.1" customHeight="1">
      <c r="B7820" s="116">
        <v>2579</v>
      </c>
      <c r="C7820" s="116" t="s">
        <v>19357</v>
      </c>
      <c r="D7820" s="116" t="s">
        <v>16119</v>
      </c>
      <c r="E7820" s="130">
        <v>9.4</v>
      </c>
    </row>
    <row r="7821" spans="2:5" ht="50.1" customHeight="1">
      <c r="B7821" s="116">
        <v>2581</v>
      </c>
      <c r="C7821" s="116" t="s">
        <v>19358</v>
      </c>
      <c r="D7821" s="116" t="s">
        <v>16119</v>
      </c>
      <c r="E7821" s="130">
        <v>12.03</v>
      </c>
    </row>
    <row r="7822" spans="2:5" ht="50.1" customHeight="1">
      <c r="B7822" s="116">
        <v>2596</v>
      </c>
      <c r="C7822" s="116" t="s">
        <v>19359</v>
      </c>
      <c r="D7822" s="116" t="s">
        <v>16119</v>
      </c>
      <c r="E7822" s="130">
        <v>35.590000000000003</v>
      </c>
    </row>
    <row r="7823" spans="2:5" ht="50.1" customHeight="1">
      <c r="B7823" s="116">
        <v>2580</v>
      </c>
      <c r="C7823" s="116" t="s">
        <v>19360</v>
      </c>
      <c r="D7823" s="116" t="s">
        <v>16119</v>
      </c>
      <c r="E7823" s="130">
        <v>10.31</v>
      </c>
    </row>
    <row r="7824" spans="2:5" ht="50.1" customHeight="1">
      <c r="B7824" s="116">
        <v>2583</v>
      </c>
      <c r="C7824" s="116" t="s">
        <v>19361</v>
      </c>
      <c r="D7824" s="116" t="s">
        <v>16119</v>
      </c>
      <c r="E7824" s="130">
        <v>86.58</v>
      </c>
    </row>
    <row r="7825" spans="2:5" ht="50.1" customHeight="1">
      <c r="B7825" s="116">
        <v>2584</v>
      </c>
      <c r="C7825" s="116" t="s">
        <v>19362</v>
      </c>
      <c r="D7825" s="116" t="s">
        <v>16119</v>
      </c>
      <c r="E7825" s="130">
        <v>144.13</v>
      </c>
    </row>
    <row r="7826" spans="2:5" ht="50.1" customHeight="1">
      <c r="B7826" s="116">
        <v>12010</v>
      </c>
      <c r="C7826" s="116" t="s">
        <v>19363</v>
      </c>
      <c r="D7826" s="116" t="s">
        <v>16119</v>
      </c>
      <c r="E7826" s="130">
        <v>8.0399999999999991</v>
      </c>
    </row>
    <row r="7827" spans="2:5" ht="50.1" customHeight="1">
      <c r="B7827" s="116">
        <v>39329</v>
      </c>
      <c r="C7827" s="116" t="s">
        <v>19364</v>
      </c>
      <c r="D7827" s="116" t="s">
        <v>16119</v>
      </c>
      <c r="E7827" s="130">
        <v>8.41</v>
      </c>
    </row>
    <row r="7828" spans="2:5" ht="50.1" customHeight="1">
      <c r="B7828" s="116">
        <v>39330</v>
      </c>
      <c r="C7828" s="116" t="s">
        <v>19365</v>
      </c>
      <c r="D7828" s="116" t="s">
        <v>16119</v>
      </c>
      <c r="E7828" s="130">
        <v>8.85</v>
      </c>
    </row>
    <row r="7829" spans="2:5" ht="50.1" customHeight="1">
      <c r="B7829" s="116">
        <v>39332</v>
      </c>
      <c r="C7829" s="116" t="s">
        <v>19366</v>
      </c>
      <c r="D7829" s="116" t="s">
        <v>16119</v>
      </c>
      <c r="E7829" s="130">
        <v>9.89</v>
      </c>
    </row>
    <row r="7830" spans="2:5" ht="50.1" customHeight="1">
      <c r="B7830" s="116">
        <v>39331</v>
      </c>
      <c r="C7830" s="116" t="s">
        <v>19367</v>
      </c>
      <c r="D7830" s="116" t="s">
        <v>16119</v>
      </c>
      <c r="E7830" s="130">
        <v>7.87</v>
      </c>
    </row>
    <row r="7831" spans="2:5" ht="50.1" customHeight="1">
      <c r="B7831" s="116">
        <v>39333</v>
      </c>
      <c r="C7831" s="116" t="s">
        <v>19368</v>
      </c>
      <c r="D7831" s="116" t="s">
        <v>16119</v>
      </c>
      <c r="E7831" s="130">
        <v>7.68</v>
      </c>
    </row>
    <row r="7832" spans="2:5" ht="50.1" customHeight="1">
      <c r="B7832" s="116">
        <v>39335</v>
      </c>
      <c r="C7832" s="116" t="s">
        <v>19369</v>
      </c>
      <c r="D7832" s="116" t="s">
        <v>16119</v>
      </c>
      <c r="E7832" s="130">
        <v>8.8800000000000008</v>
      </c>
    </row>
    <row r="7833" spans="2:5" ht="50.1" customHeight="1">
      <c r="B7833" s="116">
        <v>39334</v>
      </c>
      <c r="C7833" s="116" t="s">
        <v>19370</v>
      </c>
      <c r="D7833" s="116" t="s">
        <v>16119</v>
      </c>
      <c r="E7833" s="130">
        <v>7.06</v>
      </c>
    </row>
    <row r="7834" spans="2:5" ht="50.1" customHeight="1">
      <c r="B7834" s="116">
        <v>12016</v>
      </c>
      <c r="C7834" s="116" t="s">
        <v>19371</v>
      </c>
      <c r="D7834" s="116" t="s">
        <v>16119</v>
      </c>
      <c r="E7834" s="130">
        <v>8.86</v>
      </c>
    </row>
    <row r="7835" spans="2:5" ht="50.1" customHeight="1">
      <c r="B7835" s="116">
        <v>12015</v>
      </c>
      <c r="C7835" s="116" t="s">
        <v>19372</v>
      </c>
      <c r="D7835" s="116" t="s">
        <v>16119</v>
      </c>
      <c r="E7835" s="130">
        <v>10.32</v>
      </c>
    </row>
    <row r="7836" spans="2:5" ht="50.1" customHeight="1">
      <c r="B7836" s="116">
        <v>12020</v>
      </c>
      <c r="C7836" s="116" t="s">
        <v>19373</v>
      </c>
      <c r="D7836" s="116" t="s">
        <v>16119</v>
      </c>
      <c r="E7836" s="130">
        <v>8.86</v>
      </c>
    </row>
    <row r="7837" spans="2:5" ht="50.1" customHeight="1">
      <c r="B7837" s="116">
        <v>12019</v>
      </c>
      <c r="C7837" s="116" t="s">
        <v>19374</v>
      </c>
      <c r="D7837" s="116" t="s">
        <v>16119</v>
      </c>
      <c r="E7837" s="130">
        <v>10.32</v>
      </c>
    </row>
    <row r="7838" spans="2:5" ht="50.1" customHeight="1">
      <c r="B7838" s="116">
        <v>39336</v>
      </c>
      <c r="C7838" s="116" t="s">
        <v>19375</v>
      </c>
      <c r="D7838" s="116" t="s">
        <v>16119</v>
      </c>
      <c r="E7838" s="130">
        <v>8.85</v>
      </c>
    </row>
    <row r="7839" spans="2:5" ht="50.1" customHeight="1">
      <c r="B7839" s="116">
        <v>39338</v>
      </c>
      <c r="C7839" s="116" t="s">
        <v>19376</v>
      </c>
      <c r="D7839" s="116" t="s">
        <v>16119</v>
      </c>
      <c r="E7839" s="130">
        <v>9.89</v>
      </c>
    </row>
    <row r="7840" spans="2:5" ht="50.1" customHeight="1">
      <c r="B7840" s="116">
        <v>39337</v>
      </c>
      <c r="C7840" s="116" t="s">
        <v>19377</v>
      </c>
      <c r="D7840" s="116" t="s">
        <v>16119</v>
      </c>
      <c r="E7840" s="130">
        <v>7.87</v>
      </c>
    </row>
    <row r="7841" spans="2:5" ht="50.1" customHeight="1">
      <c r="B7841" s="116">
        <v>39341</v>
      </c>
      <c r="C7841" s="116" t="s">
        <v>19378</v>
      </c>
      <c r="D7841" s="116" t="s">
        <v>16119</v>
      </c>
      <c r="E7841" s="130">
        <v>12.89</v>
      </c>
    </row>
    <row r="7842" spans="2:5" ht="50.1" customHeight="1">
      <c r="B7842" s="116">
        <v>39340</v>
      </c>
      <c r="C7842" s="116" t="s">
        <v>19379</v>
      </c>
      <c r="D7842" s="116" t="s">
        <v>16119</v>
      </c>
      <c r="E7842" s="130">
        <v>9.4700000000000006</v>
      </c>
    </row>
    <row r="7843" spans="2:5" ht="50.1" customHeight="1">
      <c r="B7843" s="116">
        <v>12025</v>
      </c>
      <c r="C7843" s="116" t="s">
        <v>19380</v>
      </c>
      <c r="D7843" s="116" t="s">
        <v>16119</v>
      </c>
      <c r="E7843" s="130">
        <v>9.7799999999999994</v>
      </c>
    </row>
    <row r="7844" spans="2:5" ht="50.1" customHeight="1">
      <c r="B7844" s="116">
        <v>39342</v>
      </c>
      <c r="C7844" s="116" t="s">
        <v>19381</v>
      </c>
      <c r="D7844" s="116" t="s">
        <v>16119</v>
      </c>
      <c r="E7844" s="130">
        <v>12.89</v>
      </c>
    </row>
    <row r="7845" spans="2:5" ht="50.1" customHeight="1">
      <c r="B7845" s="116">
        <v>39343</v>
      </c>
      <c r="C7845" s="116" t="s">
        <v>19382</v>
      </c>
      <c r="D7845" s="116" t="s">
        <v>16119</v>
      </c>
      <c r="E7845" s="130">
        <v>10.89</v>
      </c>
    </row>
    <row r="7846" spans="2:5" ht="50.1" customHeight="1">
      <c r="B7846" s="116">
        <v>39345</v>
      </c>
      <c r="C7846" s="116" t="s">
        <v>19383</v>
      </c>
      <c r="D7846" s="116" t="s">
        <v>16119</v>
      </c>
      <c r="E7846" s="130">
        <v>14.73</v>
      </c>
    </row>
    <row r="7847" spans="2:5" ht="50.1" customHeight="1">
      <c r="B7847" s="116">
        <v>39344</v>
      </c>
      <c r="C7847" s="116" t="s">
        <v>19384</v>
      </c>
      <c r="D7847" s="116" t="s">
        <v>16119</v>
      </c>
      <c r="E7847" s="130">
        <v>10.53</v>
      </c>
    </row>
    <row r="7848" spans="2:5" ht="50.1" customHeight="1">
      <c r="B7848" s="116">
        <v>12623</v>
      </c>
      <c r="C7848" s="116" t="s">
        <v>19385</v>
      </c>
      <c r="D7848" s="116" t="s">
        <v>16120</v>
      </c>
      <c r="E7848" s="130">
        <v>10.69</v>
      </c>
    </row>
    <row r="7849" spans="2:5" ht="50.1" customHeight="1">
      <c r="B7849" s="116">
        <v>34498</v>
      </c>
      <c r="C7849" s="116" t="s">
        <v>19386</v>
      </c>
      <c r="D7849" s="116" t="s">
        <v>16119</v>
      </c>
      <c r="E7849" s="130">
        <v>94.43</v>
      </c>
    </row>
    <row r="7850" spans="2:5" ht="50.1" customHeight="1">
      <c r="B7850" s="116">
        <v>13244</v>
      </c>
      <c r="C7850" s="116" t="s">
        <v>19387</v>
      </c>
      <c r="D7850" s="116" t="s">
        <v>16119</v>
      </c>
      <c r="E7850" s="130">
        <v>39.75</v>
      </c>
    </row>
    <row r="7851" spans="2:5" ht="50.1" customHeight="1">
      <c r="B7851" s="116">
        <v>38998</v>
      </c>
      <c r="C7851" s="116" t="s">
        <v>19388</v>
      </c>
      <c r="D7851" s="116" t="s">
        <v>16119</v>
      </c>
      <c r="E7851" s="130">
        <v>7.85</v>
      </c>
    </row>
    <row r="7852" spans="2:5" ht="50.1" customHeight="1">
      <c r="B7852" s="116">
        <v>38999</v>
      </c>
      <c r="C7852" s="116" t="s">
        <v>19389</v>
      </c>
      <c r="D7852" s="116" t="s">
        <v>16119</v>
      </c>
      <c r="E7852" s="130">
        <v>12.99</v>
      </c>
    </row>
    <row r="7853" spans="2:5" ht="50.1" customHeight="1">
      <c r="B7853" s="116">
        <v>38996</v>
      </c>
      <c r="C7853" s="116" t="s">
        <v>19390</v>
      </c>
      <c r="D7853" s="116" t="s">
        <v>16119</v>
      </c>
      <c r="E7853" s="130">
        <v>11.34</v>
      </c>
    </row>
    <row r="7854" spans="2:5" ht="50.1" customHeight="1">
      <c r="B7854" s="116">
        <v>38997</v>
      </c>
      <c r="C7854" s="116" t="s">
        <v>19391</v>
      </c>
      <c r="D7854" s="116" t="s">
        <v>16119</v>
      </c>
      <c r="E7854" s="130">
        <v>18.350000000000001</v>
      </c>
    </row>
    <row r="7855" spans="2:5" ht="50.1" customHeight="1">
      <c r="B7855" s="116">
        <v>39862</v>
      </c>
      <c r="C7855" s="116" t="s">
        <v>19392</v>
      </c>
      <c r="D7855" s="116" t="s">
        <v>16119</v>
      </c>
      <c r="E7855" s="130">
        <v>7.98</v>
      </c>
    </row>
    <row r="7856" spans="2:5" ht="50.1" customHeight="1">
      <c r="B7856" s="116">
        <v>39863</v>
      </c>
      <c r="C7856" s="116" t="s">
        <v>19393</v>
      </c>
      <c r="D7856" s="116" t="s">
        <v>16119</v>
      </c>
      <c r="E7856" s="130">
        <v>8.09</v>
      </c>
    </row>
    <row r="7857" spans="2:5" ht="50.1" customHeight="1">
      <c r="B7857" s="116">
        <v>39864</v>
      </c>
      <c r="C7857" s="116" t="s">
        <v>19394</v>
      </c>
      <c r="D7857" s="116" t="s">
        <v>16119</v>
      </c>
      <c r="E7857" s="130">
        <v>10.039999999999999</v>
      </c>
    </row>
    <row r="7858" spans="2:5" ht="50.1" customHeight="1">
      <c r="B7858" s="116">
        <v>39865</v>
      </c>
      <c r="C7858" s="116" t="s">
        <v>19395</v>
      </c>
      <c r="D7858" s="116" t="s">
        <v>16119</v>
      </c>
      <c r="E7858" s="130">
        <v>14.15</v>
      </c>
    </row>
    <row r="7859" spans="2:5" ht="50.1" customHeight="1">
      <c r="B7859" s="116">
        <v>2517</v>
      </c>
      <c r="C7859" s="116" t="s">
        <v>19396</v>
      </c>
      <c r="D7859" s="116" t="s">
        <v>16119</v>
      </c>
      <c r="E7859" s="130">
        <v>14.36</v>
      </c>
    </row>
    <row r="7860" spans="2:5" ht="50.1" customHeight="1">
      <c r="B7860" s="116">
        <v>2522</v>
      </c>
      <c r="C7860" s="116" t="s">
        <v>19397</v>
      </c>
      <c r="D7860" s="116" t="s">
        <v>16119</v>
      </c>
      <c r="E7860" s="130">
        <v>9.2799999999999994</v>
      </c>
    </row>
    <row r="7861" spans="2:5" ht="50.1" customHeight="1">
      <c r="B7861" s="116">
        <v>2548</v>
      </c>
      <c r="C7861" s="116" t="s">
        <v>19398</v>
      </c>
      <c r="D7861" s="116" t="s">
        <v>16119</v>
      </c>
      <c r="E7861" s="130">
        <v>5.7</v>
      </c>
    </row>
    <row r="7862" spans="2:5" ht="50.1" customHeight="1">
      <c r="B7862" s="116">
        <v>2516</v>
      </c>
      <c r="C7862" s="116" t="s">
        <v>19399</v>
      </c>
      <c r="D7862" s="116" t="s">
        <v>16119</v>
      </c>
      <c r="E7862" s="130">
        <v>7.45</v>
      </c>
    </row>
    <row r="7863" spans="2:5" ht="50.1" customHeight="1">
      <c r="B7863" s="116">
        <v>2518</v>
      </c>
      <c r="C7863" s="116" t="s">
        <v>19400</v>
      </c>
      <c r="D7863" s="116" t="s">
        <v>16119</v>
      </c>
      <c r="E7863" s="130">
        <v>68.349999999999994</v>
      </c>
    </row>
    <row r="7864" spans="2:5" ht="50.1" customHeight="1">
      <c r="B7864" s="116">
        <v>2521</v>
      </c>
      <c r="C7864" s="116" t="s">
        <v>19401</v>
      </c>
      <c r="D7864" s="116" t="s">
        <v>16119</v>
      </c>
      <c r="E7864" s="130">
        <v>29.09</v>
      </c>
    </row>
    <row r="7865" spans="2:5" ht="50.1" customHeight="1">
      <c r="B7865" s="116">
        <v>2515</v>
      </c>
      <c r="C7865" s="116" t="s">
        <v>19402</v>
      </c>
      <c r="D7865" s="116" t="s">
        <v>16119</v>
      </c>
      <c r="E7865" s="130">
        <v>6.2</v>
      </c>
    </row>
    <row r="7866" spans="2:5" ht="50.1" customHeight="1">
      <c r="B7866" s="116">
        <v>2519</v>
      </c>
      <c r="C7866" s="116" t="s">
        <v>19403</v>
      </c>
      <c r="D7866" s="116" t="s">
        <v>16119</v>
      </c>
      <c r="E7866" s="130">
        <v>82.42</v>
      </c>
    </row>
    <row r="7867" spans="2:5" ht="50.1" customHeight="1">
      <c r="B7867" s="116">
        <v>2520</v>
      </c>
      <c r="C7867" s="116" t="s">
        <v>19404</v>
      </c>
      <c r="D7867" s="116" t="s">
        <v>16119</v>
      </c>
      <c r="E7867" s="130">
        <v>151.69</v>
      </c>
    </row>
    <row r="7868" spans="2:5" ht="50.1" customHeight="1">
      <c r="B7868" s="116">
        <v>1602</v>
      </c>
      <c r="C7868" s="116" t="s">
        <v>19405</v>
      </c>
      <c r="D7868" s="116" t="s">
        <v>16119</v>
      </c>
      <c r="E7868" s="130">
        <v>30.05</v>
      </c>
    </row>
    <row r="7869" spans="2:5" ht="50.1" customHeight="1">
      <c r="B7869" s="116">
        <v>1601</v>
      </c>
      <c r="C7869" s="116" t="s">
        <v>19406</v>
      </c>
      <c r="D7869" s="116" t="s">
        <v>16119</v>
      </c>
      <c r="E7869" s="130">
        <v>26.78</v>
      </c>
    </row>
    <row r="7870" spans="2:5" ht="50.1" customHeight="1">
      <c r="B7870" s="116">
        <v>1598</v>
      </c>
      <c r="C7870" s="116" t="s">
        <v>19407</v>
      </c>
      <c r="D7870" s="116" t="s">
        <v>16119</v>
      </c>
      <c r="E7870" s="130">
        <v>7.92</v>
      </c>
    </row>
    <row r="7871" spans="2:5" ht="50.1" customHeight="1">
      <c r="B7871" s="116">
        <v>1600</v>
      </c>
      <c r="C7871" s="116" t="s">
        <v>19408</v>
      </c>
      <c r="D7871" s="116" t="s">
        <v>16119</v>
      </c>
      <c r="E7871" s="130">
        <v>11.7</v>
      </c>
    </row>
    <row r="7872" spans="2:5" ht="50.1" customHeight="1">
      <c r="B7872" s="116">
        <v>1603</v>
      </c>
      <c r="C7872" s="116" t="s">
        <v>19409</v>
      </c>
      <c r="D7872" s="116" t="s">
        <v>16119</v>
      </c>
      <c r="E7872" s="130">
        <v>45.37</v>
      </c>
    </row>
    <row r="7873" spans="2:5" ht="50.1" customHeight="1">
      <c r="B7873" s="116">
        <v>1599</v>
      </c>
      <c r="C7873" s="116" t="s">
        <v>19410</v>
      </c>
      <c r="D7873" s="116" t="s">
        <v>16119</v>
      </c>
      <c r="E7873" s="130">
        <v>9.19</v>
      </c>
    </row>
    <row r="7874" spans="2:5" ht="50.1" customHeight="1">
      <c r="B7874" s="116">
        <v>1597</v>
      </c>
      <c r="C7874" s="116" t="s">
        <v>19411</v>
      </c>
      <c r="D7874" s="116" t="s">
        <v>16119</v>
      </c>
      <c r="E7874" s="130">
        <v>7.45</v>
      </c>
    </row>
    <row r="7875" spans="2:5" ht="50.1" customHeight="1">
      <c r="B7875" s="116">
        <v>39600</v>
      </c>
      <c r="C7875" s="116" t="s">
        <v>19412</v>
      </c>
      <c r="D7875" s="116" t="s">
        <v>16119</v>
      </c>
      <c r="E7875" s="130">
        <v>8.56</v>
      </c>
    </row>
    <row r="7876" spans="2:5" ht="50.1" customHeight="1">
      <c r="B7876" s="116">
        <v>39601</v>
      </c>
      <c r="C7876" s="116" t="s">
        <v>19413</v>
      </c>
      <c r="D7876" s="116" t="s">
        <v>16119</v>
      </c>
      <c r="E7876" s="130">
        <v>14.89</v>
      </c>
    </row>
    <row r="7877" spans="2:5" ht="50.1" customHeight="1">
      <c r="B7877" s="116">
        <v>39602</v>
      </c>
      <c r="C7877" s="116" t="s">
        <v>19414</v>
      </c>
      <c r="D7877" s="116" t="s">
        <v>16119</v>
      </c>
      <c r="E7877" s="130">
        <v>0.98</v>
      </c>
    </row>
    <row r="7878" spans="2:5" ht="50.1" customHeight="1">
      <c r="B7878" s="116">
        <v>39603</v>
      </c>
      <c r="C7878" s="116" t="s">
        <v>19415</v>
      </c>
      <c r="D7878" s="116" t="s">
        <v>16119</v>
      </c>
      <c r="E7878" s="130">
        <v>1.68</v>
      </c>
    </row>
    <row r="7879" spans="2:5" ht="50.1" customHeight="1">
      <c r="B7879" s="116">
        <v>11821</v>
      </c>
      <c r="C7879" s="116" t="s">
        <v>19416</v>
      </c>
      <c r="D7879" s="116" t="s">
        <v>16119</v>
      </c>
      <c r="E7879" s="130">
        <v>6.12</v>
      </c>
    </row>
    <row r="7880" spans="2:5" ht="50.1" customHeight="1">
      <c r="B7880" s="116">
        <v>1562</v>
      </c>
      <c r="C7880" s="116" t="s">
        <v>19417</v>
      </c>
      <c r="D7880" s="116" t="s">
        <v>16119</v>
      </c>
      <c r="E7880" s="130">
        <v>10.02</v>
      </c>
    </row>
    <row r="7881" spans="2:5" ht="50.1" customHeight="1">
      <c r="B7881" s="116">
        <v>1563</v>
      </c>
      <c r="C7881" s="116" t="s">
        <v>19418</v>
      </c>
      <c r="D7881" s="116" t="s">
        <v>16119</v>
      </c>
      <c r="E7881" s="130">
        <v>13.45</v>
      </c>
    </row>
    <row r="7882" spans="2:5" ht="50.1" customHeight="1">
      <c r="B7882" s="116">
        <v>11856</v>
      </c>
      <c r="C7882" s="116" t="s">
        <v>19419</v>
      </c>
      <c r="D7882" s="116" t="s">
        <v>16119</v>
      </c>
      <c r="E7882" s="130">
        <v>4.01</v>
      </c>
    </row>
    <row r="7883" spans="2:5" ht="50.1" customHeight="1">
      <c r="B7883" s="116">
        <v>11857</v>
      </c>
      <c r="C7883" s="116" t="s">
        <v>19420</v>
      </c>
      <c r="D7883" s="116" t="s">
        <v>16119</v>
      </c>
      <c r="E7883" s="130">
        <v>21.1</v>
      </c>
    </row>
    <row r="7884" spans="2:5" ht="50.1" customHeight="1">
      <c r="B7884" s="116">
        <v>11858</v>
      </c>
      <c r="C7884" s="116" t="s">
        <v>19421</v>
      </c>
      <c r="D7884" s="116" t="s">
        <v>16119</v>
      </c>
      <c r="E7884" s="130">
        <v>26.19</v>
      </c>
    </row>
    <row r="7885" spans="2:5" ht="50.1" customHeight="1">
      <c r="B7885" s="116">
        <v>1539</v>
      </c>
      <c r="C7885" s="116" t="s">
        <v>19422</v>
      </c>
      <c r="D7885" s="116" t="s">
        <v>16119</v>
      </c>
      <c r="E7885" s="130">
        <v>4.71</v>
      </c>
    </row>
    <row r="7886" spans="2:5" ht="50.1" customHeight="1">
      <c r="B7886" s="116">
        <v>11859</v>
      </c>
      <c r="C7886" s="116" t="s">
        <v>19423</v>
      </c>
      <c r="D7886" s="116" t="s">
        <v>16119</v>
      </c>
      <c r="E7886" s="130">
        <v>35.630000000000003</v>
      </c>
    </row>
    <row r="7887" spans="2:5" ht="50.1" customHeight="1">
      <c r="B7887" s="116">
        <v>1550</v>
      </c>
      <c r="C7887" s="116" t="s">
        <v>19424</v>
      </c>
      <c r="D7887" s="116" t="s">
        <v>16119</v>
      </c>
      <c r="E7887" s="130">
        <v>4.97</v>
      </c>
    </row>
    <row r="7888" spans="2:5" ht="50.1" customHeight="1">
      <c r="B7888" s="116">
        <v>11854</v>
      </c>
      <c r="C7888" s="116" t="s">
        <v>19425</v>
      </c>
      <c r="D7888" s="116" t="s">
        <v>16119</v>
      </c>
      <c r="E7888" s="130">
        <v>6.21</v>
      </c>
    </row>
    <row r="7889" spans="2:5" ht="50.1" customHeight="1">
      <c r="B7889" s="116">
        <v>11862</v>
      </c>
      <c r="C7889" s="116" t="s">
        <v>19426</v>
      </c>
      <c r="D7889" s="116" t="s">
        <v>16119</v>
      </c>
      <c r="E7889" s="130">
        <v>8.7100000000000009</v>
      </c>
    </row>
    <row r="7890" spans="2:5" ht="50.1" customHeight="1">
      <c r="B7890" s="116">
        <v>11863</v>
      </c>
      <c r="C7890" s="116" t="s">
        <v>19427</v>
      </c>
      <c r="D7890" s="116" t="s">
        <v>16119</v>
      </c>
      <c r="E7890" s="130">
        <v>3.52</v>
      </c>
    </row>
    <row r="7891" spans="2:5" ht="50.1" customHeight="1">
      <c r="B7891" s="116">
        <v>11855</v>
      </c>
      <c r="C7891" s="116" t="s">
        <v>19428</v>
      </c>
      <c r="D7891" s="116" t="s">
        <v>16119</v>
      </c>
      <c r="E7891" s="130">
        <v>13</v>
      </c>
    </row>
    <row r="7892" spans="2:5" ht="50.1" customHeight="1">
      <c r="B7892" s="116">
        <v>11864</v>
      </c>
      <c r="C7892" s="116" t="s">
        <v>19429</v>
      </c>
      <c r="D7892" s="116" t="s">
        <v>16119</v>
      </c>
      <c r="E7892" s="130">
        <v>19.66</v>
      </c>
    </row>
    <row r="7893" spans="2:5" ht="50.1" customHeight="1">
      <c r="B7893" s="116">
        <v>2527</v>
      </c>
      <c r="C7893" s="116" t="s">
        <v>19430</v>
      </c>
      <c r="D7893" s="116" t="s">
        <v>16119</v>
      </c>
      <c r="E7893" s="130">
        <v>5.14</v>
      </c>
    </row>
    <row r="7894" spans="2:5" ht="50.1" customHeight="1">
      <c r="B7894" s="116">
        <v>2526</v>
      </c>
      <c r="C7894" s="116" t="s">
        <v>19431</v>
      </c>
      <c r="D7894" s="116" t="s">
        <v>16119</v>
      </c>
      <c r="E7894" s="130">
        <v>3.29</v>
      </c>
    </row>
    <row r="7895" spans="2:5" ht="50.1" customHeight="1">
      <c r="B7895" s="116">
        <v>2487</v>
      </c>
      <c r="C7895" s="116" t="s">
        <v>19432</v>
      </c>
      <c r="D7895" s="116" t="s">
        <v>16119</v>
      </c>
      <c r="E7895" s="130">
        <v>1.1200000000000001</v>
      </c>
    </row>
    <row r="7896" spans="2:5" ht="50.1" customHeight="1">
      <c r="B7896" s="116">
        <v>2483</v>
      </c>
      <c r="C7896" s="116" t="s">
        <v>19433</v>
      </c>
      <c r="D7896" s="116" t="s">
        <v>16119</v>
      </c>
      <c r="E7896" s="130">
        <v>2.34</v>
      </c>
    </row>
    <row r="7897" spans="2:5" ht="50.1" customHeight="1">
      <c r="B7897" s="116">
        <v>2528</v>
      </c>
      <c r="C7897" s="116" t="s">
        <v>19434</v>
      </c>
      <c r="D7897" s="116" t="s">
        <v>16119</v>
      </c>
      <c r="E7897" s="130">
        <v>12.93</v>
      </c>
    </row>
    <row r="7898" spans="2:5" ht="50.1" customHeight="1">
      <c r="B7898" s="116">
        <v>2489</v>
      </c>
      <c r="C7898" s="116" t="s">
        <v>19435</v>
      </c>
      <c r="D7898" s="116" t="s">
        <v>16119</v>
      </c>
      <c r="E7898" s="130">
        <v>5.69</v>
      </c>
    </row>
    <row r="7899" spans="2:5" ht="50.1" customHeight="1">
      <c r="B7899" s="116">
        <v>2488</v>
      </c>
      <c r="C7899" s="116" t="s">
        <v>19436</v>
      </c>
      <c r="D7899" s="116" t="s">
        <v>16119</v>
      </c>
      <c r="E7899" s="130">
        <v>1.31</v>
      </c>
    </row>
    <row r="7900" spans="2:5" ht="50.1" customHeight="1">
      <c r="B7900" s="116">
        <v>2484</v>
      </c>
      <c r="C7900" s="116" t="s">
        <v>19437</v>
      </c>
      <c r="D7900" s="116" t="s">
        <v>16119</v>
      </c>
      <c r="E7900" s="130">
        <v>18.78</v>
      </c>
    </row>
    <row r="7901" spans="2:5" ht="50.1" customHeight="1">
      <c r="B7901" s="116">
        <v>2485</v>
      </c>
      <c r="C7901" s="116" t="s">
        <v>19438</v>
      </c>
      <c r="D7901" s="116" t="s">
        <v>16119</v>
      </c>
      <c r="E7901" s="130">
        <v>29.44</v>
      </c>
    </row>
    <row r="7902" spans="2:5" ht="50.1" customHeight="1">
      <c r="B7902" s="116">
        <v>38005</v>
      </c>
      <c r="C7902" s="116" t="s">
        <v>19439</v>
      </c>
      <c r="D7902" s="116" t="s">
        <v>16119</v>
      </c>
      <c r="E7902" s="130">
        <v>11.99</v>
      </c>
    </row>
    <row r="7903" spans="2:5" ht="50.1" customHeight="1">
      <c r="B7903" s="116">
        <v>38006</v>
      </c>
      <c r="C7903" s="116" t="s">
        <v>19440</v>
      </c>
      <c r="D7903" s="116" t="s">
        <v>16119</v>
      </c>
      <c r="E7903" s="130">
        <v>14.72</v>
      </c>
    </row>
    <row r="7904" spans="2:5" ht="50.1" customHeight="1">
      <c r="B7904" s="116">
        <v>38428</v>
      </c>
      <c r="C7904" s="116" t="s">
        <v>19441</v>
      </c>
      <c r="D7904" s="116" t="s">
        <v>16119</v>
      </c>
      <c r="E7904" s="130">
        <v>13.79</v>
      </c>
    </row>
    <row r="7905" spans="2:5" ht="50.1" customHeight="1">
      <c r="B7905" s="116">
        <v>38007</v>
      </c>
      <c r="C7905" s="116" t="s">
        <v>19442</v>
      </c>
      <c r="D7905" s="116" t="s">
        <v>16119</v>
      </c>
      <c r="E7905" s="130">
        <v>22.53</v>
      </c>
    </row>
    <row r="7906" spans="2:5" ht="50.1" customHeight="1">
      <c r="B7906" s="116">
        <v>38008</v>
      </c>
      <c r="C7906" s="116" t="s">
        <v>19443</v>
      </c>
      <c r="D7906" s="116" t="s">
        <v>16119</v>
      </c>
      <c r="E7906" s="130">
        <v>90.73</v>
      </c>
    </row>
    <row r="7907" spans="2:5" ht="50.1" customHeight="1">
      <c r="B7907" s="116">
        <v>38009</v>
      </c>
      <c r="C7907" s="116" t="s">
        <v>19444</v>
      </c>
      <c r="D7907" s="116" t="s">
        <v>16119</v>
      </c>
      <c r="E7907" s="130">
        <v>110.88</v>
      </c>
    </row>
    <row r="7908" spans="2:5" ht="50.1" customHeight="1">
      <c r="B7908" s="116">
        <v>39279</v>
      </c>
      <c r="C7908" s="116" t="s">
        <v>19445</v>
      </c>
      <c r="D7908" s="116" t="s">
        <v>16119</v>
      </c>
      <c r="E7908" s="130">
        <v>9.5399999999999991</v>
      </c>
    </row>
    <row r="7909" spans="2:5" ht="50.1" customHeight="1">
      <c r="B7909" s="116">
        <v>38845</v>
      </c>
      <c r="C7909" s="116" t="s">
        <v>19446</v>
      </c>
      <c r="D7909" s="116" t="s">
        <v>16119</v>
      </c>
      <c r="E7909" s="130">
        <v>13.8</v>
      </c>
    </row>
    <row r="7910" spans="2:5" ht="50.1" customHeight="1">
      <c r="B7910" s="116">
        <v>39280</v>
      </c>
      <c r="C7910" s="116" t="s">
        <v>19447</v>
      </c>
      <c r="D7910" s="116" t="s">
        <v>16119</v>
      </c>
      <c r="E7910" s="130">
        <v>12.37</v>
      </c>
    </row>
    <row r="7911" spans="2:5" ht="50.1" customHeight="1">
      <c r="B7911" s="116">
        <v>39281</v>
      </c>
      <c r="C7911" s="116" t="s">
        <v>19448</v>
      </c>
      <c r="D7911" s="116" t="s">
        <v>16119</v>
      </c>
      <c r="E7911" s="130">
        <v>16.28</v>
      </c>
    </row>
    <row r="7912" spans="2:5" ht="50.1" customHeight="1">
      <c r="B7912" s="116">
        <v>38849</v>
      </c>
      <c r="C7912" s="116" t="s">
        <v>19449</v>
      </c>
      <c r="D7912" s="116" t="s">
        <v>16119</v>
      </c>
      <c r="E7912" s="130">
        <v>13.95</v>
      </c>
    </row>
    <row r="7913" spans="2:5" ht="50.1" customHeight="1">
      <c r="B7913" s="116">
        <v>39282</v>
      </c>
      <c r="C7913" s="116" t="s">
        <v>19450</v>
      </c>
      <c r="D7913" s="116" t="s">
        <v>16119</v>
      </c>
      <c r="E7913" s="130">
        <v>16.670000000000002</v>
      </c>
    </row>
    <row r="7914" spans="2:5" ht="50.1" customHeight="1">
      <c r="B7914" s="116">
        <v>38852</v>
      </c>
      <c r="C7914" s="116" t="s">
        <v>19451</v>
      </c>
      <c r="D7914" s="116" t="s">
        <v>16119</v>
      </c>
      <c r="E7914" s="130">
        <v>22.68</v>
      </c>
    </row>
    <row r="7915" spans="2:5" ht="50.1" customHeight="1">
      <c r="B7915" s="116">
        <v>38844</v>
      </c>
      <c r="C7915" s="116" t="s">
        <v>19452</v>
      </c>
      <c r="D7915" s="116" t="s">
        <v>16119</v>
      </c>
      <c r="E7915" s="130">
        <v>6.97</v>
      </c>
    </row>
    <row r="7916" spans="2:5" ht="50.1" customHeight="1">
      <c r="B7916" s="116">
        <v>38846</v>
      </c>
      <c r="C7916" s="116" t="s">
        <v>19453</v>
      </c>
      <c r="D7916" s="116" t="s">
        <v>16119</v>
      </c>
      <c r="E7916" s="130">
        <v>7.62</v>
      </c>
    </row>
    <row r="7917" spans="2:5" ht="50.1" customHeight="1">
      <c r="B7917" s="116">
        <v>38847</v>
      </c>
      <c r="C7917" s="116" t="s">
        <v>19454</v>
      </c>
      <c r="D7917" s="116" t="s">
        <v>16119</v>
      </c>
      <c r="E7917" s="130">
        <v>9.3800000000000008</v>
      </c>
    </row>
    <row r="7918" spans="2:5" ht="50.1" customHeight="1">
      <c r="B7918" s="116">
        <v>38850</v>
      </c>
      <c r="C7918" s="116" t="s">
        <v>19455</v>
      </c>
      <c r="D7918" s="116" t="s">
        <v>16119</v>
      </c>
      <c r="E7918" s="130">
        <v>13.04</v>
      </c>
    </row>
    <row r="7919" spans="2:5" ht="50.1" customHeight="1">
      <c r="B7919" s="116">
        <v>38848</v>
      </c>
      <c r="C7919" s="116" t="s">
        <v>19456</v>
      </c>
      <c r="D7919" s="116" t="s">
        <v>16119</v>
      </c>
      <c r="E7919" s="130">
        <v>10.9</v>
      </c>
    </row>
    <row r="7920" spans="2:5" ht="50.1" customHeight="1">
      <c r="B7920" s="116">
        <v>38851</v>
      </c>
      <c r="C7920" s="116" t="s">
        <v>19457</v>
      </c>
      <c r="D7920" s="116" t="s">
        <v>16119</v>
      </c>
      <c r="E7920" s="130">
        <v>19.82</v>
      </c>
    </row>
    <row r="7921" spans="2:5" ht="50.1" customHeight="1">
      <c r="B7921" s="116">
        <v>38860</v>
      </c>
      <c r="C7921" s="116" t="s">
        <v>19458</v>
      </c>
      <c r="D7921" s="116" t="s">
        <v>16119</v>
      </c>
      <c r="E7921" s="130">
        <v>5.6</v>
      </c>
    </row>
    <row r="7922" spans="2:5" ht="50.1" customHeight="1">
      <c r="B7922" s="116">
        <v>38861</v>
      </c>
      <c r="C7922" s="116" t="s">
        <v>19459</v>
      </c>
      <c r="D7922" s="116" t="s">
        <v>16119</v>
      </c>
      <c r="E7922" s="130">
        <v>7.54</v>
      </c>
    </row>
    <row r="7923" spans="2:5" ht="50.1" customHeight="1">
      <c r="B7923" s="116">
        <v>38862</v>
      </c>
      <c r="C7923" s="116" t="s">
        <v>19460</v>
      </c>
      <c r="D7923" s="116" t="s">
        <v>16119</v>
      </c>
      <c r="E7923" s="130">
        <v>6.35</v>
      </c>
    </row>
    <row r="7924" spans="2:5" ht="50.1" customHeight="1">
      <c r="B7924" s="116">
        <v>38863</v>
      </c>
      <c r="C7924" s="116" t="s">
        <v>19461</v>
      </c>
      <c r="D7924" s="116" t="s">
        <v>16119</v>
      </c>
      <c r="E7924" s="130">
        <v>7.3</v>
      </c>
    </row>
    <row r="7925" spans="2:5" ht="50.1" customHeight="1">
      <c r="B7925" s="116">
        <v>38865</v>
      </c>
      <c r="C7925" s="116" t="s">
        <v>19462</v>
      </c>
      <c r="D7925" s="116" t="s">
        <v>16119</v>
      </c>
      <c r="E7925" s="130">
        <v>9.91</v>
      </c>
    </row>
    <row r="7926" spans="2:5" ht="50.1" customHeight="1">
      <c r="B7926" s="116">
        <v>38864</v>
      </c>
      <c r="C7926" s="116" t="s">
        <v>19463</v>
      </c>
      <c r="D7926" s="116" t="s">
        <v>16119</v>
      </c>
      <c r="E7926" s="130">
        <v>15.15</v>
      </c>
    </row>
    <row r="7927" spans="2:5" ht="50.1" customHeight="1">
      <c r="B7927" s="116">
        <v>38866</v>
      </c>
      <c r="C7927" s="116" t="s">
        <v>19464</v>
      </c>
      <c r="D7927" s="116" t="s">
        <v>16119</v>
      </c>
      <c r="E7927" s="130">
        <v>10.67</v>
      </c>
    </row>
    <row r="7928" spans="2:5" ht="50.1" customHeight="1">
      <c r="B7928" s="116">
        <v>38868</v>
      </c>
      <c r="C7928" s="116" t="s">
        <v>19465</v>
      </c>
      <c r="D7928" s="116" t="s">
        <v>16119</v>
      </c>
      <c r="E7928" s="130">
        <v>17.78</v>
      </c>
    </row>
    <row r="7929" spans="2:5" ht="50.1" customHeight="1">
      <c r="B7929" s="116">
        <v>38853</v>
      </c>
      <c r="C7929" s="116" t="s">
        <v>19466</v>
      </c>
      <c r="D7929" s="116" t="s">
        <v>16119</v>
      </c>
      <c r="E7929" s="130">
        <v>5.74</v>
      </c>
    </row>
    <row r="7930" spans="2:5" ht="50.1" customHeight="1">
      <c r="B7930" s="116">
        <v>38854</v>
      </c>
      <c r="C7930" s="116" t="s">
        <v>19467</v>
      </c>
      <c r="D7930" s="116" t="s">
        <v>16119</v>
      </c>
      <c r="E7930" s="130">
        <v>7.85</v>
      </c>
    </row>
    <row r="7931" spans="2:5" ht="50.1" customHeight="1">
      <c r="B7931" s="116">
        <v>38855</v>
      </c>
      <c r="C7931" s="116" t="s">
        <v>19468</v>
      </c>
      <c r="D7931" s="116" t="s">
        <v>16119</v>
      </c>
      <c r="E7931" s="130">
        <v>5.82</v>
      </c>
    </row>
    <row r="7932" spans="2:5" ht="50.1" customHeight="1">
      <c r="B7932" s="116">
        <v>38856</v>
      </c>
      <c r="C7932" s="116" t="s">
        <v>19469</v>
      </c>
      <c r="D7932" s="116" t="s">
        <v>16119</v>
      </c>
      <c r="E7932" s="130">
        <v>9.35</v>
      </c>
    </row>
    <row r="7933" spans="2:5" ht="50.1" customHeight="1">
      <c r="B7933" s="116">
        <v>38857</v>
      </c>
      <c r="C7933" s="116" t="s">
        <v>19470</v>
      </c>
      <c r="D7933" s="116" t="s">
        <v>16119</v>
      </c>
      <c r="E7933" s="130">
        <v>12.37</v>
      </c>
    </row>
    <row r="7934" spans="2:5" ht="50.1" customHeight="1">
      <c r="B7934" s="116">
        <v>38858</v>
      </c>
      <c r="C7934" s="116" t="s">
        <v>19471</v>
      </c>
      <c r="D7934" s="116" t="s">
        <v>16119</v>
      </c>
      <c r="E7934" s="130">
        <v>11.25</v>
      </c>
    </row>
    <row r="7935" spans="2:5" ht="50.1" customHeight="1">
      <c r="B7935" s="116">
        <v>38859</v>
      </c>
      <c r="C7935" s="116" t="s">
        <v>19472</v>
      </c>
      <c r="D7935" s="116" t="s">
        <v>16119</v>
      </c>
      <c r="E7935" s="130">
        <v>18.22</v>
      </c>
    </row>
    <row r="7936" spans="2:5" ht="50.1" customHeight="1">
      <c r="B7936" s="116">
        <v>1607</v>
      </c>
      <c r="C7936" s="116" t="s">
        <v>19473</v>
      </c>
      <c r="D7936" s="116" t="s">
        <v>6218</v>
      </c>
      <c r="E7936" s="130">
        <v>0.14000000000000001</v>
      </c>
    </row>
    <row r="7937" spans="2:5" ht="50.1" customHeight="1">
      <c r="B7937" s="116">
        <v>11467</v>
      </c>
      <c r="C7937" s="116" t="s">
        <v>19474</v>
      </c>
      <c r="D7937" s="116" t="s">
        <v>16119</v>
      </c>
      <c r="E7937" s="130">
        <v>12.21</v>
      </c>
    </row>
    <row r="7938" spans="2:5" ht="50.1" customHeight="1">
      <c r="B7938" s="116">
        <v>38169</v>
      </c>
      <c r="C7938" s="116" t="s">
        <v>19475</v>
      </c>
      <c r="D7938" s="116" t="s">
        <v>6218</v>
      </c>
      <c r="E7938" s="130">
        <v>57.22</v>
      </c>
    </row>
    <row r="7939" spans="2:5" ht="50.1" customHeight="1">
      <c r="B7939" s="116">
        <v>6142</v>
      </c>
      <c r="C7939" s="116" t="s">
        <v>19476</v>
      </c>
      <c r="D7939" s="116" t="s">
        <v>16119</v>
      </c>
      <c r="E7939" s="130">
        <v>5.6</v>
      </c>
    </row>
    <row r="7940" spans="2:5" ht="50.1" customHeight="1">
      <c r="B7940" s="116">
        <v>11686</v>
      </c>
      <c r="C7940" s="116" t="s">
        <v>19477</v>
      </c>
      <c r="D7940" s="116" t="s">
        <v>16119</v>
      </c>
      <c r="E7940" s="130">
        <v>7.77</v>
      </c>
    </row>
    <row r="7941" spans="2:5" ht="50.1" customHeight="1">
      <c r="B7941" s="116">
        <v>37598</v>
      </c>
      <c r="C7941" s="116" t="s">
        <v>19478</v>
      </c>
      <c r="D7941" s="116" t="s">
        <v>16119</v>
      </c>
      <c r="E7941" s="130">
        <v>18.899999999999999</v>
      </c>
    </row>
    <row r="7942" spans="2:5" ht="50.1" customHeight="1">
      <c r="B7942" s="116">
        <v>25398</v>
      </c>
      <c r="C7942" s="116" t="s">
        <v>19479</v>
      </c>
      <c r="D7942" s="116" t="s">
        <v>16119</v>
      </c>
      <c r="E7942" s="130">
        <v>2307.08</v>
      </c>
    </row>
    <row r="7943" spans="2:5" ht="50.1" customHeight="1">
      <c r="B7943" s="116">
        <v>25399</v>
      </c>
      <c r="C7943" s="116" t="s">
        <v>19480</v>
      </c>
      <c r="D7943" s="116" t="s">
        <v>16119</v>
      </c>
      <c r="E7943" s="130">
        <v>1400.6</v>
      </c>
    </row>
    <row r="7944" spans="2:5" ht="50.1" customHeight="1">
      <c r="B7944" s="116">
        <v>10667</v>
      </c>
      <c r="C7944" s="116" t="s">
        <v>19481</v>
      </c>
      <c r="D7944" s="116" t="s">
        <v>16119</v>
      </c>
      <c r="E7944" s="130">
        <v>10837.85</v>
      </c>
    </row>
    <row r="7945" spans="2:5" ht="50.1" customHeight="1">
      <c r="B7945" s="116">
        <v>1613</v>
      </c>
      <c r="C7945" s="116" t="s">
        <v>19482</v>
      </c>
      <c r="D7945" s="116" t="s">
        <v>16119</v>
      </c>
      <c r="E7945" s="130">
        <v>2192.96</v>
      </c>
    </row>
    <row r="7946" spans="2:5" ht="50.1" customHeight="1">
      <c r="B7946" s="116">
        <v>1626</v>
      </c>
      <c r="C7946" s="116" t="s">
        <v>19483</v>
      </c>
      <c r="D7946" s="116" t="s">
        <v>16119</v>
      </c>
      <c r="E7946" s="130">
        <v>3279.84</v>
      </c>
    </row>
    <row r="7947" spans="2:5" ht="50.1" customHeight="1">
      <c r="B7947" s="116">
        <v>1625</v>
      </c>
      <c r="C7947" s="116" t="s">
        <v>19484</v>
      </c>
      <c r="D7947" s="116" t="s">
        <v>16119</v>
      </c>
      <c r="E7947" s="130">
        <v>229.08</v>
      </c>
    </row>
    <row r="7948" spans="2:5" ht="50.1" customHeight="1">
      <c r="B7948" s="116">
        <v>1622</v>
      </c>
      <c r="C7948" s="116" t="s">
        <v>19485</v>
      </c>
      <c r="D7948" s="116" t="s">
        <v>16119</v>
      </c>
      <c r="E7948" s="130">
        <v>7401.26</v>
      </c>
    </row>
    <row r="7949" spans="2:5" ht="50.1" customHeight="1">
      <c r="B7949" s="116">
        <v>1620</v>
      </c>
      <c r="C7949" s="116" t="s">
        <v>19486</v>
      </c>
      <c r="D7949" s="116" t="s">
        <v>16119</v>
      </c>
      <c r="E7949" s="130">
        <v>482.57</v>
      </c>
    </row>
    <row r="7950" spans="2:5" ht="50.1" customHeight="1">
      <c r="B7950" s="116">
        <v>1629</v>
      </c>
      <c r="C7950" s="116" t="s">
        <v>19487</v>
      </c>
      <c r="D7950" s="116" t="s">
        <v>16119</v>
      </c>
      <c r="E7950" s="130">
        <v>18012.900000000001</v>
      </c>
    </row>
    <row r="7951" spans="2:5" ht="50.1" customHeight="1">
      <c r="B7951" s="116">
        <v>1627</v>
      </c>
      <c r="C7951" s="116" t="s">
        <v>19488</v>
      </c>
      <c r="D7951" s="116" t="s">
        <v>16119</v>
      </c>
      <c r="E7951" s="130">
        <v>922.42</v>
      </c>
    </row>
    <row r="7952" spans="2:5" ht="50.1" customHeight="1">
      <c r="B7952" s="116">
        <v>1623</v>
      </c>
      <c r="C7952" s="116" t="s">
        <v>19489</v>
      </c>
      <c r="D7952" s="116" t="s">
        <v>16119</v>
      </c>
      <c r="E7952" s="130">
        <v>186.83</v>
      </c>
    </row>
    <row r="7953" spans="2:5" ht="50.1" customHeight="1">
      <c r="B7953" s="116">
        <v>1619</v>
      </c>
      <c r="C7953" s="116" t="s">
        <v>19490</v>
      </c>
      <c r="D7953" s="116" t="s">
        <v>16119</v>
      </c>
      <c r="E7953" s="130">
        <v>256.99</v>
      </c>
    </row>
    <row r="7954" spans="2:5" ht="50.1" customHeight="1">
      <c r="B7954" s="116">
        <v>1630</v>
      </c>
      <c r="C7954" s="116" t="s">
        <v>19491</v>
      </c>
      <c r="D7954" s="116" t="s">
        <v>16119</v>
      </c>
      <c r="E7954" s="130">
        <v>5658.41</v>
      </c>
    </row>
    <row r="7955" spans="2:5" ht="50.1" customHeight="1">
      <c r="B7955" s="116">
        <v>1616</v>
      </c>
      <c r="C7955" s="116" t="s">
        <v>19492</v>
      </c>
      <c r="D7955" s="116" t="s">
        <v>16119</v>
      </c>
      <c r="E7955" s="130">
        <v>8702.74</v>
      </c>
    </row>
    <row r="7956" spans="2:5" ht="50.1" customHeight="1">
      <c r="B7956" s="116">
        <v>1614</v>
      </c>
      <c r="C7956" s="116" t="s">
        <v>19493</v>
      </c>
      <c r="D7956" s="116" t="s">
        <v>16119</v>
      </c>
      <c r="E7956" s="130">
        <v>397.75</v>
      </c>
    </row>
    <row r="7957" spans="2:5" ht="50.1" customHeight="1">
      <c r="B7957" s="116">
        <v>1617</v>
      </c>
      <c r="C7957" s="116" t="s">
        <v>19494</v>
      </c>
      <c r="D7957" s="116" t="s">
        <v>16119</v>
      </c>
      <c r="E7957" s="130">
        <v>10389.19</v>
      </c>
    </row>
    <row r="7958" spans="2:5" ht="50.1" customHeight="1">
      <c r="B7958" s="116">
        <v>1621</v>
      </c>
      <c r="C7958" s="116" t="s">
        <v>19495</v>
      </c>
      <c r="D7958" s="116" t="s">
        <v>16119</v>
      </c>
      <c r="E7958" s="130">
        <v>711.36</v>
      </c>
    </row>
    <row r="7959" spans="2:5" ht="50.1" customHeight="1">
      <c r="B7959" s="116">
        <v>1624</v>
      </c>
      <c r="C7959" s="116" t="s">
        <v>19496</v>
      </c>
      <c r="D7959" s="116" t="s">
        <v>16119</v>
      </c>
      <c r="E7959" s="130">
        <v>25537.13</v>
      </c>
    </row>
    <row r="7960" spans="2:5" ht="50.1" customHeight="1">
      <c r="B7960" s="116">
        <v>1615</v>
      </c>
      <c r="C7960" s="116" t="s">
        <v>19497</v>
      </c>
      <c r="D7960" s="116" t="s">
        <v>16119</v>
      </c>
      <c r="E7960" s="130">
        <v>1335.82</v>
      </c>
    </row>
    <row r="7961" spans="2:5" ht="50.1" customHeight="1">
      <c r="B7961" s="116">
        <v>1612</v>
      </c>
      <c r="C7961" s="116" t="s">
        <v>19498</v>
      </c>
      <c r="D7961" s="116" t="s">
        <v>16119</v>
      </c>
      <c r="E7961" s="130">
        <v>175.94</v>
      </c>
    </row>
    <row r="7962" spans="2:5" ht="50.1" customHeight="1">
      <c r="B7962" s="116">
        <v>1618</v>
      </c>
      <c r="C7962" s="116" t="s">
        <v>19499</v>
      </c>
      <c r="D7962" s="116" t="s">
        <v>16119</v>
      </c>
      <c r="E7962" s="130">
        <v>1835.61</v>
      </c>
    </row>
    <row r="7963" spans="2:5" ht="50.1" customHeight="1">
      <c r="B7963" s="116">
        <v>14211</v>
      </c>
      <c r="C7963" s="116" t="s">
        <v>19500</v>
      </c>
      <c r="D7963" s="116" t="s">
        <v>16119</v>
      </c>
      <c r="E7963" s="130">
        <v>26.9</v>
      </c>
    </row>
    <row r="7964" spans="2:5" ht="50.1" customHeight="1">
      <c r="B7964" s="116">
        <v>34500</v>
      </c>
      <c r="C7964" s="116" t="s">
        <v>19501</v>
      </c>
      <c r="D7964" s="116" t="s">
        <v>16118</v>
      </c>
      <c r="E7964" s="130">
        <v>106.29</v>
      </c>
    </row>
    <row r="7965" spans="2:5" ht="50.1" customHeight="1">
      <c r="B7965" s="116">
        <v>40934</v>
      </c>
      <c r="C7965" s="116" t="s">
        <v>19502</v>
      </c>
      <c r="D7965" s="116" t="s">
        <v>16124</v>
      </c>
      <c r="E7965" s="130">
        <v>18806.349999999999</v>
      </c>
    </row>
    <row r="7966" spans="2:5" ht="50.1" customHeight="1">
      <c r="B7966" s="116">
        <v>5328</v>
      </c>
      <c r="C7966" s="116" t="s">
        <v>19503</v>
      </c>
      <c r="D7966" s="116" t="s">
        <v>16119</v>
      </c>
      <c r="E7966" s="130">
        <v>4.95</v>
      </c>
    </row>
    <row r="7967" spans="2:5" ht="50.1" customHeight="1">
      <c r="B7967" s="116">
        <v>38200</v>
      </c>
      <c r="C7967" s="116" t="s">
        <v>19504</v>
      </c>
      <c r="D7967" s="116" t="s">
        <v>16129</v>
      </c>
      <c r="E7967" s="130">
        <v>481.89</v>
      </c>
    </row>
    <row r="7968" spans="2:5" ht="50.1" customHeight="1">
      <c r="B7968" s="116">
        <v>39269</v>
      </c>
      <c r="C7968" s="116" t="s">
        <v>19505</v>
      </c>
      <c r="D7968" s="116" t="s">
        <v>16120</v>
      </c>
      <c r="E7968" s="130">
        <v>0.61</v>
      </c>
    </row>
    <row r="7969" spans="2:5" ht="50.1" customHeight="1">
      <c r="B7969" s="116">
        <v>11889</v>
      </c>
      <c r="C7969" s="116" t="s">
        <v>19506</v>
      </c>
      <c r="D7969" s="116" t="s">
        <v>16120</v>
      </c>
      <c r="E7969" s="130">
        <v>0.85</v>
      </c>
    </row>
    <row r="7970" spans="2:5" ht="50.1" customHeight="1">
      <c r="B7970" s="116">
        <v>39270</v>
      </c>
      <c r="C7970" s="116" t="s">
        <v>19507</v>
      </c>
      <c r="D7970" s="116" t="s">
        <v>16120</v>
      </c>
      <c r="E7970" s="130">
        <v>1.01</v>
      </c>
    </row>
    <row r="7971" spans="2:5" ht="50.1" customHeight="1">
      <c r="B7971" s="116">
        <v>11890</v>
      </c>
      <c r="C7971" s="116" t="s">
        <v>19508</v>
      </c>
      <c r="D7971" s="116" t="s">
        <v>16120</v>
      </c>
      <c r="E7971" s="130">
        <v>1.32</v>
      </c>
    </row>
    <row r="7972" spans="2:5" ht="50.1" customHeight="1">
      <c r="B7972" s="116">
        <v>11891</v>
      </c>
      <c r="C7972" s="116" t="s">
        <v>19509</v>
      </c>
      <c r="D7972" s="116" t="s">
        <v>16120</v>
      </c>
      <c r="E7972" s="130">
        <v>2.1800000000000002</v>
      </c>
    </row>
    <row r="7973" spans="2:5" ht="50.1" customHeight="1">
      <c r="B7973" s="116">
        <v>11892</v>
      </c>
      <c r="C7973" s="116" t="s">
        <v>19510</v>
      </c>
      <c r="D7973" s="116" t="s">
        <v>16120</v>
      </c>
      <c r="E7973" s="130">
        <v>3.36</v>
      </c>
    </row>
    <row r="7974" spans="2:5" ht="50.1" customHeight="1">
      <c r="B7974" s="116">
        <v>37601</v>
      </c>
      <c r="C7974" s="116" t="s">
        <v>19511</v>
      </c>
      <c r="D7974" s="116" t="s">
        <v>16120</v>
      </c>
      <c r="E7974" s="130">
        <v>4.2</v>
      </c>
    </row>
    <row r="7975" spans="2:5" ht="50.1" customHeight="1">
      <c r="B7975" s="116">
        <v>1634</v>
      </c>
      <c r="C7975" s="116" t="s">
        <v>19512</v>
      </c>
      <c r="D7975" s="116" t="s">
        <v>16120</v>
      </c>
      <c r="E7975" s="131">
        <v>4.33</v>
      </c>
    </row>
    <row r="7976" spans="2:5" ht="50.1" customHeight="1">
      <c r="B7976" s="116">
        <v>5086</v>
      </c>
      <c r="C7976" s="116" t="s">
        <v>19513</v>
      </c>
      <c r="D7976" s="116" t="s">
        <v>16121</v>
      </c>
      <c r="E7976" s="130">
        <v>23.69</v>
      </c>
    </row>
    <row r="7977" spans="2:5" ht="50.1" customHeight="1">
      <c r="B7977" s="116">
        <v>11280</v>
      </c>
      <c r="C7977" s="116" t="s">
        <v>19514</v>
      </c>
      <c r="D7977" s="116" t="s">
        <v>16119</v>
      </c>
      <c r="E7977" s="130">
        <v>7805.79</v>
      </c>
    </row>
    <row r="7978" spans="2:5" ht="50.1" customHeight="1">
      <c r="B7978" s="116">
        <v>40519</v>
      </c>
      <c r="C7978" s="116" t="s">
        <v>19515</v>
      </c>
      <c r="D7978" s="116" t="s">
        <v>16119</v>
      </c>
      <c r="E7978" s="130">
        <v>64348.27</v>
      </c>
    </row>
    <row r="7979" spans="2:5" ht="50.1" customHeight="1">
      <c r="B7979" s="116">
        <v>39869</v>
      </c>
      <c r="C7979" s="116" t="s">
        <v>19516</v>
      </c>
      <c r="D7979" s="116" t="s">
        <v>16119</v>
      </c>
      <c r="E7979" s="131">
        <v>7.92</v>
      </c>
    </row>
    <row r="7980" spans="2:5" ht="50.1" customHeight="1">
      <c r="B7980" s="116">
        <v>39870</v>
      </c>
      <c r="C7980" s="116" t="s">
        <v>19517</v>
      </c>
      <c r="D7980" s="116" t="s">
        <v>16119</v>
      </c>
      <c r="E7980" s="130">
        <v>12.12</v>
      </c>
    </row>
    <row r="7981" spans="2:5" ht="50.1" customHeight="1">
      <c r="B7981" s="116">
        <v>39871</v>
      </c>
      <c r="C7981" s="116" t="s">
        <v>19518</v>
      </c>
      <c r="D7981" s="116" t="s">
        <v>16119</v>
      </c>
      <c r="E7981" s="130">
        <v>13.58</v>
      </c>
    </row>
    <row r="7982" spans="2:5" ht="50.1" customHeight="1">
      <c r="B7982" s="116">
        <v>12722</v>
      </c>
      <c r="C7982" s="116" t="s">
        <v>19519</v>
      </c>
      <c r="D7982" s="116" t="s">
        <v>16119</v>
      </c>
      <c r="E7982" s="130">
        <v>454.62</v>
      </c>
    </row>
    <row r="7983" spans="2:5" ht="50.1" customHeight="1">
      <c r="B7983" s="116">
        <v>12714</v>
      </c>
      <c r="C7983" s="116" t="s">
        <v>19520</v>
      </c>
      <c r="D7983" s="116" t="s">
        <v>16119</v>
      </c>
      <c r="E7983" s="130">
        <v>2.97</v>
      </c>
    </row>
    <row r="7984" spans="2:5" ht="50.1" customHeight="1">
      <c r="B7984" s="116">
        <v>12715</v>
      </c>
      <c r="C7984" s="116" t="s">
        <v>19521</v>
      </c>
      <c r="D7984" s="116" t="s">
        <v>16119</v>
      </c>
      <c r="E7984" s="130">
        <v>6.7</v>
      </c>
    </row>
    <row r="7985" spans="2:5" ht="50.1" customHeight="1">
      <c r="B7985" s="116">
        <v>12716</v>
      </c>
      <c r="C7985" s="116" t="s">
        <v>19522</v>
      </c>
      <c r="D7985" s="116" t="s">
        <v>16119</v>
      </c>
      <c r="E7985" s="130">
        <v>11.5</v>
      </c>
    </row>
    <row r="7986" spans="2:5" ht="50.1" customHeight="1">
      <c r="B7986" s="116">
        <v>12717</v>
      </c>
      <c r="C7986" s="116" t="s">
        <v>19523</v>
      </c>
      <c r="D7986" s="116" t="s">
        <v>16119</v>
      </c>
      <c r="E7986" s="130">
        <v>22.61</v>
      </c>
    </row>
    <row r="7987" spans="2:5" ht="50.1" customHeight="1">
      <c r="B7987" s="116">
        <v>12718</v>
      </c>
      <c r="C7987" s="116" t="s">
        <v>19524</v>
      </c>
      <c r="D7987" s="116" t="s">
        <v>16119</v>
      </c>
      <c r="E7987" s="131">
        <v>34.71</v>
      </c>
    </row>
    <row r="7988" spans="2:5" ht="50.1" customHeight="1">
      <c r="B7988" s="116">
        <v>12719</v>
      </c>
      <c r="C7988" s="116" t="s">
        <v>19525</v>
      </c>
      <c r="D7988" s="116" t="s">
        <v>16119</v>
      </c>
      <c r="E7988" s="131">
        <v>55.1</v>
      </c>
    </row>
    <row r="7989" spans="2:5" ht="50.1" customHeight="1">
      <c r="B7989" s="116">
        <v>12720</v>
      </c>
      <c r="C7989" s="116" t="s">
        <v>19526</v>
      </c>
      <c r="D7989" s="116" t="s">
        <v>16119</v>
      </c>
      <c r="E7989" s="130">
        <v>191.86</v>
      </c>
    </row>
    <row r="7990" spans="2:5" ht="50.1" customHeight="1">
      <c r="B7990" s="116">
        <v>12721</v>
      </c>
      <c r="C7990" s="116" t="s">
        <v>19527</v>
      </c>
      <c r="D7990" s="116" t="s">
        <v>16119</v>
      </c>
      <c r="E7990" s="130">
        <v>183.98</v>
      </c>
    </row>
    <row r="7991" spans="2:5" ht="50.1" customHeight="1">
      <c r="B7991" s="116">
        <v>3468</v>
      </c>
      <c r="C7991" s="116" t="s">
        <v>19528</v>
      </c>
      <c r="D7991" s="116" t="s">
        <v>16119</v>
      </c>
      <c r="E7991" s="130">
        <v>26.51</v>
      </c>
    </row>
    <row r="7992" spans="2:5" ht="50.1" customHeight="1">
      <c r="B7992" s="116">
        <v>3465</v>
      </c>
      <c r="C7992" s="116" t="s">
        <v>19529</v>
      </c>
      <c r="D7992" s="116" t="s">
        <v>16119</v>
      </c>
      <c r="E7992" s="130">
        <v>26.5</v>
      </c>
    </row>
    <row r="7993" spans="2:5" ht="50.1" customHeight="1">
      <c r="B7993" s="116">
        <v>12403</v>
      </c>
      <c r="C7993" s="116" t="s">
        <v>19530</v>
      </c>
      <c r="D7993" s="116" t="s">
        <v>16119</v>
      </c>
      <c r="E7993" s="130">
        <v>18.89</v>
      </c>
    </row>
    <row r="7994" spans="2:5" ht="50.1" customHeight="1">
      <c r="B7994" s="116">
        <v>3463</v>
      </c>
      <c r="C7994" s="116" t="s">
        <v>19531</v>
      </c>
      <c r="D7994" s="116" t="s">
        <v>16119</v>
      </c>
      <c r="E7994" s="130">
        <v>11.03</v>
      </c>
    </row>
    <row r="7995" spans="2:5" ht="50.1" customHeight="1">
      <c r="B7995" s="116">
        <v>3464</v>
      </c>
      <c r="C7995" s="116" t="s">
        <v>19532</v>
      </c>
      <c r="D7995" s="116" t="s">
        <v>16119</v>
      </c>
      <c r="E7995" s="130">
        <v>11.03</v>
      </c>
    </row>
    <row r="7996" spans="2:5" ht="50.1" customHeight="1">
      <c r="B7996" s="116">
        <v>3466</v>
      </c>
      <c r="C7996" s="116" t="s">
        <v>19533</v>
      </c>
      <c r="D7996" s="116" t="s">
        <v>16119</v>
      </c>
      <c r="E7996" s="130">
        <v>67.319999999999993</v>
      </c>
    </row>
    <row r="7997" spans="2:5" ht="50.1" customHeight="1">
      <c r="B7997" s="116">
        <v>3467</v>
      </c>
      <c r="C7997" s="116" t="s">
        <v>19534</v>
      </c>
      <c r="D7997" s="116" t="s">
        <v>16119</v>
      </c>
      <c r="E7997" s="130">
        <v>38.020000000000003</v>
      </c>
    </row>
    <row r="7998" spans="2:5" ht="50.1" customHeight="1">
      <c r="B7998" s="116">
        <v>3462</v>
      </c>
      <c r="C7998" s="116" t="s">
        <v>19535</v>
      </c>
      <c r="D7998" s="116" t="s">
        <v>16119</v>
      </c>
      <c r="E7998" s="130">
        <v>7.28</v>
      </c>
    </row>
    <row r="7999" spans="2:5" ht="50.1" customHeight="1">
      <c r="B7999" s="116">
        <v>3446</v>
      </c>
      <c r="C7999" s="116" t="s">
        <v>19536</v>
      </c>
      <c r="D7999" s="116" t="s">
        <v>16119</v>
      </c>
      <c r="E7999" s="130">
        <v>22.41</v>
      </c>
    </row>
    <row r="8000" spans="2:5" ht="50.1" customHeight="1">
      <c r="B8000" s="116">
        <v>3445</v>
      </c>
      <c r="C8000" s="116" t="s">
        <v>19537</v>
      </c>
      <c r="D8000" s="116" t="s">
        <v>16119</v>
      </c>
      <c r="E8000" s="130">
        <v>18.3</v>
      </c>
    </row>
    <row r="8001" spans="2:5" ht="50.1" customHeight="1">
      <c r="B8001" s="116">
        <v>3441</v>
      </c>
      <c r="C8001" s="116" t="s">
        <v>19538</v>
      </c>
      <c r="D8001" s="116" t="s">
        <v>16119</v>
      </c>
      <c r="E8001" s="130">
        <v>5.16</v>
      </c>
    </row>
    <row r="8002" spans="2:5" ht="50.1" customHeight="1">
      <c r="B8002" s="116">
        <v>3444</v>
      </c>
      <c r="C8002" s="116" t="s">
        <v>19539</v>
      </c>
      <c r="D8002" s="116" t="s">
        <v>16119</v>
      </c>
      <c r="E8002" s="130">
        <v>11.26</v>
      </c>
    </row>
    <row r="8003" spans="2:5" ht="50.1" customHeight="1">
      <c r="B8003" s="116">
        <v>12402</v>
      </c>
      <c r="C8003" s="116" t="s">
        <v>19540</v>
      </c>
      <c r="D8003" s="116" t="s">
        <v>16119</v>
      </c>
      <c r="E8003" s="130">
        <v>63</v>
      </c>
    </row>
    <row r="8004" spans="2:5" ht="50.1" customHeight="1">
      <c r="B8004" s="116">
        <v>3447</v>
      </c>
      <c r="C8004" s="116" t="s">
        <v>19541</v>
      </c>
      <c r="D8004" s="116" t="s">
        <v>16119</v>
      </c>
      <c r="E8004" s="130">
        <v>32.590000000000003</v>
      </c>
    </row>
    <row r="8005" spans="2:5" ht="50.1" customHeight="1">
      <c r="B8005" s="116">
        <v>3442</v>
      </c>
      <c r="C8005" s="116" t="s">
        <v>19542</v>
      </c>
      <c r="D8005" s="116" t="s">
        <v>16119</v>
      </c>
      <c r="E8005" s="130">
        <v>7.72</v>
      </c>
    </row>
    <row r="8006" spans="2:5" ht="50.1" customHeight="1">
      <c r="B8006" s="116">
        <v>3448</v>
      </c>
      <c r="C8006" s="116" t="s">
        <v>19543</v>
      </c>
      <c r="D8006" s="116" t="s">
        <v>16119</v>
      </c>
      <c r="E8006" s="130">
        <v>92.11</v>
      </c>
    </row>
    <row r="8007" spans="2:5" ht="50.1" customHeight="1">
      <c r="B8007" s="116">
        <v>3449</v>
      </c>
      <c r="C8007" s="116" t="s">
        <v>19544</v>
      </c>
      <c r="D8007" s="116" t="s">
        <v>16119</v>
      </c>
      <c r="E8007" s="130">
        <v>161.4</v>
      </c>
    </row>
    <row r="8008" spans="2:5" ht="50.1" customHeight="1">
      <c r="B8008" s="116">
        <v>37438</v>
      </c>
      <c r="C8008" s="116" t="s">
        <v>19545</v>
      </c>
      <c r="D8008" s="116" t="s">
        <v>16119</v>
      </c>
      <c r="E8008" s="130">
        <v>149.16</v>
      </c>
    </row>
    <row r="8009" spans="2:5" ht="50.1" customHeight="1">
      <c r="B8009" s="116">
        <v>37439</v>
      </c>
      <c r="C8009" s="116" t="s">
        <v>19546</v>
      </c>
      <c r="D8009" s="116" t="s">
        <v>16119</v>
      </c>
      <c r="E8009" s="130">
        <v>975.23</v>
      </c>
    </row>
    <row r="8010" spans="2:5" ht="50.1" customHeight="1">
      <c r="B8010" s="116">
        <v>37435</v>
      </c>
      <c r="C8010" s="116" t="s">
        <v>19547</v>
      </c>
      <c r="D8010" s="116" t="s">
        <v>16119</v>
      </c>
      <c r="E8010" s="130">
        <v>17.53</v>
      </c>
    </row>
    <row r="8011" spans="2:5" ht="50.1" customHeight="1">
      <c r="B8011" s="116">
        <v>37436</v>
      </c>
      <c r="C8011" s="116" t="s">
        <v>19548</v>
      </c>
      <c r="D8011" s="116" t="s">
        <v>16119</v>
      </c>
      <c r="E8011" s="130">
        <v>20.68</v>
      </c>
    </row>
    <row r="8012" spans="2:5" ht="50.1" customHeight="1">
      <c r="B8012" s="116">
        <v>37437</v>
      </c>
      <c r="C8012" s="116" t="s">
        <v>19549</v>
      </c>
      <c r="D8012" s="116" t="s">
        <v>16119</v>
      </c>
      <c r="E8012" s="130">
        <v>29.92</v>
      </c>
    </row>
    <row r="8013" spans="2:5" ht="50.1" customHeight="1">
      <c r="B8013" s="116">
        <v>3473</v>
      </c>
      <c r="C8013" s="116" t="s">
        <v>19550</v>
      </c>
      <c r="D8013" s="116" t="s">
        <v>16119</v>
      </c>
      <c r="E8013" s="130">
        <v>25.34</v>
      </c>
    </row>
    <row r="8014" spans="2:5" ht="50.1" customHeight="1">
      <c r="B8014" s="116">
        <v>3474</v>
      </c>
      <c r="C8014" s="116" t="s">
        <v>19551</v>
      </c>
      <c r="D8014" s="116" t="s">
        <v>16119</v>
      </c>
      <c r="E8014" s="130">
        <v>20.89</v>
      </c>
    </row>
    <row r="8015" spans="2:5" ht="50.1" customHeight="1">
      <c r="B8015" s="116">
        <v>3450</v>
      </c>
      <c r="C8015" s="116" t="s">
        <v>19552</v>
      </c>
      <c r="D8015" s="116" t="s">
        <v>16119</v>
      </c>
      <c r="E8015" s="130">
        <v>6.05</v>
      </c>
    </row>
    <row r="8016" spans="2:5" ht="50.1" customHeight="1">
      <c r="B8016" s="116">
        <v>3443</v>
      </c>
      <c r="C8016" s="116" t="s">
        <v>19553</v>
      </c>
      <c r="D8016" s="116" t="s">
        <v>16119</v>
      </c>
      <c r="E8016" s="130">
        <v>12.99</v>
      </c>
    </row>
    <row r="8017" spans="2:5" ht="50.1" customHeight="1">
      <c r="B8017" s="116">
        <v>3453</v>
      </c>
      <c r="C8017" s="116" t="s">
        <v>19554</v>
      </c>
      <c r="D8017" s="116" t="s">
        <v>16119</v>
      </c>
      <c r="E8017" s="130">
        <v>73.97</v>
      </c>
    </row>
    <row r="8018" spans="2:5" ht="50.1" customHeight="1">
      <c r="B8018" s="116">
        <v>3452</v>
      </c>
      <c r="C8018" s="116" t="s">
        <v>19555</v>
      </c>
      <c r="D8018" s="116" t="s">
        <v>16119</v>
      </c>
      <c r="E8018" s="130">
        <v>36.51</v>
      </c>
    </row>
    <row r="8019" spans="2:5" ht="50.1" customHeight="1">
      <c r="B8019" s="116">
        <v>3451</v>
      </c>
      <c r="C8019" s="116" t="s">
        <v>19556</v>
      </c>
      <c r="D8019" s="116" t="s">
        <v>16119</v>
      </c>
      <c r="E8019" s="130">
        <v>7.24</v>
      </c>
    </row>
    <row r="8020" spans="2:5" ht="50.1" customHeight="1">
      <c r="B8020" s="116">
        <v>3454</v>
      </c>
      <c r="C8020" s="116" t="s">
        <v>19557</v>
      </c>
      <c r="D8020" s="116" t="s">
        <v>16119</v>
      </c>
      <c r="E8020" s="130">
        <v>112.5</v>
      </c>
    </row>
    <row r="8021" spans="2:5" ht="50.1" customHeight="1">
      <c r="B8021" s="116">
        <v>3458</v>
      </c>
      <c r="C8021" s="116" t="s">
        <v>19558</v>
      </c>
      <c r="D8021" s="116" t="s">
        <v>16119</v>
      </c>
      <c r="E8021" s="130">
        <v>20.309999999999999</v>
      </c>
    </row>
    <row r="8022" spans="2:5" ht="50.1" customHeight="1">
      <c r="B8022" s="116">
        <v>3457</v>
      </c>
      <c r="C8022" s="116" t="s">
        <v>19559</v>
      </c>
      <c r="D8022" s="116" t="s">
        <v>16119</v>
      </c>
      <c r="E8022" s="130">
        <v>15.25</v>
      </c>
    </row>
    <row r="8023" spans="2:5" ht="50.1" customHeight="1">
      <c r="B8023" s="116">
        <v>3455</v>
      </c>
      <c r="C8023" s="116" t="s">
        <v>19560</v>
      </c>
      <c r="D8023" s="116" t="s">
        <v>16119</v>
      </c>
      <c r="E8023" s="130">
        <v>4.33</v>
      </c>
    </row>
    <row r="8024" spans="2:5" ht="50.1" customHeight="1">
      <c r="B8024" s="116">
        <v>3472</v>
      </c>
      <c r="C8024" s="116" t="s">
        <v>19561</v>
      </c>
      <c r="D8024" s="116" t="s">
        <v>16119</v>
      </c>
      <c r="E8024" s="130">
        <v>9.73</v>
      </c>
    </row>
    <row r="8025" spans="2:5" ht="50.1" customHeight="1">
      <c r="B8025" s="116">
        <v>3470</v>
      </c>
      <c r="C8025" s="116" t="s">
        <v>19562</v>
      </c>
      <c r="D8025" s="116" t="s">
        <v>16119</v>
      </c>
      <c r="E8025" s="130">
        <v>56.72</v>
      </c>
    </row>
    <row r="8026" spans="2:5" ht="50.1" customHeight="1">
      <c r="B8026" s="116">
        <v>3471</v>
      </c>
      <c r="C8026" s="116" t="s">
        <v>19563</v>
      </c>
      <c r="D8026" s="116" t="s">
        <v>16119</v>
      </c>
      <c r="E8026" s="130">
        <v>31.16</v>
      </c>
    </row>
    <row r="8027" spans="2:5" ht="50.1" customHeight="1">
      <c r="B8027" s="116">
        <v>3456</v>
      </c>
      <c r="C8027" s="116" t="s">
        <v>19564</v>
      </c>
      <c r="D8027" s="116" t="s">
        <v>16119</v>
      </c>
      <c r="E8027" s="130">
        <v>6.48</v>
      </c>
    </row>
    <row r="8028" spans="2:5" ht="50.1" customHeight="1">
      <c r="B8028" s="116">
        <v>3459</v>
      </c>
      <c r="C8028" s="116" t="s">
        <v>19565</v>
      </c>
      <c r="D8028" s="116" t="s">
        <v>16119</v>
      </c>
      <c r="E8028" s="130">
        <v>80</v>
      </c>
    </row>
    <row r="8029" spans="2:5" ht="50.1" customHeight="1">
      <c r="B8029" s="116">
        <v>3469</v>
      </c>
      <c r="C8029" s="116" t="s">
        <v>19566</v>
      </c>
      <c r="D8029" s="116" t="s">
        <v>16119</v>
      </c>
      <c r="E8029" s="130">
        <v>152.15</v>
      </c>
    </row>
    <row r="8030" spans="2:5" ht="50.1" customHeight="1">
      <c r="B8030" s="116">
        <v>3460</v>
      </c>
      <c r="C8030" s="116" t="s">
        <v>19567</v>
      </c>
      <c r="D8030" s="116" t="s">
        <v>16119</v>
      </c>
      <c r="E8030" s="130">
        <v>222</v>
      </c>
    </row>
    <row r="8031" spans="2:5" ht="50.1" customHeight="1">
      <c r="B8031" s="116">
        <v>3461</v>
      </c>
      <c r="C8031" s="116" t="s">
        <v>19568</v>
      </c>
      <c r="D8031" s="116" t="s">
        <v>16119</v>
      </c>
      <c r="E8031" s="130">
        <v>567.42999999999995</v>
      </c>
    </row>
    <row r="8032" spans="2:5" ht="50.1" customHeight="1">
      <c r="B8032" s="116">
        <v>37433</v>
      </c>
      <c r="C8032" s="116" t="s">
        <v>19569</v>
      </c>
      <c r="D8032" s="116" t="s">
        <v>16119</v>
      </c>
      <c r="E8032" s="130">
        <v>149.16</v>
      </c>
    </row>
    <row r="8033" spans="2:5" ht="50.1" customHeight="1">
      <c r="B8033" s="116">
        <v>37430</v>
      </c>
      <c r="C8033" s="116" t="s">
        <v>19570</v>
      </c>
      <c r="D8033" s="116" t="s">
        <v>16119</v>
      </c>
      <c r="E8033" s="130">
        <v>18.690000000000001</v>
      </c>
    </row>
    <row r="8034" spans="2:5" ht="50.1" customHeight="1">
      <c r="B8034" s="116">
        <v>37434</v>
      </c>
      <c r="C8034" s="116" t="s">
        <v>19571</v>
      </c>
      <c r="D8034" s="116" t="s">
        <v>16119</v>
      </c>
      <c r="E8034" s="130">
        <v>1390.81</v>
      </c>
    </row>
    <row r="8035" spans="2:5" ht="50.1" customHeight="1">
      <c r="B8035" s="116">
        <v>37431</v>
      </c>
      <c r="C8035" s="116" t="s">
        <v>19572</v>
      </c>
      <c r="D8035" s="116" t="s">
        <v>16119</v>
      </c>
      <c r="E8035" s="130">
        <v>25.35</v>
      </c>
    </row>
    <row r="8036" spans="2:5" ht="50.1" customHeight="1">
      <c r="B8036" s="116">
        <v>37432</v>
      </c>
      <c r="C8036" s="116" t="s">
        <v>19573</v>
      </c>
      <c r="D8036" s="116" t="s">
        <v>16119</v>
      </c>
      <c r="E8036" s="130">
        <v>46.77</v>
      </c>
    </row>
    <row r="8037" spans="2:5" ht="50.1" customHeight="1">
      <c r="B8037" s="116">
        <v>37413</v>
      </c>
      <c r="C8037" s="116" t="s">
        <v>19574</v>
      </c>
      <c r="D8037" s="116" t="s">
        <v>16119</v>
      </c>
      <c r="E8037" s="130">
        <v>2.73</v>
      </c>
    </row>
    <row r="8038" spans="2:5" ht="50.1" customHeight="1">
      <c r="B8038" s="116">
        <v>37414</v>
      </c>
      <c r="C8038" s="116" t="s">
        <v>19575</v>
      </c>
      <c r="D8038" s="116" t="s">
        <v>16119</v>
      </c>
      <c r="E8038" s="130">
        <v>3.1</v>
      </c>
    </row>
    <row r="8039" spans="2:5" ht="50.1" customHeight="1">
      <c r="B8039" s="116">
        <v>37415</v>
      </c>
      <c r="C8039" s="116" t="s">
        <v>19576</v>
      </c>
      <c r="D8039" s="116" t="s">
        <v>16119</v>
      </c>
      <c r="E8039" s="130">
        <v>5.64</v>
      </c>
    </row>
    <row r="8040" spans="2:5" ht="50.1" customHeight="1">
      <c r="B8040" s="116">
        <v>37416</v>
      </c>
      <c r="C8040" s="116" t="s">
        <v>19577</v>
      </c>
      <c r="D8040" s="116" t="s">
        <v>16119</v>
      </c>
      <c r="E8040" s="130">
        <v>2.56</v>
      </c>
    </row>
    <row r="8041" spans="2:5" ht="50.1" customHeight="1">
      <c r="B8041" s="116">
        <v>37417</v>
      </c>
      <c r="C8041" s="116" t="s">
        <v>19578</v>
      </c>
      <c r="D8041" s="116" t="s">
        <v>16119</v>
      </c>
      <c r="E8041" s="130">
        <v>3.68</v>
      </c>
    </row>
    <row r="8042" spans="2:5" ht="50.1" customHeight="1">
      <c r="B8042" s="116">
        <v>3112</v>
      </c>
      <c r="C8042" s="116" t="s">
        <v>19579</v>
      </c>
      <c r="D8042" s="116" t="s">
        <v>6218</v>
      </c>
      <c r="E8042" s="130">
        <v>47.86</v>
      </c>
    </row>
    <row r="8043" spans="2:5" ht="50.1" customHeight="1">
      <c r="B8043" s="116">
        <v>3113</v>
      </c>
      <c r="C8043" s="116" t="s">
        <v>19580</v>
      </c>
      <c r="D8043" s="116" t="s">
        <v>6218</v>
      </c>
      <c r="E8043" s="130">
        <v>55.14</v>
      </c>
    </row>
    <row r="8044" spans="2:5" ht="50.1" customHeight="1">
      <c r="B8044" s="116">
        <v>3114</v>
      </c>
      <c r="C8044" s="116" t="s">
        <v>19581</v>
      </c>
      <c r="D8044" s="116" t="s">
        <v>16119</v>
      </c>
      <c r="E8044" s="130">
        <v>24.91</v>
      </c>
    </row>
    <row r="8045" spans="2:5" ht="50.1" customHeight="1">
      <c r="B8045" s="116">
        <v>34519</v>
      </c>
      <c r="C8045" s="116" t="s">
        <v>19582</v>
      </c>
      <c r="D8045" s="116" t="s">
        <v>16119</v>
      </c>
      <c r="E8045" s="130">
        <v>73.16</v>
      </c>
    </row>
    <row r="8046" spans="2:5" ht="50.1" customHeight="1">
      <c r="B8046" s="116">
        <v>10510</v>
      </c>
      <c r="C8046" s="116" t="s">
        <v>19583</v>
      </c>
      <c r="D8046" s="116" t="s">
        <v>16119</v>
      </c>
      <c r="E8046" s="130">
        <v>54.78</v>
      </c>
    </row>
    <row r="8047" spans="2:5" ht="50.1" customHeight="1">
      <c r="B8047" s="116">
        <v>1649</v>
      </c>
      <c r="C8047" s="116" t="s">
        <v>19584</v>
      </c>
      <c r="D8047" s="116" t="s">
        <v>16119</v>
      </c>
      <c r="E8047" s="130">
        <v>47.9</v>
      </c>
    </row>
    <row r="8048" spans="2:5" ht="50.1" customHeight="1">
      <c r="B8048" s="116">
        <v>1653</v>
      </c>
      <c r="C8048" s="116" t="s">
        <v>19585</v>
      </c>
      <c r="D8048" s="116" t="s">
        <v>16119</v>
      </c>
      <c r="E8048" s="130">
        <v>37.520000000000003</v>
      </c>
    </row>
    <row r="8049" spans="2:5" ht="50.1" customHeight="1">
      <c r="B8049" s="116">
        <v>1647</v>
      </c>
      <c r="C8049" s="116" t="s">
        <v>19586</v>
      </c>
      <c r="D8049" s="116" t="s">
        <v>16119</v>
      </c>
      <c r="E8049" s="130">
        <v>13.43</v>
      </c>
    </row>
    <row r="8050" spans="2:5" ht="50.1" customHeight="1">
      <c r="B8050" s="116">
        <v>1648</v>
      </c>
      <c r="C8050" s="116" t="s">
        <v>19587</v>
      </c>
      <c r="D8050" s="116" t="s">
        <v>16119</v>
      </c>
      <c r="E8050" s="130">
        <v>25.8</v>
      </c>
    </row>
    <row r="8051" spans="2:5" ht="50.1" customHeight="1">
      <c r="B8051" s="116">
        <v>1651</v>
      </c>
      <c r="C8051" s="116" t="s">
        <v>19588</v>
      </c>
      <c r="D8051" s="116" t="s">
        <v>16119</v>
      </c>
      <c r="E8051" s="130">
        <v>119.68</v>
      </c>
    </row>
    <row r="8052" spans="2:5" ht="50.1" customHeight="1">
      <c r="B8052" s="116">
        <v>1650</v>
      </c>
      <c r="C8052" s="116" t="s">
        <v>19589</v>
      </c>
      <c r="D8052" s="116" t="s">
        <v>16119</v>
      </c>
      <c r="E8052" s="130">
        <v>66.150000000000006</v>
      </c>
    </row>
    <row r="8053" spans="2:5" ht="50.1" customHeight="1">
      <c r="B8053" s="116">
        <v>1654</v>
      </c>
      <c r="C8053" s="116" t="s">
        <v>19590</v>
      </c>
      <c r="D8053" s="116" t="s">
        <v>16119</v>
      </c>
      <c r="E8053" s="130">
        <v>18.440000000000001</v>
      </c>
    </row>
    <row r="8054" spans="2:5" ht="50.1" customHeight="1">
      <c r="B8054" s="116">
        <v>1652</v>
      </c>
      <c r="C8054" s="116" t="s">
        <v>19591</v>
      </c>
      <c r="D8054" s="116" t="s">
        <v>16119</v>
      </c>
      <c r="E8054" s="130">
        <v>171.78</v>
      </c>
    </row>
    <row r="8055" spans="2:5" ht="50.1" customHeight="1">
      <c r="B8055" s="116">
        <v>1747</v>
      </c>
      <c r="C8055" s="116" t="s">
        <v>19592</v>
      </c>
      <c r="D8055" s="116" t="s">
        <v>16119</v>
      </c>
      <c r="E8055" s="130">
        <v>127.55</v>
      </c>
    </row>
    <row r="8056" spans="2:5" ht="50.1" customHeight="1">
      <c r="B8056" s="116">
        <v>1744</v>
      </c>
      <c r="C8056" s="116" t="s">
        <v>19593</v>
      </c>
      <c r="D8056" s="116" t="s">
        <v>16119</v>
      </c>
      <c r="E8056" s="130">
        <v>88.34</v>
      </c>
    </row>
    <row r="8057" spans="2:5" ht="50.1" customHeight="1">
      <c r="B8057" s="116">
        <v>1743</v>
      </c>
      <c r="C8057" s="116" t="s">
        <v>19594</v>
      </c>
      <c r="D8057" s="116" t="s">
        <v>16119</v>
      </c>
      <c r="E8057" s="130">
        <v>116.01</v>
      </c>
    </row>
    <row r="8058" spans="2:5" ht="50.1" customHeight="1">
      <c r="B8058" s="116">
        <v>7241</v>
      </c>
      <c r="C8058" s="116" t="s">
        <v>19595</v>
      </c>
      <c r="D8058" s="116" t="s">
        <v>16117</v>
      </c>
      <c r="E8058" s="130">
        <v>61.09</v>
      </c>
    </row>
    <row r="8059" spans="2:5" ht="50.1" customHeight="1">
      <c r="B8059" s="116">
        <v>39640</v>
      </c>
      <c r="C8059" s="116" t="s">
        <v>19596</v>
      </c>
      <c r="D8059" s="116" t="s">
        <v>16119</v>
      </c>
      <c r="E8059" s="130">
        <v>5.29</v>
      </c>
    </row>
    <row r="8060" spans="2:5" ht="50.1" customHeight="1">
      <c r="B8060" s="116">
        <v>11013</v>
      </c>
      <c r="C8060" s="116" t="s">
        <v>19597</v>
      </c>
      <c r="D8060" s="116" t="s">
        <v>16119</v>
      </c>
      <c r="E8060" s="130">
        <v>10.9</v>
      </c>
    </row>
    <row r="8061" spans="2:5" ht="50.1" customHeight="1">
      <c r="B8061" s="116">
        <v>11017</v>
      </c>
      <c r="C8061" s="116" t="s">
        <v>19598</v>
      </c>
      <c r="D8061" s="116" t="s">
        <v>16119</v>
      </c>
      <c r="E8061" s="130">
        <v>4.6500000000000004</v>
      </c>
    </row>
    <row r="8062" spans="2:5" ht="50.1" customHeight="1">
      <c r="B8062" s="116">
        <v>20236</v>
      </c>
      <c r="C8062" s="116" t="s">
        <v>19599</v>
      </c>
      <c r="D8062" s="116" t="s">
        <v>16119</v>
      </c>
      <c r="E8062" s="130">
        <v>20.48</v>
      </c>
    </row>
    <row r="8063" spans="2:5" ht="50.1" customHeight="1">
      <c r="B8063" s="116">
        <v>7215</v>
      </c>
      <c r="C8063" s="116" t="s">
        <v>19600</v>
      </c>
      <c r="D8063" s="116" t="s">
        <v>16119</v>
      </c>
      <c r="E8063" s="130">
        <v>17.54</v>
      </c>
    </row>
    <row r="8064" spans="2:5" ht="50.1" customHeight="1">
      <c r="B8064" s="116">
        <v>7216</v>
      </c>
      <c r="C8064" s="116" t="s">
        <v>19601</v>
      </c>
      <c r="D8064" s="116" t="s">
        <v>16119</v>
      </c>
      <c r="E8064" s="130">
        <v>73.3</v>
      </c>
    </row>
    <row r="8065" spans="2:5" ht="50.1" customHeight="1">
      <c r="B8065" s="116">
        <v>20235</v>
      </c>
      <c r="C8065" s="116" t="s">
        <v>19602</v>
      </c>
      <c r="D8065" s="116" t="s">
        <v>16119</v>
      </c>
      <c r="E8065" s="130">
        <v>37.06</v>
      </c>
    </row>
    <row r="8066" spans="2:5" ht="50.1" customHeight="1">
      <c r="B8066" s="116">
        <v>7181</v>
      </c>
      <c r="C8066" s="116" t="s">
        <v>19603</v>
      </c>
      <c r="D8066" s="116" t="s">
        <v>16119</v>
      </c>
      <c r="E8066" s="130">
        <v>2.33</v>
      </c>
    </row>
    <row r="8067" spans="2:5" ht="50.1" customHeight="1">
      <c r="B8067" s="116">
        <v>40866</v>
      </c>
      <c r="C8067" s="116" t="s">
        <v>19604</v>
      </c>
      <c r="D8067" s="116" t="s">
        <v>16119</v>
      </c>
      <c r="E8067" s="130">
        <v>5.73</v>
      </c>
    </row>
    <row r="8068" spans="2:5" ht="50.1" customHeight="1">
      <c r="B8068" s="116">
        <v>7214</v>
      </c>
      <c r="C8068" s="116" t="s">
        <v>19605</v>
      </c>
      <c r="D8068" s="116" t="s">
        <v>16119</v>
      </c>
      <c r="E8068" s="130">
        <v>25.11</v>
      </c>
    </row>
    <row r="8069" spans="2:5" ht="50.1" customHeight="1">
      <c r="B8069" s="116">
        <v>7219</v>
      </c>
      <c r="C8069" s="116" t="s">
        <v>19606</v>
      </c>
      <c r="D8069" s="116" t="s">
        <v>16119</v>
      </c>
      <c r="E8069" s="130">
        <v>25.99</v>
      </c>
    </row>
    <row r="8070" spans="2:5" ht="50.1" customHeight="1">
      <c r="B8070" s="116">
        <v>37972</v>
      </c>
      <c r="C8070" s="116" t="s">
        <v>19607</v>
      </c>
      <c r="D8070" s="116" t="s">
        <v>16119</v>
      </c>
      <c r="E8070" s="130">
        <v>4.29</v>
      </c>
    </row>
    <row r="8071" spans="2:5" ht="50.1" customHeight="1">
      <c r="B8071" s="116">
        <v>37973</v>
      </c>
      <c r="C8071" s="116" t="s">
        <v>19608</v>
      </c>
      <c r="D8071" s="116" t="s">
        <v>16119</v>
      </c>
      <c r="E8071" s="130">
        <v>6.87</v>
      </c>
    </row>
    <row r="8072" spans="2:5" ht="50.1" customHeight="1">
      <c r="B8072" s="116">
        <v>37971</v>
      </c>
      <c r="C8072" s="116" t="s">
        <v>19609</v>
      </c>
      <c r="D8072" s="116" t="s">
        <v>16119</v>
      </c>
      <c r="E8072" s="130">
        <v>2.58</v>
      </c>
    </row>
    <row r="8073" spans="2:5" ht="50.1" customHeight="1">
      <c r="B8073" s="116">
        <v>20094</v>
      </c>
      <c r="C8073" s="116" t="s">
        <v>19610</v>
      </c>
      <c r="D8073" s="116" t="s">
        <v>16119</v>
      </c>
      <c r="E8073" s="130">
        <v>11.17</v>
      </c>
    </row>
    <row r="8074" spans="2:5" ht="50.1" customHeight="1">
      <c r="B8074" s="116">
        <v>20095</v>
      </c>
      <c r="C8074" s="116" t="s">
        <v>19611</v>
      </c>
      <c r="D8074" s="116" t="s">
        <v>16119</v>
      </c>
      <c r="E8074" s="130">
        <v>14.22</v>
      </c>
    </row>
    <row r="8075" spans="2:5" ht="50.1" customHeight="1">
      <c r="B8075" s="116">
        <v>1954</v>
      </c>
      <c r="C8075" s="116" t="s">
        <v>19612</v>
      </c>
      <c r="D8075" s="116" t="s">
        <v>16119</v>
      </c>
      <c r="E8075" s="130">
        <v>85.35</v>
      </c>
    </row>
    <row r="8076" spans="2:5" ht="50.1" customHeight="1">
      <c r="B8076" s="116">
        <v>1926</v>
      </c>
      <c r="C8076" s="116" t="s">
        <v>19613</v>
      </c>
      <c r="D8076" s="116" t="s">
        <v>16119</v>
      </c>
      <c r="E8076" s="130">
        <v>1.1200000000000001</v>
      </c>
    </row>
    <row r="8077" spans="2:5" ht="50.1" customHeight="1">
      <c r="B8077" s="116">
        <v>1927</v>
      </c>
      <c r="C8077" s="116" t="s">
        <v>19614</v>
      </c>
      <c r="D8077" s="116" t="s">
        <v>16119</v>
      </c>
      <c r="E8077" s="130">
        <v>1.48</v>
      </c>
    </row>
    <row r="8078" spans="2:5" ht="50.1" customHeight="1">
      <c r="B8078" s="116">
        <v>1923</v>
      </c>
      <c r="C8078" s="116" t="s">
        <v>19615</v>
      </c>
      <c r="D8078" s="116" t="s">
        <v>16119</v>
      </c>
      <c r="E8078" s="130">
        <v>2.4300000000000002</v>
      </c>
    </row>
    <row r="8079" spans="2:5" ht="50.1" customHeight="1">
      <c r="B8079" s="116">
        <v>1929</v>
      </c>
      <c r="C8079" s="116" t="s">
        <v>19616</v>
      </c>
      <c r="D8079" s="116" t="s">
        <v>16119</v>
      </c>
      <c r="E8079" s="130">
        <v>3.98</v>
      </c>
    </row>
    <row r="8080" spans="2:5" ht="50.1" customHeight="1">
      <c r="B8080" s="116">
        <v>1930</v>
      </c>
      <c r="C8080" s="116" t="s">
        <v>19617</v>
      </c>
      <c r="D8080" s="116" t="s">
        <v>16119</v>
      </c>
      <c r="E8080" s="130">
        <v>7.73</v>
      </c>
    </row>
    <row r="8081" spans="2:5" ht="50.1" customHeight="1">
      <c r="B8081" s="116">
        <v>1924</v>
      </c>
      <c r="C8081" s="116" t="s">
        <v>19618</v>
      </c>
      <c r="D8081" s="116" t="s">
        <v>16119</v>
      </c>
      <c r="E8081" s="130">
        <v>13.32</v>
      </c>
    </row>
    <row r="8082" spans="2:5" ht="50.1" customHeight="1">
      <c r="B8082" s="116">
        <v>1922</v>
      </c>
      <c r="C8082" s="116" t="s">
        <v>19619</v>
      </c>
      <c r="D8082" s="116" t="s">
        <v>16119</v>
      </c>
      <c r="E8082" s="130">
        <v>19.79</v>
      </c>
    </row>
    <row r="8083" spans="2:5" ht="50.1" customHeight="1">
      <c r="B8083" s="116">
        <v>1953</v>
      </c>
      <c r="C8083" s="116" t="s">
        <v>19620</v>
      </c>
      <c r="D8083" s="116" t="s">
        <v>16119</v>
      </c>
      <c r="E8083" s="130">
        <v>34.58</v>
      </c>
    </row>
    <row r="8084" spans="2:5" ht="50.1" customHeight="1">
      <c r="B8084" s="116">
        <v>1962</v>
      </c>
      <c r="C8084" s="116" t="s">
        <v>19621</v>
      </c>
      <c r="D8084" s="116" t="s">
        <v>16119</v>
      </c>
      <c r="E8084" s="130">
        <v>113.13</v>
      </c>
    </row>
    <row r="8085" spans="2:5" ht="50.1" customHeight="1">
      <c r="B8085" s="116">
        <v>1955</v>
      </c>
      <c r="C8085" s="116" t="s">
        <v>19622</v>
      </c>
      <c r="D8085" s="116" t="s">
        <v>16119</v>
      </c>
      <c r="E8085" s="130">
        <v>1.49</v>
      </c>
    </row>
    <row r="8086" spans="2:5" ht="50.1" customHeight="1">
      <c r="B8086" s="116">
        <v>1956</v>
      </c>
      <c r="C8086" s="116" t="s">
        <v>19623</v>
      </c>
      <c r="D8086" s="116" t="s">
        <v>16119</v>
      </c>
      <c r="E8086" s="130">
        <v>1.93</v>
      </c>
    </row>
    <row r="8087" spans="2:5" ht="50.1" customHeight="1">
      <c r="B8087" s="116">
        <v>1957</v>
      </c>
      <c r="C8087" s="116" t="s">
        <v>19624</v>
      </c>
      <c r="D8087" s="116" t="s">
        <v>16119</v>
      </c>
      <c r="E8087" s="130">
        <v>4.38</v>
      </c>
    </row>
    <row r="8088" spans="2:5" ht="50.1" customHeight="1">
      <c r="B8088" s="116">
        <v>1958</v>
      </c>
      <c r="C8088" s="116" t="s">
        <v>19625</v>
      </c>
      <c r="D8088" s="116" t="s">
        <v>16119</v>
      </c>
      <c r="E8088" s="130">
        <v>7.78</v>
      </c>
    </row>
    <row r="8089" spans="2:5" ht="50.1" customHeight="1">
      <c r="B8089" s="116">
        <v>1959</v>
      </c>
      <c r="C8089" s="116" t="s">
        <v>19626</v>
      </c>
      <c r="D8089" s="116" t="s">
        <v>16119</v>
      </c>
      <c r="E8089" s="130">
        <v>9.49</v>
      </c>
    </row>
    <row r="8090" spans="2:5" ht="50.1" customHeight="1">
      <c r="B8090" s="116">
        <v>1925</v>
      </c>
      <c r="C8090" s="116" t="s">
        <v>19627</v>
      </c>
      <c r="D8090" s="116" t="s">
        <v>16119</v>
      </c>
      <c r="E8090" s="130">
        <v>23.46</v>
      </c>
    </row>
    <row r="8091" spans="2:5" ht="50.1" customHeight="1">
      <c r="B8091" s="116">
        <v>1960</v>
      </c>
      <c r="C8091" s="116" t="s">
        <v>19628</v>
      </c>
      <c r="D8091" s="116" t="s">
        <v>16119</v>
      </c>
      <c r="E8091" s="130">
        <v>33.35</v>
      </c>
    </row>
    <row r="8092" spans="2:5" ht="50.1" customHeight="1">
      <c r="B8092" s="116">
        <v>1961</v>
      </c>
      <c r="C8092" s="116" t="s">
        <v>19629</v>
      </c>
      <c r="D8092" s="116" t="s">
        <v>16119</v>
      </c>
      <c r="E8092" s="130">
        <v>47.92</v>
      </c>
    </row>
    <row r="8093" spans="2:5" ht="50.1" customHeight="1">
      <c r="B8093" s="116">
        <v>38426</v>
      </c>
      <c r="C8093" s="116" t="s">
        <v>19630</v>
      </c>
      <c r="D8093" s="116" t="s">
        <v>16119</v>
      </c>
      <c r="E8093" s="130">
        <v>14.36</v>
      </c>
    </row>
    <row r="8094" spans="2:5" ht="50.1" customHeight="1">
      <c r="B8094" s="116">
        <v>38423</v>
      </c>
      <c r="C8094" s="116" t="s">
        <v>19631</v>
      </c>
      <c r="D8094" s="116" t="s">
        <v>16119</v>
      </c>
      <c r="E8094" s="130">
        <v>32.58</v>
      </c>
    </row>
    <row r="8095" spans="2:5" ht="50.1" customHeight="1">
      <c r="B8095" s="116">
        <v>38421</v>
      </c>
      <c r="C8095" s="116" t="s">
        <v>19632</v>
      </c>
      <c r="D8095" s="116" t="s">
        <v>16119</v>
      </c>
      <c r="E8095" s="130">
        <v>15.38</v>
      </c>
    </row>
    <row r="8096" spans="2:5" ht="50.1" customHeight="1">
      <c r="B8096" s="116">
        <v>38422</v>
      </c>
      <c r="C8096" s="116" t="s">
        <v>19633</v>
      </c>
      <c r="D8096" s="116" t="s">
        <v>16119</v>
      </c>
      <c r="E8096" s="130">
        <v>22.48</v>
      </c>
    </row>
    <row r="8097" spans="2:5" ht="50.1" customHeight="1">
      <c r="B8097" s="116">
        <v>39866</v>
      </c>
      <c r="C8097" s="116" t="s">
        <v>19634</v>
      </c>
      <c r="D8097" s="116" t="s">
        <v>16119</v>
      </c>
      <c r="E8097" s="130">
        <v>10.49</v>
      </c>
    </row>
    <row r="8098" spans="2:5" ht="50.1" customHeight="1">
      <c r="B8098" s="116">
        <v>39867</v>
      </c>
      <c r="C8098" s="116" t="s">
        <v>19635</v>
      </c>
      <c r="D8098" s="116" t="s">
        <v>16119</v>
      </c>
      <c r="E8098" s="130">
        <v>23.33</v>
      </c>
    </row>
    <row r="8099" spans="2:5" ht="50.1" customHeight="1">
      <c r="B8099" s="116">
        <v>39868</v>
      </c>
      <c r="C8099" s="116" t="s">
        <v>19636</v>
      </c>
      <c r="D8099" s="116" t="s">
        <v>16119</v>
      </c>
      <c r="E8099" s="130">
        <v>42.03</v>
      </c>
    </row>
    <row r="8100" spans="2:5" ht="50.1" customHeight="1">
      <c r="B8100" s="116">
        <v>37999</v>
      </c>
      <c r="C8100" s="116" t="s">
        <v>19637</v>
      </c>
      <c r="D8100" s="116" t="s">
        <v>16119</v>
      </c>
      <c r="E8100" s="130">
        <v>4.12</v>
      </c>
    </row>
    <row r="8101" spans="2:5" ht="50.1" customHeight="1">
      <c r="B8101" s="116">
        <v>38000</v>
      </c>
      <c r="C8101" s="116" t="s">
        <v>19638</v>
      </c>
      <c r="D8101" s="116" t="s">
        <v>16119</v>
      </c>
      <c r="E8101" s="130">
        <v>5.45</v>
      </c>
    </row>
    <row r="8102" spans="2:5" ht="50.1" customHeight="1">
      <c r="B8102" s="116">
        <v>38129</v>
      </c>
      <c r="C8102" s="116" t="s">
        <v>19639</v>
      </c>
      <c r="D8102" s="116" t="s">
        <v>16119</v>
      </c>
      <c r="E8102" s="130">
        <v>2.59</v>
      </c>
    </row>
    <row r="8103" spans="2:5" ht="50.1" customHeight="1">
      <c r="B8103" s="116">
        <v>38025</v>
      </c>
      <c r="C8103" s="116" t="s">
        <v>19640</v>
      </c>
      <c r="D8103" s="116" t="s">
        <v>16119</v>
      </c>
      <c r="E8103" s="130">
        <v>4.33</v>
      </c>
    </row>
    <row r="8104" spans="2:5" ht="50.1" customHeight="1">
      <c r="B8104" s="116">
        <v>38026</v>
      </c>
      <c r="C8104" s="116" t="s">
        <v>19641</v>
      </c>
      <c r="D8104" s="116" t="s">
        <v>16119</v>
      </c>
      <c r="E8104" s="130">
        <v>11.6</v>
      </c>
    </row>
    <row r="8105" spans="2:5" ht="50.1" customHeight="1">
      <c r="B8105" s="116">
        <v>1858</v>
      </c>
      <c r="C8105" s="116" t="s">
        <v>19642</v>
      </c>
      <c r="D8105" s="116" t="s">
        <v>16119</v>
      </c>
      <c r="E8105" s="130">
        <v>15.64</v>
      </c>
    </row>
    <row r="8106" spans="2:5" ht="50.1" customHeight="1">
      <c r="B8106" s="116">
        <v>1844</v>
      </c>
      <c r="C8106" s="116" t="s">
        <v>19643</v>
      </c>
      <c r="D8106" s="116" t="s">
        <v>16119</v>
      </c>
      <c r="E8106" s="130">
        <v>57.67</v>
      </c>
    </row>
    <row r="8107" spans="2:5" ht="50.1" customHeight="1">
      <c r="B8107" s="116">
        <v>1863</v>
      </c>
      <c r="C8107" s="116" t="s">
        <v>19644</v>
      </c>
      <c r="D8107" s="116" t="s">
        <v>16119</v>
      </c>
      <c r="E8107" s="130">
        <v>22.7</v>
      </c>
    </row>
    <row r="8108" spans="2:5" ht="50.1" customHeight="1">
      <c r="B8108" s="116">
        <v>1865</v>
      </c>
      <c r="C8108" s="116" t="s">
        <v>19645</v>
      </c>
      <c r="D8108" s="116" t="s">
        <v>16119</v>
      </c>
      <c r="E8108" s="130">
        <v>82.82</v>
      </c>
    </row>
    <row r="8109" spans="2:5" ht="50.1" customHeight="1">
      <c r="B8109" s="116">
        <v>36355</v>
      </c>
      <c r="C8109" s="116" t="s">
        <v>19646</v>
      </c>
      <c r="D8109" s="116" t="s">
        <v>16119</v>
      </c>
      <c r="E8109" s="130">
        <v>4.34</v>
      </c>
    </row>
    <row r="8110" spans="2:5" ht="50.1" customHeight="1">
      <c r="B8110" s="116">
        <v>36356</v>
      </c>
      <c r="C8110" s="116" t="s">
        <v>19647</v>
      </c>
      <c r="D8110" s="116" t="s">
        <v>16119</v>
      </c>
      <c r="E8110" s="130">
        <v>7.3</v>
      </c>
    </row>
    <row r="8111" spans="2:5" ht="50.1" customHeight="1">
      <c r="B8111" s="116">
        <v>1932</v>
      </c>
      <c r="C8111" s="116" t="s">
        <v>19648</v>
      </c>
      <c r="D8111" s="116" t="s">
        <v>16119</v>
      </c>
      <c r="E8111" s="130">
        <v>5.55</v>
      </c>
    </row>
    <row r="8112" spans="2:5" ht="50.1" customHeight="1">
      <c r="B8112" s="116">
        <v>1933</v>
      </c>
      <c r="C8112" s="116" t="s">
        <v>19649</v>
      </c>
      <c r="D8112" s="116" t="s">
        <v>16119</v>
      </c>
      <c r="E8112" s="130">
        <v>2.44</v>
      </c>
    </row>
    <row r="8113" spans="2:5" ht="50.1" customHeight="1">
      <c r="B8113" s="116">
        <v>1951</v>
      </c>
      <c r="C8113" s="116" t="s">
        <v>19650</v>
      </c>
      <c r="D8113" s="116" t="s">
        <v>16119</v>
      </c>
      <c r="E8113" s="130">
        <v>10.86</v>
      </c>
    </row>
    <row r="8114" spans="2:5" ht="50.1" customHeight="1">
      <c r="B8114" s="116">
        <v>1966</v>
      </c>
      <c r="C8114" s="116" t="s">
        <v>19651</v>
      </c>
      <c r="D8114" s="116" t="s">
        <v>16119</v>
      </c>
      <c r="E8114" s="130">
        <v>12.49</v>
      </c>
    </row>
    <row r="8115" spans="2:5" ht="50.1" customHeight="1">
      <c r="B8115" s="116">
        <v>1952</v>
      </c>
      <c r="C8115" s="116" t="s">
        <v>19652</v>
      </c>
      <c r="D8115" s="116" t="s">
        <v>16119</v>
      </c>
      <c r="E8115" s="130">
        <v>46.91</v>
      </c>
    </row>
    <row r="8116" spans="2:5" ht="50.1" customHeight="1">
      <c r="B8116" s="116">
        <v>20104</v>
      </c>
      <c r="C8116" s="116" t="s">
        <v>19653</v>
      </c>
      <c r="D8116" s="116" t="s">
        <v>16119</v>
      </c>
      <c r="E8116" s="130">
        <v>346.64</v>
      </c>
    </row>
    <row r="8117" spans="2:5" ht="50.1" customHeight="1">
      <c r="B8117" s="116">
        <v>20105</v>
      </c>
      <c r="C8117" s="116" t="s">
        <v>19654</v>
      </c>
      <c r="D8117" s="116" t="s">
        <v>16119</v>
      </c>
      <c r="E8117" s="130">
        <v>539.92999999999995</v>
      </c>
    </row>
    <row r="8118" spans="2:5" ht="50.1" customHeight="1">
      <c r="B8118" s="116">
        <v>1965</v>
      </c>
      <c r="C8118" s="116" t="s">
        <v>19655</v>
      </c>
      <c r="D8118" s="116" t="s">
        <v>16119</v>
      </c>
      <c r="E8118" s="130">
        <v>25.32</v>
      </c>
    </row>
    <row r="8119" spans="2:5" ht="50.1" customHeight="1">
      <c r="B8119" s="116">
        <v>10765</v>
      </c>
      <c r="C8119" s="116" t="s">
        <v>19656</v>
      </c>
      <c r="D8119" s="116" t="s">
        <v>16119</v>
      </c>
      <c r="E8119" s="130">
        <v>6.4</v>
      </c>
    </row>
    <row r="8120" spans="2:5" ht="50.1" customHeight="1">
      <c r="B8120" s="116">
        <v>10767</v>
      </c>
      <c r="C8120" s="116" t="s">
        <v>19657</v>
      </c>
      <c r="D8120" s="116" t="s">
        <v>16119</v>
      </c>
      <c r="E8120" s="130">
        <v>20.97</v>
      </c>
    </row>
    <row r="8121" spans="2:5" ht="50.1" customHeight="1">
      <c r="B8121" s="116">
        <v>1970</v>
      </c>
      <c r="C8121" s="116" t="s">
        <v>19658</v>
      </c>
      <c r="D8121" s="116" t="s">
        <v>16119</v>
      </c>
      <c r="E8121" s="130">
        <v>26.28</v>
      </c>
    </row>
    <row r="8122" spans="2:5" ht="50.1" customHeight="1">
      <c r="B8122" s="116">
        <v>1967</v>
      </c>
      <c r="C8122" s="116" t="s">
        <v>19659</v>
      </c>
      <c r="D8122" s="116" t="s">
        <v>16119</v>
      </c>
      <c r="E8122" s="130">
        <v>2.92</v>
      </c>
    </row>
    <row r="8123" spans="2:5" ht="50.1" customHeight="1">
      <c r="B8123" s="116">
        <v>1968</v>
      </c>
      <c r="C8123" s="116" t="s">
        <v>19660</v>
      </c>
      <c r="D8123" s="116" t="s">
        <v>16119</v>
      </c>
      <c r="E8123" s="130">
        <v>6.12</v>
      </c>
    </row>
    <row r="8124" spans="2:5" ht="50.1" customHeight="1">
      <c r="B8124" s="116">
        <v>1969</v>
      </c>
      <c r="C8124" s="116" t="s">
        <v>19661</v>
      </c>
      <c r="D8124" s="116" t="s">
        <v>16119</v>
      </c>
      <c r="E8124" s="130">
        <v>18.03</v>
      </c>
    </row>
    <row r="8125" spans="2:5" ht="50.1" customHeight="1">
      <c r="B8125" s="116">
        <v>1839</v>
      </c>
      <c r="C8125" s="116" t="s">
        <v>19662</v>
      </c>
      <c r="D8125" s="116" t="s">
        <v>16119</v>
      </c>
      <c r="E8125" s="130">
        <v>104.44</v>
      </c>
    </row>
    <row r="8126" spans="2:5" ht="50.1" customHeight="1">
      <c r="B8126" s="116">
        <v>1835</v>
      </c>
      <c r="C8126" s="116" t="s">
        <v>19663</v>
      </c>
      <c r="D8126" s="116" t="s">
        <v>16119</v>
      </c>
      <c r="E8126" s="130">
        <v>22.2</v>
      </c>
    </row>
    <row r="8127" spans="2:5" ht="50.1" customHeight="1">
      <c r="B8127" s="116">
        <v>1823</v>
      </c>
      <c r="C8127" s="116" t="s">
        <v>19664</v>
      </c>
      <c r="D8127" s="116" t="s">
        <v>16119</v>
      </c>
      <c r="E8127" s="130">
        <v>42.93</v>
      </c>
    </row>
    <row r="8128" spans="2:5" ht="50.1" customHeight="1">
      <c r="B8128" s="116">
        <v>1827</v>
      </c>
      <c r="C8128" s="116" t="s">
        <v>19665</v>
      </c>
      <c r="D8128" s="116" t="s">
        <v>16119</v>
      </c>
      <c r="E8128" s="130">
        <v>103.42</v>
      </c>
    </row>
    <row r="8129" spans="2:5" ht="50.1" customHeight="1">
      <c r="B8129" s="116">
        <v>1831</v>
      </c>
      <c r="C8129" s="116" t="s">
        <v>19666</v>
      </c>
      <c r="D8129" s="116" t="s">
        <v>16119</v>
      </c>
      <c r="E8129" s="130">
        <v>22.58</v>
      </c>
    </row>
    <row r="8130" spans="2:5" ht="50.1" customHeight="1">
      <c r="B8130" s="116">
        <v>1825</v>
      </c>
      <c r="C8130" s="116" t="s">
        <v>19667</v>
      </c>
      <c r="D8130" s="116" t="s">
        <v>16119</v>
      </c>
      <c r="E8130" s="130">
        <v>55.72</v>
      </c>
    </row>
    <row r="8131" spans="2:5" ht="50.1" customHeight="1">
      <c r="B8131" s="116">
        <v>1828</v>
      </c>
      <c r="C8131" s="116" t="s">
        <v>19668</v>
      </c>
      <c r="D8131" s="116" t="s">
        <v>16119</v>
      </c>
      <c r="E8131" s="130">
        <v>126.21</v>
      </c>
    </row>
    <row r="8132" spans="2:5" ht="50.1" customHeight="1">
      <c r="B8132" s="116">
        <v>1845</v>
      </c>
      <c r="C8132" s="116" t="s">
        <v>19669</v>
      </c>
      <c r="D8132" s="116" t="s">
        <v>16119</v>
      </c>
      <c r="E8132" s="130">
        <v>28.29</v>
      </c>
    </row>
    <row r="8133" spans="2:5" ht="50.1" customHeight="1">
      <c r="B8133" s="116">
        <v>1824</v>
      </c>
      <c r="C8133" s="116" t="s">
        <v>19670</v>
      </c>
      <c r="D8133" s="116" t="s">
        <v>16119</v>
      </c>
      <c r="E8133" s="130">
        <v>66.790000000000006</v>
      </c>
    </row>
    <row r="8134" spans="2:5" ht="50.1" customHeight="1">
      <c r="B8134" s="116">
        <v>1941</v>
      </c>
      <c r="C8134" s="116" t="s">
        <v>19671</v>
      </c>
      <c r="D8134" s="116" t="s">
        <v>16119</v>
      </c>
      <c r="E8134" s="130">
        <v>16.72</v>
      </c>
    </row>
    <row r="8135" spans="2:5" ht="50.1" customHeight="1">
      <c r="B8135" s="116">
        <v>1940</v>
      </c>
      <c r="C8135" s="116" t="s">
        <v>19672</v>
      </c>
      <c r="D8135" s="116" t="s">
        <v>16119</v>
      </c>
      <c r="E8135" s="130">
        <v>12.64</v>
      </c>
    </row>
    <row r="8136" spans="2:5" ht="50.1" customHeight="1">
      <c r="B8136" s="116">
        <v>1937</v>
      </c>
      <c r="C8136" s="116" t="s">
        <v>19673</v>
      </c>
      <c r="D8136" s="116" t="s">
        <v>16119</v>
      </c>
      <c r="E8136" s="130">
        <v>2.62</v>
      </c>
    </row>
    <row r="8137" spans="2:5" ht="50.1" customHeight="1">
      <c r="B8137" s="116">
        <v>1939</v>
      </c>
      <c r="C8137" s="116" t="s">
        <v>19674</v>
      </c>
      <c r="D8137" s="116" t="s">
        <v>16119</v>
      </c>
      <c r="E8137" s="130">
        <v>5.19</v>
      </c>
    </row>
    <row r="8138" spans="2:5" ht="50.1" customHeight="1">
      <c r="B8138" s="116">
        <v>1942</v>
      </c>
      <c r="C8138" s="116" t="s">
        <v>19675</v>
      </c>
      <c r="D8138" s="116" t="s">
        <v>16119</v>
      </c>
      <c r="E8138" s="130">
        <v>23.86</v>
      </c>
    </row>
    <row r="8139" spans="2:5" ht="50.1" customHeight="1">
      <c r="B8139" s="116">
        <v>1938</v>
      </c>
      <c r="C8139" s="116" t="s">
        <v>19676</v>
      </c>
      <c r="D8139" s="116" t="s">
        <v>16119</v>
      </c>
      <c r="E8139" s="130">
        <v>3.32</v>
      </c>
    </row>
    <row r="8140" spans="2:5" ht="50.1" customHeight="1">
      <c r="B8140" s="116">
        <v>42692</v>
      </c>
      <c r="C8140" s="116" t="s">
        <v>19677</v>
      </c>
      <c r="D8140" s="116" t="s">
        <v>16119</v>
      </c>
      <c r="E8140" s="130">
        <v>183.75</v>
      </c>
    </row>
    <row r="8141" spans="2:5" ht="50.1" customHeight="1">
      <c r="B8141" s="116">
        <v>42693</v>
      </c>
      <c r="C8141" s="116" t="s">
        <v>19678</v>
      </c>
      <c r="D8141" s="116" t="s">
        <v>16119</v>
      </c>
      <c r="E8141" s="130">
        <v>302.26</v>
      </c>
    </row>
    <row r="8142" spans="2:5" ht="50.1" customHeight="1">
      <c r="B8142" s="116">
        <v>42695</v>
      </c>
      <c r="C8142" s="116" t="s">
        <v>19679</v>
      </c>
      <c r="D8142" s="116" t="s">
        <v>16119</v>
      </c>
      <c r="E8142" s="130">
        <v>229.82</v>
      </c>
    </row>
    <row r="8143" spans="2:5" ht="50.1" customHeight="1">
      <c r="B8143" s="116">
        <v>42694</v>
      </c>
      <c r="C8143" s="116" t="s">
        <v>19680</v>
      </c>
      <c r="D8143" s="116" t="s">
        <v>16119</v>
      </c>
      <c r="E8143" s="130">
        <v>339.76</v>
      </c>
    </row>
    <row r="8144" spans="2:5" ht="50.1" customHeight="1">
      <c r="B8144" s="116">
        <v>20097</v>
      </c>
      <c r="C8144" s="116" t="s">
        <v>19681</v>
      </c>
      <c r="D8144" s="116" t="s">
        <v>16119</v>
      </c>
      <c r="E8144" s="130">
        <v>24.83</v>
      </c>
    </row>
    <row r="8145" spans="2:5" ht="50.1" customHeight="1">
      <c r="B8145" s="116">
        <v>20098</v>
      </c>
      <c r="C8145" s="116" t="s">
        <v>19682</v>
      </c>
      <c r="D8145" s="116" t="s">
        <v>16119</v>
      </c>
      <c r="E8145" s="130">
        <v>83.73</v>
      </c>
    </row>
    <row r="8146" spans="2:5" ht="50.1" customHeight="1">
      <c r="B8146" s="116">
        <v>20096</v>
      </c>
      <c r="C8146" s="116" t="s">
        <v>19683</v>
      </c>
      <c r="D8146" s="116" t="s">
        <v>16119</v>
      </c>
      <c r="E8146" s="130">
        <v>16.25</v>
      </c>
    </row>
    <row r="8147" spans="2:5" ht="50.1" customHeight="1">
      <c r="B8147" s="116">
        <v>1964</v>
      </c>
      <c r="C8147" s="116" t="s">
        <v>19684</v>
      </c>
      <c r="D8147" s="116" t="s">
        <v>16119</v>
      </c>
      <c r="E8147" s="130">
        <v>15.02</v>
      </c>
    </row>
    <row r="8148" spans="2:5" ht="50.1" customHeight="1">
      <c r="B8148" s="116">
        <v>1880</v>
      </c>
      <c r="C8148" s="116" t="s">
        <v>19685</v>
      </c>
      <c r="D8148" s="116" t="s">
        <v>16119</v>
      </c>
      <c r="E8148" s="130">
        <v>2.63</v>
      </c>
    </row>
    <row r="8149" spans="2:5" ht="50.1" customHeight="1">
      <c r="B8149" s="116">
        <v>39274</v>
      </c>
      <c r="C8149" s="116" t="s">
        <v>19686</v>
      </c>
      <c r="D8149" s="116" t="s">
        <v>16119</v>
      </c>
      <c r="E8149" s="130">
        <v>2.04</v>
      </c>
    </row>
    <row r="8150" spans="2:5" ht="50.1" customHeight="1">
      <c r="B8150" s="116">
        <v>2628</v>
      </c>
      <c r="C8150" s="116" t="s">
        <v>19687</v>
      </c>
      <c r="D8150" s="116" t="s">
        <v>16119</v>
      </c>
      <c r="E8150" s="130">
        <v>195.52</v>
      </c>
    </row>
    <row r="8151" spans="2:5" ht="50.1" customHeight="1">
      <c r="B8151" s="116">
        <v>2622</v>
      </c>
      <c r="C8151" s="116" t="s">
        <v>19688</v>
      </c>
      <c r="D8151" s="116" t="s">
        <v>16119</v>
      </c>
      <c r="E8151" s="130">
        <v>4.6399999999999997</v>
      </c>
    </row>
    <row r="8152" spans="2:5" ht="50.1" customHeight="1">
      <c r="B8152" s="116">
        <v>2623</v>
      </c>
      <c r="C8152" s="116" t="s">
        <v>19689</v>
      </c>
      <c r="D8152" s="116" t="s">
        <v>16119</v>
      </c>
      <c r="E8152" s="130">
        <v>5.59</v>
      </c>
    </row>
    <row r="8153" spans="2:5" ht="50.1" customHeight="1">
      <c r="B8153" s="116">
        <v>2624</v>
      </c>
      <c r="C8153" s="116" t="s">
        <v>19690</v>
      </c>
      <c r="D8153" s="116" t="s">
        <v>16119</v>
      </c>
      <c r="E8153" s="131">
        <v>8.8800000000000008</v>
      </c>
    </row>
    <row r="8154" spans="2:5" ht="50.1" customHeight="1">
      <c r="B8154" s="116">
        <v>2625</v>
      </c>
      <c r="C8154" s="116" t="s">
        <v>19691</v>
      </c>
      <c r="D8154" s="116" t="s">
        <v>16119</v>
      </c>
      <c r="E8154" s="130">
        <v>18.760000000000002</v>
      </c>
    </row>
    <row r="8155" spans="2:5" ht="50.1" customHeight="1">
      <c r="B8155" s="116">
        <v>2626</v>
      </c>
      <c r="C8155" s="116" t="s">
        <v>19692</v>
      </c>
      <c r="D8155" s="116" t="s">
        <v>16119</v>
      </c>
      <c r="E8155" s="130">
        <v>27.49</v>
      </c>
    </row>
    <row r="8156" spans="2:5" ht="50.1" customHeight="1">
      <c r="B8156" s="116">
        <v>2630</v>
      </c>
      <c r="C8156" s="116" t="s">
        <v>19693</v>
      </c>
      <c r="D8156" s="116" t="s">
        <v>16119</v>
      </c>
      <c r="E8156" s="130">
        <v>41.81</v>
      </c>
    </row>
    <row r="8157" spans="2:5" ht="50.1" customHeight="1">
      <c r="B8157" s="116">
        <v>2627</v>
      </c>
      <c r="C8157" s="116" t="s">
        <v>19694</v>
      </c>
      <c r="D8157" s="116" t="s">
        <v>16119</v>
      </c>
      <c r="E8157" s="130">
        <v>73.64</v>
      </c>
    </row>
    <row r="8158" spans="2:5" ht="50.1" customHeight="1">
      <c r="B8158" s="116">
        <v>2629</v>
      </c>
      <c r="C8158" s="116" t="s">
        <v>19695</v>
      </c>
      <c r="D8158" s="116" t="s">
        <v>16119</v>
      </c>
      <c r="E8158" s="130">
        <v>99.61</v>
      </c>
    </row>
    <row r="8159" spans="2:5" ht="50.1" customHeight="1">
      <c r="B8159" s="116">
        <v>12033</v>
      </c>
      <c r="C8159" s="116" t="s">
        <v>19696</v>
      </c>
      <c r="D8159" s="116" t="s">
        <v>16119</v>
      </c>
      <c r="E8159" s="130">
        <v>8.4</v>
      </c>
    </row>
    <row r="8160" spans="2:5" ht="50.1" customHeight="1">
      <c r="B8160" s="116">
        <v>40408</v>
      </c>
      <c r="C8160" s="116" t="s">
        <v>19697</v>
      </c>
      <c r="D8160" s="116" t="s">
        <v>16119</v>
      </c>
      <c r="E8160" s="130">
        <v>5.52</v>
      </c>
    </row>
    <row r="8161" spans="2:5" ht="50.1" customHeight="1">
      <c r="B8161" s="116">
        <v>40409</v>
      </c>
      <c r="C8161" s="116" t="s">
        <v>19698</v>
      </c>
      <c r="D8161" s="116" t="s">
        <v>16119</v>
      </c>
      <c r="E8161" s="130">
        <v>1.95</v>
      </c>
    </row>
    <row r="8162" spans="2:5" ht="50.1" customHeight="1">
      <c r="B8162" s="116">
        <v>39276</v>
      </c>
      <c r="C8162" s="116" t="s">
        <v>19699</v>
      </c>
      <c r="D8162" s="116" t="s">
        <v>16119</v>
      </c>
      <c r="E8162" s="130">
        <v>4.97</v>
      </c>
    </row>
    <row r="8163" spans="2:5" ht="50.1" customHeight="1">
      <c r="B8163" s="116">
        <v>39277</v>
      </c>
      <c r="C8163" s="116" t="s">
        <v>19700</v>
      </c>
      <c r="D8163" s="116" t="s">
        <v>16119</v>
      </c>
      <c r="E8163" s="130">
        <v>13.43</v>
      </c>
    </row>
    <row r="8164" spans="2:5" ht="50.1" customHeight="1">
      <c r="B8164" s="116">
        <v>12034</v>
      </c>
      <c r="C8164" s="116" t="s">
        <v>19701</v>
      </c>
      <c r="D8164" s="116" t="s">
        <v>16119</v>
      </c>
      <c r="E8164" s="130">
        <v>3.8</v>
      </c>
    </row>
    <row r="8165" spans="2:5" ht="50.1" customHeight="1">
      <c r="B8165" s="116">
        <v>39879</v>
      </c>
      <c r="C8165" s="116" t="s">
        <v>19702</v>
      </c>
      <c r="D8165" s="116" t="s">
        <v>16119</v>
      </c>
      <c r="E8165" s="130">
        <v>2.95</v>
      </c>
    </row>
    <row r="8166" spans="2:5" ht="50.1" customHeight="1">
      <c r="B8166" s="116">
        <v>39880</v>
      </c>
      <c r="C8166" s="116" t="s">
        <v>19703</v>
      </c>
      <c r="D8166" s="116" t="s">
        <v>16119</v>
      </c>
      <c r="E8166" s="130">
        <v>6.53</v>
      </c>
    </row>
    <row r="8167" spans="2:5" ht="50.1" customHeight="1">
      <c r="B8167" s="116">
        <v>39881</v>
      </c>
      <c r="C8167" s="116" t="s">
        <v>19704</v>
      </c>
      <c r="D8167" s="116" t="s">
        <v>16119</v>
      </c>
      <c r="E8167" s="131">
        <v>10.48</v>
      </c>
    </row>
    <row r="8168" spans="2:5" ht="50.1" customHeight="1">
      <c r="B8168" s="116">
        <v>39882</v>
      </c>
      <c r="C8168" s="116" t="s">
        <v>19705</v>
      </c>
      <c r="D8168" s="116" t="s">
        <v>16119</v>
      </c>
      <c r="E8168" s="131">
        <v>27.62</v>
      </c>
    </row>
    <row r="8169" spans="2:5" ht="50.1" customHeight="1">
      <c r="B8169" s="116">
        <v>39883</v>
      </c>
      <c r="C8169" s="116" t="s">
        <v>19706</v>
      </c>
      <c r="D8169" s="116" t="s">
        <v>16119</v>
      </c>
      <c r="E8169" s="131">
        <v>44.1</v>
      </c>
    </row>
    <row r="8170" spans="2:5" ht="50.1" customHeight="1">
      <c r="B8170" s="116">
        <v>39884</v>
      </c>
      <c r="C8170" s="116" t="s">
        <v>19707</v>
      </c>
      <c r="D8170" s="116" t="s">
        <v>16119</v>
      </c>
      <c r="E8170" s="131">
        <v>65.5</v>
      </c>
    </row>
    <row r="8171" spans="2:5" ht="50.1" customHeight="1">
      <c r="B8171" s="116">
        <v>39885</v>
      </c>
      <c r="C8171" s="116" t="s">
        <v>19708</v>
      </c>
      <c r="D8171" s="116" t="s">
        <v>16119</v>
      </c>
      <c r="E8171" s="131">
        <v>155.68</v>
      </c>
    </row>
    <row r="8172" spans="2:5" ht="50.1" customHeight="1">
      <c r="B8172" s="116">
        <v>1777</v>
      </c>
      <c r="C8172" s="116" t="s">
        <v>19709</v>
      </c>
      <c r="D8172" s="116" t="s">
        <v>16119</v>
      </c>
      <c r="E8172" s="130">
        <v>51.65</v>
      </c>
    </row>
    <row r="8173" spans="2:5" ht="50.1" customHeight="1">
      <c r="B8173" s="116">
        <v>1819</v>
      </c>
      <c r="C8173" s="116" t="s">
        <v>19710</v>
      </c>
      <c r="D8173" s="116" t="s">
        <v>16119</v>
      </c>
      <c r="E8173" s="130">
        <v>37.58</v>
      </c>
    </row>
    <row r="8174" spans="2:5" ht="50.1" customHeight="1">
      <c r="B8174" s="116">
        <v>1775</v>
      </c>
      <c r="C8174" s="116" t="s">
        <v>19711</v>
      </c>
      <c r="D8174" s="116" t="s">
        <v>16119</v>
      </c>
      <c r="E8174" s="130">
        <v>11.24</v>
      </c>
    </row>
    <row r="8175" spans="2:5" ht="50.1" customHeight="1">
      <c r="B8175" s="116">
        <v>1776</v>
      </c>
      <c r="C8175" s="116" t="s">
        <v>19712</v>
      </c>
      <c r="D8175" s="116" t="s">
        <v>16119</v>
      </c>
      <c r="E8175" s="130">
        <v>30.57</v>
      </c>
    </row>
    <row r="8176" spans="2:5" ht="50.1" customHeight="1">
      <c r="B8176" s="116">
        <v>1778</v>
      </c>
      <c r="C8176" s="116" t="s">
        <v>19713</v>
      </c>
      <c r="D8176" s="116" t="s">
        <v>16119</v>
      </c>
      <c r="E8176" s="130">
        <v>125.02</v>
      </c>
    </row>
    <row r="8177" spans="2:5" ht="50.1" customHeight="1">
      <c r="B8177" s="116">
        <v>1818</v>
      </c>
      <c r="C8177" s="116" t="s">
        <v>19714</v>
      </c>
      <c r="D8177" s="116" t="s">
        <v>16119</v>
      </c>
      <c r="E8177" s="130">
        <v>82.99</v>
      </c>
    </row>
    <row r="8178" spans="2:5" ht="50.1" customHeight="1">
      <c r="B8178" s="116">
        <v>1820</v>
      </c>
      <c r="C8178" s="116" t="s">
        <v>19715</v>
      </c>
      <c r="D8178" s="116" t="s">
        <v>16119</v>
      </c>
      <c r="E8178" s="130">
        <v>16.23</v>
      </c>
    </row>
    <row r="8179" spans="2:5" ht="50.1" customHeight="1">
      <c r="B8179" s="116">
        <v>1779</v>
      </c>
      <c r="C8179" s="116" t="s">
        <v>19716</v>
      </c>
      <c r="D8179" s="116" t="s">
        <v>16119</v>
      </c>
      <c r="E8179" s="130">
        <v>181.82</v>
      </c>
    </row>
    <row r="8180" spans="2:5" ht="50.1" customHeight="1">
      <c r="B8180" s="116">
        <v>1780</v>
      </c>
      <c r="C8180" s="116" t="s">
        <v>19717</v>
      </c>
      <c r="D8180" s="116" t="s">
        <v>16119</v>
      </c>
      <c r="E8180" s="130">
        <v>374.83</v>
      </c>
    </row>
    <row r="8181" spans="2:5" ht="50.1" customHeight="1">
      <c r="B8181" s="116">
        <v>1783</v>
      </c>
      <c r="C8181" s="116" t="s">
        <v>19718</v>
      </c>
      <c r="D8181" s="116" t="s">
        <v>16119</v>
      </c>
      <c r="E8181" s="130">
        <v>39.630000000000003</v>
      </c>
    </row>
    <row r="8182" spans="2:5" ht="50.1" customHeight="1">
      <c r="B8182" s="116">
        <v>1782</v>
      </c>
      <c r="C8182" s="116" t="s">
        <v>19719</v>
      </c>
      <c r="D8182" s="116" t="s">
        <v>16119</v>
      </c>
      <c r="E8182" s="130">
        <v>31.33</v>
      </c>
    </row>
    <row r="8183" spans="2:5" ht="50.1" customHeight="1">
      <c r="B8183" s="116">
        <v>1817</v>
      </c>
      <c r="C8183" s="116" t="s">
        <v>19720</v>
      </c>
      <c r="D8183" s="116" t="s">
        <v>16119</v>
      </c>
      <c r="E8183" s="130">
        <v>9.33</v>
      </c>
    </row>
    <row r="8184" spans="2:5" ht="50.1" customHeight="1">
      <c r="B8184" s="116">
        <v>1781</v>
      </c>
      <c r="C8184" s="116" t="s">
        <v>19721</v>
      </c>
      <c r="D8184" s="116" t="s">
        <v>16119</v>
      </c>
      <c r="E8184" s="130">
        <v>20.41</v>
      </c>
    </row>
    <row r="8185" spans="2:5" ht="50.1" customHeight="1">
      <c r="B8185" s="116">
        <v>1784</v>
      </c>
      <c r="C8185" s="116" t="s">
        <v>19722</v>
      </c>
      <c r="D8185" s="116" t="s">
        <v>16119</v>
      </c>
      <c r="E8185" s="130">
        <v>111.91</v>
      </c>
    </row>
    <row r="8186" spans="2:5" ht="50.1" customHeight="1">
      <c r="B8186" s="116">
        <v>1810</v>
      </c>
      <c r="C8186" s="116" t="s">
        <v>19723</v>
      </c>
      <c r="D8186" s="116" t="s">
        <v>16119</v>
      </c>
      <c r="E8186" s="130">
        <v>62.07</v>
      </c>
    </row>
    <row r="8187" spans="2:5" ht="50.1" customHeight="1">
      <c r="B8187" s="116">
        <v>1811</v>
      </c>
      <c r="C8187" s="116" t="s">
        <v>19724</v>
      </c>
      <c r="D8187" s="116" t="s">
        <v>16119</v>
      </c>
      <c r="E8187" s="130">
        <v>13.43</v>
      </c>
    </row>
    <row r="8188" spans="2:5" ht="50.1" customHeight="1">
      <c r="B8188" s="116">
        <v>1812</v>
      </c>
      <c r="C8188" s="116" t="s">
        <v>19725</v>
      </c>
      <c r="D8188" s="116" t="s">
        <v>16119</v>
      </c>
      <c r="E8188" s="130">
        <v>156.69</v>
      </c>
    </row>
    <row r="8189" spans="2:5" ht="50.1" customHeight="1">
      <c r="B8189" s="116">
        <v>40386</v>
      </c>
      <c r="C8189" s="116" t="s">
        <v>19726</v>
      </c>
      <c r="D8189" s="116" t="s">
        <v>16119</v>
      </c>
      <c r="E8189" s="130">
        <v>42</v>
      </c>
    </row>
    <row r="8190" spans="2:5" ht="50.1" customHeight="1">
      <c r="B8190" s="116">
        <v>40384</v>
      </c>
      <c r="C8190" s="116" t="s">
        <v>19727</v>
      </c>
      <c r="D8190" s="116" t="s">
        <v>16119</v>
      </c>
      <c r="E8190" s="130">
        <v>28.75</v>
      </c>
    </row>
    <row r="8191" spans="2:5" ht="50.1" customHeight="1">
      <c r="B8191" s="116">
        <v>40379</v>
      </c>
      <c r="C8191" s="116" t="s">
        <v>19728</v>
      </c>
      <c r="D8191" s="116" t="s">
        <v>16119</v>
      </c>
      <c r="E8191" s="130">
        <v>9.94</v>
      </c>
    </row>
    <row r="8192" spans="2:5" ht="50.1" customHeight="1">
      <c r="B8192" s="116">
        <v>40423</v>
      </c>
      <c r="C8192" s="116" t="s">
        <v>19729</v>
      </c>
      <c r="D8192" s="116" t="s">
        <v>16119</v>
      </c>
      <c r="E8192" s="130">
        <v>18.809999999999999</v>
      </c>
    </row>
    <row r="8193" spans="2:5" ht="50.1" customHeight="1">
      <c r="B8193" s="116">
        <v>40389</v>
      </c>
      <c r="C8193" s="116" t="s">
        <v>19730</v>
      </c>
      <c r="D8193" s="116" t="s">
        <v>16119</v>
      </c>
      <c r="E8193" s="130">
        <v>119.3</v>
      </c>
    </row>
    <row r="8194" spans="2:5" ht="50.1" customHeight="1">
      <c r="B8194" s="116">
        <v>40388</v>
      </c>
      <c r="C8194" s="116" t="s">
        <v>19731</v>
      </c>
      <c r="D8194" s="116" t="s">
        <v>16119</v>
      </c>
      <c r="E8194" s="130">
        <v>59.72</v>
      </c>
    </row>
    <row r="8195" spans="2:5" ht="50.1" customHeight="1">
      <c r="B8195" s="116">
        <v>40381</v>
      </c>
      <c r="C8195" s="116" t="s">
        <v>19732</v>
      </c>
      <c r="D8195" s="116" t="s">
        <v>16119</v>
      </c>
      <c r="E8195" s="130">
        <v>13.25</v>
      </c>
    </row>
    <row r="8196" spans="2:5" ht="50.1" customHeight="1">
      <c r="B8196" s="116">
        <v>40391</v>
      </c>
      <c r="C8196" s="116" t="s">
        <v>19733</v>
      </c>
      <c r="D8196" s="116" t="s">
        <v>16119</v>
      </c>
      <c r="E8196" s="130">
        <v>309.66000000000003</v>
      </c>
    </row>
    <row r="8197" spans="2:5" ht="50.1" customHeight="1">
      <c r="B8197" s="116">
        <v>40414</v>
      </c>
      <c r="C8197" s="116" t="s">
        <v>19734</v>
      </c>
      <c r="D8197" s="116" t="s">
        <v>16119</v>
      </c>
      <c r="E8197" s="130">
        <v>11.89</v>
      </c>
    </row>
    <row r="8198" spans="2:5" ht="50.1" customHeight="1">
      <c r="B8198" s="116">
        <v>40416</v>
      </c>
      <c r="C8198" s="116" t="s">
        <v>19735</v>
      </c>
      <c r="D8198" s="116" t="s">
        <v>16119</v>
      </c>
      <c r="E8198" s="130">
        <v>16.43</v>
      </c>
    </row>
    <row r="8199" spans="2:5" ht="50.1" customHeight="1">
      <c r="B8199" s="116">
        <v>40418</v>
      </c>
      <c r="C8199" s="116" t="s">
        <v>19736</v>
      </c>
      <c r="D8199" s="116" t="s">
        <v>16119</v>
      </c>
      <c r="E8199" s="130">
        <v>19.600000000000001</v>
      </c>
    </row>
    <row r="8200" spans="2:5" ht="50.1" customHeight="1">
      <c r="B8200" s="116">
        <v>2615</v>
      </c>
      <c r="C8200" s="116" t="s">
        <v>19737</v>
      </c>
      <c r="D8200" s="116" t="s">
        <v>16119</v>
      </c>
      <c r="E8200" s="131">
        <v>129.87</v>
      </c>
    </row>
    <row r="8201" spans="2:5" ht="50.1" customHeight="1">
      <c r="B8201" s="116">
        <v>2635</v>
      </c>
      <c r="C8201" s="116" t="s">
        <v>19738</v>
      </c>
      <c r="D8201" s="116" t="s">
        <v>16119</v>
      </c>
      <c r="E8201" s="131">
        <v>3.88</v>
      </c>
    </row>
    <row r="8202" spans="2:5" ht="50.1" customHeight="1">
      <c r="B8202" s="116">
        <v>2609</v>
      </c>
      <c r="C8202" s="116" t="s">
        <v>19739</v>
      </c>
      <c r="D8202" s="116" t="s">
        <v>16119</v>
      </c>
      <c r="E8202" s="131">
        <v>4.3600000000000003</v>
      </c>
    </row>
    <row r="8203" spans="2:5" ht="50.1" customHeight="1">
      <c r="B8203" s="116">
        <v>2634</v>
      </c>
      <c r="C8203" s="116" t="s">
        <v>19740</v>
      </c>
      <c r="D8203" s="116" t="s">
        <v>16119</v>
      </c>
      <c r="E8203" s="131">
        <v>5.73</v>
      </c>
    </row>
    <row r="8204" spans="2:5" ht="50.1" customHeight="1">
      <c r="B8204" s="116">
        <v>2611</v>
      </c>
      <c r="C8204" s="116" t="s">
        <v>19741</v>
      </c>
      <c r="D8204" s="116" t="s">
        <v>16119</v>
      </c>
      <c r="E8204" s="131">
        <v>16.14</v>
      </c>
    </row>
    <row r="8205" spans="2:5" ht="50.1" customHeight="1">
      <c r="B8205" s="116">
        <v>2612</v>
      </c>
      <c r="C8205" s="116" t="s">
        <v>19742</v>
      </c>
      <c r="D8205" s="116" t="s">
        <v>16119</v>
      </c>
      <c r="E8205" s="131">
        <v>23.49</v>
      </c>
    </row>
    <row r="8206" spans="2:5" ht="50.1" customHeight="1">
      <c r="B8206" s="116">
        <v>2613</v>
      </c>
      <c r="C8206" s="116" t="s">
        <v>19743</v>
      </c>
      <c r="D8206" s="116" t="s">
        <v>16119</v>
      </c>
      <c r="E8206" s="131">
        <v>56.69</v>
      </c>
    </row>
    <row r="8207" spans="2:5" ht="50.1" customHeight="1">
      <c r="B8207" s="116">
        <v>2614</v>
      </c>
      <c r="C8207" s="116" t="s">
        <v>19744</v>
      </c>
      <c r="D8207" s="116" t="s">
        <v>16119</v>
      </c>
      <c r="E8207" s="131">
        <v>78.83</v>
      </c>
    </row>
    <row r="8208" spans="2:5" ht="50.1" customHeight="1">
      <c r="B8208" s="116">
        <v>34359</v>
      </c>
      <c r="C8208" s="116" t="s">
        <v>19745</v>
      </c>
      <c r="D8208" s="116" t="s">
        <v>16119</v>
      </c>
      <c r="E8208" s="131">
        <v>8.77</v>
      </c>
    </row>
    <row r="8209" spans="2:5" ht="50.1" customHeight="1">
      <c r="B8209" s="116">
        <v>1789</v>
      </c>
      <c r="C8209" s="116" t="s">
        <v>19746</v>
      </c>
      <c r="D8209" s="116" t="s">
        <v>16119</v>
      </c>
      <c r="E8209" s="131">
        <v>49.57</v>
      </c>
    </row>
    <row r="8210" spans="2:5" ht="50.1" customHeight="1">
      <c r="B8210" s="116">
        <v>1788</v>
      </c>
      <c r="C8210" s="116" t="s">
        <v>19747</v>
      </c>
      <c r="D8210" s="116" t="s">
        <v>16119</v>
      </c>
      <c r="E8210" s="130">
        <v>39.729999999999997</v>
      </c>
    </row>
    <row r="8211" spans="2:5" ht="50.1" customHeight="1">
      <c r="B8211" s="116">
        <v>1786</v>
      </c>
      <c r="C8211" s="116" t="s">
        <v>19748</v>
      </c>
      <c r="D8211" s="116" t="s">
        <v>16119</v>
      </c>
      <c r="E8211" s="130">
        <v>9.86</v>
      </c>
    </row>
    <row r="8212" spans="2:5" ht="50.1" customHeight="1">
      <c r="B8212" s="116">
        <v>1787</v>
      </c>
      <c r="C8212" s="116" t="s">
        <v>19749</v>
      </c>
      <c r="D8212" s="116" t="s">
        <v>16119</v>
      </c>
      <c r="E8212" s="130">
        <v>23.62</v>
      </c>
    </row>
    <row r="8213" spans="2:5" ht="50.1" customHeight="1">
      <c r="B8213" s="116">
        <v>1791</v>
      </c>
      <c r="C8213" s="116" t="s">
        <v>19750</v>
      </c>
      <c r="D8213" s="116" t="s">
        <v>16119</v>
      </c>
      <c r="E8213" s="130">
        <v>143.26</v>
      </c>
    </row>
    <row r="8214" spans="2:5" ht="50.1" customHeight="1">
      <c r="B8214" s="116">
        <v>1790</v>
      </c>
      <c r="C8214" s="116" t="s">
        <v>19751</v>
      </c>
      <c r="D8214" s="116" t="s">
        <v>16119</v>
      </c>
      <c r="E8214" s="130">
        <v>82.55</v>
      </c>
    </row>
    <row r="8215" spans="2:5" ht="50.1" customHeight="1">
      <c r="B8215" s="116">
        <v>1813</v>
      </c>
      <c r="C8215" s="116" t="s">
        <v>19752</v>
      </c>
      <c r="D8215" s="116" t="s">
        <v>16119</v>
      </c>
      <c r="E8215" s="130">
        <v>15.66</v>
      </c>
    </row>
    <row r="8216" spans="2:5" ht="50.1" customHeight="1">
      <c r="B8216" s="116">
        <v>1792</v>
      </c>
      <c r="C8216" s="116" t="s">
        <v>19753</v>
      </c>
      <c r="D8216" s="116" t="s">
        <v>16119</v>
      </c>
      <c r="E8216" s="130">
        <v>193.38</v>
      </c>
    </row>
    <row r="8217" spans="2:5" ht="50.1" customHeight="1">
      <c r="B8217" s="116">
        <v>1793</v>
      </c>
      <c r="C8217" s="116" t="s">
        <v>19754</v>
      </c>
      <c r="D8217" s="116" t="s">
        <v>16119</v>
      </c>
      <c r="E8217" s="130">
        <v>390.77</v>
      </c>
    </row>
    <row r="8218" spans="2:5" ht="50.1" customHeight="1">
      <c r="B8218" s="116">
        <v>1809</v>
      </c>
      <c r="C8218" s="116" t="s">
        <v>19755</v>
      </c>
      <c r="D8218" s="116" t="s">
        <v>16119</v>
      </c>
      <c r="E8218" s="130">
        <v>46.47</v>
      </c>
    </row>
    <row r="8219" spans="2:5" ht="50.1" customHeight="1">
      <c r="B8219" s="116">
        <v>1814</v>
      </c>
      <c r="C8219" s="116" t="s">
        <v>19756</v>
      </c>
      <c r="D8219" s="116" t="s">
        <v>16119</v>
      </c>
      <c r="E8219" s="130">
        <v>38.18</v>
      </c>
    </row>
    <row r="8220" spans="2:5" ht="50.1" customHeight="1">
      <c r="B8220" s="116">
        <v>1803</v>
      </c>
      <c r="C8220" s="116" t="s">
        <v>19757</v>
      </c>
      <c r="D8220" s="116" t="s">
        <v>16119</v>
      </c>
      <c r="E8220" s="130">
        <v>9.65</v>
      </c>
    </row>
    <row r="8221" spans="2:5" ht="50.1" customHeight="1">
      <c r="B8221" s="116">
        <v>1805</v>
      </c>
      <c r="C8221" s="116" t="s">
        <v>19758</v>
      </c>
      <c r="D8221" s="116" t="s">
        <v>16119</v>
      </c>
      <c r="E8221" s="130">
        <v>22.15</v>
      </c>
    </row>
    <row r="8222" spans="2:5" ht="50.1" customHeight="1">
      <c r="B8222" s="116">
        <v>1821</v>
      </c>
      <c r="C8222" s="116" t="s">
        <v>19759</v>
      </c>
      <c r="D8222" s="116" t="s">
        <v>16119</v>
      </c>
      <c r="E8222" s="131">
        <v>130.88999999999999</v>
      </c>
    </row>
    <row r="8223" spans="2:5" ht="50.1" customHeight="1">
      <c r="B8223" s="116">
        <v>1806</v>
      </c>
      <c r="C8223" s="116" t="s">
        <v>19760</v>
      </c>
      <c r="D8223" s="116" t="s">
        <v>16119</v>
      </c>
      <c r="E8223" s="130">
        <v>77.91</v>
      </c>
    </row>
    <row r="8224" spans="2:5" ht="50.1" customHeight="1">
      <c r="B8224" s="116">
        <v>1804</v>
      </c>
      <c r="C8224" s="116" t="s">
        <v>19761</v>
      </c>
      <c r="D8224" s="116" t="s">
        <v>16119</v>
      </c>
      <c r="E8224" s="130">
        <v>13.73</v>
      </c>
    </row>
    <row r="8225" spans="2:5" ht="50.1" customHeight="1">
      <c r="B8225" s="116">
        <v>1807</v>
      </c>
      <c r="C8225" s="116" t="s">
        <v>19762</v>
      </c>
      <c r="D8225" s="116" t="s">
        <v>16119</v>
      </c>
      <c r="E8225" s="130">
        <v>187.2</v>
      </c>
    </row>
    <row r="8226" spans="2:5" ht="50.1" customHeight="1">
      <c r="B8226" s="116">
        <v>1808</v>
      </c>
      <c r="C8226" s="116" t="s">
        <v>19763</v>
      </c>
      <c r="D8226" s="116" t="s">
        <v>16119</v>
      </c>
      <c r="E8226" s="130">
        <v>375.3</v>
      </c>
    </row>
    <row r="8227" spans="2:5" ht="50.1" customHeight="1">
      <c r="B8227" s="116">
        <v>1797</v>
      </c>
      <c r="C8227" s="116" t="s">
        <v>19764</v>
      </c>
      <c r="D8227" s="116" t="s">
        <v>16119</v>
      </c>
      <c r="E8227" s="130">
        <v>56.29</v>
      </c>
    </row>
    <row r="8228" spans="2:5" ht="50.1" customHeight="1">
      <c r="B8228" s="116">
        <v>1796</v>
      </c>
      <c r="C8228" s="116" t="s">
        <v>19765</v>
      </c>
      <c r="D8228" s="116" t="s">
        <v>16119</v>
      </c>
      <c r="E8228" s="130">
        <v>43.18</v>
      </c>
    </row>
    <row r="8229" spans="2:5" ht="50.1" customHeight="1">
      <c r="B8229" s="116">
        <v>1794</v>
      </c>
      <c r="C8229" s="116" t="s">
        <v>19766</v>
      </c>
      <c r="D8229" s="116" t="s">
        <v>16119</v>
      </c>
      <c r="E8229" s="130">
        <v>10.3</v>
      </c>
    </row>
    <row r="8230" spans="2:5" ht="50.1" customHeight="1">
      <c r="B8230" s="116">
        <v>1816</v>
      </c>
      <c r="C8230" s="116" t="s">
        <v>19767</v>
      </c>
      <c r="D8230" s="116" t="s">
        <v>16119</v>
      </c>
      <c r="E8230" s="130">
        <v>23.24</v>
      </c>
    </row>
    <row r="8231" spans="2:5" ht="50.1" customHeight="1">
      <c r="B8231" s="116">
        <v>1815</v>
      </c>
      <c r="C8231" s="116" t="s">
        <v>19768</v>
      </c>
      <c r="D8231" s="116" t="s">
        <v>16119</v>
      </c>
      <c r="E8231" s="130">
        <v>178.47</v>
      </c>
    </row>
    <row r="8232" spans="2:5" ht="50.1" customHeight="1">
      <c r="B8232" s="116">
        <v>1798</v>
      </c>
      <c r="C8232" s="116" t="s">
        <v>19769</v>
      </c>
      <c r="D8232" s="116" t="s">
        <v>16119</v>
      </c>
      <c r="E8232" s="130">
        <v>79.86</v>
      </c>
    </row>
    <row r="8233" spans="2:5" ht="50.1" customHeight="1">
      <c r="B8233" s="116">
        <v>1795</v>
      </c>
      <c r="C8233" s="116" t="s">
        <v>19770</v>
      </c>
      <c r="D8233" s="116" t="s">
        <v>16119</v>
      </c>
      <c r="E8233" s="130">
        <v>14.28</v>
      </c>
    </row>
    <row r="8234" spans="2:5" ht="50.1" customHeight="1">
      <c r="B8234" s="116">
        <v>1799</v>
      </c>
      <c r="C8234" s="116" t="s">
        <v>19771</v>
      </c>
      <c r="D8234" s="116" t="s">
        <v>16119</v>
      </c>
      <c r="E8234" s="130">
        <v>232.44</v>
      </c>
    </row>
    <row r="8235" spans="2:5" ht="50.1" customHeight="1">
      <c r="B8235" s="116">
        <v>1800</v>
      </c>
      <c r="C8235" s="116" t="s">
        <v>19772</v>
      </c>
      <c r="D8235" s="116" t="s">
        <v>16119</v>
      </c>
      <c r="E8235" s="130">
        <v>443.77</v>
      </c>
    </row>
    <row r="8236" spans="2:5" ht="50.1" customHeight="1">
      <c r="B8236" s="116">
        <v>1802</v>
      </c>
      <c r="C8236" s="116" t="s">
        <v>19773</v>
      </c>
      <c r="D8236" s="116" t="s">
        <v>16119</v>
      </c>
      <c r="E8236" s="130">
        <v>1110.05</v>
      </c>
    </row>
    <row r="8237" spans="2:5" ht="50.1" customHeight="1">
      <c r="B8237" s="116">
        <v>40385</v>
      </c>
      <c r="C8237" s="116" t="s">
        <v>19774</v>
      </c>
      <c r="D8237" s="116" t="s">
        <v>16119</v>
      </c>
      <c r="E8237" s="130">
        <v>42</v>
      </c>
    </row>
    <row r="8238" spans="2:5" ht="50.1" customHeight="1">
      <c r="B8238" s="116">
        <v>40383</v>
      </c>
      <c r="C8238" s="116" t="s">
        <v>19775</v>
      </c>
      <c r="D8238" s="116" t="s">
        <v>16119</v>
      </c>
      <c r="E8238" s="130">
        <v>28.75</v>
      </c>
    </row>
    <row r="8239" spans="2:5" ht="50.1" customHeight="1">
      <c r="B8239" s="116">
        <v>40378</v>
      </c>
      <c r="C8239" s="116" t="s">
        <v>19776</v>
      </c>
      <c r="D8239" s="116" t="s">
        <v>16119</v>
      </c>
      <c r="E8239" s="130">
        <v>9.94</v>
      </c>
    </row>
    <row r="8240" spans="2:5" ht="50.1" customHeight="1">
      <c r="B8240" s="116">
        <v>40382</v>
      </c>
      <c r="C8240" s="116" t="s">
        <v>19777</v>
      </c>
      <c r="D8240" s="116" t="s">
        <v>16119</v>
      </c>
      <c r="E8240" s="130">
        <v>18.809999999999999</v>
      </c>
    </row>
    <row r="8241" spans="2:5" ht="50.1" customHeight="1">
      <c r="B8241" s="116">
        <v>40422</v>
      </c>
      <c r="C8241" s="116" t="s">
        <v>19778</v>
      </c>
      <c r="D8241" s="116" t="s">
        <v>16119</v>
      </c>
      <c r="E8241" s="130">
        <v>128.16</v>
      </c>
    </row>
    <row r="8242" spans="2:5" ht="50.1" customHeight="1">
      <c r="B8242" s="116">
        <v>40387</v>
      </c>
      <c r="C8242" s="116" t="s">
        <v>19779</v>
      </c>
      <c r="D8242" s="116" t="s">
        <v>16119</v>
      </c>
      <c r="E8242" s="130">
        <v>65.25</v>
      </c>
    </row>
    <row r="8243" spans="2:5" ht="50.1" customHeight="1">
      <c r="B8243" s="116">
        <v>40380</v>
      </c>
      <c r="C8243" s="116" t="s">
        <v>19780</v>
      </c>
      <c r="D8243" s="116" t="s">
        <v>16119</v>
      </c>
      <c r="E8243" s="130">
        <v>13.25</v>
      </c>
    </row>
    <row r="8244" spans="2:5" ht="50.1" customHeight="1">
      <c r="B8244" s="116">
        <v>40390</v>
      </c>
      <c r="C8244" s="116" t="s">
        <v>19781</v>
      </c>
      <c r="D8244" s="116" t="s">
        <v>16119</v>
      </c>
      <c r="E8244" s="130">
        <v>269.93</v>
      </c>
    </row>
    <row r="8245" spans="2:5" ht="50.1" customHeight="1">
      <c r="B8245" s="116">
        <v>40413</v>
      </c>
      <c r="C8245" s="116" t="s">
        <v>19782</v>
      </c>
      <c r="D8245" s="116" t="s">
        <v>16119</v>
      </c>
      <c r="E8245" s="130">
        <v>12.91</v>
      </c>
    </row>
    <row r="8246" spans="2:5" ht="50.1" customHeight="1">
      <c r="B8246" s="116">
        <v>40415</v>
      </c>
      <c r="C8246" s="116" t="s">
        <v>19783</v>
      </c>
      <c r="D8246" s="116" t="s">
        <v>16119</v>
      </c>
      <c r="E8246" s="130">
        <v>18.399999999999999</v>
      </c>
    </row>
    <row r="8247" spans="2:5" ht="50.1" customHeight="1">
      <c r="B8247" s="116">
        <v>40417</v>
      </c>
      <c r="C8247" s="116" t="s">
        <v>19784</v>
      </c>
      <c r="D8247" s="116" t="s">
        <v>16119</v>
      </c>
      <c r="E8247" s="130">
        <v>21.71</v>
      </c>
    </row>
    <row r="8248" spans="2:5" ht="50.1" customHeight="1">
      <c r="B8248" s="116">
        <v>39271</v>
      </c>
      <c r="C8248" s="116" t="s">
        <v>19785</v>
      </c>
      <c r="D8248" s="116" t="s">
        <v>16119</v>
      </c>
      <c r="E8248" s="130">
        <v>1.69</v>
      </c>
    </row>
    <row r="8249" spans="2:5" ht="50.1" customHeight="1">
      <c r="B8249" s="116">
        <v>39273</v>
      </c>
      <c r="C8249" s="116" t="s">
        <v>19786</v>
      </c>
      <c r="D8249" s="116" t="s">
        <v>16119</v>
      </c>
      <c r="E8249" s="130">
        <v>2.87</v>
      </c>
    </row>
    <row r="8250" spans="2:5" ht="50.1" customHeight="1">
      <c r="B8250" s="116">
        <v>39272</v>
      </c>
      <c r="C8250" s="116" t="s">
        <v>19787</v>
      </c>
      <c r="D8250" s="116" t="s">
        <v>16119</v>
      </c>
      <c r="E8250" s="130">
        <v>2.08</v>
      </c>
    </row>
    <row r="8251" spans="2:5" ht="50.1" customHeight="1">
      <c r="B8251" s="116">
        <v>1875</v>
      </c>
      <c r="C8251" s="116" t="s">
        <v>19788</v>
      </c>
      <c r="D8251" s="116" t="s">
        <v>16119</v>
      </c>
      <c r="E8251" s="130">
        <v>4.59</v>
      </c>
    </row>
    <row r="8252" spans="2:5" ht="50.1" customHeight="1">
      <c r="B8252" s="116">
        <v>1874</v>
      </c>
      <c r="C8252" s="116" t="s">
        <v>19789</v>
      </c>
      <c r="D8252" s="116" t="s">
        <v>16119</v>
      </c>
      <c r="E8252" s="130">
        <v>3.79</v>
      </c>
    </row>
    <row r="8253" spans="2:5" ht="50.1" customHeight="1">
      <c r="B8253" s="116">
        <v>1870</v>
      </c>
      <c r="C8253" s="116" t="s">
        <v>19790</v>
      </c>
      <c r="D8253" s="116" t="s">
        <v>16119</v>
      </c>
      <c r="E8253" s="130">
        <v>2.19</v>
      </c>
    </row>
    <row r="8254" spans="2:5" ht="50.1" customHeight="1">
      <c r="B8254" s="116">
        <v>1884</v>
      </c>
      <c r="C8254" s="116" t="s">
        <v>19791</v>
      </c>
      <c r="D8254" s="116" t="s">
        <v>16119</v>
      </c>
      <c r="E8254" s="130">
        <v>3.36</v>
      </c>
    </row>
    <row r="8255" spans="2:5" ht="50.1" customHeight="1">
      <c r="B8255" s="116">
        <v>1887</v>
      </c>
      <c r="C8255" s="116" t="s">
        <v>19792</v>
      </c>
      <c r="D8255" s="116" t="s">
        <v>16119</v>
      </c>
      <c r="E8255" s="130">
        <v>19.04</v>
      </c>
    </row>
    <row r="8256" spans="2:5" ht="50.1" customHeight="1">
      <c r="B8256" s="116">
        <v>1876</v>
      </c>
      <c r="C8256" s="116" t="s">
        <v>19793</v>
      </c>
      <c r="D8256" s="116" t="s">
        <v>16119</v>
      </c>
      <c r="E8256" s="130">
        <v>7.46</v>
      </c>
    </row>
    <row r="8257" spans="2:5" ht="50.1" customHeight="1">
      <c r="B8257" s="116">
        <v>1879</v>
      </c>
      <c r="C8257" s="116" t="s">
        <v>19794</v>
      </c>
      <c r="D8257" s="116" t="s">
        <v>16119</v>
      </c>
      <c r="E8257" s="130">
        <v>2.2200000000000002</v>
      </c>
    </row>
    <row r="8258" spans="2:5" ht="50.1" customHeight="1">
      <c r="B8258" s="116">
        <v>1877</v>
      </c>
      <c r="C8258" s="116" t="s">
        <v>19795</v>
      </c>
      <c r="D8258" s="116" t="s">
        <v>16119</v>
      </c>
      <c r="E8258" s="130">
        <v>19.059999999999999</v>
      </c>
    </row>
    <row r="8259" spans="2:5" ht="50.1" customHeight="1">
      <c r="B8259" s="116">
        <v>1878</v>
      </c>
      <c r="C8259" s="116" t="s">
        <v>19796</v>
      </c>
      <c r="D8259" s="116" t="s">
        <v>16119</v>
      </c>
      <c r="E8259" s="130">
        <v>38.299999999999997</v>
      </c>
    </row>
    <row r="8260" spans="2:5" ht="50.1" customHeight="1">
      <c r="B8260" s="116">
        <v>2621</v>
      </c>
      <c r="C8260" s="116" t="s">
        <v>19797</v>
      </c>
      <c r="D8260" s="116" t="s">
        <v>16119</v>
      </c>
      <c r="E8260" s="130">
        <v>138.13999999999999</v>
      </c>
    </row>
    <row r="8261" spans="2:5" ht="50.1" customHeight="1">
      <c r="B8261" s="116">
        <v>2616</v>
      </c>
      <c r="C8261" s="116" t="s">
        <v>19798</v>
      </c>
      <c r="D8261" s="116" t="s">
        <v>16119</v>
      </c>
      <c r="E8261" s="130">
        <v>3.91</v>
      </c>
    </row>
    <row r="8262" spans="2:5" ht="50.1" customHeight="1">
      <c r="B8262" s="116">
        <v>2633</v>
      </c>
      <c r="C8262" s="116" t="s">
        <v>19799</v>
      </c>
      <c r="D8262" s="116" t="s">
        <v>16119</v>
      </c>
      <c r="E8262" s="131">
        <v>4.42</v>
      </c>
    </row>
    <row r="8263" spans="2:5" ht="50.1" customHeight="1">
      <c r="B8263" s="116">
        <v>2617</v>
      </c>
      <c r="C8263" s="116" t="s">
        <v>19800</v>
      </c>
      <c r="D8263" s="116" t="s">
        <v>16119</v>
      </c>
      <c r="E8263" s="130">
        <v>6.01</v>
      </c>
    </row>
    <row r="8264" spans="2:5" ht="50.1" customHeight="1">
      <c r="B8264" s="116">
        <v>2618</v>
      </c>
      <c r="C8264" s="116" t="s">
        <v>19801</v>
      </c>
      <c r="D8264" s="116" t="s">
        <v>16119</v>
      </c>
      <c r="E8264" s="130">
        <v>13.68</v>
      </c>
    </row>
    <row r="8265" spans="2:5" ht="50.1" customHeight="1">
      <c r="B8265" s="116">
        <v>2632</v>
      </c>
      <c r="C8265" s="116" t="s">
        <v>19802</v>
      </c>
      <c r="D8265" s="116" t="s">
        <v>16119</v>
      </c>
      <c r="E8265" s="130">
        <v>16.690000000000001</v>
      </c>
    </row>
    <row r="8266" spans="2:5" ht="50.1" customHeight="1">
      <c r="B8266" s="116">
        <v>2631</v>
      </c>
      <c r="C8266" s="116" t="s">
        <v>19803</v>
      </c>
      <c r="D8266" s="116" t="s">
        <v>16119</v>
      </c>
      <c r="E8266" s="130">
        <v>24.5</v>
      </c>
    </row>
    <row r="8267" spans="2:5" ht="50.1" customHeight="1">
      <c r="B8267" s="116">
        <v>2619</v>
      </c>
      <c r="C8267" s="116" t="s">
        <v>19804</v>
      </c>
      <c r="D8267" s="116" t="s">
        <v>16119</v>
      </c>
      <c r="E8267" s="130">
        <v>62.04</v>
      </c>
    </row>
    <row r="8268" spans="2:5" ht="50.1" customHeight="1">
      <c r="B8268" s="116">
        <v>2620</v>
      </c>
      <c r="C8268" s="116" t="s">
        <v>19805</v>
      </c>
      <c r="D8268" s="116" t="s">
        <v>16119</v>
      </c>
      <c r="E8268" s="130">
        <v>81.45</v>
      </c>
    </row>
    <row r="8269" spans="2:5" ht="50.1" customHeight="1">
      <c r="B8269" s="116">
        <v>25968</v>
      </c>
      <c r="C8269" s="116" t="s">
        <v>19806</v>
      </c>
      <c r="D8269" s="116" t="s">
        <v>16119</v>
      </c>
      <c r="E8269" s="130">
        <v>39.67</v>
      </c>
    </row>
    <row r="8270" spans="2:5" ht="50.1" customHeight="1">
      <c r="B8270" s="116">
        <v>38369</v>
      </c>
      <c r="C8270" s="116" t="s">
        <v>19807</v>
      </c>
      <c r="D8270" s="116" t="s">
        <v>16119</v>
      </c>
      <c r="E8270" s="130">
        <v>12.1</v>
      </c>
    </row>
    <row r="8271" spans="2:5" ht="50.1" customHeight="1">
      <c r="B8271" s="116">
        <v>38370</v>
      </c>
      <c r="C8271" s="116" t="s">
        <v>19808</v>
      </c>
      <c r="D8271" s="116" t="s">
        <v>16119</v>
      </c>
      <c r="E8271" s="130">
        <v>12.1</v>
      </c>
    </row>
    <row r="8272" spans="2:5" ht="50.1" customHeight="1">
      <c r="B8272" s="116">
        <v>38372</v>
      </c>
      <c r="C8272" s="116" t="s">
        <v>19809</v>
      </c>
      <c r="D8272" s="116" t="s">
        <v>16119</v>
      </c>
      <c r="E8272" s="130">
        <v>15.13</v>
      </c>
    </row>
    <row r="8273" spans="2:5" ht="50.1" customHeight="1">
      <c r="B8273" s="116">
        <v>2357</v>
      </c>
      <c r="C8273" s="116" t="s">
        <v>19810</v>
      </c>
      <c r="D8273" s="116" t="s">
        <v>16118</v>
      </c>
      <c r="E8273" s="130">
        <v>35.840000000000003</v>
      </c>
    </row>
    <row r="8274" spans="2:5" ht="50.1" customHeight="1">
      <c r="B8274" s="116">
        <v>40806</v>
      </c>
      <c r="C8274" s="116" t="s">
        <v>19811</v>
      </c>
      <c r="D8274" s="116" t="s">
        <v>16124</v>
      </c>
      <c r="E8274" s="130">
        <v>4186.01</v>
      </c>
    </row>
    <row r="8275" spans="2:5" ht="50.1" customHeight="1">
      <c r="B8275" s="116">
        <v>2355</v>
      </c>
      <c r="C8275" s="116" t="s">
        <v>19812</v>
      </c>
      <c r="D8275" s="116" t="s">
        <v>16118</v>
      </c>
      <c r="E8275" s="130">
        <v>49.59</v>
      </c>
    </row>
    <row r="8276" spans="2:5" ht="50.1" customHeight="1">
      <c r="B8276" s="116">
        <v>40805</v>
      </c>
      <c r="C8276" s="116" t="s">
        <v>19813</v>
      </c>
      <c r="D8276" s="116" t="s">
        <v>16124</v>
      </c>
      <c r="E8276" s="130">
        <v>5789.79</v>
      </c>
    </row>
    <row r="8277" spans="2:5" ht="50.1" customHeight="1">
      <c r="B8277" s="116">
        <v>2358</v>
      </c>
      <c r="C8277" s="116" t="s">
        <v>19814</v>
      </c>
      <c r="D8277" s="116" t="s">
        <v>16118</v>
      </c>
      <c r="E8277" s="130">
        <v>49.08</v>
      </c>
    </row>
    <row r="8278" spans="2:5" ht="50.1" customHeight="1">
      <c r="B8278" s="116">
        <v>40807</v>
      </c>
      <c r="C8278" s="116" t="s">
        <v>19815</v>
      </c>
      <c r="D8278" s="116" t="s">
        <v>16124</v>
      </c>
      <c r="E8278" s="130">
        <v>5730.24</v>
      </c>
    </row>
    <row r="8279" spans="2:5" ht="50.1" customHeight="1">
      <c r="B8279" s="116">
        <v>2359</v>
      </c>
      <c r="C8279" s="116" t="s">
        <v>19816</v>
      </c>
      <c r="D8279" s="116" t="s">
        <v>16118</v>
      </c>
      <c r="E8279" s="130">
        <v>43.64</v>
      </c>
    </row>
    <row r="8280" spans="2:5" ht="50.1" customHeight="1">
      <c r="B8280" s="116">
        <v>40808</v>
      </c>
      <c r="C8280" s="116" t="s">
        <v>19817</v>
      </c>
      <c r="D8280" s="116" t="s">
        <v>16124</v>
      </c>
      <c r="E8280" s="130">
        <v>5095.0200000000004</v>
      </c>
    </row>
    <row r="8281" spans="2:5" ht="50.1" customHeight="1">
      <c r="B8281" s="116">
        <v>39397</v>
      </c>
      <c r="C8281" s="116" t="s">
        <v>19818</v>
      </c>
      <c r="D8281" s="116" t="s">
        <v>6214</v>
      </c>
      <c r="E8281" s="130">
        <v>11</v>
      </c>
    </row>
    <row r="8282" spans="2:5" ht="50.1" customHeight="1">
      <c r="B8282" s="116">
        <v>2692</v>
      </c>
      <c r="C8282" s="116" t="s">
        <v>19819</v>
      </c>
      <c r="D8282" s="116" t="s">
        <v>6214</v>
      </c>
      <c r="E8282" s="130">
        <v>5.21</v>
      </c>
    </row>
    <row r="8283" spans="2:5" ht="50.1" customHeight="1">
      <c r="B8283" s="116">
        <v>6</v>
      </c>
      <c r="C8283" s="116" t="s">
        <v>19820</v>
      </c>
      <c r="D8283" s="116" t="s">
        <v>6214</v>
      </c>
      <c r="E8283" s="130">
        <v>4</v>
      </c>
    </row>
    <row r="8284" spans="2:5" ht="50.1" customHeight="1">
      <c r="B8284" s="116">
        <v>5330</v>
      </c>
      <c r="C8284" s="116" t="s">
        <v>19821</v>
      </c>
      <c r="D8284" s="116" t="s">
        <v>6214</v>
      </c>
      <c r="E8284" s="130">
        <v>41.91</v>
      </c>
    </row>
    <row r="8285" spans="2:5" ht="50.1" customHeight="1">
      <c r="B8285" s="116">
        <v>26017</v>
      </c>
      <c r="C8285" s="116" t="s">
        <v>19822</v>
      </c>
      <c r="D8285" s="116" t="s">
        <v>16119</v>
      </c>
      <c r="E8285" s="130">
        <v>33.729999999999997</v>
      </c>
    </row>
    <row r="8286" spans="2:5" ht="50.1" customHeight="1">
      <c r="B8286" s="116">
        <v>25931</v>
      </c>
      <c r="C8286" s="116" t="s">
        <v>19823</v>
      </c>
      <c r="D8286" s="116" t="s">
        <v>16119</v>
      </c>
      <c r="E8286" s="130">
        <v>107.21</v>
      </c>
    </row>
    <row r="8287" spans="2:5" ht="50.1" customHeight="1">
      <c r="B8287" s="116">
        <v>38140</v>
      </c>
      <c r="C8287" s="116" t="s">
        <v>19824</v>
      </c>
      <c r="D8287" s="116" t="s">
        <v>16119</v>
      </c>
      <c r="E8287" s="130">
        <v>26</v>
      </c>
    </row>
    <row r="8288" spans="2:5" ht="50.1" customHeight="1">
      <c r="B8288" s="116">
        <v>13887</v>
      </c>
      <c r="C8288" s="116" t="s">
        <v>19825</v>
      </c>
      <c r="D8288" s="116" t="s">
        <v>16119</v>
      </c>
      <c r="E8288" s="130">
        <v>615.57000000000005</v>
      </c>
    </row>
    <row r="8289" spans="2:5" ht="50.1" customHeight="1">
      <c r="B8289" s="116">
        <v>26018</v>
      </c>
      <c r="C8289" s="116" t="s">
        <v>19826</v>
      </c>
      <c r="D8289" s="116" t="s">
        <v>16119</v>
      </c>
      <c r="E8289" s="130">
        <v>27.4</v>
      </c>
    </row>
    <row r="8290" spans="2:5" ht="50.1" customHeight="1">
      <c r="B8290" s="116">
        <v>26019</v>
      </c>
      <c r="C8290" s="116" t="s">
        <v>19827</v>
      </c>
      <c r="D8290" s="116" t="s">
        <v>16119</v>
      </c>
      <c r="E8290" s="130">
        <v>25.87</v>
      </c>
    </row>
    <row r="8291" spans="2:5" ht="50.1" customHeight="1">
      <c r="B8291" s="116">
        <v>26020</v>
      </c>
      <c r="C8291" s="116" t="s">
        <v>19828</v>
      </c>
      <c r="D8291" s="116" t="s">
        <v>16119</v>
      </c>
      <c r="E8291" s="130">
        <v>6.74</v>
      </c>
    </row>
    <row r="8292" spans="2:5" ht="50.1" customHeight="1">
      <c r="B8292" s="116">
        <v>34544</v>
      </c>
      <c r="C8292" s="116" t="s">
        <v>19829</v>
      </c>
      <c r="D8292" s="116" t="s">
        <v>16119</v>
      </c>
      <c r="E8292" s="130">
        <v>1509.28</v>
      </c>
    </row>
    <row r="8293" spans="2:5" ht="50.1" customHeight="1">
      <c r="B8293" s="116">
        <v>34729</v>
      </c>
      <c r="C8293" s="116" t="s">
        <v>19830</v>
      </c>
      <c r="D8293" s="116" t="s">
        <v>16119</v>
      </c>
      <c r="E8293" s="130">
        <v>1187.29</v>
      </c>
    </row>
    <row r="8294" spans="2:5" ht="50.1" customHeight="1">
      <c r="B8294" s="116">
        <v>34734</v>
      </c>
      <c r="C8294" s="116" t="s">
        <v>19831</v>
      </c>
      <c r="D8294" s="116" t="s">
        <v>16119</v>
      </c>
      <c r="E8294" s="130">
        <v>1838.3</v>
      </c>
    </row>
    <row r="8295" spans="2:5" ht="50.1" customHeight="1">
      <c r="B8295" s="116">
        <v>34738</v>
      </c>
      <c r="C8295" s="116" t="s">
        <v>19832</v>
      </c>
      <c r="D8295" s="116" t="s">
        <v>16119</v>
      </c>
      <c r="E8295" s="130">
        <v>4294.84</v>
      </c>
    </row>
    <row r="8296" spans="2:5" ht="50.1" customHeight="1">
      <c r="B8296" s="116">
        <v>2391</v>
      </c>
      <c r="C8296" s="116" t="s">
        <v>19833</v>
      </c>
      <c r="D8296" s="116" t="s">
        <v>16119</v>
      </c>
      <c r="E8296" s="130">
        <v>349.31</v>
      </c>
    </row>
    <row r="8297" spans="2:5" ht="50.1" customHeight="1">
      <c r="B8297" s="116">
        <v>2374</v>
      </c>
      <c r="C8297" s="116" t="s">
        <v>19834</v>
      </c>
      <c r="D8297" s="116" t="s">
        <v>16119</v>
      </c>
      <c r="E8297" s="130">
        <v>396.28</v>
      </c>
    </row>
    <row r="8298" spans="2:5" ht="50.1" customHeight="1">
      <c r="B8298" s="116">
        <v>2377</v>
      </c>
      <c r="C8298" s="116" t="s">
        <v>19835</v>
      </c>
      <c r="D8298" s="116" t="s">
        <v>16119</v>
      </c>
      <c r="E8298" s="130">
        <v>556.14</v>
      </c>
    </row>
    <row r="8299" spans="2:5" ht="50.1" customHeight="1">
      <c r="B8299" s="116">
        <v>2393</v>
      </c>
      <c r="C8299" s="116" t="s">
        <v>19836</v>
      </c>
      <c r="D8299" s="116" t="s">
        <v>16119</v>
      </c>
      <c r="E8299" s="130">
        <v>931.33</v>
      </c>
    </row>
    <row r="8300" spans="2:5" ht="50.1" customHeight="1">
      <c r="B8300" s="116">
        <v>34705</v>
      </c>
      <c r="C8300" s="116" t="s">
        <v>19837</v>
      </c>
      <c r="D8300" s="116" t="s">
        <v>16119</v>
      </c>
      <c r="E8300" s="130">
        <v>814.59</v>
      </c>
    </row>
    <row r="8301" spans="2:5" ht="50.1" customHeight="1">
      <c r="B8301" s="116">
        <v>34707</v>
      </c>
      <c r="C8301" s="116" t="s">
        <v>19838</v>
      </c>
      <c r="D8301" s="116" t="s">
        <v>16119</v>
      </c>
      <c r="E8301" s="130">
        <v>1509.44</v>
      </c>
    </row>
    <row r="8302" spans="2:5" ht="50.1" customHeight="1">
      <c r="B8302" s="116">
        <v>2378</v>
      </c>
      <c r="C8302" s="116" t="s">
        <v>19839</v>
      </c>
      <c r="D8302" s="116" t="s">
        <v>16119</v>
      </c>
      <c r="E8302" s="130">
        <v>1279.31</v>
      </c>
    </row>
    <row r="8303" spans="2:5" ht="50.1" customHeight="1">
      <c r="B8303" s="116">
        <v>2379</v>
      </c>
      <c r="C8303" s="116" t="s">
        <v>19840</v>
      </c>
      <c r="D8303" s="116" t="s">
        <v>16119</v>
      </c>
      <c r="E8303" s="130">
        <v>1279.31</v>
      </c>
    </row>
    <row r="8304" spans="2:5" ht="50.1" customHeight="1">
      <c r="B8304" s="116">
        <v>2376</v>
      </c>
      <c r="C8304" s="116" t="s">
        <v>19841</v>
      </c>
      <c r="D8304" s="116" t="s">
        <v>16119</v>
      </c>
      <c r="E8304" s="130">
        <v>2107.02</v>
      </c>
    </row>
    <row r="8305" spans="2:5" ht="50.1" customHeight="1">
      <c r="B8305" s="116">
        <v>2394</v>
      </c>
      <c r="C8305" s="116" t="s">
        <v>19842</v>
      </c>
      <c r="D8305" s="116" t="s">
        <v>16119</v>
      </c>
      <c r="E8305" s="130">
        <v>4504.42</v>
      </c>
    </row>
    <row r="8306" spans="2:5" ht="50.1" customHeight="1">
      <c r="B8306" s="116">
        <v>34686</v>
      </c>
      <c r="C8306" s="116" t="s">
        <v>19843</v>
      </c>
      <c r="D8306" s="116" t="s">
        <v>16119</v>
      </c>
      <c r="E8306" s="130">
        <v>13.52</v>
      </c>
    </row>
    <row r="8307" spans="2:5" ht="50.1" customHeight="1">
      <c r="B8307" s="116">
        <v>34616</v>
      </c>
      <c r="C8307" s="116" t="s">
        <v>19844</v>
      </c>
      <c r="D8307" s="116" t="s">
        <v>16119</v>
      </c>
      <c r="E8307" s="130">
        <v>52.27</v>
      </c>
    </row>
    <row r="8308" spans="2:5" ht="50.1" customHeight="1">
      <c r="B8308" s="116">
        <v>34623</v>
      </c>
      <c r="C8308" s="116" t="s">
        <v>19845</v>
      </c>
      <c r="D8308" s="116" t="s">
        <v>16119</v>
      </c>
      <c r="E8308" s="130">
        <v>51.47</v>
      </c>
    </row>
    <row r="8309" spans="2:5" ht="50.1" customHeight="1">
      <c r="B8309" s="116">
        <v>34628</v>
      </c>
      <c r="C8309" s="116" t="s">
        <v>19846</v>
      </c>
      <c r="D8309" s="116" t="s">
        <v>16119</v>
      </c>
      <c r="E8309" s="130">
        <v>73.72</v>
      </c>
    </row>
    <row r="8310" spans="2:5" ht="50.1" customHeight="1">
      <c r="B8310" s="116">
        <v>34653</v>
      </c>
      <c r="C8310" s="116" t="s">
        <v>19847</v>
      </c>
      <c r="D8310" s="116" t="s">
        <v>16119</v>
      </c>
      <c r="E8310" s="130">
        <v>9.1199999999999992</v>
      </c>
    </row>
    <row r="8311" spans="2:5" ht="50.1" customHeight="1">
      <c r="B8311" s="116">
        <v>34688</v>
      </c>
      <c r="C8311" s="116" t="s">
        <v>19848</v>
      </c>
      <c r="D8311" s="116" t="s">
        <v>16119</v>
      </c>
      <c r="E8311" s="130">
        <v>16.52</v>
      </c>
    </row>
    <row r="8312" spans="2:5" ht="50.1" customHeight="1">
      <c r="B8312" s="116">
        <v>34709</v>
      </c>
      <c r="C8312" s="116" t="s">
        <v>19849</v>
      </c>
      <c r="D8312" s="116" t="s">
        <v>16119</v>
      </c>
      <c r="E8312" s="130">
        <v>64.040000000000006</v>
      </c>
    </row>
    <row r="8313" spans="2:5" ht="50.1" customHeight="1">
      <c r="B8313" s="116">
        <v>34714</v>
      </c>
      <c r="C8313" s="116" t="s">
        <v>19850</v>
      </c>
      <c r="D8313" s="116" t="s">
        <v>16119</v>
      </c>
      <c r="E8313" s="130">
        <v>76.48</v>
      </c>
    </row>
    <row r="8314" spans="2:5" ht="50.1" customHeight="1">
      <c r="B8314" s="116">
        <v>2388</v>
      </c>
      <c r="C8314" s="116" t="s">
        <v>19851</v>
      </c>
      <c r="D8314" s="116" t="s">
        <v>16119</v>
      </c>
      <c r="E8314" s="130">
        <v>63.56</v>
      </c>
    </row>
    <row r="8315" spans="2:5" ht="50.1" customHeight="1">
      <c r="B8315" s="116">
        <v>34606</v>
      </c>
      <c r="C8315" s="116" t="s">
        <v>19852</v>
      </c>
      <c r="D8315" s="116" t="s">
        <v>16119</v>
      </c>
      <c r="E8315" s="130">
        <v>97.49</v>
      </c>
    </row>
    <row r="8316" spans="2:5" ht="50.1" customHeight="1">
      <c r="B8316" s="116">
        <v>34689</v>
      </c>
      <c r="C8316" s="116" t="s">
        <v>19853</v>
      </c>
      <c r="D8316" s="116" t="s">
        <v>16119</v>
      </c>
      <c r="E8316" s="130">
        <v>31.04</v>
      </c>
    </row>
    <row r="8317" spans="2:5" ht="50.1" customHeight="1">
      <c r="B8317" s="116">
        <v>2370</v>
      </c>
      <c r="C8317" s="116" t="s">
        <v>19854</v>
      </c>
      <c r="D8317" s="116" t="s">
        <v>16119</v>
      </c>
      <c r="E8317" s="130">
        <v>11.81</v>
      </c>
    </row>
    <row r="8318" spans="2:5" ht="50.1" customHeight="1">
      <c r="B8318" s="116">
        <v>2386</v>
      </c>
      <c r="C8318" s="116" t="s">
        <v>19855</v>
      </c>
      <c r="D8318" s="116" t="s">
        <v>16119</v>
      </c>
      <c r="E8318" s="131">
        <v>19.809999999999999</v>
      </c>
    </row>
    <row r="8319" spans="2:5" ht="50.1" customHeight="1">
      <c r="B8319" s="116">
        <v>2392</v>
      </c>
      <c r="C8319" s="116" t="s">
        <v>19856</v>
      </c>
      <c r="D8319" s="116" t="s">
        <v>16119</v>
      </c>
      <c r="E8319" s="130">
        <v>79.28</v>
      </c>
    </row>
    <row r="8320" spans="2:5" ht="50.1" customHeight="1">
      <c r="B8320" s="116">
        <v>2373</v>
      </c>
      <c r="C8320" s="116" t="s">
        <v>19857</v>
      </c>
      <c r="D8320" s="116" t="s">
        <v>16119</v>
      </c>
      <c r="E8320" s="131">
        <v>111.69</v>
      </c>
    </row>
    <row r="8321" spans="2:5" ht="50.1" customHeight="1">
      <c r="B8321" s="116">
        <v>39465</v>
      </c>
      <c r="C8321" s="116" t="s">
        <v>19858</v>
      </c>
      <c r="D8321" s="116" t="s">
        <v>16119</v>
      </c>
      <c r="E8321" s="131">
        <v>68.23</v>
      </c>
    </row>
    <row r="8322" spans="2:5" ht="50.1" customHeight="1">
      <c r="B8322" s="116">
        <v>39466</v>
      </c>
      <c r="C8322" s="116" t="s">
        <v>19859</v>
      </c>
      <c r="D8322" s="116" t="s">
        <v>16119</v>
      </c>
      <c r="E8322" s="131">
        <v>76.760000000000005</v>
      </c>
    </row>
    <row r="8323" spans="2:5" ht="50.1" customHeight="1">
      <c r="B8323" s="116">
        <v>39467</v>
      </c>
      <c r="C8323" s="116" t="s">
        <v>19860</v>
      </c>
      <c r="D8323" s="116" t="s">
        <v>16119</v>
      </c>
      <c r="E8323" s="131">
        <v>98.19</v>
      </c>
    </row>
    <row r="8324" spans="2:5" ht="50.1" customHeight="1">
      <c r="B8324" s="116">
        <v>39468</v>
      </c>
      <c r="C8324" s="116" t="s">
        <v>19861</v>
      </c>
      <c r="D8324" s="116" t="s">
        <v>16119</v>
      </c>
      <c r="E8324" s="131">
        <v>174.53</v>
      </c>
    </row>
    <row r="8325" spans="2:5" ht="50.1" customHeight="1">
      <c r="B8325" s="116">
        <v>39469</v>
      </c>
      <c r="C8325" s="116" t="s">
        <v>19862</v>
      </c>
      <c r="D8325" s="116" t="s">
        <v>16119</v>
      </c>
      <c r="E8325" s="131">
        <v>71.09</v>
      </c>
    </row>
    <row r="8326" spans="2:5" ht="50.1" customHeight="1">
      <c r="B8326" s="116">
        <v>39470</v>
      </c>
      <c r="C8326" s="116" t="s">
        <v>19863</v>
      </c>
      <c r="D8326" s="116" t="s">
        <v>16119</v>
      </c>
      <c r="E8326" s="130">
        <v>87.35</v>
      </c>
    </row>
    <row r="8327" spans="2:5" ht="50.1" customHeight="1">
      <c r="B8327" s="116">
        <v>39471</v>
      </c>
      <c r="C8327" s="116" t="s">
        <v>19864</v>
      </c>
      <c r="D8327" s="116" t="s">
        <v>16119</v>
      </c>
      <c r="E8327" s="131">
        <v>104.97</v>
      </c>
    </row>
    <row r="8328" spans="2:5" ht="50.1" customHeight="1">
      <c r="B8328" s="116">
        <v>39472</v>
      </c>
      <c r="C8328" s="116" t="s">
        <v>19865</v>
      </c>
      <c r="D8328" s="116" t="s">
        <v>16119</v>
      </c>
      <c r="E8328" s="131">
        <v>182.39</v>
      </c>
    </row>
    <row r="8329" spans="2:5" ht="50.1" customHeight="1">
      <c r="B8329" s="116">
        <v>39473</v>
      </c>
      <c r="C8329" s="116" t="s">
        <v>19866</v>
      </c>
      <c r="D8329" s="116" t="s">
        <v>16119</v>
      </c>
      <c r="E8329" s="130">
        <v>117.83</v>
      </c>
    </row>
    <row r="8330" spans="2:5" ht="50.1" customHeight="1">
      <c r="B8330" s="116">
        <v>39474</v>
      </c>
      <c r="C8330" s="116" t="s">
        <v>19867</v>
      </c>
      <c r="D8330" s="116" t="s">
        <v>16119</v>
      </c>
      <c r="E8330" s="130">
        <v>125.61</v>
      </c>
    </row>
    <row r="8331" spans="2:5" ht="50.1" customHeight="1">
      <c r="B8331" s="116">
        <v>39475</v>
      </c>
      <c r="C8331" s="116" t="s">
        <v>19868</v>
      </c>
      <c r="D8331" s="116" t="s">
        <v>16119</v>
      </c>
      <c r="E8331" s="130">
        <v>142.52000000000001</v>
      </c>
    </row>
    <row r="8332" spans="2:5" ht="50.1" customHeight="1">
      <c r="B8332" s="116">
        <v>39476</v>
      </c>
      <c r="C8332" s="116" t="s">
        <v>19869</v>
      </c>
      <c r="D8332" s="116" t="s">
        <v>16119</v>
      </c>
      <c r="E8332" s="130">
        <v>268.27999999999997</v>
      </c>
    </row>
    <row r="8333" spans="2:5" ht="50.1" customHeight="1">
      <c r="B8333" s="116">
        <v>39477</v>
      </c>
      <c r="C8333" s="116" t="s">
        <v>19870</v>
      </c>
      <c r="D8333" s="116" t="s">
        <v>16119</v>
      </c>
      <c r="E8333" s="130">
        <v>131.44999999999999</v>
      </c>
    </row>
    <row r="8334" spans="2:5" ht="50.1" customHeight="1">
      <c r="B8334" s="116">
        <v>39478</v>
      </c>
      <c r="C8334" s="116" t="s">
        <v>19871</v>
      </c>
      <c r="D8334" s="116" t="s">
        <v>16119</v>
      </c>
      <c r="E8334" s="130">
        <v>135.51</v>
      </c>
    </row>
    <row r="8335" spans="2:5" ht="50.1" customHeight="1">
      <c r="B8335" s="116">
        <v>39479</v>
      </c>
      <c r="C8335" s="116" t="s">
        <v>19872</v>
      </c>
      <c r="D8335" s="116" t="s">
        <v>16119</v>
      </c>
      <c r="E8335" s="130">
        <v>159.66999999999999</v>
      </c>
    </row>
    <row r="8336" spans="2:5" ht="50.1" customHeight="1">
      <c r="B8336" s="116">
        <v>39480</v>
      </c>
      <c r="C8336" s="116" t="s">
        <v>19873</v>
      </c>
      <c r="D8336" s="116" t="s">
        <v>16119</v>
      </c>
      <c r="E8336" s="130">
        <v>329.47</v>
      </c>
    </row>
    <row r="8337" spans="2:5" ht="50.1" customHeight="1">
      <c r="B8337" s="116">
        <v>39459</v>
      </c>
      <c r="C8337" s="116" t="s">
        <v>19874</v>
      </c>
      <c r="D8337" s="116" t="s">
        <v>16119</v>
      </c>
      <c r="E8337" s="130">
        <v>279.64</v>
      </c>
    </row>
    <row r="8338" spans="2:5" ht="50.1" customHeight="1">
      <c r="B8338" s="116">
        <v>39445</v>
      </c>
      <c r="C8338" s="116" t="s">
        <v>19875</v>
      </c>
      <c r="D8338" s="116" t="s">
        <v>16119</v>
      </c>
      <c r="E8338" s="130">
        <v>140.4</v>
      </c>
    </row>
    <row r="8339" spans="2:5" ht="50.1" customHeight="1">
      <c r="B8339" s="116">
        <v>39446</v>
      </c>
      <c r="C8339" s="116" t="s">
        <v>19876</v>
      </c>
      <c r="D8339" s="116" t="s">
        <v>16119</v>
      </c>
      <c r="E8339" s="130">
        <v>142.9</v>
      </c>
    </row>
    <row r="8340" spans="2:5" ht="50.1" customHeight="1">
      <c r="B8340" s="116">
        <v>39447</v>
      </c>
      <c r="C8340" s="116" t="s">
        <v>19877</v>
      </c>
      <c r="D8340" s="116" t="s">
        <v>16119</v>
      </c>
      <c r="E8340" s="130">
        <v>152.82</v>
      </c>
    </row>
    <row r="8341" spans="2:5" ht="50.1" customHeight="1">
      <c r="B8341" s="116">
        <v>39448</v>
      </c>
      <c r="C8341" s="116" t="s">
        <v>19878</v>
      </c>
      <c r="D8341" s="116" t="s">
        <v>16119</v>
      </c>
      <c r="E8341" s="130">
        <v>260.58</v>
      </c>
    </row>
    <row r="8342" spans="2:5" ht="50.1" customHeight="1">
      <c r="B8342" s="116">
        <v>39450</v>
      </c>
      <c r="C8342" s="116" t="s">
        <v>19879</v>
      </c>
      <c r="D8342" s="116" t="s">
        <v>16119</v>
      </c>
      <c r="E8342" s="130">
        <v>158.97999999999999</v>
      </c>
    </row>
    <row r="8343" spans="2:5" ht="50.1" customHeight="1">
      <c r="B8343" s="116">
        <v>39451</v>
      </c>
      <c r="C8343" s="116" t="s">
        <v>19880</v>
      </c>
      <c r="D8343" s="116" t="s">
        <v>16119</v>
      </c>
      <c r="E8343" s="130">
        <v>173.41</v>
      </c>
    </row>
    <row r="8344" spans="2:5" ht="50.1" customHeight="1">
      <c r="B8344" s="116">
        <v>39452</v>
      </c>
      <c r="C8344" s="116" t="s">
        <v>19881</v>
      </c>
      <c r="D8344" s="116" t="s">
        <v>16119</v>
      </c>
      <c r="E8344" s="130">
        <v>174.44</v>
      </c>
    </row>
    <row r="8345" spans="2:5" ht="50.1" customHeight="1">
      <c r="B8345" s="116">
        <v>39523</v>
      </c>
      <c r="C8345" s="116" t="s">
        <v>19882</v>
      </c>
      <c r="D8345" s="116" t="s">
        <v>16119</v>
      </c>
      <c r="E8345" s="130">
        <v>291.93</v>
      </c>
    </row>
    <row r="8346" spans="2:5" ht="50.1" customHeight="1">
      <c r="B8346" s="116">
        <v>39449</v>
      </c>
      <c r="C8346" s="116" t="s">
        <v>19883</v>
      </c>
      <c r="D8346" s="116" t="s">
        <v>16119</v>
      </c>
      <c r="E8346" s="130">
        <v>323.29000000000002</v>
      </c>
    </row>
    <row r="8347" spans="2:5" ht="50.1" customHeight="1">
      <c r="B8347" s="116">
        <v>39455</v>
      </c>
      <c r="C8347" s="116" t="s">
        <v>19884</v>
      </c>
      <c r="D8347" s="116" t="s">
        <v>16119</v>
      </c>
      <c r="E8347" s="130">
        <v>159.97</v>
      </c>
    </row>
    <row r="8348" spans="2:5" ht="50.1" customHeight="1">
      <c r="B8348" s="116">
        <v>39456</v>
      </c>
      <c r="C8348" s="116" t="s">
        <v>19885</v>
      </c>
      <c r="D8348" s="116" t="s">
        <v>16119</v>
      </c>
      <c r="E8348" s="130">
        <v>160.09</v>
      </c>
    </row>
    <row r="8349" spans="2:5" ht="50.1" customHeight="1">
      <c r="B8349" s="116">
        <v>39457</v>
      </c>
      <c r="C8349" s="116" t="s">
        <v>19886</v>
      </c>
      <c r="D8349" s="116" t="s">
        <v>16119</v>
      </c>
      <c r="E8349" s="130">
        <v>174.52</v>
      </c>
    </row>
    <row r="8350" spans="2:5" ht="50.1" customHeight="1">
      <c r="B8350" s="116">
        <v>39458</v>
      </c>
      <c r="C8350" s="116" t="s">
        <v>19887</v>
      </c>
      <c r="D8350" s="116" t="s">
        <v>16119</v>
      </c>
      <c r="E8350" s="130">
        <v>325.67</v>
      </c>
    </row>
    <row r="8351" spans="2:5" ht="50.1" customHeight="1">
      <c r="B8351" s="116">
        <v>39464</v>
      </c>
      <c r="C8351" s="116" t="s">
        <v>19888</v>
      </c>
      <c r="D8351" s="116" t="s">
        <v>16119</v>
      </c>
      <c r="E8351" s="130">
        <v>523.70000000000005</v>
      </c>
    </row>
    <row r="8352" spans="2:5" ht="50.1" customHeight="1">
      <c r="B8352" s="116">
        <v>39460</v>
      </c>
      <c r="C8352" s="116" t="s">
        <v>19889</v>
      </c>
      <c r="D8352" s="116" t="s">
        <v>16119</v>
      </c>
      <c r="E8352" s="130">
        <v>198.63</v>
      </c>
    </row>
    <row r="8353" spans="2:5" ht="50.1" customHeight="1">
      <c r="B8353" s="116">
        <v>39461</v>
      </c>
      <c r="C8353" s="116" t="s">
        <v>19890</v>
      </c>
      <c r="D8353" s="116" t="s">
        <v>16119</v>
      </c>
      <c r="E8353" s="130">
        <v>232.74</v>
      </c>
    </row>
    <row r="8354" spans="2:5" ht="50.1" customHeight="1">
      <c r="B8354" s="116">
        <v>39462</v>
      </c>
      <c r="C8354" s="116" t="s">
        <v>19891</v>
      </c>
      <c r="D8354" s="116" t="s">
        <v>16119</v>
      </c>
      <c r="E8354" s="130">
        <v>224.31</v>
      </c>
    </row>
    <row r="8355" spans="2:5" ht="50.1" customHeight="1">
      <c r="B8355" s="116">
        <v>39463</v>
      </c>
      <c r="C8355" s="116" t="s">
        <v>19892</v>
      </c>
      <c r="D8355" s="116" t="s">
        <v>16119</v>
      </c>
      <c r="E8355" s="130">
        <v>519.64</v>
      </c>
    </row>
    <row r="8356" spans="2:5" ht="50.1" customHeight="1">
      <c r="B8356" s="116">
        <v>26039</v>
      </c>
      <c r="C8356" s="116" t="s">
        <v>19893</v>
      </c>
      <c r="D8356" s="116" t="s">
        <v>16119</v>
      </c>
      <c r="E8356" s="130">
        <v>249588.52</v>
      </c>
    </row>
    <row r="8357" spans="2:5" ht="50.1" customHeight="1">
      <c r="B8357" s="116">
        <v>2401</v>
      </c>
      <c r="C8357" s="116" t="s">
        <v>19894</v>
      </c>
      <c r="D8357" s="116" t="s">
        <v>16119</v>
      </c>
      <c r="E8357" s="130">
        <v>57408.12</v>
      </c>
    </row>
    <row r="8358" spans="2:5" ht="50.1" customHeight="1">
      <c r="B8358" s="116">
        <v>38870</v>
      </c>
      <c r="C8358" s="116" t="s">
        <v>19895</v>
      </c>
      <c r="D8358" s="116" t="s">
        <v>16119</v>
      </c>
      <c r="E8358" s="130">
        <v>32.61</v>
      </c>
    </row>
    <row r="8359" spans="2:5" ht="50.1" customHeight="1">
      <c r="B8359" s="116">
        <v>38869</v>
      </c>
      <c r="C8359" s="116" t="s">
        <v>19896</v>
      </c>
      <c r="D8359" s="116" t="s">
        <v>16119</v>
      </c>
      <c r="E8359" s="130">
        <v>28.77</v>
      </c>
    </row>
    <row r="8360" spans="2:5" ht="50.1" customHeight="1">
      <c r="B8360" s="116">
        <v>38872</v>
      </c>
      <c r="C8360" s="116" t="s">
        <v>19897</v>
      </c>
      <c r="D8360" s="116" t="s">
        <v>16119</v>
      </c>
      <c r="E8360" s="130">
        <v>44.55</v>
      </c>
    </row>
    <row r="8361" spans="2:5" ht="50.1" customHeight="1">
      <c r="B8361" s="116">
        <v>38871</v>
      </c>
      <c r="C8361" s="116" t="s">
        <v>19898</v>
      </c>
      <c r="D8361" s="116" t="s">
        <v>16119</v>
      </c>
      <c r="E8361" s="130">
        <v>35.840000000000003</v>
      </c>
    </row>
    <row r="8362" spans="2:5" ht="50.1" customHeight="1">
      <c r="B8362" s="116">
        <v>39283</v>
      </c>
      <c r="C8362" s="116" t="s">
        <v>19899</v>
      </c>
      <c r="D8362" s="116" t="s">
        <v>16119</v>
      </c>
      <c r="E8362" s="130">
        <v>111.62</v>
      </c>
    </row>
    <row r="8363" spans="2:5" ht="50.1" customHeight="1">
      <c r="B8363" s="116">
        <v>39284</v>
      </c>
      <c r="C8363" s="116" t="s">
        <v>19900</v>
      </c>
      <c r="D8363" s="116" t="s">
        <v>16119</v>
      </c>
      <c r="E8363" s="130">
        <v>120.96</v>
      </c>
    </row>
    <row r="8364" spans="2:5" ht="50.1" customHeight="1">
      <c r="B8364" s="116">
        <v>39285</v>
      </c>
      <c r="C8364" s="116" t="s">
        <v>19901</v>
      </c>
      <c r="D8364" s="116" t="s">
        <v>16119</v>
      </c>
      <c r="E8364" s="130">
        <v>122.71</v>
      </c>
    </row>
    <row r="8365" spans="2:5" ht="50.1" customHeight="1">
      <c r="B8365" s="116">
        <v>39286</v>
      </c>
      <c r="C8365" s="116" t="s">
        <v>19902</v>
      </c>
      <c r="D8365" s="116" t="s">
        <v>16119</v>
      </c>
      <c r="E8365" s="130">
        <v>120.03</v>
      </c>
    </row>
    <row r="8366" spans="2:5" ht="50.1" customHeight="1">
      <c r="B8366" s="116">
        <v>39287</v>
      </c>
      <c r="C8366" s="116" t="s">
        <v>19903</v>
      </c>
      <c r="D8366" s="116" t="s">
        <v>16119</v>
      </c>
      <c r="E8366" s="130">
        <v>140.94</v>
      </c>
    </row>
    <row r="8367" spans="2:5" ht="50.1" customHeight="1">
      <c r="B8367" s="116">
        <v>39288</v>
      </c>
      <c r="C8367" s="116" t="s">
        <v>19904</v>
      </c>
      <c r="D8367" s="116" t="s">
        <v>16119</v>
      </c>
      <c r="E8367" s="130">
        <v>150.41999999999999</v>
      </c>
    </row>
    <row r="8368" spans="2:5" ht="50.1" customHeight="1">
      <c r="B8368" s="116">
        <v>2414</v>
      </c>
      <c r="C8368" s="116" t="s">
        <v>19905</v>
      </c>
      <c r="D8368" s="116" t="s">
        <v>16117</v>
      </c>
      <c r="E8368" s="130">
        <v>88.18</v>
      </c>
    </row>
    <row r="8369" spans="2:5" ht="50.1" customHeight="1">
      <c r="B8369" s="116">
        <v>2413</v>
      </c>
      <c r="C8369" s="116" t="s">
        <v>19906</v>
      </c>
      <c r="D8369" s="116" t="s">
        <v>16117</v>
      </c>
      <c r="E8369" s="130">
        <v>84.83</v>
      </c>
    </row>
    <row r="8370" spans="2:5" ht="50.1" customHeight="1">
      <c r="B8370" s="116">
        <v>2405</v>
      </c>
      <c r="C8370" s="116" t="s">
        <v>19907</v>
      </c>
      <c r="D8370" s="116" t="s">
        <v>16117</v>
      </c>
      <c r="E8370" s="130">
        <v>98.74</v>
      </c>
    </row>
    <row r="8371" spans="2:5" ht="50.1" customHeight="1">
      <c r="B8371" s="116">
        <v>13361</v>
      </c>
      <c r="C8371" s="116" t="s">
        <v>19908</v>
      </c>
      <c r="D8371" s="116" t="s">
        <v>16117</v>
      </c>
      <c r="E8371" s="130">
        <v>82.6</v>
      </c>
    </row>
    <row r="8372" spans="2:5" ht="50.1" customHeight="1">
      <c r="B8372" s="116">
        <v>11987</v>
      </c>
      <c r="C8372" s="116" t="s">
        <v>19909</v>
      </c>
      <c r="D8372" s="116" t="s">
        <v>16117</v>
      </c>
      <c r="E8372" s="130">
        <v>221.02</v>
      </c>
    </row>
    <row r="8373" spans="2:5" ht="50.1" customHeight="1">
      <c r="B8373" s="116">
        <v>2416</v>
      </c>
      <c r="C8373" s="116" t="s">
        <v>19910</v>
      </c>
      <c r="D8373" s="116" t="s">
        <v>16117</v>
      </c>
      <c r="E8373" s="130">
        <v>97.78</v>
      </c>
    </row>
    <row r="8374" spans="2:5" ht="50.1" customHeight="1">
      <c r="B8374" s="116">
        <v>2412</v>
      </c>
      <c r="C8374" s="116" t="s">
        <v>19911</v>
      </c>
      <c r="D8374" s="116" t="s">
        <v>16117</v>
      </c>
      <c r="E8374" s="130">
        <v>94.43</v>
      </c>
    </row>
    <row r="8375" spans="2:5" ht="50.1" customHeight="1">
      <c r="B8375" s="116">
        <v>2411</v>
      </c>
      <c r="C8375" s="116" t="s">
        <v>19912</v>
      </c>
      <c r="D8375" s="116" t="s">
        <v>16117</v>
      </c>
      <c r="E8375" s="130">
        <v>82.6</v>
      </c>
    </row>
    <row r="8376" spans="2:5" ht="50.1" customHeight="1">
      <c r="B8376" s="116">
        <v>2406</v>
      </c>
      <c r="C8376" s="116" t="s">
        <v>19913</v>
      </c>
      <c r="D8376" s="116" t="s">
        <v>16117</v>
      </c>
      <c r="E8376" s="130">
        <v>80.37</v>
      </c>
    </row>
    <row r="8377" spans="2:5" ht="50.1" customHeight="1">
      <c r="B8377" s="116">
        <v>10571</v>
      </c>
      <c r="C8377" s="116" t="s">
        <v>19914</v>
      </c>
      <c r="D8377" s="116" t="s">
        <v>16117</v>
      </c>
      <c r="E8377" s="130">
        <v>196.46</v>
      </c>
    </row>
    <row r="8378" spans="2:5" ht="50.1" customHeight="1">
      <c r="B8378" s="116">
        <v>11985</v>
      </c>
      <c r="C8378" s="116" t="s">
        <v>19915</v>
      </c>
      <c r="D8378" s="116" t="s">
        <v>16117</v>
      </c>
      <c r="E8378" s="130">
        <v>189.76</v>
      </c>
    </row>
    <row r="8379" spans="2:5" ht="50.1" customHeight="1">
      <c r="B8379" s="116">
        <v>2410</v>
      </c>
      <c r="C8379" s="116" t="s">
        <v>19916</v>
      </c>
      <c r="D8379" s="116" t="s">
        <v>16117</v>
      </c>
      <c r="E8379" s="130">
        <v>83.72</v>
      </c>
    </row>
    <row r="8380" spans="2:5" ht="50.1" customHeight="1">
      <c r="B8380" s="116">
        <v>2417</v>
      </c>
      <c r="C8380" s="116" t="s">
        <v>19917</v>
      </c>
      <c r="D8380" s="116" t="s">
        <v>16117</v>
      </c>
      <c r="E8380" s="130">
        <v>89.3</v>
      </c>
    </row>
    <row r="8381" spans="2:5" ht="50.1" customHeight="1">
      <c r="B8381" s="116">
        <v>2415</v>
      </c>
      <c r="C8381" s="116" t="s">
        <v>19918</v>
      </c>
      <c r="D8381" s="116" t="s">
        <v>16117</v>
      </c>
      <c r="E8381" s="130">
        <v>71.44</v>
      </c>
    </row>
    <row r="8382" spans="2:5" ht="50.1" customHeight="1">
      <c r="B8382" s="116">
        <v>13360</v>
      </c>
      <c r="C8382" s="116" t="s">
        <v>19919</v>
      </c>
      <c r="D8382" s="116" t="s">
        <v>16117</v>
      </c>
      <c r="E8382" s="130">
        <v>71.44</v>
      </c>
    </row>
    <row r="8383" spans="2:5" ht="50.1" customHeight="1">
      <c r="B8383" s="116">
        <v>11983</v>
      </c>
      <c r="C8383" s="116" t="s">
        <v>19920</v>
      </c>
      <c r="D8383" s="116" t="s">
        <v>16117</v>
      </c>
      <c r="E8383" s="130">
        <v>174.14</v>
      </c>
    </row>
    <row r="8384" spans="2:5" ht="50.1" customHeight="1">
      <c r="B8384" s="116">
        <v>11986</v>
      </c>
      <c r="C8384" s="116" t="s">
        <v>19921</v>
      </c>
      <c r="D8384" s="116" t="s">
        <v>16117</v>
      </c>
      <c r="E8384" s="130">
        <v>212.09</v>
      </c>
    </row>
    <row r="8385" spans="2:5" ht="50.1" customHeight="1">
      <c r="B8385" s="116">
        <v>25976</v>
      </c>
      <c r="C8385" s="116" t="s">
        <v>19922</v>
      </c>
      <c r="D8385" s="116" t="s">
        <v>16117</v>
      </c>
      <c r="E8385" s="130">
        <v>483.48</v>
      </c>
    </row>
    <row r="8386" spans="2:5" ht="50.1" customHeight="1">
      <c r="B8386" s="116">
        <v>10629</v>
      </c>
      <c r="C8386" s="116" t="s">
        <v>19923</v>
      </c>
      <c r="D8386" s="116" t="s">
        <v>16117</v>
      </c>
      <c r="E8386" s="130">
        <v>403.93</v>
      </c>
    </row>
    <row r="8387" spans="2:5" ht="50.1" customHeight="1">
      <c r="B8387" s="116">
        <v>10698</v>
      </c>
      <c r="C8387" s="116" t="s">
        <v>19924</v>
      </c>
      <c r="D8387" s="116" t="s">
        <v>16117</v>
      </c>
      <c r="E8387" s="130">
        <v>97.56</v>
      </c>
    </row>
    <row r="8388" spans="2:5" ht="50.1" customHeight="1">
      <c r="B8388" s="116">
        <v>40521</v>
      </c>
      <c r="C8388" s="116" t="s">
        <v>19925</v>
      </c>
      <c r="D8388" s="116" t="s">
        <v>16119</v>
      </c>
      <c r="E8388" s="130">
        <v>68198.820000000007</v>
      </c>
    </row>
    <row r="8389" spans="2:5" ht="50.1" customHeight="1">
      <c r="B8389" s="116">
        <v>2432</v>
      </c>
      <c r="C8389" s="116" t="s">
        <v>19926</v>
      </c>
      <c r="D8389" s="116" t="s">
        <v>16119</v>
      </c>
      <c r="E8389" s="130">
        <v>26.43</v>
      </c>
    </row>
    <row r="8390" spans="2:5" ht="50.1" customHeight="1">
      <c r="B8390" s="116">
        <v>2418</v>
      </c>
      <c r="C8390" s="116" t="s">
        <v>19927</v>
      </c>
      <c r="D8390" s="116" t="s">
        <v>16119</v>
      </c>
      <c r="E8390" s="130">
        <v>12.26</v>
      </c>
    </row>
    <row r="8391" spans="2:5" ht="50.1" customHeight="1">
      <c r="B8391" s="116">
        <v>2433</v>
      </c>
      <c r="C8391" s="116" t="s">
        <v>19928</v>
      </c>
      <c r="D8391" s="116" t="s">
        <v>16119</v>
      </c>
      <c r="E8391" s="130">
        <v>8.9499999999999993</v>
      </c>
    </row>
    <row r="8392" spans="2:5" ht="50.1" customHeight="1">
      <c r="B8392" s="116">
        <v>2420</v>
      </c>
      <c r="C8392" s="116" t="s">
        <v>19929</v>
      </c>
      <c r="D8392" s="116" t="s">
        <v>16119</v>
      </c>
      <c r="E8392" s="130">
        <v>15.37</v>
      </c>
    </row>
    <row r="8393" spans="2:5" ht="50.1" customHeight="1">
      <c r="B8393" s="116">
        <v>2421</v>
      </c>
      <c r="C8393" s="116" t="s">
        <v>19930</v>
      </c>
      <c r="D8393" s="116" t="s">
        <v>16119</v>
      </c>
      <c r="E8393" s="130">
        <v>33.549999999999997</v>
      </c>
    </row>
    <row r="8394" spans="2:5" ht="50.1" customHeight="1">
      <c r="B8394" s="116">
        <v>11447</v>
      </c>
      <c r="C8394" s="116" t="s">
        <v>19931</v>
      </c>
      <c r="D8394" s="116" t="s">
        <v>16119</v>
      </c>
      <c r="E8394" s="130">
        <v>30.39</v>
      </c>
    </row>
    <row r="8395" spans="2:5" ht="50.1" customHeight="1">
      <c r="B8395" s="116">
        <v>2429</v>
      </c>
      <c r="C8395" s="116" t="s">
        <v>19932</v>
      </c>
      <c r="D8395" s="116" t="s">
        <v>16119</v>
      </c>
      <c r="E8395" s="130">
        <v>76.91</v>
      </c>
    </row>
    <row r="8396" spans="2:5" ht="50.1" customHeight="1">
      <c r="B8396" s="116">
        <v>11449</v>
      </c>
      <c r="C8396" s="116" t="s">
        <v>19933</v>
      </c>
      <c r="D8396" s="116" t="s">
        <v>16119</v>
      </c>
      <c r="E8396" s="130">
        <v>82.85</v>
      </c>
    </row>
    <row r="8397" spans="2:5" ht="50.1" customHeight="1">
      <c r="B8397" s="116">
        <v>11451</v>
      </c>
      <c r="C8397" s="116" t="s">
        <v>19934</v>
      </c>
      <c r="D8397" s="116" t="s">
        <v>16119</v>
      </c>
      <c r="E8397" s="130">
        <v>81.47</v>
      </c>
    </row>
    <row r="8398" spans="2:5" ht="50.1" customHeight="1">
      <c r="B8398" s="116">
        <v>11116</v>
      </c>
      <c r="C8398" s="116" t="s">
        <v>19935</v>
      </c>
      <c r="D8398" s="116" t="s">
        <v>16119</v>
      </c>
      <c r="E8398" s="130">
        <v>444.59</v>
      </c>
    </row>
    <row r="8399" spans="2:5" ht="50.1" customHeight="1">
      <c r="B8399" s="116">
        <v>38411</v>
      </c>
      <c r="C8399" s="116" t="s">
        <v>19936</v>
      </c>
      <c r="D8399" s="116" t="s">
        <v>16119</v>
      </c>
      <c r="E8399" s="130">
        <v>1109.55</v>
      </c>
    </row>
    <row r="8400" spans="2:5" ht="50.1" customHeight="1">
      <c r="B8400" s="116">
        <v>1370</v>
      </c>
      <c r="C8400" s="116" t="s">
        <v>19937</v>
      </c>
      <c r="D8400" s="116" t="s">
        <v>16119</v>
      </c>
      <c r="E8400" s="130">
        <v>75.44</v>
      </c>
    </row>
    <row r="8401" spans="2:5" ht="50.1" customHeight="1">
      <c r="B8401" s="116">
        <v>38189</v>
      </c>
      <c r="C8401" s="116" t="s">
        <v>19938</v>
      </c>
      <c r="D8401" s="116" t="s">
        <v>16119</v>
      </c>
      <c r="E8401" s="130">
        <v>135.99</v>
      </c>
    </row>
    <row r="8402" spans="2:5" ht="50.1" customHeight="1">
      <c r="B8402" s="116">
        <v>38190</v>
      </c>
      <c r="C8402" s="116" t="s">
        <v>19939</v>
      </c>
      <c r="D8402" s="116" t="s">
        <v>16119</v>
      </c>
      <c r="E8402" s="130">
        <v>305.8</v>
      </c>
    </row>
    <row r="8403" spans="2:5" ht="50.1" customHeight="1">
      <c r="B8403" s="116">
        <v>36516</v>
      </c>
      <c r="C8403" s="116" t="s">
        <v>19940</v>
      </c>
      <c r="D8403" s="116" t="s">
        <v>16119</v>
      </c>
      <c r="E8403" s="130">
        <v>74717.27</v>
      </c>
    </row>
    <row r="8404" spans="2:5" ht="50.1" customHeight="1">
      <c r="B8404" s="116">
        <v>34777</v>
      </c>
      <c r="C8404" s="116" t="s">
        <v>19941</v>
      </c>
      <c r="D8404" s="116" t="s">
        <v>16119</v>
      </c>
      <c r="E8404" s="130">
        <v>1.28</v>
      </c>
    </row>
    <row r="8405" spans="2:5" ht="50.1" customHeight="1">
      <c r="B8405" s="116">
        <v>7273</v>
      </c>
      <c r="C8405" s="116" t="s">
        <v>19942</v>
      </c>
      <c r="D8405" s="116" t="s">
        <v>16119</v>
      </c>
      <c r="E8405" s="130">
        <v>2.11</v>
      </c>
    </row>
    <row r="8406" spans="2:5" ht="50.1" customHeight="1">
      <c r="B8406" s="116">
        <v>7272</v>
      </c>
      <c r="C8406" s="116" t="s">
        <v>19943</v>
      </c>
      <c r="D8406" s="116" t="s">
        <v>16119</v>
      </c>
      <c r="E8406" s="130">
        <v>2.94</v>
      </c>
    </row>
    <row r="8407" spans="2:5" ht="50.1" customHeight="1">
      <c r="B8407" s="116">
        <v>10605</v>
      </c>
      <c r="C8407" s="116" t="s">
        <v>19944</v>
      </c>
      <c r="D8407" s="116" t="s">
        <v>16119</v>
      </c>
      <c r="E8407" s="130">
        <v>1.59</v>
      </c>
    </row>
    <row r="8408" spans="2:5" ht="50.1" customHeight="1">
      <c r="B8408" s="116">
        <v>10604</v>
      </c>
      <c r="C8408" s="116" t="s">
        <v>19945</v>
      </c>
      <c r="D8408" s="116" t="s">
        <v>16119</v>
      </c>
      <c r="E8408" s="130">
        <v>3.17</v>
      </c>
    </row>
    <row r="8409" spans="2:5" ht="50.1" customHeight="1">
      <c r="B8409" s="116">
        <v>672</v>
      </c>
      <c r="C8409" s="116" t="s">
        <v>19946</v>
      </c>
      <c r="D8409" s="116" t="s">
        <v>16119</v>
      </c>
      <c r="E8409" s="130">
        <v>3.2</v>
      </c>
    </row>
    <row r="8410" spans="2:5" ht="50.1" customHeight="1">
      <c r="B8410" s="116">
        <v>668</v>
      </c>
      <c r="C8410" s="116" t="s">
        <v>19947</v>
      </c>
      <c r="D8410" s="116" t="s">
        <v>16119</v>
      </c>
      <c r="E8410" s="130">
        <v>5.04</v>
      </c>
    </row>
    <row r="8411" spans="2:5" ht="50.1" customHeight="1">
      <c r="B8411" s="116">
        <v>10578</v>
      </c>
      <c r="C8411" s="116" t="s">
        <v>19948</v>
      </c>
      <c r="D8411" s="116" t="s">
        <v>16119</v>
      </c>
      <c r="E8411" s="130">
        <v>8.7899999999999991</v>
      </c>
    </row>
    <row r="8412" spans="2:5" ht="50.1" customHeight="1">
      <c r="B8412" s="116">
        <v>666</v>
      </c>
      <c r="C8412" s="116" t="s">
        <v>19949</v>
      </c>
      <c r="D8412" s="116" t="s">
        <v>16119</v>
      </c>
      <c r="E8412" s="130">
        <v>8.7200000000000006</v>
      </c>
    </row>
    <row r="8413" spans="2:5" ht="50.1" customHeight="1">
      <c r="B8413" s="116">
        <v>665</v>
      </c>
      <c r="C8413" s="116" t="s">
        <v>19950</v>
      </c>
      <c r="D8413" s="116" t="s">
        <v>16119</v>
      </c>
      <c r="E8413" s="130">
        <v>16.350000000000001</v>
      </c>
    </row>
    <row r="8414" spans="2:5" ht="50.1" customHeight="1">
      <c r="B8414" s="116">
        <v>10577</v>
      </c>
      <c r="C8414" s="116" t="s">
        <v>19951</v>
      </c>
      <c r="D8414" s="116" t="s">
        <v>16119</v>
      </c>
      <c r="E8414" s="130">
        <v>12.8</v>
      </c>
    </row>
    <row r="8415" spans="2:5" ht="50.1" customHeight="1">
      <c r="B8415" s="116">
        <v>10583</v>
      </c>
      <c r="C8415" s="116" t="s">
        <v>19952</v>
      </c>
      <c r="D8415" s="116" t="s">
        <v>16119</v>
      </c>
      <c r="E8415" s="130">
        <v>7.17</v>
      </c>
    </row>
    <row r="8416" spans="2:5" ht="50.1" customHeight="1">
      <c r="B8416" s="116">
        <v>10579</v>
      </c>
      <c r="C8416" s="116" t="s">
        <v>19953</v>
      </c>
      <c r="D8416" s="116" t="s">
        <v>16119</v>
      </c>
      <c r="E8416" s="130">
        <v>11.7</v>
      </c>
    </row>
    <row r="8417" spans="2:5" ht="50.1" customHeight="1">
      <c r="B8417" s="116">
        <v>10582</v>
      </c>
      <c r="C8417" s="116" t="s">
        <v>19954</v>
      </c>
      <c r="D8417" s="116" t="s">
        <v>16119</v>
      </c>
      <c r="E8417" s="130">
        <v>4.09</v>
      </c>
    </row>
    <row r="8418" spans="2:5" ht="50.1" customHeight="1">
      <c r="B8418" s="116">
        <v>2436</v>
      </c>
      <c r="C8418" s="116" t="s">
        <v>19955</v>
      </c>
      <c r="D8418" s="116" t="s">
        <v>16118</v>
      </c>
      <c r="E8418" s="130">
        <v>14.51</v>
      </c>
    </row>
    <row r="8419" spans="2:5" ht="50.1" customHeight="1">
      <c r="B8419" s="116">
        <v>40918</v>
      </c>
      <c r="C8419" s="116" t="s">
        <v>19956</v>
      </c>
      <c r="D8419" s="116" t="s">
        <v>16124</v>
      </c>
      <c r="E8419" s="130">
        <v>2568.4899999999998</v>
      </c>
    </row>
    <row r="8420" spans="2:5" ht="50.1" customHeight="1">
      <c r="B8420" s="116">
        <v>2439</v>
      </c>
      <c r="C8420" s="116" t="s">
        <v>19957</v>
      </c>
      <c r="D8420" s="116" t="s">
        <v>16118</v>
      </c>
      <c r="E8420" s="130">
        <v>14.61</v>
      </c>
    </row>
    <row r="8421" spans="2:5" ht="50.1" customHeight="1">
      <c r="B8421" s="116">
        <v>40923</v>
      </c>
      <c r="C8421" s="116" t="s">
        <v>19958</v>
      </c>
      <c r="D8421" s="116" t="s">
        <v>16124</v>
      </c>
      <c r="E8421" s="130">
        <v>2585.91</v>
      </c>
    </row>
    <row r="8422" spans="2:5" ht="50.1" customHeight="1">
      <c r="B8422" s="116">
        <v>10998</v>
      </c>
      <c r="C8422" s="116" t="s">
        <v>19959</v>
      </c>
      <c r="D8422" s="116" t="s">
        <v>16121</v>
      </c>
      <c r="E8422" s="130">
        <v>27.25</v>
      </c>
    </row>
    <row r="8423" spans="2:5" ht="50.1" customHeight="1">
      <c r="B8423" s="116">
        <v>11002</v>
      </c>
      <c r="C8423" s="116" t="s">
        <v>19960</v>
      </c>
      <c r="D8423" s="116" t="s">
        <v>16121</v>
      </c>
      <c r="E8423" s="130">
        <v>24.96</v>
      </c>
    </row>
    <row r="8424" spans="2:5" ht="50.1" customHeight="1">
      <c r="B8424" s="116">
        <v>10999</v>
      </c>
      <c r="C8424" s="116" t="s">
        <v>19961</v>
      </c>
      <c r="D8424" s="116" t="s">
        <v>16121</v>
      </c>
      <c r="E8424" s="130">
        <v>23.99</v>
      </c>
    </row>
    <row r="8425" spans="2:5" ht="50.1" customHeight="1">
      <c r="B8425" s="116">
        <v>10997</v>
      </c>
      <c r="C8425" s="116" t="s">
        <v>19962</v>
      </c>
      <c r="D8425" s="116" t="s">
        <v>16121</v>
      </c>
      <c r="E8425" s="130">
        <v>26</v>
      </c>
    </row>
    <row r="8426" spans="2:5" ht="50.1" customHeight="1">
      <c r="B8426" s="116">
        <v>2685</v>
      </c>
      <c r="C8426" s="116" t="s">
        <v>19963</v>
      </c>
      <c r="D8426" s="116" t="s">
        <v>16120</v>
      </c>
      <c r="E8426" s="130">
        <v>3.6</v>
      </c>
    </row>
    <row r="8427" spans="2:5" ht="50.1" customHeight="1">
      <c r="B8427" s="116">
        <v>2680</v>
      </c>
      <c r="C8427" s="116" t="s">
        <v>19964</v>
      </c>
      <c r="D8427" s="116" t="s">
        <v>16120</v>
      </c>
      <c r="E8427" s="130">
        <v>5.26</v>
      </c>
    </row>
    <row r="8428" spans="2:5" ht="50.1" customHeight="1">
      <c r="B8428" s="116">
        <v>2684</v>
      </c>
      <c r="C8428" s="116" t="s">
        <v>19965</v>
      </c>
      <c r="D8428" s="116" t="s">
        <v>16120</v>
      </c>
      <c r="E8428" s="130">
        <v>4.79</v>
      </c>
    </row>
    <row r="8429" spans="2:5" ht="50.1" customHeight="1">
      <c r="B8429" s="116">
        <v>2673</v>
      </c>
      <c r="C8429" s="116" t="s">
        <v>19966</v>
      </c>
      <c r="D8429" s="116" t="s">
        <v>16120</v>
      </c>
      <c r="E8429" s="130">
        <v>1.85</v>
      </c>
    </row>
    <row r="8430" spans="2:5" ht="50.1" customHeight="1">
      <c r="B8430" s="116">
        <v>2681</v>
      </c>
      <c r="C8430" s="116" t="s">
        <v>19967</v>
      </c>
      <c r="D8430" s="116" t="s">
        <v>16120</v>
      </c>
      <c r="E8430" s="130">
        <v>8.61</v>
      </c>
    </row>
    <row r="8431" spans="2:5" ht="50.1" customHeight="1">
      <c r="B8431" s="116">
        <v>2682</v>
      </c>
      <c r="C8431" s="116" t="s">
        <v>19968</v>
      </c>
      <c r="D8431" s="116" t="s">
        <v>16120</v>
      </c>
      <c r="E8431" s="130">
        <v>12.56</v>
      </c>
    </row>
    <row r="8432" spans="2:5" ht="50.1" customHeight="1">
      <c r="B8432" s="116">
        <v>2686</v>
      </c>
      <c r="C8432" s="116" t="s">
        <v>19969</v>
      </c>
      <c r="D8432" s="116" t="s">
        <v>16120</v>
      </c>
      <c r="E8432" s="130">
        <v>15.75</v>
      </c>
    </row>
    <row r="8433" spans="2:5" ht="50.1" customHeight="1">
      <c r="B8433" s="116">
        <v>2674</v>
      </c>
      <c r="C8433" s="116" t="s">
        <v>19970</v>
      </c>
      <c r="D8433" s="116" t="s">
        <v>16120</v>
      </c>
      <c r="E8433" s="130">
        <v>2.2999999999999998</v>
      </c>
    </row>
    <row r="8434" spans="2:5" ht="50.1" customHeight="1">
      <c r="B8434" s="116">
        <v>2683</v>
      </c>
      <c r="C8434" s="116" t="s">
        <v>19971</v>
      </c>
      <c r="D8434" s="116" t="s">
        <v>16120</v>
      </c>
      <c r="E8434" s="130">
        <v>24.81</v>
      </c>
    </row>
    <row r="8435" spans="2:5" ht="50.1" customHeight="1">
      <c r="B8435" s="116">
        <v>2676</v>
      </c>
      <c r="C8435" s="116" t="s">
        <v>19972</v>
      </c>
      <c r="D8435" s="116" t="s">
        <v>16120</v>
      </c>
      <c r="E8435" s="130">
        <v>1.07</v>
      </c>
    </row>
    <row r="8436" spans="2:5" ht="50.1" customHeight="1">
      <c r="B8436" s="116">
        <v>2678</v>
      </c>
      <c r="C8436" s="116" t="s">
        <v>19973</v>
      </c>
      <c r="D8436" s="116" t="s">
        <v>16120</v>
      </c>
      <c r="E8436" s="130">
        <v>1.34</v>
      </c>
    </row>
    <row r="8437" spans="2:5" ht="50.1" customHeight="1">
      <c r="B8437" s="116">
        <v>2679</v>
      </c>
      <c r="C8437" s="116" t="s">
        <v>19974</v>
      </c>
      <c r="D8437" s="116" t="s">
        <v>16120</v>
      </c>
      <c r="E8437" s="130">
        <v>2.0699999999999998</v>
      </c>
    </row>
    <row r="8438" spans="2:5" ht="50.1" customHeight="1">
      <c r="B8438" s="116">
        <v>12070</v>
      </c>
      <c r="C8438" s="116" t="s">
        <v>19975</v>
      </c>
      <c r="D8438" s="116" t="s">
        <v>16120</v>
      </c>
      <c r="E8438" s="130">
        <v>2.89</v>
      </c>
    </row>
    <row r="8439" spans="2:5" ht="50.1" customHeight="1">
      <c r="B8439" s="116">
        <v>2675</v>
      </c>
      <c r="C8439" s="116" t="s">
        <v>19976</v>
      </c>
      <c r="D8439" s="116" t="s">
        <v>16120</v>
      </c>
      <c r="E8439" s="130">
        <v>3.75</v>
      </c>
    </row>
    <row r="8440" spans="2:5" ht="50.1" customHeight="1">
      <c r="B8440" s="116">
        <v>12067</v>
      </c>
      <c r="C8440" s="116" t="s">
        <v>19977</v>
      </c>
      <c r="D8440" s="116" t="s">
        <v>16120</v>
      </c>
      <c r="E8440" s="130">
        <v>5.0999999999999996</v>
      </c>
    </row>
    <row r="8441" spans="2:5" ht="50.1" customHeight="1">
      <c r="B8441" s="116">
        <v>40401</v>
      </c>
      <c r="C8441" s="116" t="s">
        <v>19978</v>
      </c>
      <c r="D8441" s="116" t="s">
        <v>16120</v>
      </c>
      <c r="E8441" s="130">
        <v>2.08</v>
      </c>
    </row>
    <row r="8442" spans="2:5" ht="50.1" customHeight="1">
      <c r="B8442" s="116">
        <v>40402</v>
      </c>
      <c r="C8442" s="116" t="s">
        <v>19979</v>
      </c>
      <c r="D8442" s="116" t="s">
        <v>16120</v>
      </c>
      <c r="E8442" s="130">
        <v>2.67</v>
      </c>
    </row>
    <row r="8443" spans="2:5" ht="50.1" customHeight="1">
      <c r="B8443" s="116">
        <v>40400</v>
      </c>
      <c r="C8443" s="116" t="s">
        <v>19980</v>
      </c>
      <c r="D8443" s="116" t="s">
        <v>16120</v>
      </c>
      <c r="E8443" s="130">
        <v>1.41</v>
      </c>
    </row>
    <row r="8444" spans="2:5" ht="50.1" customHeight="1">
      <c r="B8444" s="116">
        <v>2504</v>
      </c>
      <c r="C8444" s="116" t="s">
        <v>19981</v>
      </c>
      <c r="D8444" s="116" t="s">
        <v>16120</v>
      </c>
      <c r="E8444" s="130">
        <v>10.039999999999999</v>
      </c>
    </row>
    <row r="8445" spans="2:5" ht="50.1" customHeight="1">
      <c r="B8445" s="116">
        <v>2501</v>
      </c>
      <c r="C8445" s="116" t="s">
        <v>19982</v>
      </c>
      <c r="D8445" s="116" t="s">
        <v>16120</v>
      </c>
      <c r="E8445" s="130">
        <v>13.17</v>
      </c>
    </row>
    <row r="8446" spans="2:5" ht="50.1" customHeight="1">
      <c r="B8446" s="116">
        <v>2502</v>
      </c>
      <c r="C8446" s="116" t="s">
        <v>19983</v>
      </c>
      <c r="D8446" s="116" t="s">
        <v>16120</v>
      </c>
      <c r="E8446" s="130">
        <v>19.87</v>
      </c>
    </row>
    <row r="8447" spans="2:5" ht="50.1" customHeight="1">
      <c r="B8447" s="116">
        <v>2503</v>
      </c>
      <c r="C8447" s="116" t="s">
        <v>19984</v>
      </c>
      <c r="D8447" s="116" t="s">
        <v>16120</v>
      </c>
      <c r="E8447" s="130">
        <v>25.57</v>
      </c>
    </row>
    <row r="8448" spans="2:5" ht="50.1" customHeight="1">
      <c r="B8448" s="116">
        <v>2500</v>
      </c>
      <c r="C8448" s="116" t="s">
        <v>19985</v>
      </c>
      <c r="D8448" s="116" t="s">
        <v>16120</v>
      </c>
      <c r="E8448" s="130">
        <v>34.06</v>
      </c>
    </row>
    <row r="8449" spans="2:5" ht="50.1" customHeight="1">
      <c r="B8449" s="116">
        <v>2505</v>
      </c>
      <c r="C8449" s="116" t="s">
        <v>19986</v>
      </c>
      <c r="D8449" s="116" t="s">
        <v>16120</v>
      </c>
      <c r="E8449" s="130">
        <v>53.08</v>
      </c>
    </row>
    <row r="8450" spans="2:5" ht="50.1" customHeight="1">
      <c r="B8450" s="116">
        <v>12056</v>
      </c>
      <c r="C8450" s="116" t="s">
        <v>19987</v>
      </c>
      <c r="D8450" s="116" t="s">
        <v>16120</v>
      </c>
      <c r="E8450" s="130">
        <v>21.45</v>
      </c>
    </row>
    <row r="8451" spans="2:5" ht="50.1" customHeight="1">
      <c r="B8451" s="116">
        <v>12057</v>
      </c>
      <c r="C8451" s="116" t="s">
        <v>19988</v>
      </c>
      <c r="D8451" s="116" t="s">
        <v>16120</v>
      </c>
      <c r="E8451" s="130">
        <v>18.22</v>
      </c>
    </row>
    <row r="8452" spans="2:5" ht="50.1" customHeight="1">
      <c r="B8452" s="116">
        <v>12059</v>
      </c>
      <c r="C8452" s="116" t="s">
        <v>19989</v>
      </c>
      <c r="D8452" s="116" t="s">
        <v>16120</v>
      </c>
      <c r="E8452" s="130">
        <v>6.39</v>
      </c>
    </row>
    <row r="8453" spans="2:5" ht="50.1" customHeight="1">
      <c r="B8453" s="116">
        <v>12058</v>
      </c>
      <c r="C8453" s="116" t="s">
        <v>19990</v>
      </c>
      <c r="D8453" s="116" t="s">
        <v>16120</v>
      </c>
      <c r="E8453" s="130">
        <v>11.35</v>
      </c>
    </row>
    <row r="8454" spans="2:5" ht="50.1" customHeight="1">
      <c r="B8454" s="116">
        <v>12060</v>
      </c>
      <c r="C8454" s="116" t="s">
        <v>19991</v>
      </c>
      <c r="D8454" s="116" t="s">
        <v>16120</v>
      </c>
      <c r="E8454" s="130">
        <v>47.33</v>
      </c>
    </row>
    <row r="8455" spans="2:5" ht="50.1" customHeight="1">
      <c r="B8455" s="116">
        <v>12061</v>
      </c>
      <c r="C8455" s="116" t="s">
        <v>19992</v>
      </c>
      <c r="D8455" s="116" t="s">
        <v>16120</v>
      </c>
      <c r="E8455" s="130">
        <v>28.9</v>
      </c>
    </row>
    <row r="8456" spans="2:5" ht="50.1" customHeight="1">
      <c r="B8456" s="116">
        <v>12062</v>
      </c>
      <c r="C8456" s="116" t="s">
        <v>19993</v>
      </c>
      <c r="D8456" s="116" t="s">
        <v>16120</v>
      </c>
      <c r="E8456" s="130">
        <v>53.3</v>
      </c>
    </row>
    <row r="8457" spans="2:5" ht="50.1" customHeight="1">
      <c r="B8457" s="116">
        <v>21137</v>
      </c>
      <c r="C8457" s="116" t="s">
        <v>19994</v>
      </c>
      <c r="D8457" s="116" t="s">
        <v>16120</v>
      </c>
      <c r="E8457" s="130">
        <v>9.26</v>
      </c>
    </row>
    <row r="8458" spans="2:5" ht="50.1" customHeight="1">
      <c r="B8458" s="116">
        <v>2687</v>
      </c>
      <c r="C8458" s="116" t="s">
        <v>19995</v>
      </c>
      <c r="D8458" s="116" t="s">
        <v>16120</v>
      </c>
      <c r="E8458" s="130">
        <v>0.94</v>
      </c>
    </row>
    <row r="8459" spans="2:5" ht="50.1" customHeight="1">
      <c r="B8459" s="116">
        <v>2689</v>
      </c>
      <c r="C8459" s="116" t="s">
        <v>19996</v>
      </c>
      <c r="D8459" s="116" t="s">
        <v>16120</v>
      </c>
      <c r="E8459" s="130">
        <v>1.1100000000000001</v>
      </c>
    </row>
    <row r="8460" spans="2:5" ht="50.1" customHeight="1">
      <c r="B8460" s="116">
        <v>2688</v>
      </c>
      <c r="C8460" s="116" t="s">
        <v>19997</v>
      </c>
      <c r="D8460" s="116" t="s">
        <v>16120</v>
      </c>
      <c r="E8460" s="130">
        <v>1.21</v>
      </c>
    </row>
    <row r="8461" spans="2:5" ht="50.1" customHeight="1">
      <c r="B8461" s="116">
        <v>2690</v>
      </c>
      <c r="C8461" s="116" t="s">
        <v>19998</v>
      </c>
      <c r="D8461" s="116" t="s">
        <v>16120</v>
      </c>
      <c r="E8461" s="130">
        <v>2.0699999999999998</v>
      </c>
    </row>
    <row r="8462" spans="2:5" ht="50.1" customHeight="1">
      <c r="B8462" s="116">
        <v>39243</v>
      </c>
      <c r="C8462" s="116" t="s">
        <v>19999</v>
      </c>
      <c r="D8462" s="116" t="s">
        <v>16120</v>
      </c>
      <c r="E8462" s="130">
        <v>1.36</v>
      </c>
    </row>
    <row r="8463" spans="2:5" ht="50.1" customHeight="1">
      <c r="B8463" s="116">
        <v>39244</v>
      </c>
      <c r="C8463" s="116" t="s">
        <v>20000</v>
      </c>
      <c r="D8463" s="116" t="s">
        <v>16120</v>
      </c>
      <c r="E8463" s="130">
        <v>1.84</v>
      </c>
    </row>
    <row r="8464" spans="2:5" ht="50.1" customHeight="1">
      <c r="B8464" s="116">
        <v>39245</v>
      </c>
      <c r="C8464" s="116" t="s">
        <v>20001</v>
      </c>
      <c r="D8464" s="116" t="s">
        <v>16120</v>
      </c>
      <c r="E8464" s="130">
        <v>3.55</v>
      </c>
    </row>
    <row r="8465" spans="2:5" ht="50.1" customHeight="1">
      <c r="B8465" s="116">
        <v>39254</v>
      </c>
      <c r="C8465" s="116" t="s">
        <v>20002</v>
      </c>
      <c r="D8465" s="116" t="s">
        <v>16120</v>
      </c>
      <c r="E8465" s="130">
        <v>5.31</v>
      </c>
    </row>
    <row r="8466" spans="2:5" ht="50.1" customHeight="1">
      <c r="B8466" s="116">
        <v>39255</v>
      </c>
      <c r="C8466" s="116" t="s">
        <v>20003</v>
      </c>
      <c r="D8466" s="116" t="s">
        <v>16120</v>
      </c>
      <c r="E8466" s="130">
        <v>9.83</v>
      </c>
    </row>
    <row r="8467" spans="2:5" ht="50.1" customHeight="1">
      <c r="B8467" s="116">
        <v>39253</v>
      </c>
      <c r="C8467" s="116" t="s">
        <v>20004</v>
      </c>
      <c r="D8467" s="116" t="s">
        <v>16120</v>
      </c>
      <c r="E8467" s="130">
        <v>6.77</v>
      </c>
    </row>
    <row r="8468" spans="2:5" ht="50.1" customHeight="1">
      <c r="B8468" s="116">
        <v>2446</v>
      </c>
      <c r="C8468" s="116" t="s">
        <v>20005</v>
      </c>
      <c r="D8468" s="116" t="s">
        <v>16120</v>
      </c>
      <c r="E8468" s="130">
        <v>5.19</v>
      </c>
    </row>
    <row r="8469" spans="2:5" ht="50.1" customHeight="1">
      <c r="B8469" s="116">
        <v>2442</v>
      </c>
      <c r="C8469" s="116" t="s">
        <v>20006</v>
      </c>
      <c r="D8469" s="116" t="s">
        <v>16120</v>
      </c>
      <c r="E8469" s="130">
        <v>7.27</v>
      </c>
    </row>
    <row r="8470" spans="2:5" ht="50.1" customHeight="1">
      <c r="B8470" s="116">
        <v>39246</v>
      </c>
      <c r="C8470" s="116" t="s">
        <v>20007</v>
      </c>
      <c r="D8470" s="116" t="s">
        <v>16120</v>
      </c>
      <c r="E8470" s="130">
        <v>3.61</v>
      </c>
    </row>
    <row r="8471" spans="2:5" ht="50.1" customHeight="1">
      <c r="B8471" s="116">
        <v>39247</v>
      </c>
      <c r="C8471" s="116" t="s">
        <v>20008</v>
      </c>
      <c r="D8471" s="116" t="s">
        <v>16120</v>
      </c>
      <c r="E8471" s="130">
        <v>3.15</v>
      </c>
    </row>
    <row r="8472" spans="2:5" ht="50.1" customHeight="1">
      <c r="B8472" s="116">
        <v>39248</v>
      </c>
      <c r="C8472" s="116" t="s">
        <v>20009</v>
      </c>
      <c r="D8472" s="116" t="s">
        <v>16120</v>
      </c>
      <c r="E8472" s="130">
        <v>10.130000000000001</v>
      </c>
    </row>
    <row r="8473" spans="2:5" ht="50.1" customHeight="1">
      <c r="B8473" s="116">
        <v>2438</v>
      </c>
      <c r="C8473" s="116" t="s">
        <v>20010</v>
      </c>
      <c r="D8473" s="116" t="s">
        <v>16118</v>
      </c>
      <c r="E8473" s="130">
        <v>16.62</v>
      </c>
    </row>
    <row r="8474" spans="2:5" ht="50.1" customHeight="1">
      <c r="B8474" s="116">
        <v>40922</v>
      </c>
      <c r="C8474" s="116" t="s">
        <v>20011</v>
      </c>
      <c r="D8474" s="116" t="s">
        <v>16124</v>
      </c>
      <c r="E8474" s="130">
        <v>2943.05</v>
      </c>
    </row>
    <row r="8475" spans="2:5" ht="50.1" customHeight="1">
      <c r="B8475" s="116">
        <v>36486</v>
      </c>
      <c r="C8475" s="116" t="s">
        <v>20012</v>
      </c>
      <c r="D8475" s="116" t="s">
        <v>16119</v>
      </c>
      <c r="E8475" s="130">
        <v>35977.949999999997</v>
      </c>
    </row>
    <row r="8476" spans="2:5" ht="50.1" customHeight="1">
      <c r="B8476" s="116">
        <v>37777</v>
      </c>
      <c r="C8476" s="116" t="s">
        <v>20013</v>
      </c>
      <c r="D8476" s="116" t="s">
        <v>16119</v>
      </c>
      <c r="E8476" s="130">
        <v>169383.5</v>
      </c>
    </row>
    <row r="8477" spans="2:5" ht="50.1" customHeight="1">
      <c r="B8477" s="116">
        <v>12624</v>
      </c>
      <c r="C8477" s="116" t="s">
        <v>20014</v>
      </c>
      <c r="D8477" s="116" t="s">
        <v>16119</v>
      </c>
      <c r="E8477" s="130">
        <v>10.26</v>
      </c>
    </row>
    <row r="8478" spans="2:5" ht="50.1" customHeight="1">
      <c r="B8478" s="116">
        <v>10638</v>
      </c>
      <c r="C8478" s="116" t="s">
        <v>20015</v>
      </c>
      <c r="D8478" s="116" t="s">
        <v>16119</v>
      </c>
      <c r="E8478" s="130">
        <v>402049.99</v>
      </c>
    </row>
    <row r="8479" spans="2:5" ht="50.1" customHeight="1">
      <c r="B8479" s="116">
        <v>10635</v>
      </c>
      <c r="C8479" s="116" t="s">
        <v>20016</v>
      </c>
      <c r="D8479" s="116" t="s">
        <v>16119</v>
      </c>
      <c r="E8479" s="130">
        <v>138968.92000000001</v>
      </c>
    </row>
    <row r="8480" spans="2:5" ht="50.1" customHeight="1">
      <c r="B8480" s="116">
        <v>10634</v>
      </c>
      <c r="C8480" s="116" t="s">
        <v>20017</v>
      </c>
      <c r="D8480" s="116" t="s">
        <v>16119</v>
      </c>
      <c r="E8480" s="130">
        <v>119000</v>
      </c>
    </row>
    <row r="8481" spans="2:5" ht="50.1" customHeight="1">
      <c r="B8481" s="116">
        <v>10636</v>
      </c>
      <c r="C8481" s="116" t="s">
        <v>20018</v>
      </c>
      <c r="D8481" s="116" t="s">
        <v>16119</v>
      </c>
      <c r="E8481" s="130">
        <v>262067.14</v>
      </c>
    </row>
    <row r="8482" spans="2:5" ht="50.1" customHeight="1">
      <c r="B8482" s="116">
        <v>10637</v>
      </c>
      <c r="C8482" s="116" t="s">
        <v>20019</v>
      </c>
      <c r="D8482" s="116" t="s">
        <v>16119</v>
      </c>
      <c r="E8482" s="130">
        <v>274124.99</v>
      </c>
    </row>
    <row r="8483" spans="2:5" ht="50.1" customHeight="1">
      <c r="B8483" s="116">
        <v>517</v>
      </c>
      <c r="C8483" s="116" t="s">
        <v>20020</v>
      </c>
      <c r="D8483" s="116" t="s">
        <v>6214</v>
      </c>
      <c r="E8483" s="130">
        <v>7.65</v>
      </c>
    </row>
    <row r="8484" spans="2:5" ht="50.1" customHeight="1">
      <c r="B8484" s="116">
        <v>41904</v>
      </c>
      <c r="C8484" s="116" t="s">
        <v>20021</v>
      </c>
      <c r="D8484" s="116" t="s">
        <v>16127</v>
      </c>
      <c r="E8484" s="130">
        <v>2371.27</v>
      </c>
    </row>
    <row r="8485" spans="2:5" ht="50.1" customHeight="1">
      <c r="B8485" s="116">
        <v>41905</v>
      </c>
      <c r="C8485" s="116" t="s">
        <v>20022</v>
      </c>
      <c r="D8485" s="116" t="s">
        <v>16121</v>
      </c>
      <c r="E8485" s="130">
        <v>2.17</v>
      </c>
    </row>
    <row r="8486" spans="2:5" ht="50.1" customHeight="1">
      <c r="B8486" s="116">
        <v>41903</v>
      </c>
      <c r="C8486" s="116" t="s">
        <v>20023</v>
      </c>
      <c r="D8486" s="116" t="s">
        <v>16121</v>
      </c>
      <c r="E8486" s="130">
        <v>2.44</v>
      </c>
    </row>
    <row r="8487" spans="2:5" ht="50.1" customHeight="1">
      <c r="B8487" s="116">
        <v>37534</v>
      </c>
      <c r="C8487" s="116" t="s">
        <v>20024</v>
      </c>
      <c r="D8487" s="116" t="s">
        <v>16121</v>
      </c>
      <c r="E8487" s="130">
        <v>15.19</v>
      </c>
    </row>
    <row r="8488" spans="2:5" ht="50.1" customHeight="1">
      <c r="B8488" s="116">
        <v>37535</v>
      </c>
      <c r="C8488" s="116" t="s">
        <v>20025</v>
      </c>
      <c r="D8488" s="116" t="s">
        <v>16121</v>
      </c>
      <c r="E8488" s="130">
        <v>15.19</v>
      </c>
    </row>
    <row r="8489" spans="2:5" ht="50.1" customHeight="1">
      <c r="B8489" s="116">
        <v>37533</v>
      </c>
      <c r="C8489" s="116" t="s">
        <v>20026</v>
      </c>
      <c r="D8489" s="116" t="s">
        <v>16121</v>
      </c>
      <c r="E8489" s="130">
        <v>15.19</v>
      </c>
    </row>
    <row r="8490" spans="2:5" ht="50.1" customHeight="1">
      <c r="B8490" s="116">
        <v>37537</v>
      </c>
      <c r="C8490" s="116" t="s">
        <v>20027</v>
      </c>
      <c r="D8490" s="116" t="s">
        <v>16121</v>
      </c>
      <c r="E8490" s="130">
        <v>11.5</v>
      </c>
    </row>
    <row r="8491" spans="2:5" ht="50.1" customHeight="1">
      <c r="B8491" s="116">
        <v>37536</v>
      </c>
      <c r="C8491" s="116" t="s">
        <v>20028</v>
      </c>
      <c r="D8491" s="116" t="s">
        <v>16121</v>
      </c>
      <c r="E8491" s="130">
        <v>11.5</v>
      </c>
    </row>
    <row r="8492" spans="2:5" ht="50.1" customHeight="1">
      <c r="B8492" s="116">
        <v>37532</v>
      </c>
      <c r="C8492" s="116" t="s">
        <v>20029</v>
      </c>
      <c r="D8492" s="116" t="s">
        <v>16121</v>
      </c>
      <c r="E8492" s="130">
        <v>11.5</v>
      </c>
    </row>
    <row r="8493" spans="2:5" ht="50.1" customHeight="1">
      <c r="B8493" s="116">
        <v>2696</v>
      </c>
      <c r="C8493" s="116" t="s">
        <v>20030</v>
      </c>
      <c r="D8493" s="116" t="s">
        <v>16118</v>
      </c>
      <c r="E8493" s="130">
        <v>14.51</v>
      </c>
    </row>
    <row r="8494" spans="2:5" ht="50.1" customHeight="1">
      <c r="B8494" s="116">
        <v>40928</v>
      </c>
      <c r="C8494" s="116" t="s">
        <v>20031</v>
      </c>
      <c r="D8494" s="116" t="s">
        <v>16124</v>
      </c>
      <c r="E8494" s="130">
        <v>2568.4899999999998</v>
      </c>
    </row>
    <row r="8495" spans="2:5" ht="50.1" customHeight="1">
      <c r="B8495" s="116">
        <v>4083</v>
      </c>
      <c r="C8495" s="116" t="s">
        <v>20032</v>
      </c>
      <c r="D8495" s="116" t="s">
        <v>16118</v>
      </c>
      <c r="E8495" s="130">
        <v>32.4</v>
      </c>
    </row>
    <row r="8496" spans="2:5" ht="50.1" customHeight="1">
      <c r="B8496" s="116">
        <v>40818</v>
      </c>
      <c r="C8496" s="116" t="s">
        <v>20033</v>
      </c>
      <c r="D8496" s="116" t="s">
        <v>16124</v>
      </c>
      <c r="E8496" s="130">
        <v>5732.52</v>
      </c>
    </row>
    <row r="8497" spans="2:5" ht="50.1" customHeight="1">
      <c r="B8497" s="116">
        <v>2705</v>
      </c>
      <c r="C8497" s="116" t="s">
        <v>20034</v>
      </c>
      <c r="D8497" s="116" t="s">
        <v>16130</v>
      </c>
      <c r="E8497" s="130">
        <v>0.61</v>
      </c>
    </row>
    <row r="8498" spans="2:5" ht="50.1" customHeight="1">
      <c r="B8498" s="116">
        <v>14250</v>
      </c>
      <c r="C8498" s="116" t="s">
        <v>20035</v>
      </c>
      <c r="D8498" s="116" t="s">
        <v>16130</v>
      </c>
      <c r="E8498" s="130">
        <v>0.62</v>
      </c>
    </row>
    <row r="8499" spans="2:5" ht="50.1" customHeight="1">
      <c r="B8499" s="116">
        <v>11683</v>
      </c>
      <c r="C8499" s="116" t="s">
        <v>20036</v>
      </c>
      <c r="D8499" s="116" t="s">
        <v>16119</v>
      </c>
      <c r="E8499" s="130">
        <v>24.25</v>
      </c>
    </row>
    <row r="8500" spans="2:5" ht="50.1" customHeight="1">
      <c r="B8500" s="116">
        <v>11684</v>
      </c>
      <c r="C8500" s="116" t="s">
        <v>20037</v>
      </c>
      <c r="D8500" s="116" t="s">
        <v>16119</v>
      </c>
      <c r="E8500" s="130">
        <v>26.55</v>
      </c>
    </row>
    <row r="8501" spans="2:5" ht="50.1" customHeight="1">
      <c r="B8501" s="116">
        <v>6141</v>
      </c>
      <c r="C8501" s="116" t="s">
        <v>20038</v>
      </c>
      <c r="D8501" s="116" t="s">
        <v>16119</v>
      </c>
      <c r="E8501" s="130">
        <v>3.39</v>
      </c>
    </row>
    <row r="8502" spans="2:5" ht="50.1" customHeight="1">
      <c r="B8502" s="116">
        <v>11681</v>
      </c>
      <c r="C8502" s="116" t="s">
        <v>20039</v>
      </c>
      <c r="D8502" s="116" t="s">
        <v>16119</v>
      </c>
      <c r="E8502" s="130">
        <v>6.05</v>
      </c>
    </row>
    <row r="8503" spans="2:5" ht="50.1" customHeight="1">
      <c r="B8503" s="116">
        <v>2706</v>
      </c>
      <c r="C8503" s="116" t="s">
        <v>20040</v>
      </c>
      <c r="D8503" s="116" t="s">
        <v>16118</v>
      </c>
      <c r="E8503" s="130">
        <v>72.510000000000005</v>
      </c>
    </row>
    <row r="8504" spans="2:5" ht="50.1" customHeight="1">
      <c r="B8504" s="116">
        <v>40811</v>
      </c>
      <c r="C8504" s="116" t="s">
        <v>20041</v>
      </c>
      <c r="D8504" s="116" t="s">
        <v>16124</v>
      </c>
      <c r="E8504" s="130">
        <v>12829.14</v>
      </c>
    </row>
    <row r="8505" spans="2:5" ht="50.1" customHeight="1">
      <c r="B8505" s="116">
        <v>2707</v>
      </c>
      <c r="C8505" s="116" t="s">
        <v>20042</v>
      </c>
      <c r="D8505" s="116" t="s">
        <v>16118</v>
      </c>
      <c r="E8505" s="130">
        <v>82.52</v>
      </c>
    </row>
    <row r="8506" spans="2:5" ht="50.1" customHeight="1">
      <c r="B8506" s="116">
        <v>40813</v>
      </c>
      <c r="C8506" s="116" t="s">
        <v>20043</v>
      </c>
      <c r="D8506" s="116" t="s">
        <v>16124</v>
      </c>
      <c r="E8506" s="130">
        <v>14602.2</v>
      </c>
    </row>
    <row r="8507" spans="2:5" ht="50.1" customHeight="1">
      <c r="B8507" s="116">
        <v>2708</v>
      </c>
      <c r="C8507" s="116" t="s">
        <v>20044</v>
      </c>
      <c r="D8507" s="116" t="s">
        <v>16118</v>
      </c>
      <c r="E8507" s="130">
        <v>112.81</v>
      </c>
    </row>
    <row r="8508" spans="2:5" ht="50.1" customHeight="1">
      <c r="B8508" s="116">
        <v>40814</v>
      </c>
      <c r="C8508" s="116" t="s">
        <v>20045</v>
      </c>
      <c r="D8508" s="116" t="s">
        <v>16124</v>
      </c>
      <c r="E8508" s="130">
        <v>19960.810000000001</v>
      </c>
    </row>
    <row r="8509" spans="2:5" ht="50.1" customHeight="1">
      <c r="B8509" s="116">
        <v>34779</v>
      </c>
      <c r="C8509" s="116" t="s">
        <v>20046</v>
      </c>
      <c r="D8509" s="116" t="s">
        <v>16118</v>
      </c>
      <c r="E8509" s="130">
        <v>73.56</v>
      </c>
    </row>
    <row r="8510" spans="2:5" ht="50.1" customHeight="1">
      <c r="B8510" s="116">
        <v>40936</v>
      </c>
      <c r="C8510" s="116" t="s">
        <v>20047</v>
      </c>
      <c r="D8510" s="116" t="s">
        <v>16124</v>
      </c>
      <c r="E8510" s="130">
        <v>13016.29</v>
      </c>
    </row>
    <row r="8511" spans="2:5" ht="50.1" customHeight="1">
      <c r="B8511" s="116">
        <v>34780</v>
      </c>
      <c r="C8511" s="116" t="s">
        <v>20048</v>
      </c>
      <c r="D8511" s="116" t="s">
        <v>16118</v>
      </c>
      <c r="E8511" s="130">
        <v>82.99</v>
      </c>
    </row>
    <row r="8512" spans="2:5" ht="50.1" customHeight="1">
      <c r="B8512" s="116">
        <v>40937</v>
      </c>
      <c r="C8512" s="116" t="s">
        <v>20049</v>
      </c>
      <c r="D8512" s="116" t="s">
        <v>16124</v>
      </c>
      <c r="E8512" s="130">
        <v>14684.94</v>
      </c>
    </row>
    <row r="8513" spans="2:5" ht="50.1" customHeight="1">
      <c r="B8513" s="116">
        <v>34782</v>
      </c>
      <c r="C8513" s="116" t="s">
        <v>20050</v>
      </c>
      <c r="D8513" s="116" t="s">
        <v>16118</v>
      </c>
      <c r="E8513" s="130">
        <v>113.73</v>
      </c>
    </row>
    <row r="8514" spans="2:5" ht="50.1" customHeight="1">
      <c r="B8514" s="116">
        <v>40938</v>
      </c>
      <c r="C8514" s="116" t="s">
        <v>20051</v>
      </c>
      <c r="D8514" s="116" t="s">
        <v>16124</v>
      </c>
      <c r="E8514" s="130">
        <v>20124.32</v>
      </c>
    </row>
    <row r="8515" spans="2:5" ht="50.1" customHeight="1">
      <c r="B8515" s="116">
        <v>34783</v>
      </c>
      <c r="C8515" s="116" t="s">
        <v>20052</v>
      </c>
      <c r="D8515" s="116" t="s">
        <v>16118</v>
      </c>
      <c r="E8515" s="130">
        <v>72.599999999999994</v>
      </c>
    </row>
    <row r="8516" spans="2:5" ht="50.1" customHeight="1">
      <c r="B8516" s="116">
        <v>40939</v>
      </c>
      <c r="C8516" s="116" t="s">
        <v>20053</v>
      </c>
      <c r="D8516" s="116" t="s">
        <v>16124</v>
      </c>
      <c r="E8516" s="130">
        <v>12846.29</v>
      </c>
    </row>
    <row r="8517" spans="2:5" ht="50.1" customHeight="1">
      <c r="B8517" s="116">
        <v>34785</v>
      </c>
      <c r="C8517" s="116" t="s">
        <v>20054</v>
      </c>
      <c r="D8517" s="116" t="s">
        <v>16118</v>
      </c>
      <c r="E8517" s="130">
        <v>56.79</v>
      </c>
    </row>
    <row r="8518" spans="2:5" ht="50.1" customHeight="1">
      <c r="B8518" s="116">
        <v>40940</v>
      </c>
      <c r="C8518" s="116" t="s">
        <v>20055</v>
      </c>
      <c r="D8518" s="116" t="s">
        <v>16124</v>
      </c>
      <c r="E8518" s="130">
        <v>10050.620000000001</v>
      </c>
    </row>
    <row r="8519" spans="2:5" ht="50.1" customHeight="1">
      <c r="B8519" s="116">
        <v>38403</v>
      </c>
      <c r="C8519" s="116" t="s">
        <v>20056</v>
      </c>
      <c r="D8519" s="116" t="s">
        <v>16119</v>
      </c>
      <c r="E8519" s="130">
        <v>29.95</v>
      </c>
    </row>
    <row r="8520" spans="2:5" ht="50.1" customHeight="1">
      <c r="B8520" s="116">
        <v>43494</v>
      </c>
      <c r="C8520" s="116" t="s">
        <v>20057</v>
      </c>
      <c r="D8520" s="116" t="s">
        <v>16124</v>
      </c>
      <c r="E8520" s="130">
        <v>112.27</v>
      </c>
    </row>
    <row r="8521" spans="2:5" ht="50.1" customHeight="1">
      <c r="B8521" s="116">
        <v>43482</v>
      </c>
      <c r="C8521" s="116" t="s">
        <v>20057</v>
      </c>
      <c r="D8521" s="116" t="s">
        <v>16118</v>
      </c>
      <c r="E8521" s="130">
        <v>0.6</v>
      </c>
    </row>
    <row r="8522" spans="2:5" ht="50.1" customHeight="1">
      <c r="B8522" s="116">
        <v>43483</v>
      </c>
      <c r="C8522" s="116" t="s">
        <v>20058</v>
      </c>
      <c r="D8522" s="116" t="s">
        <v>16118</v>
      </c>
      <c r="E8522" s="130">
        <v>1.07</v>
      </c>
    </row>
    <row r="8523" spans="2:5" ht="50.1" customHeight="1">
      <c r="B8523" s="116">
        <v>43495</v>
      </c>
      <c r="C8523" s="116" t="s">
        <v>20059</v>
      </c>
      <c r="D8523" s="116" t="s">
        <v>16124</v>
      </c>
      <c r="E8523" s="130">
        <v>201.17</v>
      </c>
    </row>
    <row r="8524" spans="2:5" ht="50.1" customHeight="1">
      <c r="B8524" s="116">
        <v>43484</v>
      </c>
      <c r="C8524" s="116" t="s">
        <v>20060</v>
      </c>
      <c r="D8524" s="116" t="s">
        <v>16118</v>
      </c>
      <c r="E8524" s="130">
        <v>0.94</v>
      </c>
    </row>
    <row r="8525" spans="2:5" ht="50.1" customHeight="1">
      <c r="B8525" s="116">
        <v>43496</v>
      </c>
      <c r="C8525" s="116" t="s">
        <v>20061</v>
      </c>
      <c r="D8525" s="116" t="s">
        <v>16124</v>
      </c>
      <c r="E8525" s="130">
        <v>176.6</v>
      </c>
    </row>
    <row r="8526" spans="2:5" ht="50.1" customHeight="1">
      <c r="B8526" s="116">
        <v>43485</v>
      </c>
      <c r="C8526" s="116" t="s">
        <v>20062</v>
      </c>
      <c r="D8526" s="116" t="s">
        <v>16118</v>
      </c>
      <c r="E8526" s="130">
        <v>0.84</v>
      </c>
    </row>
    <row r="8527" spans="2:5" ht="50.1" customHeight="1">
      <c r="B8527" s="116">
        <v>43497</v>
      </c>
      <c r="C8527" s="116" t="s">
        <v>20063</v>
      </c>
      <c r="D8527" s="116" t="s">
        <v>16124</v>
      </c>
      <c r="E8527" s="130">
        <v>158.03</v>
      </c>
    </row>
    <row r="8528" spans="2:5" ht="50.1" customHeight="1">
      <c r="B8528" s="116">
        <v>43499</v>
      </c>
      <c r="C8528" s="116" t="s">
        <v>20064</v>
      </c>
      <c r="D8528" s="116" t="s">
        <v>16124</v>
      </c>
      <c r="E8528" s="130">
        <v>177.3</v>
      </c>
    </row>
    <row r="8529" spans="2:5" ht="50.1" customHeight="1">
      <c r="B8529" s="116">
        <v>43487</v>
      </c>
      <c r="C8529" s="116" t="s">
        <v>20064</v>
      </c>
      <c r="D8529" s="116" t="s">
        <v>16118</v>
      </c>
      <c r="E8529" s="130">
        <v>0.94</v>
      </c>
    </row>
    <row r="8530" spans="2:5" ht="50.1" customHeight="1">
      <c r="B8530" s="116">
        <v>43486</v>
      </c>
      <c r="C8530" s="116" t="s">
        <v>20065</v>
      </c>
      <c r="D8530" s="116" t="s">
        <v>16118</v>
      </c>
      <c r="E8530" s="130">
        <v>0.56000000000000005</v>
      </c>
    </row>
    <row r="8531" spans="2:5" ht="50.1" customHeight="1">
      <c r="B8531" s="116">
        <v>43498</v>
      </c>
      <c r="C8531" s="116" t="s">
        <v>20066</v>
      </c>
      <c r="D8531" s="116" t="s">
        <v>16124</v>
      </c>
      <c r="E8531" s="130">
        <v>106.47</v>
      </c>
    </row>
    <row r="8532" spans="2:5" ht="50.1" customHeight="1">
      <c r="B8532" s="116">
        <v>43488</v>
      </c>
      <c r="C8532" s="116" t="s">
        <v>20067</v>
      </c>
      <c r="D8532" s="116" t="s">
        <v>16118</v>
      </c>
      <c r="E8532" s="130">
        <v>0.65</v>
      </c>
    </row>
    <row r="8533" spans="2:5" ht="50.1" customHeight="1">
      <c r="B8533" s="116">
        <v>43500</v>
      </c>
      <c r="C8533" s="116" t="s">
        <v>20068</v>
      </c>
      <c r="D8533" s="116" t="s">
        <v>16124</v>
      </c>
      <c r="E8533" s="130">
        <v>123.35</v>
      </c>
    </row>
    <row r="8534" spans="2:5" ht="50.1" customHeight="1">
      <c r="B8534" s="116">
        <v>43489</v>
      </c>
      <c r="C8534" s="116" t="s">
        <v>20069</v>
      </c>
      <c r="D8534" s="116" t="s">
        <v>16118</v>
      </c>
      <c r="E8534" s="130">
        <v>0.97</v>
      </c>
    </row>
    <row r="8535" spans="2:5" ht="50.1" customHeight="1">
      <c r="B8535" s="116">
        <v>43501</v>
      </c>
      <c r="C8535" s="116" t="s">
        <v>20070</v>
      </c>
      <c r="D8535" s="116" t="s">
        <v>16124</v>
      </c>
      <c r="E8535" s="130">
        <v>183.18</v>
      </c>
    </row>
    <row r="8536" spans="2:5" ht="50.1" customHeight="1">
      <c r="B8536" s="116">
        <v>43490</v>
      </c>
      <c r="C8536" s="116" t="s">
        <v>20071</v>
      </c>
      <c r="D8536" s="116" t="s">
        <v>16118</v>
      </c>
      <c r="E8536" s="130">
        <v>1.48</v>
      </c>
    </row>
    <row r="8537" spans="2:5" ht="50.1" customHeight="1">
      <c r="B8537" s="116">
        <v>43502</v>
      </c>
      <c r="C8537" s="116" t="s">
        <v>20072</v>
      </c>
      <c r="D8537" s="116" t="s">
        <v>16124</v>
      </c>
      <c r="E8537" s="130">
        <v>279.94</v>
      </c>
    </row>
    <row r="8538" spans="2:5" ht="50.1" customHeight="1">
      <c r="B8538" s="116">
        <v>43491</v>
      </c>
      <c r="C8538" s="116" t="s">
        <v>20073</v>
      </c>
      <c r="D8538" s="116" t="s">
        <v>16118</v>
      </c>
      <c r="E8538" s="130">
        <v>1.02</v>
      </c>
    </row>
    <row r="8539" spans="2:5" ht="50.1" customHeight="1">
      <c r="B8539" s="116">
        <v>43503</v>
      </c>
      <c r="C8539" s="116" t="s">
        <v>20074</v>
      </c>
      <c r="D8539" s="116" t="s">
        <v>16124</v>
      </c>
      <c r="E8539" s="130">
        <v>192.92</v>
      </c>
    </row>
    <row r="8540" spans="2:5" ht="50.1" customHeight="1">
      <c r="B8540" s="116">
        <v>43492</v>
      </c>
      <c r="C8540" s="116" t="s">
        <v>20075</v>
      </c>
      <c r="D8540" s="116" t="s">
        <v>16118</v>
      </c>
      <c r="E8540" s="130">
        <v>1.4</v>
      </c>
    </row>
    <row r="8541" spans="2:5" ht="50.1" customHeight="1">
      <c r="B8541" s="116">
        <v>43504</v>
      </c>
      <c r="C8541" s="116" t="s">
        <v>20076</v>
      </c>
      <c r="D8541" s="116" t="s">
        <v>16124</v>
      </c>
      <c r="E8541" s="130">
        <v>264.54000000000002</v>
      </c>
    </row>
    <row r="8542" spans="2:5" ht="50.1" customHeight="1">
      <c r="B8542" s="116">
        <v>43493</v>
      </c>
      <c r="C8542" s="116" t="s">
        <v>20077</v>
      </c>
      <c r="D8542" s="116" t="s">
        <v>16118</v>
      </c>
      <c r="E8542" s="130">
        <v>0.54</v>
      </c>
    </row>
    <row r="8543" spans="2:5" ht="50.1" customHeight="1">
      <c r="B8543" s="116">
        <v>43505</v>
      </c>
      <c r="C8543" s="116" t="s">
        <v>20078</v>
      </c>
      <c r="D8543" s="116" t="s">
        <v>16124</v>
      </c>
      <c r="E8543" s="130">
        <v>101.06</v>
      </c>
    </row>
    <row r="8544" spans="2:5" ht="50.1" customHeight="1">
      <c r="B8544" s="116">
        <v>37774</v>
      </c>
      <c r="C8544" s="116" t="s">
        <v>20079</v>
      </c>
      <c r="D8544" s="116" t="s">
        <v>16119</v>
      </c>
      <c r="E8544" s="130">
        <v>188694.18</v>
      </c>
    </row>
    <row r="8545" spans="2:5" ht="50.1" customHeight="1">
      <c r="B8545" s="116">
        <v>38630</v>
      </c>
      <c r="C8545" s="116" t="s">
        <v>20080</v>
      </c>
      <c r="D8545" s="116" t="s">
        <v>16119</v>
      </c>
      <c r="E8545" s="130">
        <v>925187.5</v>
      </c>
    </row>
    <row r="8546" spans="2:5" ht="50.1" customHeight="1">
      <c r="B8546" s="116">
        <v>38629</v>
      </c>
      <c r="C8546" s="116" t="s">
        <v>20081</v>
      </c>
      <c r="D8546" s="116" t="s">
        <v>16119</v>
      </c>
      <c r="E8546" s="130">
        <v>1377187.5</v>
      </c>
    </row>
    <row r="8547" spans="2:5" ht="50.1" customHeight="1">
      <c r="B8547" s="116">
        <v>38476</v>
      </c>
      <c r="C8547" s="116" t="s">
        <v>20082</v>
      </c>
      <c r="D8547" s="116" t="s">
        <v>16119</v>
      </c>
      <c r="E8547" s="130">
        <v>225.09</v>
      </c>
    </row>
    <row r="8548" spans="2:5" ht="50.1" customHeight="1">
      <c r="B8548" s="116">
        <v>38477</v>
      </c>
      <c r="C8548" s="116" t="s">
        <v>20083</v>
      </c>
      <c r="D8548" s="116" t="s">
        <v>16119</v>
      </c>
      <c r="E8548" s="130">
        <v>637.47</v>
      </c>
    </row>
    <row r="8549" spans="2:5" ht="50.1" customHeight="1">
      <c r="B8549" s="116">
        <v>40635</v>
      </c>
      <c r="C8549" s="116" t="s">
        <v>20084</v>
      </c>
      <c r="D8549" s="116" t="s">
        <v>16119</v>
      </c>
      <c r="E8549" s="130">
        <v>463149.35</v>
      </c>
    </row>
    <row r="8550" spans="2:5" ht="50.1" customHeight="1">
      <c r="B8550" s="116">
        <v>36483</v>
      </c>
      <c r="C8550" s="116" t="s">
        <v>20085</v>
      </c>
      <c r="D8550" s="116" t="s">
        <v>16119</v>
      </c>
      <c r="E8550" s="130">
        <v>419687.5</v>
      </c>
    </row>
    <row r="8551" spans="2:5" ht="50.1" customHeight="1">
      <c r="B8551" s="116">
        <v>14525</v>
      </c>
      <c r="C8551" s="116" t="s">
        <v>20086</v>
      </c>
      <c r="D8551" s="116" t="s">
        <v>16119</v>
      </c>
      <c r="E8551" s="130">
        <v>439437.5</v>
      </c>
    </row>
    <row r="8552" spans="2:5" ht="50.1" customHeight="1">
      <c r="B8552" s="116">
        <v>36482</v>
      </c>
      <c r="C8552" s="116" t="s">
        <v>20087</v>
      </c>
      <c r="D8552" s="116" t="s">
        <v>16119</v>
      </c>
      <c r="E8552" s="130">
        <v>376878.86</v>
      </c>
    </row>
    <row r="8553" spans="2:5" ht="50.1" customHeight="1">
      <c r="B8553" s="116">
        <v>36408</v>
      </c>
      <c r="C8553" s="116" t="s">
        <v>20088</v>
      </c>
      <c r="D8553" s="116" t="s">
        <v>16119</v>
      </c>
      <c r="E8553" s="130">
        <v>450300</v>
      </c>
    </row>
    <row r="8554" spans="2:5" ht="50.1" customHeight="1">
      <c r="B8554" s="116">
        <v>2723</v>
      </c>
      <c r="C8554" s="116" t="s">
        <v>20089</v>
      </c>
      <c r="D8554" s="116" t="s">
        <v>16119</v>
      </c>
      <c r="E8554" s="130">
        <v>345625</v>
      </c>
    </row>
    <row r="8555" spans="2:5" ht="50.1" customHeight="1">
      <c r="B8555" s="116">
        <v>36481</v>
      </c>
      <c r="C8555" s="116" t="s">
        <v>20090</v>
      </c>
      <c r="D8555" s="116" t="s">
        <v>16119</v>
      </c>
      <c r="E8555" s="130">
        <v>412281.25</v>
      </c>
    </row>
    <row r="8556" spans="2:5" ht="50.1" customHeight="1">
      <c r="B8556" s="116">
        <v>10685</v>
      </c>
      <c r="C8556" s="116" t="s">
        <v>20091</v>
      </c>
      <c r="D8556" s="116" t="s">
        <v>16119</v>
      </c>
      <c r="E8556" s="130">
        <v>395000</v>
      </c>
    </row>
    <row r="8557" spans="2:5" ht="50.1" customHeight="1">
      <c r="B8557" s="116">
        <v>40636</v>
      </c>
      <c r="C8557" s="116" t="s">
        <v>20092</v>
      </c>
      <c r="D8557" s="116" t="s">
        <v>16119</v>
      </c>
      <c r="E8557" s="130">
        <v>445868.1</v>
      </c>
    </row>
    <row r="8558" spans="2:5" ht="50.1" customHeight="1">
      <c r="B8558" s="116">
        <v>4111</v>
      </c>
      <c r="C8558" s="116" t="s">
        <v>20093</v>
      </c>
      <c r="D8558" s="116" t="s">
        <v>16119</v>
      </c>
      <c r="E8558" s="130">
        <v>29</v>
      </c>
    </row>
    <row r="8559" spans="2:5" ht="50.1" customHeight="1">
      <c r="B8559" s="116">
        <v>26021</v>
      </c>
      <c r="C8559" s="116" t="s">
        <v>20094</v>
      </c>
      <c r="D8559" s="116" t="s">
        <v>16119</v>
      </c>
      <c r="E8559" s="130">
        <v>62.29</v>
      </c>
    </row>
    <row r="8560" spans="2:5" ht="50.1" customHeight="1">
      <c r="B8560" s="116">
        <v>12</v>
      </c>
      <c r="C8560" s="116" t="s">
        <v>20095</v>
      </c>
      <c r="D8560" s="116" t="s">
        <v>16119</v>
      </c>
      <c r="E8560" s="130">
        <v>7.75</v>
      </c>
    </row>
    <row r="8561" spans="2:5" ht="50.1" customHeight="1">
      <c r="B8561" s="116">
        <v>37554</v>
      </c>
      <c r="C8561" s="116" t="s">
        <v>20096</v>
      </c>
      <c r="D8561" s="116" t="s">
        <v>16119</v>
      </c>
      <c r="E8561" s="130">
        <v>117.43</v>
      </c>
    </row>
    <row r="8562" spans="2:5" ht="50.1" customHeight="1">
      <c r="B8562" s="116">
        <v>37555</v>
      </c>
      <c r="C8562" s="116" t="s">
        <v>20097</v>
      </c>
      <c r="D8562" s="116" t="s">
        <v>16119</v>
      </c>
      <c r="E8562" s="130">
        <v>142.85</v>
      </c>
    </row>
    <row r="8563" spans="2:5" ht="50.1" customHeight="1">
      <c r="B8563" s="116">
        <v>10902</v>
      </c>
      <c r="C8563" s="116" t="s">
        <v>20098</v>
      </c>
      <c r="D8563" s="116" t="s">
        <v>16119</v>
      </c>
      <c r="E8563" s="130">
        <v>35.840000000000003</v>
      </c>
    </row>
    <row r="8564" spans="2:5" ht="50.1" customHeight="1">
      <c r="B8564" s="116">
        <v>20965</v>
      </c>
      <c r="C8564" s="116" t="s">
        <v>20099</v>
      </c>
      <c r="D8564" s="116" t="s">
        <v>16119</v>
      </c>
      <c r="E8564" s="130">
        <v>36.18</v>
      </c>
    </row>
    <row r="8565" spans="2:5" ht="50.1" customHeight="1">
      <c r="B8565" s="116">
        <v>20966</v>
      </c>
      <c r="C8565" s="116" t="s">
        <v>20100</v>
      </c>
      <c r="D8565" s="116" t="s">
        <v>16119</v>
      </c>
      <c r="E8565" s="130">
        <v>38.950000000000003</v>
      </c>
    </row>
    <row r="8566" spans="2:5" ht="50.1" customHeight="1">
      <c r="B8566" s="116">
        <v>10903</v>
      </c>
      <c r="C8566" s="116" t="s">
        <v>20101</v>
      </c>
      <c r="D8566" s="116" t="s">
        <v>16119</v>
      </c>
      <c r="E8566" s="130">
        <v>59.04</v>
      </c>
    </row>
    <row r="8567" spans="2:5" ht="50.1" customHeight="1">
      <c r="B8567" s="116">
        <v>20967</v>
      </c>
      <c r="C8567" s="116" t="s">
        <v>20102</v>
      </c>
      <c r="D8567" s="116" t="s">
        <v>16119</v>
      </c>
      <c r="E8567" s="130">
        <v>59.04</v>
      </c>
    </row>
    <row r="8568" spans="2:5" ht="50.1" customHeight="1">
      <c r="B8568" s="116">
        <v>20968</v>
      </c>
      <c r="C8568" s="116" t="s">
        <v>20103</v>
      </c>
      <c r="D8568" s="116" t="s">
        <v>16119</v>
      </c>
      <c r="E8568" s="130">
        <v>64.760000000000005</v>
      </c>
    </row>
    <row r="8569" spans="2:5" ht="50.1" customHeight="1">
      <c r="B8569" s="116">
        <v>11359</v>
      </c>
      <c r="C8569" s="116" t="s">
        <v>20104</v>
      </c>
      <c r="D8569" s="116" t="s">
        <v>16119</v>
      </c>
      <c r="E8569" s="130">
        <v>565</v>
      </c>
    </row>
    <row r="8570" spans="2:5" ht="50.1" customHeight="1">
      <c r="B8570" s="116">
        <v>39017</v>
      </c>
      <c r="C8570" s="116" t="s">
        <v>20105</v>
      </c>
      <c r="D8570" s="116" t="s">
        <v>16119</v>
      </c>
      <c r="E8570" s="130">
        <v>0.14000000000000001</v>
      </c>
    </row>
    <row r="8571" spans="2:5" ht="50.1" customHeight="1">
      <c r="B8571" s="116">
        <v>39315</v>
      </c>
      <c r="C8571" s="116" t="s">
        <v>20106</v>
      </c>
      <c r="D8571" s="116" t="s">
        <v>16119</v>
      </c>
      <c r="E8571" s="130">
        <v>0.23</v>
      </c>
    </row>
    <row r="8572" spans="2:5" ht="50.1" customHeight="1">
      <c r="B8572" s="116">
        <v>39016</v>
      </c>
      <c r="C8572" s="116" t="s">
        <v>20107</v>
      </c>
      <c r="D8572" s="116" t="s">
        <v>16119</v>
      </c>
      <c r="E8572" s="130">
        <v>0.23</v>
      </c>
    </row>
    <row r="8573" spans="2:5" ht="50.1" customHeight="1">
      <c r="B8573" s="116">
        <v>40432</v>
      </c>
      <c r="C8573" s="116" t="s">
        <v>20108</v>
      </c>
      <c r="D8573" s="116" t="s">
        <v>16119</v>
      </c>
      <c r="E8573" s="130">
        <v>1.8</v>
      </c>
    </row>
    <row r="8574" spans="2:5" ht="50.1" customHeight="1">
      <c r="B8574" s="116">
        <v>39481</v>
      </c>
      <c r="C8574" s="116" t="s">
        <v>20109</v>
      </c>
      <c r="D8574" s="116" t="s">
        <v>16119</v>
      </c>
      <c r="E8574" s="130">
        <v>1.1299999999999999</v>
      </c>
    </row>
    <row r="8575" spans="2:5" ht="50.1" customHeight="1">
      <c r="B8575" s="116">
        <v>40433</v>
      </c>
      <c r="C8575" s="116" t="s">
        <v>20110</v>
      </c>
      <c r="D8575" s="116" t="s">
        <v>16119</v>
      </c>
      <c r="E8575" s="130">
        <v>1</v>
      </c>
    </row>
    <row r="8576" spans="2:5" ht="50.1" customHeight="1">
      <c r="B8576" s="116">
        <v>20219</v>
      </c>
      <c r="C8576" s="116" t="s">
        <v>20111</v>
      </c>
      <c r="D8576" s="116" t="s">
        <v>16119</v>
      </c>
      <c r="E8576" s="130">
        <v>74000</v>
      </c>
    </row>
    <row r="8577" spans="2:5" ht="50.1" customHeight="1">
      <c r="B8577" s="116">
        <v>36484</v>
      </c>
      <c r="C8577" s="116" t="s">
        <v>20112</v>
      </c>
      <c r="D8577" s="116" t="s">
        <v>16119</v>
      </c>
      <c r="E8577" s="130">
        <v>157088.51999999999</v>
      </c>
    </row>
    <row r="8578" spans="2:5" ht="50.1" customHeight="1">
      <c r="B8578" s="116">
        <v>38367</v>
      </c>
      <c r="C8578" s="116" t="s">
        <v>20113</v>
      </c>
      <c r="D8578" s="116" t="s">
        <v>16119</v>
      </c>
      <c r="E8578" s="130">
        <v>12.09</v>
      </c>
    </row>
    <row r="8579" spans="2:5" ht="50.1" customHeight="1">
      <c r="B8579" s="116">
        <v>38368</v>
      </c>
      <c r="C8579" s="116" t="s">
        <v>20114</v>
      </c>
      <c r="D8579" s="116" t="s">
        <v>16119</v>
      </c>
      <c r="E8579" s="130">
        <v>5.88</v>
      </c>
    </row>
    <row r="8580" spans="2:5" ht="50.1" customHeight="1">
      <c r="B8580" s="116">
        <v>38091</v>
      </c>
      <c r="C8580" s="116" t="s">
        <v>20115</v>
      </c>
      <c r="D8580" s="116" t="s">
        <v>16119</v>
      </c>
      <c r="E8580" s="130">
        <v>1.66</v>
      </c>
    </row>
    <row r="8581" spans="2:5" ht="50.1" customHeight="1">
      <c r="B8581" s="116">
        <v>38095</v>
      </c>
      <c r="C8581" s="116" t="s">
        <v>20116</v>
      </c>
      <c r="D8581" s="116" t="s">
        <v>16119</v>
      </c>
      <c r="E8581" s="130">
        <v>3.51</v>
      </c>
    </row>
    <row r="8582" spans="2:5" ht="50.1" customHeight="1">
      <c r="B8582" s="116">
        <v>38092</v>
      </c>
      <c r="C8582" s="116" t="s">
        <v>20117</v>
      </c>
      <c r="D8582" s="116" t="s">
        <v>16119</v>
      </c>
      <c r="E8582" s="130">
        <v>1.57</v>
      </c>
    </row>
    <row r="8583" spans="2:5" ht="50.1" customHeight="1">
      <c r="B8583" s="116">
        <v>38093</v>
      </c>
      <c r="C8583" s="116" t="s">
        <v>20118</v>
      </c>
      <c r="D8583" s="116" t="s">
        <v>16119</v>
      </c>
      <c r="E8583" s="130">
        <v>1.62</v>
      </c>
    </row>
    <row r="8584" spans="2:5" ht="50.1" customHeight="1">
      <c r="B8584" s="116">
        <v>38096</v>
      </c>
      <c r="C8584" s="116" t="s">
        <v>20119</v>
      </c>
      <c r="D8584" s="116" t="s">
        <v>16119</v>
      </c>
      <c r="E8584" s="130">
        <v>3.77</v>
      </c>
    </row>
    <row r="8585" spans="2:5" ht="50.1" customHeight="1">
      <c r="B8585" s="116">
        <v>38094</v>
      </c>
      <c r="C8585" s="116" t="s">
        <v>20120</v>
      </c>
      <c r="D8585" s="116" t="s">
        <v>16119</v>
      </c>
      <c r="E8585" s="130">
        <v>1.99</v>
      </c>
    </row>
    <row r="8586" spans="2:5" ht="50.1" customHeight="1">
      <c r="B8586" s="116">
        <v>38097</v>
      </c>
      <c r="C8586" s="116" t="s">
        <v>20121</v>
      </c>
      <c r="D8586" s="116" t="s">
        <v>16119</v>
      </c>
      <c r="E8586" s="130">
        <v>4.05</v>
      </c>
    </row>
    <row r="8587" spans="2:5" ht="50.1" customHeight="1">
      <c r="B8587" s="116">
        <v>38098</v>
      </c>
      <c r="C8587" s="116" t="s">
        <v>20122</v>
      </c>
      <c r="D8587" s="116" t="s">
        <v>16119</v>
      </c>
      <c r="E8587" s="130">
        <v>4.05</v>
      </c>
    </row>
    <row r="8588" spans="2:5" ht="50.1" customHeight="1">
      <c r="B8588" s="116">
        <v>11186</v>
      </c>
      <c r="C8588" s="116" t="s">
        <v>20123</v>
      </c>
      <c r="D8588" s="116" t="s">
        <v>16117</v>
      </c>
      <c r="E8588" s="130">
        <v>244.62</v>
      </c>
    </row>
    <row r="8589" spans="2:5" ht="50.1" customHeight="1">
      <c r="B8589" s="116">
        <v>11558</v>
      </c>
      <c r="C8589" s="116" t="s">
        <v>20124</v>
      </c>
      <c r="D8589" s="116" t="s">
        <v>6216</v>
      </c>
      <c r="E8589" s="130">
        <v>10.38</v>
      </c>
    </row>
    <row r="8590" spans="2:5" ht="50.1" customHeight="1">
      <c r="B8590" s="116">
        <v>11557</v>
      </c>
      <c r="C8590" s="116" t="s">
        <v>20125</v>
      </c>
      <c r="D8590" s="116" t="s">
        <v>6216</v>
      </c>
      <c r="E8590" s="130">
        <v>26.27</v>
      </c>
    </row>
    <row r="8591" spans="2:5" ht="50.1" customHeight="1">
      <c r="B8591" s="116">
        <v>2759</v>
      </c>
      <c r="C8591" s="116" t="s">
        <v>20126</v>
      </c>
      <c r="D8591" s="116" t="s">
        <v>16119</v>
      </c>
      <c r="E8591" s="130">
        <v>4.8</v>
      </c>
    </row>
    <row r="8592" spans="2:5" ht="50.1" customHeight="1">
      <c r="B8592" s="116">
        <v>38124</v>
      </c>
      <c r="C8592" s="116" t="s">
        <v>20127</v>
      </c>
      <c r="D8592" s="116" t="s">
        <v>16119</v>
      </c>
      <c r="E8592" s="130">
        <v>22.29</v>
      </c>
    </row>
    <row r="8593" spans="2:5" ht="50.1" customHeight="1">
      <c r="B8593" s="116">
        <v>38380</v>
      </c>
      <c r="C8593" s="116" t="s">
        <v>20128</v>
      </c>
      <c r="D8593" s="116" t="s">
        <v>16119</v>
      </c>
      <c r="E8593" s="130">
        <v>19.21</v>
      </c>
    </row>
    <row r="8594" spans="2:5" ht="50.1" customHeight="1">
      <c r="B8594" s="116">
        <v>20059</v>
      </c>
      <c r="C8594" s="116" t="s">
        <v>20129</v>
      </c>
      <c r="D8594" s="116" t="s">
        <v>16119</v>
      </c>
      <c r="E8594" s="130">
        <v>14.56</v>
      </c>
    </row>
    <row r="8595" spans="2:5" ht="50.1" customHeight="1">
      <c r="B8595" s="116">
        <v>42429</v>
      </c>
      <c r="C8595" s="116" t="s">
        <v>20130</v>
      </c>
      <c r="D8595" s="116" t="s">
        <v>16119</v>
      </c>
      <c r="E8595" s="130">
        <v>3422.44</v>
      </c>
    </row>
    <row r="8596" spans="2:5" ht="50.1" customHeight="1">
      <c r="B8596" s="116">
        <v>38538</v>
      </c>
      <c r="C8596" s="116" t="s">
        <v>20131</v>
      </c>
      <c r="D8596" s="116" t="s">
        <v>16120</v>
      </c>
      <c r="E8596" s="130">
        <v>40</v>
      </c>
    </row>
    <row r="8597" spans="2:5" ht="50.1" customHeight="1">
      <c r="B8597" s="116">
        <v>38539</v>
      </c>
      <c r="C8597" s="116" t="s">
        <v>20132</v>
      </c>
      <c r="D8597" s="116" t="s">
        <v>16120</v>
      </c>
      <c r="E8597" s="130">
        <v>54.39</v>
      </c>
    </row>
    <row r="8598" spans="2:5" ht="50.1" customHeight="1">
      <c r="B8598" s="116">
        <v>38540</v>
      </c>
      <c r="C8598" s="116" t="s">
        <v>20133</v>
      </c>
      <c r="D8598" s="116" t="s">
        <v>16120</v>
      </c>
      <c r="E8598" s="130">
        <v>139.4</v>
      </c>
    </row>
    <row r="8599" spans="2:5" ht="50.1" customHeight="1">
      <c r="B8599" s="116">
        <v>38384</v>
      </c>
      <c r="C8599" s="116" t="s">
        <v>20134</v>
      </c>
      <c r="D8599" s="116" t="s">
        <v>16119</v>
      </c>
      <c r="E8599" s="130">
        <v>15.25</v>
      </c>
    </row>
    <row r="8600" spans="2:5" ht="50.1" customHeight="1">
      <c r="B8600" s="116">
        <v>13</v>
      </c>
      <c r="C8600" s="116" t="s">
        <v>20135</v>
      </c>
      <c r="D8600" s="116" t="s">
        <v>16121</v>
      </c>
      <c r="E8600" s="130">
        <v>11.93</v>
      </c>
    </row>
    <row r="8601" spans="2:5" ht="50.1" customHeight="1">
      <c r="B8601" s="116">
        <v>2762</v>
      </c>
      <c r="C8601" s="116" t="s">
        <v>20136</v>
      </c>
      <c r="D8601" s="116" t="s">
        <v>16120</v>
      </c>
      <c r="E8601" s="130">
        <v>6</v>
      </c>
    </row>
    <row r="8602" spans="2:5" ht="50.1" customHeight="1">
      <c r="B8602" s="116">
        <v>21142</v>
      </c>
      <c r="C8602" s="116" t="s">
        <v>20137</v>
      </c>
      <c r="D8602" s="116" t="s">
        <v>16119</v>
      </c>
      <c r="E8602" s="130">
        <v>17.670000000000002</v>
      </c>
    </row>
    <row r="8603" spans="2:5" ht="50.1" customHeight="1">
      <c r="B8603" s="116">
        <v>12865</v>
      </c>
      <c r="C8603" s="116" t="s">
        <v>20138</v>
      </c>
      <c r="D8603" s="116" t="s">
        <v>16118</v>
      </c>
      <c r="E8603" s="130">
        <v>15.21</v>
      </c>
    </row>
    <row r="8604" spans="2:5" ht="50.1" customHeight="1">
      <c r="B8604" s="116">
        <v>41074</v>
      </c>
      <c r="C8604" s="116" t="s">
        <v>20139</v>
      </c>
      <c r="D8604" s="116" t="s">
        <v>16124</v>
      </c>
      <c r="E8604" s="130">
        <v>2694.88</v>
      </c>
    </row>
    <row r="8605" spans="2:5" ht="50.1" customHeight="1">
      <c r="B8605" s="116">
        <v>4223</v>
      </c>
      <c r="C8605" s="116" t="s">
        <v>20140</v>
      </c>
      <c r="D8605" s="116" t="s">
        <v>6214</v>
      </c>
      <c r="E8605" s="130">
        <v>2.86</v>
      </c>
    </row>
    <row r="8606" spans="2:5" ht="50.1" customHeight="1">
      <c r="B8606" s="116">
        <v>37372</v>
      </c>
      <c r="C8606" s="116" t="s">
        <v>20141</v>
      </c>
      <c r="D8606" s="116" t="s">
        <v>16118</v>
      </c>
      <c r="E8606" s="130">
        <v>0.34</v>
      </c>
    </row>
    <row r="8607" spans="2:5" ht="50.1" customHeight="1">
      <c r="B8607" s="116">
        <v>40863</v>
      </c>
      <c r="C8607" s="116" t="s">
        <v>20142</v>
      </c>
      <c r="D8607" s="116" t="s">
        <v>16124</v>
      </c>
      <c r="E8607" s="130">
        <v>63.58</v>
      </c>
    </row>
    <row r="8608" spans="2:5" ht="50.1" customHeight="1">
      <c r="B8608" s="116">
        <v>38475</v>
      </c>
      <c r="C8608" s="116" t="s">
        <v>20143</v>
      </c>
      <c r="D8608" s="116" t="s">
        <v>16119</v>
      </c>
      <c r="E8608" s="130">
        <v>15.83</v>
      </c>
    </row>
    <row r="8609" spans="2:5" ht="50.1" customHeight="1">
      <c r="B8609" s="116">
        <v>38474</v>
      </c>
      <c r="C8609" s="116" t="s">
        <v>20144</v>
      </c>
      <c r="D8609" s="116" t="s">
        <v>16119</v>
      </c>
      <c r="E8609" s="130">
        <v>19.57</v>
      </c>
    </row>
    <row r="8610" spans="2:5" ht="50.1" customHeight="1">
      <c r="B8610" s="116">
        <v>10886</v>
      </c>
      <c r="C8610" s="116" t="s">
        <v>20145</v>
      </c>
      <c r="D8610" s="116" t="s">
        <v>16119</v>
      </c>
      <c r="E8610" s="130">
        <v>122.5</v>
      </c>
    </row>
    <row r="8611" spans="2:5" ht="50.1" customHeight="1">
      <c r="B8611" s="116">
        <v>10888</v>
      </c>
      <c r="C8611" s="116" t="s">
        <v>20146</v>
      </c>
      <c r="D8611" s="116" t="s">
        <v>16119</v>
      </c>
      <c r="E8611" s="130">
        <v>387.69</v>
      </c>
    </row>
    <row r="8612" spans="2:5" ht="50.1" customHeight="1">
      <c r="B8612" s="116">
        <v>10889</v>
      </c>
      <c r="C8612" s="116" t="s">
        <v>20147</v>
      </c>
      <c r="D8612" s="116" t="s">
        <v>16119</v>
      </c>
      <c r="E8612" s="130">
        <v>420</v>
      </c>
    </row>
    <row r="8613" spans="2:5" ht="50.1" customHeight="1">
      <c r="B8613" s="116">
        <v>10890</v>
      </c>
      <c r="C8613" s="116" t="s">
        <v>20148</v>
      </c>
      <c r="D8613" s="116" t="s">
        <v>16119</v>
      </c>
      <c r="E8613" s="130">
        <v>193.84</v>
      </c>
    </row>
    <row r="8614" spans="2:5" ht="50.1" customHeight="1">
      <c r="B8614" s="116">
        <v>10891</v>
      </c>
      <c r="C8614" s="116" t="s">
        <v>20149</v>
      </c>
      <c r="D8614" s="116" t="s">
        <v>16119</v>
      </c>
      <c r="E8614" s="130">
        <v>118.46</v>
      </c>
    </row>
    <row r="8615" spans="2:5" ht="50.1" customHeight="1">
      <c r="B8615" s="116">
        <v>10892</v>
      </c>
      <c r="C8615" s="116" t="s">
        <v>20150</v>
      </c>
      <c r="D8615" s="116" t="s">
        <v>16119</v>
      </c>
      <c r="E8615" s="130">
        <v>140</v>
      </c>
    </row>
    <row r="8616" spans="2:5" ht="50.1" customHeight="1">
      <c r="B8616" s="116">
        <v>20977</v>
      </c>
      <c r="C8616" s="116" t="s">
        <v>20151</v>
      </c>
      <c r="D8616" s="116" t="s">
        <v>16119</v>
      </c>
      <c r="E8616" s="130">
        <v>166.92</v>
      </c>
    </row>
    <row r="8617" spans="2:5" ht="50.1" customHeight="1">
      <c r="B8617" s="116">
        <v>3073</v>
      </c>
      <c r="C8617" s="116" t="s">
        <v>20152</v>
      </c>
      <c r="D8617" s="116" t="s">
        <v>16119</v>
      </c>
      <c r="E8617" s="130">
        <v>152.11000000000001</v>
      </c>
    </row>
    <row r="8618" spans="2:5" ht="50.1" customHeight="1">
      <c r="B8618" s="116">
        <v>3068</v>
      </c>
      <c r="C8618" s="116" t="s">
        <v>20153</v>
      </c>
      <c r="D8618" s="116" t="s">
        <v>16119</v>
      </c>
      <c r="E8618" s="130">
        <v>30.41</v>
      </c>
    </row>
    <row r="8619" spans="2:5" ht="50.1" customHeight="1">
      <c r="B8619" s="116">
        <v>3074</v>
      </c>
      <c r="C8619" s="116" t="s">
        <v>20154</v>
      </c>
      <c r="D8619" s="116" t="s">
        <v>16119</v>
      </c>
      <c r="E8619" s="130">
        <v>96.03</v>
      </c>
    </row>
    <row r="8620" spans="2:5" ht="50.1" customHeight="1">
      <c r="B8620" s="116">
        <v>3076</v>
      </c>
      <c r="C8620" s="116" t="s">
        <v>20155</v>
      </c>
      <c r="D8620" s="116" t="s">
        <v>16119</v>
      </c>
      <c r="E8620" s="130">
        <v>125.05</v>
      </c>
    </row>
    <row r="8621" spans="2:5" ht="50.1" customHeight="1">
      <c r="B8621" s="116">
        <v>3072</v>
      </c>
      <c r="C8621" s="116" t="s">
        <v>20156</v>
      </c>
      <c r="D8621" s="116" t="s">
        <v>16119</v>
      </c>
      <c r="E8621" s="130">
        <v>31.5</v>
      </c>
    </row>
    <row r="8622" spans="2:5" ht="50.1" customHeight="1">
      <c r="B8622" s="116">
        <v>3075</v>
      </c>
      <c r="C8622" s="116" t="s">
        <v>20157</v>
      </c>
      <c r="D8622" s="116" t="s">
        <v>16119</v>
      </c>
      <c r="E8622" s="130">
        <v>79.02</v>
      </c>
    </row>
    <row r="8623" spans="2:5" ht="50.1" customHeight="1">
      <c r="B8623" s="116">
        <v>10780</v>
      </c>
      <c r="C8623" s="116" t="s">
        <v>20158</v>
      </c>
      <c r="D8623" s="116" t="s">
        <v>16119</v>
      </c>
      <c r="E8623" s="130">
        <v>6.68</v>
      </c>
    </row>
    <row r="8624" spans="2:5" ht="50.1" customHeight="1">
      <c r="B8624" s="116">
        <v>10781</v>
      </c>
      <c r="C8624" s="116" t="s">
        <v>20159</v>
      </c>
      <c r="D8624" s="116" t="s">
        <v>16119</v>
      </c>
      <c r="E8624" s="130">
        <v>10.71</v>
      </c>
    </row>
    <row r="8625" spans="2:5" ht="50.1" customHeight="1">
      <c r="B8625" s="116">
        <v>20106</v>
      </c>
      <c r="C8625" s="116" t="s">
        <v>20160</v>
      </c>
      <c r="D8625" s="116" t="s">
        <v>16119</v>
      </c>
      <c r="E8625" s="130">
        <v>3.53</v>
      </c>
    </row>
    <row r="8626" spans="2:5" ht="50.1" customHeight="1">
      <c r="B8626" s="116">
        <v>20107</v>
      </c>
      <c r="C8626" s="116" t="s">
        <v>20161</v>
      </c>
      <c r="D8626" s="116" t="s">
        <v>16119</v>
      </c>
      <c r="E8626" s="130">
        <v>4.04</v>
      </c>
    </row>
    <row r="8627" spans="2:5" ht="50.1" customHeight="1">
      <c r="B8627" s="116">
        <v>20108</v>
      </c>
      <c r="C8627" s="116" t="s">
        <v>20162</v>
      </c>
      <c r="D8627" s="116" t="s">
        <v>16119</v>
      </c>
      <c r="E8627" s="130">
        <v>5.34</v>
      </c>
    </row>
    <row r="8628" spans="2:5" ht="50.1" customHeight="1">
      <c r="B8628" s="116">
        <v>20109</v>
      </c>
      <c r="C8628" s="116" t="s">
        <v>20163</v>
      </c>
      <c r="D8628" s="116" t="s">
        <v>16119</v>
      </c>
      <c r="E8628" s="130">
        <v>6.68</v>
      </c>
    </row>
    <row r="8629" spans="2:5" ht="50.1" customHeight="1">
      <c r="B8629" s="116">
        <v>34795</v>
      </c>
      <c r="C8629" s="116" t="s">
        <v>20164</v>
      </c>
      <c r="D8629" s="116" t="s">
        <v>16117</v>
      </c>
      <c r="E8629" s="130">
        <v>255.4</v>
      </c>
    </row>
    <row r="8630" spans="2:5" ht="50.1" customHeight="1">
      <c r="B8630" s="116">
        <v>34796</v>
      </c>
      <c r="C8630" s="116" t="s">
        <v>8614</v>
      </c>
      <c r="D8630" s="116" t="s">
        <v>16120</v>
      </c>
      <c r="E8630" s="130">
        <v>11.21</v>
      </c>
    </row>
    <row r="8631" spans="2:5" ht="50.1" customHeight="1">
      <c r="B8631" s="116">
        <v>11474</v>
      </c>
      <c r="C8631" s="116" t="s">
        <v>20165</v>
      </c>
      <c r="D8631" s="116" t="s">
        <v>16119</v>
      </c>
      <c r="E8631" s="130">
        <v>26.48</v>
      </c>
    </row>
    <row r="8632" spans="2:5" ht="50.1" customHeight="1">
      <c r="B8632" s="116">
        <v>11470</v>
      </c>
      <c r="C8632" s="116" t="s">
        <v>20166</v>
      </c>
      <c r="D8632" s="116" t="s">
        <v>16119</v>
      </c>
      <c r="E8632" s="130">
        <v>17.350000000000001</v>
      </c>
    </row>
    <row r="8633" spans="2:5" ht="50.1" customHeight="1">
      <c r="B8633" s="116">
        <v>11480</v>
      </c>
      <c r="C8633" s="116" t="s">
        <v>20167</v>
      </c>
      <c r="D8633" s="116" t="s">
        <v>6218</v>
      </c>
      <c r="E8633" s="130">
        <v>43.32</v>
      </c>
    </row>
    <row r="8634" spans="2:5" ht="50.1" customHeight="1">
      <c r="B8634" s="116">
        <v>38154</v>
      </c>
      <c r="C8634" s="116" t="s">
        <v>20168</v>
      </c>
      <c r="D8634" s="116" t="s">
        <v>6218</v>
      </c>
      <c r="E8634" s="130">
        <v>27.12</v>
      </c>
    </row>
    <row r="8635" spans="2:5" ht="50.1" customHeight="1">
      <c r="B8635" s="116">
        <v>11482</v>
      </c>
      <c r="C8635" s="116" t="s">
        <v>20169</v>
      </c>
      <c r="D8635" s="116" t="s">
        <v>6218</v>
      </c>
      <c r="E8635" s="130">
        <v>39.340000000000003</v>
      </c>
    </row>
    <row r="8636" spans="2:5" ht="50.1" customHeight="1">
      <c r="B8636" s="116">
        <v>3084</v>
      </c>
      <c r="C8636" s="116" t="s">
        <v>20170</v>
      </c>
      <c r="D8636" s="116" t="s">
        <v>6218</v>
      </c>
      <c r="E8636" s="130">
        <v>50.58</v>
      </c>
    </row>
    <row r="8637" spans="2:5" ht="50.1" customHeight="1">
      <c r="B8637" s="116">
        <v>3103</v>
      </c>
      <c r="C8637" s="116" t="s">
        <v>20171</v>
      </c>
      <c r="D8637" s="116" t="s">
        <v>16119</v>
      </c>
      <c r="E8637" s="130">
        <v>45.22</v>
      </c>
    </row>
    <row r="8638" spans="2:5" ht="50.1" customHeight="1">
      <c r="B8638" s="116">
        <v>11481</v>
      </c>
      <c r="C8638" s="116" t="s">
        <v>20172</v>
      </c>
      <c r="D8638" s="116" t="s">
        <v>16119</v>
      </c>
      <c r="E8638" s="130">
        <v>13.64</v>
      </c>
    </row>
    <row r="8639" spans="2:5" ht="50.1" customHeight="1">
      <c r="B8639" s="116">
        <v>3097</v>
      </c>
      <c r="C8639" s="116" t="s">
        <v>20173</v>
      </c>
      <c r="D8639" s="116" t="s">
        <v>6218</v>
      </c>
      <c r="E8639" s="130">
        <v>28.02</v>
      </c>
    </row>
    <row r="8640" spans="2:5" ht="50.1" customHeight="1">
      <c r="B8640" s="116">
        <v>38153</v>
      </c>
      <c r="C8640" s="116" t="s">
        <v>20174</v>
      </c>
      <c r="D8640" s="116" t="s">
        <v>6218</v>
      </c>
      <c r="E8640" s="130">
        <v>25.7</v>
      </c>
    </row>
    <row r="8641" spans="2:5" ht="50.1" customHeight="1">
      <c r="B8641" s="116">
        <v>3099</v>
      </c>
      <c r="C8641" s="116" t="s">
        <v>20175</v>
      </c>
      <c r="D8641" s="116" t="s">
        <v>6218</v>
      </c>
      <c r="E8641" s="130">
        <v>44.82</v>
      </c>
    </row>
    <row r="8642" spans="2:5" ht="50.1" customHeight="1">
      <c r="B8642" s="116">
        <v>3080</v>
      </c>
      <c r="C8642" s="116" t="s">
        <v>20176</v>
      </c>
      <c r="D8642" s="116" t="s">
        <v>6218</v>
      </c>
      <c r="E8642" s="130">
        <v>37.450000000000003</v>
      </c>
    </row>
    <row r="8643" spans="2:5" ht="50.1" customHeight="1">
      <c r="B8643" s="116">
        <v>3081</v>
      </c>
      <c r="C8643" s="116" t="s">
        <v>20177</v>
      </c>
      <c r="D8643" s="116" t="s">
        <v>6218</v>
      </c>
      <c r="E8643" s="130">
        <v>56.68</v>
      </c>
    </row>
    <row r="8644" spans="2:5" ht="50.1" customHeight="1">
      <c r="B8644" s="116">
        <v>38151</v>
      </c>
      <c r="C8644" s="116" t="s">
        <v>20178</v>
      </c>
      <c r="D8644" s="116" t="s">
        <v>6218</v>
      </c>
      <c r="E8644" s="130">
        <v>35.479999999999997</v>
      </c>
    </row>
    <row r="8645" spans="2:5" ht="50.1" customHeight="1">
      <c r="B8645" s="116">
        <v>11479</v>
      </c>
      <c r="C8645" s="116" t="s">
        <v>20179</v>
      </c>
      <c r="D8645" s="116" t="s">
        <v>16119</v>
      </c>
      <c r="E8645" s="130">
        <v>20.63</v>
      </c>
    </row>
    <row r="8646" spans="2:5" ht="50.1" customHeight="1">
      <c r="B8646" s="116">
        <v>38152</v>
      </c>
      <c r="C8646" s="116" t="s">
        <v>20180</v>
      </c>
      <c r="D8646" s="116" t="s">
        <v>6218</v>
      </c>
      <c r="E8646" s="130">
        <v>51.35</v>
      </c>
    </row>
    <row r="8647" spans="2:5" ht="50.1" customHeight="1">
      <c r="B8647" s="116">
        <v>11478</v>
      </c>
      <c r="C8647" s="116" t="s">
        <v>20181</v>
      </c>
      <c r="D8647" s="116" t="s">
        <v>16119</v>
      </c>
      <c r="E8647" s="130">
        <v>36.19</v>
      </c>
    </row>
    <row r="8648" spans="2:5" ht="50.1" customHeight="1">
      <c r="B8648" s="116">
        <v>3090</v>
      </c>
      <c r="C8648" s="116" t="s">
        <v>20182</v>
      </c>
      <c r="D8648" s="116" t="s">
        <v>6218</v>
      </c>
      <c r="E8648" s="130">
        <v>30.28</v>
      </c>
    </row>
    <row r="8649" spans="2:5" ht="50.1" customHeight="1">
      <c r="B8649" s="116">
        <v>3093</v>
      </c>
      <c r="C8649" s="116" t="s">
        <v>20183</v>
      </c>
      <c r="D8649" s="116" t="s">
        <v>6218</v>
      </c>
      <c r="E8649" s="130">
        <v>50.32</v>
      </c>
    </row>
    <row r="8650" spans="2:5" ht="50.1" customHeight="1">
      <c r="B8650" s="116">
        <v>11476</v>
      </c>
      <c r="C8650" s="116" t="s">
        <v>20184</v>
      </c>
      <c r="D8650" s="116" t="s">
        <v>16119</v>
      </c>
      <c r="E8650" s="130">
        <v>21.68</v>
      </c>
    </row>
    <row r="8651" spans="2:5" ht="50.1" customHeight="1">
      <c r="B8651" s="116">
        <v>3082</v>
      </c>
      <c r="C8651" s="116" t="s">
        <v>20185</v>
      </c>
      <c r="D8651" s="116" t="s">
        <v>6218</v>
      </c>
      <c r="E8651" s="130">
        <v>35.03</v>
      </c>
    </row>
    <row r="8652" spans="2:5" ht="50.1" customHeight="1">
      <c r="B8652" s="116">
        <v>11484</v>
      </c>
      <c r="C8652" s="116" t="s">
        <v>20186</v>
      </c>
      <c r="D8652" s="116" t="s">
        <v>16119</v>
      </c>
      <c r="E8652" s="130">
        <v>24.99</v>
      </c>
    </row>
    <row r="8653" spans="2:5" ht="50.1" customHeight="1">
      <c r="B8653" s="116">
        <v>38155</v>
      </c>
      <c r="C8653" s="116" t="s">
        <v>20187</v>
      </c>
      <c r="D8653" s="116" t="s">
        <v>16119</v>
      </c>
      <c r="E8653" s="130">
        <v>34.07</v>
      </c>
    </row>
    <row r="8654" spans="2:5" ht="50.1" customHeight="1">
      <c r="B8654" s="116">
        <v>11468</v>
      </c>
      <c r="C8654" s="116" t="s">
        <v>20188</v>
      </c>
      <c r="D8654" s="116" t="s">
        <v>16119</v>
      </c>
      <c r="E8654" s="130">
        <v>7.64</v>
      </c>
    </row>
    <row r="8655" spans="2:5" ht="50.1" customHeight="1">
      <c r="B8655" s="116">
        <v>11469</v>
      </c>
      <c r="C8655" s="116" t="s">
        <v>20189</v>
      </c>
      <c r="D8655" s="116" t="s">
        <v>16119</v>
      </c>
      <c r="E8655" s="130">
        <v>9.1300000000000008</v>
      </c>
    </row>
    <row r="8656" spans="2:5" ht="50.1" customHeight="1">
      <c r="B8656" s="116">
        <v>11477</v>
      </c>
      <c r="C8656" s="116" t="s">
        <v>20190</v>
      </c>
      <c r="D8656" s="116" t="s">
        <v>6218</v>
      </c>
      <c r="E8656" s="130">
        <v>41.5</v>
      </c>
    </row>
    <row r="8657" spans="2:5" ht="50.1" customHeight="1">
      <c r="B8657" s="116">
        <v>40311</v>
      </c>
      <c r="C8657" s="116" t="s">
        <v>20191</v>
      </c>
      <c r="D8657" s="116" t="s">
        <v>6218</v>
      </c>
      <c r="E8657" s="130">
        <v>40.07</v>
      </c>
    </row>
    <row r="8658" spans="2:5" ht="50.1" customHeight="1">
      <c r="B8658" s="116">
        <v>38165</v>
      </c>
      <c r="C8658" s="116" t="s">
        <v>20192</v>
      </c>
      <c r="D8658" s="116" t="s">
        <v>6218</v>
      </c>
      <c r="E8658" s="130">
        <v>49.93</v>
      </c>
    </row>
    <row r="8659" spans="2:5" ht="50.1" customHeight="1">
      <c r="B8659" s="116">
        <v>3096</v>
      </c>
      <c r="C8659" s="116" t="s">
        <v>20193</v>
      </c>
      <c r="D8659" s="116" t="s">
        <v>6218</v>
      </c>
      <c r="E8659" s="130">
        <v>23.04</v>
      </c>
    </row>
    <row r="8660" spans="2:5" ht="50.1" customHeight="1">
      <c r="B8660" s="116">
        <v>11456</v>
      </c>
      <c r="C8660" s="116" t="s">
        <v>20194</v>
      </c>
      <c r="D8660" s="116" t="s">
        <v>16119</v>
      </c>
      <c r="E8660" s="130">
        <v>11.06</v>
      </c>
    </row>
    <row r="8661" spans="2:5" ht="50.1" customHeight="1">
      <c r="B8661" s="116">
        <v>3119</v>
      </c>
      <c r="C8661" s="116" t="s">
        <v>20195</v>
      </c>
      <c r="D8661" s="116" t="s">
        <v>16119</v>
      </c>
      <c r="E8661" s="130">
        <v>1.64</v>
      </c>
    </row>
    <row r="8662" spans="2:5" ht="50.1" customHeight="1">
      <c r="B8662" s="116">
        <v>3122</v>
      </c>
      <c r="C8662" s="116" t="s">
        <v>20196</v>
      </c>
      <c r="D8662" s="116" t="s">
        <v>16119</v>
      </c>
      <c r="E8662" s="130">
        <v>2.31</v>
      </c>
    </row>
    <row r="8663" spans="2:5" ht="50.1" customHeight="1">
      <c r="B8663" s="116">
        <v>3121</v>
      </c>
      <c r="C8663" s="116" t="s">
        <v>20197</v>
      </c>
      <c r="D8663" s="116" t="s">
        <v>16119</v>
      </c>
      <c r="E8663" s="130">
        <v>3.58</v>
      </c>
    </row>
    <row r="8664" spans="2:5" ht="50.1" customHeight="1">
      <c r="B8664" s="116">
        <v>3120</v>
      </c>
      <c r="C8664" s="116" t="s">
        <v>20198</v>
      </c>
      <c r="D8664" s="116" t="s">
        <v>16119</v>
      </c>
      <c r="E8664" s="130">
        <v>5.65</v>
      </c>
    </row>
    <row r="8665" spans="2:5" ht="50.1" customHeight="1">
      <c r="B8665" s="116">
        <v>11455</v>
      </c>
      <c r="C8665" s="116" t="s">
        <v>20199</v>
      </c>
      <c r="D8665" s="116" t="s">
        <v>16119</v>
      </c>
      <c r="E8665" s="130">
        <v>7.93</v>
      </c>
    </row>
    <row r="8666" spans="2:5" ht="50.1" customHeight="1">
      <c r="B8666" s="116">
        <v>3111</v>
      </c>
      <c r="C8666" s="116" t="s">
        <v>20200</v>
      </c>
      <c r="D8666" s="116" t="s">
        <v>16119</v>
      </c>
      <c r="E8666" s="130">
        <v>18.98</v>
      </c>
    </row>
    <row r="8667" spans="2:5" ht="50.1" customHeight="1">
      <c r="B8667" s="116">
        <v>3108</v>
      </c>
      <c r="C8667" s="116" t="s">
        <v>20201</v>
      </c>
      <c r="D8667" s="116" t="s">
        <v>16119</v>
      </c>
      <c r="E8667" s="130">
        <v>19.91</v>
      </c>
    </row>
    <row r="8668" spans="2:5" ht="50.1" customHeight="1">
      <c r="B8668" s="116">
        <v>3105</v>
      </c>
      <c r="C8668" s="116" t="s">
        <v>20202</v>
      </c>
      <c r="D8668" s="116" t="s">
        <v>16119</v>
      </c>
      <c r="E8668" s="130">
        <v>30.93</v>
      </c>
    </row>
    <row r="8669" spans="2:5" ht="50.1" customHeight="1">
      <c r="B8669" s="116">
        <v>38178</v>
      </c>
      <c r="C8669" s="116" t="s">
        <v>20203</v>
      </c>
      <c r="D8669" s="116" t="s">
        <v>16119</v>
      </c>
      <c r="E8669" s="130">
        <v>20.22</v>
      </c>
    </row>
    <row r="8670" spans="2:5" ht="50.1" customHeight="1">
      <c r="B8670" s="116">
        <v>11458</v>
      </c>
      <c r="C8670" s="116" t="s">
        <v>20204</v>
      </c>
      <c r="D8670" s="116" t="s">
        <v>16119</v>
      </c>
      <c r="E8670" s="130">
        <v>17.71</v>
      </c>
    </row>
    <row r="8671" spans="2:5" ht="50.1" customHeight="1">
      <c r="B8671" s="116">
        <v>42481</v>
      </c>
      <c r="C8671" s="116" t="s">
        <v>20205</v>
      </c>
      <c r="D8671" s="116" t="s">
        <v>16117</v>
      </c>
      <c r="E8671" s="130">
        <v>14.04</v>
      </c>
    </row>
    <row r="8672" spans="2:5" ht="50.1" customHeight="1">
      <c r="B8672" s="116">
        <v>43458</v>
      </c>
      <c r="C8672" s="116" t="s">
        <v>20206</v>
      </c>
      <c r="D8672" s="116" t="s">
        <v>16118</v>
      </c>
      <c r="E8672" s="130">
        <v>0.04</v>
      </c>
    </row>
    <row r="8673" spans="2:5" ht="50.1" customHeight="1">
      <c r="B8673" s="116">
        <v>43470</v>
      </c>
      <c r="C8673" s="116" t="s">
        <v>20207</v>
      </c>
      <c r="D8673" s="116" t="s">
        <v>16124</v>
      </c>
      <c r="E8673" s="130">
        <v>7.37</v>
      </c>
    </row>
    <row r="8674" spans="2:5" ht="50.1" customHeight="1">
      <c r="B8674" s="116">
        <v>43459</v>
      </c>
      <c r="C8674" s="116" t="s">
        <v>20208</v>
      </c>
      <c r="D8674" s="116" t="s">
        <v>16118</v>
      </c>
      <c r="E8674" s="130">
        <v>0.34</v>
      </c>
    </row>
    <row r="8675" spans="2:5" ht="50.1" customHeight="1">
      <c r="B8675" s="116">
        <v>43471</v>
      </c>
      <c r="C8675" s="116" t="s">
        <v>20209</v>
      </c>
      <c r="D8675" s="116" t="s">
        <v>16124</v>
      </c>
      <c r="E8675" s="130">
        <v>64.61</v>
      </c>
    </row>
    <row r="8676" spans="2:5" ht="50.1" customHeight="1">
      <c r="B8676" s="116">
        <v>43460</v>
      </c>
      <c r="C8676" s="116" t="s">
        <v>20210</v>
      </c>
      <c r="D8676" s="116" t="s">
        <v>16118</v>
      </c>
      <c r="E8676" s="130">
        <v>0.55000000000000004</v>
      </c>
    </row>
    <row r="8677" spans="2:5" ht="50.1" customHeight="1">
      <c r="B8677" s="116">
        <v>43472</v>
      </c>
      <c r="C8677" s="116" t="s">
        <v>20211</v>
      </c>
      <c r="D8677" s="116" t="s">
        <v>16124</v>
      </c>
      <c r="E8677" s="130">
        <v>103.26</v>
      </c>
    </row>
    <row r="8678" spans="2:5" ht="50.1" customHeight="1">
      <c r="B8678" s="116">
        <v>43461</v>
      </c>
      <c r="C8678" s="116" t="s">
        <v>20212</v>
      </c>
      <c r="D8678" s="116" t="s">
        <v>16118</v>
      </c>
      <c r="E8678" s="130">
        <v>0.24</v>
      </c>
    </row>
    <row r="8679" spans="2:5" ht="50.1" customHeight="1">
      <c r="B8679" s="116">
        <v>43473</v>
      </c>
      <c r="C8679" s="116" t="s">
        <v>20213</v>
      </c>
      <c r="D8679" s="116" t="s">
        <v>16124</v>
      </c>
      <c r="E8679" s="130">
        <v>45.84</v>
      </c>
    </row>
    <row r="8680" spans="2:5" ht="50.1" customHeight="1">
      <c r="B8680" s="116">
        <v>43475</v>
      </c>
      <c r="C8680" s="116" t="s">
        <v>20214</v>
      </c>
      <c r="D8680" s="116" t="s">
        <v>16124</v>
      </c>
      <c r="E8680" s="130">
        <v>14.2</v>
      </c>
    </row>
    <row r="8681" spans="2:5" ht="50.1" customHeight="1">
      <c r="B8681" s="116">
        <v>43463</v>
      </c>
      <c r="C8681" s="116" t="s">
        <v>20214</v>
      </c>
      <c r="D8681" s="116" t="s">
        <v>16118</v>
      </c>
      <c r="E8681" s="130">
        <v>0.08</v>
      </c>
    </row>
    <row r="8682" spans="2:5" ht="50.1" customHeight="1">
      <c r="B8682" s="116">
        <v>43462</v>
      </c>
      <c r="C8682" s="116" t="s">
        <v>20215</v>
      </c>
      <c r="D8682" s="116" t="s">
        <v>16118</v>
      </c>
      <c r="E8682" s="130">
        <v>0.01</v>
      </c>
    </row>
    <row r="8683" spans="2:5" ht="50.1" customHeight="1">
      <c r="B8683" s="116">
        <v>43474</v>
      </c>
      <c r="C8683" s="116" t="s">
        <v>20216</v>
      </c>
      <c r="D8683" s="116" t="s">
        <v>16124</v>
      </c>
      <c r="E8683" s="130">
        <v>1.46</v>
      </c>
    </row>
    <row r="8684" spans="2:5" ht="50.1" customHeight="1">
      <c r="B8684" s="116">
        <v>43464</v>
      </c>
      <c r="C8684" s="116" t="s">
        <v>20217</v>
      </c>
      <c r="D8684" s="116" t="s">
        <v>16118</v>
      </c>
      <c r="E8684" s="130">
        <v>0.01</v>
      </c>
    </row>
    <row r="8685" spans="2:5" ht="50.1" customHeight="1">
      <c r="B8685" s="116">
        <v>43476</v>
      </c>
      <c r="C8685" s="116" t="s">
        <v>20218</v>
      </c>
      <c r="D8685" s="116" t="s">
        <v>16124</v>
      </c>
      <c r="E8685" s="130">
        <v>0.01</v>
      </c>
    </row>
    <row r="8686" spans="2:5" ht="50.1" customHeight="1">
      <c r="B8686" s="116">
        <v>43465</v>
      </c>
      <c r="C8686" s="116" t="s">
        <v>20219</v>
      </c>
      <c r="D8686" s="116" t="s">
        <v>16118</v>
      </c>
      <c r="E8686" s="130">
        <v>0.48</v>
      </c>
    </row>
    <row r="8687" spans="2:5" ht="50.1" customHeight="1">
      <c r="B8687" s="116">
        <v>43477</v>
      </c>
      <c r="C8687" s="116" t="s">
        <v>20220</v>
      </c>
      <c r="D8687" s="116" t="s">
        <v>16124</v>
      </c>
      <c r="E8687" s="130">
        <v>91.21</v>
      </c>
    </row>
    <row r="8688" spans="2:5" ht="50.1" customHeight="1">
      <c r="B8688" s="116">
        <v>43466</v>
      </c>
      <c r="C8688" s="116" t="s">
        <v>20221</v>
      </c>
      <c r="D8688" s="116" t="s">
        <v>16118</v>
      </c>
      <c r="E8688" s="130">
        <v>1.1599999999999999</v>
      </c>
    </row>
    <row r="8689" spans="2:5" ht="50.1" customHeight="1">
      <c r="B8689" s="116">
        <v>43478</v>
      </c>
      <c r="C8689" s="116" t="s">
        <v>20222</v>
      </c>
      <c r="D8689" s="116" t="s">
        <v>16124</v>
      </c>
      <c r="E8689" s="130">
        <v>219.5</v>
      </c>
    </row>
    <row r="8690" spans="2:5" ht="50.1" customHeight="1">
      <c r="B8690" s="116">
        <v>43467</v>
      </c>
      <c r="C8690" s="116" t="s">
        <v>20223</v>
      </c>
      <c r="D8690" s="116" t="s">
        <v>16118</v>
      </c>
      <c r="E8690" s="130">
        <v>0.34</v>
      </c>
    </row>
    <row r="8691" spans="2:5" ht="50.1" customHeight="1">
      <c r="B8691" s="116">
        <v>43479</v>
      </c>
      <c r="C8691" s="116" t="s">
        <v>20224</v>
      </c>
      <c r="D8691" s="116" t="s">
        <v>16124</v>
      </c>
      <c r="E8691" s="130">
        <v>64.08</v>
      </c>
    </row>
    <row r="8692" spans="2:5" ht="50.1" customHeight="1">
      <c r="B8692" s="116">
        <v>43468</v>
      </c>
      <c r="C8692" s="116" t="s">
        <v>20225</v>
      </c>
      <c r="D8692" s="116" t="s">
        <v>16118</v>
      </c>
      <c r="E8692" s="130">
        <v>0.82</v>
      </c>
    </row>
    <row r="8693" spans="2:5" ht="50.1" customHeight="1">
      <c r="B8693" s="116">
        <v>43480</v>
      </c>
      <c r="C8693" s="116" t="s">
        <v>20226</v>
      </c>
      <c r="D8693" s="116" t="s">
        <v>16124</v>
      </c>
      <c r="E8693" s="130">
        <v>155.5</v>
      </c>
    </row>
    <row r="8694" spans="2:5" ht="50.1" customHeight="1">
      <c r="B8694" s="116">
        <v>43469</v>
      </c>
      <c r="C8694" s="116" t="s">
        <v>20227</v>
      </c>
      <c r="D8694" s="116" t="s">
        <v>16118</v>
      </c>
      <c r="E8694" s="130">
        <v>0.05</v>
      </c>
    </row>
    <row r="8695" spans="2:5" ht="50.1" customHeight="1">
      <c r="B8695" s="116">
        <v>43481</v>
      </c>
      <c r="C8695" s="116" t="s">
        <v>20228</v>
      </c>
      <c r="D8695" s="116" t="s">
        <v>16124</v>
      </c>
      <c r="E8695" s="130">
        <v>10.25</v>
      </c>
    </row>
    <row r="8696" spans="2:5" ht="50.1" customHeight="1">
      <c r="B8696" s="116">
        <v>11461</v>
      </c>
      <c r="C8696" s="116" t="s">
        <v>20229</v>
      </c>
      <c r="D8696" s="116" t="s">
        <v>16119</v>
      </c>
      <c r="E8696" s="130">
        <v>4.49</v>
      </c>
    </row>
    <row r="8697" spans="2:5" ht="50.1" customHeight="1">
      <c r="B8697" s="116">
        <v>3106</v>
      </c>
      <c r="C8697" s="116" t="s">
        <v>20230</v>
      </c>
      <c r="D8697" s="116" t="s">
        <v>16119</v>
      </c>
      <c r="E8697" s="130">
        <v>3.41</v>
      </c>
    </row>
    <row r="8698" spans="2:5" ht="50.1" customHeight="1">
      <c r="B8698" s="116">
        <v>3107</v>
      </c>
      <c r="C8698" s="116" t="s">
        <v>20231</v>
      </c>
      <c r="D8698" s="116" t="s">
        <v>16119</v>
      </c>
      <c r="E8698" s="130">
        <v>2.87</v>
      </c>
    </row>
    <row r="8699" spans="2:5" ht="50.1" customHeight="1">
      <c r="B8699" s="116">
        <v>25951</v>
      </c>
      <c r="C8699" s="116" t="s">
        <v>20232</v>
      </c>
      <c r="D8699" s="116" t="s">
        <v>16121</v>
      </c>
      <c r="E8699" s="130">
        <v>1.61</v>
      </c>
    </row>
    <row r="8700" spans="2:5" ht="50.1" customHeight="1">
      <c r="B8700" s="116">
        <v>3123</v>
      </c>
      <c r="C8700" s="116" t="s">
        <v>20233</v>
      </c>
      <c r="D8700" s="116" t="s">
        <v>16121</v>
      </c>
      <c r="E8700" s="130">
        <v>1.5</v>
      </c>
    </row>
    <row r="8701" spans="2:5" ht="50.1" customHeight="1">
      <c r="B8701" s="116">
        <v>38125</v>
      </c>
      <c r="C8701" s="116" t="s">
        <v>20234</v>
      </c>
      <c r="D8701" s="116" t="s">
        <v>16121</v>
      </c>
      <c r="E8701" s="130">
        <v>0.68</v>
      </c>
    </row>
    <row r="8702" spans="2:5" ht="50.1" customHeight="1">
      <c r="B8702" s="116">
        <v>39014</v>
      </c>
      <c r="C8702" s="116" t="s">
        <v>20235</v>
      </c>
      <c r="D8702" s="116" t="s">
        <v>16121</v>
      </c>
      <c r="E8702" s="130">
        <v>12.64</v>
      </c>
    </row>
    <row r="8703" spans="2:5" ht="50.1" customHeight="1">
      <c r="B8703" s="116">
        <v>11894</v>
      </c>
      <c r="C8703" s="116" t="s">
        <v>20236</v>
      </c>
      <c r="D8703" s="116" t="s">
        <v>16119</v>
      </c>
      <c r="E8703" s="130">
        <v>488.44</v>
      </c>
    </row>
    <row r="8704" spans="2:5" ht="50.1" customHeight="1">
      <c r="B8704" s="116">
        <v>39365</v>
      </c>
      <c r="C8704" s="116" t="s">
        <v>20237</v>
      </c>
      <c r="D8704" s="116" t="s">
        <v>16119</v>
      </c>
      <c r="E8704" s="130">
        <v>901.14</v>
      </c>
    </row>
    <row r="8705" spans="2:5" ht="50.1" customHeight="1">
      <c r="B8705" s="116">
        <v>39366</v>
      </c>
      <c r="C8705" s="116" t="s">
        <v>20238</v>
      </c>
      <c r="D8705" s="116" t="s">
        <v>16119</v>
      </c>
      <c r="E8705" s="130">
        <v>2307.31</v>
      </c>
    </row>
    <row r="8706" spans="2:5" ht="50.1" customHeight="1">
      <c r="B8706" s="116">
        <v>39367</v>
      </c>
      <c r="C8706" s="116" t="s">
        <v>20239</v>
      </c>
      <c r="D8706" s="116" t="s">
        <v>16119</v>
      </c>
      <c r="E8706" s="130">
        <v>3153.67</v>
      </c>
    </row>
    <row r="8707" spans="2:5" ht="50.1" customHeight="1">
      <c r="B8707" s="116">
        <v>37394</v>
      </c>
      <c r="C8707" s="116" t="s">
        <v>20240</v>
      </c>
      <c r="D8707" s="116" t="s">
        <v>16131</v>
      </c>
      <c r="E8707" s="130">
        <v>46.64</v>
      </c>
    </row>
    <row r="8708" spans="2:5" ht="50.1" customHeight="1">
      <c r="B8708" s="116">
        <v>14146</v>
      </c>
      <c r="C8708" s="116" t="s">
        <v>20241</v>
      </c>
      <c r="D8708" s="116" t="s">
        <v>16131</v>
      </c>
      <c r="E8708" s="130">
        <v>75</v>
      </c>
    </row>
    <row r="8709" spans="2:5" ht="50.1" customHeight="1">
      <c r="B8709" s="116">
        <v>38134</v>
      </c>
      <c r="C8709" s="116" t="s">
        <v>20242</v>
      </c>
      <c r="D8709" s="116" t="s">
        <v>16121</v>
      </c>
      <c r="E8709" s="130">
        <v>43.73</v>
      </c>
    </row>
    <row r="8710" spans="2:5" ht="50.1" customHeight="1">
      <c r="B8710" s="116">
        <v>38132</v>
      </c>
      <c r="C8710" s="116" t="s">
        <v>20243</v>
      </c>
      <c r="D8710" s="116" t="s">
        <v>16121</v>
      </c>
      <c r="E8710" s="130">
        <v>44.61</v>
      </c>
    </row>
    <row r="8711" spans="2:5" ht="50.1" customHeight="1">
      <c r="B8711" s="116">
        <v>38133</v>
      </c>
      <c r="C8711" s="116" t="s">
        <v>20244</v>
      </c>
      <c r="D8711" s="116" t="s">
        <v>16121</v>
      </c>
      <c r="E8711" s="130">
        <v>43.15</v>
      </c>
    </row>
    <row r="8712" spans="2:5" ht="50.1" customHeight="1">
      <c r="B8712" s="116">
        <v>938</v>
      </c>
      <c r="C8712" s="116" t="s">
        <v>20245</v>
      </c>
      <c r="D8712" s="116" t="s">
        <v>16120</v>
      </c>
      <c r="E8712" s="130">
        <v>0.65</v>
      </c>
    </row>
    <row r="8713" spans="2:5" ht="50.1" customHeight="1">
      <c r="B8713" s="116">
        <v>937</v>
      </c>
      <c r="C8713" s="116" t="s">
        <v>20246</v>
      </c>
      <c r="D8713" s="116" t="s">
        <v>16120</v>
      </c>
      <c r="E8713" s="130">
        <v>4.04</v>
      </c>
    </row>
    <row r="8714" spans="2:5" ht="50.1" customHeight="1">
      <c r="B8714" s="116">
        <v>939</v>
      </c>
      <c r="C8714" s="116" t="s">
        <v>20247</v>
      </c>
      <c r="D8714" s="116" t="s">
        <v>16120</v>
      </c>
      <c r="E8714" s="130">
        <v>1.04</v>
      </c>
    </row>
    <row r="8715" spans="2:5" ht="50.1" customHeight="1">
      <c r="B8715" s="116">
        <v>944</v>
      </c>
      <c r="C8715" s="116" t="s">
        <v>20248</v>
      </c>
      <c r="D8715" s="116" t="s">
        <v>16120</v>
      </c>
      <c r="E8715" s="130">
        <v>1.78</v>
      </c>
    </row>
    <row r="8716" spans="2:5" ht="50.1" customHeight="1">
      <c r="B8716" s="116">
        <v>940</v>
      </c>
      <c r="C8716" s="116" t="s">
        <v>20249</v>
      </c>
      <c r="D8716" s="116" t="s">
        <v>16120</v>
      </c>
      <c r="E8716" s="130">
        <v>2.4700000000000002</v>
      </c>
    </row>
    <row r="8717" spans="2:5" ht="50.1" customHeight="1">
      <c r="B8717" s="116">
        <v>936</v>
      </c>
      <c r="C8717" s="116" t="s">
        <v>20250</v>
      </c>
      <c r="D8717" s="116" t="s">
        <v>16120</v>
      </c>
      <c r="E8717" s="130">
        <v>0.72</v>
      </c>
    </row>
    <row r="8718" spans="2:5" ht="50.1" customHeight="1">
      <c r="B8718" s="116">
        <v>935</v>
      </c>
      <c r="C8718" s="116" t="s">
        <v>20251</v>
      </c>
      <c r="D8718" s="116" t="s">
        <v>16120</v>
      </c>
      <c r="E8718" s="130">
        <v>0.55000000000000004</v>
      </c>
    </row>
    <row r="8719" spans="2:5" ht="50.1" customHeight="1">
      <c r="B8719" s="116">
        <v>406</v>
      </c>
      <c r="C8719" s="116" t="s">
        <v>20252</v>
      </c>
      <c r="D8719" s="116" t="s">
        <v>16119</v>
      </c>
      <c r="E8719" s="130">
        <v>55.11</v>
      </c>
    </row>
    <row r="8720" spans="2:5" ht="50.1" customHeight="1">
      <c r="B8720" s="116">
        <v>42529</v>
      </c>
      <c r="C8720" s="116" t="s">
        <v>20253</v>
      </c>
      <c r="D8720" s="116" t="s">
        <v>16120</v>
      </c>
      <c r="E8720" s="130">
        <v>0.97</v>
      </c>
    </row>
    <row r="8721" spans="2:5" ht="50.1" customHeight="1">
      <c r="B8721" s="116">
        <v>39634</v>
      </c>
      <c r="C8721" s="116" t="s">
        <v>20254</v>
      </c>
      <c r="D8721" s="116" t="s">
        <v>16120</v>
      </c>
      <c r="E8721" s="130">
        <v>5.88</v>
      </c>
    </row>
    <row r="8722" spans="2:5" ht="50.1" customHeight="1">
      <c r="B8722" s="116">
        <v>39701</v>
      </c>
      <c r="C8722" s="116" t="s">
        <v>20255</v>
      </c>
      <c r="D8722" s="116" t="s">
        <v>16119</v>
      </c>
      <c r="E8722" s="130">
        <v>64.77</v>
      </c>
    </row>
    <row r="8723" spans="2:5" ht="50.1" customHeight="1">
      <c r="B8723" s="116">
        <v>12815</v>
      </c>
      <c r="C8723" s="116" t="s">
        <v>20256</v>
      </c>
      <c r="D8723" s="116" t="s">
        <v>16119</v>
      </c>
      <c r="E8723" s="130">
        <v>6.71</v>
      </c>
    </row>
    <row r="8724" spans="2:5" ht="50.1" customHeight="1">
      <c r="B8724" s="116">
        <v>407</v>
      </c>
      <c r="C8724" s="116" t="s">
        <v>20257</v>
      </c>
      <c r="D8724" s="116" t="s">
        <v>16121</v>
      </c>
      <c r="E8724" s="130">
        <v>47.34</v>
      </c>
    </row>
    <row r="8725" spans="2:5" ht="50.1" customHeight="1">
      <c r="B8725" s="116">
        <v>39431</v>
      </c>
      <c r="C8725" s="116" t="s">
        <v>20258</v>
      </c>
      <c r="D8725" s="116" t="s">
        <v>16120</v>
      </c>
      <c r="E8725" s="130">
        <v>0.23</v>
      </c>
    </row>
    <row r="8726" spans="2:5" ht="50.1" customHeight="1">
      <c r="B8726" s="116">
        <v>39432</v>
      </c>
      <c r="C8726" s="116" t="s">
        <v>20259</v>
      </c>
      <c r="D8726" s="116" t="s">
        <v>16120</v>
      </c>
      <c r="E8726" s="130">
        <v>3.05</v>
      </c>
    </row>
    <row r="8727" spans="2:5" ht="50.1" customHeight="1">
      <c r="B8727" s="116">
        <v>20111</v>
      </c>
      <c r="C8727" s="116" t="s">
        <v>20260</v>
      </c>
      <c r="D8727" s="116" t="s">
        <v>16119</v>
      </c>
      <c r="E8727" s="130">
        <v>8.5399999999999991</v>
      </c>
    </row>
    <row r="8728" spans="2:5" ht="50.1" customHeight="1">
      <c r="B8728" s="116">
        <v>21127</v>
      </c>
      <c r="C8728" s="116" t="s">
        <v>20261</v>
      </c>
      <c r="D8728" s="116" t="s">
        <v>16119</v>
      </c>
      <c r="E8728" s="130">
        <v>3.22</v>
      </c>
    </row>
    <row r="8729" spans="2:5" ht="50.1" customHeight="1">
      <c r="B8729" s="116">
        <v>404</v>
      </c>
      <c r="C8729" s="116" t="s">
        <v>20262</v>
      </c>
      <c r="D8729" s="116" t="s">
        <v>16120</v>
      </c>
      <c r="E8729" s="130">
        <v>1.1599999999999999</v>
      </c>
    </row>
    <row r="8730" spans="2:5" ht="50.1" customHeight="1">
      <c r="B8730" s="116">
        <v>14151</v>
      </c>
      <c r="C8730" s="116" t="s">
        <v>20263</v>
      </c>
      <c r="D8730" s="116" t="s">
        <v>16119</v>
      </c>
      <c r="E8730" s="130">
        <v>53.9</v>
      </c>
    </row>
    <row r="8731" spans="2:5" ht="50.1" customHeight="1">
      <c r="B8731" s="116">
        <v>14153</v>
      </c>
      <c r="C8731" s="116" t="s">
        <v>20264</v>
      </c>
      <c r="D8731" s="116" t="s">
        <v>16119</v>
      </c>
      <c r="E8731" s="130">
        <v>60.93</v>
      </c>
    </row>
    <row r="8732" spans="2:5" ht="50.1" customHeight="1">
      <c r="B8732" s="116">
        <v>14152</v>
      </c>
      <c r="C8732" s="116" t="s">
        <v>20265</v>
      </c>
      <c r="D8732" s="116" t="s">
        <v>16119</v>
      </c>
      <c r="E8732" s="130">
        <v>46.78</v>
      </c>
    </row>
    <row r="8733" spans="2:5" ht="50.1" customHeight="1">
      <c r="B8733" s="116">
        <v>14154</v>
      </c>
      <c r="C8733" s="116" t="s">
        <v>20266</v>
      </c>
      <c r="D8733" s="116" t="s">
        <v>16119</v>
      </c>
      <c r="E8733" s="130">
        <v>163.72999999999999</v>
      </c>
    </row>
    <row r="8734" spans="2:5" ht="50.1" customHeight="1">
      <c r="B8734" s="116">
        <v>42015</v>
      </c>
      <c r="C8734" s="116" t="s">
        <v>20267</v>
      </c>
      <c r="D8734" s="116" t="s">
        <v>16120</v>
      </c>
      <c r="E8734" s="130">
        <v>7.0000000000000007E-2</v>
      </c>
    </row>
    <row r="8735" spans="2:5" ht="50.1" customHeight="1">
      <c r="B8735" s="116">
        <v>3146</v>
      </c>
      <c r="C8735" s="116" t="s">
        <v>20268</v>
      </c>
      <c r="D8735" s="116" t="s">
        <v>16119</v>
      </c>
      <c r="E8735" s="130">
        <v>3.02</v>
      </c>
    </row>
    <row r="8736" spans="2:5" ht="50.1" customHeight="1">
      <c r="B8736" s="116">
        <v>3143</v>
      </c>
      <c r="C8736" s="116" t="s">
        <v>20269</v>
      </c>
      <c r="D8736" s="116" t="s">
        <v>16119</v>
      </c>
      <c r="E8736" s="130">
        <v>6.87</v>
      </c>
    </row>
    <row r="8737" spans="2:5" ht="50.1" customHeight="1">
      <c r="B8737" s="116">
        <v>3148</v>
      </c>
      <c r="C8737" s="116" t="s">
        <v>20270</v>
      </c>
      <c r="D8737" s="116" t="s">
        <v>16119</v>
      </c>
      <c r="E8737" s="130">
        <v>11.13</v>
      </c>
    </row>
    <row r="8738" spans="2:5" ht="50.1" customHeight="1">
      <c r="B8738" s="116">
        <v>4310</v>
      </c>
      <c r="C8738" s="116" t="s">
        <v>20271</v>
      </c>
      <c r="D8738" s="116" t="s">
        <v>16119</v>
      </c>
      <c r="E8738" s="130">
        <v>1.69</v>
      </c>
    </row>
    <row r="8739" spans="2:5" ht="50.1" customHeight="1">
      <c r="B8739" s="116">
        <v>4311</v>
      </c>
      <c r="C8739" s="116" t="s">
        <v>20272</v>
      </c>
      <c r="D8739" s="116" t="s">
        <v>16119</v>
      </c>
      <c r="E8739" s="130">
        <v>1.19</v>
      </c>
    </row>
    <row r="8740" spans="2:5" ht="50.1" customHeight="1">
      <c r="B8740" s="116">
        <v>4312</v>
      </c>
      <c r="C8740" s="116" t="s">
        <v>20273</v>
      </c>
      <c r="D8740" s="116" t="s">
        <v>16119</v>
      </c>
      <c r="E8740" s="130">
        <v>1.66</v>
      </c>
    </row>
    <row r="8741" spans="2:5" ht="50.1" customHeight="1">
      <c r="B8741" s="116">
        <v>11162</v>
      </c>
      <c r="C8741" s="116" t="s">
        <v>20274</v>
      </c>
      <c r="D8741" s="116" t="s">
        <v>16119</v>
      </c>
      <c r="E8741" s="130">
        <v>1.36</v>
      </c>
    </row>
    <row r="8742" spans="2:5" ht="50.1" customHeight="1">
      <c r="B8742" s="116">
        <v>13261</v>
      </c>
      <c r="C8742" s="116" t="s">
        <v>20275</v>
      </c>
      <c r="D8742" s="116" t="s">
        <v>16119</v>
      </c>
      <c r="E8742" s="130">
        <v>1.83</v>
      </c>
    </row>
    <row r="8743" spans="2:5" ht="50.1" customHeight="1">
      <c r="B8743" s="116">
        <v>3255</v>
      </c>
      <c r="C8743" s="116" t="s">
        <v>20276</v>
      </c>
      <c r="D8743" s="116" t="s">
        <v>16119</v>
      </c>
      <c r="E8743" s="130">
        <v>4.7699999999999996</v>
      </c>
    </row>
    <row r="8744" spans="2:5" ht="50.1" customHeight="1">
      <c r="B8744" s="116">
        <v>3254</v>
      </c>
      <c r="C8744" s="116" t="s">
        <v>20277</v>
      </c>
      <c r="D8744" s="116" t="s">
        <v>16119</v>
      </c>
      <c r="E8744" s="130">
        <v>77.47</v>
      </c>
    </row>
    <row r="8745" spans="2:5" ht="50.1" customHeight="1">
      <c r="B8745" s="116">
        <v>3259</v>
      </c>
      <c r="C8745" s="116" t="s">
        <v>20278</v>
      </c>
      <c r="D8745" s="116" t="s">
        <v>16119</v>
      </c>
      <c r="E8745" s="130">
        <v>9.31</v>
      </c>
    </row>
    <row r="8746" spans="2:5" ht="50.1" customHeight="1">
      <c r="B8746" s="116">
        <v>3258</v>
      </c>
      <c r="C8746" s="116" t="s">
        <v>20279</v>
      </c>
      <c r="D8746" s="116" t="s">
        <v>16119</v>
      </c>
      <c r="E8746" s="130">
        <v>5.62</v>
      </c>
    </row>
    <row r="8747" spans="2:5" ht="50.1" customHeight="1">
      <c r="B8747" s="116">
        <v>3251</v>
      </c>
      <c r="C8747" s="116" t="s">
        <v>20280</v>
      </c>
      <c r="D8747" s="116" t="s">
        <v>16119</v>
      </c>
      <c r="E8747" s="130">
        <v>3.31</v>
      </c>
    </row>
    <row r="8748" spans="2:5" ht="50.1" customHeight="1">
      <c r="B8748" s="116">
        <v>3256</v>
      </c>
      <c r="C8748" s="116" t="s">
        <v>20281</v>
      </c>
      <c r="D8748" s="116" t="s">
        <v>16119</v>
      </c>
      <c r="E8748" s="130">
        <v>6.28</v>
      </c>
    </row>
    <row r="8749" spans="2:5" ht="50.1" customHeight="1">
      <c r="B8749" s="116">
        <v>3261</v>
      </c>
      <c r="C8749" s="116" t="s">
        <v>20282</v>
      </c>
      <c r="D8749" s="116" t="s">
        <v>16119</v>
      </c>
      <c r="E8749" s="130">
        <v>68.510000000000005</v>
      </c>
    </row>
    <row r="8750" spans="2:5" ht="50.1" customHeight="1">
      <c r="B8750" s="116">
        <v>3260</v>
      </c>
      <c r="C8750" s="116" t="s">
        <v>20283</v>
      </c>
      <c r="D8750" s="116" t="s">
        <v>16119</v>
      </c>
      <c r="E8750" s="130">
        <v>11.77</v>
      </c>
    </row>
    <row r="8751" spans="2:5" ht="50.1" customHeight="1">
      <c r="B8751" s="116">
        <v>3272</v>
      </c>
      <c r="C8751" s="116" t="s">
        <v>20284</v>
      </c>
      <c r="D8751" s="116" t="s">
        <v>16119</v>
      </c>
      <c r="E8751" s="130">
        <v>33.03</v>
      </c>
    </row>
    <row r="8752" spans="2:5" ht="50.1" customHeight="1">
      <c r="B8752" s="116">
        <v>3265</v>
      </c>
      <c r="C8752" s="116" t="s">
        <v>20285</v>
      </c>
      <c r="D8752" s="116" t="s">
        <v>16119</v>
      </c>
      <c r="E8752" s="130">
        <v>26.24</v>
      </c>
    </row>
    <row r="8753" spans="2:5" ht="50.1" customHeight="1">
      <c r="B8753" s="116">
        <v>3262</v>
      </c>
      <c r="C8753" s="116" t="s">
        <v>20286</v>
      </c>
      <c r="D8753" s="116" t="s">
        <v>16119</v>
      </c>
      <c r="E8753" s="130">
        <v>11.48</v>
      </c>
    </row>
    <row r="8754" spans="2:5" ht="50.1" customHeight="1">
      <c r="B8754" s="116">
        <v>3264</v>
      </c>
      <c r="C8754" s="116" t="s">
        <v>20287</v>
      </c>
      <c r="D8754" s="116" t="s">
        <v>16119</v>
      </c>
      <c r="E8754" s="130">
        <v>18.87</v>
      </c>
    </row>
    <row r="8755" spans="2:5" ht="50.1" customHeight="1">
      <c r="B8755" s="116">
        <v>3267</v>
      </c>
      <c r="C8755" s="116" t="s">
        <v>20288</v>
      </c>
      <c r="D8755" s="116" t="s">
        <v>16119</v>
      </c>
      <c r="E8755" s="130">
        <v>61.62</v>
      </c>
    </row>
    <row r="8756" spans="2:5" ht="50.1" customHeight="1">
      <c r="B8756" s="116">
        <v>3266</v>
      </c>
      <c r="C8756" s="116" t="s">
        <v>20289</v>
      </c>
      <c r="D8756" s="116" t="s">
        <v>16119</v>
      </c>
      <c r="E8756" s="130">
        <v>39.200000000000003</v>
      </c>
    </row>
    <row r="8757" spans="2:5" ht="50.1" customHeight="1">
      <c r="B8757" s="116">
        <v>3263</v>
      </c>
      <c r="C8757" s="116" t="s">
        <v>20290</v>
      </c>
      <c r="D8757" s="116" t="s">
        <v>16119</v>
      </c>
      <c r="E8757" s="130">
        <v>15.69</v>
      </c>
    </row>
    <row r="8758" spans="2:5" ht="50.1" customHeight="1">
      <c r="B8758" s="116">
        <v>3268</v>
      </c>
      <c r="C8758" s="116" t="s">
        <v>20291</v>
      </c>
      <c r="D8758" s="116" t="s">
        <v>16119</v>
      </c>
      <c r="E8758" s="130">
        <v>83.31</v>
      </c>
    </row>
    <row r="8759" spans="2:5" ht="50.1" customHeight="1">
      <c r="B8759" s="116">
        <v>3271</v>
      </c>
      <c r="C8759" s="116" t="s">
        <v>20292</v>
      </c>
      <c r="D8759" s="116" t="s">
        <v>16119</v>
      </c>
      <c r="E8759" s="130">
        <v>123.17</v>
      </c>
    </row>
    <row r="8760" spans="2:5" ht="50.1" customHeight="1">
      <c r="B8760" s="116">
        <v>3270</v>
      </c>
      <c r="C8760" s="116" t="s">
        <v>20293</v>
      </c>
      <c r="D8760" s="116" t="s">
        <v>16119</v>
      </c>
      <c r="E8760" s="130">
        <v>206.94</v>
      </c>
    </row>
    <row r="8761" spans="2:5" ht="50.1" customHeight="1">
      <c r="B8761" s="116">
        <v>3275</v>
      </c>
      <c r="C8761" s="116" t="s">
        <v>20294</v>
      </c>
      <c r="D8761" s="116" t="s">
        <v>16117</v>
      </c>
      <c r="E8761" s="130">
        <v>67.430000000000007</v>
      </c>
    </row>
    <row r="8762" spans="2:5" ht="50.1" customHeight="1">
      <c r="B8762" s="116">
        <v>39512</v>
      </c>
      <c r="C8762" s="116" t="s">
        <v>20295</v>
      </c>
      <c r="D8762" s="116" t="s">
        <v>16117</v>
      </c>
      <c r="E8762" s="130">
        <v>69.349999999999994</v>
      </c>
    </row>
    <row r="8763" spans="2:5" ht="50.1" customHeight="1">
      <c r="B8763" s="116">
        <v>39511</v>
      </c>
      <c r="C8763" s="116" t="s">
        <v>20296</v>
      </c>
      <c r="D8763" s="116" t="s">
        <v>16117</v>
      </c>
      <c r="E8763" s="130">
        <v>75.64</v>
      </c>
    </row>
    <row r="8764" spans="2:5" ht="50.1" customHeight="1">
      <c r="B8764" s="116">
        <v>39513</v>
      </c>
      <c r="C8764" s="116" t="s">
        <v>20297</v>
      </c>
      <c r="D8764" s="116" t="s">
        <v>16117</v>
      </c>
      <c r="E8764" s="130">
        <v>81.13</v>
      </c>
    </row>
    <row r="8765" spans="2:5" ht="50.1" customHeight="1">
      <c r="B8765" s="116">
        <v>3286</v>
      </c>
      <c r="C8765" s="116" t="s">
        <v>20298</v>
      </c>
      <c r="D8765" s="116" t="s">
        <v>16117</v>
      </c>
      <c r="E8765" s="130">
        <v>50.29</v>
      </c>
    </row>
    <row r="8766" spans="2:5" ht="50.1" customHeight="1">
      <c r="B8766" s="116">
        <v>3287</v>
      </c>
      <c r="C8766" s="116" t="s">
        <v>20299</v>
      </c>
      <c r="D8766" s="116" t="s">
        <v>16117</v>
      </c>
      <c r="E8766" s="130">
        <v>76</v>
      </c>
    </row>
    <row r="8767" spans="2:5" ht="50.1" customHeight="1">
      <c r="B8767" s="116">
        <v>3283</v>
      </c>
      <c r="C8767" s="116" t="s">
        <v>20300</v>
      </c>
      <c r="D8767" s="116" t="s">
        <v>16117</v>
      </c>
      <c r="E8767" s="130">
        <v>15.96</v>
      </c>
    </row>
    <row r="8768" spans="2:5" ht="50.1" customHeight="1">
      <c r="B8768" s="116">
        <v>11587</v>
      </c>
      <c r="C8768" s="116" t="s">
        <v>20301</v>
      </c>
      <c r="D8768" s="116" t="s">
        <v>16117</v>
      </c>
      <c r="E8768" s="130">
        <v>46.24</v>
      </c>
    </row>
    <row r="8769" spans="2:5" ht="50.1" customHeight="1">
      <c r="B8769" s="116">
        <v>36225</v>
      </c>
      <c r="C8769" s="116" t="s">
        <v>20302</v>
      </c>
      <c r="D8769" s="116" t="s">
        <v>16117</v>
      </c>
      <c r="E8769" s="130">
        <v>18.78</v>
      </c>
    </row>
    <row r="8770" spans="2:5" ht="50.1" customHeight="1">
      <c r="B8770" s="116">
        <v>36230</v>
      </c>
      <c r="C8770" s="116" t="s">
        <v>20303</v>
      </c>
      <c r="D8770" s="116" t="s">
        <v>16117</v>
      </c>
      <c r="E8770" s="130">
        <v>13.8</v>
      </c>
    </row>
    <row r="8771" spans="2:5" ht="50.1" customHeight="1">
      <c r="B8771" s="116">
        <v>36238</v>
      </c>
      <c r="C8771" s="116" t="s">
        <v>20304</v>
      </c>
      <c r="D8771" s="116" t="s">
        <v>16117</v>
      </c>
      <c r="E8771" s="130">
        <v>13.48</v>
      </c>
    </row>
    <row r="8772" spans="2:5" ht="50.1" customHeight="1">
      <c r="B8772" s="116">
        <v>11887</v>
      </c>
      <c r="C8772" s="116" t="s">
        <v>20305</v>
      </c>
      <c r="D8772" s="116" t="s">
        <v>16119</v>
      </c>
      <c r="E8772" s="130">
        <v>2300.91</v>
      </c>
    </row>
    <row r="8773" spans="2:5" ht="50.1" customHeight="1">
      <c r="B8773" s="116">
        <v>11883</v>
      </c>
      <c r="C8773" s="116" t="s">
        <v>20306</v>
      </c>
      <c r="D8773" s="116" t="s">
        <v>16119</v>
      </c>
      <c r="E8773" s="130">
        <v>3382.75</v>
      </c>
    </row>
    <row r="8774" spans="2:5" ht="50.1" customHeight="1">
      <c r="B8774" s="116">
        <v>11884</v>
      </c>
      <c r="C8774" s="116" t="s">
        <v>20307</v>
      </c>
      <c r="D8774" s="116" t="s">
        <v>16119</v>
      </c>
      <c r="E8774" s="130">
        <v>3629.39</v>
      </c>
    </row>
    <row r="8775" spans="2:5" ht="50.1" customHeight="1">
      <c r="B8775" s="116">
        <v>11885</v>
      </c>
      <c r="C8775" s="116" t="s">
        <v>20308</v>
      </c>
      <c r="D8775" s="116" t="s">
        <v>16119</v>
      </c>
      <c r="E8775" s="130">
        <v>4048</v>
      </c>
    </row>
    <row r="8776" spans="2:5" ht="50.1" customHeight="1">
      <c r="B8776" s="116">
        <v>11886</v>
      </c>
      <c r="C8776" s="116" t="s">
        <v>20309</v>
      </c>
      <c r="D8776" s="116" t="s">
        <v>16119</v>
      </c>
      <c r="E8776" s="130">
        <v>1304.6600000000001</v>
      </c>
    </row>
    <row r="8777" spans="2:5" ht="50.1" customHeight="1">
      <c r="B8777" s="116">
        <v>11888</v>
      </c>
      <c r="C8777" s="116" t="s">
        <v>20310</v>
      </c>
      <c r="D8777" s="116" t="s">
        <v>16119</v>
      </c>
      <c r="E8777" s="130">
        <v>3063.85</v>
      </c>
    </row>
    <row r="8778" spans="2:5" ht="50.1" customHeight="1">
      <c r="B8778" s="116">
        <v>3277</v>
      </c>
      <c r="C8778" s="116" t="s">
        <v>20311</v>
      </c>
      <c r="D8778" s="116" t="s">
        <v>16119</v>
      </c>
      <c r="E8778" s="130">
        <v>516.69000000000005</v>
      </c>
    </row>
    <row r="8779" spans="2:5" ht="50.1" customHeight="1">
      <c r="B8779" s="116">
        <v>3281</v>
      </c>
      <c r="C8779" s="116" t="s">
        <v>20312</v>
      </c>
      <c r="D8779" s="116" t="s">
        <v>16119</v>
      </c>
      <c r="E8779" s="130">
        <v>427.88</v>
      </c>
    </row>
    <row r="8780" spans="2:5" ht="50.1" customHeight="1">
      <c r="B8780" s="116">
        <v>39363</v>
      </c>
      <c r="C8780" s="116" t="s">
        <v>20313</v>
      </c>
      <c r="D8780" s="116" t="s">
        <v>16119</v>
      </c>
      <c r="E8780" s="130">
        <v>3670.72</v>
      </c>
    </row>
    <row r="8781" spans="2:5" ht="50.1" customHeight="1">
      <c r="B8781" s="116">
        <v>39361</v>
      </c>
      <c r="C8781" s="116" t="s">
        <v>20314</v>
      </c>
      <c r="D8781" s="116" t="s">
        <v>16119</v>
      </c>
      <c r="E8781" s="130">
        <v>943.9</v>
      </c>
    </row>
    <row r="8782" spans="2:5" ht="50.1" customHeight="1">
      <c r="B8782" s="116">
        <v>39362</v>
      </c>
      <c r="C8782" s="116" t="s">
        <v>20315</v>
      </c>
      <c r="D8782" s="116" t="s">
        <v>16119</v>
      </c>
      <c r="E8782" s="130">
        <v>2904.62</v>
      </c>
    </row>
    <row r="8783" spans="2:5" ht="50.1" customHeight="1">
      <c r="B8783" s="116">
        <v>39364</v>
      </c>
      <c r="C8783" s="116" t="s">
        <v>20316</v>
      </c>
      <c r="D8783" s="116" t="s">
        <v>16119</v>
      </c>
      <c r="E8783" s="130">
        <v>8390.2199999999993</v>
      </c>
    </row>
    <row r="8784" spans="2:5" ht="50.1" customHeight="1">
      <c r="B8784" s="116">
        <v>14576</v>
      </c>
      <c r="C8784" s="116" t="s">
        <v>20317</v>
      </c>
      <c r="D8784" s="116" t="s">
        <v>16119</v>
      </c>
      <c r="E8784" s="130">
        <v>4342593.45</v>
      </c>
    </row>
    <row r="8785" spans="2:5" ht="50.1" customHeight="1">
      <c r="B8785" s="116">
        <v>13877</v>
      </c>
      <c r="C8785" s="116" t="s">
        <v>20318</v>
      </c>
      <c r="D8785" s="116" t="s">
        <v>16119</v>
      </c>
      <c r="E8785" s="130">
        <v>1858999.48</v>
      </c>
    </row>
    <row r="8786" spans="2:5" ht="50.1" customHeight="1">
      <c r="B8786" s="116">
        <v>7307</v>
      </c>
      <c r="C8786" s="116" t="s">
        <v>20319</v>
      </c>
      <c r="D8786" s="116" t="s">
        <v>6214</v>
      </c>
      <c r="E8786" s="130">
        <v>28.99</v>
      </c>
    </row>
    <row r="8787" spans="2:5" ht="50.1" customHeight="1">
      <c r="B8787" s="116">
        <v>38122</v>
      </c>
      <c r="C8787" s="116" t="s">
        <v>20320</v>
      </c>
      <c r="D8787" s="116" t="s">
        <v>6214</v>
      </c>
      <c r="E8787" s="130">
        <v>12.51</v>
      </c>
    </row>
    <row r="8788" spans="2:5" ht="50.1" customHeight="1">
      <c r="B8788" s="116">
        <v>6086</v>
      </c>
      <c r="C8788" s="116" t="s">
        <v>20321</v>
      </c>
      <c r="D8788" s="116" t="s">
        <v>6219</v>
      </c>
      <c r="E8788" s="130">
        <v>73.69</v>
      </c>
    </row>
    <row r="8789" spans="2:5" ht="50.1" customHeight="1">
      <c r="B8789" s="116">
        <v>38633</v>
      </c>
      <c r="C8789" s="116" t="s">
        <v>20322</v>
      </c>
      <c r="D8789" s="116" t="s">
        <v>16119</v>
      </c>
      <c r="E8789" s="130">
        <v>14.12</v>
      </c>
    </row>
    <row r="8790" spans="2:5" ht="50.1" customHeight="1">
      <c r="B8790" s="116">
        <v>12344</v>
      </c>
      <c r="C8790" s="116" t="s">
        <v>20323</v>
      </c>
      <c r="D8790" s="116" t="s">
        <v>16119</v>
      </c>
      <c r="E8790" s="130">
        <v>3.82</v>
      </c>
    </row>
    <row r="8791" spans="2:5" ht="50.1" customHeight="1">
      <c r="B8791" s="116">
        <v>12343</v>
      </c>
      <c r="C8791" s="116" t="s">
        <v>20324</v>
      </c>
      <c r="D8791" s="116" t="s">
        <v>16119</v>
      </c>
      <c r="E8791" s="130">
        <v>5.92</v>
      </c>
    </row>
    <row r="8792" spans="2:5" ht="50.1" customHeight="1">
      <c r="B8792" s="116">
        <v>3295</v>
      </c>
      <c r="C8792" s="116" t="s">
        <v>20325</v>
      </c>
      <c r="D8792" s="116" t="s">
        <v>16119</v>
      </c>
      <c r="E8792" s="130">
        <v>20.68</v>
      </c>
    </row>
    <row r="8793" spans="2:5" ht="50.1" customHeight="1">
      <c r="B8793" s="116">
        <v>3302</v>
      </c>
      <c r="C8793" s="116" t="s">
        <v>20326</v>
      </c>
      <c r="D8793" s="116" t="s">
        <v>16119</v>
      </c>
      <c r="E8793" s="130">
        <v>21.63</v>
      </c>
    </row>
    <row r="8794" spans="2:5" ht="50.1" customHeight="1">
      <c r="B8794" s="116">
        <v>3297</v>
      </c>
      <c r="C8794" s="116" t="s">
        <v>20327</v>
      </c>
      <c r="D8794" s="116" t="s">
        <v>16119</v>
      </c>
      <c r="E8794" s="130">
        <v>23.09</v>
      </c>
    </row>
    <row r="8795" spans="2:5" ht="50.1" customHeight="1">
      <c r="B8795" s="116">
        <v>3294</v>
      </c>
      <c r="C8795" s="116" t="s">
        <v>20328</v>
      </c>
      <c r="D8795" s="116" t="s">
        <v>16119</v>
      </c>
      <c r="E8795" s="130">
        <v>23.44</v>
      </c>
    </row>
    <row r="8796" spans="2:5" ht="50.1" customHeight="1">
      <c r="B8796" s="116">
        <v>3292</v>
      </c>
      <c r="C8796" s="116" t="s">
        <v>20329</v>
      </c>
      <c r="D8796" s="116" t="s">
        <v>16119</v>
      </c>
      <c r="E8796" s="130">
        <v>22.02</v>
      </c>
    </row>
    <row r="8797" spans="2:5" ht="50.1" customHeight="1">
      <c r="B8797" s="116">
        <v>3298</v>
      </c>
      <c r="C8797" s="116" t="s">
        <v>20330</v>
      </c>
      <c r="D8797" s="116" t="s">
        <v>16119</v>
      </c>
      <c r="E8797" s="130">
        <v>51.6</v>
      </c>
    </row>
    <row r="8798" spans="2:5" ht="50.1" customHeight="1">
      <c r="B8798" s="116">
        <v>11596</v>
      </c>
      <c r="C8798" s="116" t="s">
        <v>20331</v>
      </c>
      <c r="D8798" s="116" t="s">
        <v>16119</v>
      </c>
      <c r="E8798" s="130">
        <v>266.13</v>
      </c>
    </row>
    <row r="8799" spans="2:5" ht="50.1" customHeight="1">
      <c r="B8799" s="116">
        <v>34802</v>
      </c>
      <c r="C8799" s="116" t="s">
        <v>20332</v>
      </c>
      <c r="D8799" s="116" t="s">
        <v>16119</v>
      </c>
      <c r="E8799" s="130">
        <v>730.88</v>
      </c>
    </row>
    <row r="8800" spans="2:5" ht="50.1" customHeight="1">
      <c r="B8800" s="116">
        <v>11588</v>
      </c>
      <c r="C8800" s="116" t="s">
        <v>20333</v>
      </c>
      <c r="D8800" s="116" t="s">
        <v>16119</v>
      </c>
      <c r="E8800" s="130">
        <v>788.5</v>
      </c>
    </row>
    <row r="8801" spans="2:5" ht="50.1" customHeight="1">
      <c r="B8801" s="116">
        <v>34383</v>
      </c>
      <c r="C8801" s="116" t="s">
        <v>20334</v>
      </c>
      <c r="D8801" s="116" t="s">
        <v>16119</v>
      </c>
      <c r="E8801" s="130">
        <v>867.4</v>
      </c>
    </row>
    <row r="8802" spans="2:5" ht="50.1" customHeight="1">
      <c r="B8802" s="116">
        <v>40451</v>
      </c>
      <c r="C8802" s="116" t="s">
        <v>20335</v>
      </c>
      <c r="D8802" s="116" t="s">
        <v>16117</v>
      </c>
      <c r="E8802" s="130">
        <v>70.11</v>
      </c>
    </row>
    <row r="8803" spans="2:5" ht="50.1" customHeight="1">
      <c r="B8803" s="116">
        <v>40453</v>
      </c>
      <c r="C8803" s="116" t="s">
        <v>20336</v>
      </c>
      <c r="D8803" s="116" t="s">
        <v>16117</v>
      </c>
      <c r="E8803" s="130">
        <v>75.86</v>
      </c>
    </row>
    <row r="8804" spans="2:5" ht="50.1" customHeight="1">
      <c r="B8804" s="116">
        <v>40452</v>
      </c>
      <c r="C8804" s="116" t="s">
        <v>20337</v>
      </c>
      <c r="D8804" s="116" t="s">
        <v>16117</v>
      </c>
      <c r="E8804" s="130">
        <v>83.21</v>
      </c>
    </row>
    <row r="8805" spans="2:5" ht="50.1" customHeight="1">
      <c r="B8805" s="116">
        <v>11594</v>
      </c>
      <c r="C8805" s="116" t="s">
        <v>20338</v>
      </c>
      <c r="D8805" s="116" t="s">
        <v>16119</v>
      </c>
      <c r="E8805" s="130">
        <v>251.31</v>
      </c>
    </row>
    <row r="8806" spans="2:5" ht="50.1" customHeight="1">
      <c r="B8806" s="116">
        <v>3311</v>
      </c>
      <c r="C8806" s="116" t="s">
        <v>20339</v>
      </c>
      <c r="D8806" s="116" t="s">
        <v>16123</v>
      </c>
      <c r="E8806" s="130">
        <v>251.31</v>
      </c>
    </row>
    <row r="8807" spans="2:5" ht="50.1" customHeight="1">
      <c r="B8807" s="116">
        <v>11599</v>
      </c>
      <c r="C8807" s="116" t="s">
        <v>20340</v>
      </c>
      <c r="D8807" s="116" t="s">
        <v>16119</v>
      </c>
      <c r="E8807" s="130">
        <v>334.22</v>
      </c>
    </row>
    <row r="8808" spans="2:5" ht="50.1" customHeight="1">
      <c r="B8808" s="116">
        <v>11593</v>
      </c>
      <c r="C8808" s="116" t="s">
        <v>20341</v>
      </c>
      <c r="D8808" s="116" t="s">
        <v>16119</v>
      </c>
      <c r="E8808" s="130">
        <v>468.56</v>
      </c>
    </row>
    <row r="8809" spans="2:5" ht="50.1" customHeight="1">
      <c r="B8809" s="116">
        <v>3314</v>
      </c>
      <c r="C8809" s="116" t="s">
        <v>20342</v>
      </c>
      <c r="D8809" s="116" t="s">
        <v>16123</v>
      </c>
      <c r="E8809" s="130">
        <v>335.11</v>
      </c>
    </row>
    <row r="8810" spans="2:5" ht="50.1" customHeight="1">
      <c r="B8810" s="116">
        <v>11597</v>
      </c>
      <c r="C8810" s="116" t="s">
        <v>20343</v>
      </c>
      <c r="D8810" s="116" t="s">
        <v>16119</v>
      </c>
      <c r="E8810" s="130">
        <v>389.7</v>
      </c>
    </row>
    <row r="8811" spans="2:5" ht="50.1" customHeight="1">
      <c r="B8811" s="116">
        <v>3309</v>
      </c>
      <c r="C8811" s="116" t="s">
        <v>20344</v>
      </c>
      <c r="D8811" s="116" t="s">
        <v>16123</v>
      </c>
      <c r="E8811" s="130">
        <v>266.13</v>
      </c>
    </row>
    <row r="8812" spans="2:5" ht="50.1" customHeight="1">
      <c r="B8812" s="116">
        <v>34612</v>
      </c>
      <c r="C8812" s="116" t="s">
        <v>20345</v>
      </c>
      <c r="D8812" s="116" t="s">
        <v>16119</v>
      </c>
      <c r="E8812" s="130">
        <v>481.99</v>
      </c>
    </row>
    <row r="8813" spans="2:5" ht="50.1" customHeight="1">
      <c r="B8813" s="116">
        <v>34635</v>
      </c>
      <c r="C8813" s="116" t="s">
        <v>20346</v>
      </c>
      <c r="D8813" s="116" t="s">
        <v>16119</v>
      </c>
      <c r="E8813" s="130">
        <v>619.80999999999995</v>
      </c>
    </row>
    <row r="8814" spans="2:5" ht="50.1" customHeight="1">
      <c r="B8814" s="116">
        <v>34633</v>
      </c>
      <c r="C8814" s="116" t="s">
        <v>20347</v>
      </c>
      <c r="D8814" s="116" t="s">
        <v>16119</v>
      </c>
      <c r="E8814" s="130">
        <v>683.2</v>
      </c>
    </row>
    <row r="8815" spans="2:5" ht="50.1" customHeight="1">
      <c r="B8815" s="116">
        <v>40440</v>
      </c>
      <c r="C8815" s="116" t="s">
        <v>20348</v>
      </c>
      <c r="D8815" s="116" t="s">
        <v>16123</v>
      </c>
      <c r="E8815" s="130">
        <v>349.05</v>
      </c>
    </row>
    <row r="8816" spans="2:5" ht="50.1" customHeight="1">
      <c r="B8816" s="116">
        <v>40441</v>
      </c>
      <c r="C8816" s="116" t="s">
        <v>20349</v>
      </c>
      <c r="D8816" s="116" t="s">
        <v>16123</v>
      </c>
      <c r="E8816" s="130">
        <v>222.85</v>
      </c>
    </row>
    <row r="8817" spans="2:5" ht="50.1" customHeight="1">
      <c r="B8817" s="116">
        <v>40449</v>
      </c>
      <c r="C8817" s="116" t="s">
        <v>20350</v>
      </c>
      <c r="D8817" s="116" t="s">
        <v>16123</v>
      </c>
      <c r="E8817" s="130">
        <v>187.34</v>
      </c>
    </row>
    <row r="8818" spans="2:5" ht="50.1" customHeight="1">
      <c r="B8818" s="116">
        <v>34800</v>
      </c>
      <c r="C8818" s="116" t="s">
        <v>20351</v>
      </c>
      <c r="D8818" s="116" t="s">
        <v>16123</v>
      </c>
      <c r="E8818" s="130">
        <v>234.28</v>
      </c>
    </row>
    <row r="8819" spans="2:5" ht="50.1" customHeight="1">
      <c r="B8819" s="116">
        <v>11592</v>
      </c>
      <c r="C8819" s="116" t="s">
        <v>20352</v>
      </c>
      <c r="D8819" s="116" t="s">
        <v>16119</v>
      </c>
      <c r="E8819" s="130">
        <v>335.11</v>
      </c>
    </row>
    <row r="8820" spans="2:5" ht="50.1" customHeight="1">
      <c r="B8820" s="116">
        <v>40438</v>
      </c>
      <c r="C8820" s="116" t="s">
        <v>20353</v>
      </c>
      <c r="D8820" s="116" t="s">
        <v>16123</v>
      </c>
      <c r="E8820" s="130">
        <v>156.08000000000001</v>
      </c>
    </row>
    <row r="8821" spans="2:5" ht="50.1" customHeight="1">
      <c r="B8821" s="116">
        <v>40436</v>
      </c>
      <c r="C8821" s="116" t="s">
        <v>20354</v>
      </c>
      <c r="D8821" s="116" t="s">
        <v>16123</v>
      </c>
      <c r="E8821" s="130">
        <v>194.62</v>
      </c>
    </row>
    <row r="8822" spans="2:5" ht="50.1" customHeight="1">
      <c r="B8822" s="116">
        <v>4315</v>
      </c>
      <c r="C8822" s="116" t="s">
        <v>20355</v>
      </c>
      <c r="D8822" s="116" t="s">
        <v>16119</v>
      </c>
      <c r="E8822" s="130">
        <v>1.22</v>
      </c>
    </row>
    <row r="8823" spans="2:5" ht="50.1" customHeight="1">
      <c r="B8823" s="116">
        <v>42482</v>
      </c>
      <c r="C8823" s="116" t="s">
        <v>20356</v>
      </c>
      <c r="D8823" s="116" t="s">
        <v>16119</v>
      </c>
      <c r="E8823" s="130">
        <v>1.63</v>
      </c>
    </row>
    <row r="8824" spans="2:5" ht="50.1" customHeight="1">
      <c r="B8824" s="116">
        <v>402</v>
      </c>
      <c r="C8824" s="116" t="s">
        <v>20357</v>
      </c>
      <c r="D8824" s="116" t="s">
        <v>16119</v>
      </c>
      <c r="E8824" s="130">
        <v>8.8000000000000007</v>
      </c>
    </row>
    <row r="8825" spans="2:5" ht="50.1" customHeight="1">
      <c r="B8825" s="116">
        <v>4226</v>
      </c>
      <c r="C8825" s="116" t="s">
        <v>20358</v>
      </c>
      <c r="D8825" s="116" t="s">
        <v>16121</v>
      </c>
      <c r="E8825" s="130">
        <v>5.36</v>
      </c>
    </row>
    <row r="8826" spans="2:5" ht="50.1" customHeight="1">
      <c r="B8826" s="116">
        <v>4222</v>
      </c>
      <c r="C8826" s="116" t="s">
        <v>20359</v>
      </c>
      <c r="D8826" s="116" t="s">
        <v>6214</v>
      </c>
      <c r="E8826" s="130">
        <v>4.58</v>
      </c>
    </row>
    <row r="8827" spans="2:5" ht="50.1" customHeight="1">
      <c r="B8827" s="116">
        <v>34804</v>
      </c>
      <c r="C8827" s="116" t="s">
        <v>20360</v>
      </c>
      <c r="D8827" s="116" t="s">
        <v>16117</v>
      </c>
      <c r="E8827" s="130">
        <v>28.29</v>
      </c>
    </row>
    <row r="8828" spans="2:5" ht="50.1" customHeight="1">
      <c r="B8828" s="116">
        <v>4013</v>
      </c>
      <c r="C8828" s="116" t="s">
        <v>20361</v>
      </c>
      <c r="D8828" s="116" t="s">
        <v>16117</v>
      </c>
      <c r="E8828" s="130">
        <v>4.57</v>
      </c>
    </row>
    <row r="8829" spans="2:5" ht="50.1" customHeight="1">
      <c r="B8829" s="116">
        <v>4011</v>
      </c>
      <c r="C8829" s="116" t="s">
        <v>20362</v>
      </c>
      <c r="D8829" s="116" t="s">
        <v>16117</v>
      </c>
      <c r="E8829" s="130">
        <v>5.0999999999999996</v>
      </c>
    </row>
    <row r="8830" spans="2:5" ht="50.1" customHeight="1">
      <c r="B8830" s="116">
        <v>4021</v>
      </c>
      <c r="C8830" s="116" t="s">
        <v>20363</v>
      </c>
      <c r="D8830" s="116" t="s">
        <v>16117</v>
      </c>
      <c r="E8830" s="130">
        <v>6.36</v>
      </c>
    </row>
    <row r="8831" spans="2:5" ht="50.1" customHeight="1">
      <c r="B8831" s="116">
        <v>4019</v>
      </c>
      <c r="C8831" s="116" t="s">
        <v>20364</v>
      </c>
      <c r="D8831" s="116" t="s">
        <v>16117</v>
      </c>
      <c r="E8831" s="130">
        <v>7.64</v>
      </c>
    </row>
    <row r="8832" spans="2:5" ht="50.1" customHeight="1">
      <c r="B8832" s="116">
        <v>4012</v>
      </c>
      <c r="C8832" s="116" t="s">
        <v>20365</v>
      </c>
      <c r="D8832" s="116" t="s">
        <v>16117</v>
      </c>
      <c r="E8832" s="130">
        <v>10.23</v>
      </c>
    </row>
    <row r="8833" spans="2:5" ht="50.1" customHeight="1">
      <c r="B8833" s="116">
        <v>4020</v>
      </c>
      <c r="C8833" s="116" t="s">
        <v>20366</v>
      </c>
      <c r="D8833" s="116" t="s">
        <v>16117</v>
      </c>
      <c r="E8833" s="130">
        <v>12.82</v>
      </c>
    </row>
    <row r="8834" spans="2:5" ht="50.1" customHeight="1">
      <c r="B8834" s="116">
        <v>4018</v>
      </c>
      <c r="C8834" s="116" t="s">
        <v>20367</v>
      </c>
      <c r="D8834" s="116" t="s">
        <v>16117</v>
      </c>
      <c r="E8834" s="130">
        <v>15.35</v>
      </c>
    </row>
    <row r="8835" spans="2:5" ht="50.1" customHeight="1">
      <c r="B8835" s="116">
        <v>36498</v>
      </c>
      <c r="C8835" s="116" t="s">
        <v>20368</v>
      </c>
      <c r="D8835" s="116" t="s">
        <v>16119</v>
      </c>
      <c r="E8835" s="130">
        <v>3147.41</v>
      </c>
    </row>
    <row r="8836" spans="2:5" ht="50.1" customHeight="1">
      <c r="B8836" s="116">
        <v>12872</v>
      </c>
      <c r="C8836" s="116" t="s">
        <v>20369</v>
      </c>
      <c r="D8836" s="116" t="s">
        <v>16118</v>
      </c>
      <c r="E8836" s="130">
        <v>14.49</v>
      </c>
    </row>
    <row r="8837" spans="2:5" ht="50.1" customHeight="1">
      <c r="B8837" s="116">
        <v>41075</v>
      </c>
      <c r="C8837" s="116" t="s">
        <v>20370</v>
      </c>
      <c r="D8837" s="116" t="s">
        <v>16124</v>
      </c>
      <c r="E8837" s="130">
        <v>2568.3000000000002</v>
      </c>
    </row>
    <row r="8838" spans="2:5" ht="50.1" customHeight="1">
      <c r="B8838" s="116">
        <v>3315</v>
      </c>
      <c r="C8838" s="116" t="s">
        <v>20371</v>
      </c>
      <c r="D8838" s="116" t="s">
        <v>16121</v>
      </c>
      <c r="E8838" s="130">
        <v>0.59</v>
      </c>
    </row>
    <row r="8839" spans="2:5" ht="50.1" customHeight="1">
      <c r="B8839" s="116">
        <v>36870</v>
      </c>
      <c r="C8839" s="116" t="s">
        <v>20372</v>
      </c>
      <c r="D8839" s="116" t="s">
        <v>16121</v>
      </c>
      <c r="E8839" s="130">
        <v>0.59</v>
      </c>
    </row>
    <row r="8840" spans="2:5" ht="50.1" customHeight="1">
      <c r="B8840" s="116">
        <v>5092</v>
      </c>
      <c r="C8840" s="116" t="s">
        <v>20373</v>
      </c>
      <c r="D8840" s="116" t="s">
        <v>6216</v>
      </c>
      <c r="E8840" s="130">
        <v>12.7</v>
      </c>
    </row>
    <row r="8841" spans="2:5" ht="50.1" customHeight="1">
      <c r="B8841" s="116">
        <v>11462</v>
      </c>
      <c r="C8841" s="116" t="s">
        <v>20374</v>
      </c>
      <c r="D8841" s="116" t="s">
        <v>6216</v>
      </c>
      <c r="E8841" s="130">
        <v>12.99</v>
      </c>
    </row>
    <row r="8842" spans="2:5" ht="50.1" customHeight="1">
      <c r="B8842" s="116">
        <v>36529</v>
      </c>
      <c r="C8842" s="116" t="s">
        <v>20375</v>
      </c>
      <c r="D8842" s="116" t="s">
        <v>16119</v>
      </c>
      <c r="E8842" s="130">
        <v>33482.14</v>
      </c>
    </row>
    <row r="8843" spans="2:5" ht="50.1" customHeight="1">
      <c r="B8843" s="116">
        <v>3318</v>
      </c>
      <c r="C8843" s="116" t="s">
        <v>20376</v>
      </c>
      <c r="D8843" s="116" t="s">
        <v>16119</v>
      </c>
      <c r="E8843" s="130">
        <v>26250</v>
      </c>
    </row>
    <row r="8844" spans="2:5" ht="50.1" customHeight="1">
      <c r="B8844" s="116">
        <v>38968</v>
      </c>
      <c r="C8844" s="116" t="s">
        <v>20377</v>
      </c>
      <c r="D8844" s="116" t="s">
        <v>16117</v>
      </c>
      <c r="E8844" s="130">
        <v>365.23</v>
      </c>
    </row>
    <row r="8845" spans="2:5" ht="50.1" customHeight="1">
      <c r="B8845" s="116">
        <v>3324</v>
      </c>
      <c r="C8845" s="116" t="s">
        <v>20378</v>
      </c>
      <c r="D8845" s="116" t="s">
        <v>16117</v>
      </c>
      <c r="E8845" s="130">
        <v>4.96</v>
      </c>
    </row>
    <row r="8846" spans="2:5" ht="50.1" customHeight="1">
      <c r="B8846" s="116">
        <v>3322</v>
      </c>
      <c r="C8846" s="116" t="s">
        <v>20379</v>
      </c>
      <c r="D8846" s="116" t="s">
        <v>16117</v>
      </c>
      <c r="E8846" s="130">
        <v>6.95</v>
      </c>
    </row>
    <row r="8847" spans="2:5" ht="50.1" customHeight="1">
      <c r="B8847" s="116">
        <v>43390</v>
      </c>
      <c r="C8847" s="116" t="s">
        <v>20380</v>
      </c>
      <c r="D8847" s="116" t="s">
        <v>16117</v>
      </c>
      <c r="E8847" s="130">
        <v>75</v>
      </c>
    </row>
    <row r="8848" spans="2:5" ht="50.1" customHeight="1">
      <c r="B8848" s="116">
        <v>5076</v>
      </c>
      <c r="C8848" s="116" t="s">
        <v>20381</v>
      </c>
      <c r="D8848" s="116" t="s">
        <v>16121</v>
      </c>
      <c r="E8848" s="130">
        <v>10.17</v>
      </c>
    </row>
    <row r="8849" spans="2:5" ht="50.1" customHeight="1">
      <c r="B8849" s="116">
        <v>5077</v>
      </c>
      <c r="C8849" s="116" t="s">
        <v>20382</v>
      </c>
      <c r="D8849" s="116" t="s">
        <v>16121</v>
      </c>
      <c r="E8849" s="130">
        <v>11.24</v>
      </c>
    </row>
    <row r="8850" spans="2:5" ht="50.1" customHeight="1">
      <c r="B8850" s="116">
        <v>11837</v>
      </c>
      <c r="C8850" s="116" t="s">
        <v>20383</v>
      </c>
      <c r="D8850" s="116" t="s">
        <v>16119</v>
      </c>
      <c r="E8850" s="130">
        <v>36.9</v>
      </c>
    </row>
    <row r="8851" spans="2:5" ht="50.1" customHeight="1">
      <c r="B8851" s="116">
        <v>38055</v>
      </c>
      <c r="C8851" s="116" t="s">
        <v>20384</v>
      </c>
      <c r="D8851" s="116" t="s">
        <v>16119</v>
      </c>
      <c r="E8851" s="130">
        <v>3.34</v>
      </c>
    </row>
    <row r="8852" spans="2:5" ht="50.1" customHeight="1">
      <c r="B8852" s="116">
        <v>415</v>
      </c>
      <c r="C8852" s="116" t="s">
        <v>20385</v>
      </c>
      <c r="D8852" s="116" t="s">
        <v>16119</v>
      </c>
      <c r="E8852" s="130">
        <v>15.13</v>
      </c>
    </row>
    <row r="8853" spans="2:5" ht="50.1" customHeight="1">
      <c r="B8853" s="116">
        <v>416</v>
      </c>
      <c r="C8853" s="116" t="s">
        <v>20386</v>
      </c>
      <c r="D8853" s="116" t="s">
        <v>16119</v>
      </c>
      <c r="E8853" s="130">
        <v>5.54</v>
      </c>
    </row>
    <row r="8854" spans="2:5" ht="50.1" customHeight="1">
      <c r="B8854" s="116">
        <v>425</v>
      </c>
      <c r="C8854" s="116" t="s">
        <v>20387</v>
      </c>
      <c r="D8854" s="116" t="s">
        <v>16119</v>
      </c>
      <c r="E8854" s="130">
        <v>3.43</v>
      </c>
    </row>
    <row r="8855" spans="2:5" ht="50.1" customHeight="1">
      <c r="B8855" s="116">
        <v>426</v>
      </c>
      <c r="C8855" s="116" t="s">
        <v>20388</v>
      </c>
      <c r="D8855" s="116" t="s">
        <v>16119</v>
      </c>
      <c r="E8855" s="130">
        <v>18.91</v>
      </c>
    </row>
    <row r="8856" spans="2:5" ht="50.1" customHeight="1">
      <c r="B8856" s="116">
        <v>38056</v>
      </c>
      <c r="C8856" s="116" t="s">
        <v>20389</v>
      </c>
      <c r="D8856" s="116" t="s">
        <v>16119</v>
      </c>
      <c r="E8856" s="130">
        <v>18.47</v>
      </c>
    </row>
    <row r="8857" spans="2:5" ht="50.1" customHeight="1">
      <c r="B8857" s="116">
        <v>1564</v>
      </c>
      <c r="C8857" s="116" t="s">
        <v>20390</v>
      </c>
      <c r="D8857" s="116" t="s">
        <v>16119</v>
      </c>
      <c r="E8857" s="130">
        <v>7.05</v>
      </c>
    </row>
    <row r="8858" spans="2:5" ht="50.1" customHeight="1">
      <c r="B8858" s="116">
        <v>11032</v>
      </c>
      <c r="C8858" s="116" t="s">
        <v>20391</v>
      </c>
      <c r="D8858" s="116" t="s">
        <v>16119</v>
      </c>
      <c r="E8858" s="130">
        <v>6.9</v>
      </c>
    </row>
    <row r="8859" spans="2:5" ht="50.1" customHeight="1">
      <c r="B8859" s="116">
        <v>36786</v>
      </c>
      <c r="C8859" s="116" t="s">
        <v>20392</v>
      </c>
      <c r="D8859" s="116" t="s">
        <v>16132</v>
      </c>
      <c r="E8859" s="130">
        <v>116.62</v>
      </c>
    </row>
    <row r="8860" spans="2:5" ht="50.1" customHeight="1">
      <c r="B8860" s="116">
        <v>36785</v>
      </c>
      <c r="C8860" s="116" t="s">
        <v>20393</v>
      </c>
      <c r="D8860" s="116" t="s">
        <v>16132</v>
      </c>
      <c r="E8860" s="130">
        <v>101.34</v>
      </c>
    </row>
    <row r="8861" spans="2:5" ht="50.1" customHeight="1">
      <c r="B8861" s="116">
        <v>36782</v>
      </c>
      <c r="C8861" s="116" t="s">
        <v>20394</v>
      </c>
      <c r="D8861" s="116" t="s">
        <v>16132</v>
      </c>
      <c r="E8861" s="130">
        <v>120.96</v>
      </c>
    </row>
    <row r="8862" spans="2:5" ht="50.1" customHeight="1">
      <c r="B8862" s="116">
        <v>25930</v>
      </c>
      <c r="C8862" s="116" t="s">
        <v>20395</v>
      </c>
      <c r="D8862" s="116" t="s">
        <v>16132</v>
      </c>
      <c r="E8862" s="130">
        <v>136.25</v>
      </c>
    </row>
    <row r="8863" spans="2:5" ht="50.1" customHeight="1">
      <c r="B8863" s="116">
        <v>4824</v>
      </c>
      <c r="C8863" s="116" t="s">
        <v>20396</v>
      </c>
      <c r="D8863" s="116" t="s">
        <v>16121</v>
      </c>
      <c r="E8863" s="130">
        <v>0.37</v>
      </c>
    </row>
    <row r="8864" spans="2:5" ht="50.1" customHeight="1">
      <c r="B8864" s="116">
        <v>11795</v>
      </c>
      <c r="C8864" s="116" t="s">
        <v>20397</v>
      </c>
      <c r="D8864" s="116" t="s">
        <v>16117</v>
      </c>
      <c r="E8864" s="130">
        <v>436.22</v>
      </c>
    </row>
    <row r="8865" spans="2:5" ht="50.1" customHeight="1">
      <c r="B8865" s="116">
        <v>134</v>
      </c>
      <c r="C8865" s="116" t="s">
        <v>20398</v>
      </c>
      <c r="D8865" s="116" t="s">
        <v>16121</v>
      </c>
      <c r="E8865" s="130">
        <v>1.34</v>
      </c>
    </row>
    <row r="8866" spans="2:5" ht="50.1" customHeight="1">
      <c r="B8866" s="116">
        <v>4229</v>
      </c>
      <c r="C8866" s="116" t="s">
        <v>20399</v>
      </c>
      <c r="D8866" s="116" t="s">
        <v>16121</v>
      </c>
      <c r="E8866" s="130">
        <v>23.49</v>
      </c>
    </row>
    <row r="8867" spans="2:5" ht="50.1" customHeight="1">
      <c r="B8867" s="116">
        <v>37402</v>
      </c>
      <c r="C8867" s="116" t="s">
        <v>20400</v>
      </c>
      <c r="D8867" s="116" t="s">
        <v>16119</v>
      </c>
      <c r="E8867" s="130">
        <v>44</v>
      </c>
    </row>
    <row r="8868" spans="2:5" ht="50.1" customHeight="1">
      <c r="B8868" s="116">
        <v>11244</v>
      </c>
      <c r="C8868" s="116" t="s">
        <v>20401</v>
      </c>
      <c r="D8868" s="116" t="s">
        <v>16119</v>
      </c>
      <c r="E8868" s="130">
        <v>132.87</v>
      </c>
    </row>
    <row r="8869" spans="2:5" ht="50.1" customHeight="1">
      <c r="B8869" s="116">
        <v>11245</v>
      </c>
      <c r="C8869" s="116" t="s">
        <v>20402</v>
      </c>
      <c r="D8869" s="116" t="s">
        <v>16119</v>
      </c>
      <c r="E8869" s="130">
        <v>183.77</v>
      </c>
    </row>
    <row r="8870" spans="2:5" ht="50.1" customHeight="1">
      <c r="B8870" s="116">
        <v>11235</v>
      </c>
      <c r="C8870" s="116" t="s">
        <v>20403</v>
      </c>
      <c r="D8870" s="116" t="s">
        <v>16119</v>
      </c>
      <c r="E8870" s="130">
        <v>101.39</v>
      </c>
    </row>
    <row r="8871" spans="2:5" ht="50.1" customHeight="1">
      <c r="B8871" s="116">
        <v>11236</v>
      </c>
      <c r="C8871" s="116" t="s">
        <v>20404</v>
      </c>
      <c r="D8871" s="116" t="s">
        <v>16119</v>
      </c>
      <c r="E8871" s="130">
        <v>128.85</v>
      </c>
    </row>
    <row r="8872" spans="2:5" ht="50.1" customHeight="1">
      <c r="B8872" s="116">
        <v>11731</v>
      </c>
      <c r="C8872" s="116" t="s">
        <v>20405</v>
      </c>
      <c r="D8872" s="116" t="s">
        <v>16119</v>
      </c>
      <c r="E8872" s="130">
        <v>3.7</v>
      </c>
    </row>
    <row r="8873" spans="2:5" ht="50.1" customHeight="1">
      <c r="B8873" s="116">
        <v>11732</v>
      </c>
      <c r="C8873" s="116" t="s">
        <v>20406</v>
      </c>
      <c r="D8873" s="116" t="s">
        <v>16119</v>
      </c>
      <c r="E8873" s="130">
        <v>18.809999999999999</v>
      </c>
    </row>
    <row r="8874" spans="2:5" ht="50.1" customHeight="1">
      <c r="B8874" s="116">
        <v>36494</v>
      </c>
      <c r="C8874" s="116" t="s">
        <v>20407</v>
      </c>
      <c r="D8874" s="116" t="s">
        <v>16119</v>
      </c>
      <c r="E8874" s="130">
        <v>369133.8</v>
      </c>
    </row>
    <row r="8875" spans="2:5" ht="50.1" customHeight="1">
      <c r="B8875" s="116">
        <v>36493</v>
      </c>
      <c r="C8875" s="116" t="s">
        <v>20408</v>
      </c>
      <c r="D8875" s="116" t="s">
        <v>16119</v>
      </c>
      <c r="E8875" s="130">
        <v>418213.6</v>
      </c>
    </row>
    <row r="8876" spans="2:5" ht="50.1" customHeight="1">
      <c r="B8876" s="116">
        <v>36492</v>
      </c>
      <c r="C8876" s="116" t="s">
        <v>20409</v>
      </c>
      <c r="D8876" s="116" t="s">
        <v>16119</v>
      </c>
      <c r="E8876" s="130">
        <v>776882.27</v>
      </c>
    </row>
    <row r="8877" spans="2:5" ht="50.1" customHeight="1">
      <c r="B8877" s="116">
        <v>13333</v>
      </c>
      <c r="C8877" s="116" t="s">
        <v>20410</v>
      </c>
      <c r="D8877" s="116" t="s">
        <v>16119</v>
      </c>
      <c r="E8877" s="130">
        <v>87159.21</v>
      </c>
    </row>
    <row r="8878" spans="2:5" ht="50.1" customHeight="1">
      <c r="B8878" s="116">
        <v>13533</v>
      </c>
      <c r="C8878" s="116" t="s">
        <v>20411</v>
      </c>
      <c r="D8878" s="116" t="s">
        <v>16119</v>
      </c>
      <c r="E8878" s="130">
        <v>77910.649999999994</v>
      </c>
    </row>
    <row r="8879" spans="2:5" ht="50.1" customHeight="1">
      <c r="B8879" s="116">
        <v>36499</v>
      </c>
      <c r="C8879" s="116" t="s">
        <v>20412</v>
      </c>
      <c r="D8879" s="116" t="s">
        <v>16119</v>
      </c>
      <c r="E8879" s="130">
        <v>1699.6</v>
      </c>
    </row>
    <row r="8880" spans="2:5" ht="50.1" customHeight="1">
      <c r="B8880" s="116">
        <v>39585</v>
      </c>
      <c r="C8880" s="116" t="s">
        <v>20413</v>
      </c>
      <c r="D8880" s="116" t="s">
        <v>16119</v>
      </c>
      <c r="E8880" s="130">
        <v>56278.7</v>
      </c>
    </row>
    <row r="8881" spans="2:5" ht="50.1" customHeight="1">
      <c r="B8881" s="116">
        <v>39586</v>
      </c>
      <c r="C8881" s="116" t="s">
        <v>20414</v>
      </c>
      <c r="D8881" s="116" t="s">
        <v>16119</v>
      </c>
      <c r="E8881" s="130">
        <v>66011.100000000006</v>
      </c>
    </row>
    <row r="8882" spans="2:5" ht="50.1" customHeight="1">
      <c r="B8882" s="116">
        <v>39587</v>
      </c>
      <c r="C8882" s="116" t="s">
        <v>20415</v>
      </c>
      <c r="D8882" s="116" t="s">
        <v>16119</v>
      </c>
      <c r="E8882" s="130">
        <v>80398.149999999994</v>
      </c>
    </row>
    <row r="8883" spans="2:5" ht="50.1" customHeight="1">
      <c r="B8883" s="116">
        <v>39588</v>
      </c>
      <c r="C8883" s="116" t="s">
        <v>20416</v>
      </c>
      <c r="D8883" s="116" t="s">
        <v>16119</v>
      </c>
      <c r="E8883" s="130">
        <v>93092.59</v>
      </c>
    </row>
    <row r="8884" spans="2:5" ht="50.1" customHeight="1">
      <c r="B8884" s="116">
        <v>39584</v>
      </c>
      <c r="C8884" s="116" t="s">
        <v>20417</v>
      </c>
      <c r="D8884" s="116" t="s">
        <v>16119</v>
      </c>
      <c r="E8884" s="130">
        <v>50117.66</v>
      </c>
    </row>
    <row r="8885" spans="2:5" ht="50.1" customHeight="1">
      <c r="B8885" s="116">
        <v>39590</v>
      </c>
      <c r="C8885" s="116" t="s">
        <v>20418</v>
      </c>
      <c r="D8885" s="116" t="s">
        <v>16119</v>
      </c>
      <c r="E8885" s="130">
        <v>48915.92</v>
      </c>
    </row>
    <row r="8886" spans="2:5" ht="50.1" customHeight="1">
      <c r="B8886" s="116">
        <v>39592</v>
      </c>
      <c r="C8886" s="116" t="s">
        <v>20419</v>
      </c>
      <c r="D8886" s="116" t="s">
        <v>16119</v>
      </c>
      <c r="E8886" s="130">
        <v>70293.36</v>
      </c>
    </row>
    <row r="8887" spans="2:5" ht="50.1" customHeight="1">
      <c r="B8887" s="116">
        <v>39593</v>
      </c>
      <c r="C8887" s="116" t="s">
        <v>20420</v>
      </c>
      <c r="D8887" s="116" t="s">
        <v>16119</v>
      </c>
      <c r="E8887" s="130">
        <v>80398.149999999994</v>
      </c>
    </row>
    <row r="8888" spans="2:5" ht="50.1" customHeight="1">
      <c r="B8888" s="116">
        <v>14254</v>
      </c>
      <c r="C8888" s="116" t="s">
        <v>20421</v>
      </c>
      <c r="D8888" s="116" t="s">
        <v>16119</v>
      </c>
      <c r="E8888" s="130">
        <v>45700</v>
      </c>
    </row>
    <row r="8889" spans="2:5" ht="50.1" customHeight="1">
      <c r="B8889" s="116">
        <v>25987</v>
      </c>
      <c r="C8889" s="116" t="s">
        <v>20422</v>
      </c>
      <c r="D8889" s="116" t="s">
        <v>16119</v>
      </c>
      <c r="E8889" s="130">
        <v>38163.14</v>
      </c>
    </row>
    <row r="8890" spans="2:5" ht="50.1" customHeight="1">
      <c r="B8890" s="116">
        <v>25019</v>
      </c>
      <c r="C8890" s="116" t="s">
        <v>20423</v>
      </c>
      <c r="D8890" s="116" t="s">
        <v>16119</v>
      </c>
      <c r="E8890" s="130">
        <v>65415.89</v>
      </c>
    </row>
    <row r="8891" spans="2:5" ht="50.1" customHeight="1">
      <c r="B8891" s="116">
        <v>36501</v>
      </c>
      <c r="C8891" s="116" t="s">
        <v>20424</v>
      </c>
      <c r="D8891" s="116" t="s">
        <v>16119</v>
      </c>
      <c r="E8891" s="130">
        <v>58242.69</v>
      </c>
    </row>
    <row r="8892" spans="2:5" ht="50.1" customHeight="1">
      <c r="B8892" s="116">
        <v>25986</v>
      </c>
      <c r="C8892" s="116" t="s">
        <v>20425</v>
      </c>
      <c r="D8892" s="116" t="s">
        <v>16119</v>
      </c>
      <c r="E8892" s="130">
        <v>70018.87</v>
      </c>
    </row>
    <row r="8893" spans="2:5" ht="50.1" customHeight="1">
      <c r="B8893" s="116">
        <v>36500</v>
      </c>
      <c r="C8893" s="116" t="s">
        <v>20426</v>
      </c>
      <c r="D8893" s="116" t="s">
        <v>16119</v>
      </c>
      <c r="E8893" s="130">
        <v>41158.519999999997</v>
      </c>
    </row>
    <row r="8894" spans="2:5" ht="50.1" customHeight="1">
      <c r="B8894" s="116">
        <v>20017</v>
      </c>
      <c r="C8894" s="116" t="s">
        <v>20427</v>
      </c>
      <c r="D8894" s="116" t="s">
        <v>16120</v>
      </c>
      <c r="E8894" s="130">
        <v>3.24</v>
      </c>
    </row>
    <row r="8895" spans="2:5" ht="50.1" customHeight="1">
      <c r="B8895" s="116">
        <v>20007</v>
      </c>
      <c r="C8895" s="116" t="s">
        <v>20428</v>
      </c>
      <c r="D8895" s="116" t="s">
        <v>16120</v>
      </c>
      <c r="E8895" s="130">
        <v>2.48</v>
      </c>
    </row>
    <row r="8896" spans="2:5" ht="50.1" customHeight="1">
      <c r="B8896" s="116">
        <v>39836</v>
      </c>
      <c r="C8896" s="116" t="s">
        <v>20429</v>
      </c>
      <c r="D8896" s="116" t="s">
        <v>6217</v>
      </c>
      <c r="E8896" s="130">
        <v>167.61</v>
      </c>
    </row>
    <row r="8897" spans="2:5" ht="50.1" customHeight="1">
      <c r="B8897" s="116">
        <v>39830</v>
      </c>
      <c r="C8897" s="116" t="s">
        <v>20430</v>
      </c>
      <c r="D8897" s="116" t="s">
        <v>6217</v>
      </c>
      <c r="E8897" s="130">
        <v>191.15</v>
      </c>
    </row>
    <row r="8898" spans="2:5" ht="50.1" customHeight="1">
      <c r="B8898" s="116">
        <v>39831</v>
      </c>
      <c r="C8898" s="116" t="s">
        <v>20431</v>
      </c>
      <c r="D8898" s="116" t="s">
        <v>6217</v>
      </c>
      <c r="E8898" s="130">
        <v>190.75</v>
      </c>
    </row>
    <row r="8899" spans="2:5" ht="50.1" customHeight="1">
      <c r="B8899" s="116">
        <v>36888</v>
      </c>
      <c r="C8899" s="116" t="s">
        <v>20432</v>
      </c>
      <c r="D8899" s="116" t="s">
        <v>16120</v>
      </c>
      <c r="E8899" s="130">
        <v>6.19</v>
      </c>
    </row>
    <row r="8900" spans="2:5" ht="50.1" customHeight="1">
      <c r="B8900" s="116">
        <v>40527</v>
      </c>
      <c r="C8900" s="116" t="s">
        <v>20433</v>
      </c>
      <c r="D8900" s="116" t="s">
        <v>16119</v>
      </c>
      <c r="E8900" s="130">
        <v>2522.89</v>
      </c>
    </row>
    <row r="8901" spans="2:5" ht="50.1" customHeight="1">
      <c r="B8901" s="116">
        <v>36497</v>
      </c>
      <c r="C8901" s="116" t="s">
        <v>20434</v>
      </c>
      <c r="D8901" s="116" t="s">
        <v>16119</v>
      </c>
      <c r="E8901" s="130">
        <v>2880.15</v>
      </c>
    </row>
    <row r="8902" spans="2:5" ht="50.1" customHeight="1">
      <c r="B8902" s="116">
        <v>36487</v>
      </c>
      <c r="C8902" s="116" t="s">
        <v>20435</v>
      </c>
      <c r="D8902" s="116" t="s">
        <v>16119</v>
      </c>
      <c r="E8902" s="130">
        <v>5014.78</v>
      </c>
    </row>
    <row r="8903" spans="2:5" ht="50.1" customHeight="1">
      <c r="B8903" s="116">
        <v>25952</v>
      </c>
      <c r="C8903" s="116" t="s">
        <v>20436</v>
      </c>
      <c r="D8903" s="116" t="s">
        <v>16119</v>
      </c>
      <c r="E8903" s="130">
        <v>645487.19999999995</v>
      </c>
    </row>
    <row r="8904" spans="2:5" ht="50.1" customHeight="1">
      <c r="B8904" s="116">
        <v>25954</v>
      </c>
      <c r="C8904" s="116" t="s">
        <v>20437</v>
      </c>
      <c r="D8904" s="116" t="s">
        <v>16119</v>
      </c>
      <c r="E8904" s="130">
        <v>1241321.54</v>
      </c>
    </row>
    <row r="8905" spans="2:5" ht="50.1" customHeight="1">
      <c r="B8905" s="116">
        <v>25953</v>
      </c>
      <c r="C8905" s="116" t="s">
        <v>20438</v>
      </c>
      <c r="D8905" s="116" t="s">
        <v>16119</v>
      </c>
      <c r="E8905" s="130">
        <v>2110246.61</v>
      </c>
    </row>
    <row r="8906" spans="2:5" ht="50.1" customHeight="1">
      <c r="B8906" s="116">
        <v>37776</v>
      </c>
      <c r="C8906" s="116" t="s">
        <v>20439</v>
      </c>
      <c r="D8906" s="116" t="s">
        <v>16119</v>
      </c>
      <c r="E8906" s="130">
        <v>129331.14</v>
      </c>
    </row>
    <row r="8907" spans="2:5" ht="50.1" customHeight="1">
      <c r="B8907" s="116">
        <v>37775</v>
      </c>
      <c r="C8907" s="116" t="s">
        <v>20440</v>
      </c>
      <c r="D8907" s="116" t="s">
        <v>16119</v>
      </c>
      <c r="E8907" s="130">
        <v>203706.34</v>
      </c>
    </row>
    <row r="8908" spans="2:5" ht="50.1" customHeight="1">
      <c r="B8908" s="116">
        <v>36491</v>
      </c>
      <c r="C8908" s="116" t="s">
        <v>20441</v>
      </c>
      <c r="D8908" s="116" t="s">
        <v>16119</v>
      </c>
      <c r="E8908" s="130">
        <v>754385.03</v>
      </c>
    </row>
    <row r="8909" spans="2:5" ht="50.1" customHeight="1">
      <c r="B8909" s="116">
        <v>10712</v>
      </c>
      <c r="C8909" s="116" t="s">
        <v>20442</v>
      </c>
      <c r="D8909" s="116" t="s">
        <v>16119</v>
      </c>
      <c r="E8909" s="130">
        <v>50926.58</v>
      </c>
    </row>
    <row r="8910" spans="2:5" ht="50.1" customHeight="1">
      <c r="B8910" s="116">
        <v>3363</v>
      </c>
      <c r="C8910" s="116" t="s">
        <v>20443</v>
      </c>
      <c r="D8910" s="116" t="s">
        <v>16119</v>
      </c>
      <c r="E8910" s="130">
        <v>71633</v>
      </c>
    </row>
    <row r="8911" spans="2:5" ht="50.1" customHeight="1">
      <c r="B8911" s="116">
        <v>3365</v>
      </c>
      <c r="C8911" s="116" t="s">
        <v>20444</v>
      </c>
      <c r="D8911" s="116" t="s">
        <v>16119</v>
      </c>
      <c r="E8911" s="130">
        <v>167442.13</v>
      </c>
    </row>
    <row r="8912" spans="2:5" ht="50.1" customHeight="1">
      <c r="B8912" s="116">
        <v>7569</v>
      </c>
      <c r="C8912" s="116" t="s">
        <v>20445</v>
      </c>
      <c r="D8912" s="116" t="s">
        <v>16119</v>
      </c>
      <c r="E8912" s="130">
        <v>41.11</v>
      </c>
    </row>
    <row r="8913" spans="2:5" ht="50.1" customHeight="1">
      <c r="B8913" s="116">
        <v>34349</v>
      </c>
      <c r="C8913" s="116" t="s">
        <v>20446</v>
      </c>
      <c r="D8913" s="116" t="s">
        <v>16119</v>
      </c>
      <c r="E8913" s="130">
        <v>11.25</v>
      </c>
    </row>
    <row r="8914" spans="2:5" ht="50.1" customHeight="1">
      <c r="B8914" s="116">
        <v>11991</v>
      </c>
      <c r="C8914" s="116" t="s">
        <v>20447</v>
      </c>
      <c r="D8914" s="116" t="s">
        <v>16119</v>
      </c>
      <c r="E8914" s="130">
        <v>42.03</v>
      </c>
    </row>
    <row r="8915" spans="2:5" ht="50.1" customHeight="1">
      <c r="B8915" s="116">
        <v>20062</v>
      </c>
      <c r="C8915" s="116" t="s">
        <v>20448</v>
      </c>
      <c r="D8915" s="116" t="s">
        <v>16119</v>
      </c>
      <c r="E8915" s="130">
        <v>12.74</v>
      </c>
    </row>
    <row r="8916" spans="2:5" ht="50.1" customHeight="1">
      <c r="B8916" s="116">
        <v>11029</v>
      </c>
      <c r="C8916" s="116" t="s">
        <v>20449</v>
      </c>
      <c r="D8916" s="116" t="s">
        <v>6218</v>
      </c>
      <c r="E8916" s="130">
        <v>1.05</v>
      </c>
    </row>
    <row r="8917" spans="2:5" ht="50.1" customHeight="1">
      <c r="B8917" s="116">
        <v>4316</v>
      </c>
      <c r="C8917" s="116" t="s">
        <v>20450</v>
      </c>
      <c r="D8917" s="116" t="s">
        <v>16119</v>
      </c>
      <c r="E8917" s="130">
        <v>1.07</v>
      </c>
    </row>
    <row r="8918" spans="2:5" ht="50.1" customHeight="1">
      <c r="B8918" s="116">
        <v>4313</v>
      </c>
      <c r="C8918" s="116" t="s">
        <v>20451</v>
      </c>
      <c r="D8918" s="116" t="s">
        <v>6218</v>
      </c>
      <c r="E8918" s="130">
        <v>1.53</v>
      </c>
    </row>
    <row r="8919" spans="2:5" ht="50.1" customHeight="1">
      <c r="B8919" s="116">
        <v>4317</v>
      </c>
      <c r="C8919" s="116" t="s">
        <v>20452</v>
      </c>
      <c r="D8919" s="116" t="s">
        <v>16119</v>
      </c>
      <c r="E8919" s="130">
        <v>1.74</v>
      </c>
    </row>
    <row r="8920" spans="2:5" ht="50.1" customHeight="1">
      <c r="B8920" s="116">
        <v>4314</v>
      </c>
      <c r="C8920" s="116" t="s">
        <v>20453</v>
      </c>
      <c r="D8920" s="116" t="s">
        <v>6218</v>
      </c>
      <c r="E8920" s="130">
        <v>2.04</v>
      </c>
    </row>
    <row r="8921" spans="2:5" ht="50.1" customHeight="1">
      <c r="B8921" s="116">
        <v>10561</v>
      </c>
      <c r="C8921" s="116" t="s">
        <v>20454</v>
      </c>
      <c r="D8921" s="116" t="s">
        <v>16121</v>
      </c>
      <c r="E8921" s="130">
        <v>0.54</v>
      </c>
    </row>
    <row r="8922" spans="2:5" ht="50.1" customHeight="1">
      <c r="B8922" s="116">
        <v>10921</v>
      </c>
      <c r="C8922" s="116" t="s">
        <v>20455</v>
      </c>
      <c r="D8922" s="116" t="s">
        <v>16119</v>
      </c>
      <c r="E8922" s="130">
        <v>3705</v>
      </c>
    </row>
    <row r="8923" spans="2:5" ht="50.1" customHeight="1">
      <c r="B8923" s="116">
        <v>10922</v>
      </c>
      <c r="C8923" s="116" t="s">
        <v>20456</v>
      </c>
      <c r="D8923" s="116" t="s">
        <v>16119</v>
      </c>
      <c r="E8923" s="130">
        <v>3355.89</v>
      </c>
    </row>
    <row r="8924" spans="2:5" ht="50.1" customHeight="1">
      <c r="B8924" s="116">
        <v>10923</v>
      </c>
      <c r="C8924" s="116" t="s">
        <v>20457</v>
      </c>
      <c r="D8924" s="116" t="s">
        <v>16119</v>
      </c>
      <c r="E8924" s="130">
        <v>1983.48</v>
      </c>
    </row>
    <row r="8925" spans="2:5" ht="50.1" customHeight="1">
      <c r="B8925" s="116">
        <v>10924</v>
      </c>
      <c r="C8925" s="116" t="s">
        <v>20458</v>
      </c>
      <c r="D8925" s="116" t="s">
        <v>16119</v>
      </c>
      <c r="E8925" s="130">
        <v>2088.98</v>
      </c>
    </row>
    <row r="8926" spans="2:5" ht="50.1" customHeight="1">
      <c r="B8926" s="116">
        <v>37772</v>
      </c>
      <c r="C8926" s="116" t="s">
        <v>20459</v>
      </c>
      <c r="D8926" s="116" t="s">
        <v>16119</v>
      </c>
      <c r="E8926" s="130">
        <v>114526.71</v>
      </c>
    </row>
    <row r="8927" spans="2:5" ht="50.1" customHeight="1">
      <c r="B8927" s="116">
        <v>37771</v>
      </c>
      <c r="C8927" s="116" t="s">
        <v>20460</v>
      </c>
      <c r="D8927" s="116" t="s">
        <v>16119</v>
      </c>
      <c r="E8927" s="130">
        <v>121838.18</v>
      </c>
    </row>
    <row r="8928" spans="2:5" ht="50.1" customHeight="1">
      <c r="B8928" s="116">
        <v>12770</v>
      </c>
      <c r="C8928" s="116" t="s">
        <v>20461</v>
      </c>
      <c r="D8928" s="116" t="s">
        <v>16119</v>
      </c>
      <c r="E8928" s="130">
        <v>767.73</v>
      </c>
    </row>
    <row r="8929" spans="2:5" ht="50.1" customHeight="1">
      <c r="B8929" s="116">
        <v>12772</v>
      </c>
      <c r="C8929" s="116" t="s">
        <v>20462</v>
      </c>
      <c r="D8929" s="116" t="s">
        <v>16119</v>
      </c>
      <c r="E8929" s="130">
        <v>1275.96</v>
      </c>
    </row>
    <row r="8930" spans="2:5" ht="50.1" customHeight="1">
      <c r="B8930" s="116">
        <v>12768</v>
      </c>
      <c r="C8930" s="116" t="s">
        <v>20463</v>
      </c>
      <c r="D8930" s="116" t="s">
        <v>16119</v>
      </c>
      <c r="E8930" s="130">
        <v>1794.99</v>
      </c>
    </row>
    <row r="8931" spans="2:5" ht="50.1" customHeight="1">
      <c r="B8931" s="116">
        <v>12775</v>
      </c>
      <c r="C8931" s="116" t="s">
        <v>20464</v>
      </c>
      <c r="D8931" s="116" t="s">
        <v>16119</v>
      </c>
      <c r="E8931" s="130">
        <v>562.28</v>
      </c>
    </row>
    <row r="8932" spans="2:5" ht="50.1" customHeight="1">
      <c r="B8932" s="116">
        <v>12769</v>
      </c>
      <c r="C8932" s="116" t="s">
        <v>20465</v>
      </c>
      <c r="D8932" s="116" t="s">
        <v>16119</v>
      </c>
      <c r="E8932" s="130">
        <v>147.06</v>
      </c>
    </row>
    <row r="8933" spans="2:5" ht="50.1" customHeight="1">
      <c r="B8933" s="116">
        <v>12773</v>
      </c>
      <c r="C8933" s="116" t="s">
        <v>20466</v>
      </c>
      <c r="D8933" s="116" t="s">
        <v>16119</v>
      </c>
      <c r="E8933" s="130">
        <v>157.87</v>
      </c>
    </row>
    <row r="8934" spans="2:5" ht="50.1" customHeight="1">
      <c r="B8934" s="116">
        <v>12774</v>
      </c>
      <c r="C8934" s="116" t="s">
        <v>20467</v>
      </c>
      <c r="D8934" s="116" t="s">
        <v>16119</v>
      </c>
      <c r="E8934" s="130">
        <v>194.63</v>
      </c>
    </row>
    <row r="8935" spans="2:5" ht="50.1" customHeight="1">
      <c r="B8935" s="116">
        <v>12776</v>
      </c>
      <c r="C8935" s="116" t="s">
        <v>20468</v>
      </c>
      <c r="D8935" s="116" t="s">
        <v>16119</v>
      </c>
      <c r="E8935" s="130">
        <v>2897.94</v>
      </c>
    </row>
    <row r="8936" spans="2:5" ht="50.1" customHeight="1">
      <c r="B8936" s="116">
        <v>12777</v>
      </c>
      <c r="C8936" s="116" t="s">
        <v>20469</v>
      </c>
      <c r="D8936" s="116" t="s">
        <v>16119</v>
      </c>
      <c r="E8936" s="130">
        <v>3784.63</v>
      </c>
    </row>
    <row r="8937" spans="2:5" ht="50.1" customHeight="1">
      <c r="B8937" s="116">
        <v>3391</v>
      </c>
      <c r="C8937" s="116" t="s">
        <v>20470</v>
      </c>
      <c r="D8937" s="116" t="s">
        <v>16119</v>
      </c>
      <c r="E8937" s="130">
        <v>41.44</v>
      </c>
    </row>
    <row r="8938" spans="2:5" ht="50.1" customHeight="1">
      <c r="B8938" s="116">
        <v>3389</v>
      </c>
      <c r="C8938" s="116" t="s">
        <v>20471</v>
      </c>
      <c r="D8938" s="116" t="s">
        <v>16119</v>
      </c>
      <c r="E8938" s="130">
        <v>21.5</v>
      </c>
    </row>
    <row r="8939" spans="2:5" ht="50.1" customHeight="1">
      <c r="B8939" s="116">
        <v>3390</v>
      </c>
      <c r="C8939" s="116" t="s">
        <v>20472</v>
      </c>
      <c r="D8939" s="116" t="s">
        <v>16119</v>
      </c>
      <c r="E8939" s="130">
        <v>24.19</v>
      </c>
    </row>
    <row r="8940" spans="2:5" ht="50.1" customHeight="1">
      <c r="B8940" s="116">
        <v>12873</v>
      </c>
      <c r="C8940" s="116" t="s">
        <v>20473</v>
      </c>
      <c r="D8940" s="116" t="s">
        <v>16118</v>
      </c>
      <c r="E8940" s="130">
        <v>14.49</v>
      </c>
    </row>
    <row r="8941" spans="2:5" ht="50.1" customHeight="1">
      <c r="B8941" s="116">
        <v>41076</v>
      </c>
      <c r="C8941" s="116" t="s">
        <v>20474</v>
      </c>
      <c r="D8941" s="116" t="s">
        <v>16124</v>
      </c>
      <c r="E8941" s="130">
        <v>2568.3000000000002</v>
      </c>
    </row>
    <row r="8942" spans="2:5" ht="50.1" customHeight="1">
      <c r="B8942" s="116">
        <v>140</v>
      </c>
      <c r="C8942" s="116" t="s">
        <v>20475</v>
      </c>
      <c r="D8942" s="116" t="s">
        <v>16121</v>
      </c>
      <c r="E8942" s="130">
        <v>13.31</v>
      </c>
    </row>
    <row r="8943" spans="2:5" ht="50.1" customHeight="1">
      <c r="B8943" s="116">
        <v>151</v>
      </c>
      <c r="C8943" s="116" t="s">
        <v>20476</v>
      </c>
      <c r="D8943" s="116" t="s">
        <v>6214</v>
      </c>
      <c r="E8943" s="130">
        <v>16.73</v>
      </c>
    </row>
    <row r="8944" spans="2:5" ht="50.1" customHeight="1">
      <c r="B8944" s="116">
        <v>7340</v>
      </c>
      <c r="C8944" s="116" t="s">
        <v>20477</v>
      </c>
      <c r="D8944" s="116" t="s">
        <v>6214</v>
      </c>
      <c r="E8944" s="130">
        <v>20.51</v>
      </c>
    </row>
    <row r="8945" spans="2:5" ht="50.1" customHeight="1">
      <c r="B8945" s="116">
        <v>2701</v>
      </c>
      <c r="C8945" s="116" t="s">
        <v>20478</v>
      </c>
      <c r="D8945" s="116" t="s">
        <v>16118</v>
      </c>
      <c r="E8945" s="130">
        <v>16.11</v>
      </c>
    </row>
    <row r="8946" spans="2:5" ht="50.1" customHeight="1">
      <c r="B8946" s="116">
        <v>40929</v>
      </c>
      <c r="C8946" s="116" t="s">
        <v>20479</v>
      </c>
      <c r="D8946" s="116" t="s">
        <v>16124</v>
      </c>
      <c r="E8946" s="130">
        <v>2852.62</v>
      </c>
    </row>
    <row r="8947" spans="2:5" ht="50.1" customHeight="1">
      <c r="B8947" s="116">
        <v>38114</v>
      </c>
      <c r="C8947" s="116" t="s">
        <v>20480</v>
      </c>
      <c r="D8947" s="116" t="s">
        <v>16119</v>
      </c>
      <c r="E8947" s="130">
        <v>12.18</v>
      </c>
    </row>
    <row r="8948" spans="2:5" ht="50.1" customHeight="1">
      <c r="B8948" s="116">
        <v>38064</v>
      </c>
      <c r="C8948" s="116" t="s">
        <v>20481</v>
      </c>
      <c r="D8948" s="116" t="s">
        <v>16119</v>
      </c>
      <c r="E8948" s="130">
        <v>13.62</v>
      </c>
    </row>
    <row r="8949" spans="2:5" ht="50.1" customHeight="1">
      <c r="B8949" s="116">
        <v>38115</v>
      </c>
      <c r="C8949" s="116" t="s">
        <v>20482</v>
      </c>
      <c r="D8949" s="116" t="s">
        <v>16119</v>
      </c>
      <c r="E8949" s="130">
        <v>13.01</v>
      </c>
    </row>
    <row r="8950" spans="2:5" ht="50.1" customHeight="1">
      <c r="B8950" s="116">
        <v>38065</v>
      </c>
      <c r="C8950" s="116" t="s">
        <v>20483</v>
      </c>
      <c r="D8950" s="116" t="s">
        <v>16119</v>
      </c>
      <c r="E8950" s="130">
        <v>19.329999999999998</v>
      </c>
    </row>
    <row r="8951" spans="2:5" ht="50.1" customHeight="1">
      <c r="B8951" s="116">
        <v>38078</v>
      </c>
      <c r="C8951" s="116" t="s">
        <v>20484</v>
      </c>
      <c r="D8951" s="116" t="s">
        <v>16119</v>
      </c>
      <c r="E8951" s="130">
        <v>11.28</v>
      </c>
    </row>
    <row r="8952" spans="2:5" ht="50.1" customHeight="1">
      <c r="B8952" s="116">
        <v>38113</v>
      </c>
      <c r="C8952" s="116" t="s">
        <v>20485</v>
      </c>
      <c r="D8952" s="116" t="s">
        <v>16119</v>
      </c>
      <c r="E8952" s="130">
        <v>6.12</v>
      </c>
    </row>
    <row r="8953" spans="2:5" ht="50.1" customHeight="1">
      <c r="B8953" s="116">
        <v>38063</v>
      </c>
      <c r="C8953" s="116" t="s">
        <v>20486</v>
      </c>
      <c r="D8953" s="116" t="s">
        <v>16119</v>
      </c>
      <c r="E8953" s="130">
        <v>6.57</v>
      </c>
    </row>
    <row r="8954" spans="2:5" ht="50.1" customHeight="1">
      <c r="B8954" s="116">
        <v>38080</v>
      </c>
      <c r="C8954" s="116" t="s">
        <v>20487</v>
      </c>
      <c r="D8954" s="116" t="s">
        <v>16119</v>
      </c>
      <c r="E8954" s="130">
        <v>19.59</v>
      </c>
    </row>
    <row r="8955" spans="2:5" ht="50.1" customHeight="1">
      <c r="B8955" s="116">
        <v>38069</v>
      </c>
      <c r="C8955" s="116" t="s">
        <v>20488</v>
      </c>
      <c r="D8955" s="116" t="s">
        <v>16119</v>
      </c>
      <c r="E8955" s="130">
        <v>10.71</v>
      </c>
    </row>
    <row r="8956" spans="2:5" ht="50.1" customHeight="1">
      <c r="B8956" s="116">
        <v>38077</v>
      </c>
      <c r="C8956" s="116" t="s">
        <v>20489</v>
      </c>
      <c r="D8956" s="116" t="s">
        <v>16119</v>
      </c>
      <c r="E8956" s="130">
        <v>10.47</v>
      </c>
    </row>
    <row r="8957" spans="2:5" ht="50.1" customHeight="1">
      <c r="B8957" s="116">
        <v>38073</v>
      </c>
      <c r="C8957" s="116" t="s">
        <v>20490</v>
      </c>
      <c r="D8957" s="116" t="s">
        <v>16119</v>
      </c>
      <c r="E8957" s="130">
        <v>15.95</v>
      </c>
    </row>
    <row r="8958" spans="2:5" ht="50.1" customHeight="1">
      <c r="B8958" s="116">
        <v>38112</v>
      </c>
      <c r="C8958" s="116" t="s">
        <v>20491</v>
      </c>
      <c r="D8958" s="116" t="s">
        <v>16119</v>
      </c>
      <c r="E8958" s="130">
        <v>4.7</v>
      </c>
    </row>
    <row r="8959" spans="2:5" ht="50.1" customHeight="1">
      <c r="B8959" s="116">
        <v>38062</v>
      </c>
      <c r="C8959" s="116" t="s">
        <v>20492</v>
      </c>
      <c r="D8959" s="116" t="s">
        <v>16119</v>
      </c>
      <c r="E8959" s="130">
        <v>4.83</v>
      </c>
    </row>
    <row r="8960" spans="2:5" ht="50.1" customHeight="1">
      <c r="B8960" s="116">
        <v>12128</v>
      </c>
      <c r="C8960" s="116" t="s">
        <v>20493</v>
      </c>
      <c r="D8960" s="116" t="s">
        <v>16119</v>
      </c>
      <c r="E8960" s="130">
        <v>6.45</v>
      </c>
    </row>
    <row r="8961" spans="2:5" ht="50.1" customHeight="1">
      <c r="B8961" s="116">
        <v>12129</v>
      </c>
      <c r="C8961" s="116" t="s">
        <v>20494</v>
      </c>
      <c r="D8961" s="116" t="s">
        <v>16119</v>
      </c>
      <c r="E8961" s="130">
        <v>8.5299999999999994</v>
      </c>
    </row>
    <row r="8962" spans="2:5" ht="50.1" customHeight="1">
      <c r="B8962" s="116">
        <v>38081</v>
      </c>
      <c r="C8962" s="116" t="s">
        <v>20495</v>
      </c>
      <c r="D8962" s="116" t="s">
        <v>16119</v>
      </c>
      <c r="E8962" s="130">
        <v>16.61</v>
      </c>
    </row>
    <row r="8963" spans="2:5" ht="50.1" customHeight="1">
      <c r="B8963" s="116">
        <v>38070</v>
      </c>
      <c r="C8963" s="116" t="s">
        <v>20496</v>
      </c>
      <c r="D8963" s="116" t="s">
        <v>16119</v>
      </c>
      <c r="E8963" s="130">
        <v>11.45</v>
      </c>
    </row>
    <row r="8964" spans="2:5" ht="50.1" customHeight="1">
      <c r="B8964" s="116">
        <v>38074</v>
      </c>
      <c r="C8964" s="116" t="s">
        <v>20497</v>
      </c>
      <c r="D8964" s="116" t="s">
        <v>16119</v>
      </c>
      <c r="E8964" s="130">
        <v>17.41</v>
      </c>
    </row>
    <row r="8965" spans="2:5" ht="50.1" customHeight="1">
      <c r="B8965" s="116">
        <v>38079</v>
      </c>
      <c r="C8965" s="116" t="s">
        <v>20498</v>
      </c>
      <c r="D8965" s="116" t="s">
        <v>16119</v>
      </c>
      <c r="E8965" s="130">
        <v>14.94</v>
      </c>
    </row>
    <row r="8966" spans="2:5" ht="50.1" customHeight="1">
      <c r="B8966" s="116">
        <v>38072</v>
      </c>
      <c r="C8966" s="116" t="s">
        <v>20499</v>
      </c>
      <c r="D8966" s="116" t="s">
        <v>16119</v>
      </c>
      <c r="E8966" s="130">
        <v>14.36</v>
      </c>
    </row>
    <row r="8967" spans="2:5" ht="50.1" customHeight="1">
      <c r="B8967" s="116">
        <v>38068</v>
      </c>
      <c r="C8967" s="116" t="s">
        <v>20500</v>
      </c>
      <c r="D8967" s="116" t="s">
        <v>16119</v>
      </c>
      <c r="E8967" s="130">
        <v>9.91</v>
      </c>
    </row>
    <row r="8968" spans="2:5" ht="50.1" customHeight="1">
      <c r="B8968" s="116">
        <v>38071</v>
      </c>
      <c r="C8968" s="116" t="s">
        <v>20501</v>
      </c>
      <c r="D8968" s="116" t="s">
        <v>16119</v>
      </c>
      <c r="E8968" s="130">
        <v>11.85</v>
      </c>
    </row>
    <row r="8969" spans="2:5" ht="50.1" customHeight="1">
      <c r="B8969" s="116">
        <v>38412</v>
      </c>
      <c r="C8969" s="116" t="s">
        <v>20502</v>
      </c>
      <c r="D8969" s="116" t="s">
        <v>16119</v>
      </c>
      <c r="E8969" s="130">
        <v>1180</v>
      </c>
    </row>
    <row r="8970" spans="2:5" ht="50.1" customHeight="1">
      <c r="B8970" s="116">
        <v>3405</v>
      </c>
      <c r="C8970" s="116" t="s">
        <v>20503</v>
      </c>
      <c r="D8970" s="116" t="s">
        <v>16119</v>
      </c>
      <c r="E8970" s="130">
        <v>100</v>
      </c>
    </row>
    <row r="8971" spans="2:5" ht="50.1" customHeight="1">
      <c r="B8971" s="116">
        <v>3394</v>
      </c>
      <c r="C8971" s="116" t="s">
        <v>20504</v>
      </c>
      <c r="D8971" s="116" t="s">
        <v>16119</v>
      </c>
      <c r="E8971" s="130">
        <v>527.88</v>
      </c>
    </row>
    <row r="8972" spans="2:5" ht="50.1" customHeight="1">
      <c r="B8972" s="116">
        <v>3393</v>
      </c>
      <c r="C8972" s="116" t="s">
        <v>20505</v>
      </c>
      <c r="D8972" s="116" t="s">
        <v>16119</v>
      </c>
      <c r="E8972" s="130">
        <v>898.77</v>
      </c>
    </row>
    <row r="8973" spans="2:5" ht="50.1" customHeight="1">
      <c r="B8973" s="116">
        <v>3406</v>
      </c>
      <c r="C8973" s="116" t="s">
        <v>20506</v>
      </c>
      <c r="D8973" s="116" t="s">
        <v>16119</v>
      </c>
      <c r="E8973" s="130">
        <v>30.61</v>
      </c>
    </row>
    <row r="8974" spans="2:5" ht="50.1" customHeight="1">
      <c r="B8974" s="116">
        <v>3395</v>
      </c>
      <c r="C8974" s="116" t="s">
        <v>20507</v>
      </c>
      <c r="D8974" s="116" t="s">
        <v>16119</v>
      </c>
      <c r="E8974" s="130">
        <v>129.13</v>
      </c>
    </row>
    <row r="8975" spans="2:5" ht="50.1" customHeight="1">
      <c r="B8975" s="116">
        <v>3398</v>
      </c>
      <c r="C8975" s="116" t="s">
        <v>20508</v>
      </c>
      <c r="D8975" s="116" t="s">
        <v>16119</v>
      </c>
      <c r="E8975" s="130">
        <v>6.14</v>
      </c>
    </row>
    <row r="8976" spans="2:5" ht="50.1" customHeight="1">
      <c r="B8976" s="116">
        <v>34379</v>
      </c>
      <c r="C8976" s="116" t="s">
        <v>20509</v>
      </c>
      <c r="D8976" s="116" t="s">
        <v>16119</v>
      </c>
      <c r="E8976" s="130">
        <v>188.68</v>
      </c>
    </row>
    <row r="8977" spans="2:5" ht="50.1" customHeight="1">
      <c r="B8977" s="116">
        <v>34378</v>
      </c>
      <c r="C8977" s="116" t="s">
        <v>20510</v>
      </c>
      <c r="D8977" s="116" t="s">
        <v>16119</v>
      </c>
      <c r="E8977" s="130">
        <v>151.97</v>
      </c>
    </row>
    <row r="8978" spans="2:5" ht="50.1" customHeight="1">
      <c r="B8978" s="116">
        <v>34377</v>
      </c>
      <c r="C8978" s="116" t="s">
        <v>20511</v>
      </c>
      <c r="D8978" s="116" t="s">
        <v>16119</v>
      </c>
      <c r="E8978" s="130">
        <v>140.15</v>
      </c>
    </row>
    <row r="8979" spans="2:5" ht="50.1" customHeight="1">
      <c r="B8979" s="116">
        <v>581</v>
      </c>
      <c r="C8979" s="116" t="s">
        <v>20512</v>
      </c>
      <c r="D8979" s="116" t="s">
        <v>16117</v>
      </c>
      <c r="E8979" s="130">
        <v>266.19</v>
      </c>
    </row>
    <row r="8980" spans="2:5" ht="50.1" customHeight="1">
      <c r="B8980" s="116">
        <v>40662</v>
      </c>
      <c r="C8980" s="116" t="s">
        <v>20513</v>
      </c>
      <c r="D8980" s="116" t="s">
        <v>16119</v>
      </c>
      <c r="E8980" s="130">
        <v>179.58</v>
      </c>
    </row>
    <row r="8981" spans="2:5" ht="50.1" customHeight="1">
      <c r="B8981" s="116">
        <v>3437</v>
      </c>
      <c r="C8981" s="116" t="s">
        <v>20514</v>
      </c>
      <c r="D8981" s="116" t="s">
        <v>16117</v>
      </c>
      <c r="E8981" s="130">
        <v>498.84</v>
      </c>
    </row>
    <row r="8982" spans="2:5" ht="50.1" customHeight="1">
      <c r="B8982" s="116">
        <v>11183</v>
      </c>
      <c r="C8982" s="116" t="s">
        <v>20515</v>
      </c>
      <c r="D8982" s="116" t="s">
        <v>16119</v>
      </c>
      <c r="E8982" s="130">
        <v>379.94</v>
      </c>
    </row>
    <row r="8983" spans="2:5" ht="50.1" customHeight="1">
      <c r="B8983" s="116">
        <v>11190</v>
      </c>
      <c r="C8983" s="116" t="s">
        <v>20516</v>
      </c>
      <c r="D8983" s="116" t="s">
        <v>16119</v>
      </c>
      <c r="E8983" s="130">
        <v>176.25</v>
      </c>
    </row>
    <row r="8984" spans="2:5" ht="50.1" customHeight="1">
      <c r="B8984" s="116">
        <v>616</v>
      </c>
      <c r="C8984" s="116" t="s">
        <v>20517</v>
      </c>
      <c r="D8984" s="116" t="s">
        <v>16119</v>
      </c>
      <c r="E8984" s="130">
        <v>207.28</v>
      </c>
    </row>
    <row r="8985" spans="2:5" ht="50.1" customHeight="1">
      <c r="B8985" s="116">
        <v>615</v>
      </c>
      <c r="C8985" s="116" t="s">
        <v>20517</v>
      </c>
      <c r="D8985" s="116" t="s">
        <v>16117</v>
      </c>
      <c r="E8985" s="130">
        <v>431.84</v>
      </c>
    </row>
    <row r="8986" spans="2:5" ht="50.1" customHeight="1">
      <c r="B8986" s="116">
        <v>11192</v>
      </c>
      <c r="C8986" s="116" t="s">
        <v>20518</v>
      </c>
      <c r="D8986" s="116" t="s">
        <v>16119</v>
      </c>
      <c r="E8986" s="130">
        <v>324.29000000000002</v>
      </c>
    </row>
    <row r="8987" spans="2:5" ht="50.1" customHeight="1">
      <c r="B8987" s="116">
        <v>11231</v>
      </c>
      <c r="C8987" s="116" t="s">
        <v>20518</v>
      </c>
      <c r="D8987" s="116" t="s">
        <v>16117</v>
      </c>
      <c r="E8987" s="130">
        <v>506.7</v>
      </c>
    </row>
    <row r="8988" spans="2:5" ht="50.1" customHeight="1">
      <c r="B8988" s="116">
        <v>3428</v>
      </c>
      <c r="C8988" s="116" t="s">
        <v>20519</v>
      </c>
      <c r="D8988" s="116" t="s">
        <v>16117</v>
      </c>
      <c r="E8988" s="130">
        <v>739.95</v>
      </c>
    </row>
    <row r="8989" spans="2:5" ht="50.1" customHeight="1">
      <c r="B8989" s="116">
        <v>3429</v>
      </c>
      <c r="C8989" s="116" t="s">
        <v>20520</v>
      </c>
      <c r="D8989" s="116" t="s">
        <v>16117</v>
      </c>
      <c r="E8989" s="130">
        <v>422.76</v>
      </c>
    </row>
    <row r="8990" spans="2:5" ht="50.1" customHeight="1">
      <c r="B8990" s="116">
        <v>34371</v>
      </c>
      <c r="C8990" s="116" t="s">
        <v>20521</v>
      </c>
      <c r="D8990" s="116" t="s">
        <v>16119</v>
      </c>
      <c r="E8990" s="130">
        <v>512.98</v>
      </c>
    </row>
    <row r="8991" spans="2:5" ht="50.1" customHeight="1">
      <c r="B8991" s="116">
        <v>34370</v>
      </c>
      <c r="C8991" s="116" t="s">
        <v>20522</v>
      </c>
      <c r="D8991" s="116" t="s">
        <v>16119</v>
      </c>
      <c r="E8991" s="130">
        <v>425.42</v>
      </c>
    </row>
    <row r="8992" spans="2:5" ht="50.1" customHeight="1">
      <c r="B8992" s="116">
        <v>34372</v>
      </c>
      <c r="C8992" s="116" t="s">
        <v>20523</v>
      </c>
      <c r="D8992" s="116" t="s">
        <v>16119</v>
      </c>
      <c r="E8992" s="130">
        <v>591.82000000000005</v>
      </c>
    </row>
    <row r="8993" spans="2:5" ht="50.1" customHeight="1">
      <c r="B8993" s="116">
        <v>34373</v>
      </c>
      <c r="C8993" s="116" t="s">
        <v>20524</v>
      </c>
      <c r="D8993" s="116" t="s">
        <v>16119</v>
      </c>
      <c r="E8993" s="130">
        <v>732.59</v>
      </c>
    </row>
    <row r="8994" spans="2:5" ht="50.1" customHeight="1">
      <c r="B8994" s="116">
        <v>36896</v>
      </c>
      <c r="C8994" s="116" t="s">
        <v>20525</v>
      </c>
      <c r="D8994" s="116" t="s">
        <v>16119</v>
      </c>
      <c r="E8994" s="130">
        <v>244.1</v>
      </c>
    </row>
    <row r="8995" spans="2:5" ht="50.1" customHeight="1">
      <c r="B8995" s="116">
        <v>34367</v>
      </c>
      <c r="C8995" s="116" t="s">
        <v>20526</v>
      </c>
      <c r="D8995" s="116" t="s">
        <v>16119</v>
      </c>
      <c r="E8995" s="130">
        <v>286.72000000000003</v>
      </c>
    </row>
    <row r="8996" spans="2:5" ht="50.1" customHeight="1">
      <c r="B8996" s="116">
        <v>36897</v>
      </c>
      <c r="C8996" s="116" t="s">
        <v>20527</v>
      </c>
      <c r="D8996" s="116" t="s">
        <v>16119</v>
      </c>
      <c r="E8996" s="130">
        <v>338.11</v>
      </c>
    </row>
    <row r="8997" spans="2:5" ht="50.1" customHeight="1">
      <c r="B8997" s="116">
        <v>36884</v>
      </c>
      <c r="C8997" s="116" t="s">
        <v>20527</v>
      </c>
      <c r="D8997" s="116" t="s">
        <v>16117</v>
      </c>
      <c r="E8997" s="130">
        <v>237.48</v>
      </c>
    </row>
    <row r="8998" spans="2:5" ht="50.1" customHeight="1">
      <c r="B8998" s="116">
        <v>597</v>
      </c>
      <c r="C8998" s="116" t="s">
        <v>20528</v>
      </c>
      <c r="D8998" s="116" t="s">
        <v>16117</v>
      </c>
      <c r="E8998" s="130">
        <v>249.74</v>
      </c>
    </row>
    <row r="8999" spans="2:5" ht="50.1" customHeight="1">
      <c r="B8999" s="116">
        <v>34369</v>
      </c>
      <c r="C8999" s="116" t="s">
        <v>20529</v>
      </c>
      <c r="D8999" s="116" t="s">
        <v>16119</v>
      </c>
      <c r="E8999" s="130">
        <v>400.6</v>
      </c>
    </row>
    <row r="9000" spans="2:5" ht="50.1" customHeight="1">
      <c r="B9000" s="116">
        <v>34362</v>
      </c>
      <c r="C9000" s="116" t="s">
        <v>20530</v>
      </c>
      <c r="D9000" s="116" t="s">
        <v>16119</v>
      </c>
      <c r="E9000" s="130">
        <v>277.97000000000003</v>
      </c>
    </row>
    <row r="9001" spans="2:5" ht="50.1" customHeight="1">
      <c r="B9001" s="116">
        <v>34363</v>
      </c>
      <c r="C9001" s="116" t="s">
        <v>20531</v>
      </c>
      <c r="D9001" s="116" t="s">
        <v>16119</v>
      </c>
      <c r="E9001" s="130">
        <v>314.17</v>
      </c>
    </row>
    <row r="9002" spans="2:5" ht="50.1" customHeight="1">
      <c r="B9002" s="116">
        <v>34364</v>
      </c>
      <c r="C9002" s="116" t="s">
        <v>20532</v>
      </c>
      <c r="D9002" s="116" t="s">
        <v>16119</v>
      </c>
      <c r="E9002" s="130">
        <v>391.84</v>
      </c>
    </row>
    <row r="9003" spans="2:5" ht="50.1" customHeight="1">
      <c r="B9003" s="116">
        <v>34365</v>
      </c>
      <c r="C9003" s="116" t="s">
        <v>20533</v>
      </c>
      <c r="D9003" s="116" t="s">
        <v>16119</v>
      </c>
      <c r="E9003" s="130">
        <v>441.48</v>
      </c>
    </row>
    <row r="9004" spans="2:5" ht="50.1" customHeight="1">
      <c r="B9004" s="116">
        <v>11199</v>
      </c>
      <c r="C9004" s="116" t="s">
        <v>20534</v>
      </c>
      <c r="D9004" s="116" t="s">
        <v>16119</v>
      </c>
      <c r="E9004" s="130">
        <v>973.39</v>
      </c>
    </row>
    <row r="9005" spans="2:5" ht="50.1" customHeight="1">
      <c r="B9005" s="116">
        <v>34801</v>
      </c>
      <c r="C9005" s="116" t="s">
        <v>20535</v>
      </c>
      <c r="D9005" s="116" t="s">
        <v>16119</v>
      </c>
      <c r="E9005" s="130">
        <v>1221.06</v>
      </c>
    </row>
    <row r="9006" spans="2:5" ht="50.1" customHeight="1">
      <c r="B9006" s="116">
        <v>34799</v>
      </c>
      <c r="C9006" s="116" t="s">
        <v>20536</v>
      </c>
      <c r="D9006" s="116" t="s">
        <v>16119</v>
      </c>
      <c r="E9006" s="130">
        <v>1505.82</v>
      </c>
    </row>
    <row r="9007" spans="2:5" ht="50.1" customHeight="1">
      <c r="B9007" s="116">
        <v>622</v>
      </c>
      <c r="C9007" s="116" t="s">
        <v>20537</v>
      </c>
      <c r="D9007" s="116" t="s">
        <v>16119</v>
      </c>
      <c r="E9007" s="130">
        <v>677.92</v>
      </c>
    </row>
    <row r="9008" spans="2:5" ht="50.1" customHeight="1">
      <c r="B9008" s="116">
        <v>34805</v>
      </c>
      <c r="C9008" s="116" t="s">
        <v>20538</v>
      </c>
      <c r="D9008" s="116" t="s">
        <v>16117</v>
      </c>
      <c r="E9008" s="130">
        <v>507.38</v>
      </c>
    </row>
    <row r="9009" spans="2:5" ht="50.1" customHeight="1">
      <c r="B9009" s="116">
        <v>34803</v>
      </c>
      <c r="C9009" s="116" t="s">
        <v>20539</v>
      </c>
      <c r="D9009" s="116" t="s">
        <v>16119</v>
      </c>
      <c r="E9009" s="130">
        <v>613.53</v>
      </c>
    </row>
    <row r="9010" spans="2:5" ht="50.1" customHeight="1">
      <c r="B9010" s="116">
        <v>606</v>
      </c>
      <c r="C9010" s="116" t="s">
        <v>20540</v>
      </c>
      <c r="D9010" s="116" t="s">
        <v>16117</v>
      </c>
      <c r="E9010" s="130">
        <v>678.36</v>
      </c>
    </row>
    <row r="9011" spans="2:5" ht="50.1" customHeight="1">
      <c r="B9011" s="116">
        <v>11227</v>
      </c>
      <c r="C9011" s="116" t="s">
        <v>20541</v>
      </c>
      <c r="D9011" s="116" t="s">
        <v>16119</v>
      </c>
      <c r="E9011" s="130">
        <v>718.49</v>
      </c>
    </row>
    <row r="9012" spans="2:5" ht="50.1" customHeight="1">
      <c r="B9012" s="116">
        <v>11193</v>
      </c>
      <c r="C9012" s="116" t="s">
        <v>20542</v>
      </c>
      <c r="D9012" s="116" t="s">
        <v>16117</v>
      </c>
      <c r="E9012" s="130">
        <v>687.8</v>
      </c>
    </row>
    <row r="9013" spans="2:5" ht="50.1" customHeight="1">
      <c r="B9013" s="116">
        <v>11194</v>
      </c>
      <c r="C9013" s="116" t="s">
        <v>20543</v>
      </c>
      <c r="D9013" s="116" t="s">
        <v>16117</v>
      </c>
      <c r="E9013" s="130">
        <v>619.28</v>
      </c>
    </row>
    <row r="9014" spans="2:5" ht="50.1" customHeight="1">
      <c r="B9014" s="116">
        <v>605</v>
      </c>
      <c r="C9014" s="116" t="s">
        <v>20544</v>
      </c>
      <c r="D9014" s="116" t="s">
        <v>16117</v>
      </c>
      <c r="E9014" s="130">
        <v>777.75</v>
      </c>
    </row>
    <row r="9015" spans="2:5" ht="50.1" customHeight="1">
      <c r="B9015" s="116">
        <v>11197</v>
      </c>
      <c r="C9015" s="116" t="s">
        <v>20545</v>
      </c>
      <c r="D9015" s="116" t="s">
        <v>16119</v>
      </c>
      <c r="E9015" s="130">
        <v>941.94</v>
      </c>
    </row>
    <row r="9016" spans="2:5" ht="50.1" customHeight="1">
      <c r="B9016" s="116">
        <v>40659</v>
      </c>
      <c r="C9016" s="116" t="s">
        <v>20546</v>
      </c>
      <c r="D9016" s="116" t="s">
        <v>16117</v>
      </c>
      <c r="E9016" s="130">
        <v>705.79</v>
      </c>
    </row>
    <row r="9017" spans="2:5" ht="50.1" customHeight="1">
      <c r="B9017" s="116">
        <v>40660</v>
      </c>
      <c r="C9017" s="116" t="s">
        <v>20547</v>
      </c>
      <c r="D9017" s="116" t="s">
        <v>16117</v>
      </c>
      <c r="E9017" s="130">
        <v>894.51</v>
      </c>
    </row>
    <row r="9018" spans="2:5" ht="50.1" customHeight="1">
      <c r="B9018" s="116">
        <v>40661</v>
      </c>
      <c r="C9018" s="116" t="s">
        <v>20548</v>
      </c>
      <c r="D9018" s="116" t="s">
        <v>16117</v>
      </c>
      <c r="E9018" s="130">
        <v>549.97</v>
      </c>
    </row>
    <row r="9019" spans="2:5" ht="50.1" customHeight="1">
      <c r="B9019" s="116">
        <v>3421</v>
      </c>
      <c r="C9019" s="116" t="s">
        <v>20549</v>
      </c>
      <c r="D9019" s="116" t="s">
        <v>16117</v>
      </c>
      <c r="E9019" s="130">
        <v>554.16999999999996</v>
      </c>
    </row>
    <row r="9020" spans="2:5" ht="50.1" customHeight="1">
      <c r="B9020" s="116">
        <v>599</v>
      </c>
      <c r="C9020" s="116" t="s">
        <v>20550</v>
      </c>
      <c r="D9020" s="116" t="s">
        <v>16117</v>
      </c>
      <c r="E9020" s="130">
        <v>211.68</v>
      </c>
    </row>
    <row r="9021" spans="2:5" ht="50.1" customHeight="1">
      <c r="B9021" s="116">
        <v>34380</v>
      </c>
      <c r="C9021" s="116" t="s">
        <v>20551</v>
      </c>
      <c r="D9021" s="116" t="s">
        <v>16119</v>
      </c>
      <c r="E9021" s="130">
        <v>109.78</v>
      </c>
    </row>
    <row r="9022" spans="2:5" ht="50.1" customHeight="1">
      <c r="B9022" s="116">
        <v>34381</v>
      </c>
      <c r="C9022" s="116" t="s">
        <v>20552</v>
      </c>
      <c r="D9022" s="116" t="s">
        <v>16119</v>
      </c>
      <c r="E9022" s="130">
        <v>143.07</v>
      </c>
    </row>
    <row r="9023" spans="2:5" ht="50.1" customHeight="1">
      <c r="B9023" s="116">
        <v>601</v>
      </c>
      <c r="C9023" s="116" t="s">
        <v>20552</v>
      </c>
      <c r="D9023" s="116" t="s">
        <v>16117</v>
      </c>
      <c r="E9023" s="130">
        <v>285.56</v>
      </c>
    </row>
    <row r="9024" spans="2:5" ht="50.1" customHeight="1">
      <c r="B9024" s="116">
        <v>3423</v>
      </c>
      <c r="C9024" s="116" t="s">
        <v>20553</v>
      </c>
      <c r="D9024" s="116" t="s">
        <v>16117</v>
      </c>
      <c r="E9024" s="130">
        <v>781.52</v>
      </c>
    </row>
    <row r="9025" spans="2:5" ht="50.1" customHeight="1">
      <c r="B9025" s="116">
        <v>34797</v>
      </c>
      <c r="C9025" s="116" t="s">
        <v>20554</v>
      </c>
      <c r="D9025" s="116" t="s">
        <v>16119</v>
      </c>
      <c r="E9025" s="130">
        <v>383.9</v>
      </c>
    </row>
    <row r="9026" spans="2:5" ht="50.1" customHeight="1">
      <c r="B9026" s="116">
        <v>624</v>
      </c>
      <c r="C9026" s="116" t="s">
        <v>20555</v>
      </c>
      <c r="D9026" s="116" t="s">
        <v>16117</v>
      </c>
      <c r="E9026" s="130">
        <v>799.79</v>
      </c>
    </row>
    <row r="9027" spans="2:5" ht="50.1" customHeight="1">
      <c r="B9027" s="116">
        <v>623</v>
      </c>
      <c r="C9027" s="116" t="s">
        <v>20556</v>
      </c>
      <c r="D9027" s="116" t="s">
        <v>16117</v>
      </c>
      <c r="E9027" s="130">
        <v>300.32</v>
      </c>
    </row>
    <row r="9028" spans="2:5" ht="50.1" customHeight="1">
      <c r="B9028" s="116">
        <v>25964</v>
      </c>
      <c r="C9028" s="116" t="s">
        <v>20557</v>
      </c>
      <c r="D9028" s="116" t="s">
        <v>16118</v>
      </c>
      <c r="E9028" s="130">
        <v>14.04</v>
      </c>
    </row>
    <row r="9029" spans="2:5" ht="50.1" customHeight="1">
      <c r="B9029" s="116">
        <v>41077</v>
      </c>
      <c r="C9029" s="116" t="s">
        <v>20558</v>
      </c>
      <c r="D9029" s="116" t="s">
        <v>16124</v>
      </c>
      <c r="E9029" s="130">
        <v>2486.0300000000002</v>
      </c>
    </row>
    <row r="9030" spans="2:5" ht="50.1" customHeight="1">
      <c r="B9030" s="116">
        <v>20159</v>
      </c>
      <c r="C9030" s="116" t="s">
        <v>20559</v>
      </c>
      <c r="D9030" s="116" t="s">
        <v>16119</v>
      </c>
      <c r="E9030" s="130">
        <v>31</v>
      </c>
    </row>
    <row r="9031" spans="2:5" ht="50.1" customHeight="1">
      <c r="B9031" s="116">
        <v>37963</v>
      </c>
      <c r="C9031" s="116" t="s">
        <v>20560</v>
      </c>
      <c r="D9031" s="116" t="s">
        <v>16119</v>
      </c>
      <c r="E9031" s="130">
        <v>2.35</v>
      </c>
    </row>
    <row r="9032" spans="2:5" ht="50.1" customHeight="1">
      <c r="B9032" s="116">
        <v>37964</v>
      </c>
      <c r="C9032" s="116" t="s">
        <v>20561</v>
      </c>
      <c r="D9032" s="116" t="s">
        <v>16119</v>
      </c>
      <c r="E9032" s="130">
        <v>3.92</v>
      </c>
    </row>
    <row r="9033" spans="2:5" ht="50.1" customHeight="1">
      <c r="B9033" s="116">
        <v>37965</v>
      </c>
      <c r="C9033" s="116" t="s">
        <v>20562</v>
      </c>
      <c r="D9033" s="116" t="s">
        <v>16119</v>
      </c>
      <c r="E9033" s="130">
        <v>5.69</v>
      </c>
    </row>
    <row r="9034" spans="2:5" ht="50.1" customHeight="1">
      <c r="B9034" s="116">
        <v>37966</v>
      </c>
      <c r="C9034" s="116" t="s">
        <v>20563</v>
      </c>
      <c r="D9034" s="116" t="s">
        <v>16119</v>
      </c>
      <c r="E9034" s="130">
        <v>10.31</v>
      </c>
    </row>
    <row r="9035" spans="2:5" ht="50.1" customHeight="1">
      <c r="B9035" s="116">
        <v>37967</v>
      </c>
      <c r="C9035" s="116" t="s">
        <v>20564</v>
      </c>
      <c r="D9035" s="116" t="s">
        <v>16119</v>
      </c>
      <c r="E9035" s="130">
        <v>16.53</v>
      </c>
    </row>
    <row r="9036" spans="2:5" ht="50.1" customHeight="1">
      <c r="B9036" s="116">
        <v>37968</v>
      </c>
      <c r="C9036" s="116" t="s">
        <v>20565</v>
      </c>
      <c r="D9036" s="116" t="s">
        <v>16119</v>
      </c>
      <c r="E9036" s="130">
        <v>36.25</v>
      </c>
    </row>
    <row r="9037" spans="2:5" ht="50.1" customHeight="1">
      <c r="B9037" s="116">
        <v>37969</v>
      </c>
      <c r="C9037" s="116" t="s">
        <v>20566</v>
      </c>
      <c r="D9037" s="116" t="s">
        <v>16119</v>
      </c>
      <c r="E9037" s="130">
        <v>96.85</v>
      </c>
    </row>
    <row r="9038" spans="2:5" ht="50.1" customHeight="1">
      <c r="B9038" s="116">
        <v>37970</v>
      </c>
      <c r="C9038" s="116" t="s">
        <v>20567</v>
      </c>
      <c r="D9038" s="116" t="s">
        <v>16119</v>
      </c>
      <c r="E9038" s="130">
        <v>112.98</v>
      </c>
    </row>
    <row r="9039" spans="2:5" ht="50.1" customHeight="1">
      <c r="B9039" s="116">
        <v>21118</v>
      </c>
      <c r="C9039" s="116" t="s">
        <v>20568</v>
      </c>
      <c r="D9039" s="116" t="s">
        <v>16119</v>
      </c>
      <c r="E9039" s="130">
        <v>1.78</v>
      </c>
    </row>
    <row r="9040" spans="2:5" ht="50.1" customHeight="1">
      <c r="B9040" s="116">
        <v>37956</v>
      </c>
      <c r="C9040" s="116" t="s">
        <v>20569</v>
      </c>
      <c r="D9040" s="116" t="s">
        <v>16119</v>
      </c>
      <c r="E9040" s="130">
        <v>2.82</v>
      </c>
    </row>
    <row r="9041" spans="2:5" ht="50.1" customHeight="1">
      <c r="B9041" s="116">
        <v>37957</v>
      </c>
      <c r="C9041" s="116" t="s">
        <v>20570</v>
      </c>
      <c r="D9041" s="116" t="s">
        <v>16119</v>
      </c>
      <c r="E9041" s="130">
        <v>5.94</v>
      </c>
    </row>
    <row r="9042" spans="2:5" ht="50.1" customHeight="1">
      <c r="B9042" s="116">
        <v>37958</v>
      </c>
      <c r="C9042" s="116" t="s">
        <v>20571</v>
      </c>
      <c r="D9042" s="116" t="s">
        <v>16119</v>
      </c>
      <c r="E9042" s="130">
        <v>10.31</v>
      </c>
    </row>
    <row r="9043" spans="2:5" ht="50.1" customHeight="1">
      <c r="B9043" s="116">
        <v>37959</v>
      </c>
      <c r="C9043" s="116" t="s">
        <v>20572</v>
      </c>
      <c r="D9043" s="116" t="s">
        <v>16119</v>
      </c>
      <c r="E9043" s="130">
        <v>16.53</v>
      </c>
    </row>
    <row r="9044" spans="2:5" ht="50.1" customHeight="1">
      <c r="B9044" s="116">
        <v>37960</v>
      </c>
      <c r="C9044" s="116" t="s">
        <v>20573</v>
      </c>
      <c r="D9044" s="116" t="s">
        <v>16119</v>
      </c>
      <c r="E9044" s="130">
        <v>35.6</v>
      </c>
    </row>
    <row r="9045" spans="2:5" ht="50.1" customHeight="1">
      <c r="B9045" s="116">
        <v>37961</v>
      </c>
      <c r="C9045" s="116" t="s">
        <v>20574</v>
      </c>
      <c r="D9045" s="116" t="s">
        <v>16119</v>
      </c>
      <c r="E9045" s="130">
        <v>94.45</v>
      </c>
    </row>
    <row r="9046" spans="2:5" ht="50.1" customHeight="1">
      <c r="B9046" s="116">
        <v>37962</v>
      </c>
      <c r="C9046" s="116" t="s">
        <v>20575</v>
      </c>
      <c r="D9046" s="116" t="s">
        <v>16119</v>
      </c>
      <c r="E9046" s="130">
        <v>109.75</v>
      </c>
    </row>
    <row r="9047" spans="2:5" ht="50.1" customHeight="1">
      <c r="B9047" s="116">
        <v>3533</v>
      </c>
      <c r="C9047" s="116" t="s">
        <v>20576</v>
      </c>
      <c r="D9047" s="116" t="s">
        <v>16119</v>
      </c>
      <c r="E9047" s="130">
        <v>1.43</v>
      </c>
    </row>
    <row r="9048" spans="2:5" ht="50.1" customHeight="1">
      <c r="B9048" s="116">
        <v>3538</v>
      </c>
      <c r="C9048" s="116" t="s">
        <v>20577</v>
      </c>
      <c r="D9048" s="116" t="s">
        <v>16119</v>
      </c>
      <c r="E9048" s="130">
        <v>2.46</v>
      </c>
    </row>
    <row r="9049" spans="2:5" ht="50.1" customHeight="1">
      <c r="B9049" s="116">
        <v>3497</v>
      </c>
      <c r="C9049" s="116" t="s">
        <v>20578</v>
      </c>
      <c r="D9049" s="116" t="s">
        <v>16119</v>
      </c>
      <c r="E9049" s="130">
        <v>9.2100000000000009</v>
      </c>
    </row>
    <row r="9050" spans="2:5" ht="50.1" customHeight="1">
      <c r="B9050" s="116">
        <v>3498</v>
      </c>
      <c r="C9050" s="116" t="s">
        <v>20579</v>
      </c>
      <c r="D9050" s="116" t="s">
        <v>16119</v>
      </c>
      <c r="E9050" s="130">
        <v>2.92</v>
      </c>
    </row>
    <row r="9051" spans="2:5" ht="50.1" customHeight="1">
      <c r="B9051" s="116">
        <v>3496</v>
      </c>
      <c r="C9051" s="116" t="s">
        <v>20580</v>
      </c>
      <c r="D9051" s="116" t="s">
        <v>16119</v>
      </c>
      <c r="E9051" s="130">
        <v>2.36</v>
      </c>
    </row>
    <row r="9052" spans="2:5" ht="50.1" customHeight="1">
      <c r="B9052" s="116">
        <v>38429</v>
      </c>
      <c r="C9052" s="116" t="s">
        <v>20581</v>
      </c>
      <c r="D9052" s="116" t="s">
        <v>16119</v>
      </c>
      <c r="E9052" s="130">
        <v>6.01</v>
      </c>
    </row>
    <row r="9053" spans="2:5" ht="50.1" customHeight="1">
      <c r="B9053" s="116">
        <v>38431</v>
      </c>
      <c r="C9053" s="116" t="s">
        <v>20582</v>
      </c>
      <c r="D9053" s="116" t="s">
        <v>16119</v>
      </c>
      <c r="E9053" s="130">
        <v>9.52</v>
      </c>
    </row>
    <row r="9054" spans="2:5" ht="50.1" customHeight="1">
      <c r="B9054" s="116">
        <v>38430</v>
      </c>
      <c r="C9054" s="116" t="s">
        <v>20583</v>
      </c>
      <c r="D9054" s="116" t="s">
        <v>16119</v>
      </c>
      <c r="E9054" s="130">
        <v>12.17</v>
      </c>
    </row>
    <row r="9055" spans="2:5" ht="50.1" customHeight="1">
      <c r="B9055" s="116">
        <v>36348</v>
      </c>
      <c r="C9055" s="116" t="s">
        <v>20584</v>
      </c>
      <c r="D9055" s="116" t="s">
        <v>16119</v>
      </c>
      <c r="E9055" s="130">
        <v>1.03</v>
      </c>
    </row>
    <row r="9056" spans="2:5" ht="50.1" customHeight="1">
      <c r="B9056" s="116">
        <v>36349</v>
      </c>
      <c r="C9056" s="116" t="s">
        <v>20585</v>
      </c>
      <c r="D9056" s="116" t="s">
        <v>16119</v>
      </c>
      <c r="E9056" s="130">
        <v>1.55</v>
      </c>
    </row>
    <row r="9057" spans="2:5" ht="50.1" customHeight="1">
      <c r="B9057" s="116">
        <v>38433</v>
      </c>
      <c r="C9057" s="116" t="s">
        <v>20586</v>
      </c>
      <c r="D9057" s="116" t="s">
        <v>16119</v>
      </c>
      <c r="E9057" s="130">
        <v>2.87</v>
      </c>
    </row>
    <row r="9058" spans="2:5" ht="50.1" customHeight="1">
      <c r="B9058" s="116">
        <v>38440</v>
      </c>
      <c r="C9058" s="116" t="s">
        <v>20587</v>
      </c>
      <c r="D9058" s="116" t="s">
        <v>16119</v>
      </c>
      <c r="E9058" s="130">
        <v>99.25</v>
      </c>
    </row>
    <row r="9059" spans="2:5" ht="50.1" customHeight="1">
      <c r="B9059" s="116">
        <v>36359</v>
      </c>
      <c r="C9059" s="116" t="s">
        <v>20588</v>
      </c>
      <c r="D9059" s="116" t="s">
        <v>16119</v>
      </c>
      <c r="E9059" s="130">
        <v>1.23</v>
      </c>
    </row>
    <row r="9060" spans="2:5" ht="50.1" customHeight="1">
      <c r="B9060" s="116">
        <v>36360</v>
      </c>
      <c r="C9060" s="116" t="s">
        <v>20589</v>
      </c>
      <c r="D9060" s="116" t="s">
        <v>16119</v>
      </c>
      <c r="E9060" s="130">
        <v>1.9</v>
      </c>
    </row>
    <row r="9061" spans="2:5" ht="50.1" customHeight="1">
      <c r="B9061" s="116">
        <v>38434</v>
      </c>
      <c r="C9061" s="116" t="s">
        <v>20590</v>
      </c>
      <c r="D9061" s="116" t="s">
        <v>16119</v>
      </c>
      <c r="E9061" s="130">
        <v>2.91</v>
      </c>
    </row>
    <row r="9062" spans="2:5" ht="50.1" customHeight="1">
      <c r="B9062" s="116">
        <v>38435</v>
      </c>
      <c r="C9062" s="116" t="s">
        <v>20591</v>
      </c>
      <c r="D9062" s="116" t="s">
        <v>16119</v>
      </c>
      <c r="E9062" s="130">
        <v>5.53</v>
      </c>
    </row>
    <row r="9063" spans="2:5" ht="50.1" customHeight="1">
      <c r="B9063" s="116">
        <v>38436</v>
      </c>
      <c r="C9063" s="116" t="s">
        <v>20592</v>
      </c>
      <c r="D9063" s="116" t="s">
        <v>16119</v>
      </c>
      <c r="E9063" s="130">
        <v>11.44</v>
      </c>
    </row>
    <row r="9064" spans="2:5" ht="50.1" customHeight="1">
      <c r="B9064" s="116">
        <v>38437</v>
      </c>
      <c r="C9064" s="116" t="s">
        <v>20593</v>
      </c>
      <c r="D9064" s="116" t="s">
        <v>16119</v>
      </c>
      <c r="E9064" s="130">
        <v>17.18</v>
      </c>
    </row>
    <row r="9065" spans="2:5" ht="50.1" customHeight="1">
      <c r="B9065" s="116">
        <v>38438</v>
      </c>
      <c r="C9065" s="116" t="s">
        <v>20594</v>
      </c>
      <c r="D9065" s="116" t="s">
        <v>16119</v>
      </c>
      <c r="E9065" s="130">
        <v>43.41</v>
      </c>
    </row>
    <row r="9066" spans="2:5" ht="50.1" customHeight="1">
      <c r="B9066" s="116">
        <v>38439</v>
      </c>
      <c r="C9066" s="116" t="s">
        <v>20595</v>
      </c>
      <c r="D9066" s="116" t="s">
        <v>16119</v>
      </c>
      <c r="E9066" s="130">
        <v>66.17</v>
      </c>
    </row>
    <row r="9067" spans="2:5" ht="50.1" customHeight="1">
      <c r="B9067" s="116">
        <v>10836</v>
      </c>
      <c r="C9067" s="116" t="s">
        <v>20596</v>
      </c>
      <c r="D9067" s="116" t="s">
        <v>16119</v>
      </c>
      <c r="E9067" s="130">
        <v>10.87</v>
      </c>
    </row>
    <row r="9068" spans="2:5" ht="50.1" customHeight="1">
      <c r="B9068" s="116">
        <v>20128</v>
      </c>
      <c r="C9068" s="116" t="s">
        <v>20597</v>
      </c>
      <c r="D9068" s="116" t="s">
        <v>16119</v>
      </c>
      <c r="E9068" s="130">
        <v>31.85</v>
      </c>
    </row>
    <row r="9069" spans="2:5" ht="50.1" customHeight="1">
      <c r="B9069" s="116">
        <v>20131</v>
      </c>
      <c r="C9069" s="116" t="s">
        <v>20598</v>
      </c>
      <c r="D9069" s="116" t="s">
        <v>16119</v>
      </c>
      <c r="E9069" s="130">
        <v>29.07</v>
      </c>
    </row>
    <row r="9070" spans="2:5" ht="50.1" customHeight="1">
      <c r="B9070" s="116">
        <v>3521</v>
      </c>
      <c r="C9070" s="116" t="s">
        <v>20599</v>
      </c>
      <c r="D9070" s="116" t="s">
        <v>16119</v>
      </c>
      <c r="E9070" s="130">
        <v>1.24</v>
      </c>
    </row>
    <row r="9071" spans="2:5" ht="50.1" customHeight="1">
      <c r="B9071" s="116">
        <v>3531</v>
      </c>
      <c r="C9071" s="116" t="s">
        <v>20600</v>
      </c>
      <c r="D9071" s="116" t="s">
        <v>16119</v>
      </c>
      <c r="E9071" s="130">
        <v>1.4</v>
      </c>
    </row>
    <row r="9072" spans="2:5" ht="50.1" customHeight="1">
      <c r="B9072" s="116">
        <v>3522</v>
      </c>
      <c r="C9072" s="116" t="s">
        <v>20601</v>
      </c>
      <c r="D9072" s="116" t="s">
        <v>16119</v>
      </c>
      <c r="E9072" s="130">
        <v>2.09</v>
      </c>
    </row>
    <row r="9073" spans="2:5" ht="50.1" customHeight="1">
      <c r="B9073" s="116">
        <v>3527</v>
      </c>
      <c r="C9073" s="116" t="s">
        <v>20602</v>
      </c>
      <c r="D9073" s="116" t="s">
        <v>16119</v>
      </c>
      <c r="E9073" s="130">
        <v>7.19</v>
      </c>
    </row>
    <row r="9074" spans="2:5" ht="50.1" customHeight="1">
      <c r="B9074" s="116">
        <v>10835</v>
      </c>
      <c r="C9074" s="116" t="s">
        <v>20603</v>
      </c>
      <c r="D9074" s="116" t="s">
        <v>16119</v>
      </c>
      <c r="E9074" s="130">
        <v>2.27</v>
      </c>
    </row>
    <row r="9075" spans="2:5" ht="50.1" customHeight="1">
      <c r="B9075" s="116">
        <v>3475</v>
      </c>
      <c r="C9075" s="116" t="s">
        <v>20604</v>
      </c>
      <c r="D9075" s="116" t="s">
        <v>16119</v>
      </c>
      <c r="E9075" s="130">
        <v>2.41</v>
      </c>
    </row>
    <row r="9076" spans="2:5" ht="50.1" customHeight="1">
      <c r="B9076" s="116">
        <v>3485</v>
      </c>
      <c r="C9076" s="116" t="s">
        <v>20605</v>
      </c>
      <c r="D9076" s="116" t="s">
        <v>16119</v>
      </c>
      <c r="E9076" s="130">
        <v>7.72</v>
      </c>
    </row>
    <row r="9077" spans="2:5" ht="50.1" customHeight="1">
      <c r="B9077" s="116">
        <v>3534</v>
      </c>
      <c r="C9077" s="116" t="s">
        <v>20606</v>
      </c>
      <c r="D9077" s="116" t="s">
        <v>16119</v>
      </c>
      <c r="E9077" s="130">
        <v>3.05</v>
      </c>
    </row>
    <row r="9078" spans="2:5" ht="50.1" customHeight="1">
      <c r="B9078" s="116">
        <v>3543</v>
      </c>
      <c r="C9078" s="116" t="s">
        <v>20607</v>
      </c>
      <c r="D9078" s="116" t="s">
        <v>16119</v>
      </c>
      <c r="E9078" s="130">
        <v>1.53</v>
      </c>
    </row>
    <row r="9079" spans="2:5" ht="50.1" customHeight="1">
      <c r="B9079" s="116">
        <v>3482</v>
      </c>
      <c r="C9079" s="116" t="s">
        <v>20608</v>
      </c>
      <c r="D9079" s="116" t="s">
        <v>16119</v>
      </c>
      <c r="E9079" s="130">
        <v>3.88</v>
      </c>
    </row>
    <row r="9080" spans="2:5" ht="50.1" customHeight="1">
      <c r="B9080" s="116">
        <v>3505</v>
      </c>
      <c r="C9080" s="116" t="s">
        <v>20609</v>
      </c>
      <c r="D9080" s="116" t="s">
        <v>16119</v>
      </c>
      <c r="E9080" s="130">
        <v>2.2000000000000002</v>
      </c>
    </row>
    <row r="9081" spans="2:5" ht="50.1" customHeight="1">
      <c r="B9081" s="116">
        <v>3516</v>
      </c>
      <c r="C9081" s="116" t="s">
        <v>20610</v>
      </c>
      <c r="D9081" s="116" t="s">
        <v>16119</v>
      </c>
      <c r="E9081" s="130">
        <v>0.59</v>
      </c>
    </row>
    <row r="9082" spans="2:5" ht="50.1" customHeight="1">
      <c r="B9082" s="116">
        <v>3517</v>
      </c>
      <c r="C9082" s="116" t="s">
        <v>20611</v>
      </c>
      <c r="D9082" s="116" t="s">
        <v>16119</v>
      </c>
      <c r="E9082" s="130">
        <v>2.0699999999999998</v>
      </c>
    </row>
    <row r="9083" spans="2:5" ht="50.1" customHeight="1">
      <c r="B9083" s="116">
        <v>3515</v>
      </c>
      <c r="C9083" s="116" t="s">
        <v>20612</v>
      </c>
      <c r="D9083" s="116" t="s">
        <v>16119</v>
      </c>
      <c r="E9083" s="130">
        <v>3.56</v>
      </c>
    </row>
    <row r="9084" spans="2:5" ht="50.1" customHeight="1">
      <c r="B9084" s="116">
        <v>20147</v>
      </c>
      <c r="C9084" s="116" t="s">
        <v>20613</v>
      </c>
      <c r="D9084" s="116" t="s">
        <v>16119</v>
      </c>
      <c r="E9084" s="130">
        <v>3.83</v>
      </c>
    </row>
    <row r="9085" spans="2:5" ht="50.1" customHeight="1">
      <c r="B9085" s="116">
        <v>3524</v>
      </c>
      <c r="C9085" s="116" t="s">
        <v>20614</v>
      </c>
      <c r="D9085" s="116" t="s">
        <v>16119</v>
      </c>
      <c r="E9085" s="130">
        <v>4.55</v>
      </c>
    </row>
    <row r="9086" spans="2:5" ht="50.1" customHeight="1">
      <c r="B9086" s="116">
        <v>3532</v>
      </c>
      <c r="C9086" s="116" t="s">
        <v>20615</v>
      </c>
      <c r="D9086" s="116" t="s">
        <v>16119</v>
      </c>
      <c r="E9086" s="130">
        <v>8.32</v>
      </c>
    </row>
    <row r="9087" spans="2:5" ht="50.1" customHeight="1">
      <c r="B9087" s="116">
        <v>3528</v>
      </c>
      <c r="C9087" s="116" t="s">
        <v>20616</v>
      </c>
      <c r="D9087" s="116" t="s">
        <v>16119</v>
      </c>
      <c r="E9087" s="130">
        <v>4.68</v>
      </c>
    </row>
    <row r="9088" spans="2:5" ht="50.1" customHeight="1">
      <c r="B9088" s="116">
        <v>37952</v>
      </c>
      <c r="C9088" s="116" t="s">
        <v>20617</v>
      </c>
      <c r="D9088" s="116" t="s">
        <v>16119</v>
      </c>
      <c r="E9088" s="130">
        <v>33.39</v>
      </c>
    </row>
    <row r="9089" spans="2:5" ht="50.1" customHeight="1">
      <c r="B9089" s="116">
        <v>37951</v>
      </c>
      <c r="C9089" s="116" t="s">
        <v>20618</v>
      </c>
      <c r="D9089" s="116" t="s">
        <v>16119</v>
      </c>
      <c r="E9089" s="130">
        <v>1.21</v>
      </c>
    </row>
    <row r="9090" spans="2:5" ht="50.1" customHeight="1">
      <c r="B9090" s="116">
        <v>3518</v>
      </c>
      <c r="C9090" s="116" t="s">
        <v>20619</v>
      </c>
      <c r="D9090" s="116" t="s">
        <v>16119</v>
      </c>
      <c r="E9090" s="130">
        <v>1.78</v>
      </c>
    </row>
    <row r="9091" spans="2:5" ht="50.1" customHeight="1">
      <c r="B9091" s="116">
        <v>3519</v>
      </c>
      <c r="C9091" s="116" t="s">
        <v>20620</v>
      </c>
      <c r="D9091" s="116" t="s">
        <v>16119</v>
      </c>
      <c r="E9091" s="130">
        <v>4.21</v>
      </c>
    </row>
    <row r="9092" spans="2:5" ht="50.1" customHeight="1">
      <c r="B9092" s="116">
        <v>3520</v>
      </c>
      <c r="C9092" s="116" t="s">
        <v>20621</v>
      </c>
      <c r="D9092" s="116" t="s">
        <v>16119</v>
      </c>
      <c r="E9092" s="130">
        <v>4.72</v>
      </c>
    </row>
    <row r="9093" spans="2:5" ht="50.1" customHeight="1">
      <c r="B9093" s="116">
        <v>37950</v>
      </c>
      <c r="C9093" s="116" t="s">
        <v>20622</v>
      </c>
      <c r="D9093" s="116" t="s">
        <v>16119</v>
      </c>
      <c r="E9093" s="130">
        <v>29.07</v>
      </c>
    </row>
    <row r="9094" spans="2:5" ht="50.1" customHeight="1">
      <c r="B9094" s="116">
        <v>37949</v>
      </c>
      <c r="C9094" s="116" t="s">
        <v>20623</v>
      </c>
      <c r="D9094" s="116" t="s">
        <v>16119</v>
      </c>
      <c r="E9094" s="130">
        <v>1.06</v>
      </c>
    </row>
    <row r="9095" spans="2:5" ht="50.1" customHeight="1">
      <c r="B9095" s="116">
        <v>3526</v>
      </c>
      <c r="C9095" s="116" t="s">
        <v>20624</v>
      </c>
      <c r="D9095" s="116" t="s">
        <v>16119</v>
      </c>
      <c r="E9095" s="130">
        <v>1.42</v>
      </c>
    </row>
    <row r="9096" spans="2:5" ht="50.1" customHeight="1">
      <c r="B9096" s="116">
        <v>3509</v>
      </c>
      <c r="C9096" s="116" t="s">
        <v>20625</v>
      </c>
      <c r="D9096" s="116" t="s">
        <v>16119</v>
      </c>
      <c r="E9096" s="130">
        <v>3.71</v>
      </c>
    </row>
    <row r="9097" spans="2:5" ht="50.1" customHeight="1">
      <c r="B9097" s="116">
        <v>3530</v>
      </c>
      <c r="C9097" s="116" t="s">
        <v>20626</v>
      </c>
      <c r="D9097" s="116" t="s">
        <v>16119</v>
      </c>
      <c r="E9097" s="130">
        <v>143.27000000000001</v>
      </c>
    </row>
    <row r="9098" spans="2:5" ht="50.1" customHeight="1">
      <c r="B9098" s="116">
        <v>3542</v>
      </c>
      <c r="C9098" s="116" t="s">
        <v>20627</v>
      </c>
      <c r="D9098" s="116" t="s">
        <v>16119</v>
      </c>
      <c r="E9098" s="130">
        <v>0.33</v>
      </c>
    </row>
    <row r="9099" spans="2:5" ht="50.1" customHeight="1">
      <c r="B9099" s="116">
        <v>3529</v>
      </c>
      <c r="C9099" s="116" t="s">
        <v>20628</v>
      </c>
      <c r="D9099" s="116" t="s">
        <v>16119</v>
      </c>
      <c r="E9099" s="130">
        <v>0.46</v>
      </c>
    </row>
    <row r="9100" spans="2:5" ht="50.1" customHeight="1">
      <c r="B9100" s="116">
        <v>3536</v>
      </c>
      <c r="C9100" s="116" t="s">
        <v>20629</v>
      </c>
      <c r="D9100" s="116" t="s">
        <v>16119</v>
      </c>
      <c r="E9100" s="130">
        <v>1.37</v>
      </c>
    </row>
    <row r="9101" spans="2:5" ht="50.1" customHeight="1">
      <c r="B9101" s="116">
        <v>3535</v>
      </c>
      <c r="C9101" s="116" t="s">
        <v>20630</v>
      </c>
      <c r="D9101" s="116" t="s">
        <v>16119</v>
      </c>
      <c r="E9101" s="130">
        <v>3.25</v>
      </c>
    </row>
    <row r="9102" spans="2:5" ht="50.1" customHeight="1">
      <c r="B9102" s="116">
        <v>3540</v>
      </c>
      <c r="C9102" s="116" t="s">
        <v>20631</v>
      </c>
      <c r="D9102" s="116" t="s">
        <v>16119</v>
      </c>
      <c r="E9102" s="130">
        <v>3.52</v>
      </c>
    </row>
    <row r="9103" spans="2:5" ht="50.1" customHeight="1">
      <c r="B9103" s="116">
        <v>3539</v>
      </c>
      <c r="C9103" s="116" t="s">
        <v>20632</v>
      </c>
      <c r="D9103" s="116" t="s">
        <v>16119</v>
      </c>
      <c r="E9103" s="130">
        <v>15.28</v>
      </c>
    </row>
    <row r="9104" spans="2:5" ht="50.1" customHeight="1">
      <c r="B9104" s="116">
        <v>3513</v>
      </c>
      <c r="C9104" s="116" t="s">
        <v>20633</v>
      </c>
      <c r="D9104" s="116" t="s">
        <v>16119</v>
      </c>
      <c r="E9104" s="130">
        <v>67.91</v>
      </c>
    </row>
    <row r="9105" spans="2:5" ht="50.1" customHeight="1">
      <c r="B9105" s="116">
        <v>3492</v>
      </c>
      <c r="C9105" s="116" t="s">
        <v>20634</v>
      </c>
      <c r="D9105" s="116" t="s">
        <v>16119</v>
      </c>
      <c r="E9105" s="130">
        <v>13.07</v>
      </c>
    </row>
    <row r="9106" spans="2:5" ht="50.1" customHeight="1">
      <c r="B9106" s="116">
        <v>3491</v>
      </c>
      <c r="C9106" s="116" t="s">
        <v>20635</v>
      </c>
      <c r="D9106" s="116" t="s">
        <v>16119</v>
      </c>
      <c r="E9106" s="130">
        <v>7.45</v>
      </c>
    </row>
    <row r="9107" spans="2:5" ht="50.1" customHeight="1">
      <c r="B9107" s="116">
        <v>3493</v>
      </c>
      <c r="C9107" s="116" t="s">
        <v>20636</v>
      </c>
      <c r="D9107" s="116" t="s">
        <v>16119</v>
      </c>
      <c r="E9107" s="130">
        <v>17.87</v>
      </c>
    </row>
    <row r="9108" spans="2:5" ht="50.1" customHeight="1">
      <c r="B9108" s="116">
        <v>12628</v>
      </c>
      <c r="C9108" s="116" t="s">
        <v>20637</v>
      </c>
      <c r="D9108" s="116" t="s">
        <v>16119</v>
      </c>
      <c r="E9108" s="130">
        <v>6.46</v>
      </c>
    </row>
    <row r="9109" spans="2:5" ht="50.1" customHeight="1">
      <c r="B9109" s="116">
        <v>12629</v>
      </c>
      <c r="C9109" s="116" t="s">
        <v>20638</v>
      </c>
      <c r="D9109" s="116" t="s">
        <v>16119</v>
      </c>
      <c r="E9109" s="130">
        <v>7.01</v>
      </c>
    </row>
    <row r="9110" spans="2:5" ht="50.1" customHeight="1">
      <c r="B9110" s="116">
        <v>3481</v>
      </c>
      <c r="C9110" s="116" t="s">
        <v>20639</v>
      </c>
      <c r="D9110" s="116" t="s">
        <v>16119</v>
      </c>
      <c r="E9110" s="130">
        <v>9.0500000000000007</v>
      </c>
    </row>
    <row r="9111" spans="2:5" ht="50.1" customHeight="1">
      <c r="B9111" s="116">
        <v>3510</v>
      </c>
      <c r="C9111" s="116" t="s">
        <v>20640</v>
      </c>
      <c r="D9111" s="116" t="s">
        <v>16119</v>
      </c>
      <c r="E9111" s="130">
        <v>8.4600000000000009</v>
      </c>
    </row>
    <row r="9112" spans="2:5" ht="50.1" customHeight="1">
      <c r="B9112" s="116">
        <v>3508</v>
      </c>
      <c r="C9112" s="116" t="s">
        <v>20641</v>
      </c>
      <c r="D9112" s="116" t="s">
        <v>16119</v>
      </c>
      <c r="E9112" s="130">
        <v>22.12</v>
      </c>
    </row>
    <row r="9113" spans="2:5" ht="50.1" customHeight="1">
      <c r="B9113" s="116">
        <v>38939</v>
      </c>
      <c r="C9113" s="116" t="s">
        <v>20642</v>
      </c>
      <c r="D9113" s="116" t="s">
        <v>16119</v>
      </c>
      <c r="E9113" s="130">
        <v>11.55</v>
      </c>
    </row>
    <row r="9114" spans="2:5" ht="50.1" customHeight="1">
      <c r="B9114" s="116">
        <v>38940</v>
      </c>
      <c r="C9114" s="116" t="s">
        <v>20643</v>
      </c>
      <c r="D9114" s="116" t="s">
        <v>16119</v>
      </c>
      <c r="E9114" s="130">
        <v>17.63</v>
      </c>
    </row>
    <row r="9115" spans="2:5" ht="50.1" customHeight="1">
      <c r="B9115" s="116">
        <v>38941</v>
      </c>
      <c r="C9115" s="116" t="s">
        <v>20644</v>
      </c>
      <c r="D9115" s="116" t="s">
        <v>16119</v>
      </c>
      <c r="E9115" s="130">
        <v>20.83</v>
      </c>
    </row>
    <row r="9116" spans="2:5" ht="50.1" customHeight="1">
      <c r="B9116" s="116">
        <v>38942</v>
      </c>
      <c r="C9116" s="116" t="s">
        <v>20645</v>
      </c>
      <c r="D9116" s="116" t="s">
        <v>16119</v>
      </c>
      <c r="E9116" s="130">
        <v>23.33</v>
      </c>
    </row>
    <row r="9117" spans="2:5" ht="50.1" customHeight="1">
      <c r="B9117" s="116">
        <v>38987</v>
      </c>
      <c r="C9117" s="116" t="s">
        <v>20646</v>
      </c>
      <c r="D9117" s="116" t="s">
        <v>16119</v>
      </c>
      <c r="E9117" s="130">
        <v>5.15</v>
      </c>
    </row>
    <row r="9118" spans="2:5" ht="50.1" customHeight="1">
      <c r="B9118" s="116">
        <v>38988</v>
      </c>
      <c r="C9118" s="116" t="s">
        <v>20647</v>
      </c>
      <c r="D9118" s="116" t="s">
        <v>16119</v>
      </c>
      <c r="E9118" s="130">
        <v>11.96</v>
      </c>
    </row>
    <row r="9119" spans="2:5" ht="50.1" customHeight="1">
      <c r="B9119" s="116">
        <v>38989</v>
      </c>
      <c r="C9119" s="116" t="s">
        <v>20648</v>
      </c>
      <c r="D9119" s="116" t="s">
        <v>16119</v>
      </c>
      <c r="E9119" s="130">
        <v>15.9</v>
      </c>
    </row>
    <row r="9120" spans="2:5" ht="50.1" customHeight="1">
      <c r="B9120" s="116">
        <v>38990</v>
      </c>
      <c r="C9120" s="116" t="s">
        <v>20649</v>
      </c>
      <c r="D9120" s="116" t="s">
        <v>16119</v>
      </c>
      <c r="E9120" s="130">
        <v>41.91</v>
      </c>
    </row>
    <row r="9121" spans="2:5" ht="50.1" customHeight="1">
      <c r="B9121" s="116">
        <v>38991</v>
      </c>
      <c r="C9121" s="116" t="s">
        <v>20650</v>
      </c>
      <c r="D9121" s="116" t="s">
        <v>16119</v>
      </c>
      <c r="E9121" s="130">
        <v>84.67</v>
      </c>
    </row>
    <row r="9122" spans="2:5" ht="50.1" customHeight="1">
      <c r="B9122" s="116">
        <v>38913</v>
      </c>
      <c r="C9122" s="116" t="s">
        <v>20651</v>
      </c>
      <c r="D9122" s="116" t="s">
        <v>16119</v>
      </c>
      <c r="E9122" s="130">
        <v>10.71</v>
      </c>
    </row>
    <row r="9123" spans="2:5" ht="50.1" customHeight="1">
      <c r="B9123" s="116">
        <v>38914</v>
      </c>
      <c r="C9123" s="116" t="s">
        <v>20652</v>
      </c>
      <c r="D9123" s="116" t="s">
        <v>16119</v>
      </c>
      <c r="E9123" s="130">
        <v>12.43</v>
      </c>
    </row>
    <row r="9124" spans="2:5" ht="50.1" customHeight="1">
      <c r="B9124" s="116">
        <v>38915</v>
      </c>
      <c r="C9124" s="116" t="s">
        <v>20653</v>
      </c>
      <c r="D9124" s="116" t="s">
        <v>16119</v>
      </c>
      <c r="E9124" s="130">
        <v>21.58</v>
      </c>
    </row>
    <row r="9125" spans="2:5" ht="50.1" customHeight="1">
      <c r="B9125" s="116">
        <v>38916</v>
      </c>
      <c r="C9125" s="116" t="s">
        <v>20654</v>
      </c>
      <c r="D9125" s="116" t="s">
        <v>16119</v>
      </c>
      <c r="E9125" s="130">
        <v>28.47</v>
      </c>
    </row>
    <row r="9126" spans="2:5" ht="50.1" customHeight="1">
      <c r="B9126" s="116">
        <v>39300</v>
      </c>
      <c r="C9126" s="116" t="s">
        <v>20655</v>
      </c>
      <c r="D9126" s="116" t="s">
        <v>16119</v>
      </c>
      <c r="E9126" s="130">
        <v>9.68</v>
      </c>
    </row>
    <row r="9127" spans="2:5" ht="50.1" customHeight="1">
      <c r="B9127" s="116">
        <v>39301</v>
      </c>
      <c r="C9127" s="116" t="s">
        <v>20656</v>
      </c>
      <c r="D9127" s="116" t="s">
        <v>16119</v>
      </c>
      <c r="E9127" s="130">
        <v>13.43</v>
      </c>
    </row>
    <row r="9128" spans="2:5" ht="50.1" customHeight="1">
      <c r="B9128" s="116">
        <v>39302</v>
      </c>
      <c r="C9128" s="116" t="s">
        <v>20657</v>
      </c>
      <c r="D9128" s="116" t="s">
        <v>16119</v>
      </c>
      <c r="E9128" s="130">
        <v>16.88</v>
      </c>
    </row>
    <row r="9129" spans="2:5" ht="50.1" customHeight="1">
      <c r="B9129" s="116">
        <v>39303</v>
      </c>
      <c r="C9129" s="116" t="s">
        <v>20658</v>
      </c>
      <c r="D9129" s="116" t="s">
        <v>16119</v>
      </c>
      <c r="E9129" s="130">
        <v>29.67</v>
      </c>
    </row>
    <row r="9130" spans="2:5" ht="50.1" customHeight="1">
      <c r="B9130" s="116">
        <v>38923</v>
      </c>
      <c r="C9130" s="116" t="s">
        <v>20659</v>
      </c>
      <c r="D9130" s="116" t="s">
        <v>16119</v>
      </c>
      <c r="E9130" s="130">
        <v>9.4499999999999993</v>
      </c>
    </row>
    <row r="9131" spans="2:5" ht="50.1" customHeight="1">
      <c r="B9131" s="116">
        <v>38925</v>
      </c>
      <c r="C9131" s="116" t="s">
        <v>20660</v>
      </c>
      <c r="D9131" s="116" t="s">
        <v>16119</v>
      </c>
      <c r="E9131" s="130">
        <v>10.16</v>
      </c>
    </row>
    <row r="9132" spans="2:5" ht="50.1" customHeight="1">
      <c r="B9132" s="116">
        <v>38926</v>
      </c>
      <c r="C9132" s="116" t="s">
        <v>20661</v>
      </c>
      <c r="D9132" s="116" t="s">
        <v>16119</v>
      </c>
      <c r="E9132" s="130">
        <v>14.51</v>
      </c>
    </row>
    <row r="9133" spans="2:5" ht="50.1" customHeight="1">
      <c r="B9133" s="116">
        <v>38927</v>
      </c>
      <c r="C9133" s="116" t="s">
        <v>20662</v>
      </c>
      <c r="D9133" s="116" t="s">
        <v>16119</v>
      </c>
      <c r="E9133" s="130">
        <v>15.51</v>
      </c>
    </row>
    <row r="9134" spans="2:5" ht="50.1" customHeight="1">
      <c r="B9134" s="116">
        <v>39304</v>
      </c>
      <c r="C9134" s="116" t="s">
        <v>20663</v>
      </c>
      <c r="D9134" s="116" t="s">
        <v>16119</v>
      </c>
      <c r="E9134" s="130">
        <v>11.95</v>
      </c>
    </row>
    <row r="9135" spans="2:5" ht="50.1" customHeight="1">
      <c r="B9135" s="116">
        <v>38924</v>
      </c>
      <c r="C9135" s="116" t="s">
        <v>20664</v>
      </c>
      <c r="D9135" s="116" t="s">
        <v>16119</v>
      </c>
      <c r="E9135" s="130">
        <v>17.03</v>
      </c>
    </row>
    <row r="9136" spans="2:5" ht="50.1" customHeight="1">
      <c r="B9136" s="116">
        <v>39305</v>
      </c>
      <c r="C9136" s="116" t="s">
        <v>20665</v>
      </c>
      <c r="D9136" s="116" t="s">
        <v>16119</v>
      </c>
      <c r="E9136" s="130">
        <v>15.65</v>
      </c>
    </row>
    <row r="9137" spans="2:5" ht="50.1" customHeight="1">
      <c r="B9137" s="116">
        <v>39306</v>
      </c>
      <c r="C9137" s="116" t="s">
        <v>20666</v>
      </c>
      <c r="D9137" s="116" t="s">
        <v>16119</v>
      </c>
      <c r="E9137" s="130">
        <v>19.579999999999998</v>
      </c>
    </row>
    <row r="9138" spans="2:5" ht="50.1" customHeight="1">
      <c r="B9138" s="116">
        <v>38928</v>
      </c>
      <c r="C9138" s="116" t="s">
        <v>20667</v>
      </c>
      <c r="D9138" s="116" t="s">
        <v>16119</v>
      </c>
      <c r="E9138" s="130">
        <v>17.2</v>
      </c>
    </row>
    <row r="9139" spans="2:5" ht="50.1" customHeight="1">
      <c r="B9139" s="116">
        <v>38929</v>
      </c>
      <c r="C9139" s="116" t="s">
        <v>20668</v>
      </c>
      <c r="D9139" s="116" t="s">
        <v>16119</v>
      </c>
      <c r="E9139" s="130">
        <v>30.49</v>
      </c>
    </row>
    <row r="9140" spans="2:5" ht="50.1" customHeight="1">
      <c r="B9140" s="116">
        <v>39307</v>
      </c>
      <c r="C9140" s="116" t="s">
        <v>20669</v>
      </c>
      <c r="D9140" s="116" t="s">
        <v>16119</v>
      </c>
      <c r="E9140" s="130">
        <v>22.53</v>
      </c>
    </row>
    <row r="9141" spans="2:5" ht="50.1" customHeight="1">
      <c r="B9141" s="116">
        <v>38930</v>
      </c>
      <c r="C9141" s="116" t="s">
        <v>20670</v>
      </c>
      <c r="D9141" s="116" t="s">
        <v>16119</v>
      </c>
      <c r="E9141" s="130">
        <v>38.31</v>
      </c>
    </row>
    <row r="9142" spans="2:5" ht="50.1" customHeight="1">
      <c r="B9142" s="116">
        <v>38931</v>
      </c>
      <c r="C9142" s="116" t="s">
        <v>20671</v>
      </c>
      <c r="D9142" s="116" t="s">
        <v>16119</v>
      </c>
      <c r="E9142" s="130">
        <v>9.64</v>
      </c>
    </row>
    <row r="9143" spans="2:5" ht="50.1" customHeight="1">
      <c r="B9143" s="116">
        <v>38932</v>
      </c>
      <c r="C9143" s="116" t="s">
        <v>20672</v>
      </c>
      <c r="D9143" s="116" t="s">
        <v>16119</v>
      </c>
      <c r="E9143" s="130">
        <v>9.74</v>
      </c>
    </row>
    <row r="9144" spans="2:5" ht="50.1" customHeight="1">
      <c r="B9144" s="116">
        <v>38934</v>
      </c>
      <c r="C9144" s="116" t="s">
        <v>20673</v>
      </c>
      <c r="D9144" s="116" t="s">
        <v>16119</v>
      </c>
      <c r="E9144" s="130">
        <v>14.4</v>
      </c>
    </row>
    <row r="9145" spans="2:5" ht="50.1" customHeight="1">
      <c r="B9145" s="116">
        <v>38935</v>
      </c>
      <c r="C9145" s="116" t="s">
        <v>20674</v>
      </c>
      <c r="D9145" s="116" t="s">
        <v>16119</v>
      </c>
      <c r="E9145" s="130">
        <v>15.41</v>
      </c>
    </row>
    <row r="9146" spans="2:5" ht="50.1" customHeight="1">
      <c r="B9146" s="116">
        <v>38936</v>
      </c>
      <c r="C9146" s="116" t="s">
        <v>20675</v>
      </c>
      <c r="D9146" s="116" t="s">
        <v>16119</v>
      </c>
      <c r="E9146" s="130">
        <v>16.5</v>
      </c>
    </row>
    <row r="9147" spans="2:5" ht="50.1" customHeight="1">
      <c r="B9147" s="116">
        <v>38937</v>
      </c>
      <c r="C9147" s="116" t="s">
        <v>20676</v>
      </c>
      <c r="D9147" s="116" t="s">
        <v>16119</v>
      </c>
      <c r="E9147" s="130">
        <v>20.11</v>
      </c>
    </row>
    <row r="9148" spans="2:5" ht="50.1" customHeight="1">
      <c r="B9148" s="116">
        <v>38938</v>
      </c>
      <c r="C9148" s="116" t="s">
        <v>20677</v>
      </c>
      <c r="D9148" s="116" t="s">
        <v>16119</v>
      </c>
      <c r="E9148" s="130">
        <v>29.9</v>
      </c>
    </row>
    <row r="9149" spans="2:5" ht="50.1" customHeight="1">
      <c r="B9149" s="116">
        <v>3489</v>
      </c>
      <c r="C9149" s="116" t="s">
        <v>20678</v>
      </c>
      <c r="D9149" s="116" t="s">
        <v>16119</v>
      </c>
      <c r="E9149" s="130">
        <v>8.36</v>
      </c>
    </row>
    <row r="9150" spans="2:5" ht="50.1" customHeight="1">
      <c r="B9150" s="116">
        <v>20151</v>
      </c>
      <c r="C9150" s="116" t="s">
        <v>20679</v>
      </c>
      <c r="D9150" s="116" t="s">
        <v>16119</v>
      </c>
      <c r="E9150" s="130">
        <v>13.09</v>
      </c>
    </row>
    <row r="9151" spans="2:5" ht="50.1" customHeight="1">
      <c r="B9151" s="116">
        <v>20152</v>
      </c>
      <c r="C9151" s="116" t="s">
        <v>20680</v>
      </c>
      <c r="D9151" s="116" t="s">
        <v>16119</v>
      </c>
      <c r="E9151" s="130">
        <v>45.55</v>
      </c>
    </row>
    <row r="9152" spans="2:5" ht="50.1" customHeight="1">
      <c r="B9152" s="116">
        <v>20148</v>
      </c>
      <c r="C9152" s="116" t="s">
        <v>20681</v>
      </c>
      <c r="D9152" s="116" t="s">
        <v>16119</v>
      </c>
      <c r="E9152" s="130">
        <v>2.6</v>
      </c>
    </row>
    <row r="9153" spans="2:5" ht="50.1" customHeight="1">
      <c r="B9153" s="116">
        <v>20149</v>
      </c>
      <c r="C9153" s="116" t="s">
        <v>20682</v>
      </c>
      <c r="D9153" s="116" t="s">
        <v>16119</v>
      </c>
      <c r="E9153" s="130">
        <v>4.03</v>
      </c>
    </row>
    <row r="9154" spans="2:5" ht="50.1" customHeight="1">
      <c r="B9154" s="116">
        <v>20150</v>
      </c>
      <c r="C9154" s="116" t="s">
        <v>20683</v>
      </c>
      <c r="D9154" s="116" t="s">
        <v>16119</v>
      </c>
      <c r="E9154" s="130">
        <v>9.4</v>
      </c>
    </row>
    <row r="9155" spans="2:5" ht="50.1" customHeight="1">
      <c r="B9155" s="116">
        <v>20157</v>
      </c>
      <c r="C9155" s="116" t="s">
        <v>20684</v>
      </c>
      <c r="D9155" s="116" t="s">
        <v>16119</v>
      </c>
      <c r="E9155" s="130">
        <v>17.66</v>
      </c>
    </row>
    <row r="9156" spans="2:5" ht="50.1" customHeight="1">
      <c r="B9156" s="116">
        <v>20158</v>
      </c>
      <c r="C9156" s="116" t="s">
        <v>20685</v>
      </c>
      <c r="D9156" s="116" t="s">
        <v>16119</v>
      </c>
      <c r="E9156" s="130">
        <v>58.68</v>
      </c>
    </row>
    <row r="9157" spans="2:5" ht="50.1" customHeight="1">
      <c r="B9157" s="116">
        <v>20154</v>
      </c>
      <c r="C9157" s="116" t="s">
        <v>20686</v>
      </c>
      <c r="D9157" s="116" t="s">
        <v>16119</v>
      </c>
      <c r="E9157" s="130">
        <v>3.35</v>
      </c>
    </row>
    <row r="9158" spans="2:5" ht="50.1" customHeight="1">
      <c r="B9158" s="116">
        <v>20155</v>
      </c>
      <c r="C9158" s="116" t="s">
        <v>20687</v>
      </c>
      <c r="D9158" s="116" t="s">
        <v>16119</v>
      </c>
      <c r="E9158" s="130">
        <v>5.01</v>
      </c>
    </row>
    <row r="9159" spans="2:5" ht="50.1" customHeight="1">
      <c r="B9159" s="116">
        <v>20156</v>
      </c>
      <c r="C9159" s="116" t="s">
        <v>20688</v>
      </c>
      <c r="D9159" s="116" t="s">
        <v>16119</v>
      </c>
      <c r="E9159" s="130">
        <v>11.28</v>
      </c>
    </row>
    <row r="9160" spans="2:5" ht="50.1" customHeight="1">
      <c r="B9160" s="116">
        <v>3512</v>
      </c>
      <c r="C9160" s="116" t="s">
        <v>20689</v>
      </c>
      <c r="D9160" s="116" t="s">
        <v>16119</v>
      </c>
      <c r="E9160" s="130">
        <v>131.02000000000001</v>
      </c>
    </row>
    <row r="9161" spans="2:5" ht="50.1" customHeight="1">
      <c r="B9161" s="116">
        <v>3499</v>
      </c>
      <c r="C9161" s="116" t="s">
        <v>20690</v>
      </c>
      <c r="D9161" s="116" t="s">
        <v>16119</v>
      </c>
      <c r="E9161" s="130">
        <v>0.55000000000000004</v>
      </c>
    </row>
    <row r="9162" spans="2:5" ht="50.1" customHeight="1">
      <c r="B9162" s="116">
        <v>3500</v>
      </c>
      <c r="C9162" s="116" t="s">
        <v>20691</v>
      </c>
      <c r="D9162" s="116" t="s">
        <v>16119</v>
      </c>
      <c r="E9162" s="130">
        <v>0.94</v>
      </c>
    </row>
    <row r="9163" spans="2:5" ht="50.1" customHeight="1">
      <c r="B9163" s="116">
        <v>3501</v>
      </c>
      <c r="C9163" s="116" t="s">
        <v>20692</v>
      </c>
      <c r="D9163" s="116" t="s">
        <v>16119</v>
      </c>
      <c r="E9163" s="130">
        <v>2.71</v>
      </c>
    </row>
    <row r="9164" spans="2:5" ht="50.1" customHeight="1">
      <c r="B9164" s="116">
        <v>3502</v>
      </c>
      <c r="C9164" s="116" t="s">
        <v>20693</v>
      </c>
      <c r="D9164" s="116" t="s">
        <v>16119</v>
      </c>
      <c r="E9164" s="130">
        <v>3.86</v>
      </c>
    </row>
    <row r="9165" spans="2:5" ht="50.1" customHeight="1">
      <c r="B9165" s="116">
        <v>3503</v>
      </c>
      <c r="C9165" s="116" t="s">
        <v>20694</v>
      </c>
      <c r="D9165" s="116" t="s">
        <v>16119</v>
      </c>
      <c r="E9165" s="130">
        <v>4.63</v>
      </c>
    </row>
    <row r="9166" spans="2:5" ht="50.1" customHeight="1">
      <c r="B9166" s="116">
        <v>3477</v>
      </c>
      <c r="C9166" s="116" t="s">
        <v>20695</v>
      </c>
      <c r="D9166" s="116" t="s">
        <v>16119</v>
      </c>
      <c r="E9166" s="130">
        <v>17.93</v>
      </c>
    </row>
    <row r="9167" spans="2:5" ht="50.1" customHeight="1">
      <c r="B9167" s="116">
        <v>3478</v>
      </c>
      <c r="C9167" s="116" t="s">
        <v>20696</v>
      </c>
      <c r="D9167" s="116" t="s">
        <v>16119</v>
      </c>
      <c r="E9167" s="130">
        <v>41.21</v>
      </c>
    </row>
    <row r="9168" spans="2:5" ht="50.1" customHeight="1">
      <c r="B9168" s="116">
        <v>3525</v>
      </c>
      <c r="C9168" s="116" t="s">
        <v>20697</v>
      </c>
      <c r="D9168" s="116" t="s">
        <v>16119</v>
      </c>
      <c r="E9168" s="130">
        <v>48.89</v>
      </c>
    </row>
    <row r="9169" spans="2:5" ht="50.1" customHeight="1">
      <c r="B9169" s="116">
        <v>3511</v>
      </c>
      <c r="C9169" s="116" t="s">
        <v>20698</v>
      </c>
      <c r="D9169" s="116" t="s">
        <v>16119</v>
      </c>
      <c r="E9169" s="130">
        <v>57.36</v>
      </c>
    </row>
    <row r="9170" spans="2:5" ht="50.1" customHeight="1">
      <c r="B9170" s="116">
        <v>38917</v>
      </c>
      <c r="C9170" s="116" t="s">
        <v>20699</v>
      </c>
      <c r="D9170" s="116" t="s">
        <v>16119</v>
      </c>
      <c r="E9170" s="130">
        <v>9.23</v>
      </c>
    </row>
    <row r="9171" spans="2:5" ht="50.1" customHeight="1">
      <c r="B9171" s="116">
        <v>38919</v>
      </c>
      <c r="C9171" s="116" t="s">
        <v>20700</v>
      </c>
      <c r="D9171" s="116" t="s">
        <v>16119</v>
      </c>
      <c r="E9171" s="130">
        <v>13.73</v>
      </c>
    </row>
    <row r="9172" spans="2:5" ht="50.1" customHeight="1">
      <c r="B9172" s="116">
        <v>38922</v>
      </c>
      <c r="C9172" s="116" t="s">
        <v>20701</v>
      </c>
      <c r="D9172" s="116" t="s">
        <v>16119</v>
      </c>
      <c r="E9172" s="130">
        <v>17.739999999999998</v>
      </c>
    </row>
    <row r="9173" spans="2:5" ht="50.1" customHeight="1">
      <c r="B9173" s="116">
        <v>38921</v>
      </c>
      <c r="C9173" s="116" t="s">
        <v>20702</v>
      </c>
      <c r="D9173" s="116" t="s">
        <v>16119</v>
      </c>
      <c r="E9173" s="130">
        <v>21.93</v>
      </c>
    </row>
    <row r="9174" spans="2:5" ht="50.1" customHeight="1">
      <c r="B9174" s="116">
        <v>38918</v>
      </c>
      <c r="C9174" s="116" t="s">
        <v>20703</v>
      </c>
      <c r="D9174" s="116" t="s">
        <v>16119</v>
      </c>
      <c r="E9174" s="130">
        <v>20.84</v>
      </c>
    </row>
    <row r="9175" spans="2:5" ht="50.1" customHeight="1">
      <c r="B9175" s="116">
        <v>38920</v>
      </c>
      <c r="C9175" s="116" t="s">
        <v>20704</v>
      </c>
      <c r="D9175" s="116" t="s">
        <v>16119</v>
      </c>
      <c r="E9175" s="130">
        <v>26.06</v>
      </c>
    </row>
    <row r="9176" spans="2:5" ht="50.1" customHeight="1">
      <c r="B9176" s="116">
        <v>3104</v>
      </c>
      <c r="C9176" s="116" t="s">
        <v>20705</v>
      </c>
      <c r="D9176" s="116" t="s">
        <v>6218</v>
      </c>
      <c r="E9176" s="130">
        <v>316.55</v>
      </c>
    </row>
    <row r="9177" spans="2:5" ht="50.1" customHeight="1">
      <c r="B9177" s="116">
        <v>12032</v>
      </c>
      <c r="C9177" s="116" t="s">
        <v>20706</v>
      </c>
      <c r="D9177" s="116" t="s">
        <v>6217</v>
      </c>
      <c r="E9177" s="130">
        <v>39.54</v>
      </c>
    </row>
    <row r="9178" spans="2:5" ht="50.1" customHeight="1">
      <c r="B9178" s="116">
        <v>12030</v>
      </c>
      <c r="C9178" s="116" t="s">
        <v>20707</v>
      </c>
      <c r="D9178" s="116" t="s">
        <v>6217</v>
      </c>
      <c r="E9178" s="130">
        <v>37.15</v>
      </c>
    </row>
    <row r="9179" spans="2:5" ht="50.1" customHeight="1">
      <c r="B9179" s="116">
        <v>10908</v>
      </c>
      <c r="C9179" s="116" t="s">
        <v>20708</v>
      </c>
      <c r="D9179" s="116" t="s">
        <v>16119</v>
      </c>
      <c r="E9179" s="130">
        <v>9.89</v>
      </c>
    </row>
    <row r="9180" spans="2:5" ht="50.1" customHeight="1">
      <c r="B9180" s="116">
        <v>10909</v>
      </c>
      <c r="C9180" s="116" t="s">
        <v>20709</v>
      </c>
      <c r="D9180" s="116" t="s">
        <v>16119</v>
      </c>
      <c r="E9180" s="130">
        <v>15.77</v>
      </c>
    </row>
    <row r="9181" spans="2:5" ht="50.1" customHeight="1">
      <c r="B9181" s="116">
        <v>3669</v>
      </c>
      <c r="C9181" s="116" t="s">
        <v>20710</v>
      </c>
      <c r="D9181" s="116" t="s">
        <v>16119</v>
      </c>
      <c r="E9181" s="130">
        <v>6.76</v>
      </c>
    </row>
    <row r="9182" spans="2:5" ht="50.1" customHeight="1">
      <c r="B9182" s="116">
        <v>20138</v>
      </c>
      <c r="C9182" s="116" t="s">
        <v>20711</v>
      </c>
      <c r="D9182" s="116" t="s">
        <v>16119</v>
      </c>
      <c r="E9182" s="130">
        <v>33.57</v>
      </c>
    </row>
    <row r="9183" spans="2:5" ht="50.1" customHeight="1">
      <c r="B9183" s="116">
        <v>20139</v>
      </c>
      <c r="C9183" s="116" t="s">
        <v>20712</v>
      </c>
      <c r="D9183" s="116" t="s">
        <v>16119</v>
      </c>
      <c r="E9183" s="130">
        <v>56.41</v>
      </c>
    </row>
    <row r="9184" spans="2:5" ht="50.1" customHeight="1">
      <c r="B9184" s="116">
        <v>3668</v>
      </c>
      <c r="C9184" s="116" t="s">
        <v>20713</v>
      </c>
      <c r="D9184" s="116" t="s">
        <v>16119</v>
      </c>
      <c r="E9184" s="130">
        <v>22.36</v>
      </c>
    </row>
    <row r="9185" spans="2:5" ht="50.1" customHeight="1">
      <c r="B9185" s="116">
        <v>3656</v>
      </c>
      <c r="C9185" s="116" t="s">
        <v>20714</v>
      </c>
      <c r="D9185" s="116" t="s">
        <v>16119</v>
      </c>
      <c r="E9185" s="130">
        <v>11.08</v>
      </c>
    </row>
    <row r="9186" spans="2:5" ht="50.1" customHeight="1">
      <c r="B9186" s="116">
        <v>10911</v>
      </c>
      <c r="C9186" s="116" t="s">
        <v>20715</v>
      </c>
      <c r="D9186" s="116" t="s">
        <v>16119</v>
      </c>
      <c r="E9186" s="130">
        <v>12.3</v>
      </c>
    </row>
    <row r="9187" spans="2:5" ht="50.1" customHeight="1">
      <c r="B9187" s="116">
        <v>3654</v>
      </c>
      <c r="C9187" s="116" t="s">
        <v>20716</v>
      </c>
      <c r="D9187" s="116" t="s">
        <v>16119</v>
      </c>
      <c r="E9187" s="130">
        <v>2.91</v>
      </c>
    </row>
    <row r="9188" spans="2:5" ht="50.1" customHeight="1">
      <c r="B9188" s="116">
        <v>3664</v>
      </c>
      <c r="C9188" s="116" t="s">
        <v>20717</v>
      </c>
      <c r="D9188" s="116" t="s">
        <v>16119</v>
      </c>
      <c r="E9188" s="130">
        <v>3.61</v>
      </c>
    </row>
    <row r="9189" spans="2:5" ht="50.1" customHeight="1">
      <c r="B9189" s="116">
        <v>3657</v>
      </c>
      <c r="C9189" s="116" t="s">
        <v>20718</v>
      </c>
      <c r="D9189" s="116" t="s">
        <v>16119</v>
      </c>
      <c r="E9189" s="130">
        <v>3.89</v>
      </c>
    </row>
    <row r="9190" spans="2:5" ht="50.1" customHeight="1">
      <c r="B9190" s="116">
        <v>12625</v>
      </c>
      <c r="C9190" s="116" t="s">
        <v>20719</v>
      </c>
      <c r="D9190" s="116" t="s">
        <v>16119</v>
      </c>
      <c r="E9190" s="130">
        <v>8.86</v>
      </c>
    </row>
    <row r="9191" spans="2:5" ht="50.1" customHeight="1">
      <c r="B9191" s="116">
        <v>20136</v>
      </c>
      <c r="C9191" s="116" t="s">
        <v>20720</v>
      </c>
      <c r="D9191" s="116" t="s">
        <v>16119</v>
      </c>
      <c r="E9191" s="130">
        <v>75.77</v>
      </c>
    </row>
    <row r="9192" spans="2:5" ht="50.1" customHeight="1">
      <c r="B9192" s="116">
        <v>20144</v>
      </c>
      <c r="C9192" s="116" t="s">
        <v>20721</v>
      </c>
      <c r="D9192" s="116" t="s">
        <v>16119</v>
      </c>
      <c r="E9192" s="130">
        <v>33.28</v>
      </c>
    </row>
    <row r="9193" spans="2:5" ht="50.1" customHeight="1">
      <c r="B9193" s="116">
        <v>20143</v>
      </c>
      <c r="C9193" s="116" t="s">
        <v>20722</v>
      </c>
      <c r="D9193" s="116" t="s">
        <v>16119</v>
      </c>
      <c r="E9193" s="130">
        <v>31.08</v>
      </c>
    </row>
    <row r="9194" spans="2:5" ht="50.1" customHeight="1">
      <c r="B9194" s="116">
        <v>20145</v>
      </c>
      <c r="C9194" s="116" t="s">
        <v>20723</v>
      </c>
      <c r="D9194" s="116" t="s">
        <v>16119</v>
      </c>
      <c r="E9194" s="130">
        <v>88.21</v>
      </c>
    </row>
    <row r="9195" spans="2:5" ht="50.1" customHeight="1">
      <c r="B9195" s="116">
        <v>20146</v>
      </c>
      <c r="C9195" s="116" t="s">
        <v>20724</v>
      </c>
      <c r="D9195" s="116" t="s">
        <v>16119</v>
      </c>
      <c r="E9195" s="130">
        <v>99.47</v>
      </c>
    </row>
    <row r="9196" spans="2:5" ht="50.1" customHeight="1">
      <c r="B9196" s="116">
        <v>20140</v>
      </c>
      <c r="C9196" s="116" t="s">
        <v>20725</v>
      </c>
      <c r="D9196" s="116" t="s">
        <v>16119</v>
      </c>
      <c r="E9196" s="130">
        <v>3.96</v>
      </c>
    </row>
    <row r="9197" spans="2:5" ht="50.1" customHeight="1">
      <c r="B9197" s="116">
        <v>20141</v>
      </c>
      <c r="C9197" s="116" t="s">
        <v>20726</v>
      </c>
      <c r="D9197" s="116" t="s">
        <v>16119</v>
      </c>
      <c r="E9197" s="130">
        <v>6.95</v>
      </c>
    </row>
    <row r="9198" spans="2:5" ht="50.1" customHeight="1">
      <c r="B9198" s="116">
        <v>20142</v>
      </c>
      <c r="C9198" s="116" t="s">
        <v>20727</v>
      </c>
      <c r="D9198" s="116" t="s">
        <v>16119</v>
      </c>
      <c r="E9198" s="130">
        <v>21.27</v>
      </c>
    </row>
    <row r="9199" spans="2:5" ht="50.1" customHeight="1">
      <c r="B9199" s="116">
        <v>3659</v>
      </c>
      <c r="C9199" s="116" t="s">
        <v>20728</v>
      </c>
      <c r="D9199" s="116" t="s">
        <v>16119</v>
      </c>
      <c r="E9199" s="130">
        <v>9.2200000000000006</v>
      </c>
    </row>
    <row r="9200" spans="2:5" ht="50.1" customHeight="1">
      <c r="B9200" s="116">
        <v>3660</v>
      </c>
      <c r="C9200" s="116" t="s">
        <v>20729</v>
      </c>
      <c r="D9200" s="116" t="s">
        <v>16119</v>
      </c>
      <c r="E9200" s="130">
        <v>13.3</v>
      </c>
    </row>
    <row r="9201" spans="2:5" ht="50.1" customHeight="1">
      <c r="B9201" s="116">
        <v>3662</v>
      </c>
      <c r="C9201" s="116" t="s">
        <v>20730</v>
      </c>
      <c r="D9201" s="116" t="s">
        <v>16119</v>
      </c>
      <c r="E9201" s="130">
        <v>5.0199999999999996</v>
      </c>
    </row>
    <row r="9202" spans="2:5" ht="50.1" customHeight="1">
      <c r="B9202" s="116">
        <v>3661</v>
      </c>
      <c r="C9202" s="116" t="s">
        <v>20731</v>
      </c>
      <c r="D9202" s="116" t="s">
        <v>16119</v>
      </c>
      <c r="E9202" s="130">
        <v>7.39</v>
      </c>
    </row>
    <row r="9203" spans="2:5" ht="50.1" customHeight="1">
      <c r="B9203" s="116">
        <v>3658</v>
      </c>
      <c r="C9203" s="116" t="s">
        <v>20732</v>
      </c>
      <c r="D9203" s="116" t="s">
        <v>16119</v>
      </c>
      <c r="E9203" s="130">
        <v>9.41</v>
      </c>
    </row>
    <row r="9204" spans="2:5" ht="50.1" customHeight="1">
      <c r="B9204" s="116">
        <v>3670</v>
      </c>
      <c r="C9204" s="116" t="s">
        <v>20733</v>
      </c>
      <c r="D9204" s="116" t="s">
        <v>16119</v>
      </c>
      <c r="E9204" s="130">
        <v>12.27</v>
      </c>
    </row>
    <row r="9205" spans="2:5" ht="50.1" customHeight="1">
      <c r="B9205" s="116">
        <v>3666</v>
      </c>
      <c r="C9205" s="116" t="s">
        <v>20734</v>
      </c>
      <c r="D9205" s="116" t="s">
        <v>16119</v>
      </c>
      <c r="E9205" s="130">
        <v>2.08</v>
      </c>
    </row>
    <row r="9206" spans="2:5" ht="50.1" customHeight="1">
      <c r="B9206" s="116">
        <v>14157</v>
      </c>
      <c r="C9206" s="116" t="s">
        <v>20735</v>
      </c>
      <c r="D9206" s="116" t="s">
        <v>16119</v>
      </c>
      <c r="E9206" s="130">
        <v>1.39</v>
      </c>
    </row>
    <row r="9207" spans="2:5" ht="50.1" customHeight="1">
      <c r="B9207" s="116">
        <v>3653</v>
      </c>
      <c r="C9207" s="116" t="s">
        <v>20736</v>
      </c>
      <c r="D9207" s="116" t="s">
        <v>16119</v>
      </c>
      <c r="E9207" s="130">
        <v>46.27</v>
      </c>
    </row>
    <row r="9208" spans="2:5" ht="50.1" customHeight="1">
      <c r="B9208" s="116">
        <v>3649</v>
      </c>
      <c r="C9208" s="116" t="s">
        <v>20737</v>
      </c>
      <c r="D9208" s="116" t="s">
        <v>16119</v>
      </c>
      <c r="E9208" s="130">
        <v>95.83</v>
      </c>
    </row>
    <row r="9209" spans="2:5" ht="50.1" customHeight="1">
      <c r="B9209" s="116">
        <v>42696</v>
      </c>
      <c r="C9209" s="116" t="s">
        <v>20738</v>
      </c>
      <c r="D9209" s="116" t="s">
        <v>16119</v>
      </c>
      <c r="E9209" s="130">
        <v>268.13</v>
      </c>
    </row>
    <row r="9210" spans="2:5" ht="50.1" customHeight="1">
      <c r="B9210" s="116">
        <v>42697</v>
      </c>
      <c r="C9210" s="116" t="s">
        <v>20739</v>
      </c>
      <c r="D9210" s="116" t="s">
        <v>16119</v>
      </c>
      <c r="E9210" s="130">
        <v>403.81</v>
      </c>
    </row>
    <row r="9211" spans="2:5" ht="50.1" customHeight="1">
      <c r="B9211" s="116">
        <v>42698</v>
      </c>
      <c r="C9211" s="116" t="s">
        <v>20740</v>
      </c>
      <c r="D9211" s="116" t="s">
        <v>16119</v>
      </c>
      <c r="E9211" s="130">
        <v>562.5</v>
      </c>
    </row>
    <row r="9212" spans="2:5" ht="50.1" customHeight="1">
      <c r="B9212" s="116">
        <v>39875</v>
      </c>
      <c r="C9212" s="116" t="s">
        <v>20741</v>
      </c>
      <c r="D9212" s="116" t="s">
        <v>16119</v>
      </c>
      <c r="E9212" s="130">
        <v>373.17</v>
      </c>
    </row>
    <row r="9213" spans="2:5" ht="50.1" customHeight="1">
      <c r="B9213" s="116">
        <v>39876</v>
      </c>
      <c r="C9213" s="116" t="s">
        <v>20742</v>
      </c>
      <c r="D9213" s="116" t="s">
        <v>16119</v>
      </c>
      <c r="E9213" s="130">
        <v>467.21</v>
      </c>
    </row>
    <row r="9214" spans="2:5" ht="50.1" customHeight="1">
      <c r="B9214" s="116">
        <v>39877</v>
      </c>
      <c r="C9214" s="116" t="s">
        <v>20743</v>
      </c>
      <c r="D9214" s="116" t="s">
        <v>16119</v>
      </c>
      <c r="E9214" s="130">
        <v>648.01</v>
      </c>
    </row>
    <row r="9215" spans="2:5" ht="50.1" customHeight="1">
      <c r="B9215" s="116">
        <v>39878</v>
      </c>
      <c r="C9215" s="116" t="s">
        <v>20744</v>
      </c>
      <c r="D9215" s="116" t="s">
        <v>16119</v>
      </c>
      <c r="E9215" s="130">
        <v>855.91</v>
      </c>
    </row>
    <row r="9216" spans="2:5" ht="50.1" customHeight="1">
      <c r="B9216" s="116">
        <v>39872</v>
      </c>
      <c r="C9216" s="116" t="s">
        <v>20745</v>
      </c>
      <c r="D9216" s="116" t="s">
        <v>16119</v>
      </c>
      <c r="E9216" s="130">
        <v>255.91</v>
      </c>
    </row>
    <row r="9217" spans="2:5" ht="50.1" customHeight="1">
      <c r="B9217" s="116">
        <v>39873</v>
      </c>
      <c r="C9217" s="116" t="s">
        <v>20746</v>
      </c>
      <c r="D9217" s="116" t="s">
        <v>16119</v>
      </c>
      <c r="E9217" s="130">
        <v>296.83999999999997</v>
      </c>
    </row>
    <row r="9218" spans="2:5" ht="50.1" customHeight="1">
      <c r="B9218" s="116">
        <v>39874</v>
      </c>
      <c r="C9218" s="116" t="s">
        <v>20747</v>
      </c>
      <c r="D9218" s="116" t="s">
        <v>16119</v>
      </c>
      <c r="E9218" s="130">
        <v>326.04000000000002</v>
      </c>
    </row>
    <row r="9219" spans="2:5" ht="50.1" customHeight="1">
      <c r="B9219" s="116">
        <v>3674</v>
      </c>
      <c r="C9219" s="116" t="s">
        <v>20748</v>
      </c>
      <c r="D9219" s="116" t="s">
        <v>16120</v>
      </c>
      <c r="E9219" s="130">
        <v>59.04</v>
      </c>
    </row>
    <row r="9220" spans="2:5" ht="50.1" customHeight="1">
      <c r="B9220" s="116">
        <v>3681</v>
      </c>
      <c r="C9220" s="116" t="s">
        <v>20749</v>
      </c>
      <c r="D9220" s="116" t="s">
        <v>16120</v>
      </c>
      <c r="E9220" s="130">
        <v>87.85</v>
      </c>
    </row>
    <row r="9221" spans="2:5" ht="50.1" customHeight="1">
      <c r="B9221" s="116">
        <v>3676</v>
      </c>
      <c r="C9221" s="116" t="s">
        <v>20750</v>
      </c>
      <c r="D9221" s="116" t="s">
        <v>16120</v>
      </c>
      <c r="E9221" s="130">
        <v>330.62</v>
      </c>
    </row>
    <row r="9222" spans="2:5" ht="50.1" customHeight="1">
      <c r="B9222" s="116">
        <v>3679</v>
      </c>
      <c r="C9222" s="116" t="s">
        <v>20751</v>
      </c>
      <c r="D9222" s="116" t="s">
        <v>16120</v>
      </c>
      <c r="E9222" s="130">
        <v>273.52999999999997</v>
      </c>
    </row>
    <row r="9223" spans="2:5" ht="50.1" customHeight="1">
      <c r="B9223" s="116">
        <v>3672</v>
      </c>
      <c r="C9223" s="116" t="s">
        <v>20752</v>
      </c>
      <c r="D9223" s="116" t="s">
        <v>16120</v>
      </c>
      <c r="E9223" s="130">
        <v>0.93</v>
      </c>
    </row>
    <row r="9224" spans="2:5" ht="50.1" customHeight="1">
      <c r="B9224" s="116">
        <v>3671</v>
      </c>
      <c r="C9224" s="116" t="s">
        <v>20753</v>
      </c>
      <c r="D9224" s="116" t="s">
        <v>16120</v>
      </c>
      <c r="E9224" s="130">
        <v>0.88</v>
      </c>
    </row>
    <row r="9225" spans="2:5" ht="50.1" customHeight="1">
      <c r="B9225" s="116">
        <v>3673</v>
      </c>
      <c r="C9225" s="116" t="s">
        <v>20754</v>
      </c>
      <c r="D9225" s="116" t="s">
        <v>16120</v>
      </c>
      <c r="E9225" s="130">
        <v>1.38</v>
      </c>
    </row>
    <row r="9226" spans="2:5" ht="50.1" customHeight="1">
      <c r="B9226" s="116">
        <v>38394</v>
      </c>
      <c r="C9226" s="116" t="s">
        <v>20755</v>
      </c>
      <c r="D9226" s="116" t="s">
        <v>16119</v>
      </c>
      <c r="E9226" s="130">
        <v>240.67</v>
      </c>
    </row>
    <row r="9227" spans="2:5" ht="50.1" customHeight="1">
      <c r="B9227" s="116">
        <v>3729</v>
      </c>
      <c r="C9227" s="116" t="s">
        <v>20756</v>
      </c>
      <c r="D9227" s="116" t="s">
        <v>16119</v>
      </c>
      <c r="E9227" s="130">
        <v>48.64</v>
      </c>
    </row>
    <row r="9228" spans="2:5" ht="50.1" customHeight="1">
      <c r="B9228" s="116">
        <v>39357</v>
      </c>
      <c r="C9228" s="116" t="s">
        <v>20757</v>
      </c>
      <c r="D9228" s="116" t="s">
        <v>16119</v>
      </c>
      <c r="E9228" s="130">
        <v>83.84</v>
      </c>
    </row>
    <row r="9229" spans="2:5" ht="50.1" customHeight="1">
      <c r="B9229" s="116">
        <v>39358</v>
      </c>
      <c r="C9229" s="116" t="s">
        <v>20758</v>
      </c>
      <c r="D9229" s="116" t="s">
        <v>16119</v>
      </c>
      <c r="E9229" s="130">
        <v>91.94</v>
      </c>
    </row>
    <row r="9230" spans="2:5" ht="50.1" customHeight="1">
      <c r="B9230" s="116">
        <v>39356</v>
      </c>
      <c r="C9230" s="116" t="s">
        <v>20759</v>
      </c>
      <c r="D9230" s="116" t="s">
        <v>16119</v>
      </c>
      <c r="E9230" s="130">
        <v>156.85</v>
      </c>
    </row>
    <row r="9231" spans="2:5" ht="50.1" customHeight="1">
      <c r="B9231" s="116">
        <v>39355</v>
      </c>
      <c r="C9231" s="116" t="s">
        <v>20760</v>
      </c>
      <c r="D9231" s="116" t="s">
        <v>16119</v>
      </c>
      <c r="E9231" s="130">
        <v>134.97</v>
      </c>
    </row>
    <row r="9232" spans="2:5" ht="50.1" customHeight="1">
      <c r="B9232" s="116">
        <v>39353</v>
      </c>
      <c r="C9232" s="116" t="s">
        <v>20761</v>
      </c>
      <c r="D9232" s="116" t="s">
        <v>16119</v>
      </c>
      <c r="E9232" s="130">
        <v>185.09</v>
      </c>
    </row>
    <row r="9233" spans="2:5" ht="50.1" customHeight="1">
      <c r="B9233" s="116">
        <v>39354</v>
      </c>
      <c r="C9233" s="116" t="s">
        <v>20762</v>
      </c>
      <c r="D9233" s="116" t="s">
        <v>16119</v>
      </c>
      <c r="E9233" s="130">
        <v>184.47</v>
      </c>
    </row>
    <row r="9234" spans="2:5" ht="50.1" customHeight="1">
      <c r="B9234" s="116">
        <v>39398</v>
      </c>
      <c r="C9234" s="116" t="s">
        <v>20763</v>
      </c>
      <c r="D9234" s="116" t="s">
        <v>16119</v>
      </c>
      <c r="E9234" s="130">
        <v>61.95</v>
      </c>
    </row>
    <row r="9235" spans="2:5" ht="50.1" customHeight="1">
      <c r="B9235" s="116">
        <v>13343</v>
      </c>
      <c r="C9235" s="116" t="s">
        <v>20764</v>
      </c>
      <c r="D9235" s="116" t="s">
        <v>16119</v>
      </c>
      <c r="E9235" s="130">
        <v>26.79</v>
      </c>
    </row>
    <row r="9236" spans="2:5" ht="50.1" customHeight="1">
      <c r="B9236" s="116">
        <v>12118</v>
      </c>
      <c r="C9236" s="116" t="s">
        <v>20765</v>
      </c>
      <c r="D9236" s="116" t="s">
        <v>16119</v>
      </c>
      <c r="E9236" s="130">
        <v>15.48</v>
      </c>
    </row>
    <row r="9237" spans="2:5" ht="50.1" customHeight="1">
      <c r="B9237" s="116">
        <v>39482</v>
      </c>
      <c r="C9237" s="116" t="s">
        <v>20766</v>
      </c>
      <c r="D9237" s="116" t="s">
        <v>16119</v>
      </c>
      <c r="E9237" s="130">
        <v>323.88</v>
      </c>
    </row>
    <row r="9238" spans="2:5" ht="50.1" customHeight="1">
      <c r="B9238" s="116">
        <v>39486</v>
      </c>
      <c r="C9238" s="116" t="s">
        <v>20767</v>
      </c>
      <c r="D9238" s="116" t="s">
        <v>16119</v>
      </c>
      <c r="E9238" s="130">
        <v>285.35000000000002</v>
      </c>
    </row>
    <row r="9239" spans="2:5" ht="50.1" customHeight="1">
      <c r="B9239" s="116">
        <v>39483</v>
      </c>
      <c r="C9239" s="116" t="s">
        <v>20768</v>
      </c>
      <c r="D9239" s="116" t="s">
        <v>16119</v>
      </c>
      <c r="E9239" s="130">
        <v>308.91000000000003</v>
      </c>
    </row>
    <row r="9240" spans="2:5" ht="50.1" customHeight="1">
      <c r="B9240" s="116">
        <v>39487</v>
      </c>
      <c r="C9240" s="116" t="s">
        <v>20769</v>
      </c>
      <c r="D9240" s="116" t="s">
        <v>16119</v>
      </c>
      <c r="E9240" s="130">
        <v>288.3</v>
      </c>
    </row>
    <row r="9241" spans="2:5" ht="50.1" customHeight="1">
      <c r="B9241" s="116">
        <v>39484</v>
      </c>
      <c r="C9241" s="116" t="s">
        <v>20770</v>
      </c>
      <c r="D9241" s="116" t="s">
        <v>16119</v>
      </c>
      <c r="E9241" s="130">
        <v>311.85000000000002</v>
      </c>
    </row>
    <row r="9242" spans="2:5" ht="50.1" customHeight="1">
      <c r="B9242" s="116">
        <v>39488</v>
      </c>
      <c r="C9242" s="116" t="s">
        <v>20771</v>
      </c>
      <c r="D9242" s="116" t="s">
        <v>16119</v>
      </c>
      <c r="E9242" s="130">
        <v>291.24</v>
      </c>
    </row>
    <row r="9243" spans="2:5" ht="50.1" customHeight="1">
      <c r="B9243" s="116">
        <v>39485</v>
      </c>
      <c r="C9243" s="116" t="s">
        <v>20772</v>
      </c>
      <c r="D9243" s="116" t="s">
        <v>16119</v>
      </c>
      <c r="E9243" s="130">
        <v>326.58999999999997</v>
      </c>
    </row>
    <row r="9244" spans="2:5" ht="50.1" customHeight="1">
      <c r="B9244" s="116">
        <v>39489</v>
      </c>
      <c r="C9244" s="116" t="s">
        <v>20773</v>
      </c>
      <c r="D9244" s="116" t="s">
        <v>16119</v>
      </c>
      <c r="E9244" s="130">
        <v>305.98</v>
      </c>
    </row>
    <row r="9245" spans="2:5" ht="50.1" customHeight="1">
      <c r="B9245" s="116">
        <v>39494</v>
      </c>
      <c r="C9245" s="116" t="s">
        <v>20774</v>
      </c>
      <c r="D9245" s="116" t="s">
        <v>16119</v>
      </c>
      <c r="E9245" s="130">
        <v>312.11</v>
      </c>
    </row>
    <row r="9246" spans="2:5" ht="50.1" customHeight="1">
      <c r="B9246" s="116">
        <v>39490</v>
      </c>
      <c r="C9246" s="116" t="s">
        <v>20775</v>
      </c>
      <c r="D9246" s="116" t="s">
        <v>16119</v>
      </c>
      <c r="E9246" s="130">
        <v>353.8</v>
      </c>
    </row>
    <row r="9247" spans="2:5" ht="50.1" customHeight="1">
      <c r="B9247" s="116">
        <v>39495</v>
      </c>
      <c r="C9247" s="116" t="s">
        <v>20776</v>
      </c>
      <c r="D9247" s="116" t="s">
        <v>16119</v>
      </c>
      <c r="E9247" s="130">
        <v>323.88</v>
      </c>
    </row>
    <row r="9248" spans="2:5" ht="50.1" customHeight="1">
      <c r="B9248" s="116">
        <v>39491</v>
      </c>
      <c r="C9248" s="116" t="s">
        <v>20777</v>
      </c>
      <c r="D9248" s="116" t="s">
        <v>16119</v>
      </c>
      <c r="E9248" s="130">
        <v>365.11</v>
      </c>
    </row>
    <row r="9249" spans="2:5" ht="50.1" customHeight="1">
      <c r="B9249" s="116">
        <v>39496</v>
      </c>
      <c r="C9249" s="116" t="s">
        <v>20778</v>
      </c>
      <c r="D9249" s="116" t="s">
        <v>16119</v>
      </c>
      <c r="E9249" s="130">
        <v>335.54</v>
      </c>
    </row>
    <row r="9250" spans="2:5" ht="50.1" customHeight="1">
      <c r="B9250" s="116">
        <v>39492</v>
      </c>
      <c r="C9250" s="116" t="s">
        <v>20779</v>
      </c>
      <c r="D9250" s="116" t="s">
        <v>16119</v>
      </c>
      <c r="E9250" s="130">
        <v>367.34</v>
      </c>
    </row>
    <row r="9251" spans="2:5" ht="50.1" customHeight="1">
      <c r="B9251" s="116">
        <v>39497</v>
      </c>
      <c r="C9251" s="116" t="s">
        <v>20780</v>
      </c>
      <c r="D9251" s="116" t="s">
        <v>16119</v>
      </c>
      <c r="E9251" s="130">
        <v>347.32</v>
      </c>
    </row>
    <row r="9252" spans="2:5" ht="50.1" customHeight="1">
      <c r="B9252" s="116">
        <v>39493</v>
      </c>
      <c r="C9252" s="116" t="s">
        <v>20781</v>
      </c>
      <c r="D9252" s="116" t="s">
        <v>16119</v>
      </c>
      <c r="E9252" s="130">
        <v>388.66</v>
      </c>
    </row>
    <row r="9253" spans="2:5" ht="50.1" customHeight="1">
      <c r="B9253" s="116">
        <v>39500</v>
      </c>
      <c r="C9253" s="116" t="s">
        <v>20782</v>
      </c>
      <c r="D9253" s="116" t="s">
        <v>16119</v>
      </c>
      <c r="E9253" s="130">
        <v>389.93</v>
      </c>
    </row>
    <row r="9254" spans="2:5" ht="50.1" customHeight="1">
      <c r="B9254" s="116">
        <v>39498</v>
      </c>
      <c r="C9254" s="116" t="s">
        <v>20783</v>
      </c>
      <c r="D9254" s="116" t="s">
        <v>16119</v>
      </c>
      <c r="E9254" s="130">
        <v>433.59</v>
      </c>
    </row>
    <row r="9255" spans="2:5" ht="50.1" customHeight="1">
      <c r="B9255" s="116">
        <v>39501</v>
      </c>
      <c r="C9255" s="116" t="s">
        <v>20784</v>
      </c>
      <c r="D9255" s="116" t="s">
        <v>16119</v>
      </c>
      <c r="E9255" s="130">
        <v>400.09</v>
      </c>
    </row>
    <row r="9256" spans="2:5" ht="50.1" customHeight="1">
      <c r="B9256" s="116">
        <v>39499</v>
      </c>
      <c r="C9256" s="116" t="s">
        <v>20785</v>
      </c>
      <c r="D9256" s="116" t="s">
        <v>16119</v>
      </c>
      <c r="E9256" s="130">
        <v>470.37</v>
      </c>
    </row>
    <row r="9257" spans="2:5" ht="50.1" customHeight="1">
      <c r="B9257" s="116">
        <v>3733</v>
      </c>
      <c r="C9257" s="116" t="s">
        <v>20786</v>
      </c>
      <c r="D9257" s="116" t="s">
        <v>16117</v>
      </c>
      <c r="E9257" s="130">
        <v>32.32</v>
      </c>
    </row>
    <row r="9258" spans="2:5" ht="50.1" customHeight="1">
      <c r="B9258" s="116">
        <v>3731</v>
      </c>
      <c r="C9258" s="116" t="s">
        <v>20787</v>
      </c>
      <c r="D9258" s="116" t="s">
        <v>16117</v>
      </c>
      <c r="E9258" s="130">
        <v>30</v>
      </c>
    </row>
    <row r="9259" spans="2:5" ht="50.1" customHeight="1">
      <c r="B9259" s="116">
        <v>38137</v>
      </c>
      <c r="C9259" s="116" t="s">
        <v>20788</v>
      </c>
      <c r="D9259" s="116" t="s">
        <v>16117</v>
      </c>
      <c r="E9259" s="130">
        <v>30.17</v>
      </c>
    </row>
    <row r="9260" spans="2:5" ht="50.1" customHeight="1">
      <c r="B9260" s="116">
        <v>38135</v>
      </c>
      <c r="C9260" s="116" t="s">
        <v>20789</v>
      </c>
      <c r="D9260" s="116" t="s">
        <v>16117</v>
      </c>
      <c r="E9260" s="130">
        <v>38.25</v>
      </c>
    </row>
    <row r="9261" spans="2:5" ht="50.1" customHeight="1">
      <c r="B9261" s="116">
        <v>38138</v>
      </c>
      <c r="C9261" s="116" t="s">
        <v>20790</v>
      </c>
      <c r="D9261" s="116" t="s">
        <v>16117</v>
      </c>
      <c r="E9261" s="130">
        <v>29.63</v>
      </c>
    </row>
    <row r="9262" spans="2:5" ht="50.1" customHeight="1">
      <c r="B9262" s="116">
        <v>3736</v>
      </c>
      <c r="C9262" s="116" t="s">
        <v>20791</v>
      </c>
      <c r="D9262" s="116" t="s">
        <v>16117</v>
      </c>
      <c r="E9262" s="130">
        <v>34.630000000000003</v>
      </c>
    </row>
    <row r="9263" spans="2:5" ht="50.1" customHeight="1">
      <c r="B9263" s="116">
        <v>3741</v>
      </c>
      <c r="C9263" s="116" t="s">
        <v>20792</v>
      </c>
      <c r="D9263" s="116" t="s">
        <v>16117</v>
      </c>
      <c r="E9263" s="130">
        <v>36.090000000000003</v>
      </c>
    </row>
    <row r="9264" spans="2:5" ht="50.1" customHeight="1">
      <c r="B9264" s="116">
        <v>3745</v>
      </c>
      <c r="C9264" s="116" t="s">
        <v>20793</v>
      </c>
      <c r="D9264" s="116" t="s">
        <v>16117</v>
      </c>
      <c r="E9264" s="130">
        <v>38.92</v>
      </c>
    </row>
    <row r="9265" spans="2:5" ht="50.1" customHeight="1">
      <c r="B9265" s="116">
        <v>3743</v>
      </c>
      <c r="C9265" s="116" t="s">
        <v>20794</v>
      </c>
      <c r="D9265" s="116" t="s">
        <v>16117</v>
      </c>
      <c r="E9265" s="130">
        <v>35.97</v>
      </c>
    </row>
    <row r="9266" spans="2:5" ht="50.1" customHeight="1">
      <c r="B9266" s="116">
        <v>3744</v>
      </c>
      <c r="C9266" s="116" t="s">
        <v>20795</v>
      </c>
      <c r="D9266" s="116" t="s">
        <v>16117</v>
      </c>
      <c r="E9266" s="130">
        <v>39.590000000000003</v>
      </c>
    </row>
    <row r="9267" spans="2:5" ht="50.1" customHeight="1">
      <c r="B9267" s="116">
        <v>3739</v>
      </c>
      <c r="C9267" s="116" t="s">
        <v>20796</v>
      </c>
      <c r="D9267" s="116" t="s">
        <v>16117</v>
      </c>
      <c r="E9267" s="130">
        <v>41.6</v>
      </c>
    </row>
    <row r="9268" spans="2:5" ht="50.1" customHeight="1">
      <c r="B9268" s="116">
        <v>3737</v>
      </c>
      <c r="C9268" s="116" t="s">
        <v>20797</v>
      </c>
      <c r="D9268" s="116" t="s">
        <v>16117</v>
      </c>
      <c r="E9268" s="130">
        <v>43.62</v>
      </c>
    </row>
    <row r="9269" spans="2:5" ht="50.1" customHeight="1">
      <c r="B9269" s="116">
        <v>3738</v>
      </c>
      <c r="C9269" s="116" t="s">
        <v>20798</v>
      </c>
      <c r="D9269" s="116" t="s">
        <v>16117</v>
      </c>
      <c r="E9269" s="130">
        <v>50.33</v>
      </c>
    </row>
    <row r="9270" spans="2:5" ht="50.1" customHeight="1">
      <c r="B9270" s="116">
        <v>3747</v>
      </c>
      <c r="C9270" s="116" t="s">
        <v>20799</v>
      </c>
      <c r="D9270" s="116" t="s">
        <v>16117</v>
      </c>
      <c r="E9270" s="130">
        <v>39.590000000000003</v>
      </c>
    </row>
    <row r="9271" spans="2:5" ht="50.1" customHeight="1">
      <c r="B9271" s="116">
        <v>11649</v>
      </c>
      <c r="C9271" s="116" t="s">
        <v>20800</v>
      </c>
      <c r="D9271" s="116" t="s">
        <v>16119</v>
      </c>
      <c r="E9271" s="130">
        <v>287.24</v>
      </c>
    </row>
    <row r="9272" spans="2:5" ht="50.1" customHeight="1">
      <c r="B9272" s="116">
        <v>11650</v>
      </c>
      <c r="C9272" s="116" t="s">
        <v>20801</v>
      </c>
      <c r="D9272" s="116" t="s">
        <v>16119</v>
      </c>
      <c r="E9272" s="130">
        <v>489.58</v>
      </c>
    </row>
    <row r="9273" spans="2:5" ht="50.1" customHeight="1">
      <c r="B9273" s="116">
        <v>3742</v>
      </c>
      <c r="C9273" s="116" t="s">
        <v>20802</v>
      </c>
      <c r="D9273" s="116" t="s">
        <v>16117</v>
      </c>
      <c r="E9273" s="130">
        <v>52.21</v>
      </c>
    </row>
    <row r="9274" spans="2:5" ht="50.1" customHeight="1">
      <c r="B9274" s="116">
        <v>3746</v>
      </c>
      <c r="C9274" s="116" t="s">
        <v>20803</v>
      </c>
      <c r="D9274" s="116" t="s">
        <v>16117</v>
      </c>
      <c r="E9274" s="130">
        <v>60.96</v>
      </c>
    </row>
    <row r="9275" spans="2:5" ht="50.1" customHeight="1">
      <c r="B9275" s="116">
        <v>21106</v>
      </c>
      <c r="C9275" s="116" t="s">
        <v>20804</v>
      </c>
      <c r="D9275" s="116" t="s">
        <v>16121</v>
      </c>
      <c r="E9275" s="130">
        <v>31.86</v>
      </c>
    </row>
    <row r="9276" spans="2:5" ht="50.1" customHeight="1">
      <c r="B9276" s="116">
        <v>3755</v>
      </c>
      <c r="C9276" s="116" t="s">
        <v>20805</v>
      </c>
      <c r="D9276" s="116" t="s">
        <v>16119</v>
      </c>
      <c r="E9276" s="130">
        <v>23.35</v>
      </c>
    </row>
    <row r="9277" spans="2:5" ht="50.1" customHeight="1">
      <c r="B9277" s="116">
        <v>3750</v>
      </c>
      <c r="C9277" s="116" t="s">
        <v>20806</v>
      </c>
      <c r="D9277" s="116" t="s">
        <v>16119</v>
      </c>
      <c r="E9277" s="130">
        <v>31.4</v>
      </c>
    </row>
    <row r="9278" spans="2:5" ht="50.1" customHeight="1">
      <c r="B9278" s="116">
        <v>3756</v>
      </c>
      <c r="C9278" s="116" t="s">
        <v>20807</v>
      </c>
      <c r="D9278" s="116" t="s">
        <v>16119</v>
      </c>
      <c r="E9278" s="130">
        <v>58.67</v>
      </c>
    </row>
    <row r="9279" spans="2:5" ht="50.1" customHeight="1">
      <c r="B9279" s="116">
        <v>39377</v>
      </c>
      <c r="C9279" s="116" t="s">
        <v>20808</v>
      </c>
      <c r="D9279" s="116" t="s">
        <v>16119</v>
      </c>
      <c r="E9279" s="130">
        <v>173.81</v>
      </c>
    </row>
    <row r="9280" spans="2:5" ht="50.1" customHeight="1">
      <c r="B9280" s="116">
        <v>38191</v>
      </c>
      <c r="C9280" s="116" t="s">
        <v>20809</v>
      </c>
      <c r="D9280" s="116" t="s">
        <v>16119</v>
      </c>
      <c r="E9280" s="130">
        <v>12.94</v>
      </c>
    </row>
    <row r="9281" spans="2:5" ht="50.1" customHeight="1">
      <c r="B9281" s="116">
        <v>39381</v>
      </c>
      <c r="C9281" s="116" t="s">
        <v>20810</v>
      </c>
      <c r="D9281" s="116" t="s">
        <v>16119</v>
      </c>
      <c r="E9281" s="130">
        <v>12.07</v>
      </c>
    </row>
    <row r="9282" spans="2:5" ht="50.1" customHeight="1">
      <c r="B9282" s="116">
        <v>38780</v>
      </c>
      <c r="C9282" s="116" t="s">
        <v>20811</v>
      </c>
      <c r="D9282" s="116" t="s">
        <v>16119</v>
      </c>
      <c r="E9282" s="130">
        <v>14.77</v>
      </c>
    </row>
    <row r="9283" spans="2:5" ht="50.1" customHeight="1">
      <c r="B9283" s="116">
        <v>38781</v>
      </c>
      <c r="C9283" s="116" t="s">
        <v>20812</v>
      </c>
      <c r="D9283" s="116" t="s">
        <v>16119</v>
      </c>
      <c r="E9283" s="130">
        <v>49.85</v>
      </c>
    </row>
    <row r="9284" spans="2:5" ht="50.1" customHeight="1">
      <c r="B9284" s="116">
        <v>38192</v>
      </c>
      <c r="C9284" s="116" t="s">
        <v>20813</v>
      </c>
      <c r="D9284" s="116" t="s">
        <v>16119</v>
      </c>
      <c r="E9284" s="130">
        <v>90.21</v>
      </c>
    </row>
    <row r="9285" spans="2:5" ht="50.1" customHeight="1">
      <c r="B9285" s="116">
        <v>3753</v>
      </c>
      <c r="C9285" s="116" t="s">
        <v>20814</v>
      </c>
      <c r="D9285" s="116" t="s">
        <v>16119</v>
      </c>
      <c r="E9285" s="130">
        <v>7.89</v>
      </c>
    </row>
    <row r="9286" spans="2:5" ht="50.1" customHeight="1">
      <c r="B9286" s="116">
        <v>38782</v>
      </c>
      <c r="C9286" s="116" t="s">
        <v>20815</v>
      </c>
      <c r="D9286" s="116" t="s">
        <v>16119</v>
      </c>
      <c r="E9286" s="130">
        <v>10.28</v>
      </c>
    </row>
    <row r="9287" spans="2:5" ht="50.1" customHeight="1">
      <c r="B9287" s="116">
        <v>38778</v>
      </c>
      <c r="C9287" s="116" t="s">
        <v>20816</v>
      </c>
      <c r="D9287" s="116" t="s">
        <v>16119</v>
      </c>
      <c r="E9287" s="130">
        <v>7.72</v>
      </c>
    </row>
    <row r="9288" spans="2:5" ht="50.1" customHeight="1">
      <c r="B9288" s="116">
        <v>38779</v>
      </c>
      <c r="C9288" s="116" t="s">
        <v>20817</v>
      </c>
      <c r="D9288" s="116" t="s">
        <v>16119</v>
      </c>
      <c r="E9288" s="130">
        <v>8.18</v>
      </c>
    </row>
    <row r="9289" spans="2:5" ht="50.1" customHeight="1">
      <c r="B9289" s="116">
        <v>39388</v>
      </c>
      <c r="C9289" s="116" t="s">
        <v>20818</v>
      </c>
      <c r="D9289" s="116" t="s">
        <v>16119</v>
      </c>
      <c r="E9289" s="130">
        <v>39.85</v>
      </c>
    </row>
    <row r="9290" spans="2:5" ht="50.1" customHeight="1">
      <c r="B9290" s="116">
        <v>39387</v>
      </c>
      <c r="C9290" s="116" t="s">
        <v>20819</v>
      </c>
      <c r="D9290" s="116" t="s">
        <v>16119</v>
      </c>
      <c r="E9290" s="130">
        <v>67.209999999999994</v>
      </c>
    </row>
    <row r="9291" spans="2:5" ht="50.1" customHeight="1">
      <c r="B9291" s="116">
        <v>39386</v>
      </c>
      <c r="C9291" s="116" t="s">
        <v>20820</v>
      </c>
      <c r="D9291" s="116" t="s">
        <v>16119</v>
      </c>
      <c r="E9291" s="130">
        <v>44.46</v>
      </c>
    </row>
    <row r="9292" spans="2:5" ht="50.1" customHeight="1">
      <c r="B9292" s="116">
        <v>38194</v>
      </c>
      <c r="C9292" s="116" t="s">
        <v>20821</v>
      </c>
      <c r="D9292" s="116" t="s">
        <v>16119</v>
      </c>
      <c r="E9292" s="130">
        <v>37.9</v>
      </c>
    </row>
    <row r="9293" spans="2:5" ht="50.1" customHeight="1">
      <c r="B9293" s="116">
        <v>38193</v>
      </c>
      <c r="C9293" s="116" t="s">
        <v>20822</v>
      </c>
      <c r="D9293" s="116" t="s">
        <v>16119</v>
      </c>
      <c r="E9293" s="130">
        <v>28.03</v>
      </c>
    </row>
    <row r="9294" spans="2:5" ht="50.1" customHeight="1">
      <c r="B9294" s="116">
        <v>12216</v>
      </c>
      <c r="C9294" s="116" t="s">
        <v>20823</v>
      </c>
      <c r="D9294" s="116" t="s">
        <v>16119</v>
      </c>
      <c r="E9294" s="130">
        <v>45.11</v>
      </c>
    </row>
    <row r="9295" spans="2:5" ht="50.1" customHeight="1">
      <c r="B9295" s="116">
        <v>3757</v>
      </c>
      <c r="C9295" s="116" t="s">
        <v>20824</v>
      </c>
      <c r="D9295" s="116" t="s">
        <v>16119</v>
      </c>
      <c r="E9295" s="130">
        <v>52.16</v>
      </c>
    </row>
    <row r="9296" spans="2:5" ht="50.1" customHeight="1">
      <c r="B9296" s="116">
        <v>3758</v>
      </c>
      <c r="C9296" s="116" t="s">
        <v>20825</v>
      </c>
      <c r="D9296" s="116" t="s">
        <v>16119</v>
      </c>
      <c r="E9296" s="130">
        <v>60.82</v>
      </c>
    </row>
    <row r="9297" spans="2:5" ht="50.1" customHeight="1">
      <c r="B9297" s="116">
        <v>12214</v>
      </c>
      <c r="C9297" s="116" t="s">
        <v>20826</v>
      </c>
      <c r="D9297" s="116" t="s">
        <v>16119</v>
      </c>
      <c r="E9297" s="130">
        <v>20.82</v>
      </c>
    </row>
    <row r="9298" spans="2:5" ht="50.1" customHeight="1">
      <c r="B9298" s="116">
        <v>3749</v>
      </c>
      <c r="C9298" s="116" t="s">
        <v>20827</v>
      </c>
      <c r="D9298" s="116" t="s">
        <v>16119</v>
      </c>
      <c r="E9298" s="130">
        <v>37.119999999999997</v>
      </c>
    </row>
    <row r="9299" spans="2:5" ht="50.1" customHeight="1">
      <c r="B9299" s="116">
        <v>3751</v>
      </c>
      <c r="C9299" s="116" t="s">
        <v>20828</v>
      </c>
      <c r="D9299" s="116" t="s">
        <v>16119</v>
      </c>
      <c r="E9299" s="130">
        <v>50.66</v>
      </c>
    </row>
    <row r="9300" spans="2:5" ht="50.1" customHeight="1">
      <c r="B9300" s="116">
        <v>39376</v>
      </c>
      <c r="C9300" s="116" t="s">
        <v>20829</v>
      </c>
      <c r="D9300" s="116" t="s">
        <v>16119</v>
      </c>
      <c r="E9300" s="130">
        <v>42.7</v>
      </c>
    </row>
    <row r="9301" spans="2:5" ht="50.1" customHeight="1">
      <c r="B9301" s="116">
        <v>3752</v>
      </c>
      <c r="C9301" s="116" t="s">
        <v>20830</v>
      </c>
      <c r="D9301" s="116" t="s">
        <v>16119</v>
      </c>
      <c r="E9301" s="130">
        <v>83.57</v>
      </c>
    </row>
    <row r="9302" spans="2:5" ht="50.1" customHeight="1">
      <c r="B9302" s="116">
        <v>746</v>
      </c>
      <c r="C9302" s="116" t="s">
        <v>20831</v>
      </c>
      <c r="D9302" s="116" t="s">
        <v>16119</v>
      </c>
      <c r="E9302" s="130">
        <v>1807</v>
      </c>
    </row>
    <row r="9303" spans="2:5" ht="50.1" customHeight="1">
      <c r="B9303" s="116">
        <v>36521</v>
      </c>
      <c r="C9303" s="116" t="s">
        <v>20832</v>
      </c>
      <c r="D9303" s="116" t="s">
        <v>16119</v>
      </c>
      <c r="E9303" s="130">
        <v>117.25</v>
      </c>
    </row>
    <row r="9304" spans="2:5" ht="50.1" customHeight="1">
      <c r="B9304" s="116">
        <v>36794</v>
      </c>
      <c r="C9304" s="116" t="s">
        <v>20833</v>
      </c>
      <c r="D9304" s="116" t="s">
        <v>16119</v>
      </c>
      <c r="E9304" s="130">
        <v>119.52</v>
      </c>
    </row>
    <row r="9305" spans="2:5" ht="50.1" customHeight="1">
      <c r="B9305" s="116">
        <v>10426</v>
      </c>
      <c r="C9305" s="116" t="s">
        <v>20834</v>
      </c>
      <c r="D9305" s="116" t="s">
        <v>16119</v>
      </c>
      <c r="E9305" s="130">
        <v>172.15</v>
      </c>
    </row>
    <row r="9306" spans="2:5" ht="50.1" customHeight="1">
      <c r="B9306" s="116">
        <v>10425</v>
      </c>
      <c r="C9306" s="116" t="s">
        <v>20835</v>
      </c>
      <c r="D9306" s="116" t="s">
        <v>16119</v>
      </c>
      <c r="E9306" s="130">
        <v>75.91</v>
      </c>
    </row>
    <row r="9307" spans="2:5" ht="50.1" customHeight="1">
      <c r="B9307" s="116">
        <v>10431</v>
      </c>
      <c r="C9307" s="116" t="s">
        <v>20836</v>
      </c>
      <c r="D9307" s="116" t="s">
        <v>16119</v>
      </c>
      <c r="E9307" s="130">
        <v>188.86</v>
      </c>
    </row>
    <row r="9308" spans="2:5" ht="50.1" customHeight="1">
      <c r="B9308" s="116">
        <v>10429</v>
      </c>
      <c r="C9308" s="116" t="s">
        <v>20837</v>
      </c>
      <c r="D9308" s="116" t="s">
        <v>16119</v>
      </c>
      <c r="E9308" s="130">
        <v>90.54</v>
      </c>
    </row>
    <row r="9309" spans="2:5" ht="50.1" customHeight="1">
      <c r="B9309" s="116">
        <v>20269</v>
      </c>
      <c r="C9309" s="116" t="s">
        <v>20838</v>
      </c>
      <c r="D9309" s="116" t="s">
        <v>16119</v>
      </c>
      <c r="E9309" s="130">
        <v>74.62</v>
      </c>
    </row>
    <row r="9310" spans="2:5" ht="50.1" customHeight="1">
      <c r="B9310" s="116">
        <v>20270</v>
      </c>
      <c r="C9310" s="116" t="s">
        <v>20839</v>
      </c>
      <c r="D9310" s="116" t="s">
        <v>16119</v>
      </c>
      <c r="E9310" s="130">
        <v>81.260000000000005</v>
      </c>
    </row>
    <row r="9311" spans="2:5" ht="50.1" customHeight="1">
      <c r="B9311" s="116">
        <v>11696</v>
      </c>
      <c r="C9311" s="116" t="s">
        <v>20840</v>
      </c>
      <c r="D9311" s="116" t="s">
        <v>16119</v>
      </c>
      <c r="E9311" s="130">
        <v>118.71</v>
      </c>
    </row>
    <row r="9312" spans="2:5" ht="50.1" customHeight="1">
      <c r="B9312" s="116">
        <v>10427</v>
      </c>
      <c r="C9312" s="116" t="s">
        <v>20841</v>
      </c>
      <c r="D9312" s="116" t="s">
        <v>16119</v>
      </c>
      <c r="E9312" s="130">
        <v>212.85</v>
      </c>
    </row>
    <row r="9313" spans="2:5" ht="50.1" customHeight="1">
      <c r="B9313" s="116">
        <v>10428</v>
      </c>
      <c r="C9313" s="116" t="s">
        <v>20842</v>
      </c>
      <c r="D9313" s="116" t="s">
        <v>16119</v>
      </c>
      <c r="E9313" s="130">
        <v>216.03</v>
      </c>
    </row>
    <row r="9314" spans="2:5" ht="50.1" customHeight="1">
      <c r="B9314" s="116">
        <v>2354</v>
      </c>
      <c r="C9314" s="116" t="s">
        <v>20843</v>
      </c>
      <c r="D9314" s="116" t="s">
        <v>16118</v>
      </c>
      <c r="E9314" s="130">
        <v>13.4</v>
      </c>
    </row>
    <row r="9315" spans="2:5" ht="50.1" customHeight="1">
      <c r="B9315" s="116">
        <v>40932</v>
      </c>
      <c r="C9315" s="116" t="s">
        <v>20844</v>
      </c>
      <c r="D9315" s="116" t="s">
        <v>16124</v>
      </c>
      <c r="E9315" s="130">
        <v>2373.35</v>
      </c>
    </row>
    <row r="9316" spans="2:5" ht="50.1" customHeight="1">
      <c r="B9316" s="116">
        <v>10853</v>
      </c>
      <c r="C9316" s="116" t="s">
        <v>20845</v>
      </c>
      <c r="D9316" s="116" t="s">
        <v>16119</v>
      </c>
      <c r="E9316" s="130">
        <v>65.13</v>
      </c>
    </row>
    <row r="9317" spans="2:5" ht="50.1" customHeight="1">
      <c r="B9317" s="116">
        <v>5093</v>
      </c>
      <c r="C9317" s="116" t="s">
        <v>20846</v>
      </c>
      <c r="D9317" s="116" t="s">
        <v>6216</v>
      </c>
      <c r="E9317" s="130">
        <v>12.56</v>
      </c>
    </row>
    <row r="9318" spans="2:5" ht="50.1" customHeight="1">
      <c r="B9318" s="116">
        <v>37768</v>
      </c>
      <c r="C9318" s="116" t="s">
        <v>20847</v>
      </c>
      <c r="D9318" s="116" t="s">
        <v>16119</v>
      </c>
      <c r="E9318" s="130">
        <v>98500</v>
      </c>
    </row>
    <row r="9319" spans="2:5" ht="50.1" customHeight="1">
      <c r="B9319" s="116">
        <v>37773</v>
      </c>
      <c r="C9319" s="116" t="s">
        <v>20848</v>
      </c>
      <c r="D9319" s="116" t="s">
        <v>16119</v>
      </c>
      <c r="E9319" s="130">
        <v>83643.100000000006</v>
      </c>
    </row>
    <row r="9320" spans="2:5" ht="50.1" customHeight="1">
      <c r="B9320" s="116">
        <v>37769</v>
      </c>
      <c r="C9320" s="116" t="s">
        <v>20849</v>
      </c>
      <c r="D9320" s="116" t="s">
        <v>16119</v>
      </c>
      <c r="E9320" s="130">
        <v>140029.09</v>
      </c>
    </row>
    <row r="9321" spans="2:5" ht="50.1" customHeight="1">
      <c r="B9321" s="116">
        <v>37770</v>
      </c>
      <c r="C9321" s="116" t="s">
        <v>20850</v>
      </c>
      <c r="D9321" s="116" t="s">
        <v>16119</v>
      </c>
      <c r="E9321" s="130">
        <v>237651.71</v>
      </c>
    </row>
    <row r="9322" spans="2:5" ht="50.1" customHeight="1">
      <c r="B9322" s="116">
        <v>38382</v>
      </c>
      <c r="C9322" s="116" t="s">
        <v>20851</v>
      </c>
      <c r="D9322" s="116" t="s">
        <v>16119</v>
      </c>
      <c r="E9322" s="130">
        <v>8.75</v>
      </c>
    </row>
    <row r="9323" spans="2:5" ht="50.1" customHeight="1">
      <c r="B9323" s="116">
        <v>6091</v>
      </c>
      <c r="C9323" s="116" t="s">
        <v>20852</v>
      </c>
      <c r="D9323" s="116" t="s">
        <v>6214</v>
      </c>
      <c r="E9323" s="130">
        <v>20.09</v>
      </c>
    </row>
    <row r="9324" spans="2:5" ht="50.1" customHeight="1">
      <c r="B9324" s="116">
        <v>38383</v>
      </c>
      <c r="C9324" s="116" t="s">
        <v>20853</v>
      </c>
      <c r="D9324" s="116" t="s">
        <v>16119</v>
      </c>
      <c r="E9324" s="130">
        <v>1.64</v>
      </c>
    </row>
    <row r="9325" spans="2:5" ht="50.1" customHeight="1">
      <c r="B9325" s="116">
        <v>3768</v>
      </c>
      <c r="C9325" s="116" t="s">
        <v>20854</v>
      </c>
      <c r="D9325" s="116" t="s">
        <v>16119</v>
      </c>
      <c r="E9325" s="130">
        <v>2.74</v>
      </c>
    </row>
    <row r="9326" spans="2:5" ht="50.1" customHeight="1">
      <c r="B9326" s="116">
        <v>3767</v>
      </c>
      <c r="C9326" s="116" t="s">
        <v>20855</v>
      </c>
      <c r="D9326" s="116" t="s">
        <v>16119</v>
      </c>
      <c r="E9326" s="130">
        <v>0.65</v>
      </c>
    </row>
    <row r="9327" spans="2:5" ht="50.1" customHeight="1">
      <c r="B9327" s="116">
        <v>13192</v>
      </c>
      <c r="C9327" s="116" t="s">
        <v>20856</v>
      </c>
      <c r="D9327" s="116" t="s">
        <v>16119</v>
      </c>
      <c r="E9327" s="130">
        <v>3522.14</v>
      </c>
    </row>
    <row r="9328" spans="2:5" ht="50.1" customHeight="1">
      <c r="B9328" s="116">
        <v>38413</v>
      </c>
      <c r="C9328" s="116" t="s">
        <v>20857</v>
      </c>
      <c r="D9328" s="116" t="s">
        <v>16119</v>
      </c>
      <c r="E9328" s="130">
        <v>582.51</v>
      </c>
    </row>
    <row r="9329" spans="2:5" ht="50.1" customHeight="1">
      <c r="B9329" s="116">
        <v>42440</v>
      </c>
      <c r="C9329" s="116" t="s">
        <v>20858</v>
      </c>
      <c r="D9329" s="116" t="s">
        <v>16119</v>
      </c>
      <c r="E9329" s="130">
        <v>702.04</v>
      </c>
    </row>
    <row r="9330" spans="2:5" ht="50.1" customHeight="1">
      <c r="B9330" s="116">
        <v>20193</v>
      </c>
      <c r="C9330" s="116" t="s">
        <v>20859</v>
      </c>
      <c r="D9330" s="116" t="s">
        <v>16133</v>
      </c>
      <c r="E9330" s="130">
        <v>3.99</v>
      </c>
    </row>
    <row r="9331" spans="2:5" ht="50.1" customHeight="1">
      <c r="B9331" s="116">
        <v>10527</v>
      </c>
      <c r="C9331" s="116" t="s">
        <v>20860</v>
      </c>
      <c r="D9331" s="116" t="s">
        <v>16134</v>
      </c>
      <c r="E9331" s="130">
        <v>12</v>
      </c>
    </row>
    <row r="9332" spans="2:5" ht="50.1" customHeight="1">
      <c r="B9332" s="116">
        <v>41805</v>
      </c>
      <c r="C9332" s="116" t="s">
        <v>20861</v>
      </c>
      <c r="D9332" s="116" t="s">
        <v>16124</v>
      </c>
      <c r="E9332" s="130">
        <v>325</v>
      </c>
    </row>
    <row r="9333" spans="2:5" ht="50.1" customHeight="1">
      <c r="B9333" s="116">
        <v>40271</v>
      </c>
      <c r="C9333" s="116" t="s">
        <v>20862</v>
      </c>
      <c r="D9333" s="116" t="s">
        <v>16124</v>
      </c>
      <c r="E9333" s="130">
        <v>7.8</v>
      </c>
    </row>
    <row r="9334" spans="2:5" ht="50.1" customHeight="1">
      <c r="B9334" s="116">
        <v>40287</v>
      </c>
      <c r="C9334" s="116" t="s">
        <v>20863</v>
      </c>
      <c r="D9334" s="116" t="s">
        <v>16124</v>
      </c>
      <c r="E9334" s="130">
        <v>3</v>
      </c>
    </row>
    <row r="9335" spans="2:5" ht="50.1" customHeight="1">
      <c r="B9335" s="116">
        <v>40295</v>
      </c>
      <c r="C9335" s="116" t="s">
        <v>20864</v>
      </c>
      <c r="D9335" s="116" t="s">
        <v>16118</v>
      </c>
      <c r="E9335" s="130">
        <v>1.97</v>
      </c>
    </row>
    <row r="9336" spans="2:5" ht="50.1" customHeight="1">
      <c r="B9336" s="116">
        <v>745</v>
      </c>
      <c r="C9336" s="116" t="s">
        <v>20865</v>
      </c>
      <c r="D9336" s="116" t="s">
        <v>16118</v>
      </c>
      <c r="E9336" s="130">
        <v>2.09</v>
      </c>
    </row>
    <row r="9337" spans="2:5" ht="50.1" customHeight="1">
      <c r="B9337" s="116">
        <v>4084</v>
      </c>
      <c r="C9337" s="116" t="s">
        <v>20866</v>
      </c>
      <c r="D9337" s="116" t="s">
        <v>16118</v>
      </c>
      <c r="E9337" s="130">
        <v>1.1299999999999999</v>
      </c>
    </row>
    <row r="9338" spans="2:5" ht="50.1" customHeight="1">
      <c r="B9338" s="116">
        <v>743</v>
      </c>
      <c r="C9338" s="116" t="s">
        <v>20867</v>
      </c>
      <c r="D9338" s="116" t="s">
        <v>16118</v>
      </c>
      <c r="E9338" s="130">
        <v>1.1299999999999999</v>
      </c>
    </row>
    <row r="9339" spans="2:5" ht="50.1" customHeight="1">
      <c r="B9339" s="116">
        <v>40293</v>
      </c>
      <c r="C9339" s="116" t="s">
        <v>20868</v>
      </c>
      <c r="D9339" s="116" t="s">
        <v>16118</v>
      </c>
      <c r="E9339" s="130">
        <v>1.35</v>
      </c>
    </row>
    <row r="9340" spans="2:5" ht="50.1" customHeight="1">
      <c r="B9340" s="116">
        <v>40294</v>
      </c>
      <c r="C9340" s="116" t="s">
        <v>20869</v>
      </c>
      <c r="D9340" s="116" t="s">
        <v>16118</v>
      </c>
      <c r="E9340" s="130">
        <v>1.1299999999999999</v>
      </c>
    </row>
    <row r="9341" spans="2:5" ht="50.1" customHeight="1">
      <c r="B9341" s="116">
        <v>4085</v>
      </c>
      <c r="C9341" s="116" t="s">
        <v>20870</v>
      </c>
      <c r="D9341" s="116" t="s">
        <v>16118</v>
      </c>
      <c r="E9341" s="130">
        <v>1.58</v>
      </c>
    </row>
    <row r="9342" spans="2:5" ht="50.1" customHeight="1">
      <c r="B9342" s="116">
        <v>10775</v>
      </c>
      <c r="C9342" s="116" t="s">
        <v>20871</v>
      </c>
      <c r="D9342" s="116" t="s">
        <v>16124</v>
      </c>
      <c r="E9342" s="130">
        <v>515</v>
      </c>
    </row>
    <row r="9343" spans="2:5" ht="50.1" customHeight="1">
      <c r="B9343" s="116">
        <v>10776</v>
      </c>
      <c r="C9343" s="116" t="s">
        <v>20872</v>
      </c>
      <c r="D9343" s="116" t="s">
        <v>16124</v>
      </c>
      <c r="E9343" s="130">
        <v>402.34</v>
      </c>
    </row>
    <row r="9344" spans="2:5" ht="50.1" customHeight="1">
      <c r="B9344" s="116">
        <v>10779</v>
      </c>
      <c r="C9344" s="116" t="s">
        <v>20873</v>
      </c>
      <c r="D9344" s="116" t="s">
        <v>16124</v>
      </c>
      <c r="E9344" s="130">
        <v>643.75</v>
      </c>
    </row>
    <row r="9345" spans="2:5" ht="50.1" customHeight="1">
      <c r="B9345" s="116">
        <v>10777</v>
      </c>
      <c r="C9345" s="116" t="s">
        <v>20874</v>
      </c>
      <c r="D9345" s="116" t="s">
        <v>16124</v>
      </c>
      <c r="E9345" s="130">
        <v>584.73</v>
      </c>
    </row>
    <row r="9346" spans="2:5" ht="50.1" customHeight="1">
      <c r="B9346" s="116">
        <v>10778</v>
      </c>
      <c r="C9346" s="116" t="s">
        <v>20875</v>
      </c>
      <c r="D9346" s="116" t="s">
        <v>16124</v>
      </c>
      <c r="E9346" s="130">
        <v>643.75</v>
      </c>
    </row>
    <row r="9347" spans="2:5" ht="50.1" customHeight="1">
      <c r="B9347" s="116">
        <v>40339</v>
      </c>
      <c r="C9347" s="116" t="s">
        <v>20876</v>
      </c>
      <c r="D9347" s="116" t="s">
        <v>16124</v>
      </c>
      <c r="E9347" s="130">
        <v>3</v>
      </c>
    </row>
    <row r="9348" spans="2:5" ht="50.1" customHeight="1">
      <c r="B9348" s="116">
        <v>3355</v>
      </c>
      <c r="C9348" s="116" t="s">
        <v>20877</v>
      </c>
      <c r="D9348" s="116" t="s">
        <v>16118</v>
      </c>
      <c r="E9348" s="130">
        <v>20.25</v>
      </c>
    </row>
    <row r="9349" spans="2:5" ht="50.1" customHeight="1">
      <c r="B9349" s="116">
        <v>39814</v>
      </c>
      <c r="C9349" s="116" t="s">
        <v>20878</v>
      </c>
      <c r="D9349" s="116" t="s">
        <v>16118</v>
      </c>
      <c r="E9349" s="130">
        <v>37.96</v>
      </c>
    </row>
    <row r="9350" spans="2:5" ht="50.1" customHeight="1">
      <c r="B9350" s="116">
        <v>10749</v>
      </c>
      <c r="C9350" s="116" t="s">
        <v>20879</v>
      </c>
      <c r="D9350" s="116" t="s">
        <v>16124</v>
      </c>
      <c r="E9350" s="130">
        <v>5.49</v>
      </c>
    </row>
    <row r="9351" spans="2:5" ht="50.1" customHeight="1">
      <c r="B9351" s="116">
        <v>40290</v>
      </c>
      <c r="C9351" s="116" t="s">
        <v>20880</v>
      </c>
      <c r="D9351" s="116" t="s">
        <v>16124</v>
      </c>
      <c r="E9351" s="130">
        <v>7.92</v>
      </c>
    </row>
    <row r="9352" spans="2:5" ht="50.1" customHeight="1">
      <c r="B9352" s="116">
        <v>7252</v>
      </c>
      <c r="C9352" s="116" t="s">
        <v>20881</v>
      </c>
      <c r="D9352" s="116" t="s">
        <v>16118</v>
      </c>
      <c r="E9352" s="130">
        <v>1.58</v>
      </c>
    </row>
    <row r="9353" spans="2:5" ht="50.1" customHeight="1">
      <c r="B9353" s="116">
        <v>4778</v>
      </c>
      <c r="C9353" s="116" t="s">
        <v>20882</v>
      </c>
      <c r="D9353" s="116" t="s">
        <v>16118</v>
      </c>
      <c r="E9353" s="130">
        <v>3.15</v>
      </c>
    </row>
    <row r="9354" spans="2:5" ht="50.1" customHeight="1">
      <c r="B9354" s="116">
        <v>4780</v>
      </c>
      <c r="C9354" s="116" t="s">
        <v>20883</v>
      </c>
      <c r="D9354" s="116" t="s">
        <v>16118</v>
      </c>
      <c r="E9354" s="130">
        <v>3.41</v>
      </c>
    </row>
    <row r="9355" spans="2:5" ht="50.1" customHeight="1">
      <c r="B9355" s="116">
        <v>10809</v>
      </c>
      <c r="C9355" s="116" t="s">
        <v>20884</v>
      </c>
      <c r="D9355" s="116" t="s">
        <v>16118</v>
      </c>
      <c r="E9355" s="130">
        <v>0.59</v>
      </c>
    </row>
    <row r="9356" spans="2:5" ht="50.1" customHeight="1">
      <c r="B9356" s="116">
        <v>10811</v>
      </c>
      <c r="C9356" s="116" t="s">
        <v>20885</v>
      </c>
      <c r="D9356" s="116" t="s">
        <v>16118</v>
      </c>
      <c r="E9356" s="130">
        <v>0.51</v>
      </c>
    </row>
    <row r="9357" spans="2:5" ht="50.1" customHeight="1">
      <c r="B9357" s="116">
        <v>7247</v>
      </c>
      <c r="C9357" s="116" t="s">
        <v>20886</v>
      </c>
      <c r="D9357" s="116" t="s">
        <v>16118</v>
      </c>
      <c r="E9357" s="130">
        <v>1.58</v>
      </c>
    </row>
    <row r="9358" spans="2:5" ht="50.1" customHeight="1">
      <c r="B9358" s="116">
        <v>40291</v>
      </c>
      <c r="C9358" s="116" t="s">
        <v>20887</v>
      </c>
      <c r="D9358" s="116" t="s">
        <v>16124</v>
      </c>
      <c r="E9358" s="130">
        <v>418.61</v>
      </c>
    </row>
    <row r="9359" spans="2:5" ht="50.1" customHeight="1">
      <c r="B9359" s="116">
        <v>40275</v>
      </c>
      <c r="C9359" s="116" t="s">
        <v>20888</v>
      </c>
      <c r="D9359" s="116" t="s">
        <v>16124</v>
      </c>
      <c r="E9359" s="130">
        <v>12</v>
      </c>
    </row>
    <row r="9360" spans="2:5" ht="50.1" customHeight="1">
      <c r="B9360" s="116">
        <v>3777</v>
      </c>
      <c r="C9360" s="116" t="s">
        <v>20889</v>
      </c>
      <c r="D9360" s="116" t="s">
        <v>16117</v>
      </c>
      <c r="E9360" s="130">
        <v>0.98</v>
      </c>
    </row>
    <row r="9361" spans="2:5" ht="50.1" customHeight="1">
      <c r="B9361" s="116">
        <v>43067</v>
      </c>
      <c r="C9361" s="116" t="s">
        <v>20890</v>
      </c>
      <c r="D9361" s="116" t="s">
        <v>16117</v>
      </c>
      <c r="E9361" s="130">
        <v>1.01</v>
      </c>
    </row>
    <row r="9362" spans="2:5" ht="50.1" customHeight="1">
      <c r="B9362" s="116">
        <v>3779</v>
      </c>
      <c r="C9362" s="116" t="s">
        <v>20891</v>
      </c>
      <c r="D9362" s="116" t="s">
        <v>16120</v>
      </c>
      <c r="E9362" s="130">
        <v>8.16</v>
      </c>
    </row>
    <row r="9363" spans="2:5" ht="50.1" customHeight="1">
      <c r="B9363" s="116">
        <v>3798</v>
      </c>
      <c r="C9363" s="116" t="s">
        <v>20892</v>
      </c>
      <c r="D9363" s="116" t="s">
        <v>16119</v>
      </c>
      <c r="E9363" s="130">
        <v>40.659999999999997</v>
      </c>
    </row>
    <row r="9364" spans="2:5" ht="50.1" customHeight="1">
      <c r="B9364" s="116">
        <v>38769</v>
      </c>
      <c r="C9364" s="116" t="s">
        <v>20893</v>
      </c>
      <c r="D9364" s="116" t="s">
        <v>16119</v>
      </c>
      <c r="E9364" s="130">
        <v>31.75</v>
      </c>
    </row>
    <row r="9365" spans="2:5" ht="50.1" customHeight="1">
      <c r="B9365" s="116">
        <v>39510</v>
      </c>
      <c r="C9365" s="116" t="s">
        <v>20894</v>
      </c>
      <c r="D9365" s="116" t="s">
        <v>16119</v>
      </c>
      <c r="E9365" s="130">
        <v>128.53</v>
      </c>
    </row>
    <row r="9366" spans="2:5" ht="50.1" customHeight="1">
      <c r="B9366" s="116">
        <v>38776</v>
      </c>
      <c r="C9366" s="116" t="s">
        <v>20895</v>
      </c>
      <c r="D9366" s="116" t="s">
        <v>16119</v>
      </c>
      <c r="E9366" s="130">
        <v>136.4</v>
      </c>
    </row>
    <row r="9367" spans="2:5" ht="50.1" customHeight="1">
      <c r="B9367" s="116">
        <v>38774</v>
      </c>
      <c r="C9367" s="116" t="s">
        <v>20896</v>
      </c>
      <c r="D9367" s="116" t="s">
        <v>16119</v>
      </c>
      <c r="E9367" s="130">
        <v>32.19</v>
      </c>
    </row>
    <row r="9368" spans="2:5" ht="50.1" customHeight="1">
      <c r="B9368" s="116">
        <v>42977</v>
      </c>
      <c r="C9368" s="116" t="s">
        <v>20897</v>
      </c>
      <c r="D9368" s="116" t="s">
        <v>16119</v>
      </c>
      <c r="E9368" s="130">
        <v>1226.9000000000001</v>
      </c>
    </row>
    <row r="9369" spans="2:5" ht="50.1" customHeight="1">
      <c r="B9369" s="116">
        <v>38889</v>
      </c>
      <c r="C9369" s="116" t="s">
        <v>20898</v>
      </c>
      <c r="D9369" s="116" t="s">
        <v>16119</v>
      </c>
      <c r="E9369" s="130">
        <v>24.34</v>
      </c>
    </row>
    <row r="9370" spans="2:5" ht="50.1" customHeight="1">
      <c r="B9370" s="116">
        <v>38784</v>
      </c>
      <c r="C9370" s="116" t="s">
        <v>20899</v>
      </c>
      <c r="D9370" s="116" t="s">
        <v>16119</v>
      </c>
      <c r="E9370" s="130">
        <v>32.56</v>
      </c>
    </row>
    <row r="9371" spans="2:5" ht="50.1" customHeight="1">
      <c r="B9371" s="116">
        <v>3788</v>
      </c>
      <c r="C9371" s="116" t="s">
        <v>20900</v>
      </c>
      <c r="D9371" s="116" t="s">
        <v>16119</v>
      </c>
      <c r="E9371" s="130">
        <v>33.93</v>
      </c>
    </row>
    <row r="9372" spans="2:5" ht="50.1" customHeight="1">
      <c r="B9372" s="116">
        <v>12230</v>
      </c>
      <c r="C9372" s="116" t="s">
        <v>20901</v>
      </c>
      <c r="D9372" s="116" t="s">
        <v>16119</v>
      </c>
      <c r="E9372" s="130">
        <v>8.73</v>
      </c>
    </row>
    <row r="9373" spans="2:5" ht="50.1" customHeight="1">
      <c r="B9373" s="116">
        <v>3780</v>
      </c>
      <c r="C9373" s="116" t="s">
        <v>20902</v>
      </c>
      <c r="D9373" s="116" t="s">
        <v>16119</v>
      </c>
      <c r="E9373" s="130">
        <v>50.07</v>
      </c>
    </row>
    <row r="9374" spans="2:5" ht="50.1" customHeight="1">
      <c r="B9374" s="116">
        <v>12231</v>
      </c>
      <c r="C9374" s="116" t="s">
        <v>20903</v>
      </c>
      <c r="D9374" s="116" t="s">
        <v>16119</v>
      </c>
      <c r="E9374" s="130">
        <v>14.51</v>
      </c>
    </row>
    <row r="9375" spans="2:5" ht="50.1" customHeight="1">
      <c r="B9375" s="116">
        <v>3811</v>
      </c>
      <c r="C9375" s="116" t="s">
        <v>20904</v>
      </c>
      <c r="D9375" s="116" t="s">
        <v>16119</v>
      </c>
      <c r="E9375" s="130">
        <v>47.03</v>
      </c>
    </row>
    <row r="9376" spans="2:5" ht="50.1" customHeight="1">
      <c r="B9376" s="116">
        <v>12232</v>
      </c>
      <c r="C9376" s="116" t="s">
        <v>20905</v>
      </c>
      <c r="D9376" s="116" t="s">
        <v>16119</v>
      </c>
      <c r="E9376" s="130">
        <v>15.2</v>
      </c>
    </row>
    <row r="9377" spans="2:5" ht="50.1" customHeight="1">
      <c r="B9377" s="116">
        <v>3799</v>
      </c>
      <c r="C9377" s="116" t="s">
        <v>20906</v>
      </c>
      <c r="D9377" s="116" t="s">
        <v>16119</v>
      </c>
      <c r="E9377" s="130">
        <v>66.510000000000005</v>
      </c>
    </row>
    <row r="9378" spans="2:5" ht="50.1" customHeight="1">
      <c r="B9378" s="116">
        <v>12239</v>
      </c>
      <c r="C9378" s="116" t="s">
        <v>20907</v>
      </c>
      <c r="D9378" s="116" t="s">
        <v>16119</v>
      </c>
      <c r="E9378" s="130">
        <v>19.91</v>
      </c>
    </row>
    <row r="9379" spans="2:5" ht="50.1" customHeight="1">
      <c r="B9379" s="116">
        <v>38773</v>
      </c>
      <c r="C9379" s="116" t="s">
        <v>20908</v>
      </c>
      <c r="D9379" s="116" t="s">
        <v>16119</v>
      </c>
      <c r="E9379" s="130">
        <v>3.19</v>
      </c>
    </row>
    <row r="9380" spans="2:5" ht="50.1" customHeight="1">
      <c r="B9380" s="116">
        <v>12271</v>
      </c>
      <c r="C9380" s="116" t="s">
        <v>20909</v>
      </c>
      <c r="D9380" s="116" t="s">
        <v>16119</v>
      </c>
      <c r="E9380" s="130">
        <v>178.09</v>
      </c>
    </row>
    <row r="9381" spans="2:5" ht="50.1" customHeight="1">
      <c r="B9381" s="116">
        <v>38785</v>
      </c>
      <c r="C9381" s="116" t="s">
        <v>20910</v>
      </c>
      <c r="D9381" s="116" t="s">
        <v>16119</v>
      </c>
      <c r="E9381" s="130">
        <v>84.31</v>
      </c>
    </row>
    <row r="9382" spans="2:5" ht="50.1" customHeight="1">
      <c r="B9382" s="116">
        <v>38786</v>
      </c>
      <c r="C9382" s="116" t="s">
        <v>20911</v>
      </c>
      <c r="D9382" s="116" t="s">
        <v>16119</v>
      </c>
      <c r="E9382" s="130">
        <v>103.85</v>
      </c>
    </row>
    <row r="9383" spans="2:5" ht="50.1" customHeight="1">
      <c r="B9383" s="116">
        <v>39385</v>
      </c>
      <c r="C9383" s="116" t="s">
        <v>20912</v>
      </c>
      <c r="D9383" s="116" t="s">
        <v>16119</v>
      </c>
      <c r="E9383" s="130">
        <v>78.56</v>
      </c>
    </row>
    <row r="9384" spans="2:5" ht="50.1" customHeight="1">
      <c r="B9384" s="116">
        <v>39389</v>
      </c>
      <c r="C9384" s="116" t="s">
        <v>20913</v>
      </c>
      <c r="D9384" s="116" t="s">
        <v>16119</v>
      </c>
      <c r="E9384" s="130">
        <v>65.16</v>
      </c>
    </row>
    <row r="9385" spans="2:5" ht="50.1" customHeight="1">
      <c r="B9385" s="116">
        <v>39390</v>
      </c>
      <c r="C9385" s="116" t="s">
        <v>20914</v>
      </c>
      <c r="D9385" s="116" t="s">
        <v>16119</v>
      </c>
      <c r="E9385" s="130">
        <v>126.21</v>
      </c>
    </row>
    <row r="9386" spans="2:5" ht="50.1" customHeight="1">
      <c r="B9386" s="116">
        <v>39391</v>
      </c>
      <c r="C9386" s="116" t="s">
        <v>20915</v>
      </c>
      <c r="D9386" s="116" t="s">
        <v>16119</v>
      </c>
      <c r="E9386" s="130">
        <v>233.57</v>
      </c>
    </row>
    <row r="9387" spans="2:5" ht="50.1" customHeight="1">
      <c r="B9387" s="116">
        <v>3803</v>
      </c>
      <c r="C9387" s="116" t="s">
        <v>20916</v>
      </c>
      <c r="D9387" s="116" t="s">
        <v>16119</v>
      </c>
      <c r="E9387" s="130">
        <v>30.11</v>
      </c>
    </row>
    <row r="9388" spans="2:5" ht="50.1" customHeight="1">
      <c r="B9388" s="116">
        <v>38770</v>
      </c>
      <c r="C9388" s="116" t="s">
        <v>20917</v>
      </c>
      <c r="D9388" s="116" t="s">
        <v>16119</v>
      </c>
      <c r="E9388" s="130">
        <v>34.869999999999997</v>
      </c>
    </row>
    <row r="9389" spans="2:5" ht="50.1" customHeight="1">
      <c r="B9389" s="116">
        <v>12267</v>
      </c>
      <c r="C9389" s="116" t="s">
        <v>20918</v>
      </c>
      <c r="D9389" s="116" t="s">
        <v>16119</v>
      </c>
      <c r="E9389" s="130">
        <v>102.18</v>
      </c>
    </row>
    <row r="9390" spans="2:5" ht="50.1" customHeight="1">
      <c r="B9390" s="116">
        <v>43068</v>
      </c>
      <c r="C9390" s="116" t="s">
        <v>20919</v>
      </c>
      <c r="D9390" s="116" t="s">
        <v>16119</v>
      </c>
      <c r="E9390" s="130">
        <v>85.09</v>
      </c>
    </row>
    <row r="9391" spans="2:5" ht="50.1" customHeight="1">
      <c r="B9391" s="116">
        <v>12266</v>
      </c>
      <c r="C9391" s="116" t="s">
        <v>20920</v>
      </c>
      <c r="D9391" s="116" t="s">
        <v>16119</v>
      </c>
      <c r="E9391" s="130">
        <v>52.3</v>
      </c>
    </row>
    <row r="9392" spans="2:5" ht="50.1" customHeight="1">
      <c r="B9392" s="116">
        <v>39378</v>
      </c>
      <c r="C9392" s="116" t="s">
        <v>20921</v>
      </c>
      <c r="D9392" s="116" t="s">
        <v>16119</v>
      </c>
      <c r="E9392" s="130">
        <v>37.08</v>
      </c>
    </row>
    <row r="9393" spans="2:5" ht="50.1" customHeight="1">
      <c r="B9393" s="116">
        <v>43543</v>
      </c>
      <c r="C9393" s="116" t="s">
        <v>20922</v>
      </c>
      <c r="D9393" s="116" t="s">
        <v>16119</v>
      </c>
      <c r="E9393" s="130">
        <v>77.25</v>
      </c>
    </row>
    <row r="9394" spans="2:5" ht="50.1" customHeight="1">
      <c r="B9394" s="116">
        <v>38775</v>
      </c>
      <c r="C9394" s="116" t="s">
        <v>20923</v>
      </c>
      <c r="D9394" s="116" t="s">
        <v>16119</v>
      </c>
      <c r="E9394" s="130">
        <v>39.31</v>
      </c>
    </row>
    <row r="9395" spans="2:5" ht="50.1" customHeight="1">
      <c r="B9395" s="116">
        <v>21119</v>
      </c>
      <c r="C9395" s="116" t="s">
        <v>20924</v>
      </c>
      <c r="D9395" s="116" t="s">
        <v>16119</v>
      </c>
      <c r="E9395" s="130">
        <v>1.05</v>
      </c>
    </row>
    <row r="9396" spans="2:5" ht="50.1" customHeight="1">
      <c r="B9396" s="116">
        <v>37974</v>
      </c>
      <c r="C9396" s="116" t="s">
        <v>20925</v>
      </c>
      <c r="D9396" s="116" t="s">
        <v>16119</v>
      </c>
      <c r="E9396" s="130">
        <v>1.57</v>
      </c>
    </row>
    <row r="9397" spans="2:5" ht="50.1" customHeight="1">
      <c r="B9397" s="116">
        <v>37975</v>
      </c>
      <c r="C9397" s="116" t="s">
        <v>20926</v>
      </c>
      <c r="D9397" s="116" t="s">
        <v>16119</v>
      </c>
      <c r="E9397" s="130">
        <v>3.19</v>
      </c>
    </row>
    <row r="9398" spans="2:5" ht="50.1" customHeight="1">
      <c r="B9398" s="116">
        <v>37976</v>
      </c>
      <c r="C9398" s="116" t="s">
        <v>20927</v>
      </c>
      <c r="D9398" s="116" t="s">
        <v>16119</v>
      </c>
      <c r="E9398" s="130">
        <v>6.54</v>
      </c>
    </row>
    <row r="9399" spans="2:5" ht="50.1" customHeight="1">
      <c r="B9399" s="116">
        <v>37977</v>
      </c>
      <c r="C9399" s="116" t="s">
        <v>20928</v>
      </c>
      <c r="D9399" s="116" t="s">
        <v>16119</v>
      </c>
      <c r="E9399" s="130">
        <v>8.99</v>
      </c>
    </row>
    <row r="9400" spans="2:5" ht="50.1" customHeight="1">
      <c r="B9400" s="116">
        <v>37978</v>
      </c>
      <c r="C9400" s="116" t="s">
        <v>20929</v>
      </c>
      <c r="D9400" s="116" t="s">
        <v>16119</v>
      </c>
      <c r="E9400" s="130">
        <v>18.23</v>
      </c>
    </row>
    <row r="9401" spans="2:5" ht="50.1" customHeight="1">
      <c r="B9401" s="116">
        <v>37979</v>
      </c>
      <c r="C9401" s="116" t="s">
        <v>20930</v>
      </c>
      <c r="D9401" s="116" t="s">
        <v>16119</v>
      </c>
      <c r="E9401" s="130">
        <v>78.319999999999993</v>
      </c>
    </row>
    <row r="9402" spans="2:5" ht="50.1" customHeight="1">
      <c r="B9402" s="116">
        <v>37980</v>
      </c>
      <c r="C9402" s="116" t="s">
        <v>20931</v>
      </c>
      <c r="D9402" s="116" t="s">
        <v>16119</v>
      </c>
      <c r="E9402" s="130">
        <v>88.02</v>
      </c>
    </row>
    <row r="9403" spans="2:5" ht="50.1" customHeight="1">
      <c r="B9403" s="116">
        <v>36147</v>
      </c>
      <c r="C9403" s="116" t="s">
        <v>20932</v>
      </c>
      <c r="D9403" s="116" t="s">
        <v>6216</v>
      </c>
      <c r="E9403" s="130">
        <v>292.14</v>
      </c>
    </row>
    <row r="9404" spans="2:5" ht="50.1" customHeight="1">
      <c r="B9404" s="116">
        <v>12731</v>
      </c>
      <c r="C9404" s="116" t="s">
        <v>20933</v>
      </c>
      <c r="D9404" s="116" t="s">
        <v>16119</v>
      </c>
      <c r="E9404" s="130">
        <v>212.97</v>
      </c>
    </row>
    <row r="9405" spans="2:5" ht="50.1" customHeight="1">
      <c r="B9405" s="116">
        <v>12723</v>
      </c>
      <c r="C9405" s="116" t="s">
        <v>20934</v>
      </c>
      <c r="D9405" s="116" t="s">
        <v>16119</v>
      </c>
      <c r="E9405" s="130">
        <v>1.65</v>
      </c>
    </row>
    <row r="9406" spans="2:5" ht="50.1" customHeight="1">
      <c r="B9406" s="116">
        <v>12724</v>
      </c>
      <c r="C9406" s="116" t="s">
        <v>20935</v>
      </c>
      <c r="D9406" s="116" t="s">
        <v>16119</v>
      </c>
      <c r="E9406" s="130">
        <v>3.17</v>
      </c>
    </row>
    <row r="9407" spans="2:5" ht="50.1" customHeight="1">
      <c r="B9407" s="116">
        <v>12725</v>
      </c>
      <c r="C9407" s="116" t="s">
        <v>20936</v>
      </c>
      <c r="D9407" s="116" t="s">
        <v>16119</v>
      </c>
      <c r="E9407" s="130">
        <v>6.36</v>
      </c>
    </row>
    <row r="9408" spans="2:5" ht="50.1" customHeight="1">
      <c r="B9408" s="116">
        <v>12726</v>
      </c>
      <c r="C9408" s="116" t="s">
        <v>20937</v>
      </c>
      <c r="D9408" s="116" t="s">
        <v>16119</v>
      </c>
      <c r="E9408" s="130">
        <v>14.05</v>
      </c>
    </row>
    <row r="9409" spans="2:5" ht="50.1" customHeight="1">
      <c r="B9409" s="116">
        <v>12727</v>
      </c>
      <c r="C9409" s="116" t="s">
        <v>20938</v>
      </c>
      <c r="D9409" s="116" t="s">
        <v>16119</v>
      </c>
      <c r="E9409" s="130">
        <v>17.82</v>
      </c>
    </row>
    <row r="9410" spans="2:5" ht="50.1" customHeight="1">
      <c r="B9410" s="116">
        <v>12728</v>
      </c>
      <c r="C9410" s="116" t="s">
        <v>20939</v>
      </c>
      <c r="D9410" s="116" t="s">
        <v>16119</v>
      </c>
      <c r="E9410" s="130">
        <v>29.1</v>
      </c>
    </row>
    <row r="9411" spans="2:5" ht="50.1" customHeight="1">
      <c r="B9411" s="116">
        <v>12729</v>
      </c>
      <c r="C9411" s="116" t="s">
        <v>20940</v>
      </c>
      <c r="D9411" s="116" t="s">
        <v>16119</v>
      </c>
      <c r="E9411" s="130">
        <v>95.39</v>
      </c>
    </row>
    <row r="9412" spans="2:5" ht="50.1" customHeight="1">
      <c r="B9412" s="116">
        <v>12730</v>
      </c>
      <c r="C9412" s="116" t="s">
        <v>20941</v>
      </c>
      <c r="D9412" s="116" t="s">
        <v>16119</v>
      </c>
      <c r="E9412" s="130">
        <v>146.05000000000001</v>
      </c>
    </row>
    <row r="9413" spans="2:5" ht="50.1" customHeight="1">
      <c r="B9413" s="116">
        <v>3840</v>
      </c>
      <c r="C9413" s="116" t="s">
        <v>20942</v>
      </c>
      <c r="D9413" s="116" t="s">
        <v>16119</v>
      </c>
      <c r="E9413" s="130">
        <v>39.99</v>
      </c>
    </row>
    <row r="9414" spans="2:5" ht="50.1" customHeight="1">
      <c r="B9414" s="116">
        <v>3838</v>
      </c>
      <c r="C9414" s="116" t="s">
        <v>20943</v>
      </c>
      <c r="D9414" s="116" t="s">
        <v>16119</v>
      </c>
      <c r="E9414" s="130">
        <v>88.25</v>
      </c>
    </row>
    <row r="9415" spans="2:5" ht="50.1" customHeight="1">
      <c r="B9415" s="116">
        <v>3844</v>
      </c>
      <c r="C9415" s="116" t="s">
        <v>20944</v>
      </c>
      <c r="D9415" s="116" t="s">
        <v>16119</v>
      </c>
      <c r="E9415" s="130">
        <v>157.41999999999999</v>
      </c>
    </row>
    <row r="9416" spans="2:5" ht="50.1" customHeight="1">
      <c r="B9416" s="116">
        <v>3839</v>
      </c>
      <c r="C9416" s="116" t="s">
        <v>20945</v>
      </c>
      <c r="D9416" s="116" t="s">
        <v>16119</v>
      </c>
      <c r="E9416" s="130">
        <v>286.73</v>
      </c>
    </row>
    <row r="9417" spans="2:5" ht="50.1" customHeight="1">
      <c r="B9417" s="116">
        <v>3843</v>
      </c>
      <c r="C9417" s="116" t="s">
        <v>20946</v>
      </c>
      <c r="D9417" s="116" t="s">
        <v>16119</v>
      </c>
      <c r="E9417" s="130">
        <v>393.55</v>
      </c>
    </row>
    <row r="9418" spans="2:5" ht="50.1" customHeight="1">
      <c r="B9418" s="116">
        <v>3900</v>
      </c>
      <c r="C9418" s="116" t="s">
        <v>20947</v>
      </c>
      <c r="D9418" s="116" t="s">
        <v>16119</v>
      </c>
      <c r="E9418" s="130">
        <v>26.24</v>
      </c>
    </row>
    <row r="9419" spans="2:5" ht="50.1" customHeight="1">
      <c r="B9419" s="116">
        <v>3846</v>
      </c>
      <c r="C9419" s="116" t="s">
        <v>20948</v>
      </c>
      <c r="D9419" s="116" t="s">
        <v>16119</v>
      </c>
      <c r="E9419" s="130">
        <v>8.27</v>
      </c>
    </row>
    <row r="9420" spans="2:5" ht="50.1" customHeight="1">
      <c r="B9420" s="116">
        <v>3886</v>
      </c>
      <c r="C9420" s="116" t="s">
        <v>20949</v>
      </c>
      <c r="D9420" s="116" t="s">
        <v>16119</v>
      </c>
      <c r="E9420" s="130">
        <v>8.7100000000000009</v>
      </c>
    </row>
    <row r="9421" spans="2:5" ht="50.1" customHeight="1">
      <c r="B9421" s="116">
        <v>3854</v>
      </c>
      <c r="C9421" s="116" t="s">
        <v>20950</v>
      </c>
      <c r="D9421" s="116" t="s">
        <v>16119</v>
      </c>
      <c r="E9421" s="130">
        <v>4.84</v>
      </c>
    </row>
    <row r="9422" spans="2:5" ht="50.1" customHeight="1">
      <c r="B9422" s="116">
        <v>3873</v>
      </c>
      <c r="C9422" s="116" t="s">
        <v>20951</v>
      </c>
      <c r="D9422" s="116" t="s">
        <v>16119</v>
      </c>
      <c r="E9422" s="130">
        <v>6.41</v>
      </c>
    </row>
    <row r="9423" spans="2:5" ht="50.1" customHeight="1">
      <c r="B9423" s="116">
        <v>38021</v>
      </c>
      <c r="C9423" s="116" t="s">
        <v>20952</v>
      </c>
      <c r="D9423" s="116" t="s">
        <v>16119</v>
      </c>
      <c r="E9423" s="130">
        <v>15.32</v>
      </c>
    </row>
    <row r="9424" spans="2:5" ht="50.1" customHeight="1">
      <c r="B9424" s="116">
        <v>3847</v>
      </c>
      <c r="C9424" s="116" t="s">
        <v>20953</v>
      </c>
      <c r="D9424" s="116" t="s">
        <v>16119</v>
      </c>
      <c r="E9424" s="130">
        <v>17.39</v>
      </c>
    </row>
    <row r="9425" spans="2:5" ht="50.1" customHeight="1">
      <c r="B9425" s="116">
        <v>38022</v>
      </c>
      <c r="C9425" s="116" t="s">
        <v>20954</v>
      </c>
      <c r="D9425" s="116" t="s">
        <v>16119</v>
      </c>
      <c r="E9425" s="130">
        <v>27.17</v>
      </c>
    </row>
    <row r="9426" spans="2:5" ht="50.1" customHeight="1">
      <c r="B9426" s="116">
        <v>3833</v>
      </c>
      <c r="C9426" s="116" t="s">
        <v>20955</v>
      </c>
      <c r="D9426" s="116" t="s">
        <v>16119</v>
      </c>
      <c r="E9426" s="130">
        <v>9.7100000000000009</v>
      </c>
    </row>
    <row r="9427" spans="2:5" ht="50.1" customHeight="1">
      <c r="B9427" s="116">
        <v>3835</v>
      </c>
      <c r="C9427" s="116" t="s">
        <v>20956</v>
      </c>
      <c r="D9427" s="116" t="s">
        <v>16119</v>
      </c>
      <c r="E9427" s="130">
        <v>31.61</v>
      </c>
    </row>
    <row r="9428" spans="2:5" ht="50.1" customHeight="1">
      <c r="B9428" s="116">
        <v>3836</v>
      </c>
      <c r="C9428" s="116" t="s">
        <v>20957</v>
      </c>
      <c r="D9428" s="116" t="s">
        <v>16119</v>
      </c>
      <c r="E9428" s="130">
        <v>68.040000000000006</v>
      </c>
    </row>
    <row r="9429" spans="2:5" ht="50.1" customHeight="1">
      <c r="B9429" s="116">
        <v>3830</v>
      </c>
      <c r="C9429" s="116" t="s">
        <v>20958</v>
      </c>
      <c r="D9429" s="116" t="s">
        <v>16119</v>
      </c>
      <c r="E9429" s="130">
        <v>111.24</v>
      </c>
    </row>
    <row r="9430" spans="2:5" ht="50.1" customHeight="1">
      <c r="B9430" s="116">
        <v>3831</v>
      </c>
      <c r="C9430" s="116" t="s">
        <v>20959</v>
      </c>
      <c r="D9430" s="116" t="s">
        <v>16119</v>
      </c>
      <c r="E9430" s="130">
        <v>185.96</v>
      </c>
    </row>
    <row r="9431" spans="2:5" ht="50.1" customHeight="1">
      <c r="B9431" s="116">
        <v>37981</v>
      </c>
      <c r="C9431" s="116" t="s">
        <v>20960</v>
      </c>
      <c r="D9431" s="116" t="s">
        <v>16119</v>
      </c>
      <c r="E9431" s="130">
        <v>3.59</v>
      </c>
    </row>
    <row r="9432" spans="2:5" ht="50.1" customHeight="1">
      <c r="B9432" s="116">
        <v>37982</v>
      </c>
      <c r="C9432" s="116" t="s">
        <v>20961</v>
      </c>
      <c r="D9432" s="116" t="s">
        <v>16119</v>
      </c>
      <c r="E9432" s="130">
        <v>5.45</v>
      </c>
    </row>
    <row r="9433" spans="2:5" ht="50.1" customHeight="1">
      <c r="B9433" s="116">
        <v>37983</v>
      </c>
      <c r="C9433" s="116" t="s">
        <v>20962</v>
      </c>
      <c r="D9433" s="116" t="s">
        <v>16119</v>
      </c>
      <c r="E9433" s="130">
        <v>7.63</v>
      </c>
    </row>
    <row r="9434" spans="2:5" ht="50.1" customHeight="1">
      <c r="B9434" s="116">
        <v>37984</v>
      </c>
      <c r="C9434" s="116" t="s">
        <v>20963</v>
      </c>
      <c r="D9434" s="116" t="s">
        <v>16119</v>
      </c>
      <c r="E9434" s="130">
        <v>13.18</v>
      </c>
    </row>
    <row r="9435" spans="2:5" ht="50.1" customHeight="1">
      <c r="B9435" s="116">
        <v>37985</v>
      </c>
      <c r="C9435" s="116" t="s">
        <v>20964</v>
      </c>
      <c r="D9435" s="116" t="s">
        <v>16119</v>
      </c>
      <c r="E9435" s="130">
        <v>18.45</v>
      </c>
    </row>
    <row r="9436" spans="2:5" ht="50.1" customHeight="1">
      <c r="B9436" s="116">
        <v>3826</v>
      </c>
      <c r="C9436" s="116" t="s">
        <v>20965</v>
      </c>
      <c r="D9436" s="116" t="s">
        <v>16119</v>
      </c>
      <c r="E9436" s="130">
        <v>39.68</v>
      </c>
    </row>
    <row r="9437" spans="2:5" ht="50.1" customHeight="1">
      <c r="B9437" s="116">
        <v>3825</v>
      </c>
      <c r="C9437" s="116" t="s">
        <v>20966</v>
      </c>
      <c r="D9437" s="116" t="s">
        <v>16119</v>
      </c>
      <c r="E9437" s="130">
        <v>11.41</v>
      </c>
    </row>
    <row r="9438" spans="2:5" ht="50.1" customHeight="1">
      <c r="B9438" s="116">
        <v>3827</v>
      </c>
      <c r="C9438" s="116" t="s">
        <v>20967</v>
      </c>
      <c r="D9438" s="116" t="s">
        <v>16119</v>
      </c>
      <c r="E9438" s="130">
        <v>24.93</v>
      </c>
    </row>
    <row r="9439" spans="2:5" ht="50.1" customHeight="1">
      <c r="B9439" s="116">
        <v>20165</v>
      </c>
      <c r="C9439" s="116" t="s">
        <v>20968</v>
      </c>
      <c r="D9439" s="116" t="s">
        <v>16119</v>
      </c>
      <c r="E9439" s="130">
        <v>14.63</v>
      </c>
    </row>
    <row r="9440" spans="2:5" ht="50.1" customHeight="1">
      <c r="B9440" s="116">
        <v>20166</v>
      </c>
      <c r="C9440" s="116" t="s">
        <v>20969</v>
      </c>
      <c r="D9440" s="116" t="s">
        <v>16119</v>
      </c>
      <c r="E9440" s="130">
        <v>47.29</v>
      </c>
    </row>
    <row r="9441" spans="2:5" ht="50.1" customHeight="1">
      <c r="B9441" s="116">
        <v>20164</v>
      </c>
      <c r="C9441" s="116" t="s">
        <v>20970</v>
      </c>
      <c r="D9441" s="116" t="s">
        <v>16119</v>
      </c>
      <c r="E9441" s="130">
        <v>7.73</v>
      </c>
    </row>
    <row r="9442" spans="2:5" ht="50.1" customHeight="1">
      <c r="B9442" s="116">
        <v>3893</v>
      </c>
      <c r="C9442" s="116" t="s">
        <v>20971</v>
      </c>
      <c r="D9442" s="116" t="s">
        <v>16119</v>
      </c>
      <c r="E9442" s="130">
        <v>9.59</v>
      </c>
    </row>
    <row r="9443" spans="2:5" ht="50.1" customHeight="1">
      <c r="B9443" s="116">
        <v>3848</v>
      </c>
      <c r="C9443" s="116" t="s">
        <v>20972</v>
      </c>
      <c r="D9443" s="116" t="s">
        <v>16119</v>
      </c>
      <c r="E9443" s="130">
        <v>5.82</v>
      </c>
    </row>
    <row r="9444" spans="2:5" ht="50.1" customHeight="1">
      <c r="B9444" s="116">
        <v>3895</v>
      </c>
      <c r="C9444" s="116" t="s">
        <v>20973</v>
      </c>
      <c r="D9444" s="116" t="s">
        <v>16119</v>
      </c>
      <c r="E9444" s="130">
        <v>6.34</v>
      </c>
    </row>
    <row r="9445" spans="2:5" ht="50.1" customHeight="1">
      <c r="B9445" s="116">
        <v>12404</v>
      </c>
      <c r="C9445" s="116" t="s">
        <v>20974</v>
      </c>
      <c r="D9445" s="116" t="s">
        <v>16119</v>
      </c>
      <c r="E9445" s="130">
        <v>6.95</v>
      </c>
    </row>
    <row r="9446" spans="2:5" ht="50.1" customHeight="1">
      <c r="B9446" s="116">
        <v>3939</v>
      </c>
      <c r="C9446" s="116" t="s">
        <v>20975</v>
      </c>
      <c r="D9446" s="116" t="s">
        <v>16119</v>
      </c>
      <c r="E9446" s="130">
        <v>14.32</v>
      </c>
    </row>
    <row r="9447" spans="2:5" ht="50.1" customHeight="1">
      <c r="B9447" s="116">
        <v>3911</v>
      </c>
      <c r="C9447" s="116" t="s">
        <v>20976</v>
      </c>
      <c r="D9447" s="116" t="s">
        <v>16119</v>
      </c>
      <c r="E9447" s="130">
        <v>11.7</v>
      </c>
    </row>
    <row r="9448" spans="2:5" ht="50.1" customHeight="1">
      <c r="B9448" s="116">
        <v>3908</v>
      </c>
      <c r="C9448" s="116" t="s">
        <v>20977</v>
      </c>
      <c r="D9448" s="116" t="s">
        <v>16119</v>
      </c>
      <c r="E9448" s="130">
        <v>3.78</v>
      </c>
    </row>
    <row r="9449" spans="2:5" ht="50.1" customHeight="1">
      <c r="B9449" s="116">
        <v>3910</v>
      </c>
      <c r="C9449" s="116" t="s">
        <v>20978</v>
      </c>
      <c r="D9449" s="116" t="s">
        <v>16119</v>
      </c>
      <c r="E9449" s="130">
        <v>8.3699999999999992</v>
      </c>
    </row>
    <row r="9450" spans="2:5" ht="50.1" customHeight="1">
      <c r="B9450" s="116">
        <v>3913</v>
      </c>
      <c r="C9450" s="116" t="s">
        <v>20979</v>
      </c>
      <c r="D9450" s="116" t="s">
        <v>16119</v>
      </c>
      <c r="E9450" s="130">
        <v>40.020000000000003</v>
      </c>
    </row>
    <row r="9451" spans="2:5" ht="50.1" customHeight="1">
      <c r="B9451" s="116">
        <v>3912</v>
      </c>
      <c r="C9451" s="116" t="s">
        <v>20980</v>
      </c>
      <c r="D9451" s="116" t="s">
        <v>16119</v>
      </c>
      <c r="E9451" s="130">
        <v>21.94</v>
      </c>
    </row>
    <row r="9452" spans="2:5" ht="50.1" customHeight="1">
      <c r="B9452" s="116">
        <v>3909</v>
      </c>
      <c r="C9452" s="116" t="s">
        <v>20981</v>
      </c>
      <c r="D9452" s="116" t="s">
        <v>16119</v>
      </c>
      <c r="E9452" s="130">
        <v>5.15</v>
      </c>
    </row>
    <row r="9453" spans="2:5" ht="50.1" customHeight="1">
      <c r="B9453" s="116">
        <v>3914</v>
      </c>
      <c r="C9453" s="116" t="s">
        <v>20982</v>
      </c>
      <c r="D9453" s="116" t="s">
        <v>16119</v>
      </c>
      <c r="E9453" s="130">
        <v>60.38</v>
      </c>
    </row>
    <row r="9454" spans="2:5" ht="50.1" customHeight="1">
      <c r="B9454" s="116">
        <v>3915</v>
      </c>
      <c r="C9454" s="116" t="s">
        <v>20983</v>
      </c>
      <c r="D9454" s="116" t="s">
        <v>16119</v>
      </c>
      <c r="E9454" s="130">
        <v>95.21</v>
      </c>
    </row>
    <row r="9455" spans="2:5" ht="50.1" customHeight="1">
      <c r="B9455" s="116">
        <v>3916</v>
      </c>
      <c r="C9455" s="116" t="s">
        <v>20984</v>
      </c>
      <c r="D9455" s="116" t="s">
        <v>16119</v>
      </c>
      <c r="E9455" s="130">
        <v>173.46</v>
      </c>
    </row>
    <row r="9456" spans="2:5" ht="50.1" customHeight="1">
      <c r="B9456" s="116">
        <v>3917</v>
      </c>
      <c r="C9456" s="116" t="s">
        <v>20985</v>
      </c>
      <c r="D9456" s="116" t="s">
        <v>16119</v>
      </c>
      <c r="E9456" s="130">
        <v>286.11</v>
      </c>
    </row>
    <row r="9457" spans="2:5" ht="50.1" customHeight="1">
      <c r="B9457" s="116">
        <v>1904</v>
      </c>
      <c r="C9457" s="116" t="s">
        <v>20986</v>
      </c>
      <c r="D9457" s="116" t="s">
        <v>16119</v>
      </c>
      <c r="E9457" s="130">
        <v>0.76</v>
      </c>
    </row>
    <row r="9458" spans="2:5" ht="50.1" customHeight="1">
      <c r="B9458" s="116">
        <v>1899</v>
      </c>
      <c r="C9458" s="116" t="s">
        <v>20987</v>
      </c>
      <c r="D9458" s="116" t="s">
        <v>16119</v>
      </c>
      <c r="E9458" s="130">
        <v>0.86</v>
      </c>
    </row>
    <row r="9459" spans="2:5" ht="50.1" customHeight="1">
      <c r="B9459" s="116">
        <v>1900</v>
      </c>
      <c r="C9459" s="116" t="s">
        <v>20988</v>
      </c>
      <c r="D9459" s="116" t="s">
        <v>16119</v>
      </c>
      <c r="E9459" s="130">
        <v>1.39</v>
      </c>
    </row>
    <row r="9460" spans="2:5" ht="50.1" customHeight="1">
      <c r="B9460" s="116">
        <v>12407</v>
      </c>
      <c r="C9460" s="116" t="s">
        <v>20989</v>
      </c>
      <c r="D9460" s="116" t="s">
        <v>16119</v>
      </c>
      <c r="E9460" s="130">
        <v>21.66</v>
      </c>
    </row>
    <row r="9461" spans="2:5" ht="50.1" customHeight="1">
      <c r="B9461" s="116">
        <v>12408</v>
      </c>
      <c r="C9461" s="116" t="s">
        <v>20990</v>
      </c>
      <c r="D9461" s="116" t="s">
        <v>16119</v>
      </c>
      <c r="E9461" s="130">
        <v>12.22</v>
      </c>
    </row>
    <row r="9462" spans="2:5" ht="50.1" customHeight="1">
      <c r="B9462" s="116">
        <v>12409</v>
      </c>
      <c r="C9462" s="116" t="s">
        <v>20991</v>
      </c>
      <c r="D9462" s="116" t="s">
        <v>16119</v>
      </c>
      <c r="E9462" s="130">
        <v>12.22</v>
      </c>
    </row>
    <row r="9463" spans="2:5" ht="50.1" customHeight="1">
      <c r="B9463" s="116">
        <v>12410</v>
      </c>
      <c r="C9463" s="116" t="s">
        <v>20992</v>
      </c>
      <c r="D9463" s="116" t="s">
        <v>16119</v>
      </c>
      <c r="E9463" s="130">
        <v>8.42</v>
      </c>
    </row>
    <row r="9464" spans="2:5" ht="50.1" customHeight="1">
      <c r="B9464" s="116">
        <v>3936</v>
      </c>
      <c r="C9464" s="116" t="s">
        <v>20993</v>
      </c>
      <c r="D9464" s="116" t="s">
        <v>16119</v>
      </c>
      <c r="E9464" s="130">
        <v>15.21</v>
      </c>
    </row>
    <row r="9465" spans="2:5" ht="50.1" customHeight="1">
      <c r="B9465" s="116">
        <v>3922</v>
      </c>
      <c r="C9465" s="116" t="s">
        <v>20994</v>
      </c>
      <c r="D9465" s="116" t="s">
        <v>16119</v>
      </c>
      <c r="E9465" s="130">
        <v>14</v>
      </c>
    </row>
    <row r="9466" spans="2:5" ht="50.1" customHeight="1">
      <c r="B9466" s="116">
        <v>3924</v>
      </c>
      <c r="C9466" s="116" t="s">
        <v>20995</v>
      </c>
      <c r="D9466" s="116" t="s">
        <v>16119</v>
      </c>
      <c r="E9466" s="130">
        <v>15.21</v>
      </c>
    </row>
    <row r="9467" spans="2:5" ht="50.1" customHeight="1">
      <c r="B9467" s="116">
        <v>3923</v>
      </c>
      <c r="C9467" s="116" t="s">
        <v>20996</v>
      </c>
      <c r="D9467" s="116" t="s">
        <v>16119</v>
      </c>
      <c r="E9467" s="130">
        <v>15.21</v>
      </c>
    </row>
    <row r="9468" spans="2:5" ht="50.1" customHeight="1">
      <c r="B9468" s="116">
        <v>3937</v>
      </c>
      <c r="C9468" s="116" t="s">
        <v>20997</v>
      </c>
      <c r="D9468" s="116" t="s">
        <v>16119</v>
      </c>
      <c r="E9468" s="130">
        <v>12.55</v>
      </c>
    </row>
    <row r="9469" spans="2:5" ht="50.1" customHeight="1">
      <c r="B9469" s="116">
        <v>3921</v>
      </c>
      <c r="C9469" s="116" t="s">
        <v>20998</v>
      </c>
      <c r="D9469" s="116" t="s">
        <v>16119</v>
      </c>
      <c r="E9469" s="130">
        <v>12.56</v>
      </c>
    </row>
    <row r="9470" spans="2:5" ht="50.1" customHeight="1">
      <c r="B9470" s="116">
        <v>3920</v>
      </c>
      <c r="C9470" s="116" t="s">
        <v>20999</v>
      </c>
      <c r="D9470" s="116" t="s">
        <v>16119</v>
      </c>
      <c r="E9470" s="130">
        <v>12.55</v>
      </c>
    </row>
    <row r="9471" spans="2:5" ht="50.1" customHeight="1">
      <c r="B9471" s="116">
        <v>3938</v>
      </c>
      <c r="C9471" s="116" t="s">
        <v>21000</v>
      </c>
      <c r="D9471" s="116" t="s">
        <v>16119</v>
      </c>
      <c r="E9471" s="130">
        <v>8.27</v>
      </c>
    </row>
    <row r="9472" spans="2:5" ht="50.1" customHeight="1">
      <c r="B9472" s="116">
        <v>3919</v>
      </c>
      <c r="C9472" s="116" t="s">
        <v>21001</v>
      </c>
      <c r="D9472" s="116" t="s">
        <v>16119</v>
      </c>
      <c r="E9472" s="130">
        <v>8.44</v>
      </c>
    </row>
    <row r="9473" spans="2:5" ht="50.1" customHeight="1">
      <c r="B9473" s="116">
        <v>3927</v>
      </c>
      <c r="C9473" s="116" t="s">
        <v>21002</v>
      </c>
      <c r="D9473" s="116" t="s">
        <v>16119</v>
      </c>
      <c r="E9473" s="130">
        <v>42.73</v>
      </c>
    </row>
    <row r="9474" spans="2:5" ht="50.1" customHeight="1">
      <c r="B9474" s="116">
        <v>3928</v>
      </c>
      <c r="C9474" s="116" t="s">
        <v>21003</v>
      </c>
      <c r="D9474" s="116" t="s">
        <v>16119</v>
      </c>
      <c r="E9474" s="130">
        <v>42.73</v>
      </c>
    </row>
    <row r="9475" spans="2:5" ht="50.1" customHeight="1">
      <c r="B9475" s="116">
        <v>3926</v>
      </c>
      <c r="C9475" s="116" t="s">
        <v>21004</v>
      </c>
      <c r="D9475" s="116" t="s">
        <v>16119</v>
      </c>
      <c r="E9475" s="130">
        <v>24.36</v>
      </c>
    </row>
    <row r="9476" spans="2:5" ht="50.1" customHeight="1">
      <c r="B9476" s="116">
        <v>3935</v>
      </c>
      <c r="C9476" s="116" t="s">
        <v>21005</v>
      </c>
      <c r="D9476" s="116" t="s">
        <v>16119</v>
      </c>
      <c r="E9476" s="130">
        <v>24.36</v>
      </c>
    </row>
    <row r="9477" spans="2:5" ht="50.1" customHeight="1">
      <c r="B9477" s="116">
        <v>3925</v>
      </c>
      <c r="C9477" s="116" t="s">
        <v>21006</v>
      </c>
      <c r="D9477" s="116" t="s">
        <v>16119</v>
      </c>
      <c r="E9477" s="130">
        <v>24.36</v>
      </c>
    </row>
    <row r="9478" spans="2:5" ht="50.1" customHeight="1">
      <c r="B9478" s="116">
        <v>12406</v>
      </c>
      <c r="C9478" s="116" t="s">
        <v>21007</v>
      </c>
      <c r="D9478" s="116" t="s">
        <v>16119</v>
      </c>
      <c r="E9478" s="130">
        <v>5.98</v>
      </c>
    </row>
    <row r="9479" spans="2:5" ht="50.1" customHeight="1">
      <c r="B9479" s="116">
        <v>3929</v>
      </c>
      <c r="C9479" s="116" t="s">
        <v>21008</v>
      </c>
      <c r="D9479" s="116" t="s">
        <v>16119</v>
      </c>
      <c r="E9479" s="130">
        <v>65.11</v>
      </c>
    </row>
    <row r="9480" spans="2:5" ht="50.1" customHeight="1">
      <c r="B9480" s="116">
        <v>3931</v>
      </c>
      <c r="C9480" s="116" t="s">
        <v>21009</v>
      </c>
      <c r="D9480" s="116" t="s">
        <v>16119</v>
      </c>
      <c r="E9480" s="130">
        <v>65.11</v>
      </c>
    </row>
    <row r="9481" spans="2:5" ht="50.1" customHeight="1">
      <c r="B9481" s="116">
        <v>3930</v>
      </c>
      <c r="C9481" s="116" t="s">
        <v>21010</v>
      </c>
      <c r="D9481" s="116" t="s">
        <v>16119</v>
      </c>
      <c r="E9481" s="130">
        <v>65.11</v>
      </c>
    </row>
    <row r="9482" spans="2:5" ht="50.1" customHeight="1">
      <c r="B9482" s="116">
        <v>3932</v>
      </c>
      <c r="C9482" s="116" t="s">
        <v>21011</v>
      </c>
      <c r="D9482" s="116" t="s">
        <v>16119</v>
      </c>
      <c r="E9482" s="130">
        <v>112.43</v>
      </c>
    </row>
    <row r="9483" spans="2:5" ht="50.1" customHeight="1">
      <c r="B9483" s="116">
        <v>3933</v>
      </c>
      <c r="C9483" s="116" t="s">
        <v>21012</v>
      </c>
      <c r="D9483" s="116" t="s">
        <v>16119</v>
      </c>
      <c r="E9483" s="130">
        <v>112.43</v>
      </c>
    </row>
    <row r="9484" spans="2:5" ht="50.1" customHeight="1">
      <c r="B9484" s="116">
        <v>3934</v>
      </c>
      <c r="C9484" s="116" t="s">
        <v>21013</v>
      </c>
      <c r="D9484" s="116" t="s">
        <v>16119</v>
      </c>
      <c r="E9484" s="130">
        <v>112.43</v>
      </c>
    </row>
    <row r="9485" spans="2:5" ht="50.1" customHeight="1">
      <c r="B9485" s="116">
        <v>40355</v>
      </c>
      <c r="C9485" s="116" t="s">
        <v>21014</v>
      </c>
      <c r="D9485" s="116" t="s">
        <v>16119</v>
      </c>
      <c r="E9485" s="130">
        <v>5.95</v>
      </c>
    </row>
    <row r="9486" spans="2:5" ht="50.1" customHeight="1">
      <c r="B9486" s="116">
        <v>40364</v>
      </c>
      <c r="C9486" s="116" t="s">
        <v>21015</v>
      </c>
      <c r="D9486" s="116" t="s">
        <v>16119</v>
      </c>
      <c r="E9486" s="130">
        <v>27.89</v>
      </c>
    </row>
    <row r="9487" spans="2:5" ht="50.1" customHeight="1">
      <c r="B9487" s="116">
        <v>40361</v>
      </c>
      <c r="C9487" s="116" t="s">
        <v>21016</v>
      </c>
      <c r="D9487" s="116" t="s">
        <v>16119</v>
      </c>
      <c r="E9487" s="130">
        <v>21.81</v>
      </c>
    </row>
    <row r="9488" spans="2:5" ht="50.1" customHeight="1">
      <c r="B9488" s="116">
        <v>40358</v>
      </c>
      <c r="C9488" s="116" t="s">
        <v>21017</v>
      </c>
      <c r="D9488" s="116" t="s">
        <v>16119</v>
      </c>
      <c r="E9488" s="130">
        <v>8.31</v>
      </c>
    </row>
    <row r="9489" spans="2:5" ht="50.1" customHeight="1">
      <c r="B9489" s="116">
        <v>40370</v>
      </c>
      <c r="C9489" s="116" t="s">
        <v>21018</v>
      </c>
      <c r="D9489" s="116" t="s">
        <v>16119</v>
      </c>
      <c r="E9489" s="130">
        <v>88.52</v>
      </c>
    </row>
    <row r="9490" spans="2:5" ht="50.1" customHeight="1">
      <c r="B9490" s="116">
        <v>40367</v>
      </c>
      <c r="C9490" s="116" t="s">
        <v>21019</v>
      </c>
      <c r="D9490" s="116" t="s">
        <v>16119</v>
      </c>
      <c r="E9490" s="130">
        <v>43.99</v>
      </c>
    </row>
    <row r="9491" spans="2:5" ht="50.1" customHeight="1">
      <c r="B9491" s="116">
        <v>40373</v>
      </c>
      <c r="C9491" s="116" t="s">
        <v>21020</v>
      </c>
      <c r="D9491" s="116" t="s">
        <v>16119</v>
      </c>
      <c r="E9491" s="130">
        <v>119.7</v>
      </c>
    </row>
    <row r="9492" spans="2:5" ht="50.1" customHeight="1">
      <c r="B9492" s="116">
        <v>38947</v>
      </c>
      <c r="C9492" s="116" t="s">
        <v>21021</v>
      </c>
      <c r="D9492" s="116" t="s">
        <v>16119</v>
      </c>
      <c r="E9492" s="130">
        <v>5.43</v>
      </c>
    </row>
    <row r="9493" spans="2:5" ht="50.1" customHeight="1">
      <c r="B9493" s="116">
        <v>38948</v>
      </c>
      <c r="C9493" s="116" t="s">
        <v>21022</v>
      </c>
      <c r="D9493" s="116" t="s">
        <v>16119</v>
      </c>
      <c r="E9493" s="130">
        <v>8.66</v>
      </c>
    </row>
    <row r="9494" spans="2:5" ht="50.1" customHeight="1">
      <c r="B9494" s="116">
        <v>38949</v>
      </c>
      <c r="C9494" s="116" t="s">
        <v>21023</v>
      </c>
      <c r="D9494" s="116" t="s">
        <v>16119</v>
      </c>
      <c r="E9494" s="130">
        <v>9.61</v>
      </c>
    </row>
    <row r="9495" spans="2:5" ht="50.1" customHeight="1">
      <c r="B9495" s="116">
        <v>38951</v>
      </c>
      <c r="C9495" s="116" t="s">
        <v>21024</v>
      </c>
      <c r="D9495" s="116" t="s">
        <v>16119</v>
      </c>
      <c r="E9495" s="130">
        <v>15.2</v>
      </c>
    </row>
    <row r="9496" spans="2:5" ht="50.1" customHeight="1">
      <c r="B9496" s="116">
        <v>39312</v>
      </c>
      <c r="C9496" s="116" t="s">
        <v>21025</v>
      </c>
      <c r="D9496" s="116" t="s">
        <v>16119</v>
      </c>
      <c r="E9496" s="130">
        <v>11.79</v>
      </c>
    </row>
    <row r="9497" spans="2:5" ht="50.1" customHeight="1">
      <c r="B9497" s="116">
        <v>39313</v>
      </c>
      <c r="C9497" s="116" t="s">
        <v>21026</v>
      </c>
      <c r="D9497" s="116" t="s">
        <v>16119</v>
      </c>
      <c r="E9497" s="130">
        <v>15.39</v>
      </c>
    </row>
    <row r="9498" spans="2:5" ht="50.1" customHeight="1">
      <c r="B9498" s="116">
        <v>38950</v>
      </c>
      <c r="C9498" s="116" t="s">
        <v>21027</v>
      </c>
      <c r="D9498" s="116" t="s">
        <v>16119</v>
      </c>
      <c r="E9498" s="130">
        <v>23.16</v>
      </c>
    </row>
    <row r="9499" spans="2:5" ht="50.1" customHeight="1">
      <c r="B9499" s="116">
        <v>39314</v>
      </c>
      <c r="C9499" s="116" t="s">
        <v>21028</v>
      </c>
      <c r="D9499" s="116" t="s">
        <v>16119</v>
      </c>
      <c r="E9499" s="130">
        <v>24.44</v>
      </c>
    </row>
    <row r="9500" spans="2:5" ht="50.1" customHeight="1">
      <c r="B9500" s="116">
        <v>3907</v>
      </c>
      <c r="C9500" s="116" t="s">
        <v>21029</v>
      </c>
      <c r="D9500" s="116" t="s">
        <v>16119</v>
      </c>
      <c r="E9500" s="130">
        <v>2.71</v>
      </c>
    </row>
    <row r="9501" spans="2:5" ht="50.1" customHeight="1">
      <c r="B9501" s="116">
        <v>3889</v>
      </c>
      <c r="C9501" s="116" t="s">
        <v>21030</v>
      </c>
      <c r="D9501" s="116" t="s">
        <v>16119</v>
      </c>
      <c r="E9501" s="130">
        <v>2.0699999999999998</v>
      </c>
    </row>
    <row r="9502" spans="2:5" ht="50.1" customHeight="1">
      <c r="B9502" s="116">
        <v>3868</v>
      </c>
      <c r="C9502" s="116" t="s">
        <v>21031</v>
      </c>
      <c r="D9502" s="116" t="s">
        <v>16119</v>
      </c>
      <c r="E9502" s="130">
        <v>0.8</v>
      </c>
    </row>
    <row r="9503" spans="2:5" ht="50.1" customHeight="1">
      <c r="B9503" s="116">
        <v>3869</v>
      </c>
      <c r="C9503" s="116" t="s">
        <v>21032</v>
      </c>
      <c r="D9503" s="116" t="s">
        <v>16119</v>
      </c>
      <c r="E9503" s="130">
        <v>2.31</v>
      </c>
    </row>
    <row r="9504" spans="2:5" ht="50.1" customHeight="1">
      <c r="B9504" s="116">
        <v>3872</v>
      </c>
      <c r="C9504" s="116" t="s">
        <v>21033</v>
      </c>
      <c r="D9504" s="116" t="s">
        <v>16119</v>
      </c>
      <c r="E9504" s="130">
        <v>2.8</v>
      </c>
    </row>
    <row r="9505" spans="2:5" ht="50.1" customHeight="1">
      <c r="B9505" s="116">
        <v>3850</v>
      </c>
      <c r="C9505" s="116" t="s">
        <v>21034</v>
      </c>
      <c r="D9505" s="116" t="s">
        <v>16119</v>
      </c>
      <c r="E9505" s="130">
        <v>7.22</v>
      </c>
    </row>
    <row r="9506" spans="2:5" ht="50.1" customHeight="1">
      <c r="B9506" s="116">
        <v>38023</v>
      </c>
      <c r="C9506" s="116" t="s">
        <v>21035</v>
      </c>
      <c r="D9506" s="116" t="s">
        <v>16119</v>
      </c>
      <c r="E9506" s="130">
        <v>3.05</v>
      </c>
    </row>
    <row r="9507" spans="2:5" ht="50.1" customHeight="1">
      <c r="B9507" s="116">
        <v>37986</v>
      </c>
      <c r="C9507" s="116" t="s">
        <v>21036</v>
      </c>
      <c r="D9507" s="116" t="s">
        <v>16119</v>
      </c>
      <c r="E9507" s="130">
        <v>1.23</v>
      </c>
    </row>
    <row r="9508" spans="2:5" ht="50.1" customHeight="1">
      <c r="B9508" s="116">
        <v>37987</v>
      </c>
      <c r="C9508" s="116" t="s">
        <v>21037</v>
      </c>
      <c r="D9508" s="116" t="s">
        <v>16119</v>
      </c>
      <c r="E9508" s="130">
        <v>92.11</v>
      </c>
    </row>
    <row r="9509" spans="2:5" ht="50.1" customHeight="1">
      <c r="B9509" s="116">
        <v>37988</v>
      </c>
      <c r="C9509" s="116" t="s">
        <v>21038</v>
      </c>
      <c r="D9509" s="116" t="s">
        <v>16119</v>
      </c>
      <c r="E9509" s="130">
        <v>150.24</v>
      </c>
    </row>
    <row r="9510" spans="2:5" ht="50.1" customHeight="1">
      <c r="B9510" s="116">
        <v>21120</v>
      </c>
      <c r="C9510" s="116" t="s">
        <v>21039</v>
      </c>
      <c r="D9510" s="116" t="s">
        <v>16119</v>
      </c>
      <c r="E9510" s="130">
        <v>7.48</v>
      </c>
    </row>
    <row r="9511" spans="2:5" ht="50.1" customHeight="1">
      <c r="B9511" s="116">
        <v>39318</v>
      </c>
      <c r="C9511" s="116" t="s">
        <v>21040</v>
      </c>
      <c r="D9511" s="116" t="s">
        <v>16119</v>
      </c>
      <c r="E9511" s="130">
        <v>6.17</v>
      </c>
    </row>
    <row r="9512" spans="2:5" ht="50.1" customHeight="1">
      <c r="B9512" s="116">
        <v>20162</v>
      </c>
      <c r="C9512" s="116" t="s">
        <v>21041</v>
      </c>
      <c r="D9512" s="116" t="s">
        <v>16119</v>
      </c>
      <c r="E9512" s="130">
        <v>10.16</v>
      </c>
    </row>
    <row r="9513" spans="2:5" ht="50.1" customHeight="1">
      <c r="B9513" s="116">
        <v>40366</v>
      </c>
      <c r="C9513" s="116" t="s">
        <v>21042</v>
      </c>
      <c r="D9513" s="116" t="s">
        <v>16119</v>
      </c>
      <c r="E9513" s="130">
        <v>21.76</v>
      </c>
    </row>
    <row r="9514" spans="2:5" ht="50.1" customHeight="1">
      <c r="B9514" s="116">
        <v>40363</v>
      </c>
      <c r="C9514" s="116" t="s">
        <v>21043</v>
      </c>
      <c r="D9514" s="116" t="s">
        <v>16119</v>
      </c>
      <c r="E9514" s="130">
        <v>17.02</v>
      </c>
    </row>
    <row r="9515" spans="2:5" ht="50.1" customHeight="1">
      <c r="B9515" s="116">
        <v>40354</v>
      </c>
      <c r="C9515" s="116" t="s">
        <v>21044</v>
      </c>
      <c r="D9515" s="116" t="s">
        <v>16119</v>
      </c>
      <c r="E9515" s="130">
        <v>7.41</v>
      </c>
    </row>
    <row r="9516" spans="2:5" ht="50.1" customHeight="1">
      <c r="B9516" s="116">
        <v>40360</v>
      </c>
      <c r="C9516" s="116" t="s">
        <v>21045</v>
      </c>
      <c r="D9516" s="116" t="s">
        <v>16119</v>
      </c>
      <c r="E9516" s="130">
        <v>11.15</v>
      </c>
    </row>
    <row r="9517" spans="2:5" ht="50.1" customHeight="1">
      <c r="B9517" s="116">
        <v>40372</v>
      </c>
      <c r="C9517" s="116" t="s">
        <v>21046</v>
      </c>
      <c r="D9517" s="116" t="s">
        <v>16119</v>
      </c>
      <c r="E9517" s="130">
        <v>68.900000000000006</v>
      </c>
    </row>
    <row r="9518" spans="2:5" ht="50.1" customHeight="1">
      <c r="B9518" s="116">
        <v>40369</v>
      </c>
      <c r="C9518" s="116" t="s">
        <v>21047</v>
      </c>
      <c r="D9518" s="116" t="s">
        <v>16119</v>
      </c>
      <c r="E9518" s="130">
        <v>34.29</v>
      </c>
    </row>
    <row r="9519" spans="2:5" ht="50.1" customHeight="1">
      <c r="B9519" s="116">
        <v>40357</v>
      </c>
      <c r="C9519" s="116" t="s">
        <v>21048</v>
      </c>
      <c r="D9519" s="116" t="s">
        <v>16119</v>
      </c>
      <c r="E9519" s="130">
        <v>8.31</v>
      </c>
    </row>
    <row r="9520" spans="2:5" ht="50.1" customHeight="1">
      <c r="B9520" s="116">
        <v>40375</v>
      </c>
      <c r="C9520" s="116" t="s">
        <v>21049</v>
      </c>
      <c r="D9520" s="116" t="s">
        <v>16119</v>
      </c>
      <c r="E9520" s="130">
        <v>93.28</v>
      </c>
    </row>
    <row r="9521" spans="2:5" ht="50.1" customHeight="1">
      <c r="B9521" s="116">
        <v>1893</v>
      </c>
      <c r="C9521" s="116" t="s">
        <v>21050</v>
      </c>
      <c r="D9521" s="116" t="s">
        <v>16119</v>
      </c>
      <c r="E9521" s="130">
        <v>2.86</v>
      </c>
    </row>
    <row r="9522" spans="2:5" ht="50.1" customHeight="1">
      <c r="B9522" s="116">
        <v>1902</v>
      </c>
      <c r="C9522" s="116" t="s">
        <v>21051</v>
      </c>
      <c r="D9522" s="116" t="s">
        <v>16119</v>
      </c>
      <c r="E9522" s="130">
        <v>2.08</v>
      </c>
    </row>
    <row r="9523" spans="2:5" ht="50.1" customHeight="1">
      <c r="B9523" s="116">
        <v>1901</v>
      </c>
      <c r="C9523" s="116" t="s">
        <v>21052</v>
      </c>
      <c r="D9523" s="116" t="s">
        <v>16119</v>
      </c>
      <c r="E9523" s="130">
        <v>0.65</v>
      </c>
    </row>
    <row r="9524" spans="2:5" ht="50.1" customHeight="1">
      <c r="B9524" s="116">
        <v>1892</v>
      </c>
      <c r="C9524" s="116" t="s">
        <v>21053</v>
      </c>
      <c r="D9524" s="116" t="s">
        <v>16119</v>
      </c>
      <c r="E9524" s="130">
        <v>1.34</v>
      </c>
    </row>
    <row r="9525" spans="2:5" ht="50.1" customHeight="1">
      <c r="B9525" s="116">
        <v>1907</v>
      </c>
      <c r="C9525" s="116" t="s">
        <v>21054</v>
      </c>
      <c r="D9525" s="116" t="s">
        <v>16119</v>
      </c>
      <c r="E9525" s="130">
        <v>9.2200000000000006</v>
      </c>
    </row>
    <row r="9526" spans="2:5" ht="50.1" customHeight="1">
      <c r="B9526" s="116">
        <v>1894</v>
      </c>
      <c r="C9526" s="116" t="s">
        <v>21055</v>
      </c>
      <c r="D9526" s="116" t="s">
        <v>16119</v>
      </c>
      <c r="E9526" s="130">
        <v>4.1500000000000004</v>
      </c>
    </row>
    <row r="9527" spans="2:5" ht="50.1" customHeight="1">
      <c r="B9527" s="116">
        <v>1891</v>
      </c>
      <c r="C9527" s="116" t="s">
        <v>21056</v>
      </c>
      <c r="D9527" s="116" t="s">
        <v>16119</v>
      </c>
      <c r="E9527" s="130">
        <v>0.96</v>
      </c>
    </row>
    <row r="9528" spans="2:5" ht="50.1" customHeight="1">
      <c r="B9528" s="116">
        <v>1896</v>
      </c>
      <c r="C9528" s="116" t="s">
        <v>21057</v>
      </c>
      <c r="D9528" s="116" t="s">
        <v>16119</v>
      </c>
      <c r="E9528" s="130">
        <v>12.39</v>
      </c>
    </row>
    <row r="9529" spans="2:5" ht="50.1" customHeight="1">
      <c r="B9529" s="116">
        <v>1895</v>
      </c>
      <c r="C9529" s="116" t="s">
        <v>21058</v>
      </c>
      <c r="D9529" s="116" t="s">
        <v>16119</v>
      </c>
      <c r="E9529" s="130">
        <v>21.77</v>
      </c>
    </row>
    <row r="9530" spans="2:5" ht="50.1" customHeight="1">
      <c r="B9530" s="116">
        <v>2641</v>
      </c>
      <c r="C9530" s="116" t="s">
        <v>21059</v>
      </c>
      <c r="D9530" s="116" t="s">
        <v>16119</v>
      </c>
      <c r="E9530" s="130">
        <v>24.32</v>
      </c>
    </row>
    <row r="9531" spans="2:5" ht="50.1" customHeight="1">
      <c r="B9531" s="116">
        <v>2636</v>
      </c>
      <c r="C9531" s="116" t="s">
        <v>21060</v>
      </c>
      <c r="D9531" s="116" t="s">
        <v>16119</v>
      </c>
      <c r="E9531" s="130">
        <v>1.56</v>
      </c>
    </row>
    <row r="9532" spans="2:5" ht="50.1" customHeight="1">
      <c r="B9532" s="116">
        <v>2637</v>
      </c>
      <c r="C9532" s="116" t="s">
        <v>21061</v>
      </c>
      <c r="D9532" s="116" t="s">
        <v>16119</v>
      </c>
      <c r="E9532" s="130">
        <v>1.66</v>
      </c>
    </row>
    <row r="9533" spans="2:5" ht="50.1" customHeight="1">
      <c r="B9533" s="116">
        <v>2638</v>
      </c>
      <c r="C9533" s="116" t="s">
        <v>21062</v>
      </c>
      <c r="D9533" s="116" t="s">
        <v>16119</v>
      </c>
      <c r="E9533" s="130">
        <v>1.94</v>
      </c>
    </row>
    <row r="9534" spans="2:5" ht="50.1" customHeight="1">
      <c r="B9534" s="116">
        <v>2639</v>
      </c>
      <c r="C9534" s="116" t="s">
        <v>21063</v>
      </c>
      <c r="D9534" s="116" t="s">
        <v>16119</v>
      </c>
      <c r="E9534" s="130">
        <v>3.43</v>
      </c>
    </row>
    <row r="9535" spans="2:5" ht="50.1" customHeight="1">
      <c r="B9535" s="116">
        <v>2644</v>
      </c>
      <c r="C9535" s="116" t="s">
        <v>21064</v>
      </c>
      <c r="D9535" s="116" t="s">
        <v>16119</v>
      </c>
      <c r="E9535" s="130">
        <v>4.97</v>
      </c>
    </row>
    <row r="9536" spans="2:5" ht="50.1" customHeight="1">
      <c r="B9536" s="116">
        <v>2643</v>
      </c>
      <c r="C9536" s="116" t="s">
        <v>21065</v>
      </c>
      <c r="D9536" s="116" t="s">
        <v>16119</v>
      </c>
      <c r="E9536" s="130">
        <v>6.93</v>
      </c>
    </row>
    <row r="9537" spans="2:5" ht="50.1" customHeight="1">
      <c r="B9537" s="116">
        <v>2640</v>
      </c>
      <c r="C9537" s="116" t="s">
        <v>21066</v>
      </c>
      <c r="D9537" s="116" t="s">
        <v>16119</v>
      </c>
      <c r="E9537" s="130">
        <v>10.119999999999999</v>
      </c>
    </row>
    <row r="9538" spans="2:5" ht="50.1" customHeight="1">
      <c r="B9538" s="116">
        <v>2642</v>
      </c>
      <c r="C9538" s="116" t="s">
        <v>21067</v>
      </c>
      <c r="D9538" s="116" t="s">
        <v>16119</v>
      </c>
      <c r="E9538" s="130">
        <v>15.41</v>
      </c>
    </row>
    <row r="9539" spans="2:5" ht="50.1" customHeight="1">
      <c r="B9539" s="116">
        <v>38943</v>
      </c>
      <c r="C9539" s="116" t="s">
        <v>21068</v>
      </c>
      <c r="D9539" s="116" t="s">
        <v>16119</v>
      </c>
      <c r="E9539" s="130">
        <v>4.01</v>
      </c>
    </row>
    <row r="9540" spans="2:5" ht="50.1" customHeight="1">
      <c r="B9540" s="116">
        <v>38944</v>
      </c>
      <c r="C9540" s="116" t="s">
        <v>21069</v>
      </c>
      <c r="D9540" s="116" t="s">
        <v>16119</v>
      </c>
      <c r="E9540" s="130">
        <v>6.19</v>
      </c>
    </row>
    <row r="9541" spans="2:5" ht="50.1" customHeight="1">
      <c r="B9541" s="116">
        <v>38945</v>
      </c>
      <c r="C9541" s="116" t="s">
        <v>21070</v>
      </c>
      <c r="D9541" s="116" t="s">
        <v>16119</v>
      </c>
      <c r="E9541" s="130">
        <v>12.56</v>
      </c>
    </row>
    <row r="9542" spans="2:5" ht="50.1" customHeight="1">
      <c r="B9542" s="116">
        <v>38946</v>
      </c>
      <c r="C9542" s="116" t="s">
        <v>21071</v>
      </c>
      <c r="D9542" s="116" t="s">
        <v>16119</v>
      </c>
      <c r="E9542" s="130">
        <v>18.739999999999998</v>
      </c>
    </row>
    <row r="9543" spans="2:5" ht="50.1" customHeight="1">
      <c r="B9543" s="116">
        <v>39308</v>
      </c>
      <c r="C9543" s="116" t="s">
        <v>21072</v>
      </c>
      <c r="D9543" s="116" t="s">
        <v>16119</v>
      </c>
      <c r="E9543" s="130">
        <v>8.17</v>
      </c>
    </row>
    <row r="9544" spans="2:5" ht="50.1" customHeight="1">
      <c r="B9544" s="116">
        <v>39309</v>
      </c>
      <c r="C9544" s="116" t="s">
        <v>21073</v>
      </c>
      <c r="D9544" s="116" t="s">
        <v>16119</v>
      </c>
      <c r="E9544" s="130">
        <v>11.81</v>
      </c>
    </row>
    <row r="9545" spans="2:5" ht="50.1" customHeight="1">
      <c r="B9545" s="116">
        <v>39310</v>
      </c>
      <c r="C9545" s="116" t="s">
        <v>21074</v>
      </c>
      <c r="D9545" s="116" t="s">
        <v>16119</v>
      </c>
      <c r="E9545" s="130">
        <v>17.899999999999999</v>
      </c>
    </row>
    <row r="9546" spans="2:5" ht="50.1" customHeight="1">
      <c r="B9546" s="116">
        <v>39311</v>
      </c>
      <c r="C9546" s="116" t="s">
        <v>21075</v>
      </c>
      <c r="D9546" s="116" t="s">
        <v>16119</v>
      </c>
      <c r="E9546" s="130">
        <v>26.91</v>
      </c>
    </row>
    <row r="9547" spans="2:5" ht="50.1" customHeight="1">
      <c r="B9547" s="116">
        <v>39855</v>
      </c>
      <c r="C9547" s="116" t="s">
        <v>21076</v>
      </c>
      <c r="D9547" s="116" t="s">
        <v>16119</v>
      </c>
      <c r="E9547" s="130">
        <v>1.67</v>
      </c>
    </row>
    <row r="9548" spans="2:5" ht="50.1" customHeight="1">
      <c r="B9548" s="116">
        <v>39856</v>
      </c>
      <c r="C9548" s="116" t="s">
        <v>21077</v>
      </c>
      <c r="D9548" s="116" t="s">
        <v>16119</v>
      </c>
      <c r="E9548" s="130">
        <v>3.93</v>
      </c>
    </row>
    <row r="9549" spans="2:5" ht="50.1" customHeight="1">
      <c r="B9549" s="116">
        <v>39857</v>
      </c>
      <c r="C9549" s="116" t="s">
        <v>21078</v>
      </c>
      <c r="D9549" s="116" t="s">
        <v>16119</v>
      </c>
      <c r="E9549" s="130">
        <v>6.36</v>
      </c>
    </row>
    <row r="9550" spans="2:5" ht="50.1" customHeight="1">
      <c r="B9550" s="116">
        <v>39858</v>
      </c>
      <c r="C9550" s="116" t="s">
        <v>21079</v>
      </c>
      <c r="D9550" s="116" t="s">
        <v>16119</v>
      </c>
      <c r="E9550" s="130">
        <v>14.12</v>
      </c>
    </row>
    <row r="9551" spans="2:5" ht="50.1" customHeight="1">
      <c r="B9551" s="116">
        <v>39859</v>
      </c>
      <c r="C9551" s="116" t="s">
        <v>21080</v>
      </c>
      <c r="D9551" s="116" t="s">
        <v>16119</v>
      </c>
      <c r="E9551" s="130">
        <v>21.77</v>
      </c>
    </row>
    <row r="9552" spans="2:5" ht="50.1" customHeight="1">
      <c r="B9552" s="116">
        <v>39860</v>
      </c>
      <c r="C9552" s="116" t="s">
        <v>21081</v>
      </c>
      <c r="D9552" s="116" t="s">
        <v>16119</v>
      </c>
      <c r="E9552" s="130">
        <v>33.409999999999997</v>
      </c>
    </row>
    <row r="9553" spans="2:5" ht="50.1" customHeight="1">
      <c r="B9553" s="116">
        <v>39861</v>
      </c>
      <c r="C9553" s="116" t="s">
        <v>21082</v>
      </c>
      <c r="D9553" s="116" t="s">
        <v>16119</v>
      </c>
      <c r="E9553" s="130">
        <v>95.39</v>
      </c>
    </row>
    <row r="9554" spans="2:5" ht="50.1" customHeight="1">
      <c r="B9554" s="116">
        <v>38447</v>
      </c>
      <c r="C9554" s="116" t="s">
        <v>21083</v>
      </c>
      <c r="D9554" s="116" t="s">
        <v>16119</v>
      </c>
      <c r="E9554" s="130">
        <v>71.430000000000007</v>
      </c>
    </row>
    <row r="9555" spans="2:5" ht="50.1" customHeight="1">
      <c r="B9555" s="116">
        <v>36320</v>
      </c>
      <c r="C9555" s="116" t="s">
        <v>21084</v>
      </c>
      <c r="D9555" s="116" t="s">
        <v>16119</v>
      </c>
      <c r="E9555" s="130">
        <v>1.03</v>
      </c>
    </row>
    <row r="9556" spans="2:5" ht="50.1" customHeight="1">
      <c r="B9556" s="116">
        <v>36324</v>
      </c>
      <c r="C9556" s="116" t="s">
        <v>21085</v>
      </c>
      <c r="D9556" s="116" t="s">
        <v>16119</v>
      </c>
      <c r="E9556" s="130">
        <v>1.57</v>
      </c>
    </row>
    <row r="9557" spans="2:5" ht="50.1" customHeight="1">
      <c r="B9557" s="116">
        <v>38441</v>
      </c>
      <c r="C9557" s="116" t="s">
        <v>21086</v>
      </c>
      <c r="D9557" s="116" t="s">
        <v>16119</v>
      </c>
      <c r="E9557" s="130">
        <v>2.06</v>
      </c>
    </row>
    <row r="9558" spans="2:5" ht="50.1" customHeight="1">
      <c r="B9558" s="116">
        <v>38442</v>
      </c>
      <c r="C9558" s="116" t="s">
        <v>21087</v>
      </c>
      <c r="D9558" s="116" t="s">
        <v>16119</v>
      </c>
      <c r="E9558" s="130">
        <v>5.23</v>
      </c>
    </row>
    <row r="9559" spans="2:5" ht="50.1" customHeight="1">
      <c r="B9559" s="116">
        <v>38443</v>
      </c>
      <c r="C9559" s="116" t="s">
        <v>21088</v>
      </c>
      <c r="D9559" s="116" t="s">
        <v>16119</v>
      </c>
      <c r="E9559" s="130">
        <v>7.91</v>
      </c>
    </row>
    <row r="9560" spans="2:5" ht="50.1" customHeight="1">
      <c r="B9560" s="116">
        <v>38444</v>
      </c>
      <c r="C9560" s="116" t="s">
        <v>21089</v>
      </c>
      <c r="D9560" s="116" t="s">
        <v>16119</v>
      </c>
      <c r="E9560" s="130">
        <v>11.77</v>
      </c>
    </row>
    <row r="9561" spans="2:5" ht="50.1" customHeight="1">
      <c r="B9561" s="116">
        <v>38445</v>
      </c>
      <c r="C9561" s="116" t="s">
        <v>21090</v>
      </c>
      <c r="D9561" s="116" t="s">
        <v>16119</v>
      </c>
      <c r="E9561" s="130">
        <v>27.66</v>
      </c>
    </row>
    <row r="9562" spans="2:5" ht="50.1" customHeight="1">
      <c r="B9562" s="116">
        <v>38446</v>
      </c>
      <c r="C9562" s="116" t="s">
        <v>21091</v>
      </c>
      <c r="D9562" s="116" t="s">
        <v>16119</v>
      </c>
      <c r="E9562" s="130">
        <v>44.64</v>
      </c>
    </row>
    <row r="9563" spans="2:5" ht="50.1" customHeight="1">
      <c r="B9563" s="116">
        <v>3867</v>
      </c>
      <c r="C9563" s="116" t="s">
        <v>21092</v>
      </c>
      <c r="D9563" s="116" t="s">
        <v>16119</v>
      </c>
      <c r="E9563" s="130">
        <v>48.53</v>
      </c>
    </row>
    <row r="9564" spans="2:5" ht="50.1" customHeight="1">
      <c r="B9564" s="116">
        <v>3861</v>
      </c>
      <c r="C9564" s="116" t="s">
        <v>21093</v>
      </c>
      <c r="D9564" s="116" t="s">
        <v>16119</v>
      </c>
      <c r="E9564" s="130">
        <v>0.4</v>
      </c>
    </row>
    <row r="9565" spans="2:5" ht="50.1" customHeight="1">
      <c r="B9565" s="116">
        <v>3904</v>
      </c>
      <c r="C9565" s="116" t="s">
        <v>21094</v>
      </c>
      <c r="D9565" s="116" t="s">
        <v>16119</v>
      </c>
      <c r="E9565" s="130">
        <v>0.49</v>
      </c>
    </row>
    <row r="9566" spans="2:5" ht="50.1" customHeight="1">
      <c r="B9566" s="116">
        <v>3903</v>
      </c>
      <c r="C9566" s="116" t="s">
        <v>21095</v>
      </c>
      <c r="D9566" s="116" t="s">
        <v>16119</v>
      </c>
      <c r="E9566" s="130">
        <v>1.2</v>
      </c>
    </row>
    <row r="9567" spans="2:5" ht="50.1" customHeight="1">
      <c r="B9567" s="116">
        <v>3862</v>
      </c>
      <c r="C9567" s="116" t="s">
        <v>21096</v>
      </c>
      <c r="D9567" s="116" t="s">
        <v>16119</v>
      </c>
      <c r="E9567" s="130">
        <v>2.46</v>
      </c>
    </row>
    <row r="9568" spans="2:5" ht="50.1" customHeight="1">
      <c r="B9568" s="116">
        <v>3863</v>
      </c>
      <c r="C9568" s="116" t="s">
        <v>21097</v>
      </c>
      <c r="D9568" s="116" t="s">
        <v>16119</v>
      </c>
      <c r="E9568" s="130">
        <v>2.88</v>
      </c>
    </row>
    <row r="9569" spans="2:5" ht="50.1" customHeight="1">
      <c r="B9569" s="116">
        <v>3864</v>
      </c>
      <c r="C9569" s="116" t="s">
        <v>21098</v>
      </c>
      <c r="D9569" s="116" t="s">
        <v>16119</v>
      </c>
      <c r="E9569" s="130">
        <v>7.51</v>
      </c>
    </row>
    <row r="9570" spans="2:5" ht="50.1" customHeight="1">
      <c r="B9570" s="116">
        <v>3865</v>
      </c>
      <c r="C9570" s="116" t="s">
        <v>21099</v>
      </c>
      <c r="D9570" s="116" t="s">
        <v>16119</v>
      </c>
      <c r="E9570" s="130">
        <v>13.07</v>
      </c>
    </row>
    <row r="9571" spans="2:5" ht="50.1" customHeight="1">
      <c r="B9571" s="116">
        <v>3866</v>
      </c>
      <c r="C9571" s="116" t="s">
        <v>21100</v>
      </c>
      <c r="D9571" s="116" t="s">
        <v>16119</v>
      </c>
      <c r="E9571" s="130">
        <v>29.92</v>
      </c>
    </row>
    <row r="9572" spans="2:5" ht="50.1" customHeight="1">
      <c r="B9572" s="116">
        <v>3902</v>
      </c>
      <c r="C9572" s="116" t="s">
        <v>21101</v>
      </c>
      <c r="D9572" s="116" t="s">
        <v>16119</v>
      </c>
      <c r="E9572" s="130">
        <v>14.55</v>
      </c>
    </row>
    <row r="9573" spans="2:5" ht="50.1" customHeight="1">
      <c r="B9573" s="116">
        <v>3878</v>
      </c>
      <c r="C9573" s="116" t="s">
        <v>21102</v>
      </c>
      <c r="D9573" s="116" t="s">
        <v>16119</v>
      </c>
      <c r="E9573" s="130">
        <v>4.59</v>
      </c>
    </row>
    <row r="9574" spans="2:5" ht="50.1" customHeight="1">
      <c r="B9574" s="116">
        <v>3877</v>
      </c>
      <c r="C9574" s="116" t="s">
        <v>21103</v>
      </c>
      <c r="D9574" s="116" t="s">
        <v>16119</v>
      </c>
      <c r="E9574" s="130">
        <v>4.2</v>
      </c>
    </row>
    <row r="9575" spans="2:5" ht="50.1" customHeight="1">
      <c r="B9575" s="116">
        <v>3879</v>
      </c>
      <c r="C9575" s="116" t="s">
        <v>21104</v>
      </c>
      <c r="D9575" s="116" t="s">
        <v>16119</v>
      </c>
      <c r="E9575" s="130">
        <v>9.27</v>
      </c>
    </row>
    <row r="9576" spans="2:5" ht="50.1" customHeight="1">
      <c r="B9576" s="116">
        <v>3880</v>
      </c>
      <c r="C9576" s="116" t="s">
        <v>21105</v>
      </c>
      <c r="D9576" s="116" t="s">
        <v>16119</v>
      </c>
      <c r="E9576" s="130">
        <v>20.92</v>
      </c>
    </row>
    <row r="9577" spans="2:5" ht="50.1" customHeight="1">
      <c r="B9577" s="116">
        <v>12892</v>
      </c>
      <c r="C9577" s="116" t="s">
        <v>21106</v>
      </c>
      <c r="D9577" s="116" t="s">
        <v>6216</v>
      </c>
      <c r="E9577" s="130">
        <v>10.16</v>
      </c>
    </row>
    <row r="9578" spans="2:5" ht="50.1" customHeight="1">
      <c r="B9578" s="116">
        <v>3883</v>
      </c>
      <c r="C9578" s="116" t="s">
        <v>21107</v>
      </c>
      <c r="D9578" s="116" t="s">
        <v>16119</v>
      </c>
      <c r="E9578" s="130">
        <v>0.96</v>
      </c>
    </row>
    <row r="9579" spans="2:5" ht="50.1" customHeight="1">
      <c r="B9579" s="116">
        <v>3876</v>
      </c>
      <c r="C9579" s="116" t="s">
        <v>21108</v>
      </c>
      <c r="D9579" s="116" t="s">
        <v>16119</v>
      </c>
      <c r="E9579" s="130">
        <v>2.42</v>
      </c>
    </row>
    <row r="9580" spans="2:5" ht="50.1" customHeight="1">
      <c r="B9580" s="116">
        <v>3884</v>
      </c>
      <c r="C9580" s="116" t="s">
        <v>21109</v>
      </c>
      <c r="D9580" s="116" t="s">
        <v>16119</v>
      </c>
      <c r="E9580" s="130">
        <v>1.45</v>
      </c>
    </row>
    <row r="9581" spans="2:5" ht="50.1" customHeight="1">
      <c r="B9581" s="116">
        <v>3837</v>
      </c>
      <c r="C9581" s="116" t="s">
        <v>21110</v>
      </c>
      <c r="D9581" s="116" t="s">
        <v>16119</v>
      </c>
      <c r="E9581" s="130">
        <v>34.44</v>
      </c>
    </row>
    <row r="9582" spans="2:5" ht="50.1" customHeight="1">
      <c r="B9582" s="116">
        <v>3845</v>
      </c>
      <c r="C9582" s="116" t="s">
        <v>21111</v>
      </c>
      <c r="D9582" s="116" t="s">
        <v>16119</v>
      </c>
      <c r="E9582" s="130">
        <v>12.58</v>
      </c>
    </row>
    <row r="9583" spans="2:5" ht="50.1" customHeight="1">
      <c r="B9583" s="116">
        <v>11045</v>
      </c>
      <c r="C9583" s="116" t="s">
        <v>21112</v>
      </c>
      <c r="D9583" s="116" t="s">
        <v>16119</v>
      </c>
      <c r="E9583" s="130">
        <v>24.27</v>
      </c>
    </row>
    <row r="9584" spans="2:5" ht="50.1" customHeight="1">
      <c r="B9584" s="116">
        <v>20170</v>
      </c>
      <c r="C9584" s="116" t="s">
        <v>21113</v>
      </c>
      <c r="D9584" s="116" t="s">
        <v>16119</v>
      </c>
      <c r="E9584" s="130">
        <v>8.24</v>
      </c>
    </row>
    <row r="9585" spans="2:5" ht="50.1" customHeight="1">
      <c r="B9585" s="116">
        <v>20171</v>
      </c>
      <c r="C9585" s="116" t="s">
        <v>21114</v>
      </c>
      <c r="D9585" s="116" t="s">
        <v>16119</v>
      </c>
      <c r="E9585" s="130">
        <v>24.47</v>
      </c>
    </row>
    <row r="9586" spans="2:5" ht="50.1" customHeight="1">
      <c r="B9586" s="116">
        <v>20167</v>
      </c>
      <c r="C9586" s="116" t="s">
        <v>21115</v>
      </c>
      <c r="D9586" s="116" t="s">
        <v>16119</v>
      </c>
      <c r="E9586" s="130">
        <v>3.06</v>
      </c>
    </row>
    <row r="9587" spans="2:5" ht="50.1" customHeight="1">
      <c r="B9587" s="116">
        <v>20168</v>
      </c>
      <c r="C9587" s="116" t="s">
        <v>21116</v>
      </c>
      <c r="D9587" s="116" t="s">
        <v>16119</v>
      </c>
      <c r="E9587" s="130">
        <v>4.8</v>
      </c>
    </row>
    <row r="9588" spans="2:5" ht="50.1" customHeight="1">
      <c r="B9588" s="116">
        <v>20169</v>
      </c>
      <c r="C9588" s="116" t="s">
        <v>21117</v>
      </c>
      <c r="D9588" s="116" t="s">
        <v>16119</v>
      </c>
      <c r="E9588" s="130">
        <v>6.79</v>
      </c>
    </row>
    <row r="9589" spans="2:5" ht="50.1" customHeight="1">
      <c r="B9589" s="116">
        <v>3899</v>
      </c>
      <c r="C9589" s="116" t="s">
        <v>21118</v>
      </c>
      <c r="D9589" s="116" t="s">
        <v>16119</v>
      </c>
      <c r="E9589" s="130">
        <v>3.59</v>
      </c>
    </row>
    <row r="9590" spans="2:5" ht="50.1" customHeight="1">
      <c r="B9590" s="116">
        <v>38676</v>
      </c>
      <c r="C9590" s="116" t="s">
        <v>21119</v>
      </c>
      <c r="D9590" s="116" t="s">
        <v>16119</v>
      </c>
      <c r="E9590" s="130">
        <v>17.41</v>
      </c>
    </row>
    <row r="9591" spans="2:5" ht="50.1" customHeight="1">
      <c r="B9591" s="116">
        <v>3897</v>
      </c>
      <c r="C9591" s="116" t="s">
        <v>21120</v>
      </c>
      <c r="D9591" s="116" t="s">
        <v>16119</v>
      </c>
      <c r="E9591" s="130">
        <v>0.75</v>
      </c>
    </row>
    <row r="9592" spans="2:5" ht="50.1" customHeight="1">
      <c r="B9592" s="116">
        <v>3875</v>
      </c>
      <c r="C9592" s="116" t="s">
        <v>21121</v>
      </c>
      <c r="D9592" s="116" t="s">
        <v>16119</v>
      </c>
      <c r="E9592" s="130">
        <v>1.64</v>
      </c>
    </row>
    <row r="9593" spans="2:5" ht="50.1" customHeight="1">
      <c r="B9593" s="116">
        <v>3898</v>
      </c>
      <c r="C9593" s="116" t="s">
        <v>21122</v>
      </c>
      <c r="D9593" s="116" t="s">
        <v>16119</v>
      </c>
      <c r="E9593" s="130">
        <v>3.1</v>
      </c>
    </row>
    <row r="9594" spans="2:5" ht="50.1" customHeight="1">
      <c r="B9594" s="116">
        <v>3855</v>
      </c>
      <c r="C9594" s="116" t="s">
        <v>21123</v>
      </c>
      <c r="D9594" s="116" t="s">
        <v>16119</v>
      </c>
      <c r="E9594" s="130">
        <v>3.21</v>
      </c>
    </row>
    <row r="9595" spans="2:5" ht="50.1" customHeight="1">
      <c r="B9595" s="116">
        <v>3874</v>
      </c>
      <c r="C9595" s="116" t="s">
        <v>21124</v>
      </c>
      <c r="D9595" s="116" t="s">
        <v>16119</v>
      </c>
      <c r="E9595" s="130">
        <v>3.41</v>
      </c>
    </row>
    <row r="9596" spans="2:5" ht="50.1" customHeight="1">
      <c r="B9596" s="116">
        <v>3870</v>
      </c>
      <c r="C9596" s="116" t="s">
        <v>21125</v>
      </c>
      <c r="D9596" s="116" t="s">
        <v>16119</v>
      </c>
      <c r="E9596" s="130">
        <v>4.2300000000000004</v>
      </c>
    </row>
    <row r="9597" spans="2:5" ht="50.1" customHeight="1">
      <c r="B9597" s="116">
        <v>38678</v>
      </c>
      <c r="C9597" s="116" t="s">
        <v>21126</v>
      </c>
      <c r="D9597" s="116" t="s">
        <v>16119</v>
      </c>
      <c r="E9597" s="130">
        <v>11.52</v>
      </c>
    </row>
    <row r="9598" spans="2:5" ht="50.1" customHeight="1">
      <c r="B9598" s="116">
        <v>3859</v>
      </c>
      <c r="C9598" s="116" t="s">
        <v>21127</v>
      </c>
      <c r="D9598" s="116" t="s">
        <v>16119</v>
      </c>
      <c r="E9598" s="130">
        <v>0.85</v>
      </c>
    </row>
    <row r="9599" spans="2:5" ht="50.1" customHeight="1">
      <c r="B9599" s="116">
        <v>3856</v>
      </c>
      <c r="C9599" s="116" t="s">
        <v>21128</v>
      </c>
      <c r="D9599" s="116" t="s">
        <v>16119</v>
      </c>
      <c r="E9599" s="130">
        <v>1.08</v>
      </c>
    </row>
    <row r="9600" spans="2:5" ht="50.1" customHeight="1">
      <c r="B9600" s="116">
        <v>3906</v>
      </c>
      <c r="C9600" s="116" t="s">
        <v>21129</v>
      </c>
      <c r="D9600" s="116" t="s">
        <v>16119</v>
      </c>
      <c r="E9600" s="130">
        <v>1.02</v>
      </c>
    </row>
    <row r="9601" spans="2:5" ht="50.1" customHeight="1">
      <c r="B9601" s="116">
        <v>3860</v>
      </c>
      <c r="C9601" s="116" t="s">
        <v>21130</v>
      </c>
      <c r="D9601" s="116" t="s">
        <v>16119</v>
      </c>
      <c r="E9601" s="130">
        <v>3.35</v>
      </c>
    </row>
    <row r="9602" spans="2:5" ht="50.1" customHeight="1">
      <c r="B9602" s="116">
        <v>3905</v>
      </c>
      <c r="C9602" s="116" t="s">
        <v>21131</v>
      </c>
      <c r="D9602" s="116" t="s">
        <v>16119</v>
      </c>
      <c r="E9602" s="130">
        <v>7.41</v>
      </c>
    </row>
    <row r="9603" spans="2:5" ht="50.1" customHeight="1">
      <c r="B9603" s="116">
        <v>3871</v>
      </c>
      <c r="C9603" s="116" t="s">
        <v>21132</v>
      </c>
      <c r="D9603" s="116" t="s">
        <v>16119</v>
      </c>
      <c r="E9603" s="130">
        <v>15.39</v>
      </c>
    </row>
    <row r="9604" spans="2:5" ht="50.1" customHeight="1">
      <c r="B9604" s="116">
        <v>37429</v>
      </c>
      <c r="C9604" s="116" t="s">
        <v>21133</v>
      </c>
      <c r="D9604" s="116" t="s">
        <v>16119</v>
      </c>
      <c r="E9604" s="130">
        <v>1712.36</v>
      </c>
    </row>
    <row r="9605" spans="2:5" ht="50.1" customHeight="1">
      <c r="B9605" s="116">
        <v>37426</v>
      </c>
      <c r="C9605" s="116" t="s">
        <v>21134</v>
      </c>
      <c r="D9605" s="116" t="s">
        <v>16119</v>
      </c>
      <c r="E9605" s="130">
        <v>16.47</v>
      </c>
    </row>
    <row r="9606" spans="2:5" ht="50.1" customHeight="1">
      <c r="B9606" s="116">
        <v>37427</v>
      </c>
      <c r="C9606" s="116" t="s">
        <v>21135</v>
      </c>
      <c r="D9606" s="116" t="s">
        <v>16119</v>
      </c>
      <c r="E9606" s="130">
        <v>39.29</v>
      </c>
    </row>
    <row r="9607" spans="2:5" ht="50.1" customHeight="1">
      <c r="B9607" s="116">
        <v>37424</v>
      </c>
      <c r="C9607" s="116" t="s">
        <v>21136</v>
      </c>
      <c r="D9607" s="116" t="s">
        <v>16119</v>
      </c>
      <c r="E9607" s="130">
        <v>7.57</v>
      </c>
    </row>
    <row r="9608" spans="2:5" ht="50.1" customHeight="1">
      <c r="B9608" s="116">
        <v>37428</v>
      </c>
      <c r="C9608" s="116" t="s">
        <v>21137</v>
      </c>
      <c r="D9608" s="116" t="s">
        <v>16119</v>
      </c>
      <c r="E9608" s="130">
        <v>135.41</v>
      </c>
    </row>
    <row r="9609" spans="2:5" ht="50.1" customHeight="1">
      <c r="B9609" s="116">
        <v>37425</v>
      </c>
      <c r="C9609" s="116" t="s">
        <v>21138</v>
      </c>
      <c r="D9609" s="116" t="s">
        <v>16119</v>
      </c>
      <c r="E9609" s="130">
        <v>8.16</v>
      </c>
    </row>
    <row r="9610" spans="2:5" ht="50.1" customHeight="1">
      <c r="B9610" s="116">
        <v>11519</v>
      </c>
      <c r="C9610" s="116" t="s">
        <v>21139</v>
      </c>
      <c r="D9610" s="116" t="s">
        <v>6216</v>
      </c>
      <c r="E9610" s="130">
        <v>23.74</v>
      </c>
    </row>
    <row r="9611" spans="2:5" ht="50.1" customHeight="1">
      <c r="B9611" s="116">
        <v>11520</v>
      </c>
      <c r="C9611" s="116" t="s">
        <v>21140</v>
      </c>
      <c r="D9611" s="116" t="s">
        <v>6216</v>
      </c>
      <c r="E9611" s="130">
        <v>9.41</v>
      </c>
    </row>
    <row r="9612" spans="2:5" ht="50.1" customHeight="1">
      <c r="B9612" s="116">
        <v>11518</v>
      </c>
      <c r="C9612" s="116" t="s">
        <v>21141</v>
      </c>
      <c r="D9612" s="116" t="s">
        <v>6216</v>
      </c>
      <c r="E9612" s="130">
        <v>27.4</v>
      </c>
    </row>
    <row r="9613" spans="2:5" ht="50.1" customHeight="1">
      <c r="B9613" s="116">
        <v>38473</v>
      </c>
      <c r="C9613" s="116" t="s">
        <v>21142</v>
      </c>
      <c r="D9613" s="116" t="s">
        <v>16119</v>
      </c>
      <c r="E9613" s="130">
        <v>65.87</v>
      </c>
    </row>
    <row r="9614" spans="2:5" ht="50.1" customHeight="1">
      <c r="B9614" s="116">
        <v>4244</v>
      </c>
      <c r="C9614" s="116" t="s">
        <v>21143</v>
      </c>
      <c r="D9614" s="116" t="s">
        <v>16118</v>
      </c>
      <c r="E9614" s="130">
        <v>12.69</v>
      </c>
    </row>
    <row r="9615" spans="2:5" ht="50.1" customHeight="1">
      <c r="B9615" s="116">
        <v>40977</v>
      </c>
      <c r="C9615" s="116" t="s">
        <v>21144</v>
      </c>
      <c r="D9615" s="116" t="s">
        <v>16124</v>
      </c>
      <c r="E9615" s="130">
        <v>2248.9499999999998</v>
      </c>
    </row>
    <row r="9616" spans="2:5" ht="50.1" customHeight="1">
      <c r="B9616" s="116">
        <v>2742</v>
      </c>
      <c r="C9616" s="116" t="s">
        <v>21145</v>
      </c>
      <c r="D9616" s="116" t="s">
        <v>16120</v>
      </c>
      <c r="E9616" s="130">
        <v>2.02</v>
      </c>
    </row>
    <row r="9617" spans="2:5" ht="50.1" customHeight="1">
      <c r="B9617" s="116">
        <v>2748</v>
      </c>
      <c r="C9617" s="116" t="s">
        <v>21146</v>
      </c>
      <c r="D9617" s="116" t="s">
        <v>16120</v>
      </c>
      <c r="E9617" s="130">
        <v>5.93</v>
      </c>
    </row>
    <row r="9618" spans="2:5" ht="50.1" customHeight="1">
      <c r="B9618" s="116">
        <v>2736</v>
      </c>
      <c r="C9618" s="116" t="s">
        <v>21147</v>
      </c>
      <c r="D9618" s="116" t="s">
        <v>16120</v>
      </c>
      <c r="E9618" s="130">
        <v>8.27</v>
      </c>
    </row>
    <row r="9619" spans="2:5" ht="50.1" customHeight="1">
      <c r="B9619" s="116">
        <v>2745</v>
      </c>
      <c r="C9619" s="116" t="s">
        <v>21148</v>
      </c>
      <c r="D9619" s="116" t="s">
        <v>16120</v>
      </c>
      <c r="E9619" s="130">
        <v>1.67</v>
      </c>
    </row>
    <row r="9620" spans="2:5" ht="50.1" customHeight="1">
      <c r="B9620" s="116">
        <v>2751</v>
      </c>
      <c r="C9620" s="116" t="s">
        <v>21149</v>
      </c>
      <c r="D9620" s="116" t="s">
        <v>16120</v>
      </c>
      <c r="E9620" s="130">
        <v>2.14</v>
      </c>
    </row>
    <row r="9621" spans="2:5" ht="50.1" customHeight="1">
      <c r="B9621" s="116">
        <v>14439</v>
      </c>
      <c r="C9621" s="116" t="s">
        <v>21150</v>
      </c>
      <c r="D9621" s="116" t="s">
        <v>16120</v>
      </c>
      <c r="E9621" s="130">
        <v>1.89</v>
      </c>
    </row>
    <row r="9622" spans="2:5" ht="50.1" customHeight="1">
      <c r="B9622" s="116">
        <v>2731</v>
      </c>
      <c r="C9622" s="116" t="s">
        <v>21151</v>
      </c>
      <c r="D9622" s="116" t="s">
        <v>16120</v>
      </c>
      <c r="E9622" s="130">
        <v>41.93</v>
      </c>
    </row>
    <row r="9623" spans="2:5" ht="50.1" customHeight="1">
      <c r="B9623" s="116">
        <v>21138</v>
      </c>
      <c r="C9623" s="116" t="s">
        <v>21152</v>
      </c>
      <c r="D9623" s="116" t="s">
        <v>16120</v>
      </c>
      <c r="E9623" s="130">
        <v>4.55</v>
      </c>
    </row>
    <row r="9624" spans="2:5" ht="50.1" customHeight="1">
      <c r="B9624" s="116">
        <v>2747</v>
      </c>
      <c r="C9624" s="116" t="s">
        <v>21153</v>
      </c>
      <c r="D9624" s="116" t="s">
        <v>16120</v>
      </c>
      <c r="E9624" s="130">
        <v>11.24</v>
      </c>
    </row>
    <row r="9625" spans="2:5" ht="50.1" customHeight="1">
      <c r="B9625" s="116">
        <v>4115</v>
      </c>
      <c r="C9625" s="116" t="s">
        <v>21154</v>
      </c>
      <c r="D9625" s="116" t="s">
        <v>16120</v>
      </c>
      <c r="E9625" s="130">
        <v>8.8000000000000007</v>
      </c>
    </row>
    <row r="9626" spans="2:5" ht="50.1" customHeight="1">
      <c r="B9626" s="116">
        <v>2729</v>
      </c>
      <c r="C9626" s="116" t="s">
        <v>21155</v>
      </c>
      <c r="D9626" s="116" t="s">
        <v>16119</v>
      </c>
      <c r="E9626" s="130">
        <v>10.6</v>
      </c>
    </row>
    <row r="9627" spans="2:5" ht="50.1" customHeight="1">
      <c r="B9627" s="116">
        <v>4119</v>
      </c>
      <c r="C9627" s="116" t="s">
        <v>21156</v>
      </c>
      <c r="D9627" s="116" t="s">
        <v>16120</v>
      </c>
      <c r="E9627" s="130">
        <v>17.71</v>
      </c>
    </row>
    <row r="9628" spans="2:5" ht="50.1" customHeight="1">
      <c r="B9628" s="116">
        <v>2794</v>
      </c>
      <c r="C9628" s="116" t="s">
        <v>21157</v>
      </c>
      <c r="D9628" s="116" t="s">
        <v>16120</v>
      </c>
      <c r="E9628" s="130">
        <v>43.73</v>
      </c>
    </row>
    <row r="9629" spans="2:5" ht="50.1" customHeight="1">
      <c r="B9629" s="116">
        <v>2788</v>
      </c>
      <c r="C9629" s="116" t="s">
        <v>21158</v>
      </c>
      <c r="D9629" s="116" t="s">
        <v>16120</v>
      </c>
      <c r="E9629" s="130">
        <v>88.41</v>
      </c>
    </row>
    <row r="9630" spans="2:5" ht="50.1" customHeight="1">
      <c r="B9630" s="116">
        <v>4006</v>
      </c>
      <c r="C9630" s="116" t="s">
        <v>21159</v>
      </c>
      <c r="D9630" s="116" t="s">
        <v>16123</v>
      </c>
      <c r="E9630" s="130">
        <v>942.64</v>
      </c>
    </row>
    <row r="9631" spans="2:5" ht="50.1" customHeight="1">
      <c r="B9631" s="116">
        <v>36151</v>
      </c>
      <c r="C9631" s="116" t="s">
        <v>21160</v>
      </c>
      <c r="D9631" s="116" t="s">
        <v>16119</v>
      </c>
      <c r="E9631" s="130">
        <v>22.58</v>
      </c>
    </row>
    <row r="9632" spans="2:5" ht="50.1" customHeight="1">
      <c r="B9632" s="116">
        <v>37457</v>
      </c>
      <c r="C9632" s="116" t="s">
        <v>21161</v>
      </c>
      <c r="D9632" s="116" t="s">
        <v>16120</v>
      </c>
      <c r="E9632" s="130">
        <v>1.95</v>
      </c>
    </row>
    <row r="9633" spans="2:5" ht="50.1" customHeight="1">
      <c r="B9633" s="116">
        <v>37456</v>
      </c>
      <c r="C9633" s="116" t="s">
        <v>21162</v>
      </c>
      <c r="D9633" s="116" t="s">
        <v>16120</v>
      </c>
      <c r="E9633" s="130">
        <v>1.03</v>
      </c>
    </row>
    <row r="9634" spans="2:5" ht="50.1" customHeight="1">
      <c r="B9634" s="116">
        <v>37461</v>
      </c>
      <c r="C9634" s="116" t="s">
        <v>21163</v>
      </c>
      <c r="D9634" s="116" t="s">
        <v>16120</v>
      </c>
      <c r="E9634" s="130">
        <v>7.24</v>
      </c>
    </row>
    <row r="9635" spans="2:5" ht="50.1" customHeight="1">
      <c r="B9635" s="116">
        <v>37460</v>
      </c>
      <c r="C9635" s="116" t="s">
        <v>21164</v>
      </c>
      <c r="D9635" s="116" t="s">
        <v>16120</v>
      </c>
      <c r="E9635" s="130">
        <v>9.89</v>
      </c>
    </row>
    <row r="9636" spans="2:5" ht="50.1" customHeight="1">
      <c r="B9636" s="116">
        <v>37458</v>
      </c>
      <c r="C9636" s="116" t="s">
        <v>21165</v>
      </c>
      <c r="D9636" s="116" t="s">
        <v>16120</v>
      </c>
      <c r="E9636" s="130">
        <v>2.9</v>
      </c>
    </row>
    <row r="9637" spans="2:5" ht="50.1" customHeight="1">
      <c r="B9637" s="116">
        <v>37454</v>
      </c>
      <c r="C9637" s="116" t="s">
        <v>21166</v>
      </c>
      <c r="D9637" s="116" t="s">
        <v>16120</v>
      </c>
      <c r="E9637" s="130">
        <v>0.76</v>
      </c>
    </row>
    <row r="9638" spans="2:5" ht="50.1" customHeight="1">
      <c r="B9638" s="116">
        <v>37455</v>
      </c>
      <c r="C9638" s="116" t="s">
        <v>21167</v>
      </c>
      <c r="D9638" s="116" t="s">
        <v>16120</v>
      </c>
      <c r="E9638" s="130">
        <v>1.28</v>
      </c>
    </row>
    <row r="9639" spans="2:5" ht="50.1" customHeight="1">
      <c r="B9639" s="116">
        <v>37459</v>
      </c>
      <c r="C9639" s="116" t="s">
        <v>21168</v>
      </c>
      <c r="D9639" s="116" t="s">
        <v>16120</v>
      </c>
      <c r="E9639" s="130">
        <v>4.07</v>
      </c>
    </row>
    <row r="9640" spans="2:5" ht="50.1" customHeight="1">
      <c r="B9640" s="116">
        <v>21029</v>
      </c>
      <c r="C9640" s="116" t="s">
        <v>21169</v>
      </c>
      <c r="D9640" s="116" t="s">
        <v>16119</v>
      </c>
      <c r="E9640" s="130">
        <v>220</v>
      </c>
    </row>
    <row r="9641" spans="2:5" ht="50.1" customHeight="1">
      <c r="B9641" s="116">
        <v>21030</v>
      </c>
      <c r="C9641" s="116" t="s">
        <v>21170</v>
      </c>
      <c r="D9641" s="116" t="s">
        <v>16119</v>
      </c>
      <c r="E9641" s="130">
        <v>271.18</v>
      </c>
    </row>
    <row r="9642" spans="2:5" ht="50.1" customHeight="1">
      <c r="B9642" s="116">
        <v>21031</v>
      </c>
      <c r="C9642" s="116" t="s">
        <v>21171</v>
      </c>
      <c r="D9642" s="116" t="s">
        <v>16119</v>
      </c>
      <c r="E9642" s="130">
        <v>337.62</v>
      </c>
    </row>
    <row r="9643" spans="2:5" ht="50.1" customHeight="1">
      <c r="B9643" s="116">
        <v>21032</v>
      </c>
      <c r="C9643" s="116" t="s">
        <v>21172</v>
      </c>
      <c r="D9643" s="116" t="s">
        <v>16119</v>
      </c>
      <c r="E9643" s="130">
        <v>360.49</v>
      </c>
    </row>
    <row r="9644" spans="2:5" ht="50.1" customHeight="1">
      <c r="B9644" s="116">
        <v>37527</v>
      </c>
      <c r="C9644" s="116" t="s">
        <v>21173</v>
      </c>
      <c r="D9644" s="116" t="s">
        <v>16119</v>
      </c>
      <c r="E9644" s="130">
        <v>325.64</v>
      </c>
    </row>
    <row r="9645" spans="2:5" ht="50.1" customHeight="1">
      <c r="B9645" s="116">
        <v>37528</v>
      </c>
      <c r="C9645" s="116" t="s">
        <v>21174</v>
      </c>
      <c r="D9645" s="116" t="s">
        <v>16119</v>
      </c>
      <c r="E9645" s="130">
        <v>388.26</v>
      </c>
    </row>
    <row r="9646" spans="2:5" ht="50.1" customHeight="1">
      <c r="B9646" s="116">
        <v>37529</v>
      </c>
      <c r="C9646" s="116" t="s">
        <v>21175</v>
      </c>
      <c r="D9646" s="116" t="s">
        <v>16119</v>
      </c>
      <c r="E9646" s="130">
        <v>392.07</v>
      </c>
    </row>
    <row r="9647" spans="2:5" ht="50.1" customHeight="1">
      <c r="B9647" s="116">
        <v>37530</v>
      </c>
      <c r="C9647" s="116" t="s">
        <v>21176</v>
      </c>
      <c r="D9647" s="116" t="s">
        <v>16119</v>
      </c>
      <c r="E9647" s="130">
        <v>511.88</v>
      </c>
    </row>
    <row r="9648" spans="2:5" ht="50.1" customHeight="1">
      <c r="B9648" s="116">
        <v>21034</v>
      </c>
      <c r="C9648" s="116" t="s">
        <v>21177</v>
      </c>
      <c r="D9648" s="116" t="s">
        <v>16119</v>
      </c>
      <c r="E9648" s="130">
        <v>436.73</v>
      </c>
    </row>
    <row r="9649" spans="2:5" ht="50.1" customHeight="1">
      <c r="B9649" s="116">
        <v>37531</v>
      </c>
      <c r="C9649" s="116" t="s">
        <v>21178</v>
      </c>
      <c r="D9649" s="116" t="s">
        <v>16119</v>
      </c>
      <c r="E9649" s="130">
        <v>550</v>
      </c>
    </row>
    <row r="9650" spans="2:5" ht="50.1" customHeight="1">
      <c r="B9650" s="116">
        <v>21036</v>
      </c>
      <c r="C9650" s="116" t="s">
        <v>21179</v>
      </c>
      <c r="D9650" s="116" t="s">
        <v>16119</v>
      </c>
      <c r="E9650" s="130">
        <v>668.71</v>
      </c>
    </row>
    <row r="9651" spans="2:5" ht="50.1" customHeight="1">
      <c r="B9651" s="116">
        <v>21037</v>
      </c>
      <c r="C9651" s="116" t="s">
        <v>21180</v>
      </c>
      <c r="D9651" s="116" t="s">
        <v>16119</v>
      </c>
      <c r="E9651" s="130">
        <v>762.37</v>
      </c>
    </row>
    <row r="9652" spans="2:5" ht="50.1" customHeight="1">
      <c r="B9652" s="116">
        <v>20185</v>
      </c>
      <c r="C9652" s="116" t="s">
        <v>21181</v>
      </c>
      <c r="D9652" s="116" t="s">
        <v>16120</v>
      </c>
      <c r="E9652" s="130">
        <v>11.78</v>
      </c>
    </row>
    <row r="9653" spans="2:5" ht="50.1" customHeight="1">
      <c r="B9653" s="116">
        <v>20260</v>
      </c>
      <c r="C9653" s="116" t="s">
        <v>21182</v>
      </c>
      <c r="D9653" s="116" t="s">
        <v>16119</v>
      </c>
      <c r="E9653" s="130">
        <v>9.4700000000000006</v>
      </c>
    </row>
    <row r="9654" spans="2:5" ht="50.1" customHeight="1">
      <c r="B9654" s="116">
        <v>37523</v>
      </c>
      <c r="C9654" s="116" t="s">
        <v>21183</v>
      </c>
      <c r="D9654" s="116" t="s">
        <v>16119</v>
      </c>
      <c r="E9654" s="130">
        <v>398826.33</v>
      </c>
    </row>
    <row r="9655" spans="2:5" ht="50.1" customHeight="1">
      <c r="B9655" s="116">
        <v>37515</v>
      </c>
      <c r="C9655" s="116" t="s">
        <v>21184</v>
      </c>
      <c r="D9655" s="116" t="s">
        <v>16119</v>
      </c>
      <c r="E9655" s="130">
        <v>354577</v>
      </c>
    </row>
    <row r="9656" spans="2:5" ht="50.1" customHeight="1">
      <c r="B9656" s="116">
        <v>12899</v>
      </c>
      <c r="C9656" s="116" t="s">
        <v>21185</v>
      </c>
      <c r="D9656" s="116" t="s">
        <v>16119</v>
      </c>
      <c r="E9656" s="130">
        <v>100.35</v>
      </c>
    </row>
    <row r="9657" spans="2:5" ht="50.1" customHeight="1">
      <c r="B9657" s="116">
        <v>12898</v>
      </c>
      <c r="C9657" s="116" t="s">
        <v>21186</v>
      </c>
      <c r="D9657" s="116" t="s">
        <v>16119</v>
      </c>
      <c r="E9657" s="130">
        <v>159.18</v>
      </c>
    </row>
    <row r="9658" spans="2:5" ht="50.1" customHeight="1">
      <c r="B9658" s="116">
        <v>42528</v>
      </c>
      <c r="C9658" s="116" t="s">
        <v>21187</v>
      </c>
      <c r="D9658" s="116" t="s">
        <v>16117</v>
      </c>
      <c r="E9658" s="130">
        <v>6.58</v>
      </c>
    </row>
    <row r="9659" spans="2:5" ht="50.1" customHeight="1">
      <c r="B9659" s="116">
        <v>39696</v>
      </c>
      <c r="C9659" s="116" t="s">
        <v>21188</v>
      </c>
      <c r="D9659" s="116" t="s">
        <v>16117</v>
      </c>
      <c r="E9659" s="130">
        <v>4.63</v>
      </c>
    </row>
    <row r="9660" spans="2:5" ht="50.1" customHeight="1">
      <c r="B9660" s="116">
        <v>39700</v>
      </c>
      <c r="C9660" s="116" t="s">
        <v>21189</v>
      </c>
      <c r="D9660" s="116" t="s">
        <v>16117</v>
      </c>
      <c r="E9660" s="130">
        <v>17.55</v>
      </c>
    </row>
    <row r="9661" spans="2:5" ht="50.1" customHeight="1">
      <c r="B9661" s="116">
        <v>11621</v>
      </c>
      <c r="C9661" s="116" t="s">
        <v>21190</v>
      </c>
      <c r="D9661" s="116" t="s">
        <v>16117</v>
      </c>
      <c r="E9661" s="130">
        <v>34.92</v>
      </c>
    </row>
    <row r="9662" spans="2:5" ht="50.1" customHeight="1">
      <c r="B9662" s="116">
        <v>4014</v>
      </c>
      <c r="C9662" s="116" t="s">
        <v>21191</v>
      </c>
      <c r="D9662" s="116" t="s">
        <v>16117</v>
      </c>
      <c r="E9662" s="130">
        <v>36.130000000000003</v>
      </c>
    </row>
    <row r="9663" spans="2:5" ht="50.1" customHeight="1">
      <c r="B9663" s="116">
        <v>4015</v>
      </c>
      <c r="C9663" s="116" t="s">
        <v>21192</v>
      </c>
      <c r="D9663" s="116" t="s">
        <v>16117</v>
      </c>
      <c r="E9663" s="130">
        <v>44.37</v>
      </c>
    </row>
    <row r="9664" spans="2:5" ht="50.1" customHeight="1">
      <c r="B9664" s="116">
        <v>4017</v>
      </c>
      <c r="C9664" s="116" t="s">
        <v>21193</v>
      </c>
      <c r="D9664" s="116" t="s">
        <v>16117</v>
      </c>
      <c r="E9664" s="130">
        <v>64.56</v>
      </c>
    </row>
    <row r="9665" spans="2:5" ht="50.1" customHeight="1">
      <c r="B9665" s="116">
        <v>4016</v>
      </c>
      <c r="C9665" s="116" t="s">
        <v>21194</v>
      </c>
      <c r="D9665" s="116" t="s">
        <v>16117</v>
      </c>
      <c r="E9665" s="130">
        <v>25.5</v>
      </c>
    </row>
    <row r="9666" spans="2:5" ht="50.1" customHeight="1">
      <c r="B9666" s="116">
        <v>39699</v>
      </c>
      <c r="C9666" s="116" t="s">
        <v>21195</v>
      </c>
      <c r="D9666" s="116" t="s">
        <v>16117</v>
      </c>
      <c r="E9666" s="130">
        <v>8.64</v>
      </c>
    </row>
    <row r="9667" spans="2:5" ht="50.1" customHeight="1">
      <c r="B9667" s="116">
        <v>38544</v>
      </c>
      <c r="C9667" s="116" t="s">
        <v>21196</v>
      </c>
      <c r="D9667" s="116" t="s">
        <v>16117</v>
      </c>
      <c r="E9667" s="130">
        <v>6.54</v>
      </c>
    </row>
    <row r="9668" spans="2:5" ht="50.1" customHeight="1">
      <c r="B9668" s="116">
        <v>38545</v>
      </c>
      <c r="C9668" s="116" t="s">
        <v>21197</v>
      </c>
      <c r="D9668" s="116" t="s">
        <v>16117</v>
      </c>
      <c r="E9668" s="130">
        <v>4.2</v>
      </c>
    </row>
    <row r="9669" spans="2:5" ht="50.1" customHeight="1">
      <c r="B9669" s="116">
        <v>42527</v>
      </c>
      <c r="C9669" s="116" t="s">
        <v>21198</v>
      </c>
      <c r="D9669" s="116" t="s">
        <v>16117</v>
      </c>
      <c r="E9669" s="130">
        <v>17.39</v>
      </c>
    </row>
    <row r="9670" spans="2:5" ht="50.1" customHeight="1">
      <c r="B9670" s="116">
        <v>39323</v>
      </c>
      <c r="C9670" s="116" t="s">
        <v>21199</v>
      </c>
      <c r="D9670" s="116" t="s">
        <v>16117</v>
      </c>
      <c r="E9670" s="130">
        <v>16.04</v>
      </c>
    </row>
    <row r="9671" spans="2:5" ht="50.1" customHeight="1">
      <c r="B9671" s="116">
        <v>626</v>
      </c>
      <c r="C9671" s="116" t="s">
        <v>21200</v>
      </c>
      <c r="D9671" s="116" t="s">
        <v>16121</v>
      </c>
      <c r="E9671" s="130">
        <v>13.57</v>
      </c>
    </row>
    <row r="9672" spans="2:5" ht="50.1" customHeight="1">
      <c r="B9672" s="116">
        <v>25860</v>
      </c>
      <c r="C9672" s="116" t="s">
        <v>21201</v>
      </c>
      <c r="D9672" s="116" t="s">
        <v>16117</v>
      </c>
      <c r="E9672" s="130">
        <v>8.64</v>
      </c>
    </row>
    <row r="9673" spans="2:5" ht="50.1" customHeight="1">
      <c r="B9673" s="116">
        <v>25861</v>
      </c>
      <c r="C9673" s="116" t="s">
        <v>21202</v>
      </c>
      <c r="D9673" s="116" t="s">
        <v>16117</v>
      </c>
      <c r="E9673" s="130">
        <v>13.04</v>
      </c>
    </row>
    <row r="9674" spans="2:5" ht="50.1" customHeight="1">
      <c r="B9674" s="116">
        <v>25862</v>
      </c>
      <c r="C9674" s="116" t="s">
        <v>21203</v>
      </c>
      <c r="D9674" s="116" t="s">
        <v>16117</v>
      </c>
      <c r="E9674" s="130">
        <v>13.84</v>
      </c>
    </row>
    <row r="9675" spans="2:5" ht="50.1" customHeight="1">
      <c r="B9675" s="116">
        <v>25863</v>
      </c>
      <c r="C9675" s="116" t="s">
        <v>21204</v>
      </c>
      <c r="D9675" s="116" t="s">
        <v>16117</v>
      </c>
      <c r="E9675" s="130">
        <v>17.3</v>
      </c>
    </row>
    <row r="9676" spans="2:5" ht="50.1" customHeight="1">
      <c r="B9676" s="116">
        <v>25864</v>
      </c>
      <c r="C9676" s="116" t="s">
        <v>21205</v>
      </c>
      <c r="D9676" s="116" t="s">
        <v>16117</v>
      </c>
      <c r="E9676" s="130">
        <v>25.94</v>
      </c>
    </row>
    <row r="9677" spans="2:5" ht="50.1" customHeight="1">
      <c r="B9677" s="116">
        <v>25865</v>
      </c>
      <c r="C9677" s="116" t="s">
        <v>21206</v>
      </c>
      <c r="D9677" s="116" t="s">
        <v>16117</v>
      </c>
      <c r="E9677" s="130">
        <v>34.76</v>
      </c>
    </row>
    <row r="9678" spans="2:5" ht="50.1" customHeight="1">
      <c r="B9678" s="116">
        <v>25866</v>
      </c>
      <c r="C9678" s="116" t="s">
        <v>21207</v>
      </c>
      <c r="D9678" s="116" t="s">
        <v>16117</v>
      </c>
      <c r="E9678" s="130">
        <v>43.16</v>
      </c>
    </row>
    <row r="9679" spans="2:5" ht="50.1" customHeight="1">
      <c r="B9679" s="116">
        <v>25868</v>
      </c>
      <c r="C9679" s="116" t="s">
        <v>21208</v>
      </c>
      <c r="D9679" s="116" t="s">
        <v>16117</v>
      </c>
      <c r="E9679" s="130">
        <v>9.6300000000000008</v>
      </c>
    </row>
    <row r="9680" spans="2:5" ht="50.1" customHeight="1">
      <c r="B9680" s="116">
        <v>25869</v>
      </c>
      <c r="C9680" s="116" t="s">
        <v>21209</v>
      </c>
      <c r="D9680" s="116" t="s">
        <v>16117</v>
      </c>
      <c r="E9680" s="130">
        <v>13.6</v>
      </c>
    </row>
    <row r="9681" spans="2:5" ht="50.1" customHeight="1">
      <c r="B9681" s="116">
        <v>25870</v>
      </c>
      <c r="C9681" s="116" t="s">
        <v>21210</v>
      </c>
      <c r="D9681" s="116" t="s">
        <v>16117</v>
      </c>
      <c r="E9681" s="130">
        <v>15.41</v>
      </c>
    </row>
    <row r="9682" spans="2:5" ht="50.1" customHeight="1">
      <c r="B9682" s="116">
        <v>25871</v>
      </c>
      <c r="C9682" s="116" t="s">
        <v>21211</v>
      </c>
      <c r="D9682" s="116" t="s">
        <v>16117</v>
      </c>
      <c r="E9682" s="130">
        <v>18.920000000000002</v>
      </c>
    </row>
    <row r="9683" spans="2:5" ht="50.1" customHeight="1">
      <c r="B9683" s="116">
        <v>25867</v>
      </c>
      <c r="C9683" s="116" t="s">
        <v>21212</v>
      </c>
      <c r="D9683" s="116" t="s">
        <v>16117</v>
      </c>
      <c r="E9683" s="130">
        <v>28.01</v>
      </c>
    </row>
    <row r="9684" spans="2:5" ht="50.1" customHeight="1">
      <c r="B9684" s="116">
        <v>25872</v>
      </c>
      <c r="C9684" s="116" t="s">
        <v>21213</v>
      </c>
      <c r="D9684" s="116" t="s">
        <v>16117</v>
      </c>
      <c r="E9684" s="130">
        <v>37.86</v>
      </c>
    </row>
    <row r="9685" spans="2:5" ht="50.1" customHeight="1">
      <c r="B9685" s="116">
        <v>25873</v>
      </c>
      <c r="C9685" s="116" t="s">
        <v>21214</v>
      </c>
      <c r="D9685" s="116" t="s">
        <v>16117</v>
      </c>
      <c r="E9685" s="130">
        <v>47.22</v>
      </c>
    </row>
    <row r="9686" spans="2:5" ht="50.1" customHeight="1">
      <c r="B9686" s="116">
        <v>40637</v>
      </c>
      <c r="C9686" s="116" t="s">
        <v>21215</v>
      </c>
      <c r="D9686" s="116" t="s">
        <v>16119</v>
      </c>
      <c r="E9686" s="130">
        <v>505925.24</v>
      </c>
    </row>
    <row r="9687" spans="2:5" ht="50.1" customHeight="1">
      <c r="B9687" s="116">
        <v>13836</v>
      </c>
      <c r="C9687" s="116" t="s">
        <v>21216</v>
      </c>
      <c r="D9687" s="116" t="s">
        <v>16119</v>
      </c>
      <c r="E9687" s="130">
        <v>78291.97</v>
      </c>
    </row>
    <row r="9688" spans="2:5" ht="50.1" customHeight="1">
      <c r="B9688" s="116">
        <v>14534</v>
      </c>
      <c r="C9688" s="116" t="s">
        <v>21217</v>
      </c>
      <c r="D9688" s="116" t="s">
        <v>16119</v>
      </c>
      <c r="E9688" s="130">
        <v>32775.089999999997</v>
      </c>
    </row>
    <row r="9689" spans="2:5" ht="50.1" customHeight="1">
      <c r="B9689" s="116">
        <v>14619</v>
      </c>
      <c r="C9689" s="116" t="s">
        <v>21218</v>
      </c>
      <c r="D9689" s="116" t="s">
        <v>16119</v>
      </c>
      <c r="E9689" s="130">
        <v>9956.1200000000008</v>
      </c>
    </row>
    <row r="9690" spans="2:5" ht="50.1" customHeight="1">
      <c r="B9690" s="116">
        <v>14535</v>
      </c>
      <c r="C9690" s="116" t="s">
        <v>21219</v>
      </c>
      <c r="D9690" s="116" t="s">
        <v>16119</v>
      </c>
      <c r="E9690" s="130">
        <v>325295.92</v>
      </c>
    </row>
    <row r="9691" spans="2:5" ht="50.1" customHeight="1">
      <c r="B9691" s="116">
        <v>39813</v>
      </c>
      <c r="C9691" s="116" t="s">
        <v>21220</v>
      </c>
      <c r="D9691" s="116" t="s">
        <v>16119</v>
      </c>
      <c r="E9691" s="130">
        <v>17291.87</v>
      </c>
    </row>
    <row r="9692" spans="2:5" ht="50.1" customHeight="1">
      <c r="B9692" s="116">
        <v>40403</v>
      </c>
      <c r="C9692" s="116" t="s">
        <v>21221</v>
      </c>
      <c r="D9692" s="116" t="s">
        <v>16119</v>
      </c>
      <c r="E9692" s="130">
        <v>572.70000000000005</v>
      </c>
    </row>
    <row r="9693" spans="2:5" ht="50.1" customHeight="1">
      <c r="B9693" s="116">
        <v>12868</v>
      </c>
      <c r="C9693" s="116" t="s">
        <v>21222</v>
      </c>
      <c r="D9693" s="116" t="s">
        <v>16118</v>
      </c>
      <c r="E9693" s="130">
        <v>14.83</v>
      </c>
    </row>
    <row r="9694" spans="2:5" ht="50.1" customHeight="1">
      <c r="B9694" s="116">
        <v>40916</v>
      </c>
      <c r="C9694" s="116" t="s">
        <v>21223</v>
      </c>
      <c r="D9694" s="116" t="s">
        <v>16124</v>
      </c>
      <c r="E9694" s="130">
        <v>2625.35</v>
      </c>
    </row>
    <row r="9695" spans="2:5" ht="50.1" customHeight="1">
      <c r="B9695" s="116">
        <v>4755</v>
      </c>
      <c r="C9695" s="116" t="s">
        <v>21224</v>
      </c>
      <c r="D9695" s="116" t="s">
        <v>16118</v>
      </c>
      <c r="E9695" s="130">
        <v>14.81</v>
      </c>
    </row>
    <row r="9696" spans="2:5" ht="50.1" customHeight="1">
      <c r="B9696" s="116">
        <v>41067</v>
      </c>
      <c r="C9696" s="116" t="s">
        <v>21225</v>
      </c>
      <c r="D9696" s="116" t="s">
        <v>16124</v>
      </c>
      <c r="E9696" s="130">
        <v>2624.4</v>
      </c>
    </row>
    <row r="9697" spans="2:5" ht="50.1" customHeight="1">
      <c r="B9697" s="116">
        <v>38463</v>
      </c>
      <c r="C9697" s="116" t="s">
        <v>21226</v>
      </c>
      <c r="D9697" s="116" t="s">
        <v>16119</v>
      </c>
      <c r="E9697" s="130">
        <v>16</v>
      </c>
    </row>
    <row r="9698" spans="2:5" ht="50.1" customHeight="1">
      <c r="B9698" s="116">
        <v>40703</v>
      </c>
      <c r="C9698" s="116" t="s">
        <v>21227</v>
      </c>
      <c r="D9698" s="116" t="s">
        <v>16119</v>
      </c>
      <c r="E9698" s="130">
        <v>5350</v>
      </c>
    </row>
    <row r="9699" spans="2:5" ht="50.1" customHeight="1">
      <c r="B9699" s="116">
        <v>14531</v>
      </c>
      <c r="C9699" s="116" t="s">
        <v>21228</v>
      </c>
      <c r="D9699" s="116" t="s">
        <v>16119</v>
      </c>
      <c r="E9699" s="130">
        <v>9974.41</v>
      </c>
    </row>
    <row r="9700" spans="2:5" ht="50.1" customHeight="1">
      <c r="B9700" s="116">
        <v>36533</v>
      </c>
      <c r="C9700" s="116" t="s">
        <v>21229</v>
      </c>
      <c r="D9700" s="116" t="s">
        <v>16119</v>
      </c>
      <c r="E9700" s="130">
        <v>11478</v>
      </c>
    </row>
    <row r="9701" spans="2:5" ht="50.1" customHeight="1">
      <c r="B9701" s="116">
        <v>11616</v>
      </c>
      <c r="C9701" s="116" t="s">
        <v>21230</v>
      </c>
      <c r="D9701" s="116" t="s">
        <v>16119</v>
      </c>
      <c r="E9701" s="130">
        <v>10840.8</v>
      </c>
    </row>
    <row r="9702" spans="2:5" ht="50.1" customHeight="1">
      <c r="B9702" s="116">
        <v>41898</v>
      </c>
      <c r="C9702" s="116" t="s">
        <v>21231</v>
      </c>
      <c r="D9702" s="116" t="s">
        <v>16119</v>
      </c>
      <c r="E9702" s="130">
        <v>12197.38</v>
      </c>
    </row>
    <row r="9703" spans="2:5" ht="50.1" customHeight="1">
      <c r="B9703" s="116">
        <v>13447</v>
      </c>
      <c r="C9703" s="116" t="s">
        <v>21232</v>
      </c>
      <c r="D9703" s="116" t="s">
        <v>16119</v>
      </c>
      <c r="E9703" s="130">
        <v>22444.01</v>
      </c>
    </row>
    <row r="9704" spans="2:5" ht="50.1" customHeight="1">
      <c r="B9704" s="116">
        <v>14529</v>
      </c>
      <c r="C9704" s="116" t="s">
        <v>21233</v>
      </c>
      <c r="D9704" s="116" t="s">
        <v>16119</v>
      </c>
      <c r="E9704" s="130">
        <v>12552.36</v>
      </c>
    </row>
    <row r="9705" spans="2:5" ht="50.1" customHeight="1">
      <c r="B9705" s="116">
        <v>10747</v>
      </c>
      <c r="C9705" s="116" t="s">
        <v>21234</v>
      </c>
      <c r="D9705" s="116" t="s">
        <v>16119</v>
      </c>
      <c r="E9705" s="130">
        <v>12315.79</v>
      </c>
    </row>
    <row r="9706" spans="2:5" ht="50.1" customHeight="1">
      <c r="B9706" s="116">
        <v>36141</v>
      </c>
      <c r="C9706" s="116" t="s">
        <v>21235</v>
      </c>
      <c r="D9706" s="116" t="s">
        <v>16119</v>
      </c>
      <c r="E9706" s="130">
        <v>30.48</v>
      </c>
    </row>
    <row r="9707" spans="2:5" ht="50.1" customHeight="1">
      <c r="B9707" s="116">
        <v>4053</v>
      </c>
      <c r="C9707" s="116" t="s">
        <v>21236</v>
      </c>
      <c r="D9707" s="116" t="s">
        <v>6219</v>
      </c>
      <c r="E9707" s="130">
        <v>56.79</v>
      </c>
    </row>
    <row r="9708" spans="2:5" ht="50.1" customHeight="1">
      <c r="B9708" s="116">
        <v>4052</v>
      </c>
      <c r="C9708" s="116" t="s">
        <v>21237</v>
      </c>
      <c r="D9708" s="116" t="s">
        <v>6215</v>
      </c>
      <c r="E9708" s="130">
        <v>115.84</v>
      </c>
    </row>
    <row r="9709" spans="2:5" ht="50.1" customHeight="1">
      <c r="B9709" s="116">
        <v>4056</v>
      </c>
      <c r="C9709" s="116" t="s">
        <v>21238</v>
      </c>
      <c r="D9709" s="116" t="s">
        <v>6219</v>
      </c>
      <c r="E9709" s="130">
        <v>29.86</v>
      </c>
    </row>
    <row r="9710" spans="2:5" ht="50.1" customHeight="1">
      <c r="B9710" s="116">
        <v>4051</v>
      </c>
      <c r="C9710" s="116" t="s">
        <v>21239</v>
      </c>
      <c r="D9710" s="116" t="s">
        <v>6215</v>
      </c>
      <c r="E9710" s="130">
        <v>74.55</v>
      </c>
    </row>
    <row r="9711" spans="2:5" ht="50.1" customHeight="1">
      <c r="B9711" s="116">
        <v>4048</v>
      </c>
      <c r="C9711" s="116" t="s">
        <v>21239</v>
      </c>
      <c r="D9711" s="116" t="s">
        <v>6214</v>
      </c>
      <c r="E9711" s="130">
        <v>4.1399999999999997</v>
      </c>
    </row>
    <row r="9712" spans="2:5" ht="50.1" customHeight="1">
      <c r="B9712" s="116">
        <v>4047</v>
      </c>
      <c r="C9712" s="116" t="s">
        <v>21239</v>
      </c>
      <c r="D9712" s="116" t="s">
        <v>6219</v>
      </c>
      <c r="E9712" s="130">
        <v>14.91</v>
      </c>
    </row>
    <row r="9713" spans="2:5" ht="50.1" customHeight="1">
      <c r="B9713" s="116">
        <v>39434</v>
      </c>
      <c r="C9713" s="116" t="s">
        <v>21240</v>
      </c>
      <c r="D9713" s="116" t="s">
        <v>16121</v>
      </c>
      <c r="E9713" s="130">
        <v>4.0999999999999996</v>
      </c>
    </row>
    <row r="9714" spans="2:5" ht="50.1" customHeight="1">
      <c r="B9714" s="116">
        <v>39433</v>
      </c>
      <c r="C9714" s="116" t="s">
        <v>21241</v>
      </c>
      <c r="D9714" s="116" t="s">
        <v>16121</v>
      </c>
      <c r="E9714" s="130">
        <v>2.94</v>
      </c>
    </row>
    <row r="9715" spans="2:5" ht="50.1" customHeight="1">
      <c r="B9715" s="116">
        <v>4049</v>
      </c>
      <c r="C9715" s="116" t="s">
        <v>21242</v>
      </c>
      <c r="D9715" s="116" t="s">
        <v>6214</v>
      </c>
      <c r="E9715" s="130">
        <v>46.7</v>
      </c>
    </row>
    <row r="9716" spans="2:5" ht="50.1" customHeight="1">
      <c r="B9716" s="116">
        <v>38120</v>
      </c>
      <c r="C9716" s="116" t="s">
        <v>21243</v>
      </c>
      <c r="D9716" s="116" t="s">
        <v>16121</v>
      </c>
      <c r="E9716" s="130">
        <v>96.57</v>
      </c>
    </row>
    <row r="9717" spans="2:5" ht="50.1" customHeight="1">
      <c r="B9717" s="116">
        <v>38877</v>
      </c>
      <c r="C9717" s="116" t="s">
        <v>21244</v>
      </c>
      <c r="D9717" s="116" t="s">
        <v>16121</v>
      </c>
      <c r="E9717" s="130">
        <v>5.05</v>
      </c>
    </row>
    <row r="9718" spans="2:5" ht="50.1" customHeight="1">
      <c r="B9718" s="116">
        <v>34546</v>
      </c>
      <c r="C9718" s="116" t="s">
        <v>21245</v>
      </c>
      <c r="D9718" s="116" t="s">
        <v>16121</v>
      </c>
      <c r="E9718" s="130">
        <v>5.09</v>
      </c>
    </row>
    <row r="9719" spans="2:5" ht="50.1" customHeight="1">
      <c r="B9719" s="116">
        <v>10498</v>
      </c>
      <c r="C9719" s="116" t="s">
        <v>21246</v>
      </c>
      <c r="D9719" s="116" t="s">
        <v>16121</v>
      </c>
      <c r="E9719" s="130">
        <v>5.42</v>
      </c>
    </row>
    <row r="9720" spans="2:5" ht="50.1" customHeight="1">
      <c r="B9720" s="116">
        <v>4823</v>
      </c>
      <c r="C9720" s="116" t="s">
        <v>21247</v>
      </c>
      <c r="D9720" s="116" t="s">
        <v>16121</v>
      </c>
      <c r="E9720" s="130">
        <v>28.46</v>
      </c>
    </row>
    <row r="9721" spans="2:5" ht="50.1" customHeight="1">
      <c r="B9721" s="116">
        <v>12357</v>
      </c>
      <c r="C9721" s="116" t="s">
        <v>21248</v>
      </c>
      <c r="D9721" s="116" t="s">
        <v>16119</v>
      </c>
      <c r="E9721" s="130">
        <v>137.88</v>
      </c>
    </row>
    <row r="9722" spans="2:5" ht="50.1" customHeight="1">
      <c r="B9722" s="116">
        <v>12358</v>
      </c>
      <c r="C9722" s="116" t="s">
        <v>21249</v>
      </c>
      <c r="D9722" s="116" t="s">
        <v>16119</v>
      </c>
      <c r="E9722" s="130">
        <v>155.09</v>
      </c>
    </row>
    <row r="9723" spans="2:5" ht="50.1" customHeight="1">
      <c r="B9723" s="116">
        <v>11079</v>
      </c>
      <c r="C9723" s="116" t="s">
        <v>21250</v>
      </c>
      <c r="D9723" s="116" t="s">
        <v>16123</v>
      </c>
      <c r="E9723" s="130">
        <v>873.57</v>
      </c>
    </row>
    <row r="9724" spans="2:5" ht="50.1" customHeight="1">
      <c r="B9724" s="116">
        <v>11082</v>
      </c>
      <c r="C9724" s="116" t="s">
        <v>21251</v>
      </c>
      <c r="D9724" s="116" t="s">
        <v>16123</v>
      </c>
      <c r="E9724" s="130">
        <v>891.25</v>
      </c>
    </row>
    <row r="9725" spans="2:5" ht="50.1" customHeight="1">
      <c r="B9725" s="116">
        <v>4058</v>
      </c>
      <c r="C9725" s="116" t="s">
        <v>21252</v>
      </c>
      <c r="D9725" s="116" t="s">
        <v>16118</v>
      </c>
      <c r="E9725" s="130">
        <v>20.27</v>
      </c>
    </row>
    <row r="9726" spans="2:5" ht="50.1" customHeight="1">
      <c r="B9726" s="116">
        <v>40974</v>
      </c>
      <c r="C9726" s="116" t="s">
        <v>21253</v>
      </c>
      <c r="D9726" s="116" t="s">
        <v>16124</v>
      </c>
      <c r="E9726" s="130">
        <v>3589.56</v>
      </c>
    </row>
    <row r="9727" spans="2:5" ht="50.1" customHeight="1">
      <c r="B9727" s="116">
        <v>34794</v>
      </c>
      <c r="C9727" s="116" t="s">
        <v>21254</v>
      </c>
      <c r="D9727" s="116" t="s">
        <v>16118</v>
      </c>
      <c r="E9727" s="130">
        <v>15.19</v>
      </c>
    </row>
    <row r="9728" spans="2:5" ht="50.1" customHeight="1">
      <c r="B9728" s="116">
        <v>40925</v>
      </c>
      <c r="C9728" s="116" t="s">
        <v>21255</v>
      </c>
      <c r="D9728" s="116" t="s">
        <v>16124</v>
      </c>
      <c r="E9728" s="130">
        <v>2689.77</v>
      </c>
    </row>
    <row r="9729" spans="2:5" ht="50.1" customHeight="1">
      <c r="B9729" s="116">
        <v>13741</v>
      </c>
      <c r="C9729" s="116" t="s">
        <v>21256</v>
      </c>
      <c r="D9729" s="116" t="s">
        <v>16119</v>
      </c>
      <c r="E9729" s="130">
        <v>2169.11</v>
      </c>
    </row>
    <row r="9730" spans="2:5" ht="50.1" customHeight="1">
      <c r="B9730" s="116">
        <v>3288</v>
      </c>
      <c r="C9730" s="116" t="s">
        <v>21257</v>
      </c>
      <c r="D9730" s="116" t="s">
        <v>16120</v>
      </c>
      <c r="E9730" s="130">
        <v>3.8</v>
      </c>
    </row>
    <row r="9731" spans="2:5" ht="50.1" customHeight="1">
      <c r="B9731" s="116">
        <v>13587</v>
      </c>
      <c r="C9731" s="116" t="s">
        <v>21258</v>
      </c>
      <c r="D9731" s="116" t="s">
        <v>16120</v>
      </c>
      <c r="E9731" s="130">
        <v>2.29</v>
      </c>
    </row>
    <row r="9732" spans="2:5" ht="50.1" customHeight="1">
      <c r="B9732" s="116">
        <v>38598</v>
      </c>
      <c r="C9732" s="116" t="s">
        <v>21259</v>
      </c>
      <c r="D9732" s="116" t="s">
        <v>16119</v>
      </c>
      <c r="E9732" s="130">
        <v>1.8</v>
      </c>
    </row>
    <row r="9733" spans="2:5" ht="50.1" customHeight="1">
      <c r="B9733" s="116">
        <v>38595</v>
      </c>
      <c r="C9733" s="116" t="s">
        <v>21260</v>
      </c>
      <c r="D9733" s="116" t="s">
        <v>16119</v>
      </c>
      <c r="E9733" s="130">
        <v>1.24</v>
      </c>
    </row>
    <row r="9734" spans="2:5" ht="50.1" customHeight="1">
      <c r="B9734" s="116">
        <v>38592</v>
      </c>
      <c r="C9734" s="116" t="s">
        <v>21261</v>
      </c>
      <c r="D9734" s="116" t="s">
        <v>16119</v>
      </c>
      <c r="E9734" s="130">
        <v>1.62</v>
      </c>
    </row>
    <row r="9735" spans="2:5" ht="50.1" customHeight="1">
      <c r="B9735" s="116">
        <v>38588</v>
      </c>
      <c r="C9735" s="116" t="s">
        <v>21262</v>
      </c>
      <c r="D9735" s="116" t="s">
        <v>16119</v>
      </c>
      <c r="E9735" s="130">
        <v>1.02</v>
      </c>
    </row>
    <row r="9736" spans="2:5" ht="50.1" customHeight="1">
      <c r="B9736" s="116">
        <v>38593</v>
      </c>
      <c r="C9736" s="116" t="s">
        <v>21263</v>
      </c>
      <c r="D9736" s="116" t="s">
        <v>16119</v>
      </c>
      <c r="E9736" s="130">
        <v>1.75</v>
      </c>
    </row>
    <row r="9737" spans="2:5" ht="50.1" customHeight="1">
      <c r="B9737" s="116">
        <v>38589</v>
      </c>
      <c r="C9737" s="116" t="s">
        <v>21264</v>
      </c>
      <c r="D9737" s="116" t="s">
        <v>16119</v>
      </c>
      <c r="E9737" s="130">
        <v>1.25</v>
      </c>
    </row>
    <row r="9738" spans="2:5" ht="50.1" customHeight="1">
      <c r="B9738" s="116">
        <v>38594</v>
      </c>
      <c r="C9738" s="116" t="s">
        <v>21265</v>
      </c>
      <c r="D9738" s="116" t="s">
        <v>16119</v>
      </c>
      <c r="E9738" s="130">
        <v>2.59</v>
      </c>
    </row>
    <row r="9739" spans="2:5" ht="50.1" customHeight="1">
      <c r="B9739" s="116">
        <v>34787</v>
      </c>
      <c r="C9739" s="116" t="s">
        <v>21266</v>
      </c>
      <c r="D9739" s="116" t="s">
        <v>16119</v>
      </c>
      <c r="E9739" s="130">
        <v>0.74</v>
      </c>
    </row>
    <row r="9740" spans="2:5" ht="50.1" customHeight="1">
      <c r="B9740" s="116">
        <v>34788</v>
      </c>
      <c r="C9740" s="116" t="s">
        <v>21267</v>
      </c>
      <c r="D9740" s="116" t="s">
        <v>16119</v>
      </c>
      <c r="E9740" s="130">
        <v>0.74</v>
      </c>
    </row>
    <row r="9741" spans="2:5" ht="50.1" customHeight="1">
      <c r="B9741" s="116">
        <v>34784</v>
      </c>
      <c r="C9741" s="116" t="s">
        <v>21268</v>
      </c>
      <c r="D9741" s="116" t="s">
        <v>16119</v>
      </c>
      <c r="E9741" s="130">
        <v>0.82</v>
      </c>
    </row>
    <row r="9742" spans="2:5" ht="50.1" customHeight="1">
      <c r="B9742" s="116">
        <v>34781</v>
      </c>
      <c r="C9742" s="116" t="s">
        <v>21269</v>
      </c>
      <c r="D9742" s="116" t="s">
        <v>16119</v>
      </c>
      <c r="E9742" s="130">
        <v>0.93</v>
      </c>
    </row>
    <row r="9743" spans="2:5" ht="50.1" customHeight="1">
      <c r="B9743" s="116">
        <v>34773</v>
      </c>
      <c r="C9743" s="116" t="s">
        <v>21270</v>
      </c>
      <c r="D9743" s="116" t="s">
        <v>16119</v>
      </c>
      <c r="E9743" s="130">
        <v>1.29</v>
      </c>
    </row>
    <row r="9744" spans="2:5" ht="50.1" customHeight="1">
      <c r="B9744" s="116">
        <v>34769</v>
      </c>
      <c r="C9744" s="116" t="s">
        <v>21271</v>
      </c>
      <c r="D9744" s="116" t="s">
        <v>16119</v>
      </c>
      <c r="E9744" s="130">
        <v>1.5</v>
      </c>
    </row>
    <row r="9745" spans="2:5" ht="50.1" customHeight="1">
      <c r="B9745" s="116">
        <v>34763</v>
      </c>
      <c r="C9745" s="116" t="s">
        <v>21272</v>
      </c>
      <c r="D9745" s="116" t="s">
        <v>16119</v>
      </c>
      <c r="E9745" s="130">
        <v>0.87</v>
      </c>
    </row>
    <row r="9746" spans="2:5" ht="50.1" customHeight="1">
      <c r="B9746" s="116">
        <v>34774</v>
      </c>
      <c r="C9746" s="116" t="s">
        <v>21273</v>
      </c>
      <c r="D9746" s="116" t="s">
        <v>16119</v>
      </c>
      <c r="E9746" s="130">
        <v>1.1599999999999999</v>
      </c>
    </row>
    <row r="9747" spans="2:5" ht="50.1" customHeight="1">
      <c r="B9747" s="116">
        <v>34771</v>
      </c>
      <c r="C9747" s="116" t="s">
        <v>21274</v>
      </c>
      <c r="D9747" s="116" t="s">
        <v>16119</v>
      </c>
      <c r="E9747" s="130">
        <v>1.33</v>
      </c>
    </row>
    <row r="9748" spans="2:5" ht="50.1" customHeight="1">
      <c r="B9748" s="116">
        <v>34764</v>
      </c>
      <c r="C9748" s="116" t="s">
        <v>21275</v>
      </c>
      <c r="D9748" s="116" t="s">
        <v>16119</v>
      </c>
      <c r="E9748" s="130">
        <v>0.81</v>
      </c>
    </row>
    <row r="9749" spans="2:5" ht="50.1" customHeight="1">
      <c r="B9749" s="116">
        <v>4062</v>
      </c>
      <c r="C9749" s="116" t="s">
        <v>21276</v>
      </c>
      <c r="D9749" s="116" t="s">
        <v>16119</v>
      </c>
      <c r="E9749" s="130">
        <v>16.350000000000001</v>
      </c>
    </row>
    <row r="9750" spans="2:5" ht="50.1" customHeight="1">
      <c r="B9750" s="116">
        <v>4059</v>
      </c>
      <c r="C9750" s="116" t="s">
        <v>21277</v>
      </c>
      <c r="D9750" s="116" t="s">
        <v>16120</v>
      </c>
      <c r="E9750" s="130">
        <v>19.829999999999998</v>
      </c>
    </row>
    <row r="9751" spans="2:5" ht="50.1" customHeight="1">
      <c r="B9751" s="116">
        <v>4061</v>
      </c>
      <c r="C9751" s="116" t="s">
        <v>21278</v>
      </c>
      <c r="D9751" s="116" t="s">
        <v>16119</v>
      </c>
      <c r="E9751" s="130">
        <v>15.86</v>
      </c>
    </row>
    <row r="9752" spans="2:5" ht="50.1" customHeight="1">
      <c r="B9752" s="116">
        <v>10608</v>
      </c>
      <c r="C9752" s="116" t="s">
        <v>21279</v>
      </c>
      <c r="D9752" s="116" t="s">
        <v>16119</v>
      </c>
      <c r="E9752" s="130">
        <v>11200</v>
      </c>
    </row>
    <row r="9753" spans="2:5" ht="50.1" customHeight="1">
      <c r="B9753" s="116">
        <v>4069</v>
      </c>
      <c r="C9753" s="116" t="s">
        <v>21280</v>
      </c>
      <c r="D9753" s="116" t="s">
        <v>16118</v>
      </c>
      <c r="E9753" s="130">
        <v>49.17</v>
      </c>
    </row>
    <row r="9754" spans="2:5" ht="50.1" customHeight="1">
      <c r="B9754" s="116">
        <v>40819</v>
      </c>
      <c r="C9754" s="116" t="s">
        <v>21281</v>
      </c>
      <c r="D9754" s="116" t="s">
        <v>16124</v>
      </c>
      <c r="E9754" s="130">
        <v>8700.51</v>
      </c>
    </row>
    <row r="9755" spans="2:5" ht="50.1" customHeight="1">
      <c r="B9755" s="116">
        <v>34361</v>
      </c>
      <c r="C9755" s="116" t="s">
        <v>21282</v>
      </c>
      <c r="D9755" s="116" t="s">
        <v>16121</v>
      </c>
      <c r="E9755" s="130">
        <v>1.56</v>
      </c>
    </row>
    <row r="9756" spans="2:5" ht="50.1" customHeight="1">
      <c r="B9756" s="116">
        <v>36512</v>
      </c>
      <c r="C9756" s="116" t="s">
        <v>21283</v>
      </c>
      <c r="D9756" s="116" t="s">
        <v>16119</v>
      </c>
      <c r="E9756" s="130">
        <v>11042.27</v>
      </c>
    </row>
    <row r="9757" spans="2:5" ht="50.1" customHeight="1">
      <c r="B9757" s="116">
        <v>25972</v>
      </c>
      <c r="C9757" s="116" t="s">
        <v>21284</v>
      </c>
      <c r="D9757" s="116" t="s">
        <v>16121</v>
      </c>
      <c r="E9757" s="130">
        <v>7.11</v>
      </c>
    </row>
    <row r="9758" spans="2:5" ht="50.1" customHeight="1">
      <c r="B9758" s="116">
        <v>25973</v>
      </c>
      <c r="C9758" s="116" t="s">
        <v>21285</v>
      </c>
      <c r="D9758" s="116" t="s">
        <v>16121</v>
      </c>
      <c r="E9758" s="130">
        <v>7.11</v>
      </c>
    </row>
    <row r="9759" spans="2:5" ht="50.1" customHeight="1">
      <c r="B9759" s="116">
        <v>11697</v>
      </c>
      <c r="C9759" s="116" t="s">
        <v>21286</v>
      </c>
      <c r="D9759" s="116" t="s">
        <v>16119</v>
      </c>
      <c r="E9759" s="130">
        <v>445.62</v>
      </c>
    </row>
    <row r="9760" spans="2:5" ht="50.1" customHeight="1">
      <c r="B9760" s="116">
        <v>11698</v>
      </c>
      <c r="C9760" s="116" t="s">
        <v>21287</v>
      </c>
      <c r="D9760" s="116" t="s">
        <v>16119</v>
      </c>
      <c r="E9760" s="130">
        <v>531.6</v>
      </c>
    </row>
    <row r="9761" spans="2:5" ht="50.1" customHeight="1">
      <c r="B9761" s="116">
        <v>11699</v>
      </c>
      <c r="C9761" s="116" t="s">
        <v>21288</v>
      </c>
      <c r="D9761" s="116" t="s">
        <v>16119</v>
      </c>
      <c r="E9761" s="130">
        <v>587.54</v>
      </c>
    </row>
    <row r="9762" spans="2:5" ht="50.1" customHeight="1">
      <c r="B9762" s="116">
        <v>10432</v>
      </c>
      <c r="C9762" s="116" t="s">
        <v>21289</v>
      </c>
      <c r="D9762" s="116" t="s">
        <v>16119</v>
      </c>
      <c r="E9762" s="130">
        <v>264.45999999999998</v>
      </c>
    </row>
    <row r="9763" spans="2:5" ht="50.1" customHeight="1">
      <c r="B9763" s="116">
        <v>10430</v>
      </c>
      <c r="C9763" s="116" t="s">
        <v>21290</v>
      </c>
      <c r="D9763" s="116" t="s">
        <v>16119</v>
      </c>
      <c r="E9763" s="130">
        <v>284.81</v>
      </c>
    </row>
    <row r="9764" spans="2:5" ht="50.1" customHeight="1">
      <c r="B9764" s="116">
        <v>37514</v>
      </c>
      <c r="C9764" s="116" t="s">
        <v>21291</v>
      </c>
      <c r="D9764" s="116" t="s">
        <v>16119</v>
      </c>
      <c r="E9764" s="130">
        <v>170000</v>
      </c>
    </row>
    <row r="9765" spans="2:5" ht="50.1" customHeight="1">
      <c r="B9765" s="116">
        <v>37519</v>
      </c>
      <c r="C9765" s="116" t="s">
        <v>21292</v>
      </c>
      <c r="D9765" s="116" t="s">
        <v>16119</v>
      </c>
      <c r="E9765" s="130">
        <v>262359.87</v>
      </c>
    </row>
    <row r="9766" spans="2:5" ht="50.1" customHeight="1">
      <c r="B9766" s="116">
        <v>37520</v>
      </c>
      <c r="C9766" s="116" t="s">
        <v>21293</v>
      </c>
      <c r="D9766" s="116" t="s">
        <v>16119</v>
      </c>
      <c r="E9766" s="130">
        <v>258058.89</v>
      </c>
    </row>
    <row r="9767" spans="2:5" ht="50.1" customHeight="1">
      <c r="B9767" s="116">
        <v>37521</v>
      </c>
      <c r="C9767" s="116" t="s">
        <v>21294</v>
      </c>
      <c r="D9767" s="116" t="s">
        <v>16119</v>
      </c>
      <c r="E9767" s="130">
        <v>314831.84999999998</v>
      </c>
    </row>
    <row r="9768" spans="2:5" ht="50.1" customHeight="1">
      <c r="B9768" s="116">
        <v>37522</v>
      </c>
      <c r="C9768" s="116" t="s">
        <v>21295</v>
      </c>
      <c r="D9768" s="116" t="s">
        <v>16119</v>
      </c>
      <c r="E9768" s="130">
        <v>324303.81</v>
      </c>
    </row>
    <row r="9769" spans="2:5" ht="50.1" customHeight="1">
      <c r="B9769" s="116">
        <v>21109</v>
      </c>
      <c r="C9769" s="116" t="s">
        <v>21296</v>
      </c>
      <c r="D9769" s="116" t="s">
        <v>16119</v>
      </c>
      <c r="E9769" s="130">
        <v>55.88</v>
      </c>
    </row>
    <row r="9770" spans="2:5" ht="50.1" customHeight="1">
      <c r="B9770" s="116">
        <v>36800</v>
      </c>
      <c r="C9770" s="116" t="s">
        <v>21297</v>
      </c>
      <c r="D9770" s="116" t="s">
        <v>16119</v>
      </c>
      <c r="E9770" s="130">
        <v>60.9</v>
      </c>
    </row>
    <row r="9771" spans="2:5" ht="50.1" customHeight="1">
      <c r="B9771" s="116">
        <v>11769</v>
      </c>
      <c r="C9771" s="116" t="s">
        <v>21298</v>
      </c>
      <c r="D9771" s="116" t="s">
        <v>16119</v>
      </c>
      <c r="E9771" s="130">
        <v>149.25</v>
      </c>
    </row>
    <row r="9772" spans="2:5" ht="50.1" customHeight="1">
      <c r="B9772" s="116">
        <v>36793</v>
      </c>
      <c r="C9772" s="116" t="s">
        <v>21299</v>
      </c>
      <c r="D9772" s="116" t="s">
        <v>16119</v>
      </c>
      <c r="E9772" s="130">
        <v>241.64</v>
      </c>
    </row>
    <row r="9773" spans="2:5" ht="50.1" customHeight="1">
      <c r="B9773" s="116">
        <v>37546</v>
      </c>
      <c r="C9773" s="116" t="s">
        <v>21300</v>
      </c>
      <c r="D9773" s="116" t="s">
        <v>16119</v>
      </c>
      <c r="E9773" s="130">
        <v>8392.49</v>
      </c>
    </row>
    <row r="9774" spans="2:5" ht="50.1" customHeight="1">
      <c r="B9774" s="116">
        <v>37544</v>
      </c>
      <c r="C9774" s="116" t="s">
        <v>21301</v>
      </c>
      <c r="D9774" s="116" t="s">
        <v>16119</v>
      </c>
      <c r="E9774" s="131">
        <v>8876.4699999999993</v>
      </c>
    </row>
    <row r="9775" spans="2:5" ht="50.1" customHeight="1">
      <c r="B9775" s="116">
        <v>37545</v>
      </c>
      <c r="C9775" s="116" t="s">
        <v>21302</v>
      </c>
      <c r="D9775" s="116" t="s">
        <v>16119</v>
      </c>
      <c r="E9775" s="131">
        <v>10561.81</v>
      </c>
    </row>
    <row r="9776" spans="2:5" ht="50.1" customHeight="1">
      <c r="B9776" s="116">
        <v>11771</v>
      </c>
      <c r="C9776" s="116" t="s">
        <v>21303</v>
      </c>
      <c r="D9776" s="116" t="s">
        <v>16119</v>
      </c>
      <c r="E9776" s="131">
        <v>185.12</v>
      </c>
    </row>
    <row r="9777" spans="2:5" ht="50.1" customHeight="1">
      <c r="B9777" s="116">
        <v>39919</v>
      </c>
      <c r="C9777" s="116" t="s">
        <v>21304</v>
      </c>
      <c r="D9777" s="116" t="s">
        <v>16119</v>
      </c>
      <c r="E9777" s="131">
        <v>42009.07</v>
      </c>
    </row>
    <row r="9778" spans="2:5" ht="50.1" customHeight="1">
      <c r="B9778" s="116">
        <v>38385</v>
      </c>
      <c r="C9778" s="116" t="s">
        <v>21305</v>
      </c>
      <c r="D9778" s="116" t="s">
        <v>16119</v>
      </c>
      <c r="E9778" s="131">
        <v>35.89</v>
      </c>
    </row>
    <row r="9779" spans="2:5" ht="50.1" customHeight="1">
      <c r="B9779" s="116">
        <v>37587</v>
      </c>
      <c r="C9779" s="116" t="s">
        <v>21306</v>
      </c>
      <c r="D9779" s="116" t="s">
        <v>16119</v>
      </c>
      <c r="E9779" s="131">
        <v>168.38</v>
      </c>
    </row>
    <row r="9780" spans="2:5" ht="50.1" customHeight="1">
      <c r="B9780" s="116">
        <v>11571</v>
      </c>
      <c r="C9780" s="116" t="s">
        <v>21307</v>
      </c>
      <c r="D9780" s="116" t="s">
        <v>16119</v>
      </c>
      <c r="E9780" s="131">
        <v>169.32</v>
      </c>
    </row>
    <row r="9781" spans="2:5" ht="50.1" customHeight="1">
      <c r="B9781" s="116">
        <v>11561</v>
      </c>
      <c r="C9781" s="116" t="s">
        <v>21308</v>
      </c>
      <c r="D9781" s="116" t="s">
        <v>16119</v>
      </c>
      <c r="E9781" s="131">
        <v>130.96</v>
      </c>
    </row>
    <row r="9782" spans="2:5" ht="50.1" customHeight="1">
      <c r="B9782" s="116">
        <v>11560</v>
      </c>
      <c r="C9782" s="116" t="s">
        <v>21309</v>
      </c>
      <c r="D9782" s="116" t="s">
        <v>16119</v>
      </c>
      <c r="E9782" s="131">
        <v>111.46</v>
      </c>
    </row>
    <row r="9783" spans="2:5" ht="50.1" customHeight="1">
      <c r="B9783" s="116">
        <v>11499</v>
      </c>
      <c r="C9783" s="116" t="s">
        <v>21310</v>
      </c>
      <c r="D9783" s="116" t="s">
        <v>16119</v>
      </c>
      <c r="E9783" s="131">
        <v>944.63</v>
      </c>
    </row>
    <row r="9784" spans="2:5" ht="50.1" customHeight="1">
      <c r="B9784" s="116">
        <v>34761</v>
      </c>
      <c r="C9784" s="116" t="s">
        <v>21311</v>
      </c>
      <c r="D9784" s="116" t="s">
        <v>16118</v>
      </c>
      <c r="E9784" s="131">
        <v>13.14</v>
      </c>
    </row>
    <row r="9785" spans="2:5" ht="50.1" customHeight="1">
      <c r="B9785" s="116">
        <v>40924</v>
      </c>
      <c r="C9785" s="116" t="s">
        <v>21312</v>
      </c>
      <c r="D9785" s="116" t="s">
        <v>16124</v>
      </c>
      <c r="E9785" s="131">
        <v>2328.5</v>
      </c>
    </row>
    <row r="9786" spans="2:5" ht="50.1" customHeight="1">
      <c r="B9786" s="116">
        <v>25957</v>
      </c>
      <c r="C9786" s="116" t="s">
        <v>21313</v>
      </c>
      <c r="D9786" s="116" t="s">
        <v>16118</v>
      </c>
      <c r="E9786" s="131">
        <v>14.44</v>
      </c>
    </row>
    <row r="9787" spans="2:5" ht="50.1" customHeight="1">
      <c r="B9787" s="116">
        <v>40983</v>
      </c>
      <c r="C9787" s="116" t="s">
        <v>21314</v>
      </c>
      <c r="D9787" s="116" t="s">
        <v>16124</v>
      </c>
      <c r="E9787" s="131">
        <v>2556.46</v>
      </c>
    </row>
    <row r="9788" spans="2:5" ht="50.1" customHeight="1">
      <c r="B9788" s="116">
        <v>2437</v>
      </c>
      <c r="C9788" s="116" t="s">
        <v>21315</v>
      </c>
      <c r="D9788" s="116" t="s">
        <v>16118</v>
      </c>
      <c r="E9788" s="131">
        <v>15.85</v>
      </c>
    </row>
    <row r="9789" spans="2:5" ht="50.1" customHeight="1">
      <c r="B9789" s="116">
        <v>40921</v>
      </c>
      <c r="C9789" s="116" t="s">
        <v>21316</v>
      </c>
      <c r="D9789" s="116" t="s">
        <v>16124</v>
      </c>
      <c r="E9789" s="131">
        <v>2807.49</v>
      </c>
    </row>
    <row r="9790" spans="2:5" ht="50.1" customHeight="1">
      <c r="B9790" s="116">
        <v>40534</v>
      </c>
      <c r="C9790" s="116" t="s">
        <v>21317</v>
      </c>
      <c r="D9790" s="116" t="s">
        <v>16119</v>
      </c>
      <c r="E9790" s="131">
        <v>242.54</v>
      </c>
    </row>
    <row r="9791" spans="2:5" ht="50.1" customHeight="1">
      <c r="B9791" s="116">
        <v>14252</v>
      </c>
      <c r="C9791" s="116" t="s">
        <v>21318</v>
      </c>
      <c r="D9791" s="116" t="s">
        <v>16119</v>
      </c>
      <c r="E9791" s="131">
        <v>2250.09</v>
      </c>
    </row>
    <row r="9792" spans="2:5" ht="50.1" customHeight="1">
      <c r="B9792" s="116">
        <v>730</v>
      </c>
      <c r="C9792" s="116" t="s">
        <v>21319</v>
      </c>
      <c r="D9792" s="116" t="s">
        <v>16119</v>
      </c>
      <c r="E9792" s="131">
        <v>6011.82</v>
      </c>
    </row>
    <row r="9793" spans="2:5" ht="50.1" customHeight="1">
      <c r="B9793" s="116">
        <v>723</v>
      </c>
      <c r="C9793" s="116" t="s">
        <v>21320</v>
      </c>
      <c r="D9793" s="116" t="s">
        <v>16119</v>
      </c>
      <c r="E9793" s="131">
        <v>2988.08</v>
      </c>
    </row>
    <row r="9794" spans="2:5" ht="50.1" customHeight="1">
      <c r="B9794" s="116">
        <v>36502</v>
      </c>
      <c r="C9794" s="116" t="s">
        <v>21321</v>
      </c>
      <c r="D9794" s="116" t="s">
        <v>16119</v>
      </c>
      <c r="E9794" s="131">
        <v>2808.44</v>
      </c>
    </row>
    <row r="9795" spans="2:5" ht="50.1" customHeight="1">
      <c r="B9795" s="116">
        <v>36503</v>
      </c>
      <c r="C9795" s="116" t="s">
        <v>21322</v>
      </c>
      <c r="D9795" s="116" t="s">
        <v>16119</v>
      </c>
      <c r="E9795" s="131">
        <v>3463.14</v>
      </c>
    </row>
    <row r="9796" spans="2:5" ht="50.1" customHeight="1">
      <c r="B9796" s="116">
        <v>4090</v>
      </c>
      <c r="C9796" s="116" t="s">
        <v>21323</v>
      </c>
      <c r="D9796" s="116" t="s">
        <v>16119</v>
      </c>
      <c r="E9796" s="131">
        <v>530000</v>
      </c>
    </row>
    <row r="9797" spans="2:5" ht="50.1" customHeight="1">
      <c r="B9797" s="116">
        <v>13227</v>
      </c>
      <c r="C9797" s="116" t="s">
        <v>21324</v>
      </c>
      <c r="D9797" s="116" t="s">
        <v>16119</v>
      </c>
      <c r="E9797" s="131">
        <v>658591.09</v>
      </c>
    </row>
    <row r="9798" spans="2:5" ht="50.1" customHeight="1">
      <c r="B9798" s="116">
        <v>10597</v>
      </c>
      <c r="C9798" s="116" t="s">
        <v>21325</v>
      </c>
      <c r="D9798" s="116" t="s">
        <v>16119</v>
      </c>
      <c r="E9798" s="131">
        <v>693252.08</v>
      </c>
    </row>
    <row r="9799" spans="2:5" ht="50.1" customHeight="1">
      <c r="B9799" s="116">
        <v>39628</v>
      </c>
      <c r="C9799" s="116" t="s">
        <v>21326</v>
      </c>
      <c r="D9799" s="116" t="s">
        <v>16119</v>
      </c>
      <c r="E9799" s="131">
        <v>2503.56</v>
      </c>
    </row>
    <row r="9800" spans="2:5" ht="50.1" customHeight="1">
      <c r="B9800" s="116">
        <v>39404</v>
      </c>
      <c r="C9800" s="116" t="s">
        <v>21327</v>
      </c>
      <c r="D9800" s="116" t="s">
        <v>16119</v>
      </c>
      <c r="E9800" s="131">
        <v>1241.43</v>
      </c>
    </row>
    <row r="9801" spans="2:5" ht="50.1" customHeight="1">
      <c r="B9801" s="116">
        <v>39402</v>
      </c>
      <c r="C9801" s="116" t="s">
        <v>21328</v>
      </c>
      <c r="D9801" s="116" t="s">
        <v>16119</v>
      </c>
      <c r="E9801" s="131">
        <v>1022.7</v>
      </c>
    </row>
    <row r="9802" spans="2:5" ht="50.1" customHeight="1">
      <c r="B9802" s="116">
        <v>39403</v>
      </c>
      <c r="C9802" s="116" t="s">
        <v>21329</v>
      </c>
      <c r="D9802" s="116" t="s">
        <v>16119</v>
      </c>
      <c r="E9802" s="131">
        <v>1000.46</v>
      </c>
    </row>
    <row r="9803" spans="2:5" ht="50.1" customHeight="1">
      <c r="B9803" s="116">
        <v>4093</v>
      </c>
      <c r="C9803" s="116" t="s">
        <v>21330</v>
      </c>
      <c r="D9803" s="116" t="s">
        <v>16118</v>
      </c>
      <c r="E9803" s="131">
        <v>14.72</v>
      </c>
    </row>
    <row r="9804" spans="2:5" ht="50.1" customHeight="1">
      <c r="B9804" s="116">
        <v>10512</v>
      </c>
      <c r="C9804" s="116" t="s">
        <v>21331</v>
      </c>
      <c r="D9804" s="116" t="s">
        <v>16124</v>
      </c>
      <c r="E9804" s="131">
        <v>3167.36</v>
      </c>
    </row>
    <row r="9805" spans="2:5" ht="50.1" customHeight="1">
      <c r="B9805" s="116">
        <v>20020</v>
      </c>
      <c r="C9805" s="116" t="s">
        <v>21332</v>
      </c>
      <c r="D9805" s="116" t="s">
        <v>16118</v>
      </c>
      <c r="E9805" s="131">
        <v>13.87</v>
      </c>
    </row>
    <row r="9806" spans="2:5" ht="50.1" customHeight="1">
      <c r="B9806" s="116">
        <v>41038</v>
      </c>
      <c r="C9806" s="116" t="s">
        <v>21333</v>
      </c>
      <c r="D9806" s="116" t="s">
        <v>16124</v>
      </c>
      <c r="E9806" s="131">
        <v>2987.62</v>
      </c>
    </row>
    <row r="9807" spans="2:5" ht="50.1" customHeight="1">
      <c r="B9807" s="116">
        <v>4094</v>
      </c>
      <c r="C9807" s="116" t="s">
        <v>21334</v>
      </c>
      <c r="D9807" s="116" t="s">
        <v>16118</v>
      </c>
      <c r="E9807" s="131">
        <v>19.649999999999999</v>
      </c>
    </row>
    <row r="9808" spans="2:5" ht="50.1" customHeight="1">
      <c r="B9808" s="116">
        <v>40988</v>
      </c>
      <c r="C9808" s="116" t="s">
        <v>21335</v>
      </c>
      <c r="D9808" s="116" t="s">
        <v>16124</v>
      </c>
      <c r="E9808" s="131">
        <v>4229.79</v>
      </c>
    </row>
    <row r="9809" spans="2:5" ht="50.1" customHeight="1">
      <c r="B9809" s="116">
        <v>4095</v>
      </c>
      <c r="C9809" s="116" t="s">
        <v>21336</v>
      </c>
      <c r="D9809" s="116" t="s">
        <v>16118</v>
      </c>
      <c r="E9809" s="131">
        <v>13.31</v>
      </c>
    </row>
    <row r="9810" spans="2:5" ht="50.1" customHeight="1">
      <c r="B9810" s="116">
        <v>40990</v>
      </c>
      <c r="C9810" s="116" t="s">
        <v>21337</v>
      </c>
      <c r="D9810" s="116" t="s">
        <v>16124</v>
      </c>
      <c r="E9810" s="131">
        <v>2931.82</v>
      </c>
    </row>
    <row r="9811" spans="2:5" ht="50.1" customHeight="1">
      <c r="B9811" s="116">
        <v>4097</v>
      </c>
      <c r="C9811" s="116" t="s">
        <v>21338</v>
      </c>
      <c r="D9811" s="116" t="s">
        <v>16118</v>
      </c>
      <c r="E9811" s="131">
        <v>17.350000000000001</v>
      </c>
    </row>
    <row r="9812" spans="2:5" ht="50.1" customHeight="1">
      <c r="B9812" s="116">
        <v>40994</v>
      </c>
      <c r="C9812" s="116" t="s">
        <v>21339</v>
      </c>
      <c r="D9812" s="116" t="s">
        <v>16124</v>
      </c>
      <c r="E9812" s="130">
        <v>3823.8</v>
      </c>
    </row>
    <row r="9813" spans="2:5" ht="50.1" customHeight="1">
      <c r="B9813" s="116">
        <v>4096</v>
      </c>
      <c r="C9813" s="116" t="s">
        <v>21340</v>
      </c>
      <c r="D9813" s="116" t="s">
        <v>16118</v>
      </c>
      <c r="E9813" s="130">
        <v>15.17</v>
      </c>
    </row>
    <row r="9814" spans="2:5" ht="50.1" customHeight="1">
      <c r="B9814" s="116">
        <v>40992</v>
      </c>
      <c r="C9814" s="116" t="s">
        <v>21341</v>
      </c>
      <c r="D9814" s="116" t="s">
        <v>16124</v>
      </c>
      <c r="E9814" s="130">
        <v>3343.96</v>
      </c>
    </row>
    <row r="9815" spans="2:5" ht="50.1" customHeight="1">
      <c r="B9815" s="116">
        <v>13955</v>
      </c>
      <c r="C9815" s="116" t="s">
        <v>21342</v>
      </c>
      <c r="D9815" s="116" t="s">
        <v>16119</v>
      </c>
      <c r="E9815" s="130">
        <v>2105.4699999999998</v>
      </c>
    </row>
    <row r="9816" spans="2:5" ht="50.1" customHeight="1">
      <c r="B9816" s="116">
        <v>4114</v>
      </c>
      <c r="C9816" s="116" t="s">
        <v>21343</v>
      </c>
      <c r="D9816" s="116" t="s">
        <v>16119</v>
      </c>
      <c r="E9816" s="130">
        <v>36.590000000000003</v>
      </c>
    </row>
    <row r="9817" spans="2:5" ht="50.1" customHeight="1">
      <c r="B9817" s="116">
        <v>36797</v>
      </c>
      <c r="C9817" s="116" t="s">
        <v>21344</v>
      </c>
      <c r="D9817" s="116" t="s">
        <v>16119</v>
      </c>
      <c r="E9817" s="130">
        <v>31.99</v>
      </c>
    </row>
    <row r="9818" spans="2:5" ht="50.1" customHeight="1">
      <c r="B9818" s="116">
        <v>4107</v>
      </c>
      <c r="C9818" s="116" t="s">
        <v>21345</v>
      </c>
      <c r="D9818" s="116" t="s">
        <v>16119</v>
      </c>
      <c r="E9818" s="130">
        <v>30.81</v>
      </c>
    </row>
    <row r="9819" spans="2:5" ht="50.1" customHeight="1">
      <c r="B9819" s="116">
        <v>36799</v>
      </c>
      <c r="C9819" s="116" t="s">
        <v>21346</v>
      </c>
      <c r="D9819" s="116" t="s">
        <v>16119</v>
      </c>
      <c r="E9819" s="130">
        <v>29.41</v>
      </c>
    </row>
    <row r="9820" spans="2:5" ht="50.1" customHeight="1">
      <c r="B9820" s="116">
        <v>4108</v>
      </c>
      <c r="C9820" s="116" t="s">
        <v>21347</v>
      </c>
      <c r="D9820" s="116" t="s">
        <v>16119</v>
      </c>
      <c r="E9820" s="130">
        <v>24.77</v>
      </c>
    </row>
    <row r="9821" spans="2:5" ht="50.1" customHeight="1">
      <c r="B9821" s="116">
        <v>4102</v>
      </c>
      <c r="C9821" s="116" t="s">
        <v>21348</v>
      </c>
      <c r="D9821" s="116" t="s">
        <v>16119</v>
      </c>
      <c r="E9821" s="130">
        <v>36.85</v>
      </c>
    </row>
    <row r="9822" spans="2:5" ht="50.1" customHeight="1">
      <c r="B9822" s="116">
        <v>10826</v>
      </c>
      <c r="C9822" s="116" t="s">
        <v>21349</v>
      </c>
      <c r="D9822" s="116" t="s">
        <v>16119</v>
      </c>
      <c r="E9822" s="130">
        <v>54.59</v>
      </c>
    </row>
    <row r="9823" spans="2:5" ht="50.1" customHeight="1">
      <c r="B9823" s="116">
        <v>365</v>
      </c>
      <c r="C9823" s="116" t="s">
        <v>21350</v>
      </c>
      <c r="D9823" s="116" t="s">
        <v>16119</v>
      </c>
      <c r="E9823" s="130">
        <v>33.85</v>
      </c>
    </row>
    <row r="9824" spans="2:5" ht="50.1" customHeight="1">
      <c r="B9824" s="116">
        <v>38639</v>
      </c>
      <c r="C9824" s="116" t="s">
        <v>21351</v>
      </c>
      <c r="D9824" s="116" t="s">
        <v>16119</v>
      </c>
      <c r="E9824" s="130">
        <v>131.03</v>
      </c>
    </row>
    <row r="9825" spans="2:5" ht="50.1" customHeight="1">
      <c r="B9825" s="116">
        <v>38640</v>
      </c>
      <c r="C9825" s="116" t="s">
        <v>21352</v>
      </c>
      <c r="D9825" s="116" t="s">
        <v>16119</v>
      </c>
      <c r="E9825" s="130">
        <v>1.96</v>
      </c>
    </row>
    <row r="9826" spans="2:5" ht="50.1" customHeight="1">
      <c r="B9826" s="116">
        <v>358</v>
      </c>
      <c r="C9826" s="116" t="s">
        <v>21353</v>
      </c>
      <c r="D9826" s="116" t="s">
        <v>16119</v>
      </c>
      <c r="E9826" s="130">
        <v>40.4</v>
      </c>
    </row>
    <row r="9827" spans="2:5" ht="50.1" customHeight="1">
      <c r="B9827" s="116">
        <v>359</v>
      </c>
      <c r="C9827" s="116" t="s">
        <v>21354</v>
      </c>
      <c r="D9827" s="116" t="s">
        <v>16119</v>
      </c>
      <c r="E9827" s="130">
        <v>82.98</v>
      </c>
    </row>
    <row r="9828" spans="2:5" ht="50.1" customHeight="1">
      <c r="B9828" s="116">
        <v>38641</v>
      </c>
      <c r="C9828" s="116" t="s">
        <v>21355</v>
      </c>
      <c r="D9828" s="116" t="s">
        <v>16119</v>
      </c>
      <c r="E9828" s="130">
        <v>81.89</v>
      </c>
    </row>
    <row r="9829" spans="2:5" ht="50.1" customHeight="1">
      <c r="B9829" s="116">
        <v>360</v>
      </c>
      <c r="C9829" s="116" t="s">
        <v>21356</v>
      </c>
      <c r="D9829" s="116" t="s">
        <v>16119</v>
      </c>
      <c r="E9829" s="130">
        <v>1.9</v>
      </c>
    </row>
    <row r="9830" spans="2:5" ht="50.1" customHeight="1">
      <c r="B9830" s="116">
        <v>4127</v>
      </c>
      <c r="C9830" s="116" t="s">
        <v>21357</v>
      </c>
      <c r="D9830" s="116" t="s">
        <v>16119</v>
      </c>
      <c r="E9830" s="130">
        <v>210.82</v>
      </c>
    </row>
    <row r="9831" spans="2:5" ht="50.1" customHeight="1">
      <c r="B9831" s="116">
        <v>4154</v>
      </c>
      <c r="C9831" s="116" t="s">
        <v>21358</v>
      </c>
      <c r="D9831" s="116" t="s">
        <v>16119</v>
      </c>
      <c r="E9831" s="130">
        <v>257.57</v>
      </c>
    </row>
    <row r="9832" spans="2:5" ht="50.1" customHeight="1">
      <c r="B9832" s="116">
        <v>4168</v>
      </c>
      <c r="C9832" s="116" t="s">
        <v>21359</v>
      </c>
      <c r="D9832" s="116" t="s">
        <v>16119</v>
      </c>
      <c r="E9832" s="130">
        <v>272.02</v>
      </c>
    </row>
    <row r="9833" spans="2:5" ht="50.1" customHeight="1">
      <c r="B9833" s="116">
        <v>4161</v>
      </c>
      <c r="C9833" s="116" t="s">
        <v>21360</v>
      </c>
      <c r="D9833" s="116" t="s">
        <v>16119</v>
      </c>
      <c r="E9833" s="130">
        <v>261.82</v>
      </c>
    </row>
    <row r="9834" spans="2:5" ht="50.1" customHeight="1">
      <c r="B9834" s="116">
        <v>42430</v>
      </c>
      <c r="C9834" s="116" t="s">
        <v>21361</v>
      </c>
      <c r="D9834" s="116" t="s">
        <v>16119</v>
      </c>
      <c r="E9834" s="130">
        <v>3654.84</v>
      </c>
    </row>
    <row r="9835" spans="2:5" ht="50.1" customHeight="1">
      <c r="B9835" s="116">
        <v>4214</v>
      </c>
      <c r="C9835" s="116" t="s">
        <v>21362</v>
      </c>
      <c r="D9835" s="116" t="s">
        <v>16119</v>
      </c>
      <c r="E9835" s="130">
        <v>5.75</v>
      </c>
    </row>
    <row r="9836" spans="2:5" ht="50.1" customHeight="1">
      <c r="B9836" s="116">
        <v>4215</v>
      </c>
      <c r="C9836" s="116" t="s">
        <v>21363</v>
      </c>
      <c r="D9836" s="116" t="s">
        <v>16119</v>
      </c>
      <c r="E9836" s="130">
        <v>3.78</v>
      </c>
    </row>
    <row r="9837" spans="2:5" ht="50.1" customHeight="1">
      <c r="B9837" s="116">
        <v>4210</v>
      </c>
      <c r="C9837" s="116" t="s">
        <v>21364</v>
      </c>
      <c r="D9837" s="116" t="s">
        <v>16119</v>
      </c>
      <c r="E9837" s="130">
        <v>0.63</v>
      </c>
    </row>
    <row r="9838" spans="2:5" ht="50.1" customHeight="1">
      <c r="B9838" s="116">
        <v>4212</v>
      </c>
      <c r="C9838" s="116" t="s">
        <v>21365</v>
      </c>
      <c r="D9838" s="116" t="s">
        <v>16119</v>
      </c>
      <c r="E9838" s="130">
        <v>1.83</v>
      </c>
    </row>
    <row r="9839" spans="2:5" ht="50.1" customHeight="1">
      <c r="B9839" s="116">
        <v>4213</v>
      </c>
      <c r="C9839" s="116" t="s">
        <v>21366</v>
      </c>
      <c r="D9839" s="116" t="s">
        <v>16119</v>
      </c>
      <c r="E9839" s="130">
        <v>8.17</v>
      </c>
    </row>
    <row r="9840" spans="2:5" ht="50.1" customHeight="1">
      <c r="B9840" s="116">
        <v>4211</v>
      </c>
      <c r="C9840" s="116" t="s">
        <v>21367</v>
      </c>
      <c r="D9840" s="116" t="s">
        <v>16119</v>
      </c>
      <c r="E9840" s="130">
        <v>0.91</v>
      </c>
    </row>
    <row r="9841" spans="2:5" ht="50.1" customHeight="1">
      <c r="B9841" s="116">
        <v>4209</v>
      </c>
      <c r="C9841" s="116" t="s">
        <v>21368</v>
      </c>
      <c r="D9841" s="116" t="s">
        <v>16119</v>
      </c>
      <c r="E9841" s="130">
        <v>14.12</v>
      </c>
    </row>
    <row r="9842" spans="2:5" ht="50.1" customHeight="1">
      <c r="B9842" s="116">
        <v>4180</v>
      </c>
      <c r="C9842" s="116" t="s">
        <v>21369</v>
      </c>
      <c r="D9842" s="116" t="s">
        <v>16119</v>
      </c>
      <c r="E9842" s="130">
        <v>10.63</v>
      </c>
    </row>
    <row r="9843" spans="2:5" ht="50.1" customHeight="1">
      <c r="B9843" s="116">
        <v>4177</v>
      </c>
      <c r="C9843" s="116" t="s">
        <v>21370</v>
      </c>
      <c r="D9843" s="116" t="s">
        <v>16119</v>
      </c>
      <c r="E9843" s="130">
        <v>3.53</v>
      </c>
    </row>
    <row r="9844" spans="2:5" ht="50.1" customHeight="1">
      <c r="B9844" s="116">
        <v>4179</v>
      </c>
      <c r="C9844" s="116" t="s">
        <v>21371</v>
      </c>
      <c r="D9844" s="116" t="s">
        <v>16119</v>
      </c>
      <c r="E9844" s="130">
        <v>7.22</v>
      </c>
    </row>
    <row r="9845" spans="2:5" ht="50.1" customHeight="1">
      <c r="B9845" s="116">
        <v>4208</v>
      </c>
      <c r="C9845" s="116" t="s">
        <v>21372</v>
      </c>
      <c r="D9845" s="116" t="s">
        <v>16119</v>
      </c>
      <c r="E9845" s="130">
        <v>33.6</v>
      </c>
    </row>
    <row r="9846" spans="2:5" ht="50.1" customHeight="1">
      <c r="B9846" s="116">
        <v>4181</v>
      </c>
      <c r="C9846" s="116" t="s">
        <v>21373</v>
      </c>
      <c r="D9846" s="116" t="s">
        <v>16119</v>
      </c>
      <c r="E9846" s="130">
        <v>21.95</v>
      </c>
    </row>
    <row r="9847" spans="2:5" ht="50.1" customHeight="1">
      <c r="B9847" s="116">
        <v>4178</v>
      </c>
      <c r="C9847" s="116" t="s">
        <v>21374</v>
      </c>
      <c r="D9847" s="116" t="s">
        <v>16119</v>
      </c>
      <c r="E9847" s="130">
        <v>4.8899999999999997</v>
      </c>
    </row>
    <row r="9848" spans="2:5" ht="50.1" customHeight="1">
      <c r="B9848" s="116">
        <v>4182</v>
      </c>
      <c r="C9848" s="116" t="s">
        <v>21375</v>
      </c>
      <c r="D9848" s="116" t="s">
        <v>16119</v>
      </c>
      <c r="E9848" s="130">
        <v>54.66</v>
      </c>
    </row>
    <row r="9849" spans="2:5" ht="50.1" customHeight="1">
      <c r="B9849" s="116">
        <v>4183</v>
      </c>
      <c r="C9849" s="116" t="s">
        <v>21376</v>
      </c>
      <c r="D9849" s="116" t="s">
        <v>16119</v>
      </c>
      <c r="E9849" s="130">
        <v>88.01</v>
      </c>
    </row>
    <row r="9850" spans="2:5" ht="50.1" customHeight="1">
      <c r="B9850" s="116">
        <v>4184</v>
      </c>
      <c r="C9850" s="116" t="s">
        <v>21377</v>
      </c>
      <c r="D9850" s="116" t="s">
        <v>16119</v>
      </c>
      <c r="E9850" s="130">
        <v>194.27</v>
      </c>
    </row>
    <row r="9851" spans="2:5" ht="50.1" customHeight="1">
      <c r="B9851" s="116">
        <v>4185</v>
      </c>
      <c r="C9851" s="116" t="s">
        <v>21378</v>
      </c>
      <c r="D9851" s="116" t="s">
        <v>16119</v>
      </c>
      <c r="E9851" s="130">
        <v>322.8</v>
      </c>
    </row>
    <row r="9852" spans="2:5" ht="50.1" customHeight="1">
      <c r="B9852" s="116">
        <v>4205</v>
      </c>
      <c r="C9852" s="116" t="s">
        <v>21379</v>
      </c>
      <c r="D9852" s="116" t="s">
        <v>16119</v>
      </c>
      <c r="E9852" s="130">
        <v>18.64</v>
      </c>
    </row>
    <row r="9853" spans="2:5" ht="50.1" customHeight="1">
      <c r="B9853" s="116">
        <v>4192</v>
      </c>
      <c r="C9853" s="116" t="s">
        <v>21380</v>
      </c>
      <c r="D9853" s="116" t="s">
        <v>16119</v>
      </c>
      <c r="E9853" s="130">
        <v>18.64</v>
      </c>
    </row>
    <row r="9854" spans="2:5" ht="50.1" customHeight="1">
      <c r="B9854" s="116">
        <v>4191</v>
      </c>
      <c r="C9854" s="116" t="s">
        <v>21381</v>
      </c>
      <c r="D9854" s="116" t="s">
        <v>16119</v>
      </c>
      <c r="E9854" s="130">
        <v>18.64</v>
      </c>
    </row>
    <row r="9855" spans="2:5" ht="50.1" customHeight="1">
      <c r="B9855" s="116">
        <v>4207</v>
      </c>
      <c r="C9855" s="116" t="s">
        <v>21382</v>
      </c>
      <c r="D9855" s="116" t="s">
        <v>16119</v>
      </c>
      <c r="E9855" s="130">
        <v>15</v>
      </c>
    </row>
    <row r="9856" spans="2:5" ht="50.1" customHeight="1">
      <c r="B9856" s="116">
        <v>4206</v>
      </c>
      <c r="C9856" s="116" t="s">
        <v>21383</v>
      </c>
      <c r="D9856" s="116" t="s">
        <v>16119</v>
      </c>
      <c r="E9856" s="130">
        <v>14.56</v>
      </c>
    </row>
    <row r="9857" spans="2:5" ht="50.1" customHeight="1">
      <c r="B9857" s="116">
        <v>4190</v>
      </c>
      <c r="C9857" s="116" t="s">
        <v>21384</v>
      </c>
      <c r="D9857" s="116" t="s">
        <v>16119</v>
      </c>
      <c r="E9857" s="130">
        <v>14.56</v>
      </c>
    </row>
    <row r="9858" spans="2:5" ht="50.1" customHeight="1">
      <c r="B9858" s="116">
        <v>4186</v>
      </c>
      <c r="C9858" s="116" t="s">
        <v>21385</v>
      </c>
      <c r="D9858" s="116" t="s">
        <v>16119</v>
      </c>
      <c r="E9858" s="130">
        <v>4.3</v>
      </c>
    </row>
    <row r="9859" spans="2:5" ht="50.1" customHeight="1">
      <c r="B9859" s="116">
        <v>4188</v>
      </c>
      <c r="C9859" s="116" t="s">
        <v>21386</v>
      </c>
      <c r="D9859" s="116" t="s">
        <v>16119</v>
      </c>
      <c r="E9859" s="130">
        <v>8.7899999999999991</v>
      </c>
    </row>
    <row r="9860" spans="2:5" ht="50.1" customHeight="1">
      <c r="B9860" s="116">
        <v>4189</v>
      </c>
      <c r="C9860" s="116" t="s">
        <v>21387</v>
      </c>
      <c r="D9860" s="116" t="s">
        <v>16119</v>
      </c>
      <c r="E9860" s="130">
        <v>8.7899999999999991</v>
      </c>
    </row>
    <row r="9861" spans="2:5" ht="50.1" customHeight="1">
      <c r="B9861" s="116">
        <v>4197</v>
      </c>
      <c r="C9861" s="116" t="s">
        <v>21388</v>
      </c>
      <c r="D9861" s="116" t="s">
        <v>16119</v>
      </c>
      <c r="E9861" s="130">
        <v>46.55</v>
      </c>
    </row>
    <row r="9862" spans="2:5" ht="50.1" customHeight="1">
      <c r="B9862" s="116">
        <v>4194</v>
      </c>
      <c r="C9862" s="116" t="s">
        <v>21389</v>
      </c>
      <c r="D9862" s="116" t="s">
        <v>16119</v>
      </c>
      <c r="E9862" s="130">
        <v>28.12</v>
      </c>
    </row>
    <row r="9863" spans="2:5" ht="50.1" customHeight="1">
      <c r="B9863" s="116">
        <v>4193</v>
      </c>
      <c r="C9863" s="116" t="s">
        <v>21390</v>
      </c>
      <c r="D9863" s="116" t="s">
        <v>16119</v>
      </c>
      <c r="E9863" s="130">
        <v>28.12</v>
      </c>
    </row>
    <row r="9864" spans="2:5" ht="50.1" customHeight="1">
      <c r="B9864" s="116">
        <v>4204</v>
      </c>
      <c r="C9864" s="116" t="s">
        <v>21391</v>
      </c>
      <c r="D9864" s="116" t="s">
        <v>16119</v>
      </c>
      <c r="E9864" s="130">
        <v>28.12</v>
      </c>
    </row>
    <row r="9865" spans="2:5" ht="50.1" customHeight="1">
      <c r="B9865" s="116">
        <v>4187</v>
      </c>
      <c r="C9865" s="116" t="s">
        <v>21392</v>
      </c>
      <c r="D9865" s="116" t="s">
        <v>16119</v>
      </c>
      <c r="E9865" s="130">
        <v>5.6</v>
      </c>
    </row>
    <row r="9866" spans="2:5" ht="50.1" customHeight="1">
      <c r="B9866" s="116">
        <v>4202</v>
      </c>
      <c r="C9866" s="116" t="s">
        <v>21393</v>
      </c>
      <c r="D9866" s="116" t="s">
        <v>16119</v>
      </c>
      <c r="E9866" s="130">
        <v>85.01</v>
      </c>
    </row>
    <row r="9867" spans="2:5" ht="50.1" customHeight="1">
      <c r="B9867" s="116">
        <v>4203</v>
      </c>
      <c r="C9867" s="116" t="s">
        <v>21394</v>
      </c>
      <c r="D9867" s="116" t="s">
        <v>16119</v>
      </c>
      <c r="E9867" s="130">
        <v>75.08</v>
      </c>
    </row>
    <row r="9868" spans="2:5" ht="50.1" customHeight="1">
      <c r="B9868" s="116">
        <v>40368</v>
      </c>
      <c r="C9868" s="116" t="s">
        <v>21395</v>
      </c>
      <c r="D9868" s="116" t="s">
        <v>16119</v>
      </c>
      <c r="E9868" s="130">
        <v>26.66</v>
      </c>
    </row>
    <row r="9869" spans="2:5" ht="50.1" customHeight="1">
      <c r="B9869" s="116">
        <v>40365</v>
      </c>
      <c r="C9869" s="116" t="s">
        <v>21396</v>
      </c>
      <c r="D9869" s="116" t="s">
        <v>16119</v>
      </c>
      <c r="E9869" s="130">
        <v>17.98</v>
      </c>
    </row>
    <row r="9870" spans="2:5" ht="50.1" customHeight="1">
      <c r="B9870" s="116">
        <v>40356</v>
      </c>
      <c r="C9870" s="116" t="s">
        <v>21397</v>
      </c>
      <c r="D9870" s="116" t="s">
        <v>16119</v>
      </c>
      <c r="E9870" s="130">
        <v>6.14</v>
      </c>
    </row>
    <row r="9871" spans="2:5" ht="50.1" customHeight="1">
      <c r="B9871" s="116">
        <v>40362</v>
      </c>
      <c r="C9871" s="116" t="s">
        <v>21398</v>
      </c>
      <c r="D9871" s="116" t="s">
        <v>16119</v>
      </c>
      <c r="E9871" s="130">
        <v>11.91</v>
      </c>
    </row>
    <row r="9872" spans="2:5" ht="50.1" customHeight="1">
      <c r="B9872" s="116">
        <v>40374</v>
      </c>
      <c r="C9872" s="116" t="s">
        <v>21399</v>
      </c>
      <c r="D9872" s="116" t="s">
        <v>16119</v>
      </c>
      <c r="E9872" s="130">
        <v>69.67</v>
      </c>
    </row>
    <row r="9873" spans="2:5" ht="50.1" customHeight="1">
      <c r="B9873" s="116">
        <v>40371</v>
      </c>
      <c r="C9873" s="116" t="s">
        <v>21400</v>
      </c>
      <c r="D9873" s="116" t="s">
        <v>16119</v>
      </c>
      <c r="E9873" s="130">
        <v>43.86</v>
      </c>
    </row>
    <row r="9874" spans="2:5" ht="50.1" customHeight="1">
      <c r="B9874" s="116">
        <v>40359</v>
      </c>
      <c r="C9874" s="116" t="s">
        <v>21401</v>
      </c>
      <c r="D9874" s="116" t="s">
        <v>16119</v>
      </c>
      <c r="E9874" s="130">
        <v>7.93</v>
      </c>
    </row>
    <row r="9875" spans="2:5" ht="50.1" customHeight="1">
      <c r="B9875" s="116">
        <v>7595</v>
      </c>
      <c r="C9875" s="116" t="s">
        <v>21402</v>
      </c>
      <c r="D9875" s="116" t="s">
        <v>16118</v>
      </c>
      <c r="E9875" s="130">
        <v>15.47</v>
      </c>
    </row>
    <row r="9876" spans="2:5" ht="50.1" customHeight="1">
      <c r="B9876" s="116">
        <v>41094</v>
      </c>
      <c r="C9876" s="116" t="s">
        <v>21403</v>
      </c>
      <c r="D9876" s="116" t="s">
        <v>16124</v>
      </c>
      <c r="E9876" s="130">
        <v>2873.44</v>
      </c>
    </row>
    <row r="9877" spans="2:5" ht="50.1" customHeight="1">
      <c r="B9877" s="116">
        <v>38175</v>
      </c>
      <c r="C9877" s="116" t="s">
        <v>21404</v>
      </c>
      <c r="D9877" s="116" t="s">
        <v>16119</v>
      </c>
      <c r="E9877" s="130">
        <v>2.2599999999999998</v>
      </c>
    </row>
    <row r="9878" spans="2:5" ht="50.1" customHeight="1">
      <c r="B9878" s="116">
        <v>38176</v>
      </c>
      <c r="C9878" s="116" t="s">
        <v>21405</v>
      </c>
      <c r="D9878" s="116" t="s">
        <v>16119</v>
      </c>
      <c r="E9878" s="130">
        <v>6.12</v>
      </c>
    </row>
    <row r="9879" spans="2:5" ht="50.1" customHeight="1">
      <c r="B9879" s="116">
        <v>36152</v>
      </c>
      <c r="C9879" s="116" t="s">
        <v>21406</v>
      </c>
      <c r="D9879" s="116" t="s">
        <v>16119</v>
      </c>
      <c r="E9879" s="130">
        <v>4.4000000000000004</v>
      </c>
    </row>
    <row r="9880" spans="2:5" ht="50.1" customHeight="1">
      <c r="B9880" s="116">
        <v>11138</v>
      </c>
      <c r="C9880" s="116" t="s">
        <v>21407</v>
      </c>
      <c r="D9880" s="116" t="s">
        <v>6214</v>
      </c>
      <c r="E9880" s="130">
        <v>2.35</v>
      </c>
    </row>
    <row r="9881" spans="2:5" ht="50.1" customHeight="1">
      <c r="B9881" s="116">
        <v>5333</v>
      </c>
      <c r="C9881" s="116" t="s">
        <v>21408</v>
      </c>
      <c r="D9881" s="116" t="s">
        <v>6214</v>
      </c>
      <c r="E9881" s="130">
        <v>21.53</v>
      </c>
    </row>
    <row r="9882" spans="2:5" ht="50.1" customHeight="1">
      <c r="B9882" s="116">
        <v>4221</v>
      </c>
      <c r="C9882" s="116" t="s">
        <v>21409</v>
      </c>
      <c r="D9882" s="116" t="s">
        <v>6214</v>
      </c>
      <c r="E9882" s="130">
        <v>3.65</v>
      </c>
    </row>
    <row r="9883" spans="2:5" ht="50.1" customHeight="1">
      <c r="B9883" s="116">
        <v>4227</v>
      </c>
      <c r="C9883" s="116" t="s">
        <v>21410</v>
      </c>
      <c r="D9883" s="116" t="s">
        <v>6214</v>
      </c>
      <c r="E9883" s="130">
        <v>16</v>
      </c>
    </row>
    <row r="9884" spans="2:5" ht="50.1" customHeight="1">
      <c r="B9884" s="116">
        <v>38170</v>
      </c>
      <c r="C9884" s="116" t="s">
        <v>21411</v>
      </c>
      <c r="D9884" s="116" t="s">
        <v>16119</v>
      </c>
      <c r="E9884" s="130">
        <v>10.31</v>
      </c>
    </row>
    <row r="9885" spans="2:5" ht="50.1" customHeight="1">
      <c r="B9885" s="116">
        <v>4252</v>
      </c>
      <c r="C9885" s="116" t="s">
        <v>21412</v>
      </c>
      <c r="D9885" s="116" t="s">
        <v>16118</v>
      </c>
      <c r="E9885" s="130">
        <v>18.260000000000002</v>
      </c>
    </row>
    <row r="9886" spans="2:5" ht="50.1" customHeight="1">
      <c r="B9886" s="116">
        <v>40980</v>
      </c>
      <c r="C9886" s="116" t="s">
        <v>21413</v>
      </c>
      <c r="D9886" s="116" t="s">
        <v>16124</v>
      </c>
      <c r="E9886" s="130">
        <v>3231.08</v>
      </c>
    </row>
    <row r="9887" spans="2:5" ht="50.1" customHeight="1">
      <c r="B9887" s="116">
        <v>4243</v>
      </c>
      <c r="C9887" s="116" t="s">
        <v>21414</v>
      </c>
      <c r="D9887" s="116" t="s">
        <v>16118</v>
      </c>
      <c r="E9887" s="130">
        <v>13.27</v>
      </c>
    </row>
    <row r="9888" spans="2:5" ht="50.1" customHeight="1">
      <c r="B9888" s="116">
        <v>41031</v>
      </c>
      <c r="C9888" s="116" t="s">
        <v>21415</v>
      </c>
      <c r="D9888" s="116" t="s">
        <v>16124</v>
      </c>
      <c r="E9888" s="130">
        <v>2349.2199999999998</v>
      </c>
    </row>
    <row r="9889" spans="2:5" ht="50.1" customHeight="1">
      <c r="B9889" s="116">
        <v>40986</v>
      </c>
      <c r="C9889" s="116" t="s">
        <v>21416</v>
      </c>
      <c r="D9889" s="116" t="s">
        <v>16124</v>
      </c>
      <c r="E9889" s="130">
        <v>2267.08</v>
      </c>
    </row>
    <row r="9890" spans="2:5" ht="50.1" customHeight="1">
      <c r="B9890" s="116">
        <v>37666</v>
      </c>
      <c r="C9890" s="116" t="s">
        <v>21417</v>
      </c>
      <c r="D9890" s="116" t="s">
        <v>16118</v>
      </c>
      <c r="E9890" s="130">
        <v>12.8</v>
      </c>
    </row>
    <row r="9891" spans="2:5" ht="50.1" customHeight="1">
      <c r="B9891" s="116">
        <v>4250</v>
      </c>
      <c r="C9891" s="116" t="s">
        <v>21418</v>
      </c>
      <c r="D9891" s="116" t="s">
        <v>16118</v>
      </c>
      <c r="E9891" s="130">
        <v>14.17</v>
      </c>
    </row>
    <row r="9892" spans="2:5" ht="50.1" customHeight="1">
      <c r="B9892" s="116">
        <v>40978</v>
      </c>
      <c r="C9892" s="116" t="s">
        <v>21419</v>
      </c>
      <c r="D9892" s="116" t="s">
        <v>16124</v>
      </c>
      <c r="E9892" s="130">
        <v>2510.31</v>
      </c>
    </row>
    <row r="9893" spans="2:5" ht="50.1" customHeight="1">
      <c r="B9893" s="116">
        <v>25960</v>
      </c>
      <c r="C9893" s="116" t="s">
        <v>21420</v>
      </c>
      <c r="D9893" s="116" t="s">
        <v>16118</v>
      </c>
      <c r="E9893" s="130">
        <v>16.34</v>
      </c>
    </row>
    <row r="9894" spans="2:5" ht="50.1" customHeight="1">
      <c r="B9894" s="116">
        <v>41043</v>
      </c>
      <c r="C9894" s="116" t="s">
        <v>21421</v>
      </c>
      <c r="D9894" s="116" t="s">
        <v>16124</v>
      </c>
      <c r="E9894" s="130">
        <v>2891.36</v>
      </c>
    </row>
    <row r="9895" spans="2:5" ht="50.1" customHeight="1">
      <c r="B9895" s="116">
        <v>4234</v>
      </c>
      <c r="C9895" s="116" t="s">
        <v>21422</v>
      </c>
      <c r="D9895" s="116" t="s">
        <v>16118</v>
      </c>
      <c r="E9895" s="130">
        <v>17.899999999999999</v>
      </c>
    </row>
    <row r="9896" spans="2:5" ht="50.1" customHeight="1">
      <c r="B9896" s="116">
        <v>40987</v>
      </c>
      <c r="C9896" s="116" t="s">
        <v>21423</v>
      </c>
      <c r="D9896" s="116" t="s">
        <v>16124</v>
      </c>
      <c r="E9896" s="130">
        <v>3167.36</v>
      </c>
    </row>
    <row r="9897" spans="2:5" ht="50.1" customHeight="1">
      <c r="B9897" s="116">
        <v>4253</v>
      </c>
      <c r="C9897" s="116" t="s">
        <v>21424</v>
      </c>
      <c r="D9897" s="116" t="s">
        <v>16118</v>
      </c>
      <c r="E9897" s="130">
        <v>14.44</v>
      </c>
    </row>
    <row r="9898" spans="2:5" ht="50.1" customHeight="1">
      <c r="B9898" s="116">
        <v>40981</v>
      </c>
      <c r="C9898" s="116" t="s">
        <v>21425</v>
      </c>
      <c r="D9898" s="116" t="s">
        <v>16124</v>
      </c>
      <c r="E9898" s="130">
        <v>2556.46</v>
      </c>
    </row>
    <row r="9899" spans="2:5" ht="50.1" customHeight="1">
      <c r="B9899" s="116">
        <v>4254</v>
      </c>
      <c r="C9899" s="116" t="s">
        <v>21426</v>
      </c>
      <c r="D9899" s="116" t="s">
        <v>16118</v>
      </c>
      <c r="E9899" s="130">
        <v>13.48</v>
      </c>
    </row>
    <row r="9900" spans="2:5" ht="50.1" customHeight="1">
      <c r="B9900" s="116">
        <v>41036</v>
      </c>
      <c r="C9900" s="116" t="s">
        <v>21427</v>
      </c>
      <c r="D9900" s="116" t="s">
        <v>16124</v>
      </c>
      <c r="E9900" s="130">
        <v>2386.0300000000002</v>
      </c>
    </row>
    <row r="9901" spans="2:5" ht="50.1" customHeight="1">
      <c r="B9901" s="116">
        <v>4251</v>
      </c>
      <c r="C9901" s="116" t="s">
        <v>21428</v>
      </c>
      <c r="D9901" s="116" t="s">
        <v>16118</v>
      </c>
      <c r="E9901" s="130">
        <v>20.53</v>
      </c>
    </row>
    <row r="9902" spans="2:5" ht="50.1" customHeight="1">
      <c r="B9902" s="116">
        <v>40979</v>
      </c>
      <c r="C9902" s="116" t="s">
        <v>21429</v>
      </c>
      <c r="D9902" s="116" t="s">
        <v>16124</v>
      </c>
      <c r="E9902" s="130">
        <v>3635.85</v>
      </c>
    </row>
    <row r="9903" spans="2:5" ht="50.1" customHeight="1">
      <c r="B9903" s="116">
        <v>4230</v>
      </c>
      <c r="C9903" s="116" t="s">
        <v>21430</v>
      </c>
      <c r="D9903" s="116" t="s">
        <v>16118</v>
      </c>
      <c r="E9903" s="130">
        <v>15.27</v>
      </c>
    </row>
    <row r="9904" spans="2:5" ht="50.1" customHeight="1">
      <c r="B9904" s="116">
        <v>40998</v>
      </c>
      <c r="C9904" s="116" t="s">
        <v>21431</v>
      </c>
      <c r="D9904" s="116" t="s">
        <v>16124</v>
      </c>
      <c r="E9904" s="130">
        <v>2702.04</v>
      </c>
    </row>
    <row r="9905" spans="2:5" ht="50.1" customHeight="1">
      <c r="B9905" s="116">
        <v>4257</v>
      </c>
      <c r="C9905" s="116" t="s">
        <v>21432</v>
      </c>
      <c r="D9905" s="116" t="s">
        <v>16118</v>
      </c>
      <c r="E9905" s="130">
        <v>12.67</v>
      </c>
    </row>
    <row r="9906" spans="2:5" ht="50.1" customHeight="1">
      <c r="B9906" s="116">
        <v>40982</v>
      </c>
      <c r="C9906" s="116" t="s">
        <v>21433</v>
      </c>
      <c r="D9906" s="116" t="s">
        <v>16124</v>
      </c>
      <c r="E9906" s="130">
        <v>2244.0100000000002</v>
      </c>
    </row>
    <row r="9907" spans="2:5" ht="50.1" customHeight="1">
      <c r="B9907" s="116">
        <v>4240</v>
      </c>
      <c r="C9907" s="116" t="s">
        <v>21434</v>
      </c>
      <c r="D9907" s="116" t="s">
        <v>16118</v>
      </c>
      <c r="E9907" s="130">
        <v>16.600000000000001</v>
      </c>
    </row>
    <row r="9908" spans="2:5" ht="50.1" customHeight="1">
      <c r="B9908" s="116">
        <v>41026</v>
      </c>
      <c r="C9908" s="116" t="s">
        <v>21435</v>
      </c>
      <c r="D9908" s="116" t="s">
        <v>16124</v>
      </c>
      <c r="E9908" s="130">
        <v>2940.63</v>
      </c>
    </row>
    <row r="9909" spans="2:5" ht="50.1" customHeight="1">
      <c r="B9909" s="116">
        <v>4239</v>
      </c>
      <c r="C9909" s="116" t="s">
        <v>21436</v>
      </c>
      <c r="D9909" s="116" t="s">
        <v>16118</v>
      </c>
      <c r="E9909" s="130">
        <v>20.38</v>
      </c>
    </row>
    <row r="9910" spans="2:5" ht="50.1" customHeight="1">
      <c r="B9910" s="116">
        <v>41024</v>
      </c>
      <c r="C9910" s="116" t="s">
        <v>21437</v>
      </c>
      <c r="D9910" s="116" t="s">
        <v>16124</v>
      </c>
      <c r="E9910" s="130">
        <v>3607.63</v>
      </c>
    </row>
    <row r="9911" spans="2:5" ht="50.1" customHeight="1">
      <c r="B9911" s="116">
        <v>4248</v>
      </c>
      <c r="C9911" s="116" t="s">
        <v>21438</v>
      </c>
      <c r="D9911" s="116" t="s">
        <v>16118</v>
      </c>
      <c r="E9911" s="130">
        <v>17.82</v>
      </c>
    </row>
    <row r="9912" spans="2:5" ht="50.1" customHeight="1">
      <c r="B9912" s="116">
        <v>41033</v>
      </c>
      <c r="C9912" s="116" t="s">
        <v>21439</v>
      </c>
      <c r="D9912" s="116" t="s">
        <v>16124</v>
      </c>
      <c r="E9912" s="130">
        <v>3155.23</v>
      </c>
    </row>
    <row r="9913" spans="2:5" ht="50.1" customHeight="1">
      <c r="B9913" s="116">
        <v>25959</v>
      </c>
      <c r="C9913" s="116" t="s">
        <v>21440</v>
      </c>
      <c r="D9913" s="116" t="s">
        <v>16118</v>
      </c>
      <c r="E9913" s="130">
        <v>17.149999999999999</v>
      </c>
    </row>
    <row r="9914" spans="2:5" ht="50.1" customHeight="1">
      <c r="B9914" s="116">
        <v>41040</v>
      </c>
      <c r="C9914" s="116" t="s">
        <v>21441</v>
      </c>
      <c r="D9914" s="116" t="s">
        <v>16124</v>
      </c>
      <c r="E9914" s="130">
        <v>3035.92</v>
      </c>
    </row>
    <row r="9915" spans="2:5" ht="50.1" customHeight="1">
      <c r="B9915" s="116">
        <v>4238</v>
      </c>
      <c r="C9915" s="116" t="s">
        <v>21442</v>
      </c>
      <c r="D9915" s="116" t="s">
        <v>16118</v>
      </c>
      <c r="E9915" s="130">
        <v>13.2</v>
      </c>
    </row>
    <row r="9916" spans="2:5" ht="50.1" customHeight="1">
      <c r="B9916" s="116">
        <v>41012</v>
      </c>
      <c r="C9916" s="116" t="s">
        <v>21443</v>
      </c>
      <c r="D9916" s="116" t="s">
        <v>16124</v>
      </c>
      <c r="E9916" s="130">
        <v>2335.67</v>
      </c>
    </row>
    <row r="9917" spans="2:5" ht="50.1" customHeight="1">
      <c r="B9917" s="116">
        <v>4237</v>
      </c>
      <c r="C9917" s="116" t="s">
        <v>21444</v>
      </c>
      <c r="D9917" s="116" t="s">
        <v>16118</v>
      </c>
      <c r="E9917" s="130">
        <v>16.04</v>
      </c>
    </row>
    <row r="9918" spans="2:5" ht="50.1" customHeight="1">
      <c r="B9918" s="116">
        <v>41002</v>
      </c>
      <c r="C9918" s="116" t="s">
        <v>21445</v>
      </c>
      <c r="D9918" s="116" t="s">
        <v>16124</v>
      </c>
      <c r="E9918" s="130">
        <v>2840.52</v>
      </c>
    </row>
    <row r="9919" spans="2:5" ht="50.1" customHeight="1">
      <c r="B9919" s="116">
        <v>4233</v>
      </c>
      <c r="C9919" s="116" t="s">
        <v>21446</v>
      </c>
      <c r="D9919" s="116" t="s">
        <v>16118</v>
      </c>
      <c r="E9919" s="130">
        <v>14.72</v>
      </c>
    </row>
    <row r="9920" spans="2:5" ht="50.1" customHeight="1">
      <c r="B9920" s="116">
        <v>41001</v>
      </c>
      <c r="C9920" s="116" t="s">
        <v>21447</v>
      </c>
      <c r="D9920" s="116" t="s">
        <v>16124</v>
      </c>
      <c r="E9920" s="130">
        <v>2607.14</v>
      </c>
    </row>
    <row r="9921" spans="2:5" ht="50.1" customHeight="1">
      <c r="B9921" s="116">
        <v>2</v>
      </c>
      <c r="C9921" s="116" t="s">
        <v>21448</v>
      </c>
      <c r="D9921" s="116" t="s">
        <v>16123</v>
      </c>
      <c r="E9921" s="130">
        <v>11.72</v>
      </c>
    </row>
    <row r="9922" spans="2:5" ht="50.1" customHeight="1">
      <c r="B9922" s="116">
        <v>36517</v>
      </c>
      <c r="C9922" s="116" t="s">
        <v>21449</v>
      </c>
      <c r="D9922" s="116" t="s">
        <v>16119</v>
      </c>
      <c r="E9922" s="130">
        <v>333000</v>
      </c>
    </row>
    <row r="9923" spans="2:5" ht="50.1" customHeight="1">
      <c r="B9923" s="116">
        <v>4262</v>
      </c>
      <c r="C9923" s="116" t="s">
        <v>21450</v>
      </c>
      <c r="D9923" s="116" t="s">
        <v>16119</v>
      </c>
      <c r="E9923" s="130">
        <v>375000</v>
      </c>
    </row>
    <row r="9924" spans="2:5" ht="50.1" customHeight="1">
      <c r="B9924" s="116">
        <v>4263</v>
      </c>
      <c r="C9924" s="116" t="s">
        <v>21451</v>
      </c>
      <c r="D9924" s="116" t="s">
        <v>16119</v>
      </c>
      <c r="E9924" s="130">
        <v>519999.97</v>
      </c>
    </row>
    <row r="9925" spans="2:5" ht="50.1" customHeight="1">
      <c r="B9925" s="116">
        <v>36518</v>
      </c>
      <c r="C9925" s="116" t="s">
        <v>21452</v>
      </c>
      <c r="D9925" s="116" t="s">
        <v>16119</v>
      </c>
      <c r="E9925" s="130">
        <v>591999.97</v>
      </c>
    </row>
    <row r="9926" spans="2:5" ht="50.1" customHeight="1">
      <c r="B9926" s="116">
        <v>14221</v>
      </c>
      <c r="C9926" s="116" t="s">
        <v>21453</v>
      </c>
      <c r="D9926" s="116" t="s">
        <v>16119</v>
      </c>
      <c r="E9926" s="130">
        <v>345499.98</v>
      </c>
    </row>
    <row r="9927" spans="2:5" ht="50.1" customHeight="1">
      <c r="B9927" s="116">
        <v>38402</v>
      </c>
      <c r="C9927" s="116" t="s">
        <v>21454</v>
      </c>
      <c r="D9927" s="116" t="s">
        <v>16119</v>
      </c>
      <c r="E9927" s="130">
        <v>7.5</v>
      </c>
    </row>
    <row r="9928" spans="2:5" ht="50.1" customHeight="1">
      <c r="B9928" s="116">
        <v>3412</v>
      </c>
      <c r="C9928" s="116" t="s">
        <v>21455</v>
      </c>
      <c r="D9928" s="116" t="s">
        <v>16117</v>
      </c>
      <c r="E9928" s="130">
        <v>9.1199999999999992</v>
      </c>
    </row>
    <row r="9929" spans="2:5" ht="50.1" customHeight="1">
      <c r="B9929" s="116">
        <v>3413</v>
      </c>
      <c r="C9929" s="116" t="s">
        <v>21456</v>
      </c>
      <c r="D9929" s="116" t="s">
        <v>16117</v>
      </c>
      <c r="E9929" s="130">
        <v>20.54</v>
      </c>
    </row>
    <row r="9930" spans="2:5" ht="50.1" customHeight="1">
      <c r="B9930" s="116">
        <v>39744</v>
      </c>
      <c r="C9930" s="116" t="s">
        <v>21457</v>
      </c>
      <c r="D9930" s="116" t="s">
        <v>16117</v>
      </c>
      <c r="E9930" s="130">
        <v>15.95</v>
      </c>
    </row>
    <row r="9931" spans="2:5" ht="50.1" customHeight="1">
      <c r="B9931" s="116">
        <v>39745</v>
      </c>
      <c r="C9931" s="116" t="s">
        <v>21458</v>
      </c>
      <c r="D9931" s="116" t="s">
        <v>16117</v>
      </c>
      <c r="E9931" s="130">
        <v>33.67</v>
      </c>
    </row>
    <row r="9932" spans="2:5" ht="50.1" customHeight="1">
      <c r="B9932" s="116">
        <v>39637</v>
      </c>
      <c r="C9932" s="116" t="s">
        <v>21459</v>
      </c>
      <c r="D9932" s="116" t="s">
        <v>16117</v>
      </c>
      <c r="E9932" s="130">
        <v>59.19</v>
      </c>
    </row>
    <row r="9933" spans="2:5" ht="50.1" customHeight="1">
      <c r="B9933" s="116">
        <v>39638</v>
      </c>
      <c r="C9933" s="116" t="s">
        <v>21460</v>
      </c>
      <c r="D9933" s="116" t="s">
        <v>16117</v>
      </c>
      <c r="E9933" s="130">
        <v>110.22</v>
      </c>
    </row>
    <row r="9934" spans="2:5" ht="50.1" customHeight="1">
      <c r="B9934" s="116">
        <v>39639</v>
      </c>
      <c r="C9934" s="116" t="s">
        <v>21461</v>
      </c>
      <c r="D9934" s="116" t="s">
        <v>16117</v>
      </c>
      <c r="E9934" s="130">
        <v>145.31</v>
      </c>
    </row>
    <row r="9935" spans="2:5" ht="50.1" customHeight="1">
      <c r="B9935" s="116">
        <v>39517</v>
      </c>
      <c r="C9935" s="116" t="s">
        <v>21462</v>
      </c>
      <c r="D9935" s="116" t="s">
        <v>16117</v>
      </c>
      <c r="E9935" s="130">
        <v>124.88</v>
      </c>
    </row>
    <row r="9936" spans="2:5" ht="50.1" customHeight="1">
      <c r="B9936" s="116">
        <v>39518</v>
      </c>
      <c r="C9936" s="116" t="s">
        <v>21463</v>
      </c>
      <c r="D9936" s="116" t="s">
        <v>16117</v>
      </c>
      <c r="E9936" s="130">
        <v>147.69999999999999</v>
      </c>
    </row>
    <row r="9937" spans="2:5" ht="50.1" customHeight="1">
      <c r="B9937" s="116">
        <v>38366</v>
      </c>
      <c r="C9937" s="116" t="s">
        <v>21464</v>
      </c>
      <c r="D9937" s="116" t="s">
        <v>16117</v>
      </c>
      <c r="E9937" s="130">
        <v>3.71</v>
      </c>
    </row>
    <row r="9938" spans="2:5" ht="50.1" customHeight="1">
      <c r="B9938" s="116">
        <v>11703</v>
      </c>
      <c r="C9938" s="116" t="s">
        <v>21465</v>
      </c>
      <c r="D9938" s="116" t="s">
        <v>16119</v>
      </c>
      <c r="E9938" s="130">
        <v>24.1</v>
      </c>
    </row>
    <row r="9939" spans="2:5" ht="50.1" customHeight="1">
      <c r="B9939" s="116">
        <v>37400</v>
      </c>
      <c r="C9939" s="116" t="s">
        <v>6628</v>
      </c>
      <c r="D9939" s="116" t="s">
        <v>16119</v>
      </c>
      <c r="E9939" s="130">
        <v>45.7</v>
      </c>
    </row>
    <row r="9940" spans="2:5" ht="50.1" customHeight="1">
      <c r="B9940" s="116">
        <v>25400</v>
      </c>
      <c r="C9940" s="116" t="s">
        <v>21466</v>
      </c>
      <c r="D9940" s="116" t="s">
        <v>16119</v>
      </c>
      <c r="E9940" s="130">
        <v>1415.27</v>
      </c>
    </row>
    <row r="9941" spans="2:5" ht="50.1" customHeight="1">
      <c r="B9941" s="116">
        <v>4272</v>
      </c>
      <c r="C9941" s="116" t="s">
        <v>21467</v>
      </c>
      <c r="D9941" s="116" t="s">
        <v>16119</v>
      </c>
      <c r="E9941" s="130">
        <v>79.16</v>
      </c>
    </row>
    <row r="9942" spans="2:5" ht="50.1" customHeight="1">
      <c r="B9942" s="116">
        <v>4276</v>
      </c>
      <c r="C9942" s="116" t="s">
        <v>21468</v>
      </c>
      <c r="D9942" s="116" t="s">
        <v>16119</v>
      </c>
      <c r="E9942" s="130">
        <v>233.64</v>
      </c>
    </row>
    <row r="9943" spans="2:5" ht="50.1" customHeight="1">
      <c r="B9943" s="116">
        <v>4273</v>
      </c>
      <c r="C9943" s="116" t="s">
        <v>21469</v>
      </c>
      <c r="D9943" s="116" t="s">
        <v>16119</v>
      </c>
      <c r="E9943" s="130">
        <v>388.12</v>
      </c>
    </row>
    <row r="9944" spans="2:5" ht="50.1" customHeight="1">
      <c r="B9944" s="116">
        <v>4274</v>
      </c>
      <c r="C9944" s="116" t="s">
        <v>21470</v>
      </c>
      <c r="D9944" s="116" t="s">
        <v>16119</v>
      </c>
      <c r="E9944" s="130">
        <v>90</v>
      </c>
    </row>
    <row r="9945" spans="2:5" ht="50.1" customHeight="1">
      <c r="B9945" s="116">
        <v>39438</v>
      </c>
      <c r="C9945" s="116" t="s">
        <v>21471</v>
      </c>
      <c r="D9945" s="116" t="s">
        <v>16119</v>
      </c>
      <c r="E9945" s="130">
        <v>0.15</v>
      </c>
    </row>
    <row r="9946" spans="2:5" ht="50.1" customHeight="1">
      <c r="B9946" s="116">
        <v>11963</v>
      </c>
      <c r="C9946" s="116" t="s">
        <v>21472</v>
      </c>
      <c r="D9946" s="116" t="s">
        <v>16119</v>
      </c>
      <c r="E9946" s="130">
        <v>5.68</v>
      </c>
    </row>
    <row r="9947" spans="2:5" ht="50.1" customHeight="1">
      <c r="B9947" s="116">
        <v>11964</v>
      </c>
      <c r="C9947" s="116" t="s">
        <v>21473</v>
      </c>
      <c r="D9947" s="116" t="s">
        <v>16119</v>
      </c>
      <c r="E9947" s="130">
        <v>1.43</v>
      </c>
    </row>
    <row r="9948" spans="2:5" ht="50.1" customHeight="1">
      <c r="B9948" s="116">
        <v>4379</v>
      </c>
      <c r="C9948" s="116" t="s">
        <v>21474</v>
      </c>
      <c r="D9948" s="116" t="s">
        <v>16119</v>
      </c>
      <c r="E9948" s="130">
        <v>0.03</v>
      </c>
    </row>
    <row r="9949" spans="2:5" ht="50.1" customHeight="1">
      <c r="B9949" s="116">
        <v>4377</v>
      </c>
      <c r="C9949" s="116" t="s">
        <v>21475</v>
      </c>
      <c r="D9949" s="116" t="s">
        <v>16119</v>
      </c>
      <c r="E9949" s="130">
        <v>0.11</v>
      </c>
    </row>
    <row r="9950" spans="2:5" ht="50.1" customHeight="1">
      <c r="B9950" s="116">
        <v>4356</v>
      </c>
      <c r="C9950" s="116" t="s">
        <v>21476</v>
      </c>
      <c r="D9950" s="116" t="s">
        <v>16119</v>
      </c>
      <c r="E9950" s="130">
        <v>0.15</v>
      </c>
    </row>
    <row r="9951" spans="2:5" ht="50.1" customHeight="1">
      <c r="B9951" s="116">
        <v>13246</v>
      </c>
      <c r="C9951" s="116" t="s">
        <v>21477</v>
      </c>
      <c r="D9951" s="116" t="s">
        <v>16119</v>
      </c>
      <c r="E9951" s="130">
        <v>0.27</v>
      </c>
    </row>
    <row r="9952" spans="2:5" ht="50.1" customHeight="1">
      <c r="B9952" s="116">
        <v>4346</v>
      </c>
      <c r="C9952" s="116" t="s">
        <v>21478</v>
      </c>
      <c r="D9952" s="116" t="s">
        <v>16119</v>
      </c>
      <c r="E9952" s="130">
        <v>6.09</v>
      </c>
    </row>
    <row r="9953" spans="2:5" ht="50.1" customHeight="1">
      <c r="B9953" s="116">
        <v>11955</v>
      </c>
      <c r="C9953" s="116" t="s">
        <v>21479</v>
      </c>
      <c r="D9953" s="116" t="s">
        <v>16119</v>
      </c>
      <c r="E9953" s="130">
        <v>2.66</v>
      </c>
    </row>
    <row r="9954" spans="2:5" ht="50.1" customHeight="1">
      <c r="B9954" s="116">
        <v>11960</v>
      </c>
      <c r="C9954" s="116" t="s">
        <v>21480</v>
      </c>
      <c r="D9954" s="116" t="s">
        <v>16119</v>
      </c>
      <c r="E9954" s="130">
        <v>0.09</v>
      </c>
    </row>
    <row r="9955" spans="2:5" ht="50.1" customHeight="1">
      <c r="B9955" s="116">
        <v>4333</v>
      </c>
      <c r="C9955" s="116" t="s">
        <v>21481</v>
      </c>
      <c r="D9955" s="116" t="s">
        <v>16119</v>
      </c>
      <c r="E9955" s="130">
        <v>0.15</v>
      </c>
    </row>
    <row r="9956" spans="2:5" ht="50.1" customHeight="1">
      <c r="B9956" s="116">
        <v>4358</v>
      </c>
      <c r="C9956" s="116" t="s">
        <v>21482</v>
      </c>
      <c r="D9956" s="116" t="s">
        <v>16119</v>
      </c>
      <c r="E9956" s="130">
        <v>1.22</v>
      </c>
    </row>
    <row r="9957" spans="2:5" ht="50.1" customHeight="1">
      <c r="B9957" s="116">
        <v>39435</v>
      </c>
      <c r="C9957" s="116" t="s">
        <v>21483</v>
      </c>
      <c r="D9957" s="116" t="s">
        <v>16119</v>
      </c>
      <c r="E9957" s="131">
        <v>0.06</v>
      </c>
    </row>
    <row r="9958" spans="2:5" ht="50.1" customHeight="1">
      <c r="B9958" s="116">
        <v>39436</v>
      </c>
      <c r="C9958" s="116" t="s">
        <v>21484</v>
      </c>
      <c r="D9958" s="116" t="s">
        <v>16119</v>
      </c>
      <c r="E9958" s="131">
        <v>0.1</v>
      </c>
    </row>
    <row r="9959" spans="2:5" ht="50.1" customHeight="1">
      <c r="B9959" s="116">
        <v>39437</v>
      </c>
      <c r="C9959" s="116" t="s">
        <v>21485</v>
      </c>
      <c r="D9959" s="116" t="s">
        <v>16119</v>
      </c>
      <c r="E9959" s="131">
        <v>0.13</v>
      </c>
    </row>
    <row r="9960" spans="2:5" ht="50.1" customHeight="1">
      <c r="B9960" s="116">
        <v>39439</v>
      </c>
      <c r="C9960" s="116" t="s">
        <v>21486</v>
      </c>
      <c r="D9960" s="116" t="s">
        <v>16119</v>
      </c>
      <c r="E9960" s="130">
        <v>0.09</v>
      </c>
    </row>
    <row r="9961" spans="2:5" ht="50.1" customHeight="1">
      <c r="B9961" s="116">
        <v>39440</v>
      </c>
      <c r="C9961" s="116" t="s">
        <v>21487</v>
      </c>
      <c r="D9961" s="116" t="s">
        <v>16119</v>
      </c>
      <c r="E9961" s="130">
        <v>0.12</v>
      </c>
    </row>
    <row r="9962" spans="2:5" ht="50.1" customHeight="1">
      <c r="B9962" s="116">
        <v>39441</v>
      </c>
      <c r="C9962" s="116" t="s">
        <v>21488</v>
      </c>
      <c r="D9962" s="116" t="s">
        <v>16119</v>
      </c>
      <c r="E9962" s="130">
        <v>0.15</v>
      </c>
    </row>
    <row r="9963" spans="2:5" ht="50.1" customHeight="1">
      <c r="B9963" s="116">
        <v>39442</v>
      </c>
      <c r="C9963" s="116" t="s">
        <v>21489</v>
      </c>
      <c r="D9963" s="116" t="s">
        <v>16119</v>
      </c>
      <c r="E9963" s="130">
        <v>0.11</v>
      </c>
    </row>
    <row r="9964" spans="2:5" ht="50.1" customHeight="1">
      <c r="B9964" s="116">
        <v>39443</v>
      </c>
      <c r="C9964" s="116" t="s">
        <v>21490</v>
      </c>
      <c r="D9964" s="116" t="s">
        <v>16119</v>
      </c>
      <c r="E9964" s="130">
        <v>0.14000000000000001</v>
      </c>
    </row>
    <row r="9965" spans="2:5" ht="50.1" customHeight="1">
      <c r="B9965" s="116">
        <v>4329</v>
      </c>
      <c r="C9965" s="116" t="s">
        <v>21491</v>
      </c>
      <c r="D9965" s="116" t="s">
        <v>16119</v>
      </c>
      <c r="E9965" s="130">
        <v>1.3</v>
      </c>
    </row>
    <row r="9966" spans="2:5" ht="50.1" customHeight="1">
      <c r="B9966" s="116">
        <v>4383</v>
      </c>
      <c r="C9966" s="116" t="s">
        <v>21492</v>
      </c>
      <c r="D9966" s="116" t="s">
        <v>16119</v>
      </c>
      <c r="E9966" s="130">
        <v>11.75</v>
      </c>
    </row>
    <row r="9967" spans="2:5" ht="50.1" customHeight="1">
      <c r="B9967" s="116">
        <v>4344</v>
      </c>
      <c r="C9967" s="116" t="s">
        <v>21493</v>
      </c>
      <c r="D9967" s="116" t="s">
        <v>16119</v>
      </c>
      <c r="E9967" s="130">
        <v>12.32</v>
      </c>
    </row>
    <row r="9968" spans="2:5" ht="50.1" customHeight="1">
      <c r="B9968" s="116">
        <v>436</v>
      </c>
      <c r="C9968" s="116" t="s">
        <v>21494</v>
      </c>
      <c r="D9968" s="116" t="s">
        <v>16119</v>
      </c>
      <c r="E9968" s="130">
        <v>6.23</v>
      </c>
    </row>
    <row r="9969" spans="2:5" ht="50.1" customHeight="1">
      <c r="B9969" s="116">
        <v>442</v>
      </c>
      <c r="C9969" s="116" t="s">
        <v>21495</v>
      </c>
      <c r="D9969" s="116" t="s">
        <v>16119</v>
      </c>
      <c r="E9969" s="131">
        <v>3.68</v>
      </c>
    </row>
    <row r="9970" spans="2:5" ht="50.1" customHeight="1">
      <c r="B9970" s="116">
        <v>11953</v>
      </c>
      <c r="C9970" s="116" t="s">
        <v>21496</v>
      </c>
      <c r="D9970" s="116" t="s">
        <v>16119</v>
      </c>
      <c r="E9970" s="130">
        <v>1.95</v>
      </c>
    </row>
    <row r="9971" spans="2:5" ht="50.1" customHeight="1">
      <c r="B9971" s="116">
        <v>4335</v>
      </c>
      <c r="C9971" s="116" t="s">
        <v>21497</v>
      </c>
      <c r="D9971" s="116" t="s">
        <v>16119</v>
      </c>
      <c r="E9971" s="130">
        <v>8.27</v>
      </c>
    </row>
    <row r="9972" spans="2:5" ht="50.1" customHeight="1">
      <c r="B9972" s="116">
        <v>4334</v>
      </c>
      <c r="C9972" s="116" t="s">
        <v>21498</v>
      </c>
      <c r="D9972" s="116" t="s">
        <v>16119</v>
      </c>
      <c r="E9972" s="130">
        <v>11.34</v>
      </c>
    </row>
    <row r="9973" spans="2:5" ht="50.1" customHeight="1">
      <c r="B9973" s="116">
        <v>4343</v>
      </c>
      <c r="C9973" s="116" t="s">
        <v>21499</v>
      </c>
      <c r="D9973" s="116" t="s">
        <v>16119</v>
      </c>
      <c r="E9973" s="130">
        <v>2.79</v>
      </c>
    </row>
    <row r="9974" spans="2:5" ht="50.1" customHeight="1">
      <c r="B9974" s="116">
        <v>430</v>
      </c>
      <c r="C9974" s="116" t="s">
        <v>21500</v>
      </c>
      <c r="D9974" s="116" t="s">
        <v>16119</v>
      </c>
      <c r="E9974" s="130">
        <v>5.57</v>
      </c>
    </row>
    <row r="9975" spans="2:5" ht="50.1" customHeight="1">
      <c r="B9975" s="116">
        <v>441</v>
      </c>
      <c r="C9975" s="116" t="s">
        <v>21501</v>
      </c>
      <c r="D9975" s="116" t="s">
        <v>16119</v>
      </c>
      <c r="E9975" s="130">
        <v>6.13</v>
      </c>
    </row>
    <row r="9976" spans="2:5" ht="50.1" customHeight="1">
      <c r="B9976" s="116">
        <v>431</v>
      </c>
      <c r="C9976" s="116" t="s">
        <v>21502</v>
      </c>
      <c r="D9976" s="116" t="s">
        <v>16119</v>
      </c>
      <c r="E9976" s="131">
        <v>7.41</v>
      </c>
    </row>
    <row r="9977" spans="2:5" ht="50.1" customHeight="1">
      <c r="B9977" s="116">
        <v>432</v>
      </c>
      <c r="C9977" s="116" t="s">
        <v>21503</v>
      </c>
      <c r="D9977" s="116" t="s">
        <v>16119</v>
      </c>
      <c r="E9977" s="131">
        <v>8.18</v>
      </c>
    </row>
    <row r="9978" spans="2:5" ht="50.1" customHeight="1">
      <c r="B9978" s="116">
        <v>429</v>
      </c>
      <c r="C9978" s="116" t="s">
        <v>21504</v>
      </c>
      <c r="D9978" s="116" t="s">
        <v>16119</v>
      </c>
      <c r="E9978" s="131">
        <v>11.02</v>
      </c>
    </row>
    <row r="9979" spans="2:5" ht="50.1" customHeight="1">
      <c r="B9979" s="116">
        <v>439</v>
      </c>
      <c r="C9979" s="116" t="s">
        <v>21505</v>
      </c>
      <c r="D9979" s="116" t="s">
        <v>16119</v>
      </c>
      <c r="E9979" s="130">
        <v>9.39</v>
      </c>
    </row>
    <row r="9980" spans="2:5" ht="50.1" customHeight="1">
      <c r="B9980" s="116">
        <v>433</v>
      </c>
      <c r="C9980" s="116" t="s">
        <v>21506</v>
      </c>
      <c r="D9980" s="116" t="s">
        <v>16119</v>
      </c>
      <c r="E9980" s="130">
        <v>10.96</v>
      </c>
    </row>
    <row r="9981" spans="2:5" ht="50.1" customHeight="1">
      <c r="B9981" s="116">
        <v>437</v>
      </c>
      <c r="C9981" s="116" t="s">
        <v>21507</v>
      </c>
      <c r="D9981" s="116" t="s">
        <v>16119</v>
      </c>
      <c r="E9981" s="130">
        <v>14.57</v>
      </c>
    </row>
    <row r="9982" spans="2:5" ht="50.1" customHeight="1">
      <c r="B9982" s="116">
        <v>11790</v>
      </c>
      <c r="C9982" s="116" t="s">
        <v>21508</v>
      </c>
      <c r="D9982" s="116" t="s">
        <v>16119</v>
      </c>
      <c r="E9982" s="131">
        <v>16.52</v>
      </c>
    </row>
    <row r="9983" spans="2:5" ht="50.1" customHeight="1">
      <c r="B9983" s="116">
        <v>428</v>
      </c>
      <c r="C9983" s="116" t="s">
        <v>21509</v>
      </c>
      <c r="D9983" s="116" t="s">
        <v>16119</v>
      </c>
      <c r="E9983" s="130">
        <v>17.97</v>
      </c>
    </row>
    <row r="9984" spans="2:5" ht="50.1" customHeight="1">
      <c r="B9984" s="116">
        <v>4384</v>
      </c>
      <c r="C9984" s="116" t="s">
        <v>21510</v>
      </c>
      <c r="D9984" s="116" t="s">
        <v>16119</v>
      </c>
      <c r="E9984" s="130">
        <v>13.5</v>
      </c>
    </row>
    <row r="9985" spans="2:5" ht="50.1" customHeight="1">
      <c r="B9985" s="116">
        <v>4351</v>
      </c>
      <c r="C9985" s="116" t="s">
        <v>21511</v>
      </c>
      <c r="D9985" s="116" t="s">
        <v>16119</v>
      </c>
      <c r="E9985" s="130">
        <v>10.01</v>
      </c>
    </row>
    <row r="9986" spans="2:5" ht="50.1" customHeight="1">
      <c r="B9986" s="116">
        <v>11054</v>
      </c>
      <c r="C9986" s="116" t="s">
        <v>21512</v>
      </c>
      <c r="D9986" s="116" t="s">
        <v>16119</v>
      </c>
      <c r="E9986" s="130">
        <v>0.02</v>
      </c>
    </row>
    <row r="9987" spans="2:5" ht="50.1" customHeight="1">
      <c r="B9987" s="116">
        <v>11055</v>
      </c>
      <c r="C9987" s="116" t="s">
        <v>21513</v>
      </c>
      <c r="D9987" s="116" t="s">
        <v>16119</v>
      </c>
      <c r="E9987" s="130">
        <v>0.04</v>
      </c>
    </row>
    <row r="9988" spans="2:5" ht="50.1" customHeight="1">
      <c r="B9988" s="116">
        <v>11056</v>
      </c>
      <c r="C9988" s="116" t="s">
        <v>21514</v>
      </c>
      <c r="D9988" s="116" t="s">
        <v>16119</v>
      </c>
      <c r="E9988" s="130">
        <v>0.04</v>
      </c>
    </row>
    <row r="9989" spans="2:5" ht="50.1" customHeight="1">
      <c r="B9989" s="116">
        <v>11057</v>
      </c>
      <c r="C9989" s="116" t="s">
        <v>21515</v>
      </c>
      <c r="D9989" s="116" t="s">
        <v>16119</v>
      </c>
      <c r="E9989" s="130">
        <v>0.09</v>
      </c>
    </row>
    <row r="9990" spans="2:5" ht="50.1" customHeight="1">
      <c r="B9990" s="116">
        <v>11059</v>
      </c>
      <c r="C9990" s="116" t="s">
        <v>21516</v>
      </c>
      <c r="D9990" s="116" t="s">
        <v>16119</v>
      </c>
      <c r="E9990" s="130">
        <v>0.18</v>
      </c>
    </row>
    <row r="9991" spans="2:5" ht="50.1" customHeight="1">
      <c r="B9991" s="116">
        <v>11058</v>
      </c>
      <c r="C9991" s="116" t="s">
        <v>21517</v>
      </c>
      <c r="D9991" s="116" t="s">
        <v>16119</v>
      </c>
      <c r="E9991" s="130">
        <v>0.23</v>
      </c>
    </row>
    <row r="9992" spans="2:5" ht="50.1" customHeight="1">
      <c r="B9992" s="116">
        <v>4380</v>
      </c>
      <c r="C9992" s="116" t="s">
        <v>21518</v>
      </c>
      <c r="D9992" s="116" t="s">
        <v>16119</v>
      </c>
      <c r="E9992" s="130">
        <v>0.79</v>
      </c>
    </row>
    <row r="9993" spans="2:5" ht="50.1" customHeight="1">
      <c r="B9993" s="116">
        <v>4299</v>
      </c>
      <c r="C9993" s="116" t="s">
        <v>21519</v>
      </c>
      <c r="D9993" s="116" t="s">
        <v>16119</v>
      </c>
      <c r="E9993" s="130">
        <v>0.75</v>
      </c>
    </row>
    <row r="9994" spans="2:5" ht="50.1" customHeight="1">
      <c r="B9994" s="116">
        <v>4304</v>
      </c>
      <c r="C9994" s="116" t="s">
        <v>21520</v>
      </c>
      <c r="D9994" s="116" t="s">
        <v>16119</v>
      </c>
      <c r="E9994" s="130">
        <v>1.02</v>
      </c>
    </row>
    <row r="9995" spans="2:5" ht="50.1" customHeight="1">
      <c r="B9995" s="116">
        <v>4305</v>
      </c>
      <c r="C9995" s="116" t="s">
        <v>21521</v>
      </c>
      <c r="D9995" s="116" t="s">
        <v>16119</v>
      </c>
      <c r="E9995" s="130">
        <v>1.19</v>
      </c>
    </row>
    <row r="9996" spans="2:5" ht="50.1" customHeight="1">
      <c r="B9996" s="116">
        <v>4306</v>
      </c>
      <c r="C9996" s="116" t="s">
        <v>21522</v>
      </c>
      <c r="D9996" s="116" t="s">
        <v>16119</v>
      </c>
      <c r="E9996" s="130">
        <v>1.38</v>
      </c>
    </row>
    <row r="9997" spans="2:5" ht="50.1" customHeight="1">
      <c r="B9997" s="116">
        <v>4308</v>
      </c>
      <c r="C9997" s="116" t="s">
        <v>21523</v>
      </c>
      <c r="D9997" s="116" t="s">
        <v>16119</v>
      </c>
      <c r="E9997" s="130">
        <v>2.85</v>
      </c>
    </row>
    <row r="9998" spans="2:5" ht="50.1" customHeight="1">
      <c r="B9998" s="116">
        <v>4302</v>
      </c>
      <c r="C9998" s="116" t="s">
        <v>21524</v>
      </c>
      <c r="D9998" s="116" t="s">
        <v>16119</v>
      </c>
      <c r="E9998" s="130">
        <v>2.14</v>
      </c>
    </row>
    <row r="9999" spans="2:5" ht="50.1" customHeight="1">
      <c r="B9999" s="116">
        <v>4300</v>
      </c>
      <c r="C9999" s="116" t="s">
        <v>21525</v>
      </c>
      <c r="D9999" s="116" t="s">
        <v>16119</v>
      </c>
      <c r="E9999" s="130">
        <v>0.51</v>
      </c>
    </row>
    <row r="10000" spans="2:5" ht="50.1" customHeight="1">
      <c r="B10000" s="116">
        <v>4301</v>
      </c>
      <c r="C10000" s="116" t="s">
        <v>21526</v>
      </c>
      <c r="D10000" s="116" t="s">
        <v>16119</v>
      </c>
      <c r="E10000" s="130">
        <v>0.62</v>
      </c>
    </row>
    <row r="10001" spans="2:5" ht="50.1" customHeight="1">
      <c r="B10001" s="116">
        <v>4320</v>
      </c>
      <c r="C10001" s="116" t="s">
        <v>21527</v>
      </c>
      <c r="D10001" s="116" t="s">
        <v>16119</v>
      </c>
      <c r="E10001" s="130">
        <v>1.89</v>
      </c>
    </row>
    <row r="10002" spans="2:5" ht="50.1" customHeight="1">
      <c r="B10002" s="116">
        <v>4318</v>
      </c>
      <c r="C10002" s="116" t="s">
        <v>21528</v>
      </c>
      <c r="D10002" s="116" t="s">
        <v>16119</v>
      </c>
      <c r="E10002" s="130">
        <v>0.92</v>
      </c>
    </row>
    <row r="10003" spans="2:5" ht="50.1" customHeight="1">
      <c r="B10003" s="116">
        <v>40547</v>
      </c>
      <c r="C10003" s="116" t="s">
        <v>21529</v>
      </c>
      <c r="D10003" s="116" t="s">
        <v>16131</v>
      </c>
      <c r="E10003" s="130">
        <v>16.41</v>
      </c>
    </row>
    <row r="10004" spans="2:5" ht="50.1" customHeight="1">
      <c r="B10004" s="116">
        <v>11962</v>
      </c>
      <c r="C10004" s="116" t="s">
        <v>21530</v>
      </c>
      <c r="D10004" s="116" t="s">
        <v>16119</v>
      </c>
      <c r="E10004" s="130">
        <v>0.13</v>
      </c>
    </row>
    <row r="10005" spans="2:5" ht="50.1" customHeight="1">
      <c r="B10005" s="116">
        <v>4332</v>
      </c>
      <c r="C10005" s="116" t="s">
        <v>21531</v>
      </c>
      <c r="D10005" s="116" t="s">
        <v>16119</v>
      </c>
      <c r="E10005" s="130">
        <v>0.65</v>
      </c>
    </row>
    <row r="10006" spans="2:5" ht="50.1" customHeight="1">
      <c r="B10006" s="116">
        <v>4331</v>
      </c>
      <c r="C10006" s="116" t="s">
        <v>21532</v>
      </c>
      <c r="D10006" s="116" t="s">
        <v>16119</v>
      </c>
      <c r="E10006" s="130">
        <v>2.46</v>
      </c>
    </row>
    <row r="10007" spans="2:5" ht="50.1" customHeight="1">
      <c r="B10007" s="116">
        <v>4336</v>
      </c>
      <c r="C10007" s="116" t="s">
        <v>21533</v>
      </c>
      <c r="D10007" s="116" t="s">
        <v>16119</v>
      </c>
      <c r="E10007" s="130">
        <v>3.15</v>
      </c>
    </row>
    <row r="10008" spans="2:5" ht="50.1" customHeight="1">
      <c r="B10008" s="116">
        <v>13294</v>
      </c>
      <c r="C10008" s="116" t="s">
        <v>21534</v>
      </c>
      <c r="D10008" s="116" t="s">
        <v>16119</v>
      </c>
      <c r="E10008" s="130">
        <v>0.9</v>
      </c>
    </row>
    <row r="10009" spans="2:5" ht="50.1" customHeight="1">
      <c r="B10009" s="116">
        <v>11948</v>
      </c>
      <c r="C10009" s="116" t="s">
        <v>21535</v>
      </c>
      <c r="D10009" s="116" t="s">
        <v>16119</v>
      </c>
      <c r="E10009" s="130">
        <v>0.4</v>
      </c>
    </row>
    <row r="10010" spans="2:5" ht="50.1" customHeight="1">
      <c r="B10010" s="116">
        <v>4382</v>
      </c>
      <c r="C10010" s="116" t="s">
        <v>21536</v>
      </c>
      <c r="D10010" s="116" t="s">
        <v>16119</v>
      </c>
      <c r="E10010" s="130">
        <v>0.67</v>
      </c>
    </row>
    <row r="10011" spans="2:5" ht="50.1" customHeight="1">
      <c r="B10011" s="116">
        <v>4354</v>
      </c>
      <c r="C10011" s="116" t="s">
        <v>21537</v>
      </c>
      <c r="D10011" s="116" t="s">
        <v>16119</v>
      </c>
      <c r="E10011" s="130">
        <v>28.26</v>
      </c>
    </row>
    <row r="10012" spans="2:5" ht="50.1" customHeight="1">
      <c r="B10012" s="116">
        <v>40839</v>
      </c>
      <c r="C10012" s="116" t="s">
        <v>21538</v>
      </c>
      <c r="D10012" s="116" t="s">
        <v>16131</v>
      </c>
      <c r="E10012" s="130">
        <v>68</v>
      </c>
    </row>
    <row r="10013" spans="2:5" ht="50.1" customHeight="1">
      <c r="B10013" s="116">
        <v>40552</v>
      </c>
      <c r="C10013" s="116" t="s">
        <v>21539</v>
      </c>
      <c r="D10013" s="116" t="s">
        <v>16131</v>
      </c>
      <c r="E10013" s="130">
        <v>28.13</v>
      </c>
    </row>
    <row r="10014" spans="2:5" ht="50.1" customHeight="1">
      <c r="B10014" s="116">
        <v>40549</v>
      </c>
      <c r="C10014" s="116" t="s">
        <v>21540</v>
      </c>
      <c r="D10014" s="116" t="s">
        <v>16131</v>
      </c>
      <c r="E10014" s="130">
        <v>111.38</v>
      </c>
    </row>
    <row r="10015" spans="2:5" ht="50.1" customHeight="1">
      <c r="B10015" s="116">
        <v>4385</v>
      </c>
      <c r="C10015" s="116" t="s">
        <v>21541</v>
      </c>
      <c r="D10015" s="116" t="s">
        <v>16126</v>
      </c>
      <c r="E10015" s="130">
        <v>1260</v>
      </c>
    </row>
    <row r="10016" spans="2:5" ht="50.1" customHeight="1">
      <c r="B10016" s="116">
        <v>38397</v>
      </c>
      <c r="C10016" s="116" t="s">
        <v>21542</v>
      </c>
      <c r="D10016" s="116" t="s">
        <v>16121</v>
      </c>
      <c r="E10016" s="130">
        <v>5.77</v>
      </c>
    </row>
    <row r="10017" spans="2:5" ht="50.1" customHeight="1">
      <c r="B10017" s="116">
        <v>20078</v>
      </c>
      <c r="C10017" s="116" t="s">
        <v>21543</v>
      </c>
      <c r="D10017" s="116" t="s">
        <v>16119</v>
      </c>
      <c r="E10017" s="130">
        <v>14.88</v>
      </c>
    </row>
    <row r="10018" spans="2:5" ht="50.1" customHeight="1">
      <c r="B10018" s="116">
        <v>20079</v>
      </c>
      <c r="C10018" s="116" t="s">
        <v>21544</v>
      </c>
      <c r="D10018" s="116" t="s">
        <v>16119</v>
      </c>
      <c r="E10018" s="130">
        <v>92.83</v>
      </c>
    </row>
    <row r="10019" spans="2:5" ht="50.1" customHeight="1">
      <c r="B10019" s="116">
        <v>39897</v>
      </c>
      <c r="C10019" s="116" t="s">
        <v>21545</v>
      </c>
      <c r="D10019" s="116" t="s">
        <v>16119</v>
      </c>
      <c r="E10019" s="130">
        <v>30.62</v>
      </c>
    </row>
    <row r="10020" spans="2:5" ht="50.1" customHeight="1">
      <c r="B10020" s="116">
        <v>118</v>
      </c>
      <c r="C10020" s="116" t="s">
        <v>21546</v>
      </c>
      <c r="D10020" s="116" t="s">
        <v>16119</v>
      </c>
      <c r="E10020" s="130">
        <v>56.26</v>
      </c>
    </row>
    <row r="10021" spans="2:5" ht="50.1" customHeight="1">
      <c r="B10021" s="116">
        <v>4396</v>
      </c>
      <c r="C10021" s="116" t="s">
        <v>21547</v>
      </c>
      <c r="D10021" s="116" t="s">
        <v>16117</v>
      </c>
      <c r="E10021" s="130">
        <v>152.91</v>
      </c>
    </row>
    <row r="10022" spans="2:5" ht="50.1" customHeight="1">
      <c r="B10022" s="116">
        <v>36881</v>
      </c>
      <c r="C10022" s="116" t="s">
        <v>21548</v>
      </c>
      <c r="D10022" s="116" t="s">
        <v>16117</v>
      </c>
      <c r="E10022" s="130">
        <v>136.63999999999999</v>
      </c>
    </row>
    <row r="10023" spans="2:5" ht="50.1" customHeight="1">
      <c r="B10023" s="116">
        <v>36882</v>
      </c>
      <c r="C10023" s="116" t="s">
        <v>21549</v>
      </c>
      <c r="D10023" s="116" t="s">
        <v>16117</v>
      </c>
      <c r="E10023" s="130">
        <v>159.41</v>
      </c>
    </row>
    <row r="10024" spans="2:5" ht="50.1" customHeight="1">
      <c r="B10024" s="116">
        <v>4397</v>
      </c>
      <c r="C10024" s="116" t="s">
        <v>21550</v>
      </c>
      <c r="D10024" s="116" t="s">
        <v>16117</v>
      </c>
      <c r="E10024" s="130">
        <v>247.96</v>
      </c>
    </row>
    <row r="10025" spans="2:5" ht="50.1" customHeight="1">
      <c r="B10025" s="116">
        <v>34754</v>
      </c>
      <c r="C10025" s="116" t="s">
        <v>21551</v>
      </c>
      <c r="D10025" s="116" t="s">
        <v>16117</v>
      </c>
      <c r="E10025" s="130">
        <v>459.14</v>
      </c>
    </row>
    <row r="10026" spans="2:5" ht="50.1" customHeight="1">
      <c r="B10026" s="116">
        <v>25962</v>
      </c>
      <c r="C10026" s="116" t="s">
        <v>21552</v>
      </c>
      <c r="D10026" s="116" t="s">
        <v>16117</v>
      </c>
      <c r="E10026" s="130">
        <v>290.8</v>
      </c>
    </row>
    <row r="10027" spans="2:5" ht="50.1" customHeight="1">
      <c r="B10027" s="116">
        <v>34752</v>
      </c>
      <c r="C10027" s="116" t="s">
        <v>21553</v>
      </c>
      <c r="D10027" s="116" t="s">
        <v>16117</v>
      </c>
      <c r="E10027" s="130">
        <v>512.09</v>
      </c>
    </row>
    <row r="10028" spans="2:5" ht="50.1" customHeight="1">
      <c r="B10028" s="116">
        <v>4751</v>
      </c>
      <c r="C10028" s="116" t="s">
        <v>21554</v>
      </c>
      <c r="D10028" s="116" t="s">
        <v>16118</v>
      </c>
      <c r="E10028" s="130">
        <v>16.260000000000002</v>
      </c>
    </row>
    <row r="10029" spans="2:5" ht="50.1" customHeight="1">
      <c r="B10029" s="116">
        <v>41066</v>
      </c>
      <c r="C10029" s="116" t="s">
        <v>21555</v>
      </c>
      <c r="D10029" s="116" t="s">
        <v>16124</v>
      </c>
      <c r="E10029" s="130">
        <v>2879.5</v>
      </c>
    </row>
    <row r="10030" spans="2:5" ht="50.1" customHeight="1">
      <c r="B10030" s="116">
        <v>39604</v>
      </c>
      <c r="C10030" s="116" t="s">
        <v>21556</v>
      </c>
      <c r="D10030" s="116" t="s">
        <v>16119</v>
      </c>
      <c r="E10030" s="130">
        <v>8.4600000000000009</v>
      </c>
    </row>
    <row r="10031" spans="2:5" ht="50.1" customHeight="1">
      <c r="B10031" s="116">
        <v>39605</v>
      </c>
      <c r="C10031" s="116" t="s">
        <v>21557</v>
      </c>
      <c r="D10031" s="116" t="s">
        <v>16119</v>
      </c>
      <c r="E10031" s="130">
        <v>11.74</v>
      </c>
    </row>
    <row r="10032" spans="2:5" ht="50.1" customHeight="1">
      <c r="B10032" s="116">
        <v>39606</v>
      </c>
      <c r="C10032" s="116" t="s">
        <v>21558</v>
      </c>
      <c r="D10032" s="116" t="s">
        <v>16119</v>
      </c>
      <c r="E10032" s="130">
        <v>14.91</v>
      </c>
    </row>
    <row r="10033" spans="2:5" ht="50.1" customHeight="1">
      <c r="B10033" s="116">
        <v>39607</v>
      </c>
      <c r="C10033" s="116" t="s">
        <v>21559</v>
      </c>
      <c r="D10033" s="116" t="s">
        <v>16119</v>
      </c>
      <c r="E10033" s="130">
        <v>17.11</v>
      </c>
    </row>
    <row r="10034" spans="2:5" ht="50.1" customHeight="1">
      <c r="B10034" s="116">
        <v>39594</v>
      </c>
      <c r="C10034" s="116" t="s">
        <v>21560</v>
      </c>
      <c r="D10034" s="116" t="s">
        <v>16119</v>
      </c>
      <c r="E10034" s="130">
        <v>162</v>
      </c>
    </row>
    <row r="10035" spans="2:5" ht="50.1" customHeight="1">
      <c r="B10035" s="116">
        <v>39596</v>
      </c>
      <c r="C10035" s="116" t="s">
        <v>21561</v>
      </c>
      <c r="D10035" s="116" t="s">
        <v>16119</v>
      </c>
      <c r="E10035" s="130">
        <v>282.36</v>
      </c>
    </row>
    <row r="10036" spans="2:5" ht="50.1" customHeight="1">
      <c r="B10036" s="116">
        <v>39595</v>
      </c>
      <c r="C10036" s="116" t="s">
        <v>21562</v>
      </c>
      <c r="D10036" s="116" t="s">
        <v>16119</v>
      </c>
      <c r="E10036" s="130">
        <v>237.01</v>
      </c>
    </row>
    <row r="10037" spans="2:5" ht="50.1" customHeight="1">
      <c r="B10037" s="116">
        <v>39597</v>
      </c>
      <c r="C10037" s="116" t="s">
        <v>21563</v>
      </c>
      <c r="D10037" s="116" t="s">
        <v>16119</v>
      </c>
      <c r="E10037" s="130">
        <v>380.77</v>
      </c>
    </row>
    <row r="10038" spans="2:5" ht="50.1" customHeight="1">
      <c r="B10038" s="116">
        <v>20209</v>
      </c>
      <c r="C10038" s="116" t="s">
        <v>21564</v>
      </c>
      <c r="D10038" s="116" t="s">
        <v>16120</v>
      </c>
      <c r="E10038" s="130">
        <v>17.29</v>
      </c>
    </row>
    <row r="10039" spans="2:5" ht="50.1" customHeight="1">
      <c r="B10039" s="116">
        <v>4433</v>
      </c>
      <c r="C10039" s="116" t="s">
        <v>21565</v>
      </c>
      <c r="D10039" s="116" t="s">
        <v>16120</v>
      </c>
      <c r="E10039" s="130">
        <v>12.58</v>
      </c>
    </row>
    <row r="10040" spans="2:5" ht="50.1" customHeight="1">
      <c r="B10040" s="116">
        <v>10731</v>
      </c>
      <c r="C10040" s="116" t="s">
        <v>21566</v>
      </c>
      <c r="D10040" s="116" t="s">
        <v>16117</v>
      </c>
      <c r="E10040" s="130">
        <v>12</v>
      </c>
    </row>
    <row r="10041" spans="2:5" ht="50.1" customHeight="1">
      <c r="B10041" s="116">
        <v>4704</v>
      </c>
      <c r="C10041" s="116" t="s">
        <v>21567</v>
      </c>
      <c r="D10041" s="116" t="s">
        <v>16117</v>
      </c>
      <c r="E10041" s="130">
        <v>10.82</v>
      </c>
    </row>
    <row r="10042" spans="2:5" ht="50.1" customHeight="1">
      <c r="B10042" s="116">
        <v>10730</v>
      </c>
      <c r="C10042" s="116" t="s">
        <v>21568</v>
      </c>
      <c r="D10042" s="116" t="s">
        <v>16117</v>
      </c>
      <c r="E10042" s="130">
        <v>11.6</v>
      </c>
    </row>
    <row r="10043" spans="2:5" ht="50.1" customHeight="1">
      <c r="B10043" s="116">
        <v>4729</v>
      </c>
      <c r="C10043" s="116" t="s">
        <v>21569</v>
      </c>
      <c r="D10043" s="116" t="s">
        <v>16123</v>
      </c>
      <c r="E10043" s="130">
        <v>81.760000000000005</v>
      </c>
    </row>
    <row r="10044" spans="2:5" ht="50.1" customHeight="1">
      <c r="B10044" s="116">
        <v>4720</v>
      </c>
      <c r="C10044" s="116" t="s">
        <v>21570</v>
      </c>
      <c r="D10044" s="116" t="s">
        <v>16123</v>
      </c>
      <c r="E10044" s="130">
        <v>89.4</v>
      </c>
    </row>
    <row r="10045" spans="2:5" ht="50.1" customHeight="1">
      <c r="B10045" s="116">
        <v>4721</v>
      </c>
      <c r="C10045" s="116" t="s">
        <v>21571</v>
      </c>
      <c r="D10045" s="116" t="s">
        <v>16123</v>
      </c>
      <c r="E10045" s="130">
        <v>70.02</v>
      </c>
    </row>
    <row r="10046" spans="2:5" ht="50.1" customHeight="1">
      <c r="B10046" s="116">
        <v>4718</v>
      </c>
      <c r="C10046" s="116" t="s">
        <v>21572</v>
      </c>
      <c r="D10046" s="116" t="s">
        <v>16123</v>
      </c>
      <c r="E10046" s="130">
        <v>70.02</v>
      </c>
    </row>
    <row r="10047" spans="2:5" ht="50.1" customHeight="1">
      <c r="B10047" s="116">
        <v>4722</v>
      </c>
      <c r="C10047" s="116" t="s">
        <v>21573</v>
      </c>
      <c r="D10047" s="116" t="s">
        <v>16123</v>
      </c>
      <c r="E10047" s="130">
        <v>70.02</v>
      </c>
    </row>
    <row r="10048" spans="2:5" ht="50.1" customHeight="1">
      <c r="B10048" s="116">
        <v>4723</v>
      </c>
      <c r="C10048" s="116" t="s">
        <v>21574</v>
      </c>
      <c r="D10048" s="116" t="s">
        <v>16123</v>
      </c>
      <c r="E10048" s="130">
        <v>76.39</v>
      </c>
    </row>
    <row r="10049" spans="2:5" ht="50.1" customHeight="1">
      <c r="B10049" s="116">
        <v>4727</v>
      </c>
      <c r="C10049" s="116" t="s">
        <v>21575</v>
      </c>
      <c r="D10049" s="116" t="s">
        <v>16123</v>
      </c>
      <c r="E10049" s="130">
        <v>78.510000000000005</v>
      </c>
    </row>
    <row r="10050" spans="2:5" ht="50.1" customHeight="1">
      <c r="B10050" s="116">
        <v>4748</v>
      </c>
      <c r="C10050" s="116" t="s">
        <v>21576</v>
      </c>
      <c r="D10050" s="116" t="s">
        <v>16123</v>
      </c>
      <c r="E10050" s="130">
        <v>75.75</v>
      </c>
    </row>
    <row r="10051" spans="2:5" ht="50.1" customHeight="1">
      <c r="B10051" s="116">
        <v>4730</v>
      </c>
      <c r="C10051" s="116" t="s">
        <v>21577</v>
      </c>
      <c r="D10051" s="116" t="s">
        <v>16123</v>
      </c>
      <c r="E10051" s="130">
        <v>73.209999999999994</v>
      </c>
    </row>
    <row r="10052" spans="2:5" ht="50.1" customHeight="1">
      <c r="B10052" s="116">
        <v>13186</v>
      </c>
      <c r="C10052" s="116" t="s">
        <v>21578</v>
      </c>
      <c r="D10052" s="116" t="s">
        <v>16123</v>
      </c>
      <c r="E10052" s="130">
        <v>74.94</v>
      </c>
    </row>
    <row r="10053" spans="2:5" ht="50.1" customHeight="1">
      <c r="B10053" s="116">
        <v>10737</v>
      </c>
      <c r="C10053" s="116" t="s">
        <v>21579</v>
      </c>
      <c r="D10053" s="116" t="s">
        <v>16117</v>
      </c>
      <c r="E10053" s="130">
        <v>37.71</v>
      </c>
    </row>
    <row r="10054" spans="2:5" ht="50.1" customHeight="1">
      <c r="B10054" s="116">
        <v>10734</v>
      </c>
      <c r="C10054" s="116" t="s">
        <v>21580</v>
      </c>
      <c r="D10054" s="116" t="s">
        <v>16117</v>
      </c>
      <c r="E10054" s="130">
        <v>22.43</v>
      </c>
    </row>
    <row r="10055" spans="2:5" ht="50.1" customHeight="1">
      <c r="B10055" s="116">
        <v>4708</v>
      </c>
      <c r="C10055" s="116" t="s">
        <v>21581</v>
      </c>
      <c r="D10055" s="116" t="s">
        <v>16117</v>
      </c>
      <c r="E10055" s="130">
        <v>43.51</v>
      </c>
    </row>
    <row r="10056" spans="2:5" ht="50.1" customHeight="1">
      <c r="B10056" s="116">
        <v>4712</v>
      </c>
      <c r="C10056" s="116" t="s">
        <v>21582</v>
      </c>
      <c r="D10056" s="116" t="s">
        <v>16117</v>
      </c>
      <c r="E10056" s="130">
        <v>21.27</v>
      </c>
    </row>
    <row r="10057" spans="2:5" ht="50.1" customHeight="1">
      <c r="B10057" s="116">
        <v>4710</v>
      </c>
      <c r="C10057" s="116" t="s">
        <v>21583</v>
      </c>
      <c r="D10057" s="116" t="s">
        <v>16117</v>
      </c>
      <c r="E10057" s="130">
        <v>68.209999999999994</v>
      </c>
    </row>
    <row r="10058" spans="2:5" ht="50.1" customHeight="1">
      <c r="B10058" s="116">
        <v>4746</v>
      </c>
      <c r="C10058" s="116" t="s">
        <v>21584</v>
      </c>
      <c r="D10058" s="116" t="s">
        <v>16123</v>
      </c>
      <c r="E10058" s="130">
        <v>67.900000000000006</v>
      </c>
    </row>
    <row r="10059" spans="2:5" ht="50.1" customHeight="1">
      <c r="B10059" s="116">
        <v>4750</v>
      </c>
      <c r="C10059" s="116" t="s">
        <v>21585</v>
      </c>
      <c r="D10059" s="116" t="s">
        <v>16118</v>
      </c>
      <c r="E10059" s="130">
        <v>14.51</v>
      </c>
    </row>
    <row r="10060" spans="2:5" ht="50.1" customHeight="1">
      <c r="B10060" s="116">
        <v>41065</v>
      </c>
      <c r="C10060" s="116" t="s">
        <v>21586</v>
      </c>
      <c r="D10060" s="116" t="s">
        <v>16124</v>
      </c>
      <c r="E10060" s="130">
        <v>2568.4899999999998</v>
      </c>
    </row>
    <row r="10061" spans="2:5" ht="50.1" customHeight="1">
      <c r="B10061" s="116">
        <v>34747</v>
      </c>
      <c r="C10061" s="116" t="s">
        <v>21587</v>
      </c>
      <c r="D10061" s="116" t="s">
        <v>16120</v>
      </c>
      <c r="E10061" s="130">
        <v>62.58</v>
      </c>
    </row>
    <row r="10062" spans="2:5" ht="50.1" customHeight="1">
      <c r="B10062" s="116">
        <v>4826</v>
      </c>
      <c r="C10062" s="116" t="s">
        <v>21588</v>
      </c>
      <c r="D10062" s="116" t="s">
        <v>16120</v>
      </c>
      <c r="E10062" s="130">
        <v>67.290000000000006</v>
      </c>
    </row>
    <row r="10063" spans="2:5" ht="50.1" customHeight="1">
      <c r="B10063" s="116">
        <v>41975</v>
      </c>
      <c r="C10063" s="116" t="s">
        <v>21589</v>
      </c>
      <c r="D10063" s="116" t="s">
        <v>16117</v>
      </c>
      <c r="E10063" s="130">
        <v>44.34</v>
      </c>
    </row>
    <row r="10064" spans="2:5" ht="50.1" customHeight="1">
      <c r="B10064" s="116">
        <v>4825</v>
      </c>
      <c r="C10064" s="116" t="s">
        <v>21590</v>
      </c>
      <c r="D10064" s="116" t="s">
        <v>16120</v>
      </c>
      <c r="E10064" s="130">
        <v>93.14</v>
      </c>
    </row>
    <row r="10065" spans="2:5" ht="50.1" customHeight="1">
      <c r="B10065" s="116">
        <v>34744</v>
      </c>
      <c r="C10065" s="116" t="s">
        <v>21591</v>
      </c>
      <c r="D10065" s="116" t="s">
        <v>16117</v>
      </c>
      <c r="E10065" s="130">
        <v>21.85</v>
      </c>
    </row>
    <row r="10066" spans="2:5" ht="50.1" customHeight="1">
      <c r="B10066" s="116">
        <v>39430</v>
      </c>
      <c r="C10066" s="116" t="s">
        <v>21592</v>
      </c>
      <c r="D10066" s="116" t="s">
        <v>16119</v>
      </c>
      <c r="E10066" s="130">
        <v>1.05</v>
      </c>
    </row>
    <row r="10067" spans="2:5" ht="50.1" customHeight="1">
      <c r="B10067" s="116">
        <v>39573</v>
      </c>
      <c r="C10067" s="116" t="s">
        <v>21593</v>
      </c>
      <c r="D10067" s="116" t="s">
        <v>16119</v>
      </c>
      <c r="E10067" s="130">
        <v>1.04</v>
      </c>
    </row>
    <row r="10068" spans="2:5" ht="50.1" customHeight="1">
      <c r="B10068" s="116">
        <v>38410</v>
      </c>
      <c r="C10068" s="116" t="s">
        <v>21594</v>
      </c>
      <c r="D10068" s="116" t="s">
        <v>16119</v>
      </c>
      <c r="E10068" s="130">
        <v>9827.49</v>
      </c>
    </row>
    <row r="10069" spans="2:5" ht="50.1" customHeight="1">
      <c r="B10069" s="116">
        <v>4765</v>
      </c>
      <c r="C10069" s="116" t="s">
        <v>21595</v>
      </c>
      <c r="D10069" s="116" t="s">
        <v>16120</v>
      </c>
      <c r="E10069" s="130">
        <v>73.02</v>
      </c>
    </row>
    <row r="10070" spans="2:5" ht="50.1" customHeight="1">
      <c r="B10070" s="116">
        <v>4767</v>
      </c>
      <c r="C10070" s="116" t="s">
        <v>21596</v>
      </c>
      <c r="D10070" s="116" t="s">
        <v>16120</v>
      </c>
      <c r="E10070" s="130">
        <v>125.82</v>
      </c>
    </row>
    <row r="10071" spans="2:5" ht="50.1" customHeight="1">
      <c r="B10071" s="116">
        <v>4766</v>
      </c>
      <c r="C10071" s="116" t="s">
        <v>21596</v>
      </c>
      <c r="D10071" s="116" t="s">
        <v>16121</v>
      </c>
      <c r="E10071" s="130">
        <v>5.82</v>
      </c>
    </row>
    <row r="10072" spans="2:5" ht="50.1" customHeight="1">
      <c r="B10072" s="116">
        <v>10963</v>
      </c>
      <c r="C10072" s="116" t="s">
        <v>21597</v>
      </c>
      <c r="D10072" s="116" t="s">
        <v>16120</v>
      </c>
      <c r="E10072" s="130">
        <v>199.4</v>
      </c>
    </row>
    <row r="10073" spans="2:5" ht="50.1" customHeight="1">
      <c r="B10073" s="116">
        <v>10962</v>
      </c>
      <c r="C10073" s="116" t="s">
        <v>21598</v>
      </c>
      <c r="D10073" s="116" t="s">
        <v>16121</v>
      </c>
      <c r="E10073" s="130">
        <v>6.19</v>
      </c>
    </row>
    <row r="10074" spans="2:5" ht="50.1" customHeight="1">
      <c r="B10074" s="116">
        <v>34742</v>
      </c>
      <c r="C10074" s="116" t="s">
        <v>21599</v>
      </c>
      <c r="D10074" s="116" t="s">
        <v>16121</v>
      </c>
      <c r="E10074" s="130">
        <v>5.8</v>
      </c>
    </row>
    <row r="10075" spans="2:5" ht="50.1" customHeight="1">
      <c r="B10075" s="116">
        <v>4773</v>
      </c>
      <c r="C10075" s="116" t="s">
        <v>21600</v>
      </c>
      <c r="D10075" s="116" t="s">
        <v>16120</v>
      </c>
      <c r="E10075" s="130">
        <v>251.7</v>
      </c>
    </row>
    <row r="10076" spans="2:5" ht="50.1" customHeight="1">
      <c r="B10076" s="116">
        <v>34740</v>
      </c>
      <c r="C10076" s="116" t="s">
        <v>21601</v>
      </c>
      <c r="D10076" s="116" t="s">
        <v>16121</v>
      </c>
      <c r="E10076" s="130">
        <v>5.8</v>
      </c>
    </row>
    <row r="10077" spans="2:5" ht="50.1" customHeight="1">
      <c r="B10077" s="116">
        <v>4774</v>
      </c>
      <c r="C10077" s="116" t="s">
        <v>21602</v>
      </c>
      <c r="D10077" s="116" t="s">
        <v>16121</v>
      </c>
      <c r="E10077" s="130">
        <v>5.82</v>
      </c>
    </row>
    <row r="10078" spans="2:5" ht="50.1" customHeight="1">
      <c r="B10078" s="116">
        <v>4776</v>
      </c>
      <c r="C10078" s="116" t="s">
        <v>21602</v>
      </c>
      <c r="D10078" s="116" t="s">
        <v>16120</v>
      </c>
      <c r="E10078" s="130">
        <v>390.24</v>
      </c>
    </row>
    <row r="10079" spans="2:5" ht="50.1" customHeight="1">
      <c r="B10079" s="116">
        <v>40313</v>
      </c>
      <c r="C10079" s="116" t="s">
        <v>21603</v>
      </c>
      <c r="D10079" s="116" t="s">
        <v>16121</v>
      </c>
      <c r="E10079" s="130">
        <v>5.8</v>
      </c>
    </row>
    <row r="10080" spans="2:5" ht="50.1" customHeight="1">
      <c r="B10080" s="116">
        <v>13340</v>
      </c>
      <c r="C10080" s="116" t="s">
        <v>21604</v>
      </c>
      <c r="D10080" s="116" t="s">
        <v>16120</v>
      </c>
      <c r="E10080" s="130">
        <v>24.6</v>
      </c>
    </row>
    <row r="10081" spans="2:5" ht="50.1" customHeight="1">
      <c r="B10081" s="116">
        <v>10965</v>
      </c>
      <c r="C10081" s="116" t="s">
        <v>21605</v>
      </c>
      <c r="D10081" s="116" t="s">
        <v>16120</v>
      </c>
      <c r="E10081" s="130">
        <v>52.49</v>
      </c>
    </row>
    <row r="10082" spans="2:5" ht="50.1" customHeight="1">
      <c r="B10082" s="116">
        <v>10966</v>
      </c>
      <c r="C10082" s="116" t="s">
        <v>21606</v>
      </c>
      <c r="D10082" s="116" t="s">
        <v>16121</v>
      </c>
      <c r="E10082" s="130">
        <v>5.86</v>
      </c>
    </row>
    <row r="10083" spans="2:5" ht="50.1" customHeight="1">
      <c r="B10083" s="116">
        <v>40537</v>
      </c>
      <c r="C10083" s="116" t="s">
        <v>21607</v>
      </c>
      <c r="D10083" s="116" t="s">
        <v>16121</v>
      </c>
      <c r="E10083" s="130">
        <v>6.41</v>
      </c>
    </row>
    <row r="10084" spans="2:5" ht="50.1" customHeight="1">
      <c r="B10084" s="116">
        <v>40536</v>
      </c>
      <c r="C10084" s="116" t="s">
        <v>21608</v>
      </c>
      <c r="D10084" s="116" t="s">
        <v>16121</v>
      </c>
      <c r="E10084" s="130">
        <v>6.41</v>
      </c>
    </row>
    <row r="10085" spans="2:5" ht="50.1" customHeight="1">
      <c r="B10085" s="116">
        <v>40535</v>
      </c>
      <c r="C10085" s="116" t="s">
        <v>21609</v>
      </c>
      <c r="D10085" s="116" t="s">
        <v>16121</v>
      </c>
      <c r="E10085" s="130">
        <v>6.41</v>
      </c>
    </row>
    <row r="10086" spans="2:5" ht="50.1" customHeight="1">
      <c r="B10086" s="116">
        <v>39427</v>
      </c>
      <c r="C10086" s="116" t="s">
        <v>21610</v>
      </c>
      <c r="D10086" s="116" t="s">
        <v>16120</v>
      </c>
      <c r="E10086" s="130">
        <v>2.8</v>
      </c>
    </row>
    <row r="10087" spans="2:5" ht="50.1" customHeight="1">
      <c r="B10087" s="116">
        <v>39424</v>
      </c>
      <c r="C10087" s="116" t="s">
        <v>21611</v>
      </c>
      <c r="D10087" s="116" t="s">
        <v>16120</v>
      </c>
      <c r="E10087" s="130">
        <v>1.67</v>
      </c>
    </row>
    <row r="10088" spans="2:5" ht="50.1" customHeight="1">
      <c r="B10088" s="116">
        <v>39425</v>
      </c>
      <c r="C10088" s="116" t="s">
        <v>21612</v>
      </c>
      <c r="D10088" s="116" t="s">
        <v>16120</v>
      </c>
      <c r="E10088" s="130">
        <v>1.64</v>
      </c>
    </row>
    <row r="10089" spans="2:5" ht="50.1" customHeight="1">
      <c r="B10089" s="116">
        <v>40664</v>
      </c>
      <c r="C10089" s="116" t="s">
        <v>21613</v>
      </c>
      <c r="D10089" s="116" t="s">
        <v>16121</v>
      </c>
      <c r="E10089" s="130">
        <v>5.5</v>
      </c>
    </row>
    <row r="10090" spans="2:5" ht="50.1" customHeight="1">
      <c r="B10090" s="116">
        <v>34360</v>
      </c>
      <c r="C10090" s="116" t="s">
        <v>21614</v>
      </c>
      <c r="D10090" s="116" t="s">
        <v>16121</v>
      </c>
      <c r="E10090" s="130">
        <v>34.520000000000003</v>
      </c>
    </row>
    <row r="10091" spans="2:5" ht="50.1" customHeight="1">
      <c r="B10091" s="116">
        <v>20259</v>
      </c>
      <c r="C10091" s="116" t="s">
        <v>21615</v>
      </c>
      <c r="D10091" s="116" t="s">
        <v>16120</v>
      </c>
      <c r="E10091" s="130">
        <v>8.8000000000000007</v>
      </c>
    </row>
    <row r="10092" spans="2:5" ht="50.1" customHeight="1">
      <c r="B10092" s="116">
        <v>14077</v>
      </c>
      <c r="C10092" s="116" t="s">
        <v>21616</v>
      </c>
      <c r="D10092" s="116" t="s">
        <v>16120</v>
      </c>
      <c r="E10092" s="130">
        <v>134.69</v>
      </c>
    </row>
    <row r="10093" spans="2:5" ht="50.1" customHeight="1">
      <c r="B10093" s="116">
        <v>3678</v>
      </c>
      <c r="C10093" s="116" t="s">
        <v>21617</v>
      </c>
      <c r="D10093" s="116" t="s">
        <v>16120</v>
      </c>
      <c r="E10093" s="130">
        <v>60.88</v>
      </c>
    </row>
    <row r="10094" spans="2:5" ht="50.1" customHeight="1">
      <c r="B10094" s="116">
        <v>39418</v>
      </c>
      <c r="C10094" s="116" t="s">
        <v>21618</v>
      </c>
      <c r="D10094" s="116" t="s">
        <v>16120</v>
      </c>
      <c r="E10094" s="130">
        <v>3.13</v>
      </c>
    </row>
    <row r="10095" spans="2:5" ht="50.1" customHeight="1">
      <c r="B10095" s="116">
        <v>39419</v>
      </c>
      <c r="C10095" s="116" t="s">
        <v>21619</v>
      </c>
      <c r="D10095" s="116" t="s">
        <v>16120</v>
      </c>
      <c r="E10095" s="130">
        <v>3.81</v>
      </c>
    </row>
    <row r="10096" spans="2:5" ht="50.1" customHeight="1">
      <c r="B10096" s="116">
        <v>39420</v>
      </c>
      <c r="C10096" s="116" t="s">
        <v>21620</v>
      </c>
      <c r="D10096" s="116" t="s">
        <v>16120</v>
      </c>
      <c r="E10096" s="130">
        <v>4.21</v>
      </c>
    </row>
    <row r="10097" spans="2:5" ht="50.1" customHeight="1">
      <c r="B10097" s="116">
        <v>39571</v>
      </c>
      <c r="C10097" s="116" t="s">
        <v>21621</v>
      </c>
      <c r="D10097" s="116" t="s">
        <v>16120</v>
      </c>
      <c r="E10097" s="130">
        <v>2.54</v>
      </c>
    </row>
    <row r="10098" spans="2:5" ht="50.1" customHeight="1">
      <c r="B10098" s="116">
        <v>39421</v>
      </c>
      <c r="C10098" s="116" t="s">
        <v>21622</v>
      </c>
      <c r="D10098" s="116" t="s">
        <v>16120</v>
      </c>
      <c r="E10098" s="130">
        <v>3.71</v>
      </c>
    </row>
    <row r="10099" spans="2:5" ht="50.1" customHeight="1">
      <c r="B10099" s="116">
        <v>39422</v>
      </c>
      <c r="C10099" s="116" t="s">
        <v>21623</v>
      </c>
      <c r="D10099" s="116" t="s">
        <v>16120</v>
      </c>
      <c r="E10099" s="130">
        <v>4.33</v>
      </c>
    </row>
    <row r="10100" spans="2:5" ht="50.1" customHeight="1">
      <c r="B10100" s="116">
        <v>39423</v>
      </c>
      <c r="C10100" s="116" t="s">
        <v>21624</v>
      </c>
      <c r="D10100" s="116" t="s">
        <v>16120</v>
      </c>
      <c r="E10100" s="130">
        <v>5.0199999999999996</v>
      </c>
    </row>
    <row r="10101" spans="2:5" ht="50.1" customHeight="1">
      <c r="B10101" s="116">
        <v>39426</v>
      </c>
      <c r="C10101" s="116" t="s">
        <v>21625</v>
      </c>
      <c r="D10101" s="116" t="s">
        <v>16120</v>
      </c>
      <c r="E10101" s="130">
        <v>11.3</v>
      </c>
    </row>
    <row r="10102" spans="2:5" ht="50.1" customHeight="1">
      <c r="B10102" s="116">
        <v>39429</v>
      </c>
      <c r="C10102" s="116" t="s">
        <v>21626</v>
      </c>
      <c r="D10102" s="116" t="s">
        <v>16120</v>
      </c>
      <c r="E10102" s="130">
        <v>3.56</v>
      </c>
    </row>
    <row r="10103" spans="2:5" ht="50.1" customHeight="1">
      <c r="B10103" s="116">
        <v>39428</v>
      </c>
      <c r="C10103" s="116" t="s">
        <v>21627</v>
      </c>
      <c r="D10103" s="116" t="s">
        <v>16120</v>
      </c>
      <c r="E10103" s="130">
        <v>2.72</v>
      </c>
    </row>
    <row r="10104" spans="2:5" ht="50.1" customHeight="1">
      <c r="B10104" s="116">
        <v>39572</v>
      </c>
      <c r="C10104" s="116" t="s">
        <v>21628</v>
      </c>
      <c r="D10104" s="116" t="s">
        <v>16120</v>
      </c>
      <c r="E10104" s="130">
        <v>2.35</v>
      </c>
    </row>
    <row r="10105" spans="2:5" ht="50.1" customHeight="1">
      <c r="B10105" s="116">
        <v>39570</v>
      </c>
      <c r="C10105" s="116" t="s">
        <v>21629</v>
      </c>
      <c r="D10105" s="116" t="s">
        <v>16120</v>
      </c>
      <c r="E10105" s="130">
        <v>2.5</v>
      </c>
    </row>
    <row r="10106" spans="2:5" ht="50.1" customHeight="1">
      <c r="B10106" s="116">
        <v>39569</v>
      </c>
      <c r="C10106" s="116" t="s">
        <v>21630</v>
      </c>
      <c r="D10106" s="116" t="s">
        <v>16120</v>
      </c>
      <c r="E10106" s="130">
        <v>2.4700000000000002</v>
      </c>
    </row>
    <row r="10107" spans="2:5" ht="50.1" customHeight="1">
      <c r="B10107" s="116">
        <v>11552</v>
      </c>
      <c r="C10107" s="116" t="s">
        <v>21631</v>
      </c>
      <c r="D10107" s="116" t="s">
        <v>16120</v>
      </c>
      <c r="E10107" s="130">
        <v>7.79</v>
      </c>
    </row>
    <row r="10108" spans="2:5" ht="50.1" customHeight="1">
      <c r="B10108" s="116">
        <v>40598</v>
      </c>
      <c r="C10108" s="116" t="s">
        <v>21632</v>
      </c>
      <c r="D10108" s="116" t="s">
        <v>16121</v>
      </c>
      <c r="E10108" s="130">
        <v>6.41</v>
      </c>
    </row>
    <row r="10109" spans="2:5" ht="50.1" customHeight="1">
      <c r="B10109" s="116">
        <v>39029</v>
      </c>
      <c r="C10109" s="116" t="s">
        <v>21633</v>
      </c>
      <c r="D10109" s="116" t="s">
        <v>16120</v>
      </c>
      <c r="E10109" s="130">
        <v>7.98</v>
      </c>
    </row>
    <row r="10110" spans="2:5" ht="50.1" customHeight="1">
      <c r="B10110" s="116">
        <v>39028</v>
      </c>
      <c r="C10110" s="116" t="s">
        <v>21634</v>
      </c>
      <c r="D10110" s="116" t="s">
        <v>16120</v>
      </c>
      <c r="E10110" s="130">
        <v>4.6399999999999997</v>
      </c>
    </row>
    <row r="10111" spans="2:5" ht="50.1" customHeight="1">
      <c r="B10111" s="116">
        <v>39328</v>
      </c>
      <c r="C10111" s="116" t="s">
        <v>21635</v>
      </c>
      <c r="D10111" s="116" t="s">
        <v>16120</v>
      </c>
      <c r="E10111" s="130">
        <v>2.5499999999999998</v>
      </c>
    </row>
    <row r="10112" spans="2:5" ht="50.1" customHeight="1">
      <c r="B10112" s="116">
        <v>38541</v>
      </c>
      <c r="C10112" s="116" t="s">
        <v>21636</v>
      </c>
      <c r="D10112" s="116" t="s">
        <v>16119</v>
      </c>
      <c r="E10112" s="130">
        <v>1938618.4</v>
      </c>
    </row>
    <row r="10113" spans="2:5" ht="50.1" customHeight="1">
      <c r="B10113" s="116">
        <v>38542</v>
      </c>
      <c r="C10113" s="116" t="s">
        <v>21637</v>
      </c>
      <c r="D10113" s="116" t="s">
        <v>16119</v>
      </c>
      <c r="E10113" s="130">
        <v>3014473.66</v>
      </c>
    </row>
    <row r="10114" spans="2:5" ht="50.1" customHeight="1">
      <c r="B10114" s="116">
        <v>38543</v>
      </c>
      <c r="C10114" s="116" t="s">
        <v>21638</v>
      </c>
      <c r="D10114" s="116" t="s">
        <v>16119</v>
      </c>
      <c r="E10114" s="130">
        <v>738026.33</v>
      </c>
    </row>
    <row r="10115" spans="2:5" ht="50.1" customHeight="1">
      <c r="B10115" s="116">
        <v>40406</v>
      </c>
      <c r="C10115" s="116" t="s">
        <v>21639</v>
      </c>
      <c r="D10115" s="116" t="s">
        <v>16119</v>
      </c>
      <c r="E10115" s="130">
        <v>36028.15</v>
      </c>
    </row>
    <row r="10116" spans="2:5" ht="50.1" customHeight="1">
      <c r="B10116" s="116">
        <v>40789</v>
      </c>
      <c r="C10116" s="116" t="s">
        <v>21640</v>
      </c>
      <c r="D10116" s="116" t="s">
        <v>16119</v>
      </c>
      <c r="E10116" s="130">
        <v>5192.0200000000004</v>
      </c>
    </row>
    <row r="10117" spans="2:5" ht="50.1" customHeight="1">
      <c r="B10117" s="116">
        <v>40791</v>
      </c>
      <c r="C10117" s="116" t="s">
        <v>21641</v>
      </c>
      <c r="D10117" s="116" t="s">
        <v>16119</v>
      </c>
      <c r="E10117" s="130">
        <v>16253.3</v>
      </c>
    </row>
    <row r="10118" spans="2:5" ht="50.1" customHeight="1">
      <c r="B10118" s="116">
        <v>11651</v>
      </c>
      <c r="C10118" s="116" t="s">
        <v>21642</v>
      </c>
      <c r="D10118" s="116" t="s">
        <v>16119</v>
      </c>
      <c r="E10118" s="130">
        <v>8889.16</v>
      </c>
    </row>
    <row r="10119" spans="2:5" ht="50.1" customHeight="1">
      <c r="B10119" s="116">
        <v>42002</v>
      </c>
      <c r="C10119" s="116" t="s">
        <v>21643</v>
      </c>
      <c r="D10119" s="116" t="s">
        <v>16119</v>
      </c>
      <c r="E10119" s="130">
        <v>632101.35</v>
      </c>
    </row>
    <row r="10120" spans="2:5" ht="50.1" customHeight="1">
      <c r="B10120" s="116">
        <v>40435</v>
      </c>
      <c r="C10120" s="116" t="s">
        <v>21644</v>
      </c>
      <c r="D10120" s="116" t="s">
        <v>16119</v>
      </c>
      <c r="E10120" s="130">
        <v>404875</v>
      </c>
    </row>
    <row r="10121" spans="2:5" ht="50.1" customHeight="1">
      <c r="B10121" s="116">
        <v>39012</v>
      </c>
      <c r="C10121" s="116" t="s">
        <v>21645</v>
      </c>
      <c r="D10121" s="116" t="s">
        <v>16119</v>
      </c>
      <c r="E10121" s="130">
        <v>422431.09</v>
      </c>
    </row>
    <row r="10122" spans="2:5" ht="50.1" customHeight="1">
      <c r="B10122" s="116">
        <v>13617</v>
      </c>
      <c r="C10122" s="116" t="s">
        <v>21646</v>
      </c>
      <c r="D10122" s="116" t="s">
        <v>16119</v>
      </c>
      <c r="E10122" s="130">
        <v>48343.06</v>
      </c>
    </row>
    <row r="10123" spans="2:5" ht="50.1" customHeight="1">
      <c r="B10123" s="116">
        <v>5327</v>
      </c>
      <c r="C10123" s="116" t="s">
        <v>21647</v>
      </c>
      <c r="D10123" s="116" t="s">
        <v>16121</v>
      </c>
      <c r="E10123" s="130">
        <v>34.159999999999997</v>
      </c>
    </row>
    <row r="10124" spans="2:5" ht="50.1" customHeight="1">
      <c r="B10124" s="116">
        <v>35274</v>
      </c>
      <c r="C10124" s="116" t="s">
        <v>21648</v>
      </c>
      <c r="D10124" s="116" t="s">
        <v>16120</v>
      </c>
      <c r="E10124" s="130">
        <v>38.700000000000003</v>
      </c>
    </row>
    <row r="10125" spans="2:5" ht="50.1" customHeight="1">
      <c r="B10125" s="116">
        <v>35275</v>
      </c>
      <c r="C10125" s="116" t="s">
        <v>21649</v>
      </c>
      <c r="D10125" s="116" t="s">
        <v>16120</v>
      </c>
      <c r="E10125" s="130">
        <v>82.65</v>
      </c>
    </row>
    <row r="10126" spans="2:5" ht="50.1" customHeight="1">
      <c r="B10126" s="116">
        <v>35276</v>
      </c>
      <c r="C10126" s="116" t="s">
        <v>21650</v>
      </c>
      <c r="D10126" s="116" t="s">
        <v>16120</v>
      </c>
      <c r="E10126" s="130">
        <v>135.13999999999999</v>
      </c>
    </row>
    <row r="10127" spans="2:5" ht="50.1" customHeight="1">
      <c r="B10127" s="116">
        <v>38386</v>
      </c>
      <c r="C10127" s="116" t="s">
        <v>21651</v>
      </c>
      <c r="D10127" s="116" t="s">
        <v>16119</v>
      </c>
      <c r="E10127" s="130">
        <v>3.85</v>
      </c>
    </row>
    <row r="10128" spans="2:5" ht="50.1" customHeight="1">
      <c r="B10128" s="116">
        <v>11091</v>
      </c>
      <c r="C10128" s="116" t="s">
        <v>21652</v>
      </c>
      <c r="D10128" s="116" t="s">
        <v>16119</v>
      </c>
      <c r="E10128" s="130">
        <v>0.91</v>
      </c>
    </row>
    <row r="10129" spans="2:5" ht="50.1" customHeight="1">
      <c r="B10129" s="116">
        <v>37586</v>
      </c>
      <c r="C10129" s="116" t="s">
        <v>21653</v>
      </c>
      <c r="D10129" s="116" t="s">
        <v>16131</v>
      </c>
      <c r="E10129" s="130">
        <v>51.51</v>
      </c>
    </row>
    <row r="10130" spans="2:5" ht="50.1" customHeight="1">
      <c r="B10130" s="116">
        <v>37395</v>
      </c>
      <c r="C10130" s="116" t="s">
        <v>21654</v>
      </c>
      <c r="D10130" s="116" t="s">
        <v>16131</v>
      </c>
      <c r="E10130" s="130">
        <v>44.29</v>
      </c>
    </row>
    <row r="10131" spans="2:5" ht="50.1" customHeight="1">
      <c r="B10131" s="116">
        <v>14147</v>
      </c>
      <c r="C10131" s="116" t="s">
        <v>21655</v>
      </c>
      <c r="D10131" s="116" t="s">
        <v>16131</v>
      </c>
      <c r="E10131" s="130">
        <v>58.75</v>
      </c>
    </row>
    <row r="10132" spans="2:5" ht="50.1" customHeight="1">
      <c r="B10132" s="116">
        <v>37396</v>
      </c>
      <c r="C10132" s="116" t="s">
        <v>21656</v>
      </c>
      <c r="D10132" s="116" t="s">
        <v>16131</v>
      </c>
      <c r="E10132" s="130">
        <v>36.24</v>
      </c>
    </row>
    <row r="10133" spans="2:5" ht="50.1" customHeight="1">
      <c r="B10133" s="116">
        <v>37397</v>
      </c>
      <c r="C10133" s="116" t="s">
        <v>21657</v>
      </c>
      <c r="D10133" s="116" t="s">
        <v>16131</v>
      </c>
      <c r="E10133" s="130">
        <v>37.96</v>
      </c>
    </row>
    <row r="10134" spans="2:5" ht="50.1" customHeight="1">
      <c r="B10134" s="116">
        <v>11559</v>
      </c>
      <c r="C10134" s="116" t="s">
        <v>21658</v>
      </c>
      <c r="D10134" s="116" t="s">
        <v>16119</v>
      </c>
      <c r="E10134" s="130">
        <v>3.58</v>
      </c>
    </row>
    <row r="10135" spans="2:5" ht="50.1" customHeight="1">
      <c r="B10135" s="116">
        <v>444</v>
      </c>
      <c r="C10135" s="116" t="s">
        <v>21659</v>
      </c>
      <c r="D10135" s="116" t="s">
        <v>16119</v>
      </c>
      <c r="E10135" s="130">
        <v>17.440000000000001</v>
      </c>
    </row>
    <row r="10136" spans="2:5" ht="50.1" customHeight="1">
      <c r="B10136" s="116">
        <v>445</v>
      </c>
      <c r="C10136" s="116" t="s">
        <v>21660</v>
      </c>
      <c r="D10136" s="116" t="s">
        <v>16119</v>
      </c>
      <c r="E10136" s="130">
        <v>23.87</v>
      </c>
    </row>
    <row r="10137" spans="2:5" ht="50.1" customHeight="1">
      <c r="B10137" s="116">
        <v>4783</v>
      </c>
      <c r="C10137" s="116" t="s">
        <v>21661</v>
      </c>
      <c r="D10137" s="116" t="s">
        <v>16118</v>
      </c>
      <c r="E10137" s="130">
        <v>14.51</v>
      </c>
    </row>
    <row r="10138" spans="2:5" ht="50.1" customHeight="1">
      <c r="B10138" s="116">
        <v>41079</v>
      </c>
      <c r="C10138" s="116" t="s">
        <v>21662</v>
      </c>
      <c r="D10138" s="116" t="s">
        <v>16124</v>
      </c>
      <c r="E10138" s="130">
        <v>2568.4899999999998</v>
      </c>
    </row>
    <row r="10139" spans="2:5" ht="50.1" customHeight="1">
      <c r="B10139" s="116">
        <v>12874</v>
      </c>
      <c r="C10139" s="116" t="s">
        <v>21663</v>
      </c>
      <c r="D10139" s="116" t="s">
        <v>16118</v>
      </c>
      <c r="E10139" s="130">
        <v>14.51</v>
      </c>
    </row>
    <row r="10140" spans="2:5" ht="50.1" customHeight="1">
      <c r="B10140" s="116">
        <v>41082</v>
      </c>
      <c r="C10140" s="116" t="s">
        <v>21664</v>
      </c>
      <c r="D10140" s="116" t="s">
        <v>16124</v>
      </c>
      <c r="E10140" s="130">
        <v>2568.4899999999998</v>
      </c>
    </row>
    <row r="10141" spans="2:5" ht="50.1" customHeight="1">
      <c r="B10141" s="116">
        <v>4785</v>
      </c>
      <c r="C10141" s="116" t="s">
        <v>21665</v>
      </c>
      <c r="D10141" s="116" t="s">
        <v>16118</v>
      </c>
      <c r="E10141" s="130">
        <v>15.6</v>
      </c>
    </row>
    <row r="10142" spans="2:5" ht="50.1" customHeight="1">
      <c r="B10142" s="116">
        <v>41081</v>
      </c>
      <c r="C10142" s="116" t="s">
        <v>21666</v>
      </c>
      <c r="D10142" s="116" t="s">
        <v>16124</v>
      </c>
      <c r="E10142" s="130">
        <v>2762.66</v>
      </c>
    </row>
    <row r="10143" spans="2:5" ht="50.1" customHeight="1">
      <c r="B10143" s="116">
        <v>4801</v>
      </c>
      <c r="C10143" s="116" t="s">
        <v>21667</v>
      </c>
      <c r="D10143" s="116" t="s">
        <v>16117</v>
      </c>
      <c r="E10143" s="130">
        <v>41.21</v>
      </c>
    </row>
    <row r="10144" spans="2:5" ht="50.1" customHeight="1">
      <c r="B10144" s="116">
        <v>4794</v>
      </c>
      <c r="C10144" s="116" t="s">
        <v>21668</v>
      </c>
      <c r="D10144" s="116" t="s">
        <v>16117</v>
      </c>
      <c r="E10144" s="130">
        <v>187.71</v>
      </c>
    </row>
    <row r="10145" spans="2:5" ht="50.1" customHeight="1">
      <c r="B10145" s="116">
        <v>4796</v>
      </c>
      <c r="C10145" s="116" t="s">
        <v>21669</v>
      </c>
      <c r="D10145" s="116" t="s">
        <v>16117</v>
      </c>
      <c r="E10145" s="130">
        <v>114.01</v>
      </c>
    </row>
    <row r="10146" spans="2:5" ht="50.1" customHeight="1">
      <c r="B10146" s="116">
        <v>4800</v>
      </c>
      <c r="C10146" s="116" t="s">
        <v>21670</v>
      </c>
      <c r="D10146" s="116" t="s">
        <v>16117</v>
      </c>
      <c r="E10146" s="130">
        <v>31.35</v>
      </c>
    </row>
    <row r="10147" spans="2:5" ht="50.1" customHeight="1">
      <c r="B10147" s="116">
        <v>4795</v>
      </c>
      <c r="C10147" s="116" t="s">
        <v>21671</v>
      </c>
      <c r="D10147" s="116" t="s">
        <v>16117</v>
      </c>
      <c r="E10147" s="130">
        <v>182.72</v>
      </c>
    </row>
    <row r="10148" spans="2:5" ht="50.1" customHeight="1">
      <c r="B10148" s="116">
        <v>39694</v>
      </c>
      <c r="C10148" s="116" t="s">
        <v>21672</v>
      </c>
      <c r="D10148" s="116" t="s">
        <v>16117</v>
      </c>
      <c r="E10148" s="130">
        <v>216.75</v>
      </c>
    </row>
    <row r="10149" spans="2:5" ht="50.1" customHeight="1">
      <c r="B10149" s="116">
        <v>1292</v>
      </c>
      <c r="C10149" s="116" t="s">
        <v>21673</v>
      </c>
      <c r="D10149" s="116" t="s">
        <v>16117</v>
      </c>
      <c r="E10149" s="130">
        <v>54.43</v>
      </c>
    </row>
    <row r="10150" spans="2:5" ht="50.1" customHeight="1">
      <c r="B10150" s="116">
        <v>1287</v>
      </c>
      <c r="C10150" s="116" t="s">
        <v>21674</v>
      </c>
      <c r="D10150" s="116" t="s">
        <v>16117</v>
      </c>
      <c r="E10150" s="130">
        <v>26.7</v>
      </c>
    </row>
    <row r="10151" spans="2:5" ht="50.1" customHeight="1">
      <c r="B10151" s="116">
        <v>1297</v>
      </c>
      <c r="C10151" s="116" t="s">
        <v>21675</v>
      </c>
      <c r="D10151" s="116" t="s">
        <v>16117</v>
      </c>
      <c r="E10151" s="130">
        <v>22.14</v>
      </c>
    </row>
    <row r="10152" spans="2:5" ht="50.1" customHeight="1">
      <c r="B10152" s="116">
        <v>4786</v>
      </c>
      <c r="C10152" s="116" t="s">
        <v>21676</v>
      </c>
      <c r="D10152" s="116" t="s">
        <v>16117</v>
      </c>
      <c r="E10152" s="130">
        <v>51</v>
      </c>
    </row>
    <row r="10153" spans="2:5" ht="50.1" customHeight="1">
      <c r="B10153" s="116">
        <v>10840</v>
      </c>
      <c r="C10153" s="116" t="s">
        <v>21677</v>
      </c>
      <c r="D10153" s="116" t="s">
        <v>16117</v>
      </c>
      <c r="E10153" s="130">
        <v>289</v>
      </c>
    </row>
    <row r="10154" spans="2:5" ht="50.1" customHeight="1">
      <c r="B10154" s="116">
        <v>10841</v>
      </c>
      <c r="C10154" s="116" t="s">
        <v>21678</v>
      </c>
      <c r="D10154" s="116" t="s">
        <v>16117</v>
      </c>
      <c r="E10154" s="130">
        <v>218.11</v>
      </c>
    </row>
    <row r="10155" spans="2:5" ht="50.1" customHeight="1">
      <c r="B10155" s="116">
        <v>25980</v>
      </c>
      <c r="C10155" s="116" t="s">
        <v>21679</v>
      </c>
      <c r="D10155" s="116" t="s">
        <v>16117</v>
      </c>
      <c r="E10155" s="130">
        <v>278.7</v>
      </c>
    </row>
    <row r="10156" spans="2:5" ht="50.1" customHeight="1">
      <c r="B10156" s="116">
        <v>10842</v>
      </c>
      <c r="C10156" s="116" t="s">
        <v>21680</v>
      </c>
      <c r="D10156" s="116" t="s">
        <v>16117</v>
      </c>
      <c r="E10156" s="130">
        <v>315.05</v>
      </c>
    </row>
    <row r="10157" spans="2:5" ht="50.1" customHeight="1">
      <c r="B10157" s="116">
        <v>21108</v>
      </c>
      <c r="C10157" s="116" t="s">
        <v>21681</v>
      </c>
      <c r="D10157" s="116" t="s">
        <v>16117</v>
      </c>
      <c r="E10157" s="130">
        <v>72.540000000000006</v>
      </c>
    </row>
    <row r="10158" spans="2:5" ht="50.1" customHeight="1">
      <c r="B10158" s="116">
        <v>38180</v>
      </c>
      <c r="C10158" s="116" t="s">
        <v>21682</v>
      </c>
      <c r="D10158" s="116" t="s">
        <v>16117</v>
      </c>
      <c r="E10158" s="130">
        <v>91.79</v>
      </c>
    </row>
    <row r="10159" spans="2:5" ht="50.1" customHeight="1">
      <c r="B10159" s="116">
        <v>40648</v>
      </c>
      <c r="C10159" s="116" t="s">
        <v>21683</v>
      </c>
      <c r="D10159" s="116" t="s">
        <v>16117</v>
      </c>
      <c r="E10159" s="130">
        <v>97.92</v>
      </c>
    </row>
    <row r="10160" spans="2:5" ht="50.1" customHeight="1">
      <c r="B10160" s="116">
        <v>40649</v>
      </c>
      <c r="C10160" s="116" t="s">
        <v>21684</v>
      </c>
      <c r="D10160" s="116" t="s">
        <v>16117</v>
      </c>
      <c r="E10160" s="130">
        <v>57.03</v>
      </c>
    </row>
    <row r="10161" spans="2:5" ht="50.1" customHeight="1">
      <c r="B10161" s="116">
        <v>40650</v>
      </c>
      <c r="C10161" s="116" t="s">
        <v>21685</v>
      </c>
      <c r="D10161" s="116" t="s">
        <v>16117</v>
      </c>
      <c r="E10161" s="130">
        <v>73.44</v>
      </c>
    </row>
    <row r="10162" spans="2:5" ht="50.1" customHeight="1">
      <c r="B10162" s="116">
        <v>40651</v>
      </c>
      <c r="C10162" s="116" t="s">
        <v>21686</v>
      </c>
      <c r="D10162" s="116" t="s">
        <v>16117</v>
      </c>
      <c r="E10162" s="130">
        <v>135.44999999999999</v>
      </c>
    </row>
    <row r="10163" spans="2:5" ht="50.1" customHeight="1">
      <c r="B10163" s="116">
        <v>40652</v>
      </c>
      <c r="C10163" s="116" t="s">
        <v>21687</v>
      </c>
      <c r="D10163" s="116" t="s">
        <v>16117</v>
      </c>
      <c r="E10163" s="130">
        <v>72.62</v>
      </c>
    </row>
    <row r="10164" spans="2:5" ht="50.1" customHeight="1">
      <c r="B10164" s="116">
        <v>40647</v>
      </c>
      <c r="C10164" s="116" t="s">
        <v>21688</v>
      </c>
      <c r="D10164" s="116" t="s">
        <v>16117</v>
      </c>
      <c r="E10164" s="130">
        <v>79.959999999999994</v>
      </c>
    </row>
    <row r="10165" spans="2:5" ht="50.1" customHeight="1">
      <c r="B10165" s="116">
        <v>40653</v>
      </c>
      <c r="C10165" s="116" t="s">
        <v>21689</v>
      </c>
      <c r="D10165" s="116" t="s">
        <v>16117</v>
      </c>
      <c r="E10165" s="130">
        <v>61.2</v>
      </c>
    </row>
    <row r="10166" spans="2:5" ht="50.1" customHeight="1">
      <c r="B10166" s="116">
        <v>36178</v>
      </c>
      <c r="C10166" s="116" t="s">
        <v>21690</v>
      </c>
      <c r="D10166" s="116" t="s">
        <v>16119</v>
      </c>
      <c r="E10166" s="130">
        <v>7.37</v>
      </c>
    </row>
    <row r="10167" spans="2:5" ht="50.1" customHeight="1">
      <c r="B10167" s="116">
        <v>38195</v>
      </c>
      <c r="C10167" s="116" t="s">
        <v>21691</v>
      </c>
      <c r="D10167" s="116" t="s">
        <v>16117</v>
      </c>
      <c r="E10167" s="130">
        <v>85.68</v>
      </c>
    </row>
    <row r="10168" spans="2:5" ht="50.1" customHeight="1">
      <c r="B10168" s="116">
        <v>38181</v>
      </c>
      <c r="C10168" s="116" t="s">
        <v>21692</v>
      </c>
      <c r="D10168" s="116" t="s">
        <v>16117</v>
      </c>
      <c r="E10168" s="130">
        <v>125.31</v>
      </c>
    </row>
    <row r="10169" spans="2:5" ht="50.1" customHeight="1">
      <c r="B10169" s="116">
        <v>38182</v>
      </c>
      <c r="C10169" s="116" t="s">
        <v>21693</v>
      </c>
      <c r="D10169" s="116" t="s">
        <v>16117</v>
      </c>
      <c r="E10169" s="130">
        <v>119.36</v>
      </c>
    </row>
    <row r="10170" spans="2:5" ht="50.1" customHeight="1">
      <c r="B10170" s="116">
        <v>38186</v>
      </c>
      <c r="C10170" s="116" t="s">
        <v>21694</v>
      </c>
      <c r="D10170" s="116" t="s">
        <v>16117</v>
      </c>
      <c r="E10170" s="130">
        <v>310.27</v>
      </c>
    </row>
    <row r="10171" spans="2:5" ht="50.1" customHeight="1">
      <c r="B10171" s="116">
        <v>38185</v>
      </c>
      <c r="C10171" s="116" t="s">
        <v>21695</v>
      </c>
      <c r="D10171" s="116" t="s">
        <v>16117</v>
      </c>
      <c r="E10171" s="130">
        <v>276.25</v>
      </c>
    </row>
    <row r="10172" spans="2:5" ht="50.1" customHeight="1">
      <c r="B10172" s="116">
        <v>40654</v>
      </c>
      <c r="C10172" s="116" t="s">
        <v>21696</v>
      </c>
      <c r="D10172" s="116" t="s">
        <v>16117</v>
      </c>
      <c r="E10172" s="130">
        <v>95.06</v>
      </c>
    </row>
    <row r="10173" spans="2:5" ht="50.1" customHeight="1">
      <c r="B10173" s="116">
        <v>25981</v>
      </c>
      <c r="C10173" s="116" t="s">
        <v>21697</v>
      </c>
      <c r="D10173" s="116" t="s">
        <v>16117</v>
      </c>
      <c r="E10173" s="130">
        <v>230.23</v>
      </c>
    </row>
    <row r="10174" spans="2:5" ht="50.1" customHeight="1">
      <c r="B10174" s="116">
        <v>4822</v>
      </c>
      <c r="C10174" s="116" t="s">
        <v>21698</v>
      </c>
      <c r="D10174" s="116" t="s">
        <v>16117</v>
      </c>
      <c r="E10174" s="130">
        <v>257.81</v>
      </c>
    </row>
    <row r="10175" spans="2:5" ht="50.1" customHeight="1">
      <c r="B10175" s="116">
        <v>4818</v>
      </c>
      <c r="C10175" s="116" t="s">
        <v>21699</v>
      </c>
      <c r="D10175" s="116" t="s">
        <v>16117</v>
      </c>
      <c r="E10175" s="130">
        <v>265</v>
      </c>
    </row>
    <row r="10176" spans="2:5" ht="50.1" customHeight="1">
      <c r="B10176" s="116">
        <v>39567</v>
      </c>
      <c r="C10176" s="116" t="s">
        <v>21700</v>
      </c>
      <c r="D10176" s="116" t="s">
        <v>16117</v>
      </c>
      <c r="E10176" s="130">
        <v>48.75</v>
      </c>
    </row>
    <row r="10177" spans="2:5" ht="50.1" customHeight="1">
      <c r="B10177" s="116">
        <v>39566</v>
      </c>
      <c r="C10177" s="116" t="s">
        <v>21701</v>
      </c>
      <c r="D10177" s="116" t="s">
        <v>16117</v>
      </c>
      <c r="E10177" s="130">
        <v>56.31</v>
      </c>
    </row>
    <row r="10178" spans="2:5" ht="50.1" customHeight="1">
      <c r="B10178" s="116">
        <v>11062</v>
      </c>
      <c r="C10178" s="116" t="s">
        <v>21702</v>
      </c>
      <c r="D10178" s="116" t="s">
        <v>16117</v>
      </c>
      <c r="E10178" s="130">
        <v>42.33</v>
      </c>
    </row>
    <row r="10179" spans="2:5" ht="50.1" customHeight="1">
      <c r="B10179" s="116">
        <v>11063</v>
      </c>
      <c r="C10179" s="116" t="s">
        <v>21703</v>
      </c>
      <c r="D10179" s="116" t="s">
        <v>16117</v>
      </c>
      <c r="E10179" s="130">
        <v>40.98</v>
      </c>
    </row>
    <row r="10180" spans="2:5" ht="50.1" customHeight="1">
      <c r="B10180" s="116">
        <v>13521</v>
      </c>
      <c r="C10180" s="116" t="s">
        <v>21704</v>
      </c>
      <c r="D10180" s="116" t="s">
        <v>16119</v>
      </c>
      <c r="E10180" s="130">
        <v>77.55</v>
      </c>
    </row>
    <row r="10181" spans="2:5" ht="50.1" customHeight="1">
      <c r="B10181" s="116">
        <v>10851</v>
      </c>
      <c r="C10181" s="116" t="s">
        <v>21705</v>
      </c>
      <c r="D10181" s="116" t="s">
        <v>16119</v>
      </c>
      <c r="E10181" s="130">
        <v>43.79</v>
      </c>
    </row>
    <row r="10182" spans="2:5" ht="50.1" customHeight="1">
      <c r="B10182" s="116">
        <v>39515</v>
      </c>
      <c r="C10182" s="116" t="s">
        <v>21706</v>
      </c>
      <c r="D10182" s="116" t="s">
        <v>16119</v>
      </c>
      <c r="E10182" s="130">
        <v>32.119999999999997</v>
      </c>
    </row>
    <row r="10183" spans="2:5" ht="50.1" customHeight="1">
      <c r="B10183" s="116">
        <v>39516</v>
      </c>
      <c r="C10183" s="116" t="s">
        <v>21707</v>
      </c>
      <c r="D10183" s="116" t="s">
        <v>16119</v>
      </c>
      <c r="E10183" s="130">
        <v>27.08</v>
      </c>
    </row>
    <row r="10184" spans="2:5" ht="50.1" customHeight="1">
      <c r="B10184" s="116">
        <v>39514</v>
      </c>
      <c r="C10184" s="116" t="s">
        <v>21708</v>
      </c>
      <c r="D10184" s="116" t="s">
        <v>16119</v>
      </c>
      <c r="E10184" s="130">
        <v>16.850000000000001</v>
      </c>
    </row>
    <row r="10185" spans="2:5" ht="50.1" customHeight="1">
      <c r="B10185" s="116">
        <v>4812</v>
      </c>
      <c r="C10185" s="116" t="s">
        <v>21709</v>
      </c>
      <c r="D10185" s="116" t="s">
        <v>16117</v>
      </c>
      <c r="E10185" s="130">
        <v>13.47</v>
      </c>
    </row>
    <row r="10186" spans="2:5" ht="50.1" customHeight="1">
      <c r="B10186" s="116">
        <v>10849</v>
      </c>
      <c r="C10186" s="116" t="s">
        <v>21710</v>
      </c>
      <c r="D10186" s="116" t="s">
        <v>16119</v>
      </c>
      <c r="E10186" s="130">
        <v>1128.01</v>
      </c>
    </row>
    <row r="10187" spans="2:5" ht="50.1" customHeight="1">
      <c r="B10187" s="116">
        <v>10848</v>
      </c>
      <c r="C10187" s="116" t="s">
        <v>21711</v>
      </c>
      <c r="D10187" s="116" t="s">
        <v>16119</v>
      </c>
      <c r="E10187" s="130">
        <v>708.53</v>
      </c>
    </row>
    <row r="10188" spans="2:5" ht="50.1" customHeight="1">
      <c r="B10188" s="116">
        <v>4813</v>
      </c>
      <c r="C10188" s="116" t="s">
        <v>21712</v>
      </c>
      <c r="D10188" s="116" t="s">
        <v>16117</v>
      </c>
      <c r="E10188" s="130">
        <v>235</v>
      </c>
    </row>
    <row r="10189" spans="2:5" ht="50.1" customHeight="1">
      <c r="B10189" s="116">
        <v>37560</v>
      </c>
      <c r="C10189" s="116" t="s">
        <v>21713</v>
      </c>
      <c r="D10189" s="116" t="s">
        <v>16119</v>
      </c>
      <c r="E10189" s="130">
        <v>19.68</v>
      </c>
    </row>
    <row r="10190" spans="2:5" ht="50.1" customHeight="1">
      <c r="B10190" s="116">
        <v>37557</v>
      </c>
      <c r="C10190" s="116" t="s">
        <v>21714</v>
      </c>
      <c r="D10190" s="116" t="s">
        <v>16119</v>
      </c>
      <c r="E10190" s="130">
        <v>5.97</v>
      </c>
    </row>
    <row r="10191" spans="2:5" ht="50.1" customHeight="1">
      <c r="B10191" s="116">
        <v>37556</v>
      </c>
      <c r="C10191" s="116" t="s">
        <v>21715</v>
      </c>
      <c r="D10191" s="116" t="s">
        <v>16119</v>
      </c>
      <c r="E10191" s="130">
        <v>11.56</v>
      </c>
    </row>
    <row r="10192" spans="2:5" ht="50.1" customHeight="1">
      <c r="B10192" s="116">
        <v>37559</v>
      </c>
      <c r="C10192" s="116" t="s">
        <v>21716</v>
      </c>
      <c r="D10192" s="116" t="s">
        <v>16119</v>
      </c>
      <c r="E10192" s="130">
        <v>14.18</v>
      </c>
    </row>
    <row r="10193" spans="2:5" ht="50.1" customHeight="1">
      <c r="B10193" s="116">
        <v>37539</v>
      </c>
      <c r="C10193" s="116" t="s">
        <v>21717</v>
      </c>
      <c r="D10193" s="116" t="s">
        <v>16119</v>
      </c>
      <c r="E10193" s="130">
        <v>10</v>
      </c>
    </row>
    <row r="10194" spans="2:5" ht="50.1" customHeight="1">
      <c r="B10194" s="116">
        <v>37558</v>
      </c>
      <c r="C10194" s="116" t="s">
        <v>21718</v>
      </c>
      <c r="D10194" s="116" t="s">
        <v>16119</v>
      </c>
      <c r="E10194" s="130">
        <v>18.64</v>
      </c>
    </row>
    <row r="10195" spans="2:5" ht="50.1" customHeight="1">
      <c r="B10195" s="116">
        <v>34723</v>
      </c>
      <c r="C10195" s="116" t="s">
        <v>21719</v>
      </c>
      <c r="D10195" s="116" t="s">
        <v>16117</v>
      </c>
      <c r="E10195" s="130">
        <v>542.85</v>
      </c>
    </row>
    <row r="10196" spans="2:5" ht="50.1" customHeight="1">
      <c r="B10196" s="116">
        <v>34721</v>
      </c>
      <c r="C10196" s="116" t="s">
        <v>21720</v>
      </c>
      <c r="D10196" s="116" t="s">
        <v>16117</v>
      </c>
      <c r="E10196" s="130">
        <v>676.8</v>
      </c>
    </row>
    <row r="10197" spans="2:5" ht="50.1" customHeight="1">
      <c r="B10197" s="116">
        <v>4309</v>
      </c>
      <c r="C10197" s="116" t="s">
        <v>21721</v>
      </c>
      <c r="D10197" s="116" t="s">
        <v>16119</v>
      </c>
      <c r="E10197" s="130">
        <v>4.0999999999999996</v>
      </c>
    </row>
    <row r="10198" spans="2:5" ht="50.1" customHeight="1">
      <c r="B10198" s="116">
        <v>4307</v>
      </c>
      <c r="C10198" s="116" t="s">
        <v>21722</v>
      </c>
      <c r="D10198" s="116" t="s">
        <v>16119</v>
      </c>
      <c r="E10198" s="130">
        <v>7.02</v>
      </c>
    </row>
    <row r="10199" spans="2:5" ht="50.1" customHeight="1">
      <c r="B10199" s="116">
        <v>10850</v>
      </c>
      <c r="C10199" s="116" t="s">
        <v>21723</v>
      </c>
      <c r="D10199" s="116" t="s">
        <v>16119</v>
      </c>
      <c r="E10199" s="130">
        <v>35.25</v>
      </c>
    </row>
    <row r="10200" spans="2:5" ht="50.1" customHeight="1">
      <c r="B10200" s="116">
        <v>42438</v>
      </c>
      <c r="C10200" s="116" t="s">
        <v>21724</v>
      </c>
      <c r="D10200" s="116" t="s">
        <v>16119</v>
      </c>
      <c r="E10200" s="130">
        <v>1187.6099999999999</v>
      </c>
    </row>
    <row r="10201" spans="2:5" ht="50.1" customHeight="1">
      <c r="B10201" s="116">
        <v>4792</v>
      </c>
      <c r="C10201" s="116" t="s">
        <v>21725</v>
      </c>
      <c r="D10201" s="116" t="s">
        <v>16117</v>
      </c>
      <c r="E10201" s="130">
        <v>88.11</v>
      </c>
    </row>
    <row r="10202" spans="2:5" ht="50.1" customHeight="1">
      <c r="B10202" s="116">
        <v>4790</v>
      </c>
      <c r="C10202" s="116" t="s">
        <v>21726</v>
      </c>
      <c r="D10202" s="116" t="s">
        <v>16117</v>
      </c>
      <c r="E10202" s="130">
        <v>52.98</v>
      </c>
    </row>
    <row r="10203" spans="2:5" ht="50.1" customHeight="1">
      <c r="B10203" s="116">
        <v>40671</v>
      </c>
      <c r="C10203" s="116" t="s">
        <v>21727</v>
      </c>
      <c r="D10203" s="116" t="s">
        <v>16117</v>
      </c>
      <c r="E10203" s="130">
        <v>42.05</v>
      </c>
    </row>
    <row r="10204" spans="2:5" ht="50.1" customHeight="1">
      <c r="B10204" s="116">
        <v>7552</v>
      </c>
      <c r="C10204" s="116" t="s">
        <v>21728</v>
      </c>
      <c r="D10204" s="116" t="s">
        <v>16119</v>
      </c>
      <c r="E10204" s="130">
        <v>22.62</v>
      </c>
    </row>
    <row r="10205" spans="2:5" ht="50.1" customHeight="1">
      <c r="B10205" s="116">
        <v>4893</v>
      </c>
      <c r="C10205" s="116" t="s">
        <v>21729</v>
      </c>
      <c r="D10205" s="116" t="s">
        <v>16119</v>
      </c>
      <c r="E10205" s="130">
        <v>8.8000000000000007</v>
      </c>
    </row>
    <row r="10206" spans="2:5" ht="50.1" customHeight="1">
      <c r="B10206" s="116">
        <v>4894</v>
      </c>
      <c r="C10206" s="116" t="s">
        <v>21730</v>
      </c>
      <c r="D10206" s="116" t="s">
        <v>16119</v>
      </c>
      <c r="E10206" s="130">
        <v>7.55</v>
      </c>
    </row>
    <row r="10207" spans="2:5" ht="50.1" customHeight="1">
      <c r="B10207" s="116">
        <v>4888</v>
      </c>
      <c r="C10207" s="116" t="s">
        <v>21731</v>
      </c>
      <c r="D10207" s="116" t="s">
        <v>16119</v>
      </c>
      <c r="E10207" s="130">
        <v>2.57</v>
      </c>
    </row>
    <row r="10208" spans="2:5" ht="50.1" customHeight="1">
      <c r="B10208" s="116">
        <v>4890</v>
      </c>
      <c r="C10208" s="116" t="s">
        <v>21732</v>
      </c>
      <c r="D10208" s="116" t="s">
        <v>16119</v>
      </c>
      <c r="E10208" s="130">
        <v>4.83</v>
      </c>
    </row>
    <row r="10209" spans="2:5" ht="50.1" customHeight="1">
      <c r="B10209" s="116">
        <v>12411</v>
      </c>
      <c r="C10209" s="116" t="s">
        <v>21733</v>
      </c>
      <c r="D10209" s="116" t="s">
        <v>16119</v>
      </c>
      <c r="E10209" s="130">
        <v>26.04</v>
      </c>
    </row>
    <row r="10210" spans="2:5" ht="50.1" customHeight="1">
      <c r="B10210" s="116">
        <v>4891</v>
      </c>
      <c r="C10210" s="116" t="s">
        <v>21734</v>
      </c>
      <c r="D10210" s="116" t="s">
        <v>16119</v>
      </c>
      <c r="E10210" s="130">
        <v>13.02</v>
      </c>
    </row>
    <row r="10211" spans="2:5" ht="50.1" customHeight="1">
      <c r="B10211" s="116">
        <v>4889</v>
      </c>
      <c r="C10211" s="116" t="s">
        <v>21735</v>
      </c>
      <c r="D10211" s="116" t="s">
        <v>16119</v>
      </c>
      <c r="E10211" s="130">
        <v>3.48</v>
      </c>
    </row>
    <row r="10212" spans="2:5" ht="50.1" customHeight="1">
      <c r="B10212" s="116">
        <v>4892</v>
      </c>
      <c r="C10212" s="116" t="s">
        <v>21736</v>
      </c>
      <c r="D10212" s="116" t="s">
        <v>16119</v>
      </c>
      <c r="E10212" s="130">
        <v>36.46</v>
      </c>
    </row>
    <row r="10213" spans="2:5" ht="50.1" customHeight="1">
      <c r="B10213" s="116">
        <v>12412</v>
      </c>
      <c r="C10213" s="116" t="s">
        <v>21737</v>
      </c>
      <c r="D10213" s="116" t="s">
        <v>16119</v>
      </c>
      <c r="E10213" s="130">
        <v>67.77</v>
      </c>
    </row>
    <row r="10214" spans="2:5" ht="50.1" customHeight="1">
      <c r="B10214" s="116">
        <v>11073</v>
      </c>
      <c r="C10214" s="116" t="s">
        <v>21738</v>
      </c>
      <c r="D10214" s="116" t="s">
        <v>16119</v>
      </c>
      <c r="E10214" s="130">
        <v>3.09</v>
      </c>
    </row>
    <row r="10215" spans="2:5" ht="50.1" customHeight="1">
      <c r="B10215" s="116">
        <v>11071</v>
      </c>
      <c r="C10215" s="116" t="s">
        <v>21739</v>
      </c>
      <c r="D10215" s="116" t="s">
        <v>16119</v>
      </c>
      <c r="E10215" s="130">
        <v>5.01</v>
      </c>
    </row>
    <row r="10216" spans="2:5" ht="50.1" customHeight="1">
      <c r="B10216" s="116">
        <v>11072</v>
      </c>
      <c r="C10216" s="116" t="s">
        <v>21740</v>
      </c>
      <c r="D10216" s="116" t="s">
        <v>16119</v>
      </c>
      <c r="E10216" s="130">
        <v>1.75</v>
      </c>
    </row>
    <row r="10217" spans="2:5" ht="50.1" customHeight="1">
      <c r="B10217" s="116">
        <v>4895</v>
      </c>
      <c r="C10217" s="116" t="s">
        <v>21741</v>
      </c>
      <c r="D10217" s="116" t="s">
        <v>16119</v>
      </c>
      <c r="E10217" s="130">
        <v>0.34</v>
      </c>
    </row>
    <row r="10218" spans="2:5" ht="50.1" customHeight="1">
      <c r="B10218" s="116">
        <v>4907</v>
      </c>
      <c r="C10218" s="116" t="s">
        <v>21742</v>
      </c>
      <c r="D10218" s="116" t="s">
        <v>16119</v>
      </c>
      <c r="E10218" s="130">
        <v>13.53</v>
      </c>
    </row>
    <row r="10219" spans="2:5" ht="50.1" customHeight="1">
      <c r="B10219" s="116">
        <v>4902</v>
      </c>
      <c r="C10219" s="116" t="s">
        <v>21743</v>
      </c>
      <c r="D10219" s="116" t="s">
        <v>16119</v>
      </c>
      <c r="E10219" s="130">
        <v>30.63</v>
      </c>
    </row>
    <row r="10220" spans="2:5" ht="50.1" customHeight="1">
      <c r="B10220" s="116">
        <v>4908</v>
      </c>
      <c r="C10220" s="116" t="s">
        <v>21744</v>
      </c>
      <c r="D10220" s="116" t="s">
        <v>16119</v>
      </c>
      <c r="E10220" s="130">
        <v>62.2</v>
      </c>
    </row>
    <row r="10221" spans="2:5" ht="50.1" customHeight="1">
      <c r="B10221" s="116">
        <v>4909</v>
      </c>
      <c r="C10221" s="116" t="s">
        <v>21745</v>
      </c>
      <c r="D10221" s="116" t="s">
        <v>16119</v>
      </c>
      <c r="E10221" s="130">
        <v>120.13</v>
      </c>
    </row>
    <row r="10222" spans="2:5" ht="50.1" customHeight="1">
      <c r="B10222" s="116">
        <v>4903</v>
      </c>
      <c r="C10222" s="116" t="s">
        <v>21746</v>
      </c>
      <c r="D10222" s="116" t="s">
        <v>16119</v>
      </c>
      <c r="E10222" s="130">
        <v>353.24</v>
      </c>
    </row>
    <row r="10223" spans="2:5" ht="50.1" customHeight="1">
      <c r="B10223" s="116">
        <v>4897</v>
      </c>
      <c r="C10223" s="116" t="s">
        <v>21747</v>
      </c>
      <c r="D10223" s="116" t="s">
        <v>16119</v>
      </c>
      <c r="E10223" s="130">
        <v>1.45</v>
      </c>
    </row>
    <row r="10224" spans="2:5" ht="50.1" customHeight="1">
      <c r="B10224" s="116">
        <v>4896</v>
      </c>
      <c r="C10224" s="116" t="s">
        <v>21748</v>
      </c>
      <c r="D10224" s="116" t="s">
        <v>16119</v>
      </c>
      <c r="E10224" s="130">
        <v>0.51</v>
      </c>
    </row>
    <row r="10225" spans="2:5" ht="50.1" customHeight="1">
      <c r="B10225" s="116">
        <v>4900</v>
      </c>
      <c r="C10225" s="116" t="s">
        <v>21749</v>
      </c>
      <c r="D10225" s="116" t="s">
        <v>16119</v>
      </c>
      <c r="E10225" s="130">
        <v>4.32</v>
      </c>
    </row>
    <row r="10226" spans="2:5" ht="50.1" customHeight="1">
      <c r="B10226" s="116">
        <v>4898</v>
      </c>
      <c r="C10226" s="116" t="s">
        <v>21750</v>
      </c>
      <c r="D10226" s="116" t="s">
        <v>16119</v>
      </c>
      <c r="E10226" s="130">
        <v>1.61</v>
      </c>
    </row>
    <row r="10227" spans="2:5" ht="50.1" customHeight="1">
      <c r="B10227" s="116">
        <v>4899</v>
      </c>
      <c r="C10227" s="116" t="s">
        <v>21751</v>
      </c>
      <c r="D10227" s="116" t="s">
        <v>16119</v>
      </c>
      <c r="E10227" s="130">
        <v>5.93</v>
      </c>
    </row>
    <row r="10228" spans="2:5" ht="50.1" customHeight="1">
      <c r="B10228" s="116">
        <v>11096</v>
      </c>
      <c r="C10228" s="116" t="s">
        <v>21752</v>
      </c>
      <c r="D10228" s="116" t="s">
        <v>16121</v>
      </c>
      <c r="E10228" s="130">
        <v>0.36</v>
      </c>
    </row>
    <row r="10229" spans="2:5" ht="50.1" customHeight="1">
      <c r="B10229" s="116">
        <v>4741</v>
      </c>
      <c r="C10229" s="116" t="s">
        <v>21753</v>
      </c>
      <c r="D10229" s="116" t="s">
        <v>16123</v>
      </c>
      <c r="E10229" s="130">
        <v>66.84</v>
      </c>
    </row>
    <row r="10230" spans="2:5" ht="50.1" customHeight="1">
      <c r="B10230" s="116">
        <v>4752</v>
      </c>
      <c r="C10230" s="116" t="s">
        <v>21754</v>
      </c>
      <c r="D10230" s="116" t="s">
        <v>16118</v>
      </c>
      <c r="E10230" s="130">
        <v>13.48</v>
      </c>
    </row>
    <row r="10231" spans="2:5" ht="50.1" customHeight="1">
      <c r="B10231" s="116">
        <v>41091</v>
      </c>
      <c r="C10231" s="116" t="s">
        <v>21755</v>
      </c>
      <c r="D10231" s="116" t="s">
        <v>16124</v>
      </c>
      <c r="E10231" s="130">
        <v>2386.0300000000002</v>
      </c>
    </row>
    <row r="10232" spans="2:5" ht="50.1" customHeight="1">
      <c r="B10232" s="116">
        <v>13954</v>
      </c>
      <c r="C10232" s="116" t="s">
        <v>21756</v>
      </c>
      <c r="D10232" s="116" t="s">
        <v>16119</v>
      </c>
      <c r="E10232" s="130">
        <v>5610.74</v>
      </c>
    </row>
    <row r="10233" spans="2:5" ht="50.1" customHeight="1">
      <c r="B10233" s="116">
        <v>3411</v>
      </c>
      <c r="C10233" s="116" t="s">
        <v>21757</v>
      </c>
      <c r="D10233" s="116" t="s">
        <v>16121</v>
      </c>
      <c r="E10233" s="130">
        <v>25.62</v>
      </c>
    </row>
    <row r="10234" spans="2:5" ht="50.1" customHeight="1">
      <c r="B10234" s="116">
        <v>39995</v>
      </c>
      <c r="C10234" s="116" t="s">
        <v>21758</v>
      </c>
      <c r="D10234" s="116" t="s">
        <v>16123</v>
      </c>
      <c r="E10234" s="130">
        <v>197.1</v>
      </c>
    </row>
    <row r="10235" spans="2:5" ht="50.1" customHeight="1">
      <c r="B10235" s="116">
        <v>11615</v>
      </c>
      <c r="C10235" s="116" t="s">
        <v>21759</v>
      </c>
      <c r="D10235" s="116" t="s">
        <v>16117</v>
      </c>
      <c r="E10235" s="130">
        <v>1.67</v>
      </c>
    </row>
    <row r="10236" spans="2:5" ht="50.1" customHeight="1">
      <c r="B10236" s="116">
        <v>3408</v>
      </c>
      <c r="C10236" s="116" t="s">
        <v>21760</v>
      </c>
      <c r="D10236" s="116" t="s">
        <v>16117</v>
      </c>
      <c r="E10236" s="130">
        <v>4.4400000000000004</v>
      </c>
    </row>
    <row r="10237" spans="2:5" ht="50.1" customHeight="1">
      <c r="B10237" s="116">
        <v>3409</v>
      </c>
      <c r="C10237" s="116" t="s">
        <v>21761</v>
      </c>
      <c r="D10237" s="116" t="s">
        <v>16117</v>
      </c>
      <c r="E10237" s="130">
        <v>11.1</v>
      </c>
    </row>
    <row r="10238" spans="2:5" ht="50.1" customHeight="1">
      <c r="B10238" s="116">
        <v>11427</v>
      </c>
      <c r="C10238" s="116" t="s">
        <v>21762</v>
      </c>
      <c r="D10238" s="116" t="s">
        <v>16121</v>
      </c>
      <c r="E10238" s="130">
        <v>76.66</v>
      </c>
    </row>
    <row r="10239" spans="2:5" ht="50.1" customHeight="1">
      <c r="B10239" s="116">
        <v>4491</v>
      </c>
      <c r="C10239" s="116" t="s">
        <v>21763</v>
      </c>
      <c r="D10239" s="116" t="s">
        <v>16120</v>
      </c>
      <c r="E10239" s="130">
        <v>3.12</v>
      </c>
    </row>
    <row r="10240" spans="2:5" ht="50.1" customHeight="1">
      <c r="B10240" s="116">
        <v>26022</v>
      </c>
      <c r="C10240" s="116" t="s">
        <v>21764</v>
      </c>
      <c r="D10240" s="116" t="s">
        <v>16119</v>
      </c>
      <c r="E10240" s="130">
        <v>172.99</v>
      </c>
    </row>
    <row r="10241" spans="2:5" ht="50.1" customHeight="1">
      <c r="B10241" s="116">
        <v>421</v>
      </c>
      <c r="C10241" s="116" t="s">
        <v>21765</v>
      </c>
      <c r="D10241" s="116" t="s">
        <v>16119</v>
      </c>
      <c r="E10241" s="130">
        <v>10.85</v>
      </c>
    </row>
    <row r="10242" spans="2:5" ht="50.1" customHeight="1">
      <c r="B10242" s="116">
        <v>12362</v>
      </c>
      <c r="C10242" s="116" t="s">
        <v>21766</v>
      </c>
      <c r="D10242" s="116" t="s">
        <v>16119</v>
      </c>
      <c r="E10242" s="130">
        <v>9.4700000000000006</v>
      </c>
    </row>
    <row r="10243" spans="2:5" ht="50.1" customHeight="1">
      <c r="B10243" s="116">
        <v>14148</v>
      </c>
      <c r="C10243" s="116" t="s">
        <v>21767</v>
      </c>
      <c r="D10243" s="116" t="s">
        <v>16119</v>
      </c>
      <c r="E10243" s="130">
        <v>1</v>
      </c>
    </row>
    <row r="10244" spans="2:5" ht="50.1" customHeight="1">
      <c r="B10244" s="116">
        <v>4341</v>
      </c>
      <c r="C10244" s="116" t="s">
        <v>21768</v>
      </c>
      <c r="D10244" s="116" t="s">
        <v>16119</v>
      </c>
      <c r="E10244" s="130">
        <v>0.61</v>
      </c>
    </row>
    <row r="10245" spans="2:5" ht="50.1" customHeight="1">
      <c r="B10245" s="116">
        <v>4337</v>
      </c>
      <c r="C10245" s="116" t="s">
        <v>21769</v>
      </c>
      <c r="D10245" s="116" t="s">
        <v>16119</v>
      </c>
      <c r="E10245" s="130">
        <v>1.53</v>
      </c>
    </row>
    <row r="10246" spans="2:5" ht="50.1" customHeight="1">
      <c r="B10246" s="116">
        <v>4339</v>
      </c>
      <c r="C10246" s="116" t="s">
        <v>21770</v>
      </c>
      <c r="D10246" s="116" t="s">
        <v>16119</v>
      </c>
      <c r="E10246" s="130">
        <v>0.32</v>
      </c>
    </row>
    <row r="10247" spans="2:5" ht="50.1" customHeight="1">
      <c r="B10247" s="116">
        <v>39997</v>
      </c>
      <c r="C10247" s="116" t="s">
        <v>21771</v>
      </c>
      <c r="D10247" s="116" t="s">
        <v>16119</v>
      </c>
      <c r="E10247" s="130">
        <v>0.18</v>
      </c>
    </row>
    <row r="10248" spans="2:5" ht="50.1" customHeight="1">
      <c r="B10248" s="116">
        <v>11971</v>
      </c>
      <c r="C10248" s="116" t="s">
        <v>21772</v>
      </c>
      <c r="D10248" s="116" t="s">
        <v>16119</v>
      </c>
      <c r="E10248" s="130">
        <v>2.54</v>
      </c>
    </row>
    <row r="10249" spans="2:5" ht="50.1" customHeight="1">
      <c r="B10249" s="116">
        <v>4342</v>
      </c>
      <c r="C10249" s="116" t="s">
        <v>21773</v>
      </c>
      <c r="D10249" s="116" t="s">
        <v>16119</v>
      </c>
      <c r="E10249" s="130">
        <v>0.13</v>
      </c>
    </row>
    <row r="10250" spans="2:5" ht="50.1" customHeight="1">
      <c r="B10250" s="116">
        <v>4330</v>
      </c>
      <c r="C10250" s="116" t="s">
        <v>21774</v>
      </c>
      <c r="D10250" s="116" t="s">
        <v>16119</v>
      </c>
      <c r="E10250" s="130">
        <v>0.09</v>
      </c>
    </row>
    <row r="10251" spans="2:5" ht="50.1" customHeight="1">
      <c r="B10251" s="116">
        <v>4340</v>
      </c>
      <c r="C10251" s="116" t="s">
        <v>21775</v>
      </c>
      <c r="D10251" s="116" t="s">
        <v>16119</v>
      </c>
      <c r="E10251" s="130">
        <v>0.71</v>
      </c>
    </row>
    <row r="10252" spans="2:5" ht="50.1" customHeight="1">
      <c r="B10252" s="116">
        <v>5088</v>
      </c>
      <c r="C10252" s="116" t="s">
        <v>21776</v>
      </c>
      <c r="D10252" s="116" t="s">
        <v>16119</v>
      </c>
      <c r="E10252" s="130">
        <v>2.29</v>
      </c>
    </row>
    <row r="10253" spans="2:5" ht="50.1" customHeight="1">
      <c r="B10253" s="116">
        <v>11154</v>
      </c>
      <c r="C10253" s="116" t="s">
        <v>21777</v>
      </c>
      <c r="D10253" s="116" t="s">
        <v>16119</v>
      </c>
      <c r="E10253" s="130">
        <v>979.66</v>
      </c>
    </row>
    <row r="10254" spans="2:5" ht="50.1" customHeight="1">
      <c r="B10254" s="116">
        <v>39021</v>
      </c>
      <c r="C10254" s="116" t="s">
        <v>21778</v>
      </c>
      <c r="D10254" s="116" t="s">
        <v>16119</v>
      </c>
      <c r="E10254" s="130">
        <v>440.65</v>
      </c>
    </row>
    <row r="10255" spans="2:5" ht="50.1" customHeight="1">
      <c r="B10255" s="116">
        <v>39022</v>
      </c>
      <c r="C10255" s="116" t="s">
        <v>21779</v>
      </c>
      <c r="D10255" s="116" t="s">
        <v>16119</v>
      </c>
      <c r="E10255" s="130">
        <v>544.95000000000005</v>
      </c>
    </row>
    <row r="10256" spans="2:5" ht="50.1" customHeight="1">
      <c r="B10256" s="116">
        <v>39024</v>
      </c>
      <c r="C10256" s="116" t="s">
        <v>21780</v>
      </c>
      <c r="D10256" s="116" t="s">
        <v>16119</v>
      </c>
      <c r="E10256" s="130">
        <v>590.36</v>
      </c>
    </row>
    <row r="10257" spans="2:5" ht="50.1" customHeight="1">
      <c r="B10257" s="116">
        <v>4914</v>
      </c>
      <c r="C10257" s="116" t="s">
        <v>21781</v>
      </c>
      <c r="D10257" s="116" t="s">
        <v>16117</v>
      </c>
      <c r="E10257" s="130">
        <v>478.68</v>
      </c>
    </row>
    <row r="10258" spans="2:5" ht="50.1" customHeight="1">
      <c r="B10258" s="116">
        <v>4917</v>
      </c>
      <c r="C10258" s="116" t="s">
        <v>21782</v>
      </c>
      <c r="D10258" s="116" t="s">
        <v>16117</v>
      </c>
      <c r="E10258" s="130">
        <v>330.58</v>
      </c>
    </row>
    <row r="10259" spans="2:5" ht="50.1" customHeight="1">
      <c r="B10259" s="116">
        <v>39025</v>
      </c>
      <c r="C10259" s="116" t="s">
        <v>21783</v>
      </c>
      <c r="D10259" s="116" t="s">
        <v>16119</v>
      </c>
      <c r="E10259" s="130">
        <v>605.35</v>
      </c>
    </row>
    <row r="10260" spans="2:5" ht="50.1" customHeight="1">
      <c r="B10260" s="116">
        <v>4930</v>
      </c>
      <c r="C10260" s="116" t="s">
        <v>21784</v>
      </c>
      <c r="D10260" s="116" t="s">
        <v>16117</v>
      </c>
      <c r="E10260" s="130">
        <v>473.57</v>
      </c>
    </row>
    <row r="10261" spans="2:5" ht="50.1" customHeight="1">
      <c r="B10261" s="116">
        <v>4922</v>
      </c>
      <c r="C10261" s="116" t="s">
        <v>21785</v>
      </c>
      <c r="D10261" s="116" t="s">
        <v>16117</v>
      </c>
      <c r="E10261" s="130">
        <v>306.64</v>
      </c>
    </row>
    <row r="10262" spans="2:5" ht="50.1" customHeight="1">
      <c r="B10262" s="116">
        <v>4911</v>
      </c>
      <c r="C10262" s="116" t="s">
        <v>21786</v>
      </c>
      <c r="D10262" s="116" t="s">
        <v>16117</v>
      </c>
      <c r="E10262" s="130">
        <v>333</v>
      </c>
    </row>
    <row r="10263" spans="2:5" ht="50.1" customHeight="1">
      <c r="B10263" s="116">
        <v>37518</v>
      </c>
      <c r="C10263" s="116" t="s">
        <v>21787</v>
      </c>
      <c r="D10263" s="116" t="s">
        <v>16117</v>
      </c>
      <c r="E10263" s="130">
        <v>425.1</v>
      </c>
    </row>
    <row r="10264" spans="2:5" ht="50.1" customHeight="1">
      <c r="B10264" s="116">
        <v>4910</v>
      </c>
      <c r="C10264" s="116" t="s">
        <v>21788</v>
      </c>
      <c r="D10264" s="116" t="s">
        <v>16117</v>
      </c>
      <c r="E10264" s="130">
        <v>333</v>
      </c>
    </row>
    <row r="10265" spans="2:5" ht="50.1" customHeight="1">
      <c r="B10265" s="116">
        <v>4943</v>
      </c>
      <c r="C10265" s="116" t="s">
        <v>21789</v>
      </c>
      <c r="D10265" s="116" t="s">
        <v>16117</v>
      </c>
      <c r="E10265" s="130">
        <v>528.54</v>
      </c>
    </row>
    <row r="10266" spans="2:5" ht="50.1" customHeight="1">
      <c r="B10266" s="116">
        <v>5002</v>
      </c>
      <c r="C10266" s="116" t="s">
        <v>21790</v>
      </c>
      <c r="D10266" s="116" t="s">
        <v>16117</v>
      </c>
      <c r="E10266" s="130">
        <v>374.1</v>
      </c>
    </row>
    <row r="10267" spans="2:5" ht="50.1" customHeight="1">
      <c r="B10267" s="116">
        <v>4977</v>
      </c>
      <c r="C10267" s="116" t="s">
        <v>21791</v>
      </c>
      <c r="D10267" s="116" t="s">
        <v>16117</v>
      </c>
      <c r="E10267" s="130">
        <v>252.53</v>
      </c>
    </row>
    <row r="10268" spans="2:5" ht="50.1" customHeight="1">
      <c r="B10268" s="116">
        <v>5028</v>
      </c>
      <c r="C10268" s="116" t="s">
        <v>21792</v>
      </c>
      <c r="D10268" s="116" t="s">
        <v>16117</v>
      </c>
      <c r="E10268" s="130">
        <v>617.91</v>
      </c>
    </row>
    <row r="10269" spans="2:5" ht="50.1" customHeight="1">
      <c r="B10269" s="116">
        <v>4998</v>
      </c>
      <c r="C10269" s="116" t="s">
        <v>21793</v>
      </c>
      <c r="D10269" s="116" t="s">
        <v>16117</v>
      </c>
      <c r="E10269" s="130">
        <v>513.19000000000005</v>
      </c>
    </row>
    <row r="10270" spans="2:5" ht="50.1" customHeight="1">
      <c r="B10270" s="116">
        <v>4969</v>
      </c>
      <c r="C10270" s="116" t="s">
        <v>21794</v>
      </c>
      <c r="D10270" s="116" t="s">
        <v>16117</v>
      </c>
      <c r="E10270" s="130">
        <v>357.16</v>
      </c>
    </row>
    <row r="10271" spans="2:5" ht="50.1" customHeight="1">
      <c r="B10271" s="116">
        <v>11364</v>
      </c>
      <c r="C10271" s="116" t="s">
        <v>21795</v>
      </c>
      <c r="D10271" s="116" t="s">
        <v>16119</v>
      </c>
      <c r="E10271" s="130">
        <v>87.83</v>
      </c>
    </row>
    <row r="10272" spans="2:5" ht="50.1" customHeight="1">
      <c r="B10272" s="116">
        <v>11365</v>
      </c>
      <c r="C10272" s="116" t="s">
        <v>21796</v>
      </c>
      <c r="D10272" s="116" t="s">
        <v>16119</v>
      </c>
      <c r="E10272" s="130">
        <v>94.59</v>
      </c>
    </row>
    <row r="10273" spans="2:5" ht="50.1" customHeight="1">
      <c r="B10273" s="116">
        <v>11366</v>
      </c>
      <c r="C10273" s="116" t="s">
        <v>21797</v>
      </c>
      <c r="D10273" s="116" t="s">
        <v>16119</v>
      </c>
      <c r="E10273" s="130">
        <v>100.11</v>
      </c>
    </row>
    <row r="10274" spans="2:5" ht="50.1" customHeight="1">
      <c r="B10274" s="116">
        <v>11367</v>
      </c>
      <c r="C10274" s="116" t="s">
        <v>21798</v>
      </c>
      <c r="D10274" s="116" t="s">
        <v>16117</v>
      </c>
      <c r="E10274" s="130">
        <v>77.11</v>
      </c>
    </row>
    <row r="10275" spans="2:5" ht="50.1" customHeight="1">
      <c r="B10275" s="116">
        <v>4989</v>
      </c>
      <c r="C10275" s="116" t="s">
        <v>21799</v>
      </c>
      <c r="D10275" s="116" t="s">
        <v>16119</v>
      </c>
      <c r="E10275" s="130">
        <v>200.1</v>
      </c>
    </row>
    <row r="10276" spans="2:5" ht="50.1" customHeight="1">
      <c r="B10276" s="116">
        <v>4982</v>
      </c>
      <c r="C10276" s="116" t="s">
        <v>21800</v>
      </c>
      <c r="D10276" s="116" t="s">
        <v>16119</v>
      </c>
      <c r="E10276" s="130">
        <v>173.72</v>
      </c>
    </row>
    <row r="10277" spans="2:5" ht="50.1" customHeight="1">
      <c r="B10277" s="116">
        <v>20322</v>
      </c>
      <c r="C10277" s="116" t="s">
        <v>21801</v>
      </c>
      <c r="D10277" s="116" t="s">
        <v>16119</v>
      </c>
      <c r="E10277" s="130">
        <v>153.11000000000001</v>
      </c>
    </row>
    <row r="10278" spans="2:5" ht="50.1" customHeight="1">
      <c r="B10278" s="116">
        <v>10553</v>
      </c>
      <c r="C10278" s="116" t="s">
        <v>21802</v>
      </c>
      <c r="D10278" s="116" t="s">
        <v>16119</v>
      </c>
      <c r="E10278" s="130">
        <v>163.24</v>
      </c>
    </row>
    <row r="10279" spans="2:5" ht="50.1" customHeight="1">
      <c r="B10279" s="116">
        <v>5020</v>
      </c>
      <c r="C10279" s="116" t="s">
        <v>21803</v>
      </c>
      <c r="D10279" s="116" t="s">
        <v>16119</v>
      </c>
      <c r="E10279" s="130">
        <v>169.24</v>
      </c>
    </row>
    <row r="10280" spans="2:5" ht="50.1" customHeight="1">
      <c r="B10280" s="116">
        <v>4962</v>
      </c>
      <c r="C10280" s="116" t="s">
        <v>21804</v>
      </c>
      <c r="D10280" s="116" t="s">
        <v>16119</v>
      </c>
      <c r="E10280" s="130">
        <v>164.88</v>
      </c>
    </row>
    <row r="10281" spans="2:5" ht="50.1" customHeight="1">
      <c r="B10281" s="116">
        <v>4981</v>
      </c>
      <c r="C10281" s="116" t="s">
        <v>21805</v>
      </c>
      <c r="D10281" s="116" t="s">
        <v>16119</v>
      </c>
      <c r="E10281" s="130">
        <v>116.6</v>
      </c>
    </row>
    <row r="10282" spans="2:5" ht="50.1" customHeight="1">
      <c r="B10282" s="116">
        <v>10554</v>
      </c>
      <c r="C10282" s="116" t="s">
        <v>21806</v>
      </c>
      <c r="D10282" s="116" t="s">
        <v>16119</v>
      </c>
      <c r="E10282" s="130">
        <v>182.43</v>
      </c>
    </row>
    <row r="10283" spans="2:5" ht="50.1" customHeight="1">
      <c r="B10283" s="116">
        <v>4964</v>
      </c>
      <c r="C10283" s="116" t="s">
        <v>21807</v>
      </c>
      <c r="D10283" s="116" t="s">
        <v>16119</v>
      </c>
      <c r="E10283" s="130">
        <v>200.22</v>
      </c>
    </row>
    <row r="10284" spans="2:5" ht="50.1" customHeight="1">
      <c r="B10284" s="116">
        <v>4992</v>
      </c>
      <c r="C10284" s="116" t="s">
        <v>21808</v>
      </c>
      <c r="D10284" s="116" t="s">
        <v>16119</v>
      </c>
      <c r="E10284" s="130">
        <v>198.57</v>
      </c>
    </row>
    <row r="10285" spans="2:5" ht="50.1" customHeight="1">
      <c r="B10285" s="116">
        <v>10555</v>
      </c>
      <c r="C10285" s="116" t="s">
        <v>21809</v>
      </c>
      <c r="D10285" s="116" t="s">
        <v>16119</v>
      </c>
      <c r="E10285" s="130">
        <v>176.07</v>
      </c>
    </row>
    <row r="10286" spans="2:5" ht="50.1" customHeight="1">
      <c r="B10286" s="116">
        <v>4987</v>
      </c>
      <c r="C10286" s="116" t="s">
        <v>21810</v>
      </c>
      <c r="D10286" s="116" t="s">
        <v>16119</v>
      </c>
      <c r="E10286" s="130">
        <v>182.43</v>
      </c>
    </row>
    <row r="10287" spans="2:5" ht="50.1" customHeight="1">
      <c r="B10287" s="116">
        <v>10556</v>
      </c>
      <c r="C10287" s="116" t="s">
        <v>21811</v>
      </c>
      <c r="D10287" s="116" t="s">
        <v>16119</v>
      </c>
      <c r="E10287" s="130">
        <v>187.06</v>
      </c>
    </row>
    <row r="10288" spans="2:5" ht="50.1" customHeight="1">
      <c r="B10288" s="116">
        <v>4958</v>
      </c>
      <c r="C10288" s="116" t="s">
        <v>21812</v>
      </c>
      <c r="D10288" s="116" t="s">
        <v>16117</v>
      </c>
      <c r="E10288" s="130">
        <v>106.91</v>
      </c>
    </row>
    <row r="10289" spans="2:5" ht="50.1" customHeight="1">
      <c r="B10289" s="116">
        <v>39502</v>
      </c>
      <c r="C10289" s="116" t="s">
        <v>21813</v>
      </c>
      <c r="D10289" s="116" t="s">
        <v>16119</v>
      </c>
      <c r="E10289" s="130">
        <v>259.11</v>
      </c>
    </row>
    <row r="10290" spans="2:5" ht="50.1" customHeight="1">
      <c r="B10290" s="116">
        <v>39504</v>
      </c>
      <c r="C10290" s="116" t="s">
        <v>21814</v>
      </c>
      <c r="D10290" s="116" t="s">
        <v>16119</v>
      </c>
      <c r="E10290" s="130">
        <v>183.73</v>
      </c>
    </row>
    <row r="10291" spans="2:5" ht="50.1" customHeight="1">
      <c r="B10291" s="116">
        <v>39503</v>
      </c>
      <c r="C10291" s="116" t="s">
        <v>21815</v>
      </c>
      <c r="D10291" s="116" t="s">
        <v>16119</v>
      </c>
      <c r="E10291" s="130">
        <v>281.48</v>
      </c>
    </row>
    <row r="10292" spans="2:5" ht="50.1" customHeight="1">
      <c r="B10292" s="116">
        <v>39505</v>
      </c>
      <c r="C10292" s="116" t="s">
        <v>21816</v>
      </c>
      <c r="D10292" s="116" t="s">
        <v>16119</v>
      </c>
      <c r="E10292" s="130">
        <v>200.22</v>
      </c>
    </row>
    <row r="10293" spans="2:5" ht="50.1" customHeight="1">
      <c r="B10293" s="116">
        <v>25969</v>
      </c>
      <c r="C10293" s="116" t="s">
        <v>21817</v>
      </c>
      <c r="D10293" s="116" t="s">
        <v>16119</v>
      </c>
      <c r="E10293" s="130">
        <v>373.58</v>
      </c>
    </row>
    <row r="10294" spans="2:5" ht="50.1" customHeight="1">
      <c r="B10294" s="116">
        <v>4944</v>
      </c>
      <c r="C10294" s="116" t="s">
        <v>21818</v>
      </c>
      <c r="D10294" s="116" t="s">
        <v>16117</v>
      </c>
      <c r="E10294" s="130">
        <v>648.19000000000005</v>
      </c>
    </row>
    <row r="10295" spans="2:5" ht="50.1" customHeight="1">
      <c r="B10295" s="116">
        <v>21102</v>
      </c>
      <c r="C10295" s="116" t="s">
        <v>21819</v>
      </c>
      <c r="D10295" s="116" t="s">
        <v>16119</v>
      </c>
      <c r="E10295" s="130">
        <v>28.68</v>
      </c>
    </row>
    <row r="10296" spans="2:5" ht="50.1" customHeight="1">
      <c r="B10296" s="116">
        <v>21101</v>
      </c>
      <c r="C10296" s="116" t="s">
        <v>21820</v>
      </c>
      <c r="D10296" s="116" t="s">
        <v>16119</v>
      </c>
      <c r="E10296" s="130">
        <v>18.41</v>
      </c>
    </row>
    <row r="10297" spans="2:5" ht="50.1" customHeight="1">
      <c r="B10297" s="116">
        <v>34713</v>
      </c>
      <c r="C10297" s="116" t="s">
        <v>21821</v>
      </c>
      <c r="D10297" s="116" t="s">
        <v>16117</v>
      </c>
      <c r="E10297" s="130">
        <v>195.76</v>
      </c>
    </row>
    <row r="10298" spans="2:5" ht="50.1" customHeight="1">
      <c r="B10298" s="116">
        <v>4947</v>
      </c>
      <c r="C10298" s="116" t="s">
        <v>21822</v>
      </c>
      <c r="D10298" s="116" t="s">
        <v>16117</v>
      </c>
      <c r="E10298" s="130">
        <v>608.57000000000005</v>
      </c>
    </row>
    <row r="10299" spans="2:5" ht="50.1" customHeight="1">
      <c r="B10299" s="116">
        <v>37563</v>
      </c>
      <c r="C10299" s="116" t="s">
        <v>21823</v>
      </c>
      <c r="D10299" s="116" t="s">
        <v>16117</v>
      </c>
      <c r="E10299" s="130">
        <v>467.28</v>
      </c>
    </row>
    <row r="10300" spans="2:5" ht="50.1" customHeight="1">
      <c r="B10300" s="116">
        <v>4948</v>
      </c>
      <c r="C10300" s="116" t="s">
        <v>21824</v>
      </c>
      <c r="D10300" s="116" t="s">
        <v>16117</v>
      </c>
      <c r="E10300" s="130">
        <v>424.08</v>
      </c>
    </row>
    <row r="10301" spans="2:5" ht="50.1" customHeight="1">
      <c r="B10301" s="116">
        <v>37561</v>
      </c>
      <c r="C10301" s="116" t="s">
        <v>21825</v>
      </c>
      <c r="D10301" s="116" t="s">
        <v>16117</v>
      </c>
      <c r="E10301" s="130">
        <v>872.3</v>
      </c>
    </row>
    <row r="10302" spans="2:5" ht="50.1" customHeight="1">
      <c r="B10302" s="116">
        <v>37562</v>
      </c>
      <c r="C10302" s="116" t="s">
        <v>21826</v>
      </c>
      <c r="D10302" s="116" t="s">
        <v>16117</v>
      </c>
      <c r="E10302" s="130">
        <v>559.49</v>
      </c>
    </row>
    <row r="10303" spans="2:5" ht="50.1" customHeight="1">
      <c r="B10303" s="116">
        <v>37585</v>
      </c>
      <c r="C10303" s="116" t="s">
        <v>21827</v>
      </c>
      <c r="D10303" s="116" t="s">
        <v>16119</v>
      </c>
      <c r="E10303" s="130">
        <v>164.83</v>
      </c>
    </row>
    <row r="10304" spans="2:5" ht="50.1" customHeight="1">
      <c r="B10304" s="116">
        <v>14164</v>
      </c>
      <c r="C10304" s="116" t="s">
        <v>21828</v>
      </c>
      <c r="D10304" s="116" t="s">
        <v>16119</v>
      </c>
      <c r="E10304" s="130">
        <v>1041.3800000000001</v>
      </c>
    </row>
    <row r="10305" spans="2:5" ht="50.1" customHeight="1">
      <c r="B10305" s="116">
        <v>14163</v>
      </c>
      <c r="C10305" s="116" t="s">
        <v>21829</v>
      </c>
      <c r="D10305" s="116" t="s">
        <v>16119</v>
      </c>
      <c r="E10305" s="130">
        <v>1183.5899999999999</v>
      </c>
    </row>
    <row r="10306" spans="2:5" ht="50.1" customHeight="1">
      <c r="B10306" s="116">
        <v>5051</v>
      </c>
      <c r="C10306" s="116" t="s">
        <v>21830</v>
      </c>
      <c r="D10306" s="116" t="s">
        <v>16119</v>
      </c>
      <c r="E10306" s="130">
        <v>1006.63</v>
      </c>
    </row>
    <row r="10307" spans="2:5" ht="50.1" customHeight="1">
      <c r="B10307" s="116">
        <v>14162</v>
      </c>
      <c r="C10307" s="116" t="s">
        <v>21831</v>
      </c>
      <c r="D10307" s="116" t="s">
        <v>16119</v>
      </c>
      <c r="E10307" s="130">
        <v>1005.17</v>
      </c>
    </row>
    <row r="10308" spans="2:5" ht="50.1" customHeight="1">
      <c r="B10308" s="116">
        <v>5052</v>
      </c>
      <c r="C10308" s="116" t="s">
        <v>21832</v>
      </c>
      <c r="D10308" s="116" t="s">
        <v>16119</v>
      </c>
      <c r="E10308" s="130">
        <v>750</v>
      </c>
    </row>
    <row r="10309" spans="2:5" ht="50.1" customHeight="1">
      <c r="B10309" s="116">
        <v>14166</v>
      </c>
      <c r="C10309" s="116" t="s">
        <v>21833</v>
      </c>
      <c r="D10309" s="116" t="s">
        <v>16119</v>
      </c>
      <c r="E10309" s="130">
        <v>759.52</v>
      </c>
    </row>
    <row r="10310" spans="2:5" ht="50.1" customHeight="1">
      <c r="B10310" s="116">
        <v>14165</v>
      </c>
      <c r="C10310" s="116" t="s">
        <v>21834</v>
      </c>
      <c r="D10310" s="116" t="s">
        <v>16119</v>
      </c>
      <c r="E10310" s="130">
        <v>1052.21</v>
      </c>
    </row>
    <row r="10311" spans="2:5" ht="50.1" customHeight="1">
      <c r="B10311" s="116">
        <v>5050</v>
      </c>
      <c r="C10311" s="116" t="s">
        <v>21835</v>
      </c>
      <c r="D10311" s="116" t="s">
        <v>16119</v>
      </c>
      <c r="E10311" s="130">
        <v>258.97000000000003</v>
      </c>
    </row>
    <row r="10312" spans="2:5" ht="50.1" customHeight="1">
      <c r="B10312" s="116">
        <v>12378</v>
      </c>
      <c r="C10312" s="116" t="s">
        <v>21836</v>
      </c>
      <c r="D10312" s="116" t="s">
        <v>16119</v>
      </c>
      <c r="E10312" s="130">
        <v>615.57000000000005</v>
      </c>
    </row>
    <row r="10313" spans="2:5" ht="50.1" customHeight="1">
      <c r="B10313" s="116">
        <v>12366</v>
      </c>
      <c r="C10313" s="116" t="s">
        <v>21837</v>
      </c>
      <c r="D10313" s="116" t="s">
        <v>16119</v>
      </c>
      <c r="E10313" s="130">
        <v>550.19000000000005</v>
      </c>
    </row>
    <row r="10314" spans="2:5" ht="50.1" customHeight="1">
      <c r="B10314" s="116">
        <v>5045</v>
      </c>
      <c r="C10314" s="116" t="s">
        <v>21838</v>
      </c>
      <c r="D10314" s="116" t="s">
        <v>16119</v>
      </c>
      <c r="E10314" s="130">
        <v>766.16</v>
      </c>
    </row>
    <row r="10315" spans="2:5" ht="50.1" customHeight="1">
      <c r="B10315" s="116">
        <v>5044</v>
      </c>
      <c r="C10315" s="116" t="s">
        <v>21839</v>
      </c>
      <c r="D10315" s="116" t="s">
        <v>16119</v>
      </c>
      <c r="E10315" s="130">
        <v>540.54</v>
      </c>
    </row>
    <row r="10316" spans="2:5" ht="50.1" customHeight="1">
      <c r="B10316" s="116">
        <v>5055</v>
      </c>
      <c r="C10316" s="116" t="s">
        <v>21840</v>
      </c>
      <c r="D10316" s="116" t="s">
        <v>16119</v>
      </c>
      <c r="E10316" s="130">
        <v>768.5</v>
      </c>
    </row>
    <row r="10317" spans="2:5" ht="50.1" customHeight="1">
      <c r="B10317" s="116">
        <v>5053</v>
      </c>
      <c r="C10317" s="116" t="s">
        <v>21841</v>
      </c>
      <c r="D10317" s="116" t="s">
        <v>16119</v>
      </c>
      <c r="E10317" s="130">
        <v>598.15</v>
      </c>
    </row>
    <row r="10318" spans="2:5" ht="50.1" customHeight="1">
      <c r="B10318" s="116">
        <v>5035</v>
      </c>
      <c r="C10318" s="116" t="s">
        <v>21842</v>
      </c>
      <c r="D10318" s="116" t="s">
        <v>16119</v>
      </c>
      <c r="E10318" s="130">
        <v>977.96</v>
      </c>
    </row>
    <row r="10319" spans="2:5" ht="50.1" customHeight="1">
      <c r="B10319" s="116">
        <v>5036</v>
      </c>
      <c r="C10319" s="116" t="s">
        <v>21843</v>
      </c>
      <c r="D10319" s="116" t="s">
        <v>16119</v>
      </c>
      <c r="E10319" s="130">
        <v>1632.54</v>
      </c>
    </row>
    <row r="10320" spans="2:5" ht="50.1" customHeight="1">
      <c r="B10320" s="116">
        <v>5059</v>
      </c>
      <c r="C10320" s="116" t="s">
        <v>21844</v>
      </c>
      <c r="D10320" s="116" t="s">
        <v>16119</v>
      </c>
      <c r="E10320" s="130">
        <v>764.85</v>
      </c>
    </row>
    <row r="10321" spans="2:5" ht="50.1" customHeight="1">
      <c r="B10321" s="116">
        <v>5034</v>
      </c>
      <c r="C10321" s="116" t="s">
        <v>21845</v>
      </c>
      <c r="D10321" s="116" t="s">
        <v>16119</v>
      </c>
      <c r="E10321" s="130">
        <v>1055.43</v>
      </c>
    </row>
    <row r="10322" spans="2:5" ht="50.1" customHeight="1">
      <c r="B10322" s="116">
        <v>5056</v>
      </c>
      <c r="C10322" s="116" t="s">
        <v>21846</v>
      </c>
      <c r="D10322" s="116" t="s">
        <v>16119</v>
      </c>
      <c r="E10322" s="130">
        <v>820.09</v>
      </c>
    </row>
    <row r="10323" spans="2:5" ht="50.1" customHeight="1">
      <c r="B10323" s="116">
        <v>5057</v>
      </c>
      <c r="C10323" s="116" t="s">
        <v>21847</v>
      </c>
      <c r="D10323" s="116" t="s">
        <v>16119</v>
      </c>
      <c r="E10323" s="130">
        <v>657.71</v>
      </c>
    </row>
    <row r="10324" spans="2:5" ht="50.1" customHeight="1">
      <c r="B10324" s="116">
        <v>5033</v>
      </c>
      <c r="C10324" s="116" t="s">
        <v>21848</v>
      </c>
      <c r="D10324" s="116" t="s">
        <v>16119</v>
      </c>
      <c r="E10324" s="130">
        <v>546</v>
      </c>
    </row>
    <row r="10325" spans="2:5" ht="50.1" customHeight="1">
      <c r="B10325" s="116">
        <v>5038</v>
      </c>
      <c r="C10325" s="116" t="s">
        <v>21849</v>
      </c>
      <c r="D10325" s="116" t="s">
        <v>16119</v>
      </c>
      <c r="E10325" s="130">
        <v>444.99</v>
      </c>
    </row>
    <row r="10326" spans="2:5" ht="50.1" customHeight="1">
      <c r="B10326" s="116">
        <v>12372</v>
      </c>
      <c r="C10326" s="116" t="s">
        <v>21850</v>
      </c>
      <c r="D10326" s="116" t="s">
        <v>16119</v>
      </c>
      <c r="E10326" s="130">
        <v>586.4</v>
      </c>
    </row>
    <row r="10327" spans="2:5" ht="50.1" customHeight="1">
      <c r="B10327" s="116">
        <v>13339</v>
      </c>
      <c r="C10327" s="116" t="s">
        <v>21851</v>
      </c>
      <c r="D10327" s="116" t="s">
        <v>16119</v>
      </c>
      <c r="E10327" s="130">
        <v>871.75</v>
      </c>
    </row>
    <row r="10328" spans="2:5" ht="50.1" customHeight="1">
      <c r="B10328" s="116">
        <v>12373</v>
      </c>
      <c r="C10328" s="116" t="s">
        <v>21852</v>
      </c>
      <c r="D10328" s="116" t="s">
        <v>16119</v>
      </c>
      <c r="E10328" s="130">
        <v>912.91</v>
      </c>
    </row>
    <row r="10329" spans="2:5" ht="50.1" customHeight="1">
      <c r="B10329" s="116">
        <v>12388</v>
      </c>
      <c r="C10329" s="116" t="s">
        <v>21853</v>
      </c>
      <c r="D10329" s="116" t="s">
        <v>16119</v>
      </c>
      <c r="E10329" s="130">
        <v>153.29</v>
      </c>
    </row>
    <row r="10330" spans="2:5" ht="50.1" customHeight="1">
      <c r="B10330" s="116">
        <v>34695</v>
      </c>
      <c r="C10330" s="116" t="s">
        <v>21854</v>
      </c>
      <c r="D10330" s="116" t="s">
        <v>16119</v>
      </c>
      <c r="E10330" s="130">
        <v>627.9</v>
      </c>
    </row>
    <row r="10331" spans="2:5" ht="50.1" customHeight="1">
      <c r="B10331" s="116">
        <v>34692</v>
      </c>
      <c r="C10331" s="116" t="s">
        <v>21855</v>
      </c>
      <c r="D10331" s="116" t="s">
        <v>16119</v>
      </c>
      <c r="E10331" s="130">
        <v>1506.96</v>
      </c>
    </row>
    <row r="10332" spans="2:5" ht="50.1" customHeight="1">
      <c r="B10332" s="116">
        <v>26028</v>
      </c>
      <c r="C10332" s="116" t="s">
        <v>21856</v>
      </c>
      <c r="D10332" s="116" t="s">
        <v>16127</v>
      </c>
      <c r="E10332" s="130">
        <v>229.88</v>
      </c>
    </row>
    <row r="10333" spans="2:5" ht="50.1" customHeight="1">
      <c r="B10333" s="116">
        <v>11844</v>
      </c>
      <c r="C10333" s="116" t="s">
        <v>21857</v>
      </c>
      <c r="D10333" s="116" t="s">
        <v>16120</v>
      </c>
      <c r="E10333" s="130">
        <v>52.54</v>
      </c>
    </row>
    <row r="10334" spans="2:5" ht="50.1" customHeight="1">
      <c r="B10334" s="116">
        <v>4465</v>
      </c>
      <c r="C10334" s="116" t="s">
        <v>21858</v>
      </c>
      <c r="D10334" s="116" t="s">
        <v>16120</v>
      </c>
      <c r="E10334" s="130">
        <v>50.35</v>
      </c>
    </row>
    <row r="10335" spans="2:5" ht="50.1" customHeight="1">
      <c r="B10335" s="116">
        <v>35273</v>
      </c>
      <c r="C10335" s="116" t="s">
        <v>21859</v>
      </c>
      <c r="D10335" s="116" t="s">
        <v>16120</v>
      </c>
      <c r="E10335" s="130">
        <v>55.64</v>
      </c>
    </row>
    <row r="10336" spans="2:5" ht="50.1" customHeight="1">
      <c r="B10336" s="116">
        <v>4470</v>
      </c>
      <c r="C10336" s="116" t="s">
        <v>21860</v>
      </c>
      <c r="D10336" s="116" t="s">
        <v>16120</v>
      </c>
      <c r="E10336" s="130">
        <v>83.14</v>
      </c>
    </row>
    <row r="10337" spans="2:5" ht="50.1" customHeight="1">
      <c r="B10337" s="116">
        <v>20204</v>
      </c>
      <c r="C10337" s="116" t="s">
        <v>21861</v>
      </c>
      <c r="D10337" s="116" t="s">
        <v>16120</v>
      </c>
      <c r="E10337" s="130">
        <v>74.2</v>
      </c>
    </row>
    <row r="10338" spans="2:5" ht="50.1" customHeight="1">
      <c r="B10338" s="116">
        <v>20208</v>
      </c>
      <c r="C10338" s="116" t="s">
        <v>21862</v>
      </c>
      <c r="D10338" s="116" t="s">
        <v>16120</v>
      </c>
      <c r="E10338" s="130">
        <v>87.11</v>
      </c>
    </row>
    <row r="10339" spans="2:5" ht="50.1" customHeight="1">
      <c r="B10339" s="116">
        <v>4437</v>
      </c>
      <c r="C10339" s="116" t="s">
        <v>21863</v>
      </c>
      <c r="D10339" s="116" t="s">
        <v>16120</v>
      </c>
      <c r="E10339" s="130">
        <v>60.21</v>
      </c>
    </row>
    <row r="10340" spans="2:5" ht="50.1" customHeight="1">
      <c r="B10340" s="116">
        <v>14580</v>
      </c>
      <c r="C10340" s="116" t="s">
        <v>21864</v>
      </c>
      <c r="D10340" s="116" t="s">
        <v>16120</v>
      </c>
      <c r="E10340" s="130">
        <v>65.569999999999993</v>
      </c>
    </row>
    <row r="10341" spans="2:5" ht="50.1" customHeight="1">
      <c r="B10341" s="116">
        <v>40304</v>
      </c>
      <c r="C10341" s="116" t="s">
        <v>21865</v>
      </c>
      <c r="D10341" s="116" t="s">
        <v>16121</v>
      </c>
      <c r="E10341" s="130">
        <v>12.43</v>
      </c>
    </row>
    <row r="10342" spans="2:5" ht="50.1" customHeight="1">
      <c r="B10342" s="116">
        <v>5065</v>
      </c>
      <c r="C10342" s="116" t="s">
        <v>21866</v>
      </c>
      <c r="D10342" s="116" t="s">
        <v>16121</v>
      </c>
      <c r="E10342" s="130">
        <v>19.149999999999999</v>
      </c>
    </row>
    <row r="10343" spans="2:5" ht="50.1" customHeight="1">
      <c r="B10343" s="116">
        <v>5072</v>
      </c>
      <c r="C10343" s="116" t="s">
        <v>21867</v>
      </c>
      <c r="D10343" s="116" t="s">
        <v>16121</v>
      </c>
      <c r="E10343" s="130">
        <v>17.72</v>
      </c>
    </row>
    <row r="10344" spans="2:5" ht="50.1" customHeight="1">
      <c r="B10344" s="116">
        <v>5066</v>
      </c>
      <c r="C10344" s="116" t="s">
        <v>21868</v>
      </c>
      <c r="D10344" s="116" t="s">
        <v>16121</v>
      </c>
      <c r="E10344" s="130">
        <v>13.27</v>
      </c>
    </row>
    <row r="10345" spans="2:5" ht="50.1" customHeight="1">
      <c r="B10345" s="116">
        <v>5063</v>
      </c>
      <c r="C10345" s="116" t="s">
        <v>21869</v>
      </c>
      <c r="D10345" s="116" t="s">
        <v>16121</v>
      </c>
      <c r="E10345" s="130">
        <v>12.01</v>
      </c>
    </row>
    <row r="10346" spans="2:5" ht="50.1" customHeight="1">
      <c r="B10346" s="116">
        <v>20247</v>
      </c>
      <c r="C10346" s="116" t="s">
        <v>21870</v>
      </c>
      <c r="D10346" s="116" t="s">
        <v>16121</v>
      </c>
      <c r="E10346" s="130">
        <v>11.15</v>
      </c>
    </row>
    <row r="10347" spans="2:5" ht="50.1" customHeight="1">
      <c r="B10347" s="116">
        <v>5074</v>
      </c>
      <c r="C10347" s="116" t="s">
        <v>21871</v>
      </c>
      <c r="D10347" s="116" t="s">
        <v>16121</v>
      </c>
      <c r="E10347" s="130">
        <v>11.28</v>
      </c>
    </row>
    <row r="10348" spans="2:5" ht="50.1" customHeight="1">
      <c r="B10348" s="116">
        <v>5067</v>
      </c>
      <c r="C10348" s="116" t="s">
        <v>21872</v>
      </c>
      <c r="D10348" s="116" t="s">
        <v>16121</v>
      </c>
      <c r="E10348" s="130">
        <v>10.73</v>
      </c>
    </row>
    <row r="10349" spans="2:5" ht="50.1" customHeight="1">
      <c r="B10349" s="116">
        <v>5078</v>
      </c>
      <c r="C10349" s="116" t="s">
        <v>21873</v>
      </c>
      <c r="D10349" s="116" t="s">
        <v>16121</v>
      </c>
      <c r="E10349" s="130">
        <v>10.61</v>
      </c>
    </row>
    <row r="10350" spans="2:5" ht="50.1" customHeight="1">
      <c r="B10350" s="116">
        <v>5068</v>
      </c>
      <c r="C10350" s="116" t="s">
        <v>21874</v>
      </c>
      <c r="D10350" s="116" t="s">
        <v>16121</v>
      </c>
      <c r="E10350" s="130">
        <v>10.07</v>
      </c>
    </row>
    <row r="10351" spans="2:5" ht="50.1" customHeight="1">
      <c r="B10351" s="116">
        <v>5073</v>
      </c>
      <c r="C10351" s="116" t="s">
        <v>21875</v>
      </c>
      <c r="D10351" s="116" t="s">
        <v>16121</v>
      </c>
      <c r="E10351" s="130">
        <v>10.26</v>
      </c>
    </row>
    <row r="10352" spans="2:5" ht="50.1" customHeight="1">
      <c r="B10352" s="116">
        <v>5069</v>
      </c>
      <c r="C10352" s="116" t="s">
        <v>21876</v>
      </c>
      <c r="D10352" s="116" t="s">
        <v>16121</v>
      </c>
      <c r="E10352" s="130">
        <v>10.26</v>
      </c>
    </row>
    <row r="10353" spans="2:5" ht="50.1" customHeight="1">
      <c r="B10353" s="116">
        <v>5070</v>
      </c>
      <c r="C10353" s="116" t="s">
        <v>21877</v>
      </c>
      <c r="D10353" s="116" t="s">
        <v>16121</v>
      </c>
      <c r="E10353" s="130">
        <v>10.37</v>
      </c>
    </row>
    <row r="10354" spans="2:5" ht="50.1" customHeight="1">
      <c r="B10354" s="116">
        <v>5071</v>
      </c>
      <c r="C10354" s="116" t="s">
        <v>21878</v>
      </c>
      <c r="D10354" s="116" t="s">
        <v>16121</v>
      </c>
      <c r="E10354" s="130">
        <v>10.07</v>
      </c>
    </row>
    <row r="10355" spans="2:5" ht="50.1" customHeight="1">
      <c r="B10355" s="116">
        <v>5061</v>
      </c>
      <c r="C10355" s="116" t="s">
        <v>21879</v>
      </c>
      <c r="D10355" s="116" t="s">
        <v>16121</v>
      </c>
      <c r="E10355" s="130">
        <v>9.9</v>
      </c>
    </row>
    <row r="10356" spans="2:5" ht="50.1" customHeight="1">
      <c r="B10356" s="116">
        <v>5075</v>
      </c>
      <c r="C10356" s="116" t="s">
        <v>21880</v>
      </c>
      <c r="D10356" s="116" t="s">
        <v>16121</v>
      </c>
      <c r="E10356" s="130">
        <v>10.07</v>
      </c>
    </row>
    <row r="10357" spans="2:5" ht="50.1" customHeight="1">
      <c r="B10357" s="116">
        <v>39027</v>
      </c>
      <c r="C10357" s="116" t="s">
        <v>21881</v>
      </c>
      <c r="D10357" s="116" t="s">
        <v>16121</v>
      </c>
      <c r="E10357" s="130">
        <v>10.06</v>
      </c>
    </row>
    <row r="10358" spans="2:5" ht="50.1" customHeight="1">
      <c r="B10358" s="116">
        <v>5062</v>
      </c>
      <c r="C10358" s="116" t="s">
        <v>21882</v>
      </c>
      <c r="D10358" s="116" t="s">
        <v>16121</v>
      </c>
      <c r="E10358" s="130">
        <v>10.199999999999999</v>
      </c>
    </row>
    <row r="10359" spans="2:5" ht="50.1" customHeight="1">
      <c r="B10359" s="116">
        <v>40568</v>
      </c>
      <c r="C10359" s="116" t="s">
        <v>21883</v>
      </c>
      <c r="D10359" s="116" t="s">
        <v>16121</v>
      </c>
      <c r="E10359" s="130">
        <v>10.14</v>
      </c>
    </row>
    <row r="10360" spans="2:5" ht="50.1" customHeight="1">
      <c r="B10360" s="116">
        <v>39026</v>
      </c>
      <c r="C10360" s="116" t="s">
        <v>21884</v>
      </c>
      <c r="D10360" s="116" t="s">
        <v>16121</v>
      </c>
      <c r="E10360" s="130">
        <v>11.32</v>
      </c>
    </row>
    <row r="10361" spans="2:5" ht="50.1" customHeight="1">
      <c r="B10361" s="116">
        <v>11572</v>
      </c>
      <c r="C10361" s="116" t="s">
        <v>21885</v>
      </c>
      <c r="D10361" s="116" t="s">
        <v>16119</v>
      </c>
      <c r="E10361" s="130">
        <v>14.37</v>
      </c>
    </row>
    <row r="10362" spans="2:5" ht="50.1" customHeight="1">
      <c r="B10362" s="116">
        <v>42431</v>
      </c>
      <c r="C10362" s="116" t="s">
        <v>21886</v>
      </c>
      <c r="D10362" s="116" t="s">
        <v>16119</v>
      </c>
      <c r="E10362" s="130">
        <v>2248.1799999999998</v>
      </c>
    </row>
    <row r="10363" spans="2:5" ht="50.1" customHeight="1">
      <c r="B10363" s="116">
        <v>11149</v>
      </c>
      <c r="C10363" s="116" t="s">
        <v>21887</v>
      </c>
      <c r="D10363" s="116" t="s">
        <v>6219</v>
      </c>
      <c r="E10363" s="130">
        <v>200.46</v>
      </c>
    </row>
    <row r="10364" spans="2:5" ht="50.1" customHeight="1">
      <c r="B10364" s="116">
        <v>511</v>
      </c>
      <c r="C10364" s="116" t="s">
        <v>21888</v>
      </c>
      <c r="D10364" s="116" t="s">
        <v>6214</v>
      </c>
      <c r="E10364" s="130">
        <v>14.63</v>
      </c>
    </row>
    <row r="10365" spans="2:5" ht="50.1" customHeight="1">
      <c r="B10365" s="116">
        <v>11174</v>
      </c>
      <c r="C10365" s="116" t="s">
        <v>21889</v>
      </c>
      <c r="D10365" s="116" t="s">
        <v>6215</v>
      </c>
      <c r="E10365" s="130">
        <v>569.16</v>
      </c>
    </row>
    <row r="10366" spans="2:5" ht="50.1" customHeight="1">
      <c r="B10366" s="116">
        <v>37540</v>
      </c>
      <c r="C10366" s="116" t="s">
        <v>21890</v>
      </c>
      <c r="D10366" s="116" t="s">
        <v>16119</v>
      </c>
      <c r="E10366" s="130">
        <v>54606.58</v>
      </c>
    </row>
    <row r="10367" spans="2:5" ht="50.1" customHeight="1">
      <c r="B10367" s="116">
        <v>37548</v>
      </c>
      <c r="C10367" s="116" t="s">
        <v>21891</v>
      </c>
      <c r="D10367" s="116" t="s">
        <v>16119</v>
      </c>
      <c r="E10367" s="130">
        <v>72380.75</v>
      </c>
    </row>
    <row r="10368" spans="2:5" ht="50.1" customHeight="1">
      <c r="B10368" s="116">
        <v>39828</v>
      </c>
      <c r="C10368" s="116" t="s">
        <v>21892</v>
      </c>
      <c r="D10368" s="116" t="s">
        <v>16119</v>
      </c>
      <c r="E10368" s="130">
        <v>434.21</v>
      </c>
    </row>
    <row r="10369" spans="2:5" ht="50.1" customHeight="1">
      <c r="B10369" s="116">
        <v>12273</v>
      </c>
      <c r="C10369" s="116" t="s">
        <v>21893</v>
      </c>
      <c r="D10369" s="116" t="s">
        <v>16119</v>
      </c>
      <c r="E10369" s="130">
        <v>52.55</v>
      </c>
    </row>
    <row r="10370" spans="2:5" ht="50.1" customHeight="1">
      <c r="B10370" s="116">
        <v>38392</v>
      </c>
      <c r="C10370" s="116" t="s">
        <v>21894</v>
      </c>
      <c r="D10370" s="116" t="s">
        <v>16119</v>
      </c>
      <c r="E10370" s="130">
        <v>42.48</v>
      </c>
    </row>
    <row r="10371" spans="2:5" ht="50.1" customHeight="1">
      <c r="B10371" s="116">
        <v>11735</v>
      </c>
      <c r="C10371" s="116" t="s">
        <v>21895</v>
      </c>
      <c r="D10371" s="116" t="s">
        <v>16119</v>
      </c>
      <c r="E10371" s="130">
        <v>3.39</v>
      </c>
    </row>
    <row r="10372" spans="2:5" ht="50.1" customHeight="1">
      <c r="B10372" s="116">
        <v>11733</v>
      </c>
      <c r="C10372" s="116" t="s">
        <v>21896</v>
      </c>
      <c r="D10372" s="116" t="s">
        <v>16119</v>
      </c>
      <c r="E10372" s="130">
        <v>1.66</v>
      </c>
    </row>
    <row r="10373" spans="2:5" ht="50.1" customHeight="1">
      <c r="B10373" s="116">
        <v>11734</v>
      </c>
      <c r="C10373" s="116" t="s">
        <v>21897</v>
      </c>
      <c r="D10373" s="116" t="s">
        <v>16119</v>
      </c>
      <c r="E10373" s="130">
        <v>2.56</v>
      </c>
    </row>
    <row r="10374" spans="2:5" ht="50.1" customHeight="1">
      <c r="B10374" s="116">
        <v>11737</v>
      </c>
      <c r="C10374" s="116" t="s">
        <v>21898</v>
      </c>
      <c r="D10374" s="116" t="s">
        <v>16119</v>
      </c>
      <c r="E10374" s="130">
        <v>4.5199999999999996</v>
      </c>
    </row>
    <row r="10375" spans="2:5" ht="50.1" customHeight="1">
      <c r="B10375" s="116">
        <v>11738</v>
      </c>
      <c r="C10375" s="116" t="s">
        <v>21899</v>
      </c>
      <c r="D10375" s="116" t="s">
        <v>16119</v>
      </c>
      <c r="E10375" s="130">
        <v>7.36</v>
      </c>
    </row>
    <row r="10376" spans="2:5" ht="50.1" customHeight="1">
      <c r="B10376" s="116">
        <v>36143</v>
      </c>
      <c r="C10376" s="116" t="s">
        <v>21900</v>
      </c>
      <c r="D10376" s="116" t="s">
        <v>16119</v>
      </c>
      <c r="E10376" s="130">
        <v>23.14</v>
      </c>
    </row>
    <row r="10377" spans="2:5" ht="50.1" customHeight="1">
      <c r="B10377" s="116">
        <v>36142</v>
      </c>
      <c r="C10377" s="116" t="s">
        <v>21901</v>
      </c>
      <c r="D10377" s="116" t="s">
        <v>16119</v>
      </c>
      <c r="E10377" s="130">
        <v>1.69</v>
      </c>
    </row>
    <row r="10378" spans="2:5" ht="50.1" customHeight="1">
      <c r="B10378" s="116">
        <v>36146</v>
      </c>
      <c r="C10378" s="116" t="s">
        <v>21902</v>
      </c>
      <c r="D10378" s="116" t="s">
        <v>16119</v>
      </c>
      <c r="E10378" s="130">
        <v>191.93</v>
      </c>
    </row>
    <row r="10379" spans="2:5" ht="50.1" customHeight="1">
      <c r="B10379" s="116">
        <v>39015</v>
      </c>
      <c r="C10379" s="116" t="s">
        <v>21903</v>
      </c>
      <c r="D10379" s="116" t="s">
        <v>16119</v>
      </c>
      <c r="E10379" s="130">
        <v>0.63</v>
      </c>
    </row>
    <row r="10380" spans="2:5" ht="50.1" customHeight="1">
      <c r="B10380" s="116">
        <v>38377</v>
      </c>
      <c r="C10380" s="116" t="s">
        <v>21904</v>
      </c>
      <c r="D10380" s="116" t="s">
        <v>16119</v>
      </c>
      <c r="E10380" s="130">
        <v>24.3</v>
      </c>
    </row>
    <row r="10381" spans="2:5" ht="50.1" customHeight="1">
      <c r="B10381" s="116">
        <v>38376</v>
      </c>
      <c r="C10381" s="116" t="s">
        <v>21905</v>
      </c>
      <c r="D10381" s="116" t="s">
        <v>16119</v>
      </c>
      <c r="E10381" s="130">
        <v>27.71</v>
      </c>
    </row>
    <row r="10382" spans="2:5" ht="50.1" customHeight="1">
      <c r="B10382" s="116">
        <v>38116</v>
      </c>
      <c r="C10382" s="116" t="s">
        <v>21906</v>
      </c>
      <c r="D10382" s="116" t="s">
        <v>16119</v>
      </c>
      <c r="E10382" s="130">
        <v>3.94</v>
      </c>
    </row>
    <row r="10383" spans="2:5" ht="50.1" customHeight="1">
      <c r="B10383" s="116">
        <v>38066</v>
      </c>
      <c r="C10383" s="116" t="s">
        <v>21907</v>
      </c>
      <c r="D10383" s="116" t="s">
        <v>16119</v>
      </c>
      <c r="E10383" s="130">
        <v>6.5</v>
      </c>
    </row>
    <row r="10384" spans="2:5" ht="50.1" customHeight="1">
      <c r="B10384" s="116">
        <v>38117</v>
      </c>
      <c r="C10384" s="116" t="s">
        <v>21908</v>
      </c>
      <c r="D10384" s="116" t="s">
        <v>16119</v>
      </c>
      <c r="E10384" s="130">
        <v>6.71</v>
      </c>
    </row>
    <row r="10385" spans="2:5" ht="50.1" customHeight="1">
      <c r="B10385" s="116">
        <v>38067</v>
      </c>
      <c r="C10385" s="116" t="s">
        <v>21909</v>
      </c>
      <c r="D10385" s="116" t="s">
        <v>16119</v>
      </c>
      <c r="E10385" s="130">
        <v>9.16</v>
      </c>
    </row>
    <row r="10386" spans="2:5" ht="50.1" customHeight="1">
      <c r="B10386" s="116">
        <v>41757</v>
      </c>
      <c r="C10386" s="116" t="s">
        <v>21910</v>
      </c>
      <c r="D10386" s="116" t="s">
        <v>16119</v>
      </c>
      <c r="E10386" s="130">
        <v>2949.44</v>
      </c>
    </row>
    <row r="10387" spans="2:5" ht="50.1" customHeight="1">
      <c r="B10387" s="116">
        <v>5080</v>
      </c>
      <c r="C10387" s="116" t="s">
        <v>21911</v>
      </c>
      <c r="D10387" s="116" t="s">
        <v>16119</v>
      </c>
      <c r="E10387" s="130">
        <v>10.19</v>
      </c>
    </row>
    <row r="10388" spans="2:5" ht="50.1" customHeight="1">
      <c r="B10388" s="116">
        <v>11522</v>
      </c>
      <c r="C10388" s="116" t="s">
        <v>21912</v>
      </c>
      <c r="D10388" s="116" t="s">
        <v>16119</v>
      </c>
      <c r="E10388" s="130">
        <v>12.73</v>
      </c>
    </row>
    <row r="10389" spans="2:5" ht="50.1" customHeight="1">
      <c r="B10389" s="116">
        <v>11523</v>
      </c>
      <c r="C10389" s="116" t="s">
        <v>21913</v>
      </c>
      <c r="D10389" s="116" t="s">
        <v>16119</v>
      </c>
      <c r="E10389" s="130">
        <v>11.92</v>
      </c>
    </row>
    <row r="10390" spans="2:5" ht="50.1" customHeight="1">
      <c r="B10390" s="116">
        <v>11524</v>
      </c>
      <c r="C10390" s="116" t="s">
        <v>21914</v>
      </c>
      <c r="D10390" s="116" t="s">
        <v>16119</v>
      </c>
      <c r="E10390" s="130">
        <v>24.54</v>
      </c>
    </row>
    <row r="10391" spans="2:5" ht="50.1" customHeight="1">
      <c r="B10391" s="116">
        <v>38168</v>
      </c>
      <c r="C10391" s="116" t="s">
        <v>21915</v>
      </c>
      <c r="D10391" s="116" t="s">
        <v>16119</v>
      </c>
      <c r="E10391" s="130">
        <v>118.44</v>
      </c>
    </row>
    <row r="10392" spans="2:5" ht="50.1" customHeight="1">
      <c r="B10392" s="116">
        <v>13393</v>
      </c>
      <c r="C10392" s="116" t="s">
        <v>21916</v>
      </c>
      <c r="D10392" s="116" t="s">
        <v>16119</v>
      </c>
      <c r="E10392" s="130">
        <v>154.38999999999999</v>
      </c>
    </row>
    <row r="10393" spans="2:5" ht="50.1" customHeight="1">
      <c r="B10393" s="116">
        <v>13395</v>
      </c>
      <c r="C10393" s="116" t="s">
        <v>21917</v>
      </c>
      <c r="D10393" s="116" t="s">
        <v>16119</v>
      </c>
      <c r="E10393" s="130">
        <v>185.14</v>
      </c>
    </row>
    <row r="10394" spans="2:5" ht="50.1" customHeight="1">
      <c r="B10394" s="116">
        <v>12039</v>
      </c>
      <c r="C10394" s="116" t="s">
        <v>21918</v>
      </c>
      <c r="D10394" s="116" t="s">
        <v>16119</v>
      </c>
      <c r="E10394" s="130">
        <v>247.73</v>
      </c>
    </row>
    <row r="10395" spans="2:5" ht="50.1" customHeight="1">
      <c r="B10395" s="116">
        <v>13396</v>
      </c>
      <c r="C10395" s="116" t="s">
        <v>21919</v>
      </c>
      <c r="D10395" s="116" t="s">
        <v>16119</v>
      </c>
      <c r="E10395" s="130">
        <v>396.23</v>
      </c>
    </row>
    <row r="10396" spans="2:5" ht="50.1" customHeight="1">
      <c r="B10396" s="116">
        <v>13397</v>
      </c>
      <c r="C10396" s="116" t="s">
        <v>21920</v>
      </c>
      <c r="D10396" s="116" t="s">
        <v>16119</v>
      </c>
      <c r="E10396" s="130">
        <v>400.48</v>
      </c>
    </row>
    <row r="10397" spans="2:5" ht="50.1" customHeight="1">
      <c r="B10397" s="116">
        <v>12041</v>
      </c>
      <c r="C10397" s="116" t="s">
        <v>21921</v>
      </c>
      <c r="D10397" s="116" t="s">
        <v>16119</v>
      </c>
      <c r="E10397" s="130">
        <v>541.98</v>
      </c>
    </row>
    <row r="10398" spans="2:5" ht="50.1" customHeight="1">
      <c r="B10398" s="116">
        <v>12043</v>
      </c>
      <c r="C10398" s="116" t="s">
        <v>21922</v>
      </c>
      <c r="D10398" s="116" t="s">
        <v>16119</v>
      </c>
      <c r="E10398" s="130">
        <v>624.95000000000005</v>
      </c>
    </row>
    <row r="10399" spans="2:5" ht="50.1" customHeight="1">
      <c r="B10399" s="116">
        <v>39762</v>
      </c>
      <c r="C10399" s="116" t="s">
        <v>21923</v>
      </c>
      <c r="D10399" s="116" t="s">
        <v>16119</v>
      </c>
      <c r="E10399" s="130">
        <v>422.22</v>
      </c>
    </row>
    <row r="10400" spans="2:5" ht="50.1" customHeight="1">
      <c r="B10400" s="116">
        <v>12042</v>
      </c>
      <c r="C10400" s="116" t="s">
        <v>21924</v>
      </c>
      <c r="D10400" s="116" t="s">
        <v>16119</v>
      </c>
      <c r="E10400" s="130">
        <v>422.33</v>
      </c>
    </row>
    <row r="10401" spans="2:5" ht="50.1" customHeight="1">
      <c r="B10401" s="116">
        <v>39763</v>
      </c>
      <c r="C10401" s="116" t="s">
        <v>21925</v>
      </c>
      <c r="D10401" s="116" t="s">
        <v>16119</v>
      </c>
      <c r="E10401" s="130">
        <v>637.22</v>
      </c>
    </row>
    <row r="10402" spans="2:5" ht="50.1" customHeight="1">
      <c r="B10402" s="116">
        <v>39756</v>
      </c>
      <c r="C10402" s="116" t="s">
        <v>21926</v>
      </c>
      <c r="D10402" s="116" t="s">
        <v>16119</v>
      </c>
      <c r="E10402" s="130">
        <v>193.19</v>
      </c>
    </row>
    <row r="10403" spans="2:5" ht="50.1" customHeight="1">
      <c r="B10403" s="116">
        <v>12038</v>
      </c>
      <c r="C10403" s="116" t="s">
        <v>21927</v>
      </c>
      <c r="D10403" s="116" t="s">
        <v>16119</v>
      </c>
      <c r="E10403" s="130">
        <v>215.68</v>
      </c>
    </row>
    <row r="10404" spans="2:5" ht="50.1" customHeight="1">
      <c r="B10404" s="116">
        <v>12040</v>
      </c>
      <c r="C10404" s="116" t="s">
        <v>21928</v>
      </c>
      <c r="D10404" s="116" t="s">
        <v>16119</v>
      </c>
      <c r="E10404" s="130">
        <v>275.58</v>
      </c>
    </row>
    <row r="10405" spans="2:5" ht="50.1" customHeight="1">
      <c r="B10405" s="116">
        <v>39757</v>
      </c>
      <c r="C10405" s="116" t="s">
        <v>21929</v>
      </c>
      <c r="D10405" s="116" t="s">
        <v>16119</v>
      </c>
      <c r="E10405" s="130">
        <v>294.67</v>
      </c>
    </row>
    <row r="10406" spans="2:5" ht="50.1" customHeight="1">
      <c r="B10406" s="116">
        <v>39758</v>
      </c>
      <c r="C10406" s="116" t="s">
        <v>21930</v>
      </c>
      <c r="D10406" s="116" t="s">
        <v>16119</v>
      </c>
      <c r="E10406" s="130">
        <v>382.5</v>
      </c>
    </row>
    <row r="10407" spans="2:5" ht="50.1" customHeight="1">
      <c r="B10407" s="116">
        <v>39759</v>
      </c>
      <c r="C10407" s="116" t="s">
        <v>21931</v>
      </c>
      <c r="D10407" s="116" t="s">
        <v>16119</v>
      </c>
      <c r="E10407" s="130">
        <v>522.61</v>
      </c>
    </row>
    <row r="10408" spans="2:5" ht="50.1" customHeight="1">
      <c r="B10408" s="116">
        <v>39760</v>
      </c>
      <c r="C10408" s="116" t="s">
        <v>21932</v>
      </c>
      <c r="D10408" s="116" t="s">
        <v>16119</v>
      </c>
      <c r="E10408" s="130">
        <v>525.01</v>
      </c>
    </row>
    <row r="10409" spans="2:5" ht="50.1" customHeight="1">
      <c r="B10409" s="116">
        <v>39761</v>
      </c>
      <c r="C10409" s="116" t="s">
        <v>21933</v>
      </c>
      <c r="D10409" s="116" t="s">
        <v>16119</v>
      </c>
      <c r="E10409" s="130">
        <v>671.93</v>
      </c>
    </row>
    <row r="10410" spans="2:5" ht="50.1" customHeight="1">
      <c r="B10410" s="116">
        <v>39765</v>
      </c>
      <c r="C10410" s="116" t="s">
        <v>21934</v>
      </c>
      <c r="D10410" s="116" t="s">
        <v>16119</v>
      </c>
      <c r="E10410" s="130">
        <v>29.83</v>
      </c>
    </row>
    <row r="10411" spans="2:5" ht="50.1" customHeight="1">
      <c r="B10411" s="116">
        <v>13399</v>
      </c>
      <c r="C10411" s="116" t="s">
        <v>21935</v>
      </c>
      <c r="D10411" s="116" t="s">
        <v>16119</v>
      </c>
      <c r="E10411" s="130">
        <v>16.96</v>
      </c>
    </row>
    <row r="10412" spans="2:5" ht="50.1" customHeight="1">
      <c r="B10412" s="116">
        <v>39764</v>
      </c>
      <c r="C10412" s="116" t="s">
        <v>21936</v>
      </c>
      <c r="D10412" s="116" t="s">
        <v>16119</v>
      </c>
      <c r="E10412" s="130">
        <v>23.33</v>
      </c>
    </row>
    <row r="10413" spans="2:5" ht="50.1" customHeight="1">
      <c r="B10413" s="116">
        <v>39805</v>
      </c>
      <c r="C10413" s="116" t="s">
        <v>21937</v>
      </c>
      <c r="D10413" s="116" t="s">
        <v>16119</v>
      </c>
      <c r="E10413" s="130">
        <v>110.5</v>
      </c>
    </row>
    <row r="10414" spans="2:5" ht="50.1" customHeight="1">
      <c r="B10414" s="116">
        <v>39806</v>
      </c>
      <c r="C10414" s="116" t="s">
        <v>21938</v>
      </c>
      <c r="D10414" s="116" t="s">
        <v>16119</v>
      </c>
      <c r="E10414" s="130">
        <v>208.67</v>
      </c>
    </row>
    <row r="10415" spans="2:5" ht="50.1" customHeight="1">
      <c r="B10415" s="116">
        <v>39807</v>
      </c>
      <c r="C10415" s="116" t="s">
        <v>21939</v>
      </c>
      <c r="D10415" s="116" t="s">
        <v>16119</v>
      </c>
      <c r="E10415" s="130">
        <v>294.18</v>
      </c>
    </row>
    <row r="10416" spans="2:5" ht="50.1" customHeight="1">
      <c r="B10416" s="116">
        <v>39804</v>
      </c>
      <c r="C10416" s="116" t="s">
        <v>21940</v>
      </c>
      <c r="D10416" s="116" t="s">
        <v>16119</v>
      </c>
      <c r="E10416" s="130">
        <v>62.05</v>
      </c>
    </row>
    <row r="10417" spans="2:5" ht="50.1" customHeight="1">
      <c r="B10417" s="116">
        <v>39796</v>
      </c>
      <c r="C10417" s="116" t="s">
        <v>21941</v>
      </c>
      <c r="D10417" s="116" t="s">
        <v>16119</v>
      </c>
      <c r="E10417" s="130">
        <v>63.23</v>
      </c>
    </row>
    <row r="10418" spans="2:5" ht="50.1" customHeight="1">
      <c r="B10418" s="116">
        <v>39797</v>
      </c>
      <c r="C10418" s="116" t="s">
        <v>21942</v>
      </c>
      <c r="D10418" s="116" t="s">
        <v>16119</v>
      </c>
      <c r="E10418" s="130">
        <v>83.96</v>
      </c>
    </row>
    <row r="10419" spans="2:5" ht="50.1" customHeight="1">
      <c r="B10419" s="116">
        <v>39798</v>
      </c>
      <c r="C10419" s="116" t="s">
        <v>21943</v>
      </c>
      <c r="D10419" s="116" t="s">
        <v>16119</v>
      </c>
      <c r="E10419" s="130">
        <v>139.97</v>
      </c>
    </row>
    <row r="10420" spans="2:5" ht="50.1" customHeight="1">
      <c r="B10420" s="116">
        <v>39794</v>
      </c>
      <c r="C10420" s="116" t="s">
        <v>21944</v>
      </c>
      <c r="D10420" s="116" t="s">
        <v>16119</v>
      </c>
      <c r="E10420" s="130">
        <v>19.89</v>
      </c>
    </row>
    <row r="10421" spans="2:5" ht="50.1" customHeight="1">
      <c r="B10421" s="116">
        <v>39795</v>
      </c>
      <c r="C10421" s="116" t="s">
        <v>21945</v>
      </c>
      <c r="D10421" s="116" t="s">
        <v>16119</v>
      </c>
      <c r="E10421" s="130">
        <v>27.86</v>
      </c>
    </row>
    <row r="10422" spans="2:5" ht="50.1" customHeight="1">
      <c r="B10422" s="116">
        <v>39801</v>
      </c>
      <c r="C10422" s="116" t="s">
        <v>21946</v>
      </c>
      <c r="D10422" s="116" t="s">
        <v>16119</v>
      </c>
      <c r="E10422" s="130">
        <v>71.28</v>
      </c>
    </row>
    <row r="10423" spans="2:5" ht="50.1" customHeight="1">
      <c r="B10423" s="116">
        <v>39802</v>
      </c>
      <c r="C10423" s="116" t="s">
        <v>21947</v>
      </c>
      <c r="D10423" s="116" t="s">
        <v>16119</v>
      </c>
      <c r="E10423" s="130">
        <v>118.37</v>
      </c>
    </row>
    <row r="10424" spans="2:5" ht="50.1" customHeight="1">
      <c r="B10424" s="116">
        <v>39803</v>
      </c>
      <c r="C10424" s="116" t="s">
        <v>21948</v>
      </c>
      <c r="D10424" s="116" t="s">
        <v>16119</v>
      </c>
      <c r="E10424" s="130">
        <v>164.04</v>
      </c>
    </row>
    <row r="10425" spans="2:5" ht="50.1" customHeight="1">
      <c r="B10425" s="116">
        <v>39799</v>
      </c>
      <c r="C10425" s="116" t="s">
        <v>21949</v>
      </c>
      <c r="D10425" s="116" t="s">
        <v>16119</v>
      </c>
      <c r="E10425" s="130">
        <v>26.95</v>
      </c>
    </row>
    <row r="10426" spans="2:5" ht="50.1" customHeight="1">
      <c r="B10426" s="116">
        <v>39800</v>
      </c>
      <c r="C10426" s="116" t="s">
        <v>21950</v>
      </c>
      <c r="D10426" s="116" t="s">
        <v>16119</v>
      </c>
      <c r="E10426" s="130">
        <v>45.35</v>
      </c>
    </row>
    <row r="10427" spans="2:5" ht="50.1" customHeight="1">
      <c r="B10427" s="116">
        <v>4224</v>
      </c>
      <c r="C10427" s="116" t="s">
        <v>21951</v>
      </c>
      <c r="D10427" s="116" t="s">
        <v>6214</v>
      </c>
      <c r="E10427" s="130">
        <v>14.91</v>
      </c>
    </row>
    <row r="10428" spans="2:5" ht="50.1" customHeight="1">
      <c r="B10428" s="116">
        <v>21059</v>
      </c>
      <c r="C10428" s="116" t="s">
        <v>21952</v>
      </c>
      <c r="D10428" s="116" t="s">
        <v>16119</v>
      </c>
      <c r="E10428" s="130">
        <v>29.15</v>
      </c>
    </row>
    <row r="10429" spans="2:5" ht="50.1" customHeight="1">
      <c r="B10429" s="116">
        <v>11234</v>
      </c>
      <c r="C10429" s="116" t="s">
        <v>21953</v>
      </c>
      <c r="D10429" s="116" t="s">
        <v>16119</v>
      </c>
      <c r="E10429" s="130">
        <v>43.93</v>
      </c>
    </row>
    <row r="10430" spans="2:5" ht="50.1" customHeight="1">
      <c r="B10430" s="116">
        <v>21060</v>
      </c>
      <c r="C10430" s="116" t="s">
        <v>21954</v>
      </c>
      <c r="D10430" s="116" t="s">
        <v>16119</v>
      </c>
      <c r="E10430" s="130">
        <v>54.07</v>
      </c>
    </row>
    <row r="10431" spans="2:5" ht="50.1" customHeight="1">
      <c r="B10431" s="116">
        <v>21061</v>
      </c>
      <c r="C10431" s="116" t="s">
        <v>21955</v>
      </c>
      <c r="D10431" s="116" t="s">
        <v>16119</v>
      </c>
      <c r="E10431" s="130">
        <v>67.59</v>
      </c>
    </row>
    <row r="10432" spans="2:5" ht="50.1" customHeight="1">
      <c r="B10432" s="116">
        <v>21062</v>
      </c>
      <c r="C10432" s="116" t="s">
        <v>21956</v>
      </c>
      <c r="D10432" s="116" t="s">
        <v>16119</v>
      </c>
      <c r="E10432" s="130">
        <v>106.46</v>
      </c>
    </row>
    <row r="10433" spans="2:5" ht="50.1" customHeight="1">
      <c r="B10433" s="116">
        <v>11708</v>
      </c>
      <c r="C10433" s="116" t="s">
        <v>21957</v>
      </c>
      <c r="D10433" s="116" t="s">
        <v>16119</v>
      </c>
      <c r="E10433" s="130">
        <v>11.61</v>
      </c>
    </row>
    <row r="10434" spans="2:5" ht="50.1" customHeight="1">
      <c r="B10434" s="116">
        <v>11709</v>
      </c>
      <c r="C10434" s="116" t="s">
        <v>21958</v>
      </c>
      <c r="D10434" s="116" t="s">
        <v>16119</v>
      </c>
      <c r="E10434" s="130">
        <v>27.29</v>
      </c>
    </row>
    <row r="10435" spans="2:5" ht="50.1" customHeight="1">
      <c r="B10435" s="116">
        <v>11710</v>
      </c>
      <c r="C10435" s="116" t="s">
        <v>21959</v>
      </c>
      <c r="D10435" s="116" t="s">
        <v>16119</v>
      </c>
      <c r="E10435" s="130">
        <v>62.73</v>
      </c>
    </row>
    <row r="10436" spans="2:5" ht="50.1" customHeight="1">
      <c r="B10436" s="116">
        <v>11707</v>
      </c>
      <c r="C10436" s="116" t="s">
        <v>21960</v>
      </c>
      <c r="D10436" s="116" t="s">
        <v>16119</v>
      </c>
      <c r="E10436" s="130">
        <v>8.6999999999999993</v>
      </c>
    </row>
    <row r="10437" spans="2:5" ht="50.1" customHeight="1">
      <c r="B10437" s="116">
        <v>11739</v>
      </c>
      <c r="C10437" s="116" t="s">
        <v>21961</v>
      </c>
      <c r="D10437" s="116" t="s">
        <v>16119</v>
      </c>
      <c r="E10437" s="130">
        <v>4.93</v>
      </c>
    </row>
    <row r="10438" spans="2:5" ht="50.1" customHeight="1">
      <c r="B10438" s="116">
        <v>11711</v>
      </c>
      <c r="C10438" s="116" t="s">
        <v>21962</v>
      </c>
      <c r="D10438" s="116" t="s">
        <v>16119</v>
      </c>
      <c r="E10438" s="130">
        <v>7.22</v>
      </c>
    </row>
    <row r="10439" spans="2:5" ht="50.1" customHeight="1">
      <c r="B10439" s="116">
        <v>5102</v>
      </c>
      <c r="C10439" s="116" t="s">
        <v>21963</v>
      </c>
      <c r="D10439" s="116" t="s">
        <v>16119</v>
      </c>
      <c r="E10439" s="130">
        <v>6.98</v>
      </c>
    </row>
    <row r="10440" spans="2:5" ht="50.1" customHeight="1">
      <c r="B10440" s="116">
        <v>11741</v>
      </c>
      <c r="C10440" s="116" t="s">
        <v>21964</v>
      </c>
      <c r="D10440" s="116" t="s">
        <v>16119</v>
      </c>
      <c r="E10440" s="130">
        <v>5.08</v>
      </c>
    </row>
    <row r="10441" spans="2:5" ht="50.1" customHeight="1">
      <c r="B10441" s="116">
        <v>11743</v>
      </c>
      <c r="C10441" s="116" t="s">
        <v>21965</v>
      </c>
      <c r="D10441" s="116" t="s">
        <v>16119</v>
      </c>
      <c r="E10441" s="130">
        <v>4.62</v>
      </c>
    </row>
    <row r="10442" spans="2:5" ht="50.1" customHeight="1">
      <c r="B10442" s="116">
        <v>11745</v>
      </c>
      <c r="C10442" s="116" t="s">
        <v>21966</v>
      </c>
      <c r="D10442" s="116" t="s">
        <v>16119</v>
      </c>
      <c r="E10442" s="130">
        <v>6.56</v>
      </c>
    </row>
    <row r="10443" spans="2:5" ht="50.1" customHeight="1">
      <c r="B10443" s="116">
        <v>25961</v>
      </c>
      <c r="C10443" s="116" t="s">
        <v>21967</v>
      </c>
      <c r="D10443" s="116" t="s">
        <v>16118</v>
      </c>
      <c r="E10443" s="130">
        <v>11.6</v>
      </c>
    </row>
    <row r="10444" spans="2:5" ht="50.1" customHeight="1">
      <c r="B10444" s="116">
        <v>40985</v>
      </c>
      <c r="C10444" s="116" t="s">
        <v>21968</v>
      </c>
      <c r="D10444" s="116" t="s">
        <v>16124</v>
      </c>
      <c r="E10444" s="130">
        <v>2053.52</v>
      </c>
    </row>
    <row r="10445" spans="2:5" ht="50.1" customHeight="1">
      <c r="B10445" s="116">
        <v>1088</v>
      </c>
      <c r="C10445" s="116" t="s">
        <v>21969</v>
      </c>
      <c r="D10445" s="116" t="s">
        <v>16119</v>
      </c>
      <c r="E10445" s="130">
        <v>13.96</v>
      </c>
    </row>
    <row r="10446" spans="2:5" ht="50.1" customHeight="1">
      <c r="B10446" s="116">
        <v>1087</v>
      </c>
      <c r="C10446" s="116" t="s">
        <v>21970</v>
      </c>
      <c r="D10446" s="116" t="s">
        <v>16119</v>
      </c>
      <c r="E10446" s="130">
        <v>17.440000000000001</v>
      </c>
    </row>
    <row r="10447" spans="2:5" ht="50.1" customHeight="1">
      <c r="B10447" s="116">
        <v>38777</v>
      </c>
      <c r="C10447" s="116" t="s">
        <v>21971</v>
      </c>
      <c r="D10447" s="116" t="s">
        <v>16119</v>
      </c>
      <c r="E10447" s="130">
        <v>34.729999999999997</v>
      </c>
    </row>
    <row r="10448" spans="2:5" ht="50.1" customHeight="1">
      <c r="B10448" s="116">
        <v>1086</v>
      </c>
      <c r="C10448" s="116" t="s">
        <v>21972</v>
      </c>
      <c r="D10448" s="116" t="s">
        <v>16119</v>
      </c>
      <c r="E10448" s="130">
        <v>18.329999999999998</v>
      </c>
    </row>
    <row r="10449" spans="2:5" ht="50.1" customHeight="1">
      <c r="B10449" s="116">
        <v>1079</v>
      </c>
      <c r="C10449" s="116" t="s">
        <v>21973</v>
      </c>
      <c r="D10449" s="116" t="s">
        <v>16119</v>
      </c>
      <c r="E10449" s="130">
        <v>18.940000000000001</v>
      </c>
    </row>
    <row r="10450" spans="2:5" ht="50.1" customHeight="1">
      <c r="B10450" s="116">
        <v>39374</v>
      </c>
      <c r="C10450" s="116" t="s">
        <v>21974</v>
      </c>
      <c r="D10450" s="116" t="s">
        <v>16119</v>
      </c>
      <c r="E10450" s="130">
        <v>84.34</v>
      </c>
    </row>
    <row r="10451" spans="2:5" ht="50.1" customHeight="1">
      <c r="B10451" s="116">
        <v>1082</v>
      </c>
      <c r="C10451" s="116" t="s">
        <v>21975</v>
      </c>
      <c r="D10451" s="116" t="s">
        <v>16119</v>
      </c>
      <c r="E10451" s="130">
        <v>119.11</v>
      </c>
    </row>
    <row r="10452" spans="2:5" ht="50.1" customHeight="1">
      <c r="B10452" s="116">
        <v>12316</v>
      </c>
      <c r="C10452" s="116" t="s">
        <v>21976</v>
      </c>
      <c r="D10452" s="116" t="s">
        <v>16119</v>
      </c>
      <c r="E10452" s="130">
        <v>54.59</v>
      </c>
    </row>
    <row r="10453" spans="2:5" ht="50.1" customHeight="1">
      <c r="B10453" s="116">
        <v>12317</v>
      </c>
      <c r="C10453" s="116" t="s">
        <v>21977</v>
      </c>
      <c r="D10453" s="116" t="s">
        <v>16119</v>
      </c>
      <c r="E10453" s="130">
        <v>65.099999999999994</v>
      </c>
    </row>
    <row r="10454" spans="2:5" ht="50.1" customHeight="1">
      <c r="B10454" s="116">
        <v>12318</v>
      </c>
      <c r="C10454" s="116" t="s">
        <v>21978</v>
      </c>
      <c r="D10454" s="116" t="s">
        <v>16119</v>
      </c>
      <c r="E10454" s="130">
        <v>75</v>
      </c>
    </row>
    <row r="10455" spans="2:5" ht="50.1" customHeight="1">
      <c r="B10455" s="116">
        <v>5104</v>
      </c>
      <c r="C10455" s="116" t="s">
        <v>21979</v>
      </c>
      <c r="D10455" s="116" t="s">
        <v>16121</v>
      </c>
      <c r="E10455" s="130">
        <v>56.28</v>
      </c>
    </row>
    <row r="10456" spans="2:5" ht="50.1" customHeight="1">
      <c r="B10456" s="116">
        <v>26023</v>
      </c>
      <c r="C10456" s="116" t="s">
        <v>21980</v>
      </c>
      <c r="D10456" s="116" t="s">
        <v>16119</v>
      </c>
      <c r="E10456" s="130">
        <v>61.45</v>
      </c>
    </row>
    <row r="10457" spans="2:5" ht="50.1" customHeight="1">
      <c r="B10457" s="116">
        <v>2710</v>
      </c>
      <c r="C10457" s="116" t="s">
        <v>21981</v>
      </c>
      <c r="D10457" s="116" t="s">
        <v>16119</v>
      </c>
      <c r="E10457" s="130">
        <v>49.08</v>
      </c>
    </row>
    <row r="10458" spans="2:5" ht="50.1" customHeight="1">
      <c r="B10458" s="116">
        <v>14575</v>
      </c>
      <c r="C10458" s="116" t="s">
        <v>21982</v>
      </c>
      <c r="D10458" s="116" t="s">
        <v>16119</v>
      </c>
      <c r="E10458" s="130">
        <v>3773436.41</v>
      </c>
    </row>
    <row r="10459" spans="2:5" ht="50.1" customHeight="1">
      <c r="B10459" s="116">
        <v>20034</v>
      </c>
      <c r="C10459" s="116" t="s">
        <v>21983</v>
      </c>
      <c r="D10459" s="116" t="s">
        <v>16119</v>
      </c>
      <c r="E10459" s="130">
        <v>44.25</v>
      </c>
    </row>
    <row r="10460" spans="2:5" ht="50.1" customHeight="1">
      <c r="B10460" s="116">
        <v>20036</v>
      </c>
      <c r="C10460" s="116" t="s">
        <v>21984</v>
      </c>
      <c r="D10460" s="116" t="s">
        <v>16119</v>
      </c>
      <c r="E10460" s="130">
        <v>85.13</v>
      </c>
    </row>
    <row r="10461" spans="2:5" ht="50.1" customHeight="1">
      <c r="B10461" s="116">
        <v>20037</v>
      </c>
      <c r="C10461" s="116" t="s">
        <v>21985</v>
      </c>
      <c r="D10461" s="116" t="s">
        <v>16119</v>
      </c>
      <c r="E10461" s="130">
        <v>160.57</v>
      </c>
    </row>
    <row r="10462" spans="2:5" ht="50.1" customHeight="1">
      <c r="B10462" s="116">
        <v>20043</v>
      </c>
      <c r="C10462" s="116" t="s">
        <v>21986</v>
      </c>
      <c r="D10462" s="116" t="s">
        <v>16119</v>
      </c>
      <c r="E10462" s="130">
        <v>4.21</v>
      </c>
    </row>
    <row r="10463" spans="2:5" ht="50.1" customHeight="1">
      <c r="B10463" s="116">
        <v>20044</v>
      </c>
      <c r="C10463" s="116" t="s">
        <v>21987</v>
      </c>
      <c r="D10463" s="116" t="s">
        <v>16119</v>
      </c>
      <c r="E10463" s="130">
        <v>4.91</v>
      </c>
    </row>
    <row r="10464" spans="2:5" ht="50.1" customHeight="1">
      <c r="B10464" s="116">
        <v>20042</v>
      </c>
      <c r="C10464" s="116" t="s">
        <v>21988</v>
      </c>
      <c r="D10464" s="116" t="s">
        <v>16119</v>
      </c>
      <c r="E10464" s="130">
        <v>3.56</v>
      </c>
    </row>
    <row r="10465" spans="2:5" ht="50.1" customHeight="1">
      <c r="B10465" s="116">
        <v>20046</v>
      </c>
      <c r="C10465" s="116" t="s">
        <v>21989</v>
      </c>
      <c r="D10465" s="116" t="s">
        <v>16119</v>
      </c>
      <c r="E10465" s="130">
        <v>10.43</v>
      </c>
    </row>
    <row r="10466" spans="2:5" ht="50.1" customHeight="1">
      <c r="B10466" s="116">
        <v>20047</v>
      </c>
      <c r="C10466" s="116" t="s">
        <v>21990</v>
      </c>
      <c r="D10466" s="116" t="s">
        <v>16119</v>
      </c>
      <c r="E10466" s="130">
        <v>28.51</v>
      </c>
    </row>
    <row r="10467" spans="2:5" ht="50.1" customHeight="1">
      <c r="B10467" s="116">
        <v>20045</v>
      </c>
      <c r="C10467" s="116" t="s">
        <v>21991</v>
      </c>
      <c r="D10467" s="116" t="s">
        <v>16119</v>
      </c>
      <c r="E10467" s="130">
        <v>4.29</v>
      </c>
    </row>
    <row r="10468" spans="2:5" ht="50.1" customHeight="1">
      <c r="B10468" s="116">
        <v>20972</v>
      </c>
      <c r="C10468" s="116" t="s">
        <v>21992</v>
      </c>
      <c r="D10468" s="116" t="s">
        <v>16119</v>
      </c>
      <c r="E10468" s="130">
        <v>71.42</v>
      </c>
    </row>
    <row r="10469" spans="2:5" ht="50.1" customHeight="1">
      <c r="B10469" s="116">
        <v>20032</v>
      </c>
      <c r="C10469" s="116" t="s">
        <v>21993</v>
      </c>
      <c r="D10469" s="116" t="s">
        <v>16119</v>
      </c>
      <c r="E10469" s="130">
        <v>49.1</v>
      </c>
    </row>
    <row r="10470" spans="2:5" ht="50.1" customHeight="1">
      <c r="B10470" s="116">
        <v>11321</v>
      </c>
      <c r="C10470" s="116" t="s">
        <v>21994</v>
      </c>
      <c r="D10470" s="116" t="s">
        <v>16119</v>
      </c>
      <c r="E10470" s="130">
        <v>22.38</v>
      </c>
    </row>
    <row r="10471" spans="2:5" ht="50.1" customHeight="1">
      <c r="B10471" s="116">
        <v>11323</v>
      </c>
      <c r="C10471" s="116" t="s">
        <v>21995</v>
      </c>
      <c r="D10471" s="116" t="s">
        <v>16119</v>
      </c>
      <c r="E10471" s="130">
        <v>25.74</v>
      </c>
    </row>
    <row r="10472" spans="2:5" ht="50.1" customHeight="1">
      <c r="B10472" s="116">
        <v>20327</v>
      </c>
      <c r="C10472" s="116" t="s">
        <v>21996</v>
      </c>
      <c r="D10472" s="116" t="s">
        <v>16119</v>
      </c>
      <c r="E10472" s="130">
        <v>14.61</v>
      </c>
    </row>
    <row r="10473" spans="2:5" ht="50.1" customHeight="1">
      <c r="B10473" s="116">
        <v>25966</v>
      </c>
      <c r="C10473" s="116" t="s">
        <v>21997</v>
      </c>
      <c r="D10473" s="116" t="s">
        <v>6214</v>
      </c>
      <c r="E10473" s="130">
        <v>19.05</v>
      </c>
    </row>
    <row r="10474" spans="2:5" ht="50.1" customHeight="1">
      <c r="B10474" s="116">
        <v>13390</v>
      </c>
      <c r="C10474" s="116" t="s">
        <v>21998</v>
      </c>
      <c r="D10474" s="116" t="s">
        <v>16119</v>
      </c>
      <c r="E10474" s="130">
        <v>68.900000000000006</v>
      </c>
    </row>
    <row r="10475" spans="2:5" ht="50.1" customHeight="1">
      <c r="B10475" s="116">
        <v>6034</v>
      </c>
      <c r="C10475" s="116" t="s">
        <v>21999</v>
      </c>
      <c r="D10475" s="116" t="s">
        <v>16119</v>
      </c>
      <c r="E10475" s="130">
        <v>8.0500000000000007</v>
      </c>
    </row>
    <row r="10476" spans="2:5" ht="50.1" customHeight="1">
      <c r="B10476" s="116">
        <v>6036</v>
      </c>
      <c r="C10476" s="116" t="s">
        <v>22000</v>
      </c>
      <c r="D10476" s="116" t="s">
        <v>16119</v>
      </c>
      <c r="E10476" s="130">
        <v>10.97</v>
      </c>
    </row>
    <row r="10477" spans="2:5" ht="50.1" customHeight="1">
      <c r="B10477" s="116">
        <v>6031</v>
      </c>
      <c r="C10477" s="116" t="s">
        <v>22001</v>
      </c>
      <c r="D10477" s="116" t="s">
        <v>16119</v>
      </c>
      <c r="E10477" s="130">
        <v>12.89</v>
      </c>
    </row>
    <row r="10478" spans="2:5" ht="50.1" customHeight="1">
      <c r="B10478" s="116">
        <v>6029</v>
      </c>
      <c r="C10478" s="116" t="s">
        <v>22002</v>
      </c>
      <c r="D10478" s="116" t="s">
        <v>16119</v>
      </c>
      <c r="E10478" s="130">
        <v>13.02</v>
      </c>
    </row>
    <row r="10479" spans="2:5" ht="50.1" customHeight="1">
      <c r="B10479" s="116">
        <v>6033</v>
      </c>
      <c r="C10479" s="116" t="s">
        <v>22003</v>
      </c>
      <c r="D10479" s="116" t="s">
        <v>16119</v>
      </c>
      <c r="E10479" s="130">
        <v>17.170000000000002</v>
      </c>
    </row>
    <row r="10480" spans="2:5" ht="50.1" customHeight="1">
      <c r="B10480" s="116">
        <v>11672</v>
      </c>
      <c r="C10480" s="116" t="s">
        <v>22004</v>
      </c>
      <c r="D10480" s="116" t="s">
        <v>16119</v>
      </c>
      <c r="E10480" s="130">
        <v>37.35</v>
      </c>
    </row>
    <row r="10481" spans="2:5" ht="50.1" customHeight="1">
      <c r="B10481" s="116">
        <v>11669</v>
      </c>
      <c r="C10481" s="116" t="s">
        <v>22005</v>
      </c>
      <c r="D10481" s="116" t="s">
        <v>16119</v>
      </c>
      <c r="E10481" s="130">
        <v>35.57</v>
      </c>
    </row>
    <row r="10482" spans="2:5" ht="50.1" customHeight="1">
      <c r="B10482" s="116">
        <v>11670</v>
      </c>
      <c r="C10482" s="116" t="s">
        <v>22006</v>
      </c>
      <c r="D10482" s="116" t="s">
        <v>16119</v>
      </c>
      <c r="E10482" s="130">
        <v>13.62</v>
      </c>
    </row>
    <row r="10483" spans="2:5" ht="50.1" customHeight="1">
      <c r="B10483" s="116">
        <v>20055</v>
      </c>
      <c r="C10483" s="116" t="s">
        <v>22007</v>
      </c>
      <c r="D10483" s="116" t="s">
        <v>16119</v>
      </c>
      <c r="E10483" s="130">
        <v>26.63</v>
      </c>
    </row>
    <row r="10484" spans="2:5" ht="50.1" customHeight="1">
      <c r="B10484" s="116">
        <v>11671</v>
      </c>
      <c r="C10484" s="116" t="s">
        <v>22008</v>
      </c>
      <c r="D10484" s="116" t="s">
        <v>16119</v>
      </c>
      <c r="E10484" s="130">
        <v>57.16</v>
      </c>
    </row>
    <row r="10485" spans="2:5" ht="50.1" customHeight="1">
      <c r="B10485" s="116">
        <v>6032</v>
      </c>
      <c r="C10485" s="116" t="s">
        <v>22009</v>
      </c>
      <c r="D10485" s="116" t="s">
        <v>16119</v>
      </c>
      <c r="E10485" s="130">
        <v>16.32</v>
      </c>
    </row>
    <row r="10486" spans="2:5" ht="50.1" customHeight="1">
      <c r="B10486" s="116">
        <v>11673</v>
      </c>
      <c r="C10486" s="116" t="s">
        <v>22010</v>
      </c>
      <c r="D10486" s="116" t="s">
        <v>16119</v>
      </c>
      <c r="E10486" s="130">
        <v>12.85</v>
      </c>
    </row>
    <row r="10487" spans="2:5" ht="50.1" customHeight="1">
      <c r="B10487" s="116">
        <v>11674</v>
      </c>
      <c r="C10487" s="116" t="s">
        <v>22011</v>
      </c>
      <c r="D10487" s="116" t="s">
        <v>16119</v>
      </c>
      <c r="E10487" s="130">
        <v>16.55</v>
      </c>
    </row>
    <row r="10488" spans="2:5" ht="50.1" customHeight="1">
      <c r="B10488" s="116">
        <v>11675</v>
      </c>
      <c r="C10488" s="116" t="s">
        <v>22012</v>
      </c>
      <c r="D10488" s="116" t="s">
        <v>16119</v>
      </c>
      <c r="E10488" s="130">
        <v>26.28</v>
      </c>
    </row>
    <row r="10489" spans="2:5" ht="50.1" customHeight="1">
      <c r="B10489" s="116">
        <v>11676</v>
      </c>
      <c r="C10489" s="116" t="s">
        <v>22013</v>
      </c>
      <c r="D10489" s="116" t="s">
        <v>16119</v>
      </c>
      <c r="E10489" s="130">
        <v>35.15</v>
      </c>
    </row>
    <row r="10490" spans="2:5" ht="50.1" customHeight="1">
      <c r="B10490" s="116">
        <v>11677</v>
      </c>
      <c r="C10490" s="116" t="s">
        <v>22014</v>
      </c>
      <c r="D10490" s="116" t="s">
        <v>16119</v>
      </c>
      <c r="E10490" s="130">
        <v>36.299999999999997</v>
      </c>
    </row>
    <row r="10491" spans="2:5" ht="50.1" customHeight="1">
      <c r="B10491" s="116">
        <v>11678</v>
      </c>
      <c r="C10491" s="116" t="s">
        <v>22015</v>
      </c>
      <c r="D10491" s="116" t="s">
        <v>16119</v>
      </c>
      <c r="E10491" s="130">
        <v>66.489999999999995</v>
      </c>
    </row>
    <row r="10492" spans="2:5" ht="50.1" customHeight="1">
      <c r="B10492" s="116">
        <v>6038</v>
      </c>
      <c r="C10492" s="116" t="s">
        <v>22016</v>
      </c>
      <c r="D10492" s="116" t="s">
        <v>16119</v>
      </c>
      <c r="E10492" s="130">
        <v>4.21</v>
      </c>
    </row>
    <row r="10493" spans="2:5" ht="50.1" customHeight="1">
      <c r="B10493" s="116">
        <v>11718</v>
      </c>
      <c r="C10493" s="116" t="s">
        <v>22017</v>
      </c>
      <c r="D10493" s="116" t="s">
        <v>16119</v>
      </c>
      <c r="E10493" s="130">
        <v>12.03</v>
      </c>
    </row>
    <row r="10494" spans="2:5" ht="50.1" customHeight="1">
      <c r="B10494" s="116">
        <v>6037</v>
      </c>
      <c r="C10494" s="116" t="s">
        <v>22018</v>
      </c>
      <c r="D10494" s="116" t="s">
        <v>16119</v>
      </c>
      <c r="E10494" s="130">
        <v>8.77</v>
      </c>
    </row>
    <row r="10495" spans="2:5" ht="50.1" customHeight="1">
      <c r="B10495" s="116">
        <v>11719</v>
      </c>
      <c r="C10495" s="116" t="s">
        <v>22019</v>
      </c>
      <c r="D10495" s="116" t="s">
        <v>16119</v>
      </c>
      <c r="E10495" s="130">
        <v>9.75</v>
      </c>
    </row>
    <row r="10496" spans="2:5" ht="50.1" customHeight="1">
      <c r="B10496" s="116">
        <v>6019</v>
      </c>
      <c r="C10496" s="116" t="s">
        <v>22020</v>
      </c>
      <c r="D10496" s="116" t="s">
        <v>16119</v>
      </c>
      <c r="E10496" s="131">
        <v>37.04</v>
      </c>
    </row>
    <row r="10497" spans="2:5" ht="50.1" customHeight="1">
      <c r="B10497" s="116">
        <v>6010</v>
      </c>
      <c r="C10497" s="116" t="s">
        <v>22021</v>
      </c>
      <c r="D10497" s="116" t="s">
        <v>16119</v>
      </c>
      <c r="E10497" s="130">
        <v>63.73</v>
      </c>
    </row>
    <row r="10498" spans="2:5" ht="50.1" customHeight="1">
      <c r="B10498" s="116">
        <v>6017</v>
      </c>
      <c r="C10498" s="116" t="s">
        <v>22022</v>
      </c>
      <c r="D10498" s="116" t="s">
        <v>16119</v>
      </c>
      <c r="E10498" s="131">
        <v>50.48</v>
      </c>
    </row>
    <row r="10499" spans="2:5" ht="50.1" customHeight="1">
      <c r="B10499" s="116">
        <v>6020</v>
      </c>
      <c r="C10499" s="116" t="s">
        <v>22023</v>
      </c>
      <c r="D10499" s="116" t="s">
        <v>16119</v>
      </c>
      <c r="E10499" s="130">
        <v>22.24</v>
      </c>
    </row>
    <row r="10500" spans="2:5" ht="50.1" customHeight="1">
      <c r="B10500" s="116">
        <v>6028</v>
      </c>
      <c r="C10500" s="116" t="s">
        <v>22024</v>
      </c>
      <c r="D10500" s="116" t="s">
        <v>16119</v>
      </c>
      <c r="E10500" s="130">
        <v>88.77</v>
      </c>
    </row>
    <row r="10501" spans="2:5" ht="50.1" customHeight="1">
      <c r="B10501" s="116">
        <v>6011</v>
      </c>
      <c r="C10501" s="116" t="s">
        <v>22025</v>
      </c>
      <c r="D10501" s="116" t="s">
        <v>16119</v>
      </c>
      <c r="E10501" s="130">
        <v>184.11</v>
      </c>
    </row>
    <row r="10502" spans="2:5" ht="50.1" customHeight="1">
      <c r="B10502" s="116">
        <v>6012</v>
      </c>
      <c r="C10502" s="116" t="s">
        <v>22026</v>
      </c>
      <c r="D10502" s="116" t="s">
        <v>16119</v>
      </c>
      <c r="E10502" s="130">
        <v>222.89</v>
      </c>
    </row>
    <row r="10503" spans="2:5" ht="50.1" customHeight="1">
      <c r="B10503" s="116">
        <v>6016</v>
      </c>
      <c r="C10503" s="116" t="s">
        <v>22027</v>
      </c>
      <c r="D10503" s="116" t="s">
        <v>16119</v>
      </c>
      <c r="E10503" s="130">
        <v>23.46</v>
      </c>
    </row>
    <row r="10504" spans="2:5" ht="50.1" customHeight="1">
      <c r="B10504" s="116">
        <v>6027</v>
      </c>
      <c r="C10504" s="116" t="s">
        <v>22028</v>
      </c>
      <c r="D10504" s="116" t="s">
        <v>16119</v>
      </c>
      <c r="E10504" s="130">
        <v>464.43</v>
      </c>
    </row>
    <row r="10505" spans="2:5" ht="50.1" customHeight="1">
      <c r="B10505" s="116">
        <v>6013</v>
      </c>
      <c r="C10505" s="116" t="s">
        <v>22029</v>
      </c>
      <c r="D10505" s="116" t="s">
        <v>16119</v>
      </c>
      <c r="E10505" s="130">
        <v>70.08</v>
      </c>
    </row>
    <row r="10506" spans="2:5" ht="50.1" customHeight="1">
      <c r="B10506" s="116">
        <v>6015</v>
      </c>
      <c r="C10506" s="116" t="s">
        <v>22030</v>
      </c>
      <c r="D10506" s="116" t="s">
        <v>16119</v>
      </c>
      <c r="E10506" s="130">
        <v>101.91</v>
      </c>
    </row>
    <row r="10507" spans="2:5" ht="50.1" customHeight="1">
      <c r="B10507" s="116">
        <v>6014</v>
      </c>
      <c r="C10507" s="116" t="s">
        <v>22031</v>
      </c>
      <c r="D10507" s="116" t="s">
        <v>16119</v>
      </c>
      <c r="E10507" s="130">
        <v>97.43</v>
      </c>
    </row>
    <row r="10508" spans="2:5" ht="50.1" customHeight="1">
      <c r="B10508" s="116">
        <v>6006</v>
      </c>
      <c r="C10508" s="116" t="s">
        <v>22032</v>
      </c>
      <c r="D10508" s="116" t="s">
        <v>16119</v>
      </c>
      <c r="E10508" s="130">
        <v>50.75</v>
      </c>
    </row>
    <row r="10509" spans="2:5" ht="50.1" customHeight="1">
      <c r="B10509" s="116">
        <v>6005</v>
      </c>
      <c r="C10509" s="116" t="s">
        <v>22033</v>
      </c>
      <c r="D10509" s="116" t="s">
        <v>16119</v>
      </c>
      <c r="E10509" s="130">
        <v>57.25</v>
      </c>
    </row>
    <row r="10510" spans="2:5" ht="50.1" customHeight="1">
      <c r="B10510" s="116">
        <v>11756</v>
      </c>
      <c r="C10510" s="116" t="s">
        <v>22034</v>
      </c>
      <c r="D10510" s="116" t="s">
        <v>16119</v>
      </c>
      <c r="E10510" s="130">
        <v>27.34</v>
      </c>
    </row>
    <row r="10511" spans="2:5" ht="50.1" customHeight="1">
      <c r="B10511" s="116">
        <v>10904</v>
      </c>
      <c r="C10511" s="116" t="s">
        <v>22035</v>
      </c>
      <c r="D10511" s="116" t="s">
        <v>16119</v>
      </c>
      <c r="E10511" s="130">
        <v>100</v>
      </c>
    </row>
    <row r="10512" spans="2:5" ht="50.1" customHeight="1">
      <c r="B10512" s="116">
        <v>11752</v>
      </c>
      <c r="C10512" s="116" t="s">
        <v>22036</v>
      </c>
      <c r="D10512" s="116" t="s">
        <v>16119</v>
      </c>
      <c r="E10512" s="130">
        <v>15.76</v>
      </c>
    </row>
    <row r="10513" spans="2:5" ht="50.1" customHeight="1">
      <c r="B10513" s="116">
        <v>11753</v>
      </c>
      <c r="C10513" s="116" t="s">
        <v>22037</v>
      </c>
      <c r="D10513" s="116" t="s">
        <v>16119</v>
      </c>
      <c r="E10513" s="130">
        <v>18.82</v>
      </c>
    </row>
    <row r="10514" spans="2:5" ht="50.1" customHeight="1">
      <c r="B10514" s="116">
        <v>6021</v>
      </c>
      <c r="C10514" s="116" t="s">
        <v>22038</v>
      </c>
      <c r="D10514" s="116" t="s">
        <v>16119</v>
      </c>
      <c r="E10514" s="130">
        <v>52.23</v>
      </c>
    </row>
    <row r="10515" spans="2:5" ht="50.1" customHeight="1">
      <c r="B10515" s="116">
        <v>6024</v>
      </c>
      <c r="C10515" s="116" t="s">
        <v>22039</v>
      </c>
      <c r="D10515" s="116" t="s">
        <v>16119</v>
      </c>
      <c r="E10515" s="130">
        <v>53.99</v>
      </c>
    </row>
    <row r="10516" spans="2:5" ht="50.1" customHeight="1">
      <c r="B10516" s="116">
        <v>38379</v>
      </c>
      <c r="C10516" s="116" t="s">
        <v>22040</v>
      </c>
      <c r="D10516" s="116" t="s">
        <v>16120</v>
      </c>
      <c r="E10516" s="130">
        <v>32.51</v>
      </c>
    </row>
    <row r="10517" spans="2:5" ht="50.1" customHeight="1">
      <c r="B10517" s="116">
        <v>13897</v>
      </c>
      <c r="C10517" s="116" t="s">
        <v>22041</v>
      </c>
      <c r="D10517" s="116" t="s">
        <v>16119</v>
      </c>
      <c r="E10517" s="130">
        <v>5116.99</v>
      </c>
    </row>
    <row r="10518" spans="2:5" ht="50.1" customHeight="1">
      <c r="B10518" s="116">
        <v>10640</v>
      </c>
      <c r="C10518" s="116" t="s">
        <v>22042</v>
      </c>
      <c r="D10518" s="116" t="s">
        <v>16119</v>
      </c>
      <c r="E10518" s="130">
        <v>11082.33</v>
      </c>
    </row>
    <row r="10519" spans="2:5" ht="50.1" customHeight="1">
      <c r="B10519" s="116">
        <v>11086</v>
      </c>
      <c r="C10519" s="116" t="s">
        <v>22043</v>
      </c>
      <c r="D10519" s="116" t="s">
        <v>16123</v>
      </c>
      <c r="E10519" s="130">
        <v>62.95</v>
      </c>
    </row>
    <row r="10520" spans="2:5" ht="50.1" customHeight="1">
      <c r="B10520" s="116">
        <v>34356</v>
      </c>
      <c r="C10520" s="116" t="s">
        <v>22044</v>
      </c>
      <c r="D10520" s="116" t="s">
        <v>16121</v>
      </c>
      <c r="E10520" s="130">
        <v>2.29</v>
      </c>
    </row>
    <row r="10521" spans="2:5" ht="50.1" customHeight="1">
      <c r="B10521" s="116">
        <v>34357</v>
      </c>
      <c r="C10521" s="116" t="s">
        <v>22045</v>
      </c>
      <c r="D10521" s="116" t="s">
        <v>16121</v>
      </c>
      <c r="E10521" s="130">
        <v>2.54</v>
      </c>
    </row>
    <row r="10522" spans="2:5" ht="50.1" customHeight="1">
      <c r="B10522" s="116">
        <v>37329</v>
      </c>
      <c r="C10522" s="116" t="s">
        <v>22046</v>
      </c>
      <c r="D10522" s="116" t="s">
        <v>16121</v>
      </c>
      <c r="E10522" s="130">
        <v>35.44</v>
      </c>
    </row>
    <row r="10523" spans="2:5" ht="50.1" customHeight="1">
      <c r="B10523" s="116">
        <v>37398</v>
      </c>
      <c r="C10523" s="116" t="s">
        <v>22047</v>
      </c>
      <c r="D10523" s="116" t="s">
        <v>16121</v>
      </c>
      <c r="E10523" s="130">
        <v>45.36</v>
      </c>
    </row>
    <row r="10524" spans="2:5" ht="50.1" customHeight="1">
      <c r="B10524" s="116">
        <v>2510</v>
      </c>
      <c r="C10524" s="116" t="s">
        <v>22048</v>
      </c>
      <c r="D10524" s="116" t="s">
        <v>16119</v>
      </c>
      <c r="E10524" s="130">
        <v>17.25</v>
      </c>
    </row>
    <row r="10525" spans="2:5" ht="50.1" customHeight="1">
      <c r="B10525" s="116">
        <v>12359</v>
      </c>
      <c r="C10525" s="116" t="s">
        <v>22049</v>
      </c>
      <c r="D10525" s="116" t="s">
        <v>16119</v>
      </c>
      <c r="E10525" s="130">
        <v>190.18</v>
      </c>
    </row>
    <row r="10526" spans="2:5" ht="50.1" customHeight="1">
      <c r="B10526" s="116">
        <v>5320</v>
      </c>
      <c r="C10526" s="116" t="s">
        <v>22050</v>
      </c>
      <c r="D10526" s="116" t="s">
        <v>6214</v>
      </c>
      <c r="E10526" s="130">
        <v>38.1</v>
      </c>
    </row>
    <row r="10527" spans="2:5" ht="50.1" customHeight="1">
      <c r="B10527" s="116">
        <v>7353</v>
      </c>
      <c r="C10527" s="116" t="s">
        <v>22051</v>
      </c>
      <c r="D10527" s="116" t="s">
        <v>6214</v>
      </c>
      <c r="E10527" s="130">
        <v>19.010000000000002</v>
      </c>
    </row>
    <row r="10528" spans="2:5" ht="50.1" customHeight="1">
      <c r="B10528" s="116">
        <v>36144</v>
      </c>
      <c r="C10528" s="116" t="s">
        <v>22052</v>
      </c>
      <c r="D10528" s="116" t="s">
        <v>16119</v>
      </c>
      <c r="E10528" s="130">
        <v>1.26</v>
      </c>
    </row>
    <row r="10529" spans="2:5" ht="50.1" customHeight="1">
      <c r="B10529" s="116">
        <v>10518</v>
      </c>
      <c r="C10529" s="116" t="s">
        <v>22053</v>
      </c>
      <c r="D10529" s="116" t="s">
        <v>16119</v>
      </c>
      <c r="E10529" s="130">
        <v>57.99</v>
      </c>
    </row>
    <row r="10530" spans="2:5" ht="50.1" customHeight="1">
      <c r="B10530" s="116">
        <v>36530</v>
      </c>
      <c r="C10530" s="116" t="s">
        <v>22054</v>
      </c>
      <c r="D10530" s="116" t="s">
        <v>16119</v>
      </c>
      <c r="E10530" s="130">
        <v>216197.55</v>
      </c>
    </row>
    <row r="10531" spans="2:5" ht="50.1" customHeight="1">
      <c r="B10531" s="116">
        <v>6046</v>
      </c>
      <c r="C10531" s="116" t="s">
        <v>22055</v>
      </c>
      <c r="D10531" s="116" t="s">
        <v>16119</v>
      </c>
      <c r="E10531" s="130">
        <v>234500</v>
      </c>
    </row>
    <row r="10532" spans="2:5" ht="50.1" customHeight="1">
      <c r="B10532" s="116">
        <v>36531</v>
      </c>
      <c r="C10532" s="116" t="s">
        <v>22056</v>
      </c>
      <c r="D10532" s="116" t="s">
        <v>16119</v>
      </c>
      <c r="E10532" s="130">
        <v>243079.25</v>
      </c>
    </row>
    <row r="10533" spans="2:5" ht="50.1" customHeight="1">
      <c r="B10533" s="116">
        <v>34684</v>
      </c>
      <c r="C10533" s="116" t="s">
        <v>22057</v>
      </c>
      <c r="D10533" s="116" t="s">
        <v>16117</v>
      </c>
      <c r="E10533" s="130">
        <v>120.62</v>
      </c>
    </row>
    <row r="10534" spans="2:5" ht="50.1" customHeight="1">
      <c r="B10534" s="116">
        <v>34683</v>
      </c>
      <c r="C10534" s="116" t="s">
        <v>22058</v>
      </c>
      <c r="D10534" s="116" t="s">
        <v>16117</v>
      </c>
      <c r="E10534" s="130">
        <v>75.39</v>
      </c>
    </row>
    <row r="10535" spans="2:5" ht="50.1" customHeight="1">
      <c r="B10535" s="116">
        <v>533</v>
      </c>
      <c r="C10535" s="116" t="s">
        <v>22059</v>
      </c>
      <c r="D10535" s="116" t="s">
        <v>16117</v>
      </c>
      <c r="E10535" s="130">
        <v>13.87</v>
      </c>
    </row>
    <row r="10536" spans="2:5" ht="50.1" customHeight="1">
      <c r="B10536" s="116">
        <v>10515</v>
      </c>
      <c r="C10536" s="116" t="s">
        <v>22060</v>
      </c>
      <c r="D10536" s="116" t="s">
        <v>16117</v>
      </c>
      <c r="E10536" s="130">
        <v>35.76</v>
      </c>
    </row>
    <row r="10537" spans="2:5" ht="50.1" customHeight="1">
      <c r="B10537" s="116">
        <v>536</v>
      </c>
      <c r="C10537" s="116" t="s">
        <v>22061</v>
      </c>
      <c r="D10537" s="116" t="s">
        <v>16117</v>
      </c>
      <c r="E10537" s="130">
        <v>23.5</v>
      </c>
    </row>
    <row r="10538" spans="2:5" ht="50.1" customHeight="1">
      <c r="B10538" s="116">
        <v>153</v>
      </c>
      <c r="C10538" s="116" t="s">
        <v>22062</v>
      </c>
      <c r="D10538" s="116" t="s">
        <v>6214</v>
      </c>
      <c r="E10538" s="130">
        <v>77.97</v>
      </c>
    </row>
    <row r="10539" spans="2:5" ht="50.1" customHeight="1">
      <c r="B10539" s="116">
        <v>34682</v>
      </c>
      <c r="C10539" s="116" t="s">
        <v>22063</v>
      </c>
      <c r="D10539" s="116" t="s">
        <v>16117</v>
      </c>
      <c r="E10539" s="130">
        <v>57.65</v>
      </c>
    </row>
    <row r="10540" spans="2:5" ht="50.1" customHeight="1">
      <c r="B10540" s="116">
        <v>20205</v>
      </c>
      <c r="C10540" s="116" t="s">
        <v>22064</v>
      </c>
      <c r="D10540" s="116" t="s">
        <v>16120</v>
      </c>
      <c r="E10540" s="130">
        <v>2.68</v>
      </c>
    </row>
    <row r="10541" spans="2:5" ht="50.1" customHeight="1">
      <c r="B10541" s="116">
        <v>4412</v>
      </c>
      <c r="C10541" s="116" t="s">
        <v>22065</v>
      </c>
      <c r="D10541" s="116" t="s">
        <v>16120</v>
      </c>
      <c r="E10541" s="130">
        <v>1.69</v>
      </c>
    </row>
    <row r="10542" spans="2:5" ht="50.1" customHeight="1">
      <c r="B10542" s="116">
        <v>4408</v>
      </c>
      <c r="C10542" s="116" t="s">
        <v>22066</v>
      </c>
      <c r="D10542" s="116" t="s">
        <v>16120</v>
      </c>
      <c r="E10542" s="130">
        <v>2.29</v>
      </c>
    </row>
    <row r="10543" spans="2:5" ht="50.1" customHeight="1">
      <c r="B10543" s="116">
        <v>4505</v>
      </c>
      <c r="C10543" s="116" t="s">
        <v>22067</v>
      </c>
      <c r="D10543" s="116" t="s">
        <v>16120</v>
      </c>
      <c r="E10543" s="130">
        <v>1.39</v>
      </c>
    </row>
    <row r="10544" spans="2:5" ht="50.1" customHeight="1">
      <c r="B10544" s="116">
        <v>10559</v>
      </c>
      <c r="C10544" s="116" t="s">
        <v>22068</v>
      </c>
      <c r="D10544" s="116" t="s">
        <v>16119</v>
      </c>
      <c r="E10544" s="130">
        <v>2148.75</v>
      </c>
    </row>
    <row r="10545" spans="2:5" ht="50.1" customHeight="1">
      <c r="B10545" s="116">
        <v>10664</v>
      </c>
      <c r="C10545" s="116" t="s">
        <v>22069</v>
      </c>
      <c r="D10545" s="116" t="s">
        <v>16119</v>
      </c>
      <c r="E10545" s="130">
        <v>5839.84</v>
      </c>
    </row>
    <row r="10546" spans="2:5" ht="50.1" customHeight="1">
      <c r="B10546" s="116">
        <v>36250</v>
      </c>
      <c r="C10546" s="116" t="s">
        <v>22070</v>
      </c>
      <c r="D10546" s="116" t="s">
        <v>16120</v>
      </c>
      <c r="E10546" s="130">
        <v>2.56</v>
      </c>
    </row>
    <row r="10547" spans="2:5" ht="50.1" customHeight="1">
      <c r="B10547" s="116">
        <v>10857</v>
      </c>
      <c r="C10547" s="116" t="s">
        <v>22071</v>
      </c>
      <c r="D10547" s="116" t="s">
        <v>16120</v>
      </c>
      <c r="E10547" s="130">
        <v>4.67</v>
      </c>
    </row>
    <row r="10548" spans="2:5" ht="50.1" customHeight="1">
      <c r="B10548" s="116">
        <v>4803</v>
      </c>
      <c r="C10548" s="116" t="s">
        <v>22072</v>
      </c>
      <c r="D10548" s="116" t="s">
        <v>16120</v>
      </c>
      <c r="E10548" s="130">
        <v>16.75</v>
      </c>
    </row>
    <row r="10549" spans="2:5" ht="50.1" customHeight="1">
      <c r="B10549" s="116">
        <v>6186</v>
      </c>
      <c r="C10549" s="116" t="s">
        <v>22073</v>
      </c>
      <c r="D10549" s="116" t="s">
        <v>16120</v>
      </c>
      <c r="E10549" s="130">
        <v>9.15</v>
      </c>
    </row>
    <row r="10550" spans="2:5" ht="50.1" customHeight="1">
      <c r="B10550" s="116">
        <v>4829</v>
      </c>
      <c r="C10550" s="116" t="s">
        <v>22074</v>
      </c>
      <c r="D10550" s="116" t="s">
        <v>16120</v>
      </c>
      <c r="E10550" s="130">
        <v>31.55</v>
      </c>
    </row>
    <row r="10551" spans="2:5" ht="50.1" customHeight="1">
      <c r="B10551" s="116">
        <v>39829</v>
      </c>
      <c r="C10551" s="116" t="s">
        <v>22075</v>
      </c>
      <c r="D10551" s="116" t="s">
        <v>16120</v>
      </c>
      <c r="E10551" s="130">
        <v>23.45</v>
      </c>
    </row>
    <row r="10552" spans="2:5" ht="50.1" customHeight="1">
      <c r="B10552" s="116">
        <v>20231</v>
      </c>
      <c r="C10552" s="116" t="s">
        <v>22076</v>
      </c>
      <c r="D10552" s="116" t="s">
        <v>16120</v>
      </c>
      <c r="E10552" s="130">
        <v>43.01</v>
      </c>
    </row>
    <row r="10553" spans="2:5" ht="50.1" customHeight="1">
      <c r="B10553" s="116">
        <v>4804</v>
      </c>
      <c r="C10553" s="116" t="s">
        <v>22077</v>
      </c>
      <c r="D10553" s="116" t="s">
        <v>16120</v>
      </c>
      <c r="E10553" s="130">
        <v>12.86</v>
      </c>
    </row>
    <row r="10554" spans="2:5" ht="50.1" customHeight="1">
      <c r="B10554" s="116">
        <v>34680</v>
      </c>
      <c r="C10554" s="116" t="s">
        <v>22078</v>
      </c>
      <c r="D10554" s="116" t="s">
        <v>16120</v>
      </c>
      <c r="E10554" s="130">
        <v>17.73</v>
      </c>
    </row>
    <row r="10555" spans="2:5" ht="50.1" customHeight="1">
      <c r="B10555" s="116">
        <v>11573</v>
      </c>
      <c r="C10555" s="116" t="s">
        <v>22079</v>
      </c>
      <c r="D10555" s="116" t="s">
        <v>16119</v>
      </c>
      <c r="E10555" s="130">
        <v>5.76</v>
      </c>
    </row>
    <row r="10556" spans="2:5" ht="50.1" customHeight="1">
      <c r="B10556" s="116">
        <v>38401</v>
      </c>
      <c r="C10556" s="116" t="s">
        <v>22080</v>
      </c>
      <c r="D10556" s="116" t="s">
        <v>16119</v>
      </c>
      <c r="E10556" s="130">
        <v>8.93</v>
      </c>
    </row>
    <row r="10557" spans="2:5" ht="50.1" customHeight="1">
      <c r="B10557" s="116">
        <v>38179</v>
      </c>
      <c r="C10557" s="116" t="s">
        <v>22081</v>
      </c>
      <c r="D10557" s="116" t="s">
        <v>16119</v>
      </c>
      <c r="E10557" s="130">
        <v>25.26</v>
      </c>
    </row>
    <row r="10558" spans="2:5" ht="50.1" customHeight="1">
      <c r="B10558" s="116">
        <v>11575</v>
      </c>
      <c r="C10558" s="116" t="s">
        <v>22082</v>
      </c>
      <c r="D10558" s="116" t="s">
        <v>16119</v>
      </c>
      <c r="E10558" s="130">
        <v>27.26</v>
      </c>
    </row>
    <row r="10559" spans="2:5" ht="50.1" customHeight="1">
      <c r="B10559" s="116">
        <v>20256</v>
      </c>
      <c r="C10559" s="116" t="s">
        <v>22083</v>
      </c>
      <c r="D10559" s="116" t="s">
        <v>16119</v>
      </c>
      <c r="E10559" s="130">
        <v>0.26</v>
      </c>
    </row>
    <row r="10560" spans="2:5" ht="50.1" customHeight="1">
      <c r="B10560" s="116">
        <v>14511</v>
      </c>
      <c r="C10560" s="116" t="s">
        <v>22084</v>
      </c>
      <c r="D10560" s="116" t="s">
        <v>16119</v>
      </c>
      <c r="E10560" s="130">
        <v>493605.12</v>
      </c>
    </row>
    <row r="10561" spans="2:5" ht="50.1" customHeight="1">
      <c r="B10561" s="116">
        <v>10642</v>
      </c>
      <c r="C10561" s="116" t="s">
        <v>22085</v>
      </c>
      <c r="D10561" s="116" t="s">
        <v>16119</v>
      </c>
      <c r="E10561" s="130">
        <v>465000</v>
      </c>
    </row>
    <row r="10562" spans="2:5" ht="50.1" customHeight="1">
      <c r="B10562" s="116">
        <v>14489</v>
      </c>
      <c r="C10562" s="116" t="s">
        <v>22086</v>
      </c>
      <c r="D10562" s="116" t="s">
        <v>16119</v>
      </c>
      <c r="E10562" s="130">
        <v>412446.35</v>
      </c>
    </row>
    <row r="10563" spans="2:5" ht="50.1" customHeight="1">
      <c r="B10563" s="116">
        <v>14513</v>
      </c>
      <c r="C10563" s="116" t="s">
        <v>22087</v>
      </c>
      <c r="D10563" s="116" t="s">
        <v>16119</v>
      </c>
      <c r="E10563" s="130">
        <v>309344.55</v>
      </c>
    </row>
    <row r="10564" spans="2:5" ht="50.1" customHeight="1">
      <c r="B10564" s="116">
        <v>13600</v>
      </c>
      <c r="C10564" s="116" t="s">
        <v>22088</v>
      </c>
      <c r="D10564" s="116" t="s">
        <v>16119</v>
      </c>
      <c r="E10564" s="130">
        <v>399141.58</v>
      </c>
    </row>
    <row r="10565" spans="2:5" ht="50.1" customHeight="1">
      <c r="B10565" s="116">
        <v>10646</v>
      </c>
      <c r="C10565" s="116" t="s">
        <v>22089</v>
      </c>
      <c r="D10565" s="116" t="s">
        <v>16119</v>
      </c>
      <c r="E10565" s="130">
        <v>297533.45</v>
      </c>
    </row>
    <row r="10566" spans="2:5" ht="50.1" customHeight="1">
      <c r="B10566" s="116">
        <v>6070</v>
      </c>
      <c r="C10566" s="116" t="s">
        <v>22090</v>
      </c>
      <c r="D10566" s="116" t="s">
        <v>16119</v>
      </c>
      <c r="E10566" s="130">
        <v>406542.85</v>
      </c>
    </row>
    <row r="10567" spans="2:5" ht="50.1" customHeight="1">
      <c r="B10567" s="116">
        <v>6069</v>
      </c>
      <c r="C10567" s="116" t="s">
        <v>22091</v>
      </c>
      <c r="D10567" s="116" t="s">
        <v>16119</v>
      </c>
      <c r="E10567" s="130">
        <v>89811.44</v>
      </c>
    </row>
    <row r="10568" spans="2:5" ht="50.1" customHeight="1">
      <c r="B10568" s="116">
        <v>14626</v>
      </c>
      <c r="C10568" s="116" t="s">
        <v>22092</v>
      </c>
      <c r="D10568" s="116" t="s">
        <v>16119</v>
      </c>
      <c r="E10568" s="130">
        <v>445071.44</v>
      </c>
    </row>
    <row r="10569" spans="2:5" ht="50.1" customHeight="1">
      <c r="B10569" s="116">
        <v>6067</v>
      </c>
      <c r="C10569" s="116" t="s">
        <v>22093</v>
      </c>
      <c r="D10569" s="116" t="s">
        <v>16119</v>
      </c>
      <c r="E10569" s="130">
        <v>365357.14</v>
      </c>
    </row>
    <row r="10570" spans="2:5" ht="50.1" customHeight="1">
      <c r="B10570" s="116">
        <v>38393</v>
      </c>
      <c r="C10570" s="116" t="s">
        <v>22094</v>
      </c>
      <c r="D10570" s="116" t="s">
        <v>16119</v>
      </c>
      <c r="E10570" s="130">
        <v>11.9</v>
      </c>
    </row>
    <row r="10571" spans="2:5" ht="50.1" customHeight="1">
      <c r="B10571" s="116">
        <v>38390</v>
      </c>
      <c r="C10571" s="116" t="s">
        <v>22095</v>
      </c>
      <c r="D10571" s="116" t="s">
        <v>16119</v>
      </c>
      <c r="E10571" s="130">
        <v>26.39</v>
      </c>
    </row>
    <row r="10572" spans="2:5" ht="50.1" customHeight="1">
      <c r="B10572" s="116">
        <v>36532</v>
      </c>
      <c r="C10572" s="116" t="s">
        <v>22096</v>
      </c>
      <c r="D10572" s="116" t="s">
        <v>16119</v>
      </c>
      <c r="E10572" s="130">
        <v>13901.25</v>
      </c>
    </row>
    <row r="10573" spans="2:5" ht="50.1" customHeight="1">
      <c r="B10573" s="116">
        <v>11578</v>
      </c>
      <c r="C10573" s="116" t="s">
        <v>22097</v>
      </c>
      <c r="D10573" s="116" t="s">
        <v>16119</v>
      </c>
      <c r="E10573" s="130">
        <v>8.75</v>
      </c>
    </row>
    <row r="10574" spans="2:5" ht="50.1" customHeight="1">
      <c r="B10574" s="116">
        <v>11577</v>
      </c>
      <c r="C10574" s="116" t="s">
        <v>22098</v>
      </c>
      <c r="D10574" s="116" t="s">
        <v>16119</v>
      </c>
      <c r="E10574" s="130">
        <v>8.35</v>
      </c>
    </row>
    <row r="10575" spans="2:5" ht="50.1" customHeight="1">
      <c r="B10575" s="116">
        <v>42432</v>
      </c>
      <c r="C10575" s="116" t="s">
        <v>22099</v>
      </c>
      <c r="D10575" s="116" t="s">
        <v>16119</v>
      </c>
      <c r="E10575" s="130">
        <v>1377.27</v>
      </c>
    </row>
    <row r="10576" spans="2:5" ht="50.1" customHeight="1">
      <c r="B10576" s="116">
        <v>42437</v>
      </c>
      <c r="C10576" s="116" t="s">
        <v>22100</v>
      </c>
      <c r="D10576" s="116" t="s">
        <v>16119</v>
      </c>
      <c r="E10576" s="130">
        <v>1047.0899999999999</v>
      </c>
    </row>
    <row r="10577" spans="2:5" ht="50.1" customHeight="1">
      <c r="B10577" s="116">
        <v>1116</v>
      </c>
      <c r="C10577" s="116" t="s">
        <v>22101</v>
      </c>
      <c r="D10577" s="116" t="s">
        <v>16120</v>
      </c>
      <c r="E10577" s="130">
        <v>14.91</v>
      </c>
    </row>
    <row r="10578" spans="2:5" ht="50.1" customHeight="1">
      <c r="B10578" s="116">
        <v>1115</v>
      </c>
      <c r="C10578" s="116" t="s">
        <v>22102</v>
      </c>
      <c r="D10578" s="116" t="s">
        <v>16120</v>
      </c>
      <c r="E10578" s="130">
        <v>18.12</v>
      </c>
    </row>
    <row r="10579" spans="2:5" ht="50.1" customHeight="1">
      <c r="B10579" s="116">
        <v>1113</v>
      </c>
      <c r="C10579" s="116" t="s">
        <v>22103</v>
      </c>
      <c r="D10579" s="116" t="s">
        <v>16120</v>
      </c>
      <c r="E10579" s="130">
        <v>19.88</v>
      </c>
    </row>
    <row r="10580" spans="2:5" ht="50.1" customHeight="1">
      <c r="B10580" s="116">
        <v>1114</v>
      </c>
      <c r="C10580" s="116" t="s">
        <v>22104</v>
      </c>
      <c r="D10580" s="116" t="s">
        <v>16120</v>
      </c>
      <c r="E10580" s="130">
        <v>29.82</v>
      </c>
    </row>
    <row r="10581" spans="2:5" ht="50.1" customHeight="1">
      <c r="B10581" s="116">
        <v>40872</v>
      </c>
      <c r="C10581" s="116" t="s">
        <v>22105</v>
      </c>
      <c r="D10581" s="116" t="s">
        <v>16120</v>
      </c>
      <c r="E10581" s="130">
        <v>16.989999999999998</v>
      </c>
    </row>
    <row r="10582" spans="2:5" ht="50.1" customHeight="1">
      <c r="B10582" s="116">
        <v>20214</v>
      </c>
      <c r="C10582" s="116" t="s">
        <v>22106</v>
      </c>
      <c r="D10582" s="116" t="s">
        <v>16119</v>
      </c>
      <c r="E10582" s="130">
        <v>27.82</v>
      </c>
    </row>
    <row r="10583" spans="2:5" ht="50.1" customHeight="1">
      <c r="B10583" s="116">
        <v>11064</v>
      </c>
      <c r="C10583" s="116" t="s">
        <v>22107</v>
      </c>
      <c r="D10583" s="116" t="s">
        <v>16119</v>
      </c>
      <c r="E10583" s="130">
        <v>11.79</v>
      </c>
    </row>
    <row r="10584" spans="2:5" ht="50.1" customHeight="1">
      <c r="B10584" s="116">
        <v>7237</v>
      </c>
      <c r="C10584" s="116" t="s">
        <v>22108</v>
      </c>
      <c r="D10584" s="116" t="s">
        <v>16119</v>
      </c>
      <c r="E10584" s="130">
        <v>16.09</v>
      </c>
    </row>
    <row r="10585" spans="2:5" ht="50.1" customHeight="1">
      <c r="B10585" s="116">
        <v>16</v>
      </c>
      <c r="C10585" s="116" t="s">
        <v>22109</v>
      </c>
      <c r="D10585" s="116" t="s">
        <v>16121</v>
      </c>
      <c r="E10585" s="130">
        <v>7.94</v>
      </c>
    </row>
    <row r="10586" spans="2:5" ht="50.1" customHeight="1">
      <c r="B10586" s="116">
        <v>11757</v>
      </c>
      <c r="C10586" s="116" t="s">
        <v>22110</v>
      </c>
      <c r="D10586" s="116" t="s">
        <v>16119</v>
      </c>
      <c r="E10586" s="130">
        <v>23.5</v>
      </c>
    </row>
    <row r="10587" spans="2:5" ht="50.1" customHeight="1">
      <c r="B10587" s="116">
        <v>11758</v>
      </c>
      <c r="C10587" s="116" t="s">
        <v>22111</v>
      </c>
      <c r="D10587" s="116" t="s">
        <v>16119</v>
      </c>
      <c r="E10587" s="130">
        <v>43.9</v>
      </c>
    </row>
    <row r="10588" spans="2:5" ht="50.1" customHeight="1">
      <c r="B10588" s="116">
        <v>37526</v>
      </c>
      <c r="C10588" s="116" t="s">
        <v>22112</v>
      </c>
      <c r="D10588" s="116" t="s">
        <v>16119</v>
      </c>
      <c r="E10588" s="130">
        <v>2.2200000000000002</v>
      </c>
    </row>
    <row r="10589" spans="2:5" ht="50.1" customHeight="1">
      <c r="B10589" s="116">
        <v>6076</v>
      </c>
      <c r="C10589" s="116" t="s">
        <v>22113</v>
      </c>
      <c r="D10589" s="116" t="s">
        <v>16123</v>
      </c>
      <c r="E10589" s="130">
        <v>53.38</v>
      </c>
    </row>
    <row r="10590" spans="2:5" ht="50.1" customHeight="1">
      <c r="B10590" s="116">
        <v>13109</v>
      </c>
      <c r="C10590" s="116" t="s">
        <v>22114</v>
      </c>
      <c r="D10590" s="116" t="s">
        <v>16119</v>
      </c>
      <c r="E10590" s="130">
        <v>179.7</v>
      </c>
    </row>
    <row r="10591" spans="2:5" ht="50.1" customHeight="1">
      <c r="B10591" s="116">
        <v>13110</v>
      </c>
      <c r="C10591" s="116" t="s">
        <v>22115</v>
      </c>
      <c r="D10591" s="116" t="s">
        <v>16119</v>
      </c>
      <c r="E10591" s="130">
        <v>236.5</v>
      </c>
    </row>
    <row r="10592" spans="2:5" ht="50.1" customHeight="1">
      <c r="B10592" s="116">
        <v>7581</v>
      </c>
      <c r="C10592" s="116" t="s">
        <v>22116</v>
      </c>
      <c r="D10592" s="116" t="s">
        <v>16119</v>
      </c>
      <c r="E10592" s="130">
        <v>2.5</v>
      </c>
    </row>
    <row r="10593" spans="2:5" ht="50.1" customHeight="1">
      <c r="B10593" s="116">
        <v>20206</v>
      </c>
      <c r="C10593" s="116" t="s">
        <v>22117</v>
      </c>
      <c r="D10593" s="116" t="s">
        <v>16120</v>
      </c>
      <c r="E10593" s="130">
        <v>7.93</v>
      </c>
    </row>
    <row r="10594" spans="2:5" ht="50.1" customHeight="1">
      <c r="B10594" s="116">
        <v>4460</v>
      </c>
      <c r="C10594" s="116" t="s">
        <v>22118</v>
      </c>
      <c r="D10594" s="116" t="s">
        <v>16120</v>
      </c>
      <c r="E10594" s="130">
        <v>9.52</v>
      </c>
    </row>
    <row r="10595" spans="2:5" ht="50.1" customHeight="1">
      <c r="B10595" s="116">
        <v>6204</v>
      </c>
      <c r="C10595" s="116" t="s">
        <v>22119</v>
      </c>
      <c r="D10595" s="116" t="s">
        <v>16120</v>
      </c>
      <c r="E10595" s="130">
        <v>14.23</v>
      </c>
    </row>
    <row r="10596" spans="2:5" ht="50.1" customHeight="1">
      <c r="B10596" s="116">
        <v>4417</v>
      </c>
      <c r="C10596" s="116" t="s">
        <v>22120</v>
      </c>
      <c r="D10596" s="116" t="s">
        <v>16120</v>
      </c>
      <c r="E10596" s="130">
        <v>5.47</v>
      </c>
    </row>
    <row r="10597" spans="2:5" ht="50.1" customHeight="1">
      <c r="B10597" s="116">
        <v>4517</v>
      </c>
      <c r="C10597" s="116" t="s">
        <v>22121</v>
      </c>
      <c r="D10597" s="116" t="s">
        <v>16120</v>
      </c>
      <c r="E10597" s="130">
        <v>1.1200000000000001</v>
      </c>
    </row>
    <row r="10598" spans="2:5" ht="50.1" customHeight="1">
      <c r="B10598" s="116">
        <v>4512</v>
      </c>
      <c r="C10598" s="116" t="s">
        <v>22122</v>
      </c>
      <c r="D10598" s="116" t="s">
        <v>16120</v>
      </c>
      <c r="E10598" s="130">
        <v>0.81</v>
      </c>
    </row>
    <row r="10599" spans="2:5" ht="50.1" customHeight="1">
      <c r="B10599" s="116">
        <v>4415</v>
      </c>
      <c r="C10599" s="116" t="s">
        <v>22123</v>
      </c>
      <c r="D10599" s="116" t="s">
        <v>16120</v>
      </c>
      <c r="E10599" s="130">
        <v>4.59</v>
      </c>
    </row>
    <row r="10600" spans="2:5" ht="50.1" customHeight="1">
      <c r="B10600" s="116">
        <v>37373</v>
      </c>
      <c r="C10600" s="116" t="s">
        <v>22124</v>
      </c>
      <c r="D10600" s="116" t="s">
        <v>16118</v>
      </c>
      <c r="E10600" s="130">
        <v>0.05</v>
      </c>
    </row>
    <row r="10601" spans="2:5" ht="50.1" customHeight="1">
      <c r="B10601" s="116">
        <v>40864</v>
      </c>
      <c r="C10601" s="116" t="s">
        <v>22125</v>
      </c>
      <c r="D10601" s="116" t="s">
        <v>16124</v>
      </c>
      <c r="E10601" s="130">
        <v>9.76</v>
      </c>
    </row>
    <row r="10602" spans="2:5" ht="50.1" customHeight="1">
      <c r="B10602" s="116">
        <v>4734</v>
      </c>
      <c r="C10602" s="116" t="s">
        <v>22126</v>
      </c>
      <c r="D10602" s="116" t="s">
        <v>16123</v>
      </c>
      <c r="E10602" s="130">
        <v>89.59</v>
      </c>
    </row>
    <row r="10603" spans="2:5" ht="50.1" customHeight="1">
      <c r="B10603" s="116">
        <v>6085</v>
      </c>
      <c r="C10603" s="116" t="s">
        <v>22127</v>
      </c>
      <c r="D10603" s="116" t="s">
        <v>6214</v>
      </c>
      <c r="E10603" s="130">
        <v>7.45</v>
      </c>
    </row>
    <row r="10604" spans="2:5" ht="50.1" customHeight="1">
      <c r="B10604" s="116">
        <v>38396</v>
      </c>
      <c r="C10604" s="116" t="s">
        <v>22128</v>
      </c>
      <c r="D10604" s="116" t="s">
        <v>16119</v>
      </c>
      <c r="E10604" s="130">
        <v>270.20999999999998</v>
      </c>
    </row>
    <row r="10605" spans="2:5" ht="50.1" customHeight="1">
      <c r="B10605" s="116">
        <v>6090</v>
      </c>
      <c r="C10605" s="116" t="s">
        <v>22129</v>
      </c>
      <c r="D10605" s="116" t="s">
        <v>6214</v>
      </c>
      <c r="E10605" s="130">
        <v>14.15</v>
      </c>
    </row>
    <row r="10606" spans="2:5" ht="50.1" customHeight="1">
      <c r="B10606" s="116">
        <v>11622</v>
      </c>
      <c r="C10606" s="116" t="s">
        <v>22130</v>
      </c>
      <c r="D10606" s="116" t="s">
        <v>16121</v>
      </c>
      <c r="E10606" s="130">
        <v>50.43</v>
      </c>
    </row>
    <row r="10607" spans="2:5" ht="50.1" customHeight="1">
      <c r="B10607" s="116">
        <v>6094</v>
      </c>
      <c r="C10607" s="116" t="s">
        <v>22131</v>
      </c>
      <c r="D10607" s="116" t="s">
        <v>16121</v>
      </c>
      <c r="E10607" s="130">
        <v>23.93</v>
      </c>
    </row>
    <row r="10608" spans="2:5" ht="50.1" customHeight="1">
      <c r="B10608" s="116">
        <v>7317</v>
      </c>
      <c r="C10608" s="116" t="s">
        <v>22132</v>
      </c>
      <c r="D10608" s="116" t="s">
        <v>16121</v>
      </c>
      <c r="E10608" s="130">
        <v>28.6</v>
      </c>
    </row>
    <row r="10609" spans="2:5" ht="50.1" customHeight="1">
      <c r="B10609" s="116">
        <v>142</v>
      </c>
      <c r="C10609" s="116" t="s">
        <v>22133</v>
      </c>
      <c r="D10609" s="116" t="s">
        <v>16135</v>
      </c>
      <c r="E10609" s="130">
        <v>26.47</v>
      </c>
    </row>
    <row r="10610" spans="2:5" ht="50.1" customHeight="1">
      <c r="B10610" s="116">
        <v>38123</v>
      </c>
      <c r="C10610" s="116" t="s">
        <v>22134</v>
      </c>
      <c r="D10610" s="116" t="s">
        <v>16121</v>
      </c>
      <c r="E10610" s="130">
        <v>51.54</v>
      </c>
    </row>
    <row r="10611" spans="2:5" ht="50.1" customHeight="1">
      <c r="B10611" s="116">
        <v>42701</v>
      </c>
      <c r="C10611" s="116" t="s">
        <v>22135</v>
      </c>
      <c r="D10611" s="116" t="s">
        <v>16119</v>
      </c>
      <c r="E10611" s="130">
        <v>20.58</v>
      </c>
    </row>
    <row r="10612" spans="2:5" ht="50.1" customHeight="1">
      <c r="B10612" s="116">
        <v>42702</v>
      </c>
      <c r="C10612" s="116" t="s">
        <v>22136</v>
      </c>
      <c r="D10612" s="116" t="s">
        <v>16119</v>
      </c>
      <c r="E10612" s="130">
        <v>36.57</v>
      </c>
    </row>
    <row r="10613" spans="2:5" ht="50.1" customHeight="1">
      <c r="B10613" s="116">
        <v>37955</v>
      </c>
      <c r="C10613" s="116" t="s">
        <v>22137</v>
      </c>
      <c r="D10613" s="116" t="s">
        <v>16119</v>
      </c>
      <c r="E10613" s="130">
        <v>47.39</v>
      </c>
    </row>
    <row r="10614" spans="2:5" ht="50.1" customHeight="1">
      <c r="B10614" s="116">
        <v>42699</v>
      </c>
      <c r="C10614" s="116" t="s">
        <v>22138</v>
      </c>
      <c r="D10614" s="116" t="s">
        <v>16119</v>
      </c>
      <c r="E10614" s="130">
        <v>12.57</v>
      </c>
    </row>
    <row r="10615" spans="2:5" ht="50.1" customHeight="1">
      <c r="B10615" s="116">
        <v>42700</v>
      </c>
      <c r="C10615" s="116" t="s">
        <v>22139</v>
      </c>
      <c r="D10615" s="116" t="s">
        <v>16119</v>
      </c>
      <c r="E10615" s="130">
        <v>35.840000000000003</v>
      </c>
    </row>
    <row r="10616" spans="2:5" ht="50.1" customHeight="1">
      <c r="B10616" s="116">
        <v>37743</v>
      </c>
      <c r="C10616" s="116" t="s">
        <v>22140</v>
      </c>
      <c r="D10616" s="116" t="s">
        <v>16119</v>
      </c>
      <c r="E10616" s="130">
        <v>112905.17</v>
      </c>
    </row>
    <row r="10617" spans="2:5" ht="50.1" customHeight="1">
      <c r="B10617" s="116">
        <v>37744</v>
      </c>
      <c r="C10617" s="116" t="s">
        <v>22141</v>
      </c>
      <c r="D10617" s="116" t="s">
        <v>16119</v>
      </c>
      <c r="E10617" s="130">
        <v>132755.24</v>
      </c>
    </row>
    <row r="10618" spans="2:5" ht="50.1" customHeight="1">
      <c r="B10618" s="116">
        <v>37741</v>
      </c>
      <c r="C10618" s="116" t="s">
        <v>22142</v>
      </c>
      <c r="D10618" s="116" t="s">
        <v>16119</v>
      </c>
      <c r="E10618" s="130">
        <v>102664.05</v>
      </c>
    </row>
    <row r="10619" spans="2:5" ht="50.1" customHeight="1">
      <c r="B10619" s="116">
        <v>39396</v>
      </c>
      <c r="C10619" s="116" t="s">
        <v>22143</v>
      </c>
      <c r="D10619" s="116" t="s">
        <v>16119</v>
      </c>
      <c r="E10619" s="130">
        <v>33.79</v>
      </c>
    </row>
    <row r="10620" spans="2:5" ht="50.1" customHeight="1">
      <c r="B10620" s="116">
        <v>39392</v>
      </c>
      <c r="C10620" s="116" t="s">
        <v>22144</v>
      </c>
      <c r="D10620" s="116" t="s">
        <v>16119</v>
      </c>
      <c r="E10620" s="130">
        <v>38.11</v>
      </c>
    </row>
    <row r="10621" spans="2:5" ht="50.1" customHeight="1">
      <c r="B10621" s="116">
        <v>39393</v>
      </c>
      <c r="C10621" s="116" t="s">
        <v>22145</v>
      </c>
      <c r="D10621" s="116" t="s">
        <v>16119</v>
      </c>
      <c r="E10621" s="130">
        <v>23.57</v>
      </c>
    </row>
    <row r="10622" spans="2:5" ht="50.1" customHeight="1">
      <c r="B10622" s="116">
        <v>39394</v>
      </c>
      <c r="C10622" s="116" t="s">
        <v>22146</v>
      </c>
      <c r="D10622" s="116" t="s">
        <v>16119</v>
      </c>
      <c r="E10622" s="130">
        <v>26.53</v>
      </c>
    </row>
    <row r="10623" spans="2:5" ht="50.1" customHeight="1">
      <c r="B10623" s="116">
        <v>39395</v>
      </c>
      <c r="C10623" s="116" t="s">
        <v>22147</v>
      </c>
      <c r="D10623" s="116" t="s">
        <v>16119</v>
      </c>
      <c r="E10623" s="130">
        <v>24.67</v>
      </c>
    </row>
    <row r="10624" spans="2:5" ht="50.1" customHeight="1">
      <c r="B10624" s="116">
        <v>14618</v>
      </c>
      <c r="C10624" s="116" t="s">
        <v>22148</v>
      </c>
      <c r="D10624" s="116" t="s">
        <v>16119</v>
      </c>
      <c r="E10624" s="130">
        <v>850.17</v>
      </c>
    </row>
    <row r="10625" spans="2:5" ht="50.1" customHeight="1">
      <c r="B10625" s="116">
        <v>40269</v>
      </c>
      <c r="C10625" s="116" t="s">
        <v>22149</v>
      </c>
      <c r="D10625" s="116" t="s">
        <v>16119</v>
      </c>
      <c r="E10625" s="130">
        <v>3425.27</v>
      </c>
    </row>
    <row r="10626" spans="2:5" ht="50.1" customHeight="1">
      <c r="B10626" s="116">
        <v>6110</v>
      </c>
      <c r="C10626" s="116" t="s">
        <v>22150</v>
      </c>
      <c r="D10626" s="116" t="s">
        <v>16118</v>
      </c>
      <c r="E10626" s="130">
        <v>14.51</v>
      </c>
    </row>
    <row r="10627" spans="2:5" ht="50.1" customHeight="1">
      <c r="B10627" s="116">
        <v>40910</v>
      </c>
      <c r="C10627" s="116" t="s">
        <v>22151</v>
      </c>
      <c r="D10627" s="116" t="s">
        <v>16124</v>
      </c>
      <c r="E10627" s="130">
        <v>2568.4899999999998</v>
      </c>
    </row>
    <row r="10628" spans="2:5" ht="50.1" customHeight="1">
      <c r="B10628" s="116">
        <v>6111</v>
      </c>
      <c r="C10628" s="116" t="s">
        <v>22152</v>
      </c>
      <c r="D10628" s="116" t="s">
        <v>16118</v>
      </c>
      <c r="E10628" s="130">
        <v>9.49</v>
      </c>
    </row>
    <row r="10629" spans="2:5" ht="50.1" customHeight="1">
      <c r="B10629" s="116">
        <v>41084</v>
      </c>
      <c r="C10629" s="116" t="s">
        <v>22153</v>
      </c>
      <c r="D10629" s="116" t="s">
        <v>16124</v>
      </c>
      <c r="E10629" s="130">
        <v>1680.16</v>
      </c>
    </row>
    <row r="10630" spans="2:5" ht="50.1" customHeight="1">
      <c r="B10630" s="116">
        <v>25950</v>
      </c>
      <c r="C10630" s="116" t="s">
        <v>22154</v>
      </c>
      <c r="D10630" s="116" t="s">
        <v>16123</v>
      </c>
      <c r="E10630" s="130">
        <v>29.99</v>
      </c>
    </row>
    <row r="10631" spans="2:5" ht="50.1" customHeight="1">
      <c r="B10631" s="116">
        <v>38637</v>
      </c>
      <c r="C10631" s="116" t="s">
        <v>22155</v>
      </c>
      <c r="D10631" s="116" t="s">
        <v>16119</v>
      </c>
      <c r="E10631" s="130">
        <v>132.94</v>
      </c>
    </row>
    <row r="10632" spans="2:5" ht="50.1" customHeight="1">
      <c r="B10632" s="116">
        <v>6150</v>
      </c>
      <c r="C10632" s="116" t="s">
        <v>22156</v>
      </c>
      <c r="D10632" s="116" t="s">
        <v>16119</v>
      </c>
      <c r="E10632" s="130">
        <v>134.57</v>
      </c>
    </row>
    <row r="10633" spans="2:5" ht="50.1" customHeight="1">
      <c r="B10633" s="116">
        <v>6136</v>
      </c>
      <c r="C10633" s="116" t="s">
        <v>22157</v>
      </c>
      <c r="D10633" s="116" t="s">
        <v>16119</v>
      </c>
      <c r="E10633" s="130">
        <v>105.78</v>
      </c>
    </row>
    <row r="10634" spans="2:5" ht="50.1" customHeight="1">
      <c r="B10634" s="116">
        <v>38638</v>
      </c>
      <c r="C10634" s="116" t="s">
        <v>22158</v>
      </c>
      <c r="D10634" s="116" t="s">
        <v>16119</v>
      </c>
      <c r="E10634" s="130">
        <v>112.02</v>
      </c>
    </row>
    <row r="10635" spans="2:5" ht="50.1" customHeight="1">
      <c r="B10635" s="116">
        <v>20262</v>
      </c>
      <c r="C10635" s="116" t="s">
        <v>22159</v>
      </c>
      <c r="D10635" s="116" t="s">
        <v>16119</v>
      </c>
      <c r="E10635" s="130">
        <v>13</v>
      </c>
    </row>
    <row r="10636" spans="2:5" ht="50.1" customHeight="1">
      <c r="B10636" s="116">
        <v>6148</v>
      </c>
      <c r="C10636" s="116" t="s">
        <v>22160</v>
      </c>
      <c r="D10636" s="116" t="s">
        <v>16119</v>
      </c>
      <c r="E10636" s="130">
        <v>7.53</v>
      </c>
    </row>
    <row r="10637" spans="2:5" ht="50.1" customHeight="1">
      <c r="B10637" s="116">
        <v>6145</v>
      </c>
      <c r="C10637" s="116" t="s">
        <v>22161</v>
      </c>
      <c r="D10637" s="116" t="s">
        <v>16119</v>
      </c>
      <c r="E10637" s="130">
        <v>13.51</v>
      </c>
    </row>
    <row r="10638" spans="2:5" ht="50.1" customHeight="1">
      <c r="B10638" s="116">
        <v>6149</v>
      </c>
      <c r="C10638" s="116" t="s">
        <v>22162</v>
      </c>
      <c r="D10638" s="116" t="s">
        <v>16119</v>
      </c>
      <c r="E10638" s="130">
        <v>12.74</v>
      </c>
    </row>
    <row r="10639" spans="2:5" ht="50.1" customHeight="1">
      <c r="B10639" s="116">
        <v>6146</v>
      </c>
      <c r="C10639" s="116" t="s">
        <v>22163</v>
      </c>
      <c r="D10639" s="116" t="s">
        <v>16119</v>
      </c>
      <c r="E10639" s="130">
        <v>13.53</v>
      </c>
    </row>
    <row r="10640" spans="2:5" ht="50.1" customHeight="1">
      <c r="B10640" s="116">
        <v>26026</v>
      </c>
      <c r="C10640" s="116" t="s">
        <v>22164</v>
      </c>
      <c r="D10640" s="116" t="s">
        <v>16121</v>
      </c>
      <c r="E10640" s="130">
        <v>2.16</v>
      </c>
    </row>
    <row r="10641" spans="2:5" ht="50.1" customHeight="1">
      <c r="B10641" s="116">
        <v>39961</v>
      </c>
      <c r="C10641" s="116" t="s">
        <v>22165</v>
      </c>
      <c r="D10641" s="116" t="s">
        <v>16119</v>
      </c>
      <c r="E10641" s="130">
        <v>9.48</v>
      </c>
    </row>
    <row r="10642" spans="2:5" ht="50.1" customHeight="1">
      <c r="B10642" s="116">
        <v>42433</v>
      </c>
      <c r="C10642" s="116" t="s">
        <v>22166</v>
      </c>
      <c r="D10642" s="116" t="s">
        <v>16119</v>
      </c>
      <c r="E10642" s="130">
        <v>2720.4</v>
      </c>
    </row>
    <row r="10643" spans="2:5" ht="50.1" customHeight="1">
      <c r="B10643" s="116">
        <v>42434</v>
      </c>
      <c r="C10643" s="116" t="s">
        <v>22167</v>
      </c>
      <c r="D10643" s="116" t="s">
        <v>16119</v>
      </c>
      <c r="E10643" s="130">
        <v>2939.79</v>
      </c>
    </row>
    <row r="10644" spans="2:5" ht="50.1" customHeight="1">
      <c r="B10644" s="116">
        <v>42435</v>
      </c>
      <c r="C10644" s="116" t="s">
        <v>22168</v>
      </c>
      <c r="D10644" s="116" t="s">
        <v>16119</v>
      </c>
      <c r="E10644" s="130">
        <v>1465.96</v>
      </c>
    </row>
    <row r="10645" spans="2:5" ht="50.1" customHeight="1">
      <c r="B10645" s="116">
        <v>38061</v>
      </c>
      <c r="C10645" s="116" t="s">
        <v>22169</v>
      </c>
      <c r="D10645" s="116" t="s">
        <v>16119</v>
      </c>
      <c r="E10645" s="130">
        <v>48.62</v>
      </c>
    </row>
    <row r="10646" spans="2:5" ht="50.1" customHeight="1">
      <c r="B10646" s="116">
        <v>20250</v>
      </c>
      <c r="C10646" s="116" t="s">
        <v>22170</v>
      </c>
      <c r="D10646" s="116" t="s">
        <v>16121</v>
      </c>
      <c r="E10646" s="130">
        <v>10</v>
      </c>
    </row>
    <row r="10647" spans="2:5" ht="50.1" customHeight="1">
      <c r="B10647" s="116">
        <v>39965</v>
      </c>
      <c r="C10647" s="116" t="s">
        <v>22171</v>
      </c>
      <c r="D10647" s="116" t="s">
        <v>16117</v>
      </c>
      <c r="E10647" s="130">
        <v>1325.85</v>
      </c>
    </row>
    <row r="10648" spans="2:5" ht="50.1" customHeight="1">
      <c r="B10648" s="116">
        <v>39964</v>
      </c>
      <c r="C10648" s="116" t="s">
        <v>22172</v>
      </c>
      <c r="D10648" s="116" t="s">
        <v>16117</v>
      </c>
      <c r="E10648" s="130">
        <v>1126.1600000000001</v>
      </c>
    </row>
    <row r="10649" spans="2:5" ht="50.1" customHeight="1">
      <c r="B10649" s="116">
        <v>7</v>
      </c>
      <c r="C10649" s="116" t="s">
        <v>22173</v>
      </c>
      <c r="D10649" s="116" t="s">
        <v>16121</v>
      </c>
      <c r="E10649" s="130">
        <v>13.19</v>
      </c>
    </row>
    <row r="10650" spans="2:5" ht="50.1" customHeight="1">
      <c r="B10650" s="116">
        <v>13388</v>
      </c>
      <c r="C10650" s="116" t="s">
        <v>22174</v>
      </c>
      <c r="D10650" s="116" t="s">
        <v>16121</v>
      </c>
      <c r="E10650" s="130">
        <v>126.52</v>
      </c>
    </row>
    <row r="10651" spans="2:5" ht="50.1" customHeight="1">
      <c r="B10651" s="116">
        <v>39914</v>
      </c>
      <c r="C10651" s="116" t="s">
        <v>22175</v>
      </c>
      <c r="D10651" s="116" t="s">
        <v>16121</v>
      </c>
      <c r="E10651" s="130">
        <v>144.79</v>
      </c>
    </row>
    <row r="10652" spans="2:5" ht="50.1" customHeight="1">
      <c r="B10652" s="116">
        <v>12732</v>
      </c>
      <c r="C10652" s="116" t="s">
        <v>22176</v>
      </c>
      <c r="D10652" s="116" t="s">
        <v>16119</v>
      </c>
      <c r="E10652" s="130">
        <v>167.06</v>
      </c>
    </row>
    <row r="10653" spans="2:5" ht="50.1" customHeight="1">
      <c r="B10653" s="116">
        <v>6160</v>
      </c>
      <c r="C10653" s="116" t="s">
        <v>22177</v>
      </c>
      <c r="D10653" s="116" t="s">
        <v>16118</v>
      </c>
      <c r="E10653" s="130">
        <v>14.51</v>
      </c>
    </row>
    <row r="10654" spans="2:5" ht="50.1" customHeight="1">
      <c r="B10654" s="116">
        <v>41087</v>
      </c>
      <c r="C10654" s="116" t="s">
        <v>22178</v>
      </c>
      <c r="D10654" s="116" t="s">
        <v>16124</v>
      </c>
      <c r="E10654" s="130">
        <v>2568.4899999999998</v>
      </c>
    </row>
    <row r="10655" spans="2:5" ht="50.1" customHeight="1">
      <c r="B10655" s="116">
        <v>6166</v>
      </c>
      <c r="C10655" s="116" t="s">
        <v>22179</v>
      </c>
      <c r="D10655" s="116" t="s">
        <v>16118</v>
      </c>
      <c r="E10655" s="130">
        <v>17.260000000000002</v>
      </c>
    </row>
    <row r="10656" spans="2:5" ht="50.1" customHeight="1">
      <c r="B10656" s="116">
        <v>41088</v>
      </c>
      <c r="C10656" s="116" t="s">
        <v>22180</v>
      </c>
      <c r="D10656" s="116" t="s">
        <v>16124</v>
      </c>
      <c r="E10656" s="130">
        <v>3055.72</v>
      </c>
    </row>
    <row r="10657" spans="2:5" ht="50.1" customHeight="1">
      <c r="B10657" s="116">
        <v>20232</v>
      </c>
      <c r="C10657" s="116" t="s">
        <v>22181</v>
      </c>
      <c r="D10657" s="116" t="s">
        <v>16120</v>
      </c>
      <c r="E10657" s="130">
        <v>60.88</v>
      </c>
    </row>
    <row r="10658" spans="2:5" ht="50.1" customHeight="1">
      <c r="B10658" s="116">
        <v>10856</v>
      </c>
      <c r="C10658" s="116" t="s">
        <v>22182</v>
      </c>
      <c r="D10658" s="116" t="s">
        <v>16120</v>
      </c>
      <c r="E10658" s="130">
        <v>48.78</v>
      </c>
    </row>
    <row r="10659" spans="2:5" ht="50.1" customHeight="1">
      <c r="B10659" s="116">
        <v>4828</v>
      </c>
      <c r="C10659" s="116" t="s">
        <v>22183</v>
      </c>
      <c r="D10659" s="116" t="s">
        <v>16120</v>
      </c>
      <c r="E10659" s="130">
        <v>47.09</v>
      </c>
    </row>
    <row r="10660" spans="2:5" ht="50.1" customHeight="1">
      <c r="B10660" s="116">
        <v>20249</v>
      </c>
      <c r="C10660" s="116" t="s">
        <v>22184</v>
      </c>
      <c r="D10660" s="116" t="s">
        <v>16120</v>
      </c>
      <c r="E10660" s="130">
        <v>25.78</v>
      </c>
    </row>
    <row r="10661" spans="2:5" ht="50.1" customHeight="1">
      <c r="B10661" s="116">
        <v>11609</v>
      </c>
      <c r="C10661" s="116" t="s">
        <v>22185</v>
      </c>
      <c r="D10661" s="116" t="s">
        <v>6214</v>
      </c>
      <c r="E10661" s="130">
        <v>8.74</v>
      </c>
    </row>
    <row r="10662" spans="2:5" ht="50.1" customHeight="1">
      <c r="B10662" s="116">
        <v>20083</v>
      </c>
      <c r="C10662" s="116" t="s">
        <v>22186</v>
      </c>
      <c r="D10662" s="116" t="s">
        <v>16119</v>
      </c>
      <c r="E10662" s="130">
        <v>35.299999999999997</v>
      </c>
    </row>
    <row r="10663" spans="2:5" ht="50.1" customHeight="1">
      <c r="B10663" s="116">
        <v>20082</v>
      </c>
      <c r="C10663" s="116" t="s">
        <v>22187</v>
      </c>
      <c r="D10663" s="116" t="s">
        <v>16119</v>
      </c>
      <c r="E10663" s="130">
        <v>13.75</v>
      </c>
    </row>
    <row r="10664" spans="2:5" ht="50.1" customHeight="1">
      <c r="B10664" s="116">
        <v>5318</v>
      </c>
      <c r="C10664" s="116" t="s">
        <v>22188</v>
      </c>
      <c r="D10664" s="116" t="s">
        <v>6214</v>
      </c>
      <c r="E10664" s="130">
        <v>14.17</v>
      </c>
    </row>
    <row r="10665" spans="2:5" ht="50.1" customHeight="1">
      <c r="B10665" s="116">
        <v>10691</v>
      </c>
      <c r="C10665" s="116" t="s">
        <v>22189</v>
      </c>
      <c r="D10665" s="116" t="s">
        <v>6214</v>
      </c>
      <c r="E10665" s="130">
        <v>39.24</v>
      </c>
    </row>
    <row r="10666" spans="2:5" ht="50.1" customHeight="1">
      <c r="B10666" s="116">
        <v>12295</v>
      </c>
      <c r="C10666" s="116" t="s">
        <v>22190</v>
      </c>
      <c r="D10666" s="116" t="s">
        <v>16119</v>
      </c>
      <c r="E10666" s="130">
        <v>2.2200000000000002</v>
      </c>
    </row>
    <row r="10667" spans="2:5" ht="50.1" customHeight="1">
      <c r="B10667" s="116">
        <v>12296</v>
      </c>
      <c r="C10667" s="116" t="s">
        <v>22191</v>
      </c>
      <c r="D10667" s="116" t="s">
        <v>16119</v>
      </c>
      <c r="E10667" s="130">
        <v>2.87</v>
      </c>
    </row>
    <row r="10668" spans="2:5" ht="50.1" customHeight="1">
      <c r="B10668" s="116">
        <v>12294</v>
      </c>
      <c r="C10668" s="116" t="s">
        <v>22192</v>
      </c>
      <c r="D10668" s="116" t="s">
        <v>16119</v>
      </c>
      <c r="E10668" s="130">
        <v>6.89</v>
      </c>
    </row>
    <row r="10669" spans="2:5" ht="50.1" customHeight="1">
      <c r="B10669" s="116">
        <v>14543</v>
      </c>
      <c r="C10669" s="116" t="s">
        <v>22193</v>
      </c>
      <c r="D10669" s="116" t="s">
        <v>16119</v>
      </c>
      <c r="E10669" s="130">
        <v>4.92</v>
      </c>
    </row>
    <row r="10670" spans="2:5" ht="50.1" customHeight="1">
      <c r="B10670" s="116">
        <v>13329</v>
      </c>
      <c r="C10670" s="116" t="s">
        <v>22194</v>
      </c>
      <c r="D10670" s="116" t="s">
        <v>16119</v>
      </c>
      <c r="E10670" s="130">
        <v>2.89</v>
      </c>
    </row>
    <row r="10671" spans="2:5" ht="50.1" customHeight="1">
      <c r="B10671" s="116">
        <v>21044</v>
      </c>
      <c r="C10671" s="116" t="s">
        <v>22195</v>
      </c>
      <c r="D10671" s="116" t="s">
        <v>16119</v>
      </c>
      <c r="E10671" s="130">
        <v>20.440000000000001</v>
      </c>
    </row>
    <row r="10672" spans="2:5" ht="50.1" customHeight="1">
      <c r="B10672" s="116">
        <v>21045</v>
      </c>
      <c r="C10672" s="116" t="s">
        <v>22196</v>
      </c>
      <c r="D10672" s="116" t="s">
        <v>16119</v>
      </c>
      <c r="E10672" s="130">
        <v>27.99</v>
      </c>
    </row>
    <row r="10673" spans="2:5" ht="50.1" customHeight="1">
      <c r="B10673" s="116">
        <v>21040</v>
      </c>
      <c r="C10673" s="116" t="s">
        <v>22197</v>
      </c>
      <c r="D10673" s="116" t="s">
        <v>16119</v>
      </c>
      <c r="E10673" s="130">
        <v>20</v>
      </c>
    </row>
    <row r="10674" spans="2:5" ht="50.1" customHeight="1">
      <c r="B10674" s="116">
        <v>21041</v>
      </c>
      <c r="C10674" s="116" t="s">
        <v>22198</v>
      </c>
      <c r="D10674" s="116" t="s">
        <v>16119</v>
      </c>
      <c r="E10674" s="130">
        <v>24.14</v>
      </c>
    </row>
    <row r="10675" spans="2:5" ht="50.1" customHeight="1">
      <c r="B10675" s="116">
        <v>21047</v>
      </c>
      <c r="C10675" s="116" t="s">
        <v>22199</v>
      </c>
      <c r="D10675" s="116" t="s">
        <v>16119</v>
      </c>
      <c r="E10675" s="130">
        <v>30.13</v>
      </c>
    </row>
    <row r="10676" spans="2:5" ht="50.1" customHeight="1">
      <c r="B10676" s="116">
        <v>21043</v>
      </c>
      <c r="C10676" s="116" t="s">
        <v>22200</v>
      </c>
      <c r="D10676" s="116" t="s">
        <v>16119</v>
      </c>
      <c r="E10676" s="130">
        <v>29.33</v>
      </c>
    </row>
    <row r="10677" spans="2:5" ht="50.1" customHeight="1">
      <c r="B10677" s="116">
        <v>21042</v>
      </c>
      <c r="C10677" s="116" t="s">
        <v>22201</v>
      </c>
      <c r="D10677" s="116" t="s">
        <v>16119</v>
      </c>
      <c r="E10677" s="130">
        <v>23.22</v>
      </c>
    </row>
    <row r="10678" spans="2:5" ht="50.1" customHeight="1">
      <c r="B10678" s="116">
        <v>11895</v>
      </c>
      <c r="C10678" s="116" t="s">
        <v>22202</v>
      </c>
      <c r="D10678" s="116" t="s">
        <v>16119</v>
      </c>
      <c r="E10678" s="130">
        <v>702.38</v>
      </c>
    </row>
    <row r="10679" spans="2:5" ht="50.1" customHeight="1">
      <c r="B10679" s="116">
        <v>11896</v>
      </c>
      <c r="C10679" s="116" t="s">
        <v>22203</v>
      </c>
      <c r="D10679" s="116" t="s">
        <v>16119</v>
      </c>
      <c r="E10679" s="130">
        <v>3681.46</v>
      </c>
    </row>
    <row r="10680" spans="2:5" ht="50.1" customHeight="1">
      <c r="B10680" s="116">
        <v>11897</v>
      </c>
      <c r="C10680" s="116" t="s">
        <v>22204</v>
      </c>
      <c r="D10680" s="116" t="s">
        <v>16119</v>
      </c>
      <c r="E10680" s="130">
        <v>4803.66</v>
      </c>
    </row>
    <row r="10681" spans="2:5" ht="50.1" customHeight="1">
      <c r="B10681" s="116">
        <v>11898</v>
      </c>
      <c r="C10681" s="116" t="s">
        <v>22205</v>
      </c>
      <c r="D10681" s="116" t="s">
        <v>16119</v>
      </c>
      <c r="E10681" s="130">
        <v>5045.87</v>
      </c>
    </row>
    <row r="10682" spans="2:5" ht="50.1" customHeight="1">
      <c r="B10682" s="116">
        <v>3282</v>
      </c>
      <c r="C10682" s="116" t="s">
        <v>22206</v>
      </c>
      <c r="D10682" s="116" t="s">
        <v>16119</v>
      </c>
      <c r="E10682" s="130">
        <v>510.64</v>
      </c>
    </row>
    <row r="10683" spans="2:5" ht="50.1" customHeight="1">
      <c r="B10683" s="116">
        <v>11899</v>
      </c>
      <c r="C10683" s="116" t="s">
        <v>22207</v>
      </c>
      <c r="D10683" s="116" t="s">
        <v>16119</v>
      </c>
      <c r="E10683" s="130">
        <v>2490.64</v>
      </c>
    </row>
    <row r="10684" spans="2:5" ht="50.1" customHeight="1">
      <c r="B10684" s="116">
        <v>11900</v>
      </c>
      <c r="C10684" s="116" t="s">
        <v>22208</v>
      </c>
      <c r="D10684" s="116" t="s">
        <v>16119</v>
      </c>
      <c r="E10684" s="130">
        <v>3415.04</v>
      </c>
    </row>
    <row r="10685" spans="2:5" ht="50.1" customHeight="1">
      <c r="B10685" s="116">
        <v>14149</v>
      </c>
      <c r="C10685" s="116" t="s">
        <v>22209</v>
      </c>
      <c r="D10685" s="116" t="s">
        <v>16131</v>
      </c>
      <c r="E10685" s="130">
        <v>209.08</v>
      </c>
    </row>
    <row r="10686" spans="2:5" ht="50.1" customHeight="1">
      <c r="B10686" s="116">
        <v>38099</v>
      </c>
      <c r="C10686" s="116" t="s">
        <v>22210</v>
      </c>
      <c r="D10686" s="116" t="s">
        <v>16119</v>
      </c>
      <c r="E10686" s="130">
        <v>1.03</v>
      </c>
    </row>
    <row r="10687" spans="2:5" ht="50.1" customHeight="1">
      <c r="B10687" s="116">
        <v>38100</v>
      </c>
      <c r="C10687" s="116" t="s">
        <v>22211</v>
      </c>
      <c r="D10687" s="116" t="s">
        <v>16119</v>
      </c>
      <c r="E10687" s="130">
        <v>1.69</v>
      </c>
    </row>
    <row r="10688" spans="2:5" ht="50.1" customHeight="1">
      <c r="B10688" s="116">
        <v>20061</v>
      </c>
      <c r="C10688" s="116" t="s">
        <v>22212</v>
      </c>
      <c r="D10688" s="116" t="s">
        <v>16119</v>
      </c>
      <c r="E10688" s="130">
        <v>2.94</v>
      </c>
    </row>
    <row r="10689" spans="2:5" ht="50.1" customHeight="1">
      <c r="B10689" s="116">
        <v>7576</v>
      </c>
      <c r="C10689" s="116" t="s">
        <v>22213</v>
      </c>
      <c r="D10689" s="116" t="s">
        <v>16119</v>
      </c>
      <c r="E10689" s="130">
        <v>102.68</v>
      </c>
    </row>
    <row r="10690" spans="2:5" ht="50.1" customHeight="1">
      <c r="B10690" s="116">
        <v>3384</v>
      </c>
      <c r="C10690" s="116" t="s">
        <v>22214</v>
      </c>
      <c r="D10690" s="116" t="s">
        <v>16119</v>
      </c>
      <c r="E10690" s="130">
        <v>4.29</v>
      </c>
    </row>
    <row r="10691" spans="2:5" ht="50.1" customHeight="1">
      <c r="B10691" s="116">
        <v>7572</v>
      </c>
      <c r="C10691" s="116" t="s">
        <v>22215</v>
      </c>
      <c r="D10691" s="116" t="s">
        <v>16119</v>
      </c>
      <c r="E10691" s="130">
        <v>7.77</v>
      </c>
    </row>
    <row r="10692" spans="2:5" ht="50.1" customHeight="1">
      <c r="B10692" s="116">
        <v>3396</v>
      </c>
      <c r="C10692" s="116" t="s">
        <v>22216</v>
      </c>
      <c r="D10692" s="116" t="s">
        <v>16119</v>
      </c>
      <c r="E10692" s="130">
        <v>5.51</v>
      </c>
    </row>
    <row r="10693" spans="2:5" ht="50.1" customHeight="1">
      <c r="B10693" s="116">
        <v>37590</v>
      </c>
      <c r="C10693" s="116" t="s">
        <v>22217</v>
      </c>
      <c r="D10693" s="116" t="s">
        <v>16119</v>
      </c>
      <c r="E10693" s="130">
        <v>20.350000000000001</v>
      </c>
    </row>
    <row r="10694" spans="2:5" ht="50.1" customHeight="1">
      <c r="B10694" s="116">
        <v>37591</v>
      </c>
      <c r="C10694" s="116" t="s">
        <v>22218</v>
      </c>
      <c r="D10694" s="116" t="s">
        <v>16119</v>
      </c>
      <c r="E10694" s="130">
        <v>28.32</v>
      </c>
    </row>
    <row r="10695" spans="2:5" ht="50.1" customHeight="1">
      <c r="B10695" s="116">
        <v>12626</v>
      </c>
      <c r="C10695" s="116" t="s">
        <v>22219</v>
      </c>
      <c r="D10695" s="116" t="s">
        <v>16119</v>
      </c>
      <c r="E10695" s="130">
        <v>14.1</v>
      </c>
    </row>
    <row r="10696" spans="2:5" ht="50.1" customHeight="1">
      <c r="B10696" s="116">
        <v>11033</v>
      </c>
      <c r="C10696" s="116" t="s">
        <v>22220</v>
      </c>
      <c r="D10696" s="116" t="s">
        <v>16119</v>
      </c>
      <c r="E10696" s="130">
        <v>3.92</v>
      </c>
    </row>
    <row r="10697" spans="2:5" ht="50.1" customHeight="1">
      <c r="B10697" s="116">
        <v>390</v>
      </c>
      <c r="C10697" s="116" t="s">
        <v>22221</v>
      </c>
      <c r="D10697" s="116" t="s">
        <v>16119</v>
      </c>
      <c r="E10697" s="130">
        <v>11.06</v>
      </c>
    </row>
    <row r="10698" spans="2:5" ht="50.1" customHeight="1">
      <c r="B10698" s="116">
        <v>42436</v>
      </c>
      <c r="C10698" s="116" t="s">
        <v>22222</v>
      </c>
      <c r="D10698" s="116" t="s">
        <v>16119</v>
      </c>
      <c r="E10698" s="130">
        <v>1534.45</v>
      </c>
    </row>
    <row r="10699" spans="2:5" ht="50.1" customHeight="1">
      <c r="B10699" s="116">
        <v>6178</v>
      </c>
      <c r="C10699" s="116" t="s">
        <v>22223</v>
      </c>
      <c r="D10699" s="116" t="s">
        <v>16117</v>
      </c>
      <c r="E10699" s="130">
        <v>152.72999999999999</v>
      </c>
    </row>
    <row r="10700" spans="2:5" ht="50.1" customHeight="1">
      <c r="B10700" s="116">
        <v>6180</v>
      </c>
      <c r="C10700" s="116" t="s">
        <v>22224</v>
      </c>
      <c r="D10700" s="116" t="s">
        <v>16117</v>
      </c>
      <c r="E10700" s="130">
        <v>164.84</v>
      </c>
    </row>
    <row r="10701" spans="2:5" ht="50.1" customHeight="1">
      <c r="B10701" s="116">
        <v>6182</v>
      </c>
      <c r="C10701" s="116" t="s">
        <v>22225</v>
      </c>
      <c r="D10701" s="116" t="s">
        <v>16117</v>
      </c>
      <c r="E10701" s="130">
        <v>204.6</v>
      </c>
    </row>
    <row r="10702" spans="2:5" ht="50.1" customHeight="1">
      <c r="B10702" s="116">
        <v>3993</v>
      </c>
      <c r="C10702" s="116" t="s">
        <v>22226</v>
      </c>
      <c r="D10702" s="116" t="s">
        <v>16117</v>
      </c>
      <c r="E10702" s="130">
        <v>102.88</v>
      </c>
    </row>
    <row r="10703" spans="2:5" ht="50.1" customHeight="1">
      <c r="B10703" s="116">
        <v>3990</v>
      </c>
      <c r="C10703" s="116" t="s">
        <v>22227</v>
      </c>
      <c r="D10703" s="116" t="s">
        <v>16120</v>
      </c>
      <c r="E10703" s="130">
        <v>22.73</v>
      </c>
    </row>
    <row r="10704" spans="2:5" ht="50.1" customHeight="1">
      <c r="B10704" s="116">
        <v>3992</v>
      </c>
      <c r="C10704" s="116" t="s">
        <v>22228</v>
      </c>
      <c r="D10704" s="116" t="s">
        <v>16120</v>
      </c>
      <c r="E10704" s="130">
        <v>27.91</v>
      </c>
    </row>
    <row r="10705" spans="2:5" ht="50.1" customHeight="1">
      <c r="B10705" s="116">
        <v>4509</v>
      </c>
      <c r="C10705" s="116" t="s">
        <v>22229</v>
      </c>
      <c r="D10705" s="116" t="s">
        <v>16120</v>
      </c>
      <c r="E10705" s="130">
        <v>1.71</v>
      </c>
    </row>
    <row r="10706" spans="2:5" ht="50.1" customHeight="1">
      <c r="B10706" s="116">
        <v>6194</v>
      </c>
      <c r="C10706" s="116" t="s">
        <v>22230</v>
      </c>
      <c r="D10706" s="116" t="s">
        <v>16120</v>
      </c>
      <c r="E10706" s="130">
        <v>2.3199999999999998</v>
      </c>
    </row>
    <row r="10707" spans="2:5" ht="50.1" customHeight="1">
      <c r="B10707" s="116">
        <v>6193</v>
      </c>
      <c r="C10707" s="116" t="s">
        <v>22231</v>
      </c>
      <c r="D10707" s="116" t="s">
        <v>16120</v>
      </c>
      <c r="E10707" s="130">
        <v>10.83</v>
      </c>
    </row>
    <row r="10708" spans="2:5" ht="50.1" customHeight="1">
      <c r="B10708" s="116">
        <v>10567</v>
      </c>
      <c r="C10708" s="116" t="s">
        <v>22232</v>
      </c>
      <c r="D10708" s="116" t="s">
        <v>16120</v>
      </c>
      <c r="E10708" s="130">
        <v>3.85</v>
      </c>
    </row>
    <row r="10709" spans="2:5" ht="50.1" customHeight="1">
      <c r="B10709" s="116">
        <v>6188</v>
      </c>
      <c r="C10709" s="116" t="s">
        <v>22233</v>
      </c>
      <c r="D10709" s="116" t="s">
        <v>16117</v>
      </c>
      <c r="E10709" s="130">
        <v>21.06</v>
      </c>
    </row>
    <row r="10710" spans="2:5" ht="50.1" customHeight="1">
      <c r="B10710" s="116">
        <v>6212</v>
      </c>
      <c r="C10710" s="116" t="s">
        <v>22233</v>
      </c>
      <c r="D10710" s="116" t="s">
        <v>16120</v>
      </c>
      <c r="E10710" s="130">
        <v>6.32</v>
      </c>
    </row>
    <row r="10711" spans="2:5" ht="50.1" customHeight="1">
      <c r="B10711" s="116">
        <v>6189</v>
      </c>
      <c r="C10711" s="116" t="s">
        <v>22234</v>
      </c>
      <c r="D10711" s="116" t="s">
        <v>16120</v>
      </c>
      <c r="E10711" s="130">
        <v>15.84</v>
      </c>
    </row>
    <row r="10712" spans="2:5" ht="50.1" customHeight="1">
      <c r="B10712" s="116">
        <v>6214</v>
      </c>
      <c r="C10712" s="116" t="s">
        <v>22235</v>
      </c>
      <c r="D10712" s="116" t="s">
        <v>16117</v>
      </c>
      <c r="E10712" s="130">
        <v>95.67</v>
      </c>
    </row>
    <row r="10713" spans="2:5" ht="50.1" customHeight="1">
      <c r="B10713" s="116">
        <v>36153</v>
      </c>
      <c r="C10713" s="116" t="s">
        <v>22236</v>
      </c>
      <c r="D10713" s="116" t="s">
        <v>16119</v>
      </c>
      <c r="E10713" s="130">
        <v>151</v>
      </c>
    </row>
    <row r="10714" spans="2:5" ht="50.1" customHeight="1">
      <c r="B10714" s="116">
        <v>10740</v>
      </c>
      <c r="C10714" s="116" t="s">
        <v>22237</v>
      </c>
      <c r="D10714" s="116" t="s">
        <v>16119</v>
      </c>
      <c r="E10714" s="130">
        <v>11181.76</v>
      </c>
    </row>
    <row r="10715" spans="2:5" ht="50.1" customHeight="1">
      <c r="B10715" s="116">
        <v>13914</v>
      </c>
      <c r="C10715" s="116" t="s">
        <v>22238</v>
      </c>
      <c r="D10715" s="116" t="s">
        <v>16119</v>
      </c>
      <c r="E10715" s="130">
        <v>809.04</v>
      </c>
    </row>
    <row r="10716" spans="2:5" ht="50.1" customHeight="1">
      <c r="B10716" s="116">
        <v>10742</v>
      </c>
      <c r="C10716" s="116" t="s">
        <v>22239</v>
      </c>
      <c r="D10716" s="116" t="s">
        <v>16119</v>
      </c>
      <c r="E10716" s="130">
        <v>1180</v>
      </c>
    </row>
    <row r="10717" spans="2:5" ht="50.1" customHeight="1">
      <c r="B10717" s="116">
        <v>38465</v>
      </c>
      <c r="C10717" s="116" t="s">
        <v>22240</v>
      </c>
      <c r="D10717" s="116" t="s">
        <v>16119</v>
      </c>
      <c r="E10717" s="130">
        <v>16.309999999999999</v>
      </c>
    </row>
    <row r="10718" spans="2:5" ht="50.1" customHeight="1">
      <c r="B10718" s="116">
        <v>7543</v>
      </c>
      <c r="C10718" s="116" t="s">
        <v>22241</v>
      </c>
      <c r="D10718" s="116" t="s">
        <v>16119</v>
      </c>
      <c r="E10718" s="130">
        <v>4.3099999999999996</v>
      </c>
    </row>
    <row r="10719" spans="2:5" ht="50.1" customHeight="1">
      <c r="B10719" s="116">
        <v>13255</v>
      </c>
      <c r="C10719" s="116" t="s">
        <v>22242</v>
      </c>
      <c r="D10719" s="116" t="s">
        <v>16119</v>
      </c>
      <c r="E10719" s="130">
        <v>46.97</v>
      </c>
    </row>
    <row r="10720" spans="2:5" ht="50.1" customHeight="1">
      <c r="B10720" s="116">
        <v>39352</v>
      </c>
      <c r="C10720" s="116" t="s">
        <v>22243</v>
      </c>
      <c r="D10720" s="116" t="s">
        <v>16119</v>
      </c>
      <c r="E10720" s="130">
        <v>2.66</v>
      </c>
    </row>
    <row r="10721" spans="2:5" ht="50.1" customHeight="1">
      <c r="B10721" s="116">
        <v>39346</v>
      </c>
      <c r="C10721" s="116" t="s">
        <v>22244</v>
      </c>
      <c r="D10721" s="116" t="s">
        <v>16119</v>
      </c>
      <c r="E10721" s="130">
        <v>2.66</v>
      </c>
    </row>
    <row r="10722" spans="2:5" ht="50.1" customHeight="1">
      <c r="B10722" s="116">
        <v>39350</v>
      </c>
      <c r="C10722" s="116" t="s">
        <v>22245</v>
      </c>
      <c r="D10722" s="116" t="s">
        <v>16119</v>
      </c>
      <c r="E10722" s="130">
        <v>2.86</v>
      </c>
    </row>
    <row r="10723" spans="2:5" ht="50.1" customHeight="1">
      <c r="B10723" s="116">
        <v>39351</v>
      </c>
      <c r="C10723" s="116" t="s">
        <v>22246</v>
      </c>
      <c r="D10723" s="116" t="s">
        <v>16119</v>
      </c>
      <c r="E10723" s="130">
        <v>3.31</v>
      </c>
    </row>
    <row r="10724" spans="2:5" ht="50.1" customHeight="1">
      <c r="B10724" s="116">
        <v>38952</v>
      </c>
      <c r="C10724" s="116" t="s">
        <v>22247</v>
      </c>
      <c r="D10724" s="116" t="s">
        <v>16119</v>
      </c>
      <c r="E10724" s="130">
        <v>2.52</v>
      </c>
    </row>
    <row r="10725" spans="2:5" ht="50.1" customHeight="1">
      <c r="B10725" s="116">
        <v>38953</v>
      </c>
      <c r="C10725" s="116" t="s">
        <v>22248</v>
      </c>
      <c r="D10725" s="116" t="s">
        <v>16119</v>
      </c>
      <c r="E10725" s="130">
        <v>3.98</v>
      </c>
    </row>
    <row r="10726" spans="2:5" ht="50.1" customHeight="1">
      <c r="B10726" s="116">
        <v>38835</v>
      </c>
      <c r="C10726" s="116" t="s">
        <v>22249</v>
      </c>
      <c r="D10726" s="116" t="s">
        <v>16119</v>
      </c>
      <c r="E10726" s="130">
        <v>3.57</v>
      </c>
    </row>
    <row r="10727" spans="2:5" ht="50.1" customHeight="1">
      <c r="B10727" s="116">
        <v>38837</v>
      </c>
      <c r="C10727" s="116" t="s">
        <v>22250</v>
      </c>
      <c r="D10727" s="116" t="s">
        <v>16119</v>
      </c>
      <c r="E10727" s="130">
        <v>9.2899999999999991</v>
      </c>
    </row>
    <row r="10728" spans="2:5" ht="50.1" customHeight="1">
      <c r="B10728" s="116">
        <v>38836</v>
      </c>
      <c r="C10728" s="116" t="s">
        <v>22251</v>
      </c>
      <c r="D10728" s="116" t="s">
        <v>16119</v>
      </c>
      <c r="E10728" s="130">
        <v>5.14</v>
      </c>
    </row>
    <row r="10729" spans="2:5" ht="50.1" customHeight="1">
      <c r="B10729" s="116">
        <v>2666</v>
      </c>
      <c r="C10729" s="116" t="s">
        <v>22252</v>
      </c>
      <c r="D10729" s="116" t="s">
        <v>16119</v>
      </c>
      <c r="E10729" s="130">
        <v>5.24</v>
      </c>
    </row>
    <row r="10730" spans="2:5" ht="50.1" customHeight="1">
      <c r="B10730" s="116">
        <v>2668</v>
      </c>
      <c r="C10730" s="116" t="s">
        <v>22253</v>
      </c>
      <c r="D10730" s="116" t="s">
        <v>16119</v>
      </c>
      <c r="E10730" s="130">
        <v>5.98</v>
      </c>
    </row>
    <row r="10731" spans="2:5" ht="50.1" customHeight="1">
      <c r="B10731" s="116">
        <v>2664</v>
      </c>
      <c r="C10731" s="116" t="s">
        <v>22254</v>
      </c>
      <c r="D10731" s="116" t="s">
        <v>16119</v>
      </c>
      <c r="E10731" s="130">
        <v>8.82</v>
      </c>
    </row>
    <row r="10732" spans="2:5" ht="50.1" customHeight="1">
      <c r="B10732" s="116">
        <v>2662</v>
      </c>
      <c r="C10732" s="116" t="s">
        <v>22255</v>
      </c>
      <c r="D10732" s="116" t="s">
        <v>16119</v>
      </c>
      <c r="E10732" s="130">
        <v>10.82</v>
      </c>
    </row>
    <row r="10733" spans="2:5" ht="50.1" customHeight="1">
      <c r="B10733" s="116">
        <v>20964</v>
      </c>
      <c r="C10733" s="116" t="s">
        <v>22256</v>
      </c>
      <c r="D10733" s="116" t="s">
        <v>16119</v>
      </c>
      <c r="E10733" s="130">
        <v>39.04</v>
      </c>
    </row>
    <row r="10734" spans="2:5" ht="50.1" customHeight="1">
      <c r="B10734" s="116">
        <v>10905</v>
      </c>
      <c r="C10734" s="116" t="s">
        <v>22257</v>
      </c>
      <c r="D10734" s="116" t="s">
        <v>16119</v>
      </c>
      <c r="E10734" s="130">
        <v>52.38</v>
      </c>
    </row>
    <row r="10735" spans="2:5" ht="50.1" customHeight="1">
      <c r="B10735" s="116">
        <v>42703</v>
      </c>
      <c r="C10735" s="116" t="s">
        <v>22258</v>
      </c>
      <c r="D10735" s="116" t="s">
        <v>16119</v>
      </c>
      <c r="E10735" s="130">
        <v>40.270000000000003</v>
      </c>
    </row>
    <row r="10736" spans="2:5" ht="50.1" customHeight="1">
      <c r="B10736" s="116">
        <v>42704</v>
      </c>
      <c r="C10736" s="116" t="s">
        <v>22259</v>
      </c>
      <c r="D10736" s="116" t="s">
        <v>16119</v>
      </c>
      <c r="E10736" s="130">
        <v>61.82</v>
      </c>
    </row>
    <row r="10737" spans="2:5" ht="50.1" customHeight="1">
      <c r="B10737" s="116">
        <v>42705</v>
      </c>
      <c r="C10737" s="116" t="s">
        <v>22260</v>
      </c>
      <c r="D10737" s="116" t="s">
        <v>16119</v>
      </c>
      <c r="E10737" s="130">
        <v>78.88</v>
      </c>
    </row>
    <row r="10738" spans="2:5" ht="50.1" customHeight="1">
      <c r="B10738" s="116">
        <v>42706</v>
      </c>
      <c r="C10738" s="116" t="s">
        <v>22261</v>
      </c>
      <c r="D10738" s="116" t="s">
        <v>16119</v>
      </c>
      <c r="E10738" s="130">
        <v>97.69</v>
      </c>
    </row>
    <row r="10739" spans="2:5" ht="50.1" customHeight="1">
      <c r="B10739" s="116">
        <v>11289</v>
      </c>
      <c r="C10739" s="116" t="s">
        <v>22262</v>
      </c>
      <c r="D10739" s="116" t="s">
        <v>16119</v>
      </c>
      <c r="E10739" s="130">
        <v>47.31</v>
      </c>
    </row>
    <row r="10740" spans="2:5" ht="50.1" customHeight="1">
      <c r="B10740" s="116">
        <v>11241</v>
      </c>
      <c r="C10740" s="116" t="s">
        <v>22263</v>
      </c>
      <c r="D10740" s="116" t="s">
        <v>16119</v>
      </c>
      <c r="E10740" s="130">
        <v>118.29</v>
      </c>
    </row>
    <row r="10741" spans="2:5" ht="50.1" customHeight="1">
      <c r="B10741" s="116">
        <v>11301</v>
      </c>
      <c r="C10741" s="116" t="s">
        <v>22264</v>
      </c>
      <c r="D10741" s="116" t="s">
        <v>16119</v>
      </c>
      <c r="E10741" s="130">
        <v>299.95999999999998</v>
      </c>
    </row>
    <row r="10742" spans="2:5" ht="50.1" customHeight="1">
      <c r="B10742" s="116">
        <v>21090</v>
      </c>
      <c r="C10742" s="116" t="s">
        <v>22265</v>
      </c>
      <c r="D10742" s="116" t="s">
        <v>16119</v>
      </c>
      <c r="E10742" s="130">
        <v>367.55</v>
      </c>
    </row>
    <row r="10743" spans="2:5" ht="50.1" customHeight="1">
      <c r="B10743" s="116">
        <v>14112</v>
      </c>
      <c r="C10743" s="116" t="s">
        <v>22266</v>
      </c>
      <c r="D10743" s="116" t="s">
        <v>16119</v>
      </c>
      <c r="E10743" s="130">
        <v>153.36000000000001</v>
      </c>
    </row>
    <row r="10744" spans="2:5" ht="50.1" customHeight="1">
      <c r="B10744" s="116">
        <v>11315</v>
      </c>
      <c r="C10744" s="116" t="s">
        <v>22267</v>
      </c>
      <c r="D10744" s="116" t="s">
        <v>16119</v>
      </c>
      <c r="E10744" s="130">
        <v>71.819999999999993</v>
      </c>
    </row>
    <row r="10745" spans="2:5" ht="50.1" customHeight="1">
      <c r="B10745" s="116">
        <v>11292</v>
      </c>
      <c r="C10745" s="116" t="s">
        <v>22268</v>
      </c>
      <c r="D10745" s="116" t="s">
        <v>16119</v>
      </c>
      <c r="E10745" s="130">
        <v>168.14</v>
      </c>
    </row>
    <row r="10746" spans="2:5" ht="50.1" customHeight="1">
      <c r="B10746" s="116">
        <v>21071</v>
      </c>
      <c r="C10746" s="116" t="s">
        <v>22269</v>
      </c>
      <c r="D10746" s="116" t="s">
        <v>16119</v>
      </c>
      <c r="E10746" s="130">
        <v>109.84</v>
      </c>
    </row>
    <row r="10747" spans="2:5" ht="50.1" customHeight="1">
      <c r="B10747" s="116">
        <v>11293</v>
      </c>
      <c r="C10747" s="116" t="s">
        <v>22270</v>
      </c>
      <c r="D10747" s="116" t="s">
        <v>16119</v>
      </c>
      <c r="E10747" s="130">
        <v>185.89</v>
      </c>
    </row>
    <row r="10748" spans="2:5" ht="50.1" customHeight="1">
      <c r="B10748" s="116">
        <v>11316</v>
      </c>
      <c r="C10748" s="116" t="s">
        <v>22271</v>
      </c>
      <c r="D10748" s="116" t="s">
        <v>16119</v>
      </c>
      <c r="E10748" s="130">
        <v>236.58</v>
      </c>
    </row>
    <row r="10749" spans="2:5" ht="50.1" customHeight="1">
      <c r="B10749" s="116">
        <v>6243</v>
      </c>
      <c r="C10749" s="116" t="s">
        <v>22272</v>
      </c>
      <c r="D10749" s="116" t="s">
        <v>16119</v>
      </c>
      <c r="E10749" s="130">
        <v>272.5</v>
      </c>
    </row>
    <row r="10750" spans="2:5" ht="50.1" customHeight="1">
      <c r="B10750" s="116">
        <v>21079</v>
      </c>
      <c r="C10750" s="116" t="s">
        <v>22273</v>
      </c>
      <c r="D10750" s="116" t="s">
        <v>16119</v>
      </c>
      <c r="E10750" s="130">
        <v>324.88</v>
      </c>
    </row>
    <row r="10751" spans="2:5" ht="50.1" customHeight="1">
      <c r="B10751" s="116">
        <v>6240</v>
      </c>
      <c r="C10751" s="116" t="s">
        <v>22274</v>
      </c>
      <c r="D10751" s="116" t="s">
        <v>16119</v>
      </c>
      <c r="E10751" s="130">
        <v>360.79</v>
      </c>
    </row>
    <row r="10752" spans="2:5" ht="50.1" customHeight="1">
      <c r="B10752" s="116">
        <v>11296</v>
      </c>
      <c r="C10752" s="116" t="s">
        <v>22275</v>
      </c>
      <c r="D10752" s="116" t="s">
        <v>16119</v>
      </c>
      <c r="E10752" s="130">
        <v>1149.56</v>
      </c>
    </row>
    <row r="10753" spans="2:5" ht="50.1" customHeight="1">
      <c r="B10753" s="116">
        <v>11299</v>
      </c>
      <c r="C10753" s="116" t="s">
        <v>22276</v>
      </c>
      <c r="D10753" s="116" t="s">
        <v>16119</v>
      </c>
      <c r="E10753" s="130">
        <v>389.1</v>
      </c>
    </row>
    <row r="10754" spans="2:5" ht="50.1" customHeight="1">
      <c r="B10754" s="116">
        <v>11066</v>
      </c>
      <c r="C10754" s="116" t="s">
        <v>22277</v>
      </c>
      <c r="D10754" s="116" t="s">
        <v>16119</v>
      </c>
      <c r="E10754" s="130">
        <v>9.7899999999999991</v>
      </c>
    </row>
    <row r="10755" spans="2:5" ht="50.1" customHeight="1">
      <c r="B10755" s="116">
        <v>11065</v>
      </c>
      <c r="C10755" s="116" t="s">
        <v>22278</v>
      </c>
      <c r="D10755" s="116" t="s">
        <v>16119</v>
      </c>
      <c r="E10755" s="130">
        <v>11.22</v>
      </c>
    </row>
    <row r="10756" spans="2:5" ht="50.1" customHeight="1">
      <c r="B10756" s="116">
        <v>11688</v>
      </c>
      <c r="C10756" s="116" t="s">
        <v>22279</v>
      </c>
      <c r="D10756" s="116" t="s">
        <v>16119</v>
      </c>
      <c r="E10756" s="130">
        <v>319.06</v>
      </c>
    </row>
    <row r="10757" spans="2:5" ht="50.1" customHeight="1">
      <c r="B10757" s="116">
        <v>37736</v>
      </c>
      <c r="C10757" s="116" t="s">
        <v>22280</v>
      </c>
      <c r="D10757" s="116" t="s">
        <v>16119</v>
      </c>
      <c r="E10757" s="130">
        <v>48000</v>
      </c>
    </row>
    <row r="10758" spans="2:5" ht="50.1" customHeight="1">
      <c r="B10758" s="116">
        <v>37739</v>
      </c>
      <c r="C10758" s="116" t="s">
        <v>22281</v>
      </c>
      <c r="D10758" s="116" t="s">
        <v>16119</v>
      </c>
      <c r="E10758" s="130">
        <v>59076.92</v>
      </c>
    </row>
    <row r="10759" spans="2:5" ht="50.1" customHeight="1">
      <c r="B10759" s="116">
        <v>37740</v>
      </c>
      <c r="C10759" s="116" t="s">
        <v>22282</v>
      </c>
      <c r="D10759" s="116" t="s">
        <v>16119</v>
      </c>
      <c r="E10759" s="130">
        <v>33712.370000000003</v>
      </c>
    </row>
    <row r="10760" spans="2:5" ht="50.1" customHeight="1">
      <c r="B10760" s="116">
        <v>37738</v>
      </c>
      <c r="C10760" s="116" t="s">
        <v>22283</v>
      </c>
      <c r="D10760" s="116" t="s">
        <v>16119</v>
      </c>
      <c r="E10760" s="130">
        <v>40053.51</v>
      </c>
    </row>
    <row r="10761" spans="2:5" ht="50.1" customHeight="1">
      <c r="B10761" s="116">
        <v>37737</v>
      </c>
      <c r="C10761" s="116" t="s">
        <v>22284</v>
      </c>
      <c r="D10761" s="116" t="s">
        <v>16119</v>
      </c>
      <c r="E10761" s="130">
        <v>31866.22</v>
      </c>
    </row>
    <row r="10762" spans="2:5" ht="50.1" customHeight="1">
      <c r="B10762" s="116">
        <v>25014</v>
      </c>
      <c r="C10762" s="116" t="s">
        <v>22285</v>
      </c>
      <c r="D10762" s="116" t="s">
        <v>16119</v>
      </c>
      <c r="E10762" s="130">
        <v>66742.47</v>
      </c>
    </row>
    <row r="10763" spans="2:5" ht="50.1" customHeight="1">
      <c r="B10763" s="116">
        <v>25013</v>
      </c>
      <c r="C10763" s="116" t="s">
        <v>22286</v>
      </c>
      <c r="D10763" s="116" t="s">
        <v>16119</v>
      </c>
      <c r="E10763" s="130">
        <v>69953.17</v>
      </c>
    </row>
    <row r="10764" spans="2:5" ht="50.1" customHeight="1">
      <c r="B10764" s="116">
        <v>14405</v>
      </c>
      <c r="C10764" s="116" t="s">
        <v>22287</v>
      </c>
      <c r="D10764" s="116" t="s">
        <v>16119</v>
      </c>
      <c r="E10764" s="130">
        <v>82113.710000000006</v>
      </c>
    </row>
    <row r="10765" spans="2:5" ht="50.1" customHeight="1">
      <c r="B10765" s="116">
        <v>6253</v>
      </c>
      <c r="C10765" s="116" t="s">
        <v>22288</v>
      </c>
      <c r="D10765" s="116" t="s">
        <v>16119</v>
      </c>
      <c r="E10765" s="130">
        <v>68.900000000000006</v>
      </c>
    </row>
    <row r="10766" spans="2:5" ht="50.1" customHeight="1">
      <c r="B10766" s="116">
        <v>36790</v>
      </c>
      <c r="C10766" s="116" t="s">
        <v>22289</v>
      </c>
      <c r="D10766" s="116" t="s">
        <v>16119</v>
      </c>
      <c r="E10766" s="130">
        <v>193.97</v>
      </c>
    </row>
    <row r="10767" spans="2:5" ht="50.1" customHeight="1">
      <c r="B10767" s="116">
        <v>20271</v>
      </c>
      <c r="C10767" s="116" t="s">
        <v>22290</v>
      </c>
      <c r="D10767" s="116" t="s">
        <v>16119</v>
      </c>
      <c r="E10767" s="130">
        <v>507.92</v>
      </c>
    </row>
    <row r="10768" spans="2:5" ht="50.1" customHeight="1">
      <c r="B10768" s="116">
        <v>10423</v>
      </c>
      <c r="C10768" s="116" t="s">
        <v>22291</v>
      </c>
      <c r="D10768" s="116" t="s">
        <v>16119</v>
      </c>
      <c r="E10768" s="130">
        <v>315.02</v>
      </c>
    </row>
    <row r="10769" spans="2:5" ht="50.1" customHeight="1">
      <c r="B10769" s="116">
        <v>37589</v>
      </c>
      <c r="C10769" s="116" t="s">
        <v>22292</v>
      </c>
      <c r="D10769" s="116" t="s">
        <v>16119</v>
      </c>
      <c r="E10769" s="130">
        <v>237.66</v>
      </c>
    </row>
    <row r="10770" spans="2:5" ht="50.1" customHeight="1">
      <c r="B10770" s="116">
        <v>11690</v>
      </c>
      <c r="C10770" s="116" t="s">
        <v>22293</v>
      </c>
      <c r="D10770" s="116" t="s">
        <v>16119</v>
      </c>
      <c r="E10770" s="130">
        <v>126.25</v>
      </c>
    </row>
    <row r="10771" spans="2:5" ht="50.1" customHeight="1">
      <c r="B10771" s="116">
        <v>20234</v>
      </c>
      <c r="C10771" s="116" t="s">
        <v>22294</v>
      </c>
      <c r="D10771" s="116" t="s">
        <v>16119</v>
      </c>
      <c r="E10771" s="130">
        <v>159.77000000000001</v>
      </c>
    </row>
    <row r="10772" spans="2:5" ht="50.1" customHeight="1">
      <c r="B10772" s="116">
        <v>4763</v>
      </c>
      <c r="C10772" s="116" t="s">
        <v>22295</v>
      </c>
      <c r="D10772" s="116" t="s">
        <v>16118</v>
      </c>
      <c r="E10772" s="130">
        <v>17.8</v>
      </c>
    </row>
    <row r="10773" spans="2:5" ht="50.1" customHeight="1">
      <c r="B10773" s="116">
        <v>41070</v>
      </c>
      <c r="C10773" s="116" t="s">
        <v>22296</v>
      </c>
      <c r="D10773" s="116" t="s">
        <v>16124</v>
      </c>
      <c r="E10773" s="130">
        <v>3151.89</v>
      </c>
    </row>
    <row r="10774" spans="2:5" ht="50.1" customHeight="1">
      <c r="B10774" s="116">
        <v>14583</v>
      </c>
      <c r="C10774" s="116" t="s">
        <v>22297</v>
      </c>
      <c r="D10774" s="116" t="s">
        <v>16123</v>
      </c>
      <c r="E10774" s="130">
        <v>11.73</v>
      </c>
    </row>
    <row r="10775" spans="2:5" ht="50.1" customHeight="1">
      <c r="B10775" s="116">
        <v>11457</v>
      </c>
      <c r="C10775" s="116" t="s">
        <v>22298</v>
      </c>
      <c r="D10775" s="116" t="s">
        <v>16119</v>
      </c>
      <c r="E10775" s="130">
        <v>23.29</v>
      </c>
    </row>
    <row r="10776" spans="2:5" ht="50.1" customHeight="1">
      <c r="B10776" s="116">
        <v>21121</v>
      </c>
      <c r="C10776" s="116" t="s">
        <v>22299</v>
      </c>
      <c r="D10776" s="116" t="s">
        <v>16119</v>
      </c>
      <c r="E10776" s="130">
        <v>2.02</v>
      </c>
    </row>
    <row r="10777" spans="2:5" ht="50.1" customHeight="1">
      <c r="B10777" s="116">
        <v>38010</v>
      </c>
      <c r="C10777" s="116" t="s">
        <v>22300</v>
      </c>
      <c r="D10777" s="116" t="s">
        <v>16119</v>
      </c>
      <c r="E10777" s="130">
        <v>3.3</v>
      </c>
    </row>
    <row r="10778" spans="2:5" ht="50.1" customHeight="1">
      <c r="B10778" s="116">
        <v>38011</v>
      </c>
      <c r="C10778" s="116" t="s">
        <v>22301</v>
      </c>
      <c r="D10778" s="116" t="s">
        <v>16119</v>
      </c>
      <c r="E10778" s="130">
        <v>6.09</v>
      </c>
    </row>
    <row r="10779" spans="2:5" ht="50.1" customHeight="1">
      <c r="B10779" s="116">
        <v>38012</v>
      </c>
      <c r="C10779" s="116" t="s">
        <v>22302</v>
      </c>
      <c r="D10779" s="116" t="s">
        <v>16119</v>
      </c>
      <c r="E10779" s="130">
        <v>20.81</v>
      </c>
    </row>
    <row r="10780" spans="2:5" ht="50.1" customHeight="1">
      <c r="B10780" s="116">
        <v>38013</v>
      </c>
      <c r="C10780" s="116" t="s">
        <v>22303</v>
      </c>
      <c r="D10780" s="116" t="s">
        <v>16119</v>
      </c>
      <c r="E10780" s="130">
        <v>27.02</v>
      </c>
    </row>
    <row r="10781" spans="2:5" ht="50.1" customHeight="1">
      <c r="B10781" s="116">
        <v>38014</v>
      </c>
      <c r="C10781" s="116" t="s">
        <v>22304</v>
      </c>
      <c r="D10781" s="116" t="s">
        <v>16119</v>
      </c>
      <c r="E10781" s="130">
        <v>43.97</v>
      </c>
    </row>
    <row r="10782" spans="2:5" ht="50.1" customHeight="1">
      <c r="B10782" s="116">
        <v>38015</v>
      </c>
      <c r="C10782" s="116" t="s">
        <v>22305</v>
      </c>
      <c r="D10782" s="116" t="s">
        <v>16119</v>
      </c>
      <c r="E10782" s="130">
        <v>106.17</v>
      </c>
    </row>
    <row r="10783" spans="2:5" ht="50.1" customHeight="1">
      <c r="B10783" s="116">
        <v>38016</v>
      </c>
      <c r="C10783" s="116" t="s">
        <v>22306</v>
      </c>
      <c r="D10783" s="116" t="s">
        <v>16119</v>
      </c>
      <c r="E10783" s="130">
        <v>129.18</v>
      </c>
    </row>
    <row r="10784" spans="2:5" ht="50.1" customHeight="1">
      <c r="B10784" s="116">
        <v>12741</v>
      </c>
      <c r="C10784" s="116" t="s">
        <v>22307</v>
      </c>
      <c r="D10784" s="116" t="s">
        <v>16119</v>
      </c>
      <c r="E10784" s="130">
        <v>802.19</v>
      </c>
    </row>
    <row r="10785" spans="2:5" ht="50.1" customHeight="1">
      <c r="B10785" s="116">
        <v>12733</v>
      </c>
      <c r="C10785" s="116" t="s">
        <v>22308</v>
      </c>
      <c r="D10785" s="116" t="s">
        <v>16119</v>
      </c>
      <c r="E10785" s="130">
        <v>4.03</v>
      </c>
    </row>
    <row r="10786" spans="2:5" ht="50.1" customHeight="1">
      <c r="B10786" s="116">
        <v>12734</v>
      </c>
      <c r="C10786" s="116" t="s">
        <v>22309</v>
      </c>
      <c r="D10786" s="116" t="s">
        <v>16119</v>
      </c>
      <c r="E10786" s="130">
        <v>8.6</v>
      </c>
    </row>
    <row r="10787" spans="2:5" ht="50.1" customHeight="1">
      <c r="B10787" s="116">
        <v>12735</v>
      </c>
      <c r="C10787" s="116" t="s">
        <v>22310</v>
      </c>
      <c r="D10787" s="116" t="s">
        <v>16119</v>
      </c>
      <c r="E10787" s="130">
        <v>14.15</v>
      </c>
    </row>
    <row r="10788" spans="2:5" ht="50.1" customHeight="1">
      <c r="B10788" s="116">
        <v>12736</v>
      </c>
      <c r="C10788" s="116" t="s">
        <v>22311</v>
      </c>
      <c r="D10788" s="116" t="s">
        <v>16119</v>
      </c>
      <c r="E10788" s="130">
        <v>32.35</v>
      </c>
    </row>
    <row r="10789" spans="2:5" ht="50.1" customHeight="1">
      <c r="B10789" s="116">
        <v>12737</v>
      </c>
      <c r="C10789" s="116" t="s">
        <v>22312</v>
      </c>
      <c r="D10789" s="116" t="s">
        <v>16119</v>
      </c>
      <c r="E10789" s="130">
        <v>41.68</v>
      </c>
    </row>
    <row r="10790" spans="2:5" ht="50.1" customHeight="1">
      <c r="B10790" s="116">
        <v>12738</v>
      </c>
      <c r="C10790" s="116" t="s">
        <v>22313</v>
      </c>
      <c r="D10790" s="116" t="s">
        <v>16119</v>
      </c>
      <c r="E10790" s="130">
        <v>82.38</v>
      </c>
    </row>
    <row r="10791" spans="2:5" ht="50.1" customHeight="1">
      <c r="B10791" s="116">
        <v>12739</v>
      </c>
      <c r="C10791" s="116" t="s">
        <v>22314</v>
      </c>
      <c r="D10791" s="116" t="s">
        <v>16119</v>
      </c>
      <c r="E10791" s="130">
        <v>234.5</v>
      </c>
    </row>
    <row r="10792" spans="2:5" ht="50.1" customHeight="1">
      <c r="B10792" s="116">
        <v>12740</v>
      </c>
      <c r="C10792" s="116" t="s">
        <v>22315</v>
      </c>
      <c r="D10792" s="116" t="s">
        <v>16119</v>
      </c>
      <c r="E10792" s="130">
        <v>366.89</v>
      </c>
    </row>
    <row r="10793" spans="2:5" ht="50.1" customHeight="1">
      <c r="B10793" s="116">
        <v>6297</v>
      </c>
      <c r="C10793" s="116" t="s">
        <v>22316</v>
      </c>
      <c r="D10793" s="116" t="s">
        <v>16119</v>
      </c>
      <c r="E10793" s="130">
        <v>26.16</v>
      </c>
    </row>
    <row r="10794" spans="2:5" ht="50.1" customHeight="1">
      <c r="B10794" s="116">
        <v>6296</v>
      </c>
      <c r="C10794" s="116" t="s">
        <v>22317</v>
      </c>
      <c r="D10794" s="116" t="s">
        <v>16119</v>
      </c>
      <c r="E10794" s="130">
        <v>20.65</v>
      </c>
    </row>
    <row r="10795" spans="2:5" ht="50.1" customHeight="1">
      <c r="B10795" s="116">
        <v>6294</v>
      </c>
      <c r="C10795" s="116" t="s">
        <v>22318</v>
      </c>
      <c r="D10795" s="116" t="s">
        <v>16119</v>
      </c>
      <c r="E10795" s="130">
        <v>5.88</v>
      </c>
    </row>
    <row r="10796" spans="2:5" ht="50.1" customHeight="1">
      <c r="B10796" s="116">
        <v>6323</v>
      </c>
      <c r="C10796" s="116" t="s">
        <v>22319</v>
      </c>
      <c r="D10796" s="116" t="s">
        <v>16119</v>
      </c>
      <c r="E10796" s="130">
        <v>13.49</v>
      </c>
    </row>
    <row r="10797" spans="2:5" ht="50.1" customHeight="1">
      <c r="B10797" s="116">
        <v>6299</v>
      </c>
      <c r="C10797" s="116" t="s">
        <v>22320</v>
      </c>
      <c r="D10797" s="116" t="s">
        <v>16119</v>
      </c>
      <c r="E10797" s="130">
        <v>78.680000000000007</v>
      </c>
    </row>
    <row r="10798" spans="2:5" ht="50.1" customHeight="1">
      <c r="B10798" s="116">
        <v>6298</v>
      </c>
      <c r="C10798" s="116" t="s">
        <v>22321</v>
      </c>
      <c r="D10798" s="116" t="s">
        <v>16119</v>
      </c>
      <c r="E10798" s="130">
        <v>41.43</v>
      </c>
    </row>
    <row r="10799" spans="2:5" ht="50.1" customHeight="1">
      <c r="B10799" s="116">
        <v>6295</v>
      </c>
      <c r="C10799" s="116" t="s">
        <v>22322</v>
      </c>
      <c r="D10799" s="116" t="s">
        <v>16119</v>
      </c>
      <c r="E10799" s="130">
        <v>8.3800000000000008</v>
      </c>
    </row>
    <row r="10800" spans="2:5" ht="50.1" customHeight="1">
      <c r="B10800" s="116">
        <v>6322</v>
      </c>
      <c r="C10800" s="116" t="s">
        <v>22323</v>
      </c>
      <c r="D10800" s="116" t="s">
        <v>16119</v>
      </c>
      <c r="E10800" s="130">
        <v>105.38</v>
      </c>
    </row>
    <row r="10801" spans="2:5" ht="50.1" customHeight="1">
      <c r="B10801" s="116">
        <v>6300</v>
      </c>
      <c r="C10801" s="116" t="s">
        <v>22324</v>
      </c>
      <c r="D10801" s="116" t="s">
        <v>16119</v>
      </c>
      <c r="E10801" s="130">
        <v>194.28</v>
      </c>
    </row>
    <row r="10802" spans="2:5" ht="50.1" customHeight="1">
      <c r="B10802" s="116">
        <v>6321</v>
      </c>
      <c r="C10802" s="116" t="s">
        <v>22325</v>
      </c>
      <c r="D10802" s="116" t="s">
        <v>16119</v>
      </c>
      <c r="E10802" s="130">
        <v>277.52</v>
      </c>
    </row>
    <row r="10803" spans="2:5" ht="50.1" customHeight="1">
      <c r="B10803" s="116">
        <v>6301</v>
      </c>
      <c r="C10803" s="116" t="s">
        <v>22326</v>
      </c>
      <c r="D10803" s="116" t="s">
        <v>16119</v>
      </c>
      <c r="E10803" s="130">
        <v>650.48</v>
      </c>
    </row>
    <row r="10804" spans="2:5" ht="50.1" customHeight="1">
      <c r="B10804" s="116">
        <v>7105</v>
      </c>
      <c r="C10804" s="116" t="s">
        <v>22327</v>
      </c>
      <c r="D10804" s="116" t="s">
        <v>16119</v>
      </c>
      <c r="E10804" s="130">
        <v>22.69</v>
      </c>
    </row>
    <row r="10805" spans="2:5" ht="50.1" customHeight="1">
      <c r="B10805" s="116">
        <v>20183</v>
      </c>
      <c r="C10805" s="116" t="s">
        <v>22328</v>
      </c>
      <c r="D10805" s="116" t="s">
        <v>16119</v>
      </c>
      <c r="E10805" s="130">
        <v>29.88</v>
      </c>
    </row>
    <row r="10806" spans="2:5" ht="50.1" customHeight="1">
      <c r="B10806" s="116">
        <v>38448</v>
      </c>
      <c r="C10806" s="116" t="s">
        <v>22329</v>
      </c>
      <c r="D10806" s="116" t="s">
        <v>16119</v>
      </c>
      <c r="E10806" s="130">
        <v>140.38999999999999</v>
      </c>
    </row>
    <row r="10807" spans="2:5" ht="50.1" customHeight="1">
      <c r="B10807" s="116">
        <v>20182</v>
      </c>
      <c r="C10807" s="116" t="s">
        <v>22330</v>
      </c>
      <c r="D10807" s="116" t="s">
        <v>16119</v>
      </c>
      <c r="E10807" s="130">
        <v>17.05</v>
      </c>
    </row>
    <row r="10808" spans="2:5" ht="50.1" customHeight="1">
      <c r="B10808" s="116">
        <v>7119</v>
      </c>
      <c r="C10808" s="116" t="s">
        <v>22331</v>
      </c>
      <c r="D10808" s="116" t="s">
        <v>16119</v>
      </c>
      <c r="E10808" s="130">
        <v>6.03</v>
      </c>
    </row>
    <row r="10809" spans="2:5" ht="50.1" customHeight="1">
      <c r="B10809" s="116">
        <v>7120</v>
      </c>
      <c r="C10809" s="116" t="s">
        <v>22332</v>
      </c>
      <c r="D10809" s="116" t="s">
        <v>16119</v>
      </c>
      <c r="E10809" s="130">
        <v>4.1399999999999997</v>
      </c>
    </row>
    <row r="10810" spans="2:5" ht="50.1" customHeight="1">
      <c r="B10810" s="116">
        <v>6319</v>
      </c>
      <c r="C10810" s="116" t="s">
        <v>22333</v>
      </c>
      <c r="D10810" s="116" t="s">
        <v>16119</v>
      </c>
      <c r="E10810" s="130">
        <v>30.73</v>
      </c>
    </row>
    <row r="10811" spans="2:5" ht="50.1" customHeight="1">
      <c r="B10811" s="116">
        <v>6304</v>
      </c>
      <c r="C10811" s="116" t="s">
        <v>22334</v>
      </c>
      <c r="D10811" s="116" t="s">
        <v>16119</v>
      </c>
      <c r="E10811" s="130">
        <v>30.73</v>
      </c>
    </row>
    <row r="10812" spans="2:5" ht="50.1" customHeight="1">
      <c r="B10812" s="116">
        <v>21116</v>
      </c>
      <c r="C10812" s="116" t="s">
        <v>22335</v>
      </c>
      <c r="D10812" s="116" t="s">
        <v>16119</v>
      </c>
      <c r="E10812" s="130">
        <v>23.27</v>
      </c>
    </row>
    <row r="10813" spans="2:5" ht="50.1" customHeight="1">
      <c r="B10813" s="116">
        <v>6320</v>
      </c>
      <c r="C10813" s="116" t="s">
        <v>22336</v>
      </c>
      <c r="D10813" s="116" t="s">
        <v>16119</v>
      </c>
      <c r="E10813" s="130">
        <v>15.82</v>
      </c>
    </row>
    <row r="10814" spans="2:5" ht="50.1" customHeight="1">
      <c r="B10814" s="116">
        <v>6303</v>
      </c>
      <c r="C10814" s="116" t="s">
        <v>22337</v>
      </c>
      <c r="D10814" s="116" t="s">
        <v>16119</v>
      </c>
      <c r="E10814" s="130">
        <v>15.82</v>
      </c>
    </row>
    <row r="10815" spans="2:5" ht="50.1" customHeight="1">
      <c r="B10815" s="116">
        <v>6308</v>
      </c>
      <c r="C10815" s="116" t="s">
        <v>22338</v>
      </c>
      <c r="D10815" s="116" t="s">
        <v>16119</v>
      </c>
      <c r="E10815" s="130">
        <v>85.04</v>
      </c>
    </row>
    <row r="10816" spans="2:5" ht="50.1" customHeight="1">
      <c r="B10816" s="116">
        <v>6317</v>
      </c>
      <c r="C10816" s="116" t="s">
        <v>22339</v>
      </c>
      <c r="D10816" s="116" t="s">
        <v>16119</v>
      </c>
      <c r="E10816" s="130">
        <v>85.04</v>
      </c>
    </row>
    <row r="10817" spans="2:5" ht="50.1" customHeight="1">
      <c r="B10817" s="116">
        <v>6307</v>
      </c>
      <c r="C10817" s="116" t="s">
        <v>22340</v>
      </c>
      <c r="D10817" s="116" t="s">
        <v>16119</v>
      </c>
      <c r="E10817" s="130">
        <v>85.04</v>
      </c>
    </row>
    <row r="10818" spans="2:5" ht="50.1" customHeight="1">
      <c r="B10818" s="116">
        <v>6309</v>
      </c>
      <c r="C10818" s="116" t="s">
        <v>22341</v>
      </c>
      <c r="D10818" s="116" t="s">
        <v>16119</v>
      </c>
      <c r="E10818" s="130">
        <v>87.51</v>
      </c>
    </row>
    <row r="10819" spans="2:5" ht="50.1" customHeight="1">
      <c r="B10819" s="116">
        <v>6318</v>
      </c>
      <c r="C10819" s="116" t="s">
        <v>22342</v>
      </c>
      <c r="D10819" s="116" t="s">
        <v>16119</v>
      </c>
      <c r="E10819" s="130">
        <v>45.87</v>
      </c>
    </row>
    <row r="10820" spans="2:5" ht="50.1" customHeight="1">
      <c r="B10820" s="116">
        <v>6306</v>
      </c>
      <c r="C10820" s="116" t="s">
        <v>22343</v>
      </c>
      <c r="D10820" s="116" t="s">
        <v>16119</v>
      </c>
      <c r="E10820" s="130">
        <v>45.87</v>
      </c>
    </row>
    <row r="10821" spans="2:5" ht="50.1" customHeight="1">
      <c r="B10821" s="116">
        <v>6305</v>
      </c>
      <c r="C10821" s="116" t="s">
        <v>22344</v>
      </c>
      <c r="D10821" s="116" t="s">
        <v>16119</v>
      </c>
      <c r="E10821" s="130">
        <v>45.87</v>
      </c>
    </row>
    <row r="10822" spans="2:5" ht="50.1" customHeight="1">
      <c r="B10822" s="116">
        <v>6302</v>
      </c>
      <c r="C10822" s="116" t="s">
        <v>22345</v>
      </c>
      <c r="D10822" s="116" t="s">
        <v>16119</v>
      </c>
      <c r="E10822" s="130">
        <v>9.73</v>
      </c>
    </row>
    <row r="10823" spans="2:5" ht="50.1" customHeight="1">
      <c r="B10823" s="116">
        <v>6312</v>
      </c>
      <c r="C10823" s="116" t="s">
        <v>22346</v>
      </c>
      <c r="D10823" s="116" t="s">
        <v>16119</v>
      </c>
      <c r="E10823" s="130">
        <v>122.32</v>
      </c>
    </row>
    <row r="10824" spans="2:5" ht="50.1" customHeight="1">
      <c r="B10824" s="116">
        <v>6311</v>
      </c>
      <c r="C10824" s="116" t="s">
        <v>22347</v>
      </c>
      <c r="D10824" s="116" t="s">
        <v>16119</v>
      </c>
      <c r="E10824" s="130">
        <v>122.32</v>
      </c>
    </row>
    <row r="10825" spans="2:5" ht="50.1" customHeight="1">
      <c r="B10825" s="116">
        <v>6310</v>
      </c>
      <c r="C10825" s="116" t="s">
        <v>22348</v>
      </c>
      <c r="D10825" s="116" t="s">
        <v>16119</v>
      </c>
      <c r="E10825" s="130">
        <v>122.32</v>
      </c>
    </row>
    <row r="10826" spans="2:5" ht="50.1" customHeight="1">
      <c r="B10826" s="116">
        <v>6314</v>
      </c>
      <c r="C10826" s="116" t="s">
        <v>22349</v>
      </c>
      <c r="D10826" s="116" t="s">
        <v>16119</v>
      </c>
      <c r="E10826" s="130">
        <v>122.32</v>
      </c>
    </row>
    <row r="10827" spans="2:5" ht="50.1" customHeight="1">
      <c r="B10827" s="116">
        <v>6313</v>
      </c>
      <c r="C10827" s="116" t="s">
        <v>22350</v>
      </c>
      <c r="D10827" s="116" t="s">
        <v>16119</v>
      </c>
      <c r="E10827" s="130">
        <v>122.32</v>
      </c>
    </row>
    <row r="10828" spans="2:5" ht="50.1" customHeight="1">
      <c r="B10828" s="116">
        <v>6315</v>
      </c>
      <c r="C10828" s="116" t="s">
        <v>22351</v>
      </c>
      <c r="D10828" s="116" t="s">
        <v>16119</v>
      </c>
      <c r="E10828" s="130">
        <v>231.61</v>
      </c>
    </row>
    <row r="10829" spans="2:5" ht="50.1" customHeight="1">
      <c r="B10829" s="116">
        <v>6316</v>
      </c>
      <c r="C10829" s="116" t="s">
        <v>22352</v>
      </c>
      <c r="D10829" s="116" t="s">
        <v>16119</v>
      </c>
      <c r="E10829" s="130">
        <v>231.61</v>
      </c>
    </row>
    <row r="10830" spans="2:5" ht="50.1" customHeight="1">
      <c r="B10830" s="116">
        <v>38878</v>
      </c>
      <c r="C10830" s="116" t="s">
        <v>22353</v>
      </c>
      <c r="D10830" s="116" t="s">
        <v>16119</v>
      </c>
      <c r="E10830" s="130">
        <v>13.07</v>
      </c>
    </row>
    <row r="10831" spans="2:5" ht="50.1" customHeight="1">
      <c r="B10831" s="116">
        <v>38879</v>
      </c>
      <c r="C10831" s="116" t="s">
        <v>22354</v>
      </c>
      <c r="D10831" s="116" t="s">
        <v>16119</v>
      </c>
      <c r="E10831" s="130">
        <v>24.51</v>
      </c>
    </row>
    <row r="10832" spans="2:5" ht="50.1" customHeight="1">
      <c r="B10832" s="116">
        <v>38881</v>
      </c>
      <c r="C10832" s="116" t="s">
        <v>22355</v>
      </c>
      <c r="D10832" s="116" t="s">
        <v>16119</v>
      </c>
      <c r="E10832" s="130">
        <v>12.82</v>
      </c>
    </row>
    <row r="10833" spans="2:5" ht="50.1" customHeight="1">
      <c r="B10833" s="116">
        <v>38880</v>
      </c>
      <c r="C10833" s="116" t="s">
        <v>22356</v>
      </c>
      <c r="D10833" s="116" t="s">
        <v>16119</v>
      </c>
      <c r="E10833" s="130">
        <v>13.44</v>
      </c>
    </row>
    <row r="10834" spans="2:5" ht="50.1" customHeight="1">
      <c r="B10834" s="116">
        <v>38882</v>
      </c>
      <c r="C10834" s="116" t="s">
        <v>22357</v>
      </c>
      <c r="D10834" s="116" t="s">
        <v>16119</v>
      </c>
      <c r="E10834" s="130">
        <v>13.92</v>
      </c>
    </row>
    <row r="10835" spans="2:5" ht="50.1" customHeight="1">
      <c r="B10835" s="116">
        <v>38883</v>
      </c>
      <c r="C10835" s="116" t="s">
        <v>22358</v>
      </c>
      <c r="D10835" s="116" t="s">
        <v>16119</v>
      </c>
      <c r="E10835" s="130">
        <v>20.58</v>
      </c>
    </row>
    <row r="10836" spans="2:5" ht="50.1" customHeight="1">
      <c r="B10836" s="116">
        <v>38884</v>
      </c>
      <c r="C10836" s="116" t="s">
        <v>22359</v>
      </c>
      <c r="D10836" s="116" t="s">
        <v>16119</v>
      </c>
      <c r="E10836" s="130">
        <v>22.35</v>
      </c>
    </row>
    <row r="10837" spans="2:5" ht="50.1" customHeight="1">
      <c r="B10837" s="116">
        <v>38885</v>
      </c>
      <c r="C10837" s="116" t="s">
        <v>22360</v>
      </c>
      <c r="D10837" s="116" t="s">
        <v>16119</v>
      </c>
      <c r="E10837" s="130">
        <v>21.62</v>
      </c>
    </row>
    <row r="10838" spans="2:5" ht="50.1" customHeight="1">
      <c r="B10838" s="116">
        <v>38886</v>
      </c>
      <c r="C10838" s="116" t="s">
        <v>22361</v>
      </c>
      <c r="D10838" s="116" t="s">
        <v>16119</v>
      </c>
      <c r="E10838" s="130">
        <v>23.33</v>
      </c>
    </row>
    <row r="10839" spans="2:5" ht="50.1" customHeight="1">
      <c r="B10839" s="116">
        <v>38887</v>
      </c>
      <c r="C10839" s="116" t="s">
        <v>22362</v>
      </c>
      <c r="D10839" s="116" t="s">
        <v>16119</v>
      </c>
      <c r="E10839" s="130">
        <v>20.95</v>
      </c>
    </row>
    <row r="10840" spans="2:5" ht="50.1" customHeight="1">
      <c r="B10840" s="116">
        <v>38888</v>
      </c>
      <c r="C10840" s="116" t="s">
        <v>22363</v>
      </c>
      <c r="D10840" s="116" t="s">
        <v>16119</v>
      </c>
      <c r="E10840" s="130">
        <v>24.91</v>
      </c>
    </row>
    <row r="10841" spans="2:5" ht="50.1" customHeight="1">
      <c r="B10841" s="116">
        <v>38890</v>
      </c>
      <c r="C10841" s="116" t="s">
        <v>22364</v>
      </c>
      <c r="D10841" s="116" t="s">
        <v>16119</v>
      </c>
      <c r="E10841" s="130">
        <v>37.03</v>
      </c>
    </row>
    <row r="10842" spans="2:5" ht="50.1" customHeight="1">
      <c r="B10842" s="116">
        <v>38893</v>
      </c>
      <c r="C10842" s="116" t="s">
        <v>22365</v>
      </c>
      <c r="D10842" s="116" t="s">
        <v>16119</v>
      </c>
      <c r="E10842" s="130">
        <v>29.78</v>
      </c>
    </row>
    <row r="10843" spans="2:5" ht="50.1" customHeight="1">
      <c r="B10843" s="116">
        <v>38894</v>
      </c>
      <c r="C10843" s="116" t="s">
        <v>22366</v>
      </c>
      <c r="D10843" s="116" t="s">
        <v>16119</v>
      </c>
      <c r="E10843" s="130">
        <v>37.82</v>
      </c>
    </row>
    <row r="10844" spans="2:5" ht="50.1" customHeight="1">
      <c r="B10844" s="116">
        <v>38896</v>
      </c>
      <c r="C10844" s="116" t="s">
        <v>22367</v>
      </c>
      <c r="D10844" s="116" t="s">
        <v>16119</v>
      </c>
      <c r="E10844" s="130">
        <v>38.56</v>
      </c>
    </row>
    <row r="10845" spans="2:5" ht="50.1" customHeight="1">
      <c r="B10845" s="116">
        <v>39324</v>
      </c>
      <c r="C10845" s="116" t="s">
        <v>22368</v>
      </c>
      <c r="D10845" s="116" t="s">
        <v>16119</v>
      </c>
      <c r="E10845" s="130">
        <v>4.47</v>
      </c>
    </row>
    <row r="10846" spans="2:5" ht="50.1" customHeight="1">
      <c r="B10846" s="116">
        <v>39325</v>
      </c>
      <c r="C10846" s="116" t="s">
        <v>22369</v>
      </c>
      <c r="D10846" s="116" t="s">
        <v>16119</v>
      </c>
      <c r="E10846" s="130">
        <v>6.77</v>
      </c>
    </row>
    <row r="10847" spans="2:5" ht="50.1" customHeight="1">
      <c r="B10847" s="116">
        <v>39326</v>
      </c>
      <c r="C10847" s="116" t="s">
        <v>22370</v>
      </c>
      <c r="D10847" s="116" t="s">
        <v>16119</v>
      </c>
      <c r="E10847" s="130">
        <v>17.440000000000001</v>
      </c>
    </row>
    <row r="10848" spans="2:5" ht="50.1" customHeight="1">
      <c r="B10848" s="116">
        <v>39327</v>
      </c>
      <c r="C10848" s="116" t="s">
        <v>22371</v>
      </c>
      <c r="D10848" s="116" t="s">
        <v>16119</v>
      </c>
      <c r="E10848" s="130">
        <v>26.42</v>
      </c>
    </row>
    <row r="10849" spans="2:5" ht="50.1" customHeight="1">
      <c r="B10849" s="116">
        <v>20176</v>
      </c>
      <c r="C10849" s="116" t="s">
        <v>22372</v>
      </c>
      <c r="D10849" s="116" t="s">
        <v>16119</v>
      </c>
      <c r="E10849" s="130">
        <v>25.74</v>
      </c>
    </row>
    <row r="10850" spans="2:5" ht="50.1" customHeight="1">
      <c r="B10850" s="116">
        <v>11378</v>
      </c>
      <c r="C10850" s="116" t="s">
        <v>22373</v>
      </c>
      <c r="D10850" s="116" t="s">
        <v>16119</v>
      </c>
      <c r="E10850" s="130">
        <v>70.02</v>
      </c>
    </row>
    <row r="10851" spans="2:5" ht="50.1" customHeight="1">
      <c r="B10851" s="116">
        <v>11379</v>
      </c>
      <c r="C10851" s="116" t="s">
        <v>22374</v>
      </c>
      <c r="D10851" s="116" t="s">
        <v>16119</v>
      </c>
      <c r="E10851" s="130">
        <v>59.17</v>
      </c>
    </row>
    <row r="10852" spans="2:5" ht="50.1" customHeight="1">
      <c r="B10852" s="116">
        <v>11493</v>
      </c>
      <c r="C10852" s="116" t="s">
        <v>22375</v>
      </c>
      <c r="D10852" s="116" t="s">
        <v>16119</v>
      </c>
      <c r="E10852" s="130">
        <v>34.130000000000003</v>
      </c>
    </row>
    <row r="10853" spans="2:5" ht="50.1" customHeight="1">
      <c r="B10853" s="116">
        <v>42717</v>
      </c>
      <c r="C10853" s="116" t="s">
        <v>22376</v>
      </c>
      <c r="D10853" s="116" t="s">
        <v>16119</v>
      </c>
      <c r="E10853" s="130">
        <v>239.68</v>
      </c>
    </row>
    <row r="10854" spans="2:5" ht="50.1" customHeight="1">
      <c r="B10854" s="116">
        <v>42718</v>
      </c>
      <c r="C10854" s="116" t="s">
        <v>22377</v>
      </c>
      <c r="D10854" s="116" t="s">
        <v>16119</v>
      </c>
      <c r="E10854" s="130">
        <v>266.08999999999997</v>
      </c>
    </row>
    <row r="10855" spans="2:5" ht="50.1" customHeight="1">
      <c r="B10855" s="116">
        <v>7106</v>
      </c>
      <c r="C10855" s="116" t="s">
        <v>22378</v>
      </c>
      <c r="D10855" s="116" t="s">
        <v>16119</v>
      </c>
      <c r="E10855" s="130">
        <v>98.15</v>
      </c>
    </row>
    <row r="10856" spans="2:5" ht="50.1" customHeight="1">
      <c r="B10856" s="116">
        <v>7104</v>
      </c>
      <c r="C10856" s="116" t="s">
        <v>22379</v>
      </c>
      <c r="D10856" s="116" t="s">
        <v>16119</v>
      </c>
      <c r="E10856" s="130">
        <v>2.04</v>
      </c>
    </row>
    <row r="10857" spans="2:5" ht="50.1" customHeight="1">
      <c r="B10857" s="116">
        <v>7136</v>
      </c>
      <c r="C10857" s="116" t="s">
        <v>22380</v>
      </c>
      <c r="D10857" s="116" t="s">
        <v>16119</v>
      </c>
      <c r="E10857" s="130">
        <v>3.84</v>
      </c>
    </row>
    <row r="10858" spans="2:5" ht="50.1" customHeight="1">
      <c r="B10858" s="116">
        <v>7128</v>
      </c>
      <c r="C10858" s="116" t="s">
        <v>22381</v>
      </c>
      <c r="D10858" s="116" t="s">
        <v>16119</v>
      </c>
      <c r="E10858" s="130">
        <v>6.3</v>
      </c>
    </row>
    <row r="10859" spans="2:5" ht="50.1" customHeight="1">
      <c r="B10859" s="116">
        <v>7108</v>
      </c>
      <c r="C10859" s="116" t="s">
        <v>22382</v>
      </c>
      <c r="D10859" s="116" t="s">
        <v>16119</v>
      </c>
      <c r="E10859" s="130">
        <v>6.74</v>
      </c>
    </row>
    <row r="10860" spans="2:5" ht="50.1" customHeight="1">
      <c r="B10860" s="116">
        <v>7129</v>
      </c>
      <c r="C10860" s="116" t="s">
        <v>22383</v>
      </c>
      <c r="D10860" s="116" t="s">
        <v>16119</v>
      </c>
      <c r="E10860" s="130">
        <v>5.61</v>
      </c>
    </row>
    <row r="10861" spans="2:5" ht="50.1" customHeight="1">
      <c r="B10861" s="116">
        <v>7130</v>
      </c>
      <c r="C10861" s="116" t="s">
        <v>22384</v>
      </c>
      <c r="D10861" s="116" t="s">
        <v>16119</v>
      </c>
      <c r="E10861" s="130">
        <v>9.14</v>
      </c>
    </row>
    <row r="10862" spans="2:5" ht="50.1" customHeight="1">
      <c r="B10862" s="116">
        <v>7131</v>
      </c>
      <c r="C10862" s="116" t="s">
        <v>22385</v>
      </c>
      <c r="D10862" s="116" t="s">
        <v>16119</v>
      </c>
      <c r="E10862" s="130">
        <v>11.22</v>
      </c>
    </row>
    <row r="10863" spans="2:5" ht="50.1" customHeight="1">
      <c r="B10863" s="116">
        <v>7132</v>
      </c>
      <c r="C10863" s="116" t="s">
        <v>22386</v>
      </c>
      <c r="D10863" s="116" t="s">
        <v>16119</v>
      </c>
      <c r="E10863" s="130">
        <v>31.15</v>
      </c>
    </row>
    <row r="10864" spans="2:5" ht="50.1" customHeight="1">
      <c r="B10864" s="116">
        <v>7133</v>
      </c>
      <c r="C10864" s="116" t="s">
        <v>22387</v>
      </c>
      <c r="D10864" s="116" t="s">
        <v>16119</v>
      </c>
      <c r="E10864" s="130">
        <v>48.38</v>
      </c>
    </row>
    <row r="10865" spans="2:5" ht="50.1" customHeight="1">
      <c r="B10865" s="116">
        <v>37420</v>
      </c>
      <c r="C10865" s="116" t="s">
        <v>22388</v>
      </c>
      <c r="D10865" s="116" t="s">
        <v>16119</v>
      </c>
      <c r="E10865" s="130">
        <v>28.81</v>
      </c>
    </row>
    <row r="10866" spans="2:5" ht="50.1" customHeight="1">
      <c r="B10866" s="116">
        <v>37421</v>
      </c>
      <c r="C10866" s="116" t="s">
        <v>22389</v>
      </c>
      <c r="D10866" s="116" t="s">
        <v>16119</v>
      </c>
      <c r="E10866" s="130">
        <v>39.369999999999997</v>
      </c>
    </row>
    <row r="10867" spans="2:5" ht="50.1" customHeight="1">
      <c r="B10867" s="116">
        <v>37422</v>
      </c>
      <c r="C10867" s="116" t="s">
        <v>22390</v>
      </c>
      <c r="D10867" s="116" t="s">
        <v>16119</v>
      </c>
      <c r="E10867" s="130">
        <v>36.85</v>
      </c>
    </row>
    <row r="10868" spans="2:5" ht="50.1" customHeight="1">
      <c r="B10868" s="116">
        <v>37443</v>
      </c>
      <c r="C10868" s="116" t="s">
        <v>22391</v>
      </c>
      <c r="D10868" s="116" t="s">
        <v>16119</v>
      </c>
      <c r="E10868" s="130">
        <v>122.94</v>
      </c>
    </row>
    <row r="10869" spans="2:5" ht="50.1" customHeight="1">
      <c r="B10869" s="116">
        <v>37444</v>
      </c>
      <c r="C10869" s="116" t="s">
        <v>22392</v>
      </c>
      <c r="D10869" s="116" t="s">
        <v>16119</v>
      </c>
      <c r="E10869" s="130">
        <v>125.03</v>
      </c>
    </row>
    <row r="10870" spans="2:5" ht="50.1" customHeight="1">
      <c r="B10870" s="116">
        <v>37445</v>
      </c>
      <c r="C10870" s="116" t="s">
        <v>22393</v>
      </c>
      <c r="D10870" s="116" t="s">
        <v>16119</v>
      </c>
      <c r="E10870" s="130">
        <v>189.51</v>
      </c>
    </row>
    <row r="10871" spans="2:5" ht="50.1" customHeight="1">
      <c r="B10871" s="116">
        <v>37446</v>
      </c>
      <c r="C10871" s="116" t="s">
        <v>22394</v>
      </c>
      <c r="D10871" s="116" t="s">
        <v>16119</v>
      </c>
      <c r="E10871" s="130">
        <v>206.59</v>
      </c>
    </row>
    <row r="10872" spans="2:5" ht="50.1" customHeight="1">
      <c r="B10872" s="116">
        <v>37447</v>
      </c>
      <c r="C10872" s="116" t="s">
        <v>22395</v>
      </c>
      <c r="D10872" s="116" t="s">
        <v>16119</v>
      </c>
      <c r="E10872" s="130">
        <v>209.83</v>
      </c>
    </row>
    <row r="10873" spans="2:5" ht="50.1" customHeight="1">
      <c r="B10873" s="116">
        <v>37448</v>
      </c>
      <c r="C10873" s="116" t="s">
        <v>22396</v>
      </c>
      <c r="D10873" s="116" t="s">
        <v>16119</v>
      </c>
      <c r="E10873" s="130">
        <v>287.81</v>
      </c>
    </row>
    <row r="10874" spans="2:5" ht="50.1" customHeight="1">
      <c r="B10874" s="116">
        <v>37440</v>
      </c>
      <c r="C10874" s="116" t="s">
        <v>22397</v>
      </c>
      <c r="D10874" s="116" t="s">
        <v>16119</v>
      </c>
      <c r="E10874" s="130">
        <v>97.58</v>
      </c>
    </row>
    <row r="10875" spans="2:5" ht="50.1" customHeight="1">
      <c r="B10875" s="116">
        <v>37441</v>
      </c>
      <c r="C10875" s="116" t="s">
        <v>22398</v>
      </c>
      <c r="D10875" s="116" t="s">
        <v>16119</v>
      </c>
      <c r="E10875" s="130">
        <v>97.58</v>
      </c>
    </row>
    <row r="10876" spans="2:5" ht="50.1" customHeight="1">
      <c r="B10876" s="116">
        <v>37442</v>
      </c>
      <c r="C10876" s="116" t="s">
        <v>22399</v>
      </c>
      <c r="D10876" s="116" t="s">
        <v>16119</v>
      </c>
      <c r="E10876" s="130">
        <v>117.53</v>
      </c>
    </row>
    <row r="10877" spans="2:5" ht="50.1" customHeight="1">
      <c r="B10877" s="116">
        <v>38017</v>
      </c>
      <c r="C10877" s="116" t="s">
        <v>22400</v>
      </c>
      <c r="D10877" s="116" t="s">
        <v>16119</v>
      </c>
      <c r="E10877" s="130">
        <v>6.36</v>
      </c>
    </row>
    <row r="10878" spans="2:5" ht="50.1" customHeight="1">
      <c r="B10878" s="116">
        <v>38018</v>
      </c>
      <c r="C10878" s="116" t="s">
        <v>22401</v>
      </c>
      <c r="D10878" s="116" t="s">
        <v>16119</v>
      </c>
      <c r="E10878" s="130">
        <v>7.02</v>
      </c>
    </row>
    <row r="10879" spans="2:5" ht="50.1" customHeight="1">
      <c r="B10879" s="116">
        <v>39895</v>
      </c>
      <c r="C10879" s="116" t="s">
        <v>22402</v>
      </c>
      <c r="D10879" s="116" t="s">
        <v>16119</v>
      </c>
      <c r="E10879" s="130">
        <v>29.14</v>
      </c>
    </row>
    <row r="10880" spans="2:5" ht="50.1" customHeight="1">
      <c r="B10880" s="116">
        <v>39896</v>
      </c>
      <c r="C10880" s="116" t="s">
        <v>22403</v>
      </c>
      <c r="D10880" s="116" t="s">
        <v>16119</v>
      </c>
      <c r="E10880" s="130">
        <v>42.71</v>
      </c>
    </row>
    <row r="10881" spans="2:5" ht="50.1" customHeight="1">
      <c r="B10881" s="116">
        <v>38873</v>
      </c>
      <c r="C10881" s="116" t="s">
        <v>22404</v>
      </c>
      <c r="D10881" s="116" t="s">
        <v>16119</v>
      </c>
      <c r="E10881" s="130">
        <v>11.6</v>
      </c>
    </row>
    <row r="10882" spans="2:5" ht="50.1" customHeight="1">
      <c r="B10882" s="116">
        <v>38874</v>
      </c>
      <c r="C10882" s="116" t="s">
        <v>22405</v>
      </c>
      <c r="D10882" s="116" t="s">
        <v>16119</v>
      </c>
      <c r="E10882" s="130">
        <v>14.1</v>
      </c>
    </row>
    <row r="10883" spans="2:5" ht="50.1" customHeight="1">
      <c r="B10883" s="116">
        <v>38875</v>
      </c>
      <c r="C10883" s="116" t="s">
        <v>22406</v>
      </c>
      <c r="D10883" s="116" t="s">
        <v>16119</v>
      </c>
      <c r="E10883" s="130">
        <v>24.92</v>
      </c>
    </row>
    <row r="10884" spans="2:5" ht="50.1" customHeight="1">
      <c r="B10884" s="116">
        <v>38876</v>
      </c>
      <c r="C10884" s="116" t="s">
        <v>22407</v>
      </c>
      <c r="D10884" s="116" t="s">
        <v>16119</v>
      </c>
      <c r="E10884" s="130">
        <v>33.53</v>
      </c>
    </row>
    <row r="10885" spans="2:5" ht="50.1" customHeight="1">
      <c r="B10885" s="116">
        <v>39000</v>
      </c>
      <c r="C10885" s="116" t="s">
        <v>22408</v>
      </c>
      <c r="D10885" s="116" t="s">
        <v>16119</v>
      </c>
      <c r="E10885" s="130">
        <v>22.9</v>
      </c>
    </row>
    <row r="10886" spans="2:5" ht="50.1" customHeight="1">
      <c r="B10886" s="116">
        <v>38674</v>
      </c>
      <c r="C10886" s="116" t="s">
        <v>22409</v>
      </c>
      <c r="D10886" s="116" t="s">
        <v>16119</v>
      </c>
      <c r="E10886" s="130">
        <v>22.12</v>
      </c>
    </row>
    <row r="10887" spans="2:5" ht="50.1" customHeight="1">
      <c r="B10887" s="116">
        <v>38911</v>
      </c>
      <c r="C10887" s="116" t="s">
        <v>22410</v>
      </c>
      <c r="D10887" s="116" t="s">
        <v>16119</v>
      </c>
      <c r="E10887" s="130">
        <v>41.58</v>
      </c>
    </row>
    <row r="10888" spans="2:5" ht="50.1" customHeight="1">
      <c r="B10888" s="116">
        <v>38912</v>
      </c>
      <c r="C10888" s="116" t="s">
        <v>22411</v>
      </c>
      <c r="D10888" s="116" t="s">
        <v>16119</v>
      </c>
      <c r="E10888" s="130">
        <v>52.85</v>
      </c>
    </row>
    <row r="10889" spans="2:5" ht="50.1" customHeight="1">
      <c r="B10889" s="116">
        <v>38019</v>
      </c>
      <c r="C10889" s="116" t="s">
        <v>22412</v>
      </c>
      <c r="D10889" s="116" t="s">
        <v>16119</v>
      </c>
      <c r="E10889" s="130">
        <v>5.54</v>
      </c>
    </row>
    <row r="10890" spans="2:5" ht="50.1" customHeight="1">
      <c r="B10890" s="116">
        <v>38020</v>
      </c>
      <c r="C10890" s="116" t="s">
        <v>22413</v>
      </c>
      <c r="D10890" s="116" t="s">
        <v>16119</v>
      </c>
      <c r="E10890" s="130">
        <v>7.02</v>
      </c>
    </row>
    <row r="10891" spans="2:5" ht="50.1" customHeight="1">
      <c r="B10891" s="116">
        <v>38454</v>
      </c>
      <c r="C10891" s="116" t="s">
        <v>22414</v>
      </c>
      <c r="D10891" s="116" t="s">
        <v>16119</v>
      </c>
      <c r="E10891" s="130">
        <v>4.18</v>
      </c>
    </row>
    <row r="10892" spans="2:5" ht="50.1" customHeight="1">
      <c r="B10892" s="116">
        <v>38455</v>
      </c>
      <c r="C10892" s="116" t="s">
        <v>22415</v>
      </c>
      <c r="D10892" s="116" t="s">
        <v>16119</v>
      </c>
      <c r="E10892" s="130">
        <v>3.82</v>
      </c>
    </row>
    <row r="10893" spans="2:5" ht="50.1" customHeight="1">
      <c r="B10893" s="116">
        <v>38462</v>
      </c>
      <c r="C10893" s="116" t="s">
        <v>22416</v>
      </c>
      <c r="D10893" s="116" t="s">
        <v>16119</v>
      </c>
      <c r="E10893" s="130">
        <v>107.98</v>
      </c>
    </row>
    <row r="10894" spans="2:5" ht="50.1" customHeight="1">
      <c r="B10894" s="116">
        <v>36362</v>
      </c>
      <c r="C10894" s="116" t="s">
        <v>22417</v>
      </c>
      <c r="D10894" s="116" t="s">
        <v>16119</v>
      </c>
      <c r="E10894" s="130">
        <v>1.64</v>
      </c>
    </row>
    <row r="10895" spans="2:5" ht="50.1" customHeight="1">
      <c r="B10895" s="116">
        <v>36298</v>
      </c>
      <c r="C10895" s="116" t="s">
        <v>22418</v>
      </c>
      <c r="D10895" s="116" t="s">
        <v>16119</v>
      </c>
      <c r="E10895" s="130">
        <v>2.4300000000000002</v>
      </c>
    </row>
    <row r="10896" spans="2:5" ht="50.1" customHeight="1">
      <c r="B10896" s="116">
        <v>38456</v>
      </c>
      <c r="C10896" s="116" t="s">
        <v>22419</v>
      </c>
      <c r="D10896" s="116" t="s">
        <v>16119</v>
      </c>
      <c r="E10896" s="130">
        <v>3.97</v>
      </c>
    </row>
    <row r="10897" spans="2:5" ht="50.1" customHeight="1">
      <c r="B10897" s="116">
        <v>38457</v>
      </c>
      <c r="C10897" s="116" t="s">
        <v>22420</v>
      </c>
      <c r="D10897" s="116" t="s">
        <v>16119</v>
      </c>
      <c r="E10897" s="130">
        <v>8.9499999999999993</v>
      </c>
    </row>
    <row r="10898" spans="2:5" ht="50.1" customHeight="1">
      <c r="B10898" s="116">
        <v>38458</v>
      </c>
      <c r="C10898" s="116" t="s">
        <v>22421</v>
      </c>
      <c r="D10898" s="116" t="s">
        <v>16119</v>
      </c>
      <c r="E10898" s="130">
        <v>12</v>
      </c>
    </row>
    <row r="10899" spans="2:5" ht="50.1" customHeight="1">
      <c r="B10899" s="116">
        <v>38459</v>
      </c>
      <c r="C10899" s="116" t="s">
        <v>22422</v>
      </c>
      <c r="D10899" s="116" t="s">
        <v>16119</v>
      </c>
      <c r="E10899" s="130">
        <v>21.18</v>
      </c>
    </row>
    <row r="10900" spans="2:5" ht="50.1" customHeight="1">
      <c r="B10900" s="116">
        <v>38460</v>
      </c>
      <c r="C10900" s="116" t="s">
        <v>22423</v>
      </c>
      <c r="D10900" s="116" t="s">
        <v>16119</v>
      </c>
      <c r="E10900" s="130">
        <v>44.23</v>
      </c>
    </row>
    <row r="10901" spans="2:5" ht="50.1" customHeight="1">
      <c r="B10901" s="116">
        <v>38461</v>
      </c>
      <c r="C10901" s="116" t="s">
        <v>22424</v>
      </c>
      <c r="D10901" s="116" t="s">
        <v>16119</v>
      </c>
      <c r="E10901" s="130">
        <v>67.47</v>
      </c>
    </row>
    <row r="10902" spans="2:5" ht="50.1" customHeight="1">
      <c r="B10902" s="116">
        <v>7094</v>
      </c>
      <c r="C10902" s="116" t="s">
        <v>22425</v>
      </c>
      <c r="D10902" s="116" t="s">
        <v>16119</v>
      </c>
      <c r="E10902" s="130">
        <v>7.07</v>
      </c>
    </row>
    <row r="10903" spans="2:5" ht="50.1" customHeight="1">
      <c r="B10903" s="116">
        <v>7116</v>
      </c>
      <c r="C10903" s="116" t="s">
        <v>22426</v>
      </c>
      <c r="D10903" s="116" t="s">
        <v>16119</v>
      </c>
      <c r="E10903" s="130">
        <v>1.92</v>
      </c>
    </row>
    <row r="10904" spans="2:5" ht="50.1" customHeight="1">
      <c r="B10904" s="116">
        <v>7118</v>
      </c>
      <c r="C10904" s="116" t="s">
        <v>22427</v>
      </c>
      <c r="D10904" s="116" t="s">
        <v>16119</v>
      </c>
      <c r="E10904" s="130">
        <v>15.61</v>
      </c>
    </row>
    <row r="10905" spans="2:5" ht="50.1" customHeight="1">
      <c r="B10905" s="116">
        <v>7117</v>
      </c>
      <c r="C10905" s="116" t="s">
        <v>22428</v>
      </c>
      <c r="D10905" s="116" t="s">
        <v>16119</v>
      </c>
      <c r="E10905" s="130">
        <v>13.87</v>
      </c>
    </row>
    <row r="10906" spans="2:5" ht="50.1" customHeight="1">
      <c r="B10906" s="116">
        <v>7098</v>
      </c>
      <c r="C10906" s="116" t="s">
        <v>22429</v>
      </c>
      <c r="D10906" s="116" t="s">
        <v>16119</v>
      </c>
      <c r="E10906" s="130">
        <v>1.93</v>
      </c>
    </row>
    <row r="10907" spans="2:5" ht="50.1" customHeight="1">
      <c r="B10907" s="116">
        <v>7110</v>
      </c>
      <c r="C10907" s="116" t="s">
        <v>22430</v>
      </c>
      <c r="D10907" s="116" t="s">
        <v>16119</v>
      </c>
      <c r="E10907" s="130">
        <v>33.94</v>
      </c>
    </row>
    <row r="10908" spans="2:5" ht="50.1" customHeight="1">
      <c r="B10908" s="116">
        <v>7123</v>
      </c>
      <c r="C10908" s="116" t="s">
        <v>22431</v>
      </c>
      <c r="D10908" s="116" t="s">
        <v>16119</v>
      </c>
      <c r="E10908" s="130">
        <v>2.4900000000000002</v>
      </c>
    </row>
    <row r="10909" spans="2:5" ht="50.1" customHeight="1">
      <c r="B10909" s="116">
        <v>7121</v>
      </c>
      <c r="C10909" s="116" t="s">
        <v>22432</v>
      </c>
      <c r="D10909" s="116" t="s">
        <v>16119</v>
      </c>
      <c r="E10909" s="130">
        <v>6.13</v>
      </c>
    </row>
    <row r="10910" spans="2:5" ht="50.1" customHeight="1">
      <c r="B10910" s="116">
        <v>7137</v>
      </c>
      <c r="C10910" s="116" t="s">
        <v>22433</v>
      </c>
      <c r="D10910" s="116" t="s">
        <v>16119</v>
      </c>
      <c r="E10910" s="130">
        <v>5.52</v>
      </c>
    </row>
    <row r="10911" spans="2:5" ht="50.1" customHeight="1">
      <c r="B10911" s="116">
        <v>7122</v>
      </c>
      <c r="C10911" s="116" t="s">
        <v>22434</v>
      </c>
      <c r="D10911" s="116" t="s">
        <v>16119</v>
      </c>
      <c r="E10911" s="130">
        <v>6.9</v>
      </c>
    </row>
    <row r="10912" spans="2:5" ht="50.1" customHeight="1">
      <c r="B10912" s="116">
        <v>7114</v>
      </c>
      <c r="C10912" s="116" t="s">
        <v>22435</v>
      </c>
      <c r="D10912" s="116" t="s">
        <v>16119</v>
      </c>
      <c r="E10912" s="130">
        <v>10.63</v>
      </c>
    </row>
    <row r="10913" spans="2:5" ht="50.1" customHeight="1">
      <c r="B10913" s="116">
        <v>7109</v>
      </c>
      <c r="C10913" s="116" t="s">
        <v>22436</v>
      </c>
      <c r="D10913" s="116" t="s">
        <v>16119</v>
      </c>
      <c r="E10913" s="130">
        <v>1.86</v>
      </c>
    </row>
    <row r="10914" spans="2:5" ht="50.1" customHeight="1">
      <c r="B10914" s="116">
        <v>7135</v>
      </c>
      <c r="C10914" s="116" t="s">
        <v>22437</v>
      </c>
      <c r="D10914" s="116" t="s">
        <v>16119</v>
      </c>
      <c r="E10914" s="130">
        <v>2.9</v>
      </c>
    </row>
    <row r="10915" spans="2:5" ht="50.1" customHeight="1">
      <c r="B10915" s="116">
        <v>37947</v>
      </c>
      <c r="C10915" s="116" t="s">
        <v>22438</v>
      </c>
      <c r="D10915" s="116" t="s">
        <v>16119</v>
      </c>
      <c r="E10915" s="130">
        <v>2.94</v>
      </c>
    </row>
    <row r="10916" spans="2:5" ht="50.1" customHeight="1">
      <c r="B10916" s="116">
        <v>7103</v>
      </c>
      <c r="C10916" s="116" t="s">
        <v>22439</v>
      </c>
      <c r="D10916" s="116" t="s">
        <v>16119</v>
      </c>
      <c r="E10916" s="130">
        <v>6.75</v>
      </c>
    </row>
    <row r="10917" spans="2:5" ht="50.1" customHeight="1">
      <c r="B10917" s="116">
        <v>40419</v>
      </c>
      <c r="C10917" s="116" t="s">
        <v>22440</v>
      </c>
      <c r="D10917" s="116" t="s">
        <v>16119</v>
      </c>
      <c r="E10917" s="130">
        <v>21.15</v>
      </c>
    </row>
    <row r="10918" spans="2:5" ht="50.1" customHeight="1">
      <c r="B10918" s="116">
        <v>40420</v>
      </c>
      <c r="C10918" s="116" t="s">
        <v>22441</v>
      </c>
      <c r="D10918" s="116" t="s">
        <v>16119</v>
      </c>
      <c r="E10918" s="130">
        <v>30.86</v>
      </c>
    </row>
    <row r="10919" spans="2:5" ht="50.1" customHeight="1">
      <c r="B10919" s="116">
        <v>40421</v>
      </c>
      <c r="C10919" s="116" t="s">
        <v>22442</v>
      </c>
      <c r="D10919" s="116" t="s">
        <v>16119</v>
      </c>
      <c r="E10919" s="130">
        <v>32.85</v>
      </c>
    </row>
    <row r="10920" spans="2:5" ht="50.1" customHeight="1">
      <c r="B10920" s="116">
        <v>7126</v>
      </c>
      <c r="C10920" s="116" t="s">
        <v>22443</v>
      </c>
      <c r="D10920" s="116" t="s">
        <v>16119</v>
      </c>
      <c r="E10920" s="130">
        <v>14.16</v>
      </c>
    </row>
    <row r="10921" spans="2:5" ht="50.1" customHeight="1">
      <c r="B10921" s="116">
        <v>38905</v>
      </c>
      <c r="C10921" s="116" t="s">
        <v>22444</v>
      </c>
      <c r="D10921" s="116" t="s">
        <v>16119</v>
      </c>
      <c r="E10921" s="130">
        <v>13.03</v>
      </c>
    </row>
    <row r="10922" spans="2:5" ht="50.1" customHeight="1">
      <c r="B10922" s="116">
        <v>38907</v>
      </c>
      <c r="C10922" s="116" t="s">
        <v>22445</v>
      </c>
      <c r="D10922" s="116" t="s">
        <v>16119</v>
      </c>
      <c r="E10922" s="130">
        <v>13.86</v>
      </c>
    </row>
    <row r="10923" spans="2:5" ht="50.1" customHeight="1">
      <c r="B10923" s="116">
        <v>38908</v>
      </c>
      <c r="C10923" s="116" t="s">
        <v>22446</v>
      </c>
      <c r="D10923" s="116" t="s">
        <v>16119</v>
      </c>
      <c r="E10923" s="130">
        <v>15.6</v>
      </c>
    </row>
    <row r="10924" spans="2:5" ht="50.1" customHeight="1">
      <c r="B10924" s="116">
        <v>38909</v>
      </c>
      <c r="C10924" s="116" t="s">
        <v>22447</v>
      </c>
      <c r="D10924" s="116" t="s">
        <v>16119</v>
      </c>
      <c r="E10924" s="130">
        <v>22.43</v>
      </c>
    </row>
    <row r="10925" spans="2:5" ht="50.1" customHeight="1">
      <c r="B10925" s="116">
        <v>38910</v>
      </c>
      <c r="C10925" s="116" t="s">
        <v>22448</v>
      </c>
      <c r="D10925" s="116" t="s">
        <v>16119</v>
      </c>
      <c r="E10925" s="130">
        <v>24.22</v>
      </c>
    </row>
    <row r="10926" spans="2:5" ht="50.1" customHeight="1">
      <c r="B10926" s="116">
        <v>38897</v>
      </c>
      <c r="C10926" s="116" t="s">
        <v>22449</v>
      </c>
      <c r="D10926" s="116" t="s">
        <v>16119</v>
      </c>
      <c r="E10926" s="130">
        <v>13.08</v>
      </c>
    </row>
    <row r="10927" spans="2:5" ht="50.1" customHeight="1">
      <c r="B10927" s="116">
        <v>38899</v>
      </c>
      <c r="C10927" s="116" t="s">
        <v>22450</v>
      </c>
      <c r="D10927" s="116" t="s">
        <v>16119</v>
      </c>
      <c r="E10927" s="130">
        <v>14.72</v>
      </c>
    </row>
    <row r="10928" spans="2:5" ht="50.1" customHeight="1">
      <c r="B10928" s="116">
        <v>38900</v>
      </c>
      <c r="C10928" s="116" t="s">
        <v>22451</v>
      </c>
      <c r="D10928" s="116" t="s">
        <v>16119</v>
      </c>
      <c r="E10928" s="130">
        <v>15.34</v>
      </c>
    </row>
    <row r="10929" spans="2:5" ht="50.1" customHeight="1">
      <c r="B10929" s="116">
        <v>38901</v>
      </c>
      <c r="C10929" s="116" t="s">
        <v>22452</v>
      </c>
      <c r="D10929" s="116" t="s">
        <v>16119</v>
      </c>
      <c r="E10929" s="130">
        <v>25.1</v>
      </c>
    </row>
    <row r="10930" spans="2:5" ht="50.1" customHeight="1">
      <c r="B10930" s="116">
        <v>38904</v>
      </c>
      <c r="C10930" s="116" t="s">
        <v>22453</v>
      </c>
      <c r="D10930" s="116" t="s">
        <v>16119</v>
      </c>
      <c r="E10930" s="130">
        <v>40.78</v>
      </c>
    </row>
    <row r="10931" spans="2:5" ht="50.1" customHeight="1">
      <c r="B10931" s="116">
        <v>38903</v>
      </c>
      <c r="C10931" s="116" t="s">
        <v>22454</v>
      </c>
      <c r="D10931" s="116" t="s">
        <v>16119</v>
      </c>
      <c r="E10931" s="130">
        <v>40.53</v>
      </c>
    </row>
    <row r="10932" spans="2:5" ht="50.1" customHeight="1">
      <c r="B10932" s="116">
        <v>7091</v>
      </c>
      <c r="C10932" s="116" t="s">
        <v>22455</v>
      </c>
      <c r="D10932" s="116" t="s">
        <v>16119</v>
      </c>
      <c r="E10932" s="130">
        <v>9.06</v>
      </c>
    </row>
    <row r="10933" spans="2:5" ht="50.1" customHeight="1">
      <c r="B10933" s="116">
        <v>11655</v>
      </c>
      <c r="C10933" s="116" t="s">
        <v>22456</v>
      </c>
      <c r="D10933" s="116" t="s">
        <v>16119</v>
      </c>
      <c r="E10933" s="130">
        <v>8.65</v>
      </c>
    </row>
    <row r="10934" spans="2:5" ht="50.1" customHeight="1">
      <c r="B10934" s="116">
        <v>11656</v>
      </c>
      <c r="C10934" s="116" t="s">
        <v>22457</v>
      </c>
      <c r="D10934" s="116" t="s">
        <v>16119</v>
      </c>
      <c r="E10934" s="130">
        <v>9.0500000000000007</v>
      </c>
    </row>
    <row r="10935" spans="2:5" ht="50.1" customHeight="1">
      <c r="B10935" s="116">
        <v>37948</v>
      </c>
      <c r="C10935" s="116" t="s">
        <v>22458</v>
      </c>
      <c r="D10935" s="116" t="s">
        <v>16119</v>
      </c>
      <c r="E10935" s="130">
        <v>1.83</v>
      </c>
    </row>
    <row r="10936" spans="2:5" ht="50.1" customHeight="1">
      <c r="B10936" s="116">
        <v>7097</v>
      </c>
      <c r="C10936" s="116" t="s">
        <v>22459</v>
      </c>
      <c r="D10936" s="116" t="s">
        <v>16119</v>
      </c>
      <c r="E10936" s="130">
        <v>4.0199999999999996</v>
      </c>
    </row>
    <row r="10937" spans="2:5" ht="50.1" customHeight="1">
      <c r="B10937" s="116">
        <v>11657</v>
      </c>
      <c r="C10937" s="116" t="s">
        <v>22460</v>
      </c>
      <c r="D10937" s="116" t="s">
        <v>16119</v>
      </c>
      <c r="E10937" s="130">
        <v>7.89</v>
      </c>
    </row>
    <row r="10938" spans="2:5" ht="50.1" customHeight="1">
      <c r="B10938" s="116">
        <v>11658</v>
      </c>
      <c r="C10938" s="116" t="s">
        <v>22461</v>
      </c>
      <c r="D10938" s="116" t="s">
        <v>16119</v>
      </c>
      <c r="E10938" s="130">
        <v>8.0399999999999991</v>
      </c>
    </row>
    <row r="10939" spans="2:5" ht="50.1" customHeight="1">
      <c r="B10939" s="116">
        <v>7146</v>
      </c>
      <c r="C10939" s="116" t="s">
        <v>22462</v>
      </c>
      <c r="D10939" s="116" t="s">
        <v>16119</v>
      </c>
      <c r="E10939" s="130">
        <v>105.11</v>
      </c>
    </row>
    <row r="10940" spans="2:5" ht="50.1" customHeight="1">
      <c r="B10940" s="116">
        <v>7138</v>
      </c>
      <c r="C10940" s="116" t="s">
        <v>22463</v>
      </c>
      <c r="D10940" s="116" t="s">
        <v>16119</v>
      </c>
      <c r="E10940" s="130">
        <v>0.59</v>
      </c>
    </row>
    <row r="10941" spans="2:5" ht="50.1" customHeight="1">
      <c r="B10941" s="116">
        <v>7139</v>
      </c>
      <c r="C10941" s="116" t="s">
        <v>22464</v>
      </c>
      <c r="D10941" s="116" t="s">
        <v>16119</v>
      </c>
      <c r="E10941" s="130">
        <v>0.78</v>
      </c>
    </row>
    <row r="10942" spans="2:5" ht="50.1" customHeight="1">
      <c r="B10942" s="116">
        <v>7140</v>
      </c>
      <c r="C10942" s="116" t="s">
        <v>22465</v>
      </c>
      <c r="D10942" s="116" t="s">
        <v>16119</v>
      </c>
      <c r="E10942" s="130">
        <v>2.59</v>
      </c>
    </row>
    <row r="10943" spans="2:5" ht="50.1" customHeight="1">
      <c r="B10943" s="116">
        <v>7141</v>
      </c>
      <c r="C10943" s="116" t="s">
        <v>22466</v>
      </c>
      <c r="D10943" s="116" t="s">
        <v>16119</v>
      </c>
      <c r="E10943" s="130">
        <v>5.67</v>
      </c>
    </row>
    <row r="10944" spans="2:5" ht="50.1" customHeight="1">
      <c r="B10944" s="116">
        <v>7143</v>
      </c>
      <c r="C10944" s="116" t="s">
        <v>22467</v>
      </c>
      <c r="D10944" s="116" t="s">
        <v>16119</v>
      </c>
      <c r="E10944" s="130">
        <v>18.89</v>
      </c>
    </row>
    <row r="10945" spans="2:5" ht="50.1" customHeight="1">
      <c r="B10945" s="116">
        <v>7144</v>
      </c>
      <c r="C10945" s="116" t="s">
        <v>22468</v>
      </c>
      <c r="D10945" s="116" t="s">
        <v>16119</v>
      </c>
      <c r="E10945" s="130">
        <v>37.79</v>
      </c>
    </row>
    <row r="10946" spans="2:5" ht="50.1" customHeight="1">
      <c r="B10946" s="116">
        <v>7145</v>
      </c>
      <c r="C10946" s="116" t="s">
        <v>22469</v>
      </c>
      <c r="D10946" s="116" t="s">
        <v>16119</v>
      </c>
      <c r="E10946" s="130">
        <v>61.98</v>
      </c>
    </row>
    <row r="10947" spans="2:5" ht="50.1" customHeight="1">
      <c r="B10947" s="116">
        <v>7142</v>
      </c>
      <c r="C10947" s="116" t="s">
        <v>22470</v>
      </c>
      <c r="D10947" s="116" t="s">
        <v>16119</v>
      </c>
      <c r="E10947" s="130">
        <v>6.34</v>
      </c>
    </row>
    <row r="10948" spans="2:5" ht="50.1" customHeight="1">
      <c r="B10948" s="116">
        <v>3593</v>
      </c>
      <c r="C10948" s="116" t="s">
        <v>22471</v>
      </c>
      <c r="D10948" s="116" t="s">
        <v>16119</v>
      </c>
      <c r="E10948" s="130">
        <v>56.77</v>
      </c>
    </row>
    <row r="10949" spans="2:5" ht="50.1" customHeight="1">
      <c r="B10949" s="116">
        <v>3588</v>
      </c>
      <c r="C10949" s="116" t="s">
        <v>22472</v>
      </c>
      <c r="D10949" s="116" t="s">
        <v>16119</v>
      </c>
      <c r="E10949" s="130">
        <v>43.76</v>
      </c>
    </row>
    <row r="10950" spans="2:5" ht="50.1" customHeight="1">
      <c r="B10950" s="116">
        <v>3585</v>
      </c>
      <c r="C10950" s="116" t="s">
        <v>22473</v>
      </c>
      <c r="D10950" s="116" t="s">
        <v>16119</v>
      </c>
      <c r="E10950" s="130">
        <v>13.51</v>
      </c>
    </row>
    <row r="10951" spans="2:5" ht="50.1" customHeight="1">
      <c r="B10951" s="116">
        <v>3587</v>
      </c>
      <c r="C10951" s="116" t="s">
        <v>22474</v>
      </c>
      <c r="D10951" s="116" t="s">
        <v>16119</v>
      </c>
      <c r="E10951" s="130">
        <v>27.15</v>
      </c>
    </row>
    <row r="10952" spans="2:5" ht="50.1" customHeight="1">
      <c r="B10952" s="116">
        <v>3590</v>
      </c>
      <c r="C10952" s="116" t="s">
        <v>22475</v>
      </c>
      <c r="D10952" s="116" t="s">
        <v>16119</v>
      </c>
      <c r="E10952" s="130">
        <v>161.19999999999999</v>
      </c>
    </row>
    <row r="10953" spans="2:5" ht="50.1" customHeight="1">
      <c r="B10953" s="116">
        <v>3589</v>
      </c>
      <c r="C10953" s="116" t="s">
        <v>22476</v>
      </c>
      <c r="D10953" s="116" t="s">
        <v>16119</v>
      </c>
      <c r="E10953" s="130">
        <v>86.52</v>
      </c>
    </row>
    <row r="10954" spans="2:5" ht="50.1" customHeight="1">
      <c r="B10954" s="116">
        <v>3586</v>
      </c>
      <c r="C10954" s="116" t="s">
        <v>22477</v>
      </c>
      <c r="D10954" s="116" t="s">
        <v>16119</v>
      </c>
      <c r="E10954" s="130">
        <v>17.7</v>
      </c>
    </row>
    <row r="10955" spans="2:5" ht="50.1" customHeight="1">
      <c r="B10955" s="116">
        <v>3592</v>
      </c>
      <c r="C10955" s="116" t="s">
        <v>22478</v>
      </c>
      <c r="D10955" s="116" t="s">
        <v>16119</v>
      </c>
      <c r="E10955" s="130">
        <v>254.82</v>
      </c>
    </row>
    <row r="10956" spans="2:5" ht="50.1" customHeight="1">
      <c r="B10956" s="116">
        <v>3591</v>
      </c>
      <c r="C10956" s="116" t="s">
        <v>22479</v>
      </c>
      <c r="D10956" s="116" t="s">
        <v>16119</v>
      </c>
      <c r="E10956" s="130">
        <v>408.48</v>
      </c>
    </row>
    <row r="10957" spans="2:5" ht="50.1" customHeight="1">
      <c r="B10957" s="116">
        <v>40396</v>
      </c>
      <c r="C10957" s="116" t="s">
        <v>22480</v>
      </c>
      <c r="D10957" s="116" t="s">
        <v>16119</v>
      </c>
      <c r="E10957" s="130">
        <v>61.92</v>
      </c>
    </row>
    <row r="10958" spans="2:5" ht="50.1" customHeight="1">
      <c r="B10958" s="116">
        <v>40395</v>
      </c>
      <c r="C10958" s="116" t="s">
        <v>22481</v>
      </c>
      <c r="D10958" s="116" t="s">
        <v>16119</v>
      </c>
      <c r="E10958" s="130">
        <v>47.52</v>
      </c>
    </row>
    <row r="10959" spans="2:5" ht="50.1" customHeight="1">
      <c r="B10959" s="116">
        <v>40392</v>
      </c>
      <c r="C10959" s="116" t="s">
        <v>22482</v>
      </c>
      <c r="D10959" s="116" t="s">
        <v>16119</v>
      </c>
      <c r="E10959" s="130">
        <v>15.29</v>
      </c>
    </row>
    <row r="10960" spans="2:5" ht="50.1" customHeight="1">
      <c r="B10960" s="116">
        <v>40394</v>
      </c>
      <c r="C10960" s="116" t="s">
        <v>22483</v>
      </c>
      <c r="D10960" s="116" t="s">
        <v>16119</v>
      </c>
      <c r="E10960" s="130">
        <v>30.94</v>
      </c>
    </row>
    <row r="10961" spans="2:5" ht="50.1" customHeight="1">
      <c r="B10961" s="116">
        <v>40398</v>
      </c>
      <c r="C10961" s="116" t="s">
        <v>22484</v>
      </c>
      <c r="D10961" s="116" t="s">
        <v>16119</v>
      </c>
      <c r="E10961" s="130">
        <v>198.65</v>
      </c>
    </row>
    <row r="10962" spans="2:5" ht="50.1" customHeight="1">
      <c r="B10962" s="116">
        <v>40397</v>
      </c>
      <c r="C10962" s="116" t="s">
        <v>22485</v>
      </c>
      <c r="D10962" s="116" t="s">
        <v>16119</v>
      </c>
      <c r="E10962" s="130">
        <v>101.73</v>
      </c>
    </row>
    <row r="10963" spans="2:5" ht="50.1" customHeight="1">
      <c r="B10963" s="116">
        <v>40393</v>
      </c>
      <c r="C10963" s="116" t="s">
        <v>22486</v>
      </c>
      <c r="D10963" s="116" t="s">
        <v>16119</v>
      </c>
      <c r="E10963" s="130">
        <v>19.690000000000001</v>
      </c>
    </row>
    <row r="10964" spans="2:5" ht="50.1" customHeight="1">
      <c r="B10964" s="116">
        <v>40399</v>
      </c>
      <c r="C10964" s="116" t="s">
        <v>22487</v>
      </c>
      <c r="D10964" s="116" t="s">
        <v>16119</v>
      </c>
      <c r="E10964" s="130">
        <v>325</v>
      </c>
    </row>
    <row r="10965" spans="2:5" ht="50.1" customHeight="1">
      <c r="B10965" s="116">
        <v>39322</v>
      </c>
      <c r="C10965" s="116" t="s">
        <v>22488</v>
      </c>
      <c r="D10965" s="116" t="s">
        <v>16119</v>
      </c>
      <c r="E10965" s="130">
        <v>15.81</v>
      </c>
    </row>
    <row r="10966" spans="2:5" ht="50.1" customHeight="1">
      <c r="B10966" s="116">
        <v>39289</v>
      </c>
      <c r="C10966" s="116" t="s">
        <v>22489</v>
      </c>
      <c r="D10966" s="116" t="s">
        <v>16119</v>
      </c>
      <c r="E10966" s="130">
        <v>18.940000000000001</v>
      </c>
    </row>
    <row r="10967" spans="2:5" ht="50.1" customHeight="1">
      <c r="B10967" s="116">
        <v>39290</v>
      </c>
      <c r="C10967" s="116" t="s">
        <v>22490</v>
      </c>
      <c r="D10967" s="116" t="s">
        <v>16119</v>
      </c>
      <c r="E10967" s="130">
        <v>32.14</v>
      </c>
    </row>
    <row r="10968" spans="2:5" ht="50.1" customHeight="1">
      <c r="B10968" s="116">
        <v>39291</v>
      </c>
      <c r="C10968" s="116" t="s">
        <v>22491</v>
      </c>
      <c r="D10968" s="116" t="s">
        <v>16119</v>
      </c>
      <c r="E10968" s="130">
        <v>48.12</v>
      </c>
    </row>
    <row r="10969" spans="2:5" ht="50.1" customHeight="1">
      <c r="B10969" s="116">
        <v>20174</v>
      </c>
      <c r="C10969" s="116" t="s">
        <v>22492</v>
      </c>
      <c r="D10969" s="116" t="s">
        <v>16119</v>
      </c>
      <c r="E10969" s="130">
        <v>22.08</v>
      </c>
    </row>
    <row r="10970" spans="2:5" ht="50.1" customHeight="1">
      <c r="B10970" s="116">
        <v>41892</v>
      </c>
      <c r="C10970" s="116" t="s">
        <v>22493</v>
      </c>
      <c r="D10970" s="116" t="s">
        <v>16119</v>
      </c>
      <c r="E10970" s="130">
        <v>88.12</v>
      </c>
    </row>
    <row r="10971" spans="2:5" ht="50.1" customHeight="1">
      <c r="B10971" s="116">
        <v>7048</v>
      </c>
      <c r="C10971" s="116" t="s">
        <v>22494</v>
      </c>
      <c r="D10971" s="116" t="s">
        <v>16119</v>
      </c>
      <c r="E10971" s="130">
        <v>19.02</v>
      </c>
    </row>
    <row r="10972" spans="2:5" ht="50.1" customHeight="1">
      <c r="B10972" s="116">
        <v>7088</v>
      </c>
      <c r="C10972" s="116" t="s">
        <v>22495</v>
      </c>
      <c r="D10972" s="116" t="s">
        <v>16119</v>
      </c>
      <c r="E10972" s="130">
        <v>41.59</v>
      </c>
    </row>
    <row r="10973" spans="2:5" ht="50.1" customHeight="1">
      <c r="B10973" s="116">
        <v>20179</v>
      </c>
      <c r="C10973" s="116" t="s">
        <v>22496</v>
      </c>
      <c r="D10973" s="116" t="s">
        <v>16119</v>
      </c>
      <c r="E10973" s="130">
        <v>29.73</v>
      </c>
    </row>
    <row r="10974" spans="2:5" ht="50.1" customHeight="1">
      <c r="B10974" s="116">
        <v>20178</v>
      </c>
      <c r="C10974" s="116" t="s">
        <v>22497</v>
      </c>
      <c r="D10974" s="116" t="s">
        <v>16119</v>
      </c>
      <c r="E10974" s="130">
        <v>26.27</v>
      </c>
    </row>
    <row r="10975" spans="2:5" ht="50.1" customHeight="1">
      <c r="B10975" s="116">
        <v>20180</v>
      </c>
      <c r="C10975" s="116" t="s">
        <v>22498</v>
      </c>
      <c r="D10975" s="116" t="s">
        <v>16119</v>
      </c>
      <c r="E10975" s="130">
        <v>48.28</v>
      </c>
    </row>
    <row r="10976" spans="2:5" ht="50.1" customHeight="1">
      <c r="B10976" s="116">
        <v>20181</v>
      </c>
      <c r="C10976" s="116" t="s">
        <v>22499</v>
      </c>
      <c r="D10976" s="116" t="s">
        <v>16119</v>
      </c>
      <c r="E10976" s="130">
        <v>71.62</v>
      </c>
    </row>
    <row r="10977" spans="2:5" ht="50.1" customHeight="1">
      <c r="B10977" s="116">
        <v>20177</v>
      </c>
      <c r="C10977" s="116" t="s">
        <v>22500</v>
      </c>
      <c r="D10977" s="116" t="s">
        <v>16119</v>
      </c>
      <c r="E10977" s="130">
        <v>17.22</v>
      </c>
    </row>
    <row r="10978" spans="2:5" ht="50.1" customHeight="1">
      <c r="B10978" s="116">
        <v>7082</v>
      </c>
      <c r="C10978" s="116" t="s">
        <v>22501</v>
      </c>
      <c r="D10978" s="116" t="s">
        <v>16119</v>
      </c>
      <c r="E10978" s="130">
        <v>25.82</v>
      </c>
    </row>
    <row r="10979" spans="2:5" ht="50.1" customHeight="1">
      <c r="B10979" s="116">
        <v>42707</v>
      </c>
      <c r="C10979" s="116" t="s">
        <v>22502</v>
      </c>
      <c r="D10979" s="116" t="s">
        <v>16119</v>
      </c>
      <c r="E10979" s="130">
        <v>70.11</v>
      </c>
    </row>
    <row r="10980" spans="2:5" ht="50.1" customHeight="1">
      <c r="B10980" s="116">
        <v>7069</v>
      </c>
      <c r="C10980" s="116" t="s">
        <v>22503</v>
      </c>
      <c r="D10980" s="116" t="s">
        <v>16119</v>
      </c>
      <c r="E10980" s="130">
        <v>57.3</v>
      </c>
    </row>
    <row r="10981" spans="2:5" ht="50.1" customHeight="1">
      <c r="B10981" s="116">
        <v>42708</v>
      </c>
      <c r="C10981" s="116" t="s">
        <v>22504</v>
      </c>
      <c r="D10981" s="116" t="s">
        <v>16119</v>
      </c>
      <c r="E10981" s="130">
        <v>184.03</v>
      </c>
    </row>
    <row r="10982" spans="2:5" ht="50.1" customHeight="1">
      <c r="B10982" s="116">
        <v>7070</v>
      </c>
      <c r="C10982" s="116" t="s">
        <v>22505</v>
      </c>
      <c r="D10982" s="116" t="s">
        <v>16119</v>
      </c>
      <c r="E10982" s="130">
        <v>82.05</v>
      </c>
    </row>
    <row r="10983" spans="2:5" ht="50.1" customHeight="1">
      <c r="B10983" s="116">
        <v>42709</v>
      </c>
      <c r="C10983" s="116" t="s">
        <v>22506</v>
      </c>
      <c r="D10983" s="116" t="s">
        <v>16119</v>
      </c>
      <c r="E10983" s="130">
        <v>275.23</v>
      </c>
    </row>
    <row r="10984" spans="2:5" ht="50.1" customHeight="1">
      <c r="B10984" s="116">
        <v>42710</v>
      </c>
      <c r="C10984" s="116" t="s">
        <v>22507</v>
      </c>
      <c r="D10984" s="116" t="s">
        <v>16119</v>
      </c>
      <c r="E10984" s="130">
        <v>791.16</v>
      </c>
    </row>
    <row r="10985" spans="2:5" ht="50.1" customHeight="1">
      <c r="B10985" s="116">
        <v>42716</v>
      </c>
      <c r="C10985" s="116" t="s">
        <v>22508</v>
      </c>
      <c r="D10985" s="116" t="s">
        <v>16119</v>
      </c>
      <c r="E10985" s="130">
        <v>984.74</v>
      </c>
    </row>
    <row r="10986" spans="2:5" ht="50.1" customHeight="1">
      <c r="B10986" s="116">
        <v>20172</v>
      </c>
      <c r="C10986" s="116" t="s">
        <v>22509</v>
      </c>
      <c r="D10986" s="116" t="s">
        <v>16119</v>
      </c>
      <c r="E10986" s="130">
        <v>18.93</v>
      </c>
    </row>
    <row r="10987" spans="2:5" ht="50.1" customHeight="1">
      <c r="B10987" s="116">
        <v>40945</v>
      </c>
      <c r="C10987" s="116" t="s">
        <v>22510</v>
      </c>
      <c r="D10987" s="116" t="s">
        <v>16118</v>
      </c>
      <c r="E10987" s="130">
        <v>45.62</v>
      </c>
    </row>
    <row r="10988" spans="2:5" ht="50.1" customHeight="1">
      <c r="B10988" s="116">
        <v>40946</v>
      </c>
      <c r="C10988" s="116" t="s">
        <v>22511</v>
      </c>
      <c r="D10988" s="116" t="s">
        <v>16124</v>
      </c>
      <c r="E10988" s="130">
        <v>5326.62</v>
      </c>
    </row>
    <row r="10989" spans="2:5" ht="50.1" customHeight="1">
      <c r="B10989" s="116">
        <v>7153</v>
      </c>
      <c r="C10989" s="116" t="s">
        <v>22512</v>
      </c>
      <c r="D10989" s="116" t="s">
        <v>16118</v>
      </c>
      <c r="E10989" s="130">
        <v>24.48</v>
      </c>
    </row>
    <row r="10990" spans="2:5" ht="50.1" customHeight="1">
      <c r="B10990" s="116">
        <v>41089</v>
      </c>
      <c r="C10990" s="116" t="s">
        <v>22513</v>
      </c>
      <c r="D10990" s="116" t="s">
        <v>16124</v>
      </c>
      <c r="E10990" s="130">
        <v>4332.33</v>
      </c>
    </row>
    <row r="10991" spans="2:5" ht="50.1" customHeight="1">
      <c r="B10991" s="116">
        <v>40943</v>
      </c>
      <c r="C10991" s="116" t="s">
        <v>22514</v>
      </c>
      <c r="D10991" s="116" t="s">
        <v>16118</v>
      </c>
      <c r="E10991" s="130">
        <v>23.41</v>
      </c>
    </row>
    <row r="10992" spans="2:5" ht="50.1" customHeight="1">
      <c r="B10992" s="116">
        <v>40944</v>
      </c>
      <c r="C10992" s="116" t="s">
        <v>22515</v>
      </c>
      <c r="D10992" s="116" t="s">
        <v>16124</v>
      </c>
      <c r="E10992" s="130">
        <v>4143.95</v>
      </c>
    </row>
    <row r="10993" spans="2:5" ht="50.1" customHeight="1">
      <c r="B10993" s="116">
        <v>6175</v>
      </c>
      <c r="C10993" s="116" t="s">
        <v>22516</v>
      </c>
      <c r="D10993" s="116" t="s">
        <v>16118</v>
      </c>
      <c r="E10993" s="130">
        <v>24.67</v>
      </c>
    </row>
    <row r="10994" spans="2:5" ht="50.1" customHeight="1">
      <c r="B10994" s="116">
        <v>41092</v>
      </c>
      <c r="C10994" s="116" t="s">
        <v>22517</v>
      </c>
      <c r="D10994" s="116" t="s">
        <v>16124</v>
      </c>
      <c r="E10994" s="130">
        <v>4367.29</v>
      </c>
    </row>
    <row r="10995" spans="2:5" ht="50.1" customHeight="1">
      <c r="B10995" s="116">
        <v>37712</v>
      </c>
      <c r="C10995" s="116" t="s">
        <v>22518</v>
      </c>
      <c r="D10995" s="116" t="s">
        <v>16117</v>
      </c>
      <c r="E10995" s="130">
        <v>38.29</v>
      </c>
    </row>
    <row r="10996" spans="2:5" ht="50.1" customHeight="1">
      <c r="B10996" s="116">
        <v>34547</v>
      </c>
      <c r="C10996" s="116" t="s">
        <v>22519</v>
      </c>
      <c r="D10996" s="116" t="s">
        <v>16120</v>
      </c>
      <c r="E10996" s="130">
        <v>2.69</v>
      </c>
    </row>
    <row r="10997" spans="2:5" ht="50.1" customHeight="1">
      <c r="B10997" s="116">
        <v>34548</v>
      </c>
      <c r="C10997" s="116" t="s">
        <v>22520</v>
      </c>
      <c r="D10997" s="116" t="s">
        <v>16120</v>
      </c>
      <c r="E10997" s="130">
        <v>2.63</v>
      </c>
    </row>
    <row r="10998" spans="2:5" ht="50.1" customHeight="1">
      <c r="B10998" s="116">
        <v>37411</v>
      </c>
      <c r="C10998" s="116" t="s">
        <v>22521</v>
      </c>
      <c r="D10998" s="116" t="s">
        <v>16117</v>
      </c>
      <c r="E10998" s="130">
        <v>13.19</v>
      </c>
    </row>
    <row r="10999" spans="2:5" ht="50.1" customHeight="1">
      <c r="B10999" s="116">
        <v>34558</v>
      </c>
      <c r="C10999" s="116" t="s">
        <v>22522</v>
      </c>
      <c r="D10999" s="116" t="s">
        <v>16120</v>
      </c>
      <c r="E10999" s="130">
        <v>1.76</v>
      </c>
    </row>
    <row r="11000" spans="2:5" ht="50.1" customHeight="1">
      <c r="B11000" s="116">
        <v>34550</v>
      </c>
      <c r="C11000" s="116" t="s">
        <v>22523</v>
      </c>
      <c r="D11000" s="116" t="s">
        <v>16120</v>
      </c>
      <c r="E11000" s="130">
        <v>0.93</v>
      </c>
    </row>
    <row r="11001" spans="2:5" ht="50.1" customHeight="1">
      <c r="B11001" s="116">
        <v>34557</v>
      </c>
      <c r="C11001" s="116" t="s">
        <v>22524</v>
      </c>
      <c r="D11001" s="116" t="s">
        <v>16120</v>
      </c>
      <c r="E11001" s="130">
        <v>1.65</v>
      </c>
    </row>
    <row r="11002" spans="2:5" ht="50.1" customHeight="1">
      <c r="B11002" s="116">
        <v>7155</v>
      </c>
      <c r="C11002" s="116" t="s">
        <v>22525</v>
      </c>
      <c r="D11002" s="116" t="s">
        <v>16117</v>
      </c>
      <c r="E11002" s="130">
        <v>15.21</v>
      </c>
    </row>
    <row r="11003" spans="2:5" ht="50.1" customHeight="1">
      <c r="B11003" s="116">
        <v>7154</v>
      </c>
      <c r="C11003" s="116" t="s">
        <v>22526</v>
      </c>
      <c r="D11003" s="116" t="s">
        <v>16121</v>
      </c>
      <c r="E11003" s="130">
        <v>6.84</v>
      </c>
    </row>
    <row r="11004" spans="2:5" ht="50.1" customHeight="1">
      <c r="B11004" s="116">
        <v>10915</v>
      </c>
      <c r="C11004" s="116" t="s">
        <v>22527</v>
      </c>
      <c r="D11004" s="116" t="s">
        <v>16121</v>
      </c>
      <c r="E11004" s="130">
        <v>7.1</v>
      </c>
    </row>
    <row r="11005" spans="2:5" ht="50.1" customHeight="1">
      <c r="B11005" s="116">
        <v>10917</v>
      </c>
      <c r="C11005" s="116" t="s">
        <v>22528</v>
      </c>
      <c r="D11005" s="116" t="s">
        <v>16117</v>
      </c>
      <c r="E11005" s="130">
        <v>6.9</v>
      </c>
    </row>
    <row r="11006" spans="2:5" ht="50.1" customHeight="1">
      <c r="B11006" s="116">
        <v>21141</v>
      </c>
      <c r="C11006" s="116" t="s">
        <v>22529</v>
      </c>
      <c r="D11006" s="116" t="s">
        <v>16117</v>
      </c>
      <c r="E11006" s="130">
        <v>10.220000000000001</v>
      </c>
    </row>
    <row r="11007" spans="2:5" ht="50.1" customHeight="1">
      <c r="B11007" s="116">
        <v>10916</v>
      </c>
      <c r="C11007" s="116" t="s">
        <v>22530</v>
      </c>
      <c r="D11007" s="116" t="s">
        <v>16121</v>
      </c>
      <c r="E11007" s="130">
        <v>6.9</v>
      </c>
    </row>
    <row r="11008" spans="2:5" ht="50.1" customHeight="1">
      <c r="B11008" s="116">
        <v>39508</v>
      </c>
      <c r="C11008" s="116" t="s">
        <v>22531</v>
      </c>
      <c r="D11008" s="116" t="s">
        <v>16117</v>
      </c>
      <c r="E11008" s="130">
        <v>12.14</v>
      </c>
    </row>
    <row r="11009" spans="2:5" ht="50.1" customHeight="1">
      <c r="B11009" s="116">
        <v>39507</v>
      </c>
      <c r="C11009" s="116" t="s">
        <v>22532</v>
      </c>
      <c r="D11009" s="116" t="s">
        <v>16117</v>
      </c>
      <c r="E11009" s="130">
        <v>11.89</v>
      </c>
    </row>
    <row r="11010" spans="2:5" ht="50.1" customHeight="1">
      <c r="B11010" s="116">
        <v>7156</v>
      </c>
      <c r="C11010" s="116" t="s">
        <v>22533</v>
      </c>
      <c r="D11010" s="116" t="s">
        <v>16117</v>
      </c>
      <c r="E11010" s="130">
        <v>20.55</v>
      </c>
    </row>
    <row r="11011" spans="2:5" ht="50.1" customHeight="1">
      <c r="B11011" s="116">
        <v>39509</v>
      </c>
      <c r="C11011" s="116" t="s">
        <v>22534</v>
      </c>
      <c r="D11011" s="116" t="s">
        <v>16117</v>
      </c>
      <c r="E11011" s="130">
        <v>9.57</v>
      </c>
    </row>
    <row r="11012" spans="2:5" ht="50.1" customHeight="1">
      <c r="B11012" s="116">
        <v>25988</v>
      </c>
      <c r="C11012" s="116" t="s">
        <v>22535</v>
      </c>
      <c r="D11012" s="116" t="s">
        <v>16117</v>
      </c>
      <c r="E11012" s="130">
        <v>8.98</v>
      </c>
    </row>
    <row r="11013" spans="2:5" ht="50.1" customHeight="1">
      <c r="B11013" s="116">
        <v>10928</v>
      </c>
      <c r="C11013" s="116" t="s">
        <v>22536</v>
      </c>
      <c r="D11013" s="116" t="s">
        <v>16117</v>
      </c>
      <c r="E11013" s="130">
        <v>11.05</v>
      </c>
    </row>
    <row r="11014" spans="2:5" ht="50.1" customHeight="1">
      <c r="B11014" s="116">
        <v>7167</v>
      </c>
      <c r="C11014" s="116" t="s">
        <v>22537</v>
      </c>
      <c r="D11014" s="116" t="s">
        <v>16117</v>
      </c>
      <c r="E11014" s="130">
        <v>15.09</v>
      </c>
    </row>
    <row r="11015" spans="2:5" ht="50.1" customHeight="1">
      <c r="B11015" s="116">
        <v>10933</v>
      </c>
      <c r="C11015" s="116" t="s">
        <v>22538</v>
      </c>
      <c r="D11015" s="116" t="s">
        <v>16117</v>
      </c>
      <c r="E11015" s="130">
        <v>13.49</v>
      </c>
    </row>
    <row r="11016" spans="2:5" ht="50.1" customHeight="1">
      <c r="B11016" s="116">
        <v>10927</v>
      </c>
      <c r="C11016" s="116" t="s">
        <v>22539</v>
      </c>
      <c r="D11016" s="116" t="s">
        <v>16117</v>
      </c>
      <c r="E11016" s="130">
        <v>16.29</v>
      </c>
    </row>
    <row r="11017" spans="2:5" ht="50.1" customHeight="1">
      <c r="B11017" s="116">
        <v>7158</v>
      </c>
      <c r="C11017" s="116" t="s">
        <v>22540</v>
      </c>
      <c r="D11017" s="116" t="s">
        <v>16117</v>
      </c>
      <c r="E11017" s="130">
        <v>22.74</v>
      </c>
    </row>
    <row r="11018" spans="2:5" ht="50.1" customHeight="1">
      <c r="B11018" s="116">
        <v>7162</v>
      </c>
      <c r="C11018" s="116" t="s">
        <v>22541</v>
      </c>
      <c r="D11018" s="116" t="s">
        <v>16117</v>
      </c>
      <c r="E11018" s="130">
        <v>34.19</v>
      </c>
    </row>
    <row r="11019" spans="2:5" ht="50.1" customHeight="1">
      <c r="B11019" s="116">
        <v>10932</v>
      </c>
      <c r="C11019" s="116" t="s">
        <v>22542</v>
      </c>
      <c r="D11019" s="116" t="s">
        <v>16117</v>
      </c>
      <c r="E11019" s="130">
        <v>60.55</v>
      </c>
    </row>
    <row r="11020" spans="2:5" ht="50.1" customHeight="1">
      <c r="B11020" s="116">
        <v>40706</v>
      </c>
      <c r="C11020" s="116" t="s">
        <v>22543</v>
      </c>
      <c r="D11020" s="116" t="s">
        <v>16117</v>
      </c>
      <c r="E11020" s="130">
        <v>36.299999999999997</v>
      </c>
    </row>
    <row r="11021" spans="2:5" ht="50.1" customHeight="1">
      <c r="B11021" s="116">
        <v>10937</v>
      </c>
      <c r="C11021" s="116" t="s">
        <v>22544</v>
      </c>
      <c r="D11021" s="116" t="s">
        <v>16117</v>
      </c>
      <c r="E11021" s="130">
        <v>23.79</v>
      </c>
    </row>
    <row r="11022" spans="2:5" ht="50.1" customHeight="1">
      <c r="B11022" s="116">
        <v>10935</v>
      </c>
      <c r="C11022" s="116" t="s">
        <v>22545</v>
      </c>
      <c r="D11022" s="116" t="s">
        <v>16117</v>
      </c>
      <c r="E11022" s="130">
        <v>31.34</v>
      </c>
    </row>
    <row r="11023" spans="2:5" ht="50.1" customHeight="1">
      <c r="B11023" s="116">
        <v>40707</v>
      </c>
      <c r="C11023" s="116" t="s">
        <v>22546</v>
      </c>
      <c r="D11023" s="116" t="s">
        <v>16117</v>
      </c>
      <c r="E11023" s="130">
        <v>72.150000000000006</v>
      </c>
    </row>
    <row r="11024" spans="2:5" ht="50.1" customHeight="1">
      <c r="B11024" s="116">
        <v>10931</v>
      </c>
      <c r="C11024" s="116" t="s">
        <v>22547</v>
      </c>
      <c r="D11024" s="116" t="s">
        <v>16117</v>
      </c>
      <c r="E11024" s="130">
        <v>10.09</v>
      </c>
    </row>
    <row r="11025" spans="2:5" ht="50.1" customHeight="1">
      <c r="B11025" s="116">
        <v>7164</v>
      </c>
      <c r="C11025" s="116" t="s">
        <v>22548</v>
      </c>
      <c r="D11025" s="116" t="s">
        <v>16117</v>
      </c>
      <c r="E11025" s="130">
        <v>28.25</v>
      </c>
    </row>
    <row r="11026" spans="2:5" ht="50.1" customHeight="1">
      <c r="B11026" s="116">
        <v>36887</v>
      </c>
      <c r="C11026" s="116" t="s">
        <v>22549</v>
      </c>
      <c r="D11026" s="116" t="s">
        <v>16117</v>
      </c>
      <c r="E11026" s="131">
        <v>13.01</v>
      </c>
    </row>
    <row r="11027" spans="2:5" ht="50.1" customHeight="1">
      <c r="B11027" s="116">
        <v>34630</v>
      </c>
      <c r="C11027" s="116" t="s">
        <v>22550</v>
      </c>
      <c r="D11027" s="116" t="s">
        <v>16119</v>
      </c>
      <c r="E11027" s="131">
        <v>622.36</v>
      </c>
    </row>
    <row r="11028" spans="2:5" ht="50.1" customHeight="1">
      <c r="B11028" s="116">
        <v>7161</v>
      </c>
      <c r="C11028" s="116" t="s">
        <v>22551</v>
      </c>
      <c r="D11028" s="116" t="s">
        <v>16117</v>
      </c>
      <c r="E11028" s="131">
        <v>4.28</v>
      </c>
    </row>
    <row r="11029" spans="2:5" ht="50.1" customHeight="1">
      <c r="B11029" s="116">
        <v>7170</v>
      </c>
      <c r="C11029" s="116" t="s">
        <v>22552</v>
      </c>
      <c r="D11029" s="116" t="s">
        <v>16117</v>
      </c>
      <c r="E11029" s="131">
        <v>1.85</v>
      </c>
    </row>
    <row r="11030" spans="2:5" ht="50.1" customHeight="1">
      <c r="B11030" s="116">
        <v>37524</v>
      </c>
      <c r="C11030" s="116" t="s">
        <v>22553</v>
      </c>
      <c r="D11030" s="116" t="s">
        <v>16120</v>
      </c>
      <c r="E11030" s="131">
        <v>1.77</v>
      </c>
    </row>
    <row r="11031" spans="2:5" ht="50.1" customHeight="1">
      <c r="B11031" s="116">
        <v>37525</v>
      </c>
      <c r="C11031" s="116" t="s">
        <v>22554</v>
      </c>
      <c r="D11031" s="116" t="s">
        <v>16120</v>
      </c>
      <c r="E11031" s="131">
        <v>2.11</v>
      </c>
    </row>
    <row r="11032" spans="2:5" ht="50.1" customHeight="1">
      <c r="B11032" s="116">
        <v>10920</v>
      </c>
      <c r="C11032" s="116" t="s">
        <v>22555</v>
      </c>
      <c r="D11032" s="116" t="s">
        <v>16117</v>
      </c>
      <c r="E11032" s="130">
        <v>13.7</v>
      </c>
    </row>
    <row r="11033" spans="2:5" ht="50.1" customHeight="1">
      <c r="B11033" s="116">
        <v>7238</v>
      </c>
      <c r="C11033" s="116" t="s">
        <v>22556</v>
      </c>
      <c r="D11033" s="116" t="s">
        <v>16117</v>
      </c>
      <c r="E11033" s="130">
        <v>42.34</v>
      </c>
    </row>
    <row r="11034" spans="2:5" ht="50.1" customHeight="1">
      <c r="B11034" s="116">
        <v>7239</v>
      </c>
      <c r="C11034" s="116" t="s">
        <v>22557</v>
      </c>
      <c r="D11034" s="116" t="s">
        <v>16117</v>
      </c>
      <c r="E11034" s="130">
        <v>52.64</v>
      </c>
    </row>
    <row r="11035" spans="2:5" ht="50.1" customHeight="1">
      <c r="B11035" s="116">
        <v>7240</v>
      </c>
      <c r="C11035" s="116" t="s">
        <v>22558</v>
      </c>
      <c r="D11035" s="116" t="s">
        <v>16117</v>
      </c>
      <c r="E11035" s="130">
        <v>60.44</v>
      </c>
    </row>
    <row r="11036" spans="2:5" ht="50.1" customHeight="1">
      <c r="B11036" s="116">
        <v>36789</v>
      </c>
      <c r="C11036" s="116" t="s">
        <v>22559</v>
      </c>
      <c r="D11036" s="116" t="s">
        <v>16119</v>
      </c>
      <c r="E11036" s="130">
        <v>1.39</v>
      </c>
    </row>
    <row r="11037" spans="2:5" ht="50.1" customHeight="1">
      <c r="B11037" s="116">
        <v>25007</v>
      </c>
      <c r="C11037" s="116" t="s">
        <v>22560</v>
      </c>
      <c r="D11037" s="116" t="s">
        <v>16117</v>
      </c>
      <c r="E11037" s="130">
        <v>24.65</v>
      </c>
    </row>
    <row r="11038" spans="2:5" ht="50.1" customHeight="1">
      <c r="B11038" s="116">
        <v>14171</v>
      </c>
      <c r="C11038" s="116" t="s">
        <v>22561</v>
      </c>
      <c r="D11038" s="116" t="s">
        <v>16117</v>
      </c>
      <c r="E11038" s="130">
        <v>65.900000000000006</v>
      </c>
    </row>
    <row r="11039" spans="2:5" ht="50.1" customHeight="1">
      <c r="B11039" s="116">
        <v>14170</v>
      </c>
      <c r="C11039" s="116" t="s">
        <v>22562</v>
      </c>
      <c r="D11039" s="116" t="s">
        <v>16117</v>
      </c>
      <c r="E11039" s="130">
        <v>58.23</v>
      </c>
    </row>
    <row r="11040" spans="2:5" ht="50.1" customHeight="1">
      <c r="B11040" s="116">
        <v>14173</v>
      </c>
      <c r="C11040" s="116" t="s">
        <v>22563</v>
      </c>
      <c r="D11040" s="116" t="s">
        <v>16117</v>
      </c>
      <c r="E11040" s="130">
        <v>76.78</v>
      </c>
    </row>
    <row r="11041" spans="2:5" ht="50.1" customHeight="1">
      <c r="B11041" s="116">
        <v>14172</v>
      </c>
      <c r="C11041" s="116" t="s">
        <v>22564</v>
      </c>
      <c r="D11041" s="116" t="s">
        <v>16117</v>
      </c>
      <c r="E11041" s="130">
        <v>62.15</v>
      </c>
    </row>
    <row r="11042" spans="2:5" ht="50.1" customHeight="1">
      <c r="B11042" s="116">
        <v>7243</v>
      </c>
      <c r="C11042" s="116" t="s">
        <v>22565</v>
      </c>
      <c r="D11042" s="116" t="s">
        <v>16117</v>
      </c>
      <c r="E11042" s="130">
        <v>24.38</v>
      </c>
    </row>
    <row r="11043" spans="2:5" ht="50.1" customHeight="1">
      <c r="B11043" s="116">
        <v>11067</v>
      </c>
      <c r="C11043" s="116" t="s">
        <v>22566</v>
      </c>
      <c r="D11043" s="116" t="s">
        <v>16119</v>
      </c>
      <c r="E11043" s="130">
        <v>210.6</v>
      </c>
    </row>
    <row r="11044" spans="2:5" ht="50.1" customHeight="1">
      <c r="B11044" s="116">
        <v>11068</v>
      </c>
      <c r="C11044" s="116" t="s">
        <v>22567</v>
      </c>
      <c r="D11044" s="116" t="s">
        <v>16119</v>
      </c>
      <c r="E11044" s="130">
        <v>297.45</v>
      </c>
    </row>
    <row r="11045" spans="2:5" ht="50.1" customHeight="1">
      <c r="B11045" s="116">
        <v>7173</v>
      </c>
      <c r="C11045" s="116" t="s">
        <v>22568</v>
      </c>
      <c r="D11045" s="116" t="s">
        <v>16126</v>
      </c>
      <c r="E11045" s="130">
        <v>900</v>
      </c>
    </row>
    <row r="11046" spans="2:5" ht="50.1" customHeight="1">
      <c r="B11046" s="116">
        <v>7175</v>
      </c>
      <c r="C11046" s="116" t="s">
        <v>22569</v>
      </c>
      <c r="D11046" s="116" t="s">
        <v>16119</v>
      </c>
      <c r="E11046" s="130">
        <v>1.01</v>
      </c>
    </row>
    <row r="11047" spans="2:5" ht="50.1" customHeight="1">
      <c r="B11047" s="116">
        <v>40865</v>
      </c>
      <c r="C11047" s="116" t="s">
        <v>22570</v>
      </c>
      <c r="D11047" s="116" t="s">
        <v>16119</v>
      </c>
      <c r="E11047" s="130">
        <v>1.55</v>
      </c>
    </row>
    <row r="11048" spans="2:5" ht="50.1" customHeight="1">
      <c r="B11048" s="116">
        <v>7184</v>
      </c>
      <c r="C11048" s="116" t="s">
        <v>22571</v>
      </c>
      <c r="D11048" s="116" t="s">
        <v>16117</v>
      </c>
      <c r="E11048" s="130">
        <v>27.87</v>
      </c>
    </row>
    <row r="11049" spans="2:5" ht="50.1" customHeight="1">
      <c r="B11049" s="116">
        <v>34458</v>
      </c>
      <c r="C11049" s="116" t="s">
        <v>22572</v>
      </c>
      <c r="D11049" s="116" t="s">
        <v>16119</v>
      </c>
      <c r="E11049" s="130">
        <v>94.5</v>
      </c>
    </row>
    <row r="11050" spans="2:5" ht="50.1" customHeight="1">
      <c r="B11050" s="116">
        <v>34464</v>
      </c>
      <c r="C11050" s="116" t="s">
        <v>22573</v>
      </c>
      <c r="D11050" s="116" t="s">
        <v>16119</v>
      </c>
      <c r="E11050" s="130">
        <v>126.79</v>
      </c>
    </row>
    <row r="11051" spans="2:5" ht="50.1" customHeight="1">
      <c r="B11051" s="116">
        <v>34468</v>
      </c>
      <c r="C11051" s="116" t="s">
        <v>22574</v>
      </c>
      <c r="D11051" s="116" t="s">
        <v>16119</v>
      </c>
      <c r="E11051" s="130">
        <v>146.33000000000001</v>
      </c>
    </row>
    <row r="11052" spans="2:5" ht="50.1" customHeight="1">
      <c r="B11052" s="116">
        <v>34473</v>
      </c>
      <c r="C11052" s="116" t="s">
        <v>22575</v>
      </c>
      <c r="D11052" s="116" t="s">
        <v>16119</v>
      </c>
      <c r="E11052" s="130">
        <v>119.67</v>
      </c>
    </row>
    <row r="11053" spans="2:5" ht="50.1" customHeight="1">
      <c r="B11053" s="116">
        <v>34480</v>
      </c>
      <c r="C11053" s="116" t="s">
        <v>22576</v>
      </c>
      <c r="D11053" s="116" t="s">
        <v>16119</v>
      </c>
      <c r="E11053" s="130">
        <v>163.19999999999999</v>
      </c>
    </row>
    <row r="11054" spans="2:5" ht="50.1" customHeight="1">
      <c r="B11054" s="116">
        <v>34486</v>
      </c>
      <c r="C11054" s="116" t="s">
        <v>22577</v>
      </c>
      <c r="D11054" s="116" t="s">
        <v>16119</v>
      </c>
      <c r="E11054" s="130">
        <v>182.78</v>
      </c>
    </row>
    <row r="11055" spans="2:5" ht="50.1" customHeight="1">
      <c r="B11055" s="116">
        <v>7202</v>
      </c>
      <c r="C11055" s="116" t="s">
        <v>22578</v>
      </c>
      <c r="D11055" s="116" t="s">
        <v>16117</v>
      </c>
      <c r="E11055" s="130">
        <v>37.450000000000003</v>
      </c>
    </row>
    <row r="11056" spans="2:5" ht="50.1" customHeight="1">
      <c r="B11056" s="116">
        <v>7190</v>
      </c>
      <c r="C11056" s="116" t="s">
        <v>22579</v>
      </c>
      <c r="D11056" s="116" t="s">
        <v>16119</v>
      </c>
      <c r="E11056" s="130">
        <v>6.42</v>
      </c>
    </row>
    <row r="11057" spans="2:5" ht="50.1" customHeight="1">
      <c r="B11057" s="116">
        <v>34417</v>
      </c>
      <c r="C11057" s="116" t="s">
        <v>22580</v>
      </c>
      <c r="D11057" s="116" t="s">
        <v>16119</v>
      </c>
      <c r="E11057" s="130">
        <v>11.17</v>
      </c>
    </row>
    <row r="11058" spans="2:5" ht="50.1" customHeight="1">
      <c r="B11058" s="116">
        <v>7191</v>
      </c>
      <c r="C11058" s="116" t="s">
        <v>22581</v>
      </c>
      <c r="D11058" s="116" t="s">
        <v>16119</v>
      </c>
      <c r="E11058" s="130">
        <v>12.94</v>
      </c>
    </row>
    <row r="11059" spans="2:5" ht="50.1" customHeight="1">
      <c r="B11059" s="116">
        <v>7213</v>
      </c>
      <c r="C11059" s="116" t="s">
        <v>22581</v>
      </c>
      <c r="D11059" s="116" t="s">
        <v>16117</v>
      </c>
      <c r="E11059" s="130">
        <v>10.61</v>
      </c>
    </row>
    <row r="11060" spans="2:5" ht="50.1" customHeight="1">
      <c r="B11060" s="116">
        <v>7195</v>
      </c>
      <c r="C11060" s="116" t="s">
        <v>22582</v>
      </c>
      <c r="D11060" s="116" t="s">
        <v>16119</v>
      </c>
      <c r="E11060" s="130">
        <v>30.84</v>
      </c>
    </row>
    <row r="11061" spans="2:5" ht="50.1" customHeight="1">
      <c r="B11061" s="116">
        <v>7186</v>
      </c>
      <c r="C11061" s="116" t="s">
        <v>22583</v>
      </c>
      <c r="D11061" s="116" t="s">
        <v>16119</v>
      </c>
      <c r="E11061" s="130">
        <v>36.9</v>
      </c>
    </row>
    <row r="11062" spans="2:5" ht="50.1" customHeight="1">
      <c r="B11062" s="116">
        <v>7194</v>
      </c>
      <c r="C11062" s="116" t="s">
        <v>22584</v>
      </c>
      <c r="D11062" s="116" t="s">
        <v>16117</v>
      </c>
      <c r="E11062" s="130">
        <v>18.3</v>
      </c>
    </row>
    <row r="11063" spans="2:5" ht="50.1" customHeight="1">
      <c r="B11063" s="116">
        <v>7207</v>
      </c>
      <c r="C11063" s="116" t="s">
        <v>22584</v>
      </c>
      <c r="D11063" s="116" t="s">
        <v>16119</v>
      </c>
      <c r="E11063" s="131">
        <v>49.11</v>
      </c>
    </row>
    <row r="11064" spans="2:5" ht="50.1" customHeight="1">
      <c r="B11064" s="116">
        <v>7197</v>
      </c>
      <c r="C11064" s="116" t="s">
        <v>22585</v>
      </c>
      <c r="D11064" s="116" t="s">
        <v>16119</v>
      </c>
      <c r="E11064" s="131">
        <v>73.78</v>
      </c>
    </row>
    <row r="11065" spans="2:5" ht="50.1" customHeight="1">
      <c r="B11065" s="116">
        <v>7192</v>
      </c>
      <c r="C11065" s="116" t="s">
        <v>22586</v>
      </c>
      <c r="D11065" s="116" t="s">
        <v>16119</v>
      </c>
      <c r="E11065" s="131">
        <v>40.58</v>
      </c>
    </row>
    <row r="11066" spans="2:5" ht="50.1" customHeight="1">
      <c r="B11066" s="116">
        <v>7193</v>
      </c>
      <c r="C11066" s="116" t="s">
        <v>22587</v>
      </c>
      <c r="D11066" s="116" t="s">
        <v>16119</v>
      </c>
      <c r="E11066" s="131">
        <v>48.44</v>
      </c>
    </row>
    <row r="11067" spans="2:5" ht="50.1" customHeight="1">
      <c r="B11067" s="116">
        <v>7189</v>
      </c>
      <c r="C11067" s="116" t="s">
        <v>22588</v>
      </c>
      <c r="D11067" s="116" t="s">
        <v>16119</v>
      </c>
      <c r="E11067" s="131">
        <v>68.040000000000006</v>
      </c>
    </row>
    <row r="11068" spans="2:5" ht="50.1" customHeight="1">
      <c r="B11068" s="116">
        <v>7198</v>
      </c>
      <c r="C11068" s="116" t="s">
        <v>22589</v>
      </c>
      <c r="D11068" s="116" t="s">
        <v>16117</v>
      </c>
      <c r="E11068" s="131">
        <v>25.33</v>
      </c>
    </row>
    <row r="11069" spans="2:5" ht="50.1" customHeight="1">
      <c r="B11069" s="116">
        <v>34402</v>
      </c>
      <c r="C11069" s="116" t="s">
        <v>22589</v>
      </c>
      <c r="D11069" s="116" t="s">
        <v>16119</v>
      </c>
      <c r="E11069" s="131">
        <v>101.98</v>
      </c>
    </row>
    <row r="11070" spans="2:5" ht="50.1" customHeight="1">
      <c r="B11070" s="116">
        <v>7245</v>
      </c>
      <c r="C11070" s="116" t="s">
        <v>22590</v>
      </c>
      <c r="D11070" s="116" t="s">
        <v>16119</v>
      </c>
      <c r="E11070" s="130">
        <v>27.9</v>
      </c>
    </row>
    <row r="11071" spans="2:5" ht="50.1" customHeight="1">
      <c r="B11071" s="116">
        <v>34425</v>
      </c>
      <c r="C11071" s="116" t="s">
        <v>22591</v>
      </c>
      <c r="D11071" s="116" t="s">
        <v>16119</v>
      </c>
      <c r="E11071" s="130">
        <v>63.06</v>
      </c>
    </row>
    <row r="11072" spans="2:5" ht="50.1" customHeight="1">
      <c r="B11072" s="116">
        <v>7223</v>
      </c>
      <c r="C11072" s="116" t="s">
        <v>22592</v>
      </c>
      <c r="D11072" s="116" t="s">
        <v>16119</v>
      </c>
      <c r="E11072" s="130">
        <v>73.5</v>
      </c>
    </row>
    <row r="11073" spans="2:5" ht="50.1" customHeight="1">
      <c r="B11073" s="116">
        <v>7234</v>
      </c>
      <c r="C11073" s="116" t="s">
        <v>22593</v>
      </c>
      <c r="D11073" s="116" t="s">
        <v>16119</v>
      </c>
      <c r="E11073" s="130">
        <v>106.01</v>
      </c>
    </row>
    <row r="11074" spans="2:5" ht="50.1" customHeight="1">
      <c r="B11074" s="116">
        <v>7224</v>
      </c>
      <c r="C11074" s="116" t="s">
        <v>22594</v>
      </c>
      <c r="D11074" s="116" t="s">
        <v>16119</v>
      </c>
      <c r="E11074" s="130">
        <v>117.09</v>
      </c>
    </row>
    <row r="11075" spans="2:5" ht="50.1" customHeight="1">
      <c r="B11075" s="116">
        <v>7221</v>
      </c>
      <c r="C11075" s="116" t="s">
        <v>22595</v>
      </c>
      <c r="D11075" s="116" t="s">
        <v>16117</v>
      </c>
      <c r="E11075" s="130">
        <v>56.93</v>
      </c>
    </row>
    <row r="11076" spans="2:5" ht="50.1" customHeight="1">
      <c r="B11076" s="116">
        <v>7210</v>
      </c>
      <c r="C11076" s="116" t="s">
        <v>22595</v>
      </c>
      <c r="D11076" s="116" t="s">
        <v>16119</v>
      </c>
      <c r="E11076" s="130">
        <v>133.22999999999999</v>
      </c>
    </row>
    <row r="11077" spans="2:5" ht="50.1" customHeight="1">
      <c r="B11077" s="116">
        <v>7225</v>
      </c>
      <c r="C11077" s="116" t="s">
        <v>22596</v>
      </c>
      <c r="D11077" s="116" t="s">
        <v>16119</v>
      </c>
      <c r="E11077" s="130">
        <v>148.04</v>
      </c>
    </row>
    <row r="11078" spans="2:5" ht="50.1" customHeight="1">
      <c r="B11078" s="116">
        <v>7226</v>
      </c>
      <c r="C11078" s="116" t="s">
        <v>22597</v>
      </c>
      <c r="D11078" s="116" t="s">
        <v>16119</v>
      </c>
      <c r="E11078" s="130">
        <v>162.91</v>
      </c>
    </row>
    <row r="11079" spans="2:5" ht="50.1" customHeight="1">
      <c r="B11079" s="116">
        <v>7236</v>
      </c>
      <c r="C11079" s="116" t="s">
        <v>22598</v>
      </c>
      <c r="D11079" s="116" t="s">
        <v>16119</v>
      </c>
      <c r="E11079" s="130">
        <v>177.68</v>
      </c>
    </row>
    <row r="11080" spans="2:5" ht="50.1" customHeight="1">
      <c r="B11080" s="116">
        <v>7227</v>
      </c>
      <c r="C11080" s="116" t="s">
        <v>22599</v>
      </c>
      <c r="D11080" s="116" t="s">
        <v>16119</v>
      </c>
      <c r="E11080" s="130">
        <v>192.49</v>
      </c>
    </row>
    <row r="11081" spans="2:5" ht="50.1" customHeight="1">
      <c r="B11081" s="116">
        <v>7212</v>
      </c>
      <c r="C11081" s="116" t="s">
        <v>22600</v>
      </c>
      <c r="D11081" s="116" t="s">
        <v>16119</v>
      </c>
      <c r="E11081" s="130">
        <v>213.13</v>
      </c>
    </row>
    <row r="11082" spans="2:5" ht="50.1" customHeight="1">
      <c r="B11082" s="116">
        <v>7229</v>
      </c>
      <c r="C11082" s="116" t="s">
        <v>22601</v>
      </c>
      <c r="D11082" s="116" t="s">
        <v>16119</v>
      </c>
      <c r="E11082" s="130">
        <v>140.94</v>
      </c>
    </row>
    <row r="11083" spans="2:5" ht="50.1" customHeight="1">
      <c r="B11083" s="116">
        <v>7230</v>
      </c>
      <c r="C11083" s="116" t="s">
        <v>22602</v>
      </c>
      <c r="D11083" s="116" t="s">
        <v>16119</v>
      </c>
      <c r="E11083" s="130">
        <v>224.6</v>
      </c>
    </row>
    <row r="11084" spans="2:5" ht="50.1" customHeight="1">
      <c r="B11084" s="116">
        <v>7231</v>
      </c>
      <c r="C11084" s="116" t="s">
        <v>22603</v>
      </c>
      <c r="D11084" s="116" t="s">
        <v>16119</v>
      </c>
      <c r="E11084" s="131">
        <v>294.97000000000003</v>
      </c>
    </row>
    <row r="11085" spans="2:5" ht="50.1" customHeight="1">
      <c r="B11085" s="116">
        <v>7220</v>
      </c>
      <c r="C11085" s="116" t="s">
        <v>22604</v>
      </c>
      <c r="D11085" s="116" t="s">
        <v>16119</v>
      </c>
      <c r="E11085" s="131">
        <v>362.64</v>
      </c>
    </row>
    <row r="11086" spans="2:5" ht="50.1" customHeight="1">
      <c r="B11086" s="116">
        <v>34447</v>
      </c>
      <c r="C11086" s="116" t="s">
        <v>22605</v>
      </c>
      <c r="D11086" s="116" t="s">
        <v>16119</v>
      </c>
      <c r="E11086" s="131">
        <v>403.63</v>
      </c>
    </row>
    <row r="11087" spans="2:5" ht="50.1" customHeight="1">
      <c r="B11087" s="116">
        <v>7233</v>
      </c>
      <c r="C11087" s="116" t="s">
        <v>22606</v>
      </c>
      <c r="D11087" s="116" t="s">
        <v>16119</v>
      </c>
      <c r="E11087" s="130">
        <v>451.88</v>
      </c>
    </row>
    <row r="11088" spans="2:5" ht="50.1" customHeight="1">
      <c r="B11088" s="116">
        <v>42172</v>
      </c>
      <c r="C11088" s="116" t="s">
        <v>22607</v>
      </c>
      <c r="D11088" s="116" t="s">
        <v>16117</v>
      </c>
      <c r="E11088" s="130">
        <v>146.53</v>
      </c>
    </row>
    <row r="11089" spans="2:5" ht="50.1" customHeight="1">
      <c r="B11089" s="116">
        <v>39520</v>
      </c>
      <c r="C11089" s="116" t="s">
        <v>22608</v>
      </c>
      <c r="D11089" s="116" t="s">
        <v>16117</v>
      </c>
      <c r="E11089" s="130">
        <v>98.4</v>
      </c>
    </row>
    <row r="11090" spans="2:5" ht="50.1" customHeight="1">
      <c r="B11090" s="116">
        <v>39521</v>
      </c>
      <c r="C11090" s="116" t="s">
        <v>22609</v>
      </c>
      <c r="D11090" s="116" t="s">
        <v>16117</v>
      </c>
      <c r="E11090" s="131">
        <v>105.4</v>
      </c>
    </row>
    <row r="11091" spans="2:5" ht="50.1" customHeight="1">
      <c r="B11091" s="116">
        <v>39522</v>
      </c>
      <c r="C11091" s="116" t="s">
        <v>22610</v>
      </c>
      <c r="D11091" s="116" t="s">
        <v>16117</v>
      </c>
      <c r="E11091" s="131">
        <v>84.27</v>
      </c>
    </row>
    <row r="11092" spans="2:5" ht="50.1" customHeight="1">
      <c r="B11092" s="116">
        <v>7246</v>
      </c>
      <c r="C11092" s="116" t="s">
        <v>22611</v>
      </c>
      <c r="D11092" s="116" t="s">
        <v>16119</v>
      </c>
      <c r="E11092" s="131">
        <v>25.96</v>
      </c>
    </row>
    <row r="11093" spans="2:5" ht="50.1" customHeight="1">
      <c r="B11093" s="116">
        <v>12869</v>
      </c>
      <c r="C11093" s="116" t="s">
        <v>22612</v>
      </c>
      <c r="D11093" s="116" t="s">
        <v>16118</v>
      </c>
      <c r="E11093" s="131">
        <v>16.260000000000002</v>
      </c>
    </row>
    <row r="11094" spans="2:5" ht="50.1" customHeight="1">
      <c r="B11094" s="116">
        <v>41097</v>
      </c>
      <c r="C11094" s="116" t="s">
        <v>22613</v>
      </c>
      <c r="D11094" s="116" t="s">
        <v>16124</v>
      </c>
      <c r="E11094" s="131">
        <v>2880.5</v>
      </c>
    </row>
    <row r="11095" spans="2:5" ht="50.1" customHeight="1">
      <c r="B11095" s="116">
        <v>1574</v>
      </c>
      <c r="C11095" s="116" t="s">
        <v>22614</v>
      </c>
      <c r="D11095" s="116" t="s">
        <v>16119</v>
      </c>
      <c r="E11095" s="131">
        <v>1.02</v>
      </c>
    </row>
    <row r="11096" spans="2:5" ht="50.1" customHeight="1">
      <c r="B11096" s="116">
        <v>1581</v>
      </c>
      <c r="C11096" s="116" t="s">
        <v>22615</v>
      </c>
      <c r="D11096" s="116" t="s">
        <v>16119</v>
      </c>
      <c r="E11096" s="131">
        <v>7.1</v>
      </c>
    </row>
    <row r="11097" spans="2:5" ht="50.1" customHeight="1">
      <c r="B11097" s="116">
        <v>1575</v>
      </c>
      <c r="C11097" s="116" t="s">
        <v>22616</v>
      </c>
      <c r="D11097" s="116" t="s">
        <v>16119</v>
      </c>
      <c r="E11097" s="131">
        <v>1.21</v>
      </c>
    </row>
    <row r="11098" spans="2:5" ht="50.1" customHeight="1">
      <c r="B11098" s="116">
        <v>1570</v>
      </c>
      <c r="C11098" s="116" t="s">
        <v>22617</v>
      </c>
      <c r="D11098" s="116" t="s">
        <v>16119</v>
      </c>
      <c r="E11098" s="131">
        <v>0.61</v>
      </c>
    </row>
    <row r="11099" spans="2:5" ht="50.1" customHeight="1">
      <c r="B11099" s="116">
        <v>1576</v>
      </c>
      <c r="C11099" s="116" t="s">
        <v>22618</v>
      </c>
      <c r="D11099" s="116" t="s">
        <v>16119</v>
      </c>
      <c r="E11099" s="131">
        <v>1.68</v>
      </c>
    </row>
    <row r="11100" spans="2:5" ht="50.1" customHeight="1">
      <c r="B11100" s="116">
        <v>1577</v>
      </c>
      <c r="C11100" s="116" t="s">
        <v>22619</v>
      </c>
      <c r="D11100" s="116" t="s">
        <v>16119</v>
      </c>
      <c r="E11100" s="131">
        <v>1.89</v>
      </c>
    </row>
    <row r="11101" spans="2:5" ht="50.1" customHeight="1">
      <c r="B11101" s="116">
        <v>1571</v>
      </c>
      <c r="C11101" s="116" t="s">
        <v>22620</v>
      </c>
      <c r="D11101" s="116" t="s">
        <v>16119</v>
      </c>
      <c r="E11101" s="131">
        <v>0.79</v>
      </c>
    </row>
    <row r="11102" spans="2:5" ht="50.1" customHeight="1">
      <c r="B11102" s="116">
        <v>1578</v>
      </c>
      <c r="C11102" s="116" t="s">
        <v>22621</v>
      </c>
      <c r="D11102" s="116" t="s">
        <v>16119</v>
      </c>
      <c r="E11102" s="130">
        <v>3.29</v>
      </c>
    </row>
    <row r="11103" spans="2:5" ht="50.1" customHeight="1">
      <c r="B11103" s="116">
        <v>1573</v>
      </c>
      <c r="C11103" s="116" t="s">
        <v>22622</v>
      </c>
      <c r="D11103" s="116" t="s">
        <v>16119</v>
      </c>
      <c r="E11103" s="131">
        <v>0.94</v>
      </c>
    </row>
    <row r="11104" spans="2:5" ht="50.1" customHeight="1">
      <c r="B11104" s="116">
        <v>1579</v>
      </c>
      <c r="C11104" s="116" t="s">
        <v>22623</v>
      </c>
      <c r="D11104" s="116" t="s">
        <v>16119</v>
      </c>
      <c r="E11104" s="131">
        <v>4.0999999999999996</v>
      </c>
    </row>
    <row r="11105" spans="2:5" ht="50.1" customHeight="1">
      <c r="B11105" s="116">
        <v>1580</v>
      </c>
      <c r="C11105" s="116" t="s">
        <v>22624</v>
      </c>
      <c r="D11105" s="116" t="s">
        <v>16119</v>
      </c>
      <c r="E11105" s="131">
        <v>5.05</v>
      </c>
    </row>
    <row r="11106" spans="2:5" ht="50.1" customHeight="1">
      <c r="B11106" s="116">
        <v>7571</v>
      </c>
      <c r="C11106" s="116" t="s">
        <v>22625</v>
      </c>
      <c r="D11106" s="116" t="s">
        <v>16119</v>
      </c>
      <c r="E11106" s="131">
        <v>9.48</v>
      </c>
    </row>
    <row r="11107" spans="2:5" ht="50.1" customHeight="1">
      <c r="B11107" s="116">
        <v>39321</v>
      </c>
      <c r="C11107" s="116" t="s">
        <v>22626</v>
      </c>
      <c r="D11107" s="116" t="s">
        <v>16119</v>
      </c>
      <c r="E11107" s="131">
        <v>9.9700000000000006</v>
      </c>
    </row>
    <row r="11108" spans="2:5" ht="50.1" customHeight="1">
      <c r="B11108" s="116">
        <v>39319</v>
      </c>
      <c r="C11108" s="116" t="s">
        <v>22627</v>
      </c>
      <c r="D11108" s="116" t="s">
        <v>16119</v>
      </c>
      <c r="E11108" s="130">
        <v>3.89</v>
      </c>
    </row>
    <row r="11109" spans="2:5" ht="50.1" customHeight="1">
      <c r="B11109" s="116">
        <v>39320</v>
      </c>
      <c r="C11109" s="116" t="s">
        <v>22628</v>
      </c>
      <c r="D11109" s="116" t="s">
        <v>16119</v>
      </c>
      <c r="E11109" s="130">
        <v>6.47</v>
      </c>
    </row>
    <row r="11110" spans="2:5" ht="50.1" customHeight="1">
      <c r="B11110" s="116">
        <v>1591</v>
      </c>
      <c r="C11110" s="116" t="s">
        <v>22629</v>
      </c>
      <c r="D11110" s="116" t="s">
        <v>16119</v>
      </c>
      <c r="E11110" s="130">
        <v>15.65</v>
      </c>
    </row>
    <row r="11111" spans="2:5" ht="50.1" customHeight="1">
      <c r="B11111" s="116">
        <v>1547</v>
      </c>
      <c r="C11111" s="116" t="s">
        <v>22630</v>
      </c>
      <c r="D11111" s="116" t="s">
        <v>16119</v>
      </c>
      <c r="E11111" s="130">
        <v>82.03</v>
      </c>
    </row>
    <row r="11112" spans="2:5" ht="50.1" customHeight="1">
      <c r="B11112" s="116">
        <v>38196</v>
      </c>
      <c r="C11112" s="116" t="s">
        <v>22631</v>
      </c>
      <c r="D11112" s="116" t="s">
        <v>16119</v>
      </c>
      <c r="E11112" s="130">
        <v>15.97</v>
      </c>
    </row>
    <row r="11113" spans="2:5" ht="50.1" customHeight="1">
      <c r="B11113" s="116">
        <v>1543</v>
      </c>
      <c r="C11113" s="116" t="s">
        <v>22632</v>
      </c>
      <c r="D11113" s="116" t="s">
        <v>16119</v>
      </c>
      <c r="E11113" s="130">
        <v>16.98</v>
      </c>
    </row>
    <row r="11114" spans="2:5" ht="50.1" customHeight="1">
      <c r="B11114" s="116">
        <v>1585</v>
      </c>
      <c r="C11114" s="116" t="s">
        <v>22633</v>
      </c>
      <c r="D11114" s="116" t="s">
        <v>16119</v>
      </c>
      <c r="E11114" s="130">
        <v>3.29</v>
      </c>
    </row>
    <row r="11115" spans="2:5" ht="50.1" customHeight="1">
      <c r="B11115" s="116">
        <v>1593</v>
      </c>
      <c r="C11115" s="116" t="s">
        <v>22634</v>
      </c>
      <c r="D11115" s="116" t="s">
        <v>16119</v>
      </c>
      <c r="E11115" s="130">
        <v>17.46</v>
      </c>
    </row>
    <row r="11116" spans="2:5" ht="50.1" customHeight="1">
      <c r="B11116" s="116">
        <v>11838</v>
      </c>
      <c r="C11116" s="116" t="s">
        <v>22635</v>
      </c>
      <c r="D11116" s="116" t="s">
        <v>16119</v>
      </c>
      <c r="E11116" s="130">
        <v>23.04</v>
      </c>
    </row>
    <row r="11117" spans="2:5" ht="50.1" customHeight="1">
      <c r="B11117" s="116">
        <v>1594</v>
      </c>
      <c r="C11117" s="116" t="s">
        <v>22636</v>
      </c>
      <c r="D11117" s="116" t="s">
        <v>16119</v>
      </c>
      <c r="E11117" s="130">
        <v>23.29</v>
      </c>
    </row>
    <row r="11118" spans="2:5" ht="50.1" customHeight="1">
      <c r="B11118" s="116">
        <v>1586</v>
      </c>
      <c r="C11118" s="116" t="s">
        <v>22637</v>
      </c>
      <c r="D11118" s="116" t="s">
        <v>16119</v>
      </c>
      <c r="E11118" s="130">
        <v>4.16</v>
      </c>
    </row>
    <row r="11119" spans="2:5" ht="50.1" customHeight="1">
      <c r="B11119" s="116">
        <v>11839</v>
      </c>
      <c r="C11119" s="116" t="s">
        <v>22638</v>
      </c>
      <c r="D11119" s="116" t="s">
        <v>16119</v>
      </c>
      <c r="E11119" s="130">
        <v>33.520000000000003</v>
      </c>
    </row>
    <row r="11120" spans="2:5" ht="50.1" customHeight="1">
      <c r="B11120" s="116">
        <v>1587</v>
      </c>
      <c r="C11120" s="116" t="s">
        <v>22639</v>
      </c>
      <c r="D11120" s="116" t="s">
        <v>16119</v>
      </c>
      <c r="E11120" s="130">
        <v>4.2300000000000004</v>
      </c>
    </row>
    <row r="11121" spans="2:5" ht="50.1" customHeight="1">
      <c r="B11121" s="116">
        <v>1545</v>
      </c>
      <c r="C11121" s="116" t="s">
        <v>22640</v>
      </c>
      <c r="D11121" s="116" t="s">
        <v>16119</v>
      </c>
      <c r="E11121" s="130">
        <v>40.229999999999997</v>
      </c>
    </row>
    <row r="11122" spans="2:5" ht="50.1" customHeight="1">
      <c r="B11122" s="116">
        <v>1588</v>
      </c>
      <c r="C11122" s="116" t="s">
        <v>22641</v>
      </c>
      <c r="D11122" s="116" t="s">
        <v>16119</v>
      </c>
      <c r="E11122" s="130">
        <v>5.81</v>
      </c>
    </row>
    <row r="11123" spans="2:5" ht="50.1" customHeight="1">
      <c r="B11123" s="116">
        <v>1535</v>
      </c>
      <c r="C11123" s="116" t="s">
        <v>22642</v>
      </c>
      <c r="D11123" s="116" t="s">
        <v>16119</v>
      </c>
      <c r="E11123" s="130">
        <v>3.35</v>
      </c>
    </row>
    <row r="11124" spans="2:5" ht="50.1" customHeight="1">
      <c r="B11124" s="116">
        <v>1589</v>
      </c>
      <c r="C11124" s="116" t="s">
        <v>22643</v>
      </c>
      <c r="D11124" s="116" t="s">
        <v>16119</v>
      </c>
      <c r="E11124" s="130">
        <v>5.99</v>
      </c>
    </row>
    <row r="11125" spans="2:5" ht="50.1" customHeight="1">
      <c r="B11125" s="116">
        <v>1546</v>
      </c>
      <c r="C11125" s="116" t="s">
        <v>22644</v>
      </c>
      <c r="D11125" s="116" t="s">
        <v>16119</v>
      </c>
      <c r="E11125" s="130">
        <v>67.88</v>
      </c>
    </row>
    <row r="11126" spans="2:5" ht="50.1" customHeight="1">
      <c r="B11126" s="116">
        <v>1590</v>
      </c>
      <c r="C11126" s="116" t="s">
        <v>22645</v>
      </c>
      <c r="D11126" s="116" t="s">
        <v>16119</v>
      </c>
      <c r="E11126" s="130">
        <v>10.56</v>
      </c>
    </row>
    <row r="11127" spans="2:5" ht="50.1" customHeight="1">
      <c r="B11127" s="116">
        <v>1542</v>
      </c>
      <c r="C11127" s="116" t="s">
        <v>22646</v>
      </c>
      <c r="D11127" s="116" t="s">
        <v>16119</v>
      </c>
      <c r="E11127" s="130">
        <v>13.98</v>
      </c>
    </row>
    <row r="11128" spans="2:5" ht="50.1" customHeight="1">
      <c r="B11128" s="116">
        <v>38415</v>
      </c>
      <c r="C11128" s="116" t="s">
        <v>22647</v>
      </c>
      <c r="D11128" s="116" t="s">
        <v>16119</v>
      </c>
      <c r="E11128" s="130">
        <v>630.44000000000005</v>
      </c>
    </row>
    <row r="11129" spans="2:5" ht="50.1" customHeight="1">
      <c r="B11129" s="116">
        <v>38414</v>
      </c>
      <c r="C11129" s="116" t="s">
        <v>22648</v>
      </c>
      <c r="D11129" s="116" t="s">
        <v>16119</v>
      </c>
      <c r="E11129" s="130">
        <v>884.82</v>
      </c>
    </row>
    <row r="11130" spans="2:5" ht="50.1" customHeight="1">
      <c r="B11130" s="116">
        <v>38128</v>
      </c>
      <c r="C11130" s="116" t="s">
        <v>22649</v>
      </c>
      <c r="D11130" s="116" t="s">
        <v>16121</v>
      </c>
      <c r="E11130" s="130">
        <v>0.4</v>
      </c>
    </row>
    <row r="11131" spans="2:5" ht="50.1" customHeight="1">
      <c r="B11131" s="116">
        <v>7253</v>
      </c>
      <c r="C11131" s="116" t="s">
        <v>22650</v>
      </c>
      <c r="D11131" s="116" t="s">
        <v>16123</v>
      </c>
      <c r="E11131" s="130">
        <v>85.71</v>
      </c>
    </row>
    <row r="11132" spans="2:5" ht="50.1" customHeight="1">
      <c r="B11132" s="116">
        <v>4806</v>
      </c>
      <c r="C11132" s="116" t="s">
        <v>22651</v>
      </c>
      <c r="D11132" s="116" t="s">
        <v>16120</v>
      </c>
      <c r="E11132" s="130">
        <v>9.73</v>
      </c>
    </row>
    <row r="11133" spans="2:5" ht="50.1" customHeight="1">
      <c r="B11133" s="116">
        <v>34401</v>
      </c>
      <c r="C11133" s="116" t="s">
        <v>22652</v>
      </c>
      <c r="D11133" s="116" t="s">
        <v>16119</v>
      </c>
      <c r="E11133" s="130">
        <v>0.87</v>
      </c>
    </row>
    <row r="11134" spans="2:5" ht="50.1" customHeight="1">
      <c r="B11134" s="116">
        <v>7258</v>
      </c>
      <c r="C11134" s="116" t="s">
        <v>22653</v>
      </c>
      <c r="D11134" s="116" t="s">
        <v>16119</v>
      </c>
      <c r="E11134" s="130">
        <v>0.27</v>
      </c>
    </row>
    <row r="11135" spans="2:5" ht="50.1" customHeight="1">
      <c r="B11135" s="116">
        <v>7260</v>
      </c>
      <c r="C11135" s="116" t="s">
        <v>22654</v>
      </c>
      <c r="D11135" s="116" t="s">
        <v>16119</v>
      </c>
      <c r="E11135" s="130">
        <v>0.84</v>
      </c>
    </row>
    <row r="11136" spans="2:5" ht="50.1" customHeight="1">
      <c r="B11136" s="116">
        <v>7256</v>
      </c>
      <c r="C11136" s="116" t="s">
        <v>22655</v>
      </c>
      <c r="D11136" s="116" t="s">
        <v>16119</v>
      </c>
      <c r="E11136" s="130">
        <v>0.49</v>
      </c>
    </row>
    <row r="11137" spans="2:5" ht="50.1" customHeight="1">
      <c r="B11137" s="116">
        <v>34400</v>
      </c>
      <c r="C11137" s="116" t="s">
        <v>22656</v>
      </c>
      <c r="D11137" s="116" t="s">
        <v>16119</v>
      </c>
      <c r="E11137" s="130">
        <v>2.12</v>
      </c>
    </row>
    <row r="11138" spans="2:5" ht="50.1" customHeight="1">
      <c r="B11138" s="116">
        <v>10617</v>
      </c>
      <c r="C11138" s="116" t="s">
        <v>22657</v>
      </c>
      <c r="D11138" s="116" t="s">
        <v>16119</v>
      </c>
      <c r="E11138" s="130">
        <v>2.96</v>
      </c>
    </row>
    <row r="11139" spans="2:5" ht="50.1" customHeight="1">
      <c r="B11139" s="116">
        <v>7274</v>
      </c>
      <c r="C11139" s="116" t="s">
        <v>22658</v>
      </c>
      <c r="D11139" s="116" t="s">
        <v>16119</v>
      </c>
      <c r="E11139" s="130">
        <v>22.78</v>
      </c>
    </row>
    <row r="11140" spans="2:5" ht="50.1" customHeight="1">
      <c r="B11140" s="116">
        <v>11663</v>
      </c>
      <c r="C11140" s="116" t="s">
        <v>22659</v>
      </c>
      <c r="D11140" s="116" t="s">
        <v>16119</v>
      </c>
      <c r="E11140" s="130">
        <v>187.43</v>
      </c>
    </row>
    <row r="11141" spans="2:5" ht="50.1" customHeight="1">
      <c r="B11141" s="116">
        <v>38121</v>
      </c>
      <c r="C11141" s="116" t="s">
        <v>22660</v>
      </c>
      <c r="D11141" s="116" t="s">
        <v>6214</v>
      </c>
      <c r="E11141" s="130">
        <v>13.46</v>
      </c>
    </row>
    <row r="11142" spans="2:5" ht="50.1" customHeight="1">
      <c r="B11142" s="116">
        <v>7343</v>
      </c>
      <c r="C11142" s="116" t="s">
        <v>22661</v>
      </c>
      <c r="D11142" s="116" t="s">
        <v>6214</v>
      </c>
      <c r="E11142" s="130">
        <v>13.63</v>
      </c>
    </row>
    <row r="11143" spans="2:5" ht="50.1" customHeight="1">
      <c r="B11143" s="116">
        <v>7287</v>
      </c>
      <c r="C11143" s="116" t="s">
        <v>22662</v>
      </c>
      <c r="D11143" s="116" t="s">
        <v>6219</v>
      </c>
      <c r="E11143" s="130">
        <v>88.82</v>
      </c>
    </row>
    <row r="11144" spans="2:5" ht="50.1" customHeight="1">
      <c r="B11144" s="116">
        <v>7350</v>
      </c>
      <c r="C11144" s="116" t="s">
        <v>22663</v>
      </c>
      <c r="D11144" s="116" t="s">
        <v>6214</v>
      </c>
      <c r="E11144" s="130">
        <v>19.53</v>
      </c>
    </row>
    <row r="11145" spans="2:5" ht="50.1" customHeight="1">
      <c r="B11145" s="116">
        <v>7348</v>
      </c>
      <c r="C11145" s="116" t="s">
        <v>22664</v>
      </c>
      <c r="D11145" s="116" t="s">
        <v>6214</v>
      </c>
      <c r="E11145" s="130">
        <v>10.95</v>
      </c>
    </row>
    <row r="11146" spans="2:5" ht="50.1" customHeight="1">
      <c r="B11146" s="116">
        <v>7347</v>
      </c>
      <c r="C11146" s="116" t="s">
        <v>22664</v>
      </c>
      <c r="D11146" s="116" t="s">
        <v>6219</v>
      </c>
      <c r="E11146" s="130">
        <v>39.43</v>
      </c>
    </row>
    <row r="11147" spans="2:5" ht="50.1" customHeight="1">
      <c r="B11147" s="116">
        <v>7355</v>
      </c>
      <c r="C11147" s="116" t="s">
        <v>22665</v>
      </c>
      <c r="D11147" s="116" t="s">
        <v>6219</v>
      </c>
      <c r="E11147" s="130">
        <v>59.1</v>
      </c>
    </row>
    <row r="11148" spans="2:5" ht="50.1" customHeight="1">
      <c r="B11148" s="116">
        <v>7356</v>
      </c>
      <c r="C11148" s="116" t="s">
        <v>22666</v>
      </c>
      <c r="D11148" s="116" t="s">
        <v>6214</v>
      </c>
      <c r="E11148" s="130">
        <v>16.420000000000002</v>
      </c>
    </row>
    <row r="11149" spans="2:5" ht="50.1" customHeight="1">
      <c r="B11149" s="116">
        <v>7313</v>
      </c>
      <c r="C11149" s="116" t="s">
        <v>22667</v>
      </c>
      <c r="D11149" s="116" t="s">
        <v>6214</v>
      </c>
      <c r="E11149" s="130">
        <v>15.1</v>
      </c>
    </row>
    <row r="11150" spans="2:5" ht="50.1" customHeight="1">
      <c r="B11150" s="116">
        <v>7319</v>
      </c>
      <c r="C11150" s="116" t="s">
        <v>22668</v>
      </c>
      <c r="D11150" s="116" t="s">
        <v>6214</v>
      </c>
      <c r="E11150" s="130">
        <v>8.64</v>
      </c>
    </row>
    <row r="11151" spans="2:5" ht="50.1" customHeight="1">
      <c r="B11151" s="116">
        <v>38119</v>
      </c>
      <c r="C11151" s="116" t="s">
        <v>22669</v>
      </c>
      <c r="D11151" s="116" t="s">
        <v>6214</v>
      </c>
      <c r="E11151" s="130">
        <v>74.8</v>
      </c>
    </row>
    <row r="11152" spans="2:5" ht="50.1" customHeight="1">
      <c r="B11152" s="116">
        <v>7314</v>
      </c>
      <c r="C11152" s="116" t="s">
        <v>22670</v>
      </c>
      <c r="D11152" s="116" t="s">
        <v>6214</v>
      </c>
      <c r="E11152" s="130">
        <v>80.61</v>
      </c>
    </row>
    <row r="11153" spans="2:5" ht="50.1" customHeight="1">
      <c r="B11153" s="116">
        <v>38131</v>
      </c>
      <c r="C11153" s="116" t="s">
        <v>22671</v>
      </c>
      <c r="D11153" s="116" t="s">
        <v>6214</v>
      </c>
      <c r="E11153" s="130">
        <v>75.47</v>
      </c>
    </row>
    <row r="11154" spans="2:5" ht="50.1" customHeight="1">
      <c r="B11154" s="116">
        <v>7304</v>
      </c>
      <c r="C11154" s="116" t="s">
        <v>22672</v>
      </c>
      <c r="D11154" s="116" t="s">
        <v>6214</v>
      </c>
      <c r="E11154" s="130">
        <v>66.28</v>
      </c>
    </row>
    <row r="11155" spans="2:5" ht="50.1" customHeight="1">
      <c r="B11155" s="116">
        <v>7293</v>
      </c>
      <c r="C11155" s="116" t="s">
        <v>22673</v>
      </c>
      <c r="D11155" s="116" t="s">
        <v>6214</v>
      </c>
      <c r="E11155" s="130">
        <v>29.72</v>
      </c>
    </row>
    <row r="11156" spans="2:5" ht="50.1" customHeight="1">
      <c r="B11156" s="116">
        <v>7311</v>
      </c>
      <c r="C11156" s="116" t="s">
        <v>22674</v>
      </c>
      <c r="D11156" s="116" t="s">
        <v>6214</v>
      </c>
      <c r="E11156" s="130">
        <v>28.75</v>
      </c>
    </row>
    <row r="11157" spans="2:5" ht="50.1" customHeight="1">
      <c r="B11157" s="116">
        <v>7292</v>
      </c>
      <c r="C11157" s="116" t="s">
        <v>22675</v>
      </c>
      <c r="D11157" s="116" t="s">
        <v>6214</v>
      </c>
      <c r="E11157" s="130">
        <v>27.91</v>
      </c>
    </row>
    <row r="11158" spans="2:5" ht="50.1" customHeight="1">
      <c r="B11158" s="116">
        <v>7288</v>
      </c>
      <c r="C11158" s="116" t="s">
        <v>22676</v>
      </c>
      <c r="D11158" s="116" t="s">
        <v>6214</v>
      </c>
      <c r="E11158" s="130">
        <v>31.63</v>
      </c>
    </row>
    <row r="11159" spans="2:5" ht="50.1" customHeight="1">
      <c r="B11159" s="116">
        <v>35693</v>
      </c>
      <c r="C11159" s="116" t="s">
        <v>22677</v>
      </c>
      <c r="D11159" s="116" t="s">
        <v>6214</v>
      </c>
      <c r="E11159" s="130">
        <v>7.53</v>
      </c>
    </row>
    <row r="11160" spans="2:5" ht="50.1" customHeight="1">
      <c r="B11160" s="116">
        <v>35692</v>
      </c>
      <c r="C11160" s="116" t="s">
        <v>22678</v>
      </c>
      <c r="D11160" s="116" t="s">
        <v>6214</v>
      </c>
      <c r="E11160" s="130">
        <v>40.369999999999997</v>
      </c>
    </row>
    <row r="11161" spans="2:5" ht="50.1" customHeight="1">
      <c r="B11161" s="116">
        <v>7344</v>
      </c>
      <c r="C11161" s="116" t="s">
        <v>22679</v>
      </c>
      <c r="D11161" s="116" t="s">
        <v>6219</v>
      </c>
      <c r="E11161" s="130">
        <v>51.09</v>
      </c>
    </row>
    <row r="11162" spans="2:5" ht="50.1" customHeight="1">
      <c r="B11162" s="116">
        <v>7345</v>
      </c>
      <c r="C11162" s="116" t="s">
        <v>22680</v>
      </c>
      <c r="D11162" s="116" t="s">
        <v>6214</v>
      </c>
      <c r="E11162" s="130">
        <v>14.19</v>
      </c>
    </row>
    <row r="11163" spans="2:5" ht="50.1" customHeight="1">
      <c r="B11163" s="116">
        <v>35691</v>
      </c>
      <c r="C11163" s="116" t="s">
        <v>22681</v>
      </c>
      <c r="D11163" s="116" t="s">
        <v>6214</v>
      </c>
      <c r="E11163" s="130">
        <v>11.21</v>
      </c>
    </row>
    <row r="11164" spans="2:5" ht="50.1" customHeight="1">
      <c r="B11164" s="116">
        <v>7342</v>
      </c>
      <c r="C11164" s="116" t="s">
        <v>22682</v>
      </c>
      <c r="D11164" s="116" t="s">
        <v>16121</v>
      </c>
      <c r="E11164" s="130">
        <v>1.65</v>
      </c>
    </row>
    <row r="11165" spans="2:5" ht="50.1" customHeight="1">
      <c r="B11165" s="116">
        <v>7306</v>
      </c>
      <c r="C11165" s="116" t="s">
        <v>22683</v>
      </c>
      <c r="D11165" s="116" t="s">
        <v>6214</v>
      </c>
      <c r="E11165" s="130">
        <v>34.08</v>
      </c>
    </row>
    <row r="11166" spans="2:5" ht="50.1" customHeight="1">
      <c r="B11166" s="116">
        <v>154</v>
      </c>
      <c r="C11166" s="116" t="s">
        <v>22684</v>
      </c>
      <c r="D11166" s="116" t="s">
        <v>6214</v>
      </c>
      <c r="E11166" s="130">
        <v>35.659999999999997</v>
      </c>
    </row>
    <row r="11167" spans="2:5" ht="50.1" customHeight="1">
      <c r="B11167" s="116">
        <v>39574</v>
      </c>
      <c r="C11167" s="116" t="s">
        <v>22685</v>
      </c>
      <c r="D11167" s="116" t="s">
        <v>16119</v>
      </c>
      <c r="E11167" s="130">
        <v>2.37</v>
      </c>
    </row>
    <row r="11168" spans="2:5" ht="50.1" customHeight="1">
      <c r="B11168" s="116">
        <v>11060</v>
      </c>
      <c r="C11168" s="116" t="s">
        <v>22686</v>
      </c>
      <c r="D11168" s="116" t="s">
        <v>16119</v>
      </c>
      <c r="E11168" s="130">
        <v>23.27</v>
      </c>
    </row>
    <row r="11169" spans="2:5" ht="50.1" customHeight="1">
      <c r="B11169" s="116">
        <v>37401</v>
      </c>
      <c r="C11169" s="116" t="s">
        <v>22687</v>
      </c>
      <c r="D11169" s="116" t="s">
        <v>16119</v>
      </c>
      <c r="E11169" s="130">
        <v>45.7</v>
      </c>
    </row>
    <row r="11170" spans="2:5" ht="50.1" customHeight="1">
      <c r="B11170" s="116">
        <v>7525</v>
      </c>
      <c r="C11170" s="116" t="s">
        <v>22688</v>
      </c>
      <c r="D11170" s="116" t="s">
        <v>16119</v>
      </c>
      <c r="E11170" s="130">
        <v>30.97</v>
      </c>
    </row>
    <row r="11171" spans="2:5" ht="50.1" customHeight="1">
      <c r="B11171" s="116">
        <v>7524</v>
      </c>
      <c r="C11171" s="116" t="s">
        <v>22689</v>
      </c>
      <c r="D11171" s="116" t="s">
        <v>16119</v>
      </c>
      <c r="E11171" s="130">
        <v>29.18</v>
      </c>
    </row>
    <row r="11172" spans="2:5" ht="50.1" customHeight="1">
      <c r="B11172" s="116">
        <v>38105</v>
      </c>
      <c r="C11172" s="116" t="s">
        <v>22690</v>
      </c>
      <c r="D11172" s="116" t="s">
        <v>16119</v>
      </c>
      <c r="E11172" s="130">
        <v>7.49</v>
      </c>
    </row>
    <row r="11173" spans="2:5" ht="50.1" customHeight="1">
      <c r="B11173" s="116">
        <v>38084</v>
      </c>
      <c r="C11173" s="116" t="s">
        <v>22691</v>
      </c>
      <c r="D11173" s="116" t="s">
        <v>16119</v>
      </c>
      <c r="E11173" s="130">
        <v>10.65</v>
      </c>
    </row>
    <row r="11174" spans="2:5" ht="50.1" customHeight="1">
      <c r="B11174" s="116">
        <v>38103</v>
      </c>
      <c r="C11174" s="116" t="s">
        <v>22692</v>
      </c>
      <c r="D11174" s="116" t="s">
        <v>16119</v>
      </c>
      <c r="E11174" s="130">
        <v>11.25</v>
      </c>
    </row>
    <row r="11175" spans="2:5" ht="50.1" customHeight="1">
      <c r="B11175" s="116">
        <v>38082</v>
      </c>
      <c r="C11175" s="116" t="s">
        <v>22693</v>
      </c>
      <c r="D11175" s="116" t="s">
        <v>16119</v>
      </c>
      <c r="E11175" s="130">
        <v>13.86</v>
      </c>
    </row>
    <row r="11176" spans="2:5" ht="50.1" customHeight="1">
      <c r="B11176" s="116">
        <v>38104</v>
      </c>
      <c r="C11176" s="116" t="s">
        <v>22694</v>
      </c>
      <c r="D11176" s="116" t="s">
        <v>16119</v>
      </c>
      <c r="E11176" s="130">
        <v>22.03</v>
      </c>
    </row>
    <row r="11177" spans="2:5" ht="50.1" customHeight="1">
      <c r="B11177" s="116">
        <v>38083</v>
      </c>
      <c r="C11177" s="116" t="s">
        <v>22695</v>
      </c>
      <c r="D11177" s="116" t="s">
        <v>16119</v>
      </c>
      <c r="E11177" s="130">
        <v>24.46</v>
      </c>
    </row>
    <row r="11178" spans="2:5" ht="50.1" customHeight="1">
      <c r="B11178" s="116">
        <v>38101</v>
      </c>
      <c r="C11178" s="116" t="s">
        <v>22696</v>
      </c>
      <c r="D11178" s="116" t="s">
        <v>16119</v>
      </c>
      <c r="E11178" s="130">
        <v>5.35</v>
      </c>
    </row>
    <row r="11179" spans="2:5" ht="50.1" customHeight="1">
      <c r="B11179" s="116">
        <v>7528</v>
      </c>
      <c r="C11179" s="116" t="s">
        <v>22697</v>
      </c>
      <c r="D11179" s="116" t="s">
        <v>16119</v>
      </c>
      <c r="E11179" s="130">
        <v>6.29</v>
      </c>
    </row>
    <row r="11180" spans="2:5" ht="50.1" customHeight="1">
      <c r="B11180" s="116">
        <v>12147</v>
      </c>
      <c r="C11180" s="116" t="s">
        <v>22698</v>
      </c>
      <c r="D11180" s="116" t="s">
        <v>16119</v>
      </c>
      <c r="E11180" s="130">
        <v>9.59</v>
      </c>
    </row>
    <row r="11181" spans="2:5" ht="50.1" customHeight="1">
      <c r="B11181" s="116">
        <v>38075</v>
      </c>
      <c r="C11181" s="116" t="s">
        <v>22699</v>
      </c>
      <c r="D11181" s="116" t="s">
        <v>16119</v>
      </c>
      <c r="E11181" s="130">
        <v>10.89</v>
      </c>
    </row>
    <row r="11182" spans="2:5" ht="50.1" customHeight="1">
      <c r="B11182" s="116">
        <v>38102</v>
      </c>
      <c r="C11182" s="116" t="s">
        <v>22700</v>
      </c>
      <c r="D11182" s="116" t="s">
        <v>16119</v>
      </c>
      <c r="E11182" s="130">
        <v>6.84</v>
      </c>
    </row>
    <row r="11183" spans="2:5" ht="50.1" customHeight="1">
      <c r="B11183" s="116">
        <v>38076</v>
      </c>
      <c r="C11183" s="116" t="s">
        <v>22701</v>
      </c>
      <c r="D11183" s="116" t="s">
        <v>16119</v>
      </c>
      <c r="E11183" s="130">
        <v>12.21</v>
      </c>
    </row>
    <row r="11184" spans="2:5" ht="50.1" customHeight="1">
      <c r="B11184" s="116">
        <v>7592</v>
      </c>
      <c r="C11184" s="116" t="s">
        <v>22702</v>
      </c>
      <c r="D11184" s="116" t="s">
        <v>16118</v>
      </c>
      <c r="E11184" s="130">
        <v>30.1</v>
      </c>
    </row>
    <row r="11185" spans="2:5" ht="50.1" customHeight="1">
      <c r="B11185" s="116">
        <v>40820</v>
      </c>
      <c r="C11185" s="116" t="s">
        <v>22703</v>
      </c>
      <c r="D11185" s="116" t="s">
        <v>16124</v>
      </c>
      <c r="E11185" s="130">
        <v>5583.97</v>
      </c>
    </row>
    <row r="11186" spans="2:5" ht="50.1" customHeight="1">
      <c r="B11186" s="116">
        <v>11762</v>
      </c>
      <c r="C11186" s="116" t="s">
        <v>22704</v>
      </c>
      <c r="D11186" s="116" t="s">
        <v>16119</v>
      </c>
      <c r="E11186" s="130">
        <v>41.63</v>
      </c>
    </row>
    <row r="11187" spans="2:5" ht="50.1" customHeight="1">
      <c r="B11187" s="116">
        <v>13418</v>
      </c>
      <c r="C11187" s="116" t="s">
        <v>22705</v>
      </c>
      <c r="D11187" s="116" t="s">
        <v>16119</v>
      </c>
      <c r="E11187" s="130">
        <v>11.63</v>
      </c>
    </row>
    <row r="11188" spans="2:5" ht="50.1" customHeight="1">
      <c r="B11188" s="116">
        <v>13984</v>
      </c>
      <c r="C11188" s="116" t="s">
        <v>22706</v>
      </c>
      <c r="D11188" s="116" t="s">
        <v>16119</v>
      </c>
      <c r="E11188" s="130">
        <v>29.09</v>
      </c>
    </row>
    <row r="11189" spans="2:5" ht="50.1" customHeight="1">
      <c r="B11189" s="116">
        <v>11772</v>
      </c>
      <c r="C11189" s="116" t="s">
        <v>22707</v>
      </c>
      <c r="D11189" s="116" t="s">
        <v>16119</v>
      </c>
      <c r="E11189" s="130">
        <v>70.650000000000006</v>
      </c>
    </row>
    <row r="11190" spans="2:5" ht="50.1" customHeight="1">
      <c r="B11190" s="116">
        <v>36795</v>
      </c>
      <c r="C11190" s="116" t="s">
        <v>22708</v>
      </c>
      <c r="D11190" s="116" t="s">
        <v>16119</v>
      </c>
      <c r="E11190" s="130">
        <v>454.41</v>
      </c>
    </row>
    <row r="11191" spans="2:5" ht="50.1" customHeight="1">
      <c r="B11191" s="116">
        <v>36796</v>
      </c>
      <c r="C11191" s="116" t="s">
        <v>22709</v>
      </c>
      <c r="D11191" s="116" t="s">
        <v>16119</v>
      </c>
      <c r="E11191" s="130">
        <v>117</v>
      </c>
    </row>
    <row r="11192" spans="2:5" ht="50.1" customHeight="1">
      <c r="B11192" s="116">
        <v>36791</v>
      </c>
      <c r="C11192" s="116" t="s">
        <v>22710</v>
      </c>
      <c r="D11192" s="116" t="s">
        <v>16119</v>
      </c>
      <c r="E11192" s="130">
        <v>60.28</v>
      </c>
    </row>
    <row r="11193" spans="2:5" ht="50.1" customHeight="1">
      <c r="B11193" s="116">
        <v>13415</v>
      </c>
      <c r="C11193" s="116" t="s">
        <v>22711</v>
      </c>
      <c r="D11193" s="116" t="s">
        <v>16119</v>
      </c>
      <c r="E11193" s="130">
        <v>35.04</v>
      </c>
    </row>
    <row r="11194" spans="2:5" ht="50.1" customHeight="1">
      <c r="B11194" s="116">
        <v>36792</v>
      </c>
      <c r="C11194" s="116" t="s">
        <v>22712</v>
      </c>
      <c r="D11194" s="116" t="s">
        <v>16119</v>
      </c>
      <c r="E11194" s="130">
        <v>115.23</v>
      </c>
    </row>
    <row r="11195" spans="2:5" ht="50.1" customHeight="1">
      <c r="B11195" s="116">
        <v>11773</v>
      </c>
      <c r="C11195" s="116" t="s">
        <v>22713</v>
      </c>
      <c r="D11195" s="116" t="s">
        <v>16119</v>
      </c>
      <c r="E11195" s="130">
        <v>67.45</v>
      </c>
    </row>
    <row r="11196" spans="2:5" ht="50.1" customHeight="1">
      <c r="B11196" s="116">
        <v>11775</v>
      </c>
      <c r="C11196" s="116" t="s">
        <v>22714</v>
      </c>
      <c r="D11196" s="116" t="s">
        <v>16119</v>
      </c>
      <c r="E11196" s="130">
        <v>70.430000000000007</v>
      </c>
    </row>
    <row r="11197" spans="2:5" ht="50.1" customHeight="1">
      <c r="B11197" s="116">
        <v>13983</v>
      </c>
      <c r="C11197" s="116" t="s">
        <v>22715</v>
      </c>
      <c r="D11197" s="116" t="s">
        <v>16119</v>
      </c>
      <c r="E11197" s="130">
        <v>35.979999999999997</v>
      </c>
    </row>
    <row r="11198" spans="2:5" ht="50.1" customHeight="1">
      <c r="B11198" s="116">
        <v>13416</v>
      </c>
      <c r="C11198" s="116" t="s">
        <v>22716</v>
      </c>
      <c r="D11198" s="116" t="s">
        <v>16119</v>
      </c>
      <c r="E11198" s="130">
        <v>29.02</v>
      </c>
    </row>
    <row r="11199" spans="2:5" ht="50.1" customHeight="1">
      <c r="B11199" s="116">
        <v>13417</v>
      </c>
      <c r="C11199" s="116" t="s">
        <v>22717</v>
      </c>
      <c r="D11199" s="116" t="s">
        <v>16119</v>
      </c>
      <c r="E11199" s="130">
        <v>25.6</v>
      </c>
    </row>
    <row r="11200" spans="2:5" ht="50.1" customHeight="1">
      <c r="B11200" s="116">
        <v>7604</v>
      </c>
      <c r="C11200" s="116" t="s">
        <v>22718</v>
      </c>
      <c r="D11200" s="116" t="s">
        <v>16119</v>
      </c>
      <c r="E11200" s="130">
        <v>11.08</v>
      </c>
    </row>
    <row r="11201" spans="2:5" ht="50.1" customHeight="1">
      <c r="B11201" s="116">
        <v>11763</v>
      </c>
      <c r="C11201" s="116" t="s">
        <v>22719</v>
      </c>
      <c r="D11201" s="116" t="s">
        <v>16119</v>
      </c>
      <c r="E11201" s="130">
        <v>49.84</v>
      </c>
    </row>
    <row r="11202" spans="2:5" ht="50.1" customHeight="1">
      <c r="B11202" s="116">
        <v>11764</v>
      </c>
      <c r="C11202" s="116" t="s">
        <v>22720</v>
      </c>
      <c r="D11202" s="116" t="s">
        <v>16119</v>
      </c>
      <c r="E11202" s="130">
        <v>53.24</v>
      </c>
    </row>
    <row r="11203" spans="2:5" ht="50.1" customHeight="1">
      <c r="B11203" s="116">
        <v>11829</v>
      </c>
      <c r="C11203" s="116" t="s">
        <v>22721</v>
      </c>
      <c r="D11203" s="116" t="s">
        <v>16119</v>
      </c>
      <c r="E11203" s="130">
        <v>12.76</v>
      </c>
    </row>
    <row r="11204" spans="2:5" ht="50.1" customHeight="1">
      <c r="B11204" s="116">
        <v>11825</v>
      </c>
      <c r="C11204" s="116" t="s">
        <v>22722</v>
      </c>
      <c r="D11204" s="116" t="s">
        <v>16119</v>
      </c>
      <c r="E11204" s="130">
        <v>21.87</v>
      </c>
    </row>
    <row r="11205" spans="2:5" ht="50.1" customHeight="1">
      <c r="B11205" s="116">
        <v>11767</v>
      </c>
      <c r="C11205" s="116" t="s">
        <v>22723</v>
      </c>
      <c r="D11205" s="116" t="s">
        <v>16119</v>
      </c>
      <c r="E11205" s="130">
        <v>88.37</v>
      </c>
    </row>
    <row r="11206" spans="2:5" ht="50.1" customHeight="1">
      <c r="B11206" s="116">
        <v>11830</v>
      </c>
      <c r="C11206" s="116" t="s">
        <v>22724</v>
      </c>
      <c r="D11206" s="116" t="s">
        <v>16119</v>
      </c>
      <c r="E11206" s="130">
        <v>13.79</v>
      </c>
    </row>
    <row r="11207" spans="2:5" ht="50.1" customHeight="1">
      <c r="B11207" s="116">
        <v>11766</v>
      </c>
      <c r="C11207" s="116" t="s">
        <v>22725</v>
      </c>
      <c r="D11207" s="116" t="s">
        <v>16119</v>
      </c>
      <c r="E11207" s="130">
        <v>24.51</v>
      </c>
    </row>
    <row r="11208" spans="2:5" ht="50.1" customHeight="1">
      <c r="B11208" s="116">
        <v>11765</v>
      </c>
      <c r="C11208" s="116" t="s">
        <v>22726</v>
      </c>
      <c r="D11208" s="116" t="s">
        <v>16119</v>
      </c>
      <c r="E11208" s="130">
        <v>33.369999999999997</v>
      </c>
    </row>
    <row r="11209" spans="2:5" ht="50.1" customHeight="1">
      <c r="B11209" s="116">
        <v>11824</v>
      </c>
      <c r="C11209" s="116" t="s">
        <v>22727</v>
      </c>
      <c r="D11209" s="116" t="s">
        <v>16119</v>
      </c>
      <c r="E11209" s="130">
        <v>25.28</v>
      </c>
    </row>
    <row r="11210" spans="2:5" ht="50.1" customHeight="1">
      <c r="B11210" s="116">
        <v>11777</v>
      </c>
      <c r="C11210" s="116" t="s">
        <v>22728</v>
      </c>
      <c r="D11210" s="116" t="s">
        <v>16119</v>
      </c>
      <c r="E11210" s="130">
        <v>120.13</v>
      </c>
    </row>
    <row r="11211" spans="2:5" ht="50.1" customHeight="1">
      <c r="B11211" s="116">
        <v>7602</v>
      </c>
      <c r="C11211" s="116" t="s">
        <v>22729</v>
      </c>
      <c r="D11211" s="116" t="s">
        <v>16119</v>
      </c>
      <c r="E11211" s="130">
        <v>10.99</v>
      </c>
    </row>
    <row r="11212" spans="2:5" ht="50.1" customHeight="1">
      <c r="B11212" s="116">
        <v>7603</v>
      </c>
      <c r="C11212" s="116" t="s">
        <v>22730</v>
      </c>
      <c r="D11212" s="116" t="s">
        <v>16119</v>
      </c>
      <c r="E11212" s="130">
        <v>10.65</v>
      </c>
    </row>
    <row r="11213" spans="2:5" ht="50.1" customHeight="1">
      <c r="B11213" s="116">
        <v>11826</v>
      </c>
      <c r="C11213" s="116" t="s">
        <v>22731</v>
      </c>
      <c r="D11213" s="116" t="s">
        <v>16119</v>
      </c>
      <c r="E11213" s="130">
        <v>21.23</v>
      </c>
    </row>
    <row r="11214" spans="2:5" ht="50.1" customHeight="1">
      <c r="B11214" s="116">
        <v>7606</v>
      </c>
      <c r="C11214" s="116" t="s">
        <v>22732</v>
      </c>
      <c r="D11214" s="116" t="s">
        <v>16119</v>
      </c>
      <c r="E11214" s="130">
        <v>22.12</v>
      </c>
    </row>
    <row r="11215" spans="2:5" ht="50.1" customHeight="1">
      <c r="B11215" s="116">
        <v>40329</v>
      </c>
      <c r="C11215" s="116" t="s">
        <v>22733</v>
      </c>
      <c r="D11215" s="116" t="s">
        <v>16119</v>
      </c>
      <c r="E11215" s="130">
        <v>10.7</v>
      </c>
    </row>
    <row r="11216" spans="2:5" ht="50.1" customHeight="1">
      <c r="B11216" s="116">
        <v>11823</v>
      </c>
      <c r="C11216" s="116" t="s">
        <v>22734</v>
      </c>
      <c r="D11216" s="116" t="s">
        <v>16119</v>
      </c>
      <c r="E11216" s="130">
        <v>4.62</v>
      </c>
    </row>
    <row r="11217" spans="2:5" ht="50.1" customHeight="1">
      <c r="B11217" s="116">
        <v>11822</v>
      </c>
      <c r="C11217" s="116" t="s">
        <v>22735</v>
      </c>
      <c r="D11217" s="116" t="s">
        <v>16119</v>
      </c>
      <c r="E11217" s="130">
        <v>35.299999999999997</v>
      </c>
    </row>
    <row r="11218" spans="2:5" ht="50.1" customHeight="1">
      <c r="B11218" s="116">
        <v>11831</v>
      </c>
      <c r="C11218" s="116" t="s">
        <v>22736</v>
      </c>
      <c r="D11218" s="116" t="s">
        <v>16119</v>
      </c>
      <c r="E11218" s="130">
        <v>26.8</v>
      </c>
    </row>
    <row r="11219" spans="2:5" ht="50.1" customHeight="1">
      <c r="B11219" s="116">
        <v>7613</v>
      </c>
      <c r="C11219" s="116" t="s">
        <v>22737</v>
      </c>
      <c r="D11219" s="116" t="s">
        <v>16119</v>
      </c>
      <c r="E11219" s="130">
        <v>52005.85</v>
      </c>
    </row>
    <row r="11220" spans="2:5" ht="50.1" customHeight="1">
      <c r="B11220" s="116">
        <v>7619</v>
      </c>
      <c r="C11220" s="116" t="s">
        <v>22738</v>
      </c>
      <c r="D11220" s="116" t="s">
        <v>16119</v>
      </c>
      <c r="E11220" s="130">
        <v>8038.99</v>
      </c>
    </row>
    <row r="11221" spans="2:5" ht="50.1" customHeight="1">
      <c r="B11221" s="116">
        <v>12076</v>
      </c>
      <c r="C11221" s="116" t="s">
        <v>22739</v>
      </c>
      <c r="D11221" s="116" t="s">
        <v>16119</v>
      </c>
      <c r="E11221" s="130">
        <v>3687.61</v>
      </c>
    </row>
    <row r="11222" spans="2:5" ht="50.1" customHeight="1">
      <c r="B11222" s="116">
        <v>7614</v>
      </c>
      <c r="C11222" s="116" t="s">
        <v>22740</v>
      </c>
      <c r="D11222" s="116" t="s">
        <v>16119</v>
      </c>
      <c r="E11222" s="130">
        <v>10139.08</v>
      </c>
    </row>
    <row r="11223" spans="2:5" ht="50.1" customHeight="1">
      <c r="B11223" s="116">
        <v>7618</v>
      </c>
      <c r="C11223" s="116" t="s">
        <v>22741</v>
      </c>
      <c r="D11223" s="116" t="s">
        <v>16119</v>
      </c>
      <c r="E11223" s="130">
        <v>65759.59</v>
      </c>
    </row>
    <row r="11224" spans="2:5" ht="50.1" customHeight="1">
      <c r="B11224" s="116">
        <v>7620</v>
      </c>
      <c r="C11224" s="116" t="s">
        <v>22742</v>
      </c>
      <c r="D11224" s="116" t="s">
        <v>16119</v>
      </c>
      <c r="E11224" s="130">
        <v>14223.64</v>
      </c>
    </row>
    <row r="11225" spans="2:5" ht="50.1" customHeight="1">
      <c r="B11225" s="116">
        <v>7610</v>
      </c>
      <c r="C11225" s="116" t="s">
        <v>22743</v>
      </c>
      <c r="D11225" s="116" t="s">
        <v>16119</v>
      </c>
      <c r="E11225" s="130">
        <v>4504.1499999999996</v>
      </c>
    </row>
    <row r="11226" spans="2:5" ht="50.1" customHeight="1">
      <c r="B11226" s="116">
        <v>7615</v>
      </c>
      <c r="C11226" s="116" t="s">
        <v>22744</v>
      </c>
      <c r="D11226" s="116" t="s">
        <v>16119</v>
      </c>
      <c r="E11226" s="130">
        <v>16594.25</v>
      </c>
    </row>
    <row r="11227" spans="2:5" ht="50.1" customHeight="1">
      <c r="B11227" s="116">
        <v>7617</v>
      </c>
      <c r="C11227" s="116" t="s">
        <v>22745</v>
      </c>
      <c r="D11227" s="116" t="s">
        <v>16119</v>
      </c>
      <c r="E11227" s="130">
        <v>5030.95</v>
      </c>
    </row>
    <row r="11228" spans="2:5" ht="50.1" customHeight="1">
      <c r="B11228" s="116">
        <v>7616</v>
      </c>
      <c r="C11228" s="116" t="s">
        <v>22746</v>
      </c>
      <c r="D11228" s="116" t="s">
        <v>16119</v>
      </c>
      <c r="E11228" s="130">
        <v>27079.18</v>
      </c>
    </row>
    <row r="11229" spans="2:5" ht="50.1" customHeight="1">
      <c r="B11229" s="116">
        <v>7611</v>
      </c>
      <c r="C11229" s="116" t="s">
        <v>22747</v>
      </c>
      <c r="D11229" s="116" t="s">
        <v>16119</v>
      </c>
      <c r="E11229" s="130">
        <v>6506</v>
      </c>
    </row>
    <row r="11230" spans="2:5" ht="50.1" customHeight="1">
      <c r="B11230" s="116">
        <v>7612</v>
      </c>
      <c r="C11230" s="116" t="s">
        <v>22748</v>
      </c>
      <c r="D11230" s="116" t="s">
        <v>16119</v>
      </c>
      <c r="E11230" s="130">
        <v>37143.72</v>
      </c>
    </row>
    <row r="11231" spans="2:5" ht="50.1" customHeight="1">
      <c r="B11231" s="116">
        <v>37371</v>
      </c>
      <c r="C11231" s="116" t="s">
        <v>22749</v>
      </c>
      <c r="D11231" s="116" t="s">
        <v>16118</v>
      </c>
      <c r="E11231" s="130">
        <v>1.19</v>
      </c>
    </row>
    <row r="11232" spans="2:5" ht="50.1" customHeight="1">
      <c r="B11232" s="116">
        <v>40861</v>
      </c>
      <c r="C11232" s="116" t="s">
        <v>22750</v>
      </c>
      <c r="D11232" s="116" t="s">
        <v>16124</v>
      </c>
      <c r="E11232" s="130">
        <v>223.9</v>
      </c>
    </row>
    <row r="11233" spans="2:5" ht="50.1" customHeight="1">
      <c r="B11233" s="116">
        <v>36510</v>
      </c>
      <c r="C11233" s="116" t="s">
        <v>22751</v>
      </c>
      <c r="D11233" s="116" t="s">
        <v>16119</v>
      </c>
      <c r="E11233" s="130">
        <v>560550.43000000005</v>
      </c>
    </row>
    <row r="11234" spans="2:5" ht="50.1" customHeight="1">
      <c r="B11234" s="116">
        <v>25020</v>
      </c>
      <c r="C11234" s="116" t="s">
        <v>22752</v>
      </c>
      <c r="D11234" s="116" t="s">
        <v>16119</v>
      </c>
      <c r="E11234" s="130">
        <v>2309270.5699999998</v>
      </c>
    </row>
    <row r="11235" spans="2:5" ht="50.1" customHeight="1">
      <c r="B11235" s="116">
        <v>7622</v>
      </c>
      <c r="C11235" s="116" t="s">
        <v>22753</v>
      </c>
      <c r="D11235" s="116" t="s">
        <v>16119</v>
      </c>
      <c r="E11235" s="130">
        <v>543815.85</v>
      </c>
    </row>
    <row r="11236" spans="2:5" ht="50.1" customHeight="1">
      <c r="B11236" s="116">
        <v>7624</v>
      </c>
      <c r="C11236" s="116" t="s">
        <v>22754</v>
      </c>
      <c r="D11236" s="116" t="s">
        <v>16119</v>
      </c>
      <c r="E11236" s="130">
        <v>705000</v>
      </c>
    </row>
    <row r="11237" spans="2:5" ht="50.1" customHeight="1">
      <c r="B11237" s="116">
        <v>7625</v>
      </c>
      <c r="C11237" s="116" t="s">
        <v>22755</v>
      </c>
      <c r="D11237" s="116" t="s">
        <v>16119</v>
      </c>
      <c r="E11237" s="130">
        <v>700688</v>
      </c>
    </row>
    <row r="11238" spans="2:5" ht="50.1" customHeight="1">
      <c r="B11238" s="116">
        <v>7623</v>
      </c>
      <c r="C11238" s="116" t="s">
        <v>22756</v>
      </c>
      <c r="D11238" s="116" t="s">
        <v>16119</v>
      </c>
      <c r="E11238" s="130">
        <v>2309270.5699999998</v>
      </c>
    </row>
    <row r="11239" spans="2:5" ht="50.1" customHeight="1">
      <c r="B11239" s="116">
        <v>36508</v>
      </c>
      <c r="C11239" s="116" t="s">
        <v>22757</v>
      </c>
      <c r="D11239" s="116" t="s">
        <v>16119</v>
      </c>
      <c r="E11239" s="130">
        <v>1038570.6</v>
      </c>
    </row>
    <row r="11240" spans="2:5" ht="50.1" customHeight="1">
      <c r="B11240" s="116">
        <v>36509</v>
      </c>
      <c r="C11240" s="116" t="s">
        <v>22758</v>
      </c>
      <c r="D11240" s="116" t="s">
        <v>16119</v>
      </c>
      <c r="E11240" s="130">
        <v>569174.27</v>
      </c>
    </row>
    <row r="11241" spans="2:5" ht="50.1" customHeight="1">
      <c r="B11241" s="116">
        <v>13238</v>
      </c>
      <c r="C11241" s="116" t="s">
        <v>22759</v>
      </c>
      <c r="D11241" s="116" t="s">
        <v>16119</v>
      </c>
      <c r="E11241" s="130">
        <v>166626.15</v>
      </c>
    </row>
    <row r="11242" spans="2:5" ht="50.1" customHeight="1">
      <c r="B11242" s="116">
        <v>36511</v>
      </c>
      <c r="C11242" s="116" t="s">
        <v>22760</v>
      </c>
      <c r="D11242" s="116" t="s">
        <v>16119</v>
      </c>
      <c r="E11242" s="130">
        <v>193074.75</v>
      </c>
    </row>
    <row r="11243" spans="2:5" ht="50.1" customHeight="1">
      <c r="B11243" s="116">
        <v>36515</v>
      </c>
      <c r="C11243" s="116" t="s">
        <v>22761</v>
      </c>
      <c r="D11243" s="116" t="s">
        <v>16119</v>
      </c>
      <c r="E11243" s="130">
        <v>56864.47</v>
      </c>
    </row>
    <row r="11244" spans="2:5" ht="50.1" customHeight="1">
      <c r="B11244" s="116">
        <v>10598</v>
      </c>
      <c r="C11244" s="116" t="s">
        <v>22762</v>
      </c>
      <c r="D11244" s="116" t="s">
        <v>16119</v>
      </c>
      <c r="E11244" s="130">
        <v>92214.34</v>
      </c>
    </row>
    <row r="11245" spans="2:5" ht="50.1" customHeight="1">
      <c r="B11245" s="116">
        <v>7640</v>
      </c>
      <c r="C11245" s="116" t="s">
        <v>22763</v>
      </c>
      <c r="D11245" s="116" t="s">
        <v>16119</v>
      </c>
      <c r="E11245" s="130">
        <v>141500</v>
      </c>
    </row>
    <row r="11246" spans="2:5" ht="50.1" customHeight="1">
      <c r="B11246" s="116">
        <v>36513</v>
      </c>
      <c r="C11246" s="116" t="s">
        <v>22764</v>
      </c>
      <c r="D11246" s="116" t="s">
        <v>16119</v>
      </c>
      <c r="E11246" s="130">
        <v>136309.45000000001</v>
      </c>
    </row>
    <row r="11247" spans="2:5" ht="50.1" customHeight="1">
      <c r="B11247" s="116">
        <v>36514</v>
      </c>
      <c r="C11247" s="116" t="s">
        <v>22765</v>
      </c>
      <c r="D11247" s="116" t="s">
        <v>16119</v>
      </c>
      <c r="E11247" s="130">
        <v>152079.43</v>
      </c>
    </row>
    <row r="11248" spans="2:5" ht="50.1" customHeight="1">
      <c r="B11248" s="116">
        <v>36149</v>
      </c>
      <c r="C11248" s="116" t="s">
        <v>22766</v>
      </c>
      <c r="D11248" s="116" t="s">
        <v>16119</v>
      </c>
      <c r="E11248" s="130">
        <v>132.65</v>
      </c>
    </row>
    <row r="11249" spans="2:5" ht="50.1" customHeight="1">
      <c r="B11249" s="116">
        <v>43066</v>
      </c>
      <c r="C11249" s="116" t="s">
        <v>22767</v>
      </c>
      <c r="D11249" s="116" t="s">
        <v>16120</v>
      </c>
      <c r="E11249" s="130">
        <v>5.63</v>
      </c>
    </row>
    <row r="11250" spans="2:5" ht="50.1" customHeight="1">
      <c r="B11250" s="116">
        <v>11581</v>
      </c>
      <c r="C11250" s="116" t="s">
        <v>22768</v>
      </c>
      <c r="D11250" s="116" t="s">
        <v>16120</v>
      </c>
      <c r="E11250" s="130">
        <v>22.29</v>
      </c>
    </row>
    <row r="11251" spans="2:5" ht="50.1" customHeight="1">
      <c r="B11251" s="116">
        <v>11580</v>
      </c>
      <c r="C11251" s="116" t="s">
        <v>22769</v>
      </c>
      <c r="D11251" s="116" t="s">
        <v>16120</v>
      </c>
      <c r="E11251" s="130">
        <v>10.15</v>
      </c>
    </row>
    <row r="11252" spans="2:5" ht="50.1" customHeight="1">
      <c r="B11252" s="116">
        <v>38177</v>
      </c>
      <c r="C11252" s="116" t="s">
        <v>22770</v>
      </c>
      <c r="D11252" s="116" t="s">
        <v>16119</v>
      </c>
      <c r="E11252" s="130">
        <v>6.88</v>
      </c>
    </row>
    <row r="11253" spans="2:5" ht="50.1" customHeight="1">
      <c r="B11253" s="116">
        <v>10743</v>
      </c>
      <c r="C11253" s="116" t="s">
        <v>22771</v>
      </c>
      <c r="D11253" s="116" t="s">
        <v>16119</v>
      </c>
      <c r="E11253" s="130">
        <v>653.26</v>
      </c>
    </row>
    <row r="11254" spans="2:5" ht="50.1" customHeight="1">
      <c r="B11254" s="116">
        <v>39848</v>
      </c>
      <c r="C11254" s="116" t="s">
        <v>22772</v>
      </c>
      <c r="D11254" s="116" t="s">
        <v>16120</v>
      </c>
      <c r="E11254" s="130">
        <v>1.1599999999999999</v>
      </c>
    </row>
    <row r="11255" spans="2:5" ht="50.1" customHeight="1">
      <c r="B11255" s="116">
        <v>20999</v>
      </c>
      <c r="C11255" s="116" t="s">
        <v>22773</v>
      </c>
      <c r="D11255" s="116" t="s">
        <v>16120</v>
      </c>
      <c r="E11255" s="130">
        <v>6.75</v>
      </c>
    </row>
    <row r="11256" spans="2:5" ht="50.1" customHeight="1">
      <c r="B11256" s="116">
        <v>21001</v>
      </c>
      <c r="C11256" s="116" t="s">
        <v>22774</v>
      </c>
      <c r="D11256" s="116" t="s">
        <v>16120</v>
      </c>
      <c r="E11256" s="130">
        <v>12.6</v>
      </c>
    </row>
    <row r="11257" spans="2:5" ht="50.1" customHeight="1">
      <c r="B11257" s="116">
        <v>21003</v>
      </c>
      <c r="C11257" s="116" t="s">
        <v>22775</v>
      </c>
      <c r="D11257" s="116" t="s">
        <v>16120</v>
      </c>
      <c r="E11257" s="130">
        <v>20.7</v>
      </c>
    </row>
    <row r="11258" spans="2:5" ht="50.1" customHeight="1">
      <c r="B11258" s="116">
        <v>21006</v>
      </c>
      <c r="C11258" s="116" t="s">
        <v>22776</v>
      </c>
      <c r="D11258" s="116" t="s">
        <v>16120</v>
      </c>
      <c r="E11258" s="130">
        <v>43.94</v>
      </c>
    </row>
    <row r="11259" spans="2:5" ht="50.1" customHeight="1">
      <c r="B11259" s="116">
        <v>21019</v>
      </c>
      <c r="C11259" s="116" t="s">
        <v>22777</v>
      </c>
      <c r="D11259" s="116" t="s">
        <v>16120</v>
      </c>
      <c r="E11259" s="130">
        <v>15.27</v>
      </c>
    </row>
    <row r="11260" spans="2:5" ht="50.1" customHeight="1">
      <c r="B11260" s="116">
        <v>21021</v>
      </c>
      <c r="C11260" s="116" t="s">
        <v>22778</v>
      </c>
      <c r="D11260" s="116" t="s">
        <v>16120</v>
      </c>
      <c r="E11260" s="130">
        <v>24.14</v>
      </c>
    </row>
    <row r="11261" spans="2:5" ht="50.1" customHeight="1">
      <c r="B11261" s="116">
        <v>21024</v>
      </c>
      <c r="C11261" s="116" t="s">
        <v>22779</v>
      </c>
      <c r="D11261" s="116" t="s">
        <v>16120</v>
      </c>
      <c r="E11261" s="130">
        <v>51.73</v>
      </c>
    </row>
    <row r="11262" spans="2:5" ht="50.1" customHeight="1">
      <c r="B11262" s="116">
        <v>40624</v>
      </c>
      <c r="C11262" s="116" t="s">
        <v>22780</v>
      </c>
      <c r="D11262" s="116" t="s">
        <v>16120</v>
      </c>
      <c r="E11262" s="130">
        <v>51.11</v>
      </c>
    </row>
    <row r="11263" spans="2:5" ht="50.1" customHeight="1">
      <c r="B11263" s="116">
        <v>13127</v>
      </c>
      <c r="C11263" s="116" t="s">
        <v>22781</v>
      </c>
      <c r="D11263" s="116" t="s">
        <v>16120</v>
      </c>
      <c r="E11263" s="130">
        <v>22.79</v>
      </c>
    </row>
    <row r="11264" spans="2:5" ht="50.1" customHeight="1">
      <c r="B11264" s="116">
        <v>13137</v>
      </c>
      <c r="C11264" s="116" t="s">
        <v>22782</v>
      </c>
      <c r="D11264" s="116" t="s">
        <v>16120</v>
      </c>
      <c r="E11264" s="130">
        <v>30.25</v>
      </c>
    </row>
    <row r="11265" spans="2:5" ht="50.1" customHeight="1">
      <c r="B11265" s="116">
        <v>20989</v>
      </c>
      <c r="C11265" s="116" t="s">
        <v>22783</v>
      </c>
      <c r="D11265" s="116" t="s">
        <v>16120</v>
      </c>
      <c r="E11265" s="130">
        <v>1083.81</v>
      </c>
    </row>
    <row r="11266" spans="2:5" ht="50.1" customHeight="1">
      <c r="B11266" s="116">
        <v>21147</v>
      </c>
      <c r="C11266" s="116" t="s">
        <v>22784</v>
      </c>
      <c r="D11266" s="116" t="s">
        <v>16120</v>
      </c>
      <c r="E11266" s="130">
        <v>101.62</v>
      </c>
    </row>
    <row r="11267" spans="2:5" ht="50.1" customHeight="1">
      <c r="B11267" s="116">
        <v>21148</v>
      </c>
      <c r="C11267" s="116" t="s">
        <v>22785</v>
      </c>
      <c r="D11267" s="116" t="s">
        <v>16120</v>
      </c>
      <c r="E11267" s="130">
        <v>62.72</v>
      </c>
    </row>
    <row r="11268" spans="2:5" ht="50.1" customHeight="1">
      <c r="B11268" s="116">
        <v>20984</v>
      </c>
      <c r="C11268" s="116" t="s">
        <v>22786</v>
      </c>
      <c r="D11268" s="116" t="s">
        <v>16120</v>
      </c>
      <c r="E11268" s="130">
        <v>2079.63</v>
      </c>
    </row>
    <row r="11269" spans="2:5" ht="50.1" customHeight="1">
      <c r="B11269" s="116">
        <v>13042</v>
      </c>
      <c r="C11269" s="116" t="s">
        <v>22787</v>
      </c>
      <c r="D11269" s="116" t="s">
        <v>16120</v>
      </c>
      <c r="E11269" s="130">
        <v>1152.42</v>
      </c>
    </row>
    <row r="11270" spans="2:5" ht="50.1" customHeight="1">
      <c r="B11270" s="116">
        <v>21150</v>
      </c>
      <c r="C11270" s="116" t="s">
        <v>22788</v>
      </c>
      <c r="D11270" s="116" t="s">
        <v>16120</v>
      </c>
      <c r="E11270" s="130">
        <v>31.1</v>
      </c>
    </row>
    <row r="11271" spans="2:5" ht="50.1" customHeight="1">
      <c r="B11271" s="116">
        <v>13141</v>
      </c>
      <c r="C11271" s="116" t="s">
        <v>22789</v>
      </c>
      <c r="D11271" s="116" t="s">
        <v>16120</v>
      </c>
      <c r="E11271" s="130">
        <v>39.18</v>
      </c>
    </row>
    <row r="11272" spans="2:5" ht="50.1" customHeight="1">
      <c r="B11272" s="116">
        <v>21151</v>
      </c>
      <c r="C11272" s="116" t="s">
        <v>22790</v>
      </c>
      <c r="D11272" s="116" t="s">
        <v>16120</v>
      </c>
      <c r="E11272" s="130">
        <v>186.15</v>
      </c>
    </row>
    <row r="11273" spans="2:5" ht="50.1" customHeight="1">
      <c r="B11273" s="116">
        <v>13142</v>
      </c>
      <c r="C11273" s="116" t="s">
        <v>22791</v>
      </c>
      <c r="D11273" s="116" t="s">
        <v>16120</v>
      </c>
      <c r="E11273" s="130">
        <v>266.12</v>
      </c>
    </row>
    <row r="11274" spans="2:5" ht="50.1" customHeight="1">
      <c r="B11274" s="116">
        <v>20994</v>
      </c>
      <c r="C11274" s="116" t="s">
        <v>22792</v>
      </c>
      <c r="D11274" s="116" t="s">
        <v>16120</v>
      </c>
      <c r="E11274" s="130">
        <v>501.75</v>
      </c>
    </row>
    <row r="11275" spans="2:5" ht="50.1" customHeight="1">
      <c r="B11275" s="116">
        <v>7672</v>
      </c>
      <c r="C11275" s="116" t="s">
        <v>22793</v>
      </c>
      <c r="D11275" s="116" t="s">
        <v>16120</v>
      </c>
      <c r="E11275" s="130">
        <v>328.7</v>
      </c>
    </row>
    <row r="11276" spans="2:5" ht="50.1" customHeight="1">
      <c r="B11276" s="116">
        <v>20995</v>
      </c>
      <c r="C11276" s="116" t="s">
        <v>22794</v>
      </c>
      <c r="D11276" s="116" t="s">
        <v>16120</v>
      </c>
      <c r="E11276" s="130">
        <v>659.39</v>
      </c>
    </row>
    <row r="11277" spans="2:5" ht="50.1" customHeight="1">
      <c r="B11277" s="116">
        <v>7690</v>
      </c>
      <c r="C11277" s="116" t="s">
        <v>22795</v>
      </c>
      <c r="D11277" s="116" t="s">
        <v>16120</v>
      </c>
      <c r="E11277" s="130">
        <v>381.37</v>
      </c>
    </row>
    <row r="11278" spans="2:5" ht="50.1" customHeight="1">
      <c r="B11278" s="116">
        <v>20980</v>
      </c>
      <c r="C11278" s="116" t="s">
        <v>22796</v>
      </c>
      <c r="D11278" s="116" t="s">
        <v>16120</v>
      </c>
      <c r="E11278" s="130">
        <v>416.04</v>
      </c>
    </row>
    <row r="11279" spans="2:5" ht="50.1" customHeight="1">
      <c r="B11279" s="116">
        <v>7661</v>
      </c>
      <c r="C11279" s="116" t="s">
        <v>22797</v>
      </c>
      <c r="D11279" s="116" t="s">
        <v>16120</v>
      </c>
      <c r="E11279" s="130">
        <v>494.91</v>
      </c>
    </row>
    <row r="11280" spans="2:5" ht="50.1" customHeight="1">
      <c r="B11280" s="116">
        <v>21016</v>
      </c>
      <c r="C11280" s="116" t="s">
        <v>22798</v>
      </c>
      <c r="D11280" s="116" t="s">
        <v>16120</v>
      </c>
      <c r="E11280" s="130">
        <v>90.49</v>
      </c>
    </row>
    <row r="11281" spans="2:5" ht="50.1" customHeight="1">
      <c r="B11281" s="116">
        <v>21008</v>
      </c>
      <c r="C11281" s="116" t="s">
        <v>22799</v>
      </c>
      <c r="D11281" s="116" t="s">
        <v>16120</v>
      </c>
      <c r="E11281" s="130">
        <v>10.57</v>
      </c>
    </row>
    <row r="11282" spans="2:5" ht="50.1" customHeight="1">
      <c r="B11282" s="116">
        <v>21009</v>
      </c>
      <c r="C11282" s="116" t="s">
        <v>22800</v>
      </c>
      <c r="D11282" s="116" t="s">
        <v>16120</v>
      </c>
      <c r="E11282" s="130">
        <v>13.76</v>
      </c>
    </row>
    <row r="11283" spans="2:5" ht="50.1" customHeight="1">
      <c r="B11283" s="116">
        <v>21010</v>
      </c>
      <c r="C11283" s="116" t="s">
        <v>22801</v>
      </c>
      <c r="D11283" s="116" t="s">
        <v>16120</v>
      </c>
      <c r="E11283" s="130">
        <v>18.48</v>
      </c>
    </row>
    <row r="11284" spans="2:5" ht="50.1" customHeight="1">
      <c r="B11284" s="116">
        <v>21011</v>
      </c>
      <c r="C11284" s="116" t="s">
        <v>22802</v>
      </c>
      <c r="D11284" s="116" t="s">
        <v>16120</v>
      </c>
      <c r="E11284" s="130">
        <v>26.93</v>
      </c>
    </row>
    <row r="11285" spans="2:5" ht="50.1" customHeight="1">
      <c r="B11285" s="116">
        <v>21012</v>
      </c>
      <c r="C11285" s="116" t="s">
        <v>22803</v>
      </c>
      <c r="D11285" s="116" t="s">
        <v>16120</v>
      </c>
      <c r="E11285" s="130">
        <v>29.76</v>
      </c>
    </row>
    <row r="11286" spans="2:5" ht="50.1" customHeight="1">
      <c r="B11286" s="116">
        <v>21013</v>
      </c>
      <c r="C11286" s="116" t="s">
        <v>22804</v>
      </c>
      <c r="D11286" s="116" t="s">
        <v>16120</v>
      </c>
      <c r="E11286" s="131">
        <v>38.840000000000003</v>
      </c>
    </row>
    <row r="11287" spans="2:5" ht="50.1" customHeight="1">
      <c r="B11287" s="116">
        <v>21014</v>
      </c>
      <c r="C11287" s="116" t="s">
        <v>22805</v>
      </c>
      <c r="D11287" s="116" t="s">
        <v>16120</v>
      </c>
      <c r="E11287" s="130">
        <v>54.34</v>
      </c>
    </row>
    <row r="11288" spans="2:5" ht="50.1" customHeight="1">
      <c r="B11288" s="116">
        <v>21015</v>
      </c>
      <c r="C11288" s="116" t="s">
        <v>22806</v>
      </c>
      <c r="D11288" s="116" t="s">
        <v>16120</v>
      </c>
      <c r="E11288" s="130">
        <v>62.43</v>
      </c>
    </row>
    <row r="11289" spans="2:5" ht="50.1" customHeight="1">
      <c r="B11289" s="116">
        <v>7697</v>
      </c>
      <c r="C11289" s="116" t="s">
        <v>22807</v>
      </c>
      <c r="D11289" s="116" t="s">
        <v>16120</v>
      </c>
      <c r="E11289" s="130">
        <v>29.79</v>
      </c>
    </row>
    <row r="11290" spans="2:5" ht="50.1" customHeight="1">
      <c r="B11290" s="116">
        <v>7698</v>
      </c>
      <c r="C11290" s="116" t="s">
        <v>22808</v>
      </c>
      <c r="D11290" s="116" t="s">
        <v>16120</v>
      </c>
      <c r="E11290" s="130">
        <v>25.64</v>
      </c>
    </row>
    <row r="11291" spans="2:5" ht="50.1" customHeight="1">
      <c r="B11291" s="116">
        <v>7691</v>
      </c>
      <c r="C11291" s="116" t="s">
        <v>22809</v>
      </c>
      <c r="D11291" s="116" t="s">
        <v>16120</v>
      </c>
      <c r="E11291" s="130">
        <v>10.83</v>
      </c>
    </row>
    <row r="11292" spans="2:5" ht="50.1" customHeight="1">
      <c r="B11292" s="116">
        <v>40626</v>
      </c>
      <c r="C11292" s="116" t="s">
        <v>22810</v>
      </c>
      <c r="D11292" s="116" t="s">
        <v>16120</v>
      </c>
      <c r="E11292" s="130">
        <v>20.329999999999998</v>
      </c>
    </row>
    <row r="11293" spans="2:5" ht="50.1" customHeight="1">
      <c r="B11293" s="116">
        <v>7701</v>
      </c>
      <c r="C11293" s="116" t="s">
        <v>22811</v>
      </c>
      <c r="D11293" s="116" t="s">
        <v>16120</v>
      </c>
      <c r="E11293" s="130">
        <v>53.31</v>
      </c>
    </row>
    <row r="11294" spans="2:5" ht="50.1" customHeight="1">
      <c r="B11294" s="116">
        <v>7696</v>
      </c>
      <c r="C11294" s="116" t="s">
        <v>22812</v>
      </c>
      <c r="D11294" s="116" t="s">
        <v>16120</v>
      </c>
      <c r="E11294" s="130">
        <v>42.96</v>
      </c>
    </row>
    <row r="11295" spans="2:5" ht="50.1" customHeight="1">
      <c r="B11295" s="116">
        <v>7700</v>
      </c>
      <c r="C11295" s="116" t="s">
        <v>22813</v>
      </c>
      <c r="D11295" s="116" t="s">
        <v>16120</v>
      </c>
      <c r="E11295" s="130">
        <v>13.7</v>
      </c>
    </row>
    <row r="11296" spans="2:5" ht="50.1" customHeight="1">
      <c r="B11296" s="116">
        <v>7694</v>
      </c>
      <c r="C11296" s="116" t="s">
        <v>22814</v>
      </c>
      <c r="D11296" s="116" t="s">
        <v>16120</v>
      </c>
      <c r="E11296" s="130">
        <v>71.75</v>
      </c>
    </row>
    <row r="11297" spans="2:5" ht="50.1" customHeight="1">
      <c r="B11297" s="116">
        <v>7693</v>
      </c>
      <c r="C11297" s="116" t="s">
        <v>22815</v>
      </c>
      <c r="D11297" s="116" t="s">
        <v>16120</v>
      </c>
      <c r="E11297" s="130">
        <v>98.81</v>
      </c>
    </row>
    <row r="11298" spans="2:5" ht="50.1" customHeight="1">
      <c r="B11298" s="116">
        <v>7692</v>
      </c>
      <c r="C11298" s="116" t="s">
        <v>22816</v>
      </c>
      <c r="D11298" s="116" t="s">
        <v>16120</v>
      </c>
      <c r="E11298" s="130">
        <v>147.94</v>
      </c>
    </row>
    <row r="11299" spans="2:5" ht="50.1" customHeight="1">
      <c r="B11299" s="116">
        <v>7695</v>
      </c>
      <c r="C11299" s="116" t="s">
        <v>22817</v>
      </c>
      <c r="D11299" s="116" t="s">
        <v>16120</v>
      </c>
      <c r="E11299" s="130">
        <v>160.44</v>
      </c>
    </row>
    <row r="11300" spans="2:5" ht="50.1" customHeight="1">
      <c r="B11300" s="116">
        <v>13356</v>
      </c>
      <c r="C11300" s="116" t="s">
        <v>22818</v>
      </c>
      <c r="D11300" s="116" t="s">
        <v>16120</v>
      </c>
      <c r="E11300" s="130">
        <v>11.63</v>
      </c>
    </row>
    <row r="11301" spans="2:5" ht="50.1" customHeight="1">
      <c r="B11301" s="116">
        <v>36365</v>
      </c>
      <c r="C11301" s="116" t="s">
        <v>22819</v>
      </c>
      <c r="D11301" s="116" t="s">
        <v>16120</v>
      </c>
      <c r="E11301" s="130">
        <v>13.94</v>
      </c>
    </row>
    <row r="11302" spans="2:5" ht="50.1" customHeight="1">
      <c r="B11302" s="116">
        <v>41930</v>
      </c>
      <c r="C11302" s="116" t="s">
        <v>22820</v>
      </c>
      <c r="D11302" s="116" t="s">
        <v>16120</v>
      </c>
      <c r="E11302" s="130">
        <v>45.12</v>
      </c>
    </row>
    <row r="11303" spans="2:5" ht="50.1" customHeight="1">
      <c r="B11303" s="116">
        <v>41931</v>
      </c>
      <c r="C11303" s="116" t="s">
        <v>22821</v>
      </c>
      <c r="D11303" s="116" t="s">
        <v>16120</v>
      </c>
      <c r="E11303" s="130">
        <v>76.95</v>
      </c>
    </row>
    <row r="11304" spans="2:5" ht="50.1" customHeight="1">
      <c r="B11304" s="116">
        <v>41932</v>
      </c>
      <c r="C11304" s="116" t="s">
        <v>22822</v>
      </c>
      <c r="D11304" s="116" t="s">
        <v>16120</v>
      </c>
      <c r="E11304" s="130">
        <v>124.28</v>
      </c>
    </row>
    <row r="11305" spans="2:5" ht="50.1" customHeight="1">
      <c r="B11305" s="116">
        <v>41933</v>
      </c>
      <c r="C11305" s="116" t="s">
        <v>22823</v>
      </c>
      <c r="D11305" s="116" t="s">
        <v>16120</v>
      </c>
      <c r="E11305" s="130">
        <v>153.93</v>
      </c>
    </row>
    <row r="11306" spans="2:5" ht="50.1" customHeight="1">
      <c r="B11306" s="116">
        <v>41934</v>
      </c>
      <c r="C11306" s="116" t="s">
        <v>22824</v>
      </c>
      <c r="D11306" s="116" t="s">
        <v>16120</v>
      </c>
      <c r="E11306" s="130">
        <v>199.37</v>
      </c>
    </row>
    <row r="11307" spans="2:5" ht="50.1" customHeight="1">
      <c r="B11307" s="116">
        <v>41936</v>
      </c>
      <c r="C11307" s="116" t="s">
        <v>22825</v>
      </c>
      <c r="D11307" s="116" t="s">
        <v>16120</v>
      </c>
      <c r="E11307" s="130">
        <v>30.06</v>
      </c>
    </row>
    <row r="11308" spans="2:5" ht="50.1" customHeight="1">
      <c r="B11308" s="116">
        <v>7720</v>
      </c>
      <c r="C11308" s="116" t="s">
        <v>22826</v>
      </c>
      <c r="D11308" s="116" t="s">
        <v>16120</v>
      </c>
      <c r="E11308" s="130">
        <v>328.58</v>
      </c>
    </row>
    <row r="11309" spans="2:5" ht="50.1" customHeight="1">
      <c r="B11309" s="116">
        <v>40335</v>
      </c>
      <c r="C11309" s="116" t="s">
        <v>22827</v>
      </c>
      <c r="D11309" s="116" t="s">
        <v>16120</v>
      </c>
      <c r="E11309" s="130">
        <v>66.92</v>
      </c>
    </row>
    <row r="11310" spans="2:5" ht="50.1" customHeight="1">
      <c r="B11310" s="116">
        <v>7740</v>
      </c>
      <c r="C11310" s="116" t="s">
        <v>22828</v>
      </c>
      <c r="D11310" s="116" t="s">
        <v>16120</v>
      </c>
      <c r="E11310" s="130">
        <v>91.31</v>
      </c>
    </row>
    <row r="11311" spans="2:5" ht="50.1" customHeight="1">
      <c r="B11311" s="116">
        <v>7741</v>
      </c>
      <c r="C11311" s="116" t="s">
        <v>22829</v>
      </c>
      <c r="D11311" s="116" t="s">
        <v>16120</v>
      </c>
      <c r="E11311" s="130">
        <v>115.23</v>
      </c>
    </row>
    <row r="11312" spans="2:5" ht="50.1" customHeight="1">
      <c r="B11312" s="116">
        <v>7774</v>
      </c>
      <c r="C11312" s="116" t="s">
        <v>22830</v>
      </c>
      <c r="D11312" s="116" t="s">
        <v>16120</v>
      </c>
      <c r="E11312" s="130">
        <v>155.13</v>
      </c>
    </row>
    <row r="11313" spans="2:5" ht="50.1" customHeight="1">
      <c r="B11313" s="116">
        <v>7744</v>
      </c>
      <c r="C11313" s="116" t="s">
        <v>22831</v>
      </c>
      <c r="D11313" s="116" t="s">
        <v>16120</v>
      </c>
      <c r="E11313" s="130">
        <v>178.82</v>
      </c>
    </row>
    <row r="11314" spans="2:5" ht="50.1" customHeight="1">
      <c r="B11314" s="116">
        <v>7773</v>
      </c>
      <c r="C11314" s="116" t="s">
        <v>22832</v>
      </c>
      <c r="D11314" s="116" t="s">
        <v>16120</v>
      </c>
      <c r="E11314" s="130">
        <v>222.7</v>
      </c>
    </row>
    <row r="11315" spans="2:5" ht="50.1" customHeight="1">
      <c r="B11315" s="116">
        <v>7754</v>
      </c>
      <c r="C11315" s="116" t="s">
        <v>22833</v>
      </c>
      <c r="D11315" s="116" t="s">
        <v>16120</v>
      </c>
      <c r="E11315" s="130">
        <v>302.63</v>
      </c>
    </row>
    <row r="11316" spans="2:5" ht="50.1" customHeight="1">
      <c r="B11316" s="116">
        <v>7735</v>
      </c>
      <c r="C11316" s="116" t="s">
        <v>22834</v>
      </c>
      <c r="D11316" s="116" t="s">
        <v>16120</v>
      </c>
      <c r="E11316" s="130">
        <v>414.8</v>
      </c>
    </row>
    <row r="11317" spans="2:5" ht="50.1" customHeight="1">
      <c r="B11317" s="116">
        <v>7755</v>
      </c>
      <c r="C11317" s="116" t="s">
        <v>22835</v>
      </c>
      <c r="D11317" s="116" t="s">
        <v>16120</v>
      </c>
      <c r="E11317" s="130">
        <v>111.24</v>
      </c>
    </row>
    <row r="11318" spans="2:5" ht="50.1" customHeight="1">
      <c r="B11318" s="116">
        <v>7776</v>
      </c>
      <c r="C11318" s="116" t="s">
        <v>22836</v>
      </c>
      <c r="D11318" s="116" t="s">
        <v>16120</v>
      </c>
      <c r="E11318" s="130">
        <v>144.78</v>
      </c>
    </row>
    <row r="11319" spans="2:5" ht="50.1" customHeight="1">
      <c r="B11319" s="116">
        <v>7743</v>
      </c>
      <c r="C11319" s="116" t="s">
        <v>22837</v>
      </c>
      <c r="D11319" s="116" t="s">
        <v>16120</v>
      </c>
      <c r="E11319" s="130">
        <v>191.19</v>
      </c>
    </row>
    <row r="11320" spans="2:5" ht="50.1" customHeight="1">
      <c r="B11320" s="116">
        <v>7733</v>
      </c>
      <c r="C11320" s="116" t="s">
        <v>22838</v>
      </c>
      <c r="D11320" s="116" t="s">
        <v>16120</v>
      </c>
      <c r="E11320" s="130">
        <v>213.2</v>
      </c>
    </row>
    <row r="11321" spans="2:5" ht="50.1" customHeight="1">
      <c r="B11321" s="116">
        <v>7775</v>
      </c>
      <c r="C11321" s="116" t="s">
        <v>22839</v>
      </c>
      <c r="D11321" s="116" t="s">
        <v>16120</v>
      </c>
      <c r="E11321" s="130">
        <v>262.3</v>
      </c>
    </row>
    <row r="11322" spans="2:5" ht="50.1" customHeight="1">
      <c r="B11322" s="116">
        <v>7734</v>
      </c>
      <c r="C11322" s="116" t="s">
        <v>22840</v>
      </c>
      <c r="D11322" s="116" t="s">
        <v>16120</v>
      </c>
      <c r="E11322" s="130">
        <v>379.21</v>
      </c>
    </row>
    <row r="11323" spans="2:5" ht="50.1" customHeight="1">
      <c r="B11323" s="116">
        <v>7753</v>
      </c>
      <c r="C11323" s="116" t="s">
        <v>22841</v>
      </c>
      <c r="D11323" s="116" t="s">
        <v>16120</v>
      </c>
      <c r="E11323" s="130">
        <v>192.26</v>
      </c>
    </row>
    <row r="11324" spans="2:5" ht="50.1" customHeight="1">
      <c r="B11324" s="116">
        <v>13256</v>
      </c>
      <c r="C11324" s="116" t="s">
        <v>22842</v>
      </c>
      <c r="D11324" s="116" t="s">
        <v>16120</v>
      </c>
      <c r="E11324" s="130">
        <v>224.44</v>
      </c>
    </row>
    <row r="11325" spans="2:5" ht="50.1" customHeight="1">
      <c r="B11325" s="116">
        <v>7757</v>
      </c>
      <c r="C11325" s="116" t="s">
        <v>22843</v>
      </c>
      <c r="D11325" s="116" t="s">
        <v>16120</v>
      </c>
      <c r="E11325" s="130">
        <v>272.47000000000003</v>
      </c>
    </row>
    <row r="11326" spans="2:5" ht="50.1" customHeight="1">
      <c r="B11326" s="116">
        <v>7758</v>
      </c>
      <c r="C11326" s="116" t="s">
        <v>22844</v>
      </c>
      <c r="D11326" s="116" t="s">
        <v>16120</v>
      </c>
      <c r="E11326" s="130">
        <v>405.28</v>
      </c>
    </row>
    <row r="11327" spans="2:5" ht="50.1" customHeight="1">
      <c r="B11327" s="116">
        <v>7759</v>
      </c>
      <c r="C11327" s="116" t="s">
        <v>22845</v>
      </c>
      <c r="D11327" s="116" t="s">
        <v>16120</v>
      </c>
      <c r="E11327" s="130">
        <v>882.96</v>
      </c>
    </row>
    <row r="11328" spans="2:5" ht="50.1" customHeight="1">
      <c r="B11328" s="116">
        <v>40334</v>
      </c>
      <c r="C11328" s="116" t="s">
        <v>22846</v>
      </c>
      <c r="D11328" s="116" t="s">
        <v>16120</v>
      </c>
      <c r="E11328" s="130">
        <v>47.67</v>
      </c>
    </row>
    <row r="11329" spans="2:5" ht="50.1" customHeight="1">
      <c r="B11329" s="116">
        <v>7745</v>
      </c>
      <c r="C11329" s="116" t="s">
        <v>22847</v>
      </c>
      <c r="D11329" s="116" t="s">
        <v>16120</v>
      </c>
      <c r="E11329" s="130">
        <v>50.37</v>
      </c>
    </row>
    <row r="11330" spans="2:5" ht="50.1" customHeight="1">
      <c r="B11330" s="116">
        <v>7714</v>
      </c>
      <c r="C11330" s="116" t="s">
        <v>22848</v>
      </c>
      <c r="D11330" s="116" t="s">
        <v>16120</v>
      </c>
      <c r="E11330" s="130">
        <v>66.52</v>
      </c>
    </row>
    <row r="11331" spans="2:5" ht="50.1" customHeight="1">
      <c r="B11331" s="116">
        <v>7725</v>
      </c>
      <c r="C11331" s="116" t="s">
        <v>22849</v>
      </c>
      <c r="D11331" s="116" t="s">
        <v>16120</v>
      </c>
      <c r="E11331" s="130">
        <v>88</v>
      </c>
    </row>
    <row r="11332" spans="2:5" ht="50.1" customHeight="1">
      <c r="B11332" s="116">
        <v>7742</v>
      </c>
      <c r="C11332" s="116" t="s">
        <v>22850</v>
      </c>
      <c r="D11332" s="116" t="s">
        <v>16120</v>
      </c>
      <c r="E11332" s="130">
        <v>123.52</v>
      </c>
    </row>
    <row r="11333" spans="2:5" ht="50.1" customHeight="1">
      <c r="B11333" s="116">
        <v>7750</v>
      </c>
      <c r="C11333" s="116" t="s">
        <v>22851</v>
      </c>
      <c r="D11333" s="116" t="s">
        <v>16120</v>
      </c>
      <c r="E11333" s="130">
        <v>140.07</v>
      </c>
    </row>
    <row r="11334" spans="2:5" ht="50.1" customHeight="1">
      <c r="B11334" s="116">
        <v>7756</v>
      </c>
      <c r="C11334" s="116" t="s">
        <v>22852</v>
      </c>
      <c r="D11334" s="116" t="s">
        <v>16120</v>
      </c>
      <c r="E11334" s="130">
        <v>172.93</v>
      </c>
    </row>
    <row r="11335" spans="2:5" ht="50.1" customHeight="1">
      <c r="B11335" s="116">
        <v>7765</v>
      </c>
      <c r="C11335" s="116" t="s">
        <v>22853</v>
      </c>
      <c r="D11335" s="116" t="s">
        <v>16120</v>
      </c>
      <c r="E11335" s="130">
        <v>212.33</v>
      </c>
    </row>
    <row r="11336" spans="2:5" ht="50.1" customHeight="1">
      <c r="B11336" s="116">
        <v>12569</v>
      </c>
      <c r="C11336" s="116" t="s">
        <v>22854</v>
      </c>
      <c r="D11336" s="116" t="s">
        <v>16120</v>
      </c>
      <c r="E11336" s="130">
        <v>228.47</v>
      </c>
    </row>
    <row r="11337" spans="2:5" ht="50.1" customHeight="1">
      <c r="B11337" s="116">
        <v>7766</v>
      </c>
      <c r="C11337" s="116" t="s">
        <v>22855</v>
      </c>
      <c r="D11337" s="116" t="s">
        <v>16120</v>
      </c>
      <c r="E11337" s="130">
        <v>308.8</v>
      </c>
    </row>
    <row r="11338" spans="2:5" ht="50.1" customHeight="1">
      <c r="B11338" s="116">
        <v>7767</v>
      </c>
      <c r="C11338" s="116" t="s">
        <v>22856</v>
      </c>
      <c r="D11338" s="116" t="s">
        <v>16120</v>
      </c>
      <c r="E11338" s="130">
        <v>475.85</v>
      </c>
    </row>
    <row r="11339" spans="2:5" ht="50.1" customHeight="1">
      <c r="B11339" s="116">
        <v>7727</v>
      </c>
      <c r="C11339" s="116" t="s">
        <v>22857</v>
      </c>
      <c r="D11339" s="116" t="s">
        <v>16120</v>
      </c>
      <c r="E11339" s="130">
        <v>1033.3900000000001</v>
      </c>
    </row>
    <row r="11340" spans="2:5" ht="50.1" customHeight="1">
      <c r="B11340" s="116">
        <v>7760</v>
      </c>
      <c r="C11340" s="116" t="s">
        <v>22858</v>
      </c>
      <c r="D11340" s="116" t="s">
        <v>16120</v>
      </c>
      <c r="E11340" s="130">
        <v>50.13</v>
      </c>
    </row>
    <row r="11341" spans="2:5" ht="50.1" customHeight="1">
      <c r="B11341" s="116">
        <v>7761</v>
      </c>
      <c r="C11341" s="116" t="s">
        <v>22859</v>
      </c>
      <c r="D11341" s="116" t="s">
        <v>16120</v>
      </c>
      <c r="E11341" s="130">
        <v>53.28</v>
      </c>
    </row>
    <row r="11342" spans="2:5" ht="50.1" customHeight="1">
      <c r="B11342" s="116">
        <v>7752</v>
      </c>
      <c r="C11342" s="116" t="s">
        <v>22860</v>
      </c>
      <c r="D11342" s="116" t="s">
        <v>16120</v>
      </c>
      <c r="E11342" s="130">
        <v>64.540000000000006</v>
      </c>
    </row>
    <row r="11343" spans="2:5" ht="50.1" customHeight="1">
      <c r="B11343" s="116">
        <v>7762</v>
      </c>
      <c r="C11343" s="116" t="s">
        <v>22861</v>
      </c>
      <c r="D11343" s="116" t="s">
        <v>16120</v>
      </c>
      <c r="E11343" s="130">
        <v>84.44</v>
      </c>
    </row>
    <row r="11344" spans="2:5" ht="50.1" customHeight="1">
      <c r="B11344" s="116">
        <v>7722</v>
      </c>
      <c r="C11344" s="116" t="s">
        <v>22862</v>
      </c>
      <c r="D11344" s="116" t="s">
        <v>16120</v>
      </c>
      <c r="E11344" s="130">
        <v>130.21</v>
      </c>
    </row>
    <row r="11345" spans="2:5" ht="50.1" customHeight="1">
      <c r="B11345" s="116">
        <v>7763</v>
      </c>
      <c r="C11345" s="116" t="s">
        <v>22863</v>
      </c>
      <c r="D11345" s="116" t="s">
        <v>16120</v>
      </c>
      <c r="E11345" s="130">
        <v>145.11000000000001</v>
      </c>
    </row>
    <row r="11346" spans="2:5" ht="50.1" customHeight="1">
      <c r="B11346" s="116">
        <v>7764</v>
      </c>
      <c r="C11346" s="116" t="s">
        <v>22864</v>
      </c>
      <c r="D11346" s="116" t="s">
        <v>16120</v>
      </c>
      <c r="E11346" s="130">
        <v>217.98</v>
      </c>
    </row>
    <row r="11347" spans="2:5" ht="50.1" customHeight="1">
      <c r="B11347" s="116">
        <v>12572</v>
      </c>
      <c r="C11347" s="116" t="s">
        <v>22865</v>
      </c>
      <c r="D11347" s="116" t="s">
        <v>16120</v>
      </c>
      <c r="E11347" s="130">
        <v>285.79000000000002</v>
      </c>
    </row>
    <row r="11348" spans="2:5" ht="50.1" customHeight="1">
      <c r="B11348" s="116">
        <v>12573</v>
      </c>
      <c r="C11348" s="116" t="s">
        <v>22866</v>
      </c>
      <c r="D11348" s="116" t="s">
        <v>16120</v>
      </c>
      <c r="E11348" s="130">
        <v>300.33</v>
      </c>
    </row>
    <row r="11349" spans="2:5" ht="50.1" customHeight="1">
      <c r="B11349" s="116">
        <v>12574</v>
      </c>
      <c r="C11349" s="116" t="s">
        <v>22867</v>
      </c>
      <c r="D11349" s="116" t="s">
        <v>16120</v>
      </c>
      <c r="E11349" s="130">
        <v>390.25</v>
      </c>
    </row>
    <row r="11350" spans="2:5" ht="50.1" customHeight="1">
      <c r="B11350" s="116">
        <v>12575</v>
      </c>
      <c r="C11350" s="116" t="s">
        <v>22868</v>
      </c>
      <c r="D11350" s="116" t="s">
        <v>16120</v>
      </c>
      <c r="E11350" s="130">
        <v>572.79999999999995</v>
      </c>
    </row>
    <row r="11351" spans="2:5" ht="50.1" customHeight="1">
      <c r="B11351" s="116">
        <v>12576</v>
      </c>
      <c r="C11351" s="116" t="s">
        <v>22869</v>
      </c>
      <c r="D11351" s="116" t="s">
        <v>16120</v>
      </c>
      <c r="E11351" s="130">
        <v>60.55</v>
      </c>
    </row>
    <row r="11352" spans="2:5" ht="50.1" customHeight="1">
      <c r="B11352" s="116">
        <v>12577</v>
      </c>
      <c r="C11352" s="116" t="s">
        <v>22870</v>
      </c>
      <c r="D11352" s="116" t="s">
        <v>16120</v>
      </c>
      <c r="E11352" s="130">
        <v>78.31</v>
      </c>
    </row>
    <row r="11353" spans="2:5" ht="50.1" customHeight="1">
      <c r="B11353" s="116">
        <v>12578</v>
      </c>
      <c r="C11353" s="116" t="s">
        <v>22871</v>
      </c>
      <c r="D11353" s="116" t="s">
        <v>16120</v>
      </c>
      <c r="E11353" s="130">
        <v>105.03</v>
      </c>
    </row>
    <row r="11354" spans="2:5" ht="50.1" customHeight="1">
      <c r="B11354" s="116">
        <v>12579</v>
      </c>
      <c r="C11354" s="116" t="s">
        <v>22872</v>
      </c>
      <c r="D11354" s="116" t="s">
        <v>16120</v>
      </c>
      <c r="E11354" s="130">
        <v>153.80000000000001</v>
      </c>
    </row>
    <row r="11355" spans="2:5" ht="50.1" customHeight="1">
      <c r="B11355" s="116">
        <v>12580</v>
      </c>
      <c r="C11355" s="116" t="s">
        <v>22873</v>
      </c>
      <c r="D11355" s="116" t="s">
        <v>16120</v>
      </c>
      <c r="E11355" s="130">
        <v>198.54</v>
      </c>
    </row>
    <row r="11356" spans="2:5" ht="50.1" customHeight="1">
      <c r="B11356" s="116">
        <v>12581</v>
      </c>
      <c r="C11356" s="116" t="s">
        <v>22874</v>
      </c>
      <c r="D11356" s="116" t="s">
        <v>16120</v>
      </c>
      <c r="E11356" s="130">
        <v>271.66000000000003</v>
      </c>
    </row>
    <row r="11357" spans="2:5" ht="50.1" customHeight="1">
      <c r="B11357" s="116">
        <v>41785</v>
      </c>
      <c r="C11357" s="116" t="s">
        <v>22875</v>
      </c>
      <c r="D11357" s="116" t="s">
        <v>16120</v>
      </c>
      <c r="E11357" s="130">
        <v>794.77</v>
      </c>
    </row>
    <row r="11358" spans="2:5" ht="50.1" customHeight="1">
      <c r="B11358" s="116">
        <v>41781</v>
      </c>
      <c r="C11358" s="116" t="s">
        <v>22876</v>
      </c>
      <c r="D11358" s="116" t="s">
        <v>16120</v>
      </c>
      <c r="E11358" s="130">
        <v>226.59</v>
      </c>
    </row>
    <row r="11359" spans="2:5" ht="50.1" customHeight="1">
      <c r="B11359" s="116">
        <v>41783</v>
      </c>
      <c r="C11359" s="116" t="s">
        <v>22877</v>
      </c>
      <c r="D11359" s="116" t="s">
        <v>16120</v>
      </c>
      <c r="E11359" s="130">
        <v>597.95000000000005</v>
      </c>
    </row>
    <row r="11360" spans="2:5" ht="50.1" customHeight="1">
      <c r="B11360" s="116">
        <v>41786</v>
      </c>
      <c r="C11360" s="116" t="s">
        <v>22878</v>
      </c>
      <c r="D11360" s="116" t="s">
        <v>16120</v>
      </c>
      <c r="E11360" s="130">
        <v>1247.3900000000001</v>
      </c>
    </row>
    <row r="11361" spans="2:5" ht="50.1" customHeight="1">
      <c r="B11361" s="116">
        <v>41779</v>
      </c>
      <c r="C11361" s="116" t="s">
        <v>22879</v>
      </c>
      <c r="D11361" s="116" t="s">
        <v>16120</v>
      </c>
      <c r="E11361" s="130">
        <v>86.9</v>
      </c>
    </row>
    <row r="11362" spans="2:5" ht="50.1" customHeight="1">
      <c r="B11362" s="116">
        <v>41780</v>
      </c>
      <c r="C11362" s="116" t="s">
        <v>22880</v>
      </c>
      <c r="D11362" s="116" t="s">
        <v>16120</v>
      </c>
      <c r="E11362" s="130">
        <v>102.78</v>
      </c>
    </row>
    <row r="11363" spans="2:5" ht="50.1" customHeight="1">
      <c r="B11363" s="116">
        <v>41782</v>
      </c>
      <c r="C11363" s="116" t="s">
        <v>22881</v>
      </c>
      <c r="D11363" s="116" t="s">
        <v>16120</v>
      </c>
      <c r="E11363" s="130">
        <v>423.72</v>
      </c>
    </row>
    <row r="11364" spans="2:5" ht="50.1" customHeight="1">
      <c r="B11364" s="116">
        <v>38130</v>
      </c>
      <c r="C11364" s="116" t="s">
        <v>22882</v>
      </c>
      <c r="D11364" s="116" t="s">
        <v>16120</v>
      </c>
      <c r="E11364" s="130">
        <v>23.18</v>
      </c>
    </row>
    <row r="11365" spans="2:5" ht="50.1" customHeight="1">
      <c r="B11365" s="116">
        <v>21123</v>
      </c>
      <c r="C11365" s="116" t="s">
        <v>22883</v>
      </c>
      <c r="D11365" s="116" t="s">
        <v>16120</v>
      </c>
      <c r="E11365" s="130">
        <v>6.58</v>
      </c>
    </row>
    <row r="11366" spans="2:5" ht="50.1" customHeight="1">
      <c r="B11366" s="116">
        <v>21124</v>
      </c>
      <c r="C11366" s="116" t="s">
        <v>22884</v>
      </c>
      <c r="D11366" s="116" t="s">
        <v>16120</v>
      </c>
      <c r="E11366" s="130">
        <v>11.66</v>
      </c>
    </row>
    <row r="11367" spans="2:5" ht="50.1" customHeight="1">
      <c r="B11367" s="116">
        <v>21125</v>
      </c>
      <c r="C11367" s="116" t="s">
        <v>22885</v>
      </c>
      <c r="D11367" s="116" t="s">
        <v>16120</v>
      </c>
      <c r="E11367" s="130">
        <v>18.72</v>
      </c>
    </row>
    <row r="11368" spans="2:5" ht="50.1" customHeight="1">
      <c r="B11368" s="116">
        <v>38028</v>
      </c>
      <c r="C11368" s="116" t="s">
        <v>22886</v>
      </c>
      <c r="D11368" s="116" t="s">
        <v>16120</v>
      </c>
      <c r="E11368" s="130">
        <v>31.77</v>
      </c>
    </row>
    <row r="11369" spans="2:5" ht="50.1" customHeight="1">
      <c r="B11369" s="116">
        <v>38029</v>
      </c>
      <c r="C11369" s="116" t="s">
        <v>22887</v>
      </c>
      <c r="D11369" s="116" t="s">
        <v>16120</v>
      </c>
      <c r="E11369" s="130">
        <v>48.44</v>
      </c>
    </row>
    <row r="11370" spans="2:5" ht="50.1" customHeight="1">
      <c r="B11370" s="116">
        <v>38030</v>
      </c>
      <c r="C11370" s="116" t="s">
        <v>22888</v>
      </c>
      <c r="D11370" s="116" t="s">
        <v>16120</v>
      </c>
      <c r="E11370" s="130">
        <v>74.400000000000006</v>
      </c>
    </row>
    <row r="11371" spans="2:5" ht="50.1" customHeight="1">
      <c r="B11371" s="116">
        <v>38031</v>
      </c>
      <c r="C11371" s="116" t="s">
        <v>22889</v>
      </c>
      <c r="D11371" s="116" t="s">
        <v>16120</v>
      </c>
      <c r="E11371" s="130">
        <v>117.9</v>
      </c>
    </row>
    <row r="11372" spans="2:5" ht="50.1" customHeight="1">
      <c r="B11372" s="116">
        <v>39735</v>
      </c>
      <c r="C11372" s="116" t="s">
        <v>22890</v>
      </c>
      <c r="D11372" s="116" t="s">
        <v>16120</v>
      </c>
      <c r="E11372" s="130">
        <v>57.79</v>
      </c>
    </row>
    <row r="11373" spans="2:5" ht="50.1" customHeight="1">
      <c r="B11373" s="116">
        <v>39734</v>
      </c>
      <c r="C11373" s="116" t="s">
        <v>22891</v>
      </c>
      <c r="D11373" s="116" t="s">
        <v>16120</v>
      </c>
      <c r="E11373" s="130">
        <v>68.55</v>
      </c>
    </row>
    <row r="11374" spans="2:5" ht="50.1" customHeight="1">
      <c r="B11374" s="116">
        <v>39736</v>
      </c>
      <c r="C11374" s="116" t="s">
        <v>22892</v>
      </c>
      <c r="D11374" s="116" t="s">
        <v>16120</v>
      </c>
      <c r="E11374" s="130">
        <v>78.239999999999995</v>
      </c>
    </row>
    <row r="11375" spans="2:5" ht="50.1" customHeight="1">
      <c r="B11375" s="116">
        <v>39737</v>
      </c>
      <c r="C11375" s="116" t="s">
        <v>22893</v>
      </c>
      <c r="D11375" s="116" t="s">
        <v>16120</v>
      </c>
      <c r="E11375" s="130">
        <v>10.52</v>
      </c>
    </row>
    <row r="11376" spans="2:5" ht="50.1" customHeight="1">
      <c r="B11376" s="116">
        <v>39738</v>
      </c>
      <c r="C11376" s="116" t="s">
        <v>22894</v>
      </c>
      <c r="D11376" s="116" t="s">
        <v>16120</v>
      </c>
      <c r="E11376" s="130">
        <v>3.8</v>
      </c>
    </row>
    <row r="11377" spans="2:5" ht="50.1" customHeight="1">
      <c r="B11377" s="116">
        <v>39739</v>
      </c>
      <c r="C11377" s="116" t="s">
        <v>22895</v>
      </c>
      <c r="D11377" s="116" t="s">
        <v>16120</v>
      </c>
      <c r="E11377" s="130">
        <v>54.1</v>
      </c>
    </row>
    <row r="11378" spans="2:5" ht="50.1" customHeight="1">
      <c r="B11378" s="116">
        <v>39733</v>
      </c>
      <c r="C11378" s="116" t="s">
        <v>22896</v>
      </c>
      <c r="D11378" s="116" t="s">
        <v>16120</v>
      </c>
      <c r="E11378" s="130">
        <v>93.63</v>
      </c>
    </row>
    <row r="11379" spans="2:5" ht="50.1" customHeight="1">
      <c r="B11379" s="116">
        <v>39854</v>
      </c>
      <c r="C11379" s="116" t="s">
        <v>22897</v>
      </c>
      <c r="D11379" s="116" t="s">
        <v>16120</v>
      </c>
      <c r="E11379" s="130">
        <v>94.95</v>
      </c>
    </row>
    <row r="11380" spans="2:5" ht="50.1" customHeight="1">
      <c r="B11380" s="116">
        <v>39740</v>
      </c>
      <c r="C11380" s="116" t="s">
        <v>22898</v>
      </c>
      <c r="D11380" s="116" t="s">
        <v>16120</v>
      </c>
      <c r="E11380" s="130">
        <v>51.95</v>
      </c>
    </row>
    <row r="11381" spans="2:5" ht="50.1" customHeight="1">
      <c r="B11381" s="116">
        <v>39741</v>
      </c>
      <c r="C11381" s="116" t="s">
        <v>22899</v>
      </c>
      <c r="D11381" s="116" t="s">
        <v>16120</v>
      </c>
      <c r="E11381" s="130">
        <v>9.57</v>
      </c>
    </row>
    <row r="11382" spans="2:5" ht="50.1" customHeight="1">
      <c r="B11382" s="116">
        <v>39853</v>
      </c>
      <c r="C11382" s="116" t="s">
        <v>22900</v>
      </c>
      <c r="D11382" s="116" t="s">
        <v>16120</v>
      </c>
      <c r="E11382" s="130">
        <v>12.57</v>
      </c>
    </row>
    <row r="11383" spans="2:5" ht="50.1" customHeight="1">
      <c r="B11383" s="116">
        <v>39742</v>
      </c>
      <c r="C11383" s="116" t="s">
        <v>22901</v>
      </c>
      <c r="D11383" s="116" t="s">
        <v>16120</v>
      </c>
      <c r="E11383" s="130">
        <v>41.76</v>
      </c>
    </row>
    <row r="11384" spans="2:5" ht="50.1" customHeight="1">
      <c r="B11384" s="116">
        <v>39749</v>
      </c>
      <c r="C11384" s="116" t="s">
        <v>22902</v>
      </c>
      <c r="D11384" s="116" t="s">
        <v>16120</v>
      </c>
      <c r="E11384" s="130">
        <v>56.31</v>
      </c>
    </row>
    <row r="11385" spans="2:5" ht="50.1" customHeight="1">
      <c r="B11385" s="116">
        <v>39751</v>
      </c>
      <c r="C11385" s="116" t="s">
        <v>22903</v>
      </c>
      <c r="D11385" s="116" t="s">
        <v>16120</v>
      </c>
      <c r="E11385" s="130">
        <v>102.32</v>
      </c>
    </row>
    <row r="11386" spans="2:5" ht="50.1" customHeight="1">
      <c r="B11386" s="116">
        <v>39750</v>
      </c>
      <c r="C11386" s="116" t="s">
        <v>22904</v>
      </c>
      <c r="D11386" s="116" t="s">
        <v>16120</v>
      </c>
      <c r="E11386" s="130">
        <v>85.05</v>
      </c>
    </row>
    <row r="11387" spans="2:5" ht="50.1" customHeight="1">
      <c r="B11387" s="116">
        <v>39747</v>
      </c>
      <c r="C11387" s="116" t="s">
        <v>22905</v>
      </c>
      <c r="D11387" s="116" t="s">
        <v>16120</v>
      </c>
      <c r="E11387" s="130">
        <v>27.35</v>
      </c>
    </row>
    <row r="11388" spans="2:5" ht="50.1" customHeight="1">
      <c r="B11388" s="116">
        <v>39753</v>
      </c>
      <c r="C11388" s="116" t="s">
        <v>22906</v>
      </c>
      <c r="D11388" s="116" t="s">
        <v>16120</v>
      </c>
      <c r="E11388" s="130">
        <v>188.36</v>
      </c>
    </row>
    <row r="11389" spans="2:5" ht="50.1" customHeight="1">
      <c r="B11389" s="116">
        <v>39754</v>
      </c>
      <c r="C11389" s="116" t="s">
        <v>22907</v>
      </c>
      <c r="D11389" s="116" t="s">
        <v>16120</v>
      </c>
      <c r="E11389" s="130">
        <v>277.5</v>
      </c>
    </row>
    <row r="11390" spans="2:5" ht="50.1" customHeight="1">
      <c r="B11390" s="116">
        <v>39748</v>
      </c>
      <c r="C11390" s="116" t="s">
        <v>22908</v>
      </c>
      <c r="D11390" s="116" t="s">
        <v>16120</v>
      </c>
      <c r="E11390" s="130">
        <v>44.26</v>
      </c>
    </row>
    <row r="11391" spans="2:5" ht="50.1" customHeight="1">
      <c r="B11391" s="116">
        <v>39755</v>
      </c>
      <c r="C11391" s="116" t="s">
        <v>22909</v>
      </c>
      <c r="D11391" s="116" t="s">
        <v>16120</v>
      </c>
      <c r="E11391" s="130">
        <v>420.76</v>
      </c>
    </row>
    <row r="11392" spans="2:5" ht="50.1" customHeight="1">
      <c r="B11392" s="116">
        <v>12742</v>
      </c>
      <c r="C11392" s="116" t="s">
        <v>22910</v>
      </c>
      <c r="D11392" s="116" t="s">
        <v>16120</v>
      </c>
      <c r="E11392" s="130">
        <v>333.17</v>
      </c>
    </row>
    <row r="11393" spans="2:5" ht="50.1" customHeight="1">
      <c r="B11393" s="116">
        <v>12713</v>
      </c>
      <c r="C11393" s="116" t="s">
        <v>22911</v>
      </c>
      <c r="D11393" s="116" t="s">
        <v>16120</v>
      </c>
      <c r="E11393" s="130">
        <v>17.670000000000002</v>
      </c>
    </row>
    <row r="11394" spans="2:5" ht="50.1" customHeight="1">
      <c r="B11394" s="116">
        <v>12743</v>
      </c>
      <c r="C11394" s="116" t="s">
        <v>22912</v>
      </c>
      <c r="D11394" s="116" t="s">
        <v>16120</v>
      </c>
      <c r="E11394" s="130">
        <v>30.39</v>
      </c>
    </row>
    <row r="11395" spans="2:5" ht="50.1" customHeight="1">
      <c r="B11395" s="116">
        <v>12744</v>
      </c>
      <c r="C11395" s="116" t="s">
        <v>22913</v>
      </c>
      <c r="D11395" s="116" t="s">
        <v>16120</v>
      </c>
      <c r="E11395" s="130">
        <v>38.57</v>
      </c>
    </row>
    <row r="11396" spans="2:5" ht="50.1" customHeight="1">
      <c r="B11396" s="116">
        <v>12745</v>
      </c>
      <c r="C11396" s="116" t="s">
        <v>22914</v>
      </c>
      <c r="D11396" s="116" t="s">
        <v>16120</v>
      </c>
      <c r="E11396" s="130">
        <v>56.02</v>
      </c>
    </row>
    <row r="11397" spans="2:5" ht="50.1" customHeight="1">
      <c r="B11397" s="116">
        <v>12746</v>
      </c>
      <c r="C11397" s="116" t="s">
        <v>22915</v>
      </c>
      <c r="D11397" s="116" t="s">
        <v>16120</v>
      </c>
      <c r="E11397" s="130">
        <v>75.650000000000006</v>
      </c>
    </row>
    <row r="11398" spans="2:5" ht="50.1" customHeight="1">
      <c r="B11398" s="116">
        <v>12747</v>
      </c>
      <c r="C11398" s="116" t="s">
        <v>22916</v>
      </c>
      <c r="D11398" s="116" t="s">
        <v>16120</v>
      </c>
      <c r="E11398" s="130">
        <v>109.71</v>
      </c>
    </row>
    <row r="11399" spans="2:5" ht="50.1" customHeight="1">
      <c r="B11399" s="116">
        <v>12748</v>
      </c>
      <c r="C11399" s="116" t="s">
        <v>22917</v>
      </c>
      <c r="D11399" s="116" t="s">
        <v>16120</v>
      </c>
      <c r="E11399" s="130">
        <v>154.56</v>
      </c>
    </row>
    <row r="11400" spans="2:5" ht="50.1" customHeight="1">
      <c r="B11400" s="116">
        <v>12749</v>
      </c>
      <c r="C11400" s="116" t="s">
        <v>22918</v>
      </c>
      <c r="D11400" s="116" t="s">
        <v>16120</v>
      </c>
      <c r="E11400" s="130">
        <v>225.94</v>
      </c>
    </row>
    <row r="11401" spans="2:5" ht="50.1" customHeight="1">
      <c r="B11401" s="116">
        <v>39726</v>
      </c>
      <c r="C11401" s="116" t="s">
        <v>22919</v>
      </c>
      <c r="D11401" s="116" t="s">
        <v>16120</v>
      </c>
      <c r="E11401" s="130">
        <v>74.209999999999994</v>
      </c>
    </row>
    <row r="11402" spans="2:5" ht="50.1" customHeight="1">
      <c r="B11402" s="116">
        <v>39728</v>
      </c>
      <c r="C11402" s="116" t="s">
        <v>22920</v>
      </c>
      <c r="D11402" s="116" t="s">
        <v>16120</v>
      </c>
      <c r="E11402" s="130">
        <v>130.43</v>
      </c>
    </row>
    <row r="11403" spans="2:5" ht="50.1" customHeight="1">
      <c r="B11403" s="116">
        <v>39727</v>
      </c>
      <c r="C11403" s="116" t="s">
        <v>22921</v>
      </c>
      <c r="D11403" s="116" t="s">
        <v>16120</v>
      </c>
      <c r="E11403" s="130">
        <v>107.33</v>
      </c>
    </row>
    <row r="11404" spans="2:5" ht="50.1" customHeight="1">
      <c r="B11404" s="116">
        <v>39724</v>
      </c>
      <c r="C11404" s="116" t="s">
        <v>22922</v>
      </c>
      <c r="D11404" s="116" t="s">
        <v>16120</v>
      </c>
      <c r="E11404" s="130">
        <v>32.86</v>
      </c>
    </row>
    <row r="11405" spans="2:5" ht="50.1" customHeight="1">
      <c r="B11405" s="116">
        <v>39729</v>
      </c>
      <c r="C11405" s="116" t="s">
        <v>22923</v>
      </c>
      <c r="D11405" s="116" t="s">
        <v>16120</v>
      </c>
      <c r="E11405" s="130">
        <v>180.62</v>
      </c>
    </row>
    <row r="11406" spans="2:5" ht="50.1" customHeight="1">
      <c r="B11406" s="116">
        <v>39730</v>
      </c>
      <c r="C11406" s="116" t="s">
        <v>22924</v>
      </c>
      <c r="D11406" s="116" t="s">
        <v>16120</v>
      </c>
      <c r="E11406" s="130">
        <v>234.35</v>
      </c>
    </row>
    <row r="11407" spans="2:5" ht="50.1" customHeight="1">
      <c r="B11407" s="116">
        <v>39731</v>
      </c>
      <c r="C11407" s="116" t="s">
        <v>22925</v>
      </c>
      <c r="D11407" s="116" t="s">
        <v>16120</v>
      </c>
      <c r="E11407" s="130">
        <v>347.09</v>
      </c>
    </row>
    <row r="11408" spans="2:5" ht="50.1" customHeight="1">
      <c r="B11408" s="116">
        <v>39725</v>
      </c>
      <c r="C11408" s="116" t="s">
        <v>22926</v>
      </c>
      <c r="D11408" s="116" t="s">
        <v>16120</v>
      </c>
      <c r="E11408" s="130">
        <v>53.56</v>
      </c>
    </row>
    <row r="11409" spans="2:5" ht="50.1" customHeight="1">
      <c r="B11409" s="116">
        <v>39732</v>
      </c>
      <c r="C11409" s="116" t="s">
        <v>22927</v>
      </c>
      <c r="D11409" s="116" t="s">
        <v>16120</v>
      </c>
      <c r="E11409" s="130">
        <v>510.9</v>
      </c>
    </row>
    <row r="11410" spans="2:5" ht="50.1" customHeight="1">
      <c r="B11410" s="116">
        <v>39660</v>
      </c>
      <c r="C11410" s="116" t="s">
        <v>22928</v>
      </c>
      <c r="D11410" s="116" t="s">
        <v>16120</v>
      </c>
      <c r="E11410" s="130">
        <v>23.28</v>
      </c>
    </row>
    <row r="11411" spans="2:5" ht="50.1" customHeight="1">
      <c r="B11411" s="116">
        <v>39662</v>
      </c>
      <c r="C11411" s="116" t="s">
        <v>22929</v>
      </c>
      <c r="D11411" s="116" t="s">
        <v>16120</v>
      </c>
      <c r="E11411" s="130">
        <v>11.16</v>
      </c>
    </row>
    <row r="11412" spans="2:5" ht="50.1" customHeight="1">
      <c r="B11412" s="116">
        <v>39661</v>
      </c>
      <c r="C11412" s="116" t="s">
        <v>22930</v>
      </c>
      <c r="D11412" s="116" t="s">
        <v>16120</v>
      </c>
      <c r="E11412" s="130">
        <v>7.61</v>
      </c>
    </row>
    <row r="11413" spans="2:5" ht="50.1" customHeight="1">
      <c r="B11413" s="116">
        <v>39666</v>
      </c>
      <c r="C11413" s="116" t="s">
        <v>22931</v>
      </c>
      <c r="D11413" s="116" t="s">
        <v>16120</v>
      </c>
      <c r="E11413" s="130">
        <v>35.020000000000003</v>
      </c>
    </row>
    <row r="11414" spans="2:5" ht="50.1" customHeight="1">
      <c r="B11414" s="116">
        <v>39664</v>
      </c>
      <c r="C11414" s="116" t="s">
        <v>22932</v>
      </c>
      <c r="D11414" s="116" t="s">
        <v>16120</v>
      </c>
      <c r="E11414" s="130">
        <v>17.16</v>
      </c>
    </row>
    <row r="11415" spans="2:5" ht="50.1" customHeight="1">
      <c r="B11415" s="116">
        <v>39663</v>
      </c>
      <c r="C11415" s="116" t="s">
        <v>22933</v>
      </c>
      <c r="D11415" s="116" t="s">
        <v>16120</v>
      </c>
      <c r="E11415" s="130">
        <v>13.72</v>
      </c>
    </row>
    <row r="11416" spans="2:5" ht="50.1" customHeight="1">
      <c r="B11416" s="116">
        <v>39665</v>
      </c>
      <c r="C11416" s="116" t="s">
        <v>22934</v>
      </c>
      <c r="D11416" s="116" t="s">
        <v>16120</v>
      </c>
      <c r="E11416" s="130">
        <v>28.95</v>
      </c>
    </row>
    <row r="11417" spans="2:5" ht="50.1" customHeight="1">
      <c r="B11417" s="116">
        <v>39752</v>
      </c>
      <c r="C11417" s="116" t="s">
        <v>22935</v>
      </c>
      <c r="D11417" s="116" t="s">
        <v>16120</v>
      </c>
      <c r="E11417" s="130">
        <v>145.6</v>
      </c>
    </row>
    <row r="11418" spans="2:5" ht="50.1" customHeight="1">
      <c r="B11418" s="116">
        <v>12583</v>
      </c>
      <c r="C11418" s="116" t="s">
        <v>22936</v>
      </c>
      <c r="D11418" s="116" t="s">
        <v>16120</v>
      </c>
      <c r="E11418" s="130">
        <v>35.840000000000003</v>
      </c>
    </row>
    <row r="11419" spans="2:5" ht="50.1" customHeight="1">
      <c r="B11419" s="116">
        <v>12584</v>
      </c>
      <c r="C11419" s="116" t="s">
        <v>22937</v>
      </c>
      <c r="D11419" s="116" t="s">
        <v>16120</v>
      </c>
      <c r="E11419" s="130">
        <v>34.49</v>
      </c>
    </row>
    <row r="11420" spans="2:5" ht="50.1" customHeight="1">
      <c r="B11420" s="116">
        <v>13159</v>
      </c>
      <c r="C11420" s="116" t="s">
        <v>22938</v>
      </c>
      <c r="D11420" s="116" t="s">
        <v>16120</v>
      </c>
      <c r="E11420" s="130">
        <v>104.49</v>
      </c>
    </row>
    <row r="11421" spans="2:5" ht="50.1" customHeight="1">
      <c r="B11421" s="116">
        <v>13168</v>
      </c>
      <c r="C11421" s="116" t="s">
        <v>22939</v>
      </c>
      <c r="D11421" s="116" t="s">
        <v>16120</v>
      </c>
      <c r="E11421" s="130">
        <v>157.11000000000001</v>
      </c>
    </row>
    <row r="11422" spans="2:5" ht="50.1" customHeight="1">
      <c r="B11422" s="116">
        <v>13173</v>
      </c>
      <c r="C11422" s="116" t="s">
        <v>22940</v>
      </c>
      <c r="D11422" s="116" t="s">
        <v>16120</v>
      </c>
      <c r="E11422" s="130">
        <v>193.72</v>
      </c>
    </row>
    <row r="11423" spans="2:5" ht="50.1" customHeight="1">
      <c r="B11423" s="116">
        <v>37449</v>
      </c>
      <c r="C11423" s="116" t="s">
        <v>22941</v>
      </c>
      <c r="D11423" s="116" t="s">
        <v>16120</v>
      </c>
      <c r="E11423" s="130">
        <v>32.03</v>
      </c>
    </row>
    <row r="11424" spans="2:5" ht="50.1" customHeight="1">
      <c r="B11424" s="116">
        <v>37450</v>
      </c>
      <c r="C11424" s="116" t="s">
        <v>22942</v>
      </c>
      <c r="D11424" s="116" t="s">
        <v>16120</v>
      </c>
      <c r="E11424" s="130">
        <v>39.049999999999997</v>
      </c>
    </row>
    <row r="11425" spans="2:5" ht="50.1" customHeight="1">
      <c r="B11425" s="116">
        <v>37451</v>
      </c>
      <c r="C11425" s="116" t="s">
        <v>22943</v>
      </c>
      <c r="D11425" s="116" t="s">
        <v>16120</v>
      </c>
      <c r="E11425" s="130">
        <v>59.79</v>
      </c>
    </row>
    <row r="11426" spans="2:5" ht="50.1" customHeight="1">
      <c r="B11426" s="116">
        <v>37452</v>
      </c>
      <c r="C11426" s="116" t="s">
        <v>22944</v>
      </c>
      <c r="D11426" s="116" t="s">
        <v>16120</v>
      </c>
      <c r="E11426" s="130">
        <v>79.319999999999993</v>
      </c>
    </row>
    <row r="11427" spans="2:5" ht="50.1" customHeight="1">
      <c r="B11427" s="116">
        <v>37453</v>
      </c>
      <c r="C11427" s="116" t="s">
        <v>22945</v>
      </c>
      <c r="D11427" s="116" t="s">
        <v>16120</v>
      </c>
      <c r="E11427" s="130">
        <v>99.53</v>
      </c>
    </row>
    <row r="11428" spans="2:5" ht="50.1" customHeight="1">
      <c r="B11428" s="116">
        <v>7778</v>
      </c>
      <c r="C11428" s="116" t="s">
        <v>22946</v>
      </c>
      <c r="D11428" s="116" t="s">
        <v>16120</v>
      </c>
      <c r="E11428" s="130">
        <v>37.369999999999997</v>
      </c>
    </row>
    <row r="11429" spans="2:5" ht="50.1" customHeight="1">
      <c r="B11429" s="116">
        <v>7796</v>
      </c>
      <c r="C11429" s="116" t="s">
        <v>22947</v>
      </c>
      <c r="D11429" s="116" t="s">
        <v>16120</v>
      </c>
      <c r="E11429" s="130">
        <v>45</v>
      </c>
    </row>
    <row r="11430" spans="2:5" ht="50.1" customHeight="1">
      <c r="B11430" s="116">
        <v>7781</v>
      </c>
      <c r="C11430" s="116" t="s">
        <v>22948</v>
      </c>
      <c r="D11430" s="116" t="s">
        <v>16120</v>
      </c>
      <c r="E11430" s="130">
        <v>59.49</v>
      </c>
    </row>
    <row r="11431" spans="2:5" ht="50.1" customHeight="1">
      <c r="B11431" s="116">
        <v>7795</v>
      </c>
      <c r="C11431" s="116" t="s">
        <v>22949</v>
      </c>
      <c r="D11431" s="116" t="s">
        <v>16120</v>
      </c>
      <c r="E11431" s="130">
        <v>86.18</v>
      </c>
    </row>
    <row r="11432" spans="2:5" ht="50.1" customHeight="1">
      <c r="B11432" s="116">
        <v>7791</v>
      </c>
      <c r="C11432" s="116" t="s">
        <v>22950</v>
      </c>
      <c r="D11432" s="116" t="s">
        <v>16120</v>
      </c>
      <c r="E11432" s="130">
        <v>109.83</v>
      </c>
    </row>
    <row r="11433" spans="2:5" ht="50.1" customHeight="1">
      <c r="B11433" s="116">
        <v>7783</v>
      </c>
      <c r="C11433" s="116" t="s">
        <v>22951</v>
      </c>
      <c r="D11433" s="116" t="s">
        <v>16120</v>
      </c>
      <c r="E11433" s="130">
        <v>41.94</v>
      </c>
    </row>
    <row r="11434" spans="2:5" ht="50.1" customHeight="1">
      <c r="B11434" s="116">
        <v>7790</v>
      </c>
      <c r="C11434" s="116" t="s">
        <v>22952</v>
      </c>
      <c r="D11434" s="116" t="s">
        <v>16120</v>
      </c>
      <c r="E11434" s="130">
        <v>48.81</v>
      </c>
    </row>
    <row r="11435" spans="2:5" ht="50.1" customHeight="1">
      <c r="B11435" s="116">
        <v>7785</v>
      </c>
      <c r="C11435" s="116" t="s">
        <v>22953</v>
      </c>
      <c r="D11435" s="116" t="s">
        <v>16120</v>
      </c>
      <c r="E11435" s="130">
        <v>64.06</v>
      </c>
    </row>
    <row r="11436" spans="2:5" ht="50.1" customHeight="1">
      <c r="B11436" s="116">
        <v>7792</v>
      </c>
      <c r="C11436" s="116" t="s">
        <v>22954</v>
      </c>
      <c r="D11436" s="116" t="s">
        <v>16120</v>
      </c>
      <c r="E11436" s="130">
        <v>93.05</v>
      </c>
    </row>
    <row r="11437" spans="2:5" ht="50.1" customHeight="1">
      <c r="B11437" s="116">
        <v>7793</v>
      </c>
      <c r="C11437" s="116" t="s">
        <v>22955</v>
      </c>
      <c r="D11437" s="116" t="s">
        <v>16120</v>
      </c>
      <c r="E11437" s="130">
        <v>120.08</v>
      </c>
    </row>
    <row r="11438" spans="2:5" ht="50.1" customHeight="1">
      <c r="B11438" s="116">
        <v>12613</v>
      </c>
      <c r="C11438" s="116" t="s">
        <v>22956</v>
      </c>
      <c r="D11438" s="116" t="s">
        <v>16119</v>
      </c>
      <c r="E11438" s="130">
        <v>12.54</v>
      </c>
    </row>
    <row r="11439" spans="2:5" ht="50.1" customHeight="1">
      <c r="B11439" s="116">
        <v>1031</v>
      </c>
      <c r="C11439" s="116" t="s">
        <v>22957</v>
      </c>
      <c r="D11439" s="116" t="s">
        <v>16119</v>
      </c>
      <c r="E11439" s="130">
        <v>8.9700000000000006</v>
      </c>
    </row>
    <row r="11440" spans="2:5" ht="50.1" customHeight="1">
      <c r="B11440" s="116">
        <v>39707</v>
      </c>
      <c r="C11440" s="116" t="s">
        <v>22958</v>
      </c>
      <c r="D11440" s="116" t="s">
        <v>16120</v>
      </c>
      <c r="E11440" s="130">
        <v>2.31</v>
      </c>
    </row>
    <row r="11441" spans="2:5" ht="50.1" customHeight="1">
      <c r="B11441" s="116">
        <v>39708</v>
      </c>
      <c r="C11441" s="116" t="s">
        <v>22959</v>
      </c>
      <c r="D11441" s="116" t="s">
        <v>16120</v>
      </c>
      <c r="E11441" s="130">
        <v>2.23</v>
      </c>
    </row>
    <row r="11442" spans="2:5" ht="50.1" customHeight="1">
      <c r="B11442" s="116">
        <v>39710</v>
      </c>
      <c r="C11442" s="116" t="s">
        <v>22960</v>
      </c>
      <c r="D11442" s="116" t="s">
        <v>16120</v>
      </c>
      <c r="E11442" s="130">
        <v>1.57</v>
      </c>
    </row>
    <row r="11443" spans="2:5" ht="50.1" customHeight="1">
      <c r="B11443" s="116">
        <v>39709</v>
      </c>
      <c r="C11443" s="116" t="s">
        <v>22961</v>
      </c>
      <c r="D11443" s="116" t="s">
        <v>16120</v>
      </c>
      <c r="E11443" s="130">
        <v>2.1800000000000002</v>
      </c>
    </row>
    <row r="11444" spans="2:5" ht="50.1" customHeight="1">
      <c r="B11444" s="116">
        <v>39711</v>
      </c>
      <c r="C11444" s="116" t="s">
        <v>22962</v>
      </c>
      <c r="D11444" s="116" t="s">
        <v>16120</v>
      </c>
      <c r="E11444" s="130">
        <v>2.4500000000000002</v>
      </c>
    </row>
    <row r="11445" spans="2:5" ht="50.1" customHeight="1">
      <c r="B11445" s="116">
        <v>39712</v>
      </c>
      <c r="C11445" s="116" t="s">
        <v>22963</v>
      </c>
      <c r="D11445" s="116" t="s">
        <v>16120</v>
      </c>
      <c r="E11445" s="130">
        <v>0.86</v>
      </c>
    </row>
    <row r="11446" spans="2:5" ht="50.1" customHeight="1">
      <c r="B11446" s="116">
        <v>39713</v>
      </c>
      <c r="C11446" s="116" t="s">
        <v>22964</v>
      </c>
      <c r="D11446" s="116" t="s">
        <v>16120</v>
      </c>
      <c r="E11446" s="130">
        <v>0.68</v>
      </c>
    </row>
    <row r="11447" spans="2:5" ht="50.1" customHeight="1">
      <c r="B11447" s="116">
        <v>39714</v>
      </c>
      <c r="C11447" s="116" t="s">
        <v>22965</v>
      </c>
      <c r="D11447" s="116" t="s">
        <v>16120</v>
      </c>
      <c r="E11447" s="130">
        <v>1.55</v>
      </c>
    </row>
    <row r="11448" spans="2:5" ht="50.1" customHeight="1">
      <c r="B11448" s="116">
        <v>39715</v>
      </c>
      <c r="C11448" s="116" t="s">
        <v>22966</v>
      </c>
      <c r="D11448" s="116" t="s">
        <v>16120</v>
      </c>
      <c r="E11448" s="130">
        <v>1.1100000000000001</v>
      </c>
    </row>
    <row r="11449" spans="2:5" ht="50.1" customHeight="1">
      <c r="B11449" s="116">
        <v>39716</v>
      </c>
      <c r="C11449" s="116" t="s">
        <v>22967</v>
      </c>
      <c r="D11449" s="116" t="s">
        <v>16120</v>
      </c>
      <c r="E11449" s="130">
        <v>0.84</v>
      </c>
    </row>
    <row r="11450" spans="2:5" ht="50.1" customHeight="1">
      <c r="B11450" s="116">
        <v>39718</v>
      </c>
      <c r="C11450" s="116" t="s">
        <v>22968</v>
      </c>
      <c r="D11450" s="116" t="s">
        <v>16120</v>
      </c>
      <c r="E11450" s="130">
        <v>1.43</v>
      </c>
    </row>
    <row r="11451" spans="2:5" ht="50.1" customHeight="1">
      <c r="B11451" s="116">
        <v>9813</v>
      </c>
      <c r="C11451" s="116" t="s">
        <v>22969</v>
      </c>
      <c r="D11451" s="116" t="s">
        <v>16120</v>
      </c>
      <c r="E11451" s="130">
        <v>3.34</v>
      </c>
    </row>
    <row r="11452" spans="2:5" ht="50.1" customHeight="1">
      <c r="B11452" s="116">
        <v>9815</v>
      </c>
      <c r="C11452" s="116" t="s">
        <v>22970</v>
      </c>
      <c r="D11452" s="116" t="s">
        <v>16120</v>
      </c>
      <c r="E11452" s="130">
        <v>6.59</v>
      </c>
    </row>
    <row r="11453" spans="2:5" ht="50.1" customHeight="1">
      <c r="B11453" s="116">
        <v>25876</v>
      </c>
      <c r="C11453" s="116" t="s">
        <v>22971</v>
      </c>
      <c r="D11453" s="116" t="s">
        <v>16120</v>
      </c>
      <c r="E11453" s="130">
        <v>3282.1</v>
      </c>
    </row>
    <row r="11454" spans="2:5" ht="50.1" customHeight="1">
      <c r="B11454" s="116">
        <v>25888</v>
      </c>
      <c r="C11454" s="116" t="s">
        <v>22972</v>
      </c>
      <c r="D11454" s="116" t="s">
        <v>16120</v>
      </c>
      <c r="E11454" s="130">
        <v>80.44</v>
      </c>
    </row>
    <row r="11455" spans="2:5" ht="50.1" customHeight="1">
      <c r="B11455" s="116">
        <v>25874</v>
      </c>
      <c r="C11455" s="116" t="s">
        <v>22973</v>
      </c>
      <c r="D11455" s="116" t="s">
        <v>16120</v>
      </c>
      <c r="E11455" s="130">
        <v>5756.32</v>
      </c>
    </row>
    <row r="11456" spans="2:5" ht="50.1" customHeight="1">
      <c r="B11456" s="116">
        <v>25877</v>
      </c>
      <c r="C11456" s="116" t="s">
        <v>22974</v>
      </c>
      <c r="D11456" s="116" t="s">
        <v>16120</v>
      </c>
      <c r="E11456" s="130">
        <v>7854.71</v>
      </c>
    </row>
    <row r="11457" spans="2:5" ht="50.1" customHeight="1">
      <c r="B11457" s="116">
        <v>25878</v>
      </c>
      <c r="C11457" s="116" t="s">
        <v>22975</v>
      </c>
      <c r="D11457" s="116" t="s">
        <v>16120</v>
      </c>
      <c r="E11457" s="130">
        <v>172.66</v>
      </c>
    </row>
    <row r="11458" spans="2:5" ht="50.1" customHeight="1">
      <c r="B11458" s="116">
        <v>25879</v>
      </c>
      <c r="C11458" s="116" t="s">
        <v>22976</v>
      </c>
      <c r="D11458" s="116" t="s">
        <v>16120</v>
      </c>
      <c r="E11458" s="130">
        <v>7451.13</v>
      </c>
    </row>
    <row r="11459" spans="2:5" ht="50.1" customHeight="1">
      <c r="B11459" s="116">
        <v>25887</v>
      </c>
      <c r="C11459" s="116" t="s">
        <v>22977</v>
      </c>
      <c r="D11459" s="116" t="s">
        <v>16120</v>
      </c>
      <c r="E11459" s="130">
        <v>2976.85</v>
      </c>
    </row>
    <row r="11460" spans="2:5" ht="50.1" customHeight="1">
      <c r="B11460" s="116">
        <v>25880</v>
      </c>
      <c r="C11460" s="116" t="s">
        <v>22978</v>
      </c>
      <c r="D11460" s="116" t="s">
        <v>16120</v>
      </c>
      <c r="E11460" s="130">
        <v>269.16000000000003</v>
      </c>
    </row>
    <row r="11461" spans="2:5" ht="50.1" customHeight="1">
      <c r="B11461" s="116">
        <v>25881</v>
      </c>
      <c r="C11461" s="116" t="s">
        <v>22979</v>
      </c>
      <c r="D11461" s="116" t="s">
        <v>16120</v>
      </c>
      <c r="E11461" s="130">
        <v>659.52</v>
      </c>
    </row>
    <row r="11462" spans="2:5" ht="50.1" customHeight="1">
      <c r="B11462" s="116">
        <v>25882</v>
      </c>
      <c r="C11462" s="116" t="s">
        <v>22980</v>
      </c>
      <c r="D11462" s="116" t="s">
        <v>16120</v>
      </c>
      <c r="E11462" s="130">
        <v>1062.25</v>
      </c>
    </row>
    <row r="11463" spans="2:5" ht="50.1" customHeight="1">
      <c r="B11463" s="116">
        <v>25883</v>
      </c>
      <c r="C11463" s="116" t="s">
        <v>22981</v>
      </c>
      <c r="D11463" s="116" t="s">
        <v>16120</v>
      </c>
      <c r="E11463" s="130">
        <v>17.13</v>
      </c>
    </row>
    <row r="11464" spans="2:5" ht="50.1" customHeight="1">
      <c r="B11464" s="116">
        <v>25884</v>
      </c>
      <c r="C11464" s="116" t="s">
        <v>22982</v>
      </c>
      <c r="D11464" s="116" t="s">
        <v>16120</v>
      </c>
      <c r="E11464" s="130">
        <v>1864.91</v>
      </c>
    </row>
    <row r="11465" spans="2:5" ht="50.1" customHeight="1">
      <c r="B11465" s="116">
        <v>25885</v>
      </c>
      <c r="C11465" s="116" t="s">
        <v>22983</v>
      </c>
      <c r="D11465" s="116" t="s">
        <v>16120</v>
      </c>
      <c r="E11465" s="130">
        <v>2773.65</v>
      </c>
    </row>
    <row r="11466" spans="2:5" ht="50.1" customHeight="1">
      <c r="B11466" s="116">
        <v>25889</v>
      </c>
      <c r="C11466" s="116" t="s">
        <v>22984</v>
      </c>
      <c r="D11466" s="116" t="s">
        <v>16120</v>
      </c>
      <c r="E11466" s="130">
        <v>1390.91</v>
      </c>
    </row>
    <row r="11467" spans="2:5" ht="50.1" customHeight="1">
      <c r="B11467" s="116">
        <v>25886</v>
      </c>
      <c r="C11467" s="116" t="s">
        <v>22985</v>
      </c>
      <c r="D11467" s="116" t="s">
        <v>16120</v>
      </c>
      <c r="E11467" s="130">
        <v>38.32</v>
      </c>
    </row>
    <row r="11468" spans="2:5" ht="50.1" customHeight="1">
      <c r="B11468" s="116">
        <v>25875</v>
      </c>
      <c r="C11468" s="116" t="s">
        <v>22986</v>
      </c>
      <c r="D11468" s="116" t="s">
        <v>16120</v>
      </c>
      <c r="E11468" s="130">
        <v>1814.68</v>
      </c>
    </row>
    <row r="11469" spans="2:5" ht="50.1" customHeight="1">
      <c r="B11469" s="116">
        <v>9876</v>
      </c>
      <c r="C11469" s="116" t="s">
        <v>22987</v>
      </c>
      <c r="D11469" s="116" t="s">
        <v>16120</v>
      </c>
      <c r="E11469" s="130">
        <v>12.72</v>
      </c>
    </row>
    <row r="11470" spans="2:5" ht="50.1" customHeight="1">
      <c r="B11470" s="116">
        <v>9877</v>
      </c>
      <c r="C11470" s="116" t="s">
        <v>22988</v>
      </c>
      <c r="D11470" s="116" t="s">
        <v>16120</v>
      </c>
      <c r="E11470" s="130">
        <v>44.58</v>
      </c>
    </row>
    <row r="11471" spans="2:5" ht="50.1" customHeight="1">
      <c r="B11471" s="116">
        <v>9878</v>
      </c>
      <c r="C11471" s="116" t="s">
        <v>22989</v>
      </c>
      <c r="D11471" s="116" t="s">
        <v>16120</v>
      </c>
      <c r="E11471" s="130">
        <v>58.07</v>
      </c>
    </row>
    <row r="11472" spans="2:5" ht="50.1" customHeight="1">
      <c r="B11472" s="116">
        <v>9879</v>
      </c>
      <c r="C11472" s="116" t="s">
        <v>22990</v>
      </c>
      <c r="D11472" s="116" t="s">
        <v>16120</v>
      </c>
      <c r="E11472" s="130">
        <v>138.61000000000001</v>
      </c>
    </row>
    <row r="11473" spans="2:5" ht="50.1" customHeight="1">
      <c r="B11473" s="116">
        <v>42001</v>
      </c>
      <c r="C11473" s="116" t="s">
        <v>22991</v>
      </c>
      <c r="D11473" s="116" t="s">
        <v>16120</v>
      </c>
      <c r="E11473" s="130">
        <v>438</v>
      </c>
    </row>
    <row r="11474" spans="2:5" ht="50.1" customHeight="1">
      <c r="B11474" s="116">
        <v>41998</v>
      </c>
      <c r="C11474" s="116" t="s">
        <v>22992</v>
      </c>
      <c r="D11474" s="116" t="s">
        <v>16120</v>
      </c>
      <c r="E11474" s="130">
        <v>1079.3800000000001</v>
      </c>
    </row>
    <row r="11475" spans="2:5" ht="50.1" customHeight="1">
      <c r="B11475" s="116">
        <v>41999</v>
      </c>
      <c r="C11475" s="116" t="s">
        <v>22993</v>
      </c>
      <c r="D11475" s="116" t="s">
        <v>16120</v>
      </c>
      <c r="E11475" s="130">
        <v>1979.99</v>
      </c>
    </row>
    <row r="11476" spans="2:5" ht="50.1" customHeight="1">
      <c r="B11476" s="116">
        <v>42000</v>
      </c>
      <c r="C11476" s="116" t="s">
        <v>22994</v>
      </c>
      <c r="D11476" s="116" t="s">
        <v>16120</v>
      </c>
      <c r="E11476" s="130">
        <v>3381.2</v>
      </c>
    </row>
    <row r="11477" spans="2:5" ht="50.1" customHeight="1">
      <c r="B11477" s="116">
        <v>38053</v>
      </c>
      <c r="C11477" s="116" t="s">
        <v>22995</v>
      </c>
      <c r="D11477" s="116" t="s">
        <v>16120</v>
      </c>
      <c r="E11477" s="130">
        <v>10.98</v>
      </c>
    </row>
    <row r="11478" spans="2:5" ht="50.1" customHeight="1">
      <c r="B11478" s="116">
        <v>38054</v>
      </c>
      <c r="C11478" s="116" t="s">
        <v>22996</v>
      </c>
      <c r="D11478" s="116" t="s">
        <v>16120</v>
      </c>
      <c r="E11478" s="130">
        <v>18.88</v>
      </c>
    </row>
    <row r="11479" spans="2:5" ht="50.1" customHeight="1">
      <c r="B11479" s="116">
        <v>38052</v>
      </c>
      <c r="C11479" s="116" t="s">
        <v>22997</v>
      </c>
      <c r="D11479" s="116" t="s">
        <v>16120</v>
      </c>
      <c r="E11479" s="130">
        <v>5.32</v>
      </c>
    </row>
    <row r="11480" spans="2:5" ht="50.1" customHeight="1">
      <c r="B11480" s="116">
        <v>38051</v>
      </c>
      <c r="C11480" s="116" t="s">
        <v>22998</v>
      </c>
      <c r="D11480" s="116" t="s">
        <v>16120</v>
      </c>
      <c r="E11480" s="130">
        <v>3.31</v>
      </c>
    </row>
    <row r="11481" spans="2:5" ht="50.1" customHeight="1">
      <c r="B11481" s="116">
        <v>38787</v>
      </c>
      <c r="C11481" s="116" t="s">
        <v>22999</v>
      </c>
      <c r="D11481" s="116" t="s">
        <v>16120</v>
      </c>
      <c r="E11481" s="130">
        <v>4.5</v>
      </c>
    </row>
    <row r="11482" spans="2:5" ht="50.1" customHeight="1">
      <c r="B11482" s="116">
        <v>38825</v>
      </c>
      <c r="C11482" s="116" t="s">
        <v>23000</v>
      </c>
      <c r="D11482" s="116" t="s">
        <v>16120</v>
      </c>
      <c r="E11482" s="130">
        <v>5.89</v>
      </c>
    </row>
    <row r="11483" spans="2:5" ht="50.1" customHeight="1">
      <c r="B11483" s="116">
        <v>38826</v>
      </c>
      <c r="C11483" s="116" t="s">
        <v>23001</v>
      </c>
      <c r="D11483" s="116" t="s">
        <v>16120</v>
      </c>
      <c r="E11483" s="130">
        <v>8.73</v>
      </c>
    </row>
    <row r="11484" spans="2:5" ht="50.1" customHeight="1">
      <c r="B11484" s="116">
        <v>38827</v>
      </c>
      <c r="C11484" s="116" t="s">
        <v>23002</v>
      </c>
      <c r="D11484" s="116" t="s">
        <v>16120</v>
      </c>
      <c r="E11484" s="130">
        <v>14.03</v>
      </c>
    </row>
    <row r="11485" spans="2:5" ht="50.1" customHeight="1">
      <c r="B11485" s="116">
        <v>38830</v>
      </c>
      <c r="C11485" s="116" t="s">
        <v>23003</v>
      </c>
      <c r="D11485" s="116" t="s">
        <v>16120</v>
      </c>
      <c r="E11485" s="130">
        <v>19.649999999999999</v>
      </c>
    </row>
    <row r="11486" spans="2:5" ht="50.1" customHeight="1">
      <c r="B11486" s="116">
        <v>38828</v>
      </c>
      <c r="C11486" s="116" t="s">
        <v>23004</v>
      </c>
      <c r="D11486" s="116" t="s">
        <v>16120</v>
      </c>
      <c r="E11486" s="130">
        <v>8.66</v>
      </c>
    </row>
    <row r="11487" spans="2:5" ht="50.1" customHeight="1">
      <c r="B11487" s="116">
        <v>38829</v>
      </c>
      <c r="C11487" s="116" t="s">
        <v>23005</v>
      </c>
      <c r="D11487" s="116" t="s">
        <v>16120</v>
      </c>
      <c r="E11487" s="130">
        <v>14.19</v>
      </c>
    </row>
    <row r="11488" spans="2:5" ht="50.1" customHeight="1">
      <c r="B11488" s="116">
        <v>38831</v>
      </c>
      <c r="C11488" s="116" t="s">
        <v>23006</v>
      </c>
      <c r="D11488" s="116" t="s">
        <v>16120</v>
      </c>
      <c r="E11488" s="130">
        <v>27.41</v>
      </c>
    </row>
    <row r="11489" spans="2:5" ht="50.1" customHeight="1">
      <c r="B11489" s="116">
        <v>36274</v>
      </c>
      <c r="C11489" s="116" t="s">
        <v>23007</v>
      </c>
      <c r="D11489" s="116" t="s">
        <v>16120</v>
      </c>
      <c r="E11489" s="130">
        <v>5.0999999999999996</v>
      </c>
    </row>
    <row r="11490" spans="2:5" ht="50.1" customHeight="1">
      <c r="B11490" s="116">
        <v>36278</v>
      </c>
      <c r="C11490" s="116" t="s">
        <v>23008</v>
      </c>
      <c r="D11490" s="116" t="s">
        <v>16120</v>
      </c>
      <c r="E11490" s="130">
        <v>6.92</v>
      </c>
    </row>
    <row r="11491" spans="2:5" ht="50.1" customHeight="1">
      <c r="B11491" s="116">
        <v>38977</v>
      </c>
      <c r="C11491" s="116" t="s">
        <v>23009</v>
      </c>
      <c r="D11491" s="116" t="s">
        <v>16120</v>
      </c>
      <c r="E11491" s="130">
        <v>105.28</v>
      </c>
    </row>
    <row r="11492" spans="2:5" ht="50.1" customHeight="1">
      <c r="B11492" s="116">
        <v>38971</v>
      </c>
      <c r="C11492" s="116" t="s">
        <v>23010</v>
      </c>
      <c r="D11492" s="116" t="s">
        <v>16120</v>
      </c>
      <c r="E11492" s="130">
        <v>8.67</v>
      </c>
    </row>
    <row r="11493" spans="2:5" ht="50.1" customHeight="1">
      <c r="B11493" s="116">
        <v>38972</v>
      </c>
      <c r="C11493" s="116" t="s">
        <v>23011</v>
      </c>
      <c r="D11493" s="116" t="s">
        <v>16120</v>
      </c>
      <c r="E11493" s="130">
        <v>13.21</v>
      </c>
    </row>
    <row r="11494" spans="2:5" ht="50.1" customHeight="1">
      <c r="B11494" s="116">
        <v>38973</v>
      </c>
      <c r="C11494" s="116" t="s">
        <v>23012</v>
      </c>
      <c r="D11494" s="116" t="s">
        <v>16120</v>
      </c>
      <c r="E11494" s="130">
        <v>17.47</v>
      </c>
    </row>
    <row r="11495" spans="2:5" ht="50.1" customHeight="1">
      <c r="B11495" s="116">
        <v>38974</v>
      </c>
      <c r="C11495" s="116" t="s">
        <v>23013</v>
      </c>
      <c r="D11495" s="116" t="s">
        <v>16120</v>
      </c>
      <c r="E11495" s="130">
        <v>25.48</v>
      </c>
    </row>
    <row r="11496" spans="2:5" ht="50.1" customHeight="1">
      <c r="B11496" s="116">
        <v>38975</v>
      </c>
      <c r="C11496" s="116" t="s">
        <v>23014</v>
      </c>
      <c r="D11496" s="116" t="s">
        <v>16120</v>
      </c>
      <c r="E11496" s="130">
        <v>42.46</v>
      </c>
    </row>
    <row r="11497" spans="2:5" ht="50.1" customHeight="1">
      <c r="B11497" s="116">
        <v>38976</v>
      </c>
      <c r="C11497" s="116" t="s">
        <v>23015</v>
      </c>
      <c r="D11497" s="116" t="s">
        <v>16120</v>
      </c>
      <c r="E11497" s="130">
        <v>59.56</v>
      </c>
    </row>
    <row r="11498" spans="2:5" ht="50.1" customHeight="1">
      <c r="B11498" s="116">
        <v>38986</v>
      </c>
      <c r="C11498" s="116" t="s">
        <v>23016</v>
      </c>
      <c r="D11498" s="116" t="s">
        <v>16120</v>
      </c>
      <c r="E11498" s="130">
        <v>119.85</v>
      </c>
    </row>
    <row r="11499" spans="2:5" ht="50.1" customHeight="1">
      <c r="B11499" s="116">
        <v>38978</v>
      </c>
      <c r="C11499" s="116" t="s">
        <v>23017</v>
      </c>
      <c r="D11499" s="116" t="s">
        <v>16120</v>
      </c>
      <c r="E11499" s="130">
        <v>5.0999999999999996</v>
      </c>
    </row>
    <row r="11500" spans="2:5" ht="50.1" customHeight="1">
      <c r="B11500" s="116">
        <v>38979</v>
      </c>
      <c r="C11500" s="116" t="s">
        <v>23018</v>
      </c>
      <c r="D11500" s="116" t="s">
        <v>16120</v>
      </c>
      <c r="E11500" s="130">
        <v>6.92</v>
      </c>
    </row>
    <row r="11501" spans="2:5" ht="50.1" customHeight="1">
      <c r="B11501" s="116">
        <v>38980</v>
      </c>
      <c r="C11501" s="116" t="s">
        <v>23019</v>
      </c>
      <c r="D11501" s="116" t="s">
        <v>16120</v>
      </c>
      <c r="E11501" s="130">
        <v>11.56</v>
      </c>
    </row>
    <row r="11502" spans="2:5" ht="50.1" customHeight="1">
      <c r="B11502" s="116">
        <v>38981</v>
      </c>
      <c r="C11502" s="116" t="s">
        <v>23020</v>
      </c>
      <c r="D11502" s="116" t="s">
        <v>16120</v>
      </c>
      <c r="E11502" s="130">
        <v>16.010000000000002</v>
      </c>
    </row>
    <row r="11503" spans="2:5" ht="50.1" customHeight="1">
      <c r="B11503" s="116">
        <v>38982</v>
      </c>
      <c r="C11503" s="116" t="s">
        <v>23021</v>
      </c>
      <c r="D11503" s="116" t="s">
        <v>16120</v>
      </c>
      <c r="E11503" s="130">
        <v>23.3</v>
      </c>
    </row>
    <row r="11504" spans="2:5" ht="50.1" customHeight="1">
      <c r="B11504" s="116">
        <v>38983</v>
      </c>
      <c r="C11504" s="116" t="s">
        <v>23022</v>
      </c>
      <c r="D11504" s="116" t="s">
        <v>16120</v>
      </c>
      <c r="E11504" s="130">
        <v>30.9</v>
      </c>
    </row>
    <row r="11505" spans="2:5" ht="50.1" customHeight="1">
      <c r="B11505" s="116">
        <v>38984</v>
      </c>
      <c r="C11505" s="116" t="s">
        <v>23023</v>
      </c>
      <c r="D11505" s="116" t="s">
        <v>16120</v>
      </c>
      <c r="E11505" s="130">
        <v>59.59</v>
      </c>
    </row>
    <row r="11506" spans="2:5" ht="50.1" customHeight="1">
      <c r="B11506" s="116">
        <v>38985</v>
      </c>
      <c r="C11506" s="116" t="s">
        <v>23024</v>
      </c>
      <c r="D11506" s="116" t="s">
        <v>16120</v>
      </c>
      <c r="E11506" s="130">
        <v>88.22</v>
      </c>
    </row>
    <row r="11507" spans="2:5" ht="50.1" customHeight="1">
      <c r="B11507" s="116">
        <v>9836</v>
      </c>
      <c r="C11507" s="116" t="s">
        <v>23025</v>
      </c>
      <c r="D11507" s="116" t="s">
        <v>16120</v>
      </c>
      <c r="E11507" s="130">
        <v>8.3000000000000007</v>
      </c>
    </row>
    <row r="11508" spans="2:5" ht="50.1" customHeight="1">
      <c r="B11508" s="116">
        <v>20065</v>
      </c>
      <c r="C11508" s="116" t="s">
        <v>23026</v>
      </c>
      <c r="D11508" s="116" t="s">
        <v>16120</v>
      </c>
      <c r="E11508" s="130">
        <v>21.23</v>
      </c>
    </row>
    <row r="11509" spans="2:5" ht="50.1" customHeight="1">
      <c r="B11509" s="116">
        <v>9835</v>
      </c>
      <c r="C11509" s="116" t="s">
        <v>23027</v>
      </c>
      <c r="D11509" s="116" t="s">
        <v>16120</v>
      </c>
      <c r="E11509" s="130">
        <v>2.99</v>
      </c>
    </row>
    <row r="11510" spans="2:5" ht="50.1" customHeight="1">
      <c r="B11510" s="116">
        <v>38032</v>
      </c>
      <c r="C11510" s="116" t="s">
        <v>23028</v>
      </c>
      <c r="D11510" s="116" t="s">
        <v>16120</v>
      </c>
      <c r="E11510" s="130">
        <v>23.3</v>
      </c>
    </row>
    <row r="11511" spans="2:5" ht="50.1" customHeight="1">
      <c r="B11511" s="116">
        <v>38033</v>
      </c>
      <c r="C11511" s="116" t="s">
        <v>23029</v>
      </c>
      <c r="D11511" s="116" t="s">
        <v>16120</v>
      </c>
      <c r="E11511" s="130">
        <v>38.14</v>
      </c>
    </row>
    <row r="11512" spans="2:5" ht="50.1" customHeight="1">
      <c r="B11512" s="116">
        <v>38034</v>
      </c>
      <c r="C11512" s="116" t="s">
        <v>23030</v>
      </c>
      <c r="D11512" s="116" t="s">
        <v>16120</v>
      </c>
      <c r="E11512" s="130">
        <v>63.09</v>
      </c>
    </row>
    <row r="11513" spans="2:5" ht="50.1" customHeight="1">
      <c r="B11513" s="116">
        <v>38035</v>
      </c>
      <c r="C11513" s="116" t="s">
        <v>23031</v>
      </c>
      <c r="D11513" s="116" t="s">
        <v>16120</v>
      </c>
      <c r="E11513" s="130">
        <v>87.92</v>
      </c>
    </row>
    <row r="11514" spans="2:5" ht="50.1" customHeight="1">
      <c r="B11514" s="116">
        <v>38036</v>
      </c>
      <c r="C11514" s="116" t="s">
        <v>23032</v>
      </c>
      <c r="D11514" s="116" t="s">
        <v>16120</v>
      </c>
      <c r="E11514" s="130">
        <v>124.06</v>
      </c>
    </row>
    <row r="11515" spans="2:5" ht="50.1" customHeight="1">
      <c r="B11515" s="116">
        <v>38037</v>
      </c>
      <c r="C11515" s="116" t="s">
        <v>23033</v>
      </c>
      <c r="D11515" s="116" t="s">
        <v>16120</v>
      </c>
      <c r="E11515" s="130">
        <v>143.84</v>
      </c>
    </row>
    <row r="11516" spans="2:5" ht="50.1" customHeight="1">
      <c r="B11516" s="116">
        <v>9850</v>
      </c>
      <c r="C11516" s="116" t="s">
        <v>23034</v>
      </c>
      <c r="D11516" s="116" t="s">
        <v>16120</v>
      </c>
      <c r="E11516" s="130">
        <v>98</v>
      </c>
    </row>
    <row r="11517" spans="2:5" ht="50.1" customHeight="1">
      <c r="B11517" s="116">
        <v>9853</v>
      </c>
      <c r="C11517" s="116" t="s">
        <v>23035</v>
      </c>
      <c r="D11517" s="116" t="s">
        <v>16120</v>
      </c>
      <c r="E11517" s="130">
        <v>174.27</v>
      </c>
    </row>
    <row r="11518" spans="2:5" ht="50.1" customHeight="1">
      <c r="B11518" s="116">
        <v>9854</v>
      </c>
      <c r="C11518" s="116" t="s">
        <v>23036</v>
      </c>
      <c r="D11518" s="116" t="s">
        <v>16120</v>
      </c>
      <c r="E11518" s="130">
        <v>76.36</v>
      </c>
    </row>
    <row r="11519" spans="2:5" ht="50.1" customHeight="1">
      <c r="B11519" s="116">
        <v>9851</v>
      </c>
      <c r="C11519" s="116" t="s">
        <v>23037</v>
      </c>
      <c r="D11519" s="116" t="s">
        <v>16120</v>
      </c>
      <c r="E11519" s="130">
        <v>132.4</v>
      </c>
    </row>
    <row r="11520" spans="2:5" ht="50.1" customHeight="1">
      <c r="B11520" s="116">
        <v>9855</v>
      </c>
      <c r="C11520" s="116" t="s">
        <v>23038</v>
      </c>
      <c r="D11520" s="116" t="s">
        <v>16120</v>
      </c>
      <c r="E11520" s="130">
        <v>221.46</v>
      </c>
    </row>
    <row r="11521" spans="2:5" ht="50.1" customHeight="1">
      <c r="B11521" s="116">
        <v>9825</v>
      </c>
      <c r="C11521" s="116" t="s">
        <v>23039</v>
      </c>
      <c r="D11521" s="116" t="s">
        <v>16120</v>
      </c>
      <c r="E11521" s="130">
        <v>35.71</v>
      </c>
    </row>
    <row r="11522" spans="2:5" ht="50.1" customHeight="1">
      <c r="B11522" s="116">
        <v>9828</v>
      </c>
      <c r="C11522" s="116" t="s">
        <v>23040</v>
      </c>
      <c r="D11522" s="116" t="s">
        <v>16120</v>
      </c>
      <c r="E11522" s="130">
        <v>96.1</v>
      </c>
    </row>
    <row r="11523" spans="2:5" ht="50.1" customHeight="1">
      <c r="B11523" s="116">
        <v>9829</v>
      </c>
      <c r="C11523" s="116" t="s">
        <v>23041</v>
      </c>
      <c r="D11523" s="116" t="s">
        <v>16120</v>
      </c>
      <c r="E11523" s="130">
        <v>162.87</v>
      </c>
    </row>
    <row r="11524" spans="2:5" ht="50.1" customHeight="1">
      <c r="B11524" s="116">
        <v>9826</v>
      </c>
      <c r="C11524" s="116" t="s">
        <v>23042</v>
      </c>
      <c r="D11524" s="116" t="s">
        <v>16120</v>
      </c>
      <c r="E11524" s="130">
        <v>247.95</v>
      </c>
    </row>
    <row r="11525" spans="2:5" ht="50.1" customHeight="1">
      <c r="B11525" s="116">
        <v>9827</v>
      </c>
      <c r="C11525" s="116" t="s">
        <v>23043</v>
      </c>
      <c r="D11525" s="116" t="s">
        <v>16120</v>
      </c>
      <c r="E11525" s="130">
        <v>352.09</v>
      </c>
    </row>
    <row r="11526" spans="2:5" ht="50.1" customHeight="1">
      <c r="B11526" s="116">
        <v>36374</v>
      </c>
      <c r="C11526" s="116" t="s">
        <v>23044</v>
      </c>
      <c r="D11526" s="116" t="s">
        <v>16120</v>
      </c>
      <c r="E11526" s="130">
        <v>42.8</v>
      </c>
    </row>
    <row r="11527" spans="2:5" ht="50.1" customHeight="1">
      <c r="B11527" s="116">
        <v>36084</v>
      </c>
      <c r="C11527" s="116" t="s">
        <v>23045</v>
      </c>
      <c r="D11527" s="116" t="s">
        <v>16120</v>
      </c>
      <c r="E11527" s="130">
        <v>12.68</v>
      </c>
    </row>
    <row r="11528" spans="2:5" ht="50.1" customHeight="1">
      <c r="B11528" s="116">
        <v>36373</v>
      </c>
      <c r="C11528" s="116" t="s">
        <v>23046</v>
      </c>
      <c r="D11528" s="116" t="s">
        <v>16120</v>
      </c>
      <c r="E11528" s="130">
        <v>26.33</v>
      </c>
    </row>
    <row r="11529" spans="2:5" ht="50.1" customHeight="1">
      <c r="B11529" s="116">
        <v>36377</v>
      </c>
      <c r="C11529" s="116" t="s">
        <v>23047</v>
      </c>
      <c r="D11529" s="116" t="s">
        <v>16120</v>
      </c>
      <c r="E11529" s="130">
        <v>51.34</v>
      </c>
    </row>
    <row r="11530" spans="2:5" ht="50.1" customHeight="1">
      <c r="B11530" s="116">
        <v>36375</v>
      </c>
      <c r="C11530" s="116" t="s">
        <v>23048</v>
      </c>
      <c r="D11530" s="116" t="s">
        <v>16120</v>
      </c>
      <c r="E11530" s="130">
        <v>15.65</v>
      </c>
    </row>
    <row r="11531" spans="2:5" ht="50.1" customHeight="1">
      <c r="B11531" s="116">
        <v>36376</v>
      </c>
      <c r="C11531" s="116" t="s">
        <v>23049</v>
      </c>
      <c r="D11531" s="116" t="s">
        <v>16120</v>
      </c>
      <c r="E11531" s="130">
        <v>30.73</v>
      </c>
    </row>
    <row r="11532" spans="2:5" ht="50.1" customHeight="1">
      <c r="B11532" s="116">
        <v>36380</v>
      </c>
      <c r="C11532" s="116" t="s">
        <v>23050</v>
      </c>
      <c r="D11532" s="116" t="s">
        <v>16120</v>
      </c>
      <c r="E11532" s="130">
        <v>64.2</v>
      </c>
    </row>
    <row r="11533" spans="2:5" ht="50.1" customHeight="1">
      <c r="B11533" s="116">
        <v>36378</v>
      </c>
      <c r="C11533" s="116" t="s">
        <v>23051</v>
      </c>
      <c r="D11533" s="116" t="s">
        <v>16120</v>
      </c>
      <c r="E11533" s="130">
        <v>19.23</v>
      </c>
    </row>
    <row r="11534" spans="2:5" ht="50.1" customHeight="1">
      <c r="B11534" s="116">
        <v>36379</v>
      </c>
      <c r="C11534" s="116" t="s">
        <v>23052</v>
      </c>
      <c r="D11534" s="116" t="s">
        <v>16120</v>
      </c>
      <c r="E11534" s="130">
        <v>38.78</v>
      </c>
    </row>
    <row r="11535" spans="2:5" ht="50.1" customHeight="1">
      <c r="B11535" s="116">
        <v>9859</v>
      </c>
      <c r="C11535" s="116" t="s">
        <v>23053</v>
      </c>
      <c r="D11535" s="116" t="s">
        <v>16120</v>
      </c>
      <c r="E11535" s="130">
        <v>6.28</v>
      </c>
    </row>
    <row r="11536" spans="2:5" ht="50.1" customHeight="1">
      <c r="B11536" s="116">
        <v>9838</v>
      </c>
      <c r="C11536" s="116" t="s">
        <v>23054</v>
      </c>
      <c r="D11536" s="116" t="s">
        <v>16120</v>
      </c>
      <c r="E11536" s="130">
        <v>5.09</v>
      </c>
    </row>
    <row r="11537" spans="2:5" ht="50.1" customHeight="1">
      <c r="B11537" s="116">
        <v>9837</v>
      </c>
      <c r="C11537" s="116" t="s">
        <v>23055</v>
      </c>
      <c r="D11537" s="116" t="s">
        <v>16120</v>
      </c>
      <c r="E11537" s="130">
        <v>7.35</v>
      </c>
    </row>
    <row r="11538" spans="2:5" ht="50.1" customHeight="1">
      <c r="B11538" s="116">
        <v>9833</v>
      </c>
      <c r="C11538" s="116" t="s">
        <v>23056</v>
      </c>
      <c r="D11538" s="116" t="s">
        <v>16120</v>
      </c>
      <c r="E11538" s="130">
        <v>9.94</v>
      </c>
    </row>
    <row r="11539" spans="2:5" ht="50.1" customHeight="1">
      <c r="B11539" s="116">
        <v>9830</v>
      </c>
      <c r="C11539" s="116" t="s">
        <v>23057</v>
      </c>
      <c r="D11539" s="116" t="s">
        <v>16120</v>
      </c>
      <c r="E11539" s="130">
        <v>5.32</v>
      </c>
    </row>
    <row r="11540" spans="2:5" ht="50.1" customHeight="1">
      <c r="B11540" s="116">
        <v>9834</v>
      </c>
      <c r="C11540" s="116" t="s">
        <v>23058</v>
      </c>
      <c r="D11540" s="116" t="s">
        <v>16120</v>
      </c>
      <c r="E11540" s="130">
        <v>27.67</v>
      </c>
    </row>
    <row r="11541" spans="2:5" ht="50.1" customHeight="1">
      <c r="B11541" s="116">
        <v>9863</v>
      </c>
      <c r="C11541" s="116" t="s">
        <v>23059</v>
      </c>
      <c r="D11541" s="116" t="s">
        <v>16120</v>
      </c>
      <c r="E11541" s="130">
        <v>45.33</v>
      </c>
    </row>
    <row r="11542" spans="2:5" ht="50.1" customHeight="1">
      <c r="B11542" s="116">
        <v>9860</v>
      </c>
      <c r="C11542" s="116" t="s">
        <v>23060</v>
      </c>
      <c r="D11542" s="116" t="s">
        <v>16120</v>
      </c>
      <c r="E11542" s="130">
        <v>29.1</v>
      </c>
    </row>
    <row r="11543" spans="2:5" ht="50.1" customHeight="1">
      <c r="B11543" s="116">
        <v>9862</v>
      </c>
      <c r="C11543" s="116" t="s">
        <v>23061</v>
      </c>
      <c r="D11543" s="116" t="s">
        <v>16120</v>
      </c>
      <c r="E11543" s="130">
        <v>20.53</v>
      </c>
    </row>
    <row r="11544" spans="2:5" ht="50.1" customHeight="1">
      <c r="B11544" s="116">
        <v>9861</v>
      </c>
      <c r="C11544" s="116" t="s">
        <v>23062</v>
      </c>
      <c r="D11544" s="116" t="s">
        <v>16120</v>
      </c>
      <c r="E11544" s="130">
        <v>16.5</v>
      </c>
    </row>
    <row r="11545" spans="2:5" ht="50.1" customHeight="1">
      <c r="B11545" s="116">
        <v>9856</v>
      </c>
      <c r="C11545" s="116" t="s">
        <v>23063</v>
      </c>
      <c r="D11545" s="116" t="s">
        <v>16120</v>
      </c>
      <c r="E11545" s="130">
        <v>4.43</v>
      </c>
    </row>
    <row r="11546" spans="2:5" ht="50.1" customHeight="1">
      <c r="B11546" s="116">
        <v>9866</v>
      </c>
      <c r="C11546" s="116" t="s">
        <v>23064</v>
      </c>
      <c r="D11546" s="116" t="s">
        <v>16120</v>
      </c>
      <c r="E11546" s="130">
        <v>12.19</v>
      </c>
    </row>
    <row r="11547" spans="2:5" ht="50.1" customHeight="1">
      <c r="B11547" s="116">
        <v>9857</v>
      </c>
      <c r="C11547" s="116" t="s">
        <v>23065</v>
      </c>
      <c r="D11547" s="116" t="s">
        <v>16120</v>
      </c>
      <c r="E11547" s="130">
        <v>58.62</v>
      </c>
    </row>
    <row r="11548" spans="2:5" ht="50.1" customHeight="1">
      <c r="B11548" s="116">
        <v>9864</v>
      </c>
      <c r="C11548" s="116" t="s">
        <v>23066</v>
      </c>
      <c r="D11548" s="116" t="s">
        <v>16120</v>
      </c>
      <c r="E11548" s="130">
        <v>70.78</v>
      </c>
    </row>
    <row r="11549" spans="2:5" ht="50.1" customHeight="1">
      <c r="B11549" s="116">
        <v>9865</v>
      </c>
      <c r="C11549" s="116" t="s">
        <v>23067</v>
      </c>
      <c r="D11549" s="116" t="s">
        <v>16120</v>
      </c>
      <c r="E11549" s="130">
        <v>101.79</v>
      </c>
    </row>
    <row r="11550" spans="2:5" ht="50.1" customHeight="1">
      <c r="B11550" s="116">
        <v>9858</v>
      </c>
      <c r="C11550" s="116" t="s">
        <v>23068</v>
      </c>
      <c r="D11550" s="116" t="s">
        <v>16120</v>
      </c>
      <c r="E11550" s="130">
        <v>106.71</v>
      </c>
    </row>
    <row r="11551" spans="2:5" ht="50.1" customHeight="1">
      <c r="B11551" s="116">
        <v>9841</v>
      </c>
      <c r="C11551" s="116" t="s">
        <v>23069</v>
      </c>
      <c r="D11551" s="116" t="s">
        <v>16120</v>
      </c>
      <c r="E11551" s="130">
        <v>20.48</v>
      </c>
    </row>
    <row r="11552" spans="2:5" ht="50.1" customHeight="1">
      <c r="B11552" s="116">
        <v>9840</v>
      </c>
      <c r="C11552" s="116" t="s">
        <v>23070</v>
      </c>
      <c r="D11552" s="116" t="s">
        <v>16120</v>
      </c>
      <c r="E11552" s="130">
        <v>41.63</v>
      </c>
    </row>
    <row r="11553" spans="2:5" ht="50.1" customHeight="1">
      <c r="B11553" s="116">
        <v>20067</v>
      </c>
      <c r="C11553" s="116" t="s">
        <v>23071</v>
      </c>
      <c r="D11553" s="116" t="s">
        <v>16120</v>
      </c>
      <c r="E11553" s="130">
        <v>7.15</v>
      </c>
    </row>
    <row r="11554" spans="2:5" ht="50.1" customHeight="1">
      <c r="B11554" s="116">
        <v>20068</v>
      </c>
      <c r="C11554" s="116" t="s">
        <v>23072</v>
      </c>
      <c r="D11554" s="116" t="s">
        <v>16120</v>
      </c>
      <c r="E11554" s="130">
        <v>8.92</v>
      </c>
    </row>
    <row r="11555" spans="2:5" ht="50.1" customHeight="1">
      <c r="B11555" s="116">
        <v>9839</v>
      </c>
      <c r="C11555" s="116" t="s">
        <v>23073</v>
      </c>
      <c r="D11555" s="116" t="s">
        <v>16120</v>
      </c>
      <c r="E11555" s="130">
        <v>11.69</v>
      </c>
    </row>
    <row r="11556" spans="2:5" ht="50.1" customHeight="1">
      <c r="B11556" s="116">
        <v>9870</v>
      </c>
      <c r="C11556" s="116" t="s">
        <v>23074</v>
      </c>
      <c r="D11556" s="116" t="s">
        <v>16120</v>
      </c>
      <c r="E11556" s="130">
        <v>49.43</v>
      </c>
    </row>
    <row r="11557" spans="2:5" ht="50.1" customHeight="1">
      <c r="B11557" s="116">
        <v>9867</v>
      </c>
      <c r="C11557" s="116" t="s">
        <v>23075</v>
      </c>
      <c r="D11557" s="116" t="s">
        <v>16120</v>
      </c>
      <c r="E11557" s="130">
        <v>1.81</v>
      </c>
    </row>
    <row r="11558" spans="2:5" ht="50.1" customHeight="1">
      <c r="B11558" s="116">
        <v>9868</v>
      </c>
      <c r="C11558" s="116" t="s">
        <v>23076</v>
      </c>
      <c r="D11558" s="116" t="s">
        <v>16120</v>
      </c>
      <c r="E11558" s="130">
        <v>2.33</v>
      </c>
    </row>
    <row r="11559" spans="2:5" ht="50.1" customHeight="1">
      <c r="B11559" s="116">
        <v>9869</v>
      </c>
      <c r="C11559" s="116" t="s">
        <v>23077</v>
      </c>
      <c r="D11559" s="116" t="s">
        <v>16120</v>
      </c>
      <c r="E11559" s="130">
        <v>5.23</v>
      </c>
    </row>
    <row r="11560" spans="2:5" ht="50.1" customHeight="1">
      <c r="B11560" s="116">
        <v>9874</v>
      </c>
      <c r="C11560" s="116" t="s">
        <v>23078</v>
      </c>
      <c r="D11560" s="116" t="s">
        <v>16120</v>
      </c>
      <c r="E11560" s="130">
        <v>7.61</v>
      </c>
    </row>
    <row r="11561" spans="2:5" ht="50.1" customHeight="1">
      <c r="B11561" s="116">
        <v>9875</v>
      </c>
      <c r="C11561" s="116" t="s">
        <v>23079</v>
      </c>
      <c r="D11561" s="116" t="s">
        <v>16120</v>
      </c>
      <c r="E11561" s="130">
        <v>8.7200000000000006</v>
      </c>
    </row>
    <row r="11562" spans="2:5" ht="50.1" customHeight="1">
      <c r="B11562" s="116">
        <v>9873</v>
      </c>
      <c r="C11562" s="116" t="s">
        <v>23080</v>
      </c>
      <c r="D11562" s="116" t="s">
        <v>16120</v>
      </c>
      <c r="E11562" s="130">
        <v>14.72</v>
      </c>
    </row>
    <row r="11563" spans="2:5" ht="50.1" customHeight="1">
      <c r="B11563" s="116">
        <v>9871</v>
      </c>
      <c r="C11563" s="116" t="s">
        <v>23081</v>
      </c>
      <c r="D11563" s="116" t="s">
        <v>16120</v>
      </c>
      <c r="E11563" s="130">
        <v>24.66</v>
      </c>
    </row>
    <row r="11564" spans="2:5" ht="50.1" customHeight="1">
      <c r="B11564" s="116">
        <v>9872</v>
      </c>
      <c r="C11564" s="116" t="s">
        <v>23082</v>
      </c>
      <c r="D11564" s="116" t="s">
        <v>16120</v>
      </c>
      <c r="E11564" s="130">
        <v>30.81</v>
      </c>
    </row>
    <row r="11565" spans="2:5" ht="50.1" customHeight="1">
      <c r="B11565" s="116">
        <v>7667</v>
      </c>
      <c r="C11565" s="116" t="s">
        <v>23083</v>
      </c>
      <c r="D11565" s="116" t="s">
        <v>16120</v>
      </c>
      <c r="E11565" s="130">
        <v>1851.33</v>
      </c>
    </row>
    <row r="11566" spans="2:5" ht="50.1" customHeight="1">
      <c r="B11566" s="116">
        <v>7660</v>
      </c>
      <c r="C11566" s="116" t="s">
        <v>23084</v>
      </c>
      <c r="D11566" s="116" t="s">
        <v>16120</v>
      </c>
      <c r="E11566" s="130">
        <v>2360</v>
      </c>
    </row>
    <row r="11567" spans="2:5" ht="50.1" customHeight="1">
      <c r="B11567" s="116">
        <v>7676</v>
      </c>
      <c r="C11567" s="116" t="s">
        <v>23085</v>
      </c>
      <c r="D11567" s="116" t="s">
        <v>16120</v>
      </c>
      <c r="E11567" s="130">
        <v>2386.9699999999998</v>
      </c>
    </row>
    <row r="11568" spans="2:5" ht="50.1" customHeight="1">
      <c r="B11568" s="116">
        <v>12426</v>
      </c>
      <c r="C11568" s="116" t="s">
        <v>23086</v>
      </c>
      <c r="D11568" s="116" t="s">
        <v>16119</v>
      </c>
      <c r="E11568" s="130">
        <v>28.36</v>
      </c>
    </row>
    <row r="11569" spans="2:5" ht="50.1" customHeight="1">
      <c r="B11569" s="116">
        <v>12425</v>
      </c>
      <c r="C11569" s="116" t="s">
        <v>23087</v>
      </c>
      <c r="D11569" s="116" t="s">
        <v>16119</v>
      </c>
      <c r="E11569" s="130">
        <v>38.97</v>
      </c>
    </row>
    <row r="11570" spans="2:5" ht="50.1" customHeight="1">
      <c r="B11570" s="116">
        <v>12427</v>
      </c>
      <c r="C11570" s="116" t="s">
        <v>23088</v>
      </c>
      <c r="D11570" s="116" t="s">
        <v>16119</v>
      </c>
      <c r="E11570" s="130">
        <v>161.76</v>
      </c>
    </row>
    <row r="11571" spans="2:5" ht="50.1" customHeight="1">
      <c r="B11571" s="116">
        <v>12428</v>
      </c>
      <c r="C11571" s="116" t="s">
        <v>23089</v>
      </c>
      <c r="D11571" s="116" t="s">
        <v>16119</v>
      </c>
      <c r="E11571" s="130">
        <v>103.83</v>
      </c>
    </row>
    <row r="11572" spans="2:5" ht="50.1" customHeight="1">
      <c r="B11572" s="116">
        <v>12430</v>
      </c>
      <c r="C11572" s="116" t="s">
        <v>23090</v>
      </c>
      <c r="D11572" s="116" t="s">
        <v>16119</v>
      </c>
      <c r="E11572" s="130">
        <v>34.78</v>
      </c>
    </row>
    <row r="11573" spans="2:5" ht="50.1" customHeight="1">
      <c r="B11573" s="116">
        <v>12429</v>
      </c>
      <c r="C11573" s="116" t="s">
        <v>23091</v>
      </c>
      <c r="D11573" s="116" t="s">
        <v>16119</v>
      </c>
      <c r="E11573" s="130">
        <v>261.58</v>
      </c>
    </row>
    <row r="11574" spans="2:5" ht="50.1" customHeight="1">
      <c r="B11574" s="116">
        <v>12431</v>
      </c>
      <c r="C11574" s="116" t="s">
        <v>23092</v>
      </c>
      <c r="D11574" s="116" t="s">
        <v>16119</v>
      </c>
      <c r="E11574" s="131">
        <v>445.17</v>
      </c>
    </row>
    <row r="11575" spans="2:5" ht="50.1" customHeight="1">
      <c r="B11575" s="116">
        <v>12432</v>
      </c>
      <c r="C11575" s="116" t="s">
        <v>23093</v>
      </c>
      <c r="D11575" s="116" t="s">
        <v>16119</v>
      </c>
      <c r="E11575" s="131">
        <v>91.55</v>
      </c>
    </row>
    <row r="11576" spans="2:5" ht="50.1" customHeight="1">
      <c r="B11576" s="116">
        <v>12434</v>
      </c>
      <c r="C11576" s="116" t="s">
        <v>23094</v>
      </c>
      <c r="D11576" s="116" t="s">
        <v>16119</v>
      </c>
      <c r="E11576" s="131">
        <v>29.83</v>
      </c>
    </row>
    <row r="11577" spans="2:5" ht="50.1" customHeight="1">
      <c r="B11577" s="116">
        <v>12433</v>
      </c>
      <c r="C11577" s="116" t="s">
        <v>23095</v>
      </c>
      <c r="D11577" s="116" t="s">
        <v>16119</v>
      </c>
      <c r="E11577" s="131">
        <v>58.28</v>
      </c>
    </row>
    <row r="11578" spans="2:5" ht="50.1" customHeight="1">
      <c r="B11578" s="116">
        <v>12435</v>
      </c>
      <c r="C11578" s="116" t="s">
        <v>23096</v>
      </c>
      <c r="D11578" s="116" t="s">
        <v>16119</v>
      </c>
      <c r="E11578" s="131">
        <v>180.38</v>
      </c>
    </row>
    <row r="11579" spans="2:5" ht="50.1" customHeight="1">
      <c r="B11579" s="116">
        <v>12437</v>
      </c>
      <c r="C11579" s="116" t="s">
        <v>23097</v>
      </c>
      <c r="D11579" s="116" t="s">
        <v>16119</v>
      </c>
      <c r="E11579" s="131">
        <v>145.68</v>
      </c>
    </row>
    <row r="11580" spans="2:5" ht="50.1" customHeight="1">
      <c r="B11580" s="116">
        <v>12439</v>
      </c>
      <c r="C11580" s="116" t="s">
        <v>23098</v>
      </c>
      <c r="D11580" s="116" t="s">
        <v>16119</v>
      </c>
      <c r="E11580" s="131">
        <v>46.75</v>
      </c>
    </row>
    <row r="11581" spans="2:5" ht="50.1" customHeight="1">
      <c r="B11581" s="116">
        <v>12438</v>
      </c>
      <c r="C11581" s="116" t="s">
        <v>23099</v>
      </c>
      <c r="D11581" s="116" t="s">
        <v>16119</v>
      </c>
      <c r="E11581" s="131">
        <v>263.63</v>
      </c>
    </row>
    <row r="11582" spans="2:5" ht="50.1" customHeight="1">
      <c r="B11582" s="116">
        <v>12436</v>
      </c>
      <c r="C11582" s="116" t="s">
        <v>23100</v>
      </c>
      <c r="D11582" s="116" t="s">
        <v>16119</v>
      </c>
      <c r="E11582" s="131">
        <v>333.03</v>
      </c>
    </row>
    <row r="11583" spans="2:5" ht="50.1" customHeight="1">
      <c r="B11583" s="116">
        <v>36357</v>
      </c>
      <c r="C11583" s="116" t="s">
        <v>23101</v>
      </c>
      <c r="D11583" s="116" t="s">
        <v>16119</v>
      </c>
      <c r="E11583" s="131">
        <v>90.73</v>
      </c>
    </row>
    <row r="11584" spans="2:5" ht="50.1" customHeight="1">
      <c r="B11584" s="116">
        <v>12424</v>
      </c>
      <c r="C11584" s="116" t="s">
        <v>23102</v>
      </c>
      <c r="D11584" s="116" t="s">
        <v>16119</v>
      </c>
      <c r="E11584" s="131">
        <v>60.01</v>
      </c>
    </row>
    <row r="11585" spans="2:5" ht="50.1" customHeight="1">
      <c r="B11585" s="116">
        <v>12440</v>
      </c>
      <c r="C11585" s="116" t="s">
        <v>23103</v>
      </c>
      <c r="D11585" s="116" t="s">
        <v>16119</v>
      </c>
      <c r="E11585" s="131">
        <v>58</v>
      </c>
    </row>
    <row r="11586" spans="2:5" ht="50.1" customHeight="1">
      <c r="B11586" s="116">
        <v>9884</v>
      </c>
      <c r="C11586" s="116" t="s">
        <v>23104</v>
      </c>
      <c r="D11586" s="116" t="s">
        <v>16119</v>
      </c>
      <c r="E11586" s="131">
        <v>43.26</v>
      </c>
    </row>
    <row r="11587" spans="2:5" ht="50.1" customHeight="1">
      <c r="B11587" s="116">
        <v>9888</v>
      </c>
      <c r="C11587" s="116" t="s">
        <v>23105</v>
      </c>
      <c r="D11587" s="116" t="s">
        <v>16119</v>
      </c>
      <c r="E11587" s="131">
        <v>34.76</v>
      </c>
    </row>
    <row r="11588" spans="2:5" ht="50.1" customHeight="1">
      <c r="B11588" s="116">
        <v>9883</v>
      </c>
      <c r="C11588" s="116" t="s">
        <v>23106</v>
      </c>
      <c r="D11588" s="116" t="s">
        <v>16119</v>
      </c>
      <c r="E11588" s="131">
        <v>15.17</v>
      </c>
    </row>
    <row r="11589" spans="2:5" ht="50.1" customHeight="1">
      <c r="B11589" s="116">
        <v>9886</v>
      </c>
      <c r="C11589" s="116" t="s">
        <v>23107</v>
      </c>
      <c r="D11589" s="116" t="s">
        <v>16119</v>
      </c>
      <c r="E11589" s="131">
        <v>20.77</v>
      </c>
    </row>
    <row r="11590" spans="2:5" ht="50.1" customHeight="1">
      <c r="B11590" s="116">
        <v>9889</v>
      </c>
      <c r="C11590" s="116" t="s">
        <v>23108</v>
      </c>
      <c r="D11590" s="116" t="s">
        <v>16119</v>
      </c>
      <c r="E11590" s="131">
        <v>105.26</v>
      </c>
    </row>
    <row r="11591" spans="2:5" ht="50.1" customHeight="1">
      <c r="B11591" s="116">
        <v>9887</v>
      </c>
      <c r="C11591" s="116" t="s">
        <v>23109</v>
      </c>
      <c r="D11591" s="116" t="s">
        <v>16119</v>
      </c>
      <c r="E11591" s="130">
        <v>63.62</v>
      </c>
    </row>
    <row r="11592" spans="2:5" ht="50.1" customHeight="1">
      <c r="B11592" s="116">
        <v>9885</v>
      </c>
      <c r="C11592" s="116" t="s">
        <v>23110</v>
      </c>
      <c r="D11592" s="116" t="s">
        <v>16119</v>
      </c>
      <c r="E11592" s="130">
        <v>20.079999999999998</v>
      </c>
    </row>
    <row r="11593" spans="2:5" ht="50.1" customHeight="1">
      <c r="B11593" s="116">
        <v>9890</v>
      </c>
      <c r="C11593" s="116" t="s">
        <v>23111</v>
      </c>
      <c r="D11593" s="116" t="s">
        <v>16119</v>
      </c>
      <c r="E11593" s="130">
        <v>163.07</v>
      </c>
    </row>
    <row r="11594" spans="2:5" ht="50.1" customHeight="1">
      <c r="B11594" s="116">
        <v>9891</v>
      </c>
      <c r="C11594" s="116" t="s">
        <v>23112</v>
      </c>
      <c r="D11594" s="116" t="s">
        <v>16119</v>
      </c>
      <c r="E11594" s="130">
        <v>228.93</v>
      </c>
    </row>
    <row r="11595" spans="2:5" ht="50.1" customHeight="1">
      <c r="B11595" s="116">
        <v>39292</v>
      </c>
      <c r="C11595" s="116" t="s">
        <v>23113</v>
      </c>
      <c r="D11595" s="116" t="s">
        <v>16119</v>
      </c>
      <c r="E11595" s="130">
        <v>7.32</v>
      </c>
    </row>
    <row r="11596" spans="2:5" ht="50.1" customHeight="1">
      <c r="B11596" s="116">
        <v>39293</v>
      </c>
      <c r="C11596" s="116" t="s">
        <v>23114</v>
      </c>
      <c r="D11596" s="116" t="s">
        <v>16119</v>
      </c>
      <c r="E11596" s="130">
        <v>11.82</v>
      </c>
    </row>
    <row r="11597" spans="2:5" ht="50.1" customHeight="1">
      <c r="B11597" s="116">
        <v>39294</v>
      </c>
      <c r="C11597" s="116" t="s">
        <v>23115</v>
      </c>
      <c r="D11597" s="116" t="s">
        <v>16119</v>
      </c>
      <c r="E11597" s="130">
        <v>11.82</v>
      </c>
    </row>
    <row r="11598" spans="2:5" ht="50.1" customHeight="1">
      <c r="B11598" s="116">
        <v>39295</v>
      </c>
      <c r="C11598" s="116" t="s">
        <v>23116</v>
      </c>
      <c r="D11598" s="116" t="s">
        <v>16119</v>
      </c>
      <c r="E11598" s="130">
        <v>20.16</v>
      </c>
    </row>
    <row r="11599" spans="2:5" ht="50.1" customHeight="1">
      <c r="B11599" s="116">
        <v>36313</v>
      </c>
      <c r="C11599" s="116" t="s">
        <v>23117</v>
      </c>
      <c r="D11599" s="116" t="s">
        <v>16119</v>
      </c>
      <c r="E11599" s="130">
        <v>21.51</v>
      </c>
    </row>
    <row r="11600" spans="2:5" ht="50.1" customHeight="1">
      <c r="B11600" s="116">
        <v>36316</v>
      </c>
      <c r="C11600" s="116" t="s">
        <v>23118</v>
      </c>
      <c r="D11600" s="116" t="s">
        <v>16119</v>
      </c>
      <c r="E11600" s="130">
        <v>26.08</v>
      </c>
    </row>
    <row r="11601" spans="2:5" ht="50.1" customHeight="1">
      <c r="B11601" s="116">
        <v>64</v>
      </c>
      <c r="C11601" s="116" t="s">
        <v>23119</v>
      </c>
      <c r="D11601" s="116" t="s">
        <v>16119</v>
      </c>
      <c r="E11601" s="130">
        <v>3.42</v>
      </c>
    </row>
    <row r="11602" spans="2:5" ht="50.1" customHeight="1">
      <c r="B11602" s="116">
        <v>37423</v>
      </c>
      <c r="C11602" s="116" t="s">
        <v>23120</v>
      </c>
      <c r="D11602" s="116" t="s">
        <v>16119</v>
      </c>
      <c r="E11602" s="130">
        <v>8.4600000000000009</v>
      </c>
    </row>
    <row r="11603" spans="2:5" ht="50.1" customHeight="1">
      <c r="B11603" s="116">
        <v>39296</v>
      </c>
      <c r="C11603" s="116" t="s">
        <v>23121</v>
      </c>
      <c r="D11603" s="116" t="s">
        <v>16119</v>
      </c>
      <c r="E11603" s="130">
        <v>5.66</v>
      </c>
    </row>
    <row r="11604" spans="2:5" ht="50.1" customHeight="1">
      <c r="B11604" s="116">
        <v>39297</v>
      </c>
      <c r="C11604" s="116" t="s">
        <v>23122</v>
      </c>
      <c r="D11604" s="116" t="s">
        <v>16119</v>
      </c>
      <c r="E11604" s="130">
        <v>8.09</v>
      </c>
    </row>
    <row r="11605" spans="2:5" ht="50.1" customHeight="1">
      <c r="B11605" s="116">
        <v>39298</v>
      </c>
      <c r="C11605" s="116" t="s">
        <v>23123</v>
      </c>
      <c r="D11605" s="116" t="s">
        <v>16119</v>
      </c>
      <c r="E11605" s="130">
        <v>14.25</v>
      </c>
    </row>
    <row r="11606" spans="2:5" ht="50.1" customHeight="1">
      <c r="B11606" s="116">
        <v>39299</v>
      </c>
      <c r="C11606" s="116" t="s">
        <v>23124</v>
      </c>
      <c r="D11606" s="116" t="s">
        <v>16119</v>
      </c>
      <c r="E11606" s="130">
        <v>24.25</v>
      </c>
    </row>
    <row r="11607" spans="2:5" ht="50.1" customHeight="1">
      <c r="B11607" s="116">
        <v>9892</v>
      </c>
      <c r="C11607" s="116" t="s">
        <v>23125</v>
      </c>
      <c r="D11607" s="116" t="s">
        <v>16119</v>
      </c>
      <c r="E11607" s="130">
        <v>3.96</v>
      </c>
    </row>
    <row r="11608" spans="2:5" ht="50.1" customHeight="1">
      <c r="B11608" s="116">
        <v>9893</v>
      </c>
      <c r="C11608" s="116" t="s">
        <v>23126</v>
      </c>
      <c r="D11608" s="116" t="s">
        <v>16119</v>
      </c>
      <c r="E11608" s="130">
        <v>53.76</v>
      </c>
    </row>
    <row r="11609" spans="2:5" ht="50.1" customHeight="1">
      <c r="B11609" s="116">
        <v>9901</v>
      </c>
      <c r="C11609" s="116" t="s">
        <v>23127</v>
      </c>
      <c r="D11609" s="116" t="s">
        <v>16119</v>
      </c>
      <c r="E11609" s="130">
        <v>23.86</v>
      </c>
    </row>
    <row r="11610" spans="2:5" ht="50.1" customHeight="1">
      <c r="B11610" s="116">
        <v>9896</v>
      </c>
      <c r="C11610" s="116" t="s">
        <v>23128</v>
      </c>
      <c r="D11610" s="116" t="s">
        <v>16119</v>
      </c>
      <c r="E11610" s="130">
        <v>21.5</v>
      </c>
    </row>
    <row r="11611" spans="2:5" ht="50.1" customHeight="1">
      <c r="B11611" s="116">
        <v>9900</v>
      </c>
      <c r="C11611" s="116" t="s">
        <v>23129</v>
      </c>
      <c r="D11611" s="116" t="s">
        <v>16119</v>
      </c>
      <c r="E11611" s="130">
        <v>13.04</v>
      </c>
    </row>
    <row r="11612" spans="2:5" ht="50.1" customHeight="1">
      <c r="B11612" s="116">
        <v>9898</v>
      </c>
      <c r="C11612" s="116" t="s">
        <v>23130</v>
      </c>
      <c r="D11612" s="116" t="s">
        <v>16119</v>
      </c>
      <c r="E11612" s="130">
        <v>110.56</v>
      </c>
    </row>
    <row r="11613" spans="2:5" ht="50.1" customHeight="1">
      <c r="B11613" s="116">
        <v>9899</v>
      </c>
      <c r="C11613" s="116" t="s">
        <v>23131</v>
      </c>
      <c r="D11613" s="116" t="s">
        <v>16119</v>
      </c>
      <c r="E11613" s="130">
        <v>7.12</v>
      </c>
    </row>
    <row r="11614" spans="2:5" ht="50.1" customHeight="1">
      <c r="B11614" s="116">
        <v>9902</v>
      </c>
      <c r="C11614" s="116" t="s">
        <v>23132</v>
      </c>
      <c r="D11614" s="116" t="s">
        <v>16119</v>
      </c>
      <c r="E11614" s="130">
        <v>140</v>
      </c>
    </row>
    <row r="11615" spans="2:5" ht="50.1" customHeight="1">
      <c r="B11615" s="116">
        <v>9908</v>
      </c>
      <c r="C11615" s="116" t="s">
        <v>23133</v>
      </c>
      <c r="D11615" s="116" t="s">
        <v>16119</v>
      </c>
      <c r="E11615" s="130">
        <v>279.14999999999998</v>
      </c>
    </row>
    <row r="11616" spans="2:5" ht="50.1" customHeight="1">
      <c r="B11616" s="116">
        <v>9905</v>
      </c>
      <c r="C11616" s="116" t="s">
        <v>23134</v>
      </c>
      <c r="D11616" s="116" t="s">
        <v>16119</v>
      </c>
      <c r="E11616" s="130">
        <v>4.66</v>
      </c>
    </row>
    <row r="11617" spans="2:5" ht="50.1" customHeight="1">
      <c r="B11617" s="116">
        <v>9906</v>
      </c>
      <c r="C11617" s="116" t="s">
        <v>23135</v>
      </c>
      <c r="D11617" s="116" t="s">
        <v>16119</v>
      </c>
      <c r="E11617" s="130">
        <v>5.59</v>
      </c>
    </row>
    <row r="11618" spans="2:5" ht="50.1" customHeight="1">
      <c r="B11618" s="116">
        <v>9895</v>
      </c>
      <c r="C11618" s="116" t="s">
        <v>23136</v>
      </c>
      <c r="D11618" s="116" t="s">
        <v>16119</v>
      </c>
      <c r="E11618" s="130">
        <v>9.17</v>
      </c>
    </row>
    <row r="11619" spans="2:5" ht="50.1" customHeight="1">
      <c r="B11619" s="116">
        <v>9894</v>
      </c>
      <c r="C11619" s="116" t="s">
        <v>23137</v>
      </c>
      <c r="D11619" s="116" t="s">
        <v>16119</v>
      </c>
      <c r="E11619" s="130">
        <v>17.86</v>
      </c>
    </row>
    <row r="11620" spans="2:5" ht="50.1" customHeight="1">
      <c r="B11620" s="116">
        <v>9897</v>
      </c>
      <c r="C11620" s="116" t="s">
        <v>23138</v>
      </c>
      <c r="D11620" s="116" t="s">
        <v>16119</v>
      </c>
      <c r="E11620" s="130">
        <v>19.34</v>
      </c>
    </row>
    <row r="11621" spans="2:5" ht="50.1" customHeight="1">
      <c r="B11621" s="116">
        <v>9910</v>
      </c>
      <c r="C11621" s="116" t="s">
        <v>23139</v>
      </c>
      <c r="D11621" s="116" t="s">
        <v>16119</v>
      </c>
      <c r="E11621" s="130">
        <v>48.68</v>
      </c>
    </row>
    <row r="11622" spans="2:5" ht="50.1" customHeight="1">
      <c r="B11622" s="116">
        <v>9909</v>
      </c>
      <c r="C11622" s="116" t="s">
        <v>23140</v>
      </c>
      <c r="D11622" s="116" t="s">
        <v>16119</v>
      </c>
      <c r="E11622" s="130">
        <v>98.23</v>
      </c>
    </row>
    <row r="11623" spans="2:5" ht="50.1" customHeight="1">
      <c r="B11623" s="116">
        <v>9907</v>
      </c>
      <c r="C11623" s="116" t="s">
        <v>23141</v>
      </c>
      <c r="D11623" s="116" t="s">
        <v>16119</v>
      </c>
      <c r="E11623" s="130">
        <v>151.04</v>
      </c>
    </row>
    <row r="11624" spans="2:5" ht="50.1" customHeight="1">
      <c r="B11624" s="116">
        <v>20973</v>
      </c>
      <c r="C11624" s="116" t="s">
        <v>23142</v>
      </c>
      <c r="D11624" s="116" t="s">
        <v>16119</v>
      </c>
      <c r="E11624" s="130">
        <v>61.24</v>
      </c>
    </row>
    <row r="11625" spans="2:5" ht="50.1" customHeight="1">
      <c r="B11625" s="116">
        <v>20974</v>
      </c>
      <c r="C11625" s="116" t="s">
        <v>23143</v>
      </c>
      <c r="D11625" s="116" t="s">
        <v>16119</v>
      </c>
      <c r="E11625" s="130">
        <v>87.61</v>
      </c>
    </row>
    <row r="11626" spans="2:5" ht="50.1" customHeight="1">
      <c r="B11626" s="116">
        <v>37989</v>
      </c>
      <c r="C11626" s="116" t="s">
        <v>23144</v>
      </c>
      <c r="D11626" s="116" t="s">
        <v>16119</v>
      </c>
      <c r="E11626" s="130">
        <v>7.23</v>
      </c>
    </row>
    <row r="11627" spans="2:5" ht="50.1" customHeight="1">
      <c r="B11627" s="116">
        <v>37990</v>
      </c>
      <c r="C11627" s="116" t="s">
        <v>23145</v>
      </c>
      <c r="D11627" s="116" t="s">
        <v>16119</v>
      </c>
      <c r="E11627" s="130">
        <v>8.4</v>
      </c>
    </row>
    <row r="11628" spans="2:5" ht="50.1" customHeight="1">
      <c r="B11628" s="116">
        <v>37991</v>
      </c>
      <c r="C11628" s="116" t="s">
        <v>23146</v>
      </c>
      <c r="D11628" s="116" t="s">
        <v>16119</v>
      </c>
      <c r="E11628" s="130">
        <v>13.29</v>
      </c>
    </row>
    <row r="11629" spans="2:5" ht="50.1" customHeight="1">
      <c r="B11629" s="116">
        <v>37992</v>
      </c>
      <c r="C11629" s="116" t="s">
        <v>23147</v>
      </c>
      <c r="D11629" s="116" t="s">
        <v>16119</v>
      </c>
      <c r="E11629" s="130">
        <v>20.3</v>
      </c>
    </row>
    <row r="11630" spans="2:5" ht="50.1" customHeight="1">
      <c r="B11630" s="116">
        <v>37993</v>
      </c>
      <c r="C11630" s="116" t="s">
        <v>23148</v>
      </c>
      <c r="D11630" s="116" t="s">
        <v>16119</v>
      </c>
      <c r="E11630" s="130">
        <v>30.13</v>
      </c>
    </row>
    <row r="11631" spans="2:5" ht="50.1" customHeight="1">
      <c r="B11631" s="116">
        <v>37994</v>
      </c>
      <c r="C11631" s="116" t="s">
        <v>23149</v>
      </c>
      <c r="D11631" s="116" t="s">
        <v>16119</v>
      </c>
      <c r="E11631" s="130">
        <v>72.400000000000006</v>
      </c>
    </row>
    <row r="11632" spans="2:5" ht="50.1" customHeight="1">
      <c r="B11632" s="116">
        <v>37995</v>
      </c>
      <c r="C11632" s="116" t="s">
        <v>23150</v>
      </c>
      <c r="D11632" s="116" t="s">
        <v>16119</v>
      </c>
      <c r="E11632" s="130">
        <v>105.08</v>
      </c>
    </row>
    <row r="11633" spans="2:5" ht="50.1" customHeight="1">
      <c r="B11633" s="116">
        <v>37996</v>
      </c>
      <c r="C11633" s="116" t="s">
        <v>23151</v>
      </c>
      <c r="D11633" s="116" t="s">
        <v>16119</v>
      </c>
      <c r="E11633" s="130">
        <v>154.94</v>
      </c>
    </row>
    <row r="11634" spans="2:5" ht="50.1" customHeight="1">
      <c r="B11634" s="116">
        <v>13883</v>
      </c>
      <c r="C11634" s="116" t="s">
        <v>23152</v>
      </c>
      <c r="D11634" s="116" t="s">
        <v>16119</v>
      </c>
      <c r="E11634" s="130">
        <v>78078.77</v>
      </c>
    </row>
    <row r="11635" spans="2:5" ht="50.1" customHeight="1">
      <c r="B11635" s="116">
        <v>38604</v>
      </c>
      <c r="C11635" s="116" t="s">
        <v>23153</v>
      </c>
      <c r="D11635" s="116" t="s">
        <v>16119</v>
      </c>
      <c r="E11635" s="130">
        <v>97246.07</v>
      </c>
    </row>
    <row r="11636" spans="2:5" ht="50.1" customHeight="1">
      <c r="B11636" s="116">
        <v>10601</v>
      </c>
      <c r="C11636" s="116" t="s">
        <v>23154</v>
      </c>
      <c r="D11636" s="116" t="s">
        <v>16119</v>
      </c>
      <c r="E11636" s="130">
        <v>1891630.04</v>
      </c>
    </row>
    <row r="11637" spans="2:5" ht="50.1" customHeight="1">
      <c r="B11637" s="116">
        <v>26034</v>
      </c>
      <c r="C11637" s="116" t="s">
        <v>23155</v>
      </c>
      <c r="D11637" s="116" t="s">
        <v>16119</v>
      </c>
      <c r="E11637" s="130">
        <v>4980595.1500000004</v>
      </c>
    </row>
    <row r="11638" spans="2:5" ht="50.1" customHeight="1">
      <c r="B11638" s="116">
        <v>13894</v>
      </c>
      <c r="C11638" s="116" t="s">
        <v>23156</v>
      </c>
      <c r="D11638" s="116" t="s">
        <v>16119</v>
      </c>
      <c r="E11638" s="130">
        <v>392649.25</v>
      </c>
    </row>
    <row r="11639" spans="2:5" ht="50.1" customHeight="1">
      <c r="B11639" s="116">
        <v>13895</v>
      </c>
      <c r="C11639" s="116" t="s">
        <v>23157</v>
      </c>
      <c r="D11639" s="116" t="s">
        <v>16119</v>
      </c>
      <c r="E11639" s="130">
        <v>527982.35</v>
      </c>
    </row>
    <row r="11640" spans="2:5" ht="50.1" customHeight="1">
      <c r="B11640" s="116">
        <v>13892</v>
      </c>
      <c r="C11640" s="116" t="s">
        <v>23158</v>
      </c>
      <c r="D11640" s="116" t="s">
        <v>16119</v>
      </c>
      <c r="E11640" s="130">
        <v>647029.46</v>
      </c>
    </row>
    <row r="11641" spans="2:5" ht="50.1" customHeight="1">
      <c r="B11641" s="116">
        <v>9914</v>
      </c>
      <c r="C11641" s="116" t="s">
        <v>23159</v>
      </c>
      <c r="D11641" s="116" t="s">
        <v>16119</v>
      </c>
      <c r="E11641" s="130">
        <v>700000</v>
      </c>
    </row>
    <row r="11642" spans="2:5" ht="50.1" customHeight="1">
      <c r="B11642" s="116">
        <v>36485</v>
      </c>
      <c r="C11642" s="116" t="s">
        <v>23160</v>
      </c>
      <c r="D11642" s="116" t="s">
        <v>16119</v>
      </c>
      <c r="E11642" s="130">
        <v>424438.89</v>
      </c>
    </row>
    <row r="11643" spans="2:5" ht="50.1" customHeight="1">
      <c r="B11643" s="116">
        <v>9912</v>
      </c>
      <c r="C11643" s="116" t="s">
        <v>23161</v>
      </c>
      <c r="D11643" s="116" t="s">
        <v>16119</v>
      </c>
      <c r="E11643" s="130">
        <v>1540000</v>
      </c>
    </row>
    <row r="11644" spans="2:5" ht="50.1" customHeight="1">
      <c r="B11644" s="116">
        <v>9921</v>
      </c>
      <c r="C11644" s="116" t="s">
        <v>23162</v>
      </c>
      <c r="D11644" s="116" t="s">
        <v>16119</v>
      </c>
      <c r="E11644" s="130">
        <v>794404.84</v>
      </c>
    </row>
    <row r="11645" spans="2:5" ht="50.1" customHeight="1">
      <c r="B11645" s="116">
        <v>21112</v>
      </c>
      <c r="C11645" s="116" t="s">
        <v>23163</v>
      </c>
      <c r="D11645" s="116" t="s">
        <v>16119</v>
      </c>
      <c r="E11645" s="130">
        <v>168.49</v>
      </c>
    </row>
    <row r="11646" spans="2:5" ht="50.1" customHeight="1">
      <c r="B11646" s="116">
        <v>10228</v>
      </c>
      <c r="C11646" s="116" t="s">
        <v>23164</v>
      </c>
      <c r="D11646" s="116" t="s">
        <v>16119</v>
      </c>
      <c r="E11646" s="130">
        <v>195.74</v>
      </c>
    </row>
    <row r="11647" spans="2:5" ht="50.1" customHeight="1">
      <c r="B11647" s="116">
        <v>11781</v>
      </c>
      <c r="C11647" s="116" t="s">
        <v>23165</v>
      </c>
      <c r="D11647" s="116" t="s">
        <v>16119</v>
      </c>
      <c r="E11647" s="130">
        <v>158.57</v>
      </c>
    </row>
    <row r="11648" spans="2:5" ht="50.1" customHeight="1">
      <c r="B11648" s="116">
        <v>11746</v>
      </c>
      <c r="C11648" s="116" t="s">
        <v>23166</v>
      </c>
      <c r="D11648" s="116" t="s">
        <v>16119</v>
      </c>
      <c r="E11648" s="130">
        <v>51.97</v>
      </c>
    </row>
    <row r="11649" spans="2:5" ht="50.1" customHeight="1">
      <c r="B11649" s="116">
        <v>11751</v>
      </c>
      <c r="C11649" s="116" t="s">
        <v>23167</v>
      </c>
      <c r="D11649" s="116" t="s">
        <v>16119</v>
      </c>
      <c r="E11649" s="130">
        <v>93.34</v>
      </c>
    </row>
    <row r="11650" spans="2:5" ht="50.1" customHeight="1">
      <c r="B11650" s="116">
        <v>11750</v>
      </c>
      <c r="C11650" s="116" t="s">
        <v>23168</v>
      </c>
      <c r="D11650" s="116" t="s">
        <v>16119</v>
      </c>
      <c r="E11650" s="130">
        <v>77.459999999999994</v>
      </c>
    </row>
    <row r="11651" spans="2:5" ht="50.1" customHeight="1">
      <c r="B11651" s="116">
        <v>11748</v>
      </c>
      <c r="C11651" s="116" t="s">
        <v>23169</v>
      </c>
      <c r="D11651" s="116" t="s">
        <v>16119</v>
      </c>
      <c r="E11651" s="130">
        <v>33.35</v>
      </c>
    </row>
    <row r="11652" spans="2:5" ht="50.1" customHeight="1">
      <c r="B11652" s="116">
        <v>11747</v>
      </c>
      <c r="C11652" s="116" t="s">
        <v>23170</v>
      </c>
      <c r="D11652" s="116" t="s">
        <v>16119</v>
      </c>
      <c r="E11652" s="130">
        <v>143.93</v>
      </c>
    </row>
    <row r="11653" spans="2:5" ht="50.1" customHeight="1">
      <c r="B11653" s="116">
        <v>11749</v>
      </c>
      <c r="C11653" s="116" t="s">
        <v>23171</v>
      </c>
      <c r="D11653" s="116" t="s">
        <v>16119</v>
      </c>
      <c r="E11653" s="130">
        <v>38.49</v>
      </c>
    </row>
    <row r="11654" spans="2:5" ht="50.1" customHeight="1">
      <c r="B11654" s="116">
        <v>10236</v>
      </c>
      <c r="C11654" s="116" t="s">
        <v>23172</v>
      </c>
      <c r="D11654" s="116" t="s">
        <v>16119</v>
      </c>
      <c r="E11654" s="130">
        <v>78.95</v>
      </c>
    </row>
    <row r="11655" spans="2:5" ht="50.1" customHeight="1">
      <c r="B11655" s="116">
        <v>10233</v>
      </c>
      <c r="C11655" s="116" t="s">
        <v>23173</v>
      </c>
      <c r="D11655" s="116" t="s">
        <v>16119</v>
      </c>
      <c r="E11655" s="130">
        <v>73.989999999999995</v>
      </c>
    </row>
    <row r="11656" spans="2:5" ht="50.1" customHeight="1">
      <c r="B11656" s="116">
        <v>10234</v>
      </c>
      <c r="C11656" s="116" t="s">
        <v>23174</v>
      </c>
      <c r="D11656" s="116" t="s">
        <v>16119</v>
      </c>
      <c r="E11656" s="130">
        <v>46.6</v>
      </c>
    </row>
    <row r="11657" spans="2:5" ht="50.1" customHeight="1">
      <c r="B11657" s="116">
        <v>10231</v>
      </c>
      <c r="C11657" s="116" t="s">
        <v>23175</v>
      </c>
      <c r="D11657" s="116" t="s">
        <v>16119</v>
      </c>
      <c r="E11657" s="130">
        <v>213.72</v>
      </c>
    </row>
    <row r="11658" spans="2:5" ht="50.1" customHeight="1">
      <c r="B11658" s="116">
        <v>10232</v>
      </c>
      <c r="C11658" s="116" t="s">
        <v>23176</v>
      </c>
      <c r="D11658" s="116" t="s">
        <v>16119</v>
      </c>
      <c r="E11658" s="130">
        <v>119.59</v>
      </c>
    </row>
    <row r="11659" spans="2:5" ht="50.1" customHeight="1">
      <c r="B11659" s="116">
        <v>10229</v>
      </c>
      <c r="C11659" s="116" t="s">
        <v>23177</v>
      </c>
      <c r="D11659" s="116" t="s">
        <v>16119</v>
      </c>
      <c r="E11659" s="130">
        <v>42.15</v>
      </c>
    </row>
    <row r="11660" spans="2:5" ht="50.1" customHeight="1">
      <c r="B11660" s="116">
        <v>10235</v>
      </c>
      <c r="C11660" s="116" t="s">
        <v>23178</v>
      </c>
      <c r="D11660" s="116" t="s">
        <v>16119</v>
      </c>
      <c r="E11660" s="130">
        <v>292.99</v>
      </c>
    </row>
    <row r="11661" spans="2:5" ht="50.1" customHeight="1">
      <c r="B11661" s="116">
        <v>10230</v>
      </c>
      <c r="C11661" s="116" t="s">
        <v>23179</v>
      </c>
      <c r="D11661" s="116" t="s">
        <v>16119</v>
      </c>
      <c r="E11661" s="130">
        <v>515.64</v>
      </c>
    </row>
    <row r="11662" spans="2:5" ht="50.1" customHeight="1">
      <c r="B11662" s="116">
        <v>10409</v>
      </c>
      <c r="C11662" s="116" t="s">
        <v>23180</v>
      </c>
      <c r="D11662" s="116" t="s">
        <v>16119</v>
      </c>
      <c r="E11662" s="130">
        <v>153.19</v>
      </c>
    </row>
    <row r="11663" spans="2:5" ht="50.1" customHeight="1">
      <c r="B11663" s="116">
        <v>10411</v>
      </c>
      <c r="C11663" s="116" t="s">
        <v>23181</v>
      </c>
      <c r="D11663" s="116" t="s">
        <v>16119</v>
      </c>
      <c r="E11663" s="130">
        <v>137.07</v>
      </c>
    </row>
    <row r="11664" spans="2:5" ht="50.1" customHeight="1">
      <c r="B11664" s="116">
        <v>10404</v>
      </c>
      <c r="C11664" s="116" t="s">
        <v>23182</v>
      </c>
      <c r="D11664" s="116" t="s">
        <v>16119</v>
      </c>
      <c r="E11664" s="130">
        <v>55.59</v>
      </c>
    </row>
    <row r="11665" spans="2:5" ht="50.1" customHeight="1">
      <c r="B11665" s="116">
        <v>10410</v>
      </c>
      <c r="C11665" s="116" t="s">
        <v>23183</v>
      </c>
      <c r="D11665" s="116" t="s">
        <v>16119</v>
      </c>
      <c r="E11665" s="130">
        <v>91.56</v>
      </c>
    </row>
    <row r="11666" spans="2:5" ht="50.1" customHeight="1">
      <c r="B11666" s="116">
        <v>10405</v>
      </c>
      <c r="C11666" s="116" t="s">
        <v>23184</v>
      </c>
      <c r="D11666" s="116" t="s">
        <v>16119</v>
      </c>
      <c r="E11666" s="130">
        <v>306.92</v>
      </c>
    </row>
    <row r="11667" spans="2:5" ht="50.1" customHeight="1">
      <c r="B11667" s="116">
        <v>10408</v>
      </c>
      <c r="C11667" s="116" t="s">
        <v>23185</v>
      </c>
      <c r="D11667" s="116" t="s">
        <v>16119</v>
      </c>
      <c r="E11667" s="130">
        <v>214.62</v>
      </c>
    </row>
    <row r="11668" spans="2:5" ht="50.1" customHeight="1">
      <c r="B11668" s="116">
        <v>10412</v>
      </c>
      <c r="C11668" s="116" t="s">
        <v>23186</v>
      </c>
      <c r="D11668" s="116" t="s">
        <v>16119</v>
      </c>
      <c r="E11668" s="130">
        <v>67.37</v>
      </c>
    </row>
    <row r="11669" spans="2:5" ht="50.1" customHeight="1">
      <c r="B11669" s="116">
        <v>10406</v>
      </c>
      <c r="C11669" s="116" t="s">
        <v>23187</v>
      </c>
      <c r="D11669" s="116" t="s">
        <v>16119</v>
      </c>
      <c r="E11669" s="130">
        <v>423.91</v>
      </c>
    </row>
    <row r="11670" spans="2:5" ht="50.1" customHeight="1">
      <c r="B11670" s="116">
        <v>10407</v>
      </c>
      <c r="C11670" s="116" t="s">
        <v>23188</v>
      </c>
      <c r="D11670" s="116" t="s">
        <v>16119</v>
      </c>
      <c r="E11670" s="130">
        <v>657.49</v>
      </c>
    </row>
    <row r="11671" spans="2:5" ht="50.1" customHeight="1">
      <c r="B11671" s="116">
        <v>10416</v>
      </c>
      <c r="C11671" s="116" t="s">
        <v>23189</v>
      </c>
      <c r="D11671" s="116" t="s">
        <v>16119</v>
      </c>
      <c r="E11671" s="130">
        <v>81.55</v>
      </c>
    </row>
    <row r="11672" spans="2:5" ht="50.1" customHeight="1">
      <c r="B11672" s="116">
        <v>10419</v>
      </c>
      <c r="C11672" s="116" t="s">
        <v>23190</v>
      </c>
      <c r="D11672" s="116" t="s">
        <v>16119</v>
      </c>
      <c r="E11672" s="130">
        <v>70.790000000000006</v>
      </c>
    </row>
    <row r="11673" spans="2:5" ht="50.1" customHeight="1">
      <c r="B11673" s="116">
        <v>21092</v>
      </c>
      <c r="C11673" s="116" t="s">
        <v>23191</v>
      </c>
      <c r="D11673" s="116" t="s">
        <v>16119</v>
      </c>
      <c r="E11673" s="130">
        <v>40.47</v>
      </c>
    </row>
    <row r="11674" spans="2:5" ht="50.1" customHeight="1">
      <c r="B11674" s="116">
        <v>10418</v>
      </c>
      <c r="C11674" s="116" t="s">
        <v>23192</v>
      </c>
      <c r="D11674" s="116" t="s">
        <v>16119</v>
      </c>
      <c r="E11674" s="130">
        <v>47.18</v>
      </c>
    </row>
    <row r="11675" spans="2:5" ht="50.1" customHeight="1">
      <c r="B11675" s="116">
        <v>12657</v>
      </c>
      <c r="C11675" s="116" t="s">
        <v>23193</v>
      </c>
      <c r="D11675" s="116" t="s">
        <v>16119</v>
      </c>
      <c r="E11675" s="130">
        <v>190.41</v>
      </c>
    </row>
    <row r="11676" spans="2:5" ht="50.1" customHeight="1">
      <c r="B11676" s="116">
        <v>10417</v>
      </c>
      <c r="C11676" s="116" t="s">
        <v>23194</v>
      </c>
      <c r="D11676" s="116" t="s">
        <v>16119</v>
      </c>
      <c r="E11676" s="130">
        <v>118.83</v>
      </c>
    </row>
    <row r="11677" spans="2:5" ht="50.1" customHeight="1">
      <c r="B11677" s="116">
        <v>10413</v>
      </c>
      <c r="C11677" s="116" t="s">
        <v>23195</v>
      </c>
      <c r="D11677" s="116" t="s">
        <v>16119</v>
      </c>
      <c r="E11677" s="130">
        <v>43.19</v>
      </c>
    </row>
    <row r="11678" spans="2:5" ht="50.1" customHeight="1">
      <c r="B11678" s="116">
        <v>10414</v>
      </c>
      <c r="C11678" s="116" t="s">
        <v>23196</v>
      </c>
      <c r="D11678" s="116" t="s">
        <v>16119</v>
      </c>
      <c r="E11678" s="130">
        <v>260.02</v>
      </c>
    </row>
    <row r="11679" spans="2:5" ht="50.1" customHeight="1">
      <c r="B11679" s="116">
        <v>10415</v>
      </c>
      <c r="C11679" s="116" t="s">
        <v>23197</v>
      </c>
      <c r="D11679" s="116" t="s">
        <v>16119</v>
      </c>
      <c r="E11679" s="130">
        <v>451.28</v>
      </c>
    </row>
    <row r="11680" spans="2:5" ht="50.1" customHeight="1">
      <c r="B11680" s="116">
        <v>38643</v>
      </c>
      <c r="C11680" s="116" t="s">
        <v>23198</v>
      </c>
      <c r="D11680" s="116" t="s">
        <v>16119</v>
      </c>
      <c r="E11680" s="130">
        <v>26.44</v>
      </c>
    </row>
    <row r="11681" spans="2:5" ht="50.1" customHeight="1">
      <c r="B11681" s="116">
        <v>6157</v>
      </c>
      <c r="C11681" s="116" t="s">
        <v>23199</v>
      </c>
      <c r="D11681" s="116" t="s">
        <v>16119</v>
      </c>
      <c r="E11681" s="130">
        <v>36.119999999999997</v>
      </c>
    </row>
    <row r="11682" spans="2:5" ht="50.1" customHeight="1">
      <c r="B11682" s="116">
        <v>37588</v>
      </c>
      <c r="C11682" s="116" t="s">
        <v>23200</v>
      </c>
      <c r="D11682" s="116" t="s">
        <v>16119</v>
      </c>
      <c r="E11682" s="130">
        <v>15.83</v>
      </c>
    </row>
    <row r="11683" spans="2:5" ht="50.1" customHeight="1">
      <c r="B11683" s="116">
        <v>6152</v>
      </c>
      <c r="C11683" s="116" t="s">
        <v>23201</v>
      </c>
      <c r="D11683" s="116" t="s">
        <v>16119</v>
      </c>
      <c r="E11683" s="130">
        <v>2.89</v>
      </c>
    </row>
    <row r="11684" spans="2:5" ht="50.1" customHeight="1">
      <c r="B11684" s="116">
        <v>6158</v>
      </c>
      <c r="C11684" s="116" t="s">
        <v>23202</v>
      </c>
      <c r="D11684" s="116" t="s">
        <v>16119</v>
      </c>
      <c r="E11684" s="130">
        <v>3.49</v>
      </c>
    </row>
    <row r="11685" spans="2:5" ht="50.1" customHeight="1">
      <c r="B11685" s="116">
        <v>6153</v>
      </c>
      <c r="C11685" s="116" t="s">
        <v>23203</v>
      </c>
      <c r="D11685" s="116" t="s">
        <v>16119</v>
      </c>
      <c r="E11685" s="130">
        <v>2.71</v>
      </c>
    </row>
    <row r="11686" spans="2:5" ht="50.1" customHeight="1">
      <c r="B11686" s="116">
        <v>6156</v>
      </c>
      <c r="C11686" s="116" t="s">
        <v>23204</v>
      </c>
      <c r="D11686" s="116" t="s">
        <v>16119</v>
      </c>
      <c r="E11686" s="130">
        <v>3.43</v>
      </c>
    </row>
    <row r="11687" spans="2:5" ht="50.1" customHeight="1">
      <c r="B11687" s="116">
        <v>6154</v>
      </c>
      <c r="C11687" s="116" t="s">
        <v>23205</v>
      </c>
      <c r="D11687" s="116" t="s">
        <v>16119</v>
      </c>
      <c r="E11687" s="130">
        <v>6.47</v>
      </c>
    </row>
    <row r="11688" spans="2:5" ht="50.1" customHeight="1">
      <c r="B11688" s="116">
        <v>6155</v>
      </c>
      <c r="C11688" s="116" t="s">
        <v>23206</v>
      </c>
      <c r="D11688" s="116" t="s">
        <v>16119</v>
      </c>
      <c r="E11688" s="130">
        <v>13.4</v>
      </c>
    </row>
    <row r="11689" spans="2:5" ht="50.1" customHeight="1">
      <c r="B11689" s="116">
        <v>3115</v>
      </c>
      <c r="C11689" s="116" t="s">
        <v>23207</v>
      </c>
      <c r="D11689" s="116" t="s">
        <v>16119</v>
      </c>
      <c r="E11689" s="130">
        <v>15.03</v>
      </c>
    </row>
    <row r="11690" spans="2:5" ht="50.1" customHeight="1">
      <c r="B11690" s="116">
        <v>3116</v>
      </c>
      <c r="C11690" s="116" t="s">
        <v>23208</v>
      </c>
      <c r="D11690" s="116" t="s">
        <v>16119</v>
      </c>
      <c r="E11690" s="130">
        <v>15.49</v>
      </c>
    </row>
    <row r="11691" spans="2:5" ht="50.1" customHeight="1">
      <c r="B11691" s="116">
        <v>38166</v>
      </c>
      <c r="C11691" s="116" t="s">
        <v>23209</v>
      </c>
      <c r="D11691" s="116" t="s">
        <v>16119</v>
      </c>
      <c r="E11691" s="130">
        <v>31.7</v>
      </c>
    </row>
    <row r="11692" spans="2:5" ht="50.1" customHeight="1">
      <c r="B11692" s="116">
        <v>38108</v>
      </c>
      <c r="C11692" s="116" t="s">
        <v>23210</v>
      </c>
      <c r="D11692" s="116" t="s">
        <v>16119</v>
      </c>
      <c r="E11692" s="130">
        <v>32.76</v>
      </c>
    </row>
    <row r="11693" spans="2:5" ht="50.1" customHeight="1">
      <c r="B11693" s="116">
        <v>38087</v>
      </c>
      <c r="C11693" s="116" t="s">
        <v>23211</v>
      </c>
      <c r="D11693" s="116" t="s">
        <v>16119</v>
      </c>
      <c r="E11693" s="130">
        <v>42.13</v>
      </c>
    </row>
    <row r="11694" spans="2:5" ht="50.1" customHeight="1">
      <c r="B11694" s="116">
        <v>38109</v>
      </c>
      <c r="C11694" s="116" t="s">
        <v>23212</v>
      </c>
      <c r="D11694" s="116" t="s">
        <v>16119</v>
      </c>
      <c r="E11694" s="130">
        <v>52.35</v>
      </c>
    </row>
    <row r="11695" spans="2:5" ht="50.1" customHeight="1">
      <c r="B11695" s="116">
        <v>38088</v>
      </c>
      <c r="C11695" s="116" t="s">
        <v>23213</v>
      </c>
      <c r="D11695" s="116" t="s">
        <v>16119</v>
      </c>
      <c r="E11695" s="130">
        <v>55.05</v>
      </c>
    </row>
    <row r="11696" spans="2:5" ht="50.1" customHeight="1">
      <c r="B11696" s="116">
        <v>38110</v>
      </c>
      <c r="C11696" s="116" t="s">
        <v>23214</v>
      </c>
      <c r="D11696" s="116" t="s">
        <v>16119</v>
      </c>
      <c r="E11696" s="130">
        <v>20.14</v>
      </c>
    </row>
    <row r="11697" spans="2:5" ht="50.1" customHeight="1">
      <c r="B11697" s="116">
        <v>38089</v>
      </c>
      <c r="C11697" s="116" t="s">
        <v>23215</v>
      </c>
      <c r="D11697" s="116" t="s">
        <v>16119</v>
      </c>
      <c r="E11697" s="130">
        <v>35.090000000000003</v>
      </c>
    </row>
    <row r="11698" spans="2:5" ht="50.1" customHeight="1">
      <c r="B11698" s="116">
        <v>38111</v>
      </c>
      <c r="C11698" s="116" t="s">
        <v>23216</v>
      </c>
      <c r="D11698" s="116" t="s">
        <v>16119</v>
      </c>
      <c r="E11698" s="130">
        <v>22.52</v>
      </c>
    </row>
    <row r="11699" spans="2:5" ht="50.1" customHeight="1">
      <c r="B11699" s="116">
        <v>38090</v>
      </c>
      <c r="C11699" s="116" t="s">
        <v>23217</v>
      </c>
      <c r="D11699" s="116" t="s">
        <v>16119</v>
      </c>
      <c r="E11699" s="130">
        <v>36.270000000000003</v>
      </c>
    </row>
    <row r="11700" spans="2:5" ht="50.1" customHeight="1">
      <c r="B11700" s="116">
        <v>11786</v>
      </c>
      <c r="C11700" s="116" t="s">
        <v>23218</v>
      </c>
      <c r="D11700" s="116" t="s">
        <v>16119</v>
      </c>
      <c r="E11700" s="130">
        <v>262.02</v>
      </c>
    </row>
    <row r="11701" spans="2:5" ht="50.1" customHeight="1">
      <c r="B11701" s="116">
        <v>13726</v>
      </c>
      <c r="C11701" s="116" t="s">
        <v>23219</v>
      </c>
      <c r="D11701" s="116" t="s">
        <v>16119</v>
      </c>
      <c r="E11701" s="130">
        <v>35491.07</v>
      </c>
    </row>
    <row r="11702" spans="2:5" ht="50.1" customHeight="1">
      <c r="B11702" s="116">
        <v>38400</v>
      </c>
      <c r="C11702" s="116" t="s">
        <v>23220</v>
      </c>
      <c r="D11702" s="116" t="s">
        <v>16119</v>
      </c>
      <c r="E11702" s="130">
        <v>12.49</v>
      </c>
    </row>
    <row r="11703" spans="2:5" ht="50.1" customHeight="1">
      <c r="B11703" s="116">
        <v>12627</v>
      </c>
      <c r="C11703" s="116" t="s">
        <v>23221</v>
      </c>
      <c r="D11703" s="116" t="s">
        <v>16119</v>
      </c>
      <c r="E11703" s="130">
        <v>0.4</v>
      </c>
    </row>
    <row r="11704" spans="2:5" ht="50.1" customHeight="1">
      <c r="B11704" s="116">
        <v>6138</v>
      </c>
      <c r="C11704" s="116" t="s">
        <v>23222</v>
      </c>
      <c r="D11704" s="116" t="s">
        <v>16119</v>
      </c>
      <c r="E11704" s="130">
        <v>1.56</v>
      </c>
    </row>
    <row r="11705" spans="2:5" ht="50.1" customHeight="1">
      <c r="B11705" s="116">
        <v>39996</v>
      </c>
      <c r="C11705" s="116" t="s">
        <v>23223</v>
      </c>
      <c r="D11705" s="116" t="s">
        <v>16120</v>
      </c>
      <c r="E11705" s="130">
        <v>1.78</v>
      </c>
    </row>
    <row r="11706" spans="2:5" ht="50.1" customHeight="1">
      <c r="B11706" s="116">
        <v>10478</v>
      </c>
      <c r="C11706" s="116" t="s">
        <v>23224</v>
      </c>
      <c r="D11706" s="116" t="s">
        <v>6214</v>
      </c>
      <c r="E11706" s="130">
        <v>29.62</v>
      </c>
    </row>
    <row r="11707" spans="2:5" ht="50.1" customHeight="1">
      <c r="B11707">
        <v>40514</v>
      </c>
      <c r="C11707" s="5" t="s">
        <v>23225</v>
      </c>
      <c r="D11707" t="s">
        <v>6214</v>
      </c>
      <c r="E11707" s="110">
        <v>26.24</v>
      </c>
    </row>
    <row r="11708" spans="2:5" ht="50.1" customHeight="1">
      <c r="B11708">
        <v>10475</v>
      </c>
      <c r="C11708" s="5" t="s">
        <v>23226</v>
      </c>
      <c r="D11708" t="s">
        <v>6214</v>
      </c>
      <c r="E11708" s="110">
        <v>26.06</v>
      </c>
    </row>
    <row r="11709" spans="2:5" ht="50.1" customHeight="1">
      <c r="B11709">
        <v>10481</v>
      </c>
      <c r="C11709" s="5" t="s">
        <v>23227</v>
      </c>
      <c r="D11709" t="s">
        <v>6214</v>
      </c>
      <c r="E11709" s="110">
        <v>28.42</v>
      </c>
    </row>
    <row r="11710" spans="2:5" ht="50.1" customHeight="1">
      <c r="B11710">
        <v>4031</v>
      </c>
      <c r="C11710" s="5" t="s">
        <v>23228</v>
      </c>
      <c r="D11710" t="s">
        <v>16117</v>
      </c>
      <c r="E11710" s="110">
        <v>22.26</v>
      </c>
    </row>
    <row r="11711" spans="2:5" ht="50.1" customHeight="1">
      <c r="B11711">
        <v>4030</v>
      </c>
      <c r="C11711" s="5" t="s">
        <v>23229</v>
      </c>
      <c r="D11711" t="s">
        <v>16117</v>
      </c>
      <c r="E11711" s="110">
        <v>4.7300000000000004</v>
      </c>
    </row>
    <row r="11712" spans="2:5" ht="50.1" customHeight="1">
      <c r="B11712">
        <v>39399</v>
      </c>
      <c r="C11712" s="5" t="s">
        <v>23230</v>
      </c>
      <c r="D11712" t="s">
        <v>16119</v>
      </c>
      <c r="E11712" s="110">
        <v>815.8</v>
      </c>
    </row>
    <row r="11713" spans="2:5" ht="50.1" customHeight="1">
      <c r="B11713">
        <v>39400</v>
      </c>
      <c r="C11713" s="5" t="s">
        <v>23231</v>
      </c>
      <c r="D11713" t="s">
        <v>16119</v>
      </c>
      <c r="E11713" s="110">
        <v>886.74</v>
      </c>
    </row>
    <row r="11714" spans="2:5" ht="50.1" customHeight="1">
      <c r="B11714">
        <v>39401</v>
      </c>
      <c r="C11714" s="5" t="s">
        <v>23232</v>
      </c>
      <c r="D11714" t="s">
        <v>16119</v>
      </c>
      <c r="E11714" s="110">
        <v>994.7</v>
      </c>
    </row>
    <row r="11715" spans="2:5" ht="50.1" customHeight="1">
      <c r="B11715">
        <v>11652</v>
      </c>
      <c r="C11715" s="5" t="s">
        <v>23233</v>
      </c>
      <c r="D11715" t="s">
        <v>16119</v>
      </c>
      <c r="E11715" s="110">
        <v>2140</v>
      </c>
    </row>
    <row r="11716" spans="2:5" ht="50.1" customHeight="1">
      <c r="B11716">
        <v>13896</v>
      </c>
      <c r="C11716" s="5" t="s">
        <v>23234</v>
      </c>
      <c r="D11716" t="s">
        <v>16119</v>
      </c>
      <c r="E11716" s="110">
        <v>1919.76</v>
      </c>
    </row>
    <row r="11717" spans="2:5" ht="50.1" customHeight="1">
      <c r="B11717">
        <v>13475</v>
      </c>
      <c r="C11717" s="5" t="s">
        <v>23235</v>
      </c>
      <c r="D11717" t="s">
        <v>16119</v>
      </c>
      <c r="E11717" s="110">
        <v>2338.5</v>
      </c>
    </row>
    <row r="11718" spans="2:5" ht="50.1" customHeight="1">
      <c r="B11718">
        <v>25971</v>
      </c>
      <c r="C11718" s="5" t="s">
        <v>23236</v>
      </c>
      <c r="D11718" t="s">
        <v>16119</v>
      </c>
      <c r="E11718" s="110">
        <v>3028727.88</v>
      </c>
    </row>
    <row r="11719" spans="2:5" ht="50.1" customHeight="1">
      <c r="B11719">
        <v>25970</v>
      </c>
      <c r="C11719" s="5" t="s">
        <v>23237</v>
      </c>
      <c r="D11719" t="s">
        <v>16119</v>
      </c>
      <c r="E11719" s="110">
        <v>1275059.28</v>
      </c>
    </row>
    <row r="11720" spans="2:5" ht="50.1" customHeight="1">
      <c r="B11720">
        <v>13476</v>
      </c>
      <c r="C11720" s="5" t="s">
        <v>23238</v>
      </c>
      <c r="D11720" t="s">
        <v>16119</v>
      </c>
      <c r="E11720" s="110">
        <v>1284298.93</v>
      </c>
    </row>
    <row r="11721" spans="2:5" ht="50.1" customHeight="1">
      <c r="B11721">
        <v>10488</v>
      </c>
      <c r="C11721" s="5" t="s">
        <v>23239</v>
      </c>
      <c r="D11721" t="s">
        <v>16119</v>
      </c>
      <c r="E11721" s="110">
        <v>1555941.98</v>
      </c>
    </row>
    <row r="11722" spans="2:5" ht="50.1" customHeight="1">
      <c r="B11722">
        <v>13606</v>
      </c>
      <c r="C11722" s="5" t="s">
        <v>23240</v>
      </c>
      <c r="D11722" t="s">
        <v>16119</v>
      </c>
      <c r="E11722" s="110">
        <v>1378542.34</v>
      </c>
    </row>
    <row r="11723" spans="2:5" ht="50.1" customHeight="1">
      <c r="B11723">
        <v>10489</v>
      </c>
      <c r="C11723" s="5" t="s">
        <v>23241</v>
      </c>
      <c r="D11723" t="s">
        <v>16118</v>
      </c>
      <c r="E11723" s="110">
        <v>11.77</v>
      </c>
    </row>
    <row r="11724" spans="2:5" ht="50.1" customHeight="1">
      <c r="B11724">
        <v>41073</v>
      </c>
      <c r="C11724" s="5" t="s">
        <v>23242</v>
      </c>
      <c r="D11724" t="s">
        <v>16124</v>
      </c>
      <c r="E11724" s="110">
        <v>2084.66</v>
      </c>
    </row>
    <row r="11725" spans="2:5" ht="50.1" customHeight="1">
      <c r="B11725">
        <v>34391</v>
      </c>
      <c r="C11725" s="5" t="s">
        <v>23243</v>
      </c>
      <c r="D11725" t="s">
        <v>16117</v>
      </c>
      <c r="E11725" s="110">
        <v>408.45</v>
      </c>
    </row>
    <row r="11726" spans="2:5" ht="50.1" customHeight="1">
      <c r="B11726">
        <v>10496</v>
      </c>
      <c r="C11726" s="5" t="s">
        <v>23244</v>
      </c>
      <c r="D11726" t="s">
        <v>16117</v>
      </c>
      <c r="E11726" s="110">
        <v>355.55</v>
      </c>
    </row>
    <row r="11727" spans="2:5" ht="50.1" customHeight="1">
      <c r="B11727">
        <v>10497</v>
      </c>
      <c r="C11727" s="5" t="s">
        <v>23245</v>
      </c>
      <c r="D11727" t="s">
        <v>16117</v>
      </c>
      <c r="E11727" s="110">
        <v>924.44</v>
      </c>
    </row>
    <row r="11728" spans="2:5" ht="50.1" customHeight="1">
      <c r="B11728">
        <v>10504</v>
      </c>
      <c r="C11728" s="5" t="s">
        <v>23246</v>
      </c>
      <c r="D11728" t="s">
        <v>16117</v>
      </c>
      <c r="E11728" s="110">
        <v>1080.8800000000001</v>
      </c>
    </row>
    <row r="11729" spans="2:5" ht="50.1" customHeight="1">
      <c r="B11729">
        <v>34390</v>
      </c>
      <c r="C11729" s="5" t="s">
        <v>23247</v>
      </c>
      <c r="D11729" t="s">
        <v>16117</v>
      </c>
      <c r="E11729" s="110">
        <v>318.57</v>
      </c>
    </row>
    <row r="11730" spans="2:5" ht="50.1" customHeight="1">
      <c r="B11730">
        <v>34389</v>
      </c>
      <c r="C11730" s="5" t="s">
        <v>23248</v>
      </c>
      <c r="D11730" t="s">
        <v>16117</v>
      </c>
      <c r="E11730" s="110">
        <v>99.55</v>
      </c>
    </row>
    <row r="11731" spans="2:5" ht="50.1" customHeight="1">
      <c r="B11731">
        <v>34388</v>
      </c>
      <c r="C11731" s="5" t="s">
        <v>23249</v>
      </c>
      <c r="D11731" t="s">
        <v>16117</v>
      </c>
      <c r="E11731" s="110">
        <v>141.47999999999999</v>
      </c>
    </row>
    <row r="11732" spans="2:5" ht="50.1" customHeight="1">
      <c r="B11732">
        <v>34387</v>
      </c>
      <c r="C11732" s="5" t="s">
        <v>23250</v>
      </c>
      <c r="D11732" t="s">
        <v>16117</v>
      </c>
      <c r="E11732" s="110">
        <v>229.68</v>
      </c>
    </row>
    <row r="11733" spans="2:5" ht="50.1" customHeight="1">
      <c r="B11733">
        <v>11188</v>
      </c>
      <c r="C11733" s="5" t="s">
        <v>23251</v>
      </c>
      <c r="D11733" t="s">
        <v>16117</v>
      </c>
      <c r="E11733" s="110">
        <v>113.77</v>
      </c>
    </row>
    <row r="11734" spans="2:5" ht="50.1" customHeight="1">
      <c r="B11734">
        <v>11189</v>
      </c>
      <c r="C11734" s="5" t="s">
        <v>23252</v>
      </c>
      <c r="D11734" t="s">
        <v>16117</v>
      </c>
      <c r="E11734" s="110">
        <v>170.66</v>
      </c>
    </row>
    <row r="11735" spans="2:5" ht="50.1" customHeight="1">
      <c r="B11735">
        <v>21107</v>
      </c>
      <c r="C11735" s="5" t="s">
        <v>23253</v>
      </c>
      <c r="D11735" t="s">
        <v>16117</v>
      </c>
      <c r="E11735" s="110">
        <v>122.81</v>
      </c>
    </row>
    <row r="11736" spans="2:5" ht="50.1" customHeight="1">
      <c r="B11736">
        <v>34386</v>
      </c>
      <c r="C11736" s="5" t="s">
        <v>23254</v>
      </c>
      <c r="D11736" t="s">
        <v>16117</v>
      </c>
      <c r="E11736" s="110">
        <v>213.33</v>
      </c>
    </row>
    <row r="11737" spans="2:5" ht="50.1" customHeight="1">
      <c r="B11737">
        <v>10490</v>
      </c>
      <c r="C11737" s="5" t="s">
        <v>23255</v>
      </c>
      <c r="D11737" t="s">
        <v>16117</v>
      </c>
      <c r="E11737" s="110">
        <v>64</v>
      </c>
    </row>
    <row r="11738" spans="2:5" ht="50.1" customHeight="1">
      <c r="B11738">
        <v>10492</v>
      </c>
      <c r="C11738" s="5" t="s">
        <v>23256</v>
      </c>
      <c r="D11738" t="s">
        <v>16117</v>
      </c>
      <c r="E11738" s="110">
        <v>85.33</v>
      </c>
    </row>
    <row r="11739" spans="2:5" ht="50.1" customHeight="1">
      <c r="B11739">
        <v>10493</v>
      </c>
      <c r="C11739" s="5" t="s">
        <v>23257</v>
      </c>
      <c r="D11739" t="s">
        <v>16117</v>
      </c>
      <c r="E11739" s="110">
        <v>99.55</v>
      </c>
    </row>
    <row r="11740" spans="2:5" ht="50.1" customHeight="1">
      <c r="B11740">
        <v>10491</v>
      </c>
      <c r="C11740" s="5" t="s">
        <v>23258</v>
      </c>
      <c r="D11740" t="s">
        <v>16117</v>
      </c>
      <c r="E11740" s="110">
        <v>120.88</v>
      </c>
    </row>
    <row r="11741" spans="2:5" ht="50.1" customHeight="1">
      <c r="B11741">
        <v>34385</v>
      </c>
      <c r="C11741" s="5" t="s">
        <v>23259</v>
      </c>
      <c r="D11741" t="s">
        <v>16117</v>
      </c>
      <c r="E11741" s="110">
        <v>176.35</v>
      </c>
    </row>
    <row r="11742" spans="2:5" ht="50.1" customHeight="1">
      <c r="B11742">
        <v>10499</v>
      </c>
      <c r="C11742" s="5" t="s">
        <v>23260</v>
      </c>
      <c r="D11742" t="s">
        <v>16117</v>
      </c>
      <c r="E11742" s="110">
        <v>71.11</v>
      </c>
    </row>
    <row r="11743" spans="2:5" ht="50.1" customHeight="1">
      <c r="B11743">
        <v>34384</v>
      </c>
      <c r="C11743" s="5" t="s">
        <v>23261</v>
      </c>
      <c r="D11743" t="s">
        <v>16117</v>
      </c>
      <c r="E11743" s="110">
        <v>213.33</v>
      </c>
    </row>
    <row r="11744" spans="2:5" ht="50.1" customHeight="1">
      <c r="B11744">
        <v>11185</v>
      </c>
      <c r="C11744" s="5" t="s">
        <v>23262</v>
      </c>
      <c r="D11744" t="s">
        <v>16117</v>
      </c>
      <c r="E11744" s="110">
        <v>220.44</v>
      </c>
    </row>
    <row r="11745" spans="2:5" ht="50.1" customHeight="1">
      <c r="B11745">
        <v>10507</v>
      </c>
      <c r="C11745" s="5" t="s">
        <v>23263</v>
      </c>
      <c r="D11745" t="s">
        <v>16117</v>
      </c>
      <c r="E11745" s="110">
        <v>190.92</v>
      </c>
    </row>
    <row r="11746" spans="2:5" ht="50.1" customHeight="1">
      <c r="B11746">
        <v>10505</v>
      </c>
      <c r="C11746" s="5" t="s">
        <v>23264</v>
      </c>
      <c r="D11746" t="s">
        <v>16117</v>
      </c>
      <c r="E11746" s="110">
        <v>112.65</v>
      </c>
    </row>
    <row r="11747" spans="2:5" ht="50.1" customHeight="1">
      <c r="B11747">
        <v>10506</v>
      </c>
      <c r="C11747" s="5" t="s">
        <v>23265</v>
      </c>
      <c r="D11747" t="s">
        <v>16117</v>
      </c>
      <c r="E11747" s="110">
        <v>147.06</v>
      </c>
    </row>
    <row r="11748" spans="2:5" ht="50.1" customHeight="1">
      <c r="B11748">
        <v>5031</v>
      </c>
      <c r="C11748" s="5" t="s">
        <v>23266</v>
      </c>
      <c r="D11748" t="s">
        <v>16117</v>
      </c>
      <c r="E11748" s="110">
        <v>206.5</v>
      </c>
    </row>
    <row r="11749" spans="2:5" ht="50.1" customHeight="1">
      <c r="B11749">
        <v>10502</v>
      </c>
      <c r="C11749" s="5" t="s">
        <v>23267</v>
      </c>
      <c r="D11749" t="s">
        <v>16117</v>
      </c>
      <c r="E11749" s="110">
        <v>240.62</v>
      </c>
    </row>
    <row r="11750" spans="2:5" ht="50.1" customHeight="1">
      <c r="B11750">
        <v>10501</v>
      </c>
      <c r="C11750" s="5" t="s">
        <v>23268</v>
      </c>
      <c r="D11750" t="s">
        <v>16117</v>
      </c>
      <c r="E11750" s="110">
        <v>135.94</v>
      </c>
    </row>
    <row r="11751" spans="2:5" ht="50.1" customHeight="1">
      <c r="B11751">
        <v>10503</v>
      </c>
      <c r="C11751" s="5" t="s">
        <v>23269</v>
      </c>
      <c r="D11751" t="s">
        <v>16117</v>
      </c>
      <c r="E11751" s="110">
        <v>183.66</v>
      </c>
    </row>
    <row r="11752" spans="2:5" ht="50.1" customHeight="1">
      <c r="B11752">
        <v>40270</v>
      </c>
      <c r="C11752" s="5" t="s">
        <v>23270</v>
      </c>
      <c r="D11752" t="s">
        <v>16120</v>
      </c>
      <c r="E11752" s="110">
        <v>43.5</v>
      </c>
    </row>
    <row r="11753" spans="2:5" ht="50.1" customHeight="1">
      <c r="B11753">
        <v>20213</v>
      </c>
      <c r="C11753" s="5" t="s">
        <v>23271</v>
      </c>
      <c r="D11753" t="s">
        <v>16120</v>
      </c>
      <c r="E11753" s="110">
        <v>21.23</v>
      </c>
    </row>
    <row r="11754" spans="2:5" ht="50.1" customHeight="1">
      <c r="B11754">
        <v>20211</v>
      </c>
      <c r="C11754" s="5" t="s">
        <v>23272</v>
      </c>
      <c r="D11754" t="s">
        <v>16120</v>
      </c>
      <c r="E11754" s="110">
        <v>31.36</v>
      </c>
    </row>
    <row r="11755" spans="2:5" ht="50.1" customHeight="1">
      <c r="B11755">
        <v>4472</v>
      </c>
      <c r="C11755" s="5" t="s">
        <v>23273</v>
      </c>
      <c r="D11755" t="s">
        <v>16120</v>
      </c>
      <c r="E11755" s="110">
        <v>27.42</v>
      </c>
    </row>
    <row r="11756" spans="2:5" ht="50.1" customHeight="1">
      <c r="B11756">
        <v>35272</v>
      </c>
      <c r="C11756" s="5" t="s">
        <v>23274</v>
      </c>
      <c r="D11756" t="s">
        <v>16120</v>
      </c>
      <c r="E11756" s="110">
        <v>36.01</v>
      </c>
    </row>
    <row r="11757" spans="2:5" ht="50.1" customHeight="1">
      <c r="B11757">
        <v>4448</v>
      </c>
      <c r="C11757" s="5" t="s">
        <v>23275</v>
      </c>
      <c r="D11757" t="s">
        <v>16120</v>
      </c>
      <c r="E11757" s="110">
        <v>18.100000000000001</v>
      </c>
    </row>
    <row r="11758" spans="2:5" ht="50.1" customHeight="1">
      <c r="B11758">
        <v>4425</v>
      </c>
      <c r="C11758" s="5" t="s">
        <v>23276</v>
      </c>
      <c r="D11758" t="s">
        <v>16120</v>
      </c>
      <c r="E11758" s="110">
        <v>20.14</v>
      </c>
    </row>
    <row r="11759" spans="2:5" ht="50.1" customHeight="1">
      <c r="B11759">
        <v>4481</v>
      </c>
      <c r="C11759" s="5" t="s">
        <v>23277</v>
      </c>
      <c r="D11759" t="s">
        <v>16120</v>
      </c>
      <c r="E11759" s="110">
        <v>37.11</v>
      </c>
    </row>
    <row r="11760" spans="2:5" ht="50.1" customHeight="1">
      <c r="B11760">
        <v>34345</v>
      </c>
      <c r="C11760" s="5" t="s">
        <v>23278</v>
      </c>
      <c r="D11760" t="s">
        <v>16118</v>
      </c>
      <c r="E11760" s="110">
        <v>9.89</v>
      </c>
    </row>
    <row r="11761" spans="2:5" ht="50.1" customHeight="1">
      <c r="B11761">
        <v>41096</v>
      </c>
      <c r="C11761" s="5" t="s">
        <v>23279</v>
      </c>
      <c r="D11761" t="s">
        <v>16124</v>
      </c>
      <c r="E11761" s="110">
        <v>1751.65</v>
      </c>
    </row>
    <row r="11762" spans="2:5" ht="50.1" customHeight="1">
      <c r="B11762">
        <v>41776</v>
      </c>
      <c r="C11762" s="5" t="s">
        <v>23280</v>
      </c>
      <c r="D11762" t="s">
        <v>16118</v>
      </c>
      <c r="E11762" s="110">
        <v>13.55</v>
      </c>
    </row>
    <row r="11763" spans="2:5" ht="50.1" customHeight="1">
      <c r="B11763">
        <v>4487</v>
      </c>
      <c r="C11763" s="5" t="s">
        <v>23281</v>
      </c>
      <c r="D11763" t="s">
        <v>16120</v>
      </c>
      <c r="E11763" s="110">
        <v>18</v>
      </c>
    </row>
    <row r="11764" spans="2:5" ht="50.1" customHeight="1">
      <c r="B11764">
        <v>11157</v>
      </c>
      <c r="C11764" s="5" t="s">
        <v>23282</v>
      </c>
      <c r="D11764" t="s">
        <v>6219</v>
      </c>
      <c r="E11764" s="110">
        <v>162.35</v>
      </c>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958"/>
  <sheetViews>
    <sheetView topLeftCell="B3859" zoomScale="110" zoomScaleNormal="110" workbookViewId="0">
      <selection activeCell="C14" sqref="C14:F15"/>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24" customFormat="1"/>
    <row r="3" spans="2:6">
      <c r="B3" s="41" t="s">
        <v>9040</v>
      </c>
      <c r="C3" s="41" t="s">
        <v>6222</v>
      </c>
      <c r="D3" s="42" t="s">
        <v>3</v>
      </c>
      <c r="E3" s="43" t="s">
        <v>44</v>
      </c>
      <c r="F3" s="44" t="s">
        <v>9041</v>
      </c>
    </row>
    <row r="4" spans="2:6">
      <c r="B4" s="45"/>
      <c r="C4" s="45"/>
      <c r="D4" s="46"/>
      <c r="E4" s="45"/>
      <c r="F4" s="47"/>
    </row>
    <row r="5" spans="2:6">
      <c r="B5" s="93" t="s">
        <v>14362</v>
      </c>
      <c r="C5" s="93"/>
      <c r="D5" s="94"/>
      <c r="E5" s="95"/>
      <c r="F5" s="96"/>
    </row>
    <row r="6" spans="2:6">
      <c r="B6" s="97" t="s">
        <v>14363</v>
      </c>
      <c r="C6" s="97" t="s">
        <v>6593</v>
      </c>
      <c r="D6" s="98" t="s">
        <v>14364</v>
      </c>
      <c r="E6" s="95" t="s">
        <v>6292</v>
      </c>
      <c r="F6" s="96">
        <v>1.97</v>
      </c>
    </row>
    <row r="7" spans="2:6">
      <c r="B7" s="97" t="s">
        <v>14365</v>
      </c>
      <c r="C7" s="97" t="s">
        <v>6593</v>
      </c>
      <c r="D7" s="98" t="s">
        <v>14366</v>
      </c>
      <c r="E7" s="95" t="s">
        <v>6292</v>
      </c>
      <c r="F7" s="96">
        <v>1.1299999999999999</v>
      </c>
    </row>
    <row r="8" spans="2:6">
      <c r="B8" s="97" t="s">
        <v>14367</v>
      </c>
      <c r="C8" s="97" t="s">
        <v>6593</v>
      </c>
      <c r="D8" s="98" t="s">
        <v>14368</v>
      </c>
      <c r="E8" s="95" t="s">
        <v>6292</v>
      </c>
      <c r="F8" s="96">
        <v>2.06</v>
      </c>
    </row>
    <row r="9" spans="2:6">
      <c r="B9" s="97" t="s">
        <v>14369</v>
      </c>
      <c r="C9" s="97" t="s">
        <v>6593</v>
      </c>
      <c r="D9" s="98" t="s">
        <v>14370</v>
      </c>
      <c r="E9" s="95" t="s">
        <v>6292</v>
      </c>
      <c r="F9" s="96">
        <v>1.22</v>
      </c>
    </row>
    <row r="10" spans="2:6">
      <c r="B10" s="97" t="s">
        <v>14371</v>
      </c>
      <c r="C10" s="97"/>
      <c r="D10" s="98"/>
      <c r="E10" s="95"/>
      <c r="F10" s="96"/>
    </row>
    <row r="11" spans="2:6" ht="40.5">
      <c r="B11" s="97" t="s">
        <v>14372</v>
      </c>
      <c r="C11" s="97" t="s">
        <v>14373</v>
      </c>
      <c r="D11" s="98" t="s">
        <v>14374</v>
      </c>
      <c r="E11" s="95" t="s">
        <v>6287</v>
      </c>
      <c r="F11" s="96">
        <v>0.28999999999999998</v>
      </c>
    </row>
    <row r="12" spans="2:6">
      <c r="B12" s="97" t="s">
        <v>14375</v>
      </c>
      <c r="C12" s="97" t="s">
        <v>6593</v>
      </c>
      <c r="D12" s="98" t="s">
        <v>14376</v>
      </c>
      <c r="E12" s="95" t="s">
        <v>6598</v>
      </c>
      <c r="F12" s="96">
        <v>23.61</v>
      </c>
    </row>
    <row r="13" spans="2:6">
      <c r="B13" s="97" t="s">
        <v>14377</v>
      </c>
      <c r="C13" s="93" t="s">
        <v>6593</v>
      </c>
      <c r="D13" s="94" t="s">
        <v>14378</v>
      </c>
      <c r="E13" s="95" t="s">
        <v>6598</v>
      </c>
      <c r="F13" s="96">
        <v>17.68</v>
      </c>
    </row>
    <row r="14" spans="2:6">
      <c r="B14" s="97" t="s">
        <v>14379</v>
      </c>
      <c r="C14" s="97" t="s">
        <v>6593</v>
      </c>
      <c r="D14" s="98" t="s">
        <v>8587</v>
      </c>
      <c r="E14" s="95" t="s">
        <v>6598</v>
      </c>
      <c r="F14" s="96">
        <v>33.71</v>
      </c>
    </row>
    <row r="15" spans="2:6">
      <c r="B15" s="97" t="s">
        <v>14380</v>
      </c>
      <c r="C15" s="97" t="s">
        <v>6593</v>
      </c>
      <c r="D15" s="98" t="s">
        <v>14381</v>
      </c>
      <c r="E15" s="95" t="s">
        <v>6598</v>
      </c>
      <c r="F15" s="96">
        <v>25.26</v>
      </c>
    </row>
    <row r="16" spans="2:6">
      <c r="B16" s="97" t="s">
        <v>14382</v>
      </c>
      <c r="C16" s="97" t="s">
        <v>6593</v>
      </c>
      <c r="D16" s="98" t="s">
        <v>14383</v>
      </c>
      <c r="E16" s="95" t="s">
        <v>6287</v>
      </c>
      <c r="F16" s="96">
        <v>0.09</v>
      </c>
    </row>
    <row r="17" spans="2:6" ht="27">
      <c r="B17" s="97" t="s">
        <v>14384</v>
      </c>
      <c r="C17" s="97" t="s">
        <v>6593</v>
      </c>
      <c r="D17" s="98" t="s">
        <v>14385</v>
      </c>
      <c r="E17" s="95" t="s">
        <v>25</v>
      </c>
      <c r="F17" s="96">
        <v>9.25</v>
      </c>
    </row>
    <row r="18" spans="2:6" ht="27">
      <c r="B18" s="97" t="s">
        <v>14386</v>
      </c>
      <c r="C18" s="97" t="s">
        <v>6593</v>
      </c>
      <c r="D18" s="98" t="s">
        <v>14387</v>
      </c>
      <c r="E18" s="95" t="s">
        <v>25</v>
      </c>
      <c r="F18" s="96">
        <v>9.8000000000000007</v>
      </c>
    </row>
    <row r="19" spans="2:6" ht="25.5">
      <c r="B19" s="97" t="s">
        <v>14388</v>
      </c>
      <c r="C19" s="93" t="s">
        <v>6593</v>
      </c>
      <c r="D19" s="94" t="s">
        <v>14389</v>
      </c>
      <c r="E19" s="95" t="s">
        <v>25</v>
      </c>
      <c r="F19" s="96">
        <v>10.35</v>
      </c>
    </row>
    <row r="20" spans="2:6" ht="27">
      <c r="B20" s="97" t="s">
        <v>14390</v>
      </c>
      <c r="C20" s="97" t="s">
        <v>6593</v>
      </c>
      <c r="D20" s="98" t="s">
        <v>14391</v>
      </c>
      <c r="E20" s="95" t="s">
        <v>25</v>
      </c>
      <c r="F20" s="96">
        <v>11.15</v>
      </c>
    </row>
    <row r="21" spans="2:6" ht="27">
      <c r="B21" s="97" t="s">
        <v>14392</v>
      </c>
      <c r="C21" s="97" t="s">
        <v>6593</v>
      </c>
      <c r="D21" s="98" t="s">
        <v>14393</v>
      </c>
      <c r="E21" s="95" t="s">
        <v>25</v>
      </c>
      <c r="F21" s="96">
        <v>11.61</v>
      </c>
    </row>
    <row r="22" spans="2:6" ht="27">
      <c r="B22" s="97" t="s">
        <v>14394</v>
      </c>
      <c r="C22" s="97" t="s">
        <v>6593</v>
      </c>
      <c r="D22" s="98" t="s">
        <v>14395</v>
      </c>
      <c r="E22" s="95" t="s">
        <v>25</v>
      </c>
      <c r="F22" s="96">
        <v>11.94</v>
      </c>
    </row>
    <row r="23" spans="2:6" ht="25.5">
      <c r="B23" s="97" t="s">
        <v>14396</v>
      </c>
      <c r="C23" s="93" t="s">
        <v>6593</v>
      </c>
      <c r="D23" s="94" t="s">
        <v>14397</v>
      </c>
      <c r="E23" s="95" t="s">
        <v>25</v>
      </c>
      <c r="F23" s="96">
        <v>13.45</v>
      </c>
    </row>
    <row r="24" spans="2:6" ht="27">
      <c r="B24" s="97" t="s">
        <v>14398</v>
      </c>
      <c r="C24" s="97" t="s">
        <v>6593</v>
      </c>
      <c r="D24" s="98" t="s">
        <v>14399</v>
      </c>
      <c r="E24" s="95" t="s">
        <v>25</v>
      </c>
      <c r="F24" s="96">
        <v>15.08</v>
      </c>
    </row>
    <row r="25" spans="2:6" ht="27">
      <c r="B25" s="97" t="s">
        <v>14400</v>
      </c>
      <c r="C25" s="97" t="s">
        <v>6593</v>
      </c>
      <c r="D25" s="98" t="s">
        <v>14401</v>
      </c>
      <c r="E25" s="95" t="s">
        <v>25</v>
      </c>
      <c r="F25" s="96">
        <v>15.93</v>
      </c>
    </row>
    <row r="26" spans="2:6" ht="27">
      <c r="B26" s="97" t="s">
        <v>14402</v>
      </c>
      <c r="C26" s="97" t="s">
        <v>6593</v>
      </c>
      <c r="D26" s="98" t="s">
        <v>14403</v>
      </c>
      <c r="E26" s="95" t="s">
        <v>25</v>
      </c>
      <c r="F26" s="96">
        <v>4.75</v>
      </c>
    </row>
    <row r="27" spans="2:6" ht="27">
      <c r="B27" s="97" t="s">
        <v>14404</v>
      </c>
      <c r="C27" s="97" t="s">
        <v>6593</v>
      </c>
      <c r="D27" s="98" t="s">
        <v>14405</v>
      </c>
      <c r="E27" s="95" t="s">
        <v>25</v>
      </c>
      <c r="F27" s="96">
        <v>5.21</v>
      </c>
    </row>
    <row r="28" spans="2:6" ht="27">
      <c r="B28" s="97" t="s">
        <v>14406</v>
      </c>
      <c r="C28" s="97" t="s">
        <v>6593</v>
      </c>
      <c r="D28" s="98" t="s">
        <v>14407</v>
      </c>
      <c r="E28" s="95" t="s">
        <v>25</v>
      </c>
      <c r="F28" s="96">
        <v>6.17</v>
      </c>
    </row>
    <row r="29" spans="2:6" ht="27">
      <c r="B29" s="97" t="s">
        <v>14408</v>
      </c>
      <c r="C29" s="97" t="s">
        <v>6593</v>
      </c>
      <c r="D29" s="98" t="s">
        <v>14409</v>
      </c>
      <c r="E29" s="95" t="s">
        <v>25</v>
      </c>
      <c r="F29" s="96">
        <v>6.5</v>
      </c>
    </row>
    <row r="30" spans="2:6" ht="25.5">
      <c r="B30" s="97" t="s">
        <v>14410</v>
      </c>
      <c r="C30" s="93" t="s">
        <v>6593</v>
      </c>
      <c r="D30" s="94" t="s">
        <v>14411</v>
      </c>
      <c r="E30" s="95" t="s">
        <v>25</v>
      </c>
      <c r="F30" s="96">
        <v>7.27</v>
      </c>
    </row>
    <row r="31" spans="2:6" ht="27">
      <c r="B31" s="97" t="s">
        <v>14412</v>
      </c>
      <c r="C31" s="97" t="s">
        <v>6593</v>
      </c>
      <c r="D31" s="98" t="s">
        <v>14413</v>
      </c>
      <c r="E31" s="95" t="s">
        <v>25</v>
      </c>
      <c r="F31" s="96">
        <v>6.44</v>
      </c>
    </row>
    <row r="32" spans="2:6" ht="27">
      <c r="B32" s="97" t="s">
        <v>14414</v>
      </c>
      <c r="C32" s="97" t="s">
        <v>6593</v>
      </c>
      <c r="D32" s="98" t="s">
        <v>14415</v>
      </c>
      <c r="E32" s="95" t="s">
        <v>25</v>
      </c>
      <c r="F32" s="96">
        <v>7.36</v>
      </c>
    </row>
    <row r="33" spans="2:6" ht="27">
      <c r="B33" s="97" t="s">
        <v>14416</v>
      </c>
      <c r="C33" s="97" t="s">
        <v>6593</v>
      </c>
      <c r="D33" s="98" t="s">
        <v>14417</v>
      </c>
      <c r="E33" s="95" t="s">
        <v>25</v>
      </c>
      <c r="F33" s="96">
        <v>7.87</v>
      </c>
    </row>
    <row r="34" spans="2:6" ht="27">
      <c r="B34" s="97" t="s">
        <v>14418</v>
      </c>
      <c r="C34" s="97" t="s">
        <v>6593</v>
      </c>
      <c r="D34" s="98" t="s">
        <v>14419</v>
      </c>
      <c r="E34" s="95" t="s">
        <v>25</v>
      </c>
      <c r="F34" s="96">
        <v>8.75</v>
      </c>
    </row>
    <row r="35" spans="2:6" ht="27">
      <c r="B35" s="97" t="s">
        <v>14420</v>
      </c>
      <c r="C35" s="97" t="s">
        <v>6593</v>
      </c>
      <c r="D35" s="98" t="s">
        <v>14421</v>
      </c>
      <c r="E35" s="95" t="s">
        <v>25</v>
      </c>
      <c r="F35" s="96">
        <v>9.14</v>
      </c>
    </row>
    <row r="36" spans="2:6" ht="27">
      <c r="B36" s="97" t="s">
        <v>14422</v>
      </c>
      <c r="C36" s="97" t="s">
        <v>6593</v>
      </c>
      <c r="D36" s="98" t="s">
        <v>14423</v>
      </c>
      <c r="E36" s="95" t="s">
        <v>25</v>
      </c>
      <c r="F36" s="96">
        <v>3.25</v>
      </c>
    </row>
    <row r="37" spans="2:6" ht="27">
      <c r="B37" s="97" t="s">
        <v>14424</v>
      </c>
      <c r="C37" s="97" t="s">
        <v>6593</v>
      </c>
      <c r="D37" s="98" t="s">
        <v>14425</v>
      </c>
      <c r="E37" s="95" t="s">
        <v>25</v>
      </c>
      <c r="F37" s="96">
        <v>3.77</v>
      </c>
    </row>
    <row r="38" spans="2:6" ht="27">
      <c r="B38" s="97" t="s">
        <v>14426</v>
      </c>
      <c r="C38" s="97" t="s">
        <v>6593</v>
      </c>
      <c r="D38" s="98" t="s">
        <v>14427</v>
      </c>
      <c r="E38" s="95" t="s">
        <v>25</v>
      </c>
      <c r="F38" s="96">
        <v>4.0199999999999996</v>
      </c>
    </row>
    <row r="39" spans="2:6" ht="27">
      <c r="B39" s="97" t="s">
        <v>14428</v>
      </c>
      <c r="C39" s="97" t="s">
        <v>6593</v>
      </c>
      <c r="D39" s="98" t="s">
        <v>14429</v>
      </c>
      <c r="E39" s="95" t="s">
        <v>25</v>
      </c>
      <c r="F39" s="96">
        <v>4.54</v>
      </c>
    </row>
    <row r="40" spans="2:6" ht="27">
      <c r="B40" s="97" t="s">
        <v>14430</v>
      </c>
      <c r="C40" s="97" t="s">
        <v>6593</v>
      </c>
      <c r="D40" s="98" t="s">
        <v>14431</v>
      </c>
      <c r="E40" s="95" t="s">
        <v>25</v>
      </c>
      <c r="F40" s="96">
        <v>4.7</v>
      </c>
    </row>
    <row r="41" spans="2:6" ht="27">
      <c r="B41" s="97" t="s">
        <v>14432</v>
      </c>
      <c r="C41" s="97" t="s">
        <v>6593</v>
      </c>
      <c r="D41" s="98" t="s">
        <v>14433</v>
      </c>
      <c r="E41" s="95" t="s">
        <v>25</v>
      </c>
      <c r="F41" s="96">
        <v>4.8899999999999997</v>
      </c>
    </row>
    <row r="42" spans="2:6" ht="27">
      <c r="B42" s="97" t="s">
        <v>14434</v>
      </c>
      <c r="C42" s="97" t="s">
        <v>6593</v>
      </c>
      <c r="D42" s="98" t="s">
        <v>14435</v>
      </c>
      <c r="E42" s="95" t="s">
        <v>25</v>
      </c>
      <c r="F42" s="96">
        <v>5.07</v>
      </c>
    </row>
    <row r="43" spans="2:6" ht="27">
      <c r="B43" s="97" t="s">
        <v>14436</v>
      </c>
      <c r="C43" s="97" t="s">
        <v>6593</v>
      </c>
      <c r="D43" s="98" t="s">
        <v>14437</v>
      </c>
      <c r="E43" s="95" t="s">
        <v>25</v>
      </c>
      <c r="F43" s="96">
        <v>5.48</v>
      </c>
    </row>
    <row r="44" spans="2:6" ht="27">
      <c r="B44" s="97" t="s">
        <v>14438</v>
      </c>
      <c r="C44" s="97" t="s">
        <v>6593</v>
      </c>
      <c r="D44" s="98" t="s">
        <v>14439</v>
      </c>
      <c r="E44" s="95" t="s">
        <v>25</v>
      </c>
      <c r="F44" s="96">
        <v>5.62</v>
      </c>
    </row>
    <row r="45" spans="2:6" ht="27">
      <c r="B45" s="97" t="s">
        <v>14440</v>
      </c>
      <c r="C45" s="97" t="s">
        <v>6593</v>
      </c>
      <c r="D45" s="98" t="s">
        <v>14441</v>
      </c>
      <c r="E45" s="95" t="s">
        <v>25</v>
      </c>
      <c r="F45" s="96">
        <v>5.76</v>
      </c>
    </row>
    <row r="46" spans="2:6" ht="27">
      <c r="B46" s="97" t="s">
        <v>14442</v>
      </c>
      <c r="C46" s="97" t="s">
        <v>6593</v>
      </c>
      <c r="D46" s="98" t="s">
        <v>14443</v>
      </c>
      <c r="E46" s="95" t="s">
        <v>25</v>
      </c>
      <c r="F46" s="96">
        <v>6.03</v>
      </c>
    </row>
    <row r="47" spans="2:6" ht="27">
      <c r="B47" s="97" t="s">
        <v>14444</v>
      </c>
      <c r="C47" s="97" t="s">
        <v>6593</v>
      </c>
      <c r="D47" s="98" t="s">
        <v>14445</v>
      </c>
      <c r="E47" s="95" t="s">
        <v>25</v>
      </c>
      <c r="F47" s="96">
        <v>6.51</v>
      </c>
    </row>
    <row r="48" spans="2:6" ht="27">
      <c r="B48" s="97" t="s">
        <v>14446</v>
      </c>
      <c r="C48" s="97" t="s">
        <v>6593</v>
      </c>
      <c r="D48" s="98" t="s">
        <v>14447</v>
      </c>
      <c r="E48" s="95" t="s">
        <v>25</v>
      </c>
      <c r="F48" s="96">
        <v>7.23</v>
      </c>
    </row>
    <row r="49" spans="2:6" ht="27">
      <c r="B49" s="97" t="s">
        <v>14448</v>
      </c>
      <c r="C49" s="97" t="s">
        <v>6593</v>
      </c>
      <c r="D49" s="98" t="s">
        <v>14449</v>
      </c>
      <c r="E49" s="95" t="s">
        <v>25</v>
      </c>
      <c r="F49" s="96">
        <v>4.28</v>
      </c>
    </row>
    <row r="50" spans="2:6" ht="27">
      <c r="B50" s="97" t="s">
        <v>14450</v>
      </c>
      <c r="C50" s="97" t="s">
        <v>6593</v>
      </c>
      <c r="D50" s="98" t="s">
        <v>14451</v>
      </c>
      <c r="E50" s="95" t="s">
        <v>25</v>
      </c>
      <c r="F50" s="96">
        <v>4.9400000000000004</v>
      </c>
    </row>
    <row r="51" spans="2:6" ht="27">
      <c r="B51" s="97" t="s">
        <v>14452</v>
      </c>
      <c r="C51" s="97" t="s">
        <v>6593</v>
      </c>
      <c r="D51" s="98" t="s">
        <v>14453</v>
      </c>
      <c r="E51" s="95" t="s">
        <v>25</v>
      </c>
      <c r="F51" s="96">
        <v>5.24</v>
      </c>
    </row>
    <row r="52" spans="2:6" ht="27">
      <c r="B52" s="97" t="s">
        <v>14454</v>
      </c>
      <c r="C52" s="97" t="s">
        <v>6593</v>
      </c>
      <c r="D52" s="98" t="s">
        <v>14455</v>
      </c>
      <c r="E52" s="95" t="s">
        <v>25</v>
      </c>
      <c r="F52" s="96">
        <v>5.56</v>
      </c>
    </row>
    <row r="53" spans="2:6" ht="27">
      <c r="B53" s="97" t="s">
        <v>14456</v>
      </c>
      <c r="C53" s="97" t="s">
        <v>6593</v>
      </c>
      <c r="D53" s="98" t="s">
        <v>14457</v>
      </c>
      <c r="E53" s="95" t="s">
        <v>25</v>
      </c>
      <c r="F53" s="96">
        <v>6.09</v>
      </c>
    </row>
    <row r="54" spans="2:6" ht="27">
      <c r="B54" s="97" t="s">
        <v>14458</v>
      </c>
      <c r="C54" s="97" t="s">
        <v>6593</v>
      </c>
      <c r="D54" s="98" t="s">
        <v>14459</v>
      </c>
      <c r="E54" s="95" t="s">
        <v>25</v>
      </c>
      <c r="F54" s="96">
        <v>6.31</v>
      </c>
    </row>
    <row r="55" spans="2:6" ht="27">
      <c r="B55" s="97" t="s">
        <v>14460</v>
      </c>
      <c r="C55" s="97" t="s">
        <v>6593</v>
      </c>
      <c r="D55" s="98" t="s">
        <v>14461</v>
      </c>
      <c r="E55" s="95" t="s">
        <v>25</v>
      </c>
      <c r="F55" s="96">
        <v>6.52</v>
      </c>
    </row>
    <row r="56" spans="2:6" ht="27">
      <c r="B56" s="97" t="s">
        <v>14462</v>
      </c>
      <c r="C56" s="97" t="s">
        <v>6593</v>
      </c>
      <c r="D56" s="98" t="s">
        <v>14463</v>
      </c>
      <c r="E56" s="95" t="s">
        <v>25</v>
      </c>
      <c r="F56" s="96">
        <v>6.71</v>
      </c>
    </row>
    <row r="57" spans="2:6" ht="27">
      <c r="B57" s="97" t="s">
        <v>14464</v>
      </c>
      <c r="C57" s="97" t="s">
        <v>6593</v>
      </c>
      <c r="D57" s="98" t="s">
        <v>14465</v>
      </c>
      <c r="E57" s="95" t="s">
        <v>25</v>
      </c>
      <c r="F57" s="96">
        <v>6.88</v>
      </c>
    </row>
    <row r="58" spans="2:6" ht="27">
      <c r="B58" s="97" t="s">
        <v>14466</v>
      </c>
      <c r="C58" s="97" t="s">
        <v>6593</v>
      </c>
      <c r="D58" s="98" t="s">
        <v>14467</v>
      </c>
      <c r="E58" s="95" t="s">
        <v>25</v>
      </c>
      <c r="F58" s="96">
        <v>7.38</v>
      </c>
    </row>
    <row r="59" spans="2:6" ht="27">
      <c r="B59" s="97" t="s">
        <v>14468</v>
      </c>
      <c r="C59" s="97" t="s">
        <v>6593</v>
      </c>
      <c r="D59" s="98" t="s">
        <v>14469</v>
      </c>
      <c r="E59" s="95" t="s">
        <v>25</v>
      </c>
      <c r="F59" s="96">
        <v>7.7</v>
      </c>
    </row>
    <row r="60" spans="2:6" ht="27">
      <c r="B60" s="97" t="s">
        <v>14470</v>
      </c>
      <c r="C60" s="97" t="s">
        <v>6593</v>
      </c>
      <c r="D60" s="98" t="s">
        <v>14471</v>
      </c>
      <c r="E60" s="95" t="s">
        <v>25</v>
      </c>
      <c r="F60" s="96">
        <v>7.97</v>
      </c>
    </row>
    <row r="61" spans="2:6" ht="25.5">
      <c r="B61" s="97" t="s">
        <v>14472</v>
      </c>
      <c r="C61" s="93" t="s">
        <v>6593</v>
      </c>
      <c r="D61" s="94" t="s">
        <v>14473</v>
      </c>
      <c r="E61" s="95" t="s">
        <v>25</v>
      </c>
      <c r="F61" s="96">
        <v>8.8699999999999992</v>
      </c>
    </row>
    <row r="62" spans="2:6" ht="27">
      <c r="B62" s="97" t="s">
        <v>14474</v>
      </c>
      <c r="C62" s="97" t="s">
        <v>6593</v>
      </c>
      <c r="D62" s="98" t="s">
        <v>14475</v>
      </c>
      <c r="E62" s="95" t="s">
        <v>25</v>
      </c>
      <c r="F62" s="96">
        <v>26.84</v>
      </c>
    </row>
    <row r="63" spans="2:6" ht="27">
      <c r="B63" s="97" t="s">
        <v>14476</v>
      </c>
      <c r="C63" s="97" t="s">
        <v>6593</v>
      </c>
      <c r="D63" s="98" t="s">
        <v>14477</v>
      </c>
      <c r="E63" s="95" t="s">
        <v>25</v>
      </c>
      <c r="F63" s="96">
        <v>28.04</v>
      </c>
    </row>
    <row r="64" spans="2:6" ht="27">
      <c r="B64" s="97" t="s">
        <v>14478</v>
      </c>
      <c r="C64" s="97" t="s">
        <v>6593</v>
      </c>
      <c r="D64" s="98" t="s">
        <v>14479</v>
      </c>
      <c r="E64" s="95" t="s">
        <v>25</v>
      </c>
      <c r="F64" s="96">
        <v>28.63</v>
      </c>
    </row>
    <row r="65" spans="2:6" ht="27">
      <c r="B65" s="97" t="s">
        <v>14480</v>
      </c>
      <c r="C65" s="97" t="s">
        <v>6593</v>
      </c>
      <c r="D65" s="98" t="s">
        <v>14481</v>
      </c>
      <c r="E65" s="95" t="s">
        <v>25</v>
      </c>
      <c r="F65" s="96">
        <v>29.82</v>
      </c>
    </row>
    <row r="66" spans="2:6" ht="27">
      <c r="B66" s="97" t="s">
        <v>14482</v>
      </c>
      <c r="C66" s="97" t="s">
        <v>6593</v>
      </c>
      <c r="D66" s="98" t="s">
        <v>14483</v>
      </c>
      <c r="E66" s="95" t="s">
        <v>25</v>
      </c>
      <c r="F66" s="96">
        <v>30.41</v>
      </c>
    </row>
    <row r="67" spans="2:6" ht="27">
      <c r="B67" s="97" t="s">
        <v>14484</v>
      </c>
      <c r="C67" s="97" t="s">
        <v>6593</v>
      </c>
      <c r="D67" s="98" t="s">
        <v>14485</v>
      </c>
      <c r="E67" s="95" t="s">
        <v>25</v>
      </c>
      <c r="F67" s="96">
        <v>30.86</v>
      </c>
    </row>
    <row r="68" spans="2:6" ht="27">
      <c r="B68" s="97" t="s">
        <v>14486</v>
      </c>
      <c r="C68" s="97" t="s">
        <v>6593</v>
      </c>
      <c r="D68" s="98" t="s">
        <v>14487</v>
      </c>
      <c r="E68" s="95" t="s">
        <v>25</v>
      </c>
      <c r="F68" s="96">
        <v>32.03</v>
      </c>
    </row>
    <row r="69" spans="2:6" ht="27">
      <c r="B69" s="97" t="s">
        <v>14488</v>
      </c>
      <c r="C69" s="97" t="s">
        <v>6593</v>
      </c>
      <c r="D69" s="98" t="s">
        <v>14489</v>
      </c>
      <c r="E69" s="95" t="s">
        <v>25</v>
      </c>
      <c r="F69" s="96">
        <v>32.6</v>
      </c>
    </row>
    <row r="70" spans="2:6" ht="27">
      <c r="B70" s="97" t="s">
        <v>14490</v>
      </c>
      <c r="C70" s="97" t="s">
        <v>6593</v>
      </c>
      <c r="D70" s="98" t="s">
        <v>14491</v>
      </c>
      <c r="E70" s="95" t="s">
        <v>25</v>
      </c>
      <c r="F70" s="96">
        <v>33.159999999999997</v>
      </c>
    </row>
    <row r="71" spans="2:6" ht="27">
      <c r="B71" s="97" t="s">
        <v>14492</v>
      </c>
      <c r="C71" s="97" t="s">
        <v>6593</v>
      </c>
      <c r="D71" s="98" t="s">
        <v>14493</v>
      </c>
      <c r="E71" s="95" t="s">
        <v>25</v>
      </c>
      <c r="F71" s="96">
        <v>34.33</v>
      </c>
    </row>
    <row r="72" spans="2:6" ht="27">
      <c r="B72" s="97" t="s">
        <v>14494</v>
      </c>
      <c r="C72" s="97" t="s">
        <v>6593</v>
      </c>
      <c r="D72" s="98" t="s">
        <v>14495</v>
      </c>
      <c r="E72" s="95" t="s">
        <v>25</v>
      </c>
      <c r="F72" s="96">
        <v>35.08</v>
      </c>
    </row>
    <row r="73" spans="2:6" ht="27">
      <c r="B73" s="97" t="s">
        <v>14496</v>
      </c>
      <c r="C73" s="97" t="s">
        <v>6593</v>
      </c>
      <c r="D73" s="98" t="s">
        <v>14497</v>
      </c>
      <c r="E73" s="95" t="s">
        <v>25</v>
      </c>
      <c r="F73" s="96">
        <v>36.479999999999997</v>
      </c>
    </row>
    <row r="74" spans="2:6" ht="27">
      <c r="B74" s="97" t="s">
        <v>14498</v>
      </c>
      <c r="C74" s="97" t="s">
        <v>6593</v>
      </c>
      <c r="D74" s="98" t="s">
        <v>14499</v>
      </c>
      <c r="E74" s="95" t="s">
        <v>25</v>
      </c>
      <c r="F74" s="96">
        <v>37.479999999999997</v>
      </c>
    </row>
    <row r="75" spans="2:6">
      <c r="B75" s="97" t="s">
        <v>14500</v>
      </c>
      <c r="C75" s="97" t="s">
        <v>14501</v>
      </c>
      <c r="D75" s="98" t="s">
        <v>14502</v>
      </c>
      <c r="E75" s="95" t="s">
        <v>25</v>
      </c>
      <c r="F75" s="96">
        <v>2.78</v>
      </c>
    </row>
    <row r="76" spans="2:6" ht="27">
      <c r="B76" s="97" t="s">
        <v>14503</v>
      </c>
      <c r="C76" s="97" t="s">
        <v>6593</v>
      </c>
      <c r="D76" s="98" t="s">
        <v>14504</v>
      </c>
      <c r="E76" s="95" t="s">
        <v>25</v>
      </c>
      <c r="F76" s="96">
        <v>1.93</v>
      </c>
    </row>
    <row r="77" spans="2:6" ht="27">
      <c r="B77" s="97" t="s">
        <v>14505</v>
      </c>
      <c r="C77" s="97" t="s">
        <v>6593</v>
      </c>
      <c r="D77" s="98" t="s">
        <v>14506</v>
      </c>
      <c r="E77" s="95" t="s">
        <v>25</v>
      </c>
      <c r="F77" s="96">
        <v>4.0199999999999996</v>
      </c>
    </row>
    <row r="78" spans="2:6" ht="27">
      <c r="B78" s="97" t="s">
        <v>14507</v>
      </c>
      <c r="C78" s="97" t="s">
        <v>14508</v>
      </c>
      <c r="D78" s="98" t="s">
        <v>14509</v>
      </c>
      <c r="E78" s="95" t="s">
        <v>25</v>
      </c>
      <c r="F78" s="96">
        <v>3.62</v>
      </c>
    </row>
    <row r="79" spans="2:6" ht="27">
      <c r="B79" s="97" t="s">
        <v>14510</v>
      </c>
      <c r="C79" s="97" t="s">
        <v>14511</v>
      </c>
      <c r="D79" s="98" t="s">
        <v>14512</v>
      </c>
      <c r="E79" s="95" t="s">
        <v>25</v>
      </c>
      <c r="F79" s="96">
        <v>3.91</v>
      </c>
    </row>
    <row r="80" spans="2:6" ht="27">
      <c r="B80" s="97" t="s">
        <v>14513</v>
      </c>
      <c r="C80" s="97" t="s">
        <v>14514</v>
      </c>
      <c r="D80" s="98" t="s">
        <v>14515</v>
      </c>
      <c r="E80" s="95" t="s">
        <v>25</v>
      </c>
      <c r="F80" s="96">
        <v>4.42</v>
      </c>
    </row>
    <row r="81" spans="2:6" ht="27">
      <c r="B81" s="97" t="s">
        <v>14516</v>
      </c>
      <c r="C81" s="97" t="s">
        <v>14517</v>
      </c>
      <c r="D81" s="98" t="s">
        <v>14518</v>
      </c>
      <c r="E81" s="95" t="s">
        <v>25</v>
      </c>
      <c r="F81" s="96">
        <v>4.72</v>
      </c>
    </row>
    <row r="82" spans="2:6" ht="27">
      <c r="B82" s="97" t="s">
        <v>14519</v>
      </c>
      <c r="C82" s="97" t="s">
        <v>14520</v>
      </c>
      <c r="D82" s="98" t="s">
        <v>14521</v>
      </c>
      <c r="E82" s="95" t="s">
        <v>25</v>
      </c>
      <c r="F82" s="96">
        <v>5.23</v>
      </c>
    </row>
    <row r="83" spans="2:6" ht="27">
      <c r="B83" s="97" t="s">
        <v>14522</v>
      </c>
      <c r="C83" s="97" t="s">
        <v>14523</v>
      </c>
      <c r="D83" s="98" t="s">
        <v>14524</v>
      </c>
      <c r="E83" s="95" t="s">
        <v>25</v>
      </c>
      <c r="F83" s="96">
        <v>5.45</v>
      </c>
    </row>
    <row r="84" spans="2:6" ht="27">
      <c r="B84" s="97" t="s">
        <v>14525</v>
      </c>
      <c r="C84" s="97" t="s">
        <v>14526</v>
      </c>
      <c r="D84" s="98" t="s">
        <v>14527</v>
      </c>
      <c r="E84" s="95" t="s">
        <v>25</v>
      </c>
      <c r="F84" s="96">
        <v>5.95</v>
      </c>
    </row>
    <row r="85" spans="2:6" ht="27">
      <c r="B85" s="97" t="s">
        <v>14528</v>
      </c>
      <c r="C85" s="97" t="s">
        <v>14529</v>
      </c>
      <c r="D85" s="98" t="s">
        <v>14530</v>
      </c>
      <c r="E85" s="95" t="s">
        <v>25</v>
      </c>
      <c r="F85" s="96">
        <v>6.23</v>
      </c>
    </row>
    <row r="86" spans="2:6" ht="27">
      <c r="B86" s="97" t="s">
        <v>14531</v>
      </c>
      <c r="C86" s="97" t="s">
        <v>14532</v>
      </c>
      <c r="D86" s="98" t="s">
        <v>14533</v>
      </c>
      <c r="E86" s="95" t="s">
        <v>25</v>
      </c>
      <c r="F86" s="96">
        <v>6.73</v>
      </c>
    </row>
    <row r="87" spans="2:6" ht="27">
      <c r="B87" s="97" t="s">
        <v>14534</v>
      </c>
      <c r="C87" s="97" t="s">
        <v>14535</v>
      </c>
      <c r="D87" s="98" t="s">
        <v>14536</v>
      </c>
      <c r="E87" s="95" t="s">
        <v>25</v>
      </c>
      <c r="F87" s="96">
        <v>7.01</v>
      </c>
    </row>
    <row r="88" spans="2:6" ht="27">
      <c r="B88" s="97" t="s">
        <v>14537</v>
      </c>
      <c r="C88" s="97" t="s">
        <v>6593</v>
      </c>
      <c r="D88" s="98" t="s">
        <v>14538</v>
      </c>
      <c r="E88" s="95" t="s">
        <v>25</v>
      </c>
      <c r="F88" s="96">
        <v>7.6</v>
      </c>
    </row>
    <row r="89" spans="2:6" ht="27">
      <c r="B89" s="97" t="s">
        <v>14539</v>
      </c>
      <c r="C89" s="97" t="s">
        <v>6593</v>
      </c>
      <c r="D89" s="98" t="s">
        <v>14540</v>
      </c>
      <c r="E89" s="95" t="s">
        <v>25</v>
      </c>
      <c r="F89" s="96">
        <v>8.2100000000000009</v>
      </c>
    </row>
    <row r="90" spans="2:6" ht="27">
      <c r="B90" s="97" t="s">
        <v>14541</v>
      </c>
      <c r="C90" s="97" t="s">
        <v>14542</v>
      </c>
      <c r="D90" s="98" t="s">
        <v>14543</v>
      </c>
      <c r="E90" s="95" t="s">
        <v>25</v>
      </c>
      <c r="F90" s="96">
        <v>9.17</v>
      </c>
    </row>
    <row r="91" spans="2:6">
      <c r="B91" s="97" t="s">
        <v>14544</v>
      </c>
      <c r="C91" s="97" t="s">
        <v>14545</v>
      </c>
      <c r="D91" s="98" t="s">
        <v>14546</v>
      </c>
      <c r="E91" s="95" t="s">
        <v>25</v>
      </c>
      <c r="F91" s="96">
        <v>44.98</v>
      </c>
    </row>
    <row r="92" spans="2:6">
      <c r="B92" s="97" t="s">
        <v>14547</v>
      </c>
      <c r="C92" s="97" t="s">
        <v>14548</v>
      </c>
      <c r="D92" s="98" t="s">
        <v>14549</v>
      </c>
      <c r="E92" s="95" t="s">
        <v>25</v>
      </c>
      <c r="F92" s="96">
        <v>56.8</v>
      </c>
    </row>
    <row r="93" spans="2:6">
      <c r="B93" s="97" t="s">
        <v>14550</v>
      </c>
      <c r="C93" s="97" t="s">
        <v>6593</v>
      </c>
      <c r="D93" s="98" t="s">
        <v>14551</v>
      </c>
      <c r="E93" s="95" t="s">
        <v>25</v>
      </c>
      <c r="F93" s="96">
        <v>54.61</v>
      </c>
    </row>
    <row r="94" spans="2:6">
      <c r="B94" s="97" t="s">
        <v>14552</v>
      </c>
      <c r="C94" s="97" t="s">
        <v>6593</v>
      </c>
      <c r="D94" s="98" t="s">
        <v>14553</v>
      </c>
      <c r="E94" s="95" t="s">
        <v>25</v>
      </c>
      <c r="F94" s="96">
        <v>87.16</v>
      </c>
    </row>
    <row r="95" spans="2:6" ht="27">
      <c r="B95" s="97" t="s">
        <v>14554</v>
      </c>
      <c r="C95" s="97" t="s">
        <v>6593</v>
      </c>
      <c r="D95" s="98" t="s">
        <v>14555</v>
      </c>
      <c r="E95" s="95" t="s">
        <v>25</v>
      </c>
      <c r="F95" s="96">
        <v>6.75</v>
      </c>
    </row>
    <row r="96" spans="2:6" ht="27">
      <c r="B96" s="97" t="s">
        <v>14556</v>
      </c>
      <c r="C96" s="97" t="s">
        <v>14557</v>
      </c>
      <c r="D96" s="98" t="s">
        <v>14558</v>
      </c>
      <c r="E96" s="95" t="s">
        <v>25</v>
      </c>
      <c r="F96" s="96">
        <v>5.87</v>
      </c>
    </row>
    <row r="97" spans="2:6" ht="27">
      <c r="B97" s="97" t="s">
        <v>14559</v>
      </c>
      <c r="C97" s="97" t="s">
        <v>14560</v>
      </c>
      <c r="D97" s="98" t="s">
        <v>14561</v>
      </c>
      <c r="E97" s="95" t="s">
        <v>25</v>
      </c>
      <c r="F97" s="96">
        <v>7.47</v>
      </c>
    </row>
    <row r="98" spans="2:6" ht="27">
      <c r="B98" s="97" t="s">
        <v>6233</v>
      </c>
      <c r="C98" s="97" t="s">
        <v>6593</v>
      </c>
      <c r="D98" s="98" t="s">
        <v>6232</v>
      </c>
      <c r="E98" s="95" t="s">
        <v>25</v>
      </c>
      <c r="F98" s="96">
        <v>78.81</v>
      </c>
    </row>
    <row r="99" spans="2:6" ht="27">
      <c r="B99" s="97" t="s">
        <v>14562</v>
      </c>
      <c r="C99" s="97" t="s">
        <v>14563</v>
      </c>
      <c r="D99" s="98" t="s">
        <v>14564</v>
      </c>
      <c r="E99" s="95" t="s">
        <v>25</v>
      </c>
      <c r="F99" s="96">
        <v>313.77</v>
      </c>
    </row>
    <row r="100" spans="2:6" ht="27">
      <c r="B100" s="97" t="s">
        <v>14565</v>
      </c>
      <c r="C100" s="97" t="s">
        <v>14566</v>
      </c>
      <c r="D100" s="98" t="s">
        <v>14567</v>
      </c>
      <c r="E100" s="95" t="s">
        <v>25</v>
      </c>
      <c r="F100" s="96">
        <v>351.44</v>
      </c>
    </row>
    <row r="101" spans="2:6">
      <c r="B101" s="97" t="s">
        <v>14568</v>
      </c>
      <c r="C101" s="97" t="s">
        <v>6593</v>
      </c>
      <c r="D101" s="98" t="s">
        <v>14569</v>
      </c>
      <c r="E101" s="95" t="s">
        <v>25</v>
      </c>
      <c r="F101" s="96">
        <v>52</v>
      </c>
    </row>
    <row r="102" spans="2:6" ht="27">
      <c r="B102" s="97" t="s">
        <v>14570</v>
      </c>
      <c r="C102" s="97" t="s">
        <v>14571</v>
      </c>
      <c r="D102" s="98" t="s">
        <v>14572</v>
      </c>
      <c r="E102" s="95" t="s">
        <v>6287</v>
      </c>
      <c r="F102" s="96">
        <v>135.56</v>
      </c>
    </row>
    <row r="103" spans="2:6" ht="27">
      <c r="B103" s="97" t="s">
        <v>14573</v>
      </c>
      <c r="C103" s="97" t="s">
        <v>6593</v>
      </c>
      <c r="D103" s="98" t="s">
        <v>14574</v>
      </c>
      <c r="E103" s="95" t="s">
        <v>25</v>
      </c>
      <c r="F103" s="96">
        <v>87.42</v>
      </c>
    </row>
    <row r="104" spans="2:6" ht="27">
      <c r="B104" s="97" t="s">
        <v>14575</v>
      </c>
      <c r="C104" s="97" t="s">
        <v>6593</v>
      </c>
      <c r="D104" s="98" t="s">
        <v>14576</v>
      </c>
      <c r="E104" s="95" t="s">
        <v>25</v>
      </c>
      <c r="F104" s="96">
        <v>163</v>
      </c>
    </row>
    <row r="105" spans="2:6">
      <c r="B105" s="97" t="s">
        <v>14577</v>
      </c>
      <c r="C105" s="97" t="s">
        <v>6593</v>
      </c>
      <c r="D105" s="98" t="s">
        <v>14578</v>
      </c>
      <c r="E105" s="95" t="s">
        <v>25</v>
      </c>
      <c r="F105" s="96">
        <v>158.91</v>
      </c>
    </row>
    <row r="106" spans="2:6">
      <c r="B106" s="97" t="s">
        <v>14579</v>
      </c>
      <c r="C106" s="97" t="s">
        <v>6593</v>
      </c>
      <c r="D106" s="98" t="s">
        <v>14580</v>
      </c>
      <c r="E106" s="95" t="s">
        <v>25</v>
      </c>
      <c r="F106" s="96">
        <v>25.76</v>
      </c>
    </row>
    <row r="107" spans="2:6">
      <c r="B107" s="97" t="s">
        <v>14581</v>
      </c>
      <c r="C107" s="97" t="s">
        <v>6593</v>
      </c>
      <c r="D107" s="98" t="s">
        <v>14582</v>
      </c>
      <c r="E107" s="95" t="s">
        <v>25</v>
      </c>
      <c r="F107" s="96">
        <v>32.92</v>
      </c>
    </row>
    <row r="108" spans="2:6">
      <c r="B108" s="97" t="s">
        <v>14583</v>
      </c>
      <c r="C108" s="97" t="s">
        <v>6593</v>
      </c>
      <c r="D108" s="98" t="s">
        <v>14584</v>
      </c>
      <c r="E108" s="95" t="s">
        <v>6287</v>
      </c>
      <c r="F108" s="96">
        <v>2.82</v>
      </c>
    </row>
    <row r="109" spans="2:6">
      <c r="B109" s="97" t="s">
        <v>14585</v>
      </c>
      <c r="C109" s="97" t="s">
        <v>14586</v>
      </c>
      <c r="D109" s="98" t="s">
        <v>14587</v>
      </c>
      <c r="E109" s="95" t="s">
        <v>6287</v>
      </c>
      <c r="F109" s="96">
        <v>0.04</v>
      </c>
    </row>
    <row r="110" spans="2:6">
      <c r="B110" s="97" t="s">
        <v>14588</v>
      </c>
      <c r="C110" s="97" t="s">
        <v>6593</v>
      </c>
      <c r="D110" s="98" t="s">
        <v>14589</v>
      </c>
      <c r="E110" s="95" t="s">
        <v>25</v>
      </c>
      <c r="F110" s="96">
        <v>4.9800000000000004</v>
      </c>
    </row>
    <row r="111" spans="2:6">
      <c r="B111" s="97" t="s">
        <v>14590</v>
      </c>
      <c r="C111" s="97" t="s">
        <v>6593</v>
      </c>
      <c r="D111" s="98" t="s">
        <v>14591</v>
      </c>
      <c r="E111" s="95" t="s">
        <v>25</v>
      </c>
      <c r="F111" s="96">
        <v>2.12</v>
      </c>
    </row>
    <row r="112" spans="2:6">
      <c r="B112" s="97" t="s">
        <v>14592</v>
      </c>
      <c r="C112" s="97" t="s">
        <v>6593</v>
      </c>
      <c r="D112" s="98" t="s">
        <v>14593</v>
      </c>
      <c r="E112" s="95" t="s">
        <v>25</v>
      </c>
      <c r="F112" s="96">
        <v>2.62</v>
      </c>
    </row>
    <row r="113" spans="2:6">
      <c r="B113" s="97" t="s">
        <v>14594</v>
      </c>
      <c r="C113" s="97" t="s">
        <v>6593</v>
      </c>
      <c r="D113" s="98" t="s">
        <v>14595</v>
      </c>
      <c r="E113" s="95" t="s">
        <v>25</v>
      </c>
      <c r="F113" s="96">
        <v>3.02</v>
      </c>
    </row>
    <row r="114" spans="2:6">
      <c r="B114" s="97" t="s">
        <v>14596</v>
      </c>
      <c r="C114" s="93" t="s">
        <v>6593</v>
      </c>
      <c r="D114" s="94" t="s">
        <v>14597</v>
      </c>
      <c r="E114" s="95" t="s">
        <v>25</v>
      </c>
      <c r="F114" s="96">
        <v>3.13</v>
      </c>
    </row>
    <row r="115" spans="2:6">
      <c r="B115" s="97" t="s">
        <v>14598</v>
      </c>
      <c r="C115" s="97" t="s">
        <v>6593</v>
      </c>
      <c r="D115" s="98" t="s">
        <v>14599</v>
      </c>
      <c r="E115" s="95" t="s">
        <v>25</v>
      </c>
      <c r="F115" s="96">
        <v>3.22</v>
      </c>
    </row>
    <row r="116" spans="2:6">
      <c r="B116" s="97" t="s">
        <v>14600</v>
      </c>
      <c r="C116" s="97" t="s">
        <v>6593</v>
      </c>
      <c r="D116" s="98" t="s">
        <v>14601</v>
      </c>
      <c r="E116" s="95" t="s">
        <v>25</v>
      </c>
      <c r="F116" s="96">
        <v>4.38</v>
      </c>
    </row>
    <row r="117" spans="2:6" ht="27">
      <c r="B117" s="97" t="s">
        <v>14602</v>
      </c>
      <c r="C117" s="97" t="s">
        <v>6593</v>
      </c>
      <c r="D117" s="98" t="s">
        <v>14603</v>
      </c>
      <c r="E117" s="95" t="s">
        <v>25</v>
      </c>
      <c r="F117" s="96">
        <v>3.61</v>
      </c>
    </row>
    <row r="118" spans="2:6">
      <c r="B118" s="97" t="s">
        <v>14604</v>
      </c>
      <c r="C118" s="97" t="s">
        <v>6593</v>
      </c>
      <c r="D118" s="98" t="s">
        <v>14605</v>
      </c>
      <c r="E118" s="95" t="s">
        <v>25</v>
      </c>
      <c r="F118" s="96">
        <v>0.17</v>
      </c>
    </row>
    <row r="119" spans="2:6">
      <c r="B119" s="97" t="s">
        <v>14606</v>
      </c>
      <c r="C119" s="93"/>
      <c r="D119" s="94"/>
      <c r="E119" s="99"/>
      <c r="F119" s="96"/>
    </row>
    <row r="120" spans="2:6" ht="40.5">
      <c r="B120" s="97" t="s">
        <v>14607</v>
      </c>
      <c r="C120" s="97" t="s">
        <v>6593</v>
      </c>
      <c r="D120" s="98" t="s">
        <v>14608</v>
      </c>
      <c r="E120" s="95" t="s">
        <v>6465</v>
      </c>
      <c r="F120" s="96">
        <v>155.6</v>
      </c>
    </row>
    <row r="121" spans="2:6" ht="40.5">
      <c r="B121" s="97" t="s">
        <v>14609</v>
      </c>
      <c r="C121" s="97" t="s">
        <v>6593</v>
      </c>
      <c r="D121" s="98" t="s">
        <v>14610</v>
      </c>
      <c r="E121" s="95" t="s">
        <v>6465</v>
      </c>
      <c r="F121" s="96">
        <v>248.52</v>
      </c>
    </row>
    <row r="122" spans="2:6" ht="40.5">
      <c r="B122" s="97" t="s">
        <v>14611</v>
      </c>
      <c r="C122" s="97" t="s">
        <v>6593</v>
      </c>
      <c r="D122" s="98" t="s">
        <v>14612</v>
      </c>
      <c r="E122" s="95" t="s">
        <v>6465</v>
      </c>
      <c r="F122" s="96">
        <v>378.26</v>
      </c>
    </row>
    <row r="123" spans="2:6" ht="40.5">
      <c r="B123" s="97" t="s">
        <v>14613</v>
      </c>
      <c r="C123" s="97" t="s">
        <v>6593</v>
      </c>
      <c r="D123" s="98" t="s">
        <v>14614</v>
      </c>
      <c r="E123" s="95" t="s">
        <v>6465</v>
      </c>
      <c r="F123" s="96">
        <v>571.65</v>
      </c>
    </row>
    <row r="124" spans="2:6" ht="40.5">
      <c r="B124" s="97" t="s">
        <v>14615</v>
      </c>
      <c r="C124" s="97" t="s">
        <v>6593</v>
      </c>
      <c r="D124" s="98" t="s">
        <v>14616</v>
      </c>
      <c r="E124" s="95" t="s">
        <v>6465</v>
      </c>
      <c r="F124" s="96">
        <v>749.04</v>
      </c>
    </row>
    <row r="125" spans="2:6" ht="40.5">
      <c r="B125" s="97" t="s">
        <v>14617</v>
      </c>
      <c r="C125" s="97" t="s">
        <v>6593</v>
      </c>
      <c r="D125" s="98" t="s">
        <v>14618</v>
      </c>
      <c r="E125" s="95" t="s">
        <v>6465</v>
      </c>
      <c r="F125" s="96">
        <v>1088.47</v>
      </c>
    </row>
    <row r="126" spans="2:6" ht="38.25">
      <c r="B126" s="97" t="s">
        <v>14619</v>
      </c>
      <c r="C126" s="93" t="s">
        <v>6593</v>
      </c>
      <c r="D126" s="94" t="s">
        <v>14620</v>
      </c>
      <c r="E126" s="95" t="s">
        <v>6465</v>
      </c>
      <c r="F126" s="96">
        <v>156.38</v>
      </c>
    </row>
    <row r="127" spans="2:6" ht="40.5">
      <c r="B127" s="97" t="s">
        <v>14621</v>
      </c>
      <c r="C127" s="97" t="s">
        <v>6593</v>
      </c>
      <c r="D127" s="98" t="s">
        <v>14622</v>
      </c>
      <c r="E127" s="95" t="s">
        <v>6465</v>
      </c>
      <c r="F127" s="96">
        <v>242.93</v>
      </c>
    </row>
    <row r="128" spans="2:6" ht="40.5">
      <c r="B128" s="97" t="s">
        <v>14623</v>
      </c>
      <c r="C128" s="97" t="s">
        <v>6593</v>
      </c>
      <c r="D128" s="98" t="s">
        <v>14624</v>
      </c>
      <c r="E128" s="95" t="s">
        <v>6465</v>
      </c>
      <c r="F128" s="96">
        <v>385.41</v>
      </c>
    </row>
    <row r="129" spans="2:6" ht="40.5">
      <c r="B129" s="97" t="s">
        <v>14625</v>
      </c>
      <c r="C129" s="97" t="s">
        <v>6593</v>
      </c>
      <c r="D129" s="98" t="s">
        <v>14626</v>
      </c>
      <c r="E129" s="95" t="s">
        <v>6465</v>
      </c>
      <c r="F129" s="96">
        <v>606.75</v>
      </c>
    </row>
    <row r="130" spans="2:6" ht="40.5">
      <c r="B130" s="97" t="s">
        <v>14627</v>
      </c>
      <c r="C130" s="97" t="s">
        <v>6593</v>
      </c>
      <c r="D130" s="98" t="s">
        <v>14628</v>
      </c>
      <c r="E130" s="95" t="s">
        <v>6465</v>
      </c>
      <c r="F130" s="96">
        <v>806.27</v>
      </c>
    </row>
    <row r="131" spans="2:6" ht="40.5">
      <c r="B131" s="97" t="s">
        <v>14629</v>
      </c>
      <c r="C131" s="97" t="s">
        <v>6593</v>
      </c>
      <c r="D131" s="98" t="s">
        <v>14630</v>
      </c>
      <c r="E131" s="95" t="s">
        <v>6465</v>
      </c>
      <c r="F131" s="96">
        <v>1161.44</v>
      </c>
    </row>
    <row r="132" spans="2:6" ht="40.5">
      <c r="B132" s="97" t="s">
        <v>14631</v>
      </c>
      <c r="C132" s="97" t="s">
        <v>6593</v>
      </c>
      <c r="D132" s="98" t="s">
        <v>14632</v>
      </c>
      <c r="E132" s="95" t="s">
        <v>6465</v>
      </c>
      <c r="F132" s="96">
        <v>261.75</v>
      </c>
    </row>
    <row r="133" spans="2:6" ht="40.5">
      <c r="B133" s="97" t="s">
        <v>14633</v>
      </c>
      <c r="C133" s="97" t="s">
        <v>6593</v>
      </c>
      <c r="D133" s="98" t="s">
        <v>14634</v>
      </c>
      <c r="E133" s="95" t="s">
        <v>6465</v>
      </c>
      <c r="F133" s="96">
        <v>443.12</v>
      </c>
    </row>
    <row r="134" spans="2:6" ht="40.5">
      <c r="B134" s="97" t="s">
        <v>14635</v>
      </c>
      <c r="C134" s="97" t="s">
        <v>6593</v>
      </c>
      <c r="D134" s="98" t="s">
        <v>14636</v>
      </c>
      <c r="E134" s="95" t="s">
        <v>6465</v>
      </c>
      <c r="F134" s="96">
        <v>618.16999999999996</v>
      </c>
    </row>
    <row r="135" spans="2:6" ht="40.5">
      <c r="B135" s="97" t="s">
        <v>14637</v>
      </c>
      <c r="C135" s="97" t="s">
        <v>6593</v>
      </c>
      <c r="D135" s="98" t="s">
        <v>14638</v>
      </c>
      <c r="E135" s="95" t="s">
        <v>6465</v>
      </c>
      <c r="F135" s="96">
        <v>800.45</v>
      </c>
    </row>
    <row r="136" spans="2:6" ht="40.5">
      <c r="B136" s="97" t="s">
        <v>14639</v>
      </c>
      <c r="C136" s="97" t="s">
        <v>6593</v>
      </c>
      <c r="D136" s="98" t="s">
        <v>14640</v>
      </c>
      <c r="E136" s="95" t="s">
        <v>6465</v>
      </c>
      <c r="F136" s="96">
        <v>1204.83</v>
      </c>
    </row>
    <row r="137" spans="2:6" ht="40.5">
      <c r="B137" s="97" t="s">
        <v>14641</v>
      </c>
      <c r="C137" s="97" t="s">
        <v>6593</v>
      </c>
      <c r="D137" s="98" t="s">
        <v>14642</v>
      </c>
      <c r="E137" s="95" t="s">
        <v>6598</v>
      </c>
      <c r="F137" s="96">
        <v>264.64</v>
      </c>
    </row>
    <row r="138" spans="2:6" ht="40.5">
      <c r="B138" s="97" t="s">
        <v>14643</v>
      </c>
      <c r="C138" s="97" t="s">
        <v>6593</v>
      </c>
      <c r="D138" s="98" t="s">
        <v>14644</v>
      </c>
      <c r="E138" s="95" t="s">
        <v>6598</v>
      </c>
      <c r="F138" s="96">
        <v>739.66</v>
      </c>
    </row>
    <row r="139" spans="2:6" ht="40.5">
      <c r="B139" s="97" t="s">
        <v>14645</v>
      </c>
      <c r="C139" s="97" t="s">
        <v>6593</v>
      </c>
      <c r="D139" s="98" t="s">
        <v>14646</v>
      </c>
      <c r="E139" s="95" t="s">
        <v>6598</v>
      </c>
      <c r="F139" s="96">
        <v>1249.27</v>
      </c>
    </row>
    <row r="140" spans="2:6" ht="40.5">
      <c r="B140" s="97" t="s">
        <v>14647</v>
      </c>
      <c r="C140" s="97" t="s">
        <v>6593</v>
      </c>
      <c r="D140" s="98" t="s">
        <v>14648</v>
      </c>
      <c r="E140" s="95" t="s">
        <v>6598</v>
      </c>
      <c r="F140" s="96">
        <v>1945.64</v>
      </c>
    </row>
    <row r="141" spans="2:6" ht="40.5">
      <c r="B141" s="97" t="s">
        <v>14649</v>
      </c>
      <c r="C141" s="97" t="s">
        <v>6593</v>
      </c>
      <c r="D141" s="98" t="s">
        <v>14650</v>
      </c>
      <c r="E141" s="95" t="s">
        <v>6598</v>
      </c>
      <c r="F141" s="96">
        <v>2838.02</v>
      </c>
    </row>
    <row r="142" spans="2:6" ht="40.5">
      <c r="B142" s="97" t="s">
        <v>14651</v>
      </c>
      <c r="C142" s="97" t="s">
        <v>6593</v>
      </c>
      <c r="D142" s="98" t="s">
        <v>14652</v>
      </c>
      <c r="E142" s="95" t="s">
        <v>6598</v>
      </c>
      <c r="F142" s="96">
        <v>5199.74</v>
      </c>
    </row>
    <row r="143" spans="2:6" ht="40.5">
      <c r="B143" s="97" t="s">
        <v>14653</v>
      </c>
      <c r="C143" s="97" t="s">
        <v>6593</v>
      </c>
      <c r="D143" s="98" t="s">
        <v>14654</v>
      </c>
      <c r="E143" s="95" t="s">
        <v>6465</v>
      </c>
      <c r="F143" s="96">
        <v>466.36</v>
      </c>
    </row>
    <row r="144" spans="2:6" ht="40.5">
      <c r="B144" s="97" t="s">
        <v>14655</v>
      </c>
      <c r="C144" s="97" t="s">
        <v>6593</v>
      </c>
      <c r="D144" s="98" t="s">
        <v>14656</v>
      </c>
      <c r="E144" s="95" t="s">
        <v>6465</v>
      </c>
      <c r="F144" s="96">
        <v>716.54</v>
      </c>
    </row>
    <row r="145" spans="2:6" ht="40.5">
      <c r="B145" s="97" t="s">
        <v>14657</v>
      </c>
      <c r="C145" s="97" t="s">
        <v>6593</v>
      </c>
      <c r="D145" s="98" t="s">
        <v>14658</v>
      </c>
      <c r="E145" s="95" t="s">
        <v>6465</v>
      </c>
      <c r="F145" s="96">
        <v>1092.1600000000001</v>
      </c>
    </row>
    <row r="146" spans="2:6" ht="40.5">
      <c r="B146" s="97" t="s">
        <v>14659</v>
      </c>
      <c r="C146" s="97" t="s">
        <v>6593</v>
      </c>
      <c r="D146" s="98" t="s">
        <v>14660</v>
      </c>
      <c r="E146" s="95" t="s">
        <v>6465</v>
      </c>
      <c r="F146" s="96">
        <v>1436.7</v>
      </c>
    </row>
    <row r="147" spans="2:6" ht="40.5">
      <c r="B147" s="97" t="s">
        <v>14661</v>
      </c>
      <c r="C147" s="97" t="s">
        <v>6593</v>
      </c>
      <c r="D147" s="98" t="s">
        <v>14662</v>
      </c>
      <c r="E147" s="95" t="s">
        <v>6465</v>
      </c>
      <c r="F147" s="96">
        <v>2099.75</v>
      </c>
    </row>
    <row r="148" spans="2:6" ht="40.5">
      <c r="B148" s="97" t="s">
        <v>14663</v>
      </c>
      <c r="C148" s="97" t="s">
        <v>6593</v>
      </c>
      <c r="D148" s="98" t="s">
        <v>14664</v>
      </c>
      <c r="E148" s="95" t="s">
        <v>6465</v>
      </c>
      <c r="F148" s="96">
        <v>455.18</v>
      </c>
    </row>
    <row r="149" spans="2:6" ht="40.5">
      <c r="B149" s="97" t="s">
        <v>14665</v>
      </c>
      <c r="C149" s="97" t="s">
        <v>6593</v>
      </c>
      <c r="D149" s="98" t="s">
        <v>14666</v>
      </c>
      <c r="E149" s="95" t="s">
        <v>6465</v>
      </c>
      <c r="F149" s="96">
        <v>730.84</v>
      </c>
    </row>
    <row r="150" spans="2:6" ht="40.5">
      <c r="B150" s="97" t="s">
        <v>14667</v>
      </c>
      <c r="C150" s="97" t="s">
        <v>6593</v>
      </c>
      <c r="D150" s="98" t="s">
        <v>14668</v>
      </c>
      <c r="E150" s="95" t="s">
        <v>6465</v>
      </c>
      <c r="F150" s="96">
        <v>1162.3599999999999</v>
      </c>
    </row>
    <row r="151" spans="2:6" ht="40.5">
      <c r="B151" s="97" t="s">
        <v>14669</v>
      </c>
      <c r="C151" s="97" t="s">
        <v>6593</v>
      </c>
      <c r="D151" s="98" t="s">
        <v>14670</v>
      </c>
      <c r="E151" s="95" t="s">
        <v>6465</v>
      </c>
      <c r="F151" s="96">
        <v>1551.16</v>
      </c>
    </row>
    <row r="152" spans="2:6" ht="40.5">
      <c r="B152" s="97" t="s">
        <v>14671</v>
      </c>
      <c r="C152" s="97" t="s">
        <v>6593</v>
      </c>
      <c r="D152" s="98" t="s">
        <v>14672</v>
      </c>
      <c r="E152" s="95" t="s">
        <v>6465</v>
      </c>
      <c r="F152" s="96">
        <v>2245.69</v>
      </c>
    </row>
    <row r="153" spans="2:6" ht="40.5">
      <c r="B153" s="97" t="s">
        <v>14673</v>
      </c>
      <c r="C153" s="97" t="s">
        <v>6593</v>
      </c>
      <c r="D153" s="98" t="s">
        <v>14674</v>
      </c>
      <c r="E153" s="95" t="s">
        <v>6465</v>
      </c>
      <c r="F153" s="96">
        <v>492.82</v>
      </c>
    </row>
    <row r="154" spans="2:6" ht="40.5">
      <c r="B154" s="97" t="s">
        <v>14675</v>
      </c>
      <c r="C154" s="97" t="s">
        <v>6593</v>
      </c>
      <c r="D154" s="98" t="s">
        <v>14676</v>
      </c>
      <c r="E154" s="95" t="s">
        <v>6465</v>
      </c>
      <c r="F154" s="96">
        <v>846.26</v>
      </c>
    </row>
    <row r="155" spans="2:6" ht="40.5">
      <c r="B155" s="97" t="s">
        <v>14677</v>
      </c>
      <c r="C155" s="97" t="s">
        <v>6593</v>
      </c>
      <c r="D155" s="98" t="s">
        <v>14678</v>
      </c>
      <c r="E155" s="95" t="s">
        <v>6465</v>
      </c>
      <c r="F155" s="96">
        <v>1185.2</v>
      </c>
    </row>
    <row r="156" spans="2:6" ht="40.5">
      <c r="B156" s="97" t="s">
        <v>14679</v>
      </c>
      <c r="C156" s="97" t="s">
        <v>6593</v>
      </c>
      <c r="D156" s="98" t="s">
        <v>14680</v>
      </c>
      <c r="E156" s="95" t="s">
        <v>6465</v>
      </c>
      <c r="F156" s="96">
        <v>1539.52</v>
      </c>
    </row>
    <row r="157" spans="2:6" ht="40.5">
      <c r="B157" s="97" t="s">
        <v>14681</v>
      </c>
      <c r="C157" s="97" t="s">
        <v>6593</v>
      </c>
      <c r="D157" s="98" t="s">
        <v>14682</v>
      </c>
      <c r="E157" s="95" t="s">
        <v>6465</v>
      </c>
      <c r="F157" s="96">
        <v>2332.4699999999998</v>
      </c>
    </row>
    <row r="158" spans="2:6" ht="40.5">
      <c r="B158" s="97" t="s">
        <v>14683</v>
      </c>
      <c r="C158" s="97" t="s">
        <v>6593</v>
      </c>
      <c r="D158" s="98" t="s">
        <v>14684</v>
      </c>
      <c r="E158" s="95" t="s">
        <v>6598</v>
      </c>
      <c r="F158" s="96">
        <v>1103.03</v>
      </c>
    </row>
    <row r="159" spans="2:6" ht="40.5">
      <c r="B159" s="97" t="s">
        <v>14685</v>
      </c>
      <c r="C159" s="97" t="s">
        <v>6593</v>
      </c>
      <c r="D159" s="98" t="s">
        <v>14686</v>
      </c>
      <c r="E159" s="95" t="s">
        <v>6598</v>
      </c>
      <c r="F159" s="96">
        <v>1802.29</v>
      </c>
    </row>
    <row r="160" spans="2:6" ht="40.5">
      <c r="B160" s="97" t="s">
        <v>14687</v>
      </c>
      <c r="C160" s="97" t="s">
        <v>6593</v>
      </c>
      <c r="D160" s="98" t="s">
        <v>14688</v>
      </c>
      <c r="E160" s="95" t="s">
        <v>6598</v>
      </c>
      <c r="F160" s="96">
        <v>2721.62</v>
      </c>
    </row>
    <row r="161" spans="2:6" ht="40.5">
      <c r="B161" s="97" t="s">
        <v>14689</v>
      </c>
      <c r="C161" s="97" t="s">
        <v>6593</v>
      </c>
      <c r="D161" s="98" t="s">
        <v>14690</v>
      </c>
      <c r="E161" s="95" t="s">
        <v>6598</v>
      </c>
      <c r="F161" s="96">
        <v>3980.86</v>
      </c>
    </row>
    <row r="162" spans="2:6" ht="40.5">
      <c r="B162" s="97" t="s">
        <v>14691</v>
      </c>
      <c r="C162" s="97" t="s">
        <v>6593</v>
      </c>
      <c r="D162" s="98" t="s">
        <v>14692</v>
      </c>
      <c r="E162" s="95" t="s">
        <v>6598</v>
      </c>
      <c r="F162" s="96">
        <v>7122.13</v>
      </c>
    </row>
    <row r="163" spans="2:6" ht="40.5">
      <c r="B163" s="97" t="s">
        <v>14693</v>
      </c>
      <c r="C163" s="97" t="s">
        <v>6593</v>
      </c>
      <c r="D163" s="98" t="s">
        <v>14694</v>
      </c>
      <c r="E163" s="95" t="s">
        <v>6465</v>
      </c>
      <c r="F163" s="96">
        <v>684.06</v>
      </c>
    </row>
    <row r="164" spans="2:6" ht="40.5">
      <c r="B164" s="97" t="s">
        <v>14695</v>
      </c>
      <c r="C164" s="97" t="s">
        <v>6593</v>
      </c>
      <c r="D164" s="98" t="s">
        <v>14696</v>
      </c>
      <c r="E164" s="95" t="s">
        <v>6465</v>
      </c>
      <c r="F164" s="96">
        <v>1054.82</v>
      </c>
    </row>
    <row r="165" spans="2:6" ht="40.5">
      <c r="B165" s="97" t="s">
        <v>14697</v>
      </c>
      <c r="C165" s="97" t="s">
        <v>6593</v>
      </c>
      <c r="D165" s="98" t="s">
        <v>14698</v>
      </c>
      <c r="E165" s="95" t="s">
        <v>6465</v>
      </c>
      <c r="F165" s="96">
        <v>1612.86</v>
      </c>
    </row>
    <row r="166" spans="2:6" ht="40.5">
      <c r="B166" s="97" t="s">
        <v>14699</v>
      </c>
      <c r="C166" s="97" t="s">
        <v>6593</v>
      </c>
      <c r="D166" s="98" t="s">
        <v>14700</v>
      </c>
      <c r="E166" s="95" t="s">
        <v>6465</v>
      </c>
      <c r="F166" s="96">
        <v>2124.1</v>
      </c>
    </row>
    <row r="167" spans="2:6" ht="40.5">
      <c r="B167" s="97" t="s">
        <v>14701</v>
      </c>
      <c r="C167" s="97" t="s">
        <v>6593</v>
      </c>
      <c r="D167" s="98" t="s">
        <v>14702</v>
      </c>
      <c r="E167" s="95" t="s">
        <v>6465</v>
      </c>
      <c r="F167" s="96">
        <v>3111.03</v>
      </c>
    </row>
    <row r="168" spans="2:6" ht="40.5">
      <c r="B168" s="97" t="s">
        <v>14703</v>
      </c>
      <c r="C168" s="97" t="s">
        <v>6593</v>
      </c>
      <c r="D168" s="98" t="s">
        <v>14704</v>
      </c>
      <c r="E168" s="95" t="s">
        <v>6465</v>
      </c>
      <c r="F168" s="96">
        <v>667.29</v>
      </c>
    </row>
    <row r="169" spans="2:6" ht="40.5">
      <c r="B169" s="97" t="s">
        <v>14705</v>
      </c>
      <c r="C169" s="97" t="s">
        <v>6593</v>
      </c>
      <c r="D169" s="98" t="s">
        <v>14706</v>
      </c>
      <c r="E169" s="95" t="s">
        <v>6465</v>
      </c>
      <c r="F169" s="96">
        <v>1076.27</v>
      </c>
    </row>
    <row r="170" spans="2:6" ht="40.5">
      <c r="B170" s="97" t="s">
        <v>14707</v>
      </c>
      <c r="C170" s="97" t="s">
        <v>6593</v>
      </c>
      <c r="D170" s="98" t="s">
        <v>14708</v>
      </c>
      <c r="E170" s="95" t="s">
        <v>6465</v>
      </c>
      <c r="F170" s="96">
        <v>1718.16</v>
      </c>
    </row>
    <row r="171" spans="2:6" ht="40.5">
      <c r="B171" s="97" t="s">
        <v>14709</v>
      </c>
      <c r="C171" s="97" t="s">
        <v>6593</v>
      </c>
      <c r="D171" s="98" t="s">
        <v>14710</v>
      </c>
      <c r="E171" s="95" t="s">
        <v>6465</v>
      </c>
      <c r="F171" s="96">
        <v>2296.0300000000002</v>
      </c>
    </row>
    <row r="172" spans="2:6" ht="40.5">
      <c r="B172" s="97" t="s">
        <v>14711</v>
      </c>
      <c r="C172" s="97" t="s">
        <v>6593</v>
      </c>
      <c r="D172" s="98" t="s">
        <v>14712</v>
      </c>
      <c r="E172" s="95" t="s">
        <v>6465</v>
      </c>
      <c r="F172" s="96">
        <v>3329.94</v>
      </c>
    </row>
    <row r="173" spans="2:6" ht="40.5">
      <c r="B173" s="97" t="s">
        <v>14713</v>
      </c>
      <c r="C173" s="97" t="s">
        <v>6593</v>
      </c>
      <c r="D173" s="98" t="s">
        <v>14714</v>
      </c>
      <c r="E173" s="95" t="s">
        <v>6465</v>
      </c>
      <c r="F173" s="96">
        <v>1249.4000000000001</v>
      </c>
    </row>
    <row r="174" spans="2:6" ht="40.5">
      <c r="B174" s="97" t="s">
        <v>14715</v>
      </c>
      <c r="C174" s="97" t="s">
        <v>6593</v>
      </c>
      <c r="D174" s="98" t="s">
        <v>14716</v>
      </c>
      <c r="E174" s="95" t="s">
        <v>6465</v>
      </c>
      <c r="F174" s="96">
        <v>1752.42</v>
      </c>
    </row>
    <row r="175" spans="2:6" ht="40.5">
      <c r="B175" s="97" t="s">
        <v>14717</v>
      </c>
      <c r="C175" s="97" t="s">
        <v>6593</v>
      </c>
      <c r="D175" s="98" t="s">
        <v>14718</v>
      </c>
      <c r="E175" s="95" t="s">
        <v>6465</v>
      </c>
      <c r="F175" s="96">
        <v>2278.5700000000002</v>
      </c>
    </row>
    <row r="176" spans="2:6" ht="40.5">
      <c r="B176" s="97" t="s">
        <v>14719</v>
      </c>
      <c r="C176" s="97" t="s">
        <v>6593</v>
      </c>
      <c r="D176" s="98" t="s">
        <v>14720</v>
      </c>
      <c r="E176" s="95" t="s">
        <v>6465</v>
      </c>
      <c r="F176" s="96">
        <v>3460.11</v>
      </c>
    </row>
    <row r="177" spans="2:6" ht="40.5">
      <c r="B177" s="97" t="s">
        <v>14721</v>
      </c>
      <c r="C177" s="97" t="s">
        <v>6593</v>
      </c>
      <c r="D177" s="98" t="s">
        <v>14722</v>
      </c>
      <c r="E177" s="95" t="s">
        <v>6598</v>
      </c>
      <c r="F177" s="96">
        <v>1436.92</v>
      </c>
    </row>
    <row r="178" spans="2:6" ht="40.5">
      <c r="B178" s="97" t="s">
        <v>14723</v>
      </c>
      <c r="C178" s="97" t="s">
        <v>6593</v>
      </c>
      <c r="D178" s="98" t="s">
        <v>14724</v>
      </c>
      <c r="E178" s="95" t="s">
        <v>6598</v>
      </c>
      <c r="F178" s="96">
        <v>2324.4</v>
      </c>
    </row>
    <row r="179" spans="2:6" ht="40.5">
      <c r="B179" s="97" t="s">
        <v>14725</v>
      </c>
      <c r="C179" s="97" t="s">
        <v>6593</v>
      </c>
      <c r="D179" s="98" t="s">
        <v>14726</v>
      </c>
      <c r="E179" s="95" t="s">
        <v>6598</v>
      </c>
      <c r="F179" s="96">
        <v>3497.59</v>
      </c>
    </row>
    <row r="180" spans="2:6" ht="40.5">
      <c r="B180" s="97" t="s">
        <v>14727</v>
      </c>
      <c r="C180" s="97" t="s">
        <v>6593</v>
      </c>
      <c r="D180" s="98" t="s">
        <v>14728</v>
      </c>
      <c r="E180" s="95" t="s">
        <v>6598</v>
      </c>
      <c r="F180" s="96">
        <v>5123.25</v>
      </c>
    </row>
    <row r="181" spans="2:6" ht="40.5">
      <c r="B181" s="97" t="s">
        <v>14729</v>
      </c>
      <c r="C181" s="97" t="s">
        <v>6593</v>
      </c>
      <c r="D181" s="98" t="s">
        <v>14730</v>
      </c>
      <c r="E181" s="95" t="s">
        <v>6598</v>
      </c>
      <c r="F181" s="96">
        <v>9076.91</v>
      </c>
    </row>
    <row r="182" spans="2:6" ht="40.5">
      <c r="B182" s="97" t="s">
        <v>14731</v>
      </c>
      <c r="C182" s="97" t="s">
        <v>6593</v>
      </c>
      <c r="D182" s="98" t="s">
        <v>14732</v>
      </c>
      <c r="E182" s="95" t="s">
        <v>6598</v>
      </c>
      <c r="F182" s="96">
        <v>386.9</v>
      </c>
    </row>
    <row r="183" spans="2:6" ht="40.5">
      <c r="B183" s="97" t="s">
        <v>14733</v>
      </c>
      <c r="C183" s="97" t="s">
        <v>6593</v>
      </c>
      <c r="D183" s="98" t="s">
        <v>14734</v>
      </c>
      <c r="E183" s="95" t="s">
        <v>6598</v>
      </c>
      <c r="F183" s="96">
        <v>415.81</v>
      </c>
    </row>
    <row r="184" spans="2:6" ht="38.25">
      <c r="B184" s="100" t="s">
        <v>14735</v>
      </c>
      <c r="C184" s="101" t="s">
        <v>6593</v>
      </c>
      <c r="D184" s="102" t="s">
        <v>14736</v>
      </c>
      <c r="E184" s="101" t="s">
        <v>6598</v>
      </c>
      <c r="F184" s="103">
        <v>500.66</v>
      </c>
    </row>
    <row r="185" spans="2:6" ht="40.5">
      <c r="B185" s="104" t="s">
        <v>14737</v>
      </c>
      <c r="C185" s="104" t="s">
        <v>6593</v>
      </c>
      <c r="D185" s="105" t="s">
        <v>14738</v>
      </c>
      <c r="E185" s="108" t="s">
        <v>6598</v>
      </c>
      <c r="F185" s="106">
        <v>777.04</v>
      </c>
    </row>
    <row r="186" spans="2:6" ht="40.5">
      <c r="B186" s="104" t="s">
        <v>14739</v>
      </c>
      <c r="C186" s="104" t="s">
        <v>6593</v>
      </c>
      <c r="D186" s="105" t="s">
        <v>14740</v>
      </c>
      <c r="E186" s="108" t="s">
        <v>6598</v>
      </c>
      <c r="F186" s="106">
        <v>1064.1600000000001</v>
      </c>
    </row>
    <row r="187" spans="2:6">
      <c r="B187" s="104" t="s">
        <v>14741</v>
      </c>
      <c r="C187" s="104" t="s">
        <v>6593</v>
      </c>
      <c r="D187" s="105" t="s">
        <v>14742</v>
      </c>
      <c r="E187" s="108" t="s">
        <v>6465</v>
      </c>
      <c r="F187" s="106">
        <v>30.58</v>
      </c>
    </row>
    <row r="188" spans="2:6">
      <c r="B188" s="104" t="s">
        <v>14743</v>
      </c>
      <c r="C188" s="104" t="s">
        <v>6593</v>
      </c>
      <c r="D188" s="105" t="s">
        <v>14744</v>
      </c>
      <c r="E188" s="108" t="s">
        <v>6598</v>
      </c>
      <c r="F188" s="106">
        <v>85.57</v>
      </c>
    </row>
    <row r="189" spans="2:6">
      <c r="B189" s="104" t="s">
        <v>14745</v>
      </c>
      <c r="C189" s="104" t="s">
        <v>6593</v>
      </c>
      <c r="D189" s="105" t="s">
        <v>14746</v>
      </c>
      <c r="E189" s="108" t="s">
        <v>6465</v>
      </c>
      <c r="F189" s="106">
        <v>58.63</v>
      </c>
    </row>
    <row r="190" spans="2:6">
      <c r="B190" s="104" t="s">
        <v>14747</v>
      </c>
      <c r="C190" s="104" t="s">
        <v>6593</v>
      </c>
      <c r="D190" s="105" t="s">
        <v>14748</v>
      </c>
      <c r="E190" s="108" t="s">
        <v>6598</v>
      </c>
      <c r="F190" s="106">
        <v>171.23</v>
      </c>
    </row>
    <row r="191" spans="2:6">
      <c r="B191" s="104" t="s">
        <v>14749</v>
      </c>
      <c r="C191" s="104" t="s">
        <v>6593</v>
      </c>
      <c r="D191" s="105" t="s">
        <v>14750</v>
      </c>
      <c r="E191" s="108" t="s">
        <v>6465</v>
      </c>
      <c r="F191" s="106">
        <v>93.09</v>
      </c>
    </row>
    <row r="192" spans="2:6">
      <c r="B192" s="104" t="s">
        <v>14751</v>
      </c>
      <c r="C192" s="104" t="s">
        <v>6593</v>
      </c>
      <c r="D192" s="105" t="s">
        <v>14752</v>
      </c>
      <c r="E192" s="108" t="s">
        <v>6598</v>
      </c>
      <c r="F192" s="106">
        <v>281.75</v>
      </c>
    </row>
    <row r="193" spans="2:6">
      <c r="B193" s="104" t="s">
        <v>14753</v>
      </c>
      <c r="C193" s="104" t="s">
        <v>6593</v>
      </c>
      <c r="D193" s="105" t="s">
        <v>14754</v>
      </c>
      <c r="E193" s="108" t="s">
        <v>6465</v>
      </c>
      <c r="F193" s="106">
        <v>133.71</v>
      </c>
    </row>
    <row r="194" spans="2:6">
      <c r="B194" s="104" t="s">
        <v>14755</v>
      </c>
      <c r="C194" s="104" t="s">
        <v>6593</v>
      </c>
      <c r="D194" s="105" t="s">
        <v>14756</v>
      </c>
      <c r="E194" s="108" t="s">
        <v>6598</v>
      </c>
      <c r="F194" s="106">
        <v>433</v>
      </c>
    </row>
    <row r="195" spans="2:6">
      <c r="B195" s="100" t="s">
        <v>14757</v>
      </c>
      <c r="C195" s="101" t="s">
        <v>6593</v>
      </c>
      <c r="D195" s="102" t="s">
        <v>14758</v>
      </c>
      <c r="E195" s="101" t="s">
        <v>6465</v>
      </c>
      <c r="F195" s="160">
        <v>178.97</v>
      </c>
    </row>
    <row r="196" spans="2:6">
      <c r="B196" s="104" t="s">
        <v>14759</v>
      </c>
      <c r="C196" s="104" t="s">
        <v>6593</v>
      </c>
      <c r="D196" s="105" t="s">
        <v>14760</v>
      </c>
      <c r="E196" s="108" t="s">
        <v>6598</v>
      </c>
      <c r="F196" s="106">
        <v>638.52</v>
      </c>
    </row>
    <row r="197" spans="2:6">
      <c r="B197" s="104" t="s">
        <v>14761</v>
      </c>
      <c r="C197" s="104" t="s">
        <v>6593</v>
      </c>
      <c r="D197" s="105" t="s">
        <v>14762</v>
      </c>
      <c r="E197" s="108" t="s">
        <v>6465</v>
      </c>
      <c r="F197" s="106">
        <v>246.88</v>
      </c>
    </row>
    <row r="198" spans="2:6">
      <c r="B198" s="104" t="s">
        <v>14763</v>
      </c>
      <c r="C198" s="104" t="s">
        <v>6593</v>
      </c>
      <c r="D198" s="105" t="s">
        <v>14764</v>
      </c>
      <c r="E198" s="108" t="s">
        <v>6598</v>
      </c>
      <c r="F198" s="106">
        <v>1200.69</v>
      </c>
    </row>
    <row r="199" spans="2:6">
      <c r="B199" s="104" t="s">
        <v>14765</v>
      </c>
      <c r="C199" s="104" t="s">
        <v>6593</v>
      </c>
      <c r="D199" s="105" t="s">
        <v>14766</v>
      </c>
      <c r="E199" s="108" t="s">
        <v>6465</v>
      </c>
      <c r="F199" s="106">
        <v>104.28</v>
      </c>
    </row>
    <row r="200" spans="2:6">
      <c r="B200" s="104" t="s">
        <v>14767</v>
      </c>
      <c r="C200" s="104" t="s">
        <v>6593</v>
      </c>
      <c r="D200" s="105" t="s">
        <v>14768</v>
      </c>
      <c r="E200" s="108" t="s">
        <v>6598</v>
      </c>
      <c r="F200" s="106">
        <v>251.24</v>
      </c>
    </row>
    <row r="201" spans="2:6">
      <c r="B201" s="104" t="s">
        <v>14769</v>
      </c>
      <c r="C201" s="104" t="s">
        <v>6593</v>
      </c>
      <c r="D201" s="105" t="s">
        <v>14770</v>
      </c>
      <c r="E201" s="108" t="s">
        <v>6465</v>
      </c>
      <c r="F201" s="106">
        <v>165.75</v>
      </c>
    </row>
    <row r="202" spans="2:6">
      <c r="B202" s="104" t="s">
        <v>14771</v>
      </c>
      <c r="C202" s="104" t="s">
        <v>6593</v>
      </c>
      <c r="D202" s="105" t="s">
        <v>14772</v>
      </c>
      <c r="E202" s="108" t="s">
        <v>6598</v>
      </c>
      <c r="F202" s="106">
        <v>402.36</v>
      </c>
    </row>
    <row r="203" spans="2:6">
      <c r="B203" s="104" t="s">
        <v>14773</v>
      </c>
      <c r="C203" s="104" t="s">
        <v>6593</v>
      </c>
      <c r="D203" s="105" t="s">
        <v>14774</v>
      </c>
      <c r="E203" s="108" t="s">
        <v>6465</v>
      </c>
      <c r="F203" s="106">
        <v>243.57</v>
      </c>
    </row>
    <row r="204" spans="2:6">
      <c r="B204" s="104" t="s">
        <v>14775</v>
      </c>
      <c r="C204" s="104" t="s">
        <v>6593</v>
      </c>
      <c r="D204" s="105" t="s">
        <v>14776</v>
      </c>
      <c r="E204" s="108" t="s">
        <v>6598</v>
      </c>
      <c r="F204" s="106">
        <v>600.35</v>
      </c>
    </row>
    <row r="205" spans="2:6">
      <c r="B205" s="104" t="s">
        <v>14777</v>
      </c>
      <c r="C205" s="104" t="s">
        <v>6593</v>
      </c>
      <c r="D205" s="105" t="s">
        <v>14778</v>
      </c>
      <c r="E205" s="108" t="s">
        <v>6465</v>
      </c>
      <c r="F205" s="106">
        <v>325.39999999999998</v>
      </c>
    </row>
    <row r="206" spans="2:6">
      <c r="B206" s="104" t="s">
        <v>14779</v>
      </c>
      <c r="C206" s="104" t="s">
        <v>6593</v>
      </c>
      <c r="D206" s="105" t="s">
        <v>14780</v>
      </c>
      <c r="E206" s="108" t="s">
        <v>6598</v>
      </c>
      <c r="F206" s="106">
        <v>895.32</v>
      </c>
    </row>
    <row r="207" spans="2:6">
      <c r="B207" s="104" t="s">
        <v>14781</v>
      </c>
      <c r="C207" s="104" t="s">
        <v>6593</v>
      </c>
      <c r="D207" s="105" t="s">
        <v>14782</v>
      </c>
      <c r="E207" s="108" t="s">
        <v>6465</v>
      </c>
      <c r="F207" s="106">
        <v>453.01</v>
      </c>
    </row>
    <row r="208" spans="2:6">
      <c r="B208" s="104" t="s">
        <v>14783</v>
      </c>
      <c r="C208" s="104" t="s">
        <v>6593</v>
      </c>
      <c r="D208" s="105" t="s">
        <v>14784</v>
      </c>
      <c r="E208" s="108" t="s">
        <v>6598</v>
      </c>
      <c r="F208" s="106">
        <v>1663.64</v>
      </c>
    </row>
    <row r="209" spans="2:6">
      <c r="B209" s="104" t="s">
        <v>14785</v>
      </c>
      <c r="C209" s="104" t="s">
        <v>6593</v>
      </c>
      <c r="D209" s="105" t="s">
        <v>14786</v>
      </c>
      <c r="E209" s="108" t="s">
        <v>6465</v>
      </c>
      <c r="F209" s="106">
        <v>156.37</v>
      </c>
    </row>
    <row r="210" spans="2:6">
      <c r="B210" s="104" t="s">
        <v>14787</v>
      </c>
      <c r="C210" s="104" t="s">
        <v>6593</v>
      </c>
      <c r="D210" s="105" t="s">
        <v>14788</v>
      </c>
      <c r="E210" s="108" t="s">
        <v>6598</v>
      </c>
      <c r="F210" s="106">
        <v>322.25</v>
      </c>
    </row>
    <row r="211" spans="2:6">
      <c r="B211" s="104" t="s">
        <v>14789</v>
      </c>
      <c r="C211" s="104" t="s">
        <v>6593</v>
      </c>
      <c r="D211" s="105" t="s">
        <v>14790</v>
      </c>
      <c r="E211" s="108" t="s">
        <v>6465</v>
      </c>
      <c r="F211" s="106">
        <v>248.42</v>
      </c>
    </row>
    <row r="212" spans="2:6">
      <c r="B212" s="104" t="s">
        <v>14791</v>
      </c>
      <c r="C212" s="104" t="s">
        <v>6593</v>
      </c>
      <c r="D212" s="105" t="s">
        <v>14792</v>
      </c>
      <c r="E212" s="108" t="s">
        <v>6598</v>
      </c>
      <c r="F212" s="106">
        <v>513.22</v>
      </c>
    </row>
    <row r="213" spans="2:6">
      <c r="B213" s="104" t="s">
        <v>14793</v>
      </c>
      <c r="C213" s="104" t="s">
        <v>6593</v>
      </c>
      <c r="D213" s="105" t="s">
        <v>14794</v>
      </c>
      <c r="E213" s="108" t="s">
        <v>6465</v>
      </c>
      <c r="F213" s="106">
        <v>365.22</v>
      </c>
    </row>
    <row r="214" spans="2:6">
      <c r="B214" s="104" t="s">
        <v>14795</v>
      </c>
      <c r="C214" s="104" t="s">
        <v>6593</v>
      </c>
      <c r="D214" s="105" t="s">
        <v>14796</v>
      </c>
      <c r="E214" s="108" t="s">
        <v>6598</v>
      </c>
      <c r="F214" s="106">
        <v>767.7</v>
      </c>
    </row>
    <row r="215" spans="2:6">
      <c r="B215" s="104" t="s">
        <v>14797</v>
      </c>
      <c r="C215" s="104" t="s">
        <v>6593</v>
      </c>
      <c r="D215" s="105" t="s">
        <v>14798</v>
      </c>
      <c r="E215" s="108" t="s">
        <v>6465</v>
      </c>
      <c r="F215" s="106">
        <v>489.32</v>
      </c>
    </row>
    <row r="216" spans="2:6">
      <c r="B216" s="104" t="s">
        <v>14799</v>
      </c>
      <c r="C216" s="104" t="s">
        <v>6593</v>
      </c>
      <c r="D216" s="105" t="s">
        <v>14800</v>
      </c>
      <c r="E216" s="108" t="s">
        <v>6598</v>
      </c>
      <c r="F216" s="106">
        <v>1152.1199999999999</v>
      </c>
    </row>
    <row r="217" spans="2:6">
      <c r="B217" s="104" t="s">
        <v>14801</v>
      </c>
      <c r="C217" s="104" t="s">
        <v>6593</v>
      </c>
      <c r="D217" s="105" t="s">
        <v>14802</v>
      </c>
      <c r="E217" s="108" t="s">
        <v>6465</v>
      </c>
      <c r="F217" s="106">
        <v>680.07</v>
      </c>
    </row>
    <row r="218" spans="2:6">
      <c r="B218" s="104" t="s">
        <v>14803</v>
      </c>
      <c r="C218" s="104" t="s">
        <v>6593</v>
      </c>
      <c r="D218" s="105" t="s">
        <v>14804</v>
      </c>
      <c r="E218" s="108" t="s">
        <v>6598</v>
      </c>
      <c r="F218" s="106">
        <v>2131.9</v>
      </c>
    </row>
    <row r="219" spans="2:6" ht="40.5">
      <c r="B219" s="104" t="s">
        <v>14805</v>
      </c>
      <c r="C219" s="104" t="s">
        <v>6593</v>
      </c>
      <c r="D219" s="105" t="s">
        <v>14806</v>
      </c>
      <c r="E219" s="108" t="s">
        <v>6465</v>
      </c>
      <c r="F219" s="106">
        <v>925.06</v>
      </c>
    </row>
    <row r="220" spans="2:6" ht="40.5">
      <c r="B220" s="104" t="s">
        <v>14807</v>
      </c>
      <c r="C220" s="104" t="s">
        <v>6593</v>
      </c>
      <c r="D220" s="105" t="s">
        <v>14808</v>
      </c>
      <c r="E220" s="108" t="s">
        <v>6598</v>
      </c>
      <c r="F220" s="106">
        <v>1068.6300000000001</v>
      </c>
    </row>
    <row r="221" spans="2:6" ht="40.5">
      <c r="B221" s="104" t="s">
        <v>14809</v>
      </c>
      <c r="C221" s="104" t="s">
        <v>6593</v>
      </c>
      <c r="D221" s="105" t="s">
        <v>14810</v>
      </c>
      <c r="E221" s="108" t="s">
        <v>6465</v>
      </c>
      <c r="F221" s="106">
        <v>1245.54</v>
      </c>
    </row>
    <row r="222" spans="2:6" ht="40.5">
      <c r="B222" s="104" t="s">
        <v>14811</v>
      </c>
      <c r="C222" s="104" t="s">
        <v>6593</v>
      </c>
      <c r="D222" s="105" t="s">
        <v>14812</v>
      </c>
      <c r="E222" s="108" t="s">
        <v>6598</v>
      </c>
      <c r="F222" s="106">
        <v>2036.64</v>
      </c>
    </row>
    <row r="223" spans="2:6" ht="40.5">
      <c r="B223" s="104" t="s">
        <v>14813</v>
      </c>
      <c r="C223" s="104" t="s">
        <v>6593</v>
      </c>
      <c r="D223" s="105" t="s">
        <v>14814</v>
      </c>
      <c r="E223" s="108" t="s">
        <v>6465</v>
      </c>
      <c r="F223" s="106">
        <v>1640.85</v>
      </c>
    </row>
    <row r="224" spans="2:6" ht="40.5">
      <c r="B224" s="104" t="s">
        <v>14815</v>
      </c>
      <c r="C224" s="104" t="s">
        <v>6593</v>
      </c>
      <c r="D224" s="105" t="s">
        <v>14816</v>
      </c>
      <c r="E224" s="108" t="s">
        <v>6598</v>
      </c>
      <c r="F224" s="106">
        <v>3489.22</v>
      </c>
    </row>
    <row r="225" spans="2:6" ht="40.5">
      <c r="B225" s="104" t="s">
        <v>14817</v>
      </c>
      <c r="C225" s="104" t="s">
        <v>6593</v>
      </c>
      <c r="D225" s="105" t="s">
        <v>14818</v>
      </c>
      <c r="E225" s="108" t="s">
        <v>6465</v>
      </c>
      <c r="F225" s="106">
        <v>1277.27</v>
      </c>
    </row>
    <row r="226" spans="2:6" ht="40.5">
      <c r="B226" s="104" t="s">
        <v>14819</v>
      </c>
      <c r="C226" s="104" t="s">
        <v>6593</v>
      </c>
      <c r="D226" s="105" t="s">
        <v>14820</v>
      </c>
      <c r="E226" s="108" t="s">
        <v>6598</v>
      </c>
      <c r="F226" s="106">
        <v>1231.43</v>
      </c>
    </row>
    <row r="227" spans="2:6" ht="40.5">
      <c r="B227" s="104" t="s">
        <v>14821</v>
      </c>
      <c r="C227" s="104" t="s">
        <v>6593</v>
      </c>
      <c r="D227" s="105" t="s">
        <v>14822</v>
      </c>
      <c r="E227" s="108" t="s">
        <v>6465</v>
      </c>
      <c r="F227" s="106">
        <v>1611.26</v>
      </c>
    </row>
    <row r="228" spans="2:6" ht="40.5">
      <c r="B228" s="104" t="s">
        <v>14823</v>
      </c>
      <c r="C228" s="104" t="s">
        <v>6593</v>
      </c>
      <c r="D228" s="105" t="s">
        <v>14824</v>
      </c>
      <c r="E228" s="108" t="s">
        <v>6598</v>
      </c>
      <c r="F228" s="106">
        <v>2288.64</v>
      </c>
    </row>
    <row r="229" spans="2:6" ht="40.5">
      <c r="B229" s="104" t="s">
        <v>14825</v>
      </c>
      <c r="C229" s="104" t="s">
        <v>6593</v>
      </c>
      <c r="D229" s="105" t="s">
        <v>14826</v>
      </c>
      <c r="E229" s="108" t="s">
        <v>6465</v>
      </c>
      <c r="F229" s="106">
        <v>2006.89</v>
      </c>
    </row>
    <row r="230" spans="2:6" ht="40.5">
      <c r="B230" s="104" t="s">
        <v>14827</v>
      </c>
      <c r="C230" s="104" t="s">
        <v>6593</v>
      </c>
      <c r="D230" s="105" t="s">
        <v>14828</v>
      </c>
      <c r="E230" s="108" t="s">
        <v>6598</v>
      </c>
      <c r="F230" s="106">
        <v>3759.5</v>
      </c>
    </row>
    <row r="231" spans="2:6" ht="40.5">
      <c r="B231" s="104" t="s">
        <v>14829</v>
      </c>
      <c r="C231" s="104" t="s">
        <v>6593</v>
      </c>
      <c r="D231" s="105" t="s">
        <v>14830</v>
      </c>
      <c r="E231" s="108" t="s">
        <v>6465</v>
      </c>
      <c r="F231" s="106">
        <v>1688.64</v>
      </c>
    </row>
    <row r="232" spans="2:6" ht="38.25">
      <c r="B232" s="100" t="s">
        <v>14831</v>
      </c>
      <c r="C232" s="101" t="s">
        <v>6593</v>
      </c>
      <c r="D232" s="102" t="s">
        <v>14832</v>
      </c>
      <c r="E232" s="101" t="s">
        <v>6598</v>
      </c>
      <c r="F232" s="160">
        <v>1405.55</v>
      </c>
    </row>
    <row r="233" spans="2:6" ht="40.5">
      <c r="B233" s="104" t="s">
        <v>14833</v>
      </c>
      <c r="C233" s="104" t="s">
        <v>6593</v>
      </c>
      <c r="D233" s="105" t="s">
        <v>14834</v>
      </c>
      <c r="E233" s="108" t="s">
        <v>6465</v>
      </c>
      <c r="F233" s="106">
        <v>2039.79</v>
      </c>
    </row>
    <row r="234" spans="2:6" ht="40.5">
      <c r="B234" s="104" t="s">
        <v>14835</v>
      </c>
      <c r="C234" s="104" t="s">
        <v>6593</v>
      </c>
      <c r="D234" s="105" t="s">
        <v>14836</v>
      </c>
      <c r="E234" s="108" t="s">
        <v>6598</v>
      </c>
      <c r="F234" s="106">
        <v>2551.36</v>
      </c>
    </row>
    <row r="235" spans="2:6" ht="40.5">
      <c r="B235" s="104" t="s">
        <v>14837</v>
      </c>
      <c r="C235" s="104" t="s">
        <v>6593</v>
      </c>
      <c r="D235" s="105" t="s">
        <v>14838</v>
      </c>
      <c r="E235" s="108" t="s">
        <v>6465</v>
      </c>
      <c r="F235" s="106">
        <v>2441.62</v>
      </c>
    </row>
    <row r="236" spans="2:6" ht="40.5">
      <c r="B236" s="104" t="s">
        <v>14839</v>
      </c>
      <c r="C236" s="104" t="s">
        <v>6593</v>
      </c>
      <c r="D236" s="105" t="s">
        <v>14840</v>
      </c>
      <c r="E236" s="108" t="s">
        <v>6598</v>
      </c>
      <c r="F236" s="106">
        <v>4128.58</v>
      </c>
    </row>
    <row r="237" spans="2:6" ht="40.5">
      <c r="B237" s="104" t="s">
        <v>14841</v>
      </c>
      <c r="C237" s="104" t="s">
        <v>6593</v>
      </c>
      <c r="D237" s="105" t="s">
        <v>14842</v>
      </c>
      <c r="E237" s="108" t="s">
        <v>6465</v>
      </c>
      <c r="F237" s="106">
        <v>2882.24</v>
      </c>
    </row>
    <row r="238" spans="2:6" ht="40.5">
      <c r="B238" s="104" t="s">
        <v>14843</v>
      </c>
      <c r="C238" s="104" t="s">
        <v>6593</v>
      </c>
      <c r="D238" s="105" t="s">
        <v>14844</v>
      </c>
      <c r="E238" s="108" t="s">
        <v>6598</v>
      </c>
      <c r="F238" s="106">
        <v>6115.56</v>
      </c>
    </row>
    <row r="239" spans="2:6" ht="40.5">
      <c r="B239" s="104" t="s">
        <v>14845</v>
      </c>
      <c r="C239" s="104" t="s">
        <v>6593</v>
      </c>
      <c r="D239" s="105" t="s">
        <v>14846</v>
      </c>
      <c r="E239" s="108" t="s">
        <v>6465</v>
      </c>
      <c r="F239" s="106">
        <v>3393.49</v>
      </c>
    </row>
    <row r="240" spans="2:6" ht="40.5">
      <c r="B240" s="104" t="s">
        <v>14847</v>
      </c>
      <c r="C240" s="104" t="s">
        <v>6593</v>
      </c>
      <c r="D240" s="105" t="s">
        <v>14848</v>
      </c>
      <c r="E240" s="108" t="s">
        <v>6598</v>
      </c>
      <c r="F240" s="106">
        <v>8705.9699999999993</v>
      </c>
    </row>
    <row r="241" spans="2:6" ht="40.5">
      <c r="B241" s="104" t="s">
        <v>14849</v>
      </c>
      <c r="C241" s="104" t="s">
        <v>6593</v>
      </c>
      <c r="D241" s="105" t="s">
        <v>14850</v>
      </c>
      <c r="E241" s="108" t="s">
        <v>6465</v>
      </c>
      <c r="F241" s="106">
        <v>2926.05</v>
      </c>
    </row>
    <row r="242" spans="2:6" ht="40.5">
      <c r="B242" s="104" t="s">
        <v>14851</v>
      </c>
      <c r="C242" s="104" t="s">
        <v>6593</v>
      </c>
      <c r="D242" s="105" t="s">
        <v>14852</v>
      </c>
      <c r="E242" s="108" t="s">
        <v>6598</v>
      </c>
      <c r="F242" s="106">
        <v>4430.8</v>
      </c>
    </row>
    <row r="243" spans="2:6" ht="40.5">
      <c r="B243" s="104" t="s">
        <v>14853</v>
      </c>
      <c r="C243" s="104" t="s">
        <v>6593</v>
      </c>
      <c r="D243" s="105" t="s">
        <v>14854</v>
      </c>
      <c r="E243" s="108" t="s">
        <v>6465</v>
      </c>
      <c r="F243" s="106">
        <v>3405.21</v>
      </c>
    </row>
    <row r="244" spans="2:6" ht="40.5">
      <c r="B244" s="104" t="s">
        <v>14855</v>
      </c>
      <c r="C244" s="104" t="s">
        <v>6593</v>
      </c>
      <c r="D244" s="105" t="s">
        <v>14856</v>
      </c>
      <c r="E244" s="108" t="s">
        <v>6598</v>
      </c>
      <c r="F244" s="106">
        <v>6606.22</v>
      </c>
    </row>
    <row r="245" spans="2:6" ht="40.5">
      <c r="B245" s="104" t="s">
        <v>14857</v>
      </c>
      <c r="C245" s="104" t="s">
        <v>6593</v>
      </c>
      <c r="D245" s="105" t="s">
        <v>14858</v>
      </c>
      <c r="E245" s="108" t="s">
        <v>6465</v>
      </c>
      <c r="F245" s="106">
        <v>3896.21</v>
      </c>
    </row>
    <row r="246" spans="2:6" ht="40.5">
      <c r="B246" s="104" t="s">
        <v>14859</v>
      </c>
      <c r="C246" s="104" t="s">
        <v>6593</v>
      </c>
      <c r="D246" s="105" t="s">
        <v>14860</v>
      </c>
      <c r="E246" s="108" t="s">
        <v>6598</v>
      </c>
      <c r="F246" s="106">
        <v>9233.18</v>
      </c>
    </row>
    <row r="247" spans="2:6" ht="40.5">
      <c r="B247" s="104" t="s">
        <v>14861</v>
      </c>
      <c r="C247" s="104" t="s">
        <v>6593</v>
      </c>
      <c r="D247" s="105" t="s">
        <v>14862</v>
      </c>
      <c r="E247" s="108" t="s">
        <v>6465</v>
      </c>
      <c r="F247" s="106">
        <v>3110.8</v>
      </c>
    </row>
    <row r="248" spans="2:6" ht="40.5">
      <c r="B248" s="104" t="s">
        <v>14863</v>
      </c>
      <c r="C248" s="104" t="s">
        <v>6593</v>
      </c>
      <c r="D248" s="105" t="s">
        <v>14864</v>
      </c>
      <c r="E248" s="108" t="s">
        <v>6598</v>
      </c>
      <c r="F248" s="106">
        <v>3067.78</v>
      </c>
    </row>
    <row r="249" spans="2:6" ht="40.5">
      <c r="B249" s="104" t="s">
        <v>14865</v>
      </c>
      <c r="C249" s="104" t="s">
        <v>6593</v>
      </c>
      <c r="D249" s="105" t="s">
        <v>14866</v>
      </c>
      <c r="E249" s="108" t="s">
        <v>6465</v>
      </c>
      <c r="F249" s="106">
        <v>3540.85</v>
      </c>
    </row>
    <row r="250" spans="2:6" ht="40.5">
      <c r="B250" s="104" t="s">
        <v>14867</v>
      </c>
      <c r="C250" s="104" t="s">
        <v>6593</v>
      </c>
      <c r="D250" s="105" t="s">
        <v>14868</v>
      </c>
      <c r="E250" s="108" t="s">
        <v>6598</v>
      </c>
      <c r="F250" s="106">
        <v>4844.96</v>
      </c>
    </row>
    <row r="251" spans="2:6" ht="40.5">
      <c r="B251" s="104" t="s">
        <v>14869</v>
      </c>
      <c r="C251" s="104" t="s">
        <v>6593</v>
      </c>
      <c r="D251" s="105" t="s">
        <v>14870</v>
      </c>
      <c r="E251" s="108" t="s">
        <v>6465</v>
      </c>
      <c r="F251" s="106">
        <v>3983.24</v>
      </c>
    </row>
    <row r="252" spans="2:6" ht="40.5">
      <c r="B252" s="104" t="s">
        <v>14871</v>
      </c>
      <c r="C252" s="104" t="s">
        <v>6593</v>
      </c>
      <c r="D252" s="105" t="s">
        <v>14872</v>
      </c>
      <c r="E252" s="108" t="s">
        <v>6598</v>
      </c>
      <c r="F252" s="106">
        <v>7037.53</v>
      </c>
    </row>
    <row r="253" spans="2:6" ht="40.5">
      <c r="B253" s="104" t="s">
        <v>14873</v>
      </c>
      <c r="C253" s="104" t="s">
        <v>6593</v>
      </c>
      <c r="D253" s="105" t="s">
        <v>14874</v>
      </c>
      <c r="E253" s="108" t="s">
        <v>6465</v>
      </c>
      <c r="F253" s="106">
        <v>4487.79</v>
      </c>
    </row>
    <row r="254" spans="2:6" ht="40.5">
      <c r="B254" s="104" t="s">
        <v>14875</v>
      </c>
      <c r="C254" s="104" t="s">
        <v>6593</v>
      </c>
      <c r="D254" s="105" t="s">
        <v>14876</v>
      </c>
      <c r="E254" s="108" t="s">
        <v>6598</v>
      </c>
      <c r="F254" s="106">
        <v>9752.26</v>
      </c>
    </row>
    <row r="255" spans="2:6" ht="40.5">
      <c r="B255" s="104" t="s">
        <v>14877</v>
      </c>
      <c r="C255" s="104" t="s">
        <v>6593</v>
      </c>
      <c r="D255" s="105" t="s">
        <v>14878</v>
      </c>
      <c r="E255" s="108" t="s">
        <v>6465</v>
      </c>
      <c r="F255" s="106">
        <v>5038.8599999999997</v>
      </c>
    </row>
    <row r="256" spans="2:6" ht="40.5">
      <c r="B256" s="104" t="s">
        <v>14879</v>
      </c>
      <c r="C256" s="104" t="s">
        <v>6593</v>
      </c>
      <c r="D256" s="105" t="s">
        <v>14880</v>
      </c>
      <c r="E256" s="108" t="s">
        <v>6598</v>
      </c>
      <c r="F256" s="106">
        <v>13053.84</v>
      </c>
    </row>
    <row r="257" spans="2:6" ht="40.5">
      <c r="B257" s="104" t="s">
        <v>14881</v>
      </c>
      <c r="C257" s="104" t="s">
        <v>6593</v>
      </c>
      <c r="D257" s="105" t="s">
        <v>14882</v>
      </c>
      <c r="E257" s="108" t="s">
        <v>6465</v>
      </c>
      <c r="F257" s="106">
        <v>4633.72</v>
      </c>
    </row>
    <row r="258" spans="2:6" ht="40.5">
      <c r="B258" s="104" t="s">
        <v>14883</v>
      </c>
      <c r="C258" s="104" t="s">
        <v>6593</v>
      </c>
      <c r="D258" s="105" t="s">
        <v>14884</v>
      </c>
      <c r="E258" s="108" t="s">
        <v>6598</v>
      </c>
      <c r="F258" s="106">
        <v>7466.07</v>
      </c>
    </row>
    <row r="259" spans="2:6" ht="40.5">
      <c r="B259" s="104" t="s">
        <v>14885</v>
      </c>
      <c r="C259" s="104" t="s">
        <v>6593</v>
      </c>
      <c r="D259" s="105" t="s">
        <v>14886</v>
      </c>
      <c r="E259" s="108" t="s">
        <v>6465</v>
      </c>
      <c r="F259" s="106">
        <v>5135.54</v>
      </c>
    </row>
    <row r="260" spans="2:6" ht="40.5">
      <c r="B260" s="104" t="s">
        <v>14887</v>
      </c>
      <c r="C260" s="104" t="s">
        <v>6593</v>
      </c>
      <c r="D260" s="105" t="s">
        <v>14888</v>
      </c>
      <c r="E260" s="108" t="s">
        <v>6598</v>
      </c>
      <c r="F260" s="106">
        <v>10305.06</v>
      </c>
    </row>
    <row r="261" spans="2:6" ht="40.5">
      <c r="B261" s="104" t="s">
        <v>14889</v>
      </c>
      <c r="C261" s="104" t="s">
        <v>6593</v>
      </c>
      <c r="D261" s="105" t="s">
        <v>14890</v>
      </c>
      <c r="E261" s="108" t="s">
        <v>6465</v>
      </c>
      <c r="F261" s="106">
        <v>5694.05</v>
      </c>
    </row>
    <row r="262" spans="2:6" ht="40.5">
      <c r="B262" s="104" t="s">
        <v>14891</v>
      </c>
      <c r="C262" s="104" t="s">
        <v>6593</v>
      </c>
      <c r="D262" s="105" t="s">
        <v>14892</v>
      </c>
      <c r="E262" s="108" t="s">
        <v>6598</v>
      </c>
      <c r="F262" s="106">
        <v>13704.28</v>
      </c>
    </row>
    <row r="263" spans="2:6" ht="40.5">
      <c r="B263" s="104" t="s">
        <v>14893</v>
      </c>
      <c r="C263" s="104" t="s">
        <v>6593</v>
      </c>
      <c r="D263" s="105" t="s">
        <v>14894</v>
      </c>
      <c r="E263" s="108" t="s">
        <v>6465</v>
      </c>
      <c r="F263" s="106">
        <v>6381.5</v>
      </c>
    </row>
    <row r="264" spans="2:6" ht="40.5">
      <c r="B264" s="104" t="s">
        <v>14895</v>
      </c>
      <c r="C264" s="104" t="s">
        <v>6593</v>
      </c>
      <c r="D264" s="105" t="s">
        <v>14896</v>
      </c>
      <c r="E264" s="108" t="s">
        <v>6598</v>
      </c>
      <c r="F264" s="106">
        <v>17973.05</v>
      </c>
    </row>
    <row r="265" spans="2:6" ht="40.5">
      <c r="B265" s="104" t="s">
        <v>14897</v>
      </c>
      <c r="C265" s="104" t="s">
        <v>6593</v>
      </c>
      <c r="D265" s="105" t="s">
        <v>14898</v>
      </c>
      <c r="E265" s="108" t="s">
        <v>6465</v>
      </c>
      <c r="F265" s="106">
        <v>1457.61</v>
      </c>
    </row>
    <row r="266" spans="2:6" ht="40.5">
      <c r="B266" s="104" t="s">
        <v>14899</v>
      </c>
      <c r="C266" s="104" t="s">
        <v>6593</v>
      </c>
      <c r="D266" s="105" t="s">
        <v>14900</v>
      </c>
      <c r="E266" s="108" t="s">
        <v>6598</v>
      </c>
      <c r="F266" s="106">
        <v>1068.6300000000001</v>
      </c>
    </row>
    <row r="267" spans="2:6" ht="40.5">
      <c r="B267" s="104" t="s">
        <v>14901</v>
      </c>
      <c r="C267" s="104" t="s">
        <v>6593</v>
      </c>
      <c r="D267" s="105" t="s">
        <v>14902</v>
      </c>
      <c r="E267" s="108" t="s">
        <v>6465</v>
      </c>
      <c r="F267" s="106">
        <v>3048.3</v>
      </c>
    </row>
    <row r="268" spans="2:6" ht="40.5">
      <c r="B268" s="104" t="s">
        <v>14903</v>
      </c>
      <c r="C268" s="104" t="s">
        <v>6593</v>
      </c>
      <c r="D268" s="105" t="s">
        <v>14904</v>
      </c>
      <c r="E268" s="108" t="s">
        <v>6598</v>
      </c>
      <c r="F268" s="106">
        <v>3759.5</v>
      </c>
    </row>
    <row r="269" spans="2:6" ht="40.5">
      <c r="B269" s="104" t="s">
        <v>14905</v>
      </c>
      <c r="C269" s="104" t="s">
        <v>6593</v>
      </c>
      <c r="D269" s="105" t="s">
        <v>14906</v>
      </c>
      <c r="E269" s="108" t="s">
        <v>6465</v>
      </c>
      <c r="F269" s="106">
        <v>3300.89</v>
      </c>
    </row>
    <row r="270" spans="2:6" ht="40.5">
      <c r="B270" s="104" t="s">
        <v>14907</v>
      </c>
      <c r="C270" s="104" t="s">
        <v>6593</v>
      </c>
      <c r="D270" s="105" t="s">
        <v>14908</v>
      </c>
      <c r="E270" s="108" t="s">
        <v>6598</v>
      </c>
      <c r="F270" s="106">
        <v>2551.36</v>
      </c>
    </row>
    <row r="271" spans="2:6" ht="40.5">
      <c r="B271" s="104" t="s">
        <v>14909</v>
      </c>
      <c r="C271" s="104" t="s">
        <v>6593</v>
      </c>
      <c r="D271" s="105" t="s">
        <v>14910</v>
      </c>
      <c r="E271" s="108" t="s">
        <v>6465</v>
      </c>
      <c r="F271" s="106">
        <v>3862.56</v>
      </c>
    </row>
    <row r="272" spans="2:6" ht="40.5">
      <c r="B272" s="104" t="s">
        <v>14911</v>
      </c>
      <c r="C272" s="104" t="s">
        <v>6593</v>
      </c>
      <c r="D272" s="105" t="s">
        <v>14912</v>
      </c>
      <c r="E272" s="108" t="s">
        <v>6598</v>
      </c>
      <c r="F272" s="106">
        <v>4128.58</v>
      </c>
    </row>
    <row r="273" spans="2:6" ht="40.5">
      <c r="B273" s="104" t="s">
        <v>14913</v>
      </c>
      <c r="C273" s="104" t="s">
        <v>6593</v>
      </c>
      <c r="D273" s="105" t="s">
        <v>14914</v>
      </c>
      <c r="E273" s="108" t="s">
        <v>6465</v>
      </c>
      <c r="F273" s="106">
        <v>4473.32</v>
      </c>
    </row>
    <row r="274" spans="2:6" ht="40.5">
      <c r="B274" s="104" t="s">
        <v>14915</v>
      </c>
      <c r="C274" s="104" t="s">
        <v>6593</v>
      </c>
      <c r="D274" s="105" t="s">
        <v>14916</v>
      </c>
      <c r="E274" s="108" t="s">
        <v>6598</v>
      </c>
      <c r="F274" s="106">
        <v>6115.56</v>
      </c>
    </row>
    <row r="275" spans="2:6" ht="40.5">
      <c r="B275" s="104" t="s">
        <v>14917</v>
      </c>
      <c r="C275" s="104" t="s">
        <v>6593</v>
      </c>
      <c r="D275" s="105" t="s">
        <v>14918</v>
      </c>
      <c r="E275" s="108" t="s">
        <v>6465</v>
      </c>
      <c r="F275" s="106">
        <v>5185.34</v>
      </c>
    </row>
    <row r="276" spans="2:6" ht="40.5">
      <c r="B276" s="104" t="s">
        <v>14919</v>
      </c>
      <c r="C276" s="104" t="s">
        <v>6593</v>
      </c>
      <c r="D276" s="105" t="s">
        <v>14920</v>
      </c>
      <c r="E276" s="108" t="s">
        <v>6598</v>
      </c>
      <c r="F276" s="106">
        <v>8705.9699999999993</v>
      </c>
    </row>
    <row r="277" spans="2:6" ht="38.25">
      <c r="B277" s="100" t="s">
        <v>14921</v>
      </c>
      <c r="C277" s="101" t="s">
        <v>6593</v>
      </c>
      <c r="D277" s="102" t="s">
        <v>14922</v>
      </c>
      <c r="E277" s="101" t="s">
        <v>6465</v>
      </c>
      <c r="F277" s="106">
        <v>4177.6499999999996</v>
      </c>
    </row>
    <row r="278" spans="2:6" ht="40.5">
      <c r="B278" s="104" t="s">
        <v>14923</v>
      </c>
      <c r="C278" s="104" t="s">
        <v>6593</v>
      </c>
      <c r="D278" s="105" t="s">
        <v>14924</v>
      </c>
      <c r="E278" s="108" t="s">
        <v>6598</v>
      </c>
      <c r="F278" s="106">
        <v>2831.34</v>
      </c>
    </row>
    <row r="279" spans="2:6" ht="40.5">
      <c r="B279" s="104" t="s">
        <v>14925</v>
      </c>
      <c r="C279" s="104" t="s">
        <v>6593</v>
      </c>
      <c r="D279" s="105" t="s">
        <v>14926</v>
      </c>
      <c r="E279" s="108" t="s">
        <v>6465</v>
      </c>
      <c r="F279" s="106">
        <v>4714.8900000000003</v>
      </c>
    </row>
    <row r="280" spans="2:6" ht="40.5">
      <c r="B280" s="104" t="s">
        <v>14927</v>
      </c>
      <c r="C280" s="104" t="s">
        <v>6593</v>
      </c>
      <c r="D280" s="105" t="s">
        <v>14928</v>
      </c>
      <c r="E280" s="108" t="s">
        <v>6598</v>
      </c>
      <c r="F280" s="106">
        <v>4430.8</v>
      </c>
    </row>
    <row r="281" spans="2:6" ht="40.5">
      <c r="B281" s="104" t="s">
        <v>14929</v>
      </c>
      <c r="C281" s="104" t="s">
        <v>6593</v>
      </c>
      <c r="D281" s="105" t="s">
        <v>14930</v>
      </c>
      <c r="E281" s="108" t="s">
        <v>6465</v>
      </c>
      <c r="F281" s="106">
        <v>5374.23</v>
      </c>
    </row>
    <row r="282" spans="2:6" ht="40.5">
      <c r="B282" s="104" t="s">
        <v>14931</v>
      </c>
      <c r="C282" s="104" t="s">
        <v>6593</v>
      </c>
      <c r="D282" s="105" t="s">
        <v>14932</v>
      </c>
      <c r="E282" s="108" t="s">
        <v>6598</v>
      </c>
      <c r="F282" s="106">
        <v>6606.22</v>
      </c>
    </row>
    <row r="283" spans="2:6" ht="40.5">
      <c r="B283" s="104" t="s">
        <v>14933</v>
      </c>
      <c r="C283" s="104" t="s">
        <v>6593</v>
      </c>
      <c r="D283" s="105" t="s">
        <v>14934</v>
      </c>
      <c r="E283" s="108" t="s">
        <v>6465</v>
      </c>
      <c r="F283" s="106">
        <v>6043.37</v>
      </c>
    </row>
    <row r="284" spans="2:6" ht="40.5">
      <c r="B284" s="104" t="s">
        <v>14935</v>
      </c>
      <c r="C284" s="104" t="s">
        <v>6593</v>
      </c>
      <c r="D284" s="105" t="s">
        <v>14936</v>
      </c>
      <c r="E284" s="108" t="s">
        <v>6598</v>
      </c>
      <c r="F284" s="106">
        <v>9233.18</v>
      </c>
    </row>
    <row r="285" spans="2:6" ht="40.5">
      <c r="B285" s="104" t="s">
        <v>14937</v>
      </c>
      <c r="C285" s="104" t="s">
        <v>6593</v>
      </c>
      <c r="D285" s="105" t="s">
        <v>14938</v>
      </c>
      <c r="E285" s="108" t="s">
        <v>6465</v>
      </c>
      <c r="F285" s="106">
        <v>5756.5</v>
      </c>
    </row>
    <row r="286" spans="2:6" ht="40.5">
      <c r="B286" s="104" t="s">
        <v>14939</v>
      </c>
      <c r="C286" s="104" t="s">
        <v>6593</v>
      </c>
      <c r="D286" s="105" t="s">
        <v>14940</v>
      </c>
      <c r="E286" s="108" t="s">
        <v>6598</v>
      </c>
      <c r="F286" s="106">
        <v>4844.96</v>
      </c>
    </row>
    <row r="287" spans="2:6" ht="40.5">
      <c r="B287" s="104" t="s">
        <v>14941</v>
      </c>
      <c r="C287" s="104" t="s">
        <v>6593</v>
      </c>
      <c r="D287" s="105" t="s">
        <v>14942</v>
      </c>
      <c r="E287" s="108" t="s">
        <v>6465</v>
      </c>
      <c r="F287" s="106">
        <v>6352.17</v>
      </c>
    </row>
    <row r="288" spans="2:6" ht="40.5">
      <c r="B288" s="104" t="s">
        <v>14943</v>
      </c>
      <c r="C288" s="104" t="s">
        <v>6593</v>
      </c>
      <c r="D288" s="105" t="s">
        <v>14944</v>
      </c>
      <c r="E288" s="108" t="s">
        <v>6598</v>
      </c>
      <c r="F288" s="106">
        <v>7037.53</v>
      </c>
    </row>
    <row r="289" spans="2:6" ht="40.5">
      <c r="B289" s="104" t="s">
        <v>14945</v>
      </c>
      <c r="C289" s="104" t="s">
        <v>6593</v>
      </c>
      <c r="D289" s="105" t="s">
        <v>14946</v>
      </c>
      <c r="E289" s="108" t="s">
        <v>6465</v>
      </c>
      <c r="F289" s="106">
        <v>7025.74</v>
      </c>
    </row>
    <row r="290" spans="2:6" ht="40.5">
      <c r="B290" s="104" t="s">
        <v>14947</v>
      </c>
      <c r="C290" s="104" t="s">
        <v>6593</v>
      </c>
      <c r="D290" s="105" t="s">
        <v>14948</v>
      </c>
      <c r="E290" s="108" t="s">
        <v>6598</v>
      </c>
      <c r="F290" s="106">
        <v>9752.26</v>
      </c>
    </row>
    <row r="291" spans="2:6" ht="40.5">
      <c r="B291" s="104" t="s">
        <v>14949</v>
      </c>
      <c r="C291" s="104" t="s">
        <v>6593</v>
      </c>
      <c r="D291" s="105" t="s">
        <v>14950</v>
      </c>
      <c r="E291" s="108" t="s">
        <v>6465</v>
      </c>
      <c r="F291" s="106">
        <v>7791.15</v>
      </c>
    </row>
    <row r="292" spans="2:6" ht="38.25">
      <c r="B292" s="100" t="s">
        <v>14951</v>
      </c>
      <c r="C292" s="101" t="s">
        <v>6593</v>
      </c>
      <c r="D292" s="102" t="s">
        <v>14952</v>
      </c>
      <c r="E292" s="101" t="s">
        <v>6598</v>
      </c>
      <c r="F292" s="106">
        <v>13053.84</v>
      </c>
    </row>
    <row r="293" spans="2:6" ht="40.5">
      <c r="B293" s="104" t="s">
        <v>14953</v>
      </c>
      <c r="C293" s="104" t="s">
        <v>6593</v>
      </c>
      <c r="D293" s="105" t="s">
        <v>14954</v>
      </c>
      <c r="E293" s="108" t="s">
        <v>6465</v>
      </c>
      <c r="F293" s="106">
        <v>8126.95</v>
      </c>
    </row>
    <row r="294" spans="2:6" ht="40.5">
      <c r="B294" s="104" t="s">
        <v>14955</v>
      </c>
      <c r="C294" s="104" t="s">
        <v>6593</v>
      </c>
      <c r="D294" s="105" t="s">
        <v>14956</v>
      </c>
      <c r="E294" s="108" t="s">
        <v>6598</v>
      </c>
      <c r="F294" s="106">
        <v>10305.06</v>
      </c>
    </row>
    <row r="295" spans="2:6" ht="40.5">
      <c r="B295" s="104" t="s">
        <v>14957</v>
      </c>
      <c r="C295" s="104" t="s">
        <v>6593</v>
      </c>
      <c r="D295" s="105" t="s">
        <v>14958</v>
      </c>
      <c r="E295" s="108" t="s">
        <v>6465</v>
      </c>
      <c r="F295" s="106">
        <v>8882.23</v>
      </c>
    </row>
    <row r="296" spans="2:6" ht="40.5">
      <c r="B296" s="104" t="s">
        <v>14959</v>
      </c>
      <c r="C296" s="104" t="s">
        <v>6593</v>
      </c>
      <c r="D296" s="105" t="s">
        <v>14960</v>
      </c>
      <c r="E296" s="108" t="s">
        <v>6598</v>
      </c>
      <c r="F296" s="106">
        <v>13704.28</v>
      </c>
    </row>
    <row r="297" spans="2:6" ht="40.5">
      <c r="B297" s="104" t="s">
        <v>14961</v>
      </c>
      <c r="C297" s="104" t="s">
        <v>6593</v>
      </c>
      <c r="D297" s="105" t="s">
        <v>14962</v>
      </c>
      <c r="E297" s="108" t="s">
        <v>6465</v>
      </c>
      <c r="F297" s="106">
        <v>11020.74</v>
      </c>
    </row>
    <row r="298" spans="2:6" ht="40.5">
      <c r="B298" s="104" t="s">
        <v>14963</v>
      </c>
      <c r="C298" s="104" t="s">
        <v>6593</v>
      </c>
      <c r="D298" s="105" t="s">
        <v>14964</v>
      </c>
      <c r="E298" s="108" t="s">
        <v>6598</v>
      </c>
      <c r="F298" s="106">
        <v>18387.650000000001</v>
      </c>
    </row>
    <row r="299" spans="2:6" ht="40.5">
      <c r="B299" s="104" t="s">
        <v>14965</v>
      </c>
      <c r="C299" s="104" t="s">
        <v>6593</v>
      </c>
      <c r="D299" s="105" t="s">
        <v>14966</v>
      </c>
      <c r="E299" s="108" t="s">
        <v>6465</v>
      </c>
      <c r="F299" s="106">
        <v>5368.89</v>
      </c>
    </row>
    <row r="300" spans="2:6" ht="40.5">
      <c r="B300" s="104" t="s">
        <v>14967</v>
      </c>
      <c r="C300" s="104" t="s">
        <v>6593</v>
      </c>
      <c r="D300" s="105" t="s">
        <v>14968</v>
      </c>
      <c r="E300" s="108" t="s">
        <v>6598</v>
      </c>
      <c r="F300" s="106">
        <v>4128.58</v>
      </c>
    </row>
    <row r="301" spans="2:6" ht="40.5">
      <c r="B301" s="104" t="s">
        <v>14969</v>
      </c>
      <c r="C301" s="104" t="s">
        <v>6593</v>
      </c>
      <c r="D301" s="105" t="s">
        <v>14970</v>
      </c>
      <c r="E301" s="108" t="s">
        <v>6465</v>
      </c>
      <c r="F301" s="106">
        <v>5939.8</v>
      </c>
    </row>
    <row r="302" spans="2:6" ht="40.5">
      <c r="B302" s="104" t="s">
        <v>14971</v>
      </c>
      <c r="C302" s="104" t="s">
        <v>6593</v>
      </c>
      <c r="D302" s="105" t="s">
        <v>14972</v>
      </c>
      <c r="E302" s="108" t="s">
        <v>6598</v>
      </c>
      <c r="F302" s="106">
        <v>2831.34</v>
      </c>
    </row>
    <row r="303" spans="2:6" ht="40.5">
      <c r="B303" s="104" t="s">
        <v>14973</v>
      </c>
      <c r="C303" s="104" t="s">
        <v>6593</v>
      </c>
      <c r="D303" s="105" t="s">
        <v>14974</v>
      </c>
      <c r="E303" s="108" t="s">
        <v>6465</v>
      </c>
      <c r="F303" s="106">
        <v>7459.53</v>
      </c>
    </row>
    <row r="304" spans="2:6" ht="40.5">
      <c r="B304" s="104" t="s">
        <v>14975</v>
      </c>
      <c r="C304" s="104" t="s">
        <v>6593</v>
      </c>
      <c r="D304" s="105" t="s">
        <v>14976</v>
      </c>
      <c r="E304" s="108" t="s">
        <v>6598</v>
      </c>
      <c r="F304" s="106">
        <v>6606.22</v>
      </c>
    </row>
    <row r="305" spans="2:6" ht="40.5">
      <c r="B305" s="104" t="s">
        <v>14977</v>
      </c>
      <c r="C305" s="104" t="s">
        <v>6593</v>
      </c>
      <c r="D305" s="105" t="s">
        <v>14978</v>
      </c>
      <c r="E305" s="108" t="s">
        <v>6465</v>
      </c>
      <c r="F305" s="106">
        <v>8124.38</v>
      </c>
    </row>
    <row r="306" spans="2:6" ht="40.5">
      <c r="B306" s="104" t="s">
        <v>14979</v>
      </c>
      <c r="C306" s="104" t="s">
        <v>6593</v>
      </c>
      <c r="D306" s="105" t="s">
        <v>14980</v>
      </c>
      <c r="E306" s="108" t="s">
        <v>6598</v>
      </c>
      <c r="F306" s="106">
        <v>4844.96</v>
      </c>
    </row>
    <row r="307" spans="2:6" ht="40.5">
      <c r="B307" s="104" t="s">
        <v>14981</v>
      </c>
      <c r="C307" s="104" t="s">
        <v>6593</v>
      </c>
      <c r="D307" s="105" t="s">
        <v>14982</v>
      </c>
      <c r="E307" s="108" t="s">
        <v>6465</v>
      </c>
      <c r="F307" s="106">
        <v>8878.98</v>
      </c>
    </row>
    <row r="308" spans="2:6" ht="40.5">
      <c r="B308" s="104" t="s">
        <v>14983</v>
      </c>
      <c r="C308" s="104" t="s">
        <v>6593</v>
      </c>
      <c r="D308" s="105" t="s">
        <v>14984</v>
      </c>
      <c r="E308" s="108" t="s">
        <v>6598</v>
      </c>
      <c r="F308" s="106">
        <v>7037.53</v>
      </c>
    </row>
    <row r="309" spans="2:6" ht="40.5">
      <c r="B309" s="104" t="s">
        <v>14985</v>
      </c>
      <c r="C309" s="104" t="s">
        <v>6593</v>
      </c>
      <c r="D309" s="105" t="s">
        <v>14986</v>
      </c>
      <c r="E309" s="108" t="s">
        <v>6465</v>
      </c>
      <c r="F309" s="106">
        <v>9721.2199999999993</v>
      </c>
    </row>
    <row r="310" spans="2:6" ht="40.5">
      <c r="B310" s="104" t="s">
        <v>14987</v>
      </c>
      <c r="C310" s="104" t="s">
        <v>6593</v>
      </c>
      <c r="D310" s="105" t="s">
        <v>14988</v>
      </c>
      <c r="E310" s="108" t="s">
        <v>6598</v>
      </c>
      <c r="F310" s="106">
        <v>9752.26</v>
      </c>
    </row>
    <row r="311" spans="2:6" ht="40.5">
      <c r="B311" s="104" t="s">
        <v>14989</v>
      </c>
      <c r="C311" s="104" t="s">
        <v>6593</v>
      </c>
      <c r="D311" s="105" t="s">
        <v>14990</v>
      </c>
      <c r="E311" s="108" t="s">
        <v>6465</v>
      </c>
      <c r="F311" s="106">
        <v>10690.02</v>
      </c>
    </row>
    <row r="312" spans="2:6" ht="40.5">
      <c r="B312" s="104" t="s">
        <v>14991</v>
      </c>
      <c r="C312" s="104" t="s">
        <v>6593</v>
      </c>
      <c r="D312" s="105" t="s">
        <v>14992</v>
      </c>
      <c r="E312" s="108" t="s">
        <v>6598</v>
      </c>
      <c r="F312" s="106">
        <v>13053.84</v>
      </c>
    </row>
    <row r="313" spans="2:6" ht="40.5">
      <c r="B313" s="104" t="s">
        <v>14993</v>
      </c>
      <c r="C313" s="104" t="s">
        <v>6593</v>
      </c>
      <c r="D313" s="105" t="s">
        <v>14994</v>
      </c>
      <c r="E313" s="108" t="s">
        <v>6465</v>
      </c>
      <c r="F313" s="106">
        <v>12262.9</v>
      </c>
    </row>
    <row r="314" spans="2:6" ht="40.5">
      <c r="B314" s="104" t="s">
        <v>14995</v>
      </c>
      <c r="C314" s="104" t="s">
        <v>6593</v>
      </c>
      <c r="D314" s="105" t="s">
        <v>14996</v>
      </c>
      <c r="E314" s="108" t="s">
        <v>6598</v>
      </c>
      <c r="F314" s="106">
        <v>13704.28</v>
      </c>
    </row>
    <row r="315" spans="2:6" ht="40.5">
      <c r="B315" s="104" t="s">
        <v>14997</v>
      </c>
      <c r="C315" s="104" t="s">
        <v>6593</v>
      </c>
      <c r="D315" s="105" t="s">
        <v>14998</v>
      </c>
      <c r="E315" s="108" t="s">
        <v>6465</v>
      </c>
      <c r="F315" s="106">
        <v>15501.44</v>
      </c>
    </row>
    <row r="316" spans="2:6" ht="40.5">
      <c r="B316" s="104" t="s">
        <v>14999</v>
      </c>
      <c r="C316" s="104" t="s">
        <v>6593</v>
      </c>
      <c r="D316" s="105" t="s">
        <v>15000</v>
      </c>
      <c r="E316" s="108" t="s">
        <v>6598</v>
      </c>
      <c r="F316" s="106">
        <v>18387.650000000001</v>
      </c>
    </row>
    <row r="317" spans="2:6" ht="40.5">
      <c r="B317" s="104" t="s">
        <v>15001</v>
      </c>
      <c r="C317" s="104" t="s">
        <v>6593</v>
      </c>
      <c r="D317" s="105" t="s">
        <v>15002</v>
      </c>
      <c r="E317" s="108" t="s">
        <v>6465</v>
      </c>
      <c r="F317" s="106">
        <v>1946.26</v>
      </c>
    </row>
    <row r="318" spans="2:6" ht="40.5">
      <c r="B318" s="104" t="s">
        <v>15003</v>
      </c>
      <c r="C318" s="104" t="s">
        <v>6593</v>
      </c>
      <c r="D318" s="105" t="s">
        <v>15004</v>
      </c>
      <c r="E318" s="108" t="s">
        <v>6598</v>
      </c>
      <c r="F318" s="106">
        <v>2666.96</v>
      </c>
    </row>
    <row r="319" spans="2:6" ht="40.5">
      <c r="B319" s="104" t="s">
        <v>15005</v>
      </c>
      <c r="C319" s="104" t="s">
        <v>6593</v>
      </c>
      <c r="D319" s="105" t="s">
        <v>15006</v>
      </c>
      <c r="E319" s="108" t="s">
        <v>6465</v>
      </c>
      <c r="F319" s="106">
        <v>2559.41</v>
      </c>
    </row>
    <row r="320" spans="2:6" ht="40.5">
      <c r="B320" s="104" t="s">
        <v>15007</v>
      </c>
      <c r="C320" s="104" t="s">
        <v>6593</v>
      </c>
      <c r="D320" s="105" t="s">
        <v>15008</v>
      </c>
      <c r="E320" s="108" t="s">
        <v>6598</v>
      </c>
      <c r="F320" s="106">
        <v>3134</v>
      </c>
    </row>
    <row r="321" spans="2:6" ht="40.5">
      <c r="B321" s="104" t="s">
        <v>15009</v>
      </c>
      <c r="C321" s="104" t="s">
        <v>6593</v>
      </c>
      <c r="D321" s="105" t="s">
        <v>15010</v>
      </c>
      <c r="E321" s="108" t="s">
        <v>6465</v>
      </c>
      <c r="F321" s="106">
        <v>3018.88</v>
      </c>
    </row>
    <row r="322" spans="2:6" ht="40.5">
      <c r="B322" s="104" t="s">
        <v>15011</v>
      </c>
      <c r="C322" s="104" t="s">
        <v>6593</v>
      </c>
      <c r="D322" s="105" t="s">
        <v>15012</v>
      </c>
      <c r="E322" s="108" t="s">
        <v>6598</v>
      </c>
      <c r="F322" s="106">
        <v>4923.76</v>
      </c>
    </row>
    <row r="323" spans="2:6" ht="40.5">
      <c r="B323" s="104" t="s">
        <v>15013</v>
      </c>
      <c r="C323" s="104" t="s">
        <v>6593</v>
      </c>
      <c r="D323" s="105" t="s">
        <v>15014</v>
      </c>
      <c r="E323" s="108" t="s">
        <v>6465</v>
      </c>
      <c r="F323" s="106">
        <v>3524.55</v>
      </c>
    </row>
    <row r="324" spans="2:6" ht="40.5">
      <c r="B324" s="104" t="s">
        <v>15015</v>
      </c>
      <c r="C324" s="104" t="s">
        <v>6593</v>
      </c>
      <c r="D324" s="105" t="s">
        <v>15016</v>
      </c>
      <c r="E324" s="108" t="s">
        <v>6598</v>
      </c>
      <c r="F324" s="106">
        <v>7255.19</v>
      </c>
    </row>
    <row r="325" spans="2:6" ht="40.5">
      <c r="B325" s="104" t="s">
        <v>15017</v>
      </c>
      <c r="C325" s="104" t="s">
        <v>6593</v>
      </c>
      <c r="D325" s="105" t="s">
        <v>15018</v>
      </c>
      <c r="E325" s="108" t="s">
        <v>6465</v>
      </c>
      <c r="F325" s="106">
        <v>4094.25</v>
      </c>
    </row>
    <row r="326" spans="2:6" ht="40.5">
      <c r="B326" s="104" t="s">
        <v>15019</v>
      </c>
      <c r="C326" s="104" t="s">
        <v>6593</v>
      </c>
      <c r="D326" s="105" t="s">
        <v>15020</v>
      </c>
      <c r="E326" s="108" t="s">
        <v>6598</v>
      </c>
      <c r="F326" s="106">
        <v>10133.85</v>
      </c>
    </row>
    <row r="327" spans="2:6" ht="40.5">
      <c r="B327" s="104" t="s">
        <v>15021</v>
      </c>
      <c r="C327" s="104" t="s">
        <v>6593</v>
      </c>
      <c r="D327" s="105" t="s">
        <v>15022</v>
      </c>
      <c r="E327" s="108" t="s">
        <v>6465</v>
      </c>
      <c r="F327" s="106">
        <v>3731.14</v>
      </c>
    </row>
    <row r="328" spans="2:6" ht="40.5">
      <c r="B328" s="104" t="s">
        <v>15023</v>
      </c>
      <c r="C328" s="104" t="s">
        <v>6593</v>
      </c>
      <c r="D328" s="105" t="s">
        <v>15024</v>
      </c>
      <c r="E328" s="108" t="s">
        <v>6598</v>
      </c>
      <c r="F328" s="106">
        <v>5543.4</v>
      </c>
    </row>
    <row r="329" spans="2:6" ht="40.5">
      <c r="B329" s="104" t="s">
        <v>15025</v>
      </c>
      <c r="C329" s="104" t="s">
        <v>6593</v>
      </c>
      <c r="D329" s="105" t="s">
        <v>15026</v>
      </c>
      <c r="E329" s="108" t="s">
        <v>6465</v>
      </c>
      <c r="F329" s="106">
        <v>4269.75</v>
      </c>
    </row>
    <row r="330" spans="2:6" ht="38.25">
      <c r="B330" s="100" t="s">
        <v>15027</v>
      </c>
      <c r="C330" s="101" t="s">
        <v>6593</v>
      </c>
      <c r="D330" s="102" t="s">
        <v>15028</v>
      </c>
      <c r="E330" s="101" t="s">
        <v>6598</v>
      </c>
      <c r="F330" s="106">
        <v>8046.44</v>
      </c>
    </row>
    <row r="331" spans="2:6" ht="40.5">
      <c r="B331" s="104" t="s">
        <v>15029</v>
      </c>
      <c r="C331" s="104" t="s">
        <v>6593</v>
      </c>
      <c r="D331" s="105" t="s">
        <v>15030</v>
      </c>
      <c r="E331" s="108" t="s">
        <v>6465</v>
      </c>
      <c r="F331" s="106">
        <v>5106.04</v>
      </c>
    </row>
    <row r="332" spans="2:6" ht="40.5">
      <c r="B332" s="104" t="s">
        <v>15031</v>
      </c>
      <c r="C332" s="104" t="s">
        <v>6593</v>
      </c>
      <c r="D332" s="105" t="s">
        <v>15032</v>
      </c>
      <c r="E332" s="108" t="s">
        <v>6598</v>
      </c>
      <c r="F332" s="106">
        <v>8743.17</v>
      </c>
    </row>
    <row r="333" spans="2:6" ht="40.5">
      <c r="B333" s="104" t="s">
        <v>15033</v>
      </c>
      <c r="C333" s="104" t="s">
        <v>6593</v>
      </c>
      <c r="D333" s="105" t="s">
        <v>15034</v>
      </c>
      <c r="E333" s="108" t="s">
        <v>6465</v>
      </c>
      <c r="F333" s="106">
        <v>5723.87</v>
      </c>
    </row>
    <row r="334" spans="2:6" ht="40.5">
      <c r="B334" s="104" t="s">
        <v>15035</v>
      </c>
      <c r="C334" s="104" t="s">
        <v>6593</v>
      </c>
      <c r="D334" s="105" t="s">
        <v>15036</v>
      </c>
      <c r="E334" s="108" t="s">
        <v>6598</v>
      </c>
      <c r="F334" s="106">
        <v>12046.14</v>
      </c>
    </row>
    <row r="335" spans="2:6" ht="40.5">
      <c r="B335" s="104" t="s">
        <v>15037</v>
      </c>
      <c r="C335" s="104" t="s">
        <v>6593</v>
      </c>
      <c r="D335" s="105" t="s">
        <v>15038</v>
      </c>
      <c r="E335" s="108" t="s">
        <v>6465</v>
      </c>
      <c r="F335" s="106">
        <v>5955.08</v>
      </c>
    </row>
    <row r="336" spans="2:6" ht="40.5">
      <c r="B336" s="104" t="s">
        <v>15039</v>
      </c>
      <c r="C336" s="104" t="s">
        <v>6593</v>
      </c>
      <c r="D336" s="105" t="s">
        <v>15040</v>
      </c>
      <c r="E336" s="108" t="s">
        <v>6598</v>
      </c>
      <c r="F336" s="106">
        <v>5543.4</v>
      </c>
    </row>
    <row r="337" spans="2:6" ht="38.25">
      <c r="B337" s="161" t="s">
        <v>15041</v>
      </c>
      <c r="C337" s="162" t="s">
        <v>6593</v>
      </c>
      <c r="D337" s="163" t="s">
        <v>15042</v>
      </c>
      <c r="E337" s="162" t="s">
        <v>6465</v>
      </c>
      <c r="F337" s="164">
        <v>7386.77</v>
      </c>
    </row>
    <row r="338" spans="2:6" ht="40.5">
      <c r="B338" s="104" t="s">
        <v>15043</v>
      </c>
      <c r="C338" s="104" t="s">
        <v>6593</v>
      </c>
      <c r="D338" s="105" t="s">
        <v>15044</v>
      </c>
      <c r="E338" s="108" t="s">
        <v>6598</v>
      </c>
      <c r="F338" s="106">
        <v>6201.52</v>
      </c>
    </row>
    <row r="339" spans="2:6" ht="40.5">
      <c r="B339" s="104" t="s">
        <v>15045</v>
      </c>
      <c r="C339" s="104" t="s">
        <v>6593</v>
      </c>
      <c r="D339" s="105" t="s">
        <v>15046</v>
      </c>
      <c r="E339" s="108" t="s">
        <v>6465</v>
      </c>
      <c r="F339" s="106">
        <v>8920.2000000000007</v>
      </c>
    </row>
    <row r="340" spans="2:6" ht="40.5">
      <c r="B340" s="104" t="s">
        <v>15047</v>
      </c>
      <c r="C340" s="104" t="s">
        <v>6593</v>
      </c>
      <c r="D340" s="105" t="s">
        <v>15048</v>
      </c>
      <c r="E340" s="108" t="s">
        <v>6598</v>
      </c>
      <c r="F340" s="106">
        <v>12046.14</v>
      </c>
    </row>
    <row r="341" spans="2:6" ht="40.5">
      <c r="B341" s="104" t="s">
        <v>15049</v>
      </c>
      <c r="C341" s="104" t="s">
        <v>6593</v>
      </c>
      <c r="D341" s="105" t="s">
        <v>15050</v>
      </c>
      <c r="E341" s="108" t="s">
        <v>6465</v>
      </c>
      <c r="F341" s="106">
        <v>13744.7</v>
      </c>
    </row>
    <row r="342" spans="2:6" ht="40.5">
      <c r="B342" s="104" t="s">
        <v>15051</v>
      </c>
      <c r="C342" s="104" t="s">
        <v>6593</v>
      </c>
      <c r="D342" s="105" t="s">
        <v>15052</v>
      </c>
      <c r="E342" s="108" t="s">
        <v>6598</v>
      </c>
      <c r="F342" s="106">
        <v>9648.23</v>
      </c>
    </row>
    <row r="343" spans="2:6" ht="40.5">
      <c r="B343" s="104" t="s">
        <v>15053</v>
      </c>
      <c r="C343" s="104" t="s">
        <v>6593</v>
      </c>
      <c r="D343" s="105" t="s">
        <v>15054</v>
      </c>
      <c r="E343" s="108" t="s">
        <v>6465</v>
      </c>
      <c r="F343" s="106">
        <v>11463.96</v>
      </c>
    </row>
    <row r="344" spans="2:6" ht="40.5">
      <c r="B344" s="104" t="s">
        <v>15055</v>
      </c>
      <c r="C344" s="104" t="s">
        <v>6593</v>
      </c>
      <c r="D344" s="105" t="s">
        <v>15056</v>
      </c>
      <c r="E344" s="108" t="s">
        <v>6598</v>
      </c>
      <c r="F344" s="106">
        <v>17137.330000000002</v>
      </c>
    </row>
    <row r="345" spans="2:6" ht="40.5">
      <c r="B345" s="104" t="s">
        <v>15057</v>
      </c>
      <c r="C345" s="104" t="s">
        <v>6593</v>
      </c>
      <c r="D345" s="105" t="s">
        <v>15058</v>
      </c>
      <c r="E345" s="108" t="s">
        <v>6465</v>
      </c>
      <c r="F345" s="106">
        <v>5761.38</v>
      </c>
    </row>
    <row r="346" spans="2:6" ht="40.5">
      <c r="B346" s="104" t="s">
        <v>15059</v>
      </c>
      <c r="C346" s="104" t="s">
        <v>6593</v>
      </c>
      <c r="D346" s="105" t="s">
        <v>15060</v>
      </c>
      <c r="E346" s="108" t="s">
        <v>6598</v>
      </c>
      <c r="F346" s="106">
        <v>3134</v>
      </c>
    </row>
    <row r="347" spans="2:6" ht="40.5">
      <c r="B347" s="104" t="s">
        <v>15061</v>
      </c>
      <c r="C347" s="104" t="s">
        <v>6593</v>
      </c>
      <c r="D347" s="105" t="s">
        <v>15062</v>
      </c>
      <c r="E347" s="108" t="s">
        <v>6465</v>
      </c>
      <c r="F347" s="106">
        <v>15912.15</v>
      </c>
    </row>
    <row r="348" spans="2:6" ht="40.5">
      <c r="B348" s="104" t="s">
        <v>15063</v>
      </c>
      <c r="C348" s="104" t="s">
        <v>6593</v>
      </c>
      <c r="D348" s="105" t="s">
        <v>15064</v>
      </c>
      <c r="E348" s="108" t="s">
        <v>6598</v>
      </c>
      <c r="F348" s="106">
        <v>17137.330000000002</v>
      </c>
    </row>
    <row r="349" spans="2:6" ht="27">
      <c r="B349" s="104" t="s">
        <v>15065</v>
      </c>
      <c r="C349" s="104" t="s">
        <v>6593</v>
      </c>
      <c r="D349" s="105" t="s">
        <v>15066</v>
      </c>
      <c r="E349" s="108" t="s">
        <v>6465</v>
      </c>
      <c r="F349" s="106">
        <v>14.7</v>
      </c>
    </row>
    <row r="350" spans="2:6" ht="27">
      <c r="B350" s="104" t="s">
        <v>15067</v>
      </c>
      <c r="C350" s="104" t="s">
        <v>6593</v>
      </c>
      <c r="D350" s="105" t="s">
        <v>15068</v>
      </c>
      <c r="E350" s="108" t="s">
        <v>6465</v>
      </c>
      <c r="F350" s="106">
        <v>15.83</v>
      </c>
    </row>
    <row r="351" spans="2:6" ht="27">
      <c r="B351" s="104" t="s">
        <v>15069</v>
      </c>
      <c r="C351" s="104" t="s">
        <v>6593</v>
      </c>
      <c r="D351" s="105" t="s">
        <v>15070</v>
      </c>
      <c r="E351" s="108" t="s">
        <v>6465</v>
      </c>
      <c r="F351" s="106">
        <v>16.95</v>
      </c>
    </row>
    <row r="352" spans="2:6" ht="27">
      <c r="B352" s="104" t="s">
        <v>15071</v>
      </c>
      <c r="C352" s="104" t="s">
        <v>6593</v>
      </c>
      <c r="D352" s="105" t="s">
        <v>15072</v>
      </c>
      <c r="E352" s="108" t="s">
        <v>6465</v>
      </c>
      <c r="F352" s="106">
        <v>17.13</v>
      </c>
    </row>
    <row r="353" spans="2:6" ht="27">
      <c r="B353" s="104" t="s">
        <v>15073</v>
      </c>
      <c r="C353" s="104" t="s">
        <v>6593</v>
      </c>
      <c r="D353" s="105" t="s">
        <v>15074</v>
      </c>
      <c r="E353" s="108" t="s">
        <v>6465</v>
      </c>
      <c r="F353" s="106">
        <v>18.260000000000002</v>
      </c>
    </row>
    <row r="354" spans="2:6" ht="27">
      <c r="B354" s="104" t="s">
        <v>15075</v>
      </c>
      <c r="C354" s="104" t="s">
        <v>6593</v>
      </c>
      <c r="D354" s="105" t="s">
        <v>15076</v>
      </c>
      <c r="E354" s="108" t="s">
        <v>6465</v>
      </c>
      <c r="F354" s="106">
        <v>19.38</v>
      </c>
    </row>
    <row r="355" spans="2:6" ht="27">
      <c r="B355" s="104" t="s">
        <v>15077</v>
      </c>
      <c r="C355" s="104" t="s">
        <v>6593</v>
      </c>
      <c r="D355" s="105" t="s">
        <v>15078</v>
      </c>
      <c r="E355" s="108" t="s">
        <v>6465</v>
      </c>
      <c r="F355" s="106">
        <v>19.559999999999999</v>
      </c>
    </row>
    <row r="356" spans="2:6" ht="27">
      <c r="B356" s="104" t="s">
        <v>15079</v>
      </c>
      <c r="C356" s="104" t="s">
        <v>6593</v>
      </c>
      <c r="D356" s="105" t="s">
        <v>15080</v>
      </c>
      <c r="E356" s="108" t="s">
        <v>6465</v>
      </c>
      <c r="F356" s="106">
        <v>20.69</v>
      </c>
    </row>
    <row r="357" spans="2:6" ht="27">
      <c r="B357" s="104" t="s">
        <v>15081</v>
      </c>
      <c r="C357" s="104" t="s">
        <v>6593</v>
      </c>
      <c r="D357" s="105" t="s">
        <v>15082</v>
      </c>
      <c r="E357" s="108" t="s">
        <v>6465</v>
      </c>
      <c r="F357" s="106">
        <v>21.81</v>
      </c>
    </row>
    <row r="358" spans="2:6" ht="27">
      <c r="B358" s="104" t="s">
        <v>15083</v>
      </c>
      <c r="C358" s="104" t="s">
        <v>6593</v>
      </c>
      <c r="D358" s="105" t="s">
        <v>15084</v>
      </c>
      <c r="E358" s="108" t="s">
        <v>6465</v>
      </c>
      <c r="F358" s="106">
        <v>22.04</v>
      </c>
    </row>
    <row r="359" spans="2:6" ht="27">
      <c r="B359" s="104" t="s">
        <v>15085</v>
      </c>
      <c r="C359" s="104" t="s">
        <v>6593</v>
      </c>
      <c r="D359" s="105" t="s">
        <v>15086</v>
      </c>
      <c r="E359" s="108" t="s">
        <v>6465</v>
      </c>
      <c r="F359" s="106">
        <v>23.16</v>
      </c>
    </row>
    <row r="360" spans="2:6" ht="27">
      <c r="B360" s="104" t="s">
        <v>15087</v>
      </c>
      <c r="C360" s="104" t="s">
        <v>6593</v>
      </c>
      <c r="D360" s="105" t="s">
        <v>15088</v>
      </c>
      <c r="E360" s="108" t="s">
        <v>6465</v>
      </c>
      <c r="F360" s="106">
        <v>24.28</v>
      </c>
    </row>
    <row r="361" spans="2:6" ht="27">
      <c r="B361" s="104" t="s">
        <v>15089</v>
      </c>
      <c r="C361" s="104" t="s">
        <v>6593</v>
      </c>
      <c r="D361" s="105" t="s">
        <v>15090</v>
      </c>
      <c r="E361" s="108" t="s">
        <v>6465</v>
      </c>
      <c r="F361" s="106">
        <v>23.43</v>
      </c>
    </row>
    <row r="362" spans="2:6" ht="27">
      <c r="B362" s="104" t="s">
        <v>15091</v>
      </c>
      <c r="C362" s="104" t="s">
        <v>6593</v>
      </c>
      <c r="D362" s="105" t="s">
        <v>15092</v>
      </c>
      <c r="E362" s="108" t="s">
        <v>6465</v>
      </c>
      <c r="F362" s="106">
        <v>24.55</v>
      </c>
    </row>
    <row r="363" spans="2:6" ht="27">
      <c r="B363" s="104" t="s">
        <v>15093</v>
      </c>
      <c r="C363" s="104" t="s">
        <v>6593</v>
      </c>
      <c r="D363" s="105" t="s">
        <v>15094</v>
      </c>
      <c r="E363" s="108" t="s">
        <v>6465</v>
      </c>
      <c r="F363" s="106">
        <v>25.68</v>
      </c>
    </row>
    <row r="364" spans="2:6" ht="27">
      <c r="B364" s="104" t="s">
        <v>15095</v>
      </c>
      <c r="C364" s="104" t="s">
        <v>6593</v>
      </c>
      <c r="D364" s="105" t="s">
        <v>15096</v>
      </c>
      <c r="E364" s="108" t="s">
        <v>6465</v>
      </c>
      <c r="F364" s="106">
        <v>25.95</v>
      </c>
    </row>
    <row r="365" spans="2:6" ht="27">
      <c r="B365" s="104" t="s">
        <v>15097</v>
      </c>
      <c r="C365" s="104" t="s">
        <v>6593</v>
      </c>
      <c r="D365" s="105" t="s">
        <v>15098</v>
      </c>
      <c r="E365" s="108" t="s">
        <v>6465</v>
      </c>
      <c r="F365" s="106">
        <v>27.07</v>
      </c>
    </row>
    <row r="366" spans="2:6" ht="27">
      <c r="B366" s="104" t="s">
        <v>15099</v>
      </c>
      <c r="C366" s="104" t="s">
        <v>6593</v>
      </c>
      <c r="D366" s="105" t="s">
        <v>15100</v>
      </c>
      <c r="E366" s="108" t="s">
        <v>6465</v>
      </c>
      <c r="F366" s="106">
        <v>24.29</v>
      </c>
    </row>
    <row r="367" spans="2:6" ht="27">
      <c r="B367" s="104" t="s">
        <v>15101</v>
      </c>
      <c r="C367" s="104" t="s">
        <v>6593</v>
      </c>
      <c r="D367" s="105" t="s">
        <v>15102</v>
      </c>
      <c r="E367" s="108" t="s">
        <v>6465</v>
      </c>
      <c r="F367" s="106">
        <v>25.78</v>
      </c>
    </row>
    <row r="368" spans="2:6" ht="27">
      <c r="B368" s="104" t="s">
        <v>15103</v>
      </c>
      <c r="C368" s="104" t="s">
        <v>6593</v>
      </c>
      <c r="D368" s="105" t="s">
        <v>15104</v>
      </c>
      <c r="E368" s="108" t="s">
        <v>6465</v>
      </c>
      <c r="F368" s="106">
        <v>27.51</v>
      </c>
    </row>
    <row r="369" spans="2:6" ht="27">
      <c r="B369" s="104" t="s">
        <v>15105</v>
      </c>
      <c r="C369" s="104" t="s">
        <v>6593</v>
      </c>
      <c r="D369" s="105" t="s">
        <v>15106</v>
      </c>
      <c r="E369" s="108" t="s">
        <v>6465</v>
      </c>
      <c r="F369" s="106">
        <v>27.32</v>
      </c>
    </row>
    <row r="370" spans="2:6" ht="27">
      <c r="B370" s="104" t="s">
        <v>15107</v>
      </c>
      <c r="C370" s="104" t="s">
        <v>6593</v>
      </c>
      <c r="D370" s="105" t="s">
        <v>15108</v>
      </c>
      <c r="E370" s="108" t="s">
        <v>6465</v>
      </c>
      <c r="F370" s="106">
        <v>28.94</v>
      </c>
    </row>
    <row r="371" spans="2:6" ht="27">
      <c r="B371" s="104" t="s">
        <v>15109</v>
      </c>
      <c r="C371" s="104" t="s">
        <v>6593</v>
      </c>
      <c r="D371" s="105" t="s">
        <v>15110</v>
      </c>
      <c r="E371" s="108" t="s">
        <v>6465</v>
      </c>
      <c r="F371" s="106">
        <v>30.67</v>
      </c>
    </row>
    <row r="372" spans="2:6" ht="27">
      <c r="B372" s="104" t="s">
        <v>15111</v>
      </c>
      <c r="C372" s="104" t="s">
        <v>6593</v>
      </c>
      <c r="D372" s="105" t="s">
        <v>15112</v>
      </c>
      <c r="E372" s="108" t="s">
        <v>6465</v>
      </c>
      <c r="F372" s="106">
        <v>30.36</v>
      </c>
    </row>
    <row r="373" spans="2:6" ht="27">
      <c r="B373" s="104" t="s">
        <v>15113</v>
      </c>
      <c r="C373" s="104" t="s">
        <v>6593</v>
      </c>
      <c r="D373" s="105" t="s">
        <v>15114</v>
      </c>
      <c r="E373" s="108" t="s">
        <v>6465</v>
      </c>
      <c r="F373" s="106">
        <v>31.98</v>
      </c>
    </row>
    <row r="374" spans="2:6" ht="27">
      <c r="B374" s="104" t="s">
        <v>15115</v>
      </c>
      <c r="C374" s="104" t="s">
        <v>6593</v>
      </c>
      <c r="D374" s="105" t="s">
        <v>15116</v>
      </c>
      <c r="E374" s="108" t="s">
        <v>6465</v>
      </c>
      <c r="F374" s="106">
        <v>33.64</v>
      </c>
    </row>
    <row r="375" spans="2:6" ht="27">
      <c r="B375" s="104" t="s">
        <v>15117</v>
      </c>
      <c r="C375" s="104" t="s">
        <v>6593</v>
      </c>
      <c r="D375" s="105" t="s">
        <v>15118</v>
      </c>
      <c r="E375" s="108" t="s">
        <v>6465</v>
      </c>
      <c r="F375" s="106">
        <v>33.450000000000003</v>
      </c>
    </row>
    <row r="376" spans="2:6" ht="27">
      <c r="B376" s="104" t="s">
        <v>15119</v>
      </c>
      <c r="C376" s="104" t="s">
        <v>6593</v>
      </c>
      <c r="D376" s="105" t="s">
        <v>15120</v>
      </c>
      <c r="E376" s="108" t="s">
        <v>6465</v>
      </c>
      <c r="F376" s="106">
        <v>34.99</v>
      </c>
    </row>
    <row r="377" spans="2:6" ht="27">
      <c r="B377" s="104" t="s">
        <v>15121</v>
      </c>
      <c r="C377" s="104" t="s">
        <v>6593</v>
      </c>
      <c r="D377" s="105" t="s">
        <v>15122</v>
      </c>
      <c r="E377" s="108" t="s">
        <v>6465</v>
      </c>
      <c r="F377" s="106">
        <v>36.72</v>
      </c>
    </row>
    <row r="378" spans="2:6" ht="27">
      <c r="B378" s="104" t="s">
        <v>15123</v>
      </c>
      <c r="C378" s="104" t="s">
        <v>6593</v>
      </c>
      <c r="D378" s="105" t="s">
        <v>15124</v>
      </c>
      <c r="E378" s="108" t="s">
        <v>6465</v>
      </c>
      <c r="F378" s="106">
        <v>35.08</v>
      </c>
    </row>
    <row r="379" spans="2:6" ht="27">
      <c r="B379" s="104" t="s">
        <v>15125</v>
      </c>
      <c r="C379" s="104" t="s">
        <v>6593</v>
      </c>
      <c r="D379" s="105" t="s">
        <v>15126</v>
      </c>
      <c r="E379" s="108" t="s">
        <v>6465</v>
      </c>
      <c r="F379" s="106">
        <v>36.56</v>
      </c>
    </row>
    <row r="380" spans="2:6" ht="27">
      <c r="B380" s="104" t="s">
        <v>15127</v>
      </c>
      <c r="C380" s="104" t="s">
        <v>6593</v>
      </c>
      <c r="D380" s="105" t="s">
        <v>15128</v>
      </c>
      <c r="E380" s="108" t="s">
        <v>6465</v>
      </c>
      <c r="F380" s="106">
        <v>38.18</v>
      </c>
    </row>
    <row r="381" spans="2:6" ht="27">
      <c r="B381" s="104" t="s">
        <v>15129</v>
      </c>
      <c r="C381" s="104" t="s">
        <v>6593</v>
      </c>
      <c r="D381" s="105" t="s">
        <v>15130</v>
      </c>
      <c r="E381" s="108" t="s">
        <v>6465</v>
      </c>
      <c r="F381" s="106">
        <v>38.33</v>
      </c>
    </row>
    <row r="382" spans="2:6" ht="27">
      <c r="B382" s="104" t="s">
        <v>15131</v>
      </c>
      <c r="C382" s="104" t="s">
        <v>6593</v>
      </c>
      <c r="D382" s="105" t="s">
        <v>15132</v>
      </c>
      <c r="E382" s="108" t="s">
        <v>6465</v>
      </c>
      <c r="F382" s="106">
        <v>39.81</v>
      </c>
    </row>
    <row r="383" spans="2:6" ht="27">
      <c r="B383" s="104" t="s">
        <v>15133</v>
      </c>
      <c r="C383" s="104" t="s">
        <v>6593</v>
      </c>
      <c r="D383" s="105" t="s">
        <v>15134</v>
      </c>
      <c r="E383" s="108" t="s">
        <v>6465</v>
      </c>
      <c r="F383" s="106">
        <v>68.34</v>
      </c>
    </row>
    <row r="384" spans="2:6" ht="27">
      <c r="B384" s="104" t="s">
        <v>15135</v>
      </c>
      <c r="C384" s="104" t="s">
        <v>6593</v>
      </c>
      <c r="D384" s="105" t="s">
        <v>15136</v>
      </c>
      <c r="E384" s="108" t="s">
        <v>6465</v>
      </c>
      <c r="F384" s="106">
        <v>71.819999999999993</v>
      </c>
    </row>
    <row r="385" spans="2:6" ht="27">
      <c r="B385" s="104" t="s">
        <v>15137</v>
      </c>
      <c r="C385" s="104" t="s">
        <v>6593</v>
      </c>
      <c r="D385" s="105" t="s">
        <v>15138</v>
      </c>
      <c r="E385" s="108" t="s">
        <v>6465</v>
      </c>
      <c r="F385" s="106">
        <v>75.67</v>
      </c>
    </row>
    <row r="386" spans="2:6" ht="27">
      <c r="B386" s="104" t="s">
        <v>15139</v>
      </c>
      <c r="C386" s="104" t="s">
        <v>6593</v>
      </c>
      <c r="D386" s="105" t="s">
        <v>15140</v>
      </c>
      <c r="E386" s="108" t="s">
        <v>6465</v>
      </c>
      <c r="F386" s="106">
        <v>73.510000000000005</v>
      </c>
    </row>
    <row r="387" spans="2:6" ht="27">
      <c r="B387" s="104" t="s">
        <v>15141</v>
      </c>
      <c r="C387" s="104" t="s">
        <v>6593</v>
      </c>
      <c r="D387" s="105" t="s">
        <v>15142</v>
      </c>
      <c r="E387" s="108" t="s">
        <v>6465</v>
      </c>
      <c r="F387" s="106">
        <v>76.98</v>
      </c>
    </row>
    <row r="388" spans="2:6" ht="27">
      <c r="B388" s="104" t="s">
        <v>15143</v>
      </c>
      <c r="C388" s="104" t="s">
        <v>6593</v>
      </c>
      <c r="D388" s="105" t="s">
        <v>15144</v>
      </c>
      <c r="E388" s="108" t="s">
        <v>6465</v>
      </c>
      <c r="F388" s="106">
        <v>80.83</v>
      </c>
    </row>
    <row r="389" spans="2:6" ht="27">
      <c r="B389" s="104" t="s">
        <v>15145</v>
      </c>
      <c r="C389" s="104" t="s">
        <v>6593</v>
      </c>
      <c r="D389" s="105" t="s">
        <v>15146</v>
      </c>
      <c r="E389" s="108" t="s">
        <v>6465</v>
      </c>
      <c r="F389" s="106">
        <v>78.67</v>
      </c>
    </row>
    <row r="390" spans="2:6" ht="27">
      <c r="B390" s="104" t="s">
        <v>15147</v>
      </c>
      <c r="C390" s="104" t="s">
        <v>6593</v>
      </c>
      <c r="D390" s="105" t="s">
        <v>15148</v>
      </c>
      <c r="E390" s="108" t="s">
        <v>6465</v>
      </c>
      <c r="F390" s="106">
        <v>81.75</v>
      </c>
    </row>
    <row r="391" spans="2:6" ht="27">
      <c r="B391" s="104" t="s">
        <v>15149</v>
      </c>
      <c r="C391" s="104" t="s">
        <v>6593</v>
      </c>
      <c r="D391" s="105" t="s">
        <v>15150</v>
      </c>
      <c r="E391" s="108" t="s">
        <v>6465</v>
      </c>
      <c r="F391" s="106">
        <v>86</v>
      </c>
    </row>
    <row r="392" spans="2:6" ht="27">
      <c r="B392" s="104" t="s">
        <v>15151</v>
      </c>
      <c r="C392" s="104" t="s">
        <v>6593</v>
      </c>
      <c r="D392" s="105" t="s">
        <v>15152</v>
      </c>
      <c r="E392" s="108" t="s">
        <v>6465</v>
      </c>
      <c r="F392" s="106">
        <v>83.89</v>
      </c>
    </row>
    <row r="393" spans="2:6" ht="27">
      <c r="B393" s="104" t="s">
        <v>15153</v>
      </c>
      <c r="C393" s="104" t="s">
        <v>6593</v>
      </c>
      <c r="D393" s="105" t="s">
        <v>15154</v>
      </c>
      <c r="E393" s="108" t="s">
        <v>6465</v>
      </c>
      <c r="F393" s="106">
        <v>87.73</v>
      </c>
    </row>
    <row r="394" spans="2:6" ht="27">
      <c r="B394" s="104" t="s">
        <v>15155</v>
      </c>
      <c r="C394" s="104" t="s">
        <v>6593</v>
      </c>
      <c r="D394" s="105" t="s">
        <v>15156</v>
      </c>
      <c r="E394" s="108" t="s">
        <v>6465</v>
      </c>
      <c r="F394" s="106">
        <v>91.58</v>
      </c>
    </row>
    <row r="395" spans="2:6" ht="27">
      <c r="B395" s="104" t="s">
        <v>15157</v>
      </c>
      <c r="C395" s="104" t="s">
        <v>6593</v>
      </c>
      <c r="D395" s="105" t="s">
        <v>15158</v>
      </c>
      <c r="E395" s="108" t="s">
        <v>6465</v>
      </c>
      <c r="F395" s="106">
        <v>86.44</v>
      </c>
    </row>
    <row r="396" spans="2:6" ht="27">
      <c r="B396" s="104" t="s">
        <v>15159</v>
      </c>
      <c r="C396" s="104" t="s">
        <v>6593</v>
      </c>
      <c r="D396" s="105" t="s">
        <v>15160</v>
      </c>
      <c r="E396" s="108" t="s">
        <v>6465</v>
      </c>
      <c r="F396" s="106">
        <v>89.12</v>
      </c>
    </row>
    <row r="397" spans="2:6" ht="27">
      <c r="B397" s="104" t="s">
        <v>15161</v>
      </c>
      <c r="C397" s="104" t="s">
        <v>6593</v>
      </c>
      <c r="D397" s="105" t="s">
        <v>15162</v>
      </c>
      <c r="E397" s="108" t="s">
        <v>6465</v>
      </c>
      <c r="F397" s="106">
        <v>92.59</v>
      </c>
    </row>
    <row r="398" spans="2:6" ht="27">
      <c r="B398" s="104" t="s">
        <v>15163</v>
      </c>
      <c r="C398" s="104" t="s">
        <v>6593</v>
      </c>
      <c r="D398" s="105" t="s">
        <v>15164</v>
      </c>
      <c r="E398" s="108" t="s">
        <v>6465</v>
      </c>
      <c r="F398" s="106">
        <v>92.09</v>
      </c>
    </row>
    <row r="399" spans="2:6" ht="27">
      <c r="B399" s="104" t="s">
        <v>15165</v>
      </c>
      <c r="C399" s="104" t="s">
        <v>6593</v>
      </c>
      <c r="D399" s="105" t="s">
        <v>15166</v>
      </c>
      <c r="E399" s="108" t="s">
        <v>6465</v>
      </c>
      <c r="F399" s="106">
        <v>95.55</v>
      </c>
    </row>
    <row r="400" spans="2:6">
      <c r="B400" s="104" t="s">
        <v>15167</v>
      </c>
      <c r="C400" s="104" t="s">
        <v>6593</v>
      </c>
      <c r="D400" s="105" t="s">
        <v>15168</v>
      </c>
      <c r="E400" s="108" t="s">
        <v>6465</v>
      </c>
      <c r="F400" s="106">
        <v>21.51</v>
      </c>
    </row>
    <row r="401" spans="2:6" ht="27">
      <c r="B401" s="104" t="s">
        <v>15169</v>
      </c>
      <c r="C401" s="104" t="s">
        <v>6593</v>
      </c>
      <c r="D401" s="105" t="s">
        <v>15170</v>
      </c>
      <c r="E401" s="108" t="s">
        <v>6465</v>
      </c>
      <c r="F401" s="106">
        <v>1.1200000000000001</v>
      </c>
    </row>
    <row r="402" spans="2:6" ht="27">
      <c r="B402" s="104" t="s">
        <v>15171</v>
      </c>
      <c r="C402" s="104" t="s">
        <v>6593</v>
      </c>
      <c r="D402" s="105" t="s">
        <v>15172</v>
      </c>
      <c r="E402" s="108" t="s">
        <v>6465</v>
      </c>
      <c r="F402" s="106">
        <v>1.7</v>
      </c>
    </row>
    <row r="403" spans="2:6" ht="27">
      <c r="B403" s="104" t="s">
        <v>15173</v>
      </c>
      <c r="C403" s="104" t="s">
        <v>6593</v>
      </c>
      <c r="D403" s="105" t="s">
        <v>15174</v>
      </c>
      <c r="E403" s="108" t="s">
        <v>6465</v>
      </c>
      <c r="F403" s="106">
        <v>1.34</v>
      </c>
    </row>
    <row r="404" spans="2:6" ht="27">
      <c r="B404" s="104" t="s">
        <v>15175</v>
      </c>
      <c r="C404" s="104" t="s">
        <v>6593</v>
      </c>
      <c r="D404" s="105" t="s">
        <v>15176</v>
      </c>
      <c r="E404" s="108" t="s">
        <v>6465</v>
      </c>
      <c r="F404" s="106">
        <v>2.02</v>
      </c>
    </row>
    <row r="405" spans="2:6" ht="27">
      <c r="B405" s="104" t="s">
        <v>15177</v>
      </c>
      <c r="C405" s="104" t="s">
        <v>6593</v>
      </c>
      <c r="D405" s="105" t="s">
        <v>15178</v>
      </c>
      <c r="E405" s="108" t="s">
        <v>6465</v>
      </c>
      <c r="F405" s="106">
        <v>2.69</v>
      </c>
    </row>
    <row r="406" spans="2:6" ht="27">
      <c r="B406" s="104" t="s">
        <v>15179</v>
      </c>
      <c r="C406" s="104" t="s">
        <v>6593</v>
      </c>
      <c r="D406" s="105" t="s">
        <v>15180</v>
      </c>
      <c r="E406" s="108" t="s">
        <v>6465</v>
      </c>
      <c r="F406" s="106">
        <v>1.57</v>
      </c>
    </row>
    <row r="407" spans="2:6" ht="27">
      <c r="B407" s="104" t="s">
        <v>15181</v>
      </c>
      <c r="C407" s="104" t="s">
        <v>6593</v>
      </c>
      <c r="D407" s="105" t="s">
        <v>15182</v>
      </c>
      <c r="E407" s="108" t="s">
        <v>6465</v>
      </c>
      <c r="F407" s="106">
        <v>2.38</v>
      </c>
    </row>
    <row r="408" spans="2:6" ht="27">
      <c r="B408" s="104" t="s">
        <v>15183</v>
      </c>
      <c r="C408" s="104" t="s">
        <v>6593</v>
      </c>
      <c r="D408" s="105" t="s">
        <v>15184</v>
      </c>
      <c r="E408" s="108" t="s">
        <v>6465</v>
      </c>
      <c r="F408" s="106">
        <v>3.14</v>
      </c>
    </row>
    <row r="409" spans="2:6" ht="27">
      <c r="B409" s="104" t="s">
        <v>15185</v>
      </c>
      <c r="C409" s="104" t="s">
        <v>6593</v>
      </c>
      <c r="D409" s="105" t="s">
        <v>15186</v>
      </c>
      <c r="E409" s="108" t="s">
        <v>6465</v>
      </c>
      <c r="F409" s="106">
        <v>1.79</v>
      </c>
    </row>
    <row r="410" spans="2:6" ht="27">
      <c r="B410" s="104" t="s">
        <v>15187</v>
      </c>
      <c r="C410" s="104" t="s">
        <v>6593</v>
      </c>
      <c r="D410" s="105" t="s">
        <v>15188</v>
      </c>
      <c r="E410" s="108" t="s">
        <v>6465</v>
      </c>
      <c r="F410" s="106">
        <v>2.69</v>
      </c>
    </row>
    <row r="411" spans="2:6" ht="27">
      <c r="B411" s="104" t="s">
        <v>15189</v>
      </c>
      <c r="C411" s="104" t="s">
        <v>6593</v>
      </c>
      <c r="D411" s="105" t="s">
        <v>15190</v>
      </c>
      <c r="E411" s="108" t="s">
        <v>6465</v>
      </c>
      <c r="F411" s="106">
        <v>3.59</v>
      </c>
    </row>
    <row r="412" spans="2:6" ht="27">
      <c r="B412" s="104" t="s">
        <v>15191</v>
      </c>
      <c r="C412" s="104" t="s">
        <v>6593</v>
      </c>
      <c r="D412" s="105" t="s">
        <v>15192</v>
      </c>
      <c r="E412" s="108" t="s">
        <v>6465</v>
      </c>
      <c r="F412" s="106">
        <v>4.49</v>
      </c>
    </row>
    <row r="413" spans="2:6" ht="27">
      <c r="B413" s="104" t="s">
        <v>15193</v>
      </c>
      <c r="C413" s="104" t="s">
        <v>6593</v>
      </c>
      <c r="D413" s="105" t="s">
        <v>15194</v>
      </c>
      <c r="E413" s="108" t="s">
        <v>6465</v>
      </c>
      <c r="F413" s="106">
        <v>2.02</v>
      </c>
    </row>
    <row r="414" spans="2:6" ht="27">
      <c r="B414" s="104" t="s">
        <v>15195</v>
      </c>
      <c r="C414" s="104" t="s">
        <v>6593</v>
      </c>
      <c r="D414" s="105" t="s">
        <v>15196</v>
      </c>
      <c r="E414" s="108" t="s">
        <v>6465</v>
      </c>
      <c r="F414" s="106">
        <v>3.05</v>
      </c>
    </row>
    <row r="415" spans="2:6" ht="27">
      <c r="B415" s="104" t="s">
        <v>15197</v>
      </c>
      <c r="C415" s="104" t="s">
        <v>6593</v>
      </c>
      <c r="D415" s="105" t="s">
        <v>15198</v>
      </c>
      <c r="E415" s="108" t="s">
        <v>6465</v>
      </c>
      <c r="F415" s="106">
        <v>4.04</v>
      </c>
    </row>
    <row r="416" spans="2:6" ht="27">
      <c r="B416" s="104" t="s">
        <v>15199</v>
      </c>
      <c r="C416" s="104" t="s">
        <v>6593</v>
      </c>
      <c r="D416" s="105" t="s">
        <v>15200</v>
      </c>
      <c r="E416" s="108" t="s">
        <v>6465</v>
      </c>
      <c r="F416" s="106">
        <v>5.08</v>
      </c>
    </row>
    <row r="417" spans="2:6" ht="27">
      <c r="B417" s="104" t="s">
        <v>15201</v>
      </c>
      <c r="C417" s="104" t="s">
        <v>6593</v>
      </c>
      <c r="D417" s="105" t="s">
        <v>15202</v>
      </c>
      <c r="E417" s="108" t="s">
        <v>6465</v>
      </c>
      <c r="F417" s="106">
        <v>2.2400000000000002</v>
      </c>
    </row>
    <row r="418" spans="2:6" ht="27">
      <c r="B418" s="104" t="s">
        <v>15203</v>
      </c>
      <c r="C418" s="104" t="s">
        <v>6593</v>
      </c>
      <c r="D418" s="105" t="s">
        <v>15204</v>
      </c>
      <c r="E418" s="108" t="s">
        <v>6465</v>
      </c>
      <c r="F418" s="106">
        <v>3.37</v>
      </c>
    </row>
    <row r="419" spans="2:6" ht="27">
      <c r="B419" s="104" t="s">
        <v>15205</v>
      </c>
      <c r="C419" s="104" t="s">
        <v>6593</v>
      </c>
      <c r="D419" s="105" t="s">
        <v>15206</v>
      </c>
      <c r="E419" s="108" t="s">
        <v>6465</v>
      </c>
      <c r="F419" s="106">
        <v>4.49</v>
      </c>
    </row>
    <row r="420" spans="2:6" ht="27">
      <c r="B420" s="104" t="s">
        <v>15207</v>
      </c>
      <c r="C420" s="104" t="s">
        <v>6593</v>
      </c>
      <c r="D420" s="105" t="s">
        <v>15208</v>
      </c>
      <c r="E420" s="108" t="s">
        <v>6465</v>
      </c>
      <c r="F420" s="106">
        <v>5.62</v>
      </c>
    </row>
    <row r="421" spans="2:6" ht="27">
      <c r="B421" s="104" t="s">
        <v>15209</v>
      </c>
      <c r="C421" s="104" t="s">
        <v>6593</v>
      </c>
      <c r="D421" s="105" t="s">
        <v>15210</v>
      </c>
      <c r="E421" s="108" t="s">
        <v>6465</v>
      </c>
      <c r="F421" s="106">
        <v>4.57</v>
      </c>
    </row>
    <row r="422" spans="2:6" ht="27">
      <c r="B422" s="104" t="s">
        <v>15211</v>
      </c>
      <c r="C422" s="104" t="s">
        <v>6593</v>
      </c>
      <c r="D422" s="105" t="s">
        <v>15212</v>
      </c>
      <c r="E422" s="108" t="s">
        <v>6465</v>
      </c>
      <c r="F422" s="106">
        <v>5.46</v>
      </c>
    </row>
    <row r="423" spans="2:6" ht="27">
      <c r="B423" s="104" t="s">
        <v>15213</v>
      </c>
      <c r="C423" s="104" t="s">
        <v>6593</v>
      </c>
      <c r="D423" s="105" t="s">
        <v>15214</v>
      </c>
      <c r="E423" s="108" t="s">
        <v>6465</v>
      </c>
      <c r="F423" s="106">
        <v>5.46</v>
      </c>
    </row>
    <row r="424" spans="2:6" ht="27">
      <c r="B424" s="104" t="s">
        <v>15215</v>
      </c>
      <c r="C424" s="104" t="s">
        <v>6593</v>
      </c>
      <c r="D424" s="105" t="s">
        <v>15216</v>
      </c>
      <c r="E424" s="108" t="s">
        <v>6465</v>
      </c>
      <c r="F424" s="106">
        <v>6.32</v>
      </c>
    </row>
    <row r="425" spans="2:6" ht="27">
      <c r="B425" s="104" t="s">
        <v>15217</v>
      </c>
      <c r="C425" s="104" t="s">
        <v>6593</v>
      </c>
      <c r="D425" s="105" t="s">
        <v>15218</v>
      </c>
      <c r="E425" s="108" t="s">
        <v>6465</v>
      </c>
      <c r="F425" s="106">
        <v>7.18</v>
      </c>
    </row>
    <row r="426" spans="2:6" ht="27">
      <c r="B426" s="104" t="s">
        <v>15219</v>
      </c>
      <c r="C426" s="104" t="s">
        <v>6593</v>
      </c>
      <c r="D426" s="105" t="s">
        <v>15220</v>
      </c>
      <c r="E426" s="108" t="s">
        <v>6465</v>
      </c>
      <c r="F426" s="106">
        <v>6.3</v>
      </c>
    </row>
    <row r="427" spans="2:6" ht="27">
      <c r="B427" s="104" t="s">
        <v>15221</v>
      </c>
      <c r="C427" s="104" t="s">
        <v>6593</v>
      </c>
      <c r="D427" s="105" t="s">
        <v>15222</v>
      </c>
      <c r="E427" s="108" t="s">
        <v>6465</v>
      </c>
      <c r="F427" s="106">
        <v>7.29</v>
      </c>
    </row>
    <row r="428" spans="2:6" ht="27">
      <c r="B428" s="104" t="s">
        <v>15223</v>
      </c>
      <c r="C428" s="104" t="s">
        <v>6593</v>
      </c>
      <c r="D428" s="105" t="s">
        <v>15224</v>
      </c>
      <c r="E428" s="108" t="s">
        <v>6465</v>
      </c>
      <c r="F428" s="106">
        <v>8.36</v>
      </c>
    </row>
    <row r="429" spans="2:6" ht="27">
      <c r="B429" s="104" t="s">
        <v>15225</v>
      </c>
      <c r="C429" s="104" t="s">
        <v>6593</v>
      </c>
      <c r="D429" s="105" t="s">
        <v>15226</v>
      </c>
      <c r="E429" s="108" t="s">
        <v>6465</v>
      </c>
      <c r="F429" s="106">
        <v>7.01</v>
      </c>
    </row>
    <row r="430" spans="2:6" ht="27">
      <c r="B430" s="104" t="s">
        <v>15227</v>
      </c>
      <c r="C430" s="104" t="s">
        <v>6593</v>
      </c>
      <c r="D430" s="105" t="s">
        <v>15228</v>
      </c>
      <c r="E430" s="108" t="s">
        <v>6465</v>
      </c>
      <c r="F430" s="106">
        <v>8.15</v>
      </c>
    </row>
    <row r="431" spans="2:6" ht="27">
      <c r="B431" s="104" t="s">
        <v>15229</v>
      </c>
      <c r="C431" s="104" t="s">
        <v>6593</v>
      </c>
      <c r="D431" s="105" t="s">
        <v>15230</v>
      </c>
      <c r="E431" s="108" t="s">
        <v>6465</v>
      </c>
      <c r="F431" s="106">
        <v>9.2899999999999991</v>
      </c>
    </row>
    <row r="432" spans="2:6" ht="27">
      <c r="B432" s="104" t="s">
        <v>15231</v>
      </c>
      <c r="C432" s="104" t="s">
        <v>6593</v>
      </c>
      <c r="D432" s="105" t="s">
        <v>15232</v>
      </c>
      <c r="E432" s="108" t="s">
        <v>6465</v>
      </c>
      <c r="F432" s="106">
        <v>10.49</v>
      </c>
    </row>
    <row r="433" spans="2:6" ht="27">
      <c r="B433" s="104" t="s">
        <v>15233</v>
      </c>
      <c r="C433" s="104" t="s">
        <v>6593</v>
      </c>
      <c r="D433" s="105" t="s">
        <v>15234</v>
      </c>
      <c r="E433" s="108" t="s">
        <v>6465</v>
      </c>
      <c r="F433" s="106">
        <v>7.78</v>
      </c>
    </row>
    <row r="434" spans="2:6" ht="27">
      <c r="B434" s="104" t="s">
        <v>15235</v>
      </c>
      <c r="C434" s="104" t="s">
        <v>6593</v>
      </c>
      <c r="D434" s="105" t="s">
        <v>15236</v>
      </c>
      <c r="E434" s="108" t="s">
        <v>6465</v>
      </c>
      <c r="F434" s="106">
        <v>9.18</v>
      </c>
    </row>
    <row r="435" spans="2:6" ht="27">
      <c r="B435" s="104" t="s">
        <v>15237</v>
      </c>
      <c r="C435" s="104" t="s">
        <v>6593</v>
      </c>
      <c r="D435" s="105" t="s">
        <v>15238</v>
      </c>
      <c r="E435" s="108" t="s">
        <v>6465</v>
      </c>
      <c r="F435" s="106">
        <v>10.35</v>
      </c>
    </row>
    <row r="436" spans="2:6" ht="27">
      <c r="B436" s="104" t="s">
        <v>15239</v>
      </c>
      <c r="C436" s="104" t="s">
        <v>6593</v>
      </c>
      <c r="D436" s="105" t="s">
        <v>15240</v>
      </c>
      <c r="E436" s="108" t="s">
        <v>6465</v>
      </c>
      <c r="F436" s="106">
        <v>11.51</v>
      </c>
    </row>
    <row r="437" spans="2:6" ht="27">
      <c r="B437" s="104" t="s">
        <v>15241</v>
      </c>
      <c r="C437" s="104" t="s">
        <v>6593</v>
      </c>
      <c r="D437" s="105" t="s">
        <v>15242</v>
      </c>
      <c r="E437" s="108" t="s">
        <v>6465</v>
      </c>
      <c r="F437" s="106">
        <v>8.5500000000000007</v>
      </c>
    </row>
    <row r="438" spans="2:6" ht="27">
      <c r="B438" s="104" t="s">
        <v>15243</v>
      </c>
      <c r="C438" s="104" t="s">
        <v>6593</v>
      </c>
      <c r="D438" s="105" t="s">
        <v>15244</v>
      </c>
      <c r="E438" s="108" t="s">
        <v>6465</v>
      </c>
      <c r="F438" s="106">
        <v>9.98</v>
      </c>
    </row>
    <row r="439" spans="2:6" ht="27">
      <c r="B439" s="104" t="s">
        <v>15245</v>
      </c>
      <c r="C439" s="104" t="s">
        <v>6593</v>
      </c>
      <c r="D439" s="105" t="s">
        <v>15246</v>
      </c>
      <c r="E439" s="108" t="s">
        <v>6465</v>
      </c>
      <c r="F439" s="106">
        <v>11.34</v>
      </c>
    </row>
    <row r="440" spans="2:6" ht="27">
      <c r="B440" s="104" t="s">
        <v>15247</v>
      </c>
      <c r="C440" s="104" t="s">
        <v>6593</v>
      </c>
      <c r="D440" s="105" t="s">
        <v>15248</v>
      </c>
      <c r="E440" s="108" t="s">
        <v>6465</v>
      </c>
      <c r="F440" s="106">
        <v>12.72</v>
      </c>
    </row>
    <row r="441" spans="2:6" ht="27">
      <c r="B441" s="104" t="s">
        <v>15249</v>
      </c>
      <c r="C441" s="104" t="s">
        <v>6593</v>
      </c>
      <c r="D441" s="105" t="s">
        <v>15250</v>
      </c>
      <c r="E441" s="108" t="s">
        <v>6465</v>
      </c>
      <c r="F441" s="106">
        <v>26.06</v>
      </c>
    </row>
    <row r="442" spans="2:6" ht="27">
      <c r="B442" s="104" t="s">
        <v>15251</v>
      </c>
      <c r="C442" s="104" t="s">
        <v>6593</v>
      </c>
      <c r="D442" s="105" t="s">
        <v>15252</v>
      </c>
      <c r="E442" s="108" t="s">
        <v>6465</v>
      </c>
      <c r="F442" s="106">
        <v>30.47</v>
      </c>
    </row>
    <row r="443" spans="2:6" ht="27">
      <c r="B443" s="104" t="s">
        <v>15253</v>
      </c>
      <c r="C443" s="104" t="s">
        <v>6593</v>
      </c>
      <c r="D443" s="105" t="s">
        <v>15254</v>
      </c>
      <c r="E443" s="108" t="s">
        <v>6465</v>
      </c>
      <c r="F443" s="106">
        <v>35.299999999999997</v>
      </c>
    </row>
    <row r="444" spans="2:6" ht="27">
      <c r="B444" s="104" t="s">
        <v>15255</v>
      </c>
      <c r="C444" s="104" t="s">
        <v>6593</v>
      </c>
      <c r="D444" s="105" t="s">
        <v>15256</v>
      </c>
      <c r="E444" s="108" t="s">
        <v>6465</v>
      </c>
      <c r="F444" s="106">
        <v>29.39</v>
      </c>
    </row>
    <row r="445" spans="2:6" ht="27">
      <c r="B445" s="104" t="s">
        <v>15257</v>
      </c>
      <c r="C445" s="104" t="s">
        <v>6593</v>
      </c>
      <c r="D445" s="105" t="s">
        <v>15258</v>
      </c>
      <c r="E445" s="108" t="s">
        <v>6465</v>
      </c>
      <c r="F445" s="106">
        <v>34.06</v>
      </c>
    </row>
    <row r="446" spans="2:6" ht="27">
      <c r="B446" s="104" t="s">
        <v>15259</v>
      </c>
      <c r="C446" s="104" t="s">
        <v>6593</v>
      </c>
      <c r="D446" s="105" t="s">
        <v>15260</v>
      </c>
      <c r="E446" s="108" t="s">
        <v>6465</v>
      </c>
      <c r="F446" s="106">
        <v>37.229999999999997</v>
      </c>
    </row>
    <row r="447" spans="2:6" ht="27">
      <c r="B447" s="104" t="s">
        <v>15261</v>
      </c>
      <c r="C447" s="104" t="s">
        <v>6593</v>
      </c>
      <c r="D447" s="105" t="s">
        <v>15262</v>
      </c>
      <c r="E447" s="108" t="s">
        <v>6465</v>
      </c>
      <c r="F447" s="106">
        <v>42.86</v>
      </c>
    </row>
    <row r="448" spans="2:6" ht="27">
      <c r="B448" s="104" t="s">
        <v>15263</v>
      </c>
      <c r="C448" s="104" t="s">
        <v>6593</v>
      </c>
      <c r="D448" s="105" t="s">
        <v>15264</v>
      </c>
      <c r="E448" s="108" t="s">
        <v>6465</v>
      </c>
      <c r="F448" s="106">
        <v>32.159999999999997</v>
      </c>
    </row>
    <row r="449" spans="2:6" ht="27">
      <c r="B449" s="104" t="s">
        <v>15265</v>
      </c>
      <c r="C449" s="104" t="s">
        <v>6593</v>
      </c>
      <c r="D449" s="105" t="s">
        <v>15266</v>
      </c>
      <c r="E449" s="108" t="s">
        <v>6465</v>
      </c>
      <c r="F449" s="106">
        <v>36.01</v>
      </c>
    </row>
    <row r="450" spans="2:6" ht="27">
      <c r="B450" s="104" t="s">
        <v>15267</v>
      </c>
      <c r="C450" s="104" t="s">
        <v>6593</v>
      </c>
      <c r="D450" s="105" t="s">
        <v>15268</v>
      </c>
      <c r="E450" s="108" t="s">
        <v>6465</v>
      </c>
      <c r="F450" s="106">
        <v>40.229999999999997</v>
      </c>
    </row>
    <row r="451" spans="2:6" ht="27">
      <c r="B451" s="104" t="s">
        <v>15269</v>
      </c>
      <c r="C451" s="104" t="s">
        <v>6593</v>
      </c>
      <c r="D451" s="105" t="s">
        <v>15270</v>
      </c>
      <c r="E451" s="108" t="s">
        <v>6465</v>
      </c>
      <c r="F451" s="106">
        <v>45.19</v>
      </c>
    </row>
    <row r="452" spans="2:6" ht="27">
      <c r="B452" s="104" t="s">
        <v>15271</v>
      </c>
      <c r="C452" s="104" t="s">
        <v>6593</v>
      </c>
      <c r="D452" s="105" t="s">
        <v>15272</v>
      </c>
      <c r="E452" s="108" t="s">
        <v>6465</v>
      </c>
      <c r="F452" s="106">
        <v>50.41</v>
      </c>
    </row>
    <row r="453" spans="2:6" ht="27">
      <c r="B453" s="104" t="s">
        <v>15273</v>
      </c>
      <c r="C453" s="104" t="s">
        <v>6593</v>
      </c>
      <c r="D453" s="105" t="s">
        <v>15274</v>
      </c>
      <c r="E453" s="108" t="s">
        <v>6465</v>
      </c>
      <c r="F453" s="106">
        <v>34.94</v>
      </c>
    </row>
    <row r="454" spans="2:6" ht="27">
      <c r="B454" s="104" t="s">
        <v>15275</v>
      </c>
      <c r="C454" s="104" t="s">
        <v>6593</v>
      </c>
      <c r="D454" s="105" t="s">
        <v>15276</v>
      </c>
      <c r="E454" s="108" t="s">
        <v>6465</v>
      </c>
      <c r="F454" s="106">
        <v>38.24</v>
      </c>
    </row>
    <row r="455" spans="2:6" ht="27">
      <c r="B455" s="104" t="s">
        <v>15277</v>
      </c>
      <c r="C455" s="104" t="s">
        <v>6593</v>
      </c>
      <c r="D455" s="105" t="s">
        <v>15278</v>
      </c>
      <c r="E455" s="108" t="s">
        <v>6465</v>
      </c>
      <c r="F455" s="106">
        <v>43.27</v>
      </c>
    </row>
    <row r="456" spans="2:6" ht="27">
      <c r="B456" s="104" t="s">
        <v>15279</v>
      </c>
      <c r="C456" s="104" t="s">
        <v>6593</v>
      </c>
      <c r="D456" s="105" t="s">
        <v>15280</v>
      </c>
      <c r="E456" s="108" t="s">
        <v>6465</v>
      </c>
      <c r="F456" s="106">
        <v>48.03</v>
      </c>
    </row>
    <row r="457" spans="2:6" ht="27">
      <c r="B457" s="104" t="s">
        <v>15281</v>
      </c>
      <c r="C457" s="104" t="s">
        <v>6593</v>
      </c>
      <c r="D457" s="105" t="s">
        <v>15282</v>
      </c>
      <c r="E457" s="108" t="s">
        <v>6465</v>
      </c>
      <c r="F457" s="106">
        <v>53.25</v>
      </c>
    </row>
    <row r="458" spans="2:6" ht="27">
      <c r="B458" s="104" t="s">
        <v>15283</v>
      </c>
      <c r="C458" s="104" t="s">
        <v>6593</v>
      </c>
      <c r="D458" s="105" t="s">
        <v>15284</v>
      </c>
      <c r="E458" s="108" t="s">
        <v>6465</v>
      </c>
      <c r="F458" s="106">
        <v>36.31</v>
      </c>
    </row>
    <row r="459" spans="2:6" ht="27">
      <c r="B459" s="104" t="s">
        <v>15285</v>
      </c>
      <c r="C459" s="104" t="s">
        <v>6593</v>
      </c>
      <c r="D459" s="105" t="s">
        <v>15286</v>
      </c>
      <c r="E459" s="108" t="s">
        <v>6465</v>
      </c>
      <c r="F459" s="106">
        <v>40.44</v>
      </c>
    </row>
    <row r="460" spans="2:6" ht="27">
      <c r="B460" s="104" t="s">
        <v>15287</v>
      </c>
      <c r="C460" s="104" t="s">
        <v>6593</v>
      </c>
      <c r="D460" s="105" t="s">
        <v>15288</v>
      </c>
      <c r="E460" s="108" t="s">
        <v>6465</v>
      </c>
      <c r="F460" s="106">
        <v>46.04</v>
      </c>
    </row>
    <row r="461" spans="2:6" ht="27">
      <c r="B461" s="104" t="s">
        <v>15289</v>
      </c>
      <c r="C461" s="104" t="s">
        <v>6593</v>
      </c>
      <c r="D461" s="105" t="s">
        <v>15290</v>
      </c>
      <c r="E461" s="108" t="s">
        <v>6465</v>
      </c>
      <c r="F461" s="106">
        <v>50.89</v>
      </c>
    </row>
    <row r="462" spans="2:6" ht="27">
      <c r="B462" s="104" t="s">
        <v>15291</v>
      </c>
      <c r="C462" s="104" t="s">
        <v>6593</v>
      </c>
      <c r="D462" s="105" t="s">
        <v>15292</v>
      </c>
      <c r="E462" s="108" t="s">
        <v>6465</v>
      </c>
      <c r="F462" s="106">
        <v>56.61</v>
      </c>
    </row>
    <row r="463" spans="2:6" ht="27">
      <c r="B463" s="104" t="s">
        <v>15293</v>
      </c>
      <c r="C463" s="104" t="s">
        <v>6593</v>
      </c>
      <c r="D463" s="105" t="s">
        <v>15294</v>
      </c>
      <c r="E463" s="108" t="s">
        <v>6465</v>
      </c>
      <c r="F463" s="106">
        <v>26.91</v>
      </c>
    </row>
    <row r="464" spans="2:6" ht="27">
      <c r="B464" s="104" t="s">
        <v>15295</v>
      </c>
      <c r="C464" s="104" t="s">
        <v>6593</v>
      </c>
      <c r="D464" s="105" t="s">
        <v>15296</v>
      </c>
      <c r="E464" s="108" t="s">
        <v>6465</v>
      </c>
      <c r="F464" s="106">
        <v>28.93</v>
      </c>
    </row>
    <row r="465" spans="2:6" ht="27">
      <c r="B465" s="104" t="s">
        <v>15297</v>
      </c>
      <c r="C465" s="104" t="s">
        <v>6593</v>
      </c>
      <c r="D465" s="105" t="s">
        <v>15298</v>
      </c>
      <c r="E465" s="108" t="s">
        <v>6465</v>
      </c>
      <c r="F465" s="106">
        <v>30.29</v>
      </c>
    </row>
    <row r="466" spans="2:6" ht="27">
      <c r="B466" s="104" t="s">
        <v>15299</v>
      </c>
      <c r="C466" s="104" t="s">
        <v>6593</v>
      </c>
      <c r="D466" s="105" t="s">
        <v>15300</v>
      </c>
      <c r="E466" s="108" t="s">
        <v>6465</v>
      </c>
      <c r="F466" s="106">
        <v>32.07</v>
      </c>
    </row>
    <row r="467" spans="2:6" ht="27">
      <c r="B467" s="104" t="s">
        <v>15301</v>
      </c>
      <c r="C467" s="104" t="s">
        <v>6593</v>
      </c>
      <c r="D467" s="105" t="s">
        <v>15302</v>
      </c>
      <c r="E467" s="108" t="s">
        <v>6465</v>
      </c>
      <c r="F467" s="106">
        <v>34.18</v>
      </c>
    </row>
    <row r="468" spans="2:6" ht="27">
      <c r="B468" s="104" t="s">
        <v>15303</v>
      </c>
      <c r="C468" s="104" t="s">
        <v>6593</v>
      </c>
      <c r="D468" s="105" t="s">
        <v>15304</v>
      </c>
      <c r="E468" s="108" t="s">
        <v>6465</v>
      </c>
      <c r="F468" s="106">
        <v>33.619999999999997</v>
      </c>
    </row>
    <row r="469" spans="2:6" ht="27">
      <c r="B469" s="104" t="s">
        <v>15305</v>
      </c>
      <c r="C469" s="104" t="s">
        <v>6593</v>
      </c>
      <c r="D469" s="105" t="s">
        <v>15306</v>
      </c>
      <c r="E469" s="108" t="s">
        <v>6465</v>
      </c>
      <c r="F469" s="106">
        <v>35.159999999999997</v>
      </c>
    </row>
    <row r="470" spans="2:6" ht="27">
      <c r="B470" s="104" t="s">
        <v>15307</v>
      </c>
      <c r="C470" s="104" t="s">
        <v>6593</v>
      </c>
      <c r="D470" s="105" t="s">
        <v>15308</v>
      </c>
      <c r="E470" s="108" t="s">
        <v>6465</v>
      </c>
      <c r="F470" s="106">
        <v>37.79</v>
      </c>
    </row>
    <row r="471" spans="2:6" ht="27">
      <c r="B471" s="104" t="s">
        <v>15309</v>
      </c>
      <c r="C471" s="104" t="s">
        <v>6593</v>
      </c>
      <c r="D471" s="105" t="s">
        <v>15310</v>
      </c>
      <c r="E471" s="108" t="s">
        <v>6465</v>
      </c>
      <c r="F471" s="106">
        <v>40.04</v>
      </c>
    </row>
    <row r="472" spans="2:6" ht="27">
      <c r="B472" s="104" t="s">
        <v>15311</v>
      </c>
      <c r="C472" s="104" t="s">
        <v>6593</v>
      </c>
      <c r="D472" s="105" t="s">
        <v>15312</v>
      </c>
      <c r="E472" s="108" t="s">
        <v>6465</v>
      </c>
      <c r="F472" s="106">
        <v>37.14</v>
      </c>
    </row>
    <row r="473" spans="2:6" ht="27">
      <c r="B473" s="104" t="s">
        <v>15313</v>
      </c>
      <c r="C473" s="104" t="s">
        <v>6593</v>
      </c>
      <c r="D473" s="105" t="s">
        <v>15314</v>
      </c>
      <c r="E473" s="108" t="s">
        <v>6465</v>
      </c>
      <c r="F473" s="106">
        <v>38</v>
      </c>
    </row>
    <row r="474" spans="2:6" ht="27">
      <c r="B474" s="104" t="s">
        <v>15315</v>
      </c>
      <c r="C474" s="104" t="s">
        <v>6593</v>
      </c>
      <c r="D474" s="105" t="s">
        <v>15316</v>
      </c>
      <c r="E474" s="108" t="s">
        <v>6465</v>
      </c>
      <c r="F474" s="106">
        <v>40.630000000000003</v>
      </c>
    </row>
    <row r="475" spans="2:6" ht="27">
      <c r="B475" s="104" t="s">
        <v>15317</v>
      </c>
      <c r="C475" s="104" t="s">
        <v>6593</v>
      </c>
      <c r="D475" s="105" t="s">
        <v>15318</v>
      </c>
      <c r="E475" s="108" t="s">
        <v>6465</v>
      </c>
      <c r="F475" s="106">
        <v>43.36</v>
      </c>
    </row>
    <row r="476" spans="2:6" ht="27">
      <c r="B476" s="104" t="s">
        <v>15319</v>
      </c>
      <c r="C476" s="104" t="s">
        <v>6593</v>
      </c>
      <c r="D476" s="105" t="s">
        <v>15320</v>
      </c>
      <c r="E476" s="108" t="s">
        <v>6465</v>
      </c>
      <c r="F476" s="106">
        <v>45.56</v>
      </c>
    </row>
    <row r="477" spans="2:6" ht="27">
      <c r="B477" s="104" t="s">
        <v>15321</v>
      </c>
      <c r="C477" s="104" t="s">
        <v>6593</v>
      </c>
      <c r="D477" s="105" t="s">
        <v>15322</v>
      </c>
      <c r="E477" s="108" t="s">
        <v>6465</v>
      </c>
      <c r="F477" s="106">
        <v>40.130000000000003</v>
      </c>
    </row>
    <row r="478" spans="2:6" ht="27">
      <c r="B478" s="104" t="s">
        <v>15323</v>
      </c>
      <c r="C478" s="104" t="s">
        <v>6593</v>
      </c>
      <c r="D478" s="105" t="s">
        <v>15324</v>
      </c>
      <c r="E478" s="108" t="s">
        <v>6465</v>
      </c>
      <c r="F478" s="106">
        <v>41.8</v>
      </c>
    </row>
    <row r="479" spans="2:6" ht="27">
      <c r="B479" s="104" t="s">
        <v>15325</v>
      </c>
      <c r="C479" s="104" t="s">
        <v>6593</v>
      </c>
      <c r="D479" s="105" t="s">
        <v>15326</v>
      </c>
      <c r="E479" s="108" t="s">
        <v>6465</v>
      </c>
      <c r="F479" s="106">
        <v>44.28</v>
      </c>
    </row>
    <row r="480" spans="2:6" ht="27">
      <c r="B480" s="104" t="s">
        <v>15327</v>
      </c>
      <c r="C480" s="104" t="s">
        <v>6593</v>
      </c>
      <c r="D480" s="105" t="s">
        <v>15328</v>
      </c>
      <c r="E480" s="108" t="s">
        <v>6465</v>
      </c>
      <c r="F480" s="106">
        <v>46.67</v>
      </c>
    </row>
    <row r="481" spans="2:6" ht="27">
      <c r="B481" s="165" t="s">
        <v>15329</v>
      </c>
      <c r="C481" s="165" t="s">
        <v>6593</v>
      </c>
      <c r="D481" s="166" t="s">
        <v>15330</v>
      </c>
      <c r="E481" s="167" t="s">
        <v>6465</v>
      </c>
      <c r="F481" s="106">
        <v>49.15</v>
      </c>
    </row>
    <row r="482" spans="2:6" ht="25.5">
      <c r="B482" s="100" t="s">
        <v>15331</v>
      </c>
      <c r="C482" s="101" t="s">
        <v>6593</v>
      </c>
      <c r="D482" s="102" t="s">
        <v>15332</v>
      </c>
      <c r="E482" s="101" t="s">
        <v>6465</v>
      </c>
      <c r="F482" s="106">
        <v>43.52</v>
      </c>
    </row>
    <row r="483" spans="2:6" ht="27">
      <c r="B483" s="104" t="s">
        <v>15333</v>
      </c>
      <c r="C483" s="104" t="s">
        <v>6593</v>
      </c>
      <c r="D483" s="105" t="s">
        <v>15334</v>
      </c>
      <c r="E483" s="108" t="s">
        <v>6465</v>
      </c>
      <c r="F483" s="106">
        <v>45.74</v>
      </c>
    </row>
    <row r="484" spans="2:6" ht="27">
      <c r="B484" s="104" t="s">
        <v>15335</v>
      </c>
      <c r="C484" s="104" t="s">
        <v>6593</v>
      </c>
      <c r="D484" s="105" t="s">
        <v>15336</v>
      </c>
      <c r="E484" s="108" t="s">
        <v>6465</v>
      </c>
      <c r="F484" s="106">
        <v>47.84</v>
      </c>
    </row>
    <row r="485" spans="2:6" ht="27">
      <c r="B485" s="104" t="s">
        <v>15337</v>
      </c>
      <c r="C485" s="104" t="s">
        <v>6593</v>
      </c>
      <c r="D485" s="105" t="s">
        <v>15338</v>
      </c>
      <c r="E485" s="108" t="s">
        <v>6465</v>
      </c>
      <c r="F485" s="106">
        <v>50.32</v>
      </c>
    </row>
    <row r="486" spans="2:6" ht="27">
      <c r="B486" s="104" t="s">
        <v>15339</v>
      </c>
      <c r="C486" s="104" t="s">
        <v>6593</v>
      </c>
      <c r="D486" s="105" t="s">
        <v>15340</v>
      </c>
      <c r="E486" s="108" t="s">
        <v>6465</v>
      </c>
      <c r="F486" s="106">
        <v>52.59</v>
      </c>
    </row>
    <row r="487" spans="2:6" ht="27">
      <c r="B487" s="104" t="s">
        <v>15341</v>
      </c>
      <c r="C487" s="104" t="s">
        <v>6593</v>
      </c>
      <c r="D487" s="105" t="s">
        <v>15342</v>
      </c>
      <c r="E487" s="108" t="s">
        <v>6465</v>
      </c>
      <c r="F487" s="106">
        <v>32.65</v>
      </c>
    </row>
    <row r="488" spans="2:6" ht="27">
      <c r="B488" s="104" t="s">
        <v>15343</v>
      </c>
      <c r="C488" s="104" t="s">
        <v>6593</v>
      </c>
      <c r="D488" s="105" t="s">
        <v>15344</v>
      </c>
      <c r="E488" s="108" t="s">
        <v>6465</v>
      </c>
      <c r="F488" s="106">
        <v>33.08</v>
      </c>
    </row>
    <row r="489" spans="2:6">
      <c r="B489" s="104" t="s">
        <v>15345</v>
      </c>
      <c r="C489" s="104" t="s">
        <v>6593</v>
      </c>
      <c r="D489" s="105" t="s">
        <v>15346</v>
      </c>
      <c r="E489" s="108" t="s">
        <v>6598</v>
      </c>
      <c r="F489" s="106">
        <v>506.6</v>
      </c>
    </row>
    <row r="490" spans="2:6">
      <c r="B490" s="104" t="s">
        <v>15347</v>
      </c>
      <c r="C490" s="104" t="s">
        <v>6593</v>
      </c>
      <c r="D490" s="105" t="s">
        <v>15348</v>
      </c>
      <c r="E490" s="108" t="s">
        <v>6598</v>
      </c>
      <c r="F490" s="106">
        <v>766.74</v>
      </c>
    </row>
    <row r="491" spans="2:6">
      <c r="B491" s="104" t="s">
        <v>15349</v>
      </c>
      <c r="C491" s="104" t="s">
        <v>6593</v>
      </c>
      <c r="D491" s="105" t="s">
        <v>15350</v>
      </c>
      <c r="E491" s="108" t="s">
        <v>6598</v>
      </c>
      <c r="F491" s="106">
        <v>492.9</v>
      </c>
    </row>
    <row r="492" spans="2:6">
      <c r="B492" s="104" t="s">
        <v>15351</v>
      </c>
      <c r="C492" s="104" t="s">
        <v>6593</v>
      </c>
      <c r="D492" s="105" t="s">
        <v>15352</v>
      </c>
      <c r="E492" s="108" t="s">
        <v>6598</v>
      </c>
      <c r="F492" s="106">
        <v>711.98</v>
      </c>
    </row>
    <row r="493" spans="2:6" ht="40.5">
      <c r="B493" s="104" t="s">
        <v>15353</v>
      </c>
      <c r="C493" s="104" t="s">
        <v>6593</v>
      </c>
      <c r="D493" s="105" t="s">
        <v>15354</v>
      </c>
      <c r="E493" s="108" t="s">
        <v>25</v>
      </c>
      <c r="F493" s="106">
        <v>93.33</v>
      </c>
    </row>
    <row r="494" spans="2:6" ht="27">
      <c r="B494" s="104" t="s">
        <v>15355</v>
      </c>
      <c r="C494" s="104" t="s">
        <v>6593</v>
      </c>
      <c r="D494" s="105" t="s">
        <v>15356</v>
      </c>
      <c r="E494" s="108" t="s">
        <v>25</v>
      </c>
      <c r="F494" s="106">
        <v>83.16</v>
      </c>
    </row>
    <row r="495" spans="2:6" ht="27">
      <c r="B495" s="104" t="s">
        <v>15357</v>
      </c>
      <c r="C495" s="104" t="s">
        <v>6593</v>
      </c>
      <c r="D495" s="105" t="s">
        <v>15358</v>
      </c>
      <c r="E495" s="108" t="s">
        <v>6465</v>
      </c>
      <c r="F495" s="106">
        <v>10.92</v>
      </c>
    </row>
    <row r="496" spans="2:6" ht="27">
      <c r="B496" s="104" t="s">
        <v>15359</v>
      </c>
      <c r="C496" s="104" t="s">
        <v>6593</v>
      </c>
      <c r="D496" s="105" t="s">
        <v>15360</v>
      </c>
      <c r="E496" s="108" t="s">
        <v>6465</v>
      </c>
      <c r="F496" s="106">
        <v>11.82</v>
      </c>
    </row>
    <row r="497" spans="2:6" ht="27">
      <c r="B497" s="104" t="s">
        <v>15361</v>
      </c>
      <c r="C497" s="104" t="s">
        <v>6593</v>
      </c>
      <c r="D497" s="105" t="s">
        <v>15362</v>
      </c>
      <c r="E497" s="108" t="s">
        <v>6465</v>
      </c>
      <c r="F497" s="106">
        <v>5.25</v>
      </c>
    </row>
    <row r="498" spans="2:6" ht="27">
      <c r="B498" s="104" t="s">
        <v>15363</v>
      </c>
      <c r="C498" s="104" t="s">
        <v>6593</v>
      </c>
      <c r="D498" s="105" t="s">
        <v>15364</v>
      </c>
      <c r="E498" s="108" t="s">
        <v>25</v>
      </c>
      <c r="F498" s="106">
        <v>86.7</v>
      </c>
    </row>
    <row r="499" spans="2:6" ht="25.5">
      <c r="B499" s="100" t="s">
        <v>15365</v>
      </c>
      <c r="C499" s="101" t="s">
        <v>6593</v>
      </c>
      <c r="D499" s="102" t="s">
        <v>15366</v>
      </c>
      <c r="E499" s="101" t="s">
        <v>25</v>
      </c>
      <c r="F499" s="106">
        <v>71.7</v>
      </c>
    </row>
    <row r="500" spans="2:6" ht="40.5">
      <c r="B500" s="104" t="s">
        <v>15367</v>
      </c>
      <c r="C500" s="104" t="s">
        <v>6593</v>
      </c>
      <c r="D500" s="105" t="s">
        <v>15368</v>
      </c>
      <c r="E500" s="108" t="s">
        <v>25</v>
      </c>
      <c r="F500" s="106">
        <v>74.599999999999994</v>
      </c>
    </row>
    <row r="501" spans="2:6" ht="27">
      <c r="B501" s="104" t="s">
        <v>15369</v>
      </c>
      <c r="C501" s="104" t="s">
        <v>6593</v>
      </c>
      <c r="D501" s="105" t="s">
        <v>15370</v>
      </c>
      <c r="E501" s="108" t="s">
        <v>25</v>
      </c>
      <c r="F501" s="106">
        <v>49.86</v>
      </c>
    </row>
    <row r="502" spans="2:6" ht="40.5">
      <c r="B502" s="104" t="s">
        <v>15371</v>
      </c>
      <c r="C502" s="104" t="s">
        <v>6593</v>
      </c>
      <c r="D502" s="105" t="s">
        <v>15372</v>
      </c>
      <c r="E502" s="108" t="s">
        <v>6465</v>
      </c>
      <c r="F502" s="106">
        <v>50.3</v>
      </c>
    </row>
    <row r="503" spans="2:6" ht="54">
      <c r="B503" s="104" t="s">
        <v>15373</v>
      </c>
      <c r="C503" s="104" t="s">
        <v>6593</v>
      </c>
      <c r="D503" s="105" t="s">
        <v>15374</v>
      </c>
      <c r="E503" s="108" t="s">
        <v>6465</v>
      </c>
      <c r="F503" s="106">
        <v>57.14</v>
      </c>
    </row>
    <row r="504" spans="2:6" ht="54">
      <c r="B504" s="104" t="s">
        <v>15375</v>
      </c>
      <c r="C504" s="104" t="s">
        <v>6593</v>
      </c>
      <c r="D504" s="105" t="s">
        <v>15376</v>
      </c>
      <c r="E504" s="108" t="s">
        <v>6465</v>
      </c>
      <c r="F504" s="106">
        <v>65.92</v>
      </c>
    </row>
    <row r="505" spans="2:6" ht="54">
      <c r="B505" s="104" t="s">
        <v>15377</v>
      </c>
      <c r="C505" s="104" t="s">
        <v>6593</v>
      </c>
      <c r="D505" s="105" t="s">
        <v>15378</v>
      </c>
      <c r="E505" s="108" t="s">
        <v>6465</v>
      </c>
      <c r="F505" s="106">
        <v>71.45</v>
      </c>
    </row>
    <row r="506" spans="2:6" ht="54">
      <c r="B506" s="104" t="s">
        <v>15379</v>
      </c>
      <c r="C506" s="104" t="s">
        <v>6593</v>
      </c>
      <c r="D506" s="105" t="s">
        <v>15380</v>
      </c>
      <c r="E506" s="108" t="s">
        <v>6465</v>
      </c>
      <c r="F506" s="106">
        <v>101.06</v>
      </c>
    </row>
    <row r="507" spans="2:6" ht="27">
      <c r="B507" s="104" t="s">
        <v>15381</v>
      </c>
      <c r="C507" s="104" t="s">
        <v>6593</v>
      </c>
      <c r="D507" s="105" t="s">
        <v>15382</v>
      </c>
      <c r="E507" s="108" t="s">
        <v>6465</v>
      </c>
      <c r="F507" s="106">
        <v>36.450000000000003</v>
      </c>
    </row>
    <row r="508" spans="2:6" ht="25.5">
      <c r="B508" s="100" t="s">
        <v>15383</v>
      </c>
      <c r="C508" s="101" t="s">
        <v>6593</v>
      </c>
      <c r="D508" s="102" t="s">
        <v>15384</v>
      </c>
      <c r="E508" s="101" t="s">
        <v>6598</v>
      </c>
      <c r="F508" s="106">
        <v>22.36</v>
      </c>
    </row>
    <row r="509" spans="2:6" ht="27">
      <c r="B509" s="104" t="s">
        <v>15385</v>
      </c>
      <c r="C509" s="104" t="s">
        <v>6593</v>
      </c>
      <c r="D509" s="105" t="s">
        <v>15386</v>
      </c>
      <c r="E509" s="108" t="s">
        <v>6598</v>
      </c>
      <c r="F509" s="106">
        <v>70.56</v>
      </c>
    </row>
    <row r="510" spans="2:6" ht="27">
      <c r="B510" s="104" t="s">
        <v>15387</v>
      </c>
      <c r="C510" s="104" t="s">
        <v>6593</v>
      </c>
      <c r="D510" s="105" t="s">
        <v>15388</v>
      </c>
      <c r="E510" s="108" t="s">
        <v>6598</v>
      </c>
      <c r="F510" s="106">
        <v>120.26</v>
      </c>
    </row>
    <row r="511" spans="2:6" ht="27">
      <c r="B511" s="104" t="s">
        <v>15389</v>
      </c>
      <c r="C511" s="104" t="s">
        <v>6593</v>
      </c>
      <c r="D511" s="105" t="s">
        <v>15390</v>
      </c>
      <c r="E511" s="108" t="s">
        <v>6287</v>
      </c>
      <c r="F511" s="106">
        <v>3.11</v>
      </c>
    </row>
    <row r="512" spans="2:6" ht="27">
      <c r="B512" s="104" t="s">
        <v>15391</v>
      </c>
      <c r="C512" s="104" t="s">
        <v>6593</v>
      </c>
      <c r="D512" s="105" t="s">
        <v>15392</v>
      </c>
      <c r="E512" s="108" t="s">
        <v>6287</v>
      </c>
      <c r="F512" s="106">
        <v>6.03</v>
      </c>
    </row>
    <row r="513" spans="2:6" ht="27">
      <c r="B513" s="104" t="s">
        <v>15393</v>
      </c>
      <c r="C513" s="104" t="s">
        <v>6593</v>
      </c>
      <c r="D513" s="105" t="s">
        <v>15394</v>
      </c>
      <c r="E513" s="108" t="s">
        <v>6287</v>
      </c>
      <c r="F513" s="106">
        <v>6.76</v>
      </c>
    </row>
    <row r="514" spans="2:6" ht="27">
      <c r="B514" s="104" t="s">
        <v>15395</v>
      </c>
      <c r="C514" s="104" t="s">
        <v>6593</v>
      </c>
      <c r="D514" s="105" t="s">
        <v>15396</v>
      </c>
      <c r="E514" s="108" t="s">
        <v>6287</v>
      </c>
      <c r="F514" s="106">
        <v>4.8499999999999996</v>
      </c>
    </row>
    <row r="515" spans="2:6" ht="27">
      <c r="B515" s="104" t="s">
        <v>15397</v>
      </c>
      <c r="C515" s="104" t="s">
        <v>6593</v>
      </c>
      <c r="D515" s="105" t="s">
        <v>15398</v>
      </c>
      <c r="E515" s="108" t="s">
        <v>6287</v>
      </c>
      <c r="F515" s="106">
        <v>3.24</v>
      </c>
    </row>
    <row r="516" spans="2:6" ht="27">
      <c r="B516" s="104" t="s">
        <v>15399</v>
      </c>
      <c r="C516" s="104" t="s">
        <v>6593</v>
      </c>
      <c r="D516" s="105" t="s">
        <v>15400</v>
      </c>
      <c r="E516" s="108" t="s">
        <v>6287</v>
      </c>
      <c r="F516" s="106">
        <v>4.8499999999999996</v>
      </c>
    </row>
    <row r="517" spans="2:6" ht="27">
      <c r="B517" s="104" t="s">
        <v>15401</v>
      </c>
      <c r="C517" s="104" t="s">
        <v>6593</v>
      </c>
      <c r="D517" s="105" t="s">
        <v>15402</v>
      </c>
      <c r="E517" s="108" t="s">
        <v>6287</v>
      </c>
      <c r="F517" s="106">
        <v>6.97</v>
      </c>
    </row>
    <row r="518" spans="2:6" ht="27">
      <c r="B518" s="104" t="s">
        <v>15403</v>
      </c>
      <c r="C518" s="104" t="s">
        <v>6593</v>
      </c>
      <c r="D518" s="105" t="s">
        <v>15404</v>
      </c>
      <c r="E518" s="108" t="s">
        <v>6287</v>
      </c>
      <c r="F518" s="106">
        <v>10.02</v>
      </c>
    </row>
    <row r="519" spans="2:6" ht="40.5">
      <c r="B519" s="104" t="s">
        <v>15405</v>
      </c>
      <c r="C519" s="104" t="s">
        <v>6593</v>
      </c>
      <c r="D519" s="105" t="s">
        <v>15406</v>
      </c>
      <c r="E519" s="108" t="s">
        <v>6465</v>
      </c>
      <c r="F519" s="106">
        <v>2650.46</v>
      </c>
    </row>
    <row r="520" spans="2:6" ht="40.5">
      <c r="B520" s="104" t="s">
        <v>15407</v>
      </c>
      <c r="C520" s="104" t="s">
        <v>6593</v>
      </c>
      <c r="D520" s="105" t="s">
        <v>15408</v>
      </c>
      <c r="E520" s="108" t="s">
        <v>6598</v>
      </c>
      <c r="F520" s="106">
        <v>4675.3900000000003</v>
      </c>
    </row>
    <row r="521" spans="2:6" ht="40.5">
      <c r="B521" s="104" t="s">
        <v>15409</v>
      </c>
      <c r="C521" s="104" t="s">
        <v>6593</v>
      </c>
      <c r="D521" s="105" t="s">
        <v>15410</v>
      </c>
      <c r="E521" s="108" t="s">
        <v>6465</v>
      </c>
      <c r="F521" s="106">
        <v>4005.02</v>
      </c>
    </row>
    <row r="522" spans="2:6" ht="40.5">
      <c r="B522" s="104" t="s">
        <v>15411</v>
      </c>
      <c r="C522" s="104" t="s">
        <v>6593</v>
      </c>
      <c r="D522" s="105" t="s">
        <v>15412</v>
      </c>
      <c r="E522" s="108" t="s">
        <v>6598</v>
      </c>
      <c r="F522" s="106">
        <v>7071.04</v>
      </c>
    </row>
    <row r="523" spans="2:6" ht="27">
      <c r="B523" s="104" t="s">
        <v>15413</v>
      </c>
      <c r="C523" s="104" t="s">
        <v>6593</v>
      </c>
      <c r="D523" s="105" t="s">
        <v>15414</v>
      </c>
      <c r="E523" s="108" t="s">
        <v>6598</v>
      </c>
      <c r="F523" s="106">
        <v>943.23</v>
      </c>
    </row>
    <row r="524" spans="2:6" ht="27">
      <c r="B524" s="104" t="s">
        <v>15415</v>
      </c>
      <c r="C524" s="104" t="s">
        <v>6593</v>
      </c>
      <c r="D524" s="105" t="s">
        <v>15416</v>
      </c>
      <c r="E524" s="108" t="s">
        <v>6598</v>
      </c>
      <c r="F524" s="106">
        <v>1289.8699999999999</v>
      </c>
    </row>
    <row r="525" spans="2:6" ht="27">
      <c r="B525" s="104" t="s">
        <v>15417</v>
      </c>
      <c r="C525" s="104" t="s">
        <v>6593</v>
      </c>
      <c r="D525" s="105" t="s">
        <v>15418</v>
      </c>
      <c r="E525" s="108" t="s">
        <v>25</v>
      </c>
      <c r="F525" s="106">
        <v>129.53</v>
      </c>
    </row>
    <row r="526" spans="2:6" ht="27">
      <c r="B526" s="104" t="s">
        <v>15419</v>
      </c>
      <c r="C526" s="104" t="s">
        <v>6593</v>
      </c>
      <c r="D526" s="105" t="s">
        <v>15420</v>
      </c>
      <c r="E526" s="108" t="s">
        <v>6465</v>
      </c>
      <c r="F526" s="106">
        <v>260.62</v>
      </c>
    </row>
    <row r="527" spans="2:6">
      <c r="B527" s="104" t="s">
        <v>15421</v>
      </c>
      <c r="C527" s="104"/>
      <c r="D527" s="105"/>
      <c r="E527" s="108"/>
      <c r="F527" s="106"/>
    </row>
    <row r="528" spans="2:6">
      <c r="B528" s="104" t="s">
        <v>15422</v>
      </c>
      <c r="C528" s="104" t="s">
        <v>6593</v>
      </c>
      <c r="D528" s="105" t="s">
        <v>15423</v>
      </c>
      <c r="E528" s="108" t="s">
        <v>6287</v>
      </c>
      <c r="F528" s="106">
        <v>3.83</v>
      </c>
    </row>
    <row r="529" spans="2:6">
      <c r="B529" s="104" t="s">
        <v>15424</v>
      </c>
      <c r="C529" s="104" t="s">
        <v>6593</v>
      </c>
      <c r="D529" s="105" t="s">
        <v>15425</v>
      </c>
      <c r="E529" s="108" t="s">
        <v>6287</v>
      </c>
      <c r="F529" s="106">
        <v>4.6100000000000003</v>
      </c>
    </row>
    <row r="530" spans="2:6" ht="40.5">
      <c r="B530" s="104" t="s">
        <v>15426</v>
      </c>
      <c r="C530" s="104" t="s">
        <v>6593</v>
      </c>
      <c r="D530" s="105" t="s">
        <v>15427</v>
      </c>
      <c r="E530" s="108" t="s">
        <v>25</v>
      </c>
      <c r="F530" s="106">
        <v>43.18</v>
      </c>
    </row>
    <row r="531" spans="2:6" ht="40.5">
      <c r="B531" s="104" t="s">
        <v>15428</v>
      </c>
      <c r="C531" s="104" t="s">
        <v>6593</v>
      </c>
      <c r="D531" s="105" t="s">
        <v>15429</v>
      </c>
      <c r="E531" s="108" t="s">
        <v>25</v>
      </c>
      <c r="F531" s="106">
        <v>49.38</v>
      </c>
    </row>
    <row r="532" spans="2:6">
      <c r="B532" s="100" t="s">
        <v>15430</v>
      </c>
      <c r="C532" s="101" t="s">
        <v>15431</v>
      </c>
      <c r="D532" s="102" t="s">
        <v>15432</v>
      </c>
      <c r="E532" s="101" t="s">
        <v>6287</v>
      </c>
      <c r="F532" s="106">
        <v>0.8</v>
      </c>
    </row>
    <row r="533" spans="2:6">
      <c r="B533" s="104" t="s">
        <v>15433</v>
      </c>
      <c r="C533" s="104" t="s">
        <v>15434</v>
      </c>
      <c r="D533" s="105" t="s">
        <v>15435</v>
      </c>
      <c r="E533" s="108" t="s">
        <v>6287</v>
      </c>
      <c r="F533" s="106">
        <v>0.84</v>
      </c>
    </row>
    <row r="534" spans="2:6">
      <c r="B534" s="104" t="s">
        <v>15436</v>
      </c>
      <c r="C534" s="104" t="s">
        <v>15437</v>
      </c>
      <c r="D534" s="105" t="s">
        <v>15438</v>
      </c>
      <c r="E534" s="108" t="s">
        <v>6287</v>
      </c>
      <c r="F534" s="106">
        <v>0.82</v>
      </c>
    </row>
    <row r="535" spans="2:6">
      <c r="B535" s="104" t="s">
        <v>15439</v>
      </c>
      <c r="C535" s="104" t="s">
        <v>6593</v>
      </c>
      <c r="D535" s="105" t="s">
        <v>15440</v>
      </c>
      <c r="E535" s="108" t="s">
        <v>25</v>
      </c>
      <c r="F535" s="106">
        <v>5.68</v>
      </c>
    </row>
    <row r="536" spans="2:6" ht="25.5">
      <c r="B536" s="100" t="s">
        <v>15441</v>
      </c>
      <c r="C536" s="101" t="s">
        <v>15442</v>
      </c>
      <c r="D536" s="102" t="s">
        <v>15443</v>
      </c>
      <c r="E536" s="101" t="s">
        <v>25</v>
      </c>
      <c r="F536" s="106">
        <v>10.23</v>
      </c>
    </row>
    <row r="537" spans="2:6" ht="40.5">
      <c r="B537" s="104" t="s">
        <v>15444</v>
      </c>
      <c r="C537" s="104" t="s">
        <v>6593</v>
      </c>
      <c r="D537" s="105" t="s">
        <v>15445</v>
      </c>
      <c r="E537" s="108" t="s">
        <v>25</v>
      </c>
      <c r="F537" s="106">
        <v>21.84</v>
      </c>
    </row>
    <row r="538" spans="2:6" ht="40.5">
      <c r="B538" s="104" t="s">
        <v>15446</v>
      </c>
      <c r="C538" s="104" t="s">
        <v>6593</v>
      </c>
      <c r="D538" s="105" t="s">
        <v>15447</v>
      </c>
      <c r="E538" s="108" t="s">
        <v>25</v>
      </c>
      <c r="F538" s="106">
        <v>13.72</v>
      </c>
    </row>
    <row r="539" spans="2:6" ht="40.5">
      <c r="B539" s="104" t="s">
        <v>15448</v>
      </c>
      <c r="C539" s="104" t="s">
        <v>6593</v>
      </c>
      <c r="D539" s="105" t="s">
        <v>15449</v>
      </c>
      <c r="E539" s="108" t="s">
        <v>25</v>
      </c>
      <c r="F539" s="106">
        <v>14.07</v>
      </c>
    </row>
    <row r="540" spans="2:6" ht="40.5">
      <c r="B540" s="104" t="s">
        <v>15450</v>
      </c>
      <c r="C540" s="104" t="s">
        <v>15451</v>
      </c>
      <c r="D540" s="105" t="s">
        <v>15452</v>
      </c>
      <c r="E540" s="108" t="s">
        <v>25</v>
      </c>
      <c r="F540" s="106">
        <v>14.47</v>
      </c>
    </row>
    <row r="541" spans="2:6" ht="54">
      <c r="B541" s="104" t="s">
        <v>15453</v>
      </c>
      <c r="C541" s="104" t="s">
        <v>6593</v>
      </c>
      <c r="D541" s="105" t="s">
        <v>15454</v>
      </c>
      <c r="E541" s="108" t="s">
        <v>25</v>
      </c>
      <c r="F541" s="106">
        <v>14.86</v>
      </c>
    </row>
    <row r="542" spans="2:6" ht="54">
      <c r="B542" s="104" t="s">
        <v>15455</v>
      </c>
      <c r="C542" s="104" t="s">
        <v>6593</v>
      </c>
      <c r="D542" s="105" t="s">
        <v>15456</v>
      </c>
      <c r="E542" s="108" t="s">
        <v>25</v>
      </c>
      <c r="F542" s="106">
        <v>15.32</v>
      </c>
    </row>
    <row r="543" spans="2:6" ht="40.5">
      <c r="B543" s="104" t="s">
        <v>15457</v>
      </c>
      <c r="C543" s="104" t="s">
        <v>15458</v>
      </c>
      <c r="D543" s="105" t="s">
        <v>15459</v>
      </c>
      <c r="E543" s="108" t="s">
        <v>25</v>
      </c>
      <c r="F543" s="106">
        <v>13.72</v>
      </c>
    </row>
    <row r="544" spans="2:6" ht="40.5">
      <c r="B544" s="104" t="s">
        <v>15460</v>
      </c>
      <c r="C544" s="104" t="s">
        <v>6593</v>
      </c>
      <c r="D544" s="105" t="s">
        <v>15461</v>
      </c>
      <c r="E544" s="108" t="s">
        <v>25</v>
      </c>
      <c r="F544" s="106">
        <v>14.07</v>
      </c>
    </row>
    <row r="545" spans="2:6" ht="40.5">
      <c r="B545" s="104" t="s">
        <v>15462</v>
      </c>
      <c r="C545" s="104" t="s">
        <v>6593</v>
      </c>
      <c r="D545" s="105" t="s">
        <v>15463</v>
      </c>
      <c r="E545" s="108" t="s">
        <v>25</v>
      </c>
      <c r="F545" s="106">
        <v>14.47</v>
      </c>
    </row>
    <row r="546" spans="2:6" ht="54">
      <c r="B546" s="104" t="s">
        <v>15464</v>
      </c>
      <c r="C546" s="104" t="s">
        <v>6593</v>
      </c>
      <c r="D546" s="105" t="s">
        <v>15465</v>
      </c>
      <c r="E546" s="108" t="s">
        <v>25</v>
      </c>
      <c r="F546" s="106">
        <v>15.32</v>
      </c>
    </row>
    <row r="547" spans="2:6" ht="40.5">
      <c r="B547" s="104" t="s">
        <v>15466</v>
      </c>
      <c r="C547" s="104" t="s">
        <v>6593</v>
      </c>
      <c r="D547" s="105" t="s">
        <v>15467</v>
      </c>
      <c r="E547" s="108" t="s">
        <v>25</v>
      </c>
      <c r="F547" s="106">
        <v>16.100000000000001</v>
      </c>
    </row>
    <row r="548" spans="2:6" ht="40.5">
      <c r="B548" s="104" t="s">
        <v>15468</v>
      </c>
      <c r="C548" s="104" t="s">
        <v>6593</v>
      </c>
      <c r="D548" s="105" t="s">
        <v>15469</v>
      </c>
      <c r="E548" s="108" t="s">
        <v>25</v>
      </c>
      <c r="F548" s="106">
        <v>16.350000000000001</v>
      </c>
    </row>
    <row r="549" spans="2:6" ht="67.5">
      <c r="B549" s="104" t="s">
        <v>15470</v>
      </c>
      <c r="C549" s="104" t="s">
        <v>6593</v>
      </c>
      <c r="D549" s="105" t="s">
        <v>15471</v>
      </c>
      <c r="E549" s="108" t="s">
        <v>25</v>
      </c>
      <c r="F549" s="106">
        <v>13.91</v>
      </c>
    </row>
    <row r="550" spans="2:6" ht="67.5">
      <c r="B550" s="104" t="s">
        <v>15472</v>
      </c>
      <c r="C550" s="104" t="s">
        <v>6593</v>
      </c>
      <c r="D550" s="105" t="s">
        <v>15473</v>
      </c>
      <c r="E550" s="108" t="s">
        <v>25</v>
      </c>
      <c r="F550" s="106">
        <v>14.94</v>
      </c>
    </row>
    <row r="551" spans="2:6" ht="51">
      <c r="B551" s="100" t="s">
        <v>15474</v>
      </c>
      <c r="C551" s="101" t="s">
        <v>6593</v>
      </c>
      <c r="D551" s="102" t="s">
        <v>15475</v>
      </c>
      <c r="E551" s="101" t="s">
        <v>25</v>
      </c>
      <c r="F551" s="106">
        <v>15.23</v>
      </c>
    </row>
    <row r="552" spans="2:6" ht="54">
      <c r="B552" s="104" t="s">
        <v>15476</v>
      </c>
      <c r="C552" s="104" t="s">
        <v>6593</v>
      </c>
      <c r="D552" s="105" t="s">
        <v>15477</v>
      </c>
      <c r="E552" s="108" t="s">
        <v>25</v>
      </c>
      <c r="F552" s="106">
        <v>34.9</v>
      </c>
    </row>
    <row r="553" spans="2:6" ht="67.5">
      <c r="B553" s="104" t="s">
        <v>15478</v>
      </c>
      <c r="C553" s="104" t="s">
        <v>6593</v>
      </c>
      <c r="D553" s="105" t="s">
        <v>15479</v>
      </c>
      <c r="E553" s="108" t="s">
        <v>25</v>
      </c>
      <c r="F553" s="106">
        <v>28.32</v>
      </c>
    </row>
    <row r="554" spans="2:6" ht="67.5">
      <c r="B554" s="104" t="s">
        <v>15480</v>
      </c>
      <c r="C554" s="104" t="s">
        <v>6593</v>
      </c>
      <c r="D554" s="105" t="s">
        <v>15481</v>
      </c>
      <c r="E554" s="108" t="s">
        <v>25</v>
      </c>
      <c r="F554" s="106">
        <v>36.799999999999997</v>
      </c>
    </row>
    <row r="555" spans="2:6" ht="67.5">
      <c r="B555" s="104" t="s">
        <v>15482</v>
      </c>
      <c r="C555" s="104" t="s">
        <v>6593</v>
      </c>
      <c r="D555" s="105" t="s">
        <v>15483</v>
      </c>
      <c r="E555" s="108" t="s">
        <v>25</v>
      </c>
      <c r="F555" s="106">
        <v>37.08</v>
      </c>
    </row>
    <row r="556" spans="2:6" ht="67.5">
      <c r="B556" s="104" t="s">
        <v>15484</v>
      </c>
      <c r="C556" s="104" t="s">
        <v>6593</v>
      </c>
      <c r="D556" s="105" t="s">
        <v>15485</v>
      </c>
      <c r="E556" s="108" t="s">
        <v>25</v>
      </c>
      <c r="F556" s="106">
        <v>69.89</v>
      </c>
    </row>
    <row r="557" spans="2:6" ht="67.5">
      <c r="B557" s="104" t="s">
        <v>15486</v>
      </c>
      <c r="C557" s="104" t="s">
        <v>6593</v>
      </c>
      <c r="D557" s="105" t="s">
        <v>15487</v>
      </c>
      <c r="E557" s="108" t="s">
        <v>25</v>
      </c>
      <c r="F557" s="106">
        <v>68.540000000000006</v>
      </c>
    </row>
    <row r="558" spans="2:6" ht="54">
      <c r="B558" s="104" t="s">
        <v>15488</v>
      </c>
      <c r="C558" s="104" t="s">
        <v>6593</v>
      </c>
      <c r="D558" s="105" t="s">
        <v>15489</v>
      </c>
      <c r="E558" s="108" t="s">
        <v>25</v>
      </c>
      <c r="F558" s="106">
        <v>98.62</v>
      </c>
    </row>
    <row r="559" spans="2:6" ht="54">
      <c r="B559" s="104" t="s">
        <v>15490</v>
      </c>
      <c r="C559" s="104" t="s">
        <v>6593</v>
      </c>
      <c r="D559" s="105" t="s">
        <v>15491</v>
      </c>
      <c r="E559" s="108" t="s">
        <v>25</v>
      </c>
      <c r="F559" s="106">
        <v>98.91</v>
      </c>
    </row>
    <row r="560" spans="2:6" ht="27">
      <c r="B560" s="104" t="s">
        <v>15492</v>
      </c>
      <c r="C560" s="104" t="s">
        <v>6593</v>
      </c>
      <c r="D560" s="105" t="s">
        <v>15493</v>
      </c>
      <c r="E560" s="108" t="s">
        <v>6287</v>
      </c>
      <c r="F560" s="106">
        <v>0.26</v>
      </c>
    </row>
    <row r="561" spans="2:6" ht="27">
      <c r="B561" s="104" t="s">
        <v>16551</v>
      </c>
      <c r="C561" s="104" t="s">
        <v>15494</v>
      </c>
      <c r="D561" s="105" t="s">
        <v>16552</v>
      </c>
      <c r="E561" s="108" t="s">
        <v>6287</v>
      </c>
      <c r="F561" s="106">
        <v>6.62</v>
      </c>
    </row>
    <row r="562" spans="2:6" ht="27">
      <c r="B562" s="104" t="s">
        <v>15495</v>
      </c>
      <c r="C562" s="104" t="s">
        <v>6593</v>
      </c>
      <c r="D562" s="105" t="s">
        <v>15496</v>
      </c>
      <c r="E562" s="108" t="s">
        <v>6287</v>
      </c>
      <c r="F562" s="106">
        <v>0.17</v>
      </c>
    </row>
    <row r="563" spans="2:6" ht="27">
      <c r="B563" s="104" t="s">
        <v>16553</v>
      </c>
      <c r="C563" s="104" t="s">
        <v>15497</v>
      </c>
      <c r="D563" s="105" t="s">
        <v>16554</v>
      </c>
      <c r="E563" s="108" t="s">
        <v>6287</v>
      </c>
      <c r="F563" s="106">
        <v>1.39</v>
      </c>
    </row>
    <row r="564" spans="2:6" ht="27">
      <c r="B564" s="104" t="s">
        <v>15498</v>
      </c>
      <c r="C564" s="104" t="s">
        <v>6593</v>
      </c>
      <c r="D564" s="105" t="s">
        <v>15499</v>
      </c>
      <c r="E564" s="108" t="s">
        <v>6287</v>
      </c>
      <c r="F564" s="106">
        <v>2.36</v>
      </c>
    </row>
    <row r="565" spans="2:6" ht="40.5">
      <c r="B565" s="104" t="s">
        <v>16555</v>
      </c>
      <c r="C565" s="104" t="s">
        <v>6593</v>
      </c>
      <c r="D565" s="105" t="s">
        <v>16556</v>
      </c>
      <c r="E565" s="108" t="s">
        <v>6287</v>
      </c>
      <c r="F565" s="106">
        <v>6.07</v>
      </c>
    </row>
    <row r="566" spans="2:6" ht="27">
      <c r="B566" s="104" t="s">
        <v>15500</v>
      </c>
      <c r="C566" s="104" t="s">
        <v>6593</v>
      </c>
      <c r="D566" s="105" t="s">
        <v>15501</v>
      </c>
      <c r="E566" s="108" t="s">
        <v>6287</v>
      </c>
      <c r="F566" s="106">
        <v>4.04</v>
      </c>
    </row>
    <row r="567" spans="2:6" ht="54">
      <c r="B567" s="104" t="s">
        <v>16557</v>
      </c>
      <c r="C567" s="104" t="s">
        <v>15502</v>
      </c>
      <c r="D567" s="105" t="s">
        <v>16558</v>
      </c>
      <c r="E567" s="108" t="s">
        <v>6287</v>
      </c>
      <c r="F567" s="106">
        <v>9.92</v>
      </c>
    </row>
    <row r="568" spans="2:6" ht="27">
      <c r="B568" s="104" t="s">
        <v>15503</v>
      </c>
      <c r="C568" s="104" t="s">
        <v>6593</v>
      </c>
      <c r="D568" s="105" t="s">
        <v>15504</v>
      </c>
      <c r="E568" s="108" t="s">
        <v>6287</v>
      </c>
      <c r="F568" s="106">
        <v>3.94</v>
      </c>
    </row>
    <row r="569" spans="2:6" ht="40.5">
      <c r="B569" s="104" t="s">
        <v>15505</v>
      </c>
      <c r="C569" s="104" t="s">
        <v>6593</v>
      </c>
      <c r="D569" s="105" t="s">
        <v>15506</v>
      </c>
      <c r="E569" s="108" t="s">
        <v>6287</v>
      </c>
      <c r="F569" s="106">
        <v>5.42</v>
      </c>
    </row>
    <row r="570" spans="2:6">
      <c r="B570" s="104" t="s">
        <v>15507</v>
      </c>
      <c r="C570" s="104" t="s">
        <v>6593</v>
      </c>
      <c r="D570" s="105" t="s">
        <v>15508</v>
      </c>
      <c r="E570" s="108" t="s">
        <v>6287</v>
      </c>
      <c r="F570" s="106">
        <v>0.72</v>
      </c>
    </row>
    <row r="571" spans="2:6" ht="54">
      <c r="B571" s="104" t="s">
        <v>15509</v>
      </c>
      <c r="C571" s="104" t="s">
        <v>6593</v>
      </c>
      <c r="D571" s="105" t="s">
        <v>15510</v>
      </c>
      <c r="E571" s="108" t="s">
        <v>25</v>
      </c>
      <c r="F571" s="106">
        <v>215.05</v>
      </c>
    </row>
    <row r="572" spans="2:6" ht="54">
      <c r="B572" s="104" t="s">
        <v>16559</v>
      </c>
      <c r="C572" s="104" t="s">
        <v>15511</v>
      </c>
      <c r="D572" s="105" t="s">
        <v>16560</v>
      </c>
      <c r="E572" s="108" t="s">
        <v>25</v>
      </c>
      <c r="F572" s="106">
        <v>692.2</v>
      </c>
    </row>
    <row r="573" spans="2:6" ht="54">
      <c r="B573" s="104" t="s">
        <v>16561</v>
      </c>
      <c r="C573" s="104"/>
      <c r="D573" s="105" t="s">
        <v>16562</v>
      </c>
      <c r="E573" s="108" t="s">
        <v>15518</v>
      </c>
      <c r="F573" s="106">
        <v>288.42</v>
      </c>
    </row>
    <row r="574" spans="2:6" ht="54">
      <c r="B574" s="104" t="s">
        <v>15512</v>
      </c>
      <c r="C574" s="104" t="s">
        <v>6593</v>
      </c>
      <c r="D574" s="105" t="s">
        <v>15513</v>
      </c>
      <c r="E574" s="108" t="s">
        <v>25</v>
      </c>
      <c r="F574" s="106">
        <v>227.58</v>
      </c>
    </row>
    <row r="575" spans="2:6" ht="40.5">
      <c r="B575" s="104" t="s">
        <v>15514</v>
      </c>
      <c r="C575" s="104" t="s">
        <v>6593</v>
      </c>
      <c r="D575" s="105" t="s">
        <v>15515</v>
      </c>
      <c r="E575" s="108" t="s">
        <v>25</v>
      </c>
      <c r="F575" s="106">
        <v>176.63</v>
      </c>
    </row>
    <row r="576" spans="2:6" ht="40.5">
      <c r="B576" s="104" t="s">
        <v>15516</v>
      </c>
      <c r="C576" s="104" t="s">
        <v>6593</v>
      </c>
      <c r="D576" s="105" t="s">
        <v>15517</v>
      </c>
      <c r="E576" s="108" t="s">
        <v>15518</v>
      </c>
      <c r="F576" s="106">
        <v>73.599999999999994</v>
      </c>
    </row>
    <row r="577" spans="2:6" ht="27">
      <c r="B577" s="104" t="s">
        <v>15519</v>
      </c>
      <c r="C577" s="104" t="s">
        <v>6593</v>
      </c>
      <c r="D577" s="105" t="s">
        <v>15520</v>
      </c>
      <c r="E577" s="108" t="s">
        <v>6287</v>
      </c>
      <c r="F577" s="106">
        <v>1.72</v>
      </c>
    </row>
    <row r="578" spans="2:6" ht="27">
      <c r="B578" s="104" t="s">
        <v>15521</v>
      </c>
      <c r="C578" s="104" t="s">
        <v>6593</v>
      </c>
      <c r="D578" s="105" t="s">
        <v>15522</v>
      </c>
      <c r="E578" s="108" t="s">
        <v>6287</v>
      </c>
      <c r="F578" s="106">
        <v>2.2200000000000002</v>
      </c>
    </row>
    <row r="579" spans="2:6" ht="27">
      <c r="B579" s="104" t="s">
        <v>15523</v>
      </c>
      <c r="C579" s="104" t="s">
        <v>6593</v>
      </c>
      <c r="D579" s="105" t="s">
        <v>15524</v>
      </c>
      <c r="E579" s="108" t="s">
        <v>25</v>
      </c>
      <c r="F579" s="106">
        <v>116.16</v>
      </c>
    </row>
    <row r="580" spans="2:6" ht="27">
      <c r="B580" s="104" t="s">
        <v>15525</v>
      </c>
      <c r="C580" s="104" t="s">
        <v>6593</v>
      </c>
      <c r="D580" s="105" t="s">
        <v>15526</v>
      </c>
      <c r="E580" s="108" t="s">
        <v>25</v>
      </c>
      <c r="F580" s="106">
        <v>85.17</v>
      </c>
    </row>
    <row r="581" spans="2:6" ht="54">
      <c r="B581" s="104" t="s">
        <v>16563</v>
      </c>
      <c r="C581" s="104" t="s">
        <v>15527</v>
      </c>
      <c r="D581" s="105" t="s">
        <v>16564</v>
      </c>
      <c r="E581" s="108" t="s">
        <v>25</v>
      </c>
      <c r="F581" s="106">
        <v>504.57</v>
      </c>
    </row>
    <row r="582" spans="2:6" ht="54">
      <c r="B582" s="104" t="s">
        <v>16565</v>
      </c>
      <c r="C582" s="104"/>
      <c r="D582" s="105" t="s">
        <v>16564</v>
      </c>
      <c r="E582" s="108" t="s">
        <v>15518</v>
      </c>
      <c r="F582" s="106">
        <v>240.27</v>
      </c>
    </row>
    <row r="583" spans="2:6" ht="40.5">
      <c r="B583" s="104" t="s">
        <v>15528</v>
      </c>
      <c r="C583" s="104" t="s">
        <v>6593</v>
      </c>
      <c r="D583" s="105" t="s">
        <v>15529</v>
      </c>
      <c r="E583" s="108" t="s">
        <v>6287</v>
      </c>
      <c r="F583" s="106">
        <v>1.34</v>
      </c>
    </row>
    <row r="584" spans="2:6" ht="40.5">
      <c r="B584" s="104" t="s">
        <v>15530</v>
      </c>
      <c r="C584" s="104" t="s">
        <v>6593</v>
      </c>
      <c r="D584" s="105" t="s">
        <v>15531</v>
      </c>
      <c r="E584" s="108" t="s">
        <v>6287</v>
      </c>
      <c r="F584" s="106">
        <v>3.88</v>
      </c>
    </row>
    <row r="585" spans="2:6" ht="40.5">
      <c r="B585" s="104" t="s">
        <v>15532</v>
      </c>
      <c r="C585" s="104" t="s">
        <v>6593</v>
      </c>
      <c r="D585" s="105" t="s">
        <v>15533</v>
      </c>
      <c r="E585" s="108" t="s">
        <v>6287</v>
      </c>
      <c r="F585" s="106">
        <v>2.56</v>
      </c>
    </row>
    <row r="586" spans="2:6" ht="40.5">
      <c r="B586" s="104" t="s">
        <v>15534</v>
      </c>
      <c r="C586" s="104" t="s">
        <v>6593</v>
      </c>
      <c r="D586" s="105" t="s">
        <v>15535</v>
      </c>
      <c r="E586" s="108" t="s">
        <v>6287</v>
      </c>
      <c r="F586" s="106">
        <v>6.25</v>
      </c>
    </row>
    <row r="587" spans="2:6" ht="25.5">
      <c r="B587" s="100" t="s">
        <v>15536</v>
      </c>
      <c r="C587" s="101" t="s">
        <v>6593</v>
      </c>
      <c r="D587" s="102" t="s">
        <v>15537</v>
      </c>
      <c r="E587" s="101" t="s">
        <v>15518</v>
      </c>
      <c r="F587" s="106">
        <v>11.14</v>
      </c>
    </row>
    <row r="588" spans="2:6" ht="40.5">
      <c r="B588" s="104" t="s">
        <v>15538</v>
      </c>
      <c r="C588" s="104" t="s">
        <v>15539</v>
      </c>
      <c r="D588" s="105" t="s">
        <v>15540</v>
      </c>
      <c r="E588" s="108" t="s">
        <v>6287</v>
      </c>
      <c r="F588" s="106">
        <v>19.32</v>
      </c>
    </row>
    <row r="589" spans="2:6" ht="40.5">
      <c r="B589" s="104" t="s">
        <v>15541</v>
      </c>
      <c r="C589" s="104" t="s">
        <v>15542</v>
      </c>
      <c r="D589" s="105" t="s">
        <v>15543</v>
      </c>
      <c r="E589" s="108" t="s">
        <v>6287</v>
      </c>
      <c r="F589" s="106">
        <v>34.24</v>
      </c>
    </row>
    <row r="590" spans="2:6">
      <c r="B590" s="104" t="s">
        <v>15544</v>
      </c>
      <c r="C590" s="104" t="s">
        <v>6593</v>
      </c>
      <c r="D590" s="105" t="s">
        <v>15545</v>
      </c>
      <c r="E590" s="108" t="s">
        <v>25</v>
      </c>
      <c r="F590" s="106">
        <v>6.29</v>
      </c>
    </row>
    <row r="591" spans="2:6">
      <c r="B591" s="104" t="s">
        <v>15546</v>
      </c>
      <c r="C591" s="104" t="s">
        <v>6593</v>
      </c>
      <c r="D591" s="105" t="s">
        <v>15547</v>
      </c>
      <c r="E591" s="108" t="s">
        <v>6287</v>
      </c>
      <c r="F591" s="106">
        <v>0.39</v>
      </c>
    </row>
    <row r="592" spans="2:6" ht="27">
      <c r="B592" s="104" t="s">
        <v>15548</v>
      </c>
      <c r="C592" s="104" t="s">
        <v>6593</v>
      </c>
      <c r="D592" s="105" t="s">
        <v>15549</v>
      </c>
      <c r="E592" s="108" t="s">
        <v>6287</v>
      </c>
      <c r="F592" s="106">
        <v>0.72</v>
      </c>
    </row>
    <row r="593" spans="2:6">
      <c r="B593" s="104" t="s">
        <v>15550</v>
      </c>
      <c r="C593" s="104" t="s">
        <v>6593</v>
      </c>
      <c r="D593" s="105" t="s">
        <v>15551</v>
      </c>
      <c r="E593" s="108" t="s">
        <v>25</v>
      </c>
      <c r="F593" s="106">
        <v>6.7</v>
      </c>
    </row>
    <row r="594" spans="2:6">
      <c r="B594" s="104" t="s">
        <v>15552</v>
      </c>
      <c r="C594" s="104"/>
      <c r="D594" s="105"/>
      <c r="E594" s="108"/>
      <c r="F594" s="106"/>
    </row>
    <row r="595" spans="2:6" ht="27">
      <c r="B595" s="104" t="s">
        <v>15553</v>
      </c>
      <c r="C595" s="104" t="s">
        <v>6593</v>
      </c>
      <c r="D595" s="105" t="s">
        <v>15554</v>
      </c>
      <c r="E595" s="108" t="s">
        <v>6465</v>
      </c>
      <c r="F595" s="106">
        <v>21.63</v>
      </c>
    </row>
    <row r="596" spans="2:6">
      <c r="B596" s="104" t="s">
        <v>15555</v>
      </c>
      <c r="C596" s="104" t="s">
        <v>6593</v>
      </c>
      <c r="D596" s="105" t="s">
        <v>15556</v>
      </c>
      <c r="E596" s="108" t="s">
        <v>6287</v>
      </c>
      <c r="F596" s="106">
        <v>8.66</v>
      </c>
    </row>
    <row r="597" spans="2:6">
      <c r="B597" s="104" t="s">
        <v>15557</v>
      </c>
      <c r="C597" s="104" t="s">
        <v>6593</v>
      </c>
      <c r="D597" s="105" t="s">
        <v>15558</v>
      </c>
      <c r="E597" s="108" t="s">
        <v>6287</v>
      </c>
      <c r="F597" s="106">
        <v>10.4</v>
      </c>
    </row>
    <row r="598" spans="2:6">
      <c r="B598" s="104" t="s">
        <v>15559</v>
      </c>
      <c r="C598" s="104"/>
      <c r="D598" s="105"/>
      <c r="E598" s="108"/>
      <c r="F598" s="106"/>
    </row>
    <row r="599" spans="2:6" ht="27">
      <c r="B599" s="104" t="s">
        <v>15560</v>
      </c>
      <c r="C599" s="104" t="s">
        <v>15561</v>
      </c>
      <c r="D599" s="105" t="s">
        <v>15562</v>
      </c>
      <c r="E599" s="108" t="s">
        <v>6598</v>
      </c>
      <c r="F599" s="106">
        <v>23.73</v>
      </c>
    </row>
    <row r="600" spans="2:6" ht="27">
      <c r="B600" s="104" t="s">
        <v>15563</v>
      </c>
      <c r="C600" s="104" t="s">
        <v>15564</v>
      </c>
      <c r="D600" s="105" t="s">
        <v>15565</v>
      </c>
      <c r="E600" s="108" t="s">
        <v>6598</v>
      </c>
      <c r="F600" s="106">
        <v>22.45</v>
      </c>
    </row>
    <row r="601" spans="2:6" ht="27">
      <c r="B601" s="104" t="s">
        <v>15566</v>
      </c>
      <c r="C601" s="104" t="s">
        <v>15567</v>
      </c>
      <c r="D601" s="105" t="s">
        <v>15568</v>
      </c>
      <c r="E601" s="108" t="s">
        <v>6598</v>
      </c>
      <c r="F601" s="106">
        <v>13.9</v>
      </c>
    </row>
    <row r="602" spans="2:6" ht="27">
      <c r="B602" s="104" t="s">
        <v>15569</v>
      </c>
      <c r="C602" s="104" t="s">
        <v>15570</v>
      </c>
      <c r="D602" s="105" t="s">
        <v>15571</v>
      </c>
      <c r="E602" s="108" t="s">
        <v>6598</v>
      </c>
      <c r="F602" s="106">
        <v>11.41</v>
      </c>
    </row>
    <row r="603" spans="2:6" ht="40.5">
      <c r="B603" s="104" t="s">
        <v>15572</v>
      </c>
      <c r="C603" s="104" t="s">
        <v>6593</v>
      </c>
      <c r="D603" s="105" t="s">
        <v>15573</v>
      </c>
      <c r="E603" s="108" t="s">
        <v>25</v>
      </c>
      <c r="F603" s="106">
        <v>779.51</v>
      </c>
    </row>
    <row r="604" spans="2:6" ht="27">
      <c r="B604" s="104" t="s">
        <v>15574</v>
      </c>
      <c r="C604" s="104" t="s">
        <v>6593</v>
      </c>
      <c r="D604" s="105" t="s">
        <v>15575</v>
      </c>
      <c r="E604" s="108" t="s">
        <v>25</v>
      </c>
      <c r="F604" s="106">
        <v>348.57</v>
      </c>
    </row>
    <row r="605" spans="2:6" ht="40.5">
      <c r="B605" s="104" t="s">
        <v>15576</v>
      </c>
      <c r="C605" s="104" t="s">
        <v>6593</v>
      </c>
      <c r="D605" s="105" t="s">
        <v>15577</v>
      </c>
      <c r="E605" s="108" t="s">
        <v>25</v>
      </c>
      <c r="F605" s="106">
        <v>913.29</v>
      </c>
    </row>
    <row r="606" spans="2:6" ht="27">
      <c r="B606" s="104" t="s">
        <v>15578</v>
      </c>
      <c r="C606" s="104" t="s">
        <v>15579</v>
      </c>
      <c r="D606" s="105" t="s">
        <v>15580</v>
      </c>
      <c r="E606" s="108" t="s">
        <v>6465</v>
      </c>
      <c r="F606" s="106">
        <v>1.38</v>
      </c>
    </row>
    <row r="607" spans="2:6" ht="27">
      <c r="B607" s="104" t="s">
        <v>15581</v>
      </c>
      <c r="C607" s="104" t="s">
        <v>15582</v>
      </c>
      <c r="D607" s="105" t="s">
        <v>15583</v>
      </c>
      <c r="E607" s="108" t="s">
        <v>6465</v>
      </c>
      <c r="F607" s="106">
        <v>1.7</v>
      </c>
    </row>
    <row r="608" spans="2:6" ht="27">
      <c r="B608" s="104" t="s">
        <v>15584</v>
      </c>
      <c r="C608" s="104" t="s">
        <v>15585</v>
      </c>
      <c r="D608" s="105" t="s">
        <v>15586</v>
      </c>
      <c r="E608" s="108" t="s">
        <v>6465</v>
      </c>
      <c r="F608" s="106">
        <v>3.3</v>
      </c>
    </row>
    <row r="609" spans="2:6" ht="27">
      <c r="B609" s="104" t="s">
        <v>15587</v>
      </c>
      <c r="C609" s="104" t="s">
        <v>15588</v>
      </c>
      <c r="D609" s="105" t="s">
        <v>15589</v>
      </c>
      <c r="E609" s="108" t="s">
        <v>6465</v>
      </c>
      <c r="F609" s="106">
        <v>4.9000000000000004</v>
      </c>
    </row>
    <row r="610" spans="2:6" ht="27">
      <c r="B610" s="104" t="s">
        <v>15590</v>
      </c>
      <c r="C610" s="104" t="s">
        <v>15591</v>
      </c>
      <c r="D610" s="105" t="s">
        <v>15592</v>
      </c>
      <c r="E610" s="108" t="s">
        <v>6287</v>
      </c>
      <c r="F610" s="106">
        <v>16.03</v>
      </c>
    </row>
    <row r="611" spans="2:6" ht="27">
      <c r="B611" s="104" t="s">
        <v>15593</v>
      </c>
      <c r="C611" s="104" t="s">
        <v>15594</v>
      </c>
      <c r="D611" s="105" t="s">
        <v>15595</v>
      </c>
      <c r="E611" s="108" t="s">
        <v>6287</v>
      </c>
      <c r="F611" s="106">
        <v>24.04</v>
      </c>
    </row>
    <row r="612" spans="2:6" ht="40.5">
      <c r="B612" s="104" t="s">
        <v>15596</v>
      </c>
      <c r="C612" s="104" t="s">
        <v>6593</v>
      </c>
      <c r="D612" s="105" t="s">
        <v>15597</v>
      </c>
      <c r="E612" s="108" t="s">
        <v>6292</v>
      </c>
      <c r="F612" s="106">
        <v>101.68</v>
      </c>
    </row>
    <row r="613" spans="2:6" ht="40.5">
      <c r="B613" s="104" t="s">
        <v>15598</v>
      </c>
      <c r="C613" s="104" t="s">
        <v>6593</v>
      </c>
      <c r="D613" s="105" t="s">
        <v>15599</v>
      </c>
      <c r="E613" s="108" t="s">
        <v>6287</v>
      </c>
      <c r="F613" s="106">
        <v>323.86</v>
      </c>
    </row>
    <row r="614" spans="2:6" ht="40.5">
      <c r="B614" s="104" t="s">
        <v>15600</v>
      </c>
      <c r="C614" s="104" t="s">
        <v>6593</v>
      </c>
      <c r="D614" s="105" t="s">
        <v>15601</v>
      </c>
      <c r="E614" s="108" t="s">
        <v>6287</v>
      </c>
      <c r="F614" s="106">
        <v>303.73</v>
      </c>
    </row>
    <row r="615" spans="2:6" ht="40.5">
      <c r="B615" s="104" t="s">
        <v>15602</v>
      </c>
      <c r="C615" s="104" t="s">
        <v>6593</v>
      </c>
      <c r="D615" s="105" t="s">
        <v>15603</v>
      </c>
      <c r="E615" s="108" t="s">
        <v>6287</v>
      </c>
      <c r="F615" s="106">
        <v>289.16000000000003</v>
      </c>
    </row>
    <row r="616" spans="2:6" ht="40.5">
      <c r="B616" s="104" t="s">
        <v>15604</v>
      </c>
      <c r="C616" s="104" t="s">
        <v>6593</v>
      </c>
      <c r="D616" s="105" t="s">
        <v>15605</v>
      </c>
      <c r="E616" s="108" t="s">
        <v>6287</v>
      </c>
      <c r="F616" s="106">
        <v>313.38</v>
      </c>
    </row>
    <row r="617" spans="2:6" ht="40.5">
      <c r="B617" s="104" t="s">
        <v>15606</v>
      </c>
      <c r="C617" s="104" t="s">
        <v>6593</v>
      </c>
      <c r="D617" s="105" t="s">
        <v>15607</v>
      </c>
      <c r="E617" s="108" t="s">
        <v>6287</v>
      </c>
      <c r="F617" s="106">
        <v>332.2</v>
      </c>
    </row>
    <row r="618" spans="2:6" ht="40.5">
      <c r="B618" s="104" t="s">
        <v>15608</v>
      </c>
      <c r="C618" s="104" t="s">
        <v>6593</v>
      </c>
      <c r="D618" s="105" t="s">
        <v>15609</v>
      </c>
      <c r="E618" s="108" t="s">
        <v>6287</v>
      </c>
      <c r="F618" s="106">
        <v>332.2</v>
      </c>
    </row>
    <row r="619" spans="2:6" ht="40.5">
      <c r="B619" s="104" t="s">
        <v>15610</v>
      </c>
      <c r="C619" s="104" t="s">
        <v>6593</v>
      </c>
      <c r="D619" s="105" t="s">
        <v>15611</v>
      </c>
      <c r="E619" s="108" t="s">
        <v>6287</v>
      </c>
      <c r="F619" s="106">
        <v>332.2</v>
      </c>
    </row>
    <row r="620" spans="2:6" ht="40.5">
      <c r="B620" s="104" t="s">
        <v>15612</v>
      </c>
      <c r="C620" s="104" t="s">
        <v>6593</v>
      </c>
      <c r="D620" s="105" t="s">
        <v>15613</v>
      </c>
      <c r="E620" s="108" t="s">
        <v>6287</v>
      </c>
      <c r="F620" s="106">
        <v>126.62</v>
      </c>
    </row>
    <row r="621" spans="2:6" ht="40.5">
      <c r="B621" s="104" t="s">
        <v>15614</v>
      </c>
      <c r="C621" s="104" t="s">
        <v>6593</v>
      </c>
      <c r="D621" s="105" t="s">
        <v>15615</v>
      </c>
      <c r="E621" s="108" t="s">
        <v>6287</v>
      </c>
      <c r="F621" s="106">
        <v>126.62</v>
      </c>
    </row>
    <row r="622" spans="2:6" ht="40.5">
      <c r="B622" s="104" t="s">
        <v>15616</v>
      </c>
      <c r="C622" s="104" t="s">
        <v>6593</v>
      </c>
      <c r="D622" s="105" t="s">
        <v>15617</v>
      </c>
      <c r="E622" s="108" t="s">
        <v>6287</v>
      </c>
      <c r="F622" s="106">
        <v>368.54</v>
      </c>
    </row>
    <row r="623" spans="2:6" ht="40.5">
      <c r="B623" s="104" t="s">
        <v>15618</v>
      </c>
      <c r="C623" s="104" t="s">
        <v>6593</v>
      </c>
      <c r="D623" s="105" t="s">
        <v>15619</v>
      </c>
      <c r="E623" s="108" t="s">
        <v>6287</v>
      </c>
      <c r="F623" s="106">
        <v>340.98</v>
      </c>
    </row>
    <row r="624" spans="2:6" ht="40.5">
      <c r="B624" s="104" t="s">
        <v>15620</v>
      </c>
      <c r="C624" s="104" t="s">
        <v>6593</v>
      </c>
      <c r="D624" s="105" t="s">
        <v>15621</v>
      </c>
      <c r="E624" s="108" t="s">
        <v>6287</v>
      </c>
      <c r="F624" s="106">
        <v>327.27999999999997</v>
      </c>
    </row>
    <row r="625" spans="2:6" ht="40.5">
      <c r="B625" s="104" t="s">
        <v>15622</v>
      </c>
      <c r="C625" s="104" t="s">
        <v>6593</v>
      </c>
      <c r="D625" s="105" t="s">
        <v>15623</v>
      </c>
      <c r="E625" s="108" t="s">
        <v>6287</v>
      </c>
      <c r="F625" s="106">
        <v>354.2</v>
      </c>
    </row>
    <row r="626" spans="2:6" ht="40.5">
      <c r="B626" s="104" t="s">
        <v>15624</v>
      </c>
      <c r="C626" s="104" t="s">
        <v>6593</v>
      </c>
      <c r="D626" s="105" t="s">
        <v>15625</v>
      </c>
      <c r="E626" s="108" t="s">
        <v>6287</v>
      </c>
      <c r="F626" s="106">
        <v>378.67</v>
      </c>
    </row>
    <row r="627" spans="2:6" ht="40.5">
      <c r="B627" s="104" t="s">
        <v>15626</v>
      </c>
      <c r="C627" s="104" t="s">
        <v>6593</v>
      </c>
      <c r="D627" s="105" t="s">
        <v>15627</v>
      </c>
      <c r="E627" s="108" t="s">
        <v>6287</v>
      </c>
      <c r="F627" s="106">
        <v>378.67</v>
      </c>
    </row>
    <row r="628" spans="2:6" ht="40.5">
      <c r="B628" s="104" t="s">
        <v>15628</v>
      </c>
      <c r="C628" s="104" t="s">
        <v>6593</v>
      </c>
      <c r="D628" s="105" t="s">
        <v>15629</v>
      </c>
      <c r="E628" s="108" t="s">
        <v>6287</v>
      </c>
      <c r="F628" s="106">
        <v>378.67</v>
      </c>
    </row>
    <row r="629" spans="2:6" ht="40.5">
      <c r="B629" s="104" t="s">
        <v>15630</v>
      </c>
      <c r="C629" s="104" t="s">
        <v>6593</v>
      </c>
      <c r="D629" s="105" t="s">
        <v>15631</v>
      </c>
      <c r="E629" s="108" t="s">
        <v>6287</v>
      </c>
      <c r="F629" s="106">
        <v>143.68</v>
      </c>
    </row>
    <row r="630" spans="2:6" ht="40.5">
      <c r="B630" s="104" t="s">
        <v>15632</v>
      </c>
      <c r="C630" s="104" t="s">
        <v>6593</v>
      </c>
      <c r="D630" s="105" t="s">
        <v>15633</v>
      </c>
      <c r="E630" s="108" t="s">
        <v>6287</v>
      </c>
      <c r="F630" s="106">
        <v>143.68</v>
      </c>
    </row>
    <row r="631" spans="2:6" ht="40.5">
      <c r="B631" s="104" t="s">
        <v>15634</v>
      </c>
      <c r="C631" s="104" t="s">
        <v>6593</v>
      </c>
      <c r="D631" s="105" t="s">
        <v>15635</v>
      </c>
      <c r="E631" s="108" t="s">
        <v>6287</v>
      </c>
      <c r="F631" s="106">
        <v>657.95</v>
      </c>
    </row>
    <row r="632" spans="2:6" ht="40.5">
      <c r="B632" s="104" t="s">
        <v>15636</v>
      </c>
      <c r="C632" s="104" t="s">
        <v>6593</v>
      </c>
      <c r="D632" s="105" t="s">
        <v>15637</v>
      </c>
      <c r="E632" s="108" t="s">
        <v>6287</v>
      </c>
      <c r="F632" s="106">
        <v>582.16</v>
      </c>
    </row>
    <row r="633" spans="2:6" ht="40.5">
      <c r="B633" s="104" t="s">
        <v>15638</v>
      </c>
      <c r="C633" s="104" t="s">
        <v>6593</v>
      </c>
      <c r="D633" s="105" t="s">
        <v>15639</v>
      </c>
      <c r="E633" s="108" t="s">
        <v>6287</v>
      </c>
      <c r="F633" s="106">
        <v>574.27</v>
      </c>
    </row>
    <row r="634" spans="2:6" ht="40.5">
      <c r="B634" s="104" t="s">
        <v>15640</v>
      </c>
      <c r="C634" s="104" t="s">
        <v>6593</v>
      </c>
      <c r="D634" s="105" t="s">
        <v>15641</v>
      </c>
      <c r="E634" s="108" t="s">
        <v>6287</v>
      </c>
      <c r="F634" s="106">
        <v>618.54</v>
      </c>
    </row>
    <row r="635" spans="2:6" ht="27">
      <c r="B635" s="104" t="s">
        <v>15642</v>
      </c>
      <c r="C635" s="104" t="s">
        <v>6593</v>
      </c>
      <c r="D635" s="105" t="s">
        <v>15643</v>
      </c>
      <c r="E635" s="108" t="s">
        <v>6598</v>
      </c>
      <c r="F635" s="106">
        <v>15.9</v>
      </c>
    </row>
    <row r="636" spans="2:6" ht="40.5">
      <c r="B636" s="104" t="s">
        <v>15644</v>
      </c>
      <c r="C636" s="104" t="s">
        <v>6593</v>
      </c>
      <c r="D636" s="105" t="s">
        <v>15645</v>
      </c>
      <c r="E636" s="108" t="s">
        <v>6287</v>
      </c>
      <c r="F636" s="106">
        <v>679.67</v>
      </c>
    </row>
    <row r="637" spans="2:6" ht="40.5">
      <c r="B637" s="104" t="s">
        <v>15646</v>
      </c>
      <c r="C637" s="104" t="s">
        <v>6593</v>
      </c>
      <c r="D637" s="105" t="s">
        <v>15647</v>
      </c>
      <c r="E637" s="108" t="s">
        <v>6287</v>
      </c>
      <c r="F637" s="106">
        <v>679.67</v>
      </c>
    </row>
    <row r="638" spans="2:6" ht="40.5">
      <c r="B638" s="104" t="s">
        <v>15648</v>
      </c>
      <c r="C638" s="104" t="s">
        <v>6593</v>
      </c>
      <c r="D638" s="105" t="s">
        <v>15649</v>
      </c>
      <c r="E638" s="108" t="s">
        <v>6287</v>
      </c>
      <c r="F638" s="106">
        <v>679.67</v>
      </c>
    </row>
    <row r="639" spans="2:6" ht="40.5">
      <c r="B639" s="104" t="s">
        <v>15650</v>
      </c>
      <c r="C639" s="104" t="s">
        <v>6593</v>
      </c>
      <c r="D639" s="105" t="s">
        <v>15651</v>
      </c>
      <c r="E639" s="108" t="s">
        <v>6287</v>
      </c>
      <c r="F639" s="106">
        <v>254.19</v>
      </c>
    </row>
    <row r="640" spans="2:6" ht="40.5">
      <c r="B640" s="104" t="s">
        <v>15652</v>
      </c>
      <c r="C640" s="104" t="s">
        <v>6593</v>
      </c>
      <c r="D640" s="105" t="s">
        <v>15653</v>
      </c>
      <c r="E640" s="108" t="s">
        <v>6287</v>
      </c>
      <c r="F640" s="106">
        <v>254.19</v>
      </c>
    </row>
    <row r="641" spans="2:6">
      <c r="B641" s="104" t="s">
        <v>15654</v>
      </c>
      <c r="C641" s="104" t="s">
        <v>6593</v>
      </c>
      <c r="D641" s="105" t="s">
        <v>15655</v>
      </c>
      <c r="E641" s="108" t="s">
        <v>6287</v>
      </c>
      <c r="F641" s="106">
        <v>58.31</v>
      </c>
    </row>
    <row r="642" spans="2:6">
      <c r="B642" s="104" t="s">
        <v>15656</v>
      </c>
      <c r="C642" s="104" t="s">
        <v>6593</v>
      </c>
      <c r="D642" s="105" t="s">
        <v>15657</v>
      </c>
      <c r="E642" s="108" t="s">
        <v>6598</v>
      </c>
      <c r="F642" s="106">
        <v>11.63</v>
      </c>
    </row>
    <row r="643" spans="2:6" ht="40.5">
      <c r="B643" s="104" t="s">
        <v>15658</v>
      </c>
      <c r="C643" s="104" t="s">
        <v>6593</v>
      </c>
      <c r="D643" s="105" t="s">
        <v>15659</v>
      </c>
      <c r="E643" s="108" t="s">
        <v>6598</v>
      </c>
      <c r="F643" s="106">
        <v>1560.3</v>
      </c>
    </row>
    <row r="644" spans="2:6" ht="40.5">
      <c r="B644" s="104" t="s">
        <v>15660</v>
      </c>
      <c r="C644" s="104" t="s">
        <v>6593</v>
      </c>
      <c r="D644" s="105" t="s">
        <v>15661</v>
      </c>
      <c r="E644" s="108" t="s">
        <v>6598</v>
      </c>
      <c r="F644" s="106">
        <v>1921.79</v>
      </c>
    </row>
    <row r="645" spans="2:6">
      <c r="B645" s="104" t="s">
        <v>15662</v>
      </c>
      <c r="C645" s="104"/>
      <c r="D645" s="105"/>
      <c r="E645" s="108"/>
      <c r="F645" s="106"/>
    </row>
    <row r="646" spans="2:6">
      <c r="B646" s="104" t="s">
        <v>15663</v>
      </c>
      <c r="C646" s="104" t="s">
        <v>6593</v>
      </c>
      <c r="D646" s="105" t="s">
        <v>15664</v>
      </c>
      <c r="E646" s="108" t="s">
        <v>15665</v>
      </c>
      <c r="F646" s="106">
        <v>1374.42</v>
      </c>
    </row>
    <row r="647" spans="2:6">
      <c r="B647" s="104" t="s">
        <v>15666</v>
      </c>
      <c r="C647" s="104" t="s">
        <v>6593</v>
      </c>
      <c r="D647" s="105" t="s">
        <v>15667</v>
      </c>
      <c r="E647" s="108" t="s">
        <v>15665</v>
      </c>
      <c r="F647" s="106">
        <v>1966.87</v>
      </c>
    </row>
    <row r="648" spans="2:6">
      <c r="B648" s="104" t="s">
        <v>15668</v>
      </c>
      <c r="C648" s="104" t="s">
        <v>6593</v>
      </c>
      <c r="D648" s="105" t="s">
        <v>15669</v>
      </c>
      <c r="E648" s="108" t="s">
        <v>15665</v>
      </c>
      <c r="F648" s="106">
        <v>546.74</v>
      </c>
    </row>
    <row r="649" spans="2:6">
      <c r="B649" s="104" t="s">
        <v>15670</v>
      </c>
      <c r="C649" s="104" t="s">
        <v>6593</v>
      </c>
      <c r="D649" s="105" t="s">
        <v>15671</v>
      </c>
      <c r="E649" s="108" t="s">
        <v>15665</v>
      </c>
      <c r="F649" s="106">
        <v>5122.3999999999996</v>
      </c>
    </row>
    <row r="650" spans="2:6" ht="27">
      <c r="B650" s="104" t="s">
        <v>15672</v>
      </c>
      <c r="C650" s="104" t="s">
        <v>15673</v>
      </c>
      <c r="D650" s="105" t="s">
        <v>15674</v>
      </c>
      <c r="E650" s="108" t="s">
        <v>25</v>
      </c>
      <c r="F650" s="106">
        <v>6.81</v>
      </c>
    </row>
    <row r="651" spans="2:6">
      <c r="B651" s="104" t="s">
        <v>15675</v>
      </c>
      <c r="C651" s="104" t="s">
        <v>15676</v>
      </c>
      <c r="D651" s="105" t="s">
        <v>15677</v>
      </c>
      <c r="E651" s="108" t="s">
        <v>15665</v>
      </c>
      <c r="F651" s="106">
        <v>585.88</v>
      </c>
    </row>
    <row r="652" spans="2:6" ht="40.5">
      <c r="B652" s="104" t="s">
        <v>15678</v>
      </c>
      <c r="C652" s="104" t="s">
        <v>6593</v>
      </c>
      <c r="D652" s="105" t="s">
        <v>15679</v>
      </c>
      <c r="E652" s="108" t="s">
        <v>6465</v>
      </c>
      <c r="F652" s="106">
        <v>11.97</v>
      </c>
    </row>
    <row r="653" spans="2:6" ht="27">
      <c r="B653" s="104" t="s">
        <v>15680</v>
      </c>
      <c r="C653" s="104" t="s">
        <v>6593</v>
      </c>
      <c r="D653" s="105" t="s">
        <v>15681</v>
      </c>
      <c r="E653" s="108" t="s">
        <v>6465</v>
      </c>
      <c r="F653" s="106">
        <v>8.5</v>
      </c>
    </row>
    <row r="654" spans="2:6" ht="27">
      <c r="B654" s="104" t="s">
        <v>15682</v>
      </c>
      <c r="C654" s="104" t="s">
        <v>6593</v>
      </c>
      <c r="D654" s="105" t="s">
        <v>15683</v>
      </c>
      <c r="E654" s="108" t="s">
        <v>6465</v>
      </c>
      <c r="F654" s="106">
        <v>11.28</v>
      </c>
    </row>
    <row r="655" spans="2:6">
      <c r="B655" s="104" t="s">
        <v>15684</v>
      </c>
      <c r="C655" s="104" t="s">
        <v>6593</v>
      </c>
      <c r="D655" s="105" t="s">
        <v>15685</v>
      </c>
      <c r="E655" s="108" t="s">
        <v>6465</v>
      </c>
      <c r="F655" s="106">
        <v>5.85</v>
      </c>
    </row>
    <row r="656" spans="2:6" ht="27">
      <c r="B656" s="104" t="s">
        <v>15686</v>
      </c>
      <c r="C656" s="104" t="s">
        <v>6593</v>
      </c>
      <c r="D656" s="105" t="s">
        <v>15687</v>
      </c>
      <c r="E656" s="108" t="s">
        <v>6598</v>
      </c>
      <c r="F656" s="106">
        <v>4548.8</v>
      </c>
    </row>
    <row r="657" spans="2:6">
      <c r="B657" s="104" t="s">
        <v>15688</v>
      </c>
      <c r="C657" s="104" t="s">
        <v>6593</v>
      </c>
      <c r="D657" s="105" t="s">
        <v>15689</v>
      </c>
      <c r="E657" s="108" t="s">
        <v>6598</v>
      </c>
      <c r="F657" s="106">
        <v>353.34</v>
      </c>
    </row>
    <row r="658" spans="2:6" ht="27">
      <c r="B658" s="104" t="s">
        <v>15690</v>
      </c>
      <c r="C658" s="104" t="s">
        <v>6593</v>
      </c>
      <c r="D658" s="105" t="s">
        <v>15691</v>
      </c>
      <c r="E658" s="108" t="s">
        <v>6465</v>
      </c>
      <c r="F658" s="106">
        <v>259.33</v>
      </c>
    </row>
    <row r="659" spans="2:6" ht="27">
      <c r="B659" s="104" t="s">
        <v>15692</v>
      </c>
      <c r="C659" s="104" t="s">
        <v>6593</v>
      </c>
      <c r="D659" s="105" t="s">
        <v>15693</v>
      </c>
      <c r="E659" s="108" t="s">
        <v>6598</v>
      </c>
      <c r="F659" s="106">
        <v>1012.09</v>
      </c>
    </row>
    <row r="660" spans="2:6" ht="27">
      <c r="B660" s="104" t="s">
        <v>15694</v>
      </c>
      <c r="C660" s="104" t="s">
        <v>6593</v>
      </c>
      <c r="D660" s="105" t="s">
        <v>15695</v>
      </c>
      <c r="E660" s="108" t="s">
        <v>6733</v>
      </c>
      <c r="F660" s="106">
        <v>6.22</v>
      </c>
    </row>
    <row r="661" spans="2:6" ht="27">
      <c r="B661" s="104" t="s">
        <v>15696</v>
      </c>
      <c r="C661" s="104" t="s">
        <v>6593</v>
      </c>
      <c r="D661" s="105" t="s">
        <v>15697</v>
      </c>
      <c r="E661" s="108" t="s">
        <v>6287</v>
      </c>
      <c r="F661" s="106">
        <v>30.81</v>
      </c>
    </row>
    <row r="662" spans="2:6" ht="27">
      <c r="B662" s="104" t="s">
        <v>15698</v>
      </c>
      <c r="C662" s="104" t="s">
        <v>6593</v>
      </c>
      <c r="D662" s="105" t="s">
        <v>15699</v>
      </c>
      <c r="E662" s="108" t="s">
        <v>6287</v>
      </c>
      <c r="F662" s="106">
        <v>0.21</v>
      </c>
    </row>
    <row r="663" spans="2:6" ht="27">
      <c r="B663" s="104" t="s">
        <v>15700</v>
      </c>
      <c r="C663" s="104" t="s">
        <v>6593</v>
      </c>
      <c r="D663" s="105" t="s">
        <v>15701</v>
      </c>
      <c r="E663" s="108" t="s">
        <v>6287</v>
      </c>
      <c r="F663" s="106">
        <v>0.21</v>
      </c>
    </row>
    <row r="664" spans="2:6">
      <c r="B664" s="104" t="s">
        <v>15702</v>
      </c>
      <c r="C664" s="104" t="s">
        <v>6593</v>
      </c>
      <c r="D664" s="105" t="s">
        <v>15703</v>
      </c>
      <c r="E664" s="108" t="s">
        <v>6287</v>
      </c>
      <c r="F664" s="106">
        <v>0.14000000000000001</v>
      </c>
    </row>
    <row r="665" spans="2:6">
      <c r="B665" s="104" t="s">
        <v>15704</v>
      </c>
      <c r="C665" s="104" t="s">
        <v>6593</v>
      </c>
      <c r="D665" s="105" t="s">
        <v>15705</v>
      </c>
      <c r="E665" s="108" t="s">
        <v>6287</v>
      </c>
      <c r="F665" s="106">
        <v>0.64</v>
      </c>
    </row>
    <row r="666" spans="2:6" ht="27">
      <c r="B666" s="104" t="s">
        <v>15706</v>
      </c>
      <c r="C666" s="104" t="s">
        <v>6593</v>
      </c>
      <c r="D666" s="105" t="s">
        <v>15707</v>
      </c>
      <c r="E666" s="108" t="s">
        <v>6287</v>
      </c>
      <c r="F666" s="106">
        <v>6.07</v>
      </c>
    </row>
    <row r="667" spans="2:6" ht="27">
      <c r="B667" s="104" t="s">
        <v>15708</v>
      </c>
      <c r="C667" s="104" t="s">
        <v>6593</v>
      </c>
      <c r="D667" s="105" t="s">
        <v>15709</v>
      </c>
      <c r="E667" s="108" t="s">
        <v>6287</v>
      </c>
      <c r="F667" s="106">
        <v>1.59</v>
      </c>
    </row>
    <row r="668" spans="2:6" ht="27">
      <c r="B668" s="104" t="s">
        <v>15710</v>
      </c>
      <c r="C668" s="104" t="s">
        <v>6593</v>
      </c>
      <c r="D668" s="105" t="s">
        <v>15711</v>
      </c>
      <c r="E668" s="108" t="s">
        <v>6598</v>
      </c>
      <c r="F668" s="106">
        <v>9.9600000000000009</v>
      </c>
    </row>
    <row r="669" spans="2:6">
      <c r="B669" s="104" t="s">
        <v>15712</v>
      </c>
      <c r="C669" s="104" t="s">
        <v>6593</v>
      </c>
      <c r="D669" s="105" t="s">
        <v>15713</v>
      </c>
      <c r="E669" s="108" t="s">
        <v>15714</v>
      </c>
      <c r="F669" s="106">
        <v>0.05</v>
      </c>
    </row>
    <row r="670" spans="2:6" ht="27">
      <c r="B670" s="104" t="s">
        <v>15715</v>
      </c>
      <c r="C670" s="104" t="s">
        <v>6593</v>
      </c>
      <c r="D670" s="105" t="s">
        <v>15716</v>
      </c>
      <c r="E670" s="108" t="s">
        <v>6292</v>
      </c>
      <c r="F670" s="106">
        <v>519.99</v>
      </c>
    </row>
    <row r="671" spans="2:6" ht="27">
      <c r="B671" s="104" t="s">
        <v>15717</v>
      </c>
      <c r="C671" s="104" t="s">
        <v>6593</v>
      </c>
      <c r="D671" s="105" t="s">
        <v>15718</v>
      </c>
      <c r="E671" s="108" t="s">
        <v>15719</v>
      </c>
      <c r="F671" s="106">
        <v>15.56</v>
      </c>
    </row>
    <row r="672" spans="2:6">
      <c r="B672" s="104" t="s">
        <v>15720</v>
      </c>
      <c r="C672" s="104" t="s">
        <v>6593</v>
      </c>
      <c r="D672" s="105" t="s">
        <v>15721</v>
      </c>
      <c r="E672" s="108" t="s">
        <v>6465</v>
      </c>
      <c r="F672" s="106">
        <v>26.46</v>
      </c>
    </row>
    <row r="673" spans="2:6">
      <c r="B673" s="100" t="s">
        <v>15722</v>
      </c>
      <c r="C673" s="101" t="s">
        <v>6593</v>
      </c>
      <c r="D673" s="102" t="s">
        <v>15723</v>
      </c>
      <c r="E673" s="101" t="s">
        <v>6465</v>
      </c>
      <c r="F673" s="106">
        <v>29.76</v>
      </c>
    </row>
    <row r="674" spans="2:6">
      <c r="B674" s="104" t="s">
        <v>15724</v>
      </c>
      <c r="C674" s="104" t="s">
        <v>6593</v>
      </c>
      <c r="D674" s="105" t="s">
        <v>15725</v>
      </c>
      <c r="E674" s="108" t="s">
        <v>6465</v>
      </c>
      <c r="F674" s="106">
        <v>35.72</v>
      </c>
    </row>
    <row r="675" spans="2:6">
      <c r="B675" s="104" t="s">
        <v>15726</v>
      </c>
      <c r="C675" s="104" t="s">
        <v>6593</v>
      </c>
      <c r="D675" s="105" t="s">
        <v>15727</v>
      </c>
      <c r="E675" s="108" t="s">
        <v>6465</v>
      </c>
      <c r="F675" s="106">
        <v>42.31</v>
      </c>
    </row>
    <row r="676" spans="2:6" ht="27">
      <c r="B676" s="104" t="s">
        <v>15728</v>
      </c>
      <c r="C676" s="104" t="s">
        <v>6593</v>
      </c>
      <c r="D676" s="105" t="s">
        <v>15729</v>
      </c>
      <c r="E676" s="108" t="s">
        <v>6287</v>
      </c>
      <c r="F676" s="106">
        <v>2.1800000000000002</v>
      </c>
    </row>
    <row r="677" spans="2:6">
      <c r="B677" s="104" t="s">
        <v>15730</v>
      </c>
      <c r="C677" s="104" t="s">
        <v>6593</v>
      </c>
      <c r="D677" s="105" t="s">
        <v>15731</v>
      </c>
      <c r="E677" s="108" t="s">
        <v>25</v>
      </c>
      <c r="F677" s="106">
        <v>234.92</v>
      </c>
    </row>
    <row r="678" spans="2:6" ht="40.5">
      <c r="B678" s="104" t="s">
        <v>15732</v>
      </c>
      <c r="C678" s="104" t="s">
        <v>6593</v>
      </c>
      <c r="D678" s="105" t="s">
        <v>15733</v>
      </c>
      <c r="E678" s="108" t="s">
        <v>25</v>
      </c>
      <c r="F678" s="106">
        <v>85.17</v>
      </c>
    </row>
    <row r="679" spans="2:6" ht="40.5">
      <c r="B679" s="104" t="s">
        <v>15734</v>
      </c>
      <c r="C679" s="104" t="s">
        <v>6593</v>
      </c>
      <c r="D679" s="105" t="s">
        <v>15735</v>
      </c>
      <c r="E679" s="108" t="s">
        <v>25</v>
      </c>
      <c r="F679" s="106">
        <v>146.88</v>
      </c>
    </row>
    <row r="680" spans="2:6" ht="25.5">
      <c r="B680" s="100" t="s">
        <v>15736</v>
      </c>
      <c r="C680" s="101" t="s">
        <v>6593</v>
      </c>
      <c r="D680" s="102" t="s">
        <v>15737</v>
      </c>
      <c r="E680" s="101" t="s">
        <v>25</v>
      </c>
      <c r="F680" s="106">
        <v>621.80999999999995</v>
      </c>
    </row>
    <row r="681" spans="2:6" ht="40.5">
      <c r="B681" s="104" t="s">
        <v>15738</v>
      </c>
      <c r="C681" s="104" t="s">
        <v>6593</v>
      </c>
      <c r="D681" s="105" t="s">
        <v>15739</v>
      </c>
      <c r="E681" s="108" t="s">
        <v>25</v>
      </c>
      <c r="F681" s="106">
        <v>383.46</v>
      </c>
    </row>
    <row r="682" spans="2:6" ht="40.5">
      <c r="B682" s="104" t="s">
        <v>15740</v>
      </c>
      <c r="C682" s="104" t="s">
        <v>6593</v>
      </c>
      <c r="D682" s="105" t="s">
        <v>15741</v>
      </c>
      <c r="E682" s="108" t="s">
        <v>25</v>
      </c>
      <c r="F682" s="106">
        <v>751.03</v>
      </c>
    </row>
    <row r="683" spans="2:6">
      <c r="B683" s="104" t="s">
        <v>15742</v>
      </c>
      <c r="C683" s="104" t="s">
        <v>6593</v>
      </c>
      <c r="D683" s="105" t="s">
        <v>15743</v>
      </c>
      <c r="E683" s="108" t="s">
        <v>6287</v>
      </c>
      <c r="F683" s="106">
        <v>22.19</v>
      </c>
    </row>
    <row r="684" spans="2:6" ht="40.5">
      <c r="B684" s="104" t="s">
        <v>15744</v>
      </c>
      <c r="C684" s="104" t="s">
        <v>6593</v>
      </c>
      <c r="D684" s="105" t="s">
        <v>15745</v>
      </c>
      <c r="E684" s="108" t="s">
        <v>25</v>
      </c>
      <c r="F684" s="106">
        <v>143.43</v>
      </c>
    </row>
    <row r="685" spans="2:6">
      <c r="B685" s="100" t="s">
        <v>15746</v>
      </c>
      <c r="C685" s="101" t="s">
        <v>6593</v>
      </c>
      <c r="D685" s="102" t="s">
        <v>15747</v>
      </c>
      <c r="E685" s="101" t="s">
        <v>8261</v>
      </c>
      <c r="F685" s="106">
        <v>11.82</v>
      </c>
    </row>
    <row r="686" spans="2:6" ht="27">
      <c r="B686" s="104" t="s">
        <v>15748</v>
      </c>
      <c r="C686" s="104" t="s">
        <v>15749</v>
      </c>
      <c r="D686" s="105" t="s">
        <v>15750</v>
      </c>
      <c r="E686" s="108" t="s">
        <v>9009</v>
      </c>
      <c r="F686" s="106">
        <v>1.24</v>
      </c>
    </row>
    <row r="687" spans="2:6" ht="27">
      <c r="B687" s="104" t="s">
        <v>15751</v>
      </c>
      <c r="C687" s="104" t="s">
        <v>15752</v>
      </c>
      <c r="D687" s="105" t="s">
        <v>15753</v>
      </c>
      <c r="E687" s="108" t="s">
        <v>9009</v>
      </c>
      <c r="F687" s="106">
        <v>0.93</v>
      </c>
    </row>
    <row r="688" spans="2:6" ht="27">
      <c r="B688" s="104" t="s">
        <v>15754</v>
      </c>
      <c r="C688" s="104" t="s">
        <v>15755</v>
      </c>
      <c r="D688" s="105" t="s">
        <v>15756</v>
      </c>
      <c r="E688" s="108" t="s">
        <v>9009</v>
      </c>
      <c r="F688" s="106">
        <v>0.9</v>
      </c>
    </row>
    <row r="689" spans="2:6" ht="27">
      <c r="B689" s="104" t="s">
        <v>15757</v>
      </c>
      <c r="C689" s="104" t="s">
        <v>15758</v>
      </c>
      <c r="D689" s="105" t="s">
        <v>15759</v>
      </c>
      <c r="E689" s="108" t="s">
        <v>9009</v>
      </c>
      <c r="F689" s="106">
        <v>0.86</v>
      </c>
    </row>
    <row r="690" spans="2:6" ht="27">
      <c r="B690" s="104" t="s">
        <v>15760</v>
      </c>
      <c r="C690" s="104" t="s">
        <v>15761</v>
      </c>
      <c r="D690" s="105" t="s">
        <v>15762</v>
      </c>
      <c r="E690" s="108" t="s">
        <v>9009</v>
      </c>
      <c r="F690" s="106">
        <v>0.85</v>
      </c>
    </row>
    <row r="691" spans="2:6" ht="27">
      <c r="B691" s="104" t="s">
        <v>15763</v>
      </c>
      <c r="C691" s="104" t="s">
        <v>6593</v>
      </c>
      <c r="D691" s="105" t="s">
        <v>15764</v>
      </c>
      <c r="E691" s="108" t="s">
        <v>9009</v>
      </c>
      <c r="F691" s="106">
        <v>0.81</v>
      </c>
    </row>
    <row r="692" spans="2:6" ht="27">
      <c r="B692" s="104" t="s">
        <v>15765</v>
      </c>
      <c r="C692" s="104" t="s">
        <v>15766</v>
      </c>
      <c r="D692" s="105" t="s">
        <v>15767</v>
      </c>
      <c r="E692" s="108" t="s">
        <v>9009</v>
      </c>
      <c r="F692" s="106">
        <v>0.8</v>
      </c>
    </row>
    <row r="693" spans="2:6" ht="27">
      <c r="B693" s="104" t="s">
        <v>15768</v>
      </c>
      <c r="C693" s="104" t="s">
        <v>15769</v>
      </c>
      <c r="D693" s="105" t="s">
        <v>15770</v>
      </c>
      <c r="E693" s="108" t="s">
        <v>9009</v>
      </c>
      <c r="F693" s="106">
        <v>0.75</v>
      </c>
    </row>
    <row r="694" spans="2:6" ht="27">
      <c r="B694" s="104" t="s">
        <v>15771</v>
      </c>
      <c r="C694" s="104" t="s">
        <v>15772</v>
      </c>
      <c r="D694" s="105" t="s">
        <v>15773</v>
      </c>
      <c r="E694" s="108" t="s">
        <v>9009</v>
      </c>
      <c r="F694" s="106">
        <v>1.17</v>
      </c>
    </row>
    <row r="695" spans="2:6" ht="27">
      <c r="B695" s="104" t="s">
        <v>15774</v>
      </c>
      <c r="C695" s="104" t="s">
        <v>15775</v>
      </c>
      <c r="D695" s="105" t="s">
        <v>15776</v>
      </c>
      <c r="E695" s="108" t="s">
        <v>9009</v>
      </c>
      <c r="F695" s="106">
        <v>0.87</v>
      </c>
    </row>
    <row r="696" spans="2:6" ht="27">
      <c r="B696" s="104" t="s">
        <v>15777</v>
      </c>
      <c r="C696" s="104" t="s">
        <v>15778</v>
      </c>
      <c r="D696" s="105" t="s">
        <v>15779</v>
      </c>
      <c r="E696" s="108" t="s">
        <v>9009</v>
      </c>
      <c r="F696" s="106">
        <v>0.85</v>
      </c>
    </row>
    <row r="697" spans="2:6" ht="27">
      <c r="B697" s="104" t="s">
        <v>15780</v>
      </c>
      <c r="C697" s="104" t="s">
        <v>15781</v>
      </c>
      <c r="D697" s="105" t="s">
        <v>15782</v>
      </c>
      <c r="E697" s="108" t="s">
        <v>9009</v>
      </c>
      <c r="F697" s="106">
        <v>0.8</v>
      </c>
    </row>
    <row r="698" spans="2:6" ht="27">
      <c r="B698" s="104" t="s">
        <v>15783</v>
      </c>
      <c r="C698" s="104" t="s">
        <v>15784</v>
      </c>
      <c r="D698" s="105" t="s">
        <v>15785</v>
      </c>
      <c r="E698" s="108" t="s">
        <v>9009</v>
      </c>
      <c r="F698" s="106">
        <v>0.8</v>
      </c>
    </row>
    <row r="699" spans="2:6" ht="27">
      <c r="B699" s="104" t="s">
        <v>15786</v>
      </c>
      <c r="C699" s="104" t="s">
        <v>6593</v>
      </c>
      <c r="D699" s="105" t="s">
        <v>15787</v>
      </c>
      <c r="E699" s="108" t="s">
        <v>9009</v>
      </c>
      <c r="F699" s="106">
        <v>0.76</v>
      </c>
    </row>
    <row r="700" spans="2:6" ht="27">
      <c r="B700" s="104" t="s">
        <v>15788</v>
      </c>
      <c r="C700" s="104" t="s">
        <v>15789</v>
      </c>
      <c r="D700" s="105" t="s">
        <v>15790</v>
      </c>
      <c r="E700" s="108" t="s">
        <v>9009</v>
      </c>
      <c r="F700" s="106">
        <v>0.75</v>
      </c>
    </row>
    <row r="701" spans="2:6" ht="27">
      <c r="B701" s="104" t="s">
        <v>15791</v>
      </c>
      <c r="C701" s="104" t="s">
        <v>15792</v>
      </c>
      <c r="D701" s="105" t="s">
        <v>15793</v>
      </c>
      <c r="E701" s="108" t="s">
        <v>9009</v>
      </c>
      <c r="F701" s="106">
        <v>0.7</v>
      </c>
    </row>
    <row r="702" spans="2:6" ht="27">
      <c r="B702" s="104" t="s">
        <v>16566</v>
      </c>
      <c r="C702" s="104" t="s">
        <v>15795</v>
      </c>
      <c r="D702" s="105" t="s">
        <v>16567</v>
      </c>
      <c r="E702" s="108" t="s">
        <v>9009</v>
      </c>
      <c r="F702" s="106">
        <v>1.63</v>
      </c>
    </row>
    <row r="703" spans="2:6" ht="27">
      <c r="B703" s="104" t="s">
        <v>16568</v>
      </c>
      <c r="C703" s="104" t="s">
        <v>15798</v>
      </c>
      <c r="D703" s="105" t="s">
        <v>16569</v>
      </c>
      <c r="E703" s="108" t="s">
        <v>9009</v>
      </c>
      <c r="F703" s="106">
        <v>1.22</v>
      </c>
    </row>
    <row r="704" spans="2:6" ht="27">
      <c r="B704" s="104" t="s">
        <v>16570</v>
      </c>
      <c r="C704" s="104" t="s">
        <v>15802</v>
      </c>
      <c r="D704" s="105" t="s">
        <v>16571</v>
      </c>
      <c r="E704" s="108" t="s">
        <v>9009</v>
      </c>
      <c r="F704" s="106">
        <v>1.19</v>
      </c>
    </row>
    <row r="705" spans="2:6" ht="27">
      <c r="B705" s="104" t="s">
        <v>16572</v>
      </c>
      <c r="C705" s="104" t="s">
        <v>15805</v>
      </c>
      <c r="D705" s="105" t="s">
        <v>16573</v>
      </c>
      <c r="E705" s="108" t="s">
        <v>9009</v>
      </c>
      <c r="F705" s="106">
        <v>1.1299999999999999</v>
      </c>
    </row>
    <row r="706" spans="2:6" ht="27">
      <c r="B706" s="104" t="s">
        <v>16574</v>
      </c>
      <c r="C706" s="104" t="s">
        <v>15808</v>
      </c>
      <c r="D706" s="105" t="s">
        <v>16575</v>
      </c>
      <c r="E706" s="108" t="s">
        <v>9009</v>
      </c>
      <c r="F706" s="106">
        <v>1.1200000000000001</v>
      </c>
    </row>
    <row r="707" spans="2:6" ht="27">
      <c r="B707" s="104" t="s">
        <v>16576</v>
      </c>
      <c r="C707" s="104" t="s">
        <v>6593</v>
      </c>
      <c r="D707" s="105" t="s">
        <v>16577</v>
      </c>
      <c r="E707" s="108" t="s">
        <v>9009</v>
      </c>
      <c r="F707" s="106">
        <v>1.06</v>
      </c>
    </row>
    <row r="708" spans="2:6" ht="27">
      <c r="B708" s="104" t="s">
        <v>16578</v>
      </c>
      <c r="C708" s="104" t="s">
        <v>15813</v>
      </c>
      <c r="D708" s="105" t="s">
        <v>16579</v>
      </c>
      <c r="E708" s="108" t="s">
        <v>9009</v>
      </c>
      <c r="F708" s="106">
        <v>1.05</v>
      </c>
    </row>
    <row r="709" spans="2:6" ht="27">
      <c r="B709" s="104" t="s">
        <v>16580</v>
      </c>
      <c r="C709" s="104" t="s">
        <v>15816</v>
      </c>
      <c r="D709" s="105" t="s">
        <v>16581</v>
      </c>
      <c r="E709" s="108" t="s">
        <v>9009</v>
      </c>
      <c r="F709" s="106">
        <v>0.98</v>
      </c>
    </row>
    <row r="710" spans="2:6" ht="27">
      <c r="B710" s="104" t="s">
        <v>16582</v>
      </c>
      <c r="C710" s="104" t="s">
        <v>6593</v>
      </c>
      <c r="D710" s="105" t="s">
        <v>16583</v>
      </c>
      <c r="E710" s="108" t="s">
        <v>9009</v>
      </c>
      <c r="F710" s="106">
        <v>1.87</v>
      </c>
    </row>
    <row r="711" spans="2:6" ht="27">
      <c r="B711" s="104" t="s">
        <v>16584</v>
      </c>
      <c r="C711" s="104" t="s">
        <v>6593</v>
      </c>
      <c r="D711" s="105" t="s">
        <v>16585</v>
      </c>
      <c r="E711" s="108" t="s">
        <v>9009</v>
      </c>
      <c r="F711" s="106">
        <v>1.39</v>
      </c>
    </row>
    <row r="712" spans="2:6" ht="27">
      <c r="B712" s="104" t="s">
        <v>16586</v>
      </c>
      <c r="C712" s="104" t="s">
        <v>6593</v>
      </c>
      <c r="D712" s="105" t="s">
        <v>16587</v>
      </c>
      <c r="E712" s="108" t="s">
        <v>9009</v>
      </c>
      <c r="F712" s="106">
        <v>1.36</v>
      </c>
    </row>
    <row r="713" spans="2:6" ht="27">
      <c r="B713" s="104" t="s">
        <v>16588</v>
      </c>
      <c r="C713" s="104" t="s">
        <v>6593</v>
      </c>
      <c r="D713" s="105" t="s">
        <v>16589</v>
      </c>
      <c r="E713" s="108" t="s">
        <v>9009</v>
      </c>
      <c r="F713" s="106">
        <v>1.29</v>
      </c>
    </row>
    <row r="714" spans="2:6" ht="27">
      <c r="B714" s="104" t="s">
        <v>16590</v>
      </c>
      <c r="C714" s="104" t="s">
        <v>6593</v>
      </c>
      <c r="D714" s="105" t="s">
        <v>16591</v>
      </c>
      <c r="E714" s="108" t="s">
        <v>9009</v>
      </c>
      <c r="F714" s="106">
        <v>1.28</v>
      </c>
    </row>
    <row r="715" spans="2:6" ht="27">
      <c r="B715" s="104" t="s">
        <v>16592</v>
      </c>
      <c r="C715" s="104" t="s">
        <v>6593</v>
      </c>
      <c r="D715" s="105" t="s">
        <v>16593</v>
      </c>
      <c r="E715" s="108" t="s">
        <v>9009</v>
      </c>
      <c r="F715" s="106">
        <v>1.22</v>
      </c>
    </row>
    <row r="716" spans="2:6" ht="27">
      <c r="B716" s="104" t="s">
        <v>16594</v>
      </c>
      <c r="C716" s="104" t="s">
        <v>6593</v>
      </c>
      <c r="D716" s="105" t="s">
        <v>16595</v>
      </c>
      <c r="E716" s="108" t="s">
        <v>9009</v>
      </c>
      <c r="F716" s="106">
        <v>1.21</v>
      </c>
    </row>
    <row r="717" spans="2:6" ht="27">
      <c r="B717" s="104" t="s">
        <v>16596</v>
      </c>
      <c r="C717" s="104" t="s">
        <v>6593</v>
      </c>
      <c r="D717" s="105" t="s">
        <v>16597</v>
      </c>
      <c r="E717" s="108" t="s">
        <v>9009</v>
      </c>
      <c r="F717" s="106">
        <v>1.1200000000000001</v>
      </c>
    </row>
    <row r="718" spans="2:6" ht="27">
      <c r="B718" s="104" t="s">
        <v>15794</v>
      </c>
      <c r="C718" s="104" t="s">
        <v>6593</v>
      </c>
      <c r="D718" s="105" t="s">
        <v>15796</v>
      </c>
      <c r="E718" s="108" t="s">
        <v>9009</v>
      </c>
      <c r="F718" s="106">
        <v>1.32</v>
      </c>
    </row>
    <row r="719" spans="2:6" ht="27">
      <c r="B719" s="104" t="s">
        <v>15797</v>
      </c>
      <c r="C719" s="104" t="s">
        <v>6593</v>
      </c>
      <c r="D719" s="105" t="s">
        <v>15799</v>
      </c>
      <c r="E719" s="108" t="s">
        <v>15800</v>
      </c>
      <c r="F719" s="106">
        <v>0.98</v>
      </c>
    </row>
    <row r="720" spans="2:6" ht="27">
      <c r="B720" s="104" t="s">
        <v>15801</v>
      </c>
      <c r="C720" s="104" t="s">
        <v>6593</v>
      </c>
      <c r="D720" s="105" t="s">
        <v>15803</v>
      </c>
      <c r="E720" s="108" t="s">
        <v>9009</v>
      </c>
      <c r="F720" s="106">
        <v>0.96</v>
      </c>
    </row>
    <row r="721" spans="2:6" ht="27">
      <c r="B721" s="104" t="s">
        <v>15804</v>
      </c>
      <c r="C721" s="104" t="s">
        <v>6593</v>
      </c>
      <c r="D721" s="105" t="s">
        <v>15806</v>
      </c>
      <c r="E721" s="108" t="s">
        <v>15800</v>
      </c>
      <c r="F721" s="106">
        <v>0.91</v>
      </c>
    </row>
    <row r="722" spans="2:6" ht="27">
      <c r="B722" s="104" t="s">
        <v>15807</v>
      </c>
      <c r="C722" s="104" t="s">
        <v>6593</v>
      </c>
      <c r="D722" s="105" t="s">
        <v>15809</v>
      </c>
      <c r="E722" s="108" t="s">
        <v>9009</v>
      </c>
      <c r="F722" s="106">
        <v>0.9</v>
      </c>
    </row>
    <row r="723" spans="2:6" ht="27">
      <c r="B723" s="104" t="s">
        <v>15810</v>
      </c>
      <c r="C723" s="104" t="s">
        <v>6593</v>
      </c>
      <c r="D723" s="105" t="s">
        <v>15811</v>
      </c>
      <c r="E723" s="108" t="s">
        <v>9009</v>
      </c>
      <c r="F723" s="106">
        <v>0.86</v>
      </c>
    </row>
    <row r="724" spans="2:6" ht="27">
      <c r="B724" s="104" t="s">
        <v>15812</v>
      </c>
      <c r="C724" s="104" t="s">
        <v>6593</v>
      </c>
      <c r="D724" s="105" t="s">
        <v>15814</v>
      </c>
      <c r="E724" s="108" t="s">
        <v>9009</v>
      </c>
      <c r="F724" s="106">
        <v>0.85</v>
      </c>
    </row>
    <row r="725" spans="2:6" ht="27">
      <c r="B725" s="104" t="s">
        <v>15815</v>
      </c>
      <c r="C725" s="104" t="s">
        <v>6593</v>
      </c>
      <c r="D725" s="105" t="s">
        <v>15817</v>
      </c>
      <c r="E725" s="108" t="s">
        <v>9009</v>
      </c>
      <c r="F725" s="106">
        <v>0.79</v>
      </c>
    </row>
    <row r="726" spans="2:6" ht="27">
      <c r="B726" s="104" t="s">
        <v>15818</v>
      </c>
      <c r="C726" s="104" t="s">
        <v>6593</v>
      </c>
      <c r="D726" s="105" t="s">
        <v>15819</v>
      </c>
      <c r="E726" s="108" t="s">
        <v>9009</v>
      </c>
      <c r="F726" s="106">
        <v>1.32</v>
      </c>
    </row>
    <row r="727" spans="2:6" ht="27">
      <c r="B727" s="104" t="s">
        <v>15820</v>
      </c>
      <c r="C727" s="104" t="s">
        <v>6593</v>
      </c>
      <c r="D727" s="105" t="s">
        <v>15821</v>
      </c>
      <c r="E727" s="108" t="s">
        <v>9009</v>
      </c>
      <c r="F727" s="106">
        <v>0.98</v>
      </c>
    </row>
    <row r="728" spans="2:6" ht="27">
      <c r="B728" s="104" t="s">
        <v>15822</v>
      </c>
      <c r="C728" s="104" t="s">
        <v>6593</v>
      </c>
      <c r="D728" s="105" t="s">
        <v>15823</v>
      </c>
      <c r="E728" s="108" t="s">
        <v>9009</v>
      </c>
      <c r="F728" s="106">
        <v>0.96</v>
      </c>
    </row>
    <row r="729" spans="2:6" ht="27">
      <c r="B729" s="104" t="s">
        <v>15824</v>
      </c>
      <c r="C729" s="104" t="s">
        <v>6593</v>
      </c>
      <c r="D729" s="105" t="s">
        <v>15825</v>
      </c>
      <c r="E729" s="108" t="s">
        <v>9009</v>
      </c>
      <c r="F729" s="106">
        <v>0.91</v>
      </c>
    </row>
    <row r="730" spans="2:6" ht="27">
      <c r="B730" s="104" t="s">
        <v>15826</v>
      </c>
      <c r="C730" s="104" t="s">
        <v>6593</v>
      </c>
      <c r="D730" s="105" t="s">
        <v>15827</v>
      </c>
      <c r="E730" s="108" t="s">
        <v>9009</v>
      </c>
      <c r="F730" s="106">
        <v>0.9</v>
      </c>
    </row>
    <row r="731" spans="2:6" ht="27">
      <c r="B731" s="104" t="s">
        <v>15828</v>
      </c>
      <c r="C731" s="104" t="s">
        <v>6593</v>
      </c>
      <c r="D731" s="105" t="s">
        <v>15829</v>
      </c>
      <c r="E731" s="108" t="s">
        <v>9009</v>
      </c>
      <c r="F731" s="106">
        <v>0.86</v>
      </c>
    </row>
    <row r="732" spans="2:6" ht="27">
      <c r="B732" s="104" t="s">
        <v>15830</v>
      </c>
      <c r="C732" s="104" t="s">
        <v>6593</v>
      </c>
      <c r="D732" s="105" t="s">
        <v>15831</v>
      </c>
      <c r="E732" s="108" t="s">
        <v>9009</v>
      </c>
      <c r="F732" s="106">
        <v>0.85</v>
      </c>
    </row>
    <row r="733" spans="2:6" ht="27">
      <c r="B733" s="104" t="s">
        <v>15832</v>
      </c>
      <c r="C733" s="104" t="s">
        <v>6593</v>
      </c>
      <c r="D733" s="105" t="s">
        <v>15833</v>
      </c>
      <c r="E733" s="108" t="s">
        <v>9009</v>
      </c>
      <c r="F733" s="106">
        <v>0.79</v>
      </c>
    </row>
    <row r="734" spans="2:6" ht="27">
      <c r="B734" s="104" t="s">
        <v>15834</v>
      </c>
      <c r="C734" s="104" t="s">
        <v>15835</v>
      </c>
      <c r="D734" s="105" t="s">
        <v>15836</v>
      </c>
      <c r="E734" s="108" t="s">
        <v>8316</v>
      </c>
      <c r="F734" s="106">
        <v>0.78</v>
      </c>
    </row>
    <row r="735" spans="2:6" ht="27">
      <c r="B735" s="104" t="s">
        <v>15837</v>
      </c>
      <c r="C735" s="104" t="s">
        <v>15838</v>
      </c>
      <c r="D735" s="105" t="s">
        <v>15839</v>
      </c>
      <c r="E735" s="108" t="s">
        <v>8316</v>
      </c>
      <c r="F735" s="106">
        <v>0.57999999999999996</v>
      </c>
    </row>
    <row r="736" spans="2:6" ht="27">
      <c r="B736" s="104" t="s">
        <v>15840</v>
      </c>
      <c r="C736" s="104" t="s">
        <v>15841</v>
      </c>
      <c r="D736" s="105" t="s">
        <v>15842</v>
      </c>
      <c r="E736" s="108" t="s">
        <v>8316</v>
      </c>
      <c r="F736" s="106">
        <v>0.56000000000000005</v>
      </c>
    </row>
    <row r="737" spans="2:6" ht="27">
      <c r="B737" s="104" t="s">
        <v>15843</v>
      </c>
      <c r="C737" s="104" t="s">
        <v>15844</v>
      </c>
      <c r="D737" s="105" t="s">
        <v>15845</v>
      </c>
      <c r="E737" s="108" t="s">
        <v>8316</v>
      </c>
      <c r="F737" s="106">
        <v>0.53</v>
      </c>
    </row>
    <row r="738" spans="2:6" ht="27">
      <c r="B738" s="104" t="s">
        <v>15846</v>
      </c>
      <c r="C738" s="104" t="s">
        <v>15847</v>
      </c>
      <c r="D738" s="105" t="s">
        <v>15848</v>
      </c>
      <c r="E738" s="108" t="s">
        <v>8316</v>
      </c>
      <c r="F738" s="106">
        <v>0.53</v>
      </c>
    </row>
    <row r="739" spans="2:6" ht="27">
      <c r="B739" s="104" t="s">
        <v>15849</v>
      </c>
      <c r="C739" s="104" t="s">
        <v>6593</v>
      </c>
      <c r="D739" s="105" t="s">
        <v>15850</v>
      </c>
      <c r="E739" s="108" t="s">
        <v>8316</v>
      </c>
      <c r="F739" s="106">
        <v>0.5</v>
      </c>
    </row>
    <row r="740" spans="2:6" ht="27">
      <c r="B740" s="104" t="s">
        <v>15851</v>
      </c>
      <c r="C740" s="104" t="s">
        <v>15852</v>
      </c>
      <c r="D740" s="105" t="s">
        <v>15853</v>
      </c>
      <c r="E740" s="108" t="s">
        <v>8316</v>
      </c>
      <c r="F740" s="106">
        <v>0.5</v>
      </c>
    </row>
    <row r="741" spans="2:6" ht="27">
      <c r="B741" s="104" t="s">
        <v>15854</v>
      </c>
      <c r="C741" s="104" t="s">
        <v>15855</v>
      </c>
      <c r="D741" s="105" t="s">
        <v>15856</v>
      </c>
      <c r="E741" s="108" t="s">
        <v>8316</v>
      </c>
      <c r="F741" s="106">
        <v>0.46</v>
      </c>
    </row>
    <row r="742" spans="2:6">
      <c r="B742" s="104" t="s">
        <v>15857</v>
      </c>
      <c r="C742" s="104"/>
      <c r="D742" s="105"/>
      <c r="E742" s="108"/>
      <c r="F742" s="106"/>
    </row>
    <row r="743" spans="2:6" ht="27">
      <c r="B743" s="104" t="s">
        <v>15858</v>
      </c>
      <c r="C743" s="104" t="s">
        <v>6593</v>
      </c>
      <c r="D743" s="105" t="s">
        <v>15859</v>
      </c>
      <c r="E743" s="108" t="s">
        <v>25</v>
      </c>
      <c r="F743" s="106">
        <v>480.41</v>
      </c>
    </row>
    <row r="744" spans="2:6">
      <c r="B744" s="104" t="s">
        <v>15860</v>
      </c>
      <c r="C744" s="104" t="s">
        <v>6593</v>
      </c>
      <c r="D744" s="105" t="s">
        <v>15861</v>
      </c>
      <c r="E744" s="108" t="s">
        <v>25</v>
      </c>
      <c r="F744" s="106">
        <v>105.99</v>
      </c>
    </row>
    <row r="745" spans="2:6">
      <c r="B745" s="104" t="s">
        <v>15862</v>
      </c>
      <c r="C745" s="104" t="s">
        <v>6593</v>
      </c>
      <c r="D745" s="105" t="s">
        <v>15863</v>
      </c>
      <c r="E745" s="108" t="s">
        <v>25</v>
      </c>
      <c r="F745" s="106">
        <v>151.85</v>
      </c>
    </row>
    <row r="746" spans="2:6">
      <c r="B746" s="104" t="s">
        <v>15864</v>
      </c>
      <c r="C746" s="104" t="s">
        <v>6593</v>
      </c>
      <c r="D746" s="105" t="s">
        <v>15865</v>
      </c>
      <c r="E746" s="108" t="s">
        <v>25</v>
      </c>
      <c r="F746" s="106">
        <v>128.80000000000001</v>
      </c>
    </row>
    <row r="747" spans="2:6" ht="27">
      <c r="B747" s="104" t="s">
        <v>15866</v>
      </c>
      <c r="C747" s="104" t="s">
        <v>6593</v>
      </c>
      <c r="D747" s="105" t="s">
        <v>15867</v>
      </c>
      <c r="E747" s="108" t="s">
        <v>6465</v>
      </c>
      <c r="F747" s="106">
        <v>46.11</v>
      </c>
    </row>
    <row r="748" spans="2:6" ht="27">
      <c r="B748" s="104" t="s">
        <v>15868</v>
      </c>
      <c r="C748" s="104" t="s">
        <v>6593</v>
      </c>
      <c r="D748" s="105" t="s">
        <v>15869</v>
      </c>
      <c r="E748" s="108" t="s">
        <v>6287</v>
      </c>
      <c r="F748" s="106">
        <v>46.04</v>
      </c>
    </row>
    <row r="749" spans="2:6" ht="27">
      <c r="B749" s="104" t="s">
        <v>15870</v>
      </c>
      <c r="C749" s="104" t="s">
        <v>6593</v>
      </c>
      <c r="D749" s="105" t="s">
        <v>15871</v>
      </c>
      <c r="E749" s="108" t="s">
        <v>25</v>
      </c>
      <c r="F749" s="106">
        <v>27.21</v>
      </c>
    </row>
    <row r="750" spans="2:6" ht="27">
      <c r="B750" s="104" t="s">
        <v>15872</v>
      </c>
      <c r="C750" s="104" t="s">
        <v>6593</v>
      </c>
      <c r="D750" s="105" t="s">
        <v>15873</v>
      </c>
      <c r="E750" s="108" t="s">
        <v>25</v>
      </c>
      <c r="F750" s="106">
        <v>355.59</v>
      </c>
    </row>
    <row r="751" spans="2:6" ht="27">
      <c r="B751" s="104" t="s">
        <v>15874</v>
      </c>
      <c r="C751" s="104" t="s">
        <v>6593</v>
      </c>
      <c r="D751" s="105" t="s">
        <v>15875</v>
      </c>
      <c r="E751" s="108" t="s">
        <v>25</v>
      </c>
      <c r="F751" s="106">
        <v>261.11</v>
      </c>
    </row>
    <row r="752" spans="2:6" ht="27">
      <c r="B752" s="104" t="s">
        <v>15876</v>
      </c>
      <c r="C752" s="104" t="s">
        <v>6593</v>
      </c>
      <c r="D752" s="105" t="s">
        <v>15877</v>
      </c>
      <c r="E752" s="108" t="s">
        <v>25</v>
      </c>
      <c r="F752" s="106">
        <v>289.01</v>
      </c>
    </row>
    <row r="753" spans="2:6" ht="27">
      <c r="B753" s="104" t="s">
        <v>15878</v>
      </c>
      <c r="C753" s="104" t="s">
        <v>6593</v>
      </c>
      <c r="D753" s="105" t="s">
        <v>15879</v>
      </c>
      <c r="E753" s="108" t="s">
        <v>25</v>
      </c>
      <c r="F753" s="106">
        <v>293.66000000000003</v>
      </c>
    </row>
    <row r="754" spans="2:6" ht="27">
      <c r="B754" s="104" t="s">
        <v>15880</v>
      </c>
      <c r="C754" s="104" t="s">
        <v>6593</v>
      </c>
      <c r="D754" s="105" t="s">
        <v>15881</v>
      </c>
      <c r="E754" s="108" t="s">
        <v>25</v>
      </c>
      <c r="F754" s="106">
        <v>278.64999999999998</v>
      </c>
    </row>
    <row r="755" spans="2:6" ht="27">
      <c r="B755" s="104" t="s">
        <v>15882</v>
      </c>
      <c r="C755" s="104" t="s">
        <v>6593</v>
      </c>
      <c r="D755" s="105" t="s">
        <v>15883</v>
      </c>
      <c r="E755" s="108" t="s">
        <v>25</v>
      </c>
      <c r="F755" s="106">
        <v>316.52</v>
      </c>
    </row>
    <row r="756" spans="2:6" ht="27">
      <c r="B756" s="104" t="s">
        <v>15884</v>
      </c>
      <c r="C756" s="104" t="s">
        <v>6593</v>
      </c>
      <c r="D756" s="105" t="s">
        <v>15885</v>
      </c>
      <c r="E756" s="108" t="s">
        <v>25</v>
      </c>
      <c r="F756" s="106">
        <v>330.47</v>
      </c>
    </row>
    <row r="757" spans="2:6" ht="27">
      <c r="B757" s="104" t="s">
        <v>15886</v>
      </c>
      <c r="C757" s="104" t="s">
        <v>6593</v>
      </c>
      <c r="D757" s="105" t="s">
        <v>15887</v>
      </c>
      <c r="E757" s="108" t="s">
        <v>25</v>
      </c>
      <c r="F757" s="106">
        <v>338.22</v>
      </c>
    </row>
    <row r="758" spans="2:6" ht="27">
      <c r="B758" s="104" t="s">
        <v>15888</v>
      </c>
      <c r="C758" s="104" t="s">
        <v>6593</v>
      </c>
      <c r="D758" s="105" t="s">
        <v>15889</v>
      </c>
      <c r="E758" s="108" t="s">
        <v>25</v>
      </c>
      <c r="F758" s="106">
        <v>342.25</v>
      </c>
    </row>
    <row r="759" spans="2:6" ht="27">
      <c r="B759" s="104" t="s">
        <v>15890</v>
      </c>
      <c r="C759" s="104" t="s">
        <v>6593</v>
      </c>
      <c r="D759" s="105" t="s">
        <v>15891</v>
      </c>
      <c r="E759" s="108" t="s">
        <v>25</v>
      </c>
      <c r="F759" s="106">
        <v>344.42</v>
      </c>
    </row>
    <row r="760" spans="2:6" ht="27">
      <c r="B760" s="104" t="s">
        <v>15892</v>
      </c>
      <c r="C760" s="104" t="s">
        <v>6593</v>
      </c>
      <c r="D760" s="105" t="s">
        <v>15893</v>
      </c>
      <c r="E760" s="108" t="s">
        <v>25</v>
      </c>
      <c r="F760" s="106">
        <v>349.07</v>
      </c>
    </row>
    <row r="761" spans="2:6" ht="27">
      <c r="B761" s="104" t="s">
        <v>15894</v>
      </c>
      <c r="C761" s="104" t="s">
        <v>6593</v>
      </c>
      <c r="D761" s="105" t="s">
        <v>15895</v>
      </c>
      <c r="E761" s="108" t="s">
        <v>25</v>
      </c>
      <c r="F761" s="106">
        <v>350.77</v>
      </c>
    </row>
    <row r="762" spans="2:6" ht="27">
      <c r="B762" s="104" t="s">
        <v>15896</v>
      </c>
      <c r="C762" s="104" t="s">
        <v>6593</v>
      </c>
      <c r="D762" s="105" t="s">
        <v>15897</v>
      </c>
      <c r="E762" s="108" t="s">
        <v>25</v>
      </c>
      <c r="F762" s="106">
        <v>354.65</v>
      </c>
    </row>
    <row r="763" spans="2:6" ht="27">
      <c r="B763" s="104" t="s">
        <v>15898</v>
      </c>
      <c r="C763" s="104" t="s">
        <v>6593</v>
      </c>
      <c r="D763" s="105" t="s">
        <v>15899</v>
      </c>
      <c r="E763" s="108" t="s">
        <v>25</v>
      </c>
      <c r="F763" s="106">
        <v>363.02</v>
      </c>
    </row>
    <row r="764" spans="2:6" ht="27">
      <c r="B764" s="104" t="s">
        <v>15900</v>
      </c>
      <c r="C764" s="104" t="s">
        <v>15901</v>
      </c>
      <c r="D764" s="105" t="s">
        <v>15902</v>
      </c>
      <c r="E764" s="108" t="s">
        <v>6287</v>
      </c>
      <c r="F764" s="106">
        <v>229.66</v>
      </c>
    </row>
    <row r="765" spans="2:6" ht="27">
      <c r="B765" s="104" t="s">
        <v>15903</v>
      </c>
      <c r="C765" s="104" t="s">
        <v>6593</v>
      </c>
      <c r="D765" s="105" t="s">
        <v>15904</v>
      </c>
      <c r="E765" s="108" t="s">
        <v>6465</v>
      </c>
      <c r="F765" s="106">
        <v>500.54</v>
      </c>
    </row>
    <row r="766" spans="2:6" ht="40.5">
      <c r="B766" s="104" t="s">
        <v>15905</v>
      </c>
      <c r="C766" s="104" t="s">
        <v>6593</v>
      </c>
      <c r="D766" s="105" t="s">
        <v>15906</v>
      </c>
      <c r="E766" s="108" t="s">
        <v>6465</v>
      </c>
      <c r="F766" s="106">
        <v>892.89</v>
      </c>
    </row>
    <row r="767" spans="2:6" ht="27">
      <c r="B767" s="104" t="s">
        <v>15907</v>
      </c>
      <c r="C767" s="104" t="s">
        <v>6593</v>
      </c>
      <c r="D767" s="105" t="s">
        <v>15908</v>
      </c>
      <c r="E767" s="108" t="s">
        <v>6465</v>
      </c>
      <c r="F767" s="106">
        <v>681.11</v>
      </c>
    </row>
    <row r="768" spans="2:6" ht="40.5">
      <c r="B768" s="104" t="s">
        <v>15909</v>
      </c>
      <c r="C768" s="104" t="s">
        <v>6593</v>
      </c>
      <c r="D768" s="105" t="s">
        <v>15910</v>
      </c>
      <c r="E768" s="108" t="s">
        <v>6465</v>
      </c>
      <c r="F768" s="106">
        <v>2561.4699999999998</v>
      </c>
    </row>
    <row r="769" spans="2:6" ht="40.5">
      <c r="B769" s="104" t="s">
        <v>15911</v>
      </c>
      <c r="C769" s="104" t="s">
        <v>6593</v>
      </c>
      <c r="D769" s="105" t="s">
        <v>15912</v>
      </c>
      <c r="E769" s="108" t="s">
        <v>6465</v>
      </c>
      <c r="F769" s="106">
        <v>4728.5600000000004</v>
      </c>
    </row>
    <row r="770" spans="2:6" ht="40.5">
      <c r="B770" s="104" t="s">
        <v>15913</v>
      </c>
      <c r="C770" s="104" t="s">
        <v>6593</v>
      </c>
      <c r="D770" s="105" t="s">
        <v>15914</v>
      </c>
      <c r="E770" s="108" t="s">
        <v>6465</v>
      </c>
      <c r="F770" s="106">
        <v>3486.41</v>
      </c>
    </row>
    <row r="771" spans="2:6" ht="40.5">
      <c r="B771" s="104" t="s">
        <v>15915</v>
      </c>
      <c r="C771" s="104" t="s">
        <v>6593</v>
      </c>
      <c r="D771" s="105" t="s">
        <v>15916</v>
      </c>
      <c r="E771" s="108" t="s">
        <v>6465</v>
      </c>
      <c r="F771" s="106">
        <v>6436.03</v>
      </c>
    </row>
    <row r="772" spans="2:6" ht="40.5">
      <c r="B772" s="104" t="s">
        <v>15917</v>
      </c>
      <c r="C772" s="104" t="s">
        <v>6593</v>
      </c>
      <c r="D772" s="105" t="s">
        <v>15918</v>
      </c>
      <c r="E772" s="108" t="s">
        <v>6465</v>
      </c>
      <c r="F772" s="106">
        <v>4553.58</v>
      </c>
    </row>
    <row r="773" spans="2:6">
      <c r="B773" s="104" t="s">
        <v>15919</v>
      </c>
      <c r="C773" s="104" t="s">
        <v>6593</v>
      </c>
      <c r="D773" s="105" t="s">
        <v>15920</v>
      </c>
      <c r="E773" s="108" t="s">
        <v>6287</v>
      </c>
      <c r="F773" s="106">
        <v>31.42</v>
      </c>
    </row>
    <row r="774" spans="2:6">
      <c r="B774" s="104" t="s">
        <v>15921</v>
      </c>
      <c r="C774" s="104" t="s">
        <v>6593</v>
      </c>
      <c r="D774" s="105" t="s">
        <v>15922</v>
      </c>
      <c r="E774" s="108" t="s">
        <v>25</v>
      </c>
      <c r="F774" s="106">
        <v>6.46</v>
      </c>
    </row>
    <row r="775" spans="2:6" ht="27">
      <c r="B775" s="104" t="s">
        <v>15923</v>
      </c>
      <c r="C775" s="104" t="s">
        <v>6593</v>
      </c>
      <c r="D775" s="105" t="s">
        <v>15924</v>
      </c>
      <c r="E775" s="108" t="s">
        <v>6287</v>
      </c>
      <c r="F775" s="106">
        <v>6.24</v>
      </c>
    </row>
    <row r="776" spans="2:6" ht="27">
      <c r="B776" s="104" t="s">
        <v>15925</v>
      </c>
      <c r="C776" s="104" t="s">
        <v>6593</v>
      </c>
      <c r="D776" s="105" t="s">
        <v>15926</v>
      </c>
      <c r="E776" s="108" t="s">
        <v>6287</v>
      </c>
      <c r="F776" s="106">
        <v>39.51</v>
      </c>
    </row>
    <row r="777" spans="2:6" ht="27">
      <c r="B777" s="104" t="s">
        <v>15927</v>
      </c>
      <c r="C777" s="104" t="s">
        <v>6593</v>
      </c>
      <c r="D777" s="105" t="s">
        <v>15928</v>
      </c>
      <c r="E777" s="108" t="s">
        <v>6287</v>
      </c>
      <c r="F777" s="106">
        <v>12.35</v>
      </c>
    </row>
    <row r="778" spans="2:6" ht="27">
      <c r="B778" s="104" t="s">
        <v>15929</v>
      </c>
      <c r="C778" s="104" t="s">
        <v>15930</v>
      </c>
      <c r="D778" s="105" t="s">
        <v>15931</v>
      </c>
      <c r="E778" s="108" t="s">
        <v>6287</v>
      </c>
      <c r="F778" s="106">
        <v>63.3</v>
      </c>
    </row>
    <row r="779" spans="2:6">
      <c r="B779" s="104" t="s">
        <v>15932</v>
      </c>
      <c r="C779" s="104" t="s">
        <v>6593</v>
      </c>
      <c r="D779" s="105" t="s">
        <v>15933</v>
      </c>
      <c r="E779" s="108" t="s">
        <v>6598</v>
      </c>
      <c r="F779" s="106">
        <v>11.45</v>
      </c>
    </row>
    <row r="780" spans="2:6">
      <c r="B780" s="104" t="s">
        <v>15934</v>
      </c>
      <c r="C780" s="104" t="s">
        <v>6593</v>
      </c>
      <c r="D780" s="105" t="s">
        <v>15935</v>
      </c>
      <c r="E780" s="108" t="s">
        <v>6598</v>
      </c>
      <c r="F780" s="106">
        <v>14.65</v>
      </c>
    </row>
    <row r="781" spans="2:6">
      <c r="B781" s="104" t="s">
        <v>15936</v>
      </c>
      <c r="C781" s="104" t="s">
        <v>6593</v>
      </c>
      <c r="D781" s="105" t="s">
        <v>15937</v>
      </c>
      <c r="E781" s="108" t="s">
        <v>6598</v>
      </c>
      <c r="F781" s="106">
        <v>12.89</v>
      </c>
    </row>
    <row r="782" spans="2:6">
      <c r="B782" s="104" t="s">
        <v>15938</v>
      </c>
      <c r="C782" s="104" t="s">
        <v>6593</v>
      </c>
      <c r="D782" s="105" t="s">
        <v>15939</v>
      </c>
      <c r="E782" s="108" t="s">
        <v>6598</v>
      </c>
      <c r="F782" s="106">
        <v>15.26</v>
      </c>
    </row>
    <row r="783" spans="2:6">
      <c r="B783" s="104" t="s">
        <v>15940</v>
      </c>
      <c r="C783" s="104" t="s">
        <v>6593</v>
      </c>
      <c r="D783" s="105" t="s">
        <v>15941</v>
      </c>
      <c r="E783" s="108" t="s">
        <v>6598</v>
      </c>
      <c r="F783" s="106">
        <v>19.559999999999999</v>
      </c>
    </row>
    <row r="784" spans="2:6">
      <c r="B784" s="104" t="s">
        <v>15942</v>
      </c>
      <c r="C784" s="104" t="s">
        <v>6593</v>
      </c>
      <c r="D784" s="105" t="s">
        <v>15943</v>
      </c>
      <c r="E784" s="108" t="s">
        <v>6598</v>
      </c>
      <c r="F784" s="106">
        <v>28.35</v>
      </c>
    </row>
    <row r="785" spans="2:6">
      <c r="B785" s="104" t="s">
        <v>15944</v>
      </c>
      <c r="C785" s="104" t="s">
        <v>6593</v>
      </c>
      <c r="D785" s="105" t="s">
        <v>15945</v>
      </c>
      <c r="E785" s="108" t="s">
        <v>6598</v>
      </c>
      <c r="F785" s="106">
        <v>16.73</v>
      </c>
    </row>
    <row r="786" spans="2:6">
      <c r="B786" s="104" t="s">
        <v>15946</v>
      </c>
      <c r="C786" s="104" t="s">
        <v>6593</v>
      </c>
      <c r="D786" s="105" t="s">
        <v>15947</v>
      </c>
      <c r="E786" s="108" t="s">
        <v>6598</v>
      </c>
      <c r="F786" s="106">
        <v>20.05</v>
      </c>
    </row>
    <row r="787" spans="2:6">
      <c r="B787" s="104" t="s">
        <v>15948</v>
      </c>
      <c r="C787" s="104" t="s">
        <v>6593</v>
      </c>
      <c r="D787" s="105" t="s">
        <v>15949</v>
      </c>
      <c r="E787" s="108" t="s">
        <v>6598</v>
      </c>
      <c r="F787" s="106">
        <v>29.87</v>
      </c>
    </row>
    <row r="788" spans="2:6">
      <c r="B788" s="104" t="s">
        <v>15950</v>
      </c>
      <c r="C788" s="104" t="s">
        <v>6593</v>
      </c>
      <c r="D788" s="105" t="s">
        <v>15951</v>
      </c>
      <c r="E788" s="108" t="s">
        <v>6598</v>
      </c>
      <c r="F788" s="106">
        <v>40.94</v>
      </c>
    </row>
    <row r="789" spans="2:6">
      <c r="B789" s="104" t="s">
        <v>15952</v>
      </c>
      <c r="C789" s="104" t="s">
        <v>6593</v>
      </c>
      <c r="D789" s="105" t="s">
        <v>15953</v>
      </c>
      <c r="E789" s="108" t="s">
        <v>6598</v>
      </c>
      <c r="F789" s="106">
        <v>18.16</v>
      </c>
    </row>
    <row r="790" spans="2:6">
      <c r="B790" s="104" t="s">
        <v>15954</v>
      </c>
      <c r="C790" s="104" t="s">
        <v>6593</v>
      </c>
      <c r="D790" s="105" t="s">
        <v>15955</v>
      </c>
      <c r="E790" s="108" t="s">
        <v>6598</v>
      </c>
      <c r="F790" s="106">
        <v>21.86</v>
      </c>
    </row>
    <row r="791" spans="2:6">
      <c r="B791" s="104" t="s">
        <v>15956</v>
      </c>
      <c r="C791" s="104" t="s">
        <v>6593</v>
      </c>
      <c r="D791" s="105" t="s">
        <v>15957</v>
      </c>
      <c r="E791" s="108" t="s">
        <v>6598</v>
      </c>
      <c r="F791" s="106">
        <v>32.090000000000003</v>
      </c>
    </row>
    <row r="792" spans="2:6">
      <c r="B792" s="104" t="s">
        <v>15958</v>
      </c>
      <c r="C792" s="104" t="s">
        <v>6593</v>
      </c>
      <c r="D792" s="105" t="s">
        <v>15959</v>
      </c>
      <c r="E792" s="108" t="s">
        <v>6598</v>
      </c>
      <c r="F792" s="106">
        <v>42.05</v>
      </c>
    </row>
    <row r="793" spans="2:6">
      <c r="B793" s="104" t="s">
        <v>15960</v>
      </c>
      <c r="C793" s="104" t="s">
        <v>6593</v>
      </c>
      <c r="D793" s="105" t="s">
        <v>15961</v>
      </c>
      <c r="E793" s="108" t="s">
        <v>6598</v>
      </c>
      <c r="F793" s="106">
        <v>21.04</v>
      </c>
    </row>
    <row r="794" spans="2:6">
      <c r="B794" s="104" t="s">
        <v>15962</v>
      </c>
      <c r="C794" s="104" t="s">
        <v>6593</v>
      </c>
      <c r="D794" s="105" t="s">
        <v>15963</v>
      </c>
      <c r="E794" s="108" t="s">
        <v>6598</v>
      </c>
      <c r="F794" s="106">
        <v>24.29</v>
      </c>
    </row>
    <row r="795" spans="2:6">
      <c r="B795" s="104" t="s">
        <v>15964</v>
      </c>
      <c r="C795" s="104" t="s">
        <v>6593</v>
      </c>
      <c r="D795" s="105" t="s">
        <v>15965</v>
      </c>
      <c r="E795" s="108" t="s">
        <v>6598</v>
      </c>
      <c r="F795" s="106">
        <v>32.69</v>
      </c>
    </row>
    <row r="796" spans="2:6">
      <c r="B796" s="104" t="s">
        <v>15966</v>
      </c>
      <c r="C796" s="104" t="s">
        <v>6593</v>
      </c>
      <c r="D796" s="105" t="s">
        <v>15967</v>
      </c>
      <c r="E796" s="108" t="s">
        <v>6598</v>
      </c>
      <c r="F796" s="106">
        <v>58.48</v>
      </c>
    </row>
    <row r="797" spans="2:6">
      <c r="B797" s="104" t="s">
        <v>15968</v>
      </c>
      <c r="C797" s="104" t="s">
        <v>6593</v>
      </c>
      <c r="D797" s="105" t="s">
        <v>15969</v>
      </c>
      <c r="E797" s="108" t="s">
        <v>6598</v>
      </c>
      <c r="F797" s="106">
        <v>99.61</v>
      </c>
    </row>
    <row r="798" spans="2:6">
      <c r="B798" s="104" t="s">
        <v>15970</v>
      </c>
      <c r="C798" s="104" t="s">
        <v>6593</v>
      </c>
      <c r="D798" s="105" t="s">
        <v>15971</v>
      </c>
      <c r="E798" s="108" t="s">
        <v>6598</v>
      </c>
      <c r="F798" s="106">
        <v>38.36</v>
      </c>
    </row>
    <row r="799" spans="2:6">
      <c r="B799" s="104" t="s">
        <v>15972</v>
      </c>
      <c r="C799" s="104" t="s">
        <v>6593</v>
      </c>
      <c r="D799" s="105" t="s">
        <v>15973</v>
      </c>
      <c r="E799" s="108" t="s">
        <v>6598</v>
      </c>
      <c r="F799" s="106">
        <v>51.48</v>
      </c>
    </row>
    <row r="800" spans="2:6">
      <c r="B800" s="104" t="s">
        <v>15974</v>
      </c>
      <c r="C800" s="104" t="s">
        <v>6593</v>
      </c>
      <c r="D800" s="105" t="s">
        <v>15975</v>
      </c>
      <c r="E800" s="108" t="s">
        <v>6598</v>
      </c>
      <c r="F800" s="106">
        <v>61.28</v>
      </c>
    </row>
    <row r="801" spans="2:6">
      <c r="B801" s="104" t="s">
        <v>15976</v>
      </c>
      <c r="C801" s="104" t="s">
        <v>6593</v>
      </c>
      <c r="D801" s="105" t="s">
        <v>15977</v>
      </c>
      <c r="E801" s="108" t="s">
        <v>6598</v>
      </c>
      <c r="F801" s="106">
        <v>36.979999999999997</v>
      </c>
    </row>
    <row r="802" spans="2:6">
      <c r="B802" s="104" t="s">
        <v>15978</v>
      </c>
      <c r="C802" s="104" t="s">
        <v>6593</v>
      </c>
      <c r="D802" s="105" t="s">
        <v>15979</v>
      </c>
      <c r="E802" s="108" t="s">
        <v>6598</v>
      </c>
      <c r="F802" s="106">
        <v>40.26</v>
      </c>
    </row>
    <row r="803" spans="2:6">
      <c r="B803" s="104" t="s">
        <v>15980</v>
      </c>
      <c r="C803" s="104" t="s">
        <v>6593</v>
      </c>
      <c r="D803" s="105" t="s">
        <v>15981</v>
      </c>
      <c r="E803" s="108" t="s">
        <v>6598</v>
      </c>
      <c r="F803" s="106">
        <v>54.4</v>
      </c>
    </row>
    <row r="804" spans="2:6">
      <c r="B804" s="104" t="s">
        <v>15982</v>
      </c>
      <c r="C804" s="104" t="s">
        <v>6593</v>
      </c>
      <c r="D804" s="105" t="s">
        <v>15983</v>
      </c>
      <c r="E804" s="108" t="s">
        <v>6598</v>
      </c>
      <c r="F804" s="106">
        <v>74.150000000000006</v>
      </c>
    </row>
    <row r="805" spans="2:6" ht="27">
      <c r="B805" s="104" t="s">
        <v>15984</v>
      </c>
      <c r="C805" s="104" t="s">
        <v>6593</v>
      </c>
      <c r="D805" s="105" t="s">
        <v>15985</v>
      </c>
      <c r="E805" s="108" t="s">
        <v>25</v>
      </c>
      <c r="F805" s="106">
        <v>298.64</v>
      </c>
    </row>
    <row r="806" spans="2:6" ht="27">
      <c r="B806" s="104" t="s">
        <v>15986</v>
      </c>
      <c r="C806" s="104" t="s">
        <v>6593</v>
      </c>
      <c r="D806" s="105" t="s">
        <v>15987</v>
      </c>
      <c r="E806" s="108" t="s">
        <v>25</v>
      </c>
      <c r="F806" s="106">
        <v>306.39</v>
      </c>
    </row>
    <row r="807" spans="2:6" ht="27">
      <c r="B807" s="104" t="s">
        <v>15988</v>
      </c>
      <c r="C807" s="104" t="s">
        <v>6593</v>
      </c>
      <c r="D807" s="105" t="s">
        <v>15989</v>
      </c>
      <c r="E807" s="108" t="s">
        <v>25</v>
      </c>
      <c r="F807" s="106">
        <v>310.42</v>
      </c>
    </row>
    <row r="808" spans="2:6" ht="27">
      <c r="B808" s="104" t="s">
        <v>15990</v>
      </c>
      <c r="C808" s="104" t="s">
        <v>6593</v>
      </c>
      <c r="D808" s="105" t="s">
        <v>15991</v>
      </c>
      <c r="E808" s="108" t="s">
        <v>25</v>
      </c>
      <c r="F808" s="106">
        <v>312.58999999999997</v>
      </c>
    </row>
    <row r="809" spans="2:6" ht="27">
      <c r="B809" s="104" t="s">
        <v>15992</v>
      </c>
      <c r="C809" s="104" t="s">
        <v>6593</v>
      </c>
      <c r="D809" s="105" t="s">
        <v>15993</v>
      </c>
      <c r="E809" s="108" t="s">
        <v>25</v>
      </c>
      <c r="F809" s="106">
        <v>317.24</v>
      </c>
    </row>
    <row r="810" spans="2:6" ht="27">
      <c r="B810" s="104" t="s">
        <v>15994</v>
      </c>
      <c r="C810" s="104" t="s">
        <v>6593</v>
      </c>
      <c r="D810" s="105" t="s">
        <v>15995</v>
      </c>
      <c r="E810" s="108" t="s">
        <v>25</v>
      </c>
      <c r="F810" s="106">
        <v>318.94</v>
      </c>
    </row>
    <row r="811" spans="2:6" ht="27">
      <c r="B811" s="104" t="s">
        <v>15996</v>
      </c>
      <c r="C811" s="104" t="s">
        <v>6593</v>
      </c>
      <c r="D811" s="105" t="s">
        <v>15997</v>
      </c>
      <c r="E811" s="108" t="s">
        <v>25</v>
      </c>
      <c r="F811" s="106">
        <v>322.82</v>
      </c>
    </row>
    <row r="812" spans="2:6" ht="27">
      <c r="B812" s="104" t="s">
        <v>15998</v>
      </c>
      <c r="C812" s="104" t="s">
        <v>6593</v>
      </c>
      <c r="D812" s="105" t="s">
        <v>15999</v>
      </c>
      <c r="E812" s="108" t="s">
        <v>25</v>
      </c>
      <c r="F812" s="106">
        <v>331.19</v>
      </c>
    </row>
    <row r="813" spans="2:6" ht="27">
      <c r="B813" s="104" t="s">
        <v>16000</v>
      </c>
      <c r="C813" s="104" t="s">
        <v>6593</v>
      </c>
      <c r="D813" s="105" t="s">
        <v>16001</v>
      </c>
      <c r="E813" s="108" t="s">
        <v>25</v>
      </c>
      <c r="F813" s="106">
        <v>233.74</v>
      </c>
    </row>
    <row r="814" spans="2:6" ht="27">
      <c r="B814" s="104" t="s">
        <v>16002</v>
      </c>
      <c r="C814" s="104" t="s">
        <v>6593</v>
      </c>
      <c r="D814" s="105" t="s">
        <v>16003</v>
      </c>
      <c r="E814" s="108" t="s">
        <v>25</v>
      </c>
      <c r="F814" s="106">
        <v>238.49</v>
      </c>
    </row>
    <row r="815" spans="2:6" ht="27">
      <c r="B815" s="104" t="s">
        <v>16004</v>
      </c>
      <c r="C815" s="104" t="s">
        <v>16005</v>
      </c>
      <c r="D815" s="105" t="s">
        <v>16006</v>
      </c>
      <c r="E815" s="108" t="s">
        <v>25</v>
      </c>
      <c r="F815" s="106">
        <v>49</v>
      </c>
    </row>
    <row r="816" spans="2:6" ht="27">
      <c r="B816" s="104" t="s">
        <v>16007</v>
      </c>
      <c r="C816" s="104" t="s">
        <v>6593</v>
      </c>
      <c r="D816" s="105" t="s">
        <v>16008</v>
      </c>
      <c r="E816" s="108" t="s">
        <v>6733</v>
      </c>
      <c r="F816" s="106">
        <v>6.32</v>
      </c>
    </row>
    <row r="817" spans="2:6" ht="27">
      <c r="B817" s="104" t="s">
        <v>16009</v>
      </c>
      <c r="C817" s="104" t="s">
        <v>6593</v>
      </c>
      <c r="D817" s="105" t="s">
        <v>16010</v>
      </c>
      <c r="E817" s="108" t="s">
        <v>6733</v>
      </c>
      <c r="F817" s="106">
        <v>6.29</v>
      </c>
    </row>
    <row r="818" spans="2:6" ht="27">
      <c r="B818" s="104" t="s">
        <v>16011</v>
      </c>
      <c r="C818" s="104" t="s">
        <v>6593</v>
      </c>
      <c r="D818" s="105" t="s">
        <v>16012</v>
      </c>
      <c r="E818" s="108" t="s">
        <v>6733</v>
      </c>
      <c r="F818" s="106">
        <v>47.12</v>
      </c>
    </row>
    <row r="819" spans="2:6" ht="27">
      <c r="B819" s="104" t="s">
        <v>16013</v>
      </c>
      <c r="C819" s="104" t="s">
        <v>6593</v>
      </c>
      <c r="D819" s="105" t="s">
        <v>16014</v>
      </c>
      <c r="E819" s="108" t="s">
        <v>6733</v>
      </c>
      <c r="F819" s="106">
        <v>91.65</v>
      </c>
    </row>
    <row r="820" spans="2:6" ht="27">
      <c r="B820" s="104" t="s">
        <v>16015</v>
      </c>
      <c r="C820" s="104" t="s">
        <v>6593</v>
      </c>
      <c r="D820" s="105" t="s">
        <v>16016</v>
      </c>
      <c r="E820" s="108" t="s">
        <v>6465</v>
      </c>
      <c r="F820" s="106">
        <v>40.840000000000003</v>
      </c>
    </row>
    <row r="821" spans="2:6" ht="27">
      <c r="B821" s="104" t="s">
        <v>16017</v>
      </c>
      <c r="C821" s="104" t="s">
        <v>6593</v>
      </c>
      <c r="D821" s="105" t="s">
        <v>16018</v>
      </c>
      <c r="E821" s="108" t="s">
        <v>25</v>
      </c>
      <c r="F821" s="106">
        <v>322.82</v>
      </c>
    </row>
    <row r="822" spans="2:6" ht="27">
      <c r="B822" s="104" t="s">
        <v>16019</v>
      </c>
      <c r="C822" s="104" t="s">
        <v>6593</v>
      </c>
      <c r="D822" s="105" t="s">
        <v>16020</v>
      </c>
      <c r="E822" s="108" t="s">
        <v>7697</v>
      </c>
      <c r="F822" s="106">
        <v>54.34</v>
      </c>
    </row>
    <row r="823" spans="2:6" ht="27">
      <c r="B823" s="104" t="s">
        <v>16021</v>
      </c>
      <c r="C823" s="104" t="s">
        <v>16022</v>
      </c>
      <c r="D823" s="105" t="s">
        <v>16023</v>
      </c>
      <c r="E823" s="108" t="s">
        <v>7697</v>
      </c>
      <c r="F823" s="106">
        <v>75.75</v>
      </c>
    </row>
    <row r="824" spans="2:6" ht="27">
      <c r="B824" s="104" t="s">
        <v>16024</v>
      </c>
      <c r="C824" s="104" t="s">
        <v>16025</v>
      </c>
      <c r="D824" s="105" t="s">
        <v>16026</v>
      </c>
      <c r="E824" s="108" t="s">
        <v>6287</v>
      </c>
      <c r="F824" s="106">
        <v>79.3</v>
      </c>
    </row>
    <row r="825" spans="2:6" ht="27">
      <c r="B825" s="104" t="s">
        <v>16027</v>
      </c>
      <c r="C825" s="104" t="s">
        <v>6593</v>
      </c>
      <c r="D825" s="105" t="s">
        <v>16028</v>
      </c>
      <c r="E825" s="108" t="s">
        <v>6287</v>
      </c>
      <c r="F825" s="106">
        <v>46.04</v>
      </c>
    </row>
    <row r="826" spans="2:6" ht="27">
      <c r="B826" s="104" t="s">
        <v>16029</v>
      </c>
      <c r="C826" s="104" t="s">
        <v>6593</v>
      </c>
      <c r="D826" s="105" t="s">
        <v>16030</v>
      </c>
      <c r="E826" s="108" t="s">
        <v>6287</v>
      </c>
      <c r="F826" s="106">
        <v>56.36</v>
      </c>
    </row>
    <row r="827" spans="2:6" ht="27">
      <c r="B827" s="104" t="s">
        <v>16031</v>
      </c>
      <c r="C827" s="104" t="s">
        <v>16032</v>
      </c>
      <c r="D827" s="105" t="s">
        <v>16033</v>
      </c>
      <c r="E827" s="108" t="s">
        <v>6465</v>
      </c>
      <c r="F827" s="106">
        <v>8.44</v>
      </c>
    </row>
    <row r="828" spans="2:6" ht="27">
      <c r="B828" s="104" t="s">
        <v>16034</v>
      </c>
      <c r="C828" s="104" t="s">
        <v>6593</v>
      </c>
      <c r="D828" s="105" t="s">
        <v>16035</v>
      </c>
      <c r="E828" s="108" t="s">
        <v>6465</v>
      </c>
      <c r="F828" s="106">
        <v>232.87</v>
      </c>
    </row>
    <row r="829" spans="2:6" ht="27">
      <c r="B829" s="104" t="s">
        <v>16036</v>
      </c>
      <c r="C829" s="104" t="s">
        <v>6593</v>
      </c>
      <c r="D829" s="105" t="s">
        <v>16037</v>
      </c>
      <c r="E829" s="108" t="s">
        <v>6465</v>
      </c>
      <c r="F829" s="106">
        <v>75.400000000000006</v>
      </c>
    </row>
    <row r="830" spans="2:6" ht="27">
      <c r="B830" s="104" t="s">
        <v>16038</v>
      </c>
      <c r="C830" s="104" t="s">
        <v>6593</v>
      </c>
      <c r="D830" s="105" t="s">
        <v>16039</v>
      </c>
      <c r="E830" s="108" t="s">
        <v>6465</v>
      </c>
      <c r="F830" s="106">
        <v>93.49</v>
      </c>
    </row>
    <row r="831" spans="2:6" ht="27">
      <c r="B831" s="104" t="s">
        <v>16040</v>
      </c>
      <c r="C831" s="104" t="s">
        <v>6593</v>
      </c>
      <c r="D831" s="105" t="s">
        <v>16041</v>
      </c>
      <c r="E831" s="108" t="s">
        <v>6465</v>
      </c>
      <c r="F831" s="106">
        <v>120.32</v>
      </c>
    </row>
    <row r="832" spans="2:6" ht="27">
      <c r="B832" s="104" t="s">
        <v>16042</v>
      </c>
      <c r="C832" s="104" t="s">
        <v>6593</v>
      </c>
      <c r="D832" s="105" t="s">
        <v>16043</v>
      </c>
      <c r="E832" s="108" t="s">
        <v>6465</v>
      </c>
      <c r="F832" s="106">
        <v>135.08000000000001</v>
      </c>
    </row>
    <row r="833" spans="2:6">
      <c r="B833" s="104" t="s">
        <v>16044</v>
      </c>
      <c r="C833" s="104" t="s">
        <v>6593</v>
      </c>
      <c r="D833" s="105" t="s">
        <v>16045</v>
      </c>
      <c r="E833" s="108" t="s">
        <v>6287</v>
      </c>
      <c r="F833" s="106">
        <v>24.42</v>
      </c>
    </row>
    <row r="834" spans="2:6">
      <c r="B834" s="104" t="s">
        <v>16046</v>
      </c>
      <c r="C834" s="104" t="s">
        <v>6593</v>
      </c>
      <c r="D834" s="105" t="s">
        <v>16047</v>
      </c>
      <c r="E834" s="108" t="s">
        <v>6287</v>
      </c>
      <c r="F834" s="106">
        <v>35.76</v>
      </c>
    </row>
    <row r="835" spans="2:6">
      <c r="B835" s="104" t="s">
        <v>16048</v>
      </c>
      <c r="C835" s="104" t="s">
        <v>6593</v>
      </c>
      <c r="D835" s="105" t="s">
        <v>16049</v>
      </c>
      <c r="E835" s="108" t="s">
        <v>6287</v>
      </c>
      <c r="F835" s="106">
        <v>28.93</v>
      </c>
    </row>
    <row r="836" spans="2:6" ht="27">
      <c r="B836" s="104" t="s">
        <v>16050</v>
      </c>
      <c r="C836" s="104" t="s">
        <v>6593</v>
      </c>
      <c r="D836" s="105" t="s">
        <v>16051</v>
      </c>
      <c r="E836" s="108" t="s">
        <v>6598</v>
      </c>
      <c r="F836" s="106">
        <v>12.87</v>
      </c>
    </row>
    <row r="837" spans="2:6" ht="27">
      <c r="B837" s="104" t="s">
        <v>16052</v>
      </c>
      <c r="C837" s="104" t="s">
        <v>6593</v>
      </c>
      <c r="D837" s="105" t="s">
        <v>16053</v>
      </c>
      <c r="E837" s="108" t="s">
        <v>6598</v>
      </c>
      <c r="F837" s="106">
        <v>13.08</v>
      </c>
    </row>
    <row r="838" spans="2:6" ht="27">
      <c r="B838" s="104" t="s">
        <v>16054</v>
      </c>
      <c r="C838" s="104" t="s">
        <v>6593</v>
      </c>
      <c r="D838" s="105" t="s">
        <v>16055</v>
      </c>
      <c r="E838" s="108" t="s">
        <v>6598</v>
      </c>
      <c r="F838" s="106">
        <v>13.29</v>
      </c>
    </row>
    <row r="839" spans="2:6" ht="27">
      <c r="B839" s="104" t="s">
        <v>16056</v>
      </c>
      <c r="C839" s="104" t="s">
        <v>6593</v>
      </c>
      <c r="D839" s="105" t="s">
        <v>16057</v>
      </c>
      <c r="E839" s="108" t="s">
        <v>6598</v>
      </c>
      <c r="F839" s="106">
        <v>12.5</v>
      </c>
    </row>
    <row r="840" spans="2:6" ht="27">
      <c r="B840" s="104" t="s">
        <v>16058</v>
      </c>
      <c r="C840" s="104" t="s">
        <v>6593</v>
      </c>
      <c r="D840" s="105" t="s">
        <v>16059</v>
      </c>
      <c r="E840" s="108" t="s">
        <v>6598</v>
      </c>
      <c r="F840" s="106">
        <v>13.42</v>
      </c>
    </row>
    <row r="841" spans="2:6" ht="27">
      <c r="B841" s="104" t="s">
        <v>16060</v>
      </c>
      <c r="C841" s="104" t="s">
        <v>6593</v>
      </c>
      <c r="D841" s="105" t="s">
        <v>16061</v>
      </c>
      <c r="E841" s="108" t="s">
        <v>6598</v>
      </c>
      <c r="F841" s="106">
        <v>13.72</v>
      </c>
    </row>
    <row r="842" spans="2:6" ht="25.5">
      <c r="B842" s="100" t="s">
        <v>16062</v>
      </c>
      <c r="C842" s="101" t="s">
        <v>6593</v>
      </c>
      <c r="D842" s="102" t="s">
        <v>16063</v>
      </c>
      <c r="E842" s="101" t="s">
        <v>6598</v>
      </c>
      <c r="F842" s="106">
        <v>14.03</v>
      </c>
    </row>
    <row r="843" spans="2:6" ht="27">
      <c r="B843" s="104" t="s">
        <v>16064</v>
      </c>
      <c r="C843" s="104" t="s">
        <v>6593</v>
      </c>
      <c r="D843" s="105" t="s">
        <v>16065</v>
      </c>
      <c r="E843" s="108" t="s">
        <v>6598</v>
      </c>
      <c r="F843" s="106">
        <v>13.65</v>
      </c>
    </row>
    <row r="844" spans="2:6" ht="27">
      <c r="B844" s="104" t="s">
        <v>16066</v>
      </c>
      <c r="C844" s="104" t="s">
        <v>6593</v>
      </c>
      <c r="D844" s="105" t="s">
        <v>16067</v>
      </c>
      <c r="E844" s="108" t="s">
        <v>6598</v>
      </c>
      <c r="F844" s="106">
        <v>13.95</v>
      </c>
    </row>
    <row r="845" spans="2:6" ht="27">
      <c r="B845" s="104" t="s">
        <v>16068</v>
      </c>
      <c r="C845" s="104" t="s">
        <v>6593</v>
      </c>
      <c r="D845" s="105" t="s">
        <v>16069</v>
      </c>
      <c r="E845" s="108" t="s">
        <v>6598</v>
      </c>
      <c r="F845" s="106">
        <v>14.24</v>
      </c>
    </row>
    <row r="846" spans="2:6" ht="27">
      <c r="B846" s="104" t="s">
        <v>16070</v>
      </c>
      <c r="C846" s="104" t="s">
        <v>6593</v>
      </c>
      <c r="D846" s="105" t="s">
        <v>16071</v>
      </c>
      <c r="E846" s="108" t="s">
        <v>6598</v>
      </c>
      <c r="F846" s="106">
        <v>15.52</v>
      </c>
    </row>
    <row r="847" spans="2:6" ht="27">
      <c r="B847" s="104" t="s">
        <v>16072</v>
      </c>
      <c r="C847" s="104" t="s">
        <v>6593</v>
      </c>
      <c r="D847" s="105" t="s">
        <v>16073</v>
      </c>
      <c r="E847" s="108" t="s">
        <v>6287</v>
      </c>
      <c r="F847" s="106">
        <v>2.88</v>
      </c>
    </row>
    <row r="848" spans="2:6" ht="27">
      <c r="B848" s="104" t="s">
        <v>17683</v>
      </c>
      <c r="C848" s="104" t="s">
        <v>6593</v>
      </c>
      <c r="D848" s="105" t="s">
        <v>17684</v>
      </c>
      <c r="E848" s="108" t="s">
        <v>6465</v>
      </c>
      <c r="F848" s="106">
        <v>119</v>
      </c>
    </row>
    <row r="849" spans="2:6">
      <c r="B849" s="104" t="s">
        <v>16074</v>
      </c>
      <c r="C849" s="104"/>
      <c r="D849" s="105"/>
      <c r="E849" s="108"/>
      <c r="F849" s="106"/>
    </row>
    <row r="850" spans="2:6" ht="27">
      <c r="B850" s="104" t="s">
        <v>16075</v>
      </c>
      <c r="C850" s="104" t="s">
        <v>6593</v>
      </c>
      <c r="D850" s="105" t="s">
        <v>16076</v>
      </c>
      <c r="E850" s="108" t="s">
        <v>6598</v>
      </c>
      <c r="F850" s="106">
        <v>2396.64</v>
      </c>
    </row>
    <row r="851" spans="2:6" ht="27">
      <c r="B851" s="104" t="s">
        <v>16077</v>
      </c>
      <c r="C851" s="104" t="s">
        <v>6593</v>
      </c>
      <c r="D851" s="105" t="s">
        <v>16078</v>
      </c>
      <c r="E851" s="108" t="s">
        <v>6598</v>
      </c>
      <c r="F851" s="106">
        <v>4606.26</v>
      </c>
    </row>
    <row r="852" spans="2:6" ht="27">
      <c r="B852" s="104" t="s">
        <v>16079</v>
      </c>
      <c r="C852" s="104" t="s">
        <v>6593</v>
      </c>
      <c r="D852" s="105" t="s">
        <v>16080</v>
      </c>
      <c r="E852" s="108" t="s">
        <v>6287</v>
      </c>
      <c r="F852" s="106">
        <v>23</v>
      </c>
    </row>
    <row r="853" spans="2:6" ht="27">
      <c r="B853" s="104" t="s">
        <v>16081</v>
      </c>
      <c r="C853" s="104" t="s">
        <v>6593</v>
      </c>
      <c r="D853" s="105" t="s">
        <v>16082</v>
      </c>
      <c r="E853" s="108" t="s">
        <v>6287</v>
      </c>
      <c r="F853" s="106">
        <v>9.99</v>
      </c>
    </row>
    <row r="854" spans="2:6">
      <c r="B854" s="104">
        <v>301</v>
      </c>
      <c r="C854" s="104" t="s">
        <v>6593</v>
      </c>
      <c r="D854" s="105" t="s">
        <v>6594</v>
      </c>
      <c r="E854" s="108"/>
      <c r="F854" s="106"/>
    </row>
    <row r="855" spans="2:6" ht="27">
      <c r="B855" s="104" t="s">
        <v>9199</v>
      </c>
      <c r="C855" s="104" t="s">
        <v>11818</v>
      </c>
      <c r="D855" s="105" t="s">
        <v>6595</v>
      </c>
      <c r="E855" s="108" t="s">
        <v>6465</v>
      </c>
      <c r="F855" s="106">
        <v>120.48</v>
      </c>
    </row>
    <row r="856" spans="2:6" ht="27">
      <c r="B856" s="104" t="s">
        <v>9200</v>
      </c>
      <c r="C856" s="104" t="s">
        <v>11819</v>
      </c>
      <c r="D856" s="105" t="s">
        <v>6596</v>
      </c>
      <c r="E856" s="108" t="s">
        <v>6465</v>
      </c>
      <c r="F856" s="106">
        <v>154.5</v>
      </c>
    </row>
    <row r="857" spans="2:6" ht="27">
      <c r="B857" s="104" t="s">
        <v>9201</v>
      </c>
      <c r="C857" s="104" t="s">
        <v>11820</v>
      </c>
      <c r="D857" s="105" t="s">
        <v>6597</v>
      </c>
      <c r="E857" s="108" t="s">
        <v>6598</v>
      </c>
      <c r="F857" s="106">
        <v>3618.15</v>
      </c>
    </row>
    <row r="858" spans="2:6" ht="27">
      <c r="B858" s="104" t="s">
        <v>9202</v>
      </c>
      <c r="C858" s="104" t="s">
        <v>11821</v>
      </c>
      <c r="D858" s="105" t="s">
        <v>6599</v>
      </c>
      <c r="E858" s="108" t="s">
        <v>6598</v>
      </c>
      <c r="F858" s="106">
        <v>1067.6199999999999</v>
      </c>
    </row>
    <row r="859" spans="2:6" ht="27">
      <c r="B859" s="104" t="s">
        <v>9203</v>
      </c>
      <c r="C859" s="104" t="s">
        <v>11822</v>
      </c>
      <c r="D859" s="105" t="s">
        <v>6600</v>
      </c>
      <c r="E859" s="108" t="s">
        <v>6598</v>
      </c>
      <c r="F859" s="106">
        <v>1521.6</v>
      </c>
    </row>
    <row r="860" spans="2:6" ht="27">
      <c r="B860" s="104" t="s">
        <v>9204</v>
      </c>
      <c r="C860" s="104" t="s">
        <v>11823</v>
      </c>
      <c r="D860" s="105" t="s">
        <v>6601</v>
      </c>
      <c r="E860" s="108" t="s">
        <v>6598</v>
      </c>
      <c r="F860" s="106">
        <v>1736.93</v>
      </c>
    </row>
    <row r="861" spans="2:6" ht="27">
      <c r="B861" s="104" t="s">
        <v>9205</v>
      </c>
      <c r="C861" s="104" t="s">
        <v>11824</v>
      </c>
      <c r="D861" s="105" t="s">
        <v>6602</v>
      </c>
      <c r="E861" s="108" t="s">
        <v>6598</v>
      </c>
      <c r="F861" s="106">
        <v>1967.98</v>
      </c>
    </row>
    <row r="862" spans="2:6">
      <c r="B862" s="104" t="s">
        <v>9206</v>
      </c>
      <c r="C862" s="104" t="s">
        <v>11825</v>
      </c>
      <c r="D862" s="105" t="s">
        <v>6603</v>
      </c>
      <c r="E862" s="108" t="s">
        <v>6598</v>
      </c>
      <c r="F862" s="106">
        <v>353.56</v>
      </c>
    </row>
    <row r="863" spans="2:6">
      <c r="B863" s="104" t="s">
        <v>9207</v>
      </c>
      <c r="C863" s="104" t="s">
        <v>11826</v>
      </c>
      <c r="D863" s="105" t="s">
        <v>6604</v>
      </c>
      <c r="E863" s="108" t="s">
        <v>6598</v>
      </c>
      <c r="F863" s="106">
        <v>459.51</v>
      </c>
    </row>
    <row r="864" spans="2:6">
      <c r="B864" s="104" t="s">
        <v>9208</v>
      </c>
      <c r="C864" s="104" t="s">
        <v>11827</v>
      </c>
      <c r="D864" s="105" t="s">
        <v>6605</v>
      </c>
      <c r="E864" s="108" t="s">
        <v>6598</v>
      </c>
      <c r="F864" s="106">
        <v>739.41</v>
      </c>
    </row>
    <row r="865" spans="2:6">
      <c r="B865" s="104">
        <v>302</v>
      </c>
      <c r="C865" s="104" t="s">
        <v>6593</v>
      </c>
      <c r="D865" s="105" t="s">
        <v>6606</v>
      </c>
      <c r="E865" s="108"/>
      <c r="F865" s="106"/>
    </row>
    <row r="866" spans="2:6">
      <c r="B866" s="104" t="s">
        <v>9209</v>
      </c>
      <c r="C866" s="104" t="s">
        <v>11828</v>
      </c>
      <c r="D866" s="105" t="s">
        <v>6607</v>
      </c>
      <c r="E866" s="108" t="s">
        <v>6598</v>
      </c>
      <c r="F866" s="106">
        <v>25.16</v>
      </c>
    </row>
    <row r="867" spans="2:6">
      <c r="B867" s="104" t="s">
        <v>9210</v>
      </c>
      <c r="C867" s="104" t="s">
        <v>11829</v>
      </c>
      <c r="D867" s="105" t="s">
        <v>6608</v>
      </c>
      <c r="E867" s="108" t="s">
        <v>6598</v>
      </c>
      <c r="F867" s="106">
        <v>103.91</v>
      </c>
    </row>
    <row r="868" spans="2:6" ht="27">
      <c r="B868" s="104" t="s">
        <v>9211</v>
      </c>
      <c r="C868" s="104" t="s">
        <v>11830</v>
      </c>
      <c r="D868" s="105" t="s">
        <v>6609</v>
      </c>
      <c r="E868" s="108" t="s">
        <v>6598</v>
      </c>
      <c r="F868" s="106">
        <v>575.27</v>
      </c>
    </row>
    <row r="869" spans="2:6" ht="40.5">
      <c r="B869" s="104" t="s">
        <v>9212</v>
      </c>
      <c r="C869" s="104" t="s">
        <v>11831</v>
      </c>
      <c r="D869" s="105" t="s">
        <v>6610</v>
      </c>
      <c r="E869" s="108" t="s">
        <v>6598</v>
      </c>
      <c r="F869" s="106">
        <v>708.57</v>
      </c>
    </row>
    <row r="870" spans="2:6" ht="40.5">
      <c r="B870" s="104" t="s">
        <v>9216</v>
      </c>
      <c r="C870" s="104" t="s">
        <v>11835</v>
      </c>
      <c r="D870" s="105" t="s">
        <v>17685</v>
      </c>
      <c r="E870" s="108" t="s">
        <v>6220</v>
      </c>
      <c r="F870" s="106">
        <v>263.27999999999997</v>
      </c>
    </row>
    <row r="871" spans="2:6" ht="54">
      <c r="B871" s="104" t="s">
        <v>9218</v>
      </c>
      <c r="C871" s="104" t="s">
        <v>11837</v>
      </c>
      <c r="D871" s="105" t="s">
        <v>17686</v>
      </c>
      <c r="E871" s="108" t="s">
        <v>6220</v>
      </c>
      <c r="F871" s="106">
        <v>236.93</v>
      </c>
    </row>
    <row r="872" spans="2:6" ht="54">
      <c r="B872" s="104" t="s">
        <v>9213</v>
      </c>
      <c r="C872" s="104" t="s">
        <v>11832</v>
      </c>
      <c r="D872" s="105" t="s">
        <v>17687</v>
      </c>
      <c r="E872" s="108" t="s">
        <v>6220</v>
      </c>
      <c r="F872" s="106">
        <v>223.27</v>
      </c>
    </row>
    <row r="873" spans="2:6" ht="40.5">
      <c r="B873" s="104" t="s">
        <v>9217</v>
      </c>
      <c r="C873" s="104" t="s">
        <v>11836</v>
      </c>
      <c r="D873" s="105" t="s">
        <v>17688</v>
      </c>
      <c r="E873" s="108" t="s">
        <v>6220</v>
      </c>
      <c r="F873" s="106">
        <v>259.33</v>
      </c>
    </row>
    <row r="874" spans="2:6" ht="40.5">
      <c r="B874" s="104" t="s">
        <v>9219</v>
      </c>
      <c r="C874" s="104" t="s">
        <v>11838</v>
      </c>
      <c r="D874" s="105" t="s">
        <v>17689</v>
      </c>
      <c r="E874" s="108" t="s">
        <v>6220</v>
      </c>
      <c r="F874" s="106">
        <v>98.48</v>
      </c>
    </row>
    <row r="875" spans="2:6" ht="54">
      <c r="B875" s="104" t="s">
        <v>9220</v>
      </c>
      <c r="C875" s="104" t="s">
        <v>11839</v>
      </c>
      <c r="D875" s="105" t="s">
        <v>17690</v>
      </c>
      <c r="E875" s="108" t="s">
        <v>6220</v>
      </c>
      <c r="F875" s="106">
        <v>201.64</v>
      </c>
    </row>
    <row r="876" spans="2:6" ht="40.5">
      <c r="B876" s="104" t="s">
        <v>9214</v>
      </c>
      <c r="C876" s="104" t="s">
        <v>11833</v>
      </c>
      <c r="D876" s="105" t="s">
        <v>17691</v>
      </c>
      <c r="E876" s="108" t="s">
        <v>6220</v>
      </c>
      <c r="F876" s="106">
        <v>213.88</v>
      </c>
    </row>
    <row r="877" spans="2:6" ht="40.5">
      <c r="B877" s="104" t="s">
        <v>9215</v>
      </c>
      <c r="C877" s="104" t="s">
        <v>11834</v>
      </c>
      <c r="D877" s="105" t="s">
        <v>17692</v>
      </c>
      <c r="E877" s="108" t="s">
        <v>6220</v>
      </c>
      <c r="F877" s="106">
        <v>223.27</v>
      </c>
    </row>
    <row r="878" spans="2:6">
      <c r="B878" s="104" t="s">
        <v>9221</v>
      </c>
      <c r="C878" s="104" t="s">
        <v>11840</v>
      </c>
      <c r="D878" s="105" t="s">
        <v>6611</v>
      </c>
      <c r="E878" s="108" t="s">
        <v>6598</v>
      </c>
      <c r="F878" s="106">
        <v>235.6</v>
      </c>
    </row>
    <row r="879" spans="2:6">
      <c r="B879" s="104" t="s">
        <v>9222</v>
      </c>
      <c r="C879" s="104" t="s">
        <v>11841</v>
      </c>
      <c r="D879" s="105" t="s">
        <v>6612</v>
      </c>
      <c r="E879" s="108" t="s">
        <v>6598</v>
      </c>
      <c r="F879" s="106">
        <v>235.6</v>
      </c>
    </row>
    <row r="880" spans="2:6">
      <c r="B880" s="104" t="s">
        <v>9223</v>
      </c>
      <c r="C880" s="104" t="s">
        <v>11842</v>
      </c>
      <c r="D880" s="105" t="s">
        <v>6613</v>
      </c>
      <c r="E880" s="108" t="s">
        <v>6598</v>
      </c>
      <c r="F880" s="106">
        <v>675.6</v>
      </c>
    </row>
    <row r="881" spans="2:6">
      <c r="B881" s="104" t="s">
        <v>9224</v>
      </c>
      <c r="C881" s="104" t="s">
        <v>11843</v>
      </c>
      <c r="D881" s="105" t="s">
        <v>6614</v>
      </c>
      <c r="E881" s="108" t="s">
        <v>6598</v>
      </c>
      <c r="F881" s="106">
        <v>775.6</v>
      </c>
    </row>
    <row r="882" spans="2:6">
      <c r="B882" s="104" t="s">
        <v>9225</v>
      </c>
      <c r="C882" s="104" t="s">
        <v>11844</v>
      </c>
      <c r="D882" s="105" t="s">
        <v>6615</v>
      </c>
      <c r="E882" s="108" t="s">
        <v>6598</v>
      </c>
      <c r="F882" s="106">
        <v>735.6</v>
      </c>
    </row>
    <row r="883" spans="2:6">
      <c r="B883" s="104" t="s">
        <v>9226</v>
      </c>
      <c r="C883" s="104" t="s">
        <v>11845</v>
      </c>
      <c r="D883" s="105" t="s">
        <v>6616</v>
      </c>
      <c r="E883" s="108" t="s">
        <v>6598</v>
      </c>
      <c r="F883" s="106">
        <v>675.6</v>
      </c>
    </row>
    <row r="884" spans="2:6">
      <c r="B884" s="104" t="s">
        <v>9227</v>
      </c>
      <c r="C884" s="104" t="s">
        <v>11846</v>
      </c>
      <c r="D884" s="105" t="s">
        <v>6617</v>
      </c>
      <c r="E884" s="108" t="s">
        <v>6598</v>
      </c>
      <c r="F884" s="106">
        <v>40.380000000000003</v>
      </c>
    </row>
    <row r="885" spans="2:6">
      <c r="B885" s="104" t="s">
        <v>9228</v>
      </c>
      <c r="C885" s="104" t="s">
        <v>11847</v>
      </c>
      <c r="D885" s="105" t="s">
        <v>6618</v>
      </c>
      <c r="E885" s="108" t="s">
        <v>6598</v>
      </c>
      <c r="F885" s="106">
        <v>39.79</v>
      </c>
    </row>
    <row r="886" spans="2:6">
      <c r="B886" s="104" t="s">
        <v>9229</v>
      </c>
      <c r="C886" s="104" t="s">
        <v>11848</v>
      </c>
      <c r="D886" s="105" t="s">
        <v>6619</v>
      </c>
      <c r="E886" s="108" t="s">
        <v>6598</v>
      </c>
      <c r="F886" s="106">
        <v>26.26</v>
      </c>
    </row>
    <row r="887" spans="2:6">
      <c r="B887" s="104" t="s">
        <v>9230</v>
      </c>
      <c r="C887" s="104" t="s">
        <v>11849</v>
      </c>
      <c r="D887" s="105" t="s">
        <v>6620</v>
      </c>
      <c r="E887" s="108" t="s">
        <v>6598</v>
      </c>
      <c r="F887" s="106">
        <v>143.47</v>
      </c>
    </row>
    <row r="888" spans="2:6">
      <c r="B888" s="104" t="s">
        <v>9231</v>
      </c>
      <c r="C888" s="104" t="s">
        <v>11850</v>
      </c>
      <c r="D888" s="105" t="s">
        <v>6621</v>
      </c>
      <c r="E888" s="108" t="s">
        <v>6598</v>
      </c>
      <c r="F888" s="106">
        <v>36.159999999999997</v>
      </c>
    </row>
    <row r="889" spans="2:6">
      <c r="B889" s="104" t="s">
        <v>9232</v>
      </c>
      <c r="C889" s="104" t="s">
        <v>11851</v>
      </c>
      <c r="D889" s="105" t="s">
        <v>6622</v>
      </c>
      <c r="E889" s="108" t="s">
        <v>6598</v>
      </c>
      <c r="F889" s="106">
        <v>48.47</v>
      </c>
    </row>
    <row r="890" spans="2:6">
      <c r="B890" s="104" t="s">
        <v>9233</v>
      </c>
      <c r="C890" s="104" t="s">
        <v>11852</v>
      </c>
      <c r="D890" s="105" t="s">
        <v>6623</v>
      </c>
      <c r="E890" s="108" t="s">
        <v>6598</v>
      </c>
      <c r="F890" s="106">
        <v>142.93</v>
      </c>
    </row>
    <row r="891" spans="2:6">
      <c r="B891" s="104" t="s">
        <v>9234</v>
      </c>
      <c r="C891" s="104" t="s">
        <v>11853</v>
      </c>
      <c r="D891" s="105" t="s">
        <v>6624</v>
      </c>
      <c r="E891" s="108" t="s">
        <v>6598</v>
      </c>
      <c r="F891" s="106">
        <v>195.45</v>
      </c>
    </row>
    <row r="892" spans="2:6">
      <c r="B892" s="104" t="s">
        <v>9235</v>
      </c>
      <c r="C892" s="104" t="s">
        <v>11854</v>
      </c>
      <c r="D892" s="105" t="s">
        <v>6625</v>
      </c>
      <c r="E892" s="108" t="s">
        <v>6598</v>
      </c>
      <c r="F892" s="106">
        <v>51.25</v>
      </c>
    </row>
    <row r="893" spans="2:6">
      <c r="B893" s="104" t="s">
        <v>9236</v>
      </c>
      <c r="C893" s="104" t="s">
        <v>11855</v>
      </c>
      <c r="D893" s="105" t="s">
        <v>6626</v>
      </c>
      <c r="E893" s="108" t="s">
        <v>6598</v>
      </c>
      <c r="F893" s="106">
        <v>56.45</v>
      </c>
    </row>
    <row r="894" spans="2:6">
      <c r="B894" s="104" t="s">
        <v>9237</v>
      </c>
      <c r="C894" s="104" t="s">
        <v>11856</v>
      </c>
      <c r="D894" s="105" t="s">
        <v>6627</v>
      </c>
      <c r="E894" s="108" t="s">
        <v>6598</v>
      </c>
      <c r="F894" s="106">
        <v>46.34</v>
      </c>
    </row>
    <row r="895" spans="2:6">
      <c r="B895" s="104" t="s">
        <v>9238</v>
      </c>
      <c r="C895" s="104" t="s">
        <v>11857</v>
      </c>
      <c r="D895" s="105" t="s">
        <v>6628</v>
      </c>
      <c r="E895" s="108" t="s">
        <v>6598</v>
      </c>
      <c r="F895" s="106">
        <v>36.159999999999997</v>
      </c>
    </row>
    <row r="896" spans="2:6" ht="27">
      <c r="B896" s="104" t="s">
        <v>9239</v>
      </c>
      <c r="C896" s="104" t="s">
        <v>11858</v>
      </c>
      <c r="D896" s="105" t="s">
        <v>6629</v>
      </c>
      <c r="E896" s="108" t="s">
        <v>6598</v>
      </c>
      <c r="F896" s="106">
        <v>157.97999999999999</v>
      </c>
    </row>
    <row r="897" spans="2:6">
      <c r="B897" s="104" t="s">
        <v>9240</v>
      </c>
      <c r="C897" s="104" t="s">
        <v>11859</v>
      </c>
      <c r="D897" s="105" t="s">
        <v>6630</v>
      </c>
      <c r="E897" s="108" t="s">
        <v>6598</v>
      </c>
      <c r="F897" s="106">
        <v>57.46</v>
      </c>
    </row>
    <row r="898" spans="2:6">
      <c r="B898" s="104" t="s">
        <v>9241</v>
      </c>
      <c r="C898" s="104" t="s">
        <v>11860</v>
      </c>
      <c r="D898" s="105" t="s">
        <v>6631</v>
      </c>
      <c r="E898" s="108" t="s">
        <v>6598</v>
      </c>
      <c r="F898" s="106">
        <v>43.57</v>
      </c>
    </row>
    <row r="899" spans="2:6">
      <c r="B899" s="104" t="s">
        <v>9242</v>
      </c>
      <c r="C899" s="104" t="s">
        <v>11861</v>
      </c>
      <c r="D899" s="105" t="s">
        <v>6632</v>
      </c>
      <c r="E899" s="108" t="s">
        <v>6598</v>
      </c>
      <c r="F899" s="106">
        <v>60.61</v>
      </c>
    </row>
    <row r="900" spans="2:6">
      <c r="B900" s="104" t="s">
        <v>9243</v>
      </c>
      <c r="C900" s="104" t="s">
        <v>11862</v>
      </c>
      <c r="D900" s="105" t="s">
        <v>6633</v>
      </c>
      <c r="E900" s="108" t="s">
        <v>6598</v>
      </c>
      <c r="F900" s="106">
        <v>49.75</v>
      </c>
    </row>
    <row r="901" spans="2:6">
      <c r="B901" s="104" t="s">
        <v>9244</v>
      </c>
      <c r="C901" s="104" t="s">
        <v>11863</v>
      </c>
      <c r="D901" s="105" t="s">
        <v>6634</v>
      </c>
      <c r="E901" s="108" t="s">
        <v>6598</v>
      </c>
      <c r="F901" s="106">
        <v>58.8</v>
      </c>
    </row>
    <row r="902" spans="2:6">
      <c r="B902" s="104">
        <v>303</v>
      </c>
      <c r="C902" s="104" t="s">
        <v>6593</v>
      </c>
      <c r="D902" s="105" t="s">
        <v>6635</v>
      </c>
      <c r="E902" s="108"/>
      <c r="F902" s="106"/>
    </row>
    <row r="903" spans="2:6" ht="40.5">
      <c r="B903" s="104" t="s">
        <v>9245</v>
      </c>
      <c r="C903" s="104" t="s">
        <v>11864</v>
      </c>
      <c r="D903" s="105" t="s">
        <v>6636</v>
      </c>
      <c r="E903" s="108" t="s">
        <v>6287</v>
      </c>
      <c r="F903" s="106">
        <v>116.09</v>
      </c>
    </row>
    <row r="904" spans="2:6" ht="40.5">
      <c r="B904" s="104" t="s">
        <v>9246</v>
      </c>
      <c r="C904" s="104" t="s">
        <v>11865</v>
      </c>
      <c r="D904" s="105" t="s">
        <v>6637</v>
      </c>
      <c r="E904" s="108" t="s">
        <v>6287</v>
      </c>
      <c r="F904" s="106">
        <v>139.34</v>
      </c>
    </row>
    <row r="905" spans="2:6" ht="40.5">
      <c r="B905" s="104" t="s">
        <v>9247</v>
      </c>
      <c r="C905" s="104" t="s">
        <v>11866</v>
      </c>
      <c r="D905" s="105" t="s">
        <v>6638</v>
      </c>
      <c r="E905" s="108" t="s">
        <v>6287</v>
      </c>
      <c r="F905" s="106">
        <v>92.63</v>
      </c>
    </row>
    <row r="906" spans="2:6" ht="40.5">
      <c r="B906" s="104" t="s">
        <v>9248</v>
      </c>
      <c r="C906" s="104" t="s">
        <v>11867</v>
      </c>
      <c r="D906" s="105" t="s">
        <v>6639</v>
      </c>
      <c r="E906" s="108" t="s">
        <v>6287</v>
      </c>
      <c r="F906" s="106">
        <v>76.959999999999994</v>
      </c>
    </row>
    <row r="907" spans="2:6" ht="40.5">
      <c r="B907" s="104" t="s">
        <v>9249</v>
      </c>
      <c r="C907" s="104" t="s">
        <v>11868</v>
      </c>
      <c r="D907" s="105" t="s">
        <v>6640</v>
      </c>
      <c r="E907" s="108" t="s">
        <v>6287</v>
      </c>
      <c r="F907" s="106">
        <v>100.7</v>
      </c>
    </row>
    <row r="908" spans="2:6" ht="40.5">
      <c r="B908" s="104" t="s">
        <v>9250</v>
      </c>
      <c r="C908" s="104" t="s">
        <v>11869</v>
      </c>
      <c r="D908" s="105" t="s">
        <v>6641</v>
      </c>
      <c r="E908" s="108" t="s">
        <v>6287</v>
      </c>
      <c r="F908" s="106">
        <v>53</v>
      </c>
    </row>
    <row r="909" spans="2:6" ht="40.5">
      <c r="B909" s="104" t="s">
        <v>9251</v>
      </c>
      <c r="C909" s="104" t="s">
        <v>11870</v>
      </c>
      <c r="D909" s="105" t="s">
        <v>6642</v>
      </c>
      <c r="E909" s="108" t="s">
        <v>6287</v>
      </c>
      <c r="F909" s="106">
        <v>75.849999999999994</v>
      </c>
    </row>
    <row r="910" spans="2:6" ht="40.5">
      <c r="B910" s="104" t="s">
        <v>9252</v>
      </c>
      <c r="C910" s="104" t="s">
        <v>11871</v>
      </c>
      <c r="D910" s="105" t="s">
        <v>6643</v>
      </c>
      <c r="E910" s="108" t="s">
        <v>6287</v>
      </c>
      <c r="F910" s="106">
        <v>99.1</v>
      </c>
    </row>
    <row r="911" spans="2:6" ht="40.5">
      <c r="B911" s="104" t="s">
        <v>9253</v>
      </c>
      <c r="C911" s="104" t="s">
        <v>11872</v>
      </c>
      <c r="D911" s="105" t="s">
        <v>17693</v>
      </c>
      <c r="E911" s="108" t="s">
        <v>6287</v>
      </c>
      <c r="F911" s="106">
        <v>52.39</v>
      </c>
    </row>
    <row r="912" spans="2:6">
      <c r="B912" s="104" t="s">
        <v>9255</v>
      </c>
      <c r="C912" s="104" t="s">
        <v>11874</v>
      </c>
      <c r="D912" s="105" t="s">
        <v>6644</v>
      </c>
      <c r="E912" s="108" t="s">
        <v>6287</v>
      </c>
      <c r="F912" s="106">
        <v>92.74</v>
      </c>
    </row>
    <row r="913" spans="2:6">
      <c r="B913" s="104" t="s">
        <v>9256</v>
      </c>
      <c r="C913" s="104" t="s">
        <v>11875</v>
      </c>
      <c r="D913" s="105" t="s">
        <v>6645</v>
      </c>
      <c r="E913" s="108" t="s">
        <v>6287</v>
      </c>
      <c r="F913" s="106">
        <v>95.95</v>
      </c>
    </row>
    <row r="914" spans="2:6" ht="27">
      <c r="B914" s="104" t="s">
        <v>9254</v>
      </c>
      <c r="C914" s="104" t="s">
        <v>11873</v>
      </c>
      <c r="D914" s="105" t="s">
        <v>17694</v>
      </c>
      <c r="E914" s="108" t="s">
        <v>6287</v>
      </c>
      <c r="F914" s="106">
        <v>66.22</v>
      </c>
    </row>
    <row r="915" spans="2:6">
      <c r="B915" s="104" t="s">
        <v>9257</v>
      </c>
      <c r="C915" s="104" t="s">
        <v>11876</v>
      </c>
      <c r="D915" s="105" t="s">
        <v>6646</v>
      </c>
      <c r="E915" s="108" t="s">
        <v>6287</v>
      </c>
      <c r="F915" s="106">
        <v>362.65</v>
      </c>
    </row>
    <row r="916" spans="2:6" ht="27">
      <c r="B916" s="104" t="s">
        <v>9258</v>
      </c>
      <c r="C916" s="104" t="s">
        <v>11877</v>
      </c>
      <c r="D916" s="105" t="s">
        <v>6647</v>
      </c>
      <c r="E916" s="108" t="s">
        <v>6287</v>
      </c>
      <c r="F916" s="106">
        <v>40.74</v>
      </c>
    </row>
    <row r="917" spans="2:6" ht="27">
      <c r="B917" s="104" t="s">
        <v>9259</v>
      </c>
      <c r="C917" s="104" t="s">
        <v>11878</v>
      </c>
      <c r="D917" s="105" t="s">
        <v>6648</v>
      </c>
      <c r="E917" s="108" t="s">
        <v>6287</v>
      </c>
      <c r="F917" s="106">
        <v>38.93</v>
      </c>
    </row>
    <row r="918" spans="2:6" ht="27">
      <c r="B918" s="104" t="s">
        <v>9260</v>
      </c>
      <c r="C918" s="104" t="s">
        <v>11879</v>
      </c>
      <c r="D918" s="105" t="s">
        <v>6649</v>
      </c>
      <c r="E918" s="108" t="s">
        <v>6287</v>
      </c>
      <c r="F918" s="106">
        <v>48.25</v>
      </c>
    </row>
    <row r="919" spans="2:6" ht="27">
      <c r="B919" s="104" t="s">
        <v>9261</v>
      </c>
      <c r="C919" s="104" t="s">
        <v>11880</v>
      </c>
      <c r="D919" s="105" t="s">
        <v>6650</v>
      </c>
      <c r="E919" s="108" t="s">
        <v>6287</v>
      </c>
      <c r="F919" s="106">
        <v>46.89</v>
      </c>
    </row>
    <row r="920" spans="2:6" ht="27">
      <c r="B920" s="104" t="s">
        <v>9262</v>
      </c>
      <c r="C920" s="104" t="s">
        <v>11881</v>
      </c>
      <c r="D920" s="105" t="s">
        <v>6651</v>
      </c>
      <c r="E920" s="108" t="s">
        <v>6287</v>
      </c>
      <c r="F920" s="106">
        <v>34.42</v>
      </c>
    </row>
    <row r="921" spans="2:6" ht="27">
      <c r="B921" s="104" t="s">
        <v>9263</v>
      </c>
      <c r="C921" s="104" t="s">
        <v>11882</v>
      </c>
      <c r="D921" s="105" t="s">
        <v>6652</v>
      </c>
      <c r="E921" s="108" t="s">
        <v>6287</v>
      </c>
      <c r="F921" s="106">
        <v>33.17</v>
      </c>
    </row>
    <row r="922" spans="2:6" ht="27">
      <c r="B922" s="104" t="s">
        <v>9264</v>
      </c>
      <c r="C922" s="104" t="s">
        <v>11883</v>
      </c>
      <c r="D922" s="105" t="s">
        <v>6653</v>
      </c>
      <c r="E922" s="108" t="s">
        <v>6287</v>
      </c>
      <c r="F922" s="106">
        <v>47.69</v>
      </c>
    </row>
    <row r="923" spans="2:6" ht="27">
      <c r="B923" s="104" t="s">
        <v>9265</v>
      </c>
      <c r="C923" s="104" t="s">
        <v>11884</v>
      </c>
      <c r="D923" s="105" t="s">
        <v>6654</v>
      </c>
      <c r="E923" s="108" t="s">
        <v>6287</v>
      </c>
      <c r="F923" s="106">
        <v>74.84</v>
      </c>
    </row>
    <row r="924" spans="2:6" ht="27">
      <c r="B924" s="104" t="s">
        <v>9266</v>
      </c>
      <c r="C924" s="104" t="s">
        <v>11885</v>
      </c>
      <c r="D924" s="105" t="s">
        <v>6655</v>
      </c>
      <c r="E924" s="108" t="s">
        <v>6287</v>
      </c>
      <c r="F924" s="106">
        <v>94.2</v>
      </c>
    </row>
    <row r="925" spans="2:6" ht="27">
      <c r="B925" s="104" t="s">
        <v>9267</v>
      </c>
      <c r="C925" s="104" t="s">
        <v>11886</v>
      </c>
      <c r="D925" s="105" t="s">
        <v>6656</v>
      </c>
      <c r="E925" s="108" t="s">
        <v>6287</v>
      </c>
      <c r="F925" s="106">
        <v>39.64</v>
      </c>
    </row>
    <row r="926" spans="2:6" ht="27">
      <c r="B926" s="104" t="s">
        <v>9268</v>
      </c>
      <c r="C926" s="104" t="s">
        <v>11887</v>
      </c>
      <c r="D926" s="105" t="s">
        <v>6657</v>
      </c>
      <c r="E926" s="108" t="s">
        <v>6287</v>
      </c>
      <c r="F926" s="106">
        <v>46.06</v>
      </c>
    </row>
    <row r="927" spans="2:6" ht="27">
      <c r="B927" s="104" t="s">
        <v>9269</v>
      </c>
      <c r="C927" s="104" t="s">
        <v>11888</v>
      </c>
      <c r="D927" s="105" t="s">
        <v>6658</v>
      </c>
      <c r="E927" s="108" t="s">
        <v>6287</v>
      </c>
      <c r="F927" s="106">
        <v>30.27</v>
      </c>
    </row>
    <row r="928" spans="2:6" ht="27">
      <c r="B928" s="104" t="s">
        <v>9270</v>
      </c>
      <c r="C928" s="104" t="s">
        <v>11889</v>
      </c>
      <c r="D928" s="105" t="s">
        <v>6659</v>
      </c>
      <c r="E928" s="108" t="s">
        <v>6287</v>
      </c>
      <c r="F928" s="106">
        <v>80.11</v>
      </c>
    </row>
    <row r="929" spans="2:6" ht="27">
      <c r="B929" s="104" t="s">
        <v>9271</v>
      </c>
      <c r="C929" s="104" t="s">
        <v>11890</v>
      </c>
      <c r="D929" s="105" t="s">
        <v>6660</v>
      </c>
      <c r="E929" s="108" t="s">
        <v>6287</v>
      </c>
      <c r="F929" s="106">
        <v>147.1</v>
      </c>
    </row>
    <row r="930" spans="2:6" ht="27">
      <c r="B930" s="104" t="s">
        <v>9272</v>
      </c>
      <c r="C930" s="104" t="s">
        <v>11891</v>
      </c>
      <c r="D930" s="105" t="s">
        <v>6661</v>
      </c>
      <c r="E930" s="108" t="s">
        <v>6287</v>
      </c>
      <c r="F930" s="106">
        <v>48.56</v>
      </c>
    </row>
    <row r="931" spans="2:6" ht="27">
      <c r="B931" s="104" t="s">
        <v>9273</v>
      </c>
      <c r="C931" s="104" t="s">
        <v>11892</v>
      </c>
      <c r="D931" s="105" t="s">
        <v>6662</v>
      </c>
      <c r="E931" s="108" t="s">
        <v>6287</v>
      </c>
      <c r="F931" s="106">
        <v>52.37</v>
      </c>
    </row>
    <row r="932" spans="2:6" ht="27">
      <c r="B932" s="104" t="s">
        <v>9274</v>
      </c>
      <c r="C932" s="104" t="s">
        <v>11893</v>
      </c>
      <c r="D932" s="105" t="s">
        <v>6663</v>
      </c>
      <c r="E932" s="108" t="s">
        <v>6287</v>
      </c>
      <c r="F932" s="106">
        <v>50.33</v>
      </c>
    </row>
    <row r="933" spans="2:6" ht="27">
      <c r="B933" s="104" t="s">
        <v>9275</v>
      </c>
      <c r="C933" s="104" t="s">
        <v>11894</v>
      </c>
      <c r="D933" s="105" t="s">
        <v>6664</v>
      </c>
      <c r="E933" s="108" t="s">
        <v>6287</v>
      </c>
      <c r="F933" s="106">
        <v>89.55</v>
      </c>
    </row>
    <row r="934" spans="2:6" ht="27">
      <c r="B934" s="104" t="s">
        <v>9276</v>
      </c>
      <c r="C934" s="104" t="s">
        <v>11895</v>
      </c>
      <c r="D934" s="105" t="s">
        <v>6665</v>
      </c>
      <c r="E934" s="108" t="s">
        <v>6287</v>
      </c>
      <c r="F934" s="106">
        <v>85.76</v>
      </c>
    </row>
    <row r="935" spans="2:6" ht="27">
      <c r="B935" s="104" t="s">
        <v>9277</v>
      </c>
      <c r="C935" s="104" t="s">
        <v>11896</v>
      </c>
      <c r="D935" s="105" t="s">
        <v>6666</v>
      </c>
      <c r="E935" s="108" t="s">
        <v>6287</v>
      </c>
      <c r="F935" s="106">
        <v>38.369999999999997</v>
      </c>
    </row>
    <row r="936" spans="2:6" ht="27">
      <c r="B936" s="104" t="s">
        <v>9278</v>
      </c>
      <c r="C936" s="104" t="s">
        <v>11897</v>
      </c>
      <c r="D936" s="105" t="s">
        <v>6667</v>
      </c>
      <c r="E936" s="108" t="s">
        <v>6287</v>
      </c>
      <c r="F936" s="106">
        <v>42.55</v>
      </c>
    </row>
    <row r="937" spans="2:6" ht="27">
      <c r="B937" s="104" t="s">
        <v>9279</v>
      </c>
      <c r="C937" s="104" t="s">
        <v>11898</v>
      </c>
      <c r="D937" s="105" t="s">
        <v>6668</v>
      </c>
      <c r="E937" s="108" t="s">
        <v>6287</v>
      </c>
      <c r="F937" s="106">
        <v>42.79</v>
      </c>
    </row>
    <row r="938" spans="2:6" ht="27">
      <c r="B938" s="104" t="s">
        <v>9280</v>
      </c>
      <c r="C938" s="104" t="s">
        <v>11899</v>
      </c>
      <c r="D938" s="105" t="s">
        <v>6669</v>
      </c>
      <c r="E938" s="108" t="s">
        <v>6287</v>
      </c>
      <c r="F938" s="106">
        <v>49.55</v>
      </c>
    </row>
    <row r="939" spans="2:6" ht="27">
      <c r="B939" s="104" t="s">
        <v>9281</v>
      </c>
      <c r="C939" s="104" t="s">
        <v>11900</v>
      </c>
      <c r="D939" s="105" t="s">
        <v>6670</v>
      </c>
      <c r="E939" s="108" t="s">
        <v>6287</v>
      </c>
      <c r="F939" s="106">
        <v>51</v>
      </c>
    </row>
    <row r="940" spans="2:6" ht="27">
      <c r="B940" s="104" t="s">
        <v>9282</v>
      </c>
      <c r="C940" s="104" t="s">
        <v>11901</v>
      </c>
      <c r="D940" s="105" t="s">
        <v>6671</v>
      </c>
      <c r="E940" s="108" t="s">
        <v>6287</v>
      </c>
      <c r="F940" s="106">
        <v>35.090000000000003</v>
      </c>
    </row>
    <row r="941" spans="2:6" ht="27">
      <c r="B941" s="104" t="s">
        <v>9283</v>
      </c>
      <c r="C941" s="104" t="s">
        <v>11902</v>
      </c>
      <c r="D941" s="105" t="s">
        <v>6672</v>
      </c>
      <c r="E941" s="108" t="s">
        <v>6287</v>
      </c>
      <c r="F941" s="106">
        <v>34.36</v>
      </c>
    </row>
    <row r="942" spans="2:6" ht="27">
      <c r="B942" s="104" t="s">
        <v>9284</v>
      </c>
      <c r="C942" s="104" t="s">
        <v>11903</v>
      </c>
      <c r="D942" s="105" t="s">
        <v>6673</v>
      </c>
      <c r="E942" s="108" t="s">
        <v>6287</v>
      </c>
      <c r="F942" s="106">
        <v>797</v>
      </c>
    </row>
    <row r="943" spans="2:6" ht="27">
      <c r="B943" s="104" t="s">
        <v>9285</v>
      </c>
      <c r="C943" s="104" t="s">
        <v>11904</v>
      </c>
      <c r="D943" s="105" t="s">
        <v>6674</v>
      </c>
      <c r="E943" s="108" t="s">
        <v>6287</v>
      </c>
      <c r="F943" s="106">
        <v>773.47</v>
      </c>
    </row>
    <row r="944" spans="2:6" ht="40.5">
      <c r="B944" s="104" t="s">
        <v>9286</v>
      </c>
      <c r="C944" s="104" t="s">
        <v>11905</v>
      </c>
      <c r="D944" s="105" t="s">
        <v>6675</v>
      </c>
      <c r="E944" s="108" t="s">
        <v>6287</v>
      </c>
      <c r="F944" s="106">
        <v>84.4</v>
      </c>
    </row>
    <row r="945" spans="2:6" ht="40.5">
      <c r="B945" s="104" t="s">
        <v>9287</v>
      </c>
      <c r="C945" s="104" t="s">
        <v>11906</v>
      </c>
      <c r="D945" s="105" t="s">
        <v>17695</v>
      </c>
      <c r="E945" s="108" t="s">
        <v>6287</v>
      </c>
      <c r="F945" s="106">
        <v>73.66</v>
      </c>
    </row>
    <row r="946" spans="2:6" ht="40.5">
      <c r="B946" s="104" t="s">
        <v>9288</v>
      </c>
      <c r="C946" s="104" t="s">
        <v>11907</v>
      </c>
      <c r="D946" s="105" t="s">
        <v>17696</v>
      </c>
      <c r="E946" s="108" t="s">
        <v>6287</v>
      </c>
      <c r="F946" s="106">
        <v>95.14</v>
      </c>
    </row>
    <row r="947" spans="2:6">
      <c r="B947" s="104">
        <v>304</v>
      </c>
      <c r="C947" s="104" t="s">
        <v>6593</v>
      </c>
      <c r="D947" s="105" t="s">
        <v>6676</v>
      </c>
      <c r="E947" s="108"/>
      <c r="F947" s="106"/>
    </row>
    <row r="948" spans="2:6" ht="27">
      <c r="B948" s="104" t="s">
        <v>9289</v>
      </c>
      <c r="C948" s="104" t="s">
        <v>11908</v>
      </c>
      <c r="D948" s="105" t="s">
        <v>6677</v>
      </c>
      <c r="E948" s="108" t="s">
        <v>6465</v>
      </c>
      <c r="F948" s="106">
        <v>242.67</v>
      </c>
    </row>
    <row r="949" spans="2:6">
      <c r="B949" s="104" t="s">
        <v>9290</v>
      </c>
      <c r="C949" s="104" t="s">
        <v>11909</v>
      </c>
      <c r="D949" s="105" t="s">
        <v>6678</v>
      </c>
      <c r="E949" s="108" t="s">
        <v>6465</v>
      </c>
      <c r="F949" s="106">
        <v>277.08</v>
      </c>
    </row>
    <row r="950" spans="2:6" ht="27">
      <c r="B950" s="104" t="s">
        <v>9291</v>
      </c>
      <c r="C950" s="104" t="s">
        <v>11910</v>
      </c>
      <c r="D950" s="105" t="s">
        <v>6679</v>
      </c>
      <c r="E950" s="108" t="s">
        <v>6465</v>
      </c>
      <c r="F950" s="106">
        <v>184.06</v>
      </c>
    </row>
    <row r="951" spans="2:6">
      <c r="B951" s="104" t="s">
        <v>9292</v>
      </c>
      <c r="C951" s="104" t="s">
        <v>11911</v>
      </c>
      <c r="D951" s="105" t="s">
        <v>6680</v>
      </c>
      <c r="E951" s="108" t="s">
        <v>6465</v>
      </c>
      <c r="F951" s="106">
        <v>186.22</v>
      </c>
    </row>
    <row r="952" spans="2:6" ht="27">
      <c r="B952" s="104" t="s">
        <v>9293</v>
      </c>
      <c r="C952" s="104" t="s">
        <v>11912</v>
      </c>
      <c r="D952" s="105" t="s">
        <v>6681</v>
      </c>
      <c r="E952" s="108" t="s">
        <v>6287</v>
      </c>
      <c r="F952" s="106">
        <v>8.0299999999999994</v>
      </c>
    </row>
    <row r="953" spans="2:6">
      <c r="B953" s="104" t="s">
        <v>9294</v>
      </c>
      <c r="C953" s="104" t="s">
        <v>11913</v>
      </c>
      <c r="D953" s="105" t="s">
        <v>6682</v>
      </c>
      <c r="E953" s="108" t="s">
        <v>6683</v>
      </c>
      <c r="F953" s="106">
        <v>41.01</v>
      </c>
    </row>
    <row r="954" spans="2:6" ht="27">
      <c r="B954" s="104" t="s">
        <v>9295</v>
      </c>
      <c r="C954" s="104" t="s">
        <v>11914</v>
      </c>
      <c r="D954" s="105" t="s">
        <v>6684</v>
      </c>
      <c r="E954" s="108" t="s">
        <v>6287</v>
      </c>
      <c r="F954" s="106">
        <v>6.26</v>
      </c>
    </row>
    <row r="955" spans="2:6" ht="27">
      <c r="B955" s="104" t="s">
        <v>9296</v>
      </c>
      <c r="C955" s="104" t="s">
        <v>6593</v>
      </c>
      <c r="D955" s="105" t="s">
        <v>6685</v>
      </c>
      <c r="E955" s="108" t="s">
        <v>6686</v>
      </c>
      <c r="F955" s="106">
        <v>3.75</v>
      </c>
    </row>
    <row r="956" spans="2:6" ht="27">
      <c r="B956" s="104" t="s">
        <v>9297</v>
      </c>
      <c r="C956" s="104" t="s">
        <v>6593</v>
      </c>
      <c r="D956" s="105" t="s">
        <v>17697</v>
      </c>
      <c r="E956" s="108" t="s">
        <v>6687</v>
      </c>
      <c r="F956" s="106">
        <v>12</v>
      </c>
    </row>
    <row r="957" spans="2:6" ht="27">
      <c r="B957" s="104" t="s">
        <v>9298</v>
      </c>
      <c r="C957" s="104" t="s">
        <v>11915</v>
      </c>
      <c r="D957" s="105" t="s">
        <v>6688</v>
      </c>
      <c r="E957" s="108" t="s">
        <v>6287</v>
      </c>
      <c r="F957" s="106">
        <v>5.97</v>
      </c>
    </row>
    <row r="958" spans="2:6" ht="27">
      <c r="B958" s="104" t="s">
        <v>9299</v>
      </c>
      <c r="C958" s="104" t="s">
        <v>11916</v>
      </c>
      <c r="D958" s="105" t="s">
        <v>6689</v>
      </c>
      <c r="E958" s="108" t="s">
        <v>6287</v>
      </c>
      <c r="F958" s="106">
        <v>10.53</v>
      </c>
    </row>
    <row r="959" spans="2:6" ht="27">
      <c r="B959" s="104" t="s">
        <v>9300</v>
      </c>
      <c r="C959" s="104" t="s">
        <v>6593</v>
      </c>
      <c r="D959" s="105" t="s">
        <v>6690</v>
      </c>
      <c r="E959" s="108" t="s">
        <v>6465</v>
      </c>
      <c r="F959" s="106">
        <v>6.76</v>
      </c>
    </row>
    <row r="960" spans="2:6">
      <c r="B960" s="104" t="s">
        <v>9301</v>
      </c>
      <c r="C960" s="104" t="s">
        <v>11917</v>
      </c>
      <c r="D960" s="105" t="s">
        <v>6691</v>
      </c>
      <c r="E960" s="108" t="s">
        <v>6287</v>
      </c>
      <c r="F960" s="106">
        <v>4.33</v>
      </c>
    </row>
    <row r="961" spans="2:6">
      <c r="B961" s="104" t="s">
        <v>9302</v>
      </c>
      <c r="C961" s="104" t="s">
        <v>11918</v>
      </c>
      <c r="D961" s="105" t="s">
        <v>6692</v>
      </c>
      <c r="E961" s="108" t="s">
        <v>6287</v>
      </c>
      <c r="F961" s="106">
        <v>6.18</v>
      </c>
    </row>
    <row r="962" spans="2:6">
      <c r="B962" s="104">
        <v>305</v>
      </c>
      <c r="C962" s="104" t="s">
        <v>6593</v>
      </c>
      <c r="D962" s="105" t="s">
        <v>6693</v>
      </c>
      <c r="E962" s="108"/>
      <c r="F962" s="106"/>
    </row>
    <row r="963" spans="2:6">
      <c r="B963" s="104" t="s">
        <v>9303</v>
      </c>
      <c r="C963" s="104" t="s">
        <v>11919</v>
      </c>
      <c r="D963" s="105" t="s">
        <v>6694</v>
      </c>
      <c r="E963" s="108" t="s">
        <v>6598</v>
      </c>
      <c r="F963" s="106">
        <v>293.42</v>
      </c>
    </row>
    <row r="964" spans="2:6">
      <c r="B964" s="104" t="s">
        <v>9304</v>
      </c>
      <c r="C964" s="104" t="s">
        <v>11920</v>
      </c>
      <c r="D964" s="105" t="s">
        <v>6695</v>
      </c>
      <c r="E964" s="108" t="s">
        <v>6598</v>
      </c>
      <c r="F964" s="106">
        <v>2170.4</v>
      </c>
    </row>
    <row r="965" spans="2:6">
      <c r="B965" s="104" t="s">
        <v>9305</v>
      </c>
      <c r="C965" s="104" t="s">
        <v>11921</v>
      </c>
      <c r="D965" s="105" t="s">
        <v>6696</v>
      </c>
      <c r="E965" s="108" t="s">
        <v>6598</v>
      </c>
      <c r="F965" s="106">
        <v>57.25</v>
      </c>
    </row>
    <row r="966" spans="2:6">
      <c r="B966" s="104" t="s">
        <v>9306</v>
      </c>
      <c r="C966" s="104" t="s">
        <v>11922</v>
      </c>
      <c r="D966" s="105" t="s">
        <v>6697</v>
      </c>
      <c r="E966" s="108" t="s">
        <v>6598</v>
      </c>
      <c r="F966" s="106">
        <v>126.37</v>
      </c>
    </row>
    <row r="967" spans="2:6">
      <c r="B967" s="104" t="s">
        <v>9307</v>
      </c>
      <c r="C967" s="104" t="s">
        <v>11923</v>
      </c>
      <c r="D967" s="105" t="s">
        <v>6698</v>
      </c>
      <c r="E967" s="108" t="s">
        <v>6598</v>
      </c>
      <c r="F967" s="106">
        <v>99.27</v>
      </c>
    </row>
    <row r="968" spans="2:6">
      <c r="B968" s="104" t="s">
        <v>9308</v>
      </c>
      <c r="C968" s="104" t="s">
        <v>11924</v>
      </c>
      <c r="D968" s="105" t="s">
        <v>6699</v>
      </c>
      <c r="E968" s="108" t="s">
        <v>6598</v>
      </c>
      <c r="F968" s="106">
        <v>34.380000000000003</v>
      </c>
    </row>
    <row r="969" spans="2:6">
      <c r="B969" s="104" t="s">
        <v>9309</v>
      </c>
      <c r="C969" s="104" t="s">
        <v>11925</v>
      </c>
      <c r="D969" s="105" t="s">
        <v>6700</v>
      </c>
      <c r="E969" s="108" t="s">
        <v>6598</v>
      </c>
      <c r="F969" s="106">
        <v>198.84</v>
      </c>
    </row>
    <row r="970" spans="2:6">
      <c r="B970" s="104" t="s">
        <v>9310</v>
      </c>
      <c r="C970" s="104" t="s">
        <v>11926</v>
      </c>
      <c r="D970" s="105" t="s">
        <v>6701</v>
      </c>
      <c r="E970" s="108" t="s">
        <v>6598</v>
      </c>
      <c r="F970" s="106">
        <v>44.02</v>
      </c>
    </row>
    <row r="971" spans="2:6">
      <c r="B971" s="104" t="s">
        <v>9311</v>
      </c>
      <c r="C971" s="104" t="s">
        <v>11927</v>
      </c>
      <c r="D971" s="105" t="s">
        <v>6702</v>
      </c>
      <c r="E971" s="108" t="s">
        <v>6598</v>
      </c>
      <c r="F971" s="106">
        <v>444.04</v>
      </c>
    </row>
    <row r="972" spans="2:6">
      <c r="B972" s="104" t="s">
        <v>9312</v>
      </c>
      <c r="C972" s="104" t="s">
        <v>11928</v>
      </c>
      <c r="D972" s="105" t="s">
        <v>6703</v>
      </c>
      <c r="E972" s="108" t="s">
        <v>6598</v>
      </c>
      <c r="F972" s="106">
        <v>351.04</v>
      </c>
    </row>
    <row r="973" spans="2:6">
      <c r="B973" s="104" t="s">
        <v>9313</v>
      </c>
      <c r="C973" s="104" t="s">
        <v>11929</v>
      </c>
      <c r="D973" s="105" t="s">
        <v>6704</v>
      </c>
      <c r="E973" s="108" t="s">
        <v>6598</v>
      </c>
      <c r="F973" s="106">
        <v>93.17</v>
      </c>
    </row>
    <row r="974" spans="2:6">
      <c r="B974" s="104" t="s">
        <v>9314</v>
      </c>
      <c r="C974" s="104" t="s">
        <v>11930</v>
      </c>
      <c r="D974" s="105" t="s">
        <v>6705</v>
      </c>
      <c r="E974" s="108" t="s">
        <v>6598</v>
      </c>
      <c r="F974" s="106">
        <v>93.17</v>
      </c>
    </row>
    <row r="975" spans="2:6">
      <c r="B975" s="104" t="s">
        <v>9315</v>
      </c>
      <c r="C975" s="104" t="s">
        <v>11931</v>
      </c>
      <c r="D975" s="105" t="s">
        <v>6706</v>
      </c>
      <c r="E975" s="108" t="s">
        <v>6598</v>
      </c>
      <c r="F975" s="106">
        <v>309.08</v>
      </c>
    </row>
    <row r="976" spans="2:6">
      <c r="B976" s="104" t="s">
        <v>9316</v>
      </c>
      <c r="C976" s="104" t="s">
        <v>11932</v>
      </c>
      <c r="D976" s="105" t="s">
        <v>6707</v>
      </c>
      <c r="E976" s="108" t="s">
        <v>6598</v>
      </c>
      <c r="F976" s="106">
        <v>25.57</v>
      </c>
    </row>
    <row r="977" spans="2:6">
      <c r="B977" s="104" t="s">
        <v>9317</v>
      </c>
      <c r="C977" s="104" t="s">
        <v>11933</v>
      </c>
      <c r="D977" s="105" t="s">
        <v>6708</v>
      </c>
      <c r="E977" s="108" t="s">
        <v>6598</v>
      </c>
      <c r="F977" s="106">
        <v>913.26</v>
      </c>
    </row>
    <row r="978" spans="2:6">
      <c r="B978" s="104" t="s">
        <v>9318</v>
      </c>
      <c r="C978" s="104" t="s">
        <v>11934</v>
      </c>
      <c r="D978" s="105" t="s">
        <v>6709</v>
      </c>
      <c r="E978" s="108" t="s">
        <v>6598</v>
      </c>
      <c r="F978" s="106">
        <v>1537.26</v>
      </c>
    </row>
    <row r="979" spans="2:6">
      <c r="B979" s="104" t="s">
        <v>9319</v>
      </c>
      <c r="C979" s="104" t="s">
        <v>11935</v>
      </c>
      <c r="D979" s="105" t="s">
        <v>6710</v>
      </c>
      <c r="E979" s="108" t="s">
        <v>6598</v>
      </c>
      <c r="F979" s="106">
        <v>1302.26</v>
      </c>
    </row>
    <row r="980" spans="2:6">
      <c r="B980" s="104" t="s">
        <v>9320</v>
      </c>
      <c r="C980" s="104" t="s">
        <v>11936</v>
      </c>
      <c r="D980" s="105" t="s">
        <v>6711</v>
      </c>
      <c r="E980" s="108" t="s">
        <v>6598</v>
      </c>
      <c r="F980" s="106">
        <v>601.26</v>
      </c>
    </row>
    <row r="981" spans="2:6">
      <c r="B981" s="104" t="s">
        <v>9321</v>
      </c>
      <c r="C981" s="104" t="s">
        <v>11937</v>
      </c>
      <c r="D981" s="105" t="s">
        <v>6712</v>
      </c>
      <c r="E981" s="108" t="s">
        <v>6598</v>
      </c>
      <c r="F981" s="106">
        <v>2221.2800000000002</v>
      </c>
    </row>
    <row r="982" spans="2:6">
      <c r="B982" s="104" t="s">
        <v>9322</v>
      </c>
      <c r="C982" s="104" t="s">
        <v>11938</v>
      </c>
      <c r="D982" s="105" t="s">
        <v>6713</v>
      </c>
      <c r="E982" s="108" t="s">
        <v>6598</v>
      </c>
      <c r="F982" s="106">
        <v>4800.83</v>
      </c>
    </row>
    <row r="983" spans="2:6">
      <c r="B983" s="104" t="s">
        <v>9323</v>
      </c>
      <c r="C983" s="104" t="s">
        <v>11939</v>
      </c>
      <c r="D983" s="105" t="s">
        <v>6714</v>
      </c>
      <c r="E983" s="108" t="s">
        <v>6598</v>
      </c>
      <c r="F983" s="106">
        <v>761.26</v>
      </c>
    </row>
    <row r="984" spans="2:6">
      <c r="B984" s="104" t="s">
        <v>9324</v>
      </c>
      <c r="C984" s="104" t="s">
        <v>11940</v>
      </c>
      <c r="D984" s="105" t="s">
        <v>6715</v>
      </c>
      <c r="E984" s="108" t="s">
        <v>6598</v>
      </c>
      <c r="F984" s="106">
        <v>95.32</v>
      </c>
    </row>
    <row r="985" spans="2:6">
      <c r="B985" s="104" t="s">
        <v>9325</v>
      </c>
      <c r="C985" s="104" t="s">
        <v>11941</v>
      </c>
      <c r="D985" s="105" t="s">
        <v>6716</v>
      </c>
      <c r="E985" s="108" t="s">
        <v>6598</v>
      </c>
      <c r="F985" s="106">
        <v>160.58000000000001</v>
      </c>
    </row>
    <row r="986" spans="2:6">
      <c r="B986" s="104" t="s">
        <v>9326</v>
      </c>
      <c r="C986" s="104" t="s">
        <v>11942</v>
      </c>
      <c r="D986" s="105" t="s">
        <v>6717</v>
      </c>
      <c r="E986" s="108" t="s">
        <v>6598</v>
      </c>
      <c r="F986" s="106">
        <v>136.31</v>
      </c>
    </row>
    <row r="987" spans="2:6">
      <c r="B987" s="104" t="s">
        <v>9327</v>
      </c>
      <c r="C987" s="104" t="s">
        <v>11943</v>
      </c>
      <c r="D987" s="105" t="s">
        <v>6718</v>
      </c>
      <c r="E987" s="108" t="s">
        <v>6598</v>
      </c>
      <c r="F987" s="106">
        <v>50.32</v>
      </c>
    </row>
    <row r="988" spans="2:6">
      <c r="B988" s="104" t="s">
        <v>9328</v>
      </c>
      <c r="C988" s="104" t="s">
        <v>11944</v>
      </c>
      <c r="D988" s="105" t="s">
        <v>6719</v>
      </c>
      <c r="E988" s="108" t="s">
        <v>6598</v>
      </c>
      <c r="F988" s="106">
        <v>269.27999999999997</v>
      </c>
    </row>
    <row r="989" spans="2:6">
      <c r="B989" s="104" t="s">
        <v>9329</v>
      </c>
      <c r="C989" s="104" t="s">
        <v>11945</v>
      </c>
      <c r="D989" s="105" t="s">
        <v>6720</v>
      </c>
      <c r="E989" s="108" t="s">
        <v>6598</v>
      </c>
      <c r="F989" s="106">
        <v>286.69</v>
      </c>
    </row>
    <row r="990" spans="2:6">
      <c r="B990" s="104" t="s">
        <v>9330</v>
      </c>
      <c r="C990" s="104" t="s">
        <v>11946</v>
      </c>
      <c r="D990" s="105" t="s">
        <v>6721</v>
      </c>
      <c r="E990" s="108" t="s">
        <v>6598</v>
      </c>
      <c r="F990" s="106">
        <v>65.319999999999993</v>
      </c>
    </row>
    <row r="991" spans="2:6">
      <c r="B991" s="104" t="s">
        <v>9331</v>
      </c>
      <c r="C991" s="104" t="s">
        <v>11947</v>
      </c>
      <c r="D991" s="105" t="s">
        <v>6722</v>
      </c>
      <c r="E991" s="108" t="s">
        <v>6598</v>
      </c>
      <c r="F991" s="106">
        <v>53.61</v>
      </c>
    </row>
    <row r="992" spans="2:6">
      <c r="B992" s="104" t="s">
        <v>9332</v>
      </c>
      <c r="C992" s="104" t="s">
        <v>11948</v>
      </c>
      <c r="D992" s="105" t="s">
        <v>6723</v>
      </c>
      <c r="E992" s="108" t="s">
        <v>6598</v>
      </c>
      <c r="F992" s="106">
        <v>107.43</v>
      </c>
    </row>
    <row r="993" spans="2:6">
      <c r="B993" s="104" t="s">
        <v>9333</v>
      </c>
      <c r="C993" s="104" t="s">
        <v>11949</v>
      </c>
      <c r="D993" s="105" t="s">
        <v>6724</v>
      </c>
      <c r="E993" s="108" t="s">
        <v>6598</v>
      </c>
      <c r="F993" s="106">
        <v>96.26</v>
      </c>
    </row>
    <row r="994" spans="2:6">
      <c r="B994" s="104" t="s">
        <v>9334</v>
      </c>
      <c r="C994" s="104" t="s">
        <v>11950</v>
      </c>
      <c r="D994" s="105" t="s">
        <v>6725</v>
      </c>
      <c r="E994" s="108" t="s">
        <v>6598</v>
      </c>
      <c r="F994" s="106">
        <v>41.09</v>
      </c>
    </row>
    <row r="995" spans="2:6">
      <c r="B995" s="104" t="s">
        <v>9335</v>
      </c>
      <c r="C995" s="104" t="s">
        <v>11951</v>
      </c>
      <c r="D995" s="105" t="s">
        <v>6726</v>
      </c>
      <c r="E995" s="108" t="s">
        <v>6598</v>
      </c>
      <c r="F995" s="106">
        <v>146.27000000000001</v>
      </c>
    </row>
    <row r="996" spans="2:6">
      <c r="B996" s="104" t="s">
        <v>9336</v>
      </c>
      <c r="C996" s="104" t="s">
        <v>11952</v>
      </c>
      <c r="D996" s="105" t="s">
        <v>6727</v>
      </c>
      <c r="E996" s="108" t="s">
        <v>6598</v>
      </c>
      <c r="F996" s="106">
        <v>229.12</v>
      </c>
    </row>
    <row r="997" spans="2:6">
      <c r="B997" s="104" t="s">
        <v>9337</v>
      </c>
      <c r="C997" s="104" t="s">
        <v>11953</v>
      </c>
      <c r="D997" s="105" t="s">
        <v>6728</v>
      </c>
      <c r="E997" s="108" t="s">
        <v>6598</v>
      </c>
      <c r="F997" s="106">
        <v>43.87</v>
      </c>
    </row>
    <row r="998" spans="2:6">
      <c r="B998" s="104" t="s">
        <v>9338</v>
      </c>
      <c r="C998" s="104" t="s">
        <v>11954</v>
      </c>
      <c r="D998" s="105" t="s">
        <v>6729</v>
      </c>
      <c r="E998" s="108" t="s">
        <v>6598</v>
      </c>
      <c r="F998" s="106">
        <v>212.39</v>
      </c>
    </row>
    <row r="999" spans="2:6">
      <c r="B999" s="104" t="s">
        <v>9339</v>
      </c>
      <c r="C999" s="104" t="s">
        <v>11955</v>
      </c>
      <c r="D999" s="105" t="s">
        <v>6730</v>
      </c>
      <c r="E999" s="108" t="s">
        <v>6598</v>
      </c>
      <c r="F999" s="106">
        <v>157.38999999999999</v>
      </c>
    </row>
    <row r="1000" spans="2:6">
      <c r="B1000" s="104">
        <v>306</v>
      </c>
      <c r="C1000" s="104" t="s">
        <v>6593</v>
      </c>
      <c r="D1000" s="105" t="s">
        <v>6731</v>
      </c>
      <c r="E1000" s="108"/>
      <c r="F1000" s="106"/>
    </row>
    <row r="1001" spans="2:6" ht="27">
      <c r="B1001" s="104" t="s">
        <v>9340</v>
      </c>
      <c r="C1001" s="104" t="s">
        <v>11956</v>
      </c>
      <c r="D1001" s="105" t="s">
        <v>6732</v>
      </c>
      <c r="E1001" s="108" t="s">
        <v>6733</v>
      </c>
      <c r="F1001" s="106">
        <v>9.18</v>
      </c>
    </row>
    <row r="1002" spans="2:6" ht="27">
      <c r="B1002" s="104" t="s">
        <v>9341</v>
      </c>
      <c r="C1002" s="104" t="s">
        <v>11957</v>
      </c>
      <c r="D1002" s="105" t="s">
        <v>6734</v>
      </c>
      <c r="E1002" s="108" t="s">
        <v>6733</v>
      </c>
      <c r="F1002" s="106">
        <v>8.66</v>
      </c>
    </row>
    <row r="1003" spans="2:6">
      <c r="B1003" s="104" t="s">
        <v>9342</v>
      </c>
      <c r="C1003" s="104" t="s">
        <v>11958</v>
      </c>
      <c r="D1003" s="105" t="s">
        <v>6735</v>
      </c>
      <c r="E1003" s="108" t="s">
        <v>6733</v>
      </c>
      <c r="F1003" s="106">
        <v>6.86</v>
      </c>
    </row>
    <row r="1004" spans="2:6">
      <c r="B1004" s="104" t="s">
        <v>9343</v>
      </c>
      <c r="C1004" s="104" t="s">
        <v>11959</v>
      </c>
      <c r="D1004" s="105" t="s">
        <v>6736</v>
      </c>
      <c r="E1004" s="108" t="s">
        <v>6733</v>
      </c>
      <c r="F1004" s="106">
        <v>7.44</v>
      </c>
    </row>
    <row r="1005" spans="2:6">
      <c r="B1005" s="104" t="s">
        <v>9344</v>
      </c>
      <c r="C1005" s="104" t="s">
        <v>11960</v>
      </c>
      <c r="D1005" s="105" t="s">
        <v>6737</v>
      </c>
      <c r="E1005" s="108" t="s">
        <v>6733</v>
      </c>
      <c r="F1005" s="106">
        <v>7.33</v>
      </c>
    </row>
    <row r="1006" spans="2:6">
      <c r="B1006" s="104" t="s">
        <v>9345</v>
      </c>
      <c r="C1006" s="104" t="s">
        <v>11961</v>
      </c>
      <c r="D1006" s="105" t="s">
        <v>6738</v>
      </c>
      <c r="E1006" s="108" t="s">
        <v>6733</v>
      </c>
      <c r="F1006" s="106">
        <v>7.25</v>
      </c>
    </row>
    <row r="1007" spans="2:6">
      <c r="B1007" s="104">
        <v>307</v>
      </c>
      <c r="C1007" s="104" t="s">
        <v>6593</v>
      </c>
      <c r="D1007" s="105" t="s">
        <v>16299</v>
      </c>
      <c r="E1007" s="108"/>
      <c r="F1007" s="106"/>
    </row>
    <row r="1008" spans="2:6" ht="27">
      <c r="B1008" s="104" t="s">
        <v>16300</v>
      </c>
      <c r="C1008" s="104" t="s">
        <v>6593</v>
      </c>
      <c r="D1008" s="105" t="s">
        <v>16301</v>
      </c>
      <c r="E1008" s="108" t="s">
        <v>25</v>
      </c>
      <c r="F1008" s="106">
        <v>28.83</v>
      </c>
    </row>
    <row r="1009" spans="2:6" ht="27">
      <c r="B1009" s="104" t="s">
        <v>16302</v>
      </c>
      <c r="C1009" s="104" t="s">
        <v>6593</v>
      </c>
      <c r="D1009" s="105" t="s">
        <v>16303</v>
      </c>
      <c r="E1009" s="108" t="s">
        <v>25</v>
      </c>
      <c r="F1009" s="106">
        <v>19.22</v>
      </c>
    </row>
    <row r="1010" spans="2:6">
      <c r="B1010" s="104" t="s">
        <v>16304</v>
      </c>
      <c r="C1010" s="104" t="s">
        <v>16305</v>
      </c>
      <c r="D1010" s="105" t="s">
        <v>16306</v>
      </c>
      <c r="E1010" s="108" t="s">
        <v>25</v>
      </c>
      <c r="F1010" s="106">
        <v>20.07</v>
      </c>
    </row>
    <row r="1011" spans="2:6">
      <c r="B1011" s="104" t="s">
        <v>16307</v>
      </c>
      <c r="C1011" s="104" t="s">
        <v>16308</v>
      </c>
      <c r="D1011" s="105" t="s">
        <v>16309</v>
      </c>
      <c r="E1011" s="108" t="s">
        <v>25</v>
      </c>
      <c r="F1011" s="106">
        <v>373.22</v>
      </c>
    </row>
    <row r="1012" spans="2:6">
      <c r="B1012" s="104" t="s">
        <v>16310</v>
      </c>
      <c r="C1012" s="104" t="s">
        <v>16311</v>
      </c>
      <c r="D1012" s="105" t="s">
        <v>16312</v>
      </c>
      <c r="E1012" s="108" t="s">
        <v>25</v>
      </c>
      <c r="F1012" s="106">
        <v>334.88</v>
      </c>
    </row>
    <row r="1013" spans="2:6">
      <c r="B1013" s="104" t="s">
        <v>16313</v>
      </c>
      <c r="C1013" s="104" t="s">
        <v>16314</v>
      </c>
      <c r="D1013" s="105" t="s">
        <v>16315</v>
      </c>
      <c r="E1013" s="108" t="s">
        <v>25</v>
      </c>
      <c r="F1013" s="106">
        <v>333.59</v>
      </c>
    </row>
    <row r="1014" spans="2:6">
      <c r="B1014" s="104" t="s">
        <v>16316</v>
      </c>
      <c r="C1014" s="104" t="s">
        <v>16317</v>
      </c>
      <c r="D1014" s="105" t="s">
        <v>16318</v>
      </c>
      <c r="E1014" s="108" t="s">
        <v>25</v>
      </c>
      <c r="F1014" s="106">
        <v>314.83</v>
      </c>
    </row>
    <row r="1015" spans="2:6">
      <c r="B1015" s="104" t="s">
        <v>16319</v>
      </c>
      <c r="C1015" s="104" t="s">
        <v>16320</v>
      </c>
      <c r="D1015" s="105" t="s">
        <v>16321</v>
      </c>
      <c r="E1015" s="108" t="s">
        <v>25</v>
      </c>
      <c r="F1015" s="106">
        <v>337.51</v>
      </c>
    </row>
    <row r="1016" spans="2:6">
      <c r="B1016" s="104" t="s">
        <v>16322</v>
      </c>
      <c r="C1016" s="104" t="s">
        <v>16323</v>
      </c>
      <c r="D1016" s="105" t="s">
        <v>16324</v>
      </c>
      <c r="E1016" s="108" t="s">
        <v>25</v>
      </c>
      <c r="F1016" s="106">
        <v>293.95</v>
      </c>
    </row>
    <row r="1017" spans="2:6">
      <c r="B1017" s="104" t="s">
        <v>16325</v>
      </c>
      <c r="C1017" s="104" t="s">
        <v>16326</v>
      </c>
      <c r="D1017" s="105" t="s">
        <v>16327</v>
      </c>
      <c r="E1017" s="108" t="s">
        <v>25</v>
      </c>
      <c r="F1017" s="106">
        <v>267.67</v>
      </c>
    </row>
    <row r="1018" spans="2:6">
      <c r="B1018" s="104" t="s">
        <v>16328</v>
      </c>
      <c r="C1018" s="104" t="s">
        <v>16329</v>
      </c>
      <c r="D1018" s="105" t="s">
        <v>16330</v>
      </c>
      <c r="E1018" s="108" t="s">
        <v>25</v>
      </c>
      <c r="F1018" s="106">
        <v>250.03</v>
      </c>
    </row>
    <row r="1019" spans="2:6">
      <c r="B1019" s="104" t="s">
        <v>16331</v>
      </c>
      <c r="C1019" s="104" t="s">
        <v>16332</v>
      </c>
      <c r="D1019" s="105" t="s">
        <v>16333</v>
      </c>
      <c r="E1019" s="108" t="s">
        <v>25</v>
      </c>
      <c r="F1019" s="106">
        <v>237.43</v>
      </c>
    </row>
    <row r="1020" spans="2:6">
      <c r="B1020" s="104" t="s">
        <v>16334</v>
      </c>
      <c r="C1020" s="104" t="s">
        <v>16335</v>
      </c>
      <c r="D1020" s="105" t="s">
        <v>16336</v>
      </c>
      <c r="E1020" s="108" t="s">
        <v>6287</v>
      </c>
      <c r="F1020" s="106">
        <v>265.41000000000003</v>
      </c>
    </row>
    <row r="1021" spans="2:6" ht="27">
      <c r="B1021" s="104" t="s">
        <v>16337</v>
      </c>
      <c r="C1021" s="104" t="s">
        <v>6593</v>
      </c>
      <c r="D1021" s="105" t="s">
        <v>16338</v>
      </c>
      <c r="E1021" s="108" t="s">
        <v>25</v>
      </c>
      <c r="F1021" s="106">
        <v>281.37</v>
      </c>
    </row>
    <row r="1022" spans="2:6" ht="27">
      <c r="B1022" s="104" t="s">
        <v>16339</v>
      </c>
      <c r="C1022" s="104" t="s">
        <v>6593</v>
      </c>
      <c r="D1022" s="105" t="s">
        <v>16340</v>
      </c>
      <c r="E1022" s="108" t="s">
        <v>25</v>
      </c>
      <c r="F1022" s="106">
        <v>313.31</v>
      </c>
    </row>
    <row r="1023" spans="2:6" ht="27">
      <c r="B1023" s="104" t="s">
        <v>16341</v>
      </c>
      <c r="C1023" s="104" t="s">
        <v>6593</v>
      </c>
      <c r="D1023" s="105" t="s">
        <v>16342</v>
      </c>
      <c r="E1023" s="108" t="s">
        <v>25</v>
      </c>
      <c r="F1023" s="106">
        <v>296</v>
      </c>
    </row>
    <row r="1024" spans="2:6" ht="27">
      <c r="B1024" s="104" t="s">
        <v>16343</v>
      </c>
      <c r="C1024" s="104" t="s">
        <v>6593</v>
      </c>
      <c r="D1024" s="105" t="s">
        <v>16344</v>
      </c>
      <c r="E1024" s="108" t="s">
        <v>25</v>
      </c>
      <c r="F1024" s="106">
        <v>326.36</v>
      </c>
    </row>
    <row r="1025" spans="2:6" ht="27">
      <c r="B1025" s="104" t="s">
        <v>16345</v>
      </c>
      <c r="C1025" s="104" t="s">
        <v>6593</v>
      </c>
      <c r="D1025" s="105" t="s">
        <v>16346</v>
      </c>
      <c r="E1025" s="108" t="s">
        <v>25</v>
      </c>
      <c r="F1025" s="106">
        <v>312.5</v>
      </c>
    </row>
    <row r="1026" spans="2:6" ht="27">
      <c r="B1026" s="104" t="s">
        <v>16347</v>
      </c>
      <c r="C1026" s="104" t="s">
        <v>16348</v>
      </c>
      <c r="D1026" s="105" t="s">
        <v>16349</v>
      </c>
      <c r="E1026" s="108" t="s">
        <v>25</v>
      </c>
      <c r="F1026" s="106">
        <v>347.71</v>
      </c>
    </row>
    <row r="1027" spans="2:6" ht="27">
      <c r="B1027" s="104" t="s">
        <v>16350</v>
      </c>
      <c r="C1027" s="104" t="s">
        <v>6593</v>
      </c>
      <c r="D1027" s="105" t="s">
        <v>16351</v>
      </c>
      <c r="E1027" s="108" t="s">
        <v>25</v>
      </c>
      <c r="F1027" s="106">
        <v>332.1</v>
      </c>
    </row>
    <row r="1028" spans="2:6" ht="27">
      <c r="B1028" s="104" t="s">
        <v>16352</v>
      </c>
      <c r="C1028" s="104" t="s">
        <v>16353</v>
      </c>
      <c r="D1028" s="105" t="s">
        <v>16354</v>
      </c>
      <c r="E1028" s="108" t="s">
        <v>25</v>
      </c>
      <c r="F1028" s="106">
        <v>356.28</v>
      </c>
    </row>
    <row r="1029" spans="2:6" ht="27">
      <c r="B1029" s="104" t="s">
        <v>16355</v>
      </c>
      <c r="C1029" s="104" t="s">
        <v>6593</v>
      </c>
      <c r="D1029" s="105" t="s">
        <v>16356</v>
      </c>
      <c r="E1029" s="108" t="s">
        <v>25</v>
      </c>
      <c r="F1029" s="106">
        <v>380.24</v>
      </c>
    </row>
    <row r="1030" spans="2:6" ht="27">
      <c r="B1030" s="104" t="s">
        <v>16357</v>
      </c>
      <c r="C1030" s="104" t="s">
        <v>16358</v>
      </c>
      <c r="D1030" s="105" t="s">
        <v>16359</v>
      </c>
      <c r="E1030" s="108" t="s">
        <v>25</v>
      </c>
      <c r="F1030" s="106">
        <v>374.08</v>
      </c>
    </row>
    <row r="1031" spans="2:6" ht="27">
      <c r="B1031" s="104" t="s">
        <v>16360</v>
      </c>
      <c r="C1031" s="104" t="s">
        <v>16361</v>
      </c>
      <c r="D1031" s="105" t="s">
        <v>16362</v>
      </c>
      <c r="E1031" s="108" t="s">
        <v>25</v>
      </c>
      <c r="F1031" s="106">
        <v>317.89</v>
      </c>
    </row>
    <row r="1032" spans="2:6" ht="27">
      <c r="B1032" s="104" t="s">
        <v>16363</v>
      </c>
      <c r="C1032" s="104" t="s">
        <v>16364</v>
      </c>
      <c r="D1032" s="105" t="s">
        <v>16365</v>
      </c>
      <c r="E1032" s="108" t="s">
        <v>25</v>
      </c>
      <c r="F1032" s="106">
        <v>326.89999999999998</v>
      </c>
    </row>
    <row r="1033" spans="2:6" ht="27">
      <c r="B1033" s="104" t="s">
        <v>16366</v>
      </c>
      <c r="C1033" s="104" t="s">
        <v>16367</v>
      </c>
      <c r="D1033" s="105" t="s">
        <v>16368</v>
      </c>
      <c r="E1033" s="108" t="s">
        <v>25</v>
      </c>
      <c r="F1033" s="106">
        <v>254.84</v>
      </c>
    </row>
    <row r="1034" spans="2:6" ht="27">
      <c r="B1034" s="104" t="s">
        <v>16369</v>
      </c>
      <c r="C1034" s="104" t="s">
        <v>16370</v>
      </c>
      <c r="D1034" s="105" t="s">
        <v>16371</v>
      </c>
      <c r="E1034" s="108" t="s">
        <v>25</v>
      </c>
      <c r="F1034" s="106">
        <v>244.35</v>
      </c>
    </row>
    <row r="1035" spans="2:6" ht="27">
      <c r="B1035" s="104" t="s">
        <v>16372</v>
      </c>
      <c r="C1035" s="104" t="s">
        <v>6593</v>
      </c>
      <c r="D1035" s="105" t="s">
        <v>16373</v>
      </c>
      <c r="E1035" s="108" t="s">
        <v>25</v>
      </c>
      <c r="F1035" s="106">
        <v>303.74</v>
      </c>
    </row>
    <row r="1036" spans="2:6" ht="27">
      <c r="B1036" s="104" t="s">
        <v>16374</v>
      </c>
      <c r="C1036" s="104" t="s">
        <v>6593</v>
      </c>
      <c r="D1036" s="105" t="s">
        <v>16375</v>
      </c>
      <c r="E1036" s="108" t="s">
        <v>25</v>
      </c>
      <c r="F1036" s="106">
        <v>301.63</v>
      </c>
    </row>
    <row r="1037" spans="2:6" ht="27">
      <c r="B1037" s="104" t="s">
        <v>16376</v>
      </c>
      <c r="C1037" s="104" t="s">
        <v>16377</v>
      </c>
      <c r="D1037" s="105" t="s">
        <v>16378</v>
      </c>
      <c r="E1037" s="108" t="s">
        <v>25</v>
      </c>
      <c r="F1037" s="106">
        <v>292.31</v>
      </c>
    </row>
    <row r="1038" spans="2:6" ht="27">
      <c r="B1038" s="104" t="s">
        <v>16379</v>
      </c>
      <c r="C1038" s="104" t="s">
        <v>16380</v>
      </c>
      <c r="D1038" s="105" t="s">
        <v>16381</v>
      </c>
      <c r="E1038" s="108" t="s">
        <v>25</v>
      </c>
      <c r="F1038" s="106">
        <v>302.02999999999997</v>
      </c>
    </row>
    <row r="1039" spans="2:6" ht="27">
      <c r="B1039" s="104" t="s">
        <v>16382</v>
      </c>
      <c r="C1039" s="104" t="s">
        <v>16383</v>
      </c>
      <c r="D1039" s="105" t="s">
        <v>16384</v>
      </c>
      <c r="E1039" s="108" t="s">
        <v>25</v>
      </c>
      <c r="F1039" s="106">
        <v>305.52</v>
      </c>
    </row>
    <row r="1040" spans="2:6" ht="27">
      <c r="B1040" s="104" t="s">
        <v>16385</v>
      </c>
      <c r="C1040" s="104" t="s">
        <v>16386</v>
      </c>
      <c r="D1040" s="105" t="s">
        <v>16387</v>
      </c>
      <c r="E1040" s="108" t="s">
        <v>25</v>
      </c>
      <c r="F1040" s="106">
        <v>312.85000000000002</v>
      </c>
    </row>
    <row r="1041" spans="2:6" ht="27">
      <c r="B1041" s="104" t="s">
        <v>16388</v>
      </c>
      <c r="C1041" s="104" t="s">
        <v>16389</v>
      </c>
      <c r="D1041" s="105" t="s">
        <v>16390</v>
      </c>
      <c r="E1041" s="108" t="s">
        <v>25</v>
      </c>
      <c r="F1041" s="106">
        <v>290.14</v>
      </c>
    </row>
    <row r="1042" spans="2:6" ht="27">
      <c r="B1042" s="104" t="s">
        <v>16391</v>
      </c>
      <c r="C1042" s="104" t="s">
        <v>6593</v>
      </c>
      <c r="D1042" s="105" t="s">
        <v>16392</v>
      </c>
      <c r="E1042" s="108" t="s">
        <v>6287</v>
      </c>
      <c r="F1042" s="106">
        <v>5.09</v>
      </c>
    </row>
    <row r="1043" spans="2:6" ht="27">
      <c r="B1043" s="104" t="s">
        <v>16393</v>
      </c>
      <c r="C1043" s="104" t="s">
        <v>6593</v>
      </c>
      <c r="D1043" s="105" t="s">
        <v>16394</v>
      </c>
      <c r="E1043" s="108" t="s">
        <v>6287</v>
      </c>
      <c r="F1043" s="106">
        <v>66.569999999999993</v>
      </c>
    </row>
    <row r="1044" spans="2:6" ht="27">
      <c r="B1044" s="104" t="s">
        <v>16395</v>
      </c>
      <c r="C1044" s="104" t="s">
        <v>6593</v>
      </c>
      <c r="D1044" s="105" t="s">
        <v>16396</v>
      </c>
      <c r="E1044" s="108" t="s">
        <v>6287</v>
      </c>
      <c r="F1044" s="106">
        <v>13.17</v>
      </c>
    </row>
    <row r="1045" spans="2:6" ht="27">
      <c r="B1045" s="104" t="s">
        <v>16397</v>
      </c>
      <c r="C1045" s="104" t="s">
        <v>6593</v>
      </c>
      <c r="D1045" s="105" t="s">
        <v>16398</v>
      </c>
      <c r="E1045" s="108" t="s">
        <v>6287</v>
      </c>
      <c r="F1045" s="106">
        <v>5.09</v>
      </c>
    </row>
    <row r="1046" spans="2:6" ht="27">
      <c r="B1046" s="104" t="s">
        <v>16399</v>
      </c>
      <c r="C1046" s="104" t="s">
        <v>6593</v>
      </c>
      <c r="D1046" s="105" t="s">
        <v>16400</v>
      </c>
      <c r="E1046" s="108" t="s">
        <v>6287</v>
      </c>
      <c r="F1046" s="106">
        <v>60.59</v>
      </c>
    </row>
    <row r="1047" spans="2:6" ht="27">
      <c r="B1047" s="104" t="s">
        <v>16401</v>
      </c>
      <c r="C1047" s="104" t="s">
        <v>6593</v>
      </c>
      <c r="D1047" s="105" t="s">
        <v>16402</v>
      </c>
      <c r="E1047" s="108" t="s">
        <v>6287</v>
      </c>
      <c r="F1047" s="106">
        <v>13.17</v>
      </c>
    </row>
    <row r="1048" spans="2:6">
      <c r="B1048" s="104" t="s">
        <v>16403</v>
      </c>
      <c r="C1048" s="104" t="s">
        <v>6593</v>
      </c>
      <c r="D1048" s="105" t="s">
        <v>16404</v>
      </c>
      <c r="E1048" s="108" t="s">
        <v>6287</v>
      </c>
      <c r="F1048" s="106">
        <v>5.61</v>
      </c>
    </row>
    <row r="1049" spans="2:6">
      <c r="B1049" s="104" t="s">
        <v>16405</v>
      </c>
      <c r="C1049" s="104" t="s">
        <v>6593</v>
      </c>
      <c r="D1049" s="105" t="s">
        <v>16406</v>
      </c>
      <c r="E1049" s="108" t="s">
        <v>6287</v>
      </c>
      <c r="F1049" s="106">
        <v>52.39</v>
      </c>
    </row>
    <row r="1050" spans="2:6">
      <c r="B1050" s="104" t="s">
        <v>16407</v>
      </c>
      <c r="C1050" s="104" t="s">
        <v>6593</v>
      </c>
      <c r="D1050" s="105" t="s">
        <v>16408</v>
      </c>
      <c r="E1050" s="108" t="s">
        <v>6287</v>
      </c>
      <c r="F1050" s="106">
        <v>15.95</v>
      </c>
    </row>
    <row r="1051" spans="2:6">
      <c r="B1051" s="104" t="s">
        <v>16409</v>
      </c>
      <c r="C1051" s="104" t="s">
        <v>16410</v>
      </c>
      <c r="D1051" s="105" t="s">
        <v>16411</v>
      </c>
      <c r="E1051" s="108" t="s">
        <v>6287</v>
      </c>
      <c r="F1051" s="106">
        <v>104.3</v>
      </c>
    </row>
    <row r="1052" spans="2:6">
      <c r="B1052" s="104" t="s">
        <v>16412</v>
      </c>
      <c r="C1052" s="104" t="s">
        <v>16413</v>
      </c>
      <c r="D1052" s="105" t="s">
        <v>16414</v>
      </c>
      <c r="E1052" s="108" t="s">
        <v>6287</v>
      </c>
      <c r="F1052" s="106">
        <v>33.96</v>
      </c>
    </row>
    <row r="1053" spans="2:6" ht="27">
      <c r="B1053" s="104" t="s">
        <v>16415</v>
      </c>
      <c r="C1053" s="104" t="s">
        <v>6593</v>
      </c>
      <c r="D1053" s="105" t="s">
        <v>16416</v>
      </c>
      <c r="E1053" s="108" t="s">
        <v>25</v>
      </c>
      <c r="F1053" s="106">
        <v>60.42</v>
      </c>
    </row>
    <row r="1054" spans="2:6" ht="27">
      <c r="B1054" s="104" t="s">
        <v>16417</v>
      </c>
      <c r="C1054" s="104" t="s">
        <v>6593</v>
      </c>
      <c r="D1054" s="105" t="s">
        <v>16418</v>
      </c>
      <c r="E1054" s="108" t="s">
        <v>25</v>
      </c>
      <c r="F1054" s="106">
        <v>47.48</v>
      </c>
    </row>
    <row r="1055" spans="2:6">
      <c r="B1055" s="104" t="s">
        <v>16419</v>
      </c>
      <c r="C1055" s="104" t="s">
        <v>16420</v>
      </c>
      <c r="D1055" s="105" t="s">
        <v>16421</v>
      </c>
      <c r="E1055" s="108" t="s">
        <v>6287</v>
      </c>
      <c r="F1055" s="106">
        <v>7.46</v>
      </c>
    </row>
    <row r="1056" spans="2:6">
      <c r="B1056" s="104" t="s">
        <v>16422</v>
      </c>
      <c r="C1056" s="104" t="s">
        <v>16423</v>
      </c>
      <c r="D1056" s="105" t="s">
        <v>16424</v>
      </c>
      <c r="E1056" s="108" t="s">
        <v>6465</v>
      </c>
      <c r="F1056" s="106">
        <v>5.04</v>
      </c>
    </row>
    <row r="1057" spans="2:6">
      <c r="B1057" s="104" t="s">
        <v>16425</v>
      </c>
      <c r="C1057" s="104" t="s">
        <v>16426</v>
      </c>
      <c r="D1057" s="105" t="s">
        <v>16427</v>
      </c>
      <c r="E1057" s="108" t="s">
        <v>6287</v>
      </c>
      <c r="F1057" s="106">
        <v>127.77</v>
      </c>
    </row>
    <row r="1058" spans="2:6">
      <c r="B1058" s="104" t="s">
        <v>16428</v>
      </c>
      <c r="C1058" s="104" t="s">
        <v>16429</v>
      </c>
      <c r="D1058" s="105" t="s">
        <v>16430</v>
      </c>
      <c r="E1058" s="108" t="s">
        <v>6287</v>
      </c>
      <c r="F1058" s="106">
        <v>148.91</v>
      </c>
    </row>
    <row r="1059" spans="2:6">
      <c r="B1059" s="104" t="s">
        <v>16431</v>
      </c>
      <c r="C1059" s="104" t="s">
        <v>16432</v>
      </c>
      <c r="D1059" s="105" t="s">
        <v>16433</v>
      </c>
      <c r="E1059" s="108" t="s">
        <v>6465</v>
      </c>
      <c r="F1059" s="106">
        <v>14.54</v>
      </c>
    </row>
    <row r="1060" spans="2:6">
      <c r="B1060" s="104" t="s">
        <v>16434</v>
      </c>
      <c r="C1060" s="104" t="s">
        <v>16435</v>
      </c>
      <c r="D1060" s="105" t="s">
        <v>16436</v>
      </c>
      <c r="E1060" s="108" t="s">
        <v>6287</v>
      </c>
      <c r="F1060" s="106">
        <v>104.3</v>
      </c>
    </row>
    <row r="1061" spans="2:6" ht="27">
      <c r="B1061" s="104" t="s">
        <v>16437</v>
      </c>
      <c r="C1061" s="104" t="s">
        <v>16438</v>
      </c>
      <c r="D1061" s="105" t="s">
        <v>17698</v>
      </c>
      <c r="E1061" s="108" t="s">
        <v>6465</v>
      </c>
      <c r="F1061" s="106">
        <v>26.45</v>
      </c>
    </row>
    <row r="1062" spans="2:6">
      <c r="B1062" s="104" t="s">
        <v>16439</v>
      </c>
      <c r="C1062" s="104" t="s">
        <v>16440</v>
      </c>
      <c r="D1062" s="105" t="s">
        <v>16441</v>
      </c>
      <c r="E1062" s="108" t="s">
        <v>25</v>
      </c>
      <c r="F1062" s="106">
        <v>92.8</v>
      </c>
    </row>
    <row r="1063" spans="2:6" ht="27">
      <c r="B1063" s="104" t="s">
        <v>16442</v>
      </c>
      <c r="C1063" s="104" t="s">
        <v>16443</v>
      </c>
      <c r="D1063" s="105" t="s">
        <v>16444</v>
      </c>
      <c r="E1063" s="108" t="s">
        <v>25</v>
      </c>
      <c r="F1063" s="106">
        <v>72.73</v>
      </c>
    </row>
    <row r="1064" spans="2:6">
      <c r="B1064" s="104" t="s">
        <v>16445</v>
      </c>
      <c r="C1064" s="104" t="s">
        <v>16446</v>
      </c>
      <c r="D1064" s="105" t="s">
        <v>16447</v>
      </c>
      <c r="E1064" s="108" t="s">
        <v>25</v>
      </c>
      <c r="F1064" s="106">
        <v>1361.13</v>
      </c>
    </row>
    <row r="1065" spans="2:6">
      <c r="B1065" s="104">
        <v>308</v>
      </c>
      <c r="C1065" s="104" t="s">
        <v>6593</v>
      </c>
      <c r="D1065" s="105" t="s">
        <v>6739</v>
      </c>
      <c r="E1065" s="108"/>
      <c r="F1065" s="106"/>
    </row>
    <row r="1066" spans="2:6">
      <c r="B1066" s="104" t="s">
        <v>9346</v>
      </c>
      <c r="C1066" s="104" t="s">
        <v>11962</v>
      </c>
      <c r="D1066" s="105" t="s">
        <v>6740</v>
      </c>
      <c r="E1066" s="108" t="s">
        <v>6287</v>
      </c>
      <c r="F1066" s="106">
        <v>1064.2</v>
      </c>
    </row>
    <row r="1067" spans="2:6">
      <c r="B1067" s="104" t="s">
        <v>9347</v>
      </c>
      <c r="C1067" s="104" t="s">
        <v>11963</v>
      </c>
      <c r="D1067" s="105" t="s">
        <v>6741</v>
      </c>
      <c r="E1067" s="108" t="s">
        <v>6287</v>
      </c>
      <c r="F1067" s="106">
        <v>193.71</v>
      </c>
    </row>
    <row r="1068" spans="2:6">
      <c r="B1068" s="104" t="s">
        <v>9348</v>
      </c>
      <c r="C1068" s="104" t="s">
        <v>11964</v>
      </c>
      <c r="D1068" s="105" t="s">
        <v>6742</v>
      </c>
      <c r="E1068" s="108" t="s">
        <v>6287</v>
      </c>
      <c r="F1068" s="106">
        <v>210.36</v>
      </c>
    </row>
    <row r="1069" spans="2:6">
      <c r="B1069" s="104" t="s">
        <v>9349</v>
      </c>
      <c r="C1069" s="104" t="s">
        <v>11965</v>
      </c>
      <c r="D1069" s="105" t="s">
        <v>6743</v>
      </c>
      <c r="E1069" s="108" t="s">
        <v>6287</v>
      </c>
      <c r="F1069" s="106">
        <v>202.29</v>
      </c>
    </row>
    <row r="1070" spans="2:6">
      <c r="B1070" s="104" t="s">
        <v>9350</v>
      </c>
      <c r="C1070" s="104" t="s">
        <v>11966</v>
      </c>
      <c r="D1070" s="105" t="s">
        <v>6744</v>
      </c>
      <c r="E1070" s="108" t="s">
        <v>6287</v>
      </c>
      <c r="F1070" s="106">
        <v>290.43</v>
      </c>
    </row>
    <row r="1071" spans="2:6" ht="27">
      <c r="B1071" s="104" t="s">
        <v>9351</v>
      </c>
      <c r="C1071" s="104" t="s">
        <v>11967</v>
      </c>
      <c r="D1071" s="105" t="s">
        <v>6745</v>
      </c>
      <c r="E1071" s="108" t="s">
        <v>6287</v>
      </c>
      <c r="F1071" s="106">
        <v>309.98</v>
      </c>
    </row>
    <row r="1072" spans="2:6">
      <c r="B1072" s="104" t="s">
        <v>9352</v>
      </c>
      <c r="C1072" s="104" t="s">
        <v>11968</v>
      </c>
      <c r="D1072" s="105" t="s">
        <v>6746</v>
      </c>
      <c r="E1072" s="108" t="s">
        <v>6287</v>
      </c>
      <c r="F1072" s="106">
        <v>405.35</v>
      </c>
    </row>
    <row r="1073" spans="2:6">
      <c r="B1073" s="104" t="s">
        <v>9353</v>
      </c>
      <c r="C1073" s="104" t="s">
        <v>11969</v>
      </c>
      <c r="D1073" s="105" t="s">
        <v>6747</v>
      </c>
      <c r="E1073" s="108" t="s">
        <v>6287</v>
      </c>
      <c r="F1073" s="106">
        <v>417.1</v>
      </c>
    </row>
    <row r="1074" spans="2:6">
      <c r="B1074" s="104" t="s">
        <v>9354</v>
      </c>
      <c r="C1074" s="104" t="s">
        <v>11970</v>
      </c>
      <c r="D1074" s="105" t="s">
        <v>6748</v>
      </c>
      <c r="E1074" s="108" t="s">
        <v>6287</v>
      </c>
      <c r="F1074" s="106">
        <v>189.16</v>
      </c>
    </row>
    <row r="1075" spans="2:6">
      <c r="B1075" s="104" t="s">
        <v>9355</v>
      </c>
      <c r="C1075" s="104" t="s">
        <v>11971</v>
      </c>
      <c r="D1075" s="105" t="s">
        <v>6749</v>
      </c>
      <c r="E1075" s="108" t="s">
        <v>6598</v>
      </c>
      <c r="F1075" s="106">
        <v>52.5</v>
      </c>
    </row>
    <row r="1076" spans="2:6">
      <c r="B1076" s="104" t="s">
        <v>9356</v>
      </c>
      <c r="C1076" s="104" t="s">
        <v>11972</v>
      </c>
      <c r="D1076" s="105" t="s">
        <v>6750</v>
      </c>
      <c r="E1076" s="108" t="s">
        <v>6465</v>
      </c>
      <c r="F1076" s="106">
        <v>29.66</v>
      </c>
    </row>
    <row r="1077" spans="2:6">
      <c r="B1077" s="104" t="s">
        <v>9357</v>
      </c>
      <c r="C1077" s="104" t="s">
        <v>11973</v>
      </c>
      <c r="D1077" s="105" t="s">
        <v>6751</v>
      </c>
      <c r="E1077" s="108" t="s">
        <v>6465</v>
      </c>
      <c r="F1077" s="106">
        <v>22.7</v>
      </c>
    </row>
    <row r="1078" spans="2:6">
      <c r="B1078" s="104" t="s">
        <v>9358</v>
      </c>
      <c r="C1078" s="104" t="s">
        <v>11974</v>
      </c>
      <c r="D1078" s="105" t="s">
        <v>6752</v>
      </c>
      <c r="E1078" s="108" t="s">
        <v>6465</v>
      </c>
      <c r="F1078" s="106">
        <v>30.15</v>
      </c>
    </row>
    <row r="1079" spans="2:6">
      <c r="B1079" s="104" t="s">
        <v>9359</v>
      </c>
      <c r="C1079" s="104" t="s">
        <v>11975</v>
      </c>
      <c r="D1079" s="105" t="s">
        <v>6753</v>
      </c>
      <c r="E1079" s="108" t="s">
        <v>6465</v>
      </c>
      <c r="F1079" s="106">
        <v>23.16</v>
      </c>
    </row>
    <row r="1080" spans="2:6">
      <c r="B1080" s="104" t="s">
        <v>9360</v>
      </c>
      <c r="C1080" s="104" t="s">
        <v>11976</v>
      </c>
      <c r="D1080" s="105" t="s">
        <v>6754</v>
      </c>
      <c r="E1080" s="108" t="s">
        <v>6465</v>
      </c>
      <c r="F1080" s="106">
        <v>10.15</v>
      </c>
    </row>
    <row r="1081" spans="2:6">
      <c r="B1081" s="104" t="s">
        <v>9361</v>
      </c>
      <c r="C1081" s="104" t="s">
        <v>11977</v>
      </c>
      <c r="D1081" s="105" t="s">
        <v>6755</v>
      </c>
      <c r="E1081" s="108" t="s">
        <v>6465</v>
      </c>
      <c r="F1081" s="106">
        <v>10.28</v>
      </c>
    </row>
    <row r="1082" spans="2:6">
      <c r="B1082" s="104">
        <v>309</v>
      </c>
      <c r="C1082" s="104" t="s">
        <v>6593</v>
      </c>
      <c r="D1082" s="105" t="s">
        <v>6756</v>
      </c>
      <c r="E1082" s="108"/>
      <c r="F1082" s="106"/>
    </row>
    <row r="1083" spans="2:6" ht="27">
      <c r="B1083" s="104" t="s">
        <v>9362</v>
      </c>
      <c r="C1083" s="104" t="s">
        <v>11978</v>
      </c>
      <c r="D1083" s="105" t="s">
        <v>6757</v>
      </c>
      <c r="E1083" s="108" t="s">
        <v>6598</v>
      </c>
      <c r="F1083" s="106">
        <v>150.22</v>
      </c>
    </row>
    <row r="1084" spans="2:6">
      <c r="B1084" s="104" t="s">
        <v>9363</v>
      </c>
      <c r="C1084" s="104" t="s">
        <v>11979</v>
      </c>
      <c r="D1084" s="105" t="s">
        <v>6758</v>
      </c>
      <c r="E1084" s="108" t="s">
        <v>6598</v>
      </c>
      <c r="F1084" s="106">
        <v>317.06</v>
      </c>
    </row>
    <row r="1085" spans="2:6">
      <c r="B1085" s="104" t="s">
        <v>9364</v>
      </c>
      <c r="C1085" s="104" t="s">
        <v>11980</v>
      </c>
      <c r="D1085" s="105" t="s">
        <v>6759</v>
      </c>
      <c r="E1085" s="108" t="s">
        <v>6598</v>
      </c>
      <c r="F1085" s="106">
        <v>352.49</v>
      </c>
    </row>
    <row r="1086" spans="2:6">
      <c r="B1086" s="104" t="s">
        <v>9365</v>
      </c>
      <c r="C1086" s="104" t="s">
        <v>11981</v>
      </c>
      <c r="D1086" s="105" t="s">
        <v>6760</v>
      </c>
      <c r="E1086" s="108" t="s">
        <v>6598</v>
      </c>
      <c r="F1086" s="106">
        <v>31.24</v>
      </c>
    </row>
    <row r="1087" spans="2:6">
      <c r="B1087" s="104" t="s">
        <v>9366</v>
      </c>
      <c r="C1087" s="104" t="s">
        <v>11982</v>
      </c>
      <c r="D1087" s="105" t="s">
        <v>6761</v>
      </c>
      <c r="E1087" s="108" t="s">
        <v>6465</v>
      </c>
      <c r="F1087" s="106">
        <v>92.87</v>
      </c>
    </row>
    <row r="1088" spans="2:6">
      <c r="B1088" s="104" t="s">
        <v>9367</v>
      </c>
      <c r="C1088" s="104" t="s">
        <v>11983</v>
      </c>
      <c r="D1088" s="105" t="s">
        <v>6762</v>
      </c>
      <c r="E1088" s="108" t="s">
        <v>6465</v>
      </c>
      <c r="F1088" s="106">
        <v>133.99</v>
      </c>
    </row>
    <row r="1089" spans="2:6">
      <c r="B1089" s="104" t="s">
        <v>9368</v>
      </c>
      <c r="C1089" s="104" t="s">
        <v>11984</v>
      </c>
      <c r="D1089" s="105" t="s">
        <v>6763</v>
      </c>
      <c r="E1089" s="108" t="s">
        <v>6764</v>
      </c>
      <c r="F1089" s="106">
        <v>464.07</v>
      </c>
    </row>
    <row r="1090" spans="2:6" ht="27">
      <c r="B1090" s="104" t="s">
        <v>9369</v>
      </c>
      <c r="C1090" s="104" t="s">
        <v>11985</v>
      </c>
      <c r="D1090" s="105" t="s">
        <v>6765</v>
      </c>
      <c r="E1090" s="108" t="s">
        <v>6764</v>
      </c>
      <c r="F1090" s="106">
        <v>707.96</v>
      </c>
    </row>
    <row r="1091" spans="2:6">
      <c r="B1091" s="104">
        <v>310</v>
      </c>
      <c r="C1091" s="104" t="s">
        <v>6593</v>
      </c>
      <c r="D1091" s="105" t="s">
        <v>6766</v>
      </c>
      <c r="E1091" s="108"/>
      <c r="F1091" s="106"/>
    </row>
    <row r="1092" spans="2:6">
      <c r="B1092" s="104" t="s">
        <v>9370</v>
      </c>
      <c r="C1092" s="104" t="s">
        <v>11986</v>
      </c>
      <c r="D1092" s="105" t="s">
        <v>6767</v>
      </c>
      <c r="E1092" s="108" t="s">
        <v>6598</v>
      </c>
      <c r="F1092" s="106">
        <v>60.74</v>
      </c>
    </row>
    <row r="1093" spans="2:6">
      <c r="B1093" s="104" t="s">
        <v>9371</v>
      </c>
      <c r="C1093" s="104" t="s">
        <v>11987</v>
      </c>
      <c r="D1093" s="105" t="s">
        <v>6768</v>
      </c>
      <c r="E1093" s="108" t="s">
        <v>6598</v>
      </c>
      <c r="F1093" s="106">
        <v>60.74</v>
      </c>
    </row>
    <row r="1094" spans="2:6" ht="27">
      <c r="B1094" s="104" t="s">
        <v>9372</v>
      </c>
      <c r="C1094" s="104" t="s">
        <v>11988</v>
      </c>
      <c r="D1094" s="105" t="s">
        <v>6769</v>
      </c>
      <c r="E1094" s="108" t="s">
        <v>6465</v>
      </c>
      <c r="F1094" s="106">
        <v>4.91</v>
      </c>
    </row>
    <row r="1095" spans="2:6">
      <c r="B1095" s="104" t="s">
        <v>9373</v>
      </c>
      <c r="C1095" s="104" t="s">
        <v>11989</v>
      </c>
      <c r="D1095" s="105" t="s">
        <v>6770</v>
      </c>
      <c r="E1095" s="108" t="s">
        <v>6465</v>
      </c>
      <c r="F1095" s="106">
        <v>4.25</v>
      </c>
    </row>
    <row r="1096" spans="2:6" ht="27">
      <c r="B1096" s="104" t="s">
        <v>9374</v>
      </c>
      <c r="C1096" s="104" t="s">
        <v>11990</v>
      </c>
      <c r="D1096" s="105" t="s">
        <v>6771</v>
      </c>
      <c r="E1096" s="108" t="s">
        <v>6465</v>
      </c>
      <c r="F1096" s="106">
        <v>12.07</v>
      </c>
    </row>
    <row r="1097" spans="2:6">
      <c r="B1097" s="104" t="s">
        <v>9375</v>
      </c>
      <c r="C1097" s="104" t="s">
        <v>11991</v>
      </c>
      <c r="D1097" s="105" t="s">
        <v>6772</v>
      </c>
      <c r="E1097" s="108" t="s">
        <v>6465</v>
      </c>
      <c r="F1097" s="106">
        <v>4.9400000000000004</v>
      </c>
    </row>
    <row r="1098" spans="2:6">
      <c r="B1098" s="104" t="s">
        <v>9376</v>
      </c>
      <c r="C1098" s="104" t="s">
        <v>11992</v>
      </c>
      <c r="D1098" s="105" t="s">
        <v>6773</v>
      </c>
      <c r="E1098" s="108" t="s">
        <v>6598</v>
      </c>
      <c r="F1098" s="106">
        <v>13.37</v>
      </c>
    </row>
    <row r="1099" spans="2:6">
      <c r="B1099" s="104" t="s">
        <v>9377</v>
      </c>
      <c r="C1099" s="104" t="s">
        <v>11993</v>
      </c>
      <c r="D1099" s="105" t="s">
        <v>6774</v>
      </c>
      <c r="E1099" s="108" t="s">
        <v>6598</v>
      </c>
      <c r="F1099" s="106">
        <v>13.37</v>
      </c>
    </row>
    <row r="1100" spans="2:6" ht="27">
      <c r="B1100" s="104" t="s">
        <v>9378</v>
      </c>
      <c r="C1100" s="104" t="s">
        <v>11994</v>
      </c>
      <c r="D1100" s="105" t="s">
        <v>6775</v>
      </c>
      <c r="E1100" s="108" t="s">
        <v>6764</v>
      </c>
      <c r="F1100" s="106">
        <v>29.3</v>
      </c>
    </row>
    <row r="1101" spans="2:6">
      <c r="B1101" s="104" t="s">
        <v>9379</v>
      </c>
      <c r="C1101" s="104" t="s">
        <v>11995</v>
      </c>
      <c r="D1101" s="105" t="s">
        <v>6776</v>
      </c>
      <c r="E1101" s="108" t="s">
        <v>6764</v>
      </c>
      <c r="F1101" s="106">
        <v>18.21</v>
      </c>
    </row>
    <row r="1102" spans="2:6">
      <c r="B1102" s="104" t="s">
        <v>9380</v>
      </c>
      <c r="C1102" s="104" t="s">
        <v>11996</v>
      </c>
      <c r="D1102" s="105" t="s">
        <v>6777</v>
      </c>
      <c r="E1102" s="108" t="s">
        <v>6598</v>
      </c>
      <c r="F1102" s="106">
        <v>685.05</v>
      </c>
    </row>
    <row r="1103" spans="2:6">
      <c r="B1103" s="104" t="s">
        <v>9381</v>
      </c>
      <c r="C1103" s="104" t="s">
        <v>11997</v>
      </c>
      <c r="D1103" s="105" t="s">
        <v>6778</v>
      </c>
      <c r="E1103" s="108" t="s">
        <v>6764</v>
      </c>
      <c r="F1103" s="106">
        <v>363.17</v>
      </c>
    </row>
    <row r="1104" spans="2:6">
      <c r="B1104" s="104" t="s">
        <v>9382</v>
      </c>
      <c r="C1104" s="104" t="s">
        <v>11998</v>
      </c>
      <c r="D1104" s="105" t="s">
        <v>6779</v>
      </c>
      <c r="E1104" s="108" t="s">
        <v>6764</v>
      </c>
      <c r="F1104" s="106">
        <v>118.46</v>
      </c>
    </row>
    <row r="1105" spans="2:6" ht="27">
      <c r="B1105" s="104" t="s">
        <v>9383</v>
      </c>
      <c r="C1105" s="104" t="s">
        <v>11999</v>
      </c>
      <c r="D1105" s="105" t="s">
        <v>6780</v>
      </c>
      <c r="E1105" s="108" t="s">
        <v>6764</v>
      </c>
      <c r="F1105" s="106">
        <v>26.37</v>
      </c>
    </row>
    <row r="1106" spans="2:6">
      <c r="B1106" s="104" t="s">
        <v>9384</v>
      </c>
      <c r="C1106" s="104" t="s">
        <v>12000</v>
      </c>
      <c r="D1106" s="105" t="s">
        <v>6781</v>
      </c>
      <c r="E1106" s="108" t="s">
        <v>6764</v>
      </c>
      <c r="F1106" s="106">
        <v>1205.1500000000001</v>
      </c>
    </row>
    <row r="1107" spans="2:6">
      <c r="B1107" s="104" t="s">
        <v>9385</v>
      </c>
      <c r="C1107" s="104" t="s">
        <v>12001</v>
      </c>
      <c r="D1107" s="105" t="s">
        <v>6782</v>
      </c>
      <c r="E1107" s="108" t="s">
        <v>6764</v>
      </c>
      <c r="F1107" s="106">
        <v>1595.54</v>
      </c>
    </row>
    <row r="1108" spans="2:6">
      <c r="B1108" s="104" t="s">
        <v>9386</v>
      </c>
      <c r="C1108" s="104" t="s">
        <v>12002</v>
      </c>
      <c r="D1108" s="105" t="s">
        <v>6783</v>
      </c>
      <c r="E1108" s="108" t="s">
        <v>6220</v>
      </c>
      <c r="F1108" s="106">
        <v>68.36</v>
      </c>
    </row>
    <row r="1109" spans="2:6">
      <c r="B1109" s="104" t="s">
        <v>9387</v>
      </c>
      <c r="C1109" s="104" t="s">
        <v>12003</v>
      </c>
      <c r="D1109" s="105" t="s">
        <v>6784</v>
      </c>
      <c r="E1109" s="108" t="s">
        <v>6764</v>
      </c>
      <c r="F1109" s="106">
        <v>9.2100000000000009</v>
      </c>
    </row>
    <row r="1110" spans="2:6">
      <c r="B1110" s="104" t="s">
        <v>9388</v>
      </c>
      <c r="C1110" s="104" t="s">
        <v>12004</v>
      </c>
      <c r="D1110" s="105" t="s">
        <v>6785</v>
      </c>
      <c r="E1110" s="108" t="s">
        <v>6764</v>
      </c>
      <c r="F1110" s="106">
        <v>66.5</v>
      </c>
    </row>
    <row r="1111" spans="2:6">
      <c r="B1111" s="104" t="s">
        <v>9389</v>
      </c>
      <c r="C1111" s="104" t="s">
        <v>12005</v>
      </c>
      <c r="D1111" s="105" t="s">
        <v>6786</v>
      </c>
      <c r="E1111" s="108" t="s">
        <v>6764</v>
      </c>
      <c r="F1111" s="106">
        <v>114.41</v>
      </c>
    </row>
    <row r="1112" spans="2:6">
      <c r="B1112" s="104" t="s">
        <v>9390</v>
      </c>
      <c r="C1112" s="104" t="s">
        <v>12006</v>
      </c>
      <c r="D1112" s="105" t="s">
        <v>6787</v>
      </c>
      <c r="E1112" s="108" t="s">
        <v>6764</v>
      </c>
      <c r="F1112" s="106">
        <v>51.33</v>
      </c>
    </row>
    <row r="1113" spans="2:6">
      <c r="B1113" s="104" t="s">
        <v>9391</v>
      </c>
      <c r="C1113" s="104" t="s">
        <v>12007</v>
      </c>
      <c r="D1113" s="105" t="s">
        <v>6788</v>
      </c>
      <c r="E1113" s="108" t="s">
        <v>6598</v>
      </c>
      <c r="F1113" s="106">
        <v>31.34</v>
      </c>
    </row>
    <row r="1114" spans="2:6">
      <c r="B1114" s="104" t="s">
        <v>9392</v>
      </c>
      <c r="C1114" s="104" t="s">
        <v>12008</v>
      </c>
      <c r="D1114" s="105" t="s">
        <v>6789</v>
      </c>
      <c r="E1114" s="108" t="s">
        <v>6764</v>
      </c>
      <c r="F1114" s="106">
        <v>37.979999999999997</v>
      </c>
    </row>
    <row r="1115" spans="2:6">
      <c r="B1115" s="104">
        <v>311</v>
      </c>
      <c r="C1115" s="104" t="s">
        <v>6593</v>
      </c>
      <c r="D1115" s="105" t="s">
        <v>6790</v>
      </c>
      <c r="E1115" s="108"/>
      <c r="F1115" s="106"/>
    </row>
    <row r="1116" spans="2:6" ht="27">
      <c r="B1116" s="104" t="s">
        <v>9393</v>
      </c>
      <c r="C1116" s="104" t="s">
        <v>12009</v>
      </c>
      <c r="D1116" s="105" t="s">
        <v>6791</v>
      </c>
      <c r="E1116" s="108" t="s">
        <v>6465</v>
      </c>
      <c r="F1116" s="106">
        <v>34.020000000000003</v>
      </c>
    </row>
    <row r="1117" spans="2:6" ht="27">
      <c r="B1117" s="104" t="s">
        <v>9394</v>
      </c>
      <c r="C1117" s="104" t="s">
        <v>12010</v>
      </c>
      <c r="D1117" s="105" t="s">
        <v>6792</v>
      </c>
      <c r="E1117" s="108" t="s">
        <v>6465</v>
      </c>
      <c r="F1117" s="106">
        <v>45.65</v>
      </c>
    </row>
    <row r="1118" spans="2:6" ht="27">
      <c r="B1118" s="104" t="s">
        <v>9395</v>
      </c>
      <c r="C1118" s="104" t="s">
        <v>12011</v>
      </c>
      <c r="D1118" s="105" t="s">
        <v>6793</v>
      </c>
      <c r="E1118" s="108" t="s">
        <v>6465</v>
      </c>
      <c r="F1118" s="106">
        <v>172.55</v>
      </c>
    </row>
    <row r="1119" spans="2:6">
      <c r="B1119" s="104">
        <v>312</v>
      </c>
      <c r="C1119" s="104" t="s">
        <v>6593</v>
      </c>
      <c r="D1119" s="105" t="s">
        <v>6794</v>
      </c>
      <c r="E1119" s="108"/>
      <c r="F1119" s="106"/>
    </row>
    <row r="1120" spans="2:6" ht="40.5">
      <c r="B1120" s="104" t="s">
        <v>9396</v>
      </c>
      <c r="C1120" s="104" t="s">
        <v>12012</v>
      </c>
      <c r="D1120" s="105" t="s">
        <v>6795</v>
      </c>
      <c r="E1120" s="108" t="s">
        <v>6465</v>
      </c>
      <c r="F1120" s="106">
        <v>11.61</v>
      </c>
    </row>
    <row r="1121" spans="2:6" ht="40.5">
      <c r="B1121" s="104" t="s">
        <v>9397</v>
      </c>
      <c r="C1121" s="104" t="s">
        <v>12013</v>
      </c>
      <c r="D1121" s="105" t="s">
        <v>6796</v>
      </c>
      <c r="E1121" s="108" t="s">
        <v>6465</v>
      </c>
      <c r="F1121" s="106">
        <v>10.3</v>
      </c>
    </row>
    <row r="1122" spans="2:6" ht="40.5">
      <c r="B1122" s="104" t="s">
        <v>9398</v>
      </c>
      <c r="C1122" s="104" t="s">
        <v>12014</v>
      </c>
      <c r="D1122" s="105" t="s">
        <v>6797</v>
      </c>
      <c r="E1122" s="108" t="s">
        <v>6465</v>
      </c>
      <c r="F1122" s="106">
        <v>11.63</v>
      </c>
    </row>
    <row r="1123" spans="2:6" ht="40.5">
      <c r="B1123" s="104" t="s">
        <v>9399</v>
      </c>
      <c r="C1123" s="104" t="s">
        <v>12015</v>
      </c>
      <c r="D1123" s="105" t="s">
        <v>6798</v>
      </c>
      <c r="E1123" s="108" t="s">
        <v>6465</v>
      </c>
      <c r="F1123" s="106">
        <v>11.05</v>
      </c>
    </row>
    <row r="1124" spans="2:6" ht="40.5">
      <c r="B1124" s="104" t="s">
        <v>9400</v>
      </c>
      <c r="C1124" s="104" t="s">
        <v>12016</v>
      </c>
      <c r="D1124" s="105" t="s">
        <v>6799</v>
      </c>
      <c r="E1124" s="108" t="s">
        <v>6465</v>
      </c>
      <c r="F1124" s="106">
        <v>14.6</v>
      </c>
    </row>
    <row r="1125" spans="2:6" ht="40.5">
      <c r="B1125" s="104" t="s">
        <v>9401</v>
      </c>
      <c r="C1125" s="104" t="s">
        <v>12017</v>
      </c>
      <c r="D1125" s="105" t="s">
        <v>6800</v>
      </c>
      <c r="E1125" s="108" t="s">
        <v>6465</v>
      </c>
      <c r="F1125" s="106">
        <v>11.99</v>
      </c>
    </row>
    <row r="1126" spans="2:6" ht="40.5">
      <c r="B1126" s="104" t="s">
        <v>9402</v>
      </c>
      <c r="C1126" s="104" t="s">
        <v>12018</v>
      </c>
      <c r="D1126" s="105" t="s">
        <v>6801</v>
      </c>
      <c r="E1126" s="108" t="s">
        <v>6465</v>
      </c>
      <c r="F1126" s="106">
        <v>9.17</v>
      </c>
    </row>
    <row r="1127" spans="2:6" ht="40.5">
      <c r="B1127" s="104" t="s">
        <v>9403</v>
      </c>
      <c r="C1127" s="104" t="s">
        <v>12019</v>
      </c>
      <c r="D1127" s="105" t="s">
        <v>6802</v>
      </c>
      <c r="E1127" s="108" t="s">
        <v>6465</v>
      </c>
      <c r="F1127" s="106">
        <v>8.98</v>
      </c>
    </row>
    <row r="1128" spans="2:6" ht="27">
      <c r="B1128" s="104" t="s">
        <v>16448</v>
      </c>
      <c r="C1128" s="104" t="s">
        <v>6593</v>
      </c>
      <c r="D1128" s="105" t="s">
        <v>16449</v>
      </c>
      <c r="E1128" s="108" t="s">
        <v>25</v>
      </c>
      <c r="F1128" s="106">
        <v>1875.65</v>
      </c>
    </row>
    <row r="1129" spans="2:6" ht="27">
      <c r="B1129" s="104" t="s">
        <v>16450</v>
      </c>
      <c r="C1129" s="104" t="s">
        <v>6593</v>
      </c>
      <c r="D1129" s="105" t="s">
        <v>16451</v>
      </c>
      <c r="E1129" s="108" t="s">
        <v>25</v>
      </c>
      <c r="F1129" s="106">
        <v>1748.91</v>
      </c>
    </row>
    <row r="1130" spans="2:6" ht="27">
      <c r="B1130" s="104" t="s">
        <v>9404</v>
      </c>
      <c r="C1130" s="104" t="s">
        <v>6593</v>
      </c>
      <c r="D1130" s="105" t="s">
        <v>6803</v>
      </c>
      <c r="E1130" s="108" t="s">
        <v>6465</v>
      </c>
      <c r="F1130" s="106">
        <v>4.09</v>
      </c>
    </row>
    <row r="1131" spans="2:6">
      <c r="B1131" s="104" t="s">
        <v>9405</v>
      </c>
      <c r="C1131" s="104" t="s">
        <v>12020</v>
      </c>
      <c r="D1131" s="105" t="s">
        <v>6804</v>
      </c>
      <c r="E1131" s="108" t="s">
        <v>6465</v>
      </c>
      <c r="F1131" s="106">
        <v>5.66</v>
      </c>
    </row>
    <row r="1132" spans="2:6" ht="27">
      <c r="B1132" s="104" t="s">
        <v>16452</v>
      </c>
      <c r="C1132" s="104" t="s">
        <v>6593</v>
      </c>
      <c r="D1132" s="105" t="s">
        <v>16453</v>
      </c>
      <c r="E1132" s="108" t="s">
        <v>25</v>
      </c>
      <c r="F1132" s="106">
        <v>1875.65</v>
      </c>
    </row>
    <row r="1133" spans="2:6" ht="27">
      <c r="B1133" s="104" t="s">
        <v>16454</v>
      </c>
      <c r="C1133" s="104" t="s">
        <v>6593</v>
      </c>
      <c r="D1133" s="105" t="s">
        <v>16455</v>
      </c>
      <c r="E1133" s="108" t="s">
        <v>25</v>
      </c>
      <c r="F1133" s="106">
        <v>1748.91</v>
      </c>
    </row>
    <row r="1134" spans="2:6">
      <c r="B1134" s="104">
        <v>313</v>
      </c>
      <c r="C1134" s="104" t="s">
        <v>6593</v>
      </c>
      <c r="D1134" s="105" t="s">
        <v>6805</v>
      </c>
      <c r="E1134" s="108"/>
      <c r="F1134" s="106"/>
    </row>
    <row r="1135" spans="2:6">
      <c r="B1135" s="104" t="s">
        <v>9406</v>
      </c>
      <c r="C1135" s="104" t="s">
        <v>12021</v>
      </c>
      <c r="D1135" s="105" t="s">
        <v>6806</v>
      </c>
      <c r="E1135" s="108" t="s">
        <v>6465</v>
      </c>
      <c r="F1135" s="106">
        <v>11.35</v>
      </c>
    </row>
    <row r="1136" spans="2:6">
      <c r="B1136" s="104" t="s">
        <v>9407</v>
      </c>
      <c r="C1136" s="104" t="s">
        <v>12022</v>
      </c>
      <c r="D1136" s="105" t="s">
        <v>6807</v>
      </c>
      <c r="E1136" s="108" t="s">
        <v>6287</v>
      </c>
      <c r="F1136" s="106">
        <v>71.69</v>
      </c>
    </row>
    <row r="1137" spans="2:6">
      <c r="B1137" s="104" t="s">
        <v>9408</v>
      </c>
      <c r="C1137" s="104" t="s">
        <v>12023</v>
      </c>
      <c r="D1137" s="105" t="s">
        <v>6808</v>
      </c>
      <c r="E1137" s="108" t="s">
        <v>6287</v>
      </c>
      <c r="F1137" s="106">
        <v>55.43</v>
      </c>
    </row>
    <row r="1138" spans="2:6">
      <c r="B1138" s="104" t="s">
        <v>9409</v>
      </c>
      <c r="C1138" s="104" t="s">
        <v>12024</v>
      </c>
      <c r="D1138" s="105" t="s">
        <v>6809</v>
      </c>
      <c r="E1138" s="108" t="s">
        <v>6287</v>
      </c>
      <c r="F1138" s="106">
        <v>46.07</v>
      </c>
    </row>
    <row r="1139" spans="2:6">
      <c r="B1139" s="104" t="s">
        <v>9410</v>
      </c>
      <c r="C1139" s="104" t="s">
        <v>12025</v>
      </c>
      <c r="D1139" s="105" t="s">
        <v>6810</v>
      </c>
      <c r="E1139" s="108" t="s">
        <v>6287</v>
      </c>
      <c r="F1139" s="106">
        <v>23.35</v>
      </c>
    </row>
    <row r="1140" spans="2:6">
      <c r="B1140" s="104" t="s">
        <v>9411</v>
      </c>
      <c r="C1140" s="104" t="s">
        <v>12026</v>
      </c>
      <c r="D1140" s="105" t="s">
        <v>6811</v>
      </c>
      <c r="E1140" s="108" t="s">
        <v>6287</v>
      </c>
      <c r="F1140" s="106">
        <v>25.93</v>
      </c>
    </row>
    <row r="1141" spans="2:6">
      <c r="B1141" s="104" t="s">
        <v>9412</v>
      </c>
      <c r="C1141" s="104" t="s">
        <v>12027</v>
      </c>
      <c r="D1141" s="105" t="s">
        <v>6812</v>
      </c>
      <c r="E1141" s="108" t="s">
        <v>6287</v>
      </c>
      <c r="F1141" s="106">
        <v>33.56</v>
      </c>
    </row>
    <row r="1142" spans="2:6">
      <c r="B1142" s="104" t="s">
        <v>9413</v>
      </c>
      <c r="C1142" s="104" t="s">
        <v>12028</v>
      </c>
      <c r="D1142" s="105" t="s">
        <v>6813</v>
      </c>
      <c r="E1142" s="108" t="s">
        <v>6287</v>
      </c>
      <c r="F1142" s="106">
        <v>76.61</v>
      </c>
    </row>
    <row r="1143" spans="2:6">
      <c r="B1143" s="104" t="s">
        <v>9414</v>
      </c>
      <c r="C1143" s="104" t="s">
        <v>12029</v>
      </c>
      <c r="D1143" s="105" t="s">
        <v>6814</v>
      </c>
      <c r="E1143" s="108" t="s">
        <v>6287</v>
      </c>
      <c r="F1143" s="106">
        <v>71.400000000000006</v>
      </c>
    </row>
    <row r="1144" spans="2:6" ht="27">
      <c r="B1144" s="104" t="s">
        <v>16456</v>
      </c>
      <c r="C1144" s="104" t="s">
        <v>6593</v>
      </c>
      <c r="D1144" s="105" t="s">
        <v>16457</v>
      </c>
      <c r="E1144" s="108" t="s">
        <v>6287</v>
      </c>
      <c r="F1144" s="106">
        <v>50.66</v>
      </c>
    </row>
    <row r="1145" spans="2:6" ht="27">
      <c r="B1145" s="104" t="s">
        <v>9415</v>
      </c>
      <c r="C1145" s="104" t="s">
        <v>12030</v>
      </c>
      <c r="D1145" s="105" t="s">
        <v>6815</v>
      </c>
      <c r="E1145" s="108" t="s">
        <v>6287</v>
      </c>
      <c r="F1145" s="106">
        <v>99.37</v>
      </c>
    </row>
    <row r="1146" spans="2:6" ht="54">
      <c r="B1146" s="104" t="s">
        <v>9416</v>
      </c>
      <c r="C1146" s="104" t="s">
        <v>12031</v>
      </c>
      <c r="D1146" s="105" t="s">
        <v>6816</v>
      </c>
      <c r="E1146" s="108" t="s">
        <v>6287</v>
      </c>
      <c r="F1146" s="106">
        <v>115.11</v>
      </c>
    </row>
    <row r="1147" spans="2:6" ht="27">
      <c r="B1147" s="104" t="s">
        <v>9417</v>
      </c>
      <c r="C1147" s="104" t="s">
        <v>12032</v>
      </c>
      <c r="D1147" s="105" t="s">
        <v>6817</v>
      </c>
      <c r="E1147" s="108" t="s">
        <v>6287</v>
      </c>
      <c r="F1147" s="106">
        <v>48.67</v>
      </c>
    </row>
    <row r="1148" spans="2:6" ht="27">
      <c r="B1148" s="104" t="s">
        <v>9418</v>
      </c>
      <c r="C1148" s="104" t="s">
        <v>12033</v>
      </c>
      <c r="D1148" s="105" t="s">
        <v>6818</v>
      </c>
      <c r="E1148" s="108" t="s">
        <v>6287</v>
      </c>
      <c r="F1148" s="106">
        <v>50.43</v>
      </c>
    </row>
    <row r="1149" spans="2:6" ht="27">
      <c r="B1149" s="104" t="s">
        <v>9419</v>
      </c>
      <c r="C1149" s="104" t="s">
        <v>12034</v>
      </c>
      <c r="D1149" s="105" t="s">
        <v>6819</v>
      </c>
      <c r="E1149" s="108" t="s">
        <v>6287</v>
      </c>
      <c r="F1149" s="106">
        <v>53.1</v>
      </c>
    </row>
    <row r="1150" spans="2:6">
      <c r="B1150" s="104" t="s">
        <v>9421</v>
      </c>
      <c r="C1150" s="104" t="s">
        <v>12036</v>
      </c>
      <c r="D1150" s="105" t="s">
        <v>6820</v>
      </c>
      <c r="E1150" s="108" t="s">
        <v>6465</v>
      </c>
      <c r="F1150" s="106">
        <v>49.7</v>
      </c>
    </row>
    <row r="1151" spans="2:6">
      <c r="B1151" s="104" t="s">
        <v>9422</v>
      </c>
      <c r="C1151" s="104" t="s">
        <v>12037</v>
      </c>
      <c r="D1151" s="105" t="s">
        <v>6821</v>
      </c>
      <c r="E1151" s="108" t="s">
        <v>6465</v>
      </c>
      <c r="F1151" s="106">
        <v>73.88</v>
      </c>
    </row>
    <row r="1152" spans="2:6">
      <c r="B1152" s="104" t="s">
        <v>9423</v>
      </c>
      <c r="C1152" s="104" t="s">
        <v>12038</v>
      </c>
      <c r="D1152" s="105" t="s">
        <v>6822</v>
      </c>
      <c r="E1152" s="108" t="s">
        <v>6465</v>
      </c>
      <c r="F1152" s="106">
        <v>31.06</v>
      </c>
    </row>
    <row r="1153" spans="2:6">
      <c r="B1153" s="104" t="s">
        <v>9424</v>
      </c>
      <c r="C1153" s="104" t="s">
        <v>12039</v>
      </c>
      <c r="D1153" s="105" t="s">
        <v>6823</v>
      </c>
      <c r="E1153" s="108" t="s">
        <v>6465</v>
      </c>
      <c r="F1153" s="106">
        <v>43.15</v>
      </c>
    </row>
    <row r="1154" spans="2:6">
      <c r="B1154" s="104" t="s">
        <v>9425</v>
      </c>
      <c r="C1154" s="104" t="s">
        <v>12040</v>
      </c>
      <c r="D1154" s="105" t="s">
        <v>6824</v>
      </c>
      <c r="E1154" s="108" t="s">
        <v>6465</v>
      </c>
      <c r="F1154" s="106">
        <v>17.68</v>
      </c>
    </row>
    <row r="1155" spans="2:6">
      <c r="B1155" s="104" t="s">
        <v>9426</v>
      </c>
      <c r="C1155" s="104" t="s">
        <v>12041</v>
      </c>
      <c r="D1155" s="105" t="s">
        <v>6825</v>
      </c>
      <c r="E1155" s="108" t="s">
        <v>6465</v>
      </c>
      <c r="F1155" s="106">
        <v>21.25</v>
      </c>
    </row>
    <row r="1156" spans="2:6">
      <c r="B1156" s="104" t="s">
        <v>9427</v>
      </c>
      <c r="C1156" s="104" t="s">
        <v>12042</v>
      </c>
      <c r="D1156" s="105" t="s">
        <v>6826</v>
      </c>
      <c r="E1156" s="108" t="s">
        <v>6465</v>
      </c>
      <c r="F1156" s="106">
        <v>31.71</v>
      </c>
    </row>
    <row r="1157" spans="2:6">
      <c r="B1157" s="104" t="s">
        <v>9428</v>
      </c>
      <c r="C1157" s="104" t="s">
        <v>12043</v>
      </c>
      <c r="D1157" s="105" t="s">
        <v>6827</v>
      </c>
      <c r="E1157" s="108" t="s">
        <v>6287</v>
      </c>
      <c r="F1157" s="106">
        <v>11.84</v>
      </c>
    </row>
    <row r="1158" spans="2:6">
      <c r="B1158" s="104" t="s">
        <v>9429</v>
      </c>
      <c r="C1158" s="104" t="s">
        <v>12044</v>
      </c>
      <c r="D1158" s="105" t="s">
        <v>6828</v>
      </c>
      <c r="E1158" s="108" t="s">
        <v>6465</v>
      </c>
      <c r="F1158" s="106">
        <v>39.869999999999997</v>
      </c>
    </row>
    <row r="1159" spans="2:6" ht="27">
      <c r="B1159" s="104" t="s">
        <v>9420</v>
      </c>
      <c r="C1159" s="104" t="s">
        <v>12035</v>
      </c>
      <c r="D1159" s="105" t="s">
        <v>17699</v>
      </c>
      <c r="E1159" s="108" t="s">
        <v>6465</v>
      </c>
      <c r="F1159" s="106">
        <v>23.52</v>
      </c>
    </row>
    <row r="1160" spans="2:6" ht="27">
      <c r="B1160" s="104" t="s">
        <v>9430</v>
      </c>
      <c r="C1160" s="104" t="s">
        <v>12045</v>
      </c>
      <c r="D1160" s="105" t="s">
        <v>6829</v>
      </c>
      <c r="E1160" s="108" t="s">
        <v>6465</v>
      </c>
      <c r="F1160" s="106">
        <v>10.31</v>
      </c>
    </row>
    <row r="1161" spans="2:6">
      <c r="B1161" s="104" t="s">
        <v>9431</v>
      </c>
      <c r="C1161" s="104" t="s">
        <v>12046</v>
      </c>
      <c r="D1161" s="105" t="s">
        <v>6830</v>
      </c>
      <c r="E1161" s="108" t="s">
        <v>6287</v>
      </c>
      <c r="F1161" s="106">
        <v>67.94</v>
      </c>
    </row>
    <row r="1162" spans="2:6">
      <c r="B1162" s="104" t="s">
        <v>9432</v>
      </c>
      <c r="C1162" s="104" t="s">
        <v>12047</v>
      </c>
      <c r="D1162" s="105" t="s">
        <v>6831</v>
      </c>
      <c r="E1162" s="108" t="s">
        <v>6287</v>
      </c>
      <c r="F1162" s="106">
        <v>22.22</v>
      </c>
    </row>
    <row r="1163" spans="2:6">
      <c r="B1163" s="104" t="s">
        <v>9433</v>
      </c>
      <c r="C1163" s="104" t="s">
        <v>12048</v>
      </c>
      <c r="D1163" s="105" t="s">
        <v>6832</v>
      </c>
      <c r="E1163" s="108" t="s">
        <v>6287</v>
      </c>
      <c r="F1163" s="106">
        <v>20.99</v>
      </c>
    </row>
    <row r="1164" spans="2:6">
      <c r="B1164" s="104" t="s">
        <v>9434</v>
      </c>
      <c r="C1164" s="104" t="s">
        <v>12049</v>
      </c>
      <c r="D1164" s="105" t="s">
        <v>6833</v>
      </c>
      <c r="E1164" s="108" t="s">
        <v>6287</v>
      </c>
      <c r="F1164" s="106">
        <v>120.29</v>
      </c>
    </row>
    <row r="1165" spans="2:6">
      <c r="B1165" s="104" t="s">
        <v>9435</v>
      </c>
      <c r="C1165" s="104" t="s">
        <v>12050</v>
      </c>
      <c r="D1165" s="105" t="s">
        <v>6834</v>
      </c>
      <c r="E1165" s="108" t="s">
        <v>6465</v>
      </c>
      <c r="F1165" s="106">
        <v>32.479999999999997</v>
      </c>
    </row>
    <row r="1166" spans="2:6">
      <c r="B1166" s="104" t="s">
        <v>9436</v>
      </c>
      <c r="C1166" s="104" t="s">
        <v>12051</v>
      </c>
      <c r="D1166" s="105" t="s">
        <v>6835</v>
      </c>
      <c r="E1166" s="108" t="s">
        <v>6465</v>
      </c>
      <c r="F1166" s="106">
        <v>39.26</v>
      </c>
    </row>
    <row r="1167" spans="2:6">
      <c r="B1167" s="104" t="s">
        <v>9437</v>
      </c>
      <c r="C1167" s="104" t="s">
        <v>12052</v>
      </c>
      <c r="D1167" s="105" t="s">
        <v>6836</v>
      </c>
      <c r="E1167" s="108" t="s">
        <v>6465</v>
      </c>
      <c r="F1167" s="106">
        <v>22.52</v>
      </c>
    </row>
    <row r="1168" spans="2:6">
      <c r="B1168" s="104" t="s">
        <v>9438</v>
      </c>
      <c r="C1168" s="104" t="s">
        <v>12053</v>
      </c>
      <c r="D1168" s="105" t="s">
        <v>6837</v>
      </c>
      <c r="E1168" s="108" t="s">
        <v>6465</v>
      </c>
      <c r="F1168" s="106">
        <v>8.0500000000000007</v>
      </c>
    </row>
    <row r="1169" spans="2:6">
      <c r="B1169" s="104" t="s">
        <v>9439</v>
      </c>
      <c r="C1169" s="104" t="s">
        <v>12054</v>
      </c>
      <c r="D1169" s="105" t="s">
        <v>6838</v>
      </c>
      <c r="E1169" s="108" t="s">
        <v>6287</v>
      </c>
      <c r="F1169" s="106">
        <v>19.2</v>
      </c>
    </row>
    <row r="1170" spans="2:6">
      <c r="B1170" s="104">
        <v>314</v>
      </c>
      <c r="C1170" s="104" t="s">
        <v>6593</v>
      </c>
      <c r="D1170" s="105" t="s">
        <v>6839</v>
      </c>
      <c r="E1170" s="108"/>
      <c r="F1170" s="106"/>
    </row>
    <row r="1171" spans="2:6" ht="27">
      <c r="B1171" s="104" t="s">
        <v>9440</v>
      </c>
      <c r="C1171" s="104" t="s">
        <v>12055</v>
      </c>
      <c r="D1171" s="105" t="s">
        <v>6840</v>
      </c>
      <c r="E1171" s="108" t="s">
        <v>25</v>
      </c>
      <c r="F1171" s="106">
        <v>91.42</v>
      </c>
    </row>
    <row r="1172" spans="2:6" ht="27">
      <c r="B1172" s="104" t="s">
        <v>9441</v>
      </c>
      <c r="C1172" s="104" t="s">
        <v>12056</v>
      </c>
      <c r="D1172" s="105" t="s">
        <v>6841</v>
      </c>
      <c r="E1172" s="108" t="s">
        <v>25</v>
      </c>
      <c r="F1172" s="106">
        <v>83.8</v>
      </c>
    </row>
    <row r="1173" spans="2:6">
      <c r="B1173" s="104" t="s">
        <v>9442</v>
      </c>
      <c r="C1173" s="104" t="s">
        <v>12057</v>
      </c>
      <c r="D1173" s="105" t="s">
        <v>6842</v>
      </c>
      <c r="E1173" s="108" t="s">
        <v>6287</v>
      </c>
      <c r="F1173" s="106">
        <v>13.71</v>
      </c>
    </row>
    <row r="1174" spans="2:6">
      <c r="B1174" s="104" t="s">
        <v>9443</v>
      </c>
      <c r="C1174" s="104" t="s">
        <v>12058</v>
      </c>
      <c r="D1174" s="105" t="s">
        <v>6843</v>
      </c>
      <c r="E1174" s="108" t="s">
        <v>25</v>
      </c>
      <c r="F1174" s="106">
        <v>57.95</v>
      </c>
    </row>
    <row r="1175" spans="2:6" ht="27">
      <c r="B1175" s="104" t="s">
        <v>9444</v>
      </c>
      <c r="C1175" s="104" t="s">
        <v>12059</v>
      </c>
      <c r="D1175" s="105" t="s">
        <v>6844</v>
      </c>
      <c r="E1175" s="108" t="s">
        <v>25</v>
      </c>
      <c r="F1175" s="106">
        <v>134.37</v>
      </c>
    </row>
    <row r="1176" spans="2:6">
      <c r="B1176" s="104" t="s">
        <v>9445</v>
      </c>
      <c r="C1176" s="104" t="s">
        <v>12060</v>
      </c>
      <c r="D1176" s="105" t="s">
        <v>6845</v>
      </c>
      <c r="E1176" s="108" t="s">
        <v>25</v>
      </c>
      <c r="F1176" s="106">
        <v>243.79</v>
      </c>
    </row>
    <row r="1177" spans="2:6">
      <c r="B1177" s="104" t="s">
        <v>9446</v>
      </c>
      <c r="C1177" s="104" t="s">
        <v>12061</v>
      </c>
      <c r="D1177" s="105" t="s">
        <v>6846</v>
      </c>
      <c r="E1177" s="108" t="s">
        <v>25</v>
      </c>
      <c r="F1177" s="106">
        <v>34.229999999999997</v>
      </c>
    </row>
    <row r="1178" spans="2:6" ht="27">
      <c r="B1178" s="104" t="s">
        <v>9447</v>
      </c>
      <c r="C1178" s="104" t="s">
        <v>12062</v>
      </c>
      <c r="D1178" s="105" t="s">
        <v>6847</v>
      </c>
      <c r="E1178" s="108" t="s">
        <v>25</v>
      </c>
      <c r="F1178" s="106">
        <v>72.78</v>
      </c>
    </row>
    <row r="1179" spans="2:6">
      <c r="B1179" s="104" t="s">
        <v>9448</v>
      </c>
      <c r="C1179" s="104" t="s">
        <v>12063</v>
      </c>
      <c r="D1179" s="105" t="s">
        <v>6848</v>
      </c>
      <c r="E1179" s="108" t="s">
        <v>25</v>
      </c>
      <c r="F1179" s="106">
        <v>198.08</v>
      </c>
    </row>
    <row r="1180" spans="2:6">
      <c r="B1180" s="104" t="s">
        <v>9449</v>
      </c>
      <c r="C1180" s="104" t="s">
        <v>12064</v>
      </c>
      <c r="D1180" s="105" t="s">
        <v>6849</v>
      </c>
      <c r="E1180" s="108" t="s">
        <v>6287</v>
      </c>
      <c r="F1180" s="106">
        <v>103.57</v>
      </c>
    </row>
    <row r="1181" spans="2:6">
      <c r="B1181" s="104" t="s">
        <v>9450</v>
      </c>
      <c r="C1181" s="104" t="s">
        <v>12065</v>
      </c>
      <c r="D1181" s="105" t="s">
        <v>6850</v>
      </c>
      <c r="E1181" s="108" t="s">
        <v>6287</v>
      </c>
      <c r="F1181" s="106">
        <v>12.18</v>
      </c>
    </row>
    <row r="1182" spans="2:6">
      <c r="B1182" s="104" t="s">
        <v>9451</v>
      </c>
      <c r="C1182" s="104" t="s">
        <v>12066</v>
      </c>
      <c r="D1182" s="105" t="s">
        <v>6851</v>
      </c>
      <c r="E1182" s="108" t="s">
        <v>6287</v>
      </c>
      <c r="F1182" s="106">
        <v>15.23</v>
      </c>
    </row>
    <row r="1183" spans="2:6">
      <c r="B1183" s="104" t="s">
        <v>9452</v>
      </c>
      <c r="C1183" s="104" t="s">
        <v>12067</v>
      </c>
      <c r="D1183" s="105" t="s">
        <v>6852</v>
      </c>
      <c r="E1183" s="108" t="s">
        <v>6287</v>
      </c>
      <c r="F1183" s="106">
        <v>15.23</v>
      </c>
    </row>
    <row r="1184" spans="2:6" ht="27">
      <c r="B1184" s="104" t="s">
        <v>9453</v>
      </c>
      <c r="C1184" s="104" t="s">
        <v>12068</v>
      </c>
      <c r="D1184" s="105" t="s">
        <v>6853</v>
      </c>
      <c r="E1184" s="108" t="s">
        <v>6287</v>
      </c>
      <c r="F1184" s="106">
        <v>35.130000000000003</v>
      </c>
    </row>
    <row r="1185" spans="2:6" ht="27">
      <c r="B1185" s="104" t="s">
        <v>9454</v>
      </c>
      <c r="C1185" s="104" t="s">
        <v>12069</v>
      </c>
      <c r="D1185" s="105" t="s">
        <v>6854</v>
      </c>
      <c r="E1185" s="108" t="s">
        <v>6287</v>
      </c>
      <c r="F1185" s="106">
        <v>15.44</v>
      </c>
    </row>
    <row r="1186" spans="2:6">
      <c r="B1186" s="104" t="s">
        <v>9455</v>
      </c>
      <c r="C1186" s="104" t="s">
        <v>12070</v>
      </c>
      <c r="D1186" s="105" t="s">
        <v>6855</v>
      </c>
      <c r="E1186" s="108" t="s">
        <v>6287</v>
      </c>
      <c r="F1186" s="106">
        <v>18.64</v>
      </c>
    </row>
    <row r="1187" spans="2:6" ht="27">
      <c r="B1187" s="104" t="s">
        <v>9456</v>
      </c>
      <c r="C1187" s="104" t="s">
        <v>12071</v>
      </c>
      <c r="D1187" s="105" t="s">
        <v>6856</v>
      </c>
      <c r="E1187" s="108" t="s">
        <v>6287</v>
      </c>
      <c r="F1187" s="106">
        <v>13.44</v>
      </c>
    </row>
    <row r="1188" spans="2:6" ht="27">
      <c r="B1188" s="104" t="s">
        <v>9457</v>
      </c>
      <c r="C1188" s="104" t="s">
        <v>12072</v>
      </c>
      <c r="D1188" s="105" t="s">
        <v>6857</v>
      </c>
      <c r="E1188" s="108" t="s">
        <v>6287</v>
      </c>
      <c r="F1188" s="106">
        <v>13.44</v>
      </c>
    </row>
    <row r="1189" spans="2:6">
      <c r="B1189" s="104" t="s">
        <v>9458</v>
      </c>
      <c r="C1189" s="104" t="s">
        <v>12073</v>
      </c>
      <c r="D1189" s="105" t="s">
        <v>6858</v>
      </c>
      <c r="E1189" s="108" t="s">
        <v>6287</v>
      </c>
      <c r="F1189" s="106">
        <v>9.1300000000000008</v>
      </c>
    </row>
    <row r="1190" spans="2:6">
      <c r="B1190" s="104" t="s">
        <v>9459</v>
      </c>
      <c r="C1190" s="104" t="s">
        <v>12074</v>
      </c>
      <c r="D1190" s="105" t="s">
        <v>6859</v>
      </c>
      <c r="E1190" s="108" t="s">
        <v>6287</v>
      </c>
      <c r="F1190" s="106">
        <v>12.94</v>
      </c>
    </row>
    <row r="1191" spans="2:6" ht="27">
      <c r="B1191" s="104" t="s">
        <v>9460</v>
      </c>
      <c r="C1191" s="104" t="s">
        <v>12075</v>
      </c>
      <c r="D1191" s="105" t="s">
        <v>6860</v>
      </c>
      <c r="E1191" s="108" t="s">
        <v>6287</v>
      </c>
      <c r="F1191" s="106">
        <v>13.71</v>
      </c>
    </row>
    <row r="1192" spans="2:6" ht="27">
      <c r="B1192" s="104" t="s">
        <v>9461</v>
      </c>
      <c r="C1192" s="104" t="s">
        <v>12076</v>
      </c>
      <c r="D1192" s="105" t="s">
        <v>6861</v>
      </c>
      <c r="E1192" s="108" t="s">
        <v>6287</v>
      </c>
      <c r="F1192" s="106">
        <v>23.47</v>
      </c>
    </row>
    <row r="1193" spans="2:6" ht="27">
      <c r="B1193" s="104" t="s">
        <v>9462</v>
      </c>
      <c r="C1193" s="104" t="s">
        <v>12077</v>
      </c>
      <c r="D1193" s="105" t="s">
        <v>6862</v>
      </c>
      <c r="E1193" s="108" t="s">
        <v>6287</v>
      </c>
      <c r="F1193" s="106">
        <v>7.61</v>
      </c>
    </row>
    <row r="1194" spans="2:6" ht="27">
      <c r="B1194" s="104" t="s">
        <v>9463</v>
      </c>
      <c r="C1194" s="104" t="s">
        <v>12078</v>
      </c>
      <c r="D1194" s="105" t="s">
        <v>6863</v>
      </c>
      <c r="E1194" s="108" t="s">
        <v>6287</v>
      </c>
      <c r="F1194" s="106">
        <v>13.71</v>
      </c>
    </row>
    <row r="1195" spans="2:6">
      <c r="B1195" s="104" t="s">
        <v>9464</v>
      </c>
      <c r="C1195" s="104" t="s">
        <v>12079</v>
      </c>
      <c r="D1195" s="105" t="s">
        <v>6864</v>
      </c>
      <c r="E1195" s="108" t="s">
        <v>6287</v>
      </c>
      <c r="F1195" s="106">
        <v>13.71</v>
      </c>
    </row>
    <row r="1196" spans="2:6">
      <c r="B1196" s="104" t="s">
        <v>9465</v>
      </c>
      <c r="C1196" s="104" t="s">
        <v>6227</v>
      </c>
      <c r="D1196" s="105" t="s">
        <v>6228</v>
      </c>
      <c r="E1196" s="108" t="s">
        <v>6287</v>
      </c>
      <c r="F1196" s="106">
        <v>11.96</v>
      </c>
    </row>
    <row r="1197" spans="2:6" ht="27">
      <c r="B1197" s="104" t="s">
        <v>9466</v>
      </c>
      <c r="C1197" s="104" t="s">
        <v>12080</v>
      </c>
      <c r="D1197" s="105" t="s">
        <v>6865</v>
      </c>
      <c r="E1197" s="108" t="s">
        <v>6287</v>
      </c>
      <c r="F1197" s="106">
        <v>6.93</v>
      </c>
    </row>
    <row r="1198" spans="2:6">
      <c r="B1198" s="104" t="s">
        <v>9467</v>
      </c>
      <c r="C1198" s="104" t="s">
        <v>12081</v>
      </c>
      <c r="D1198" s="105" t="s">
        <v>6866</v>
      </c>
      <c r="E1198" s="108" t="s">
        <v>6287</v>
      </c>
      <c r="F1198" s="106">
        <v>21.32</v>
      </c>
    </row>
    <row r="1199" spans="2:6">
      <c r="B1199" s="104" t="s">
        <v>9468</v>
      </c>
      <c r="C1199" s="104" t="s">
        <v>12082</v>
      </c>
      <c r="D1199" s="105" t="s">
        <v>6867</v>
      </c>
      <c r="E1199" s="108" t="s">
        <v>6287</v>
      </c>
      <c r="F1199" s="106">
        <v>10.65</v>
      </c>
    </row>
    <row r="1200" spans="2:6">
      <c r="B1200" s="104" t="s">
        <v>9469</v>
      </c>
      <c r="C1200" s="104" t="s">
        <v>12083</v>
      </c>
      <c r="D1200" s="105" t="s">
        <v>6867</v>
      </c>
      <c r="E1200" s="108" t="s">
        <v>6287</v>
      </c>
      <c r="F1200" s="106">
        <v>10.65</v>
      </c>
    </row>
    <row r="1201" spans="2:6" ht="27">
      <c r="B1201" s="104" t="s">
        <v>9470</v>
      </c>
      <c r="C1201" s="104" t="s">
        <v>12084</v>
      </c>
      <c r="D1201" s="105" t="s">
        <v>6868</v>
      </c>
      <c r="E1201" s="108" t="s">
        <v>6287</v>
      </c>
      <c r="F1201" s="106">
        <v>10.65</v>
      </c>
    </row>
    <row r="1202" spans="2:6">
      <c r="B1202" s="104" t="s">
        <v>9471</v>
      </c>
      <c r="C1202" s="104" t="s">
        <v>12085</v>
      </c>
      <c r="D1202" s="105" t="s">
        <v>6869</v>
      </c>
      <c r="E1202" s="108" t="s">
        <v>6287</v>
      </c>
      <c r="F1202" s="106">
        <v>10.8</v>
      </c>
    </row>
    <row r="1203" spans="2:6" ht="27">
      <c r="B1203" s="104" t="s">
        <v>9472</v>
      </c>
      <c r="C1203" s="104" t="s">
        <v>12086</v>
      </c>
      <c r="D1203" s="105" t="s">
        <v>6870</v>
      </c>
      <c r="E1203" s="108" t="s">
        <v>6287</v>
      </c>
      <c r="F1203" s="106">
        <v>12.18</v>
      </c>
    </row>
    <row r="1204" spans="2:6">
      <c r="B1204" s="104" t="s">
        <v>9473</v>
      </c>
      <c r="C1204" s="104" t="s">
        <v>12087</v>
      </c>
      <c r="D1204" s="105" t="s">
        <v>6871</v>
      </c>
      <c r="E1204" s="108" t="s">
        <v>6287</v>
      </c>
      <c r="F1204" s="106">
        <v>15.71</v>
      </c>
    </row>
    <row r="1205" spans="2:6" ht="27">
      <c r="B1205" s="104" t="s">
        <v>9474</v>
      </c>
      <c r="C1205" s="104" t="s">
        <v>12088</v>
      </c>
      <c r="D1205" s="105" t="s">
        <v>6872</v>
      </c>
      <c r="E1205" s="108" t="s">
        <v>6287</v>
      </c>
      <c r="F1205" s="106">
        <v>18.27</v>
      </c>
    </row>
    <row r="1206" spans="2:6">
      <c r="B1206" s="104" t="s">
        <v>9475</v>
      </c>
      <c r="C1206" s="104" t="s">
        <v>12089</v>
      </c>
      <c r="D1206" s="105" t="s">
        <v>6873</v>
      </c>
      <c r="E1206" s="108" t="s">
        <v>6287</v>
      </c>
      <c r="F1206" s="106">
        <v>13.71</v>
      </c>
    </row>
    <row r="1207" spans="2:6">
      <c r="B1207" s="104" t="s">
        <v>9476</v>
      </c>
      <c r="C1207" s="104" t="s">
        <v>12090</v>
      </c>
      <c r="D1207" s="105" t="s">
        <v>6874</v>
      </c>
      <c r="E1207" s="108" t="s">
        <v>6287</v>
      </c>
      <c r="F1207" s="106">
        <v>15.23</v>
      </c>
    </row>
    <row r="1208" spans="2:6">
      <c r="B1208" s="104" t="s">
        <v>9477</v>
      </c>
      <c r="C1208" s="104" t="s">
        <v>12091</v>
      </c>
      <c r="D1208" s="105" t="s">
        <v>6875</v>
      </c>
      <c r="E1208" s="108" t="s">
        <v>6287</v>
      </c>
      <c r="F1208" s="106">
        <v>6.09</v>
      </c>
    </row>
    <row r="1209" spans="2:6">
      <c r="B1209" s="104" t="s">
        <v>9478</v>
      </c>
      <c r="C1209" s="104" t="s">
        <v>12092</v>
      </c>
      <c r="D1209" s="105" t="s">
        <v>6876</v>
      </c>
      <c r="E1209" s="108" t="s">
        <v>6287</v>
      </c>
      <c r="F1209" s="106">
        <v>10.65</v>
      </c>
    </row>
    <row r="1210" spans="2:6" ht="27">
      <c r="B1210" s="104" t="s">
        <v>9479</v>
      </c>
      <c r="C1210" s="104" t="s">
        <v>12093</v>
      </c>
      <c r="D1210" s="105" t="s">
        <v>6877</v>
      </c>
      <c r="E1210" s="108" t="s">
        <v>6287</v>
      </c>
      <c r="F1210" s="106">
        <v>7.39</v>
      </c>
    </row>
    <row r="1211" spans="2:6" ht="27">
      <c r="B1211" s="104" t="s">
        <v>9480</v>
      </c>
      <c r="C1211" s="104" t="s">
        <v>12094</v>
      </c>
      <c r="D1211" s="105" t="s">
        <v>6878</v>
      </c>
      <c r="E1211" s="108" t="s">
        <v>6287</v>
      </c>
      <c r="F1211" s="106">
        <v>12.18</v>
      </c>
    </row>
    <row r="1212" spans="2:6" ht="27">
      <c r="B1212" s="104" t="s">
        <v>9481</v>
      </c>
      <c r="C1212" s="104" t="s">
        <v>12095</v>
      </c>
      <c r="D1212" s="105" t="s">
        <v>6879</v>
      </c>
      <c r="E1212" s="108" t="s">
        <v>6287</v>
      </c>
      <c r="F1212" s="106">
        <v>18.27</v>
      </c>
    </row>
    <row r="1213" spans="2:6">
      <c r="B1213" s="104" t="s">
        <v>9482</v>
      </c>
      <c r="C1213" s="104" t="s">
        <v>12096</v>
      </c>
      <c r="D1213" s="105" t="s">
        <v>6880</v>
      </c>
      <c r="E1213" s="108" t="s">
        <v>6465</v>
      </c>
      <c r="F1213" s="106">
        <v>1.82</v>
      </c>
    </row>
    <row r="1214" spans="2:6">
      <c r="B1214" s="104" t="s">
        <v>9483</v>
      </c>
      <c r="C1214" s="104" t="s">
        <v>12097</v>
      </c>
      <c r="D1214" s="105" t="s">
        <v>6881</v>
      </c>
      <c r="E1214" s="108" t="s">
        <v>6287</v>
      </c>
      <c r="F1214" s="106">
        <v>12.18</v>
      </c>
    </row>
    <row r="1215" spans="2:6">
      <c r="B1215" s="104" t="s">
        <v>9484</v>
      </c>
      <c r="C1215" s="104" t="s">
        <v>12098</v>
      </c>
      <c r="D1215" s="105" t="s">
        <v>6882</v>
      </c>
      <c r="E1215" s="108" t="s">
        <v>6287</v>
      </c>
      <c r="F1215" s="106">
        <v>10.65</v>
      </c>
    </row>
    <row r="1216" spans="2:6">
      <c r="B1216" s="104" t="s">
        <v>9485</v>
      </c>
      <c r="C1216" s="104" t="s">
        <v>12099</v>
      </c>
      <c r="D1216" s="105" t="s">
        <v>6883</v>
      </c>
      <c r="E1216" s="108" t="s">
        <v>6465</v>
      </c>
      <c r="F1216" s="106">
        <v>6.09</v>
      </c>
    </row>
    <row r="1217" spans="2:6" ht="27">
      <c r="B1217" s="104" t="s">
        <v>9486</v>
      </c>
      <c r="C1217" s="104" t="s">
        <v>12100</v>
      </c>
      <c r="D1217" s="105" t="s">
        <v>17700</v>
      </c>
      <c r="E1217" s="108" t="s">
        <v>6220</v>
      </c>
      <c r="F1217" s="106">
        <v>39.32</v>
      </c>
    </row>
    <row r="1218" spans="2:6">
      <c r="B1218" s="104" t="s">
        <v>9487</v>
      </c>
      <c r="C1218" s="104" t="s">
        <v>12101</v>
      </c>
      <c r="D1218" s="105" t="s">
        <v>6884</v>
      </c>
      <c r="E1218" s="108" t="s">
        <v>6465</v>
      </c>
      <c r="F1218" s="106">
        <v>36.24</v>
      </c>
    </row>
    <row r="1219" spans="2:6">
      <c r="B1219" s="104" t="s">
        <v>9488</v>
      </c>
      <c r="C1219" s="104" t="s">
        <v>12102</v>
      </c>
      <c r="D1219" s="105" t="s">
        <v>17701</v>
      </c>
      <c r="E1219" s="108" t="s">
        <v>6287</v>
      </c>
      <c r="F1219" s="106">
        <v>9.1300000000000008</v>
      </c>
    </row>
    <row r="1220" spans="2:6">
      <c r="B1220" s="104" t="s">
        <v>9489</v>
      </c>
      <c r="C1220" s="104" t="s">
        <v>12103</v>
      </c>
      <c r="D1220" s="105" t="s">
        <v>6885</v>
      </c>
      <c r="E1220" s="108" t="s">
        <v>6764</v>
      </c>
      <c r="F1220" s="106">
        <v>2.2200000000000002</v>
      </c>
    </row>
    <row r="1221" spans="2:6">
      <c r="B1221" s="104" t="s">
        <v>9490</v>
      </c>
      <c r="C1221" s="104" t="s">
        <v>12104</v>
      </c>
      <c r="D1221" s="105" t="s">
        <v>6886</v>
      </c>
      <c r="E1221" s="108" t="s">
        <v>6287</v>
      </c>
      <c r="F1221" s="106">
        <v>35.130000000000003</v>
      </c>
    </row>
    <row r="1222" spans="2:6">
      <c r="B1222" s="104" t="s">
        <v>9491</v>
      </c>
      <c r="C1222" s="104" t="s">
        <v>12105</v>
      </c>
      <c r="D1222" s="105" t="s">
        <v>6887</v>
      </c>
      <c r="E1222" s="108" t="s">
        <v>6465</v>
      </c>
      <c r="F1222" s="106">
        <v>6.09</v>
      </c>
    </row>
    <row r="1223" spans="2:6">
      <c r="B1223" s="104" t="s">
        <v>9492</v>
      </c>
      <c r="C1223" s="104" t="s">
        <v>6225</v>
      </c>
      <c r="D1223" s="105" t="s">
        <v>6226</v>
      </c>
      <c r="E1223" s="108" t="s">
        <v>6287</v>
      </c>
      <c r="F1223" s="106">
        <v>12.18</v>
      </c>
    </row>
    <row r="1224" spans="2:6">
      <c r="B1224" s="104" t="s">
        <v>9493</v>
      </c>
      <c r="C1224" s="104" t="s">
        <v>12106</v>
      </c>
      <c r="D1224" s="105" t="s">
        <v>6888</v>
      </c>
      <c r="E1224" s="108" t="s">
        <v>6465</v>
      </c>
      <c r="F1224" s="106">
        <v>1.87</v>
      </c>
    </row>
    <row r="1225" spans="2:6" ht="27">
      <c r="B1225" s="104" t="s">
        <v>9494</v>
      </c>
      <c r="C1225" s="104" t="s">
        <v>12107</v>
      </c>
      <c r="D1225" s="105" t="s">
        <v>6889</v>
      </c>
      <c r="E1225" s="108" t="s">
        <v>6465</v>
      </c>
      <c r="F1225" s="106">
        <v>1.87</v>
      </c>
    </row>
    <row r="1226" spans="2:6">
      <c r="B1226" s="104" t="s">
        <v>9495</v>
      </c>
      <c r="C1226" s="104" t="s">
        <v>12108</v>
      </c>
      <c r="D1226" s="105" t="s">
        <v>6890</v>
      </c>
      <c r="E1226" s="108" t="s">
        <v>6465</v>
      </c>
      <c r="F1226" s="106">
        <v>3.8</v>
      </c>
    </row>
    <row r="1227" spans="2:6">
      <c r="B1227" s="104" t="s">
        <v>9496</v>
      </c>
      <c r="C1227" s="104" t="s">
        <v>12109</v>
      </c>
      <c r="D1227" s="105" t="s">
        <v>6891</v>
      </c>
      <c r="E1227" s="108" t="s">
        <v>6598</v>
      </c>
      <c r="F1227" s="106">
        <v>10.94</v>
      </c>
    </row>
    <row r="1228" spans="2:6">
      <c r="B1228" s="104" t="s">
        <v>9497</v>
      </c>
      <c r="C1228" s="104" t="s">
        <v>12110</v>
      </c>
      <c r="D1228" s="105" t="s">
        <v>6892</v>
      </c>
      <c r="E1228" s="108" t="s">
        <v>6287</v>
      </c>
      <c r="F1228" s="106">
        <v>6.09</v>
      </c>
    </row>
    <row r="1229" spans="2:6">
      <c r="B1229" s="104" t="s">
        <v>9498</v>
      </c>
      <c r="C1229" s="104" t="s">
        <v>12111</v>
      </c>
      <c r="D1229" s="105" t="s">
        <v>6893</v>
      </c>
      <c r="E1229" s="108" t="s">
        <v>6287</v>
      </c>
      <c r="F1229" s="106">
        <v>31.21</v>
      </c>
    </row>
    <row r="1230" spans="2:6">
      <c r="B1230" s="104" t="s">
        <v>9499</v>
      </c>
      <c r="C1230" s="104" t="s">
        <v>12112</v>
      </c>
      <c r="D1230" s="105" t="s">
        <v>6894</v>
      </c>
      <c r="E1230" s="108" t="s">
        <v>6598</v>
      </c>
      <c r="F1230" s="106">
        <v>32.18</v>
      </c>
    </row>
    <row r="1231" spans="2:6">
      <c r="B1231" s="104" t="s">
        <v>9500</v>
      </c>
      <c r="C1231" s="104" t="s">
        <v>12113</v>
      </c>
      <c r="D1231" s="105" t="s">
        <v>6895</v>
      </c>
      <c r="E1231" s="108" t="s">
        <v>6598</v>
      </c>
      <c r="F1231" s="106">
        <v>50.47</v>
      </c>
    </row>
    <row r="1232" spans="2:6">
      <c r="B1232" s="104" t="s">
        <v>9501</v>
      </c>
      <c r="C1232" s="104" t="s">
        <v>12114</v>
      </c>
      <c r="D1232" s="105" t="s">
        <v>6896</v>
      </c>
      <c r="E1232" s="108" t="s">
        <v>6598</v>
      </c>
      <c r="F1232" s="106">
        <v>12.87</v>
      </c>
    </row>
    <row r="1233" spans="2:6">
      <c r="B1233" s="104" t="s">
        <v>9502</v>
      </c>
      <c r="C1233" s="104" t="s">
        <v>12115</v>
      </c>
      <c r="D1233" s="105" t="s">
        <v>6897</v>
      </c>
      <c r="E1233" s="108" t="s">
        <v>6598</v>
      </c>
      <c r="F1233" s="106">
        <v>8.0399999999999991</v>
      </c>
    </row>
    <row r="1234" spans="2:6">
      <c r="B1234" s="104" t="s">
        <v>9503</v>
      </c>
      <c r="C1234" s="104" t="s">
        <v>12116</v>
      </c>
      <c r="D1234" s="105" t="s">
        <v>6898</v>
      </c>
      <c r="E1234" s="108" t="s">
        <v>6598</v>
      </c>
      <c r="F1234" s="106">
        <v>10.54</v>
      </c>
    </row>
    <row r="1235" spans="2:6">
      <c r="B1235" s="104" t="s">
        <v>9504</v>
      </c>
      <c r="C1235" s="104" t="s">
        <v>12117</v>
      </c>
      <c r="D1235" s="105" t="s">
        <v>6899</v>
      </c>
      <c r="E1235" s="108" t="s">
        <v>6465</v>
      </c>
      <c r="F1235" s="106">
        <v>19.04</v>
      </c>
    </row>
    <row r="1236" spans="2:6">
      <c r="B1236" s="104" t="s">
        <v>9505</v>
      </c>
      <c r="C1236" s="104" t="s">
        <v>12118</v>
      </c>
      <c r="D1236" s="105" t="s">
        <v>6900</v>
      </c>
      <c r="E1236" s="108" t="s">
        <v>6465</v>
      </c>
      <c r="F1236" s="106">
        <v>7.61</v>
      </c>
    </row>
    <row r="1237" spans="2:6">
      <c r="B1237" s="104" t="s">
        <v>9506</v>
      </c>
      <c r="C1237" s="104" t="s">
        <v>12119</v>
      </c>
      <c r="D1237" s="105" t="s">
        <v>6901</v>
      </c>
      <c r="E1237" s="108" t="s">
        <v>6598</v>
      </c>
      <c r="F1237" s="106">
        <v>11.7</v>
      </c>
    </row>
    <row r="1238" spans="2:6">
      <c r="B1238" s="104" t="s">
        <v>9507</v>
      </c>
      <c r="C1238" s="104" t="s">
        <v>12120</v>
      </c>
      <c r="D1238" s="105" t="s">
        <v>6902</v>
      </c>
      <c r="E1238" s="108" t="s">
        <v>6598</v>
      </c>
      <c r="F1238" s="106">
        <v>12.28</v>
      </c>
    </row>
    <row r="1239" spans="2:6">
      <c r="B1239" s="104" t="s">
        <v>9508</v>
      </c>
      <c r="C1239" s="104" t="s">
        <v>12121</v>
      </c>
      <c r="D1239" s="105" t="s">
        <v>6903</v>
      </c>
      <c r="E1239" s="108" t="s">
        <v>6598</v>
      </c>
      <c r="F1239" s="106">
        <v>80.45</v>
      </c>
    </row>
    <row r="1240" spans="2:6">
      <c r="B1240" s="104" t="s">
        <v>9509</v>
      </c>
      <c r="C1240" s="104" t="s">
        <v>12122</v>
      </c>
      <c r="D1240" s="105" t="s">
        <v>6904</v>
      </c>
      <c r="E1240" s="108" t="s">
        <v>6598</v>
      </c>
      <c r="F1240" s="106">
        <v>63.1</v>
      </c>
    </row>
    <row r="1241" spans="2:6" ht="27">
      <c r="B1241" s="104" t="s">
        <v>9510</v>
      </c>
      <c r="C1241" s="104" t="s">
        <v>12123</v>
      </c>
      <c r="D1241" s="105" t="s">
        <v>6905</v>
      </c>
      <c r="E1241" s="108" t="s">
        <v>6287</v>
      </c>
      <c r="F1241" s="106">
        <v>9.1300000000000008</v>
      </c>
    </row>
    <row r="1242" spans="2:6">
      <c r="B1242" s="104" t="s">
        <v>9511</v>
      </c>
      <c r="C1242" s="104" t="s">
        <v>12124</v>
      </c>
      <c r="D1242" s="105" t="s">
        <v>6906</v>
      </c>
      <c r="E1242" s="108" t="s">
        <v>6287</v>
      </c>
      <c r="F1242" s="106">
        <v>12.94</v>
      </c>
    </row>
    <row r="1243" spans="2:6">
      <c r="B1243" s="104" t="s">
        <v>9512</v>
      </c>
      <c r="C1243" s="104" t="s">
        <v>12125</v>
      </c>
      <c r="D1243" s="105" t="s">
        <v>6907</v>
      </c>
      <c r="E1243" s="108" t="s">
        <v>6287</v>
      </c>
      <c r="F1243" s="106">
        <v>19.489999999999998</v>
      </c>
    </row>
    <row r="1244" spans="2:6">
      <c r="B1244" s="104" t="s">
        <v>9513</v>
      </c>
      <c r="C1244" s="104" t="s">
        <v>12126</v>
      </c>
      <c r="D1244" s="105" t="s">
        <v>6908</v>
      </c>
      <c r="E1244" s="108" t="s">
        <v>6465</v>
      </c>
      <c r="F1244" s="106">
        <v>4.25</v>
      </c>
    </row>
    <row r="1245" spans="2:6" ht="27">
      <c r="B1245" s="104" t="s">
        <v>9514</v>
      </c>
      <c r="C1245" s="104" t="s">
        <v>12127</v>
      </c>
      <c r="D1245" s="105" t="s">
        <v>6909</v>
      </c>
      <c r="E1245" s="108" t="s">
        <v>6287</v>
      </c>
      <c r="F1245" s="106">
        <v>9.1300000000000008</v>
      </c>
    </row>
    <row r="1246" spans="2:6" ht="27">
      <c r="B1246" s="104" t="s">
        <v>9515</v>
      </c>
      <c r="C1246" s="104" t="s">
        <v>12128</v>
      </c>
      <c r="D1246" s="105" t="s">
        <v>6910</v>
      </c>
      <c r="E1246" s="108" t="s">
        <v>6287</v>
      </c>
      <c r="F1246" s="106">
        <v>15.23</v>
      </c>
    </row>
    <row r="1247" spans="2:6">
      <c r="B1247" s="104" t="s">
        <v>9516</v>
      </c>
      <c r="C1247" s="104" t="s">
        <v>12129</v>
      </c>
      <c r="D1247" s="105" t="s">
        <v>6911</v>
      </c>
      <c r="E1247" s="108" t="s">
        <v>6287</v>
      </c>
      <c r="F1247" s="106">
        <v>4.96</v>
      </c>
    </row>
    <row r="1248" spans="2:6">
      <c r="B1248" s="104" t="s">
        <v>9517</v>
      </c>
      <c r="C1248" s="104" t="s">
        <v>12130</v>
      </c>
      <c r="D1248" s="105" t="s">
        <v>6912</v>
      </c>
      <c r="E1248" s="108" t="s">
        <v>6287</v>
      </c>
      <c r="F1248" s="106">
        <v>8.3699999999999992</v>
      </c>
    </row>
    <row r="1249" spans="2:6">
      <c r="B1249" s="104" t="s">
        <v>9518</v>
      </c>
      <c r="C1249" s="104" t="s">
        <v>12131</v>
      </c>
      <c r="D1249" s="105" t="s">
        <v>6913</v>
      </c>
      <c r="E1249" s="108" t="s">
        <v>6287</v>
      </c>
      <c r="F1249" s="106">
        <v>9.89</v>
      </c>
    </row>
    <row r="1250" spans="2:6">
      <c r="B1250" s="104" t="s">
        <v>9519</v>
      </c>
      <c r="C1250" s="104" t="s">
        <v>12132</v>
      </c>
      <c r="D1250" s="105" t="s">
        <v>6914</v>
      </c>
      <c r="E1250" s="108" t="s">
        <v>6287</v>
      </c>
      <c r="F1250" s="106">
        <v>9.1300000000000008</v>
      </c>
    </row>
    <row r="1251" spans="2:6">
      <c r="B1251" s="104" t="s">
        <v>9520</v>
      </c>
      <c r="C1251" s="104" t="s">
        <v>12133</v>
      </c>
      <c r="D1251" s="105" t="s">
        <v>6915</v>
      </c>
      <c r="E1251" s="108" t="s">
        <v>6465</v>
      </c>
      <c r="F1251" s="106">
        <v>5.35</v>
      </c>
    </row>
    <row r="1252" spans="2:6">
      <c r="B1252" s="104" t="s">
        <v>9521</v>
      </c>
      <c r="C1252" s="104" t="s">
        <v>12134</v>
      </c>
      <c r="D1252" s="105" t="s">
        <v>6916</v>
      </c>
      <c r="E1252" s="108" t="s">
        <v>6465</v>
      </c>
      <c r="F1252" s="106">
        <v>5.75</v>
      </c>
    </row>
    <row r="1253" spans="2:6">
      <c r="B1253" s="104" t="s">
        <v>9522</v>
      </c>
      <c r="C1253" s="104" t="s">
        <v>12135</v>
      </c>
      <c r="D1253" s="105" t="s">
        <v>6917</v>
      </c>
      <c r="E1253" s="108" t="s">
        <v>6465</v>
      </c>
      <c r="F1253" s="106">
        <v>11.17</v>
      </c>
    </row>
    <row r="1254" spans="2:6" ht="27">
      <c r="B1254" s="104" t="s">
        <v>9523</v>
      </c>
      <c r="C1254" s="104" t="s">
        <v>12136</v>
      </c>
      <c r="D1254" s="105" t="s">
        <v>6918</v>
      </c>
      <c r="E1254" s="108" t="s">
        <v>6465</v>
      </c>
      <c r="F1254" s="106">
        <v>11.17</v>
      </c>
    </row>
    <row r="1255" spans="2:6">
      <c r="B1255" s="104" t="s">
        <v>9524</v>
      </c>
      <c r="C1255" s="104" t="s">
        <v>12137</v>
      </c>
      <c r="D1255" s="105" t="s">
        <v>6919</v>
      </c>
      <c r="E1255" s="108" t="s">
        <v>6287</v>
      </c>
      <c r="F1255" s="106">
        <v>2</v>
      </c>
    </row>
    <row r="1256" spans="2:6">
      <c r="B1256" s="104">
        <v>316</v>
      </c>
      <c r="C1256" s="104" t="s">
        <v>6593</v>
      </c>
      <c r="D1256" s="105" t="s">
        <v>6920</v>
      </c>
      <c r="E1256" s="108"/>
      <c r="F1256" s="106"/>
    </row>
    <row r="1257" spans="2:6">
      <c r="B1257" s="104" t="s">
        <v>9525</v>
      </c>
      <c r="C1257" s="104" t="s">
        <v>12138</v>
      </c>
      <c r="D1257" s="105" t="s">
        <v>6921</v>
      </c>
      <c r="E1257" s="108" t="s">
        <v>6598</v>
      </c>
      <c r="F1257" s="106">
        <v>114.51</v>
      </c>
    </row>
    <row r="1258" spans="2:6">
      <c r="B1258" s="104" t="s">
        <v>9526</v>
      </c>
      <c r="C1258" s="104" t="s">
        <v>12139</v>
      </c>
      <c r="D1258" s="105" t="s">
        <v>6922</v>
      </c>
      <c r="E1258" s="108" t="s">
        <v>6287</v>
      </c>
      <c r="F1258" s="106">
        <v>247.01</v>
      </c>
    </row>
    <row r="1259" spans="2:6">
      <c r="B1259" s="104" t="s">
        <v>9527</v>
      </c>
      <c r="C1259" s="104" t="s">
        <v>12140</v>
      </c>
      <c r="D1259" s="105" t="s">
        <v>6923</v>
      </c>
      <c r="E1259" s="108" t="s">
        <v>6287</v>
      </c>
      <c r="F1259" s="106">
        <v>176.97</v>
      </c>
    </row>
    <row r="1260" spans="2:6" ht="27">
      <c r="B1260" s="104" t="s">
        <v>9528</v>
      </c>
      <c r="C1260" s="104" t="s">
        <v>12141</v>
      </c>
      <c r="D1260" s="105" t="s">
        <v>6924</v>
      </c>
      <c r="E1260" s="108" t="s">
        <v>6287</v>
      </c>
      <c r="F1260" s="106">
        <v>535.03</v>
      </c>
    </row>
    <row r="1261" spans="2:6">
      <c r="B1261" s="104" t="s">
        <v>9529</v>
      </c>
      <c r="C1261" s="104" t="s">
        <v>12142</v>
      </c>
      <c r="D1261" s="105" t="s">
        <v>6925</v>
      </c>
      <c r="E1261" s="108" t="s">
        <v>6287</v>
      </c>
      <c r="F1261" s="106">
        <v>471.83</v>
      </c>
    </row>
    <row r="1262" spans="2:6">
      <c r="B1262" s="104" t="s">
        <v>9530</v>
      </c>
      <c r="C1262" s="104" t="s">
        <v>12143</v>
      </c>
      <c r="D1262" s="105" t="s">
        <v>6926</v>
      </c>
      <c r="E1262" s="108" t="s">
        <v>6287</v>
      </c>
      <c r="F1262" s="106">
        <v>359.76</v>
      </c>
    </row>
    <row r="1263" spans="2:6">
      <c r="B1263" s="104">
        <v>317</v>
      </c>
      <c r="C1263" s="104" t="s">
        <v>6593</v>
      </c>
      <c r="D1263" s="105" t="s">
        <v>6927</v>
      </c>
      <c r="E1263" s="108"/>
      <c r="F1263" s="106"/>
    </row>
    <row r="1264" spans="2:6">
      <c r="B1264" s="104" t="s">
        <v>9531</v>
      </c>
      <c r="C1264" s="104" t="s">
        <v>12144</v>
      </c>
      <c r="D1264" s="105" t="s">
        <v>6928</v>
      </c>
      <c r="E1264" s="108" t="s">
        <v>6764</v>
      </c>
      <c r="F1264" s="106">
        <v>100</v>
      </c>
    </row>
    <row r="1265" spans="2:6">
      <c r="B1265" s="104" t="s">
        <v>9532</v>
      </c>
      <c r="C1265" s="104" t="s">
        <v>12145</v>
      </c>
      <c r="D1265" s="105" t="s">
        <v>6929</v>
      </c>
      <c r="E1265" s="108" t="s">
        <v>6287</v>
      </c>
      <c r="F1265" s="106">
        <v>92.34</v>
      </c>
    </row>
    <row r="1266" spans="2:6">
      <c r="B1266" s="104" t="s">
        <v>9533</v>
      </c>
      <c r="C1266" s="104" t="s">
        <v>12146</v>
      </c>
      <c r="D1266" s="105" t="s">
        <v>6930</v>
      </c>
      <c r="E1266" s="108" t="s">
        <v>6287</v>
      </c>
      <c r="F1266" s="106">
        <v>92.34</v>
      </c>
    </row>
    <row r="1267" spans="2:6">
      <c r="B1267" s="104" t="s">
        <v>9534</v>
      </c>
      <c r="C1267" s="104" t="s">
        <v>12147</v>
      </c>
      <c r="D1267" s="105" t="s">
        <v>6931</v>
      </c>
      <c r="E1267" s="108" t="s">
        <v>6598</v>
      </c>
      <c r="F1267" s="106">
        <v>1074.6300000000001</v>
      </c>
    </row>
    <row r="1268" spans="2:6">
      <c r="B1268" s="104">
        <v>318</v>
      </c>
      <c r="C1268" s="104" t="s">
        <v>6593</v>
      </c>
      <c r="D1268" s="105" t="s">
        <v>6932</v>
      </c>
      <c r="E1268" s="108"/>
      <c r="F1268" s="106"/>
    </row>
    <row r="1269" spans="2:6">
      <c r="B1269" s="104" t="s">
        <v>9535</v>
      </c>
      <c r="C1269" s="104" t="s">
        <v>12148</v>
      </c>
      <c r="D1269" s="105" t="s">
        <v>6933</v>
      </c>
      <c r="E1269" s="108" t="s">
        <v>6465</v>
      </c>
      <c r="F1269" s="106">
        <v>4530.25</v>
      </c>
    </row>
    <row r="1270" spans="2:6">
      <c r="B1270" s="104" t="s">
        <v>9536</v>
      </c>
      <c r="C1270" s="104" t="s">
        <v>12149</v>
      </c>
      <c r="D1270" s="105" t="s">
        <v>6934</v>
      </c>
      <c r="E1270" s="108" t="s">
        <v>6465</v>
      </c>
      <c r="F1270" s="106">
        <v>4704.6899999999996</v>
      </c>
    </row>
    <row r="1271" spans="2:6">
      <c r="B1271" s="104" t="s">
        <v>9537</v>
      </c>
      <c r="C1271" s="104" t="s">
        <v>12150</v>
      </c>
      <c r="D1271" s="105" t="s">
        <v>6935</v>
      </c>
      <c r="E1271" s="108" t="s">
        <v>6465</v>
      </c>
      <c r="F1271" s="106">
        <v>4878.74</v>
      </c>
    </row>
    <row r="1272" spans="2:6">
      <c r="B1272" s="104" t="s">
        <v>9538</v>
      </c>
      <c r="C1272" s="104" t="s">
        <v>12151</v>
      </c>
      <c r="D1272" s="105" t="s">
        <v>6936</v>
      </c>
      <c r="E1272" s="108" t="s">
        <v>6465</v>
      </c>
      <c r="F1272" s="106">
        <v>5056.79</v>
      </c>
    </row>
    <row r="1273" spans="2:6">
      <c r="B1273" s="104" t="s">
        <v>9539</v>
      </c>
      <c r="C1273" s="104" t="s">
        <v>12152</v>
      </c>
      <c r="D1273" s="105" t="s">
        <v>6937</v>
      </c>
      <c r="E1273" s="108" t="s">
        <v>6465</v>
      </c>
      <c r="F1273" s="106">
        <v>7212.18</v>
      </c>
    </row>
    <row r="1274" spans="2:6">
      <c r="B1274" s="104" t="s">
        <v>9540</v>
      </c>
      <c r="C1274" s="104" t="s">
        <v>12153</v>
      </c>
      <c r="D1274" s="105" t="s">
        <v>6938</v>
      </c>
      <c r="E1274" s="108" t="s">
        <v>6465</v>
      </c>
      <c r="F1274" s="106">
        <v>7434.81</v>
      </c>
    </row>
    <row r="1275" spans="2:6">
      <c r="B1275" s="104" t="s">
        <v>9541</v>
      </c>
      <c r="C1275" s="104" t="s">
        <v>12154</v>
      </c>
      <c r="D1275" s="105" t="s">
        <v>6939</v>
      </c>
      <c r="E1275" s="108" t="s">
        <v>6465</v>
      </c>
      <c r="F1275" s="106">
        <v>7650.14</v>
      </c>
    </row>
    <row r="1276" spans="2:6">
      <c r="B1276" s="104" t="s">
        <v>9542</v>
      </c>
      <c r="C1276" s="104" t="s">
        <v>12155</v>
      </c>
      <c r="D1276" s="105" t="s">
        <v>6940</v>
      </c>
      <c r="E1276" s="108" t="s">
        <v>6465</v>
      </c>
      <c r="F1276" s="106">
        <v>7884.89</v>
      </c>
    </row>
    <row r="1277" spans="2:6">
      <c r="B1277" s="104" t="s">
        <v>9543</v>
      </c>
      <c r="C1277" s="104" t="s">
        <v>12156</v>
      </c>
      <c r="D1277" s="105" t="s">
        <v>6941</v>
      </c>
      <c r="E1277" s="108" t="s">
        <v>6465</v>
      </c>
      <c r="F1277" s="106">
        <v>8149.31</v>
      </c>
    </row>
    <row r="1278" spans="2:6">
      <c r="B1278" s="104" t="s">
        <v>9544</v>
      </c>
      <c r="C1278" s="104" t="s">
        <v>12157</v>
      </c>
      <c r="D1278" s="105" t="s">
        <v>6942</v>
      </c>
      <c r="E1278" s="108" t="s">
        <v>6465</v>
      </c>
      <c r="F1278" s="106">
        <v>8425.2999999999993</v>
      </c>
    </row>
    <row r="1279" spans="2:6">
      <c r="B1279" s="104" t="s">
        <v>9545</v>
      </c>
      <c r="C1279" s="104" t="s">
        <v>12158</v>
      </c>
      <c r="D1279" s="105" t="s">
        <v>6943</v>
      </c>
      <c r="E1279" s="108" t="s">
        <v>6465</v>
      </c>
      <c r="F1279" s="106">
        <v>8681.64</v>
      </c>
    </row>
    <row r="1280" spans="2:6">
      <c r="B1280" s="104" t="s">
        <v>9546</v>
      </c>
      <c r="C1280" s="104" t="s">
        <v>12159</v>
      </c>
      <c r="D1280" s="105" t="s">
        <v>6944</v>
      </c>
      <c r="E1280" s="108" t="s">
        <v>6465</v>
      </c>
      <c r="F1280" s="106">
        <v>9011.02</v>
      </c>
    </row>
    <row r="1281" spans="2:6">
      <c r="B1281" s="104" t="s">
        <v>9547</v>
      </c>
      <c r="C1281" s="104" t="s">
        <v>12160</v>
      </c>
      <c r="D1281" s="105" t="s">
        <v>6945</v>
      </c>
      <c r="E1281" s="108" t="s">
        <v>6465</v>
      </c>
      <c r="F1281" s="106">
        <v>9265.0300000000007</v>
      </c>
    </row>
    <row r="1282" spans="2:6">
      <c r="B1282" s="104" t="s">
        <v>9548</v>
      </c>
      <c r="C1282" s="104" t="s">
        <v>12161</v>
      </c>
      <c r="D1282" s="105" t="s">
        <v>6946</v>
      </c>
      <c r="E1282" s="108" t="s">
        <v>6465</v>
      </c>
      <c r="F1282" s="106">
        <v>9540.77</v>
      </c>
    </row>
    <row r="1283" spans="2:6">
      <c r="B1283" s="104" t="s">
        <v>9549</v>
      </c>
      <c r="C1283" s="104" t="s">
        <v>12162</v>
      </c>
      <c r="D1283" s="105" t="s">
        <v>6947</v>
      </c>
      <c r="E1283" s="108" t="s">
        <v>6465</v>
      </c>
      <c r="F1283" s="106">
        <v>9819.65</v>
      </c>
    </row>
    <row r="1284" spans="2:6">
      <c r="B1284" s="104" t="s">
        <v>9550</v>
      </c>
      <c r="C1284" s="104" t="s">
        <v>12163</v>
      </c>
      <c r="D1284" s="105" t="s">
        <v>6948</v>
      </c>
      <c r="E1284" s="108" t="s">
        <v>6465</v>
      </c>
      <c r="F1284" s="106">
        <v>10053.27</v>
      </c>
    </row>
    <row r="1285" spans="2:6">
      <c r="B1285" s="104" t="s">
        <v>9551</v>
      </c>
      <c r="C1285" s="104" t="s">
        <v>12164</v>
      </c>
      <c r="D1285" s="105" t="s">
        <v>6949</v>
      </c>
      <c r="E1285" s="108" t="s">
        <v>6465</v>
      </c>
      <c r="F1285" s="106">
        <v>10302.219999999999</v>
      </c>
    </row>
    <row r="1286" spans="2:6">
      <c r="B1286" s="104" t="s">
        <v>9552</v>
      </c>
      <c r="C1286" s="104" t="s">
        <v>12165</v>
      </c>
      <c r="D1286" s="105" t="s">
        <v>6950</v>
      </c>
      <c r="E1286" s="108" t="s">
        <v>6465</v>
      </c>
      <c r="F1286" s="106">
        <v>10535.07</v>
      </c>
    </row>
    <row r="1287" spans="2:6">
      <c r="B1287" s="104" t="s">
        <v>9553</v>
      </c>
      <c r="C1287" s="104" t="s">
        <v>12166</v>
      </c>
      <c r="D1287" s="105" t="s">
        <v>6951</v>
      </c>
      <c r="E1287" s="108" t="s">
        <v>6465</v>
      </c>
      <c r="F1287" s="106">
        <v>10769.34</v>
      </c>
    </row>
    <row r="1288" spans="2:6">
      <c r="B1288" s="104" t="s">
        <v>9554</v>
      </c>
      <c r="C1288" s="104" t="s">
        <v>12167</v>
      </c>
      <c r="D1288" s="105" t="s">
        <v>6952</v>
      </c>
      <c r="E1288" s="108" t="s">
        <v>6598</v>
      </c>
      <c r="F1288" s="106">
        <v>1085.55</v>
      </c>
    </row>
    <row r="1289" spans="2:6">
      <c r="B1289" s="104" t="s">
        <v>9555</v>
      </c>
      <c r="C1289" s="104" t="s">
        <v>12168</v>
      </c>
      <c r="D1289" s="105" t="s">
        <v>6953</v>
      </c>
      <c r="E1289" s="108" t="s">
        <v>6598</v>
      </c>
      <c r="F1289" s="106">
        <v>1464.33</v>
      </c>
    </row>
    <row r="1290" spans="2:6">
      <c r="B1290" s="104" t="s">
        <v>9556</v>
      </c>
      <c r="C1290" s="104" t="s">
        <v>12169</v>
      </c>
      <c r="D1290" s="105" t="s">
        <v>6954</v>
      </c>
      <c r="E1290" s="108" t="s">
        <v>6598</v>
      </c>
      <c r="F1290" s="106">
        <v>1559.14</v>
      </c>
    </row>
    <row r="1291" spans="2:6">
      <c r="B1291" s="104" t="s">
        <v>9557</v>
      </c>
      <c r="C1291" s="104" t="s">
        <v>12170</v>
      </c>
      <c r="D1291" s="105" t="s">
        <v>6955</v>
      </c>
      <c r="E1291" s="108" t="s">
        <v>6598</v>
      </c>
      <c r="F1291" s="106">
        <v>1932.52</v>
      </c>
    </row>
    <row r="1292" spans="2:6">
      <c r="B1292" s="104" t="s">
        <v>9558</v>
      </c>
      <c r="C1292" s="104" t="s">
        <v>12171</v>
      </c>
      <c r="D1292" s="105" t="s">
        <v>6956</v>
      </c>
      <c r="E1292" s="108" t="s">
        <v>6598</v>
      </c>
      <c r="F1292" s="106">
        <v>2157.73</v>
      </c>
    </row>
    <row r="1293" spans="2:6">
      <c r="B1293" s="104" t="s">
        <v>9559</v>
      </c>
      <c r="C1293" s="104" t="s">
        <v>12172</v>
      </c>
      <c r="D1293" s="105" t="s">
        <v>6957</v>
      </c>
      <c r="E1293" s="108" t="s">
        <v>6598</v>
      </c>
      <c r="F1293" s="106">
        <v>691.46</v>
      </c>
    </row>
    <row r="1294" spans="2:6">
      <c r="B1294" s="104" t="s">
        <v>9560</v>
      </c>
      <c r="C1294" s="104" t="s">
        <v>12173</v>
      </c>
      <c r="D1294" s="105" t="s">
        <v>6958</v>
      </c>
      <c r="E1294" s="108" t="s">
        <v>6598</v>
      </c>
      <c r="F1294" s="106">
        <v>770.26</v>
      </c>
    </row>
    <row r="1295" spans="2:6">
      <c r="B1295" s="104" t="s">
        <v>9561</v>
      </c>
      <c r="C1295" s="104" t="s">
        <v>12174</v>
      </c>
      <c r="D1295" s="105" t="s">
        <v>6959</v>
      </c>
      <c r="E1295" s="108" t="s">
        <v>6598</v>
      </c>
      <c r="F1295" s="106">
        <v>840.66</v>
      </c>
    </row>
    <row r="1296" spans="2:6">
      <c r="B1296" s="104" t="s">
        <v>9562</v>
      </c>
      <c r="C1296" s="104" t="s">
        <v>12175</v>
      </c>
      <c r="D1296" s="105" t="s">
        <v>6960</v>
      </c>
      <c r="E1296" s="108" t="s">
        <v>6598</v>
      </c>
      <c r="F1296" s="106">
        <v>913.99</v>
      </c>
    </row>
    <row r="1297" spans="2:6">
      <c r="B1297" s="104" t="s">
        <v>9563</v>
      </c>
      <c r="C1297" s="104" t="s">
        <v>12176</v>
      </c>
      <c r="D1297" s="105" t="s">
        <v>6961</v>
      </c>
      <c r="E1297" s="108" t="s">
        <v>6598</v>
      </c>
      <c r="F1297" s="106">
        <v>995.35</v>
      </c>
    </row>
    <row r="1298" spans="2:6">
      <c r="B1298" s="104" t="s">
        <v>9564</v>
      </c>
      <c r="C1298" s="104" t="s">
        <v>12177</v>
      </c>
      <c r="D1298" s="105" t="s">
        <v>6962</v>
      </c>
      <c r="E1298" s="108" t="s">
        <v>6598</v>
      </c>
      <c r="F1298" s="106">
        <v>15.89</v>
      </c>
    </row>
    <row r="1299" spans="2:6" ht="27">
      <c r="B1299" s="104" t="s">
        <v>9565</v>
      </c>
      <c r="C1299" s="104" t="s">
        <v>12178</v>
      </c>
      <c r="D1299" s="105" t="s">
        <v>6963</v>
      </c>
      <c r="E1299" s="108" t="s">
        <v>6598</v>
      </c>
      <c r="F1299" s="106">
        <v>1370.67</v>
      </c>
    </row>
    <row r="1300" spans="2:6" ht="27">
      <c r="B1300" s="104" t="s">
        <v>6237</v>
      </c>
      <c r="C1300" s="104" t="s">
        <v>12179</v>
      </c>
      <c r="D1300" s="105" t="s">
        <v>6964</v>
      </c>
      <c r="E1300" s="108" t="s">
        <v>6598</v>
      </c>
      <c r="F1300" s="106">
        <v>1930.75</v>
      </c>
    </row>
    <row r="1301" spans="2:6" ht="27">
      <c r="B1301" s="104" t="s">
        <v>9566</v>
      </c>
      <c r="C1301" s="104" t="s">
        <v>12180</v>
      </c>
      <c r="D1301" s="105" t="s">
        <v>6965</v>
      </c>
      <c r="E1301" s="108" t="s">
        <v>6598</v>
      </c>
      <c r="F1301" s="106">
        <v>781.44</v>
      </c>
    </row>
    <row r="1302" spans="2:6">
      <c r="B1302" s="104" t="s">
        <v>9567</v>
      </c>
      <c r="C1302" s="104" t="s">
        <v>12181</v>
      </c>
      <c r="D1302" s="105" t="s">
        <v>6966</v>
      </c>
      <c r="E1302" s="108" t="s">
        <v>6598</v>
      </c>
      <c r="F1302" s="106">
        <v>894.85</v>
      </c>
    </row>
    <row r="1303" spans="2:6">
      <c r="B1303" s="104" t="s">
        <v>9568</v>
      </c>
      <c r="C1303" s="104" t="s">
        <v>12182</v>
      </c>
      <c r="D1303" s="105" t="s">
        <v>6967</v>
      </c>
      <c r="E1303" s="108" t="s">
        <v>6598</v>
      </c>
      <c r="F1303" s="106">
        <v>382.5</v>
      </c>
    </row>
    <row r="1304" spans="2:6" ht="27">
      <c r="B1304" s="104" t="s">
        <v>9569</v>
      </c>
      <c r="C1304" s="104" t="s">
        <v>12183</v>
      </c>
      <c r="D1304" s="105" t="s">
        <v>6968</v>
      </c>
      <c r="E1304" s="108" t="s">
        <v>6598</v>
      </c>
      <c r="F1304" s="106">
        <v>1022.87</v>
      </c>
    </row>
    <row r="1305" spans="2:6" ht="27">
      <c r="B1305" s="104" t="s">
        <v>9570</v>
      </c>
      <c r="C1305" s="104" t="s">
        <v>12184</v>
      </c>
      <c r="D1305" s="105" t="s">
        <v>6969</v>
      </c>
      <c r="E1305" s="108" t="s">
        <v>6598</v>
      </c>
      <c r="F1305" s="106">
        <v>1423.46</v>
      </c>
    </row>
    <row r="1306" spans="2:6">
      <c r="B1306" s="104" t="s">
        <v>9571</v>
      </c>
      <c r="C1306" s="104" t="s">
        <v>12185</v>
      </c>
      <c r="D1306" s="105" t="s">
        <v>6970</v>
      </c>
      <c r="E1306" s="108" t="s">
        <v>6598</v>
      </c>
      <c r="F1306" s="106">
        <v>1097.44</v>
      </c>
    </row>
    <row r="1307" spans="2:6" ht="27">
      <c r="B1307" s="104" t="s">
        <v>9572</v>
      </c>
      <c r="C1307" s="104" t="s">
        <v>12186</v>
      </c>
      <c r="D1307" s="105" t="s">
        <v>6971</v>
      </c>
      <c r="E1307" s="108" t="s">
        <v>6598</v>
      </c>
      <c r="F1307" s="106">
        <v>1295.56</v>
      </c>
    </row>
    <row r="1308" spans="2:6" ht="27">
      <c r="B1308" s="104" t="s">
        <v>9573</v>
      </c>
      <c r="C1308" s="104" t="s">
        <v>12187</v>
      </c>
      <c r="D1308" s="105" t="s">
        <v>6972</v>
      </c>
      <c r="E1308" s="108" t="s">
        <v>6598</v>
      </c>
      <c r="F1308" s="106">
        <v>1794.43</v>
      </c>
    </row>
    <row r="1309" spans="2:6" ht="27">
      <c r="B1309" s="104" t="s">
        <v>9574</v>
      </c>
      <c r="C1309" s="104" t="s">
        <v>12188</v>
      </c>
      <c r="D1309" s="105" t="s">
        <v>6973</v>
      </c>
      <c r="E1309" s="108" t="s">
        <v>6598</v>
      </c>
      <c r="F1309" s="106">
        <v>997.59</v>
      </c>
    </row>
    <row r="1310" spans="2:6" ht="27">
      <c r="B1310" s="104" t="s">
        <v>9575</v>
      </c>
      <c r="C1310" s="104" t="s">
        <v>12189</v>
      </c>
      <c r="D1310" s="105" t="s">
        <v>6974</v>
      </c>
      <c r="E1310" s="108" t="s">
        <v>6598</v>
      </c>
      <c r="F1310" s="106">
        <v>1451.66</v>
      </c>
    </row>
    <row r="1311" spans="2:6" ht="27">
      <c r="B1311" s="104" t="s">
        <v>9576</v>
      </c>
      <c r="C1311" s="104" t="s">
        <v>12190</v>
      </c>
      <c r="D1311" s="105" t="s">
        <v>6975</v>
      </c>
      <c r="E1311" s="108" t="s">
        <v>6598</v>
      </c>
      <c r="F1311" s="106">
        <v>545.32000000000005</v>
      </c>
    </row>
    <row r="1312" spans="2:6" ht="27">
      <c r="B1312" s="104" t="s">
        <v>9577</v>
      </c>
      <c r="C1312" s="104" t="s">
        <v>12191</v>
      </c>
      <c r="D1312" s="105" t="s">
        <v>6976</v>
      </c>
      <c r="E1312" s="108" t="s">
        <v>6598</v>
      </c>
      <c r="F1312" s="106">
        <v>796.03</v>
      </c>
    </row>
    <row r="1313" spans="2:6" ht="27">
      <c r="B1313" s="104" t="s">
        <v>9578</v>
      </c>
      <c r="C1313" s="104" t="s">
        <v>12192</v>
      </c>
      <c r="D1313" s="105" t="s">
        <v>6977</v>
      </c>
      <c r="E1313" s="108" t="s">
        <v>6598</v>
      </c>
      <c r="F1313" s="106">
        <v>992.68</v>
      </c>
    </row>
    <row r="1314" spans="2:6" ht="27">
      <c r="B1314" s="104" t="s">
        <v>9579</v>
      </c>
      <c r="C1314" s="104" t="s">
        <v>12193</v>
      </c>
      <c r="D1314" s="105" t="s">
        <v>6978</v>
      </c>
      <c r="E1314" s="108" t="s">
        <v>6598</v>
      </c>
      <c r="F1314" s="106">
        <v>1415.89</v>
      </c>
    </row>
    <row r="1315" spans="2:6" ht="27">
      <c r="B1315" s="104" t="s">
        <v>9580</v>
      </c>
      <c r="C1315" s="104" t="s">
        <v>12194</v>
      </c>
      <c r="D1315" s="105" t="s">
        <v>6979</v>
      </c>
      <c r="E1315" s="108" t="s">
        <v>6598</v>
      </c>
      <c r="F1315" s="106">
        <v>1255.6300000000001</v>
      </c>
    </row>
    <row r="1316" spans="2:6" ht="27">
      <c r="B1316" s="104" t="s">
        <v>9581</v>
      </c>
      <c r="C1316" s="104" t="s">
        <v>12195</v>
      </c>
      <c r="D1316" s="105" t="s">
        <v>6980</v>
      </c>
      <c r="E1316" s="108" t="s">
        <v>6598</v>
      </c>
      <c r="F1316" s="106">
        <v>1777.11</v>
      </c>
    </row>
    <row r="1317" spans="2:6">
      <c r="B1317" s="104" t="s">
        <v>9582</v>
      </c>
      <c r="C1317" s="104" t="s">
        <v>12196</v>
      </c>
      <c r="D1317" s="105" t="s">
        <v>6981</v>
      </c>
      <c r="E1317" s="108" t="s">
        <v>6598</v>
      </c>
      <c r="F1317" s="106">
        <v>854.64</v>
      </c>
    </row>
    <row r="1318" spans="2:6">
      <c r="B1318" s="104" t="s">
        <v>9583</v>
      </c>
      <c r="C1318" s="104" t="s">
        <v>12197</v>
      </c>
      <c r="D1318" s="105" t="s">
        <v>6982</v>
      </c>
      <c r="E1318" s="108" t="s">
        <v>6598</v>
      </c>
      <c r="F1318" s="106">
        <v>1364.29</v>
      </c>
    </row>
    <row r="1319" spans="2:6" ht="40.5">
      <c r="B1319" s="104" t="s">
        <v>17702</v>
      </c>
      <c r="C1319" s="104" t="s">
        <v>6593</v>
      </c>
      <c r="D1319" s="105" t="s">
        <v>17703</v>
      </c>
      <c r="E1319" s="108" t="s">
        <v>6465</v>
      </c>
      <c r="F1319" s="106">
        <v>38.82</v>
      </c>
    </row>
    <row r="1320" spans="2:6" ht="40.5">
      <c r="B1320" s="104" t="s">
        <v>17704</v>
      </c>
      <c r="C1320" s="104" t="s">
        <v>6593</v>
      </c>
      <c r="D1320" s="105" t="s">
        <v>17705</v>
      </c>
      <c r="E1320" s="108" t="s">
        <v>6465</v>
      </c>
      <c r="F1320" s="106">
        <v>71.09</v>
      </c>
    </row>
    <row r="1321" spans="2:6" ht="40.5">
      <c r="B1321" s="104" t="s">
        <v>17706</v>
      </c>
      <c r="C1321" s="104" t="s">
        <v>6593</v>
      </c>
      <c r="D1321" s="105" t="s">
        <v>17707</v>
      </c>
      <c r="E1321" s="108" t="s">
        <v>6465</v>
      </c>
      <c r="F1321" s="106">
        <v>49.82</v>
      </c>
    </row>
    <row r="1322" spans="2:6" ht="40.5">
      <c r="B1322" s="104" t="s">
        <v>17708</v>
      </c>
      <c r="C1322" s="104" t="s">
        <v>6593</v>
      </c>
      <c r="D1322" s="105" t="s">
        <v>17709</v>
      </c>
      <c r="E1322" s="108" t="s">
        <v>6465</v>
      </c>
      <c r="F1322" s="106">
        <v>87.27</v>
      </c>
    </row>
    <row r="1323" spans="2:6" ht="67.5">
      <c r="B1323" s="104" t="s">
        <v>17710</v>
      </c>
      <c r="C1323" s="104" t="s">
        <v>6593</v>
      </c>
      <c r="D1323" s="105" t="s">
        <v>17711</v>
      </c>
      <c r="E1323" s="108" t="s">
        <v>6465</v>
      </c>
      <c r="F1323" s="106">
        <v>162.72999999999999</v>
      </c>
    </row>
    <row r="1324" spans="2:6" ht="67.5">
      <c r="B1324" s="104" t="s">
        <v>17712</v>
      </c>
      <c r="C1324" s="104" t="s">
        <v>6593</v>
      </c>
      <c r="D1324" s="105" t="s">
        <v>17713</v>
      </c>
      <c r="E1324" s="108" t="s">
        <v>6465</v>
      </c>
      <c r="F1324" s="106">
        <v>91.54</v>
      </c>
    </row>
    <row r="1325" spans="2:6" ht="40.5">
      <c r="B1325" s="104" t="s">
        <v>17714</v>
      </c>
      <c r="C1325" s="104" t="s">
        <v>6593</v>
      </c>
      <c r="D1325" s="105" t="s">
        <v>17715</v>
      </c>
      <c r="E1325" s="108" t="s">
        <v>6465</v>
      </c>
      <c r="F1325" s="106">
        <v>65.88</v>
      </c>
    </row>
    <row r="1326" spans="2:6" ht="67.5">
      <c r="B1326" s="104" t="s">
        <v>17716</v>
      </c>
      <c r="C1326" s="104" t="s">
        <v>6593</v>
      </c>
      <c r="D1326" s="105" t="s">
        <v>17717</v>
      </c>
      <c r="E1326" s="108" t="s">
        <v>6465</v>
      </c>
      <c r="F1326" s="106">
        <v>210.47</v>
      </c>
    </row>
    <row r="1327" spans="2:6" ht="54">
      <c r="B1327" s="104" t="s">
        <v>17718</v>
      </c>
      <c r="C1327" s="104" t="s">
        <v>6593</v>
      </c>
      <c r="D1327" s="105" t="s">
        <v>17719</v>
      </c>
      <c r="E1327" s="108" t="s">
        <v>6465</v>
      </c>
      <c r="F1327" s="106">
        <v>139.28</v>
      </c>
    </row>
    <row r="1328" spans="2:6" ht="40.5">
      <c r="B1328" s="104" t="s">
        <v>17720</v>
      </c>
      <c r="C1328" s="104" t="s">
        <v>6593</v>
      </c>
      <c r="D1328" s="105" t="s">
        <v>17721</v>
      </c>
      <c r="E1328" s="108" t="s">
        <v>6465</v>
      </c>
      <c r="F1328" s="106">
        <v>271.77</v>
      </c>
    </row>
    <row r="1329" spans="2:6" ht="67.5">
      <c r="B1329" s="104" t="s">
        <v>17722</v>
      </c>
      <c r="C1329" s="104" t="s">
        <v>6593</v>
      </c>
      <c r="D1329" s="105" t="s">
        <v>17723</v>
      </c>
      <c r="E1329" s="108" t="s">
        <v>6465</v>
      </c>
      <c r="F1329" s="106">
        <v>169.69</v>
      </c>
    </row>
    <row r="1330" spans="2:6" ht="54">
      <c r="B1330" s="104" t="s">
        <v>17724</v>
      </c>
      <c r="C1330" s="104" t="s">
        <v>6593</v>
      </c>
      <c r="D1330" s="105" t="s">
        <v>17725</v>
      </c>
      <c r="E1330" s="108" t="s">
        <v>6465</v>
      </c>
      <c r="F1330" s="106">
        <v>98.5</v>
      </c>
    </row>
    <row r="1331" spans="2:6" ht="40.5">
      <c r="B1331" s="104" t="s">
        <v>17726</v>
      </c>
      <c r="C1331" s="104" t="s">
        <v>6593</v>
      </c>
      <c r="D1331" s="105" t="s">
        <v>17727</v>
      </c>
      <c r="E1331" s="108" t="s">
        <v>6465</v>
      </c>
      <c r="F1331" s="106">
        <v>72.84</v>
      </c>
    </row>
    <row r="1332" spans="2:6" ht="67.5">
      <c r="B1332" s="104" t="s">
        <v>17728</v>
      </c>
      <c r="C1332" s="104" t="s">
        <v>6593</v>
      </c>
      <c r="D1332" s="105" t="s">
        <v>17729</v>
      </c>
      <c r="E1332" s="108" t="s">
        <v>6465</v>
      </c>
      <c r="F1332" s="106">
        <v>217.43</v>
      </c>
    </row>
    <row r="1333" spans="2:6" ht="54">
      <c r="B1333" s="104" t="s">
        <v>17730</v>
      </c>
      <c r="C1333" s="104" t="s">
        <v>6593</v>
      </c>
      <c r="D1333" s="105" t="s">
        <v>17731</v>
      </c>
      <c r="E1333" s="108" t="s">
        <v>6465</v>
      </c>
      <c r="F1333" s="106">
        <v>146.24</v>
      </c>
    </row>
    <row r="1334" spans="2:6" ht="40.5">
      <c r="B1334" s="104" t="s">
        <v>17732</v>
      </c>
      <c r="C1334" s="104" t="s">
        <v>6593</v>
      </c>
      <c r="D1334" s="105" t="s">
        <v>17733</v>
      </c>
      <c r="E1334" s="108" t="s">
        <v>6465</v>
      </c>
      <c r="F1334" s="106">
        <v>120.58</v>
      </c>
    </row>
    <row r="1335" spans="2:6" ht="40.5">
      <c r="B1335" s="104" t="s">
        <v>17734</v>
      </c>
      <c r="C1335" s="104" t="s">
        <v>6593</v>
      </c>
      <c r="D1335" s="105" t="s">
        <v>17735</v>
      </c>
      <c r="E1335" s="108" t="s">
        <v>6465</v>
      </c>
      <c r="F1335" s="106">
        <v>147.88</v>
      </c>
    </row>
    <row r="1336" spans="2:6" ht="40.5">
      <c r="B1336" s="104" t="s">
        <v>17736</v>
      </c>
      <c r="C1336" s="104" t="s">
        <v>6593</v>
      </c>
      <c r="D1336" s="105" t="s">
        <v>17737</v>
      </c>
      <c r="E1336" s="108" t="s">
        <v>6465</v>
      </c>
      <c r="F1336" s="106">
        <v>198.95</v>
      </c>
    </row>
    <row r="1337" spans="2:6" ht="40.5">
      <c r="B1337" s="104" t="s">
        <v>17738</v>
      </c>
      <c r="C1337" s="104" t="s">
        <v>6593</v>
      </c>
      <c r="D1337" s="105" t="s">
        <v>17739</v>
      </c>
      <c r="E1337" s="108" t="s">
        <v>6465</v>
      </c>
      <c r="F1337" s="106">
        <v>227.26</v>
      </c>
    </row>
    <row r="1338" spans="2:6" ht="40.5">
      <c r="B1338" s="104" t="s">
        <v>17740</v>
      </c>
      <c r="C1338" s="104" t="s">
        <v>6593</v>
      </c>
      <c r="D1338" s="105" t="s">
        <v>17741</v>
      </c>
      <c r="E1338" s="108" t="s">
        <v>6465</v>
      </c>
      <c r="F1338" s="106">
        <v>312.27999999999997</v>
      </c>
    </row>
    <row r="1339" spans="2:6" ht="40.5">
      <c r="B1339" s="104" t="s">
        <v>17742</v>
      </c>
      <c r="C1339" s="104" t="s">
        <v>6593</v>
      </c>
      <c r="D1339" s="105" t="s">
        <v>17743</v>
      </c>
      <c r="E1339" s="108" t="s">
        <v>6465</v>
      </c>
      <c r="F1339" s="106">
        <v>429.86</v>
      </c>
    </row>
    <row r="1340" spans="2:6" ht="40.5">
      <c r="B1340" s="104" t="s">
        <v>17744</v>
      </c>
      <c r="C1340" s="104" t="s">
        <v>6593</v>
      </c>
      <c r="D1340" s="105" t="s">
        <v>17745</v>
      </c>
      <c r="E1340" s="108" t="s">
        <v>6465</v>
      </c>
      <c r="F1340" s="106">
        <v>549.79</v>
      </c>
    </row>
    <row r="1341" spans="2:6" ht="40.5">
      <c r="B1341" s="104" t="s">
        <v>9585</v>
      </c>
      <c r="C1341" s="104" t="s">
        <v>12199</v>
      </c>
      <c r="D1341" s="105" t="s">
        <v>17746</v>
      </c>
      <c r="E1341" s="108" t="s">
        <v>6465</v>
      </c>
      <c r="F1341" s="106">
        <v>48.88</v>
      </c>
    </row>
    <row r="1342" spans="2:6" ht="40.5">
      <c r="B1342" s="104" t="s">
        <v>9586</v>
      </c>
      <c r="C1342" s="104" t="s">
        <v>12200</v>
      </c>
      <c r="D1342" s="105" t="s">
        <v>17747</v>
      </c>
      <c r="E1342" s="108" t="s">
        <v>6465</v>
      </c>
      <c r="F1342" s="106">
        <v>66.61</v>
      </c>
    </row>
    <row r="1343" spans="2:6" ht="40.5">
      <c r="B1343" s="104" t="s">
        <v>9587</v>
      </c>
      <c r="C1343" s="104" t="s">
        <v>12201</v>
      </c>
      <c r="D1343" s="105" t="s">
        <v>17748</v>
      </c>
      <c r="E1343" s="108" t="s">
        <v>6465</v>
      </c>
      <c r="F1343" s="106">
        <v>91</v>
      </c>
    </row>
    <row r="1344" spans="2:6" ht="40.5">
      <c r="B1344" s="104" t="s">
        <v>9588</v>
      </c>
      <c r="C1344" s="104" t="s">
        <v>12202</v>
      </c>
      <c r="D1344" s="105" t="s">
        <v>17749</v>
      </c>
      <c r="E1344" s="108" t="s">
        <v>6465</v>
      </c>
      <c r="F1344" s="106">
        <v>111.96</v>
      </c>
    </row>
    <row r="1345" spans="2:6" ht="54">
      <c r="B1345" s="104" t="s">
        <v>9584</v>
      </c>
      <c r="C1345" s="104" t="s">
        <v>12198</v>
      </c>
      <c r="D1345" s="105" t="s">
        <v>17750</v>
      </c>
      <c r="E1345" s="108" t="s">
        <v>6465</v>
      </c>
      <c r="F1345" s="106">
        <v>18.52</v>
      </c>
    </row>
    <row r="1346" spans="2:6">
      <c r="B1346" s="104" t="s">
        <v>6236</v>
      </c>
      <c r="C1346" s="104" t="s">
        <v>12203</v>
      </c>
      <c r="D1346" s="105" t="s">
        <v>6235</v>
      </c>
      <c r="E1346" s="108" t="s">
        <v>6465</v>
      </c>
      <c r="F1346" s="106">
        <v>382.16</v>
      </c>
    </row>
    <row r="1347" spans="2:6" ht="27">
      <c r="B1347" s="104" t="s">
        <v>9589</v>
      </c>
      <c r="C1347" s="104" t="s">
        <v>12204</v>
      </c>
      <c r="D1347" s="105" t="s">
        <v>6983</v>
      </c>
      <c r="E1347" s="108" t="s">
        <v>6465</v>
      </c>
      <c r="F1347" s="106">
        <v>207.31</v>
      </c>
    </row>
    <row r="1348" spans="2:6">
      <c r="B1348" s="104" t="s">
        <v>9590</v>
      </c>
      <c r="C1348" s="104" t="s">
        <v>12205</v>
      </c>
      <c r="D1348" s="105" t="s">
        <v>6984</v>
      </c>
      <c r="E1348" s="108" t="s">
        <v>25</v>
      </c>
      <c r="F1348" s="106">
        <v>327.57</v>
      </c>
    </row>
    <row r="1349" spans="2:6">
      <c r="B1349" s="104" t="s">
        <v>9591</v>
      </c>
      <c r="C1349" s="104" t="s">
        <v>12206</v>
      </c>
      <c r="D1349" s="105" t="s">
        <v>6985</v>
      </c>
      <c r="E1349" s="108" t="s">
        <v>6465</v>
      </c>
      <c r="F1349" s="106">
        <v>563.09</v>
      </c>
    </row>
    <row r="1350" spans="2:6">
      <c r="B1350" s="104" t="s">
        <v>9592</v>
      </c>
      <c r="C1350" s="104" t="s">
        <v>12207</v>
      </c>
      <c r="D1350" s="105" t="s">
        <v>6986</v>
      </c>
      <c r="E1350" s="108" t="s">
        <v>6465</v>
      </c>
      <c r="F1350" s="106">
        <v>736.45</v>
      </c>
    </row>
    <row r="1351" spans="2:6">
      <c r="B1351" s="104" t="s">
        <v>9593</v>
      </c>
      <c r="C1351" s="104" t="s">
        <v>12208</v>
      </c>
      <c r="D1351" s="105" t="s">
        <v>6987</v>
      </c>
      <c r="E1351" s="108" t="s">
        <v>6465</v>
      </c>
      <c r="F1351" s="106">
        <v>806.34</v>
      </c>
    </row>
    <row r="1352" spans="2:6">
      <c r="B1352" s="104" t="s">
        <v>9594</v>
      </c>
      <c r="C1352" s="104" t="s">
        <v>12209</v>
      </c>
      <c r="D1352" s="105" t="s">
        <v>6988</v>
      </c>
      <c r="E1352" s="108" t="s">
        <v>6465</v>
      </c>
      <c r="F1352" s="106">
        <v>878.04</v>
      </c>
    </row>
    <row r="1353" spans="2:6">
      <c r="B1353" s="104" t="s">
        <v>9595</v>
      </c>
      <c r="C1353" s="104" t="s">
        <v>12210</v>
      </c>
      <c r="D1353" s="105" t="s">
        <v>6989</v>
      </c>
      <c r="E1353" s="108" t="s">
        <v>6465</v>
      </c>
      <c r="F1353" s="106">
        <v>1281.54</v>
      </c>
    </row>
    <row r="1354" spans="2:6">
      <c r="B1354" s="104" t="s">
        <v>9596</v>
      </c>
      <c r="C1354" s="104" t="s">
        <v>12211</v>
      </c>
      <c r="D1354" s="105" t="s">
        <v>6990</v>
      </c>
      <c r="E1354" s="108" t="s">
        <v>6465</v>
      </c>
      <c r="F1354" s="106">
        <v>281.17</v>
      </c>
    </row>
    <row r="1355" spans="2:6">
      <c r="B1355" s="104" t="s">
        <v>9597</v>
      </c>
      <c r="C1355" s="104" t="s">
        <v>12212</v>
      </c>
      <c r="D1355" s="105" t="s">
        <v>6991</v>
      </c>
      <c r="E1355" s="108" t="s">
        <v>6465</v>
      </c>
      <c r="F1355" s="106">
        <v>336.83</v>
      </c>
    </row>
    <row r="1356" spans="2:6">
      <c r="B1356" s="104" t="s">
        <v>9598</v>
      </c>
      <c r="C1356" s="104" t="s">
        <v>12213</v>
      </c>
      <c r="D1356" s="105" t="s">
        <v>6992</v>
      </c>
      <c r="E1356" s="108" t="s">
        <v>6465</v>
      </c>
      <c r="F1356" s="106">
        <v>389.67</v>
      </c>
    </row>
    <row r="1357" spans="2:6">
      <c r="B1357" s="104" t="s">
        <v>9599</v>
      </c>
      <c r="C1357" s="104" t="s">
        <v>12214</v>
      </c>
      <c r="D1357" s="105" t="s">
        <v>6993</v>
      </c>
      <c r="E1357" s="108" t="s">
        <v>6465</v>
      </c>
      <c r="F1357" s="106">
        <v>448.95</v>
      </c>
    </row>
    <row r="1358" spans="2:6">
      <c r="B1358" s="104" t="s">
        <v>9600</v>
      </c>
      <c r="C1358" s="104" t="s">
        <v>12215</v>
      </c>
      <c r="D1358" s="105" t="s">
        <v>6994</v>
      </c>
      <c r="E1358" s="108" t="s">
        <v>6465</v>
      </c>
      <c r="F1358" s="106">
        <v>504.81</v>
      </c>
    </row>
    <row r="1359" spans="2:6">
      <c r="B1359" s="104" t="s">
        <v>9601</v>
      </c>
      <c r="C1359" s="104" t="s">
        <v>12216</v>
      </c>
      <c r="D1359" s="105" t="s">
        <v>6995</v>
      </c>
      <c r="E1359" s="108" t="s">
        <v>6465</v>
      </c>
      <c r="F1359" s="106">
        <v>727.29</v>
      </c>
    </row>
    <row r="1360" spans="2:6">
      <c r="B1360" s="104" t="s">
        <v>9602</v>
      </c>
      <c r="C1360" s="104" t="s">
        <v>12217</v>
      </c>
      <c r="D1360" s="105" t="s">
        <v>6996</v>
      </c>
      <c r="E1360" s="108" t="s">
        <v>6465</v>
      </c>
      <c r="F1360" s="106">
        <v>914.62</v>
      </c>
    </row>
    <row r="1361" spans="2:6">
      <c r="B1361" s="104" t="s">
        <v>9603</v>
      </c>
      <c r="C1361" s="104" t="s">
        <v>12218</v>
      </c>
      <c r="D1361" s="105" t="s">
        <v>6997</v>
      </c>
      <c r="E1361" s="108" t="s">
        <v>6465</v>
      </c>
      <c r="F1361" s="106">
        <v>987.67</v>
      </c>
    </row>
    <row r="1362" spans="2:6">
      <c r="B1362" s="104" t="s">
        <v>9604</v>
      </c>
      <c r="C1362" s="104" t="s">
        <v>12219</v>
      </c>
      <c r="D1362" s="105" t="s">
        <v>6998</v>
      </c>
      <c r="E1362" s="108" t="s">
        <v>6465</v>
      </c>
      <c r="F1362" s="106">
        <v>1062.94</v>
      </c>
    </row>
    <row r="1363" spans="2:6">
      <c r="B1363" s="104" t="s">
        <v>9605</v>
      </c>
      <c r="C1363" s="104" t="s">
        <v>12220</v>
      </c>
      <c r="D1363" s="105" t="s">
        <v>6999</v>
      </c>
      <c r="E1363" s="108" t="s">
        <v>6465</v>
      </c>
      <c r="F1363" s="106">
        <v>1413.2</v>
      </c>
    </row>
    <row r="1364" spans="2:6">
      <c r="B1364" s="104" t="s">
        <v>9606</v>
      </c>
      <c r="C1364" s="104" t="s">
        <v>12221</v>
      </c>
      <c r="D1364" s="105" t="s">
        <v>7000</v>
      </c>
      <c r="E1364" s="108" t="s">
        <v>6465</v>
      </c>
      <c r="F1364" s="106">
        <v>423.17</v>
      </c>
    </row>
    <row r="1365" spans="2:6">
      <c r="B1365" s="104" t="s">
        <v>9607</v>
      </c>
      <c r="C1365" s="104" t="s">
        <v>12222</v>
      </c>
      <c r="D1365" s="105" t="s">
        <v>7001</v>
      </c>
      <c r="E1365" s="108" t="s">
        <v>6465</v>
      </c>
      <c r="F1365" s="106">
        <v>482.37</v>
      </c>
    </row>
    <row r="1366" spans="2:6">
      <c r="B1366" s="104" t="s">
        <v>9608</v>
      </c>
      <c r="C1366" s="104" t="s">
        <v>12223</v>
      </c>
      <c r="D1366" s="105" t="s">
        <v>7002</v>
      </c>
      <c r="E1366" s="108" t="s">
        <v>6465</v>
      </c>
      <c r="F1366" s="106">
        <v>539.6</v>
      </c>
    </row>
    <row r="1367" spans="2:6">
      <c r="B1367" s="104" t="s">
        <v>9609</v>
      </c>
      <c r="C1367" s="104" t="s">
        <v>12224</v>
      </c>
      <c r="D1367" s="105" t="s">
        <v>7003</v>
      </c>
      <c r="E1367" s="108" t="s">
        <v>6465</v>
      </c>
      <c r="F1367" s="106">
        <v>601.83000000000004</v>
      </c>
    </row>
    <row r="1368" spans="2:6">
      <c r="B1368" s="104" t="s">
        <v>9610</v>
      </c>
      <c r="C1368" s="104" t="s">
        <v>12225</v>
      </c>
      <c r="D1368" s="105" t="s">
        <v>7004</v>
      </c>
      <c r="E1368" s="108" t="s">
        <v>6465</v>
      </c>
      <c r="F1368" s="106">
        <v>662.05</v>
      </c>
    </row>
    <row r="1369" spans="2:6" ht="27">
      <c r="B1369" s="104" t="s">
        <v>9611</v>
      </c>
      <c r="C1369" s="104" t="s">
        <v>12226</v>
      </c>
      <c r="D1369" s="105" t="s">
        <v>7005</v>
      </c>
      <c r="E1369" s="108" t="s">
        <v>6465</v>
      </c>
      <c r="F1369" s="106">
        <v>86.66</v>
      </c>
    </row>
    <row r="1370" spans="2:6" ht="27">
      <c r="B1370" s="104" t="s">
        <v>9612</v>
      </c>
      <c r="C1370" s="104" t="s">
        <v>12227</v>
      </c>
      <c r="D1370" s="105" t="s">
        <v>7006</v>
      </c>
      <c r="E1370" s="108" t="s">
        <v>6465</v>
      </c>
      <c r="F1370" s="106">
        <v>109.1</v>
      </c>
    </row>
    <row r="1371" spans="2:6">
      <c r="B1371" s="104" t="s">
        <v>9613</v>
      </c>
      <c r="C1371" s="104" t="s">
        <v>12228</v>
      </c>
      <c r="D1371" s="105" t="s">
        <v>7007</v>
      </c>
      <c r="E1371" s="108" t="s">
        <v>6287</v>
      </c>
      <c r="F1371" s="106">
        <v>24.97</v>
      </c>
    </row>
    <row r="1372" spans="2:6" ht="27">
      <c r="B1372" s="104" t="s">
        <v>9614</v>
      </c>
      <c r="C1372" s="104" t="s">
        <v>12229</v>
      </c>
      <c r="D1372" s="105" t="s">
        <v>7008</v>
      </c>
      <c r="E1372" s="108" t="s">
        <v>6465</v>
      </c>
      <c r="F1372" s="106">
        <v>336.3</v>
      </c>
    </row>
    <row r="1373" spans="2:6" ht="27">
      <c r="B1373" s="104" t="s">
        <v>9615</v>
      </c>
      <c r="C1373" s="104" t="s">
        <v>12230</v>
      </c>
      <c r="D1373" s="105" t="s">
        <v>7009</v>
      </c>
      <c r="E1373" s="108" t="s">
        <v>6465</v>
      </c>
      <c r="F1373" s="106">
        <v>453.22</v>
      </c>
    </row>
    <row r="1374" spans="2:6" ht="27">
      <c r="B1374" s="104" t="s">
        <v>9616</v>
      </c>
      <c r="C1374" s="104" t="s">
        <v>12231</v>
      </c>
      <c r="D1374" s="105" t="s">
        <v>7010</v>
      </c>
      <c r="E1374" s="108" t="s">
        <v>6465</v>
      </c>
      <c r="F1374" s="106">
        <v>687.13</v>
      </c>
    </row>
    <row r="1375" spans="2:6" ht="27">
      <c r="B1375" s="104" t="s">
        <v>9617</v>
      </c>
      <c r="C1375" s="104" t="s">
        <v>12232</v>
      </c>
      <c r="D1375" s="105" t="s">
        <v>7011</v>
      </c>
      <c r="E1375" s="108" t="s">
        <v>6465</v>
      </c>
      <c r="F1375" s="106">
        <v>48.89</v>
      </c>
    </row>
    <row r="1376" spans="2:6" ht="27">
      <c r="B1376" s="104" t="s">
        <v>9618</v>
      </c>
      <c r="C1376" s="104" t="s">
        <v>12233</v>
      </c>
      <c r="D1376" s="105" t="s">
        <v>7012</v>
      </c>
      <c r="E1376" s="108" t="s">
        <v>6465</v>
      </c>
      <c r="F1376" s="106">
        <v>75.78</v>
      </c>
    </row>
    <row r="1377" spans="2:6" ht="27">
      <c r="B1377" s="104" t="s">
        <v>9619</v>
      </c>
      <c r="C1377" s="104" t="s">
        <v>12234</v>
      </c>
      <c r="D1377" s="105" t="s">
        <v>7013</v>
      </c>
      <c r="E1377" s="108" t="s">
        <v>6465</v>
      </c>
      <c r="F1377" s="106">
        <v>104.47</v>
      </c>
    </row>
    <row r="1378" spans="2:6" ht="27">
      <c r="B1378" s="104" t="s">
        <v>9620</v>
      </c>
      <c r="C1378" s="104" t="s">
        <v>12235</v>
      </c>
      <c r="D1378" s="105" t="s">
        <v>7014</v>
      </c>
      <c r="E1378" s="108" t="s">
        <v>6465</v>
      </c>
      <c r="F1378" s="106">
        <v>144.22999999999999</v>
      </c>
    </row>
    <row r="1379" spans="2:6" ht="27">
      <c r="B1379" s="104" t="s">
        <v>9621</v>
      </c>
      <c r="C1379" s="104" t="s">
        <v>12236</v>
      </c>
      <c r="D1379" s="105" t="s">
        <v>7015</v>
      </c>
      <c r="E1379" s="108" t="s">
        <v>6465</v>
      </c>
      <c r="F1379" s="106">
        <v>237.62</v>
      </c>
    </row>
    <row r="1380" spans="2:6" ht="25.5">
      <c r="B1380" s="100" t="s">
        <v>9622</v>
      </c>
      <c r="C1380" s="101" t="s">
        <v>12237</v>
      </c>
      <c r="D1380" s="102" t="s">
        <v>7016</v>
      </c>
      <c r="E1380" s="101" t="s">
        <v>6465</v>
      </c>
      <c r="F1380" s="106">
        <v>60.79</v>
      </c>
    </row>
    <row r="1381" spans="2:6" ht="27">
      <c r="B1381" s="104" t="s">
        <v>9623</v>
      </c>
      <c r="C1381" s="104" t="s">
        <v>12238</v>
      </c>
      <c r="D1381" s="105" t="s">
        <v>7017</v>
      </c>
      <c r="E1381" s="108" t="s">
        <v>6465</v>
      </c>
      <c r="F1381" s="106">
        <v>84.85</v>
      </c>
    </row>
    <row r="1382" spans="2:6" ht="27">
      <c r="B1382" s="104" t="s">
        <v>9624</v>
      </c>
      <c r="C1382" s="104" t="s">
        <v>12239</v>
      </c>
      <c r="D1382" s="105" t="s">
        <v>7018</v>
      </c>
      <c r="E1382" s="108" t="s">
        <v>6465</v>
      </c>
      <c r="F1382" s="106">
        <v>116.81</v>
      </c>
    </row>
    <row r="1383" spans="2:6" ht="27">
      <c r="B1383" s="104" t="s">
        <v>9625</v>
      </c>
      <c r="C1383" s="104" t="s">
        <v>12240</v>
      </c>
      <c r="D1383" s="105" t="s">
        <v>7019</v>
      </c>
      <c r="E1383" s="108" t="s">
        <v>6465</v>
      </c>
      <c r="F1383" s="106">
        <v>147.38</v>
      </c>
    </row>
    <row r="1384" spans="2:6" ht="27">
      <c r="B1384" s="104" t="s">
        <v>9626</v>
      </c>
      <c r="C1384" s="104" t="s">
        <v>12241</v>
      </c>
      <c r="D1384" s="105" t="s">
        <v>7020</v>
      </c>
      <c r="E1384" s="108" t="s">
        <v>6465</v>
      </c>
      <c r="F1384" s="106">
        <v>15.48</v>
      </c>
    </row>
    <row r="1385" spans="2:6" ht="27">
      <c r="B1385" s="104" t="s">
        <v>9627</v>
      </c>
      <c r="C1385" s="104" t="s">
        <v>12242</v>
      </c>
      <c r="D1385" s="105" t="s">
        <v>7021</v>
      </c>
      <c r="E1385" s="108" t="s">
        <v>6465</v>
      </c>
      <c r="F1385" s="106">
        <v>11.01</v>
      </c>
    </row>
    <row r="1386" spans="2:6" ht="27">
      <c r="B1386" s="104" t="s">
        <v>9628</v>
      </c>
      <c r="C1386" s="104" t="s">
        <v>12243</v>
      </c>
      <c r="D1386" s="105" t="s">
        <v>7022</v>
      </c>
      <c r="E1386" s="108" t="s">
        <v>6465</v>
      </c>
      <c r="F1386" s="106">
        <v>18.579999999999998</v>
      </c>
    </row>
    <row r="1387" spans="2:6" ht="27">
      <c r="B1387" s="104" t="s">
        <v>9629</v>
      </c>
      <c r="C1387" s="104" t="s">
        <v>12244</v>
      </c>
      <c r="D1387" s="105" t="s">
        <v>7023</v>
      </c>
      <c r="E1387" s="108" t="s">
        <v>6465</v>
      </c>
      <c r="F1387" s="106">
        <v>25</v>
      </c>
    </row>
    <row r="1388" spans="2:6" ht="27">
      <c r="B1388" s="104" t="s">
        <v>9630</v>
      </c>
      <c r="C1388" s="104" t="s">
        <v>12245</v>
      </c>
      <c r="D1388" s="105" t="s">
        <v>7024</v>
      </c>
      <c r="E1388" s="108" t="s">
        <v>6465</v>
      </c>
      <c r="F1388" s="106">
        <v>34.44</v>
      </c>
    </row>
    <row r="1389" spans="2:6" ht="27">
      <c r="B1389" s="104" t="s">
        <v>9631</v>
      </c>
      <c r="C1389" s="104" t="s">
        <v>12246</v>
      </c>
      <c r="D1389" s="105" t="s">
        <v>7025</v>
      </c>
      <c r="E1389" s="108" t="s">
        <v>6465</v>
      </c>
      <c r="F1389" s="106">
        <v>52.03</v>
      </c>
    </row>
    <row r="1390" spans="2:6" ht="27">
      <c r="B1390" s="104" t="s">
        <v>9632</v>
      </c>
      <c r="C1390" s="104" t="s">
        <v>12247</v>
      </c>
      <c r="D1390" s="105" t="s">
        <v>7026</v>
      </c>
      <c r="E1390" s="108" t="s">
        <v>6465</v>
      </c>
      <c r="F1390" s="106">
        <v>17.190000000000001</v>
      </c>
    </row>
    <row r="1391" spans="2:6" ht="27">
      <c r="B1391" s="104" t="s">
        <v>9633</v>
      </c>
      <c r="C1391" s="104" t="s">
        <v>12248</v>
      </c>
      <c r="D1391" s="105" t="s">
        <v>7027</v>
      </c>
      <c r="E1391" s="108" t="s">
        <v>6465</v>
      </c>
      <c r="F1391" s="106">
        <v>21.22</v>
      </c>
    </row>
    <row r="1392" spans="2:6" ht="27">
      <c r="B1392" s="104" t="s">
        <v>9634</v>
      </c>
      <c r="C1392" s="104" t="s">
        <v>12249</v>
      </c>
      <c r="D1392" s="105" t="s">
        <v>7028</v>
      </c>
      <c r="E1392" s="108" t="s">
        <v>6465</v>
      </c>
      <c r="F1392" s="106">
        <v>28.46</v>
      </c>
    </row>
    <row r="1393" spans="2:6">
      <c r="B1393" s="104" t="s">
        <v>9635</v>
      </c>
      <c r="C1393" s="104" t="s">
        <v>12250</v>
      </c>
      <c r="D1393" s="105" t="s">
        <v>7029</v>
      </c>
      <c r="E1393" s="108" t="s">
        <v>6465</v>
      </c>
      <c r="F1393" s="106">
        <v>63.23</v>
      </c>
    </row>
    <row r="1394" spans="2:6" ht="27">
      <c r="B1394" s="104" t="s">
        <v>9636</v>
      </c>
      <c r="C1394" s="104" t="s">
        <v>12251</v>
      </c>
      <c r="D1394" s="105" t="s">
        <v>7030</v>
      </c>
      <c r="E1394" s="108" t="s">
        <v>6598</v>
      </c>
      <c r="F1394" s="106">
        <v>1771.17</v>
      </c>
    </row>
    <row r="1395" spans="2:6" ht="27">
      <c r="B1395" s="104" t="s">
        <v>9637</v>
      </c>
      <c r="C1395" s="104" t="s">
        <v>12252</v>
      </c>
      <c r="D1395" s="105" t="s">
        <v>7031</v>
      </c>
      <c r="E1395" s="108" t="s">
        <v>6598</v>
      </c>
      <c r="F1395" s="106">
        <v>2127.08</v>
      </c>
    </row>
    <row r="1396" spans="2:6" ht="27">
      <c r="B1396" s="104" t="s">
        <v>9638</v>
      </c>
      <c r="C1396" s="104" t="s">
        <v>12253</v>
      </c>
      <c r="D1396" s="105" t="s">
        <v>7032</v>
      </c>
      <c r="E1396" s="108" t="s">
        <v>6598</v>
      </c>
      <c r="F1396" s="106">
        <v>2289.67</v>
      </c>
    </row>
    <row r="1397" spans="2:6" ht="27">
      <c r="B1397" s="104" t="s">
        <v>9639</v>
      </c>
      <c r="C1397" s="104" t="s">
        <v>12254</v>
      </c>
      <c r="D1397" s="105" t="s">
        <v>7033</v>
      </c>
      <c r="E1397" s="108" t="s">
        <v>6598</v>
      </c>
      <c r="F1397" s="106">
        <v>2483.59</v>
      </c>
    </row>
    <row r="1398" spans="2:6" ht="27">
      <c r="B1398" s="104" t="s">
        <v>9640</v>
      </c>
      <c r="C1398" s="104" t="s">
        <v>12255</v>
      </c>
      <c r="D1398" s="105" t="s">
        <v>7034</v>
      </c>
      <c r="E1398" s="108" t="s">
        <v>6598</v>
      </c>
      <c r="F1398" s="106">
        <v>2877.31</v>
      </c>
    </row>
    <row r="1399" spans="2:6" ht="27">
      <c r="B1399" s="104" t="s">
        <v>9641</v>
      </c>
      <c r="C1399" s="104" t="s">
        <v>12256</v>
      </c>
      <c r="D1399" s="105" t="s">
        <v>7035</v>
      </c>
      <c r="E1399" s="108" t="s">
        <v>6598</v>
      </c>
      <c r="F1399" s="106">
        <v>1195.73</v>
      </c>
    </row>
    <row r="1400" spans="2:6" ht="27">
      <c r="B1400" s="104" t="s">
        <v>9642</v>
      </c>
      <c r="C1400" s="104" t="s">
        <v>12257</v>
      </c>
      <c r="D1400" s="105" t="s">
        <v>6234</v>
      </c>
      <c r="E1400" s="108" t="s">
        <v>6598</v>
      </c>
      <c r="F1400" s="106">
        <v>1259.75</v>
      </c>
    </row>
    <row r="1401" spans="2:6" ht="27">
      <c r="B1401" s="104" t="s">
        <v>9643</v>
      </c>
      <c r="C1401" s="104" t="s">
        <v>12258</v>
      </c>
      <c r="D1401" s="105" t="s">
        <v>7036</v>
      </c>
      <c r="E1401" s="108" t="s">
        <v>6598</v>
      </c>
      <c r="F1401" s="106">
        <v>1312.91</v>
      </c>
    </row>
    <row r="1402" spans="2:6" ht="27">
      <c r="B1402" s="104" t="s">
        <v>9644</v>
      </c>
      <c r="C1402" s="104" t="s">
        <v>12259</v>
      </c>
      <c r="D1402" s="105" t="s">
        <v>7037</v>
      </c>
      <c r="E1402" s="108" t="s">
        <v>6598</v>
      </c>
      <c r="F1402" s="106">
        <v>1481.14</v>
      </c>
    </row>
    <row r="1403" spans="2:6" ht="27">
      <c r="B1403" s="104" t="s">
        <v>9645</v>
      </c>
      <c r="C1403" s="104" t="s">
        <v>12260</v>
      </c>
      <c r="D1403" s="105" t="s">
        <v>7038</v>
      </c>
      <c r="E1403" s="108" t="s">
        <v>6598</v>
      </c>
      <c r="F1403" s="106">
        <v>1622.46</v>
      </c>
    </row>
    <row r="1404" spans="2:6" ht="27">
      <c r="B1404" s="104" t="s">
        <v>9646</v>
      </c>
      <c r="C1404" s="104" t="s">
        <v>12261</v>
      </c>
      <c r="D1404" s="105" t="s">
        <v>7039</v>
      </c>
      <c r="E1404" s="108" t="s">
        <v>6598</v>
      </c>
      <c r="F1404" s="106">
        <v>2195.44</v>
      </c>
    </row>
    <row r="1405" spans="2:6" ht="27">
      <c r="B1405" s="104" t="s">
        <v>9647</v>
      </c>
      <c r="C1405" s="104" t="s">
        <v>12262</v>
      </c>
      <c r="D1405" s="105" t="s">
        <v>7040</v>
      </c>
      <c r="E1405" s="108" t="s">
        <v>6598</v>
      </c>
      <c r="F1405" s="106">
        <v>2390.65</v>
      </c>
    </row>
    <row r="1406" spans="2:6" ht="27">
      <c r="B1406" s="104" t="s">
        <v>9648</v>
      </c>
      <c r="C1406" s="104" t="s">
        <v>12263</v>
      </c>
      <c r="D1406" s="105" t="s">
        <v>7041</v>
      </c>
      <c r="E1406" s="108" t="s">
        <v>6598</v>
      </c>
      <c r="F1406" s="106">
        <v>2584.48</v>
      </c>
    </row>
    <row r="1407" spans="2:6" ht="27">
      <c r="B1407" s="104" t="s">
        <v>9649</v>
      </c>
      <c r="C1407" s="104" t="s">
        <v>12264</v>
      </c>
      <c r="D1407" s="105" t="s">
        <v>7042</v>
      </c>
      <c r="E1407" s="108" t="s">
        <v>6598</v>
      </c>
      <c r="F1407" s="106">
        <v>2795.01</v>
      </c>
    </row>
    <row r="1408" spans="2:6" ht="25.5">
      <c r="B1408" s="100" t="s">
        <v>9650</v>
      </c>
      <c r="C1408" s="101" t="s">
        <v>12265</v>
      </c>
      <c r="D1408" s="102" t="s">
        <v>7043</v>
      </c>
      <c r="E1408" s="101" t="s">
        <v>6598</v>
      </c>
      <c r="F1408" s="106">
        <v>3240.21</v>
      </c>
    </row>
    <row r="1409" spans="2:6" ht="27">
      <c r="B1409" s="104" t="s">
        <v>9651</v>
      </c>
      <c r="C1409" s="104" t="s">
        <v>12266</v>
      </c>
      <c r="D1409" s="105" t="s">
        <v>7044</v>
      </c>
      <c r="E1409" s="108" t="s">
        <v>6598</v>
      </c>
      <c r="F1409" s="106">
        <v>1475.25</v>
      </c>
    </row>
    <row r="1410" spans="2:6" ht="27">
      <c r="B1410" s="104" t="s">
        <v>9652</v>
      </c>
      <c r="C1410" s="104" t="s">
        <v>12267</v>
      </c>
      <c r="D1410" s="105" t="s">
        <v>7045</v>
      </c>
      <c r="E1410" s="108" t="s">
        <v>6598</v>
      </c>
      <c r="F1410" s="106">
        <v>1607.43</v>
      </c>
    </row>
    <row r="1411" spans="2:6" ht="27">
      <c r="B1411" s="104" t="s">
        <v>9653</v>
      </c>
      <c r="C1411" s="104" t="s">
        <v>12268</v>
      </c>
      <c r="D1411" s="105" t="s">
        <v>7046</v>
      </c>
      <c r="E1411" s="108" t="s">
        <v>6598</v>
      </c>
      <c r="F1411" s="106">
        <v>1677.01</v>
      </c>
    </row>
    <row r="1412" spans="2:6" ht="27">
      <c r="B1412" s="104" t="s">
        <v>9654</v>
      </c>
      <c r="C1412" s="104" t="s">
        <v>12269</v>
      </c>
      <c r="D1412" s="105" t="s">
        <v>7047</v>
      </c>
      <c r="E1412" s="108" t="s">
        <v>6598</v>
      </c>
      <c r="F1412" s="106">
        <v>1738.58</v>
      </c>
    </row>
    <row r="1413" spans="2:6" ht="27">
      <c r="B1413" s="104" t="s">
        <v>9655</v>
      </c>
      <c r="C1413" s="104" t="s">
        <v>12270</v>
      </c>
      <c r="D1413" s="105" t="s">
        <v>7048</v>
      </c>
      <c r="E1413" s="108" t="s">
        <v>6598</v>
      </c>
      <c r="F1413" s="106">
        <v>1982.09</v>
      </c>
    </row>
    <row r="1414" spans="2:6" ht="27">
      <c r="B1414" s="104" t="s">
        <v>9656</v>
      </c>
      <c r="C1414" s="104" t="s">
        <v>12271</v>
      </c>
      <c r="D1414" s="105" t="s">
        <v>7049</v>
      </c>
      <c r="E1414" s="108" t="s">
        <v>6598</v>
      </c>
      <c r="F1414" s="106">
        <v>2522.79</v>
      </c>
    </row>
    <row r="1415" spans="2:6" ht="27">
      <c r="B1415" s="104" t="s">
        <v>9657</v>
      </c>
      <c r="C1415" s="104" t="s">
        <v>12272</v>
      </c>
      <c r="D1415" s="105" t="s">
        <v>7050</v>
      </c>
      <c r="E1415" s="108" t="s">
        <v>6598</v>
      </c>
      <c r="F1415" s="106">
        <v>2733.93</v>
      </c>
    </row>
    <row r="1416" spans="2:6" ht="27">
      <c r="B1416" s="104" t="s">
        <v>9658</v>
      </c>
      <c r="C1416" s="104" t="s">
        <v>12273</v>
      </c>
      <c r="D1416" s="105" t="s">
        <v>7051</v>
      </c>
      <c r="E1416" s="108" t="s">
        <v>6598</v>
      </c>
      <c r="F1416" s="106">
        <v>2943.68</v>
      </c>
    </row>
    <row r="1417" spans="2:6" ht="27">
      <c r="B1417" s="104" t="s">
        <v>9659</v>
      </c>
      <c r="C1417" s="104" t="s">
        <v>12274</v>
      </c>
      <c r="D1417" s="105" t="s">
        <v>7052</v>
      </c>
      <c r="E1417" s="108" t="s">
        <v>6598</v>
      </c>
      <c r="F1417" s="106">
        <v>3170.13</v>
      </c>
    </row>
    <row r="1418" spans="2:6" ht="27">
      <c r="B1418" s="104" t="s">
        <v>9660</v>
      </c>
      <c r="C1418" s="104" t="s">
        <v>12275</v>
      </c>
      <c r="D1418" s="105" t="s">
        <v>7053</v>
      </c>
      <c r="E1418" s="108" t="s">
        <v>6598</v>
      </c>
      <c r="F1418" s="106">
        <v>3647.15</v>
      </c>
    </row>
    <row r="1419" spans="2:6" ht="25.5">
      <c r="B1419" s="100" t="s">
        <v>9661</v>
      </c>
      <c r="C1419" s="101" t="s">
        <v>12276</v>
      </c>
      <c r="D1419" s="102" t="s">
        <v>7054</v>
      </c>
      <c r="E1419" s="101" t="s">
        <v>6598</v>
      </c>
      <c r="F1419" s="106">
        <v>1823.7</v>
      </c>
    </row>
    <row r="1420" spans="2:6" ht="27">
      <c r="B1420" s="104" t="s">
        <v>9662</v>
      </c>
      <c r="C1420" s="104" t="s">
        <v>12277</v>
      </c>
      <c r="D1420" s="105" t="s">
        <v>7055</v>
      </c>
      <c r="E1420" s="108" t="s">
        <v>6598</v>
      </c>
      <c r="F1420" s="106">
        <v>1896.9</v>
      </c>
    </row>
    <row r="1421" spans="2:6" ht="27">
      <c r="B1421" s="104" t="s">
        <v>9663</v>
      </c>
      <c r="C1421" s="104" t="s">
        <v>12278</v>
      </c>
      <c r="D1421" s="105" t="s">
        <v>7056</v>
      </c>
      <c r="E1421" s="108" t="s">
        <v>6598</v>
      </c>
      <c r="F1421" s="106">
        <v>1966.48</v>
      </c>
    </row>
    <row r="1422" spans="2:6" ht="27">
      <c r="B1422" s="104" t="s">
        <v>9664</v>
      </c>
      <c r="C1422" s="104" t="s">
        <v>12279</v>
      </c>
      <c r="D1422" s="105" t="s">
        <v>7057</v>
      </c>
      <c r="E1422" s="108" t="s">
        <v>6598</v>
      </c>
      <c r="F1422" s="106">
        <v>2118.62</v>
      </c>
    </row>
    <row r="1423" spans="2:6" ht="27">
      <c r="B1423" s="104" t="s">
        <v>9665</v>
      </c>
      <c r="C1423" s="104" t="s">
        <v>12280</v>
      </c>
      <c r="D1423" s="105" t="s">
        <v>7058</v>
      </c>
      <c r="E1423" s="108" t="s">
        <v>6598</v>
      </c>
      <c r="F1423" s="106">
        <v>2293.5300000000002</v>
      </c>
    </row>
    <row r="1424" spans="2:6" ht="40.5">
      <c r="B1424" s="104" t="s">
        <v>17751</v>
      </c>
      <c r="C1424" s="104" t="s">
        <v>6593</v>
      </c>
      <c r="D1424" s="105" t="s">
        <v>17752</v>
      </c>
      <c r="E1424" s="108" t="s">
        <v>6465</v>
      </c>
      <c r="F1424" s="106">
        <v>21.55</v>
      </c>
    </row>
    <row r="1425" spans="2:6" ht="54">
      <c r="B1425" s="104" t="s">
        <v>17753</v>
      </c>
      <c r="C1425" s="104" t="s">
        <v>6593</v>
      </c>
      <c r="D1425" s="105" t="s">
        <v>17754</v>
      </c>
      <c r="E1425" s="108" t="s">
        <v>6465</v>
      </c>
      <c r="F1425" s="106">
        <v>22.65</v>
      </c>
    </row>
    <row r="1426" spans="2:6" ht="38.25">
      <c r="B1426" s="100" t="s">
        <v>17755</v>
      </c>
      <c r="C1426" s="101" t="s">
        <v>6593</v>
      </c>
      <c r="D1426" s="102" t="s">
        <v>17756</v>
      </c>
      <c r="E1426" s="101" t="s">
        <v>6465</v>
      </c>
      <c r="F1426" s="106">
        <v>23.14</v>
      </c>
    </row>
    <row r="1427" spans="2:6">
      <c r="B1427" s="104" t="s">
        <v>6239</v>
      </c>
      <c r="C1427" s="104" t="s">
        <v>12281</v>
      </c>
      <c r="D1427" s="105" t="s">
        <v>6238</v>
      </c>
      <c r="E1427" s="108" t="s">
        <v>6598</v>
      </c>
      <c r="F1427" s="106">
        <v>393.05</v>
      </c>
    </row>
    <row r="1428" spans="2:6">
      <c r="B1428" s="104" t="s">
        <v>9666</v>
      </c>
      <c r="C1428" s="104" t="s">
        <v>12282</v>
      </c>
      <c r="D1428" s="105" t="s">
        <v>7059</v>
      </c>
      <c r="E1428" s="108" t="s">
        <v>6465</v>
      </c>
      <c r="F1428" s="106">
        <v>41.21</v>
      </c>
    </row>
    <row r="1429" spans="2:6">
      <c r="B1429" s="104" t="s">
        <v>9667</v>
      </c>
      <c r="C1429" s="104" t="s">
        <v>12283</v>
      </c>
      <c r="D1429" s="105" t="s">
        <v>7060</v>
      </c>
      <c r="E1429" s="108" t="s">
        <v>6598</v>
      </c>
      <c r="F1429" s="106">
        <v>486.95</v>
      </c>
    </row>
    <row r="1430" spans="2:6">
      <c r="B1430" s="104" t="s">
        <v>9668</v>
      </c>
      <c r="C1430" s="104" t="s">
        <v>12284</v>
      </c>
      <c r="D1430" s="105" t="s">
        <v>7061</v>
      </c>
      <c r="E1430" s="108" t="s">
        <v>6598</v>
      </c>
      <c r="F1430" s="106">
        <v>121.26</v>
      </c>
    </row>
    <row r="1431" spans="2:6">
      <c r="B1431" s="100" t="s">
        <v>9669</v>
      </c>
      <c r="C1431" s="101" t="s">
        <v>12285</v>
      </c>
      <c r="D1431" s="102" t="s">
        <v>7062</v>
      </c>
      <c r="E1431" s="101" t="s">
        <v>6598</v>
      </c>
      <c r="F1431" s="106">
        <v>166.45</v>
      </c>
    </row>
    <row r="1432" spans="2:6">
      <c r="B1432" s="104" t="s">
        <v>9670</v>
      </c>
      <c r="C1432" s="104" t="s">
        <v>12286</v>
      </c>
      <c r="D1432" s="105" t="s">
        <v>7063</v>
      </c>
      <c r="E1432" s="108" t="s">
        <v>6598</v>
      </c>
      <c r="F1432" s="106">
        <v>217.92</v>
      </c>
    </row>
    <row r="1433" spans="2:6">
      <c r="B1433" s="104" t="s">
        <v>9671</v>
      </c>
      <c r="C1433" s="104" t="s">
        <v>12287</v>
      </c>
      <c r="D1433" s="105" t="s">
        <v>7064</v>
      </c>
      <c r="E1433" s="108" t="s">
        <v>6598</v>
      </c>
      <c r="F1433" s="106">
        <v>275.73</v>
      </c>
    </row>
    <row r="1434" spans="2:6">
      <c r="B1434" s="104" t="s">
        <v>9672</v>
      </c>
      <c r="C1434" s="104" t="s">
        <v>12288</v>
      </c>
      <c r="D1434" s="105" t="s">
        <v>7065</v>
      </c>
      <c r="E1434" s="108" t="s">
        <v>6598</v>
      </c>
      <c r="F1434" s="106">
        <v>339.81</v>
      </c>
    </row>
    <row r="1435" spans="2:6">
      <c r="B1435" s="104" t="s">
        <v>9673</v>
      </c>
      <c r="C1435" s="104" t="s">
        <v>12289</v>
      </c>
      <c r="D1435" s="105" t="s">
        <v>7066</v>
      </c>
      <c r="E1435" s="108" t="s">
        <v>6598</v>
      </c>
      <c r="F1435" s="106">
        <v>410.22</v>
      </c>
    </row>
    <row r="1436" spans="2:6">
      <c r="B1436" s="104">
        <v>319</v>
      </c>
      <c r="C1436" s="104" t="s">
        <v>6593</v>
      </c>
      <c r="D1436" s="105" t="s">
        <v>7067</v>
      </c>
      <c r="E1436" s="108"/>
      <c r="F1436" s="106"/>
    </row>
    <row r="1437" spans="2:6">
      <c r="B1437" s="104" t="s">
        <v>9674</v>
      </c>
      <c r="C1437" s="104" t="s">
        <v>12290</v>
      </c>
      <c r="D1437" s="105" t="s">
        <v>7068</v>
      </c>
      <c r="E1437" s="108" t="s">
        <v>6598</v>
      </c>
      <c r="F1437" s="106">
        <v>2.73</v>
      </c>
    </row>
    <row r="1438" spans="2:6">
      <c r="B1438" s="104" t="s">
        <v>9675</v>
      </c>
      <c r="C1438" s="104" t="s">
        <v>12291</v>
      </c>
      <c r="D1438" s="105" t="s">
        <v>7069</v>
      </c>
      <c r="E1438" s="108" t="s">
        <v>6598</v>
      </c>
      <c r="F1438" s="106">
        <v>546.54</v>
      </c>
    </row>
    <row r="1439" spans="2:6">
      <c r="B1439" s="104" t="s">
        <v>9676</v>
      </c>
      <c r="C1439" s="104" t="s">
        <v>12292</v>
      </c>
      <c r="D1439" s="105" t="s">
        <v>7070</v>
      </c>
      <c r="E1439" s="108" t="s">
        <v>6598</v>
      </c>
      <c r="F1439" s="106">
        <v>2.5299999999999998</v>
      </c>
    </row>
    <row r="1440" spans="2:6">
      <c r="B1440" s="104" t="s">
        <v>9677</v>
      </c>
      <c r="C1440" s="104" t="s">
        <v>12293</v>
      </c>
      <c r="D1440" s="105" t="s">
        <v>7071</v>
      </c>
      <c r="E1440" s="108" t="s">
        <v>6598</v>
      </c>
      <c r="F1440" s="106">
        <v>30.65</v>
      </c>
    </row>
    <row r="1441" spans="2:6">
      <c r="B1441" s="104" t="s">
        <v>9678</v>
      </c>
      <c r="C1441" s="104" t="s">
        <v>12294</v>
      </c>
      <c r="D1441" s="105" t="s">
        <v>7072</v>
      </c>
      <c r="E1441" s="108" t="s">
        <v>6598</v>
      </c>
      <c r="F1441" s="106">
        <v>30.65</v>
      </c>
    </row>
    <row r="1442" spans="2:6">
      <c r="B1442" s="104" t="s">
        <v>9679</v>
      </c>
      <c r="C1442" s="104" t="s">
        <v>12295</v>
      </c>
      <c r="D1442" s="105" t="s">
        <v>7073</v>
      </c>
      <c r="E1442" s="108" t="s">
        <v>6598</v>
      </c>
      <c r="F1442" s="106">
        <v>96.71</v>
      </c>
    </row>
    <row r="1443" spans="2:6">
      <c r="B1443" s="104" t="s">
        <v>9680</v>
      </c>
      <c r="C1443" s="104" t="s">
        <v>12296</v>
      </c>
      <c r="D1443" s="105" t="s">
        <v>7074</v>
      </c>
      <c r="E1443" s="108" t="s">
        <v>6598</v>
      </c>
      <c r="F1443" s="106">
        <v>13.88</v>
      </c>
    </row>
    <row r="1444" spans="2:6">
      <c r="B1444" s="104" t="s">
        <v>9681</v>
      </c>
      <c r="C1444" s="104" t="s">
        <v>12297</v>
      </c>
      <c r="D1444" s="105" t="s">
        <v>7075</v>
      </c>
      <c r="E1444" s="108" t="s">
        <v>6598</v>
      </c>
      <c r="F1444" s="106">
        <v>19.45</v>
      </c>
    </row>
    <row r="1445" spans="2:6">
      <c r="B1445" s="104" t="s">
        <v>9682</v>
      </c>
      <c r="C1445" s="104" t="s">
        <v>12298</v>
      </c>
      <c r="D1445" s="105" t="s">
        <v>7076</v>
      </c>
      <c r="E1445" s="108" t="s">
        <v>6598</v>
      </c>
      <c r="F1445" s="106">
        <v>3.55</v>
      </c>
    </row>
    <row r="1446" spans="2:6">
      <c r="B1446" s="104" t="s">
        <v>9683</v>
      </c>
      <c r="C1446" s="104" t="s">
        <v>12299</v>
      </c>
      <c r="D1446" s="105" t="s">
        <v>7077</v>
      </c>
      <c r="E1446" s="108" t="s">
        <v>6598</v>
      </c>
      <c r="F1446" s="106">
        <v>5.88</v>
      </c>
    </row>
    <row r="1447" spans="2:6">
      <c r="B1447" s="104" t="s">
        <v>9684</v>
      </c>
      <c r="C1447" s="104" t="s">
        <v>12300</v>
      </c>
      <c r="D1447" s="105" t="s">
        <v>7078</v>
      </c>
      <c r="E1447" s="108" t="s">
        <v>6598</v>
      </c>
      <c r="F1447" s="106">
        <v>4.7300000000000004</v>
      </c>
    </row>
    <row r="1448" spans="2:6" ht="27">
      <c r="B1448" s="104" t="s">
        <v>9685</v>
      </c>
      <c r="C1448" s="104" t="s">
        <v>12301</v>
      </c>
      <c r="D1448" s="105" t="s">
        <v>7079</v>
      </c>
      <c r="E1448" s="108" t="s">
        <v>6465</v>
      </c>
      <c r="F1448" s="106">
        <v>7.01</v>
      </c>
    </row>
    <row r="1449" spans="2:6" ht="27">
      <c r="B1449" s="104" t="s">
        <v>9686</v>
      </c>
      <c r="C1449" s="104" t="s">
        <v>12302</v>
      </c>
      <c r="D1449" s="105" t="s">
        <v>7080</v>
      </c>
      <c r="E1449" s="108" t="s">
        <v>6465</v>
      </c>
      <c r="F1449" s="106">
        <v>58.07</v>
      </c>
    </row>
    <row r="1450" spans="2:6" ht="27">
      <c r="B1450" s="104" t="s">
        <v>9687</v>
      </c>
      <c r="C1450" s="104" t="s">
        <v>12303</v>
      </c>
      <c r="D1450" s="105" t="s">
        <v>7081</v>
      </c>
      <c r="E1450" s="108" t="s">
        <v>6465</v>
      </c>
      <c r="F1450" s="106">
        <v>2.25</v>
      </c>
    </row>
    <row r="1451" spans="2:6" ht="27">
      <c r="B1451" s="104" t="s">
        <v>9688</v>
      </c>
      <c r="C1451" s="104" t="s">
        <v>12304</v>
      </c>
      <c r="D1451" s="105" t="s">
        <v>7082</v>
      </c>
      <c r="E1451" s="108" t="s">
        <v>6465</v>
      </c>
      <c r="F1451" s="106">
        <v>78.94</v>
      </c>
    </row>
    <row r="1452" spans="2:6" ht="27">
      <c r="B1452" s="104" t="s">
        <v>9689</v>
      </c>
      <c r="C1452" s="104" t="s">
        <v>12305</v>
      </c>
      <c r="D1452" s="105" t="s">
        <v>7083</v>
      </c>
      <c r="E1452" s="108" t="s">
        <v>6465</v>
      </c>
      <c r="F1452" s="106">
        <v>10.5</v>
      </c>
    </row>
    <row r="1453" spans="2:6" ht="27">
      <c r="B1453" s="104" t="s">
        <v>9690</v>
      </c>
      <c r="C1453" s="104" t="s">
        <v>12306</v>
      </c>
      <c r="D1453" s="105" t="s">
        <v>7084</v>
      </c>
      <c r="E1453" s="108" t="s">
        <v>6465</v>
      </c>
      <c r="F1453" s="106">
        <v>85.9</v>
      </c>
    </row>
    <row r="1454" spans="2:6" ht="27">
      <c r="B1454" s="104" t="s">
        <v>9691</v>
      </c>
      <c r="C1454" s="104" t="s">
        <v>12307</v>
      </c>
      <c r="D1454" s="105" t="s">
        <v>7085</v>
      </c>
      <c r="E1454" s="108" t="s">
        <v>6465</v>
      </c>
      <c r="F1454" s="106">
        <v>116.14</v>
      </c>
    </row>
    <row r="1455" spans="2:6" ht="27">
      <c r="B1455" s="104" t="s">
        <v>9692</v>
      </c>
      <c r="C1455" s="104" t="s">
        <v>12308</v>
      </c>
      <c r="D1455" s="105" t="s">
        <v>7086</v>
      </c>
      <c r="E1455" s="108" t="s">
        <v>6465</v>
      </c>
      <c r="F1455" s="106">
        <v>3.03</v>
      </c>
    </row>
    <row r="1456" spans="2:6" ht="27">
      <c r="B1456" s="104" t="s">
        <v>9693</v>
      </c>
      <c r="C1456" s="104" t="s">
        <v>12309</v>
      </c>
      <c r="D1456" s="105" t="s">
        <v>7087</v>
      </c>
      <c r="E1456" s="108" t="s">
        <v>6465</v>
      </c>
      <c r="F1456" s="106">
        <v>15.98</v>
      </c>
    </row>
    <row r="1457" spans="2:6" ht="25.5">
      <c r="B1457" s="100" t="s">
        <v>9694</v>
      </c>
      <c r="C1457" s="101" t="s">
        <v>12310</v>
      </c>
      <c r="D1457" s="102" t="s">
        <v>7088</v>
      </c>
      <c r="E1457" s="101" t="s">
        <v>6465</v>
      </c>
      <c r="F1457" s="106">
        <v>134.88</v>
      </c>
    </row>
    <row r="1458" spans="2:6" ht="27">
      <c r="B1458" s="104" t="s">
        <v>9695</v>
      </c>
      <c r="C1458" s="104" t="s">
        <v>12311</v>
      </c>
      <c r="D1458" s="105" t="s">
        <v>7089</v>
      </c>
      <c r="E1458" s="108" t="s">
        <v>6465</v>
      </c>
      <c r="F1458" s="106">
        <v>19.52</v>
      </c>
    </row>
    <row r="1459" spans="2:6" ht="27">
      <c r="B1459" s="104" t="s">
        <v>9696</v>
      </c>
      <c r="C1459" s="104" t="s">
        <v>12312</v>
      </c>
      <c r="D1459" s="105" t="s">
        <v>7090</v>
      </c>
      <c r="E1459" s="108" t="s">
        <v>6465</v>
      </c>
      <c r="F1459" s="106">
        <v>4.01</v>
      </c>
    </row>
    <row r="1460" spans="2:6" ht="27">
      <c r="B1460" s="104" t="s">
        <v>9697</v>
      </c>
      <c r="C1460" s="104" t="s">
        <v>12313</v>
      </c>
      <c r="D1460" s="105" t="s">
        <v>7091</v>
      </c>
      <c r="E1460" s="108" t="s">
        <v>6465</v>
      </c>
      <c r="F1460" s="106">
        <v>157.25</v>
      </c>
    </row>
    <row r="1461" spans="2:6" ht="27">
      <c r="B1461" s="104" t="s">
        <v>9698</v>
      </c>
      <c r="C1461" s="104" t="s">
        <v>12314</v>
      </c>
      <c r="D1461" s="105" t="s">
        <v>7092</v>
      </c>
      <c r="E1461" s="108" t="s">
        <v>6465</v>
      </c>
      <c r="F1461" s="106">
        <v>25.4</v>
      </c>
    </row>
    <row r="1462" spans="2:6" ht="27">
      <c r="B1462" s="104" t="s">
        <v>9699</v>
      </c>
      <c r="C1462" s="104" t="s">
        <v>12315</v>
      </c>
      <c r="D1462" s="105" t="s">
        <v>7093</v>
      </c>
      <c r="E1462" s="108" t="s">
        <v>6465</v>
      </c>
      <c r="F1462" s="106">
        <v>203.86</v>
      </c>
    </row>
    <row r="1463" spans="2:6" ht="27">
      <c r="B1463" s="104" t="s">
        <v>9700</v>
      </c>
      <c r="C1463" s="104" t="s">
        <v>12316</v>
      </c>
      <c r="D1463" s="105" t="s">
        <v>7094</v>
      </c>
      <c r="E1463" s="108" t="s">
        <v>6465</v>
      </c>
      <c r="F1463" s="106">
        <v>5.4</v>
      </c>
    </row>
    <row r="1464" spans="2:6" ht="25.5">
      <c r="B1464" s="100" t="s">
        <v>9701</v>
      </c>
      <c r="C1464" s="101" t="s">
        <v>12317</v>
      </c>
      <c r="D1464" s="102" t="s">
        <v>7095</v>
      </c>
      <c r="E1464" s="101" t="s">
        <v>6465</v>
      </c>
      <c r="F1464" s="106">
        <v>36.56</v>
      </c>
    </row>
    <row r="1465" spans="2:6" ht="27">
      <c r="B1465" s="104" t="s">
        <v>9702</v>
      </c>
      <c r="C1465" s="104" t="s">
        <v>12318</v>
      </c>
      <c r="D1465" s="105" t="s">
        <v>7096</v>
      </c>
      <c r="E1465" s="108" t="s">
        <v>6465</v>
      </c>
      <c r="F1465" s="106">
        <v>50.37</v>
      </c>
    </row>
    <row r="1466" spans="2:6" ht="27">
      <c r="B1466" s="104" t="s">
        <v>9703</v>
      </c>
      <c r="C1466" s="104" t="s">
        <v>12319</v>
      </c>
      <c r="D1466" s="105" t="s">
        <v>7097</v>
      </c>
      <c r="E1466" s="108" t="s">
        <v>6465</v>
      </c>
      <c r="F1466" s="106">
        <v>7.03</v>
      </c>
    </row>
    <row r="1467" spans="2:6" ht="27">
      <c r="B1467" s="104" t="s">
        <v>9704</v>
      </c>
      <c r="C1467" s="104" t="s">
        <v>6593</v>
      </c>
      <c r="D1467" s="105" t="s">
        <v>7098</v>
      </c>
      <c r="E1467" s="108" t="s">
        <v>6465</v>
      </c>
      <c r="F1467" s="106">
        <v>7.65</v>
      </c>
    </row>
    <row r="1468" spans="2:6" ht="27">
      <c r="B1468" s="104" t="s">
        <v>9705</v>
      </c>
      <c r="C1468" s="104" t="s">
        <v>6593</v>
      </c>
      <c r="D1468" s="105" t="s">
        <v>7099</v>
      </c>
      <c r="E1468" s="108" t="s">
        <v>6465</v>
      </c>
      <c r="F1468" s="106">
        <v>52.98</v>
      </c>
    </row>
    <row r="1469" spans="2:6" ht="27">
      <c r="B1469" s="104" t="s">
        <v>9706</v>
      </c>
      <c r="C1469" s="104" t="s">
        <v>12320</v>
      </c>
      <c r="D1469" s="105" t="s">
        <v>7100</v>
      </c>
      <c r="E1469" s="108" t="s">
        <v>6465</v>
      </c>
      <c r="F1469" s="106">
        <v>1.64</v>
      </c>
    </row>
    <row r="1470" spans="2:6" ht="27">
      <c r="B1470" s="104" t="s">
        <v>9707</v>
      </c>
      <c r="C1470" s="104" t="s">
        <v>6593</v>
      </c>
      <c r="D1470" s="105" t="s">
        <v>7101</v>
      </c>
      <c r="E1470" s="108" t="s">
        <v>6465</v>
      </c>
      <c r="F1470" s="106">
        <v>2.9</v>
      </c>
    </row>
    <row r="1471" spans="2:6" ht="27">
      <c r="B1471" s="104" t="s">
        <v>9708</v>
      </c>
      <c r="C1471" s="104" t="s">
        <v>6593</v>
      </c>
      <c r="D1471" s="105" t="s">
        <v>7102</v>
      </c>
      <c r="E1471" s="108" t="s">
        <v>6465</v>
      </c>
      <c r="F1471" s="106">
        <v>66.239999999999995</v>
      </c>
    </row>
    <row r="1472" spans="2:6" ht="25.5">
      <c r="B1472" s="100" t="s">
        <v>9709</v>
      </c>
      <c r="C1472" s="101" t="s">
        <v>12321</v>
      </c>
      <c r="D1472" s="102" t="s">
        <v>7103</v>
      </c>
      <c r="E1472" s="101" t="s">
        <v>6465</v>
      </c>
      <c r="F1472" s="106">
        <v>9.26</v>
      </c>
    </row>
    <row r="1473" spans="2:6" ht="27">
      <c r="B1473" s="104" t="s">
        <v>9710</v>
      </c>
      <c r="C1473" s="104" t="s">
        <v>6593</v>
      </c>
      <c r="D1473" s="105" t="s">
        <v>7104</v>
      </c>
      <c r="E1473" s="108" t="s">
        <v>6465</v>
      </c>
      <c r="F1473" s="106">
        <v>10.130000000000001</v>
      </c>
    </row>
    <row r="1474" spans="2:6" ht="27">
      <c r="B1474" s="104" t="s">
        <v>9711</v>
      </c>
      <c r="C1474" s="104" t="s">
        <v>6593</v>
      </c>
      <c r="D1474" s="105" t="s">
        <v>7105</v>
      </c>
      <c r="E1474" s="108" t="s">
        <v>6465</v>
      </c>
      <c r="F1474" s="106">
        <v>78.930000000000007</v>
      </c>
    </row>
    <row r="1475" spans="2:6" ht="27">
      <c r="B1475" s="104" t="s">
        <v>9712</v>
      </c>
      <c r="C1475" s="104" t="s">
        <v>6593</v>
      </c>
      <c r="D1475" s="105" t="s">
        <v>7106</v>
      </c>
      <c r="E1475" s="108" t="s">
        <v>6465</v>
      </c>
      <c r="F1475" s="106">
        <v>103.57</v>
      </c>
    </row>
    <row r="1476" spans="2:6" ht="27">
      <c r="B1476" s="104" t="s">
        <v>9713</v>
      </c>
      <c r="C1476" s="104" t="s">
        <v>12322</v>
      </c>
      <c r="D1476" s="105" t="s">
        <v>7107</v>
      </c>
      <c r="E1476" s="108" t="s">
        <v>6465</v>
      </c>
      <c r="F1476" s="106">
        <v>2.2200000000000002</v>
      </c>
    </row>
    <row r="1477" spans="2:6" ht="27">
      <c r="B1477" s="104" t="s">
        <v>9714</v>
      </c>
      <c r="C1477" s="104" t="s">
        <v>12323</v>
      </c>
      <c r="D1477" s="105" t="s">
        <v>7108</v>
      </c>
      <c r="E1477" s="108" t="s">
        <v>6465</v>
      </c>
      <c r="F1477" s="106">
        <v>12.29</v>
      </c>
    </row>
    <row r="1478" spans="2:6" ht="27">
      <c r="B1478" s="104" t="s">
        <v>9715</v>
      </c>
      <c r="C1478" s="104" t="s">
        <v>6593</v>
      </c>
      <c r="D1478" s="105" t="s">
        <v>7109</v>
      </c>
      <c r="E1478" s="108" t="s">
        <v>6465</v>
      </c>
      <c r="F1478" s="106">
        <v>2.77</v>
      </c>
    </row>
    <row r="1479" spans="2:6" ht="27">
      <c r="B1479" s="104" t="s">
        <v>9716</v>
      </c>
      <c r="C1479" s="104" t="s">
        <v>6593</v>
      </c>
      <c r="D1479" s="105" t="s">
        <v>7110</v>
      </c>
      <c r="E1479" s="108" t="s">
        <v>6465</v>
      </c>
      <c r="F1479" s="106">
        <v>13.88</v>
      </c>
    </row>
    <row r="1480" spans="2:6" ht="27">
      <c r="B1480" s="104" t="s">
        <v>9717</v>
      </c>
      <c r="C1480" s="104" t="s">
        <v>12324</v>
      </c>
      <c r="D1480" s="105" t="s">
        <v>7111</v>
      </c>
      <c r="E1480" s="108" t="s">
        <v>6465</v>
      </c>
      <c r="F1480" s="106">
        <v>15.95</v>
      </c>
    </row>
    <row r="1481" spans="2:6" ht="27">
      <c r="B1481" s="104" t="s">
        <v>9718</v>
      </c>
      <c r="C1481" s="104" t="s">
        <v>6593</v>
      </c>
      <c r="D1481" s="105" t="s">
        <v>7112</v>
      </c>
      <c r="E1481" s="108" t="s">
        <v>6465</v>
      </c>
      <c r="F1481" s="106">
        <v>17.86</v>
      </c>
    </row>
    <row r="1482" spans="2:6" ht="27">
      <c r="B1482" s="104" t="s">
        <v>9719</v>
      </c>
      <c r="C1482" s="104" t="s">
        <v>12325</v>
      </c>
      <c r="D1482" s="105" t="s">
        <v>7113</v>
      </c>
      <c r="E1482" s="108" t="s">
        <v>6465</v>
      </c>
      <c r="F1482" s="106">
        <v>3</v>
      </c>
    </row>
    <row r="1483" spans="2:6" ht="27">
      <c r="B1483" s="104" t="s">
        <v>9720</v>
      </c>
      <c r="C1483" s="104" t="s">
        <v>6593</v>
      </c>
      <c r="D1483" s="105" t="s">
        <v>7114</v>
      </c>
      <c r="E1483" s="108" t="s">
        <v>6465</v>
      </c>
      <c r="F1483" s="106">
        <v>3.62</v>
      </c>
    </row>
    <row r="1484" spans="2:6" ht="27">
      <c r="B1484" s="104" t="s">
        <v>9721</v>
      </c>
      <c r="C1484" s="104" t="s">
        <v>6593</v>
      </c>
      <c r="D1484" s="105" t="s">
        <v>7115</v>
      </c>
      <c r="E1484" s="108" t="s">
        <v>6465</v>
      </c>
      <c r="F1484" s="106">
        <v>24.59</v>
      </c>
    </row>
    <row r="1485" spans="2:6" ht="27">
      <c r="B1485" s="104" t="s">
        <v>9722</v>
      </c>
      <c r="C1485" s="104" t="s">
        <v>12326</v>
      </c>
      <c r="D1485" s="105" t="s">
        <v>7116</v>
      </c>
      <c r="E1485" s="108" t="s">
        <v>6465</v>
      </c>
      <c r="F1485" s="106">
        <v>4.1100000000000003</v>
      </c>
    </row>
    <row r="1486" spans="2:6" ht="27">
      <c r="B1486" s="104" t="s">
        <v>9723</v>
      </c>
      <c r="C1486" s="104" t="s">
        <v>6593</v>
      </c>
      <c r="D1486" s="105" t="s">
        <v>7117</v>
      </c>
      <c r="E1486" s="108" t="s">
        <v>6465</v>
      </c>
      <c r="F1486" s="106">
        <v>4.88</v>
      </c>
    </row>
    <row r="1487" spans="2:6" ht="27">
      <c r="B1487" s="104" t="s">
        <v>9724</v>
      </c>
      <c r="C1487" s="104" t="s">
        <v>6593</v>
      </c>
      <c r="D1487" s="105" t="s">
        <v>7118</v>
      </c>
      <c r="E1487" s="108" t="s">
        <v>6465</v>
      </c>
      <c r="F1487" s="106">
        <v>32.78</v>
      </c>
    </row>
    <row r="1488" spans="2:6" ht="27">
      <c r="B1488" s="104" t="s">
        <v>9725</v>
      </c>
      <c r="C1488" s="104" t="s">
        <v>6593</v>
      </c>
      <c r="D1488" s="105" t="s">
        <v>7119</v>
      </c>
      <c r="E1488" s="108" t="s">
        <v>6465</v>
      </c>
      <c r="F1488" s="106">
        <v>42.29</v>
      </c>
    </row>
    <row r="1489" spans="2:6">
      <c r="B1489" s="104" t="s">
        <v>9726</v>
      </c>
      <c r="C1489" s="104" t="s">
        <v>12327</v>
      </c>
      <c r="D1489" s="105" t="s">
        <v>7120</v>
      </c>
      <c r="E1489" s="108" t="s">
        <v>6465</v>
      </c>
      <c r="F1489" s="106">
        <v>6.85</v>
      </c>
    </row>
    <row r="1490" spans="2:6">
      <c r="B1490" s="104" t="s">
        <v>9727</v>
      </c>
      <c r="C1490" s="104" t="s">
        <v>12328</v>
      </c>
      <c r="D1490" s="105" t="s">
        <v>7121</v>
      </c>
      <c r="E1490" s="108" t="s">
        <v>6465</v>
      </c>
      <c r="F1490" s="106">
        <v>10.15</v>
      </c>
    </row>
    <row r="1491" spans="2:6">
      <c r="B1491" s="104" t="s">
        <v>9728</v>
      </c>
      <c r="C1491" s="104" t="s">
        <v>12329</v>
      </c>
      <c r="D1491" s="105" t="s">
        <v>7122</v>
      </c>
      <c r="E1491" s="108" t="s">
        <v>6465</v>
      </c>
      <c r="F1491" s="106">
        <v>13.83</v>
      </c>
    </row>
    <row r="1492" spans="2:6">
      <c r="B1492" s="104" t="s">
        <v>9729</v>
      </c>
      <c r="C1492" s="104" t="s">
        <v>12330</v>
      </c>
      <c r="D1492" s="105" t="s">
        <v>7123</v>
      </c>
      <c r="E1492" s="108" t="s">
        <v>6465</v>
      </c>
      <c r="F1492" s="106">
        <v>19.2</v>
      </c>
    </row>
    <row r="1493" spans="2:6">
      <c r="B1493" s="104" t="s">
        <v>9730</v>
      </c>
      <c r="C1493" s="104" t="s">
        <v>12331</v>
      </c>
      <c r="D1493" s="105" t="s">
        <v>7124</v>
      </c>
      <c r="E1493" s="108" t="s">
        <v>6465</v>
      </c>
      <c r="F1493" s="106">
        <v>25.7</v>
      </c>
    </row>
    <row r="1494" spans="2:6">
      <c r="B1494" s="104" t="s">
        <v>9731</v>
      </c>
      <c r="C1494" s="104" t="s">
        <v>12332</v>
      </c>
      <c r="D1494" s="105" t="s">
        <v>7125</v>
      </c>
      <c r="E1494" s="108" t="s">
        <v>6465</v>
      </c>
      <c r="F1494" s="106">
        <v>34.65</v>
      </c>
    </row>
    <row r="1495" spans="2:6">
      <c r="B1495" s="104" t="s">
        <v>9732</v>
      </c>
      <c r="C1495" s="104" t="s">
        <v>12333</v>
      </c>
      <c r="D1495" s="105" t="s">
        <v>7126</v>
      </c>
      <c r="E1495" s="108" t="s">
        <v>6465</v>
      </c>
      <c r="F1495" s="106">
        <v>47.69</v>
      </c>
    </row>
    <row r="1496" spans="2:6">
      <c r="B1496" s="104" t="s">
        <v>9733</v>
      </c>
      <c r="C1496" s="104" t="s">
        <v>12334</v>
      </c>
      <c r="D1496" s="105" t="s">
        <v>7127</v>
      </c>
      <c r="E1496" s="108" t="s">
        <v>6465</v>
      </c>
      <c r="F1496" s="106">
        <v>14.89</v>
      </c>
    </row>
    <row r="1497" spans="2:6">
      <c r="B1497" s="104" t="s">
        <v>9734</v>
      </c>
      <c r="C1497" s="104" t="s">
        <v>12335</v>
      </c>
      <c r="D1497" s="105" t="s">
        <v>7128</v>
      </c>
      <c r="E1497" s="108" t="s">
        <v>6465</v>
      </c>
      <c r="F1497" s="106">
        <v>15.08</v>
      </c>
    </row>
    <row r="1498" spans="2:6">
      <c r="B1498" s="104" t="s">
        <v>9735</v>
      </c>
      <c r="C1498" s="104" t="s">
        <v>12336</v>
      </c>
      <c r="D1498" s="105" t="s">
        <v>7129</v>
      </c>
      <c r="E1498" s="108" t="s">
        <v>6465</v>
      </c>
      <c r="F1498" s="106">
        <v>15.22</v>
      </c>
    </row>
    <row r="1499" spans="2:6">
      <c r="B1499" s="104" t="s">
        <v>9736</v>
      </c>
      <c r="C1499" s="104" t="s">
        <v>12337</v>
      </c>
      <c r="D1499" s="105" t="s">
        <v>7130</v>
      </c>
      <c r="E1499" s="108" t="s">
        <v>6465</v>
      </c>
      <c r="F1499" s="106">
        <v>15.41</v>
      </c>
    </row>
    <row r="1500" spans="2:6">
      <c r="B1500" s="104" t="s">
        <v>9737</v>
      </c>
      <c r="C1500" s="104" t="s">
        <v>12338</v>
      </c>
      <c r="D1500" s="105" t="s">
        <v>7131</v>
      </c>
      <c r="E1500" s="108" t="s">
        <v>6465</v>
      </c>
      <c r="F1500" s="106">
        <v>15.68</v>
      </c>
    </row>
    <row r="1501" spans="2:6">
      <c r="B1501" s="104" t="s">
        <v>9738</v>
      </c>
      <c r="C1501" s="104" t="s">
        <v>12339</v>
      </c>
      <c r="D1501" s="105" t="s">
        <v>7132</v>
      </c>
      <c r="E1501" s="108" t="s">
        <v>6465</v>
      </c>
      <c r="F1501" s="106">
        <v>7.66</v>
      </c>
    </row>
    <row r="1502" spans="2:6">
      <c r="B1502" s="104" t="s">
        <v>9739</v>
      </c>
      <c r="C1502" s="104" t="s">
        <v>12340</v>
      </c>
      <c r="D1502" s="105" t="s">
        <v>7133</v>
      </c>
      <c r="E1502" s="108" t="s">
        <v>6465</v>
      </c>
      <c r="F1502" s="106">
        <v>43.14</v>
      </c>
    </row>
    <row r="1503" spans="2:6">
      <c r="B1503" s="104" t="s">
        <v>9740</v>
      </c>
      <c r="C1503" s="104" t="s">
        <v>12341</v>
      </c>
      <c r="D1503" s="105" t="s">
        <v>7134</v>
      </c>
      <c r="E1503" s="108" t="s">
        <v>6465</v>
      </c>
      <c r="F1503" s="106">
        <v>15.31</v>
      </c>
    </row>
    <row r="1504" spans="2:6">
      <c r="B1504" s="104" t="s">
        <v>9741</v>
      </c>
      <c r="C1504" s="104" t="s">
        <v>12342</v>
      </c>
      <c r="D1504" s="105" t="s">
        <v>7135</v>
      </c>
      <c r="E1504" s="108" t="s">
        <v>6465</v>
      </c>
      <c r="F1504" s="106">
        <v>18.11</v>
      </c>
    </row>
    <row r="1505" spans="2:6">
      <c r="B1505" s="100" t="s">
        <v>9742</v>
      </c>
      <c r="C1505" s="101" t="s">
        <v>12343</v>
      </c>
      <c r="D1505" s="102" t="s">
        <v>7136</v>
      </c>
      <c r="E1505" s="101" t="s">
        <v>6465</v>
      </c>
      <c r="F1505" s="106">
        <v>20.87</v>
      </c>
    </row>
    <row r="1506" spans="2:6">
      <c r="B1506" s="104" t="s">
        <v>9743</v>
      </c>
      <c r="C1506" s="104" t="s">
        <v>12344</v>
      </c>
      <c r="D1506" s="105" t="s">
        <v>7137</v>
      </c>
      <c r="E1506" s="108" t="s">
        <v>6465</v>
      </c>
      <c r="F1506" s="106">
        <v>32.18</v>
      </c>
    </row>
    <row r="1507" spans="2:6">
      <c r="B1507" s="104" t="s">
        <v>9744</v>
      </c>
      <c r="C1507" s="104" t="s">
        <v>12345</v>
      </c>
      <c r="D1507" s="105" t="s">
        <v>7138</v>
      </c>
      <c r="E1507" s="108" t="s">
        <v>6465</v>
      </c>
      <c r="F1507" s="106">
        <v>74.209999999999994</v>
      </c>
    </row>
    <row r="1508" spans="2:6">
      <c r="B1508" s="104" t="s">
        <v>9745</v>
      </c>
      <c r="C1508" s="104" t="s">
        <v>12346</v>
      </c>
      <c r="D1508" s="105" t="s">
        <v>7139</v>
      </c>
      <c r="E1508" s="108" t="s">
        <v>6465</v>
      </c>
      <c r="F1508" s="106">
        <v>36.36</v>
      </c>
    </row>
    <row r="1509" spans="2:6">
      <c r="B1509" s="104" t="s">
        <v>9746</v>
      </c>
      <c r="C1509" s="104" t="s">
        <v>12347</v>
      </c>
      <c r="D1509" s="105" t="s">
        <v>7140</v>
      </c>
      <c r="E1509" s="108" t="s">
        <v>6465</v>
      </c>
      <c r="F1509" s="106">
        <v>39.869999999999997</v>
      </c>
    </row>
    <row r="1510" spans="2:6">
      <c r="B1510" s="104" t="s">
        <v>9747</v>
      </c>
      <c r="C1510" s="104" t="s">
        <v>12348</v>
      </c>
      <c r="D1510" s="105" t="s">
        <v>7141</v>
      </c>
      <c r="E1510" s="108" t="s">
        <v>6465</v>
      </c>
      <c r="F1510" s="106">
        <v>40.9</v>
      </c>
    </row>
    <row r="1511" spans="2:6" ht="27">
      <c r="B1511" s="104" t="s">
        <v>9748</v>
      </c>
      <c r="C1511" s="104" t="s">
        <v>12349</v>
      </c>
      <c r="D1511" s="105" t="s">
        <v>7142</v>
      </c>
      <c r="E1511" s="108" t="s">
        <v>6598</v>
      </c>
      <c r="F1511" s="106">
        <v>430.45</v>
      </c>
    </row>
    <row r="1512" spans="2:6" ht="27">
      <c r="B1512" s="104" t="s">
        <v>9749</v>
      </c>
      <c r="C1512" s="104" t="s">
        <v>12350</v>
      </c>
      <c r="D1512" s="105" t="s">
        <v>7143</v>
      </c>
      <c r="E1512" s="108" t="s">
        <v>6598</v>
      </c>
      <c r="F1512" s="106">
        <v>652.37</v>
      </c>
    </row>
    <row r="1513" spans="2:6">
      <c r="B1513" s="104" t="s">
        <v>9750</v>
      </c>
      <c r="C1513" s="104" t="s">
        <v>12351</v>
      </c>
      <c r="D1513" s="105" t="s">
        <v>7144</v>
      </c>
      <c r="E1513" s="108" t="s">
        <v>6598</v>
      </c>
      <c r="F1513" s="106">
        <v>7.12</v>
      </c>
    </row>
    <row r="1514" spans="2:6">
      <c r="B1514" s="104" t="s">
        <v>9751</v>
      </c>
      <c r="C1514" s="104" t="s">
        <v>12352</v>
      </c>
      <c r="D1514" s="105" t="s">
        <v>7145</v>
      </c>
      <c r="E1514" s="108" t="s">
        <v>6598</v>
      </c>
      <c r="F1514" s="106">
        <v>7.12</v>
      </c>
    </row>
    <row r="1515" spans="2:6">
      <c r="B1515" s="104" t="s">
        <v>9752</v>
      </c>
      <c r="C1515" s="104" t="s">
        <v>12353</v>
      </c>
      <c r="D1515" s="105" t="s">
        <v>7146</v>
      </c>
      <c r="E1515" s="108" t="s">
        <v>6598</v>
      </c>
      <c r="F1515" s="106">
        <v>7.12</v>
      </c>
    </row>
    <row r="1516" spans="2:6">
      <c r="B1516" s="104" t="s">
        <v>9753</v>
      </c>
      <c r="C1516" s="104" t="s">
        <v>12354</v>
      </c>
      <c r="D1516" s="105" t="s">
        <v>7147</v>
      </c>
      <c r="E1516" s="108" t="s">
        <v>6598</v>
      </c>
      <c r="F1516" s="106">
        <v>7.12</v>
      </c>
    </row>
    <row r="1517" spans="2:6">
      <c r="B1517" s="104" t="s">
        <v>9754</v>
      </c>
      <c r="C1517" s="104" t="s">
        <v>12355</v>
      </c>
      <c r="D1517" s="105" t="s">
        <v>7148</v>
      </c>
      <c r="E1517" s="108" t="s">
        <v>6598</v>
      </c>
      <c r="F1517" s="106">
        <v>22.44</v>
      </c>
    </row>
    <row r="1518" spans="2:6">
      <c r="B1518" s="104" t="s">
        <v>9755</v>
      </c>
      <c r="C1518" s="104" t="s">
        <v>12356</v>
      </c>
      <c r="D1518" s="105" t="s">
        <v>7149</v>
      </c>
      <c r="E1518" s="108" t="s">
        <v>6598</v>
      </c>
      <c r="F1518" s="106">
        <v>22.44</v>
      </c>
    </row>
    <row r="1519" spans="2:6">
      <c r="B1519" s="104" t="s">
        <v>9756</v>
      </c>
      <c r="C1519" s="104" t="s">
        <v>12357</v>
      </c>
      <c r="D1519" s="105" t="s">
        <v>7150</v>
      </c>
      <c r="E1519" s="108" t="s">
        <v>6598</v>
      </c>
      <c r="F1519" s="106">
        <v>22.44</v>
      </c>
    </row>
    <row r="1520" spans="2:6">
      <c r="B1520" s="104" t="s">
        <v>9757</v>
      </c>
      <c r="C1520" s="104" t="s">
        <v>12358</v>
      </c>
      <c r="D1520" s="105" t="s">
        <v>7151</v>
      </c>
      <c r="E1520" s="108" t="s">
        <v>6598</v>
      </c>
      <c r="F1520" s="106">
        <v>22.44</v>
      </c>
    </row>
    <row r="1521" spans="2:6">
      <c r="B1521" s="104" t="s">
        <v>9758</v>
      </c>
      <c r="C1521" s="104" t="s">
        <v>12359</v>
      </c>
      <c r="D1521" s="105" t="s">
        <v>7152</v>
      </c>
      <c r="E1521" s="108" t="s">
        <v>6598</v>
      </c>
      <c r="F1521" s="106">
        <v>22.44</v>
      </c>
    </row>
    <row r="1522" spans="2:6">
      <c r="B1522" s="104" t="s">
        <v>9759</v>
      </c>
      <c r="C1522" s="104" t="s">
        <v>12360</v>
      </c>
      <c r="D1522" s="105" t="s">
        <v>7153</v>
      </c>
      <c r="E1522" s="108" t="s">
        <v>6598</v>
      </c>
      <c r="F1522" s="106">
        <v>187.16</v>
      </c>
    </row>
    <row r="1523" spans="2:6">
      <c r="B1523" s="104" t="s">
        <v>9760</v>
      </c>
      <c r="C1523" s="104" t="s">
        <v>12361</v>
      </c>
      <c r="D1523" s="105" t="s">
        <v>7154</v>
      </c>
      <c r="E1523" s="108" t="s">
        <v>6598</v>
      </c>
      <c r="F1523" s="106">
        <v>267.13</v>
      </c>
    </row>
    <row r="1524" spans="2:6">
      <c r="B1524" s="104" t="s">
        <v>9761</v>
      </c>
      <c r="C1524" s="104" t="s">
        <v>12362</v>
      </c>
      <c r="D1524" s="105" t="s">
        <v>7155</v>
      </c>
      <c r="E1524" s="108" t="s">
        <v>6598</v>
      </c>
      <c r="F1524" s="106">
        <v>391.37</v>
      </c>
    </row>
    <row r="1525" spans="2:6">
      <c r="B1525" s="104" t="s">
        <v>9762</v>
      </c>
      <c r="C1525" s="104" t="s">
        <v>12363</v>
      </c>
      <c r="D1525" s="105" t="s">
        <v>7156</v>
      </c>
      <c r="E1525" s="108" t="s">
        <v>6598</v>
      </c>
      <c r="F1525" s="106">
        <v>799.63</v>
      </c>
    </row>
    <row r="1526" spans="2:6">
      <c r="B1526" s="104" t="s">
        <v>9763</v>
      </c>
      <c r="C1526" s="104" t="s">
        <v>12364</v>
      </c>
      <c r="D1526" s="105" t="s">
        <v>7157</v>
      </c>
      <c r="E1526" s="108" t="s">
        <v>6598</v>
      </c>
      <c r="F1526" s="106">
        <v>12.06</v>
      </c>
    </row>
    <row r="1527" spans="2:6">
      <c r="B1527" s="104" t="s">
        <v>9764</v>
      </c>
      <c r="C1527" s="104" t="s">
        <v>12365</v>
      </c>
      <c r="D1527" s="105" t="s">
        <v>7158</v>
      </c>
      <c r="E1527" s="108" t="s">
        <v>6598</v>
      </c>
      <c r="F1527" s="106">
        <v>13.11</v>
      </c>
    </row>
    <row r="1528" spans="2:6">
      <c r="B1528" s="104" t="s">
        <v>9765</v>
      </c>
      <c r="C1528" s="104" t="s">
        <v>12366</v>
      </c>
      <c r="D1528" s="105" t="s">
        <v>7159</v>
      </c>
      <c r="E1528" s="108" t="s">
        <v>6598</v>
      </c>
      <c r="F1528" s="106">
        <v>6.04</v>
      </c>
    </row>
    <row r="1529" spans="2:6">
      <c r="B1529" s="104" t="s">
        <v>9766</v>
      </c>
      <c r="C1529" s="104" t="s">
        <v>12367</v>
      </c>
      <c r="D1529" s="105" t="s">
        <v>7160</v>
      </c>
      <c r="E1529" s="108" t="s">
        <v>6598</v>
      </c>
      <c r="F1529" s="106">
        <v>6.76</v>
      </c>
    </row>
    <row r="1530" spans="2:6">
      <c r="B1530" s="104" t="s">
        <v>9767</v>
      </c>
      <c r="C1530" s="104" t="s">
        <v>12368</v>
      </c>
      <c r="D1530" s="105" t="s">
        <v>7161</v>
      </c>
      <c r="E1530" s="108" t="s">
        <v>6598</v>
      </c>
      <c r="F1530" s="106">
        <v>6.76</v>
      </c>
    </row>
    <row r="1531" spans="2:6" ht="27">
      <c r="B1531" s="104" t="s">
        <v>9768</v>
      </c>
      <c r="C1531" s="104" t="s">
        <v>12369</v>
      </c>
      <c r="D1531" s="105" t="s">
        <v>7162</v>
      </c>
      <c r="E1531" s="108" t="s">
        <v>6598</v>
      </c>
      <c r="F1531" s="106">
        <v>9.4700000000000006</v>
      </c>
    </row>
    <row r="1532" spans="2:6" ht="27">
      <c r="B1532" s="104" t="s">
        <v>9769</v>
      </c>
      <c r="C1532" s="104" t="s">
        <v>12370</v>
      </c>
      <c r="D1532" s="105" t="s">
        <v>7163</v>
      </c>
      <c r="E1532" s="108" t="s">
        <v>6598</v>
      </c>
      <c r="F1532" s="106">
        <v>7.94</v>
      </c>
    </row>
    <row r="1533" spans="2:6" ht="27">
      <c r="B1533" s="104" t="s">
        <v>9770</v>
      </c>
      <c r="C1533" s="104" t="s">
        <v>12371</v>
      </c>
      <c r="D1533" s="105" t="s">
        <v>7164</v>
      </c>
      <c r="E1533" s="108" t="s">
        <v>6598</v>
      </c>
      <c r="F1533" s="106">
        <v>7.94</v>
      </c>
    </row>
    <row r="1534" spans="2:6">
      <c r="B1534" s="104" t="s">
        <v>9771</v>
      </c>
      <c r="C1534" s="104" t="s">
        <v>12372</v>
      </c>
      <c r="D1534" s="105" t="s">
        <v>7165</v>
      </c>
      <c r="E1534" s="108" t="s">
        <v>6598</v>
      </c>
      <c r="F1534" s="106">
        <v>7.14</v>
      </c>
    </row>
    <row r="1535" spans="2:6">
      <c r="B1535" s="104" t="s">
        <v>9772</v>
      </c>
      <c r="C1535" s="104" t="s">
        <v>12373</v>
      </c>
      <c r="D1535" s="105" t="s">
        <v>7166</v>
      </c>
      <c r="E1535" s="108" t="s">
        <v>6598</v>
      </c>
      <c r="F1535" s="106">
        <v>6.09</v>
      </c>
    </row>
    <row r="1536" spans="2:6">
      <c r="B1536" s="104" t="s">
        <v>9773</v>
      </c>
      <c r="C1536" s="104" t="s">
        <v>12374</v>
      </c>
      <c r="D1536" s="105" t="s">
        <v>7167</v>
      </c>
      <c r="E1536" s="108" t="s">
        <v>6598</v>
      </c>
      <c r="F1536" s="106">
        <v>7.71</v>
      </c>
    </row>
    <row r="1537" spans="2:6" ht="27">
      <c r="B1537" s="104" t="s">
        <v>9774</v>
      </c>
      <c r="C1537" s="104" t="s">
        <v>12375</v>
      </c>
      <c r="D1537" s="105" t="s">
        <v>7168</v>
      </c>
      <c r="E1537" s="108" t="s">
        <v>6598</v>
      </c>
      <c r="F1537" s="106">
        <v>6.69</v>
      </c>
    </row>
    <row r="1538" spans="2:6">
      <c r="B1538" s="104" t="s">
        <v>9775</v>
      </c>
      <c r="C1538" s="104" t="s">
        <v>12376</v>
      </c>
      <c r="D1538" s="105" t="s">
        <v>7169</v>
      </c>
      <c r="E1538" s="108" t="s">
        <v>6598</v>
      </c>
      <c r="F1538" s="106">
        <v>55.08</v>
      </c>
    </row>
    <row r="1539" spans="2:6" ht="27">
      <c r="B1539" s="104" t="s">
        <v>9776</v>
      </c>
      <c r="C1539" s="104" t="s">
        <v>12377</v>
      </c>
      <c r="D1539" s="105" t="s">
        <v>7170</v>
      </c>
      <c r="E1539" s="108" t="s">
        <v>6598</v>
      </c>
      <c r="F1539" s="106">
        <v>89.26</v>
      </c>
    </row>
    <row r="1540" spans="2:6" ht="27">
      <c r="B1540" s="104" t="s">
        <v>9777</v>
      </c>
      <c r="C1540" s="104" t="s">
        <v>12378</v>
      </c>
      <c r="D1540" s="105" t="s">
        <v>7171</v>
      </c>
      <c r="E1540" s="108" t="s">
        <v>6598</v>
      </c>
      <c r="F1540" s="106">
        <v>89.1</v>
      </c>
    </row>
    <row r="1541" spans="2:6" ht="27">
      <c r="B1541" s="104" t="s">
        <v>9778</v>
      </c>
      <c r="C1541" s="104" t="s">
        <v>12379</v>
      </c>
      <c r="D1541" s="105" t="s">
        <v>7172</v>
      </c>
      <c r="E1541" s="108" t="s">
        <v>6598</v>
      </c>
      <c r="F1541" s="106">
        <v>155.12</v>
      </c>
    </row>
    <row r="1542" spans="2:6" ht="27">
      <c r="B1542" s="104" t="s">
        <v>9779</v>
      </c>
      <c r="C1542" s="104" t="s">
        <v>12380</v>
      </c>
      <c r="D1542" s="105" t="s">
        <v>7173</v>
      </c>
      <c r="E1542" s="108" t="s">
        <v>6598</v>
      </c>
      <c r="F1542" s="106">
        <v>193.49</v>
      </c>
    </row>
    <row r="1543" spans="2:6" ht="27">
      <c r="B1543" s="104" t="s">
        <v>9780</v>
      </c>
      <c r="C1543" s="104" t="s">
        <v>12381</v>
      </c>
      <c r="D1543" s="105" t="s">
        <v>7174</v>
      </c>
      <c r="E1543" s="108" t="s">
        <v>6598</v>
      </c>
      <c r="F1543" s="106">
        <v>20.76</v>
      </c>
    </row>
    <row r="1544" spans="2:6" ht="27">
      <c r="B1544" s="104" t="s">
        <v>9781</v>
      </c>
      <c r="C1544" s="104" t="s">
        <v>12382</v>
      </c>
      <c r="D1544" s="105" t="s">
        <v>7175</v>
      </c>
      <c r="E1544" s="108" t="s">
        <v>6598</v>
      </c>
      <c r="F1544" s="106">
        <v>38.39</v>
      </c>
    </row>
    <row r="1545" spans="2:6" ht="27">
      <c r="B1545" s="104" t="s">
        <v>9782</v>
      </c>
      <c r="C1545" s="104" t="s">
        <v>12383</v>
      </c>
      <c r="D1545" s="105" t="s">
        <v>7176</v>
      </c>
      <c r="E1545" s="108" t="s">
        <v>6598</v>
      </c>
      <c r="F1545" s="106">
        <v>66.37</v>
      </c>
    </row>
    <row r="1546" spans="2:6" ht="27">
      <c r="B1546" s="104" t="s">
        <v>9783</v>
      </c>
      <c r="C1546" s="104" t="s">
        <v>12384</v>
      </c>
      <c r="D1546" s="105" t="s">
        <v>7177</v>
      </c>
      <c r="E1546" s="108" t="s">
        <v>6598</v>
      </c>
      <c r="F1546" s="106">
        <v>74.099999999999994</v>
      </c>
    </row>
    <row r="1547" spans="2:6" ht="27">
      <c r="B1547" s="104" t="s">
        <v>9784</v>
      </c>
      <c r="C1547" s="104" t="s">
        <v>12385</v>
      </c>
      <c r="D1547" s="105" t="s">
        <v>7178</v>
      </c>
      <c r="E1547" s="108" t="s">
        <v>6598</v>
      </c>
      <c r="F1547" s="106">
        <v>106.71</v>
      </c>
    </row>
    <row r="1548" spans="2:6" ht="27">
      <c r="B1548" s="104" t="s">
        <v>9785</v>
      </c>
      <c r="C1548" s="104" t="s">
        <v>12386</v>
      </c>
      <c r="D1548" s="105" t="s">
        <v>7179</v>
      </c>
      <c r="E1548" s="108" t="s">
        <v>6598</v>
      </c>
      <c r="F1548" s="106">
        <v>86.6</v>
      </c>
    </row>
    <row r="1549" spans="2:6">
      <c r="B1549" s="104" t="s">
        <v>9786</v>
      </c>
      <c r="C1549" s="104" t="s">
        <v>12387</v>
      </c>
      <c r="D1549" s="105" t="s">
        <v>7180</v>
      </c>
      <c r="E1549" s="108" t="s">
        <v>6598</v>
      </c>
      <c r="F1549" s="106">
        <v>78.510000000000005</v>
      </c>
    </row>
    <row r="1550" spans="2:6">
      <c r="B1550" s="104" t="s">
        <v>9787</v>
      </c>
      <c r="C1550" s="104" t="s">
        <v>12388</v>
      </c>
      <c r="D1550" s="105" t="s">
        <v>7181</v>
      </c>
      <c r="E1550" s="108" t="s">
        <v>6598</v>
      </c>
      <c r="F1550" s="106">
        <v>92.93</v>
      </c>
    </row>
    <row r="1551" spans="2:6">
      <c r="B1551" s="104" t="s">
        <v>9788</v>
      </c>
      <c r="C1551" s="104" t="s">
        <v>12389</v>
      </c>
      <c r="D1551" s="105" t="s">
        <v>7182</v>
      </c>
      <c r="E1551" s="108" t="s">
        <v>6598</v>
      </c>
      <c r="F1551" s="106">
        <v>86.39</v>
      </c>
    </row>
    <row r="1552" spans="2:6">
      <c r="B1552" s="100" t="s">
        <v>9789</v>
      </c>
      <c r="C1552" s="101" t="s">
        <v>12390</v>
      </c>
      <c r="D1552" s="102" t="s">
        <v>7183</v>
      </c>
      <c r="E1552" s="101" t="s">
        <v>6598</v>
      </c>
      <c r="F1552" s="106">
        <v>104.36</v>
      </c>
    </row>
    <row r="1553" spans="2:6">
      <c r="B1553" s="104" t="s">
        <v>9790</v>
      </c>
      <c r="C1553" s="104" t="s">
        <v>12391</v>
      </c>
      <c r="D1553" s="105" t="s">
        <v>7184</v>
      </c>
      <c r="E1553" s="108" t="s">
        <v>6598</v>
      </c>
      <c r="F1553" s="106">
        <v>79.88</v>
      </c>
    </row>
    <row r="1554" spans="2:6">
      <c r="B1554" s="104" t="s">
        <v>9791</v>
      </c>
      <c r="C1554" s="104" t="s">
        <v>12392</v>
      </c>
      <c r="D1554" s="105" t="s">
        <v>7185</v>
      </c>
      <c r="E1554" s="108" t="s">
        <v>6598</v>
      </c>
      <c r="F1554" s="106">
        <v>135.4</v>
      </c>
    </row>
    <row r="1555" spans="2:6" ht="27">
      <c r="B1555" s="104" t="s">
        <v>9792</v>
      </c>
      <c r="C1555" s="104" t="s">
        <v>12393</v>
      </c>
      <c r="D1555" s="105" t="s">
        <v>7186</v>
      </c>
      <c r="E1555" s="108" t="s">
        <v>6598</v>
      </c>
      <c r="F1555" s="106">
        <v>45.48</v>
      </c>
    </row>
    <row r="1556" spans="2:6" ht="27">
      <c r="B1556" s="104" t="s">
        <v>9793</v>
      </c>
      <c r="C1556" s="104" t="s">
        <v>12394</v>
      </c>
      <c r="D1556" s="105" t="s">
        <v>7186</v>
      </c>
      <c r="E1556" s="108" t="s">
        <v>6598</v>
      </c>
      <c r="F1556" s="106">
        <v>45.48</v>
      </c>
    </row>
    <row r="1557" spans="2:6" ht="27">
      <c r="B1557" s="104" t="s">
        <v>9794</v>
      </c>
      <c r="C1557" s="104" t="s">
        <v>12395</v>
      </c>
      <c r="D1557" s="105" t="s">
        <v>7187</v>
      </c>
      <c r="E1557" s="108" t="s">
        <v>6598</v>
      </c>
      <c r="F1557" s="106">
        <v>97.18</v>
      </c>
    </row>
    <row r="1558" spans="2:6" ht="27">
      <c r="B1558" s="104" t="s">
        <v>9795</v>
      </c>
      <c r="C1558" s="104" t="s">
        <v>12396</v>
      </c>
      <c r="D1558" s="105" t="s">
        <v>7188</v>
      </c>
      <c r="E1558" s="108" t="s">
        <v>6598</v>
      </c>
      <c r="F1558" s="106">
        <v>97.18</v>
      </c>
    </row>
    <row r="1559" spans="2:6" ht="27">
      <c r="B1559" s="104" t="s">
        <v>9796</v>
      </c>
      <c r="C1559" s="104" t="s">
        <v>12397</v>
      </c>
      <c r="D1559" s="105" t="s">
        <v>7189</v>
      </c>
      <c r="E1559" s="108" t="s">
        <v>6598</v>
      </c>
      <c r="F1559" s="106">
        <v>114.65</v>
      </c>
    </row>
    <row r="1560" spans="2:6" ht="27">
      <c r="B1560" s="104" t="s">
        <v>9797</v>
      </c>
      <c r="C1560" s="104" t="s">
        <v>12398</v>
      </c>
      <c r="D1560" s="105" t="s">
        <v>7190</v>
      </c>
      <c r="E1560" s="108" t="s">
        <v>6598</v>
      </c>
      <c r="F1560" s="106">
        <v>152.97</v>
      </c>
    </row>
    <row r="1561" spans="2:6" ht="27">
      <c r="B1561" s="104" t="s">
        <v>9798</v>
      </c>
      <c r="C1561" s="104" t="s">
        <v>12399</v>
      </c>
      <c r="D1561" s="105" t="s">
        <v>7191</v>
      </c>
      <c r="E1561" s="108" t="s">
        <v>6598</v>
      </c>
      <c r="F1561" s="106">
        <v>152.97</v>
      </c>
    </row>
    <row r="1562" spans="2:6" ht="25.5">
      <c r="B1562" s="100" t="s">
        <v>9799</v>
      </c>
      <c r="C1562" s="101" t="s">
        <v>12400</v>
      </c>
      <c r="D1562" s="102" t="s">
        <v>7192</v>
      </c>
      <c r="E1562" s="101" t="s">
        <v>6598</v>
      </c>
      <c r="F1562" s="106">
        <v>198.14</v>
      </c>
    </row>
    <row r="1563" spans="2:6" ht="27">
      <c r="B1563" s="104" t="s">
        <v>9800</v>
      </c>
      <c r="C1563" s="104" t="s">
        <v>12401</v>
      </c>
      <c r="D1563" s="105" t="s">
        <v>7193</v>
      </c>
      <c r="E1563" s="108" t="s">
        <v>6598</v>
      </c>
      <c r="F1563" s="106">
        <v>230.18</v>
      </c>
    </row>
    <row r="1564" spans="2:6" ht="27">
      <c r="B1564" s="104" t="s">
        <v>9801</v>
      </c>
      <c r="C1564" s="104" t="s">
        <v>12402</v>
      </c>
      <c r="D1564" s="105" t="s">
        <v>7194</v>
      </c>
      <c r="E1564" s="108" t="s">
        <v>6598</v>
      </c>
      <c r="F1564" s="106">
        <v>231.79</v>
      </c>
    </row>
    <row r="1565" spans="2:6" ht="27">
      <c r="B1565" s="104" t="s">
        <v>9802</v>
      </c>
      <c r="C1565" s="104" t="s">
        <v>12403</v>
      </c>
      <c r="D1565" s="105" t="s">
        <v>7195</v>
      </c>
      <c r="E1565" s="108" t="s">
        <v>6598</v>
      </c>
      <c r="F1565" s="106">
        <v>339.58</v>
      </c>
    </row>
    <row r="1566" spans="2:6" ht="27">
      <c r="B1566" s="104" t="s">
        <v>9803</v>
      </c>
      <c r="C1566" s="104" t="s">
        <v>12404</v>
      </c>
      <c r="D1566" s="105" t="s">
        <v>7196</v>
      </c>
      <c r="E1566" s="108" t="s">
        <v>6598</v>
      </c>
      <c r="F1566" s="106">
        <v>337.83</v>
      </c>
    </row>
    <row r="1567" spans="2:6" ht="27">
      <c r="B1567" s="104" t="s">
        <v>9804</v>
      </c>
      <c r="C1567" s="104" t="s">
        <v>12405</v>
      </c>
      <c r="D1567" s="105" t="s">
        <v>7197</v>
      </c>
      <c r="E1567" s="108" t="s">
        <v>6598</v>
      </c>
      <c r="F1567" s="106">
        <v>339.44</v>
      </c>
    </row>
    <row r="1568" spans="2:6" ht="27">
      <c r="B1568" s="104" t="s">
        <v>9805</v>
      </c>
      <c r="C1568" s="104" t="s">
        <v>12406</v>
      </c>
      <c r="D1568" s="105" t="s">
        <v>7198</v>
      </c>
      <c r="E1568" s="108" t="s">
        <v>6598</v>
      </c>
      <c r="F1568" s="106">
        <v>543.21</v>
      </c>
    </row>
    <row r="1569" spans="2:6" ht="27">
      <c r="B1569" s="104" t="s">
        <v>9806</v>
      </c>
      <c r="C1569" s="104" t="s">
        <v>12407</v>
      </c>
      <c r="D1569" s="105" t="s">
        <v>7199</v>
      </c>
      <c r="E1569" s="108" t="s">
        <v>6598</v>
      </c>
      <c r="F1569" s="106">
        <v>646.67999999999995</v>
      </c>
    </row>
    <row r="1570" spans="2:6" ht="27">
      <c r="B1570" s="104" t="s">
        <v>9807</v>
      </c>
      <c r="C1570" s="104" t="s">
        <v>12408</v>
      </c>
      <c r="D1570" s="105" t="s">
        <v>7200</v>
      </c>
      <c r="E1570" s="108" t="s">
        <v>6598</v>
      </c>
      <c r="F1570" s="106">
        <v>648.29</v>
      </c>
    </row>
    <row r="1571" spans="2:6" ht="27">
      <c r="B1571" s="104" t="s">
        <v>9808</v>
      </c>
      <c r="C1571" s="104" t="s">
        <v>12409</v>
      </c>
      <c r="D1571" s="105" t="s">
        <v>7201</v>
      </c>
      <c r="E1571" s="108" t="s">
        <v>6598</v>
      </c>
      <c r="F1571" s="106">
        <v>789.25</v>
      </c>
    </row>
    <row r="1572" spans="2:6" ht="27">
      <c r="B1572" s="104" t="s">
        <v>9809</v>
      </c>
      <c r="C1572" s="104" t="s">
        <v>12410</v>
      </c>
      <c r="D1572" s="105" t="s">
        <v>7202</v>
      </c>
      <c r="E1572" s="108" t="s">
        <v>6598</v>
      </c>
      <c r="F1572" s="106">
        <v>1477.53</v>
      </c>
    </row>
    <row r="1573" spans="2:6">
      <c r="B1573" s="104" t="s">
        <v>9810</v>
      </c>
      <c r="C1573" s="104" t="s">
        <v>12411</v>
      </c>
      <c r="D1573" s="105" t="s">
        <v>7203</v>
      </c>
      <c r="E1573" s="108" t="s">
        <v>6598</v>
      </c>
      <c r="F1573" s="106">
        <v>261.18</v>
      </c>
    </row>
    <row r="1574" spans="2:6">
      <c r="B1574" s="104" t="s">
        <v>9811</v>
      </c>
      <c r="C1574" s="104" t="s">
        <v>12412</v>
      </c>
      <c r="D1574" s="105" t="s">
        <v>7204</v>
      </c>
      <c r="E1574" s="108" t="s">
        <v>6598</v>
      </c>
      <c r="F1574" s="106">
        <v>177.22</v>
      </c>
    </row>
    <row r="1575" spans="2:6">
      <c r="B1575" s="104" t="s">
        <v>9812</v>
      </c>
      <c r="C1575" s="104" t="s">
        <v>12413</v>
      </c>
      <c r="D1575" s="105" t="s">
        <v>7205</v>
      </c>
      <c r="E1575" s="108" t="s">
        <v>6598</v>
      </c>
      <c r="F1575" s="106">
        <v>933.59</v>
      </c>
    </row>
    <row r="1576" spans="2:6">
      <c r="B1576" s="104" t="s">
        <v>9813</v>
      </c>
      <c r="C1576" s="104" t="s">
        <v>12414</v>
      </c>
      <c r="D1576" s="105" t="s">
        <v>7206</v>
      </c>
      <c r="E1576" s="108" t="s">
        <v>6598</v>
      </c>
      <c r="F1576" s="106">
        <v>369.07</v>
      </c>
    </row>
    <row r="1577" spans="2:6">
      <c r="B1577" s="104" t="s">
        <v>9814</v>
      </c>
      <c r="C1577" s="104" t="s">
        <v>12415</v>
      </c>
      <c r="D1577" s="105" t="s">
        <v>7207</v>
      </c>
      <c r="E1577" s="108" t="s">
        <v>6598</v>
      </c>
      <c r="F1577" s="106">
        <v>1878.12</v>
      </c>
    </row>
    <row r="1578" spans="2:6">
      <c r="B1578" s="104" t="s">
        <v>9815</v>
      </c>
      <c r="C1578" s="104" t="s">
        <v>12416</v>
      </c>
      <c r="D1578" s="105" t="s">
        <v>7208</v>
      </c>
      <c r="E1578" s="108" t="s">
        <v>6598</v>
      </c>
      <c r="F1578" s="106">
        <v>983.12</v>
      </c>
    </row>
    <row r="1579" spans="2:6">
      <c r="B1579" s="104" t="s">
        <v>9816</v>
      </c>
      <c r="C1579" s="104" t="s">
        <v>12417</v>
      </c>
      <c r="D1579" s="105" t="s">
        <v>7209</v>
      </c>
      <c r="E1579" s="108" t="s">
        <v>6598</v>
      </c>
      <c r="F1579" s="106">
        <v>49.44</v>
      </c>
    </row>
    <row r="1580" spans="2:6">
      <c r="B1580" s="104" t="s">
        <v>9817</v>
      </c>
      <c r="C1580" s="104" t="s">
        <v>12418</v>
      </c>
      <c r="D1580" s="105" t="s">
        <v>7210</v>
      </c>
      <c r="E1580" s="108" t="s">
        <v>6598</v>
      </c>
      <c r="F1580" s="106">
        <v>82.82</v>
      </c>
    </row>
    <row r="1581" spans="2:6">
      <c r="B1581" s="104" t="s">
        <v>9818</v>
      </c>
      <c r="C1581" s="104" t="s">
        <v>12419</v>
      </c>
      <c r="D1581" s="105" t="s">
        <v>7211</v>
      </c>
      <c r="E1581" s="108" t="s">
        <v>6598</v>
      </c>
      <c r="F1581" s="106">
        <v>165.02</v>
      </c>
    </row>
    <row r="1582" spans="2:6">
      <c r="B1582" s="104" t="s">
        <v>9819</v>
      </c>
      <c r="C1582" s="104" t="s">
        <v>12420</v>
      </c>
      <c r="D1582" s="105" t="s">
        <v>7212</v>
      </c>
      <c r="E1582" s="108" t="s">
        <v>6598</v>
      </c>
      <c r="F1582" s="106">
        <v>267.73</v>
      </c>
    </row>
    <row r="1583" spans="2:6">
      <c r="B1583" s="104" t="s">
        <v>9820</v>
      </c>
      <c r="C1583" s="104" t="s">
        <v>12421</v>
      </c>
      <c r="D1583" s="105" t="s">
        <v>7213</v>
      </c>
      <c r="E1583" s="108" t="s">
        <v>6598</v>
      </c>
      <c r="F1583" s="106">
        <v>24.26</v>
      </c>
    </row>
    <row r="1584" spans="2:6">
      <c r="B1584" s="100" t="s">
        <v>9821</v>
      </c>
      <c r="C1584" s="101" t="s">
        <v>12422</v>
      </c>
      <c r="D1584" s="102" t="s">
        <v>7214</v>
      </c>
      <c r="E1584" s="101" t="s">
        <v>6598</v>
      </c>
      <c r="F1584" s="106">
        <v>27.03</v>
      </c>
    </row>
    <row r="1585" spans="2:6" ht="27">
      <c r="B1585" s="104" t="s">
        <v>9822</v>
      </c>
      <c r="C1585" s="104" t="s">
        <v>12423</v>
      </c>
      <c r="D1585" s="105" t="s">
        <v>7215</v>
      </c>
      <c r="E1585" s="108" t="s">
        <v>6598</v>
      </c>
      <c r="F1585" s="106">
        <v>13.73</v>
      </c>
    </row>
    <row r="1586" spans="2:6">
      <c r="B1586" s="104" t="s">
        <v>9823</v>
      </c>
      <c r="C1586" s="104" t="s">
        <v>12424</v>
      </c>
      <c r="D1586" s="105" t="s">
        <v>7216</v>
      </c>
      <c r="E1586" s="108" t="s">
        <v>6598</v>
      </c>
      <c r="F1586" s="106">
        <v>40.42</v>
      </c>
    </row>
    <row r="1587" spans="2:6" ht="27">
      <c r="B1587" s="104" t="s">
        <v>9824</v>
      </c>
      <c r="C1587" s="104" t="s">
        <v>12425</v>
      </c>
      <c r="D1587" s="105" t="s">
        <v>7217</v>
      </c>
      <c r="E1587" s="108" t="s">
        <v>6598</v>
      </c>
      <c r="F1587" s="106">
        <v>186.34</v>
      </c>
    </row>
    <row r="1588" spans="2:6" ht="27">
      <c r="B1588" s="104" t="s">
        <v>9825</v>
      </c>
      <c r="C1588" s="104" t="s">
        <v>12426</v>
      </c>
      <c r="D1588" s="105" t="s">
        <v>7218</v>
      </c>
      <c r="E1588" s="108" t="s">
        <v>6598</v>
      </c>
      <c r="F1588" s="106">
        <v>217.82</v>
      </c>
    </row>
    <row r="1589" spans="2:6" ht="27">
      <c r="B1589" s="104" t="s">
        <v>9826</v>
      </c>
      <c r="C1589" s="104" t="s">
        <v>12427</v>
      </c>
      <c r="D1589" s="105" t="s">
        <v>7219</v>
      </c>
      <c r="E1589" s="108" t="s">
        <v>6598</v>
      </c>
      <c r="F1589" s="106">
        <v>229.04</v>
      </c>
    </row>
    <row r="1590" spans="2:6">
      <c r="B1590" s="104" t="s">
        <v>9827</v>
      </c>
      <c r="C1590" s="104" t="s">
        <v>12428</v>
      </c>
      <c r="D1590" s="105" t="s">
        <v>7220</v>
      </c>
      <c r="E1590" s="108" t="s">
        <v>6598</v>
      </c>
      <c r="F1590" s="106">
        <v>1371.5</v>
      </c>
    </row>
    <row r="1591" spans="2:6">
      <c r="B1591" s="104" t="s">
        <v>9828</v>
      </c>
      <c r="C1591" s="104" t="s">
        <v>12429</v>
      </c>
      <c r="D1591" s="105" t="s">
        <v>7221</v>
      </c>
      <c r="E1591" s="108" t="s">
        <v>6598</v>
      </c>
      <c r="F1591" s="106">
        <v>3316.85</v>
      </c>
    </row>
    <row r="1592" spans="2:6">
      <c r="B1592" s="104" t="s">
        <v>9829</v>
      </c>
      <c r="C1592" s="104" t="s">
        <v>12430</v>
      </c>
      <c r="D1592" s="105" t="s">
        <v>7222</v>
      </c>
      <c r="E1592" s="108" t="s">
        <v>6598</v>
      </c>
      <c r="F1592" s="106">
        <v>240.18</v>
      </c>
    </row>
    <row r="1593" spans="2:6">
      <c r="B1593" s="104" t="s">
        <v>9830</v>
      </c>
      <c r="C1593" s="104" t="s">
        <v>12431</v>
      </c>
      <c r="D1593" s="105" t="s">
        <v>7223</v>
      </c>
      <c r="E1593" s="108" t="s">
        <v>6598</v>
      </c>
      <c r="F1593" s="106">
        <v>356.98</v>
      </c>
    </row>
    <row r="1594" spans="2:6" ht="27">
      <c r="B1594" s="104" t="s">
        <v>9831</v>
      </c>
      <c r="C1594" s="104" t="s">
        <v>12432</v>
      </c>
      <c r="D1594" s="105" t="s">
        <v>7224</v>
      </c>
      <c r="E1594" s="108" t="s">
        <v>6598</v>
      </c>
      <c r="F1594" s="106">
        <v>5293.86</v>
      </c>
    </row>
    <row r="1595" spans="2:6" ht="27">
      <c r="B1595" s="104" t="s">
        <v>9832</v>
      </c>
      <c r="C1595" s="104" t="s">
        <v>12433</v>
      </c>
      <c r="D1595" s="105" t="s">
        <v>7225</v>
      </c>
      <c r="E1595" s="108" t="s">
        <v>6598</v>
      </c>
      <c r="F1595" s="106">
        <v>3400.44</v>
      </c>
    </row>
    <row r="1596" spans="2:6" ht="25.5">
      <c r="B1596" s="100" t="s">
        <v>9833</v>
      </c>
      <c r="C1596" s="101" t="s">
        <v>12434</v>
      </c>
      <c r="D1596" s="102" t="s">
        <v>7226</v>
      </c>
      <c r="E1596" s="101" t="s">
        <v>6598</v>
      </c>
      <c r="F1596" s="106">
        <v>4151.92</v>
      </c>
    </row>
    <row r="1597" spans="2:6">
      <c r="B1597" s="104" t="s">
        <v>9834</v>
      </c>
      <c r="C1597" s="104" t="s">
        <v>12435</v>
      </c>
      <c r="D1597" s="105" t="s">
        <v>7227</v>
      </c>
      <c r="E1597" s="108" t="s">
        <v>6598</v>
      </c>
      <c r="F1597" s="106">
        <v>30.16</v>
      </c>
    </row>
    <row r="1598" spans="2:6" ht="27">
      <c r="B1598" s="104" t="s">
        <v>9835</v>
      </c>
      <c r="C1598" s="104" t="s">
        <v>12436</v>
      </c>
      <c r="D1598" s="105" t="s">
        <v>7228</v>
      </c>
      <c r="E1598" s="108" t="s">
        <v>6598</v>
      </c>
      <c r="F1598" s="106">
        <v>71.06</v>
      </c>
    </row>
    <row r="1599" spans="2:6">
      <c r="B1599" s="104" t="s">
        <v>9836</v>
      </c>
      <c r="C1599" s="104" t="s">
        <v>12437</v>
      </c>
      <c r="D1599" s="105" t="s">
        <v>7229</v>
      </c>
      <c r="E1599" s="108" t="s">
        <v>6598</v>
      </c>
      <c r="F1599" s="106">
        <v>456.48</v>
      </c>
    </row>
    <row r="1600" spans="2:6">
      <c r="B1600" s="104" t="s">
        <v>9837</v>
      </c>
      <c r="C1600" s="104" t="s">
        <v>12438</v>
      </c>
      <c r="D1600" s="105" t="s">
        <v>7230</v>
      </c>
      <c r="E1600" s="108" t="s">
        <v>6598</v>
      </c>
      <c r="F1600" s="106">
        <v>837.6</v>
      </c>
    </row>
    <row r="1601" spans="2:6">
      <c r="B1601" s="104" t="s">
        <v>9838</v>
      </c>
      <c r="C1601" s="104" t="s">
        <v>12439</v>
      </c>
      <c r="D1601" s="105" t="s">
        <v>7231</v>
      </c>
      <c r="E1601" s="108" t="s">
        <v>6598</v>
      </c>
      <c r="F1601" s="106">
        <v>280.35000000000002</v>
      </c>
    </row>
    <row r="1602" spans="2:6">
      <c r="B1602" s="104" t="s">
        <v>9839</v>
      </c>
      <c r="C1602" s="104" t="s">
        <v>12440</v>
      </c>
      <c r="D1602" s="105" t="s">
        <v>7232</v>
      </c>
      <c r="E1602" s="108" t="s">
        <v>6598</v>
      </c>
      <c r="F1602" s="106">
        <v>43.57</v>
      </c>
    </row>
    <row r="1603" spans="2:6">
      <c r="B1603" s="104" t="s">
        <v>9840</v>
      </c>
      <c r="C1603" s="104" t="s">
        <v>12441</v>
      </c>
      <c r="D1603" s="105" t="s">
        <v>7233</v>
      </c>
      <c r="E1603" s="108" t="s">
        <v>6598</v>
      </c>
      <c r="F1603" s="106">
        <v>62.06</v>
      </c>
    </row>
    <row r="1604" spans="2:6" ht="27">
      <c r="B1604" s="104" t="s">
        <v>9841</v>
      </c>
      <c r="C1604" s="104" t="s">
        <v>12442</v>
      </c>
      <c r="D1604" s="105" t="s">
        <v>7234</v>
      </c>
      <c r="E1604" s="108" t="s">
        <v>6465</v>
      </c>
      <c r="F1604" s="106">
        <v>6.87</v>
      </c>
    </row>
    <row r="1605" spans="2:6" ht="27">
      <c r="B1605" s="104" t="s">
        <v>9842</v>
      </c>
      <c r="C1605" s="104" t="s">
        <v>12443</v>
      </c>
      <c r="D1605" s="105" t="s">
        <v>7235</v>
      </c>
      <c r="E1605" s="108" t="s">
        <v>6465</v>
      </c>
      <c r="F1605" s="106">
        <v>15.24</v>
      </c>
    </row>
    <row r="1606" spans="2:6">
      <c r="B1606" s="104" t="s">
        <v>9843</v>
      </c>
      <c r="C1606" s="104" t="s">
        <v>12444</v>
      </c>
      <c r="D1606" s="105" t="s">
        <v>7236</v>
      </c>
      <c r="E1606" s="108" t="s">
        <v>6598</v>
      </c>
      <c r="F1606" s="106">
        <v>432.61</v>
      </c>
    </row>
    <row r="1607" spans="2:6">
      <c r="B1607" s="100" t="s">
        <v>9844</v>
      </c>
      <c r="C1607" s="101" t="s">
        <v>12445</v>
      </c>
      <c r="D1607" s="102" t="s">
        <v>7237</v>
      </c>
      <c r="E1607" s="101" t="s">
        <v>6598</v>
      </c>
      <c r="F1607" s="106">
        <v>283.27999999999997</v>
      </c>
    </row>
    <row r="1608" spans="2:6">
      <c r="B1608" s="104" t="s">
        <v>9845</v>
      </c>
      <c r="C1608" s="104" t="s">
        <v>12446</v>
      </c>
      <c r="D1608" s="105" t="s">
        <v>7238</v>
      </c>
      <c r="E1608" s="108" t="s">
        <v>6598</v>
      </c>
      <c r="F1608" s="106">
        <v>284.01</v>
      </c>
    </row>
    <row r="1609" spans="2:6" ht="27">
      <c r="B1609" s="104" t="s">
        <v>9846</v>
      </c>
      <c r="C1609" s="104" t="s">
        <v>12447</v>
      </c>
      <c r="D1609" s="105" t="s">
        <v>7239</v>
      </c>
      <c r="E1609" s="108" t="s">
        <v>6598</v>
      </c>
      <c r="F1609" s="106">
        <v>24.05</v>
      </c>
    </row>
    <row r="1610" spans="2:6">
      <c r="B1610" s="104" t="s">
        <v>9847</v>
      </c>
      <c r="C1610" s="104" t="s">
        <v>12448</v>
      </c>
      <c r="D1610" s="105" t="s">
        <v>7240</v>
      </c>
      <c r="E1610" s="108" t="s">
        <v>6598</v>
      </c>
      <c r="F1610" s="106">
        <v>17.510000000000002</v>
      </c>
    </row>
    <row r="1611" spans="2:6">
      <c r="B1611" s="104" t="s">
        <v>9848</v>
      </c>
      <c r="C1611" s="104" t="s">
        <v>12449</v>
      </c>
      <c r="D1611" s="105" t="s">
        <v>7241</v>
      </c>
      <c r="E1611" s="108" t="s">
        <v>6598</v>
      </c>
      <c r="F1611" s="106">
        <v>17.66</v>
      </c>
    </row>
    <row r="1612" spans="2:6">
      <c r="B1612" s="104" t="s">
        <v>9849</v>
      </c>
      <c r="C1612" s="104" t="s">
        <v>12450</v>
      </c>
      <c r="D1612" s="105" t="s">
        <v>7242</v>
      </c>
      <c r="E1612" s="108" t="s">
        <v>6598</v>
      </c>
      <c r="F1612" s="106">
        <v>25.68</v>
      </c>
    </row>
    <row r="1613" spans="2:6">
      <c r="B1613" s="104" t="s">
        <v>9850</v>
      </c>
      <c r="C1613" s="104" t="s">
        <v>12451</v>
      </c>
      <c r="D1613" s="105" t="s">
        <v>7243</v>
      </c>
      <c r="E1613" s="108" t="s">
        <v>6598</v>
      </c>
      <c r="F1613" s="106">
        <v>40.89</v>
      </c>
    </row>
    <row r="1614" spans="2:6">
      <c r="B1614" s="104" t="s">
        <v>9851</v>
      </c>
      <c r="C1614" s="104" t="s">
        <v>12452</v>
      </c>
      <c r="D1614" s="105" t="s">
        <v>7244</v>
      </c>
      <c r="E1614" s="108" t="s">
        <v>6598</v>
      </c>
      <c r="F1614" s="106">
        <v>30.8</v>
      </c>
    </row>
    <row r="1615" spans="2:6">
      <c r="B1615" s="104" t="s">
        <v>9852</v>
      </c>
      <c r="C1615" s="104" t="s">
        <v>12453</v>
      </c>
      <c r="D1615" s="105" t="s">
        <v>7245</v>
      </c>
      <c r="E1615" s="108" t="s">
        <v>6598</v>
      </c>
      <c r="F1615" s="106">
        <v>21.75</v>
      </c>
    </row>
    <row r="1616" spans="2:6">
      <c r="B1616" s="104" t="s">
        <v>9853</v>
      </c>
      <c r="C1616" s="104" t="s">
        <v>12454</v>
      </c>
      <c r="D1616" s="105" t="s">
        <v>7246</v>
      </c>
      <c r="E1616" s="108" t="s">
        <v>6598</v>
      </c>
      <c r="F1616" s="106">
        <v>45.46</v>
      </c>
    </row>
    <row r="1617" spans="2:6">
      <c r="B1617" s="104" t="s">
        <v>9854</v>
      </c>
      <c r="C1617" s="104" t="s">
        <v>12455</v>
      </c>
      <c r="D1617" s="105" t="s">
        <v>7247</v>
      </c>
      <c r="E1617" s="108" t="s">
        <v>6598</v>
      </c>
      <c r="F1617" s="106">
        <v>71.209999999999994</v>
      </c>
    </row>
    <row r="1618" spans="2:6">
      <c r="B1618" s="104" t="s">
        <v>9855</v>
      </c>
      <c r="C1618" s="104" t="s">
        <v>12456</v>
      </c>
      <c r="D1618" s="105" t="s">
        <v>7248</v>
      </c>
      <c r="E1618" s="108" t="s">
        <v>6598</v>
      </c>
      <c r="F1618" s="106">
        <v>110.26</v>
      </c>
    </row>
    <row r="1619" spans="2:6">
      <c r="B1619" s="104" t="s">
        <v>9856</v>
      </c>
      <c r="C1619" s="104" t="s">
        <v>12457</v>
      </c>
      <c r="D1619" s="105" t="s">
        <v>7249</v>
      </c>
      <c r="E1619" s="108" t="s">
        <v>6598</v>
      </c>
      <c r="F1619" s="106">
        <v>23.86</v>
      </c>
    </row>
    <row r="1620" spans="2:6">
      <c r="B1620" s="104" t="s">
        <v>9857</v>
      </c>
      <c r="C1620" s="104" t="s">
        <v>12458</v>
      </c>
      <c r="D1620" s="105" t="s">
        <v>7250</v>
      </c>
      <c r="E1620" s="108" t="s">
        <v>6598</v>
      </c>
      <c r="F1620" s="106">
        <v>137.26</v>
      </c>
    </row>
    <row r="1621" spans="2:6">
      <c r="B1621" s="104" t="s">
        <v>9858</v>
      </c>
      <c r="C1621" s="104" t="s">
        <v>12459</v>
      </c>
      <c r="D1621" s="105" t="s">
        <v>7251</v>
      </c>
      <c r="E1621" s="108" t="s">
        <v>6598</v>
      </c>
      <c r="F1621" s="106">
        <v>26.48</v>
      </c>
    </row>
    <row r="1622" spans="2:6">
      <c r="B1622" s="104" t="s">
        <v>9859</v>
      </c>
      <c r="C1622" s="104" t="s">
        <v>12460</v>
      </c>
      <c r="D1622" s="105" t="s">
        <v>7252</v>
      </c>
      <c r="E1622" s="108" t="s">
        <v>6598</v>
      </c>
      <c r="F1622" s="106">
        <v>32.72</v>
      </c>
    </row>
    <row r="1623" spans="2:6">
      <c r="B1623" s="104" t="s">
        <v>9860</v>
      </c>
      <c r="C1623" s="104" t="s">
        <v>12461</v>
      </c>
      <c r="D1623" s="105" t="s">
        <v>7253</v>
      </c>
      <c r="E1623" s="108" t="s">
        <v>6598</v>
      </c>
      <c r="F1623" s="106">
        <v>28.99</v>
      </c>
    </row>
    <row r="1624" spans="2:6">
      <c r="B1624" s="104" t="s">
        <v>9861</v>
      </c>
      <c r="C1624" s="104" t="s">
        <v>12462</v>
      </c>
      <c r="D1624" s="105" t="s">
        <v>7254</v>
      </c>
      <c r="E1624" s="108" t="s">
        <v>6598</v>
      </c>
      <c r="F1624" s="106">
        <v>22.46</v>
      </c>
    </row>
    <row r="1625" spans="2:6">
      <c r="B1625" s="104" t="s">
        <v>9862</v>
      </c>
      <c r="C1625" s="104" t="s">
        <v>12463</v>
      </c>
      <c r="D1625" s="105" t="s">
        <v>7255</v>
      </c>
      <c r="E1625" s="108" t="s">
        <v>6598</v>
      </c>
      <c r="F1625" s="106">
        <v>40.26</v>
      </c>
    </row>
    <row r="1626" spans="2:6">
      <c r="B1626" s="104" t="s">
        <v>9863</v>
      </c>
      <c r="C1626" s="104" t="s">
        <v>12464</v>
      </c>
      <c r="D1626" s="105" t="s">
        <v>7256</v>
      </c>
      <c r="E1626" s="108" t="s">
        <v>6598</v>
      </c>
      <c r="F1626" s="106">
        <v>67.040000000000006</v>
      </c>
    </row>
    <row r="1627" spans="2:6">
      <c r="B1627" s="104" t="s">
        <v>9864</v>
      </c>
      <c r="C1627" s="104" t="s">
        <v>12465</v>
      </c>
      <c r="D1627" s="105" t="s">
        <v>7257</v>
      </c>
      <c r="E1627" s="108" t="s">
        <v>6598</v>
      </c>
      <c r="F1627" s="106">
        <v>82.33</v>
      </c>
    </row>
    <row r="1628" spans="2:6">
      <c r="B1628" s="104" t="s">
        <v>9865</v>
      </c>
      <c r="C1628" s="104" t="s">
        <v>12466</v>
      </c>
      <c r="D1628" s="105" t="s">
        <v>7258</v>
      </c>
      <c r="E1628" s="108" t="s">
        <v>6598</v>
      </c>
      <c r="F1628" s="106">
        <v>22.47</v>
      </c>
    </row>
    <row r="1629" spans="2:6">
      <c r="B1629" s="104" t="s">
        <v>9866</v>
      </c>
      <c r="C1629" s="104" t="s">
        <v>12467</v>
      </c>
      <c r="D1629" s="105" t="s">
        <v>7259</v>
      </c>
      <c r="E1629" s="108" t="s">
        <v>6598</v>
      </c>
      <c r="F1629" s="106">
        <v>126.12</v>
      </c>
    </row>
    <row r="1630" spans="2:6">
      <c r="B1630" s="104" t="s">
        <v>9867</v>
      </c>
      <c r="C1630" s="104" t="s">
        <v>12468</v>
      </c>
      <c r="D1630" s="105" t="s">
        <v>7260</v>
      </c>
      <c r="E1630" s="108" t="s">
        <v>6598</v>
      </c>
      <c r="F1630" s="106">
        <v>24.97</v>
      </c>
    </row>
    <row r="1631" spans="2:6">
      <c r="B1631" s="104" t="s">
        <v>9868</v>
      </c>
      <c r="C1631" s="104" t="s">
        <v>12469</v>
      </c>
      <c r="D1631" s="105" t="s">
        <v>7261</v>
      </c>
      <c r="E1631" s="108" t="s">
        <v>6220</v>
      </c>
      <c r="F1631" s="106">
        <v>40.89</v>
      </c>
    </row>
    <row r="1632" spans="2:6">
      <c r="B1632" s="104" t="s">
        <v>9869</v>
      </c>
      <c r="C1632" s="104" t="s">
        <v>12470</v>
      </c>
      <c r="D1632" s="105" t="s">
        <v>7262</v>
      </c>
      <c r="E1632" s="108" t="s">
        <v>6598</v>
      </c>
      <c r="F1632" s="106">
        <v>33.729999999999997</v>
      </c>
    </row>
    <row r="1633" spans="2:6">
      <c r="B1633" s="104" t="s">
        <v>9870</v>
      </c>
      <c r="C1633" s="104" t="s">
        <v>12471</v>
      </c>
      <c r="D1633" s="105" t="s">
        <v>7263</v>
      </c>
      <c r="E1633" s="108" t="s">
        <v>6598</v>
      </c>
      <c r="F1633" s="106">
        <v>21.71</v>
      </c>
    </row>
    <row r="1634" spans="2:6">
      <c r="B1634" s="104" t="s">
        <v>9871</v>
      </c>
      <c r="C1634" s="104" t="s">
        <v>12472</v>
      </c>
      <c r="D1634" s="105" t="s">
        <v>7264</v>
      </c>
      <c r="E1634" s="108" t="s">
        <v>6598</v>
      </c>
      <c r="F1634" s="106">
        <v>42.68</v>
      </c>
    </row>
    <row r="1635" spans="2:6">
      <c r="B1635" s="104" t="s">
        <v>9872</v>
      </c>
      <c r="C1635" s="104" t="s">
        <v>12473</v>
      </c>
      <c r="D1635" s="105" t="s">
        <v>7265</v>
      </c>
      <c r="E1635" s="108" t="s">
        <v>6598</v>
      </c>
      <c r="F1635" s="106">
        <v>72.38</v>
      </c>
    </row>
    <row r="1636" spans="2:6">
      <c r="B1636" s="104" t="s">
        <v>9873</v>
      </c>
      <c r="C1636" s="104" t="s">
        <v>12474</v>
      </c>
      <c r="D1636" s="105" t="s">
        <v>7266</v>
      </c>
      <c r="E1636" s="108" t="s">
        <v>6598</v>
      </c>
      <c r="F1636" s="106">
        <v>97.58</v>
      </c>
    </row>
    <row r="1637" spans="2:6">
      <c r="B1637" s="104" t="s">
        <v>9874</v>
      </c>
      <c r="C1637" s="104" t="s">
        <v>12475</v>
      </c>
      <c r="D1637" s="105" t="s">
        <v>7267</v>
      </c>
      <c r="E1637" s="108" t="s">
        <v>6598</v>
      </c>
      <c r="F1637" s="106">
        <v>21.71</v>
      </c>
    </row>
    <row r="1638" spans="2:6">
      <c r="B1638" s="104" t="s">
        <v>9875</v>
      </c>
      <c r="C1638" s="104" t="s">
        <v>12476</v>
      </c>
      <c r="D1638" s="105" t="s">
        <v>7268</v>
      </c>
      <c r="E1638" s="108" t="s">
        <v>6598</v>
      </c>
      <c r="F1638" s="106">
        <v>167.56</v>
      </c>
    </row>
    <row r="1639" spans="2:6">
      <c r="B1639" s="104" t="s">
        <v>9876</v>
      </c>
      <c r="C1639" s="104" t="s">
        <v>12477</v>
      </c>
      <c r="D1639" s="105" t="s">
        <v>7269</v>
      </c>
      <c r="E1639" s="108" t="s">
        <v>6598</v>
      </c>
      <c r="F1639" s="106">
        <v>26.16</v>
      </c>
    </row>
    <row r="1640" spans="2:6">
      <c r="B1640" s="104" t="s">
        <v>9877</v>
      </c>
      <c r="C1640" s="104" t="s">
        <v>12478</v>
      </c>
      <c r="D1640" s="105" t="s">
        <v>7270</v>
      </c>
      <c r="E1640" s="108" t="s">
        <v>6598</v>
      </c>
      <c r="F1640" s="106">
        <v>35.25</v>
      </c>
    </row>
    <row r="1641" spans="2:6">
      <c r="B1641" s="104" t="s">
        <v>9878</v>
      </c>
      <c r="C1641" s="104" t="s">
        <v>12479</v>
      </c>
      <c r="D1641" s="105" t="s">
        <v>7271</v>
      </c>
      <c r="E1641" s="108" t="s">
        <v>6598</v>
      </c>
      <c r="F1641" s="106">
        <v>31.41</v>
      </c>
    </row>
    <row r="1642" spans="2:6">
      <c r="B1642" s="104" t="s">
        <v>9879</v>
      </c>
      <c r="C1642" s="104" t="s">
        <v>12480</v>
      </c>
      <c r="D1642" s="105" t="s">
        <v>7272</v>
      </c>
      <c r="E1642" s="108" t="s">
        <v>6598</v>
      </c>
      <c r="F1642" s="106">
        <v>22.29</v>
      </c>
    </row>
    <row r="1643" spans="2:6">
      <c r="B1643" s="104" t="s">
        <v>9880</v>
      </c>
      <c r="C1643" s="104" t="s">
        <v>12481</v>
      </c>
      <c r="D1643" s="105" t="s">
        <v>7273</v>
      </c>
      <c r="E1643" s="108" t="s">
        <v>6598</v>
      </c>
      <c r="F1643" s="106">
        <v>45.01</v>
      </c>
    </row>
    <row r="1644" spans="2:6">
      <c r="B1644" s="104" t="s">
        <v>9881</v>
      </c>
      <c r="C1644" s="104" t="s">
        <v>12482</v>
      </c>
      <c r="D1644" s="105" t="s">
        <v>7274</v>
      </c>
      <c r="E1644" s="108" t="s">
        <v>6598</v>
      </c>
      <c r="F1644" s="106">
        <v>73.06</v>
      </c>
    </row>
    <row r="1645" spans="2:6">
      <c r="B1645" s="104" t="s">
        <v>9882</v>
      </c>
      <c r="C1645" s="104" t="s">
        <v>12483</v>
      </c>
      <c r="D1645" s="105" t="s">
        <v>7275</v>
      </c>
      <c r="E1645" s="108" t="s">
        <v>6598</v>
      </c>
      <c r="F1645" s="106">
        <v>100.66</v>
      </c>
    </row>
    <row r="1646" spans="2:6">
      <c r="B1646" s="104" t="s">
        <v>9883</v>
      </c>
      <c r="C1646" s="104" t="s">
        <v>12484</v>
      </c>
      <c r="D1646" s="105" t="s">
        <v>7276</v>
      </c>
      <c r="E1646" s="108" t="s">
        <v>6598</v>
      </c>
      <c r="F1646" s="106">
        <v>22.67</v>
      </c>
    </row>
    <row r="1647" spans="2:6">
      <c r="B1647" s="104" t="s">
        <v>9884</v>
      </c>
      <c r="C1647" s="104" t="s">
        <v>12485</v>
      </c>
      <c r="D1647" s="105" t="s">
        <v>7277</v>
      </c>
      <c r="E1647" s="108" t="s">
        <v>6598</v>
      </c>
      <c r="F1647" s="106">
        <v>147.77000000000001</v>
      </c>
    </row>
    <row r="1648" spans="2:6">
      <c r="B1648" s="104" t="s">
        <v>9885</v>
      </c>
      <c r="C1648" s="104" t="s">
        <v>12486</v>
      </c>
      <c r="D1648" s="105" t="s">
        <v>7278</v>
      </c>
      <c r="E1648" s="108" t="s">
        <v>6598</v>
      </c>
      <c r="F1648" s="106">
        <v>27.89</v>
      </c>
    </row>
    <row r="1649" spans="2:6">
      <c r="B1649" s="104" t="s">
        <v>9886</v>
      </c>
      <c r="C1649" s="104" t="s">
        <v>12487</v>
      </c>
      <c r="D1649" s="105" t="s">
        <v>7279</v>
      </c>
      <c r="E1649" s="108" t="s">
        <v>6598</v>
      </c>
      <c r="F1649" s="106">
        <v>42.26</v>
      </c>
    </row>
    <row r="1650" spans="2:6">
      <c r="B1650" s="104" t="s">
        <v>9887</v>
      </c>
      <c r="C1650" s="104" t="s">
        <v>12488</v>
      </c>
      <c r="D1650" s="105" t="s">
        <v>7280</v>
      </c>
      <c r="E1650" s="108" t="s">
        <v>6598</v>
      </c>
      <c r="F1650" s="106">
        <v>36.71</v>
      </c>
    </row>
    <row r="1651" spans="2:6">
      <c r="B1651" s="104" t="s">
        <v>9888</v>
      </c>
      <c r="C1651" s="104" t="s">
        <v>12489</v>
      </c>
      <c r="D1651" s="105" t="s">
        <v>7281</v>
      </c>
      <c r="E1651" s="108" t="s">
        <v>6598</v>
      </c>
      <c r="F1651" s="106">
        <v>23.56</v>
      </c>
    </row>
    <row r="1652" spans="2:6">
      <c r="B1652" s="104" t="s">
        <v>9889</v>
      </c>
      <c r="C1652" s="104" t="s">
        <v>12490</v>
      </c>
      <c r="D1652" s="105" t="s">
        <v>7282</v>
      </c>
      <c r="E1652" s="108" t="s">
        <v>6598</v>
      </c>
      <c r="F1652" s="106">
        <v>50.2</v>
      </c>
    </row>
    <row r="1653" spans="2:6">
      <c r="B1653" s="104" t="s">
        <v>9890</v>
      </c>
      <c r="C1653" s="104" t="s">
        <v>12491</v>
      </c>
      <c r="D1653" s="105" t="s">
        <v>7283</v>
      </c>
      <c r="E1653" s="108" t="s">
        <v>6598</v>
      </c>
      <c r="F1653" s="106">
        <v>85.3</v>
      </c>
    </row>
    <row r="1654" spans="2:6">
      <c r="B1654" s="104" t="s">
        <v>9891</v>
      </c>
      <c r="C1654" s="104" t="s">
        <v>12492</v>
      </c>
      <c r="D1654" s="105" t="s">
        <v>7284</v>
      </c>
      <c r="E1654" s="108" t="s">
        <v>6598</v>
      </c>
      <c r="F1654" s="106">
        <v>26.92</v>
      </c>
    </row>
    <row r="1655" spans="2:6">
      <c r="B1655" s="104" t="s">
        <v>9892</v>
      </c>
      <c r="C1655" s="104" t="s">
        <v>12493</v>
      </c>
      <c r="D1655" s="105" t="s">
        <v>7285</v>
      </c>
      <c r="E1655" s="108" t="s">
        <v>6598</v>
      </c>
      <c r="F1655" s="106">
        <v>149.72999999999999</v>
      </c>
    </row>
    <row r="1656" spans="2:6">
      <c r="B1656" s="104" t="s">
        <v>9893</v>
      </c>
      <c r="C1656" s="104" t="s">
        <v>12494</v>
      </c>
      <c r="D1656" s="105" t="s">
        <v>7286</v>
      </c>
      <c r="E1656" s="108" t="s">
        <v>6598</v>
      </c>
      <c r="F1656" s="106">
        <v>34.04</v>
      </c>
    </row>
    <row r="1657" spans="2:6">
      <c r="B1657" s="104" t="s">
        <v>9894</v>
      </c>
      <c r="C1657" s="104" t="s">
        <v>12495</v>
      </c>
      <c r="D1657" s="105" t="s">
        <v>7287</v>
      </c>
      <c r="E1657" s="108" t="s">
        <v>6598</v>
      </c>
      <c r="F1657" s="106">
        <v>43.95</v>
      </c>
    </row>
    <row r="1658" spans="2:6">
      <c r="B1658" s="104" t="s">
        <v>9895</v>
      </c>
      <c r="C1658" s="104" t="s">
        <v>12496</v>
      </c>
      <c r="D1658" s="105" t="s">
        <v>7288</v>
      </c>
      <c r="E1658" s="108" t="s">
        <v>6598</v>
      </c>
      <c r="F1658" s="106">
        <v>40.99</v>
      </c>
    </row>
    <row r="1659" spans="2:6">
      <c r="B1659" s="104" t="s">
        <v>9896</v>
      </c>
      <c r="C1659" s="104" t="s">
        <v>12497</v>
      </c>
      <c r="D1659" s="105" t="s">
        <v>7289</v>
      </c>
      <c r="E1659" s="108" t="s">
        <v>6598</v>
      </c>
      <c r="F1659" s="106">
        <v>31.67</v>
      </c>
    </row>
    <row r="1660" spans="2:6">
      <c r="B1660" s="104" t="s">
        <v>9897</v>
      </c>
      <c r="C1660" s="104" t="s">
        <v>12498</v>
      </c>
      <c r="D1660" s="105" t="s">
        <v>7290</v>
      </c>
      <c r="E1660" s="108" t="s">
        <v>6598</v>
      </c>
      <c r="F1660" s="106">
        <v>55.24</v>
      </c>
    </row>
    <row r="1661" spans="2:6">
      <c r="B1661" s="104" t="s">
        <v>9898</v>
      </c>
      <c r="C1661" s="104" t="s">
        <v>12499</v>
      </c>
      <c r="D1661" s="105" t="s">
        <v>7291</v>
      </c>
      <c r="E1661" s="108" t="s">
        <v>6598</v>
      </c>
      <c r="F1661" s="106">
        <v>76.22</v>
      </c>
    </row>
    <row r="1662" spans="2:6">
      <c r="B1662" s="104" t="s">
        <v>9899</v>
      </c>
      <c r="C1662" s="104" t="s">
        <v>12500</v>
      </c>
      <c r="D1662" s="105" t="s">
        <v>7292</v>
      </c>
      <c r="E1662" s="108" t="s">
        <v>6598</v>
      </c>
      <c r="F1662" s="106">
        <v>101.12</v>
      </c>
    </row>
    <row r="1663" spans="2:6">
      <c r="B1663" s="104" t="s">
        <v>9900</v>
      </c>
      <c r="C1663" s="104" t="s">
        <v>12501</v>
      </c>
      <c r="D1663" s="105" t="s">
        <v>7293</v>
      </c>
      <c r="E1663" s="108" t="s">
        <v>6598</v>
      </c>
      <c r="F1663" s="106">
        <v>32.479999999999997</v>
      </c>
    </row>
    <row r="1664" spans="2:6">
      <c r="B1664" s="104" t="s">
        <v>9901</v>
      </c>
      <c r="C1664" s="104" t="s">
        <v>12502</v>
      </c>
      <c r="D1664" s="105" t="s">
        <v>7294</v>
      </c>
      <c r="E1664" s="108" t="s">
        <v>6598</v>
      </c>
      <c r="F1664" s="106">
        <v>152.91</v>
      </c>
    </row>
    <row r="1665" spans="2:6">
      <c r="B1665" s="104" t="s">
        <v>9902</v>
      </c>
      <c r="C1665" s="104" t="s">
        <v>12503</v>
      </c>
      <c r="D1665" s="105" t="s">
        <v>7295</v>
      </c>
      <c r="E1665" s="108" t="s">
        <v>6598</v>
      </c>
      <c r="F1665" s="106">
        <v>4.8</v>
      </c>
    </row>
    <row r="1666" spans="2:6">
      <c r="B1666" s="104" t="s">
        <v>9903</v>
      </c>
      <c r="C1666" s="104" t="s">
        <v>12504</v>
      </c>
      <c r="D1666" s="105" t="s">
        <v>7296</v>
      </c>
      <c r="E1666" s="108" t="s">
        <v>6598</v>
      </c>
      <c r="F1666" s="106">
        <v>9.3699999999999992</v>
      </c>
    </row>
    <row r="1667" spans="2:6">
      <c r="B1667" s="104" t="s">
        <v>9904</v>
      </c>
      <c r="C1667" s="104" t="s">
        <v>12505</v>
      </c>
      <c r="D1667" s="105" t="s">
        <v>7297</v>
      </c>
      <c r="E1667" s="108" t="s">
        <v>6598</v>
      </c>
      <c r="F1667" s="106">
        <v>7.24</v>
      </c>
    </row>
    <row r="1668" spans="2:6">
      <c r="B1668" s="104" t="s">
        <v>9905</v>
      </c>
      <c r="C1668" s="104" t="s">
        <v>12506</v>
      </c>
      <c r="D1668" s="105" t="s">
        <v>7298</v>
      </c>
      <c r="E1668" s="108" t="s">
        <v>6598</v>
      </c>
      <c r="F1668" s="106">
        <v>4.8</v>
      </c>
    </row>
    <row r="1669" spans="2:6">
      <c r="B1669" s="104" t="s">
        <v>9906</v>
      </c>
      <c r="C1669" s="104" t="s">
        <v>12507</v>
      </c>
      <c r="D1669" s="105" t="s">
        <v>7299</v>
      </c>
      <c r="E1669" s="108" t="s">
        <v>6598</v>
      </c>
      <c r="F1669" s="106">
        <v>4.8</v>
      </c>
    </row>
    <row r="1670" spans="2:6">
      <c r="B1670" s="104" t="s">
        <v>9907</v>
      </c>
      <c r="C1670" s="104" t="s">
        <v>12508</v>
      </c>
      <c r="D1670" s="105" t="s">
        <v>7300</v>
      </c>
      <c r="E1670" s="108" t="s">
        <v>6598</v>
      </c>
      <c r="F1670" s="106">
        <v>3.92</v>
      </c>
    </row>
    <row r="1671" spans="2:6">
      <c r="B1671" s="104" t="s">
        <v>9908</v>
      </c>
      <c r="C1671" s="104" t="s">
        <v>12509</v>
      </c>
      <c r="D1671" s="105" t="s">
        <v>7301</v>
      </c>
      <c r="E1671" s="108" t="s">
        <v>6598</v>
      </c>
      <c r="F1671" s="106">
        <v>4.8600000000000003</v>
      </c>
    </row>
    <row r="1672" spans="2:6">
      <c r="B1672" s="104" t="s">
        <v>9909</v>
      </c>
      <c r="C1672" s="104" t="s">
        <v>12510</v>
      </c>
      <c r="D1672" s="105" t="s">
        <v>7302</v>
      </c>
      <c r="E1672" s="108" t="s">
        <v>6764</v>
      </c>
      <c r="F1672" s="106">
        <v>34.450000000000003</v>
      </c>
    </row>
    <row r="1673" spans="2:6">
      <c r="B1673" s="104" t="s">
        <v>9910</v>
      </c>
      <c r="C1673" s="104" t="s">
        <v>12511</v>
      </c>
      <c r="D1673" s="105" t="s">
        <v>7303</v>
      </c>
      <c r="E1673" s="108" t="s">
        <v>6764</v>
      </c>
      <c r="F1673" s="106">
        <v>31.4</v>
      </c>
    </row>
    <row r="1674" spans="2:6">
      <c r="B1674" s="104" t="s">
        <v>9911</v>
      </c>
      <c r="C1674" s="104" t="s">
        <v>12512</v>
      </c>
      <c r="D1674" s="105" t="s">
        <v>7304</v>
      </c>
      <c r="E1674" s="108" t="s">
        <v>6764</v>
      </c>
      <c r="F1674" s="106">
        <v>22.86</v>
      </c>
    </row>
    <row r="1675" spans="2:6">
      <c r="B1675" s="104" t="s">
        <v>9912</v>
      </c>
      <c r="C1675" s="104" t="s">
        <v>12513</v>
      </c>
      <c r="D1675" s="105" t="s">
        <v>7305</v>
      </c>
      <c r="E1675" s="108" t="s">
        <v>6764</v>
      </c>
      <c r="F1675" s="106">
        <v>28.26</v>
      </c>
    </row>
    <row r="1676" spans="2:6">
      <c r="B1676" s="104" t="s">
        <v>9913</v>
      </c>
      <c r="C1676" s="104" t="s">
        <v>12514</v>
      </c>
      <c r="D1676" s="105" t="s">
        <v>7306</v>
      </c>
      <c r="E1676" s="108" t="s">
        <v>6764</v>
      </c>
      <c r="F1676" s="106">
        <v>22.99</v>
      </c>
    </row>
    <row r="1677" spans="2:6">
      <c r="B1677" s="104" t="s">
        <v>9914</v>
      </c>
      <c r="C1677" s="104" t="s">
        <v>12515</v>
      </c>
      <c r="D1677" s="105" t="s">
        <v>7307</v>
      </c>
      <c r="E1677" s="108" t="s">
        <v>6764</v>
      </c>
      <c r="F1677" s="106">
        <v>48.66</v>
      </c>
    </row>
    <row r="1678" spans="2:6">
      <c r="B1678" s="104" t="s">
        <v>9915</v>
      </c>
      <c r="C1678" s="104" t="s">
        <v>12516</v>
      </c>
      <c r="D1678" s="105" t="s">
        <v>7308</v>
      </c>
      <c r="E1678" s="108" t="s">
        <v>6764</v>
      </c>
      <c r="F1678" s="106">
        <v>31.47</v>
      </c>
    </row>
    <row r="1679" spans="2:6">
      <c r="B1679" s="100" t="s">
        <v>9916</v>
      </c>
      <c r="C1679" s="101" t="s">
        <v>12517</v>
      </c>
      <c r="D1679" s="102" t="s">
        <v>7309</v>
      </c>
      <c r="E1679" s="101" t="s">
        <v>6764</v>
      </c>
      <c r="F1679" s="106">
        <v>24.21</v>
      </c>
    </row>
    <row r="1680" spans="2:6">
      <c r="B1680" s="104" t="s">
        <v>9917</v>
      </c>
      <c r="C1680" s="104" t="s">
        <v>12518</v>
      </c>
      <c r="D1680" s="105" t="s">
        <v>7310</v>
      </c>
      <c r="E1680" s="108" t="s">
        <v>6764</v>
      </c>
      <c r="F1680" s="106">
        <v>33.700000000000003</v>
      </c>
    </row>
    <row r="1681" spans="2:6" ht="27">
      <c r="B1681" s="104" t="s">
        <v>9918</v>
      </c>
      <c r="C1681" s="104" t="s">
        <v>12519</v>
      </c>
      <c r="D1681" s="105" t="s">
        <v>7311</v>
      </c>
      <c r="E1681" s="108" t="s">
        <v>6764</v>
      </c>
      <c r="F1681" s="106">
        <v>30.81</v>
      </c>
    </row>
    <row r="1682" spans="2:6">
      <c r="B1682" s="104" t="s">
        <v>9919</v>
      </c>
      <c r="C1682" s="104" t="s">
        <v>12520</v>
      </c>
      <c r="D1682" s="105" t="s">
        <v>7312</v>
      </c>
      <c r="E1682" s="108" t="s">
        <v>6764</v>
      </c>
      <c r="F1682" s="106">
        <v>25.53</v>
      </c>
    </row>
    <row r="1683" spans="2:6">
      <c r="B1683" s="104" t="s">
        <v>9920</v>
      </c>
      <c r="C1683" s="104" t="s">
        <v>12521</v>
      </c>
      <c r="D1683" s="105" t="s">
        <v>7313</v>
      </c>
      <c r="E1683" s="108" t="s">
        <v>6764</v>
      </c>
      <c r="F1683" s="106">
        <v>35.92</v>
      </c>
    </row>
    <row r="1684" spans="2:6">
      <c r="B1684" s="104" t="s">
        <v>9921</v>
      </c>
      <c r="C1684" s="104" t="s">
        <v>12522</v>
      </c>
      <c r="D1684" s="105" t="s">
        <v>7314</v>
      </c>
      <c r="E1684" s="108" t="s">
        <v>6764</v>
      </c>
      <c r="F1684" s="106">
        <v>35.380000000000003</v>
      </c>
    </row>
    <row r="1685" spans="2:6">
      <c r="B1685" s="104" t="s">
        <v>9922</v>
      </c>
      <c r="C1685" s="104" t="s">
        <v>12523</v>
      </c>
      <c r="D1685" s="105" t="s">
        <v>7315</v>
      </c>
      <c r="E1685" s="108" t="s">
        <v>6764</v>
      </c>
      <c r="F1685" s="106">
        <v>26.16</v>
      </c>
    </row>
    <row r="1686" spans="2:6">
      <c r="B1686" s="104" t="s">
        <v>9923</v>
      </c>
      <c r="C1686" s="104" t="s">
        <v>12524</v>
      </c>
      <c r="D1686" s="105" t="s">
        <v>7316</v>
      </c>
      <c r="E1686" s="108" t="s">
        <v>6764</v>
      </c>
      <c r="F1686" s="106">
        <v>39.270000000000003</v>
      </c>
    </row>
    <row r="1687" spans="2:6">
      <c r="B1687" s="104" t="s">
        <v>9924</v>
      </c>
      <c r="C1687" s="104" t="s">
        <v>12525</v>
      </c>
      <c r="D1687" s="105" t="s">
        <v>7317</v>
      </c>
      <c r="E1687" s="108" t="s">
        <v>6764</v>
      </c>
      <c r="F1687" s="106">
        <v>27.38</v>
      </c>
    </row>
    <row r="1688" spans="2:6">
      <c r="B1688" s="104" t="s">
        <v>9925</v>
      </c>
      <c r="C1688" s="104" t="s">
        <v>12526</v>
      </c>
      <c r="D1688" s="105" t="s">
        <v>7318</v>
      </c>
      <c r="E1688" s="108" t="s">
        <v>6764</v>
      </c>
      <c r="F1688" s="106">
        <v>21.06</v>
      </c>
    </row>
    <row r="1689" spans="2:6">
      <c r="B1689" s="104" t="s">
        <v>9926</v>
      </c>
      <c r="C1689" s="104" t="s">
        <v>12527</v>
      </c>
      <c r="D1689" s="105" t="s">
        <v>7319</v>
      </c>
      <c r="E1689" s="108" t="s">
        <v>6764</v>
      </c>
      <c r="F1689" s="106">
        <v>20.66</v>
      </c>
    </row>
    <row r="1690" spans="2:6">
      <c r="B1690" s="104" t="s">
        <v>9927</v>
      </c>
      <c r="C1690" s="104" t="s">
        <v>12528</v>
      </c>
      <c r="D1690" s="105" t="s">
        <v>7320</v>
      </c>
      <c r="E1690" s="108" t="s">
        <v>6764</v>
      </c>
      <c r="F1690" s="106">
        <v>25.48</v>
      </c>
    </row>
    <row r="1691" spans="2:6">
      <c r="B1691" s="104" t="s">
        <v>9928</v>
      </c>
      <c r="C1691" s="104" t="s">
        <v>12529</v>
      </c>
      <c r="D1691" s="105" t="s">
        <v>7321</v>
      </c>
      <c r="E1691" s="108" t="s">
        <v>6764</v>
      </c>
      <c r="F1691" s="106">
        <v>40.25</v>
      </c>
    </row>
    <row r="1692" spans="2:6">
      <c r="B1692" s="104" t="s">
        <v>9929</v>
      </c>
      <c r="C1692" s="104" t="s">
        <v>12530</v>
      </c>
      <c r="D1692" s="105" t="s">
        <v>7322</v>
      </c>
      <c r="E1692" s="108" t="s">
        <v>6598</v>
      </c>
      <c r="F1692" s="106">
        <v>177.38</v>
      </c>
    </row>
    <row r="1693" spans="2:6">
      <c r="B1693" s="104" t="s">
        <v>9930</v>
      </c>
      <c r="C1693" s="104" t="s">
        <v>12531</v>
      </c>
      <c r="D1693" s="105" t="s">
        <v>7323</v>
      </c>
      <c r="E1693" s="108" t="s">
        <v>6598</v>
      </c>
      <c r="F1693" s="106">
        <v>38.58</v>
      </c>
    </row>
    <row r="1694" spans="2:6">
      <c r="B1694" s="104" t="s">
        <v>9931</v>
      </c>
      <c r="C1694" s="104" t="s">
        <v>12532</v>
      </c>
      <c r="D1694" s="105" t="s">
        <v>7324</v>
      </c>
      <c r="E1694" s="108" t="s">
        <v>6598</v>
      </c>
      <c r="F1694" s="106">
        <v>31.14</v>
      </c>
    </row>
    <row r="1695" spans="2:6">
      <c r="B1695" s="104" t="s">
        <v>9932</v>
      </c>
      <c r="C1695" s="104" t="s">
        <v>12533</v>
      </c>
      <c r="D1695" s="105" t="s">
        <v>7325</v>
      </c>
      <c r="E1695" s="108" t="s">
        <v>6598</v>
      </c>
      <c r="F1695" s="106">
        <v>40.67</v>
      </c>
    </row>
    <row r="1696" spans="2:6">
      <c r="B1696" s="104" t="s">
        <v>9933</v>
      </c>
      <c r="C1696" s="104" t="s">
        <v>12534</v>
      </c>
      <c r="D1696" s="105" t="s">
        <v>7326</v>
      </c>
      <c r="E1696" s="108" t="s">
        <v>6598</v>
      </c>
      <c r="F1696" s="106">
        <v>40.67</v>
      </c>
    </row>
    <row r="1697" spans="2:6">
      <c r="B1697" s="104" t="s">
        <v>9934</v>
      </c>
      <c r="C1697" s="104" t="s">
        <v>12535</v>
      </c>
      <c r="D1697" s="105" t="s">
        <v>7327</v>
      </c>
      <c r="E1697" s="108" t="s">
        <v>6598</v>
      </c>
      <c r="F1697" s="106">
        <v>7.27</v>
      </c>
    </row>
    <row r="1698" spans="2:6" ht="27">
      <c r="B1698" s="104" t="s">
        <v>9935</v>
      </c>
      <c r="C1698" s="104" t="s">
        <v>12536</v>
      </c>
      <c r="D1698" s="105" t="s">
        <v>7328</v>
      </c>
      <c r="E1698" s="108" t="s">
        <v>6598</v>
      </c>
      <c r="F1698" s="106">
        <v>8.1199999999999992</v>
      </c>
    </row>
    <row r="1699" spans="2:6">
      <c r="B1699" s="104" t="s">
        <v>9936</v>
      </c>
      <c r="C1699" s="104" t="s">
        <v>12537</v>
      </c>
      <c r="D1699" s="105" t="s">
        <v>7329</v>
      </c>
      <c r="E1699" s="108" t="s">
        <v>6598</v>
      </c>
      <c r="F1699" s="106">
        <v>6.44</v>
      </c>
    </row>
    <row r="1700" spans="2:6">
      <c r="B1700" s="104" t="s">
        <v>9937</v>
      </c>
      <c r="C1700" s="104" t="s">
        <v>12538</v>
      </c>
      <c r="D1700" s="105" t="s">
        <v>7330</v>
      </c>
      <c r="E1700" s="108" t="s">
        <v>6598</v>
      </c>
      <c r="F1700" s="106">
        <v>63.17</v>
      </c>
    </row>
    <row r="1701" spans="2:6">
      <c r="B1701" s="104" t="s">
        <v>9938</v>
      </c>
      <c r="C1701" s="104" t="s">
        <v>12539</v>
      </c>
      <c r="D1701" s="105" t="s">
        <v>7331</v>
      </c>
      <c r="E1701" s="108" t="s">
        <v>6598</v>
      </c>
      <c r="F1701" s="106">
        <v>206.77</v>
      </c>
    </row>
    <row r="1702" spans="2:6">
      <c r="B1702" s="104" t="s">
        <v>9939</v>
      </c>
      <c r="C1702" s="104" t="s">
        <v>12540</v>
      </c>
      <c r="D1702" s="105" t="s">
        <v>7332</v>
      </c>
      <c r="E1702" s="108" t="s">
        <v>6598</v>
      </c>
      <c r="F1702" s="106">
        <v>206.77</v>
      </c>
    </row>
    <row r="1703" spans="2:6">
      <c r="B1703" s="104" t="s">
        <v>9940</v>
      </c>
      <c r="C1703" s="104" t="s">
        <v>12541</v>
      </c>
      <c r="D1703" s="105" t="s">
        <v>7333</v>
      </c>
      <c r="E1703" s="108" t="s">
        <v>6598</v>
      </c>
      <c r="F1703" s="106">
        <v>206.77</v>
      </c>
    </row>
    <row r="1704" spans="2:6">
      <c r="B1704" s="104" t="s">
        <v>9941</v>
      </c>
      <c r="C1704" s="104" t="s">
        <v>12542</v>
      </c>
      <c r="D1704" s="105" t="s">
        <v>7334</v>
      </c>
      <c r="E1704" s="108" t="s">
        <v>6598</v>
      </c>
      <c r="F1704" s="106">
        <v>51.84</v>
      </c>
    </row>
    <row r="1705" spans="2:6">
      <c r="B1705" s="104" t="s">
        <v>9942</v>
      </c>
      <c r="C1705" s="104" t="s">
        <v>12543</v>
      </c>
      <c r="D1705" s="105" t="s">
        <v>7335</v>
      </c>
      <c r="E1705" s="108" t="s">
        <v>6598</v>
      </c>
      <c r="F1705" s="106">
        <v>51.84</v>
      </c>
    </row>
    <row r="1706" spans="2:6">
      <c r="B1706" s="104" t="s">
        <v>9943</v>
      </c>
      <c r="C1706" s="104" t="s">
        <v>12544</v>
      </c>
      <c r="D1706" s="105" t="s">
        <v>7336</v>
      </c>
      <c r="E1706" s="108" t="s">
        <v>6598</v>
      </c>
      <c r="F1706" s="106">
        <v>51.84</v>
      </c>
    </row>
    <row r="1707" spans="2:6">
      <c r="B1707" s="104" t="s">
        <v>9944</v>
      </c>
      <c r="C1707" s="104" t="s">
        <v>12545</v>
      </c>
      <c r="D1707" s="105" t="s">
        <v>7337</v>
      </c>
      <c r="E1707" s="108" t="s">
        <v>6598</v>
      </c>
      <c r="F1707" s="106">
        <v>51.84</v>
      </c>
    </row>
    <row r="1708" spans="2:6">
      <c r="B1708" s="104" t="s">
        <v>9945</v>
      </c>
      <c r="C1708" s="104" t="s">
        <v>12546</v>
      </c>
      <c r="D1708" s="105" t="s">
        <v>7338</v>
      </c>
      <c r="E1708" s="108" t="s">
        <v>6598</v>
      </c>
      <c r="F1708" s="106">
        <v>51.84</v>
      </c>
    </row>
    <row r="1709" spans="2:6">
      <c r="B1709" s="104" t="s">
        <v>9946</v>
      </c>
      <c r="C1709" s="104" t="s">
        <v>12547</v>
      </c>
      <c r="D1709" s="105" t="s">
        <v>7339</v>
      </c>
      <c r="E1709" s="108" t="s">
        <v>6598</v>
      </c>
      <c r="F1709" s="106">
        <v>63.17</v>
      </c>
    </row>
    <row r="1710" spans="2:6">
      <c r="B1710" s="104" t="s">
        <v>9947</v>
      </c>
      <c r="C1710" s="104" t="s">
        <v>12548</v>
      </c>
      <c r="D1710" s="105" t="s">
        <v>7340</v>
      </c>
      <c r="E1710" s="108" t="s">
        <v>6598</v>
      </c>
      <c r="F1710" s="106">
        <v>63.17</v>
      </c>
    </row>
    <row r="1711" spans="2:6">
      <c r="B1711" s="100" t="s">
        <v>9948</v>
      </c>
      <c r="C1711" s="101" t="s">
        <v>12549</v>
      </c>
      <c r="D1711" s="102" t="s">
        <v>7341</v>
      </c>
      <c r="E1711" s="101" t="s">
        <v>6598</v>
      </c>
      <c r="F1711" s="106">
        <v>63.17</v>
      </c>
    </row>
    <row r="1712" spans="2:6">
      <c r="B1712" s="104" t="s">
        <v>9949</v>
      </c>
      <c r="C1712" s="104" t="s">
        <v>12550</v>
      </c>
      <c r="D1712" s="105" t="s">
        <v>7342</v>
      </c>
      <c r="E1712" s="108" t="s">
        <v>6598</v>
      </c>
      <c r="F1712" s="106">
        <v>41.24</v>
      </c>
    </row>
    <row r="1713" spans="2:6">
      <c r="B1713" s="104" t="s">
        <v>9950</v>
      </c>
      <c r="C1713" s="104" t="s">
        <v>12551</v>
      </c>
      <c r="D1713" s="105" t="s">
        <v>7343</v>
      </c>
      <c r="E1713" s="108" t="s">
        <v>6598</v>
      </c>
      <c r="F1713" s="106">
        <v>57.19</v>
      </c>
    </row>
    <row r="1714" spans="2:6">
      <c r="B1714" s="104" t="s">
        <v>9951</v>
      </c>
      <c r="C1714" s="104" t="s">
        <v>12552</v>
      </c>
      <c r="D1714" s="105" t="s">
        <v>7344</v>
      </c>
      <c r="E1714" s="108" t="s">
        <v>6598</v>
      </c>
      <c r="F1714" s="106">
        <v>41.24</v>
      </c>
    </row>
    <row r="1715" spans="2:6">
      <c r="B1715" s="104" t="s">
        <v>9952</v>
      </c>
      <c r="C1715" s="104" t="s">
        <v>12553</v>
      </c>
      <c r="D1715" s="105" t="s">
        <v>7345</v>
      </c>
      <c r="E1715" s="108" t="s">
        <v>6598</v>
      </c>
      <c r="F1715" s="106">
        <v>41.24</v>
      </c>
    </row>
    <row r="1716" spans="2:6">
      <c r="B1716" s="104" t="s">
        <v>9953</v>
      </c>
      <c r="C1716" s="104" t="s">
        <v>12554</v>
      </c>
      <c r="D1716" s="105" t="s">
        <v>7346</v>
      </c>
      <c r="E1716" s="108" t="s">
        <v>6598</v>
      </c>
      <c r="F1716" s="106">
        <v>41.24</v>
      </c>
    </row>
    <row r="1717" spans="2:6">
      <c r="B1717" s="104" t="s">
        <v>9954</v>
      </c>
      <c r="C1717" s="104" t="s">
        <v>12555</v>
      </c>
      <c r="D1717" s="105" t="s">
        <v>7347</v>
      </c>
      <c r="E1717" s="108" t="s">
        <v>6598</v>
      </c>
      <c r="F1717" s="106">
        <v>41.24</v>
      </c>
    </row>
    <row r="1718" spans="2:6">
      <c r="B1718" s="104" t="s">
        <v>9955</v>
      </c>
      <c r="C1718" s="104" t="s">
        <v>12556</v>
      </c>
      <c r="D1718" s="105" t="s">
        <v>7348</v>
      </c>
      <c r="E1718" s="108" t="s">
        <v>6598</v>
      </c>
      <c r="F1718" s="106">
        <v>41.24</v>
      </c>
    </row>
    <row r="1719" spans="2:6">
      <c r="B1719" s="104" t="s">
        <v>9956</v>
      </c>
      <c r="C1719" s="104" t="s">
        <v>12557</v>
      </c>
      <c r="D1719" s="105" t="s">
        <v>7349</v>
      </c>
      <c r="E1719" s="108" t="s">
        <v>6598</v>
      </c>
      <c r="F1719" s="106">
        <v>41.24</v>
      </c>
    </row>
    <row r="1720" spans="2:6">
      <c r="B1720" s="104" t="s">
        <v>9957</v>
      </c>
      <c r="C1720" s="104" t="s">
        <v>12558</v>
      </c>
      <c r="D1720" s="105" t="s">
        <v>7350</v>
      </c>
      <c r="E1720" s="108" t="s">
        <v>6598</v>
      </c>
      <c r="F1720" s="106">
        <v>41.24</v>
      </c>
    </row>
    <row r="1721" spans="2:6">
      <c r="B1721" s="104" t="s">
        <v>9958</v>
      </c>
      <c r="C1721" s="104" t="s">
        <v>12559</v>
      </c>
      <c r="D1721" s="105" t="s">
        <v>7351</v>
      </c>
      <c r="E1721" s="108" t="s">
        <v>6598</v>
      </c>
      <c r="F1721" s="106">
        <v>42.81</v>
      </c>
    </row>
    <row r="1722" spans="2:6">
      <c r="B1722" s="104" t="s">
        <v>9959</v>
      </c>
      <c r="C1722" s="104" t="s">
        <v>12560</v>
      </c>
      <c r="D1722" s="105" t="s">
        <v>7352</v>
      </c>
      <c r="E1722" s="108" t="s">
        <v>6598</v>
      </c>
      <c r="F1722" s="106">
        <v>42.81</v>
      </c>
    </row>
    <row r="1723" spans="2:6">
      <c r="B1723" s="104" t="s">
        <v>9960</v>
      </c>
      <c r="C1723" s="104" t="s">
        <v>12561</v>
      </c>
      <c r="D1723" s="105" t="s">
        <v>7353</v>
      </c>
      <c r="E1723" s="108" t="s">
        <v>6598</v>
      </c>
      <c r="F1723" s="106">
        <v>52.33</v>
      </c>
    </row>
    <row r="1724" spans="2:6">
      <c r="B1724" s="104" t="s">
        <v>9961</v>
      </c>
      <c r="C1724" s="104" t="s">
        <v>12562</v>
      </c>
      <c r="D1724" s="105" t="s">
        <v>7354</v>
      </c>
      <c r="E1724" s="108" t="s">
        <v>6598</v>
      </c>
      <c r="F1724" s="106">
        <v>57.19</v>
      </c>
    </row>
    <row r="1725" spans="2:6">
      <c r="B1725" s="104" t="s">
        <v>9962</v>
      </c>
      <c r="C1725" s="104" t="s">
        <v>12563</v>
      </c>
      <c r="D1725" s="105" t="s">
        <v>7355</v>
      </c>
      <c r="E1725" s="108" t="s">
        <v>6598</v>
      </c>
      <c r="F1725" s="106">
        <v>57.19</v>
      </c>
    </row>
    <row r="1726" spans="2:6">
      <c r="B1726" s="104" t="s">
        <v>9963</v>
      </c>
      <c r="C1726" s="104" t="s">
        <v>12564</v>
      </c>
      <c r="D1726" s="105" t="s">
        <v>7356</v>
      </c>
      <c r="E1726" s="108" t="s">
        <v>6598</v>
      </c>
      <c r="F1726" s="106">
        <v>17.05</v>
      </c>
    </row>
    <row r="1727" spans="2:6">
      <c r="B1727" s="104" t="s">
        <v>9964</v>
      </c>
      <c r="C1727" s="104" t="s">
        <v>12565</v>
      </c>
      <c r="D1727" s="105" t="s">
        <v>7357</v>
      </c>
      <c r="E1727" s="108" t="s">
        <v>6598</v>
      </c>
      <c r="F1727" s="106">
        <v>17.05</v>
      </c>
    </row>
    <row r="1728" spans="2:6">
      <c r="B1728" s="104" t="s">
        <v>9965</v>
      </c>
      <c r="C1728" s="104" t="s">
        <v>12566</v>
      </c>
      <c r="D1728" s="105" t="s">
        <v>7358</v>
      </c>
      <c r="E1728" s="108" t="s">
        <v>6598</v>
      </c>
      <c r="F1728" s="106">
        <v>17.05</v>
      </c>
    </row>
    <row r="1729" spans="2:6">
      <c r="B1729" s="104" t="s">
        <v>9966</v>
      </c>
      <c r="C1729" s="104" t="s">
        <v>12567</v>
      </c>
      <c r="D1729" s="105" t="s">
        <v>7359</v>
      </c>
      <c r="E1729" s="108" t="s">
        <v>6598</v>
      </c>
      <c r="F1729" s="106">
        <v>17.05</v>
      </c>
    </row>
    <row r="1730" spans="2:6">
      <c r="B1730" s="104" t="s">
        <v>9967</v>
      </c>
      <c r="C1730" s="104" t="s">
        <v>12568</v>
      </c>
      <c r="D1730" s="105" t="s">
        <v>7360</v>
      </c>
      <c r="E1730" s="108" t="s">
        <v>6598</v>
      </c>
      <c r="F1730" s="106">
        <v>17.05</v>
      </c>
    </row>
    <row r="1731" spans="2:6">
      <c r="B1731" s="104" t="s">
        <v>9968</v>
      </c>
      <c r="C1731" s="104" t="s">
        <v>12569</v>
      </c>
      <c r="D1731" s="105" t="s">
        <v>7361</v>
      </c>
      <c r="E1731" s="108" t="s">
        <v>6598</v>
      </c>
      <c r="F1731" s="106">
        <v>17.05</v>
      </c>
    </row>
    <row r="1732" spans="2:6">
      <c r="B1732" s="104" t="s">
        <v>9969</v>
      </c>
      <c r="C1732" s="104" t="s">
        <v>12570</v>
      </c>
      <c r="D1732" s="105" t="s">
        <v>7362</v>
      </c>
      <c r="E1732" s="108" t="s">
        <v>6598</v>
      </c>
      <c r="F1732" s="106">
        <v>17.05</v>
      </c>
    </row>
    <row r="1733" spans="2:6">
      <c r="B1733" s="104" t="s">
        <v>9970</v>
      </c>
      <c r="C1733" s="104" t="s">
        <v>12571</v>
      </c>
      <c r="D1733" s="105" t="s">
        <v>7363</v>
      </c>
      <c r="E1733" s="108" t="s">
        <v>6598</v>
      </c>
      <c r="F1733" s="106">
        <v>21.83</v>
      </c>
    </row>
    <row r="1734" spans="2:6">
      <c r="B1734" s="100" t="s">
        <v>9971</v>
      </c>
      <c r="C1734" s="101" t="s">
        <v>12572</v>
      </c>
      <c r="D1734" s="102" t="s">
        <v>7364</v>
      </c>
      <c r="E1734" s="101" t="s">
        <v>6598</v>
      </c>
      <c r="F1734" s="106">
        <v>21.83</v>
      </c>
    </row>
    <row r="1735" spans="2:6">
      <c r="B1735" s="104" t="s">
        <v>9972</v>
      </c>
      <c r="C1735" s="104" t="s">
        <v>12573</v>
      </c>
      <c r="D1735" s="105" t="s">
        <v>7365</v>
      </c>
      <c r="E1735" s="108" t="s">
        <v>6598</v>
      </c>
      <c r="F1735" s="106">
        <v>21.83</v>
      </c>
    </row>
    <row r="1736" spans="2:6">
      <c r="B1736" s="104" t="s">
        <v>9973</v>
      </c>
      <c r="C1736" s="104" t="s">
        <v>12574</v>
      </c>
      <c r="D1736" s="105" t="s">
        <v>7366</v>
      </c>
      <c r="E1736" s="108" t="s">
        <v>6598</v>
      </c>
      <c r="F1736" s="106">
        <v>29.58</v>
      </c>
    </row>
    <row r="1737" spans="2:6">
      <c r="B1737" s="104" t="s">
        <v>9974</v>
      </c>
      <c r="C1737" s="104" t="s">
        <v>12575</v>
      </c>
      <c r="D1737" s="105" t="s">
        <v>7367</v>
      </c>
      <c r="E1737" s="108" t="s">
        <v>6598</v>
      </c>
      <c r="F1737" s="106">
        <v>29.58</v>
      </c>
    </row>
    <row r="1738" spans="2:6">
      <c r="B1738" s="104" t="s">
        <v>9975</v>
      </c>
      <c r="C1738" s="104" t="s">
        <v>12576</v>
      </c>
      <c r="D1738" s="105" t="s">
        <v>7368</v>
      </c>
      <c r="E1738" s="108" t="s">
        <v>6598</v>
      </c>
      <c r="F1738" s="106">
        <v>268.01</v>
      </c>
    </row>
    <row r="1739" spans="2:6">
      <c r="B1739" s="104" t="s">
        <v>9976</v>
      </c>
      <c r="C1739" s="104" t="s">
        <v>12577</v>
      </c>
      <c r="D1739" s="105" t="s">
        <v>7369</v>
      </c>
      <c r="E1739" s="108" t="s">
        <v>6598</v>
      </c>
      <c r="F1739" s="106">
        <v>74.97</v>
      </c>
    </row>
    <row r="1740" spans="2:6">
      <c r="B1740" s="104" t="s">
        <v>9977</v>
      </c>
      <c r="C1740" s="104" t="s">
        <v>12578</v>
      </c>
      <c r="D1740" s="105" t="s">
        <v>7370</v>
      </c>
      <c r="E1740" s="108" t="s">
        <v>6598</v>
      </c>
      <c r="F1740" s="106">
        <v>95.95</v>
      </c>
    </row>
    <row r="1741" spans="2:6">
      <c r="B1741" s="104" t="s">
        <v>9978</v>
      </c>
      <c r="C1741" s="104" t="s">
        <v>12579</v>
      </c>
      <c r="D1741" s="105" t="s">
        <v>7371</v>
      </c>
      <c r="E1741" s="108" t="s">
        <v>6598</v>
      </c>
      <c r="F1741" s="106">
        <v>268.01</v>
      </c>
    </row>
    <row r="1742" spans="2:6">
      <c r="B1742" s="104" t="s">
        <v>9979</v>
      </c>
      <c r="C1742" s="104" t="s">
        <v>12580</v>
      </c>
      <c r="D1742" s="105" t="s">
        <v>7372</v>
      </c>
      <c r="E1742" s="108" t="s">
        <v>6598</v>
      </c>
      <c r="F1742" s="106">
        <v>268.01</v>
      </c>
    </row>
    <row r="1743" spans="2:6">
      <c r="B1743" s="104" t="s">
        <v>9980</v>
      </c>
      <c r="C1743" s="104" t="s">
        <v>12581</v>
      </c>
      <c r="D1743" s="105" t="s">
        <v>7373</v>
      </c>
      <c r="E1743" s="108" t="s">
        <v>6598</v>
      </c>
      <c r="F1743" s="106">
        <v>74.97</v>
      </c>
    </row>
    <row r="1744" spans="2:6">
      <c r="B1744" s="104" t="s">
        <v>9981</v>
      </c>
      <c r="C1744" s="104" t="s">
        <v>12582</v>
      </c>
      <c r="D1744" s="105" t="s">
        <v>7374</v>
      </c>
      <c r="E1744" s="108" t="s">
        <v>6598</v>
      </c>
      <c r="F1744" s="106">
        <v>268.01</v>
      </c>
    </row>
    <row r="1745" spans="2:6">
      <c r="B1745" s="104" t="s">
        <v>9982</v>
      </c>
      <c r="C1745" s="104" t="s">
        <v>12583</v>
      </c>
      <c r="D1745" s="105" t="s">
        <v>7375</v>
      </c>
      <c r="E1745" s="108" t="s">
        <v>6598</v>
      </c>
      <c r="F1745" s="106">
        <v>74.97</v>
      </c>
    </row>
    <row r="1746" spans="2:6">
      <c r="B1746" s="104" t="s">
        <v>9983</v>
      </c>
      <c r="C1746" s="104" t="s">
        <v>12584</v>
      </c>
      <c r="D1746" s="105" t="s">
        <v>7376</v>
      </c>
      <c r="E1746" s="108" t="s">
        <v>6598</v>
      </c>
      <c r="F1746" s="106">
        <v>283.18</v>
      </c>
    </row>
    <row r="1747" spans="2:6">
      <c r="B1747" s="104" t="s">
        <v>9984</v>
      </c>
      <c r="C1747" s="104" t="s">
        <v>12585</v>
      </c>
      <c r="D1747" s="105" t="s">
        <v>7377</v>
      </c>
      <c r="E1747" s="108" t="s">
        <v>6598</v>
      </c>
      <c r="F1747" s="106">
        <v>74.97</v>
      </c>
    </row>
    <row r="1748" spans="2:6">
      <c r="B1748" s="104" t="s">
        <v>9985</v>
      </c>
      <c r="C1748" s="104" t="s">
        <v>12586</v>
      </c>
      <c r="D1748" s="105" t="s">
        <v>7378</v>
      </c>
      <c r="E1748" s="108" t="s">
        <v>6598</v>
      </c>
      <c r="F1748" s="106">
        <v>74.97</v>
      </c>
    </row>
    <row r="1749" spans="2:6">
      <c r="B1749" s="104" t="s">
        <v>9986</v>
      </c>
      <c r="C1749" s="104" t="s">
        <v>12587</v>
      </c>
      <c r="D1749" s="105" t="s">
        <v>7379</v>
      </c>
      <c r="E1749" s="108" t="s">
        <v>6598</v>
      </c>
      <c r="F1749" s="106">
        <v>74.97</v>
      </c>
    </row>
    <row r="1750" spans="2:6">
      <c r="B1750" s="104" t="s">
        <v>9987</v>
      </c>
      <c r="C1750" s="104" t="s">
        <v>12588</v>
      </c>
      <c r="D1750" s="105" t="s">
        <v>7380</v>
      </c>
      <c r="E1750" s="108" t="s">
        <v>6598</v>
      </c>
      <c r="F1750" s="106">
        <v>74.97</v>
      </c>
    </row>
    <row r="1751" spans="2:6">
      <c r="B1751" s="104" t="s">
        <v>9988</v>
      </c>
      <c r="C1751" s="104" t="s">
        <v>12589</v>
      </c>
      <c r="D1751" s="105" t="s">
        <v>7381</v>
      </c>
      <c r="E1751" s="108" t="s">
        <v>6598</v>
      </c>
      <c r="F1751" s="106">
        <v>74.97</v>
      </c>
    </row>
    <row r="1752" spans="2:6">
      <c r="B1752" s="104" t="s">
        <v>9989</v>
      </c>
      <c r="C1752" s="104" t="s">
        <v>12590</v>
      </c>
      <c r="D1752" s="105" t="s">
        <v>7382</v>
      </c>
      <c r="E1752" s="108" t="s">
        <v>6598</v>
      </c>
      <c r="F1752" s="106">
        <v>95.95</v>
      </c>
    </row>
    <row r="1753" spans="2:6">
      <c r="B1753" s="104" t="s">
        <v>9990</v>
      </c>
      <c r="C1753" s="104" t="s">
        <v>12591</v>
      </c>
      <c r="D1753" s="105" t="s">
        <v>7383</v>
      </c>
      <c r="E1753" s="108" t="s">
        <v>6598</v>
      </c>
      <c r="F1753" s="106">
        <v>95.95</v>
      </c>
    </row>
    <row r="1754" spans="2:6">
      <c r="B1754" s="104" t="s">
        <v>9991</v>
      </c>
      <c r="C1754" s="104" t="s">
        <v>12592</v>
      </c>
      <c r="D1754" s="105" t="s">
        <v>7384</v>
      </c>
      <c r="E1754" s="108" t="s">
        <v>6598</v>
      </c>
      <c r="F1754" s="106">
        <v>95.95</v>
      </c>
    </row>
    <row r="1755" spans="2:6">
      <c r="B1755" s="104" t="s">
        <v>9992</v>
      </c>
      <c r="C1755" s="104" t="s">
        <v>12593</v>
      </c>
      <c r="D1755" s="105" t="s">
        <v>7385</v>
      </c>
      <c r="E1755" s="108" t="s">
        <v>6598</v>
      </c>
      <c r="F1755" s="106">
        <v>73.819999999999993</v>
      </c>
    </row>
    <row r="1756" spans="2:6">
      <c r="B1756" s="104" t="s">
        <v>9993</v>
      </c>
      <c r="C1756" s="104" t="s">
        <v>12594</v>
      </c>
      <c r="D1756" s="105" t="s">
        <v>7386</v>
      </c>
      <c r="E1756" s="108" t="s">
        <v>6598</v>
      </c>
      <c r="F1756" s="106">
        <v>87.28</v>
      </c>
    </row>
    <row r="1757" spans="2:6">
      <c r="B1757" s="104" t="s">
        <v>9994</v>
      </c>
      <c r="C1757" s="104" t="s">
        <v>12595</v>
      </c>
      <c r="D1757" s="105" t="s">
        <v>7387</v>
      </c>
      <c r="E1757" s="108" t="s">
        <v>6598</v>
      </c>
      <c r="F1757" s="106">
        <v>73.819999999999993</v>
      </c>
    </row>
    <row r="1758" spans="2:6">
      <c r="B1758" s="104" t="s">
        <v>9995</v>
      </c>
      <c r="C1758" s="104" t="s">
        <v>12596</v>
      </c>
      <c r="D1758" s="105" t="s">
        <v>7388</v>
      </c>
      <c r="E1758" s="108" t="s">
        <v>6598</v>
      </c>
      <c r="F1758" s="106">
        <v>73.819999999999993</v>
      </c>
    </row>
    <row r="1759" spans="2:6">
      <c r="B1759" s="104" t="s">
        <v>9996</v>
      </c>
      <c r="C1759" s="104" t="s">
        <v>12597</v>
      </c>
      <c r="D1759" s="105" t="s">
        <v>7389</v>
      </c>
      <c r="E1759" s="108" t="s">
        <v>6598</v>
      </c>
      <c r="F1759" s="106">
        <v>73.819999999999993</v>
      </c>
    </row>
    <row r="1760" spans="2:6">
      <c r="B1760" s="104" t="s">
        <v>9997</v>
      </c>
      <c r="C1760" s="104" t="s">
        <v>12598</v>
      </c>
      <c r="D1760" s="105" t="s">
        <v>7390</v>
      </c>
      <c r="E1760" s="108" t="s">
        <v>6598</v>
      </c>
      <c r="F1760" s="106">
        <v>73.819999999999993</v>
      </c>
    </row>
    <row r="1761" spans="2:6">
      <c r="B1761" s="104" t="s">
        <v>9998</v>
      </c>
      <c r="C1761" s="104" t="s">
        <v>12599</v>
      </c>
      <c r="D1761" s="105" t="s">
        <v>7391</v>
      </c>
      <c r="E1761" s="108" t="s">
        <v>6598</v>
      </c>
      <c r="F1761" s="106">
        <v>73.819999999999993</v>
      </c>
    </row>
    <row r="1762" spans="2:6">
      <c r="B1762" s="104" t="s">
        <v>9999</v>
      </c>
      <c r="C1762" s="104" t="s">
        <v>12600</v>
      </c>
      <c r="D1762" s="105" t="s">
        <v>7392</v>
      </c>
      <c r="E1762" s="108" t="s">
        <v>6598</v>
      </c>
      <c r="F1762" s="106">
        <v>73.819999999999993</v>
      </c>
    </row>
    <row r="1763" spans="2:6">
      <c r="B1763" s="104" t="s">
        <v>10000</v>
      </c>
      <c r="C1763" s="104" t="s">
        <v>12601</v>
      </c>
      <c r="D1763" s="105" t="s">
        <v>7393</v>
      </c>
      <c r="E1763" s="108" t="s">
        <v>6598</v>
      </c>
      <c r="F1763" s="106">
        <v>87.28</v>
      </c>
    </row>
    <row r="1764" spans="2:6">
      <c r="B1764" s="104" t="s">
        <v>10001</v>
      </c>
      <c r="C1764" s="104" t="s">
        <v>12602</v>
      </c>
      <c r="D1764" s="105" t="s">
        <v>7394</v>
      </c>
      <c r="E1764" s="108" t="s">
        <v>6598</v>
      </c>
      <c r="F1764" s="106">
        <v>87.28</v>
      </c>
    </row>
    <row r="1765" spans="2:6">
      <c r="B1765" s="104" t="s">
        <v>10002</v>
      </c>
      <c r="C1765" s="104" t="s">
        <v>12603</v>
      </c>
      <c r="D1765" s="105" t="s">
        <v>7395</v>
      </c>
      <c r="E1765" s="108" t="s">
        <v>6598</v>
      </c>
      <c r="F1765" s="106">
        <v>87.28</v>
      </c>
    </row>
    <row r="1766" spans="2:6">
      <c r="B1766" s="104" t="s">
        <v>10003</v>
      </c>
      <c r="C1766" s="104" t="s">
        <v>12604</v>
      </c>
      <c r="D1766" s="105" t="s">
        <v>7396</v>
      </c>
      <c r="E1766" s="108" t="s">
        <v>6598</v>
      </c>
      <c r="F1766" s="106">
        <v>87.28</v>
      </c>
    </row>
    <row r="1767" spans="2:6">
      <c r="B1767" s="104" t="s">
        <v>10004</v>
      </c>
      <c r="C1767" s="104" t="s">
        <v>12605</v>
      </c>
      <c r="D1767" s="105" t="s">
        <v>7397</v>
      </c>
      <c r="E1767" s="108" t="s">
        <v>6465</v>
      </c>
      <c r="F1767" s="106">
        <v>41.4</v>
      </c>
    </row>
    <row r="1768" spans="2:6">
      <c r="B1768" s="104" t="s">
        <v>10005</v>
      </c>
      <c r="C1768" s="104" t="s">
        <v>12606</v>
      </c>
      <c r="D1768" s="105" t="s">
        <v>7398</v>
      </c>
      <c r="E1768" s="108" t="s">
        <v>6465</v>
      </c>
      <c r="F1768" s="106">
        <v>40.049999999999997</v>
      </c>
    </row>
    <row r="1769" spans="2:6">
      <c r="B1769" s="104" t="s">
        <v>10006</v>
      </c>
      <c r="C1769" s="104" t="s">
        <v>12607</v>
      </c>
      <c r="D1769" s="105" t="s">
        <v>7399</v>
      </c>
      <c r="E1769" s="108" t="s">
        <v>6465</v>
      </c>
      <c r="F1769" s="106">
        <v>27.64</v>
      </c>
    </row>
    <row r="1770" spans="2:6" ht="27">
      <c r="B1770" s="104" t="s">
        <v>10007</v>
      </c>
      <c r="C1770" s="104" t="s">
        <v>12608</v>
      </c>
      <c r="D1770" s="105" t="s">
        <v>7400</v>
      </c>
      <c r="E1770" s="108" t="s">
        <v>6465</v>
      </c>
      <c r="F1770" s="106">
        <v>54.89</v>
      </c>
    </row>
    <row r="1771" spans="2:6" ht="27">
      <c r="B1771" s="104" t="s">
        <v>10008</v>
      </c>
      <c r="C1771" s="104" t="s">
        <v>12609</v>
      </c>
      <c r="D1771" s="105" t="s">
        <v>7401</v>
      </c>
      <c r="E1771" s="108" t="s">
        <v>6465</v>
      </c>
      <c r="F1771" s="106">
        <v>114.77</v>
      </c>
    </row>
    <row r="1772" spans="2:6" ht="27">
      <c r="B1772" s="104" t="s">
        <v>10009</v>
      </c>
      <c r="C1772" s="104" t="s">
        <v>12610</v>
      </c>
      <c r="D1772" s="105" t="s">
        <v>7402</v>
      </c>
      <c r="E1772" s="108" t="s">
        <v>6465</v>
      </c>
      <c r="F1772" s="106">
        <v>101.5</v>
      </c>
    </row>
    <row r="1773" spans="2:6" ht="27">
      <c r="B1773" s="104" t="s">
        <v>10010</v>
      </c>
      <c r="C1773" s="104" t="s">
        <v>12611</v>
      </c>
      <c r="D1773" s="105" t="s">
        <v>7403</v>
      </c>
      <c r="E1773" s="108" t="s">
        <v>6465</v>
      </c>
      <c r="F1773" s="106">
        <v>132.11000000000001</v>
      </c>
    </row>
    <row r="1774" spans="2:6" ht="27">
      <c r="B1774" s="104" t="s">
        <v>10011</v>
      </c>
      <c r="C1774" s="104" t="s">
        <v>12612</v>
      </c>
      <c r="D1774" s="105" t="s">
        <v>7404</v>
      </c>
      <c r="E1774" s="108" t="s">
        <v>6465</v>
      </c>
      <c r="F1774" s="106">
        <v>122.16</v>
      </c>
    </row>
    <row r="1775" spans="2:6" ht="27">
      <c r="B1775" s="104" t="s">
        <v>10012</v>
      </c>
      <c r="C1775" s="104" t="s">
        <v>12613</v>
      </c>
      <c r="D1775" s="105" t="s">
        <v>7405</v>
      </c>
      <c r="E1775" s="108" t="s">
        <v>6465</v>
      </c>
      <c r="F1775" s="106">
        <v>181.27</v>
      </c>
    </row>
    <row r="1776" spans="2:6" ht="27">
      <c r="B1776" s="104" t="s">
        <v>10013</v>
      </c>
      <c r="C1776" s="104" t="s">
        <v>12614</v>
      </c>
      <c r="D1776" s="105" t="s">
        <v>7406</v>
      </c>
      <c r="E1776" s="108" t="s">
        <v>6465</v>
      </c>
      <c r="F1776" s="106">
        <v>160.16</v>
      </c>
    </row>
    <row r="1777" spans="2:6" ht="27">
      <c r="B1777" s="104" t="s">
        <v>10014</v>
      </c>
      <c r="C1777" s="104" t="s">
        <v>12615</v>
      </c>
      <c r="D1777" s="105" t="s">
        <v>7407</v>
      </c>
      <c r="E1777" s="108" t="s">
        <v>6465</v>
      </c>
      <c r="F1777" s="106">
        <v>226.57</v>
      </c>
    </row>
    <row r="1778" spans="2:6" ht="27">
      <c r="B1778" s="104" t="s">
        <v>10015</v>
      </c>
      <c r="C1778" s="104" t="s">
        <v>12616</v>
      </c>
      <c r="D1778" s="105" t="s">
        <v>7408</v>
      </c>
      <c r="E1778" s="108" t="s">
        <v>6465</v>
      </c>
      <c r="F1778" s="106">
        <v>55.79</v>
      </c>
    </row>
    <row r="1779" spans="2:6" ht="27">
      <c r="B1779" s="104" t="s">
        <v>10016</v>
      </c>
      <c r="C1779" s="104" t="s">
        <v>12617</v>
      </c>
      <c r="D1779" s="105" t="s">
        <v>7409</v>
      </c>
      <c r="E1779" s="108" t="s">
        <v>6465</v>
      </c>
      <c r="F1779" s="106">
        <v>120.44</v>
      </c>
    </row>
    <row r="1780" spans="2:6" ht="27">
      <c r="B1780" s="104" t="s">
        <v>10017</v>
      </c>
      <c r="C1780" s="104" t="s">
        <v>12618</v>
      </c>
      <c r="D1780" s="105" t="s">
        <v>7410</v>
      </c>
      <c r="E1780" s="108" t="s">
        <v>6465</v>
      </c>
      <c r="F1780" s="106">
        <v>98.42</v>
      </c>
    </row>
    <row r="1781" spans="2:6" ht="27">
      <c r="B1781" s="104" t="s">
        <v>10018</v>
      </c>
      <c r="C1781" s="104" t="s">
        <v>12619</v>
      </c>
      <c r="D1781" s="105" t="s">
        <v>7411</v>
      </c>
      <c r="E1781" s="108" t="s">
        <v>6465</v>
      </c>
      <c r="F1781" s="106">
        <v>134.75</v>
      </c>
    </row>
    <row r="1782" spans="2:6" ht="27">
      <c r="B1782" s="104" t="s">
        <v>10019</v>
      </c>
      <c r="C1782" s="104" t="s">
        <v>12620</v>
      </c>
      <c r="D1782" s="105" t="s">
        <v>7412</v>
      </c>
      <c r="E1782" s="108" t="s">
        <v>6465</v>
      </c>
      <c r="F1782" s="106">
        <v>119.39</v>
      </c>
    </row>
    <row r="1783" spans="2:6" ht="27">
      <c r="B1783" s="104" t="s">
        <v>10020</v>
      </c>
      <c r="C1783" s="104" t="s">
        <v>12621</v>
      </c>
      <c r="D1783" s="105" t="s">
        <v>7413</v>
      </c>
      <c r="E1783" s="108" t="s">
        <v>6465</v>
      </c>
      <c r="F1783" s="106">
        <v>181.28</v>
      </c>
    </row>
    <row r="1784" spans="2:6" ht="27">
      <c r="B1784" s="104" t="s">
        <v>10021</v>
      </c>
      <c r="C1784" s="104" t="s">
        <v>12622</v>
      </c>
      <c r="D1784" s="105" t="s">
        <v>7414</v>
      </c>
      <c r="E1784" s="108" t="s">
        <v>6465</v>
      </c>
      <c r="F1784" s="106">
        <v>161.86000000000001</v>
      </c>
    </row>
    <row r="1785" spans="2:6" ht="27">
      <c r="B1785" s="104" t="s">
        <v>10022</v>
      </c>
      <c r="C1785" s="104" t="s">
        <v>12623</v>
      </c>
      <c r="D1785" s="105" t="s">
        <v>7415</v>
      </c>
      <c r="E1785" s="108" t="s">
        <v>6465</v>
      </c>
      <c r="F1785" s="106">
        <v>260.24</v>
      </c>
    </row>
    <row r="1786" spans="2:6" ht="27">
      <c r="B1786" s="104" t="s">
        <v>10023</v>
      </c>
      <c r="C1786" s="104" t="s">
        <v>12624</v>
      </c>
      <c r="D1786" s="105" t="s">
        <v>7416</v>
      </c>
      <c r="E1786" s="108" t="s">
        <v>6598</v>
      </c>
      <c r="F1786" s="106">
        <v>523.49</v>
      </c>
    </row>
    <row r="1787" spans="2:6" ht="27">
      <c r="B1787" s="104" t="s">
        <v>10024</v>
      </c>
      <c r="C1787" s="104" t="s">
        <v>12625</v>
      </c>
      <c r="D1787" s="105" t="s">
        <v>7417</v>
      </c>
      <c r="E1787" s="108" t="s">
        <v>6598</v>
      </c>
      <c r="F1787" s="106">
        <v>924.24</v>
      </c>
    </row>
    <row r="1788" spans="2:6" ht="27">
      <c r="B1788" s="104" t="s">
        <v>10025</v>
      </c>
      <c r="C1788" s="104" t="s">
        <v>12626</v>
      </c>
      <c r="D1788" s="105" t="s">
        <v>7418</v>
      </c>
      <c r="E1788" s="108" t="s">
        <v>6598</v>
      </c>
      <c r="F1788" s="106">
        <v>1146.26</v>
      </c>
    </row>
    <row r="1789" spans="2:6" ht="27">
      <c r="B1789" s="104" t="s">
        <v>10026</v>
      </c>
      <c r="C1789" s="104" t="s">
        <v>12627</v>
      </c>
      <c r="D1789" s="105" t="s">
        <v>7419</v>
      </c>
      <c r="E1789" s="108" t="s">
        <v>6598</v>
      </c>
      <c r="F1789" s="106">
        <v>1209.97</v>
      </c>
    </row>
    <row r="1790" spans="2:6" ht="27">
      <c r="B1790" s="104" t="s">
        <v>10027</v>
      </c>
      <c r="C1790" s="104" t="s">
        <v>12628</v>
      </c>
      <c r="D1790" s="105" t="s">
        <v>7420</v>
      </c>
      <c r="E1790" s="108" t="s">
        <v>6598</v>
      </c>
      <c r="F1790" s="106">
        <v>539.05999999999995</v>
      </c>
    </row>
    <row r="1791" spans="2:6" ht="27">
      <c r="B1791" s="104" t="s">
        <v>10028</v>
      </c>
      <c r="C1791" s="104" t="s">
        <v>12629</v>
      </c>
      <c r="D1791" s="105" t="s">
        <v>7421</v>
      </c>
      <c r="E1791" s="108" t="s">
        <v>6598</v>
      </c>
      <c r="F1791" s="106">
        <v>555.75</v>
      </c>
    </row>
    <row r="1792" spans="2:6" ht="27">
      <c r="B1792" s="104" t="s">
        <v>10029</v>
      </c>
      <c r="C1792" s="104" t="s">
        <v>12630</v>
      </c>
      <c r="D1792" s="105" t="s">
        <v>7422</v>
      </c>
      <c r="E1792" s="108" t="s">
        <v>25</v>
      </c>
      <c r="F1792" s="106">
        <v>374.76</v>
      </c>
    </row>
    <row r="1793" spans="2:6">
      <c r="B1793" s="104" t="s">
        <v>10030</v>
      </c>
      <c r="C1793" s="104" t="s">
        <v>12631</v>
      </c>
      <c r="D1793" s="105" t="s">
        <v>7423</v>
      </c>
      <c r="E1793" s="108" t="s">
        <v>6465</v>
      </c>
      <c r="F1793" s="106">
        <v>2.35</v>
      </c>
    </row>
    <row r="1794" spans="2:6">
      <c r="B1794" s="104" t="s">
        <v>10031</v>
      </c>
      <c r="C1794" s="104" t="s">
        <v>12632</v>
      </c>
      <c r="D1794" s="105" t="s">
        <v>7424</v>
      </c>
      <c r="E1794" s="108" t="s">
        <v>6465</v>
      </c>
      <c r="F1794" s="106">
        <v>8.6999999999999993</v>
      </c>
    </row>
    <row r="1795" spans="2:6">
      <c r="B1795" s="104" t="s">
        <v>10032</v>
      </c>
      <c r="C1795" s="104" t="s">
        <v>12633</v>
      </c>
      <c r="D1795" s="105" t="s">
        <v>7425</v>
      </c>
      <c r="E1795" s="108" t="s">
        <v>6465</v>
      </c>
      <c r="F1795" s="106">
        <v>3.98</v>
      </c>
    </row>
    <row r="1796" spans="2:6">
      <c r="B1796" s="104" t="s">
        <v>10033</v>
      </c>
      <c r="C1796" s="104" t="s">
        <v>12634</v>
      </c>
      <c r="D1796" s="105" t="s">
        <v>7426</v>
      </c>
      <c r="E1796" s="108" t="s">
        <v>6465</v>
      </c>
      <c r="F1796" s="106">
        <v>4.6399999999999997</v>
      </c>
    </row>
    <row r="1797" spans="2:6">
      <c r="B1797" s="104" t="s">
        <v>10034</v>
      </c>
      <c r="C1797" s="104" t="s">
        <v>12635</v>
      </c>
      <c r="D1797" s="105" t="s">
        <v>7427</v>
      </c>
      <c r="E1797" s="108" t="s">
        <v>6465</v>
      </c>
      <c r="F1797" s="106">
        <v>5.58</v>
      </c>
    </row>
    <row r="1798" spans="2:6">
      <c r="B1798" s="104" t="s">
        <v>10035</v>
      </c>
      <c r="C1798" s="104" t="s">
        <v>12636</v>
      </c>
      <c r="D1798" s="105" t="s">
        <v>7428</v>
      </c>
      <c r="E1798" s="108" t="s">
        <v>6465</v>
      </c>
      <c r="F1798" s="106">
        <v>6.63</v>
      </c>
    </row>
    <row r="1799" spans="2:6">
      <c r="B1799" s="104" t="s">
        <v>10036</v>
      </c>
      <c r="C1799" s="104" t="s">
        <v>12637</v>
      </c>
      <c r="D1799" s="105" t="s">
        <v>7429</v>
      </c>
      <c r="E1799" s="108" t="s">
        <v>6465</v>
      </c>
      <c r="F1799" s="106">
        <v>3.13</v>
      </c>
    </row>
    <row r="1800" spans="2:6" ht="27">
      <c r="B1800" s="104" t="s">
        <v>10037</v>
      </c>
      <c r="C1800" s="104" t="s">
        <v>12638</v>
      </c>
      <c r="D1800" s="105" t="s">
        <v>7430</v>
      </c>
      <c r="E1800" s="108" t="s">
        <v>6598</v>
      </c>
      <c r="F1800" s="106">
        <v>63.32</v>
      </c>
    </row>
    <row r="1801" spans="2:6" ht="27">
      <c r="B1801" s="104" t="s">
        <v>10038</v>
      </c>
      <c r="C1801" s="104" t="s">
        <v>12639</v>
      </c>
      <c r="D1801" s="105" t="s">
        <v>7431</v>
      </c>
      <c r="E1801" s="108" t="s">
        <v>6598</v>
      </c>
      <c r="F1801" s="106">
        <v>72.540000000000006</v>
      </c>
    </row>
    <row r="1802" spans="2:6">
      <c r="B1802" s="104" t="s">
        <v>10039</v>
      </c>
      <c r="C1802" s="104" t="s">
        <v>12640</v>
      </c>
      <c r="D1802" s="105" t="s">
        <v>7432</v>
      </c>
      <c r="E1802" s="108" t="s">
        <v>6598</v>
      </c>
      <c r="F1802" s="106">
        <v>19.29</v>
      </c>
    </row>
    <row r="1803" spans="2:6">
      <c r="B1803" s="104" t="s">
        <v>10040</v>
      </c>
      <c r="C1803" s="104" t="s">
        <v>12641</v>
      </c>
      <c r="D1803" s="105" t="s">
        <v>7433</v>
      </c>
      <c r="E1803" s="108" t="s">
        <v>6598</v>
      </c>
      <c r="F1803" s="106">
        <v>28.67</v>
      </c>
    </row>
    <row r="1804" spans="2:6">
      <c r="B1804" s="104" t="s">
        <v>10041</v>
      </c>
      <c r="C1804" s="104" t="s">
        <v>12642</v>
      </c>
      <c r="D1804" s="105" t="s">
        <v>7434</v>
      </c>
      <c r="E1804" s="108" t="s">
        <v>6598</v>
      </c>
      <c r="F1804" s="106">
        <v>34.43</v>
      </c>
    </row>
    <row r="1805" spans="2:6">
      <c r="B1805" s="104" t="s">
        <v>10042</v>
      </c>
      <c r="C1805" s="104" t="s">
        <v>12643</v>
      </c>
      <c r="D1805" s="105" t="s">
        <v>7435</v>
      </c>
      <c r="E1805" s="108" t="s">
        <v>6598</v>
      </c>
      <c r="F1805" s="106">
        <v>20.239999999999998</v>
      </c>
    </row>
    <row r="1806" spans="2:6">
      <c r="B1806" s="104" t="s">
        <v>10043</v>
      </c>
      <c r="C1806" s="104" t="s">
        <v>12644</v>
      </c>
      <c r="D1806" s="105" t="s">
        <v>7436</v>
      </c>
      <c r="E1806" s="108" t="s">
        <v>6598</v>
      </c>
      <c r="F1806" s="106">
        <v>43.59</v>
      </c>
    </row>
    <row r="1807" spans="2:6">
      <c r="B1807" s="104" t="s">
        <v>10044</v>
      </c>
      <c r="C1807" s="104" t="s">
        <v>12645</v>
      </c>
      <c r="D1807" s="105" t="s">
        <v>7437</v>
      </c>
      <c r="E1807" s="108" t="s">
        <v>6598</v>
      </c>
      <c r="F1807" s="106">
        <v>29.4</v>
      </c>
    </row>
    <row r="1808" spans="2:6">
      <c r="B1808" s="104" t="s">
        <v>10045</v>
      </c>
      <c r="C1808" s="104" t="s">
        <v>12646</v>
      </c>
      <c r="D1808" s="105" t="s">
        <v>7438</v>
      </c>
      <c r="E1808" s="108" t="s">
        <v>6598</v>
      </c>
      <c r="F1808" s="106">
        <v>36.479999999999997</v>
      </c>
    </row>
    <row r="1809" spans="2:6">
      <c r="B1809" s="104" t="s">
        <v>10046</v>
      </c>
      <c r="C1809" s="104" t="s">
        <v>12647</v>
      </c>
      <c r="D1809" s="105" t="s">
        <v>7439</v>
      </c>
      <c r="E1809" s="108" t="s">
        <v>6598</v>
      </c>
      <c r="F1809" s="106">
        <v>27.45</v>
      </c>
    </row>
    <row r="1810" spans="2:6">
      <c r="B1810" s="104" t="s">
        <v>10047</v>
      </c>
      <c r="C1810" s="104" t="s">
        <v>12648</v>
      </c>
      <c r="D1810" s="105" t="s">
        <v>7440</v>
      </c>
      <c r="E1810" s="108" t="s">
        <v>6598</v>
      </c>
      <c r="F1810" s="106">
        <v>38.79</v>
      </c>
    </row>
    <row r="1811" spans="2:6">
      <c r="B1811" s="104" t="s">
        <v>10048</v>
      </c>
      <c r="C1811" s="104" t="s">
        <v>12649</v>
      </c>
      <c r="D1811" s="105" t="s">
        <v>7441</v>
      </c>
      <c r="E1811" s="108" t="s">
        <v>6598</v>
      </c>
      <c r="F1811" s="106">
        <v>24.3</v>
      </c>
    </row>
    <row r="1812" spans="2:6">
      <c r="B1812" s="104" t="s">
        <v>10049</v>
      </c>
      <c r="C1812" s="104" t="s">
        <v>12650</v>
      </c>
      <c r="D1812" s="105" t="s">
        <v>7442</v>
      </c>
      <c r="E1812" s="108" t="s">
        <v>6598</v>
      </c>
      <c r="F1812" s="106">
        <v>31.12</v>
      </c>
    </row>
    <row r="1813" spans="2:6">
      <c r="B1813" s="104" t="s">
        <v>10050</v>
      </c>
      <c r="C1813" s="104" t="s">
        <v>12651</v>
      </c>
      <c r="D1813" s="105" t="s">
        <v>7443</v>
      </c>
      <c r="E1813" s="108" t="s">
        <v>6598</v>
      </c>
      <c r="F1813" s="106">
        <v>35.229999999999997</v>
      </c>
    </row>
    <row r="1814" spans="2:6">
      <c r="B1814" s="104" t="s">
        <v>10051</v>
      </c>
      <c r="C1814" s="104" t="s">
        <v>12652</v>
      </c>
      <c r="D1814" s="105" t="s">
        <v>7444</v>
      </c>
      <c r="E1814" s="108" t="s">
        <v>6598</v>
      </c>
      <c r="F1814" s="106">
        <v>13.56</v>
      </c>
    </row>
    <row r="1815" spans="2:6">
      <c r="B1815" s="104" t="s">
        <v>10052</v>
      </c>
      <c r="C1815" s="104" t="s">
        <v>12653</v>
      </c>
      <c r="D1815" s="105" t="s">
        <v>7445</v>
      </c>
      <c r="E1815" s="108" t="s">
        <v>6598</v>
      </c>
      <c r="F1815" s="106">
        <v>12.71</v>
      </c>
    </row>
    <row r="1816" spans="2:6">
      <c r="B1816" s="104" t="s">
        <v>10053</v>
      </c>
      <c r="C1816" s="104" t="s">
        <v>12654</v>
      </c>
      <c r="D1816" s="105" t="s">
        <v>7446</v>
      </c>
      <c r="E1816" s="108" t="s">
        <v>6598</v>
      </c>
      <c r="F1816" s="106">
        <v>9.44</v>
      </c>
    </row>
    <row r="1817" spans="2:6">
      <c r="B1817" s="104" t="s">
        <v>10054</v>
      </c>
      <c r="C1817" s="104" t="s">
        <v>12655</v>
      </c>
      <c r="D1817" s="105" t="s">
        <v>7447</v>
      </c>
      <c r="E1817" s="108" t="s">
        <v>6598</v>
      </c>
      <c r="F1817" s="106">
        <v>5.77</v>
      </c>
    </row>
    <row r="1818" spans="2:6">
      <c r="B1818" s="104" t="s">
        <v>10055</v>
      </c>
      <c r="C1818" s="104" t="s">
        <v>12656</v>
      </c>
      <c r="D1818" s="105" t="s">
        <v>7448</v>
      </c>
      <c r="E1818" s="108" t="s">
        <v>6598</v>
      </c>
      <c r="F1818" s="106">
        <v>7.81</v>
      </c>
    </row>
    <row r="1819" spans="2:6">
      <c r="B1819" s="104" t="s">
        <v>10056</v>
      </c>
      <c r="C1819" s="104" t="s">
        <v>12657</v>
      </c>
      <c r="D1819" s="105" t="s">
        <v>7449</v>
      </c>
      <c r="E1819" s="108" t="s">
        <v>6598</v>
      </c>
      <c r="F1819" s="106">
        <v>21.11</v>
      </c>
    </row>
    <row r="1820" spans="2:6">
      <c r="B1820" s="104" t="s">
        <v>10057</v>
      </c>
      <c r="C1820" s="104" t="s">
        <v>12658</v>
      </c>
      <c r="D1820" s="105" t="s">
        <v>7450</v>
      </c>
      <c r="E1820" s="108" t="s">
        <v>6598</v>
      </c>
      <c r="F1820" s="106">
        <v>18.989999999999998</v>
      </c>
    </row>
    <row r="1821" spans="2:6" ht="27">
      <c r="B1821" s="104" t="s">
        <v>10058</v>
      </c>
      <c r="C1821" s="104" t="s">
        <v>12659</v>
      </c>
      <c r="D1821" s="105" t="s">
        <v>17757</v>
      </c>
      <c r="E1821" s="108" t="s">
        <v>6220</v>
      </c>
      <c r="F1821" s="106">
        <v>10.53</v>
      </c>
    </row>
    <row r="1822" spans="2:6" ht="27">
      <c r="B1822" s="104" t="s">
        <v>10060</v>
      </c>
      <c r="C1822" s="104" t="s">
        <v>12661</v>
      </c>
      <c r="D1822" s="105" t="s">
        <v>17758</v>
      </c>
      <c r="E1822" s="108" t="s">
        <v>6220</v>
      </c>
      <c r="F1822" s="106">
        <v>10.9</v>
      </c>
    </row>
    <row r="1823" spans="2:6" ht="27">
      <c r="B1823" s="104" t="s">
        <v>10061</v>
      </c>
      <c r="C1823" s="104" t="s">
        <v>12662</v>
      </c>
      <c r="D1823" s="105" t="s">
        <v>17759</v>
      </c>
      <c r="E1823" s="108" t="s">
        <v>6220</v>
      </c>
      <c r="F1823" s="106">
        <v>12.55</v>
      </c>
    </row>
    <row r="1824" spans="2:6" ht="27">
      <c r="B1824" s="104" t="s">
        <v>10062</v>
      </c>
      <c r="C1824" s="104" t="s">
        <v>12663</v>
      </c>
      <c r="D1824" s="105" t="s">
        <v>17760</v>
      </c>
      <c r="E1824" s="108" t="s">
        <v>6220</v>
      </c>
      <c r="F1824" s="106">
        <v>12.83</v>
      </c>
    </row>
    <row r="1825" spans="2:6" ht="27">
      <c r="B1825" s="104" t="s">
        <v>10059</v>
      </c>
      <c r="C1825" s="104" t="s">
        <v>12660</v>
      </c>
      <c r="D1825" s="105" t="s">
        <v>17761</v>
      </c>
      <c r="E1825" s="108" t="s">
        <v>6220</v>
      </c>
      <c r="F1825" s="106">
        <v>10.61</v>
      </c>
    </row>
    <row r="1826" spans="2:6" ht="27">
      <c r="B1826" s="104" t="s">
        <v>16458</v>
      </c>
      <c r="C1826" s="104" t="s">
        <v>6593</v>
      </c>
      <c r="D1826" s="105" t="s">
        <v>16459</v>
      </c>
      <c r="E1826" s="108" t="s">
        <v>6220</v>
      </c>
      <c r="F1826" s="106">
        <v>16.59</v>
      </c>
    </row>
    <row r="1827" spans="2:6" ht="27">
      <c r="B1827" s="104" t="s">
        <v>16460</v>
      </c>
      <c r="C1827" s="104" t="s">
        <v>6593</v>
      </c>
      <c r="D1827" s="105" t="s">
        <v>16461</v>
      </c>
      <c r="E1827" s="108" t="s">
        <v>6220</v>
      </c>
      <c r="F1827" s="106">
        <v>29.91</v>
      </c>
    </row>
    <row r="1828" spans="2:6" ht="27">
      <c r="B1828" s="104" t="s">
        <v>16462</v>
      </c>
      <c r="C1828" s="104" t="s">
        <v>6593</v>
      </c>
      <c r="D1828" s="105" t="s">
        <v>16463</v>
      </c>
      <c r="E1828" s="108" t="s">
        <v>6220</v>
      </c>
      <c r="F1828" s="106">
        <v>11.81</v>
      </c>
    </row>
    <row r="1829" spans="2:6">
      <c r="B1829" s="104" t="s">
        <v>10067</v>
      </c>
      <c r="C1829" s="104" t="s">
        <v>12668</v>
      </c>
      <c r="D1829" s="105" t="s">
        <v>7451</v>
      </c>
      <c r="E1829" s="108" t="s">
        <v>6598</v>
      </c>
      <c r="F1829" s="106">
        <v>21.8</v>
      </c>
    </row>
    <row r="1830" spans="2:6" ht="27">
      <c r="B1830" s="104" t="s">
        <v>10063</v>
      </c>
      <c r="C1830" s="104" t="s">
        <v>12664</v>
      </c>
      <c r="D1830" s="105" t="s">
        <v>17762</v>
      </c>
      <c r="E1830" s="108" t="s">
        <v>6220</v>
      </c>
      <c r="F1830" s="106">
        <v>9.9700000000000006</v>
      </c>
    </row>
    <row r="1831" spans="2:6" ht="40.5">
      <c r="B1831" s="104" t="s">
        <v>10064</v>
      </c>
      <c r="C1831" s="104" t="s">
        <v>12665</v>
      </c>
      <c r="D1831" s="105" t="s">
        <v>17763</v>
      </c>
      <c r="E1831" s="108" t="s">
        <v>6220</v>
      </c>
      <c r="F1831" s="106">
        <v>10.1</v>
      </c>
    </row>
    <row r="1832" spans="2:6" ht="27">
      <c r="B1832" s="104" t="s">
        <v>10066</v>
      </c>
      <c r="C1832" s="104" t="s">
        <v>12667</v>
      </c>
      <c r="D1832" s="105" t="s">
        <v>17764</v>
      </c>
      <c r="E1832" s="108" t="s">
        <v>6220</v>
      </c>
      <c r="F1832" s="106">
        <v>10.3</v>
      </c>
    </row>
    <row r="1833" spans="2:6" ht="27">
      <c r="B1833" s="104" t="s">
        <v>10065</v>
      </c>
      <c r="C1833" s="104" t="s">
        <v>12666</v>
      </c>
      <c r="D1833" s="105" t="s">
        <v>17765</v>
      </c>
      <c r="E1833" s="108" t="s">
        <v>6220</v>
      </c>
      <c r="F1833" s="106">
        <v>10.1</v>
      </c>
    </row>
    <row r="1834" spans="2:6" ht="27">
      <c r="B1834" s="104" t="s">
        <v>16464</v>
      </c>
      <c r="C1834" s="104" t="s">
        <v>6593</v>
      </c>
      <c r="D1834" s="105" t="s">
        <v>16465</v>
      </c>
      <c r="E1834" s="108" t="s">
        <v>6220</v>
      </c>
      <c r="F1834" s="106">
        <v>38.31</v>
      </c>
    </row>
    <row r="1835" spans="2:6" ht="27">
      <c r="B1835" s="104" t="s">
        <v>16466</v>
      </c>
      <c r="C1835" s="104" t="s">
        <v>6593</v>
      </c>
      <c r="D1835" s="105" t="s">
        <v>16467</v>
      </c>
      <c r="E1835" s="108" t="s">
        <v>6220</v>
      </c>
      <c r="F1835" s="106">
        <v>64.3</v>
      </c>
    </row>
    <row r="1836" spans="2:6" ht="27">
      <c r="B1836" s="104" t="s">
        <v>16468</v>
      </c>
      <c r="C1836" s="104" t="s">
        <v>6593</v>
      </c>
      <c r="D1836" s="105" t="s">
        <v>16469</v>
      </c>
      <c r="E1836" s="108" t="s">
        <v>6220</v>
      </c>
      <c r="F1836" s="106">
        <v>25.91</v>
      </c>
    </row>
    <row r="1837" spans="2:6" ht="27">
      <c r="B1837" s="104" t="s">
        <v>16470</v>
      </c>
      <c r="C1837" s="104" t="s">
        <v>6593</v>
      </c>
      <c r="D1837" s="105" t="s">
        <v>16471</v>
      </c>
      <c r="E1837" s="108" t="s">
        <v>6220</v>
      </c>
      <c r="F1837" s="106">
        <v>56.39</v>
      </c>
    </row>
    <row r="1838" spans="2:6" ht="27">
      <c r="B1838" s="104" t="s">
        <v>16472</v>
      </c>
      <c r="C1838" s="104" t="s">
        <v>6593</v>
      </c>
      <c r="D1838" s="105" t="s">
        <v>16473</v>
      </c>
      <c r="E1838" s="108" t="s">
        <v>6220</v>
      </c>
      <c r="F1838" s="106">
        <v>69.709999999999994</v>
      </c>
    </row>
    <row r="1839" spans="2:6" ht="27">
      <c r="B1839" s="104" t="s">
        <v>16474</v>
      </c>
      <c r="C1839" s="104" t="s">
        <v>6593</v>
      </c>
      <c r="D1839" s="105" t="s">
        <v>16475</v>
      </c>
      <c r="E1839" s="108" t="s">
        <v>6220</v>
      </c>
      <c r="F1839" s="106">
        <v>51.61</v>
      </c>
    </row>
    <row r="1840" spans="2:6" ht="27">
      <c r="B1840" s="104" t="s">
        <v>16476</v>
      </c>
      <c r="C1840" s="104" t="s">
        <v>6593</v>
      </c>
      <c r="D1840" s="105" t="s">
        <v>16477</v>
      </c>
      <c r="E1840" s="108" t="s">
        <v>6220</v>
      </c>
      <c r="F1840" s="106">
        <v>39.799999999999997</v>
      </c>
    </row>
    <row r="1841" spans="2:6" ht="27">
      <c r="B1841" s="104" t="s">
        <v>10089</v>
      </c>
      <c r="C1841" s="104" t="s">
        <v>12690</v>
      </c>
      <c r="D1841" s="105" t="s">
        <v>17766</v>
      </c>
      <c r="E1841" s="108" t="s">
        <v>6220</v>
      </c>
      <c r="F1841" s="106">
        <v>76.25</v>
      </c>
    </row>
    <row r="1842" spans="2:6" ht="27">
      <c r="B1842" s="104" t="s">
        <v>10088</v>
      </c>
      <c r="C1842" s="104" t="s">
        <v>12689</v>
      </c>
      <c r="D1842" s="105" t="s">
        <v>17767</v>
      </c>
      <c r="E1842" s="108" t="s">
        <v>6220</v>
      </c>
      <c r="F1842" s="106">
        <v>56.43</v>
      </c>
    </row>
    <row r="1843" spans="2:6" ht="27">
      <c r="B1843" s="104" t="s">
        <v>10090</v>
      </c>
      <c r="C1843" s="104" t="s">
        <v>12691</v>
      </c>
      <c r="D1843" s="105" t="s">
        <v>17768</v>
      </c>
      <c r="E1843" s="108" t="s">
        <v>6220</v>
      </c>
      <c r="F1843" s="106">
        <v>52.39</v>
      </c>
    </row>
    <row r="1844" spans="2:6" ht="27">
      <c r="B1844" s="104" t="s">
        <v>10087</v>
      </c>
      <c r="C1844" s="104" t="s">
        <v>12688</v>
      </c>
      <c r="D1844" s="105" t="s">
        <v>17769</v>
      </c>
      <c r="E1844" s="108" t="s">
        <v>6220</v>
      </c>
      <c r="F1844" s="106">
        <v>32.57</v>
      </c>
    </row>
    <row r="1845" spans="2:6" ht="40.5">
      <c r="B1845" s="104" t="s">
        <v>10073</v>
      </c>
      <c r="C1845" s="104" t="s">
        <v>12674</v>
      </c>
      <c r="D1845" s="105" t="s">
        <v>17770</v>
      </c>
      <c r="E1845" s="108" t="s">
        <v>6220</v>
      </c>
      <c r="F1845" s="106">
        <v>122.98</v>
      </c>
    </row>
    <row r="1846" spans="2:6" ht="40.5">
      <c r="B1846" s="104" t="s">
        <v>10075</v>
      </c>
      <c r="C1846" s="104" t="s">
        <v>12676</v>
      </c>
      <c r="D1846" s="105" t="s">
        <v>17771</v>
      </c>
      <c r="E1846" s="108" t="s">
        <v>6220</v>
      </c>
      <c r="F1846" s="106">
        <v>138.44999999999999</v>
      </c>
    </row>
    <row r="1847" spans="2:6" ht="40.5">
      <c r="B1847" s="104" t="s">
        <v>16478</v>
      </c>
      <c r="C1847" s="104" t="s">
        <v>6593</v>
      </c>
      <c r="D1847" s="105" t="s">
        <v>16479</v>
      </c>
      <c r="E1847" s="108" t="s">
        <v>6220</v>
      </c>
      <c r="F1847" s="106">
        <v>159.41</v>
      </c>
    </row>
    <row r="1848" spans="2:6" ht="40.5">
      <c r="B1848" s="104" t="s">
        <v>16480</v>
      </c>
      <c r="C1848" s="104" t="s">
        <v>6593</v>
      </c>
      <c r="D1848" s="105" t="s">
        <v>16481</v>
      </c>
      <c r="E1848" s="108" t="s">
        <v>6220</v>
      </c>
      <c r="F1848" s="106">
        <v>126.53</v>
      </c>
    </row>
    <row r="1849" spans="2:6" ht="40.5">
      <c r="B1849" s="104" t="s">
        <v>10077</v>
      </c>
      <c r="C1849" s="104" t="s">
        <v>12678</v>
      </c>
      <c r="D1849" s="105" t="s">
        <v>17772</v>
      </c>
      <c r="E1849" s="108" t="s">
        <v>6220</v>
      </c>
      <c r="F1849" s="106">
        <v>214.71</v>
      </c>
    </row>
    <row r="1850" spans="2:6" ht="40.5">
      <c r="B1850" s="104" t="s">
        <v>10079</v>
      </c>
      <c r="C1850" s="104" t="s">
        <v>12680</v>
      </c>
      <c r="D1850" s="105" t="s">
        <v>17773</v>
      </c>
      <c r="E1850" s="108" t="s">
        <v>6220</v>
      </c>
      <c r="F1850" s="106">
        <v>242.97</v>
      </c>
    </row>
    <row r="1851" spans="2:6" ht="40.5">
      <c r="B1851" s="104" t="s">
        <v>16482</v>
      </c>
      <c r="C1851" s="104" t="s">
        <v>6593</v>
      </c>
      <c r="D1851" s="105" t="s">
        <v>16483</v>
      </c>
      <c r="E1851" s="108" t="s">
        <v>6220</v>
      </c>
      <c r="F1851" s="106">
        <v>284.89</v>
      </c>
    </row>
    <row r="1852" spans="2:6" ht="40.5">
      <c r="B1852" s="104" t="s">
        <v>16484</v>
      </c>
      <c r="C1852" s="104" t="s">
        <v>6593</v>
      </c>
      <c r="D1852" s="105" t="s">
        <v>16485</v>
      </c>
      <c r="E1852" s="108" t="s">
        <v>6220</v>
      </c>
      <c r="F1852" s="106">
        <v>221.81</v>
      </c>
    </row>
    <row r="1853" spans="2:6" ht="27">
      <c r="B1853" s="104" t="s">
        <v>10069</v>
      </c>
      <c r="C1853" s="104" t="s">
        <v>12670</v>
      </c>
      <c r="D1853" s="105" t="s">
        <v>17774</v>
      </c>
      <c r="E1853" s="108" t="s">
        <v>6220</v>
      </c>
      <c r="F1853" s="106">
        <v>94.93</v>
      </c>
    </row>
    <row r="1854" spans="2:6" ht="27">
      <c r="B1854" s="104" t="s">
        <v>10071</v>
      </c>
      <c r="C1854" s="104" t="s">
        <v>12672</v>
      </c>
      <c r="D1854" s="105" t="s">
        <v>17775</v>
      </c>
      <c r="E1854" s="108" t="s">
        <v>6220</v>
      </c>
      <c r="F1854" s="106">
        <v>111.77</v>
      </c>
    </row>
    <row r="1855" spans="2:6" ht="40.5">
      <c r="B1855" s="104" t="s">
        <v>16486</v>
      </c>
      <c r="C1855" s="104" t="s">
        <v>6593</v>
      </c>
      <c r="D1855" s="105" t="s">
        <v>16487</v>
      </c>
      <c r="E1855" s="108" t="s">
        <v>6220</v>
      </c>
      <c r="F1855" s="106">
        <v>100.46</v>
      </c>
    </row>
    <row r="1856" spans="2:6" ht="40.5">
      <c r="B1856" s="104" t="s">
        <v>16488</v>
      </c>
      <c r="C1856" s="104" t="s">
        <v>6593</v>
      </c>
      <c r="D1856" s="105" t="s">
        <v>16489</v>
      </c>
      <c r="E1856" s="108" t="s">
        <v>6220</v>
      </c>
      <c r="F1856" s="106">
        <v>84.15</v>
      </c>
    </row>
    <row r="1857" spans="2:6" ht="40.5">
      <c r="B1857" s="104" t="s">
        <v>10072</v>
      </c>
      <c r="C1857" s="104" t="s">
        <v>12673</v>
      </c>
      <c r="D1857" s="105" t="s">
        <v>17776</v>
      </c>
      <c r="E1857" s="108" t="s">
        <v>6220</v>
      </c>
      <c r="F1857" s="106">
        <v>45.99</v>
      </c>
    </row>
    <row r="1858" spans="2:6" ht="40.5">
      <c r="B1858" s="104" t="s">
        <v>10074</v>
      </c>
      <c r="C1858" s="104" t="s">
        <v>12675</v>
      </c>
      <c r="D1858" s="105" t="s">
        <v>17777</v>
      </c>
      <c r="E1858" s="108" t="s">
        <v>6220</v>
      </c>
      <c r="F1858" s="106">
        <v>54.07</v>
      </c>
    </row>
    <row r="1859" spans="2:6" ht="40.5">
      <c r="B1859" s="104" t="s">
        <v>10076</v>
      </c>
      <c r="C1859" s="104" t="s">
        <v>12677</v>
      </c>
      <c r="D1859" s="105" t="s">
        <v>17778</v>
      </c>
      <c r="E1859" s="108" t="s">
        <v>6220</v>
      </c>
      <c r="F1859" s="106">
        <v>60.73</v>
      </c>
    </row>
    <row r="1860" spans="2:6" ht="40.5">
      <c r="B1860" s="104" t="s">
        <v>10078</v>
      </c>
      <c r="C1860" s="104" t="s">
        <v>12679</v>
      </c>
      <c r="D1860" s="105" t="s">
        <v>17779</v>
      </c>
      <c r="E1860" s="108" t="s">
        <v>6220</v>
      </c>
      <c r="F1860" s="106">
        <v>74.209999999999994</v>
      </c>
    </row>
    <row r="1861" spans="2:6" ht="40.5">
      <c r="B1861" s="104" t="s">
        <v>10068</v>
      </c>
      <c r="C1861" s="104" t="s">
        <v>12669</v>
      </c>
      <c r="D1861" s="105" t="s">
        <v>17780</v>
      </c>
      <c r="E1861" s="108" t="s">
        <v>6220</v>
      </c>
      <c r="F1861" s="106">
        <v>43.88</v>
      </c>
    </row>
    <row r="1862" spans="2:6" ht="40.5">
      <c r="B1862" s="104" t="s">
        <v>10070</v>
      </c>
      <c r="C1862" s="104" t="s">
        <v>12671</v>
      </c>
      <c r="D1862" s="105" t="s">
        <v>17781</v>
      </c>
      <c r="E1862" s="108" t="s">
        <v>6220</v>
      </c>
      <c r="F1862" s="106">
        <v>47.79</v>
      </c>
    </row>
    <row r="1863" spans="2:6" ht="40.5">
      <c r="B1863" s="104" t="s">
        <v>16490</v>
      </c>
      <c r="C1863" s="104" t="s">
        <v>6593</v>
      </c>
      <c r="D1863" s="105" t="s">
        <v>16491</v>
      </c>
      <c r="E1863" s="108" t="s">
        <v>6220</v>
      </c>
      <c r="F1863" s="106">
        <v>50.29</v>
      </c>
    </row>
    <row r="1864" spans="2:6" ht="40.5">
      <c r="B1864" s="104" t="s">
        <v>16492</v>
      </c>
      <c r="C1864" s="104" t="s">
        <v>6593</v>
      </c>
      <c r="D1864" s="105" t="s">
        <v>16493</v>
      </c>
      <c r="E1864" s="108" t="s">
        <v>6220</v>
      </c>
      <c r="F1864" s="106">
        <v>45.51</v>
      </c>
    </row>
    <row r="1865" spans="2:6" ht="27">
      <c r="B1865" s="104" t="s">
        <v>16494</v>
      </c>
      <c r="C1865" s="104" t="s">
        <v>6593</v>
      </c>
      <c r="D1865" s="105" t="s">
        <v>16495</v>
      </c>
      <c r="E1865" s="108" t="s">
        <v>6220</v>
      </c>
      <c r="F1865" s="106">
        <v>33.700000000000003</v>
      </c>
    </row>
    <row r="1866" spans="2:6" ht="27">
      <c r="B1866" s="104" t="s">
        <v>10080</v>
      </c>
      <c r="C1866" s="104" t="s">
        <v>12681</v>
      </c>
      <c r="D1866" s="105" t="s">
        <v>7452</v>
      </c>
      <c r="E1866" s="108" t="s">
        <v>6598</v>
      </c>
      <c r="F1866" s="106">
        <v>1634.84</v>
      </c>
    </row>
    <row r="1867" spans="2:6" ht="27">
      <c r="B1867" s="104" t="s">
        <v>10081</v>
      </c>
      <c r="C1867" s="104" t="s">
        <v>12682</v>
      </c>
      <c r="D1867" s="105" t="s">
        <v>7453</v>
      </c>
      <c r="E1867" s="108" t="s">
        <v>6598</v>
      </c>
      <c r="F1867" s="106">
        <v>2485</v>
      </c>
    </row>
    <row r="1868" spans="2:6" ht="27">
      <c r="B1868" s="104" t="s">
        <v>10082</v>
      </c>
      <c r="C1868" s="104" t="s">
        <v>12683</v>
      </c>
      <c r="D1868" s="105" t="s">
        <v>7454</v>
      </c>
      <c r="E1868" s="108" t="s">
        <v>6598</v>
      </c>
      <c r="F1868" s="106">
        <v>1661.46</v>
      </c>
    </row>
    <row r="1869" spans="2:6" ht="27">
      <c r="B1869" s="104" t="s">
        <v>10083</v>
      </c>
      <c r="C1869" s="104" t="s">
        <v>12684</v>
      </c>
      <c r="D1869" s="105" t="s">
        <v>7455</v>
      </c>
      <c r="E1869" s="108" t="s">
        <v>6598</v>
      </c>
      <c r="F1869" s="106">
        <v>2060.9899999999998</v>
      </c>
    </row>
    <row r="1870" spans="2:6" ht="27">
      <c r="B1870" s="104" t="s">
        <v>10084</v>
      </c>
      <c r="C1870" s="104" t="s">
        <v>12685</v>
      </c>
      <c r="D1870" s="105" t="s">
        <v>7456</v>
      </c>
      <c r="E1870" s="108" t="s">
        <v>6598</v>
      </c>
      <c r="F1870" s="106">
        <v>2502.25</v>
      </c>
    </row>
    <row r="1871" spans="2:6" ht="40.5">
      <c r="B1871" s="104" t="s">
        <v>10086</v>
      </c>
      <c r="C1871" s="104" t="s">
        <v>12687</v>
      </c>
      <c r="D1871" s="105" t="s">
        <v>17782</v>
      </c>
      <c r="E1871" s="108" t="s">
        <v>6220</v>
      </c>
      <c r="F1871" s="106">
        <v>66.569999999999993</v>
      </c>
    </row>
    <row r="1872" spans="2:6" ht="40.5">
      <c r="B1872" s="104" t="s">
        <v>16496</v>
      </c>
      <c r="C1872" s="104" t="s">
        <v>6593</v>
      </c>
      <c r="D1872" s="105" t="s">
        <v>16497</v>
      </c>
      <c r="E1872" s="108" t="s">
        <v>6220</v>
      </c>
      <c r="F1872" s="106">
        <v>70.61</v>
      </c>
    </row>
    <row r="1873" spans="2:6" ht="40.5">
      <c r="B1873" s="104" t="s">
        <v>16498</v>
      </c>
      <c r="C1873" s="104" t="s">
        <v>6593</v>
      </c>
      <c r="D1873" s="105" t="s">
        <v>16499</v>
      </c>
      <c r="E1873" s="108" t="s">
        <v>6220</v>
      </c>
      <c r="F1873" s="106">
        <v>65.83</v>
      </c>
    </row>
    <row r="1874" spans="2:6" ht="27">
      <c r="B1874" s="104" t="s">
        <v>10085</v>
      </c>
      <c r="C1874" s="104" t="s">
        <v>12686</v>
      </c>
      <c r="D1874" s="105" t="s">
        <v>17783</v>
      </c>
      <c r="E1874" s="108" t="s">
        <v>6220</v>
      </c>
      <c r="F1874" s="106">
        <v>46.75</v>
      </c>
    </row>
    <row r="1875" spans="2:6">
      <c r="B1875" s="104" t="s">
        <v>10091</v>
      </c>
      <c r="C1875" s="104" t="s">
        <v>12692</v>
      </c>
      <c r="D1875" s="105" t="s">
        <v>7457</v>
      </c>
      <c r="E1875" s="108" t="s">
        <v>6465</v>
      </c>
      <c r="F1875" s="106">
        <v>6.94</v>
      </c>
    </row>
    <row r="1876" spans="2:6">
      <c r="B1876" s="104" t="s">
        <v>10092</v>
      </c>
      <c r="C1876" s="104" t="s">
        <v>12693</v>
      </c>
      <c r="D1876" s="105" t="s">
        <v>7458</v>
      </c>
      <c r="E1876" s="108" t="s">
        <v>6465</v>
      </c>
      <c r="F1876" s="106">
        <v>9.52</v>
      </c>
    </row>
    <row r="1877" spans="2:6">
      <c r="B1877" s="104" t="s">
        <v>10093</v>
      </c>
      <c r="C1877" s="104" t="s">
        <v>12694</v>
      </c>
      <c r="D1877" s="105" t="s">
        <v>7459</v>
      </c>
      <c r="E1877" s="108" t="s">
        <v>6465</v>
      </c>
      <c r="F1877" s="106">
        <v>10.82</v>
      </c>
    </row>
    <row r="1878" spans="2:6">
      <c r="B1878" s="104" t="s">
        <v>10094</v>
      </c>
      <c r="C1878" s="104" t="s">
        <v>12695</v>
      </c>
      <c r="D1878" s="105" t="s">
        <v>7460</v>
      </c>
      <c r="E1878" s="108" t="s">
        <v>6465</v>
      </c>
      <c r="F1878" s="106">
        <v>15.2</v>
      </c>
    </row>
    <row r="1879" spans="2:6">
      <c r="B1879" s="104" t="s">
        <v>10095</v>
      </c>
      <c r="C1879" s="104" t="s">
        <v>12696</v>
      </c>
      <c r="D1879" s="105" t="s">
        <v>7461</v>
      </c>
      <c r="E1879" s="108" t="s">
        <v>6598</v>
      </c>
      <c r="F1879" s="106">
        <v>1083.42</v>
      </c>
    </row>
    <row r="1880" spans="2:6">
      <c r="B1880" s="104" t="s">
        <v>10096</v>
      </c>
      <c r="C1880" s="104" t="s">
        <v>12697</v>
      </c>
      <c r="D1880" s="105" t="s">
        <v>7462</v>
      </c>
      <c r="E1880" s="108" t="s">
        <v>6598</v>
      </c>
      <c r="F1880" s="106">
        <v>1412.43</v>
      </c>
    </row>
    <row r="1881" spans="2:6">
      <c r="B1881" s="104" t="s">
        <v>10097</v>
      </c>
      <c r="C1881" s="104" t="s">
        <v>12698</v>
      </c>
      <c r="D1881" s="105" t="s">
        <v>7463</v>
      </c>
      <c r="E1881" s="108" t="s">
        <v>6598</v>
      </c>
      <c r="F1881" s="106">
        <v>1504.31</v>
      </c>
    </row>
    <row r="1882" spans="2:6">
      <c r="B1882" s="104" t="s">
        <v>10098</v>
      </c>
      <c r="C1882" s="104" t="s">
        <v>12699</v>
      </c>
      <c r="D1882" s="105" t="s">
        <v>7464</v>
      </c>
      <c r="E1882" s="108" t="s">
        <v>6598</v>
      </c>
      <c r="F1882" s="106">
        <v>1897.75</v>
      </c>
    </row>
    <row r="1883" spans="2:6">
      <c r="B1883" s="104" t="s">
        <v>10099</v>
      </c>
      <c r="C1883" s="104" t="s">
        <v>12700</v>
      </c>
      <c r="D1883" s="105" t="s">
        <v>7465</v>
      </c>
      <c r="E1883" s="108" t="s">
        <v>6598</v>
      </c>
      <c r="F1883" s="106">
        <v>2472.1</v>
      </c>
    </row>
    <row r="1884" spans="2:6">
      <c r="B1884" s="104" t="s">
        <v>10100</v>
      </c>
      <c r="C1884" s="104" t="s">
        <v>12701</v>
      </c>
      <c r="D1884" s="105" t="s">
        <v>7466</v>
      </c>
      <c r="E1884" s="108" t="s">
        <v>6598</v>
      </c>
      <c r="F1884" s="106">
        <v>3258.46</v>
      </c>
    </row>
    <row r="1885" spans="2:6">
      <c r="B1885" s="104" t="s">
        <v>10101</v>
      </c>
      <c r="C1885" s="104" t="s">
        <v>12702</v>
      </c>
      <c r="D1885" s="105" t="s">
        <v>7467</v>
      </c>
      <c r="E1885" s="108" t="s">
        <v>6598</v>
      </c>
      <c r="F1885" s="106">
        <v>3571.57</v>
      </c>
    </row>
    <row r="1886" spans="2:6">
      <c r="B1886" s="104" t="s">
        <v>10102</v>
      </c>
      <c r="C1886" s="104" t="s">
        <v>12703</v>
      </c>
      <c r="D1886" s="105" t="s">
        <v>7468</v>
      </c>
      <c r="E1886" s="108" t="s">
        <v>6598</v>
      </c>
      <c r="F1886" s="106">
        <v>3583.97</v>
      </c>
    </row>
    <row r="1887" spans="2:6">
      <c r="B1887" s="104" t="s">
        <v>10103</v>
      </c>
      <c r="C1887" s="104" t="s">
        <v>12704</v>
      </c>
      <c r="D1887" s="105" t="s">
        <v>7469</v>
      </c>
      <c r="E1887" s="108" t="s">
        <v>6598</v>
      </c>
      <c r="F1887" s="106">
        <v>967.38</v>
      </c>
    </row>
    <row r="1888" spans="2:6">
      <c r="B1888" s="104" t="s">
        <v>10104</v>
      </c>
      <c r="C1888" s="104" t="s">
        <v>12705</v>
      </c>
      <c r="D1888" s="105" t="s">
        <v>7470</v>
      </c>
      <c r="E1888" s="108" t="s">
        <v>6598</v>
      </c>
      <c r="F1888" s="106">
        <v>1005.22</v>
      </c>
    </row>
    <row r="1889" spans="2:6">
      <c r="B1889" s="104" t="s">
        <v>10105</v>
      </c>
      <c r="C1889" s="104" t="s">
        <v>12706</v>
      </c>
      <c r="D1889" s="105" t="s">
        <v>7471</v>
      </c>
      <c r="E1889" s="108" t="s">
        <v>6598</v>
      </c>
      <c r="F1889" s="106">
        <v>1234.73</v>
      </c>
    </row>
    <row r="1890" spans="2:6">
      <c r="B1890" s="104" t="s">
        <v>10106</v>
      </c>
      <c r="C1890" s="104" t="s">
        <v>12707</v>
      </c>
      <c r="D1890" s="105" t="s">
        <v>7472</v>
      </c>
      <c r="E1890" s="108" t="s">
        <v>6598</v>
      </c>
      <c r="F1890" s="106">
        <v>1523.6</v>
      </c>
    </row>
    <row r="1891" spans="2:6">
      <c r="B1891" s="104" t="s">
        <v>10107</v>
      </c>
      <c r="C1891" s="104" t="s">
        <v>12708</v>
      </c>
      <c r="D1891" s="105" t="s">
        <v>7473</v>
      </c>
      <c r="E1891" s="108" t="s">
        <v>6598</v>
      </c>
      <c r="F1891" s="106">
        <v>1775.99</v>
      </c>
    </row>
    <row r="1892" spans="2:6">
      <c r="B1892" s="104" t="s">
        <v>10108</v>
      </c>
      <c r="C1892" s="104" t="s">
        <v>12709</v>
      </c>
      <c r="D1892" s="105" t="s">
        <v>7474</v>
      </c>
      <c r="E1892" s="108" t="s">
        <v>6598</v>
      </c>
      <c r="F1892" s="106">
        <v>2237.17</v>
      </c>
    </row>
    <row r="1893" spans="2:6">
      <c r="B1893" s="104" t="s">
        <v>10109</v>
      </c>
      <c r="C1893" s="104" t="s">
        <v>12710</v>
      </c>
      <c r="D1893" s="105" t="s">
        <v>7475</v>
      </c>
      <c r="E1893" s="108" t="s">
        <v>6598</v>
      </c>
      <c r="F1893" s="106">
        <v>2585.58</v>
      </c>
    </row>
    <row r="1894" spans="2:6">
      <c r="B1894" s="104" t="s">
        <v>10110</v>
      </c>
      <c r="C1894" s="104" t="s">
        <v>12711</v>
      </c>
      <c r="D1894" s="105" t="s">
        <v>7476</v>
      </c>
      <c r="E1894" s="108" t="s">
        <v>6598</v>
      </c>
      <c r="F1894" s="106">
        <v>3454.52</v>
      </c>
    </row>
    <row r="1895" spans="2:6">
      <c r="B1895" s="104" t="s">
        <v>10111</v>
      </c>
      <c r="C1895" s="104" t="s">
        <v>12712</v>
      </c>
      <c r="D1895" s="105" t="s">
        <v>7477</v>
      </c>
      <c r="E1895" s="108" t="s">
        <v>6598</v>
      </c>
      <c r="F1895" s="106">
        <v>3752.48</v>
      </c>
    </row>
    <row r="1896" spans="2:6">
      <c r="B1896" s="104" t="s">
        <v>10112</v>
      </c>
      <c r="C1896" s="104" t="s">
        <v>12713</v>
      </c>
      <c r="D1896" s="105" t="s">
        <v>7478</v>
      </c>
      <c r="E1896" s="108" t="s">
        <v>6598</v>
      </c>
      <c r="F1896" s="106">
        <v>3822.94</v>
      </c>
    </row>
    <row r="1897" spans="2:6">
      <c r="B1897" s="104" t="s">
        <v>10113</v>
      </c>
      <c r="C1897" s="104" t="s">
        <v>12714</v>
      </c>
      <c r="D1897" s="105" t="s">
        <v>7479</v>
      </c>
      <c r="E1897" s="108" t="s">
        <v>6598</v>
      </c>
      <c r="F1897" s="106">
        <v>1172.93</v>
      </c>
    </row>
    <row r="1898" spans="2:6">
      <c r="B1898" s="104" t="s">
        <v>10114</v>
      </c>
      <c r="C1898" s="104" t="s">
        <v>12715</v>
      </c>
      <c r="D1898" s="105" t="s">
        <v>7480</v>
      </c>
      <c r="E1898" s="108" t="s">
        <v>6465</v>
      </c>
      <c r="F1898" s="106">
        <v>20.02</v>
      </c>
    </row>
    <row r="1899" spans="2:6">
      <c r="B1899" s="104" t="s">
        <v>10115</v>
      </c>
      <c r="C1899" s="104" t="s">
        <v>12716</v>
      </c>
      <c r="D1899" s="105" t="s">
        <v>7481</v>
      </c>
      <c r="E1899" s="108" t="s">
        <v>6465</v>
      </c>
      <c r="F1899" s="106">
        <v>21.63</v>
      </c>
    </row>
    <row r="1900" spans="2:6">
      <c r="B1900" s="104" t="s">
        <v>10116</v>
      </c>
      <c r="C1900" s="104" t="s">
        <v>12717</v>
      </c>
      <c r="D1900" s="105" t="s">
        <v>7482</v>
      </c>
      <c r="E1900" s="108" t="s">
        <v>6465</v>
      </c>
      <c r="F1900" s="106">
        <v>30.36</v>
      </c>
    </row>
    <row r="1901" spans="2:6">
      <c r="B1901" s="104" t="s">
        <v>10117</v>
      </c>
      <c r="C1901" s="104" t="s">
        <v>12718</v>
      </c>
      <c r="D1901" s="105" t="s">
        <v>7483</v>
      </c>
      <c r="E1901" s="108" t="s">
        <v>6465</v>
      </c>
      <c r="F1901" s="106">
        <v>29.92</v>
      </c>
    </row>
    <row r="1902" spans="2:6">
      <c r="B1902" s="104" t="s">
        <v>10118</v>
      </c>
      <c r="C1902" s="104" t="s">
        <v>12719</v>
      </c>
      <c r="D1902" s="105" t="s">
        <v>7484</v>
      </c>
      <c r="E1902" s="108" t="s">
        <v>6465</v>
      </c>
      <c r="F1902" s="106">
        <v>19.75</v>
      </c>
    </row>
    <row r="1903" spans="2:6">
      <c r="B1903" s="104" t="s">
        <v>10119</v>
      </c>
      <c r="C1903" s="104" t="s">
        <v>12720</v>
      </c>
      <c r="D1903" s="105" t="s">
        <v>7485</v>
      </c>
      <c r="E1903" s="108" t="s">
        <v>6465</v>
      </c>
      <c r="F1903" s="106">
        <v>30.44</v>
      </c>
    </row>
    <row r="1904" spans="2:6">
      <c r="B1904" s="104" t="s">
        <v>10120</v>
      </c>
      <c r="C1904" s="104" t="s">
        <v>12721</v>
      </c>
      <c r="D1904" s="105" t="s">
        <v>7486</v>
      </c>
      <c r="E1904" s="108" t="s">
        <v>6598</v>
      </c>
      <c r="F1904" s="106">
        <v>5.25</v>
      </c>
    </row>
    <row r="1905" spans="2:6">
      <c r="B1905" s="104" t="s">
        <v>10121</v>
      </c>
      <c r="C1905" s="104" t="s">
        <v>12722</v>
      </c>
      <c r="D1905" s="105" t="s">
        <v>7487</v>
      </c>
      <c r="E1905" s="108" t="s">
        <v>6598</v>
      </c>
      <c r="F1905" s="106">
        <v>10.02</v>
      </c>
    </row>
    <row r="1906" spans="2:6">
      <c r="B1906" s="104" t="s">
        <v>10122</v>
      </c>
      <c r="C1906" s="104" t="s">
        <v>12723</v>
      </c>
      <c r="D1906" s="105" t="s">
        <v>7488</v>
      </c>
      <c r="E1906" s="108" t="s">
        <v>6598</v>
      </c>
      <c r="F1906" s="106">
        <v>3.3</v>
      </c>
    </row>
    <row r="1907" spans="2:6">
      <c r="B1907" s="104" t="s">
        <v>10123</v>
      </c>
      <c r="C1907" s="104" t="s">
        <v>12724</v>
      </c>
      <c r="D1907" s="105" t="s">
        <v>7489</v>
      </c>
      <c r="E1907" s="108" t="s">
        <v>6598</v>
      </c>
      <c r="F1907" s="106">
        <v>4.8899999999999997</v>
      </c>
    </row>
    <row r="1908" spans="2:6">
      <c r="B1908" s="104" t="s">
        <v>10124</v>
      </c>
      <c r="C1908" s="104" t="s">
        <v>12725</v>
      </c>
      <c r="D1908" s="105" t="s">
        <v>7490</v>
      </c>
      <c r="E1908" s="108" t="s">
        <v>6598</v>
      </c>
      <c r="F1908" s="106">
        <v>5.75</v>
      </c>
    </row>
    <row r="1909" spans="2:6">
      <c r="B1909" s="104" t="s">
        <v>10125</v>
      </c>
      <c r="C1909" s="104" t="s">
        <v>12726</v>
      </c>
      <c r="D1909" s="105" t="s">
        <v>7491</v>
      </c>
      <c r="E1909" s="108" t="s">
        <v>6598</v>
      </c>
      <c r="F1909" s="106">
        <v>3.21</v>
      </c>
    </row>
    <row r="1910" spans="2:6">
      <c r="B1910" s="104" t="s">
        <v>10126</v>
      </c>
      <c r="C1910" s="104" t="s">
        <v>12727</v>
      </c>
      <c r="D1910" s="105" t="s">
        <v>7492</v>
      </c>
      <c r="E1910" s="108" t="s">
        <v>6598</v>
      </c>
      <c r="F1910" s="106">
        <v>8.19</v>
      </c>
    </row>
    <row r="1911" spans="2:6">
      <c r="B1911" s="104" t="s">
        <v>10127</v>
      </c>
      <c r="C1911" s="104" t="s">
        <v>12728</v>
      </c>
      <c r="D1911" s="105" t="s">
        <v>7493</v>
      </c>
      <c r="E1911" s="108" t="s">
        <v>6598</v>
      </c>
      <c r="F1911" s="106">
        <v>3.23</v>
      </c>
    </row>
    <row r="1912" spans="2:6">
      <c r="B1912" s="104" t="s">
        <v>10128</v>
      </c>
      <c r="C1912" s="104" t="s">
        <v>12729</v>
      </c>
      <c r="D1912" s="105" t="s">
        <v>7494</v>
      </c>
      <c r="E1912" s="108" t="s">
        <v>6598</v>
      </c>
      <c r="F1912" s="106">
        <v>3.21</v>
      </c>
    </row>
    <row r="1913" spans="2:6">
      <c r="B1913" s="104" t="s">
        <v>10129</v>
      </c>
      <c r="C1913" s="104" t="s">
        <v>12730</v>
      </c>
      <c r="D1913" s="105" t="s">
        <v>7495</v>
      </c>
      <c r="E1913" s="108" t="s">
        <v>6598</v>
      </c>
      <c r="F1913" s="106">
        <v>6.14</v>
      </c>
    </row>
    <row r="1914" spans="2:6">
      <c r="B1914" s="104" t="s">
        <v>10130</v>
      </c>
      <c r="C1914" s="104" t="s">
        <v>12731</v>
      </c>
      <c r="D1914" s="105" t="s">
        <v>7496</v>
      </c>
      <c r="E1914" s="108" t="s">
        <v>6598</v>
      </c>
      <c r="F1914" s="106">
        <v>6.14</v>
      </c>
    </row>
    <row r="1915" spans="2:6">
      <c r="B1915" s="104" t="s">
        <v>10131</v>
      </c>
      <c r="C1915" s="104" t="s">
        <v>12732</v>
      </c>
      <c r="D1915" s="105" t="s">
        <v>7497</v>
      </c>
      <c r="E1915" s="108" t="s">
        <v>6598</v>
      </c>
      <c r="F1915" s="106">
        <v>5.18</v>
      </c>
    </row>
    <row r="1916" spans="2:6">
      <c r="B1916" s="104" t="s">
        <v>10132</v>
      </c>
      <c r="C1916" s="104" t="s">
        <v>12733</v>
      </c>
      <c r="D1916" s="105" t="s">
        <v>7498</v>
      </c>
      <c r="E1916" s="108" t="s">
        <v>6598</v>
      </c>
      <c r="F1916" s="106">
        <v>6.14</v>
      </c>
    </row>
    <row r="1917" spans="2:6">
      <c r="B1917" s="104" t="s">
        <v>10133</v>
      </c>
      <c r="C1917" s="104" t="s">
        <v>12734</v>
      </c>
      <c r="D1917" s="105" t="s">
        <v>7499</v>
      </c>
      <c r="E1917" s="108" t="s">
        <v>6598</v>
      </c>
      <c r="F1917" s="106">
        <v>4.38</v>
      </c>
    </row>
    <row r="1918" spans="2:6">
      <c r="B1918" s="104" t="s">
        <v>10134</v>
      </c>
      <c r="C1918" s="104" t="s">
        <v>12735</v>
      </c>
      <c r="D1918" s="105" t="s">
        <v>7500</v>
      </c>
      <c r="E1918" s="108" t="s">
        <v>6598</v>
      </c>
      <c r="F1918" s="106">
        <v>1112.68</v>
      </c>
    </row>
    <row r="1919" spans="2:6">
      <c r="B1919" s="104" t="s">
        <v>10135</v>
      </c>
      <c r="C1919" s="104" t="s">
        <v>12736</v>
      </c>
      <c r="D1919" s="105" t="s">
        <v>7501</v>
      </c>
      <c r="E1919" s="108" t="s">
        <v>6598</v>
      </c>
      <c r="F1919" s="106">
        <v>566.92999999999995</v>
      </c>
    </row>
    <row r="1920" spans="2:6">
      <c r="B1920" s="104" t="s">
        <v>10136</v>
      </c>
      <c r="C1920" s="104" t="s">
        <v>12737</v>
      </c>
      <c r="D1920" s="105" t="s">
        <v>7502</v>
      </c>
      <c r="E1920" s="108" t="s">
        <v>6598</v>
      </c>
      <c r="F1920" s="106">
        <v>1630.7</v>
      </c>
    </row>
    <row r="1921" spans="2:6" ht="27">
      <c r="B1921" s="104" t="s">
        <v>10137</v>
      </c>
      <c r="C1921" s="104" t="s">
        <v>12738</v>
      </c>
      <c r="D1921" s="105" t="s">
        <v>7503</v>
      </c>
      <c r="E1921" s="108" t="s">
        <v>6598</v>
      </c>
      <c r="F1921" s="106">
        <v>420.79</v>
      </c>
    </row>
    <row r="1922" spans="2:6">
      <c r="B1922" s="104" t="s">
        <v>10138</v>
      </c>
      <c r="C1922" s="104" t="s">
        <v>12739</v>
      </c>
      <c r="D1922" s="105" t="s">
        <v>7504</v>
      </c>
      <c r="E1922" s="108" t="s">
        <v>6598</v>
      </c>
      <c r="F1922" s="106">
        <v>14.9</v>
      </c>
    </row>
    <row r="1923" spans="2:6">
      <c r="B1923" s="104" t="s">
        <v>10139</v>
      </c>
      <c r="C1923" s="104" t="s">
        <v>12740</v>
      </c>
      <c r="D1923" s="105" t="s">
        <v>7505</v>
      </c>
      <c r="E1923" s="108" t="s">
        <v>6598</v>
      </c>
      <c r="F1923" s="106">
        <v>200.23</v>
      </c>
    </row>
    <row r="1924" spans="2:6">
      <c r="B1924" s="104" t="s">
        <v>10140</v>
      </c>
      <c r="C1924" s="104" t="s">
        <v>12741</v>
      </c>
      <c r="D1924" s="105" t="s">
        <v>7506</v>
      </c>
      <c r="E1924" s="108" t="s">
        <v>6598</v>
      </c>
      <c r="F1924" s="106">
        <v>208.4</v>
      </c>
    </row>
    <row r="1925" spans="2:6">
      <c r="B1925" s="104" t="s">
        <v>10141</v>
      </c>
      <c r="C1925" s="104" t="s">
        <v>12742</v>
      </c>
      <c r="D1925" s="105" t="s">
        <v>7507</v>
      </c>
      <c r="E1925" s="108" t="s">
        <v>6598</v>
      </c>
      <c r="F1925" s="106">
        <v>211.93</v>
      </c>
    </row>
    <row r="1926" spans="2:6">
      <c r="B1926" s="104" t="s">
        <v>10142</v>
      </c>
      <c r="C1926" s="104" t="s">
        <v>12743</v>
      </c>
      <c r="D1926" s="105" t="s">
        <v>7508</v>
      </c>
      <c r="E1926" s="108" t="s">
        <v>6598</v>
      </c>
      <c r="F1926" s="106">
        <v>250.17</v>
      </c>
    </row>
    <row r="1927" spans="2:6">
      <c r="B1927" s="104" t="s">
        <v>10143</v>
      </c>
      <c r="C1927" s="104" t="s">
        <v>12744</v>
      </c>
      <c r="D1927" s="105" t="s">
        <v>7509</v>
      </c>
      <c r="E1927" s="108" t="s">
        <v>6598</v>
      </c>
      <c r="F1927" s="106">
        <v>253.37</v>
      </c>
    </row>
    <row r="1928" spans="2:6">
      <c r="B1928" s="104" t="s">
        <v>10144</v>
      </c>
      <c r="C1928" s="104" t="s">
        <v>12745</v>
      </c>
      <c r="D1928" s="105" t="s">
        <v>7510</v>
      </c>
      <c r="E1928" s="108" t="s">
        <v>6598</v>
      </c>
      <c r="F1928" s="106">
        <v>256.44</v>
      </c>
    </row>
    <row r="1929" spans="2:6" ht="27">
      <c r="B1929" s="104" t="s">
        <v>10145</v>
      </c>
      <c r="C1929" s="104" t="s">
        <v>12746</v>
      </c>
      <c r="D1929" s="105" t="s">
        <v>7511</v>
      </c>
      <c r="E1929" s="108" t="s">
        <v>6598</v>
      </c>
      <c r="F1929" s="106">
        <v>192.84</v>
      </c>
    </row>
    <row r="1930" spans="2:6" ht="27">
      <c r="B1930" s="104" t="s">
        <v>10146</v>
      </c>
      <c r="C1930" s="104" t="s">
        <v>12747</v>
      </c>
      <c r="D1930" s="105" t="s">
        <v>7512</v>
      </c>
      <c r="E1930" s="108" t="s">
        <v>6598</v>
      </c>
      <c r="F1930" s="106">
        <v>170.05</v>
      </c>
    </row>
    <row r="1931" spans="2:6">
      <c r="B1931" s="104" t="s">
        <v>10147</v>
      </c>
      <c r="C1931" s="104" t="s">
        <v>12748</v>
      </c>
      <c r="D1931" s="105" t="s">
        <v>7513</v>
      </c>
      <c r="E1931" s="108" t="s">
        <v>6598</v>
      </c>
      <c r="F1931" s="106">
        <v>155.01</v>
      </c>
    </row>
    <row r="1932" spans="2:6">
      <c r="B1932" s="104" t="s">
        <v>10148</v>
      </c>
      <c r="C1932" s="104" t="s">
        <v>12749</v>
      </c>
      <c r="D1932" s="105" t="s">
        <v>7514</v>
      </c>
      <c r="E1932" s="108" t="s">
        <v>6598</v>
      </c>
      <c r="F1932" s="106">
        <v>223.35</v>
      </c>
    </row>
    <row r="1933" spans="2:6">
      <c r="B1933" s="104" t="s">
        <v>10149</v>
      </c>
      <c r="C1933" s="104" t="s">
        <v>12750</v>
      </c>
      <c r="D1933" s="105" t="s">
        <v>7515</v>
      </c>
      <c r="E1933" s="108" t="s">
        <v>6598</v>
      </c>
      <c r="F1933" s="106">
        <v>301.42</v>
      </c>
    </row>
    <row r="1934" spans="2:6">
      <c r="B1934" s="104" t="s">
        <v>10150</v>
      </c>
      <c r="C1934" s="104" t="s">
        <v>12751</v>
      </c>
      <c r="D1934" s="105" t="s">
        <v>7516</v>
      </c>
      <c r="E1934" s="108" t="s">
        <v>6598</v>
      </c>
      <c r="F1934" s="106">
        <v>385.07</v>
      </c>
    </row>
    <row r="1935" spans="2:6">
      <c r="B1935" s="104" t="s">
        <v>10151</v>
      </c>
      <c r="C1935" s="104" t="s">
        <v>12752</v>
      </c>
      <c r="D1935" s="105" t="s">
        <v>7517</v>
      </c>
      <c r="E1935" s="108" t="s">
        <v>6598</v>
      </c>
      <c r="F1935" s="106">
        <v>671.69</v>
      </c>
    </row>
    <row r="1936" spans="2:6">
      <c r="B1936" s="104" t="s">
        <v>10152</v>
      </c>
      <c r="C1936" s="104" t="s">
        <v>12753</v>
      </c>
      <c r="D1936" s="105" t="s">
        <v>7518</v>
      </c>
      <c r="E1936" s="108" t="s">
        <v>6598</v>
      </c>
      <c r="F1936" s="106">
        <v>905.73</v>
      </c>
    </row>
    <row r="1937" spans="2:6">
      <c r="B1937" s="104" t="s">
        <v>10153</v>
      </c>
      <c r="C1937" s="104" t="s">
        <v>12754</v>
      </c>
      <c r="D1937" s="105" t="s">
        <v>7519</v>
      </c>
      <c r="E1937" s="108" t="s">
        <v>6598</v>
      </c>
      <c r="F1937" s="106">
        <v>121.84</v>
      </c>
    </row>
    <row r="1938" spans="2:6" ht="27">
      <c r="B1938" s="104" t="s">
        <v>10154</v>
      </c>
      <c r="C1938" s="104" t="s">
        <v>12755</v>
      </c>
      <c r="D1938" s="105" t="s">
        <v>17784</v>
      </c>
      <c r="E1938" s="108" t="s">
        <v>6220</v>
      </c>
      <c r="F1938" s="106">
        <v>28.33</v>
      </c>
    </row>
    <row r="1939" spans="2:6" ht="27">
      <c r="B1939" s="104" t="s">
        <v>10155</v>
      </c>
      <c r="C1939" s="104" t="s">
        <v>12756</v>
      </c>
      <c r="D1939" s="105" t="s">
        <v>17785</v>
      </c>
      <c r="E1939" s="108" t="s">
        <v>6220</v>
      </c>
      <c r="F1939" s="106">
        <v>30.72</v>
      </c>
    </row>
    <row r="1940" spans="2:6" ht="27">
      <c r="B1940" s="104" t="s">
        <v>10156</v>
      </c>
      <c r="C1940" s="104" t="s">
        <v>12757</v>
      </c>
      <c r="D1940" s="105" t="s">
        <v>17786</v>
      </c>
      <c r="E1940" s="108" t="s">
        <v>6220</v>
      </c>
      <c r="F1940" s="106">
        <v>35.06</v>
      </c>
    </row>
    <row r="1941" spans="2:6" ht="27">
      <c r="B1941" s="104" t="s">
        <v>10157</v>
      </c>
      <c r="C1941" s="104" t="s">
        <v>12758</v>
      </c>
      <c r="D1941" s="105" t="s">
        <v>17787</v>
      </c>
      <c r="E1941" s="108" t="s">
        <v>6220</v>
      </c>
      <c r="F1941" s="106">
        <v>32.94</v>
      </c>
    </row>
    <row r="1942" spans="2:6" ht="27">
      <c r="B1942" s="104" t="s">
        <v>10158</v>
      </c>
      <c r="C1942" s="104" t="s">
        <v>12759</v>
      </c>
      <c r="D1942" s="105" t="s">
        <v>17788</v>
      </c>
      <c r="E1942" s="108" t="s">
        <v>6220</v>
      </c>
      <c r="F1942" s="106">
        <v>26.72</v>
      </c>
    </row>
    <row r="1943" spans="2:6" ht="27">
      <c r="B1943" s="104" t="s">
        <v>10159</v>
      </c>
      <c r="C1943" s="104" t="s">
        <v>12760</v>
      </c>
      <c r="D1943" s="105" t="s">
        <v>17789</v>
      </c>
      <c r="E1943" s="108" t="s">
        <v>6220</v>
      </c>
      <c r="F1943" s="106">
        <v>25.13</v>
      </c>
    </row>
    <row r="1944" spans="2:6" ht="27">
      <c r="B1944" s="104" t="s">
        <v>10160</v>
      </c>
      <c r="C1944" s="104" t="s">
        <v>12761</v>
      </c>
      <c r="D1944" s="105" t="s">
        <v>17790</v>
      </c>
      <c r="E1944" s="108" t="s">
        <v>6220</v>
      </c>
      <c r="F1944" s="106">
        <v>25.13</v>
      </c>
    </row>
    <row r="1945" spans="2:6">
      <c r="B1945" s="104" t="s">
        <v>10161</v>
      </c>
      <c r="C1945" s="104" t="s">
        <v>12762</v>
      </c>
      <c r="D1945" s="105" t="s">
        <v>17791</v>
      </c>
      <c r="E1945" s="108" t="s">
        <v>6220</v>
      </c>
      <c r="F1945" s="106">
        <v>7.27</v>
      </c>
    </row>
    <row r="1946" spans="2:6">
      <c r="B1946" s="104" t="s">
        <v>10162</v>
      </c>
      <c r="C1946" s="104" t="s">
        <v>12763</v>
      </c>
      <c r="D1946" s="105" t="s">
        <v>7520</v>
      </c>
      <c r="E1946" s="108" t="s">
        <v>6598</v>
      </c>
      <c r="F1946" s="106">
        <v>48.66</v>
      </c>
    </row>
    <row r="1947" spans="2:6">
      <c r="B1947" s="104" t="s">
        <v>10163</v>
      </c>
      <c r="C1947" s="104" t="s">
        <v>12764</v>
      </c>
      <c r="D1947" s="105" t="s">
        <v>7521</v>
      </c>
      <c r="E1947" s="108" t="s">
        <v>6598</v>
      </c>
      <c r="F1947" s="106">
        <v>52.59</v>
      </c>
    </row>
    <row r="1948" spans="2:6">
      <c r="B1948" s="104" t="s">
        <v>10164</v>
      </c>
      <c r="C1948" s="104" t="s">
        <v>12765</v>
      </c>
      <c r="D1948" s="105" t="s">
        <v>7522</v>
      </c>
      <c r="E1948" s="108" t="s">
        <v>6598</v>
      </c>
      <c r="F1948" s="106">
        <v>387.55</v>
      </c>
    </row>
    <row r="1949" spans="2:6">
      <c r="B1949" s="104" t="s">
        <v>10165</v>
      </c>
      <c r="C1949" s="104" t="s">
        <v>12766</v>
      </c>
      <c r="D1949" s="105" t="s">
        <v>7523</v>
      </c>
      <c r="E1949" s="108" t="s">
        <v>6598</v>
      </c>
      <c r="F1949" s="106">
        <v>457.35</v>
      </c>
    </row>
    <row r="1950" spans="2:6" ht="27">
      <c r="B1950" s="104" t="s">
        <v>10166</v>
      </c>
      <c r="C1950" s="104" t="s">
        <v>12767</v>
      </c>
      <c r="D1950" s="105" t="s">
        <v>17792</v>
      </c>
      <c r="E1950" s="108" t="s">
        <v>6220</v>
      </c>
      <c r="F1950" s="106">
        <v>15.9</v>
      </c>
    </row>
    <row r="1951" spans="2:6" ht="27">
      <c r="B1951" s="104" t="s">
        <v>10167</v>
      </c>
      <c r="C1951" s="104" t="s">
        <v>12768</v>
      </c>
      <c r="D1951" s="105" t="s">
        <v>17793</v>
      </c>
      <c r="E1951" s="108" t="s">
        <v>6220</v>
      </c>
      <c r="F1951" s="106">
        <v>14.36</v>
      </c>
    </row>
    <row r="1952" spans="2:6" ht="27">
      <c r="B1952" s="104" t="s">
        <v>10168</v>
      </c>
      <c r="C1952" s="104" t="s">
        <v>12769</v>
      </c>
      <c r="D1952" s="105" t="s">
        <v>17794</v>
      </c>
      <c r="E1952" s="108" t="s">
        <v>6220</v>
      </c>
      <c r="F1952" s="106">
        <v>7.47</v>
      </c>
    </row>
    <row r="1953" spans="2:6">
      <c r="B1953" s="104" t="s">
        <v>10169</v>
      </c>
      <c r="C1953" s="104" t="s">
        <v>12770</v>
      </c>
      <c r="D1953" s="105" t="s">
        <v>7524</v>
      </c>
      <c r="E1953" s="108" t="s">
        <v>6598</v>
      </c>
      <c r="F1953" s="106">
        <v>7.83</v>
      </c>
    </row>
    <row r="1954" spans="2:6">
      <c r="B1954" s="104" t="s">
        <v>10170</v>
      </c>
      <c r="C1954" s="104" t="s">
        <v>12771</v>
      </c>
      <c r="D1954" s="105" t="s">
        <v>7525</v>
      </c>
      <c r="E1954" s="108" t="s">
        <v>6598</v>
      </c>
      <c r="F1954" s="106">
        <v>6.3</v>
      </c>
    </row>
    <row r="1955" spans="2:6">
      <c r="B1955" s="104" t="s">
        <v>10171</v>
      </c>
      <c r="C1955" s="104" t="s">
        <v>12772</v>
      </c>
      <c r="D1955" s="105" t="s">
        <v>7526</v>
      </c>
      <c r="E1955" s="108" t="s">
        <v>6598</v>
      </c>
      <c r="F1955" s="106">
        <v>8.23</v>
      </c>
    </row>
    <row r="1956" spans="2:6">
      <c r="B1956" s="104" t="s">
        <v>10172</v>
      </c>
      <c r="C1956" s="104" t="s">
        <v>12773</v>
      </c>
      <c r="D1956" s="105" t="s">
        <v>7527</v>
      </c>
      <c r="E1956" s="108" t="s">
        <v>6598</v>
      </c>
      <c r="F1956" s="106">
        <v>219.85</v>
      </c>
    </row>
    <row r="1957" spans="2:6">
      <c r="B1957" s="104" t="s">
        <v>10173</v>
      </c>
      <c r="C1957" s="104" t="s">
        <v>12774</v>
      </c>
      <c r="D1957" s="105" t="s">
        <v>7528</v>
      </c>
      <c r="E1957" s="108" t="s">
        <v>6598</v>
      </c>
      <c r="F1957" s="106">
        <v>228.92</v>
      </c>
    </row>
    <row r="1958" spans="2:6">
      <c r="B1958" s="104" t="s">
        <v>10174</v>
      </c>
      <c r="C1958" s="104" t="s">
        <v>12775</v>
      </c>
      <c r="D1958" s="105" t="s">
        <v>7529</v>
      </c>
      <c r="E1958" s="108" t="s">
        <v>6598</v>
      </c>
      <c r="F1958" s="106">
        <v>5.0199999999999996</v>
      </c>
    </row>
    <row r="1959" spans="2:6">
      <c r="B1959" s="104" t="s">
        <v>10175</v>
      </c>
      <c r="C1959" s="104" t="s">
        <v>12776</v>
      </c>
      <c r="D1959" s="105" t="s">
        <v>7530</v>
      </c>
      <c r="E1959" s="108" t="s">
        <v>6598</v>
      </c>
      <c r="F1959" s="106">
        <v>7.87</v>
      </c>
    </row>
    <row r="1960" spans="2:6">
      <c r="B1960" s="104" t="s">
        <v>10176</v>
      </c>
      <c r="C1960" s="104" t="s">
        <v>12777</v>
      </c>
      <c r="D1960" s="105" t="s">
        <v>7531</v>
      </c>
      <c r="E1960" s="108" t="s">
        <v>6598</v>
      </c>
      <c r="F1960" s="106">
        <v>7.59</v>
      </c>
    </row>
    <row r="1961" spans="2:6">
      <c r="B1961" s="104" t="s">
        <v>10177</v>
      </c>
      <c r="C1961" s="104" t="s">
        <v>12778</v>
      </c>
      <c r="D1961" s="105" t="s">
        <v>7532</v>
      </c>
      <c r="E1961" s="108" t="s">
        <v>6598</v>
      </c>
      <c r="F1961" s="106">
        <v>9.7899999999999991</v>
      </c>
    </row>
    <row r="1962" spans="2:6">
      <c r="B1962" s="104" t="s">
        <v>10178</v>
      </c>
      <c r="C1962" s="104" t="s">
        <v>12779</v>
      </c>
      <c r="D1962" s="105" t="s">
        <v>7533</v>
      </c>
      <c r="E1962" s="108" t="s">
        <v>6598</v>
      </c>
      <c r="F1962" s="106">
        <v>3.79</v>
      </c>
    </row>
    <row r="1963" spans="2:6">
      <c r="B1963" s="104" t="s">
        <v>10179</v>
      </c>
      <c r="C1963" s="104" t="s">
        <v>12780</v>
      </c>
      <c r="D1963" s="105" t="s">
        <v>7534</v>
      </c>
      <c r="E1963" s="108" t="s">
        <v>6598</v>
      </c>
      <c r="F1963" s="106">
        <v>2.95</v>
      </c>
    </row>
    <row r="1964" spans="2:6">
      <c r="B1964" s="104" t="s">
        <v>10180</v>
      </c>
      <c r="C1964" s="104" t="s">
        <v>12781</v>
      </c>
      <c r="D1964" s="105" t="s">
        <v>7535</v>
      </c>
      <c r="E1964" s="108" t="s">
        <v>6764</v>
      </c>
      <c r="F1964" s="106">
        <v>22.56</v>
      </c>
    </row>
    <row r="1965" spans="2:6">
      <c r="B1965" s="104" t="s">
        <v>10181</v>
      </c>
      <c r="C1965" s="104" t="s">
        <v>12782</v>
      </c>
      <c r="D1965" s="105" t="s">
        <v>7536</v>
      </c>
      <c r="E1965" s="108" t="s">
        <v>6764</v>
      </c>
      <c r="F1965" s="106">
        <v>21.76</v>
      </c>
    </row>
    <row r="1966" spans="2:6">
      <c r="B1966" s="104" t="s">
        <v>10182</v>
      </c>
      <c r="C1966" s="104" t="s">
        <v>12783</v>
      </c>
      <c r="D1966" s="105" t="s">
        <v>7537</v>
      </c>
      <c r="E1966" s="108" t="s">
        <v>6598</v>
      </c>
      <c r="F1966" s="106">
        <v>24.05</v>
      </c>
    </row>
    <row r="1967" spans="2:6">
      <c r="B1967" s="104" t="s">
        <v>10183</v>
      </c>
      <c r="C1967" s="104" t="s">
        <v>12784</v>
      </c>
      <c r="D1967" s="105" t="s">
        <v>7538</v>
      </c>
      <c r="E1967" s="108" t="s">
        <v>6598</v>
      </c>
      <c r="F1967" s="106">
        <v>25.26</v>
      </c>
    </row>
    <row r="1968" spans="2:6">
      <c r="B1968" s="104" t="s">
        <v>10184</v>
      </c>
      <c r="C1968" s="104" t="s">
        <v>12785</v>
      </c>
      <c r="D1968" s="105" t="s">
        <v>7539</v>
      </c>
      <c r="E1968" s="108" t="s">
        <v>6598</v>
      </c>
      <c r="F1968" s="106">
        <v>22.01</v>
      </c>
    </row>
    <row r="1969" spans="2:6">
      <c r="B1969" s="104" t="s">
        <v>10185</v>
      </c>
      <c r="C1969" s="104" t="s">
        <v>12786</v>
      </c>
      <c r="D1969" s="105" t="s">
        <v>7540</v>
      </c>
      <c r="E1969" s="108" t="s">
        <v>6598</v>
      </c>
      <c r="F1969" s="106">
        <v>18</v>
      </c>
    </row>
    <row r="1970" spans="2:6">
      <c r="B1970" s="104" t="s">
        <v>10186</v>
      </c>
      <c r="C1970" s="104" t="s">
        <v>12787</v>
      </c>
      <c r="D1970" s="105" t="s">
        <v>7541</v>
      </c>
      <c r="E1970" s="108" t="s">
        <v>6598</v>
      </c>
      <c r="F1970" s="106">
        <v>22.01</v>
      </c>
    </row>
    <row r="1971" spans="2:6">
      <c r="B1971" s="104" t="s">
        <v>10187</v>
      </c>
      <c r="C1971" s="104" t="s">
        <v>12788</v>
      </c>
      <c r="D1971" s="105" t="s">
        <v>7542</v>
      </c>
      <c r="E1971" s="108" t="s">
        <v>6598</v>
      </c>
      <c r="F1971" s="106">
        <v>18.02</v>
      </c>
    </row>
    <row r="1972" spans="2:6">
      <c r="B1972" s="104" t="s">
        <v>10188</v>
      </c>
      <c r="C1972" s="104" t="s">
        <v>12789</v>
      </c>
      <c r="D1972" s="105" t="s">
        <v>7543</v>
      </c>
      <c r="E1972" s="108" t="s">
        <v>6465</v>
      </c>
      <c r="F1972" s="106">
        <v>11.78</v>
      </c>
    </row>
    <row r="1973" spans="2:6">
      <c r="B1973" s="104" t="s">
        <v>10189</v>
      </c>
      <c r="C1973" s="104" t="s">
        <v>6593</v>
      </c>
      <c r="D1973" s="105" t="s">
        <v>7544</v>
      </c>
      <c r="E1973" s="108"/>
      <c r="F1973" s="106"/>
    </row>
    <row r="1974" spans="2:6" ht="27">
      <c r="B1974" s="104" t="s">
        <v>10190</v>
      </c>
      <c r="C1974" s="104" t="s">
        <v>12790</v>
      </c>
      <c r="D1974" s="105" t="s">
        <v>7545</v>
      </c>
      <c r="E1974" s="108" t="s">
        <v>6465</v>
      </c>
      <c r="F1974" s="106">
        <v>14.11</v>
      </c>
    </row>
    <row r="1975" spans="2:6" ht="27">
      <c r="B1975" s="104" t="s">
        <v>10191</v>
      </c>
      <c r="C1975" s="104" t="s">
        <v>12791</v>
      </c>
      <c r="D1975" s="105" t="s">
        <v>7546</v>
      </c>
      <c r="E1975" s="108" t="s">
        <v>6465</v>
      </c>
      <c r="F1975" s="106">
        <v>15.29</v>
      </c>
    </row>
    <row r="1976" spans="2:6">
      <c r="B1976" s="104" t="s">
        <v>10192</v>
      </c>
      <c r="C1976" s="104" t="s">
        <v>12792</v>
      </c>
      <c r="D1976" s="105" t="s">
        <v>7547</v>
      </c>
      <c r="E1976" s="108" t="s">
        <v>6465</v>
      </c>
      <c r="F1976" s="106">
        <v>21.01</v>
      </c>
    </row>
    <row r="1977" spans="2:6" ht="27">
      <c r="B1977" s="104" t="s">
        <v>10193</v>
      </c>
      <c r="C1977" s="104" t="s">
        <v>12793</v>
      </c>
      <c r="D1977" s="105" t="s">
        <v>7548</v>
      </c>
      <c r="E1977" s="108" t="s">
        <v>6465</v>
      </c>
      <c r="F1977" s="106">
        <v>94.27</v>
      </c>
    </row>
    <row r="1978" spans="2:6" ht="27">
      <c r="B1978" s="104" t="s">
        <v>10194</v>
      </c>
      <c r="C1978" s="104" t="s">
        <v>12794</v>
      </c>
      <c r="D1978" s="105" t="s">
        <v>7549</v>
      </c>
      <c r="E1978" s="108" t="s">
        <v>6465</v>
      </c>
      <c r="F1978" s="106">
        <v>28.21</v>
      </c>
    </row>
    <row r="1979" spans="2:6" ht="27">
      <c r="B1979" s="104" t="s">
        <v>10195</v>
      </c>
      <c r="C1979" s="104" t="s">
        <v>12795</v>
      </c>
      <c r="D1979" s="105" t="s">
        <v>7550</v>
      </c>
      <c r="E1979" s="108" t="s">
        <v>6465</v>
      </c>
      <c r="F1979" s="106">
        <v>30.56</v>
      </c>
    </row>
    <row r="1980" spans="2:6" ht="27">
      <c r="B1980" s="104" t="s">
        <v>10196</v>
      </c>
      <c r="C1980" s="104" t="s">
        <v>12796</v>
      </c>
      <c r="D1980" s="105" t="s">
        <v>7551</v>
      </c>
      <c r="E1980" s="108" t="s">
        <v>6465</v>
      </c>
      <c r="F1980" s="106">
        <v>34</v>
      </c>
    </row>
    <row r="1981" spans="2:6" ht="27">
      <c r="B1981" s="104" t="s">
        <v>10197</v>
      </c>
      <c r="C1981" s="104" t="s">
        <v>12797</v>
      </c>
      <c r="D1981" s="105" t="s">
        <v>7552</v>
      </c>
      <c r="E1981" s="108" t="s">
        <v>6465</v>
      </c>
      <c r="F1981" s="106">
        <v>55.13</v>
      </c>
    </row>
    <row r="1982" spans="2:6" ht="27">
      <c r="B1982" s="104" t="s">
        <v>10198</v>
      </c>
      <c r="C1982" s="104" t="s">
        <v>12798</v>
      </c>
      <c r="D1982" s="105" t="s">
        <v>7553</v>
      </c>
      <c r="E1982" s="108" t="s">
        <v>6465</v>
      </c>
      <c r="F1982" s="106">
        <v>69.09</v>
      </c>
    </row>
    <row r="1983" spans="2:6" ht="27">
      <c r="B1983" s="104" t="s">
        <v>10199</v>
      </c>
      <c r="C1983" s="104" t="s">
        <v>12799</v>
      </c>
      <c r="D1983" s="105" t="s">
        <v>7554</v>
      </c>
      <c r="E1983" s="108" t="s">
        <v>6465</v>
      </c>
      <c r="F1983" s="106">
        <v>98.4</v>
      </c>
    </row>
    <row r="1984" spans="2:6" ht="27">
      <c r="B1984" s="104" t="s">
        <v>10200</v>
      </c>
      <c r="C1984" s="104" t="s">
        <v>12800</v>
      </c>
      <c r="D1984" s="105" t="s">
        <v>7555</v>
      </c>
      <c r="E1984" s="108" t="s">
        <v>6465</v>
      </c>
      <c r="F1984" s="106">
        <v>17.34</v>
      </c>
    </row>
    <row r="1985" spans="2:6" ht="27">
      <c r="B1985" s="104" t="s">
        <v>10201</v>
      </c>
      <c r="C1985" s="104" t="s">
        <v>12801</v>
      </c>
      <c r="D1985" s="105" t="s">
        <v>7556</v>
      </c>
      <c r="E1985" s="108" t="s">
        <v>6465</v>
      </c>
      <c r="F1985" s="106">
        <v>24.74</v>
      </c>
    </row>
    <row r="1986" spans="2:6" ht="27">
      <c r="B1986" s="104" t="s">
        <v>10202</v>
      </c>
      <c r="C1986" s="104" t="s">
        <v>12802</v>
      </c>
      <c r="D1986" s="105" t="s">
        <v>7557</v>
      </c>
      <c r="E1986" s="108" t="s">
        <v>6465</v>
      </c>
      <c r="F1986" s="106">
        <v>34.53</v>
      </c>
    </row>
    <row r="1987" spans="2:6" ht="27">
      <c r="B1987" s="104" t="s">
        <v>10203</v>
      </c>
      <c r="C1987" s="104" t="s">
        <v>12803</v>
      </c>
      <c r="D1987" s="105" t="s">
        <v>7558</v>
      </c>
      <c r="E1987" s="108" t="s">
        <v>6465</v>
      </c>
      <c r="F1987" s="106">
        <v>28.21</v>
      </c>
    </row>
    <row r="1988" spans="2:6" ht="27">
      <c r="B1988" s="104" t="s">
        <v>10204</v>
      </c>
      <c r="C1988" s="104" t="s">
        <v>12804</v>
      </c>
      <c r="D1988" s="105" t="s">
        <v>7559</v>
      </c>
      <c r="E1988" s="108" t="s">
        <v>6465</v>
      </c>
      <c r="F1988" s="106">
        <v>48.52</v>
      </c>
    </row>
    <row r="1989" spans="2:6" ht="27">
      <c r="B1989" s="104" t="s">
        <v>10205</v>
      </c>
      <c r="C1989" s="104" t="s">
        <v>12805</v>
      </c>
      <c r="D1989" s="105" t="s">
        <v>7560</v>
      </c>
      <c r="E1989" s="108" t="s">
        <v>6465</v>
      </c>
      <c r="F1989" s="106">
        <v>64.930000000000007</v>
      </c>
    </row>
    <row r="1990" spans="2:6" ht="27">
      <c r="B1990" s="104" t="s">
        <v>10206</v>
      </c>
      <c r="C1990" s="104" t="s">
        <v>12806</v>
      </c>
      <c r="D1990" s="105" t="s">
        <v>7561</v>
      </c>
      <c r="E1990" s="108" t="s">
        <v>6465</v>
      </c>
      <c r="F1990" s="106">
        <v>88.26</v>
      </c>
    </row>
    <row r="1991" spans="2:6" ht="27">
      <c r="B1991" s="104" t="s">
        <v>10207</v>
      </c>
      <c r="C1991" s="104" t="s">
        <v>12807</v>
      </c>
      <c r="D1991" s="105" t="s">
        <v>7562</v>
      </c>
      <c r="E1991" s="108" t="s">
        <v>6465</v>
      </c>
      <c r="F1991" s="106">
        <v>120.69</v>
      </c>
    </row>
    <row r="1992" spans="2:6" ht="27">
      <c r="B1992" s="104" t="s">
        <v>10208</v>
      </c>
      <c r="C1992" s="104" t="s">
        <v>12808</v>
      </c>
      <c r="D1992" s="105" t="s">
        <v>7563</v>
      </c>
      <c r="E1992" s="108" t="s">
        <v>6465</v>
      </c>
      <c r="F1992" s="106">
        <v>46.45</v>
      </c>
    </row>
    <row r="1993" spans="2:6" ht="27">
      <c r="B1993" s="104" t="s">
        <v>10209</v>
      </c>
      <c r="C1993" s="104" t="s">
        <v>12809</v>
      </c>
      <c r="D1993" s="105" t="s">
        <v>7564</v>
      </c>
      <c r="E1993" s="108" t="s">
        <v>6465</v>
      </c>
      <c r="F1993" s="106">
        <v>11.93</v>
      </c>
    </row>
    <row r="1994" spans="2:6" ht="27">
      <c r="B1994" s="104" t="s">
        <v>10210</v>
      </c>
      <c r="C1994" s="104" t="s">
        <v>12810</v>
      </c>
      <c r="D1994" s="105" t="s">
        <v>7565</v>
      </c>
      <c r="E1994" s="108" t="s">
        <v>6465</v>
      </c>
      <c r="F1994" s="106">
        <v>12.41</v>
      </c>
    </row>
    <row r="1995" spans="2:6" ht="27">
      <c r="B1995" s="104" t="s">
        <v>10211</v>
      </c>
      <c r="C1995" s="104" t="s">
        <v>12811</v>
      </c>
      <c r="D1995" s="105" t="s">
        <v>7566</v>
      </c>
      <c r="E1995" s="108" t="s">
        <v>6465</v>
      </c>
      <c r="F1995" s="106">
        <v>13.8</v>
      </c>
    </row>
    <row r="1996" spans="2:6" ht="27">
      <c r="B1996" s="104" t="s">
        <v>10212</v>
      </c>
      <c r="C1996" s="104" t="s">
        <v>12812</v>
      </c>
      <c r="D1996" s="105" t="s">
        <v>7567</v>
      </c>
      <c r="E1996" s="108" t="s">
        <v>6465</v>
      </c>
      <c r="F1996" s="106">
        <v>20.04</v>
      </c>
    </row>
    <row r="1997" spans="2:6" ht="27">
      <c r="B1997" s="104" t="s">
        <v>10213</v>
      </c>
      <c r="C1997" s="104" t="s">
        <v>12813</v>
      </c>
      <c r="D1997" s="105" t="s">
        <v>7568</v>
      </c>
      <c r="E1997" s="108" t="s">
        <v>6465</v>
      </c>
      <c r="F1997" s="106">
        <v>20.55</v>
      </c>
    </row>
    <row r="1998" spans="2:6" ht="27">
      <c r="B1998" s="104" t="s">
        <v>10214</v>
      </c>
      <c r="C1998" s="104" t="s">
        <v>12814</v>
      </c>
      <c r="D1998" s="105" t="s">
        <v>7569</v>
      </c>
      <c r="E1998" s="108" t="s">
        <v>6465</v>
      </c>
      <c r="F1998" s="106">
        <v>24.12</v>
      </c>
    </row>
    <row r="1999" spans="2:6" ht="27">
      <c r="B1999" s="104" t="s">
        <v>10215</v>
      </c>
      <c r="C1999" s="104" t="s">
        <v>12815</v>
      </c>
      <c r="D1999" s="105" t="s">
        <v>7570</v>
      </c>
      <c r="E1999" s="108" t="s">
        <v>6465</v>
      </c>
      <c r="F1999" s="106">
        <v>33.340000000000003</v>
      </c>
    </row>
    <row r="2000" spans="2:6" ht="27">
      <c r="B2000" s="104" t="s">
        <v>10216</v>
      </c>
      <c r="C2000" s="104" t="s">
        <v>12816</v>
      </c>
      <c r="D2000" s="105" t="s">
        <v>7571</v>
      </c>
      <c r="E2000" s="108" t="s">
        <v>6465</v>
      </c>
      <c r="F2000" s="106">
        <v>36.75</v>
      </c>
    </row>
    <row r="2001" spans="2:6">
      <c r="B2001" s="104" t="s">
        <v>10217</v>
      </c>
      <c r="C2001" s="104" t="s">
        <v>6593</v>
      </c>
      <c r="D2001" s="105" t="s">
        <v>7572</v>
      </c>
      <c r="E2001" s="108"/>
      <c r="F2001" s="106"/>
    </row>
    <row r="2002" spans="2:6" ht="27">
      <c r="B2002" s="104" t="s">
        <v>10218</v>
      </c>
      <c r="C2002" s="104" t="s">
        <v>12817</v>
      </c>
      <c r="D2002" s="105" t="s">
        <v>7573</v>
      </c>
      <c r="E2002" s="108" t="s">
        <v>6465</v>
      </c>
      <c r="F2002" s="106">
        <v>6.15</v>
      </c>
    </row>
    <row r="2003" spans="2:6" ht="27">
      <c r="B2003" s="104" t="s">
        <v>10219</v>
      </c>
      <c r="C2003" s="104" t="s">
        <v>12818</v>
      </c>
      <c r="D2003" s="105" t="s">
        <v>7574</v>
      </c>
      <c r="E2003" s="108" t="s">
        <v>6465</v>
      </c>
      <c r="F2003" s="106">
        <v>5.94</v>
      </c>
    </row>
    <row r="2004" spans="2:6" ht="27">
      <c r="B2004" s="104" t="s">
        <v>10220</v>
      </c>
      <c r="C2004" s="104" t="s">
        <v>12819</v>
      </c>
      <c r="D2004" s="105" t="s">
        <v>7575</v>
      </c>
      <c r="E2004" s="108" t="s">
        <v>6465</v>
      </c>
      <c r="F2004" s="106">
        <v>6.26</v>
      </c>
    </row>
    <row r="2005" spans="2:6" ht="27">
      <c r="B2005" s="104" t="s">
        <v>10221</v>
      </c>
      <c r="C2005" s="104" t="s">
        <v>12820</v>
      </c>
      <c r="D2005" s="105" t="s">
        <v>7576</v>
      </c>
      <c r="E2005" s="108" t="s">
        <v>6465</v>
      </c>
      <c r="F2005" s="106">
        <v>7.17</v>
      </c>
    </row>
    <row r="2006" spans="2:6" ht="27">
      <c r="B2006" s="104" t="s">
        <v>10222</v>
      </c>
      <c r="C2006" s="104" t="s">
        <v>6593</v>
      </c>
      <c r="D2006" s="105" t="s">
        <v>7577</v>
      </c>
      <c r="E2006" s="108" t="s">
        <v>6465</v>
      </c>
      <c r="F2006" s="106">
        <v>10.47</v>
      </c>
    </row>
    <row r="2007" spans="2:6" ht="27">
      <c r="B2007" s="104" t="s">
        <v>10223</v>
      </c>
      <c r="C2007" s="104" t="s">
        <v>6593</v>
      </c>
      <c r="D2007" s="105" t="s">
        <v>7578</v>
      </c>
      <c r="E2007" s="108" t="s">
        <v>6465</v>
      </c>
      <c r="F2007" s="106">
        <v>18.46</v>
      </c>
    </row>
    <row r="2008" spans="2:6" ht="27">
      <c r="B2008" s="104" t="s">
        <v>10224</v>
      </c>
      <c r="C2008" s="104" t="s">
        <v>6593</v>
      </c>
      <c r="D2008" s="105" t="s">
        <v>7579</v>
      </c>
      <c r="E2008" s="108" t="s">
        <v>6465</v>
      </c>
      <c r="F2008" s="106">
        <v>15.97</v>
      </c>
    </row>
    <row r="2009" spans="2:6" ht="25.5">
      <c r="B2009" s="100" t="s">
        <v>10225</v>
      </c>
      <c r="C2009" s="101" t="s">
        <v>6593</v>
      </c>
      <c r="D2009" s="102" t="s">
        <v>7580</v>
      </c>
      <c r="E2009" s="101" t="s">
        <v>6465</v>
      </c>
      <c r="F2009" s="106">
        <v>25.19</v>
      </c>
    </row>
    <row r="2010" spans="2:6" ht="27">
      <c r="B2010" s="104" t="s">
        <v>10226</v>
      </c>
      <c r="C2010" s="104" t="s">
        <v>6593</v>
      </c>
      <c r="D2010" s="105" t="s">
        <v>7581</v>
      </c>
      <c r="E2010" s="108" t="s">
        <v>6465</v>
      </c>
      <c r="F2010" s="106">
        <v>37.26</v>
      </c>
    </row>
    <row r="2011" spans="2:6" ht="27">
      <c r="B2011" s="104" t="s">
        <v>10227</v>
      </c>
      <c r="C2011" s="104" t="s">
        <v>6593</v>
      </c>
      <c r="D2011" s="105" t="s">
        <v>7582</v>
      </c>
      <c r="E2011" s="108" t="s">
        <v>6465</v>
      </c>
      <c r="F2011" s="106">
        <v>8.2100000000000009</v>
      </c>
    </row>
    <row r="2012" spans="2:6">
      <c r="B2012" s="104" t="s">
        <v>10228</v>
      </c>
      <c r="C2012" s="104" t="s">
        <v>6593</v>
      </c>
      <c r="D2012" s="105" t="s">
        <v>7583</v>
      </c>
      <c r="E2012" s="108"/>
      <c r="F2012" s="106"/>
    </row>
    <row r="2013" spans="2:6" ht="27">
      <c r="B2013" s="104" t="s">
        <v>10229</v>
      </c>
      <c r="C2013" s="104" t="s">
        <v>12821</v>
      </c>
      <c r="D2013" s="105" t="s">
        <v>7584</v>
      </c>
      <c r="E2013" s="108" t="s">
        <v>6465</v>
      </c>
      <c r="F2013" s="106">
        <v>42.42</v>
      </c>
    </row>
    <row r="2014" spans="2:6" ht="27">
      <c r="B2014" s="104" t="s">
        <v>10230</v>
      </c>
      <c r="C2014" s="104" t="s">
        <v>12822</v>
      </c>
      <c r="D2014" s="105" t="s">
        <v>7585</v>
      </c>
      <c r="E2014" s="108" t="s">
        <v>6465</v>
      </c>
      <c r="F2014" s="106">
        <v>63.31</v>
      </c>
    </row>
    <row r="2015" spans="2:6" ht="27">
      <c r="B2015" s="104" t="s">
        <v>10231</v>
      </c>
      <c r="C2015" s="104" t="s">
        <v>12823</v>
      </c>
      <c r="D2015" s="105" t="s">
        <v>7586</v>
      </c>
      <c r="E2015" s="108" t="s">
        <v>6465</v>
      </c>
      <c r="F2015" s="106">
        <v>83.52</v>
      </c>
    </row>
    <row r="2016" spans="2:6" ht="27">
      <c r="B2016" s="104" t="s">
        <v>17795</v>
      </c>
      <c r="C2016" s="104" t="s">
        <v>6593</v>
      </c>
      <c r="D2016" s="105" t="s">
        <v>17796</v>
      </c>
      <c r="E2016" s="108" t="s">
        <v>6465</v>
      </c>
      <c r="F2016" s="106">
        <v>18</v>
      </c>
    </row>
    <row r="2017" spans="2:6" ht="27">
      <c r="B2017" s="104" t="s">
        <v>10232</v>
      </c>
      <c r="C2017" s="104" t="s">
        <v>12824</v>
      </c>
      <c r="D2017" s="105" t="s">
        <v>7587</v>
      </c>
      <c r="E2017" s="108" t="s">
        <v>6465</v>
      </c>
      <c r="F2017" s="106">
        <v>18.59</v>
      </c>
    </row>
    <row r="2018" spans="2:6" ht="27">
      <c r="B2018" s="104" t="s">
        <v>10233</v>
      </c>
      <c r="C2018" s="104" t="s">
        <v>12825</v>
      </c>
      <c r="D2018" s="105" t="s">
        <v>7588</v>
      </c>
      <c r="E2018" s="108" t="s">
        <v>6465</v>
      </c>
      <c r="F2018" s="106">
        <v>19.690000000000001</v>
      </c>
    </row>
    <row r="2019" spans="2:6" ht="27">
      <c r="B2019" s="104" t="s">
        <v>10234</v>
      </c>
      <c r="C2019" s="104" t="s">
        <v>12826</v>
      </c>
      <c r="D2019" s="105" t="s">
        <v>7589</v>
      </c>
      <c r="E2019" s="108" t="s">
        <v>6465</v>
      </c>
      <c r="F2019" s="106">
        <v>30.78</v>
      </c>
    </row>
    <row r="2020" spans="2:6">
      <c r="B2020" s="104">
        <v>320</v>
      </c>
      <c r="C2020" s="104" t="s">
        <v>6593</v>
      </c>
      <c r="D2020" s="105" t="s">
        <v>7590</v>
      </c>
      <c r="E2020" s="108"/>
      <c r="F2020" s="106"/>
    </row>
    <row r="2021" spans="2:6">
      <c r="B2021" s="104" t="s">
        <v>10235</v>
      </c>
      <c r="C2021" s="104" t="s">
        <v>12827</v>
      </c>
      <c r="D2021" s="105" t="s">
        <v>7591</v>
      </c>
      <c r="E2021" s="108" t="s">
        <v>25</v>
      </c>
      <c r="F2021" s="106">
        <v>143.12</v>
      </c>
    </row>
    <row r="2022" spans="2:6">
      <c r="B2022" s="104" t="s">
        <v>10236</v>
      </c>
      <c r="C2022" s="104" t="s">
        <v>12828</v>
      </c>
      <c r="D2022" s="105" t="s">
        <v>7592</v>
      </c>
      <c r="E2022" s="108" t="s">
        <v>25</v>
      </c>
      <c r="F2022" s="106">
        <v>96.7</v>
      </c>
    </row>
    <row r="2023" spans="2:6">
      <c r="B2023" s="104" t="s">
        <v>10237</v>
      </c>
      <c r="C2023" s="104" t="s">
        <v>12829</v>
      </c>
      <c r="D2023" s="105" t="s">
        <v>7593</v>
      </c>
      <c r="E2023" s="108" t="s">
        <v>6598</v>
      </c>
      <c r="F2023" s="106">
        <v>63</v>
      </c>
    </row>
    <row r="2024" spans="2:6">
      <c r="B2024" s="104" t="s">
        <v>10238</v>
      </c>
      <c r="C2024" s="104" t="s">
        <v>12830</v>
      </c>
      <c r="D2024" s="105" t="s">
        <v>7594</v>
      </c>
      <c r="E2024" s="108" t="s">
        <v>6598</v>
      </c>
      <c r="F2024" s="106">
        <v>55</v>
      </c>
    </row>
    <row r="2025" spans="2:6">
      <c r="B2025" s="104">
        <v>321</v>
      </c>
      <c r="C2025" s="104" t="s">
        <v>6593</v>
      </c>
      <c r="D2025" s="105" t="s">
        <v>7595</v>
      </c>
      <c r="E2025" s="108"/>
      <c r="F2025" s="106"/>
    </row>
    <row r="2026" spans="2:6" ht="27">
      <c r="B2026" s="104" t="s">
        <v>10239</v>
      </c>
      <c r="C2026" s="104" t="s">
        <v>12831</v>
      </c>
      <c r="D2026" s="105" t="s">
        <v>7596</v>
      </c>
      <c r="E2026" s="108" t="s">
        <v>6598</v>
      </c>
      <c r="F2026" s="106">
        <v>160</v>
      </c>
    </row>
    <row r="2027" spans="2:6">
      <c r="B2027" s="104" t="s">
        <v>10240</v>
      </c>
      <c r="C2027" s="104" t="s">
        <v>12832</v>
      </c>
      <c r="D2027" s="105" t="s">
        <v>5892</v>
      </c>
      <c r="E2027" s="108" t="s">
        <v>6598</v>
      </c>
      <c r="F2027" s="106">
        <v>145.12</v>
      </c>
    </row>
    <row r="2028" spans="2:6">
      <c r="B2028" s="104" t="s">
        <v>10241</v>
      </c>
      <c r="C2028" s="104" t="s">
        <v>12833</v>
      </c>
      <c r="D2028" s="105" t="s">
        <v>5893</v>
      </c>
      <c r="E2028" s="108" t="s">
        <v>6598</v>
      </c>
      <c r="F2028" s="106">
        <v>190.16</v>
      </c>
    </row>
    <row r="2029" spans="2:6">
      <c r="B2029" s="104" t="s">
        <v>10242</v>
      </c>
      <c r="C2029" s="104" t="s">
        <v>12834</v>
      </c>
      <c r="D2029" s="105" t="s">
        <v>5891</v>
      </c>
      <c r="E2029" s="108" t="s">
        <v>6598</v>
      </c>
      <c r="F2029" s="106">
        <v>95.08</v>
      </c>
    </row>
    <row r="2030" spans="2:6">
      <c r="B2030" s="104" t="s">
        <v>10243</v>
      </c>
      <c r="C2030" s="104" t="s">
        <v>12835</v>
      </c>
      <c r="D2030" s="105" t="s">
        <v>5894</v>
      </c>
      <c r="E2030" s="108" t="s">
        <v>6598</v>
      </c>
      <c r="F2030" s="106">
        <v>100.08</v>
      </c>
    </row>
    <row r="2031" spans="2:6" ht="27">
      <c r="B2031" s="104" t="s">
        <v>10244</v>
      </c>
      <c r="C2031" s="104" t="s">
        <v>12836</v>
      </c>
      <c r="D2031" s="105" t="s">
        <v>7597</v>
      </c>
      <c r="E2031" s="108" t="s">
        <v>6598</v>
      </c>
      <c r="F2031" s="106">
        <v>96</v>
      </c>
    </row>
    <row r="2032" spans="2:6">
      <c r="B2032" s="104" t="s">
        <v>10245</v>
      </c>
      <c r="C2032" s="104" t="s">
        <v>12837</v>
      </c>
      <c r="D2032" s="105" t="s">
        <v>5897</v>
      </c>
      <c r="E2032" s="108" t="s">
        <v>6598</v>
      </c>
      <c r="F2032" s="106">
        <v>45.03</v>
      </c>
    </row>
    <row r="2033" spans="2:6">
      <c r="B2033" s="104" t="s">
        <v>10246</v>
      </c>
      <c r="C2033" s="104" t="s">
        <v>12838</v>
      </c>
      <c r="D2033" s="105" t="s">
        <v>5906</v>
      </c>
      <c r="E2033" s="108" t="s">
        <v>6598</v>
      </c>
      <c r="F2033" s="106">
        <v>72.56</v>
      </c>
    </row>
    <row r="2034" spans="2:6">
      <c r="B2034" s="104" t="s">
        <v>10247</v>
      </c>
      <c r="C2034" s="104" t="s">
        <v>12839</v>
      </c>
      <c r="D2034" s="105" t="s">
        <v>5887</v>
      </c>
      <c r="E2034" s="108" t="s">
        <v>6598</v>
      </c>
      <c r="F2034" s="106">
        <v>80.06</v>
      </c>
    </row>
    <row r="2035" spans="2:6">
      <c r="B2035" s="104" t="s">
        <v>10248</v>
      </c>
      <c r="C2035" s="104" t="s">
        <v>12840</v>
      </c>
      <c r="D2035" s="105" t="s">
        <v>5888</v>
      </c>
      <c r="E2035" s="108" t="s">
        <v>6598</v>
      </c>
      <c r="F2035" s="106">
        <v>95.08</v>
      </c>
    </row>
    <row r="2036" spans="2:6">
      <c r="B2036" s="104" t="s">
        <v>10249</v>
      </c>
      <c r="C2036" s="104" t="s">
        <v>12841</v>
      </c>
      <c r="D2036" s="105" t="s">
        <v>5889</v>
      </c>
      <c r="E2036" s="108" t="s">
        <v>6598</v>
      </c>
      <c r="F2036" s="106">
        <v>50.04</v>
      </c>
    </row>
    <row r="2037" spans="2:6">
      <c r="B2037" s="104" t="s">
        <v>10250</v>
      </c>
      <c r="C2037" s="104" t="s">
        <v>12842</v>
      </c>
      <c r="D2037" s="105" t="s">
        <v>5890</v>
      </c>
      <c r="E2037" s="108" t="s">
        <v>6598</v>
      </c>
      <c r="F2037" s="106">
        <v>45.03</v>
      </c>
    </row>
    <row r="2038" spans="2:6">
      <c r="B2038" s="104" t="s">
        <v>10251</v>
      </c>
      <c r="C2038" s="104" t="s">
        <v>12843</v>
      </c>
      <c r="D2038" s="105" t="s">
        <v>5898</v>
      </c>
      <c r="E2038" s="108" t="s">
        <v>6598</v>
      </c>
      <c r="F2038" s="106">
        <v>55.04</v>
      </c>
    </row>
    <row r="2039" spans="2:6">
      <c r="B2039" s="104" t="s">
        <v>10252</v>
      </c>
      <c r="C2039" s="104" t="s">
        <v>12844</v>
      </c>
      <c r="D2039" s="105" t="s">
        <v>5896</v>
      </c>
      <c r="E2039" s="108" t="s">
        <v>6598</v>
      </c>
      <c r="F2039" s="106">
        <v>40.03</v>
      </c>
    </row>
    <row r="2040" spans="2:6">
      <c r="B2040" s="104" t="s">
        <v>10253</v>
      </c>
      <c r="C2040" s="104" t="s">
        <v>12845</v>
      </c>
      <c r="D2040" s="105" t="s">
        <v>5895</v>
      </c>
      <c r="E2040" s="108" t="s">
        <v>6598</v>
      </c>
      <c r="F2040" s="106">
        <v>35.03</v>
      </c>
    </row>
    <row r="2041" spans="2:6">
      <c r="B2041" s="104" t="s">
        <v>10254</v>
      </c>
      <c r="C2041" s="104" t="s">
        <v>12846</v>
      </c>
      <c r="D2041" s="105" t="s">
        <v>5905</v>
      </c>
      <c r="E2041" s="108" t="s">
        <v>6598</v>
      </c>
      <c r="F2041" s="106">
        <v>645.54999999999995</v>
      </c>
    </row>
    <row r="2042" spans="2:6">
      <c r="B2042" s="104" t="s">
        <v>10255</v>
      </c>
      <c r="C2042" s="104" t="s">
        <v>12847</v>
      </c>
      <c r="D2042" s="105" t="s">
        <v>5902</v>
      </c>
      <c r="E2042" s="108" t="s">
        <v>6598</v>
      </c>
      <c r="F2042" s="106">
        <v>90.07</v>
      </c>
    </row>
    <row r="2043" spans="2:6">
      <c r="B2043" s="104" t="s">
        <v>10256</v>
      </c>
      <c r="C2043" s="104" t="s">
        <v>12848</v>
      </c>
      <c r="D2043" s="105" t="s">
        <v>5904</v>
      </c>
      <c r="E2043" s="108" t="s">
        <v>6598</v>
      </c>
      <c r="F2043" s="106">
        <v>100.08</v>
      </c>
    </row>
    <row r="2044" spans="2:6">
      <c r="B2044" s="104" t="s">
        <v>10257</v>
      </c>
      <c r="C2044" s="104" t="s">
        <v>12849</v>
      </c>
      <c r="D2044" s="105" t="s">
        <v>5903</v>
      </c>
      <c r="E2044" s="108" t="s">
        <v>6598</v>
      </c>
      <c r="F2044" s="106">
        <v>90.07</v>
      </c>
    </row>
    <row r="2045" spans="2:6">
      <c r="B2045" s="104" t="s">
        <v>10258</v>
      </c>
      <c r="C2045" s="104" t="s">
        <v>12850</v>
      </c>
      <c r="D2045" s="105" t="s">
        <v>5901</v>
      </c>
      <c r="E2045" s="108" t="s">
        <v>6598</v>
      </c>
      <c r="F2045" s="106">
        <v>40.03</v>
      </c>
    </row>
    <row r="2046" spans="2:6">
      <c r="B2046" s="104" t="s">
        <v>10259</v>
      </c>
      <c r="C2046" s="104" t="s">
        <v>12851</v>
      </c>
      <c r="D2046" s="105" t="s">
        <v>5899</v>
      </c>
      <c r="E2046" s="108" t="s">
        <v>6598</v>
      </c>
      <c r="F2046" s="106">
        <v>30.02</v>
      </c>
    </row>
    <row r="2047" spans="2:6">
      <c r="B2047" s="104" t="s">
        <v>10260</v>
      </c>
      <c r="C2047" s="104" t="s">
        <v>12852</v>
      </c>
      <c r="D2047" s="105" t="s">
        <v>5900</v>
      </c>
      <c r="E2047" s="108" t="s">
        <v>6598</v>
      </c>
      <c r="F2047" s="106">
        <v>30.02</v>
      </c>
    </row>
    <row r="2048" spans="2:6">
      <c r="B2048" s="104" t="s">
        <v>10261</v>
      </c>
      <c r="C2048" s="104" t="s">
        <v>12853</v>
      </c>
      <c r="D2048" s="105" t="s">
        <v>5886</v>
      </c>
      <c r="E2048" s="108" t="s">
        <v>25</v>
      </c>
      <c r="F2048" s="106">
        <v>1.19</v>
      </c>
    </row>
    <row r="2049" spans="2:6">
      <c r="B2049" s="104" t="s">
        <v>10262</v>
      </c>
      <c r="C2049" s="104" t="s">
        <v>12854</v>
      </c>
      <c r="D2049" s="105" t="s">
        <v>7598</v>
      </c>
      <c r="E2049" s="108" t="s">
        <v>25</v>
      </c>
      <c r="F2049" s="106">
        <v>0.37</v>
      </c>
    </row>
    <row r="2050" spans="2:6">
      <c r="B2050" s="104" t="s">
        <v>10263</v>
      </c>
      <c r="C2050" s="104" t="s">
        <v>12855</v>
      </c>
      <c r="D2050" s="105" t="s">
        <v>5907</v>
      </c>
      <c r="E2050" s="108" t="s">
        <v>6598</v>
      </c>
      <c r="F2050" s="106">
        <v>55.04</v>
      </c>
    </row>
    <row r="2051" spans="2:6">
      <c r="B2051" s="104">
        <v>322</v>
      </c>
      <c r="C2051" s="104" t="s">
        <v>6593</v>
      </c>
      <c r="D2051" s="105" t="s">
        <v>7599</v>
      </c>
      <c r="E2051" s="108"/>
      <c r="F2051" s="106"/>
    </row>
    <row r="2052" spans="2:6">
      <c r="B2052" s="100" t="s">
        <v>10264</v>
      </c>
      <c r="C2052" s="101" t="s">
        <v>12856</v>
      </c>
      <c r="D2052" s="102" t="s">
        <v>7600</v>
      </c>
      <c r="E2052" s="101" t="s">
        <v>6764</v>
      </c>
      <c r="F2052" s="106">
        <v>495</v>
      </c>
    </row>
    <row r="2053" spans="2:6">
      <c r="B2053" s="104" t="s">
        <v>10265</v>
      </c>
      <c r="C2053" s="104" t="s">
        <v>12857</v>
      </c>
      <c r="D2053" s="105" t="s">
        <v>7601</v>
      </c>
      <c r="E2053" s="108" t="s">
        <v>6764</v>
      </c>
      <c r="F2053" s="106">
        <v>495</v>
      </c>
    </row>
    <row r="2054" spans="2:6">
      <c r="B2054" s="104" t="s">
        <v>10266</v>
      </c>
      <c r="C2054" s="104" t="s">
        <v>12858</v>
      </c>
      <c r="D2054" s="105" t="s">
        <v>7602</v>
      </c>
      <c r="E2054" s="108" t="s">
        <v>6764</v>
      </c>
      <c r="F2054" s="106">
        <v>654</v>
      </c>
    </row>
    <row r="2055" spans="2:6">
      <c r="B2055" s="104" t="s">
        <v>10267</v>
      </c>
      <c r="C2055" s="104" t="s">
        <v>12859</v>
      </c>
      <c r="D2055" s="105" t="s">
        <v>7603</v>
      </c>
      <c r="E2055" s="108" t="s">
        <v>6598</v>
      </c>
      <c r="F2055" s="106">
        <v>1329.31</v>
      </c>
    </row>
    <row r="2056" spans="2:6">
      <c r="B2056" s="104" t="s">
        <v>10268</v>
      </c>
      <c r="C2056" s="104" t="s">
        <v>12860</v>
      </c>
      <c r="D2056" s="105" t="s">
        <v>7604</v>
      </c>
      <c r="E2056" s="108" t="s">
        <v>6598</v>
      </c>
      <c r="F2056" s="106">
        <v>611.25</v>
      </c>
    </row>
    <row r="2057" spans="2:6">
      <c r="B2057" s="104" t="s">
        <v>10269</v>
      </c>
      <c r="C2057" s="104" t="s">
        <v>12861</v>
      </c>
      <c r="D2057" s="105" t="s">
        <v>7605</v>
      </c>
      <c r="E2057" s="108" t="s">
        <v>6598</v>
      </c>
      <c r="F2057" s="106">
        <v>1552.75</v>
      </c>
    </row>
    <row r="2058" spans="2:6">
      <c r="B2058" s="104">
        <v>323</v>
      </c>
      <c r="C2058" s="104" t="s">
        <v>6593</v>
      </c>
      <c r="D2058" s="105" t="s">
        <v>7606</v>
      </c>
      <c r="E2058" s="108"/>
      <c r="F2058" s="106"/>
    </row>
    <row r="2059" spans="2:6">
      <c r="B2059" s="104" t="s">
        <v>10270</v>
      </c>
      <c r="C2059" s="104" t="s">
        <v>12862</v>
      </c>
      <c r="D2059" s="105" t="s">
        <v>7607</v>
      </c>
      <c r="E2059" s="108" t="s">
        <v>6598</v>
      </c>
      <c r="F2059" s="106">
        <v>1253.98</v>
      </c>
    </row>
    <row r="2060" spans="2:6">
      <c r="B2060" s="104" t="s">
        <v>10271</v>
      </c>
      <c r="C2060" s="104" t="s">
        <v>12863</v>
      </c>
      <c r="D2060" s="105" t="s">
        <v>7608</v>
      </c>
      <c r="E2060" s="108" t="s">
        <v>6598</v>
      </c>
      <c r="F2060" s="106">
        <v>1155.04</v>
      </c>
    </row>
    <row r="2061" spans="2:6">
      <c r="B2061" s="104" t="s">
        <v>10272</v>
      </c>
      <c r="C2061" s="104" t="s">
        <v>12864</v>
      </c>
      <c r="D2061" s="105" t="s">
        <v>7609</v>
      </c>
      <c r="E2061" s="108" t="s">
        <v>6598</v>
      </c>
      <c r="F2061" s="106">
        <v>1113.92</v>
      </c>
    </row>
    <row r="2062" spans="2:6">
      <c r="B2062" s="104" t="s">
        <v>10273</v>
      </c>
      <c r="C2062" s="104" t="s">
        <v>12865</v>
      </c>
      <c r="D2062" s="105" t="s">
        <v>7610</v>
      </c>
      <c r="E2062" s="108" t="s">
        <v>6598</v>
      </c>
      <c r="F2062" s="106">
        <v>1140.92</v>
      </c>
    </row>
    <row r="2063" spans="2:6">
      <c r="B2063" s="104" t="s">
        <v>10274</v>
      </c>
      <c r="C2063" s="104" t="s">
        <v>12866</v>
      </c>
      <c r="D2063" s="105" t="s">
        <v>7611</v>
      </c>
      <c r="E2063" s="108" t="s">
        <v>6598</v>
      </c>
      <c r="F2063" s="106">
        <v>667.05</v>
      </c>
    </row>
    <row r="2064" spans="2:6">
      <c r="B2064" s="104" t="s">
        <v>10275</v>
      </c>
      <c r="C2064" s="104" t="s">
        <v>12867</v>
      </c>
      <c r="D2064" s="105" t="s">
        <v>7612</v>
      </c>
      <c r="E2064" s="108" t="s">
        <v>6598</v>
      </c>
      <c r="F2064" s="106">
        <v>1033.58</v>
      </c>
    </row>
    <row r="2065" spans="2:6">
      <c r="B2065" s="104" t="s">
        <v>10276</v>
      </c>
      <c r="C2065" s="104" t="s">
        <v>12868</v>
      </c>
      <c r="D2065" s="105" t="s">
        <v>7613</v>
      </c>
      <c r="E2065" s="108" t="s">
        <v>6598</v>
      </c>
      <c r="F2065" s="106">
        <v>804.59</v>
      </c>
    </row>
    <row r="2066" spans="2:6">
      <c r="B2066" s="104">
        <v>324</v>
      </c>
      <c r="C2066" s="104" t="s">
        <v>6593</v>
      </c>
      <c r="D2066" s="105" t="s">
        <v>7614</v>
      </c>
      <c r="E2066" s="108"/>
      <c r="F2066" s="106"/>
    </row>
    <row r="2067" spans="2:6" ht="27">
      <c r="B2067" s="104" t="s">
        <v>10277</v>
      </c>
      <c r="C2067" s="104" t="s">
        <v>12869</v>
      </c>
      <c r="D2067" s="105" t="s">
        <v>7615</v>
      </c>
      <c r="E2067" s="108" t="s">
        <v>6465</v>
      </c>
      <c r="F2067" s="106">
        <v>40.700000000000003</v>
      </c>
    </row>
    <row r="2068" spans="2:6">
      <c r="B2068" s="104" t="s">
        <v>10278</v>
      </c>
      <c r="C2068" s="104" t="s">
        <v>12870</v>
      </c>
      <c r="D2068" s="105" t="s">
        <v>7616</v>
      </c>
      <c r="E2068" s="108" t="s">
        <v>6598</v>
      </c>
      <c r="F2068" s="106">
        <v>129.53</v>
      </c>
    </row>
    <row r="2069" spans="2:6">
      <c r="B2069" s="104" t="s">
        <v>10279</v>
      </c>
      <c r="C2069" s="104" t="s">
        <v>12871</v>
      </c>
      <c r="D2069" s="105" t="s">
        <v>7617</v>
      </c>
      <c r="E2069" s="108" t="s">
        <v>6598</v>
      </c>
      <c r="F2069" s="106">
        <v>161.55000000000001</v>
      </c>
    </row>
    <row r="2070" spans="2:6">
      <c r="B2070" s="104" t="s">
        <v>10280</v>
      </c>
      <c r="C2070" s="104" t="s">
        <v>12872</v>
      </c>
      <c r="D2070" s="105" t="s">
        <v>7618</v>
      </c>
      <c r="E2070" s="108" t="s">
        <v>6598</v>
      </c>
      <c r="F2070" s="106">
        <v>163.72</v>
      </c>
    </row>
    <row r="2071" spans="2:6">
      <c r="B2071" s="104" t="s">
        <v>10281</v>
      </c>
      <c r="C2071" s="104" t="s">
        <v>12873</v>
      </c>
      <c r="D2071" s="105" t="s">
        <v>7619</v>
      </c>
      <c r="E2071" s="108" t="s">
        <v>6598</v>
      </c>
      <c r="F2071" s="106">
        <v>165.89</v>
      </c>
    </row>
    <row r="2072" spans="2:6">
      <c r="B2072" s="104" t="s">
        <v>10282</v>
      </c>
      <c r="C2072" s="104" t="s">
        <v>12874</v>
      </c>
      <c r="D2072" s="105" t="s">
        <v>7620</v>
      </c>
      <c r="E2072" s="108" t="s">
        <v>6598</v>
      </c>
      <c r="F2072" s="106">
        <v>175.68</v>
      </c>
    </row>
    <row r="2073" spans="2:6" ht="27">
      <c r="B2073" s="104" t="s">
        <v>10283</v>
      </c>
      <c r="C2073" s="104" t="s">
        <v>6593</v>
      </c>
      <c r="D2073" s="105" t="s">
        <v>7621</v>
      </c>
      <c r="E2073" s="108" t="s">
        <v>6220</v>
      </c>
      <c r="F2073" s="106">
        <v>72.72</v>
      </c>
    </row>
    <row r="2074" spans="2:6">
      <c r="B2074" s="104" t="s">
        <v>10284</v>
      </c>
      <c r="C2074" s="104" t="s">
        <v>12875</v>
      </c>
      <c r="D2074" s="105" t="s">
        <v>7622</v>
      </c>
      <c r="E2074" s="108" t="s">
        <v>6598</v>
      </c>
      <c r="F2074" s="106">
        <v>137.25</v>
      </c>
    </row>
    <row r="2075" spans="2:6">
      <c r="B2075" s="104" t="s">
        <v>10285</v>
      </c>
      <c r="C2075" s="104" t="s">
        <v>12876</v>
      </c>
      <c r="D2075" s="105" t="s">
        <v>7623</v>
      </c>
      <c r="E2075" s="108" t="s">
        <v>6598</v>
      </c>
      <c r="F2075" s="106">
        <v>137.25</v>
      </c>
    </row>
    <row r="2076" spans="2:6">
      <c r="B2076" s="104" t="s">
        <v>10286</v>
      </c>
      <c r="C2076" s="104" t="s">
        <v>12877</v>
      </c>
      <c r="D2076" s="105" t="s">
        <v>7624</v>
      </c>
      <c r="E2076" s="108" t="s">
        <v>6598</v>
      </c>
      <c r="F2076" s="106">
        <v>137.25</v>
      </c>
    </row>
    <row r="2077" spans="2:6">
      <c r="B2077" s="100" t="s">
        <v>10287</v>
      </c>
      <c r="C2077" s="101" t="s">
        <v>12878</v>
      </c>
      <c r="D2077" s="102" t="s">
        <v>7625</v>
      </c>
      <c r="E2077" s="101" t="s">
        <v>6598</v>
      </c>
      <c r="F2077" s="106">
        <v>137.25</v>
      </c>
    </row>
    <row r="2078" spans="2:6" ht="27">
      <c r="B2078" s="104" t="s">
        <v>10288</v>
      </c>
      <c r="C2078" s="104" t="s">
        <v>12879</v>
      </c>
      <c r="D2078" s="105" t="s">
        <v>7626</v>
      </c>
      <c r="E2078" s="108" t="s">
        <v>6598</v>
      </c>
      <c r="F2078" s="106">
        <v>517.87</v>
      </c>
    </row>
    <row r="2079" spans="2:6" ht="27">
      <c r="B2079" s="104" t="s">
        <v>10289</v>
      </c>
      <c r="C2079" s="104" t="s">
        <v>12880</v>
      </c>
      <c r="D2079" s="105" t="s">
        <v>7627</v>
      </c>
      <c r="E2079" s="108" t="s">
        <v>6598</v>
      </c>
      <c r="F2079" s="106">
        <v>521.58000000000004</v>
      </c>
    </row>
    <row r="2080" spans="2:6" ht="27">
      <c r="B2080" s="104" t="s">
        <v>10290</v>
      </c>
      <c r="C2080" s="104" t="s">
        <v>12881</v>
      </c>
      <c r="D2080" s="105" t="s">
        <v>7628</v>
      </c>
      <c r="E2080" s="108" t="s">
        <v>6598</v>
      </c>
      <c r="F2080" s="106">
        <v>521.58000000000004</v>
      </c>
    </row>
    <row r="2081" spans="2:6" ht="27">
      <c r="B2081" s="104" t="s">
        <v>10291</v>
      </c>
      <c r="C2081" s="104" t="s">
        <v>12882</v>
      </c>
      <c r="D2081" s="105" t="s">
        <v>7629</v>
      </c>
      <c r="E2081" s="108" t="s">
        <v>6598</v>
      </c>
      <c r="F2081" s="106">
        <v>546.61</v>
      </c>
    </row>
    <row r="2082" spans="2:6" ht="27">
      <c r="B2082" s="104" t="s">
        <v>10292</v>
      </c>
      <c r="C2082" s="104" t="s">
        <v>12883</v>
      </c>
      <c r="D2082" s="105" t="s">
        <v>7630</v>
      </c>
      <c r="E2082" s="108" t="s">
        <v>6598</v>
      </c>
      <c r="F2082" s="106">
        <v>3455.68</v>
      </c>
    </row>
    <row r="2083" spans="2:6" ht="27">
      <c r="B2083" s="104" t="s">
        <v>10293</v>
      </c>
      <c r="C2083" s="104" t="s">
        <v>12884</v>
      </c>
      <c r="D2083" s="105" t="s">
        <v>7631</v>
      </c>
      <c r="E2083" s="108" t="s">
        <v>6598</v>
      </c>
      <c r="F2083" s="106">
        <v>3626.18</v>
      </c>
    </row>
    <row r="2084" spans="2:6" ht="27">
      <c r="B2084" s="104" t="s">
        <v>10294</v>
      </c>
      <c r="C2084" s="104" t="s">
        <v>12885</v>
      </c>
      <c r="D2084" s="105" t="s">
        <v>7632</v>
      </c>
      <c r="E2084" s="108" t="s">
        <v>6598</v>
      </c>
      <c r="F2084" s="106">
        <v>3796.68</v>
      </c>
    </row>
    <row r="2085" spans="2:6" ht="27">
      <c r="B2085" s="104" t="s">
        <v>10295</v>
      </c>
      <c r="C2085" s="104" t="s">
        <v>12886</v>
      </c>
      <c r="D2085" s="105" t="s">
        <v>7633</v>
      </c>
      <c r="E2085" s="108" t="s">
        <v>6598</v>
      </c>
      <c r="F2085" s="106">
        <v>297.39</v>
      </c>
    </row>
    <row r="2086" spans="2:6" ht="27">
      <c r="B2086" s="104" t="s">
        <v>10296</v>
      </c>
      <c r="C2086" s="104" t="s">
        <v>12887</v>
      </c>
      <c r="D2086" s="105" t="s">
        <v>7634</v>
      </c>
      <c r="E2086" s="108" t="s">
        <v>6598</v>
      </c>
      <c r="F2086" s="106">
        <v>260.37</v>
      </c>
    </row>
    <row r="2087" spans="2:6" ht="27">
      <c r="B2087" s="104" t="s">
        <v>10297</v>
      </c>
      <c r="C2087" s="104" t="s">
        <v>12888</v>
      </c>
      <c r="D2087" s="105" t="s">
        <v>7635</v>
      </c>
      <c r="E2087" s="108" t="s">
        <v>6598</v>
      </c>
      <c r="F2087" s="106">
        <v>315.39</v>
      </c>
    </row>
    <row r="2088" spans="2:6" ht="27">
      <c r="B2088" s="104" t="s">
        <v>10298</v>
      </c>
      <c r="C2088" s="104" t="s">
        <v>12889</v>
      </c>
      <c r="D2088" s="105" t="s">
        <v>7636</v>
      </c>
      <c r="E2088" s="108" t="s">
        <v>6598</v>
      </c>
      <c r="F2088" s="106">
        <v>278.37</v>
      </c>
    </row>
    <row r="2089" spans="2:6" ht="27">
      <c r="B2089" s="104" t="s">
        <v>10299</v>
      </c>
      <c r="C2089" s="104" t="s">
        <v>12890</v>
      </c>
      <c r="D2089" s="105" t="s">
        <v>7637</v>
      </c>
      <c r="E2089" s="108" t="s">
        <v>6598</v>
      </c>
      <c r="F2089" s="106">
        <v>278.37</v>
      </c>
    </row>
    <row r="2090" spans="2:6" ht="27">
      <c r="B2090" s="104" t="s">
        <v>10300</v>
      </c>
      <c r="C2090" s="104" t="s">
        <v>12891</v>
      </c>
      <c r="D2090" s="105" t="s">
        <v>7638</v>
      </c>
      <c r="E2090" s="108" t="s">
        <v>6598</v>
      </c>
      <c r="F2090" s="106">
        <v>281.26</v>
      </c>
    </row>
    <row r="2091" spans="2:6" ht="27">
      <c r="B2091" s="104" t="s">
        <v>10301</v>
      </c>
      <c r="C2091" s="104" t="s">
        <v>12892</v>
      </c>
      <c r="D2091" s="105" t="s">
        <v>7639</v>
      </c>
      <c r="E2091" s="108" t="s">
        <v>6598</v>
      </c>
      <c r="F2091" s="106">
        <v>661.87</v>
      </c>
    </row>
    <row r="2092" spans="2:6" ht="27">
      <c r="B2092" s="104" t="s">
        <v>10302</v>
      </c>
      <c r="C2092" s="104" t="s">
        <v>12893</v>
      </c>
      <c r="D2092" s="105" t="s">
        <v>7640</v>
      </c>
      <c r="E2092" s="108" t="s">
        <v>6598</v>
      </c>
      <c r="F2092" s="106">
        <v>665.58</v>
      </c>
    </row>
    <row r="2093" spans="2:6" ht="27">
      <c r="B2093" s="104" t="s">
        <v>10303</v>
      </c>
      <c r="C2093" s="104" t="s">
        <v>12894</v>
      </c>
      <c r="D2093" s="105" t="s">
        <v>7641</v>
      </c>
      <c r="E2093" s="108" t="s">
        <v>6598</v>
      </c>
      <c r="F2093" s="106">
        <v>665.58</v>
      </c>
    </row>
    <row r="2094" spans="2:6" ht="40.5">
      <c r="B2094" s="104" t="s">
        <v>10304</v>
      </c>
      <c r="C2094" s="104" t="s">
        <v>12895</v>
      </c>
      <c r="D2094" s="105" t="s">
        <v>7642</v>
      </c>
      <c r="E2094" s="108" t="s">
        <v>6598</v>
      </c>
      <c r="F2094" s="106">
        <v>555.51</v>
      </c>
    </row>
    <row r="2095" spans="2:6" ht="27">
      <c r="B2095" s="104" t="s">
        <v>10305</v>
      </c>
      <c r="C2095" s="104" t="s">
        <v>12896</v>
      </c>
      <c r="D2095" s="105" t="s">
        <v>7643</v>
      </c>
      <c r="E2095" s="108" t="s">
        <v>6598</v>
      </c>
      <c r="F2095" s="106">
        <v>429.29</v>
      </c>
    </row>
    <row r="2096" spans="2:6" ht="27">
      <c r="B2096" s="104" t="s">
        <v>10306</v>
      </c>
      <c r="C2096" s="104" t="s">
        <v>12897</v>
      </c>
      <c r="D2096" s="105" t="s">
        <v>7644</v>
      </c>
      <c r="E2096" s="108" t="s">
        <v>6465</v>
      </c>
      <c r="F2096" s="106">
        <v>63.33</v>
      </c>
    </row>
    <row r="2097" spans="2:6">
      <c r="B2097" s="104" t="s">
        <v>10307</v>
      </c>
      <c r="C2097" s="104" t="s">
        <v>12898</v>
      </c>
      <c r="D2097" s="105" t="s">
        <v>7645</v>
      </c>
      <c r="E2097" s="108" t="s">
        <v>6764</v>
      </c>
      <c r="F2097" s="106">
        <v>32.18</v>
      </c>
    </row>
    <row r="2098" spans="2:6">
      <c r="B2098" s="104" t="s">
        <v>10308</v>
      </c>
      <c r="C2098" s="104" t="s">
        <v>12899</v>
      </c>
      <c r="D2098" s="105" t="s">
        <v>7646</v>
      </c>
      <c r="E2098" s="108" t="s">
        <v>6764</v>
      </c>
      <c r="F2098" s="106">
        <v>34.72</v>
      </c>
    </row>
    <row r="2099" spans="2:6">
      <c r="B2099" s="104">
        <v>325</v>
      </c>
      <c r="C2099" s="104" t="s">
        <v>6593</v>
      </c>
      <c r="D2099" s="105" t="s">
        <v>7647</v>
      </c>
      <c r="E2099" s="108"/>
      <c r="F2099" s="106"/>
    </row>
    <row r="2100" spans="2:6" ht="27">
      <c r="B2100" s="104" t="s">
        <v>10309</v>
      </c>
      <c r="C2100" s="104" t="s">
        <v>6593</v>
      </c>
      <c r="D2100" s="105" t="s">
        <v>7648</v>
      </c>
      <c r="E2100" s="108" t="s">
        <v>25</v>
      </c>
      <c r="F2100" s="106">
        <v>10.02</v>
      </c>
    </row>
    <row r="2101" spans="2:6">
      <c r="B2101" s="104" t="s">
        <v>10310</v>
      </c>
      <c r="C2101" s="104" t="s">
        <v>12900</v>
      </c>
      <c r="D2101" s="105" t="s">
        <v>7649</v>
      </c>
      <c r="E2101" s="108" t="s">
        <v>25</v>
      </c>
      <c r="F2101" s="106">
        <v>27.47</v>
      </c>
    </row>
    <row r="2102" spans="2:6" ht="27">
      <c r="B2102" s="104" t="s">
        <v>10311</v>
      </c>
      <c r="C2102" s="104" t="s">
        <v>12901</v>
      </c>
      <c r="D2102" s="105" t="s">
        <v>7650</v>
      </c>
      <c r="E2102" s="108" t="s">
        <v>25</v>
      </c>
      <c r="F2102" s="106">
        <v>8.34</v>
      </c>
    </row>
    <row r="2103" spans="2:6" ht="27">
      <c r="B2103" s="104" t="s">
        <v>10312</v>
      </c>
      <c r="C2103" s="104" t="s">
        <v>12902</v>
      </c>
      <c r="D2103" s="105" t="s">
        <v>7651</v>
      </c>
      <c r="E2103" s="108" t="s">
        <v>7652</v>
      </c>
      <c r="F2103" s="106">
        <v>2</v>
      </c>
    </row>
    <row r="2104" spans="2:6" ht="27">
      <c r="B2104" s="104" t="s">
        <v>10313</v>
      </c>
      <c r="C2104" s="104" t="s">
        <v>12903</v>
      </c>
      <c r="D2104" s="105" t="s">
        <v>7653</v>
      </c>
      <c r="E2104" s="108" t="s">
        <v>7652</v>
      </c>
      <c r="F2104" s="106">
        <v>1.7</v>
      </c>
    </row>
    <row r="2105" spans="2:6" ht="27">
      <c r="B2105" s="104" t="s">
        <v>10314</v>
      </c>
      <c r="C2105" s="104" t="s">
        <v>6593</v>
      </c>
      <c r="D2105" s="105" t="s">
        <v>7654</v>
      </c>
      <c r="E2105" s="108" t="s">
        <v>6287</v>
      </c>
      <c r="F2105" s="106">
        <v>41.65</v>
      </c>
    </row>
    <row r="2106" spans="2:6" ht="27">
      <c r="B2106" s="104" t="s">
        <v>10315</v>
      </c>
      <c r="C2106" s="104" t="s">
        <v>12904</v>
      </c>
      <c r="D2106" s="105" t="s">
        <v>7655</v>
      </c>
      <c r="E2106" s="108" t="s">
        <v>6287</v>
      </c>
      <c r="F2106" s="106">
        <v>30.73</v>
      </c>
    </row>
    <row r="2107" spans="2:6" ht="27">
      <c r="B2107" s="104" t="s">
        <v>10316</v>
      </c>
      <c r="C2107" s="104" t="s">
        <v>12905</v>
      </c>
      <c r="D2107" s="105" t="s">
        <v>7656</v>
      </c>
      <c r="E2107" s="108" t="s">
        <v>6287</v>
      </c>
      <c r="F2107" s="106">
        <v>34.44</v>
      </c>
    </row>
    <row r="2108" spans="2:6" ht="27">
      <c r="B2108" s="104" t="s">
        <v>10317</v>
      </c>
      <c r="C2108" s="104" t="s">
        <v>12906</v>
      </c>
      <c r="D2108" s="105" t="s">
        <v>7657</v>
      </c>
      <c r="E2108" s="108" t="s">
        <v>6287</v>
      </c>
      <c r="F2108" s="106">
        <v>37.950000000000003</v>
      </c>
    </row>
    <row r="2109" spans="2:6" ht="27">
      <c r="B2109" s="104" t="s">
        <v>10318</v>
      </c>
      <c r="C2109" s="104" t="s">
        <v>12907</v>
      </c>
      <c r="D2109" s="105" t="s">
        <v>7658</v>
      </c>
      <c r="E2109" s="108" t="s">
        <v>6287</v>
      </c>
      <c r="F2109" s="106">
        <v>39.17</v>
      </c>
    </row>
    <row r="2110" spans="2:6" ht="27">
      <c r="B2110" s="104" t="s">
        <v>10319</v>
      </c>
      <c r="C2110" s="104" t="s">
        <v>12908</v>
      </c>
      <c r="D2110" s="105" t="s">
        <v>7659</v>
      </c>
      <c r="E2110" s="108" t="s">
        <v>6287</v>
      </c>
      <c r="F2110" s="106">
        <v>39.81</v>
      </c>
    </row>
    <row r="2111" spans="2:6" ht="40.5">
      <c r="B2111" s="104" t="s">
        <v>10320</v>
      </c>
      <c r="C2111" s="104" t="s">
        <v>12909</v>
      </c>
      <c r="D2111" s="105" t="s">
        <v>7660</v>
      </c>
      <c r="E2111" s="108" t="s">
        <v>6287</v>
      </c>
      <c r="F2111" s="106">
        <v>85.49</v>
      </c>
    </row>
    <row r="2112" spans="2:6" ht="40.5">
      <c r="B2112" s="104" t="s">
        <v>10321</v>
      </c>
      <c r="C2112" s="104" t="s">
        <v>6593</v>
      </c>
      <c r="D2112" s="105" t="s">
        <v>7661</v>
      </c>
      <c r="E2112" s="108" t="s">
        <v>6287</v>
      </c>
      <c r="F2112" s="106">
        <v>71.19</v>
      </c>
    </row>
    <row r="2113" spans="2:6" ht="40.5">
      <c r="B2113" s="104" t="s">
        <v>10322</v>
      </c>
      <c r="C2113" s="104" t="s">
        <v>6593</v>
      </c>
      <c r="D2113" s="105" t="s">
        <v>7662</v>
      </c>
      <c r="E2113" s="108" t="s">
        <v>6287</v>
      </c>
      <c r="F2113" s="106">
        <v>59.75</v>
      </c>
    </row>
    <row r="2114" spans="2:6">
      <c r="B2114" s="104" t="s">
        <v>10323</v>
      </c>
      <c r="C2114" s="104" t="s">
        <v>12910</v>
      </c>
      <c r="D2114" s="105" t="s">
        <v>7663</v>
      </c>
      <c r="E2114" s="108" t="s">
        <v>6287</v>
      </c>
      <c r="F2114" s="106">
        <v>39.090000000000003</v>
      </c>
    </row>
    <row r="2115" spans="2:6">
      <c r="B2115" s="104" t="s">
        <v>17797</v>
      </c>
      <c r="C2115" s="104" t="s">
        <v>6593</v>
      </c>
      <c r="D2115" s="105" t="s">
        <v>17798</v>
      </c>
      <c r="E2115" s="108" t="s">
        <v>6287</v>
      </c>
      <c r="F2115" s="106">
        <v>31.25</v>
      </c>
    </row>
    <row r="2116" spans="2:6" ht="27">
      <c r="B2116" s="104" t="s">
        <v>10324</v>
      </c>
      <c r="C2116" s="104" t="s">
        <v>12911</v>
      </c>
      <c r="D2116" s="105" t="s">
        <v>7664</v>
      </c>
      <c r="E2116" s="108" t="s">
        <v>25</v>
      </c>
      <c r="F2116" s="106">
        <v>418.22</v>
      </c>
    </row>
    <row r="2117" spans="2:6" ht="27">
      <c r="B2117" s="104" t="s">
        <v>10325</v>
      </c>
      <c r="C2117" s="104" t="s">
        <v>12912</v>
      </c>
      <c r="D2117" s="105" t="s">
        <v>7665</v>
      </c>
      <c r="E2117" s="108" t="s">
        <v>25</v>
      </c>
      <c r="F2117" s="106">
        <v>431.92</v>
      </c>
    </row>
    <row r="2118" spans="2:6" ht="27">
      <c r="B2118" s="104" t="s">
        <v>10326</v>
      </c>
      <c r="C2118" s="104" t="s">
        <v>12913</v>
      </c>
      <c r="D2118" s="105" t="s">
        <v>7666</v>
      </c>
      <c r="E2118" s="108" t="s">
        <v>25</v>
      </c>
      <c r="F2118" s="106">
        <v>454.34</v>
      </c>
    </row>
    <row r="2119" spans="2:6" ht="27">
      <c r="B2119" s="104" t="s">
        <v>10327</v>
      </c>
      <c r="C2119" s="104" t="s">
        <v>12914</v>
      </c>
      <c r="D2119" s="105" t="s">
        <v>7667</v>
      </c>
      <c r="E2119" s="108" t="s">
        <v>25</v>
      </c>
      <c r="F2119" s="106">
        <v>463.34</v>
      </c>
    </row>
    <row r="2120" spans="2:6" ht="27">
      <c r="B2120" s="104" t="s">
        <v>10328</v>
      </c>
      <c r="C2120" s="104" t="s">
        <v>12915</v>
      </c>
      <c r="D2120" s="105" t="s">
        <v>7668</v>
      </c>
      <c r="E2120" s="108" t="s">
        <v>25</v>
      </c>
      <c r="F2120" s="106">
        <v>482.03</v>
      </c>
    </row>
    <row r="2121" spans="2:6" ht="27">
      <c r="B2121" s="104" t="s">
        <v>10329</v>
      </c>
      <c r="C2121" s="104" t="s">
        <v>6593</v>
      </c>
      <c r="D2121" s="105" t="s">
        <v>7669</v>
      </c>
      <c r="E2121" s="108" t="s">
        <v>25</v>
      </c>
      <c r="F2121" s="106">
        <v>306.82</v>
      </c>
    </row>
    <row r="2122" spans="2:6" ht="25.5">
      <c r="B2122" s="100" t="s">
        <v>10330</v>
      </c>
      <c r="C2122" s="101" t="s">
        <v>6593</v>
      </c>
      <c r="D2122" s="102" t="s">
        <v>7670</v>
      </c>
      <c r="E2122" s="101" t="s">
        <v>25</v>
      </c>
      <c r="F2122" s="106">
        <v>312.60000000000002</v>
      </c>
    </row>
    <row r="2123" spans="2:6" ht="27">
      <c r="B2123" s="104" t="s">
        <v>10331</v>
      </c>
      <c r="C2123" s="104" t="s">
        <v>6593</v>
      </c>
      <c r="D2123" s="105" t="s">
        <v>7671</v>
      </c>
      <c r="E2123" s="108" t="s">
        <v>25</v>
      </c>
      <c r="F2123" s="106">
        <v>332.23</v>
      </c>
    </row>
    <row r="2124" spans="2:6" ht="27">
      <c r="B2124" s="104" t="s">
        <v>10332</v>
      </c>
      <c r="C2124" s="104" t="s">
        <v>6593</v>
      </c>
      <c r="D2124" s="105" t="s">
        <v>7672</v>
      </c>
      <c r="E2124" s="108" t="s">
        <v>25</v>
      </c>
      <c r="F2124" s="106">
        <v>353.6</v>
      </c>
    </row>
    <row r="2125" spans="2:6" ht="27">
      <c r="B2125" s="104" t="s">
        <v>10333</v>
      </c>
      <c r="C2125" s="104" t="s">
        <v>6593</v>
      </c>
      <c r="D2125" s="105" t="s">
        <v>7673</v>
      </c>
      <c r="E2125" s="108" t="s">
        <v>25</v>
      </c>
      <c r="F2125" s="106">
        <v>368.04</v>
      </c>
    </row>
    <row r="2126" spans="2:6" ht="27">
      <c r="B2126" s="104" t="s">
        <v>10334</v>
      </c>
      <c r="C2126" s="104" t="s">
        <v>6593</v>
      </c>
      <c r="D2126" s="105" t="s">
        <v>7674</v>
      </c>
      <c r="E2126" s="108" t="s">
        <v>25</v>
      </c>
      <c r="F2126" s="106">
        <v>379.01</v>
      </c>
    </row>
    <row r="2127" spans="2:6" ht="27">
      <c r="B2127" s="104" t="s">
        <v>10335</v>
      </c>
      <c r="C2127" s="104" t="s">
        <v>12916</v>
      </c>
      <c r="D2127" s="105" t="s">
        <v>7675</v>
      </c>
      <c r="E2127" s="108" t="s">
        <v>25</v>
      </c>
      <c r="F2127" s="106">
        <v>330.48</v>
      </c>
    </row>
    <row r="2128" spans="2:6" ht="27">
      <c r="B2128" s="104" t="s">
        <v>10336</v>
      </c>
      <c r="C2128" s="104" t="s">
        <v>12917</v>
      </c>
      <c r="D2128" s="105" t="s">
        <v>7676</v>
      </c>
      <c r="E2128" s="108" t="s">
        <v>25</v>
      </c>
      <c r="F2128" s="106">
        <v>336.36</v>
      </c>
    </row>
    <row r="2129" spans="2:6" ht="27">
      <c r="B2129" s="104" t="s">
        <v>10337</v>
      </c>
      <c r="C2129" s="104" t="s">
        <v>12918</v>
      </c>
      <c r="D2129" s="105" t="s">
        <v>7677</v>
      </c>
      <c r="E2129" s="108" t="s">
        <v>25</v>
      </c>
      <c r="F2129" s="106">
        <v>356.35</v>
      </c>
    </row>
    <row r="2130" spans="2:6" ht="27">
      <c r="B2130" s="104" t="s">
        <v>10338</v>
      </c>
      <c r="C2130" s="104" t="s">
        <v>12919</v>
      </c>
      <c r="D2130" s="105" t="s">
        <v>7678</v>
      </c>
      <c r="E2130" s="108" t="s">
        <v>25</v>
      </c>
      <c r="F2130" s="106">
        <v>378.11</v>
      </c>
    </row>
    <row r="2131" spans="2:6" ht="27">
      <c r="B2131" s="104" t="s">
        <v>10339</v>
      </c>
      <c r="C2131" s="104" t="s">
        <v>12920</v>
      </c>
      <c r="D2131" s="105" t="s">
        <v>7679</v>
      </c>
      <c r="E2131" s="108" t="s">
        <v>25</v>
      </c>
      <c r="F2131" s="106">
        <v>392.81</v>
      </c>
    </row>
    <row r="2132" spans="2:6" ht="27">
      <c r="B2132" s="104" t="s">
        <v>10340</v>
      </c>
      <c r="C2132" s="104" t="s">
        <v>12921</v>
      </c>
      <c r="D2132" s="105" t="s">
        <v>7680</v>
      </c>
      <c r="E2132" s="108" t="s">
        <v>25</v>
      </c>
      <c r="F2132" s="106">
        <v>403.98</v>
      </c>
    </row>
    <row r="2133" spans="2:6" ht="27">
      <c r="B2133" s="104" t="s">
        <v>10341</v>
      </c>
      <c r="C2133" s="104" t="s">
        <v>12922</v>
      </c>
      <c r="D2133" s="105" t="s">
        <v>7681</v>
      </c>
      <c r="E2133" s="108" t="s">
        <v>25</v>
      </c>
      <c r="F2133" s="106">
        <v>351.2</v>
      </c>
    </row>
    <row r="2134" spans="2:6" ht="27">
      <c r="B2134" s="104" t="s">
        <v>10342</v>
      </c>
      <c r="C2134" s="104" t="s">
        <v>12923</v>
      </c>
      <c r="D2134" s="105" t="s">
        <v>7682</v>
      </c>
      <c r="E2134" s="108" t="s">
        <v>25</v>
      </c>
      <c r="F2134" s="106">
        <v>356.87</v>
      </c>
    </row>
    <row r="2135" spans="2:6" ht="25.5">
      <c r="B2135" s="100" t="s">
        <v>10343</v>
      </c>
      <c r="C2135" s="101" t="s">
        <v>12924</v>
      </c>
      <c r="D2135" s="102" t="s">
        <v>7683</v>
      </c>
      <c r="E2135" s="101" t="s">
        <v>25</v>
      </c>
      <c r="F2135" s="106">
        <v>376.15</v>
      </c>
    </row>
    <row r="2136" spans="2:6" ht="27">
      <c r="B2136" s="104" t="s">
        <v>10344</v>
      </c>
      <c r="C2136" s="104" t="s">
        <v>12925</v>
      </c>
      <c r="D2136" s="105" t="s">
        <v>7684</v>
      </c>
      <c r="E2136" s="108" t="s">
        <v>25</v>
      </c>
      <c r="F2136" s="106">
        <v>397.13</v>
      </c>
    </row>
    <row r="2137" spans="2:6" ht="27">
      <c r="B2137" s="104" t="s">
        <v>10345</v>
      </c>
      <c r="C2137" s="104" t="s">
        <v>12926</v>
      </c>
      <c r="D2137" s="105" t="s">
        <v>7685</v>
      </c>
      <c r="E2137" s="108" t="s">
        <v>25</v>
      </c>
      <c r="F2137" s="106">
        <v>411.3</v>
      </c>
    </row>
    <row r="2138" spans="2:6" ht="27">
      <c r="B2138" s="104" t="s">
        <v>10346</v>
      </c>
      <c r="C2138" s="104" t="s">
        <v>12927</v>
      </c>
      <c r="D2138" s="105" t="s">
        <v>7686</v>
      </c>
      <c r="E2138" s="108" t="s">
        <v>25</v>
      </c>
      <c r="F2138" s="106">
        <v>411.11</v>
      </c>
    </row>
    <row r="2139" spans="2:6" ht="27">
      <c r="B2139" s="104" t="s">
        <v>10347</v>
      </c>
      <c r="C2139" s="104" t="s">
        <v>12928</v>
      </c>
      <c r="D2139" s="105" t="s">
        <v>7687</v>
      </c>
      <c r="E2139" s="108" t="s">
        <v>25</v>
      </c>
      <c r="F2139" s="106">
        <v>396.17</v>
      </c>
    </row>
    <row r="2140" spans="2:6" ht="27">
      <c r="B2140" s="104" t="s">
        <v>10348</v>
      </c>
      <c r="C2140" s="104" t="s">
        <v>12929</v>
      </c>
      <c r="D2140" s="105" t="s">
        <v>7688</v>
      </c>
      <c r="E2140" s="108" t="s">
        <v>25</v>
      </c>
      <c r="F2140" s="106">
        <v>406.38</v>
      </c>
    </row>
    <row r="2141" spans="2:6" ht="27">
      <c r="B2141" s="104" t="s">
        <v>10349</v>
      </c>
      <c r="C2141" s="104" t="s">
        <v>12930</v>
      </c>
      <c r="D2141" s="105" t="s">
        <v>7689</v>
      </c>
      <c r="E2141" s="108" t="s">
        <v>25</v>
      </c>
      <c r="F2141" s="106">
        <v>410.04</v>
      </c>
    </row>
    <row r="2142" spans="2:6" ht="27">
      <c r="B2142" s="104" t="s">
        <v>10350</v>
      </c>
      <c r="C2142" s="104" t="s">
        <v>12931</v>
      </c>
      <c r="D2142" s="105" t="s">
        <v>7690</v>
      </c>
      <c r="E2142" s="108" t="s">
        <v>25</v>
      </c>
      <c r="F2142" s="106">
        <v>417.74</v>
      </c>
    </row>
    <row r="2143" spans="2:6" ht="27">
      <c r="B2143" s="104" t="s">
        <v>10351</v>
      </c>
      <c r="C2143" s="104" t="s">
        <v>12932</v>
      </c>
      <c r="D2143" s="105" t="s">
        <v>7691</v>
      </c>
      <c r="E2143" s="108" t="s">
        <v>25</v>
      </c>
      <c r="F2143" s="106">
        <v>393.89</v>
      </c>
    </row>
    <row r="2144" spans="2:6" ht="27">
      <c r="B2144" s="104" t="s">
        <v>10352</v>
      </c>
      <c r="C2144" s="104" t="s">
        <v>12933</v>
      </c>
      <c r="D2144" s="105" t="s">
        <v>7692</v>
      </c>
      <c r="E2144" s="108" t="s">
        <v>25</v>
      </c>
      <c r="F2144" s="106">
        <v>327.39</v>
      </c>
    </row>
    <row r="2145" spans="2:6" ht="27">
      <c r="B2145" s="104" t="s">
        <v>10353</v>
      </c>
      <c r="C2145" s="104" t="s">
        <v>12934</v>
      </c>
      <c r="D2145" s="105" t="s">
        <v>7693</v>
      </c>
      <c r="E2145" s="108" t="s">
        <v>25</v>
      </c>
      <c r="F2145" s="106">
        <v>339.86</v>
      </c>
    </row>
    <row r="2146" spans="2:6" ht="27">
      <c r="B2146" s="104" t="s">
        <v>10354</v>
      </c>
      <c r="C2146" s="104" t="s">
        <v>12935</v>
      </c>
      <c r="D2146" s="105" t="s">
        <v>7694</v>
      </c>
      <c r="E2146" s="108" t="s">
        <v>6287</v>
      </c>
      <c r="F2146" s="106">
        <v>70.349999999999994</v>
      </c>
    </row>
    <row r="2147" spans="2:6">
      <c r="B2147" s="104">
        <v>326</v>
      </c>
      <c r="C2147" s="104" t="s">
        <v>6593</v>
      </c>
      <c r="D2147" s="105" t="s">
        <v>7695</v>
      </c>
      <c r="E2147" s="108"/>
      <c r="F2147" s="106"/>
    </row>
    <row r="2148" spans="2:6">
      <c r="B2148" s="104" t="s">
        <v>10355</v>
      </c>
      <c r="C2148" s="104" t="s">
        <v>12936</v>
      </c>
      <c r="D2148" s="105" t="s">
        <v>7696</v>
      </c>
      <c r="E2148" s="108" t="s">
        <v>7697</v>
      </c>
      <c r="F2148" s="106">
        <v>51.16</v>
      </c>
    </row>
    <row r="2149" spans="2:6">
      <c r="B2149" s="100" t="s">
        <v>10356</v>
      </c>
      <c r="C2149" s="101" t="s">
        <v>12937</v>
      </c>
      <c r="D2149" s="102" t="s">
        <v>7698</v>
      </c>
      <c r="E2149" s="101" t="s">
        <v>6287</v>
      </c>
      <c r="F2149" s="106">
        <v>133.80000000000001</v>
      </c>
    </row>
    <row r="2150" spans="2:6" ht="27">
      <c r="B2150" s="104" t="s">
        <v>10357</v>
      </c>
      <c r="C2150" s="104" t="s">
        <v>12938</v>
      </c>
      <c r="D2150" s="105" t="s">
        <v>7699</v>
      </c>
      <c r="E2150" s="108" t="s">
        <v>25</v>
      </c>
      <c r="F2150" s="106">
        <v>2821.51</v>
      </c>
    </row>
    <row r="2151" spans="2:6" ht="27">
      <c r="B2151" s="104" t="s">
        <v>10358</v>
      </c>
      <c r="C2151" s="104" t="s">
        <v>12939</v>
      </c>
      <c r="D2151" s="105" t="s">
        <v>7700</v>
      </c>
      <c r="E2151" s="108" t="s">
        <v>25</v>
      </c>
      <c r="F2151" s="106">
        <v>319.68</v>
      </c>
    </row>
    <row r="2152" spans="2:6" ht="27">
      <c r="B2152" s="104" t="s">
        <v>10359</v>
      </c>
      <c r="C2152" s="104" t="s">
        <v>12940</v>
      </c>
      <c r="D2152" s="105" t="s">
        <v>7701</v>
      </c>
      <c r="E2152" s="108" t="s">
        <v>25</v>
      </c>
      <c r="F2152" s="106">
        <v>530.37</v>
      </c>
    </row>
    <row r="2153" spans="2:6">
      <c r="B2153" s="104" t="s">
        <v>10360</v>
      </c>
      <c r="C2153" s="104" t="s">
        <v>12941</v>
      </c>
      <c r="D2153" s="105" t="s">
        <v>7702</v>
      </c>
      <c r="E2153" s="108" t="s">
        <v>6465</v>
      </c>
      <c r="F2153" s="106">
        <v>6.62</v>
      </c>
    </row>
    <row r="2154" spans="2:6" ht="27">
      <c r="B2154" s="104" t="s">
        <v>10361</v>
      </c>
      <c r="C2154" s="104" t="s">
        <v>12942</v>
      </c>
      <c r="D2154" s="105" t="s">
        <v>7703</v>
      </c>
      <c r="E2154" s="108" t="s">
        <v>6465</v>
      </c>
      <c r="F2154" s="106">
        <v>3.75</v>
      </c>
    </row>
    <row r="2155" spans="2:6" ht="27">
      <c r="B2155" s="104" t="s">
        <v>10362</v>
      </c>
      <c r="C2155" s="104" t="s">
        <v>12943</v>
      </c>
      <c r="D2155" s="105" t="s">
        <v>7704</v>
      </c>
      <c r="E2155" s="108" t="s">
        <v>6598</v>
      </c>
      <c r="F2155" s="106">
        <v>9.01</v>
      </c>
    </row>
    <row r="2156" spans="2:6" ht="27">
      <c r="B2156" s="104" t="s">
        <v>10363</v>
      </c>
      <c r="C2156" s="104" t="s">
        <v>12944</v>
      </c>
      <c r="D2156" s="105" t="s">
        <v>7705</v>
      </c>
      <c r="E2156" s="108" t="s">
        <v>6733</v>
      </c>
      <c r="F2156" s="106">
        <v>9.52</v>
      </c>
    </row>
    <row r="2157" spans="2:6">
      <c r="B2157" s="104">
        <v>327</v>
      </c>
      <c r="C2157" s="104" t="s">
        <v>6593</v>
      </c>
      <c r="D2157" s="105" t="s">
        <v>7706</v>
      </c>
      <c r="E2157" s="108"/>
      <c r="F2157" s="106"/>
    </row>
    <row r="2158" spans="2:6" ht="27">
      <c r="B2158" s="104" t="s">
        <v>10364</v>
      </c>
      <c r="C2158" s="104" t="s">
        <v>12945</v>
      </c>
      <c r="D2158" s="105" t="s">
        <v>7707</v>
      </c>
      <c r="E2158" s="108" t="s">
        <v>6287</v>
      </c>
      <c r="F2158" s="106">
        <v>196</v>
      </c>
    </row>
    <row r="2159" spans="2:6" ht="27">
      <c r="B2159" s="104" t="s">
        <v>10365</v>
      </c>
      <c r="C2159" s="104" t="s">
        <v>12946</v>
      </c>
      <c r="D2159" s="105" t="s">
        <v>7708</v>
      </c>
      <c r="E2159" s="108" t="s">
        <v>6287</v>
      </c>
      <c r="F2159" s="106">
        <v>224</v>
      </c>
    </row>
    <row r="2160" spans="2:6" ht="27">
      <c r="B2160" s="104" t="s">
        <v>10366</v>
      </c>
      <c r="C2160" s="104" t="s">
        <v>12947</v>
      </c>
      <c r="D2160" s="105" t="s">
        <v>7709</v>
      </c>
      <c r="E2160" s="108" t="s">
        <v>6287</v>
      </c>
      <c r="F2160" s="106">
        <v>252</v>
      </c>
    </row>
    <row r="2161" spans="2:6">
      <c r="B2161" s="104" t="s">
        <v>10367</v>
      </c>
      <c r="C2161" s="104" t="s">
        <v>12948</v>
      </c>
      <c r="D2161" s="105" t="s">
        <v>7710</v>
      </c>
      <c r="E2161" s="108" t="s">
        <v>6287</v>
      </c>
      <c r="F2161" s="106">
        <v>135.80000000000001</v>
      </c>
    </row>
    <row r="2162" spans="2:6">
      <c r="B2162" s="104" t="s">
        <v>10368</v>
      </c>
      <c r="C2162" s="104" t="s">
        <v>12949</v>
      </c>
      <c r="D2162" s="105" t="s">
        <v>7711</v>
      </c>
      <c r="E2162" s="108" t="s">
        <v>6287</v>
      </c>
      <c r="F2162" s="106">
        <v>144.19999999999999</v>
      </c>
    </row>
    <row r="2163" spans="2:6">
      <c r="B2163" s="104" t="s">
        <v>10369</v>
      </c>
      <c r="C2163" s="104" t="s">
        <v>12950</v>
      </c>
      <c r="D2163" s="105" t="s">
        <v>7712</v>
      </c>
      <c r="E2163" s="108" t="s">
        <v>6287</v>
      </c>
      <c r="F2163" s="106">
        <v>154</v>
      </c>
    </row>
    <row r="2164" spans="2:6">
      <c r="B2164" s="104" t="s">
        <v>10370</v>
      </c>
      <c r="C2164" s="104" t="s">
        <v>12951</v>
      </c>
      <c r="D2164" s="105" t="s">
        <v>7713</v>
      </c>
      <c r="E2164" s="108" t="s">
        <v>6287</v>
      </c>
      <c r="F2164" s="106">
        <v>159.6</v>
      </c>
    </row>
    <row r="2165" spans="2:6" ht="27">
      <c r="B2165" s="104" t="s">
        <v>10371</v>
      </c>
      <c r="C2165" s="104" t="s">
        <v>12952</v>
      </c>
      <c r="D2165" s="105" t="s">
        <v>7714</v>
      </c>
      <c r="E2165" s="108" t="s">
        <v>6287</v>
      </c>
      <c r="F2165" s="106">
        <v>210</v>
      </c>
    </row>
    <row r="2166" spans="2:6" ht="27">
      <c r="B2166" s="104" t="s">
        <v>10372</v>
      </c>
      <c r="C2166" s="104" t="s">
        <v>12953</v>
      </c>
      <c r="D2166" s="105" t="s">
        <v>7715</v>
      </c>
      <c r="E2166" s="108" t="s">
        <v>6287</v>
      </c>
      <c r="F2166" s="106">
        <v>224</v>
      </c>
    </row>
    <row r="2167" spans="2:6" ht="27">
      <c r="B2167" s="104" t="s">
        <v>10373</v>
      </c>
      <c r="C2167" s="104" t="s">
        <v>12954</v>
      </c>
      <c r="D2167" s="105" t="s">
        <v>7716</v>
      </c>
      <c r="E2167" s="108" t="s">
        <v>6287</v>
      </c>
      <c r="F2167" s="106">
        <v>238</v>
      </c>
    </row>
    <row r="2168" spans="2:6">
      <c r="B2168" s="104" t="s">
        <v>10374</v>
      </c>
      <c r="C2168" s="104" t="s">
        <v>12955</v>
      </c>
      <c r="D2168" s="105" t="s">
        <v>7717</v>
      </c>
      <c r="E2168" s="108" t="s">
        <v>6287</v>
      </c>
      <c r="F2168" s="106">
        <v>196</v>
      </c>
    </row>
    <row r="2169" spans="2:6" ht="27">
      <c r="B2169" s="104" t="s">
        <v>10375</v>
      </c>
      <c r="C2169" s="104" t="s">
        <v>12956</v>
      </c>
      <c r="D2169" s="105" t="s">
        <v>7718</v>
      </c>
      <c r="E2169" s="108" t="s">
        <v>6287</v>
      </c>
      <c r="F2169" s="106">
        <v>244.25</v>
      </c>
    </row>
    <row r="2170" spans="2:6" ht="27">
      <c r="B2170" s="104" t="s">
        <v>10376</v>
      </c>
      <c r="C2170" s="104" t="s">
        <v>12957</v>
      </c>
      <c r="D2170" s="105" t="s">
        <v>7719</v>
      </c>
      <c r="E2170" s="108" t="s">
        <v>6287</v>
      </c>
      <c r="F2170" s="106">
        <v>268.92</v>
      </c>
    </row>
    <row r="2171" spans="2:6" ht="25.5">
      <c r="B2171" s="100" t="s">
        <v>10377</v>
      </c>
      <c r="C2171" s="101" t="s">
        <v>12958</v>
      </c>
      <c r="D2171" s="102" t="s">
        <v>7720</v>
      </c>
      <c r="E2171" s="101" t="s">
        <v>6287</v>
      </c>
      <c r="F2171" s="106">
        <v>293.60000000000002</v>
      </c>
    </row>
    <row r="2172" spans="2:6" ht="27">
      <c r="B2172" s="104" t="s">
        <v>10378</v>
      </c>
      <c r="C2172" s="104" t="s">
        <v>12959</v>
      </c>
      <c r="D2172" s="105" t="s">
        <v>7721</v>
      </c>
      <c r="E2172" s="108" t="s">
        <v>6287</v>
      </c>
      <c r="F2172" s="106">
        <v>334.72</v>
      </c>
    </row>
    <row r="2173" spans="2:6" ht="27">
      <c r="B2173" s="104" t="s">
        <v>10379</v>
      </c>
      <c r="C2173" s="104" t="s">
        <v>12960</v>
      </c>
      <c r="D2173" s="105" t="s">
        <v>7722</v>
      </c>
      <c r="E2173" s="108" t="s">
        <v>6733</v>
      </c>
      <c r="F2173" s="106">
        <v>10.5</v>
      </c>
    </row>
    <row r="2174" spans="2:6" ht="27">
      <c r="B2174" s="104" t="s">
        <v>10380</v>
      </c>
      <c r="C2174" s="104" t="s">
        <v>12961</v>
      </c>
      <c r="D2174" s="105" t="s">
        <v>7723</v>
      </c>
      <c r="E2174" s="108" t="s">
        <v>6733</v>
      </c>
      <c r="F2174" s="106">
        <v>10.5</v>
      </c>
    </row>
    <row r="2175" spans="2:6" ht="27">
      <c r="B2175" s="104" t="s">
        <v>10381</v>
      </c>
      <c r="C2175" s="104" t="s">
        <v>12962</v>
      </c>
      <c r="D2175" s="105" t="s">
        <v>7724</v>
      </c>
      <c r="E2175" s="108" t="s">
        <v>6733</v>
      </c>
      <c r="F2175" s="106">
        <v>10.5</v>
      </c>
    </row>
    <row r="2176" spans="2:6" ht="27">
      <c r="B2176" s="104" t="s">
        <v>10382</v>
      </c>
      <c r="C2176" s="104" t="s">
        <v>12963</v>
      </c>
      <c r="D2176" s="105" t="s">
        <v>7725</v>
      </c>
      <c r="E2176" s="108" t="s">
        <v>6287</v>
      </c>
      <c r="F2176" s="106">
        <v>99.64</v>
      </c>
    </row>
    <row r="2177" spans="2:6" ht="27">
      <c r="B2177" s="104" t="s">
        <v>10383</v>
      </c>
      <c r="C2177" s="104" t="s">
        <v>12964</v>
      </c>
      <c r="D2177" s="105" t="s">
        <v>7726</v>
      </c>
      <c r="E2177" s="108" t="s">
        <v>6287</v>
      </c>
      <c r="F2177" s="106">
        <v>76.05</v>
      </c>
    </row>
    <row r="2178" spans="2:6" ht="27">
      <c r="B2178" s="104" t="s">
        <v>10384</v>
      </c>
      <c r="C2178" s="104" t="s">
        <v>12965</v>
      </c>
      <c r="D2178" s="105" t="s">
        <v>7727</v>
      </c>
      <c r="E2178" s="108" t="s">
        <v>6287</v>
      </c>
      <c r="F2178" s="106">
        <v>50.7</v>
      </c>
    </row>
    <row r="2179" spans="2:6">
      <c r="B2179" s="104">
        <v>328</v>
      </c>
      <c r="C2179" s="104" t="s">
        <v>6593</v>
      </c>
      <c r="D2179" s="105" t="s">
        <v>7728</v>
      </c>
      <c r="E2179" s="108"/>
      <c r="F2179" s="106"/>
    </row>
    <row r="2180" spans="2:6">
      <c r="B2180" s="100" t="s">
        <v>10385</v>
      </c>
      <c r="C2180" s="101" t="s">
        <v>12966</v>
      </c>
      <c r="D2180" s="102" t="s">
        <v>7729</v>
      </c>
      <c r="E2180" s="101" t="s">
        <v>6465</v>
      </c>
      <c r="F2180" s="106">
        <v>12.38</v>
      </c>
    </row>
    <row r="2181" spans="2:6">
      <c r="B2181" s="104" t="s">
        <v>10386</v>
      </c>
      <c r="C2181" s="104" t="s">
        <v>12967</v>
      </c>
      <c r="D2181" s="105" t="s">
        <v>7730</v>
      </c>
      <c r="E2181" s="108" t="s">
        <v>6465</v>
      </c>
      <c r="F2181" s="106">
        <v>8.5</v>
      </c>
    </row>
    <row r="2182" spans="2:6">
      <c r="B2182" s="104" t="s">
        <v>10387</v>
      </c>
      <c r="C2182" s="104" t="s">
        <v>12968</v>
      </c>
      <c r="D2182" s="105" t="s">
        <v>7731</v>
      </c>
      <c r="E2182" s="108" t="s">
        <v>6287</v>
      </c>
      <c r="F2182" s="106">
        <v>116.26</v>
      </c>
    </row>
    <row r="2183" spans="2:6">
      <c r="B2183" s="104" t="s">
        <v>10388</v>
      </c>
      <c r="C2183" s="104" t="s">
        <v>12969</v>
      </c>
      <c r="D2183" s="105" t="s">
        <v>7732</v>
      </c>
      <c r="E2183" s="108" t="s">
        <v>6287</v>
      </c>
      <c r="F2183" s="106">
        <v>33.450000000000003</v>
      </c>
    </row>
    <row r="2184" spans="2:6">
      <c r="B2184" s="104" t="s">
        <v>10389</v>
      </c>
      <c r="C2184" s="104" t="s">
        <v>12970</v>
      </c>
      <c r="D2184" s="105" t="s">
        <v>7733</v>
      </c>
      <c r="E2184" s="108" t="s">
        <v>6287</v>
      </c>
      <c r="F2184" s="106">
        <v>39.9</v>
      </c>
    </row>
    <row r="2185" spans="2:6">
      <c r="B2185" s="100" t="s">
        <v>10390</v>
      </c>
      <c r="C2185" s="101" t="s">
        <v>12971</v>
      </c>
      <c r="D2185" s="102" t="s">
        <v>7734</v>
      </c>
      <c r="E2185" s="101" t="s">
        <v>6287</v>
      </c>
      <c r="F2185" s="106">
        <v>30.22</v>
      </c>
    </row>
    <row r="2186" spans="2:6">
      <c r="B2186" s="104" t="s">
        <v>10391</v>
      </c>
      <c r="C2186" s="104" t="s">
        <v>12972</v>
      </c>
      <c r="D2186" s="105" t="s">
        <v>7735</v>
      </c>
      <c r="E2186" s="108" t="s">
        <v>6287</v>
      </c>
      <c r="F2186" s="106">
        <v>54.39</v>
      </c>
    </row>
    <row r="2187" spans="2:6">
      <c r="B2187" s="104" t="s">
        <v>10392</v>
      </c>
      <c r="C2187" s="104" t="s">
        <v>12973</v>
      </c>
      <c r="D2187" s="105" t="s">
        <v>7736</v>
      </c>
      <c r="E2187" s="108" t="s">
        <v>6287</v>
      </c>
      <c r="F2187" s="106">
        <v>70.23</v>
      </c>
    </row>
    <row r="2188" spans="2:6">
      <c r="B2188" s="104" t="s">
        <v>10393</v>
      </c>
      <c r="C2188" s="104" t="s">
        <v>12974</v>
      </c>
      <c r="D2188" s="105" t="s">
        <v>7737</v>
      </c>
      <c r="E2188" s="108" t="s">
        <v>6287</v>
      </c>
      <c r="F2188" s="106">
        <v>41</v>
      </c>
    </row>
    <row r="2189" spans="2:6">
      <c r="B2189" s="104" t="s">
        <v>10394</v>
      </c>
      <c r="C2189" s="104" t="s">
        <v>12975</v>
      </c>
      <c r="D2189" s="105" t="s">
        <v>7738</v>
      </c>
      <c r="E2189" s="108" t="s">
        <v>6287</v>
      </c>
      <c r="F2189" s="106">
        <v>41</v>
      </c>
    </row>
    <row r="2190" spans="2:6">
      <c r="B2190" s="104" t="s">
        <v>10395</v>
      </c>
      <c r="C2190" s="104" t="s">
        <v>6593</v>
      </c>
      <c r="D2190" s="105" t="s">
        <v>7739</v>
      </c>
      <c r="E2190" s="108" t="s">
        <v>6287</v>
      </c>
      <c r="F2190" s="106">
        <v>11.69</v>
      </c>
    </row>
    <row r="2191" spans="2:6">
      <c r="B2191" s="104">
        <v>329</v>
      </c>
      <c r="C2191" s="104" t="s">
        <v>6593</v>
      </c>
      <c r="D2191" s="105" t="s">
        <v>7740</v>
      </c>
      <c r="E2191" s="108"/>
      <c r="F2191" s="106"/>
    </row>
    <row r="2192" spans="2:6">
      <c r="B2192" s="104" t="s">
        <v>10396</v>
      </c>
      <c r="C2192" s="104" t="s">
        <v>12976</v>
      </c>
      <c r="D2192" s="105" t="s">
        <v>7741</v>
      </c>
      <c r="E2192" s="108" t="s">
        <v>6598</v>
      </c>
      <c r="F2192" s="106">
        <v>9.1199999999999992</v>
      </c>
    </row>
    <row r="2193" spans="2:6">
      <c r="B2193" s="104" t="s">
        <v>10397</v>
      </c>
      <c r="C2193" s="104" t="s">
        <v>12977</v>
      </c>
      <c r="D2193" s="105" t="s">
        <v>7742</v>
      </c>
      <c r="E2193" s="108" t="s">
        <v>6598</v>
      </c>
      <c r="F2193" s="106">
        <v>8.9</v>
      </c>
    </row>
    <row r="2194" spans="2:6">
      <c r="B2194" s="104" t="s">
        <v>10398</v>
      </c>
      <c r="C2194" s="104" t="s">
        <v>12978</v>
      </c>
      <c r="D2194" s="105" t="s">
        <v>7743</v>
      </c>
      <c r="E2194" s="108" t="s">
        <v>6598</v>
      </c>
      <c r="F2194" s="106">
        <v>9.1199999999999992</v>
      </c>
    </row>
    <row r="2195" spans="2:6" ht="40.5">
      <c r="B2195" s="104" t="s">
        <v>10401</v>
      </c>
      <c r="C2195" s="104" t="s">
        <v>12981</v>
      </c>
      <c r="D2195" s="105" t="s">
        <v>17799</v>
      </c>
      <c r="E2195" s="108" t="s">
        <v>6598</v>
      </c>
      <c r="F2195" s="106">
        <v>183.69</v>
      </c>
    </row>
    <row r="2196" spans="2:6" ht="40.5">
      <c r="B2196" s="104" t="s">
        <v>10399</v>
      </c>
      <c r="C2196" s="104" t="s">
        <v>12979</v>
      </c>
      <c r="D2196" s="105" t="s">
        <v>17800</v>
      </c>
      <c r="E2196" s="108" t="s">
        <v>6598</v>
      </c>
      <c r="F2196" s="106">
        <v>234.69</v>
      </c>
    </row>
    <row r="2197" spans="2:6" ht="40.5">
      <c r="B2197" s="104" t="s">
        <v>10400</v>
      </c>
      <c r="C2197" s="104" t="s">
        <v>12980</v>
      </c>
      <c r="D2197" s="105" t="s">
        <v>17801</v>
      </c>
      <c r="E2197" s="108" t="s">
        <v>6598</v>
      </c>
      <c r="F2197" s="106">
        <v>183.69</v>
      </c>
    </row>
    <row r="2198" spans="2:6">
      <c r="B2198" s="104" t="s">
        <v>10402</v>
      </c>
      <c r="C2198" s="104" t="s">
        <v>12982</v>
      </c>
      <c r="D2198" s="105" t="s">
        <v>7744</v>
      </c>
      <c r="E2198" s="108" t="s">
        <v>6598</v>
      </c>
      <c r="F2198" s="106">
        <v>130.58000000000001</v>
      </c>
    </row>
    <row r="2199" spans="2:6">
      <c r="B2199" s="104" t="s">
        <v>10403</v>
      </c>
      <c r="C2199" s="104" t="s">
        <v>12983</v>
      </c>
      <c r="D2199" s="105" t="s">
        <v>7745</v>
      </c>
      <c r="E2199" s="108" t="s">
        <v>6598</v>
      </c>
      <c r="F2199" s="106">
        <v>1161.01</v>
      </c>
    </row>
    <row r="2200" spans="2:6">
      <c r="B2200" s="104" t="s">
        <v>10404</v>
      </c>
      <c r="C2200" s="104" t="s">
        <v>12984</v>
      </c>
      <c r="D2200" s="105" t="s">
        <v>7746</v>
      </c>
      <c r="E2200" s="108" t="s">
        <v>6598</v>
      </c>
      <c r="F2200" s="106">
        <v>52.02</v>
      </c>
    </row>
    <row r="2201" spans="2:6">
      <c r="B2201" s="104" t="s">
        <v>10405</v>
      </c>
      <c r="C2201" s="104" t="s">
        <v>12985</v>
      </c>
      <c r="D2201" s="105" t="s">
        <v>7747</v>
      </c>
      <c r="E2201" s="108" t="s">
        <v>6598</v>
      </c>
      <c r="F2201" s="106">
        <v>70.02</v>
      </c>
    </row>
    <row r="2202" spans="2:6">
      <c r="B2202" s="104">
        <v>330</v>
      </c>
      <c r="C2202" s="104" t="s">
        <v>6593</v>
      </c>
      <c r="D2202" s="105" t="s">
        <v>7748</v>
      </c>
      <c r="E2202" s="108"/>
      <c r="F2202" s="106"/>
    </row>
    <row r="2203" spans="2:6">
      <c r="B2203" s="104" t="s">
        <v>10406</v>
      </c>
      <c r="C2203" s="104" t="s">
        <v>12986</v>
      </c>
      <c r="D2203" s="105" t="s">
        <v>7749</v>
      </c>
      <c r="E2203" s="108" t="s">
        <v>6598</v>
      </c>
      <c r="F2203" s="106">
        <v>140</v>
      </c>
    </row>
    <row r="2204" spans="2:6">
      <c r="B2204" s="104" t="s">
        <v>10407</v>
      </c>
      <c r="C2204" s="104" t="s">
        <v>12987</v>
      </c>
      <c r="D2204" s="105" t="s">
        <v>7750</v>
      </c>
      <c r="E2204" s="108" t="s">
        <v>6598</v>
      </c>
      <c r="F2204" s="106">
        <v>95</v>
      </c>
    </row>
    <row r="2205" spans="2:6">
      <c r="B2205" s="104" t="s">
        <v>10408</v>
      </c>
      <c r="C2205" s="104" t="s">
        <v>12988</v>
      </c>
      <c r="D2205" s="105" t="s">
        <v>7751</v>
      </c>
      <c r="E2205" s="108" t="s">
        <v>6598</v>
      </c>
      <c r="F2205" s="106">
        <v>140</v>
      </c>
    </row>
    <row r="2206" spans="2:6">
      <c r="B2206" s="104" t="s">
        <v>10409</v>
      </c>
      <c r="C2206" s="104" t="s">
        <v>12989</v>
      </c>
      <c r="D2206" s="105" t="s">
        <v>7752</v>
      </c>
      <c r="E2206" s="108" t="s">
        <v>6598</v>
      </c>
      <c r="F2206" s="106">
        <v>95</v>
      </c>
    </row>
    <row r="2207" spans="2:6">
      <c r="B2207" s="104" t="s">
        <v>10410</v>
      </c>
      <c r="C2207" s="104" t="s">
        <v>12990</v>
      </c>
      <c r="D2207" s="105" t="s">
        <v>7753</v>
      </c>
      <c r="E2207" s="108" t="s">
        <v>6598</v>
      </c>
      <c r="F2207" s="106">
        <v>38.090000000000003</v>
      </c>
    </row>
    <row r="2208" spans="2:6">
      <c r="B2208" s="104" t="s">
        <v>10411</v>
      </c>
      <c r="C2208" s="104" t="s">
        <v>12991</v>
      </c>
      <c r="D2208" s="105" t="s">
        <v>7754</v>
      </c>
      <c r="E2208" s="108" t="s">
        <v>6465</v>
      </c>
      <c r="F2208" s="106">
        <v>246.85</v>
      </c>
    </row>
    <row r="2209" spans="2:6">
      <c r="B2209" s="104" t="s">
        <v>10412</v>
      </c>
      <c r="C2209" s="104" t="s">
        <v>12992</v>
      </c>
      <c r="D2209" s="105" t="s">
        <v>7755</v>
      </c>
      <c r="E2209" s="108" t="s">
        <v>6465</v>
      </c>
      <c r="F2209" s="106">
        <v>320.16000000000003</v>
      </c>
    </row>
    <row r="2210" spans="2:6">
      <c r="B2210" s="104" t="s">
        <v>10413</v>
      </c>
      <c r="C2210" s="104" t="s">
        <v>12993</v>
      </c>
      <c r="D2210" s="105" t="s">
        <v>7756</v>
      </c>
      <c r="E2210" s="108" t="s">
        <v>6465</v>
      </c>
      <c r="F2210" s="106">
        <v>152.41999999999999</v>
      </c>
    </row>
    <row r="2211" spans="2:6">
      <c r="B2211" s="104" t="s">
        <v>10414</v>
      </c>
      <c r="C2211" s="104" t="s">
        <v>12994</v>
      </c>
      <c r="D2211" s="105" t="s">
        <v>7757</v>
      </c>
      <c r="E2211" s="108" t="s">
        <v>6465</v>
      </c>
      <c r="F2211" s="106">
        <v>175.1</v>
      </c>
    </row>
    <row r="2212" spans="2:6">
      <c r="B2212" s="104" t="s">
        <v>10415</v>
      </c>
      <c r="C2212" s="104" t="s">
        <v>12995</v>
      </c>
      <c r="D2212" s="105" t="s">
        <v>7758</v>
      </c>
      <c r="E2212" s="108" t="s">
        <v>6465</v>
      </c>
      <c r="F2212" s="106">
        <v>215.98</v>
      </c>
    </row>
    <row r="2213" spans="2:6">
      <c r="B2213" s="104" t="s">
        <v>10416</v>
      </c>
      <c r="C2213" s="104" t="s">
        <v>12996</v>
      </c>
      <c r="D2213" s="105" t="s">
        <v>7759</v>
      </c>
      <c r="E2213" s="108" t="s">
        <v>6598</v>
      </c>
      <c r="F2213" s="106">
        <v>84.83</v>
      </c>
    </row>
    <row r="2214" spans="2:6">
      <c r="B2214" s="104" t="s">
        <v>10417</v>
      </c>
      <c r="C2214" s="104" t="s">
        <v>12997</v>
      </c>
      <c r="D2214" s="105" t="s">
        <v>7760</v>
      </c>
      <c r="E2214" s="108" t="s">
        <v>6598</v>
      </c>
      <c r="F2214" s="106">
        <v>65</v>
      </c>
    </row>
    <row r="2215" spans="2:6">
      <c r="B2215" s="104" t="s">
        <v>10418</v>
      </c>
      <c r="C2215" s="104" t="s">
        <v>12998</v>
      </c>
      <c r="D2215" s="105" t="s">
        <v>7761</v>
      </c>
      <c r="E2215" s="108" t="s">
        <v>6598</v>
      </c>
      <c r="F2215" s="106">
        <v>74.5</v>
      </c>
    </row>
    <row r="2216" spans="2:6">
      <c r="B2216" s="104" t="s">
        <v>10419</v>
      </c>
      <c r="C2216" s="104" t="s">
        <v>12999</v>
      </c>
      <c r="D2216" s="105" t="s">
        <v>7762</v>
      </c>
      <c r="E2216" s="108" t="s">
        <v>6465</v>
      </c>
      <c r="F2216" s="106">
        <v>79.12</v>
      </c>
    </row>
    <row r="2217" spans="2:6">
      <c r="B2217" s="104" t="s">
        <v>10420</v>
      </c>
      <c r="C2217" s="104" t="s">
        <v>13000</v>
      </c>
      <c r="D2217" s="105" t="s">
        <v>7763</v>
      </c>
      <c r="E2217" s="108" t="s">
        <v>6465</v>
      </c>
      <c r="F2217" s="106">
        <v>86.33</v>
      </c>
    </row>
    <row r="2218" spans="2:6">
      <c r="B2218" s="104" t="s">
        <v>10421</v>
      </c>
      <c r="C2218" s="104" t="s">
        <v>13001</v>
      </c>
      <c r="D2218" s="105" t="s">
        <v>7764</v>
      </c>
      <c r="E2218" s="108" t="s">
        <v>6465</v>
      </c>
      <c r="F2218" s="106">
        <v>104.01</v>
      </c>
    </row>
    <row r="2219" spans="2:6">
      <c r="B2219" s="104" t="s">
        <v>10422</v>
      </c>
      <c r="C2219" s="104" t="s">
        <v>13002</v>
      </c>
      <c r="D2219" s="105" t="s">
        <v>7765</v>
      </c>
      <c r="E2219" s="108" t="s">
        <v>6465</v>
      </c>
      <c r="F2219" s="106">
        <v>110.27</v>
      </c>
    </row>
    <row r="2220" spans="2:6">
      <c r="B2220" s="104" t="s">
        <v>10423</v>
      </c>
      <c r="C2220" s="104" t="s">
        <v>13003</v>
      </c>
      <c r="D2220" s="105" t="s">
        <v>7766</v>
      </c>
      <c r="E2220" s="108" t="s">
        <v>6465</v>
      </c>
      <c r="F2220" s="106">
        <v>147.56</v>
      </c>
    </row>
    <row r="2221" spans="2:6">
      <c r="B2221" s="104" t="s">
        <v>10424</v>
      </c>
      <c r="C2221" s="104" t="s">
        <v>13004</v>
      </c>
      <c r="D2221" s="105" t="s">
        <v>7767</v>
      </c>
      <c r="E2221" s="108" t="s">
        <v>25</v>
      </c>
      <c r="F2221" s="106">
        <v>225.9</v>
      </c>
    </row>
    <row r="2222" spans="2:6">
      <c r="B2222" s="104" t="s">
        <v>10425</v>
      </c>
      <c r="C2222" s="104" t="s">
        <v>13005</v>
      </c>
      <c r="D2222" s="105" t="s">
        <v>7768</v>
      </c>
      <c r="E2222" s="108" t="s">
        <v>6465</v>
      </c>
      <c r="F2222" s="106">
        <v>97.35</v>
      </c>
    </row>
    <row r="2223" spans="2:6">
      <c r="B2223" s="104" t="s">
        <v>10426</v>
      </c>
      <c r="C2223" s="104" t="s">
        <v>13006</v>
      </c>
      <c r="D2223" s="105" t="s">
        <v>7769</v>
      </c>
      <c r="E2223" s="108" t="s">
        <v>6465</v>
      </c>
      <c r="F2223" s="106">
        <v>119.35</v>
      </c>
    </row>
    <row r="2224" spans="2:6">
      <c r="B2224" s="104" t="s">
        <v>10427</v>
      </c>
      <c r="C2224" s="104" t="s">
        <v>13007</v>
      </c>
      <c r="D2224" s="105" t="s">
        <v>7770</v>
      </c>
      <c r="E2224" s="108" t="s">
        <v>6465</v>
      </c>
      <c r="F2224" s="106">
        <v>136.75</v>
      </c>
    </row>
    <row r="2225" spans="2:6">
      <c r="B2225" s="104" t="s">
        <v>10428</v>
      </c>
      <c r="C2225" s="104" t="s">
        <v>13008</v>
      </c>
      <c r="D2225" s="105" t="s">
        <v>7771</v>
      </c>
      <c r="E2225" s="108" t="s">
        <v>6465</v>
      </c>
      <c r="F2225" s="106">
        <v>153.85</v>
      </c>
    </row>
    <row r="2226" spans="2:6">
      <c r="B2226" s="104" t="s">
        <v>10429</v>
      </c>
      <c r="C2226" s="104" t="s">
        <v>13009</v>
      </c>
      <c r="D2226" s="105" t="s">
        <v>7772</v>
      </c>
      <c r="E2226" s="108" t="s">
        <v>6465</v>
      </c>
      <c r="F2226" s="106">
        <v>162.65</v>
      </c>
    </row>
    <row r="2227" spans="2:6">
      <c r="B2227" s="104" t="s">
        <v>10430</v>
      </c>
      <c r="C2227" s="104" t="s">
        <v>13010</v>
      </c>
      <c r="D2227" s="105" t="s">
        <v>7773</v>
      </c>
      <c r="E2227" s="108" t="s">
        <v>6465</v>
      </c>
      <c r="F2227" s="106">
        <v>181.35</v>
      </c>
    </row>
    <row r="2228" spans="2:6">
      <c r="B2228" s="104" t="s">
        <v>10431</v>
      </c>
      <c r="C2228" s="104" t="s">
        <v>13011</v>
      </c>
      <c r="D2228" s="105" t="s">
        <v>7774</v>
      </c>
      <c r="E2228" s="108" t="s">
        <v>6465</v>
      </c>
      <c r="F2228" s="106">
        <v>234.35</v>
      </c>
    </row>
    <row r="2229" spans="2:6">
      <c r="B2229" s="104" t="s">
        <v>10432</v>
      </c>
      <c r="C2229" s="104" t="s">
        <v>13012</v>
      </c>
      <c r="D2229" s="105" t="s">
        <v>7775</v>
      </c>
      <c r="E2229" s="108" t="s">
        <v>6465</v>
      </c>
      <c r="F2229" s="106">
        <v>89.52</v>
      </c>
    </row>
    <row r="2230" spans="2:6">
      <c r="B2230" s="104" t="s">
        <v>10433</v>
      </c>
      <c r="C2230" s="104" t="s">
        <v>13013</v>
      </c>
      <c r="D2230" s="105" t="s">
        <v>7776</v>
      </c>
      <c r="E2230" s="108" t="s">
        <v>6465</v>
      </c>
      <c r="F2230" s="106">
        <v>93.92</v>
      </c>
    </row>
    <row r="2231" spans="2:6">
      <c r="B2231" s="104" t="s">
        <v>10434</v>
      </c>
      <c r="C2231" s="104" t="s">
        <v>13014</v>
      </c>
      <c r="D2231" s="105" t="s">
        <v>7777</v>
      </c>
      <c r="E2231" s="108" t="s">
        <v>6465</v>
      </c>
      <c r="F2231" s="106">
        <v>104.92</v>
      </c>
    </row>
    <row r="2232" spans="2:6">
      <c r="B2232" s="104" t="s">
        <v>10435</v>
      </c>
      <c r="C2232" s="104" t="s">
        <v>13015</v>
      </c>
      <c r="D2232" s="105" t="s">
        <v>7778</v>
      </c>
      <c r="E2232" s="108" t="s">
        <v>6465</v>
      </c>
      <c r="F2232" s="106">
        <v>111.52</v>
      </c>
    </row>
    <row r="2233" spans="2:6">
      <c r="B2233" s="104" t="s">
        <v>10436</v>
      </c>
      <c r="C2233" s="104" t="s">
        <v>13016</v>
      </c>
      <c r="D2233" s="105" t="s">
        <v>7779</v>
      </c>
      <c r="E2233" s="108" t="s">
        <v>6465</v>
      </c>
      <c r="F2233" s="106">
        <v>124.08</v>
      </c>
    </row>
    <row r="2234" spans="2:6">
      <c r="B2234" s="104" t="s">
        <v>10437</v>
      </c>
      <c r="C2234" s="104" t="s">
        <v>13017</v>
      </c>
      <c r="D2234" s="105" t="s">
        <v>7780</v>
      </c>
      <c r="E2234" s="108" t="s">
        <v>6465</v>
      </c>
      <c r="F2234" s="106">
        <v>140.58000000000001</v>
      </c>
    </row>
    <row r="2235" spans="2:6">
      <c r="B2235" s="104" t="s">
        <v>10438</v>
      </c>
      <c r="C2235" s="104" t="s">
        <v>13018</v>
      </c>
      <c r="D2235" s="105" t="s">
        <v>7781</v>
      </c>
      <c r="E2235" s="108" t="s">
        <v>6465</v>
      </c>
      <c r="F2235" s="106">
        <v>157.85</v>
      </c>
    </row>
    <row r="2236" spans="2:6">
      <c r="B2236" s="104" t="s">
        <v>10439</v>
      </c>
      <c r="C2236" s="104" t="s">
        <v>13019</v>
      </c>
      <c r="D2236" s="105" t="s">
        <v>7782</v>
      </c>
      <c r="E2236" s="108" t="s">
        <v>6465</v>
      </c>
      <c r="F2236" s="106">
        <v>225.61</v>
      </c>
    </row>
    <row r="2237" spans="2:6">
      <c r="B2237" s="104" t="s">
        <v>10440</v>
      </c>
      <c r="C2237" s="104" t="s">
        <v>13020</v>
      </c>
      <c r="D2237" s="105" t="s">
        <v>7783</v>
      </c>
      <c r="E2237" s="108" t="s">
        <v>6465</v>
      </c>
      <c r="F2237" s="106">
        <v>107.36</v>
      </c>
    </row>
    <row r="2238" spans="2:6">
      <c r="B2238" s="104" t="s">
        <v>10441</v>
      </c>
      <c r="C2238" s="104" t="s">
        <v>13021</v>
      </c>
      <c r="D2238" s="105" t="s">
        <v>7784</v>
      </c>
      <c r="E2238" s="108" t="s">
        <v>6465</v>
      </c>
      <c r="F2238" s="106">
        <v>254.87</v>
      </c>
    </row>
    <row r="2239" spans="2:6">
      <c r="B2239" s="104" t="s">
        <v>10442</v>
      </c>
      <c r="C2239" s="104" t="s">
        <v>13022</v>
      </c>
      <c r="D2239" s="105" t="s">
        <v>7785</v>
      </c>
      <c r="E2239" s="108" t="s">
        <v>6465</v>
      </c>
      <c r="F2239" s="106">
        <v>121.99</v>
      </c>
    </row>
    <row r="2240" spans="2:6">
      <c r="B2240" s="104" t="s">
        <v>10443</v>
      </c>
      <c r="C2240" s="104" t="s">
        <v>13023</v>
      </c>
      <c r="D2240" s="105" t="s">
        <v>7786</v>
      </c>
      <c r="E2240" s="108" t="s">
        <v>6465</v>
      </c>
      <c r="F2240" s="106">
        <v>275.77</v>
      </c>
    </row>
    <row r="2241" spans="2:6">
      <c r="B2241" s="104" t="s">
        <v>10444</v>
      </c>
      <c r="C2241" s="104" t="s">
        <v>13024</v>
      </c>
      <c r="D2241" s="105" t="s">
        <v>7787</v>
      </c>
      <c r="E2241" s="108" t="s">
        <v>6465</v>
      </c>
      <c r="F2241" s="106">
        <v>132.44</v>
      </c>
    </row>
    <row r="2242" spans="2:6">
      <c r="B2242" s="104" t="s">
        <v>10445</v>
      </c>
      <c r="C2242" s="104" t="s">
        <v>13025</v>
      </c>
      <c r="D2242" s="105" t="s">
        <v>7788</v>
      </c>
      <c r="E2242" s="108" t="s">
        <v>6465</v>
      </c>
      <c r="F2242" s="106">
        <v>309.20999999999998</v>
      </c>
    </row>
    <row r="2243" spans="2:6">
      <c r="B2243" s="104" t="s">
        <v>10446</v>
      </c>
      <c r="C2243" s="104" t="s">
        <v>13026</v>
      </c>
      <c r="D2243" s="105" t="s">
        <v>7789</v>
      </c>
      <c r="E2243" s="108" t="s">
        <v>6465</v>
      </c>
      <c r="F2243" s="106">
        <v>149.16</v>
      </c>
    </row>
    <row r="2244" spans="2:6">
      <c r="B2244" s="104" t="s">
        <v>10447</v>
      </c>
      <c r="C2244" s="104" t="s">
        <v>13027</v>
      </c>
      <c r="D2244" s="105" t="s">
        <v>7790</v>
      </c>
      <c r="E2244" s="108" t="s">
        <v>6465</v>
      </c>
      <c r="F2244" s="106">
        <v>359.37</v>
      </c>
    </row>
    <row r="2245" spans="2:6">
      <c r="B2245" s="104" t="s">
        <v>10448</v>
      </c>
      <c r="C2245" s="104" t="s">
        <v>13028</v>
      </c>
      <c r="D2245" s="105" t="s">
        <v>7791</v>
      </c>
      <c r="E2245" s="108" t="s">
        <v>6465</v>
      </c>
      <c r="F2245" s="106">
        <v>174.24</v>
      </c>
    </row>
    <row r="2246" spans="2:6">
      <c r="B2246" s="104" t="s">
        <v>10449</v>
      </c>
      <c r="C2246" s="104" t="s">
        <v>13029</v>
      </c>
      <c r="D2246" s="105" t="s">
        <v>7792</v>
      </c>
      <c r="E2246" s="108" t="s">
        <v>6465</v>
      </c>
      <c r="F2246" s="106">
        <v>40</v>
      </c>
    </row>
    <row r="2247" spans="2:6">
      <c r="B2247" s="104" t="s">
        <v>10450</v>
      </c>
      <c r="C2247" s="104" t="s">
        <v>13030</v>
      </c>
      <c r="D2247" s="105" t="s">
        <v>7793</v>
      </c>
      <c r="E2247" s="108" t="s">
        <v>6465</v>
      </c>
      <c r="F2247" s="106">
        <v>50</v>
      </c>
    </row>
    <row r="2248" spans="2:6">
      <c r="B2248" s="104" t="s">
        <v>10451</v>
      </c>
      <c r="C2248" s="104" t="s">
        <v>13031</v>
      </c>
      <c r="D2248" s="105" t="s">
        <v>7794</v>
      </c>
      <c r="E2248" s="108" t="s">
        <v>6465</v>
      </c>
      <c r="F2248" s="106">
        <v>60</v>
      </c>
    </row>
    <row r="2249" spans="2:6">
      <c r="B2249" s="104" t="s">
        <v>10452</v>
      </c>
      <c r="C2249" s="104" t="s">
        <v>13032</v>
      </c>
      <c r="D2249" s="105" t="s">
        <v>7795</v>
      </c>
      <c r="E2249" s="108" t="s">
        <v>6465</v>
      </c>
      <c r="F2249" s="106">
        <v>80</v>
      </c>
    </row>
    <row r="2250" spans="2:6">
      <c r="B2250" s="104" t="s">
        <v>10453</v>
      </c>
      <c r="C2250" s="104" t="s">
        <v>13033</v>
      </c>
      <c r="D2250" s="105" t="s">
        <v>7796</v>
      </c>
      <c r="E2250" s="108" t="s">
        <v>7797</v>
      </c>
      <c r="F2250" s="106">
        <v>1000</v>
      </c>
    </row>
    <row r="2251" spans="2:6">
      <c r="B2251" s="104" t="s">
        <v>10454</v>
      </c>
      <c r="C2251" s="104" t="s">
        <v>13034</v>
      </c>
      <c r="D2251" s="105" t="s">
        <v>7798</v>
      </c>
      <c r="E2251" s="108" t="s">
        <v>7797</v>
      </c>
      <c r="F2251" s="106">
        <v>1500</v>
      </c>
    </row>
    <row r="2252" spans="2:6">
      <c r="B2252" s="104" t="s">
        <v>10455</v>
      </c>
      <c r="C2252" s="104" t="s">
        <v>13035</v>
      </c>
      <c r="D2252" s="105" t="s">
        <v>7799</v>
      </c>
      <c r="E2252" s="108" t="s">
        <v>7797</v>
      </c>
      <c r="F2252" s="106">
        <v>6500</v>
      </c>
    </row>
    <row r="2253" spans="2:6" ht="27">
      <c r="B2253" s="104" t="s">
        <v>10456</v>
      </c>
      <c r="C2253" s="104" t="s">
        <v>13036</v>
      </c>
      <c r="D2253" s="105" t="s">
        <v>7800</v>
      </c>
      <c r="E2253" s="108" t="s">
        <v>7797</v>
      </c>
      <c r="F2253" s="106">
        <v>9000</v>
      </c>
    </row>
    <row r="2254" spans="2:6">
      <c r="B2254" s="104" t="s">
        <v>10457</v>
      </c>
      <c r="C2254" s="104" t="s">
        <v>13037</v>
      </c>
      <c r="D2254" s="105" t="s">
        <v>7801</v>
      </c>
      <c r="E2254" s="108" t="s">
        <v>7797</v>
      </c>
      <c r="F2254" s="106">
        <v>5000</v>
      </c>
    </row>
    <row r="2255" spans="2:6" ht="27">
      <c r="B2255" s="104" t="s">
        <v>10458</v>
      </c>
      <c r="C2255" s="104" t="s">
        <v>13038</v>
      </c>
      <c r="D2255" s="105" t="s">
        <v>7802</v>
      </c>
      <c r="E2255" s="108" t="s">
        <v>7797</v>
      </c>
      <c r="F2255" s="106">
        <v>6500</v>
      </c>
    </row>
    <row r="2256" spans="2:6">
      <c r="B2256" s="104" t="s">
        <v>10459</v>
      </c>
      <c r="C2256" s="104" t="s">
        <v>13039</v>
      </c>
      <c r="D2256" s="105" t="s">
        <v>7803</v>
      </c>
      <c r="E2256" s="108" t="s">
        <v>7797</v>
      </c>
      <c r="F2256" s="106">
        <v>10000</v>
      </c>
    </row>
    <row r="2257" spans="2:6" ht="27">
      <c r="B2257" s="104" t="s">
        <v>10460</v>
      </c>
      <c r="C2257" s="104" t="s">
        <v>13040</v>
      </c>
      <c r="D2257" s="105" t="s">
        <v>7804</v>
      </c>
      <c r="E2257" s="108" t="s">
        <v>7797</v>
      </c>
      <c r="F2257" s="106">
        <v>13500</v>
      </c>
    </row>
    <row r="2258" spans="2:6" ht="27">
      <c r="B2258" s="104" t="s">
        <v>10461</v>
      </c>
      <c r="C2258" s="104" t="s">
        <v>13041</v>
      </c>
      <c r="D2258" s="105" t="s">
        <v>7805</v>
      </c>
      <c r="E2258" s="108" t="s">
        <v>7797</v>
      </c>
      <c r="F2258" s="106">
        <v>9000</v>
      </c>
    </row>
    <row r="2259" spans="2:6" ht="27">
      <c r="B2259" s="104" t="s">
        <v>10462</v>
      </c>
      <c r="C2259" s="104" t="s">
        <v>13042</v>
      </c>
      <c r="D2259" s="105" t="s">
        <v>7806</v>
      </c>
      <c r="E2259" s="108" t="s">
        <v>7797</v>
      </c>
      <c r="F2259" s="106">
        <v>12000</v>
      </c>
    </row>
    <row r="2260" spans="2:6">
      <c r="B2260" s="104" t="s">
        <v>10463</v>
      </c>
      <c r="C2260" s="104" t="s">
        <v>13043</v>
      </c>
      <c r="D2260" s="105" t="s">
        <v>7807</v>
      </c>
      <c r="E2260" s="108" t="s">
        <v>7797</v>
      </c>
      <c r="F2260" s="106">
        <v>6500</v>
      </c>
    </row>
    <row r="2261" spans="2:6">
      <c r="B2261" s="104" t="s">
        <v>10464</v>
      </c>
      <c r="C2261" s="104" t="s">
        <v>13044</v>
      </c>
      <c r="D2261" s="105" t="s">
        <v>7808</v>
      </c>
      <c r="E2261" s="108" t="s">
        <v>7797</v>
      </c>
      <c r="F2261" s="106">
        <v>9000</v>
      </c>
    </row>
    <row r="2262" spans="2:6">
      <c r="B2262" s="104" t="s">
        <v>10465</v>
      </c>
      <c r="C2262" s="104" t="s">
        <v>13045</v>
      </c>
      <c r="D2262" s="105" t="s">
        <v>7809</v>
      </c>
      <c r="E2262" s="108" t="s">
        <v>6465</v>
      </c>
      <c r="F2262" s="106">
        <v>15.38</v>
      </c>
    </row>
    <row r="2263" spans="2:6">
      <c r="B2263" s="104" t="s">
        <v>10466</v>
      </c>
      <c r="C2263" s="104" t="s">
        <v>13046</v>
      </c>
      <c r="D2263" s="105" t="s">
        <v>7810</v>
      </c>
      <c r="E2263" s="108" t="s">
        <v>6465</v>
      </c>
      <c r="F2263" s="106">
        <v>20.07</v>
      </c>
    </row>
    <row r="2264" spans="2:6">
      <c r="B2264" s="104" t="s">
        <v>10467</v>
      </c>
      <c r="C2264" s="104" t="s">
        <v>13047</v>
      </c>
      <c r="D2264" s="105" t="s">
        <v>7811</v>
      </c>
      <c r="E2264" s="108" t="s">
        <v>6465</v>
      </c>
      <c r="F2264" s="106">
        <v>26.76</v>
      </c>
    </row>
    <row r="2265" spans="2:6">
      <c r="B2265" s="104" t="s">
        <v>10468</v>
      </c>
      <c r="C2265" s="104" t="s">
        <v>13048</v>
      </c>
      <c r="D2265" s="105" t="s">
        <v>7812</v>
      </c>
      <c r="E2265" s="108" t="s">
        <v>6465</v>
      </c>
      <c r="F2265" s="106">
        <v>40.14</v>
      </c>
    </row>
    <row r="2266" spans="2:6">
      <c r="B2266" s="104" t="s">
        <v>10469</v>
      </c>
      <c r="C2266" s="104" t="s">
        <v>13049</v>
      </c>
      <c r="D2266" s="105" t="s">
        <v>7813</v>
      </c>
      <c r="E2266" s="108" t="s">
        <v>6465</v>
      </c>
      <c r="F2266" s="106">
        <v>20</v>
      </c>
    </row>
    <row r="2267" spans="2:6">
      <c r="B2267" s="104" t="s">
        <v>10470</v>
      </c>
      <c r="C2267" s="104" t="s">
        <v>13050</v>
      </c>
      <c r="D2267" s="105" t="s">
        <v>7814</v>
      </c>
      <c r="E2267" s="108" t="s">
        <v>6465</v>
      </c>
      <c r="F2267" s="106">
        <v>27.5</v>
      </c>
    </row>
    <row r="2268" spans="2:6">
      <c r="B2268" s="104" t="s">
        <v>10471</v>
      </c>
      <c r="C2268" s="104" t="s">
        <v>13051</v>
      </c>
      <c r="D2268" s="105" t="s">
        <v>7815</v>
      </c>
      <c r="E2268" s="108" t="s">
        <v>6465</v>
      </c>
      <c r="F2268" s="106">
        <v>31.5</v>
      </c>
    </row>
    <row r="2269" spans="2:6">
      <c r="B2269" s="104" t="s">
        <v>10472</v>
      </c>
      <c r="C2269" s="104" t="s">
        <v>13052</v>
      </c>
      <c r="D2269" s="105" t="s">
        <v>7816</v>
      </c>
      <c r="E2269" s="108" t="s">
        <v>6465</v>
      </c>
      <c r="F2269" s="106">
        <v>37.5</v>
      </c>
    </row>
    <row r="2270" spans="2:6">
      <c r="B2270" s="104" t="s">
        <v>10473</v>
      </c>
      <c r="C2270" s="104" t="s">
        <v>13053</v>
      </c>
      <c r="D2270" s="105" t="s">
        <v>7817</v>
      </c>
      <c r="E2270" s="108" t="s">
        <v>6465</v>
      </c>
      <c r="F2270" s="106">
        <v>40</v>
      </c>
    </row>
    <row r="2271" spans="2:6">
      <c r="B2271" s="100" t="s">
        <v>10474</v>
      </c>
      <c r="C2271" s="101" t="s">
        <v>13054</v>
      </c>
      <c r="D2271" s="102" t="s">
        <v>7818</v>
      </c>
      <c r="E2271" s="101" t="s">
        <v>6465</v>
      </c>
      <c r="F2271" s="106">
        <v>47.5</v>
      </c>
    </row>
    <row r="2272" spans="2:6">
      <c r="B2272" s="104" t="s">
        <v>10475</v>
      </c>
      <c r="C2272" s="104" t="s">
        <v>13055</v>
      </c>
      <c r="D2272" s="105" t="s">
        <v>7819</v>
      </c>
      <c r="E2272" s="108" t="s">
        <v>6598</v>
      </c>
      <c r="F2272" s="106">
        <v>230</v>
      </c>
    </row>
    <row r="2273" spans="2:6">
      <c r="B2273" s="104" t="s">
        <v>10476</v>
      </c>
      <c r="C2273" s="104" t="s">
        <v>13056</v>
      </c>
      <c r="D2273" s="105" t="s">
        <v>7820</v>
      </c>
      <c r="E2273" s="108" t="s">
        <v>6598</v>
      </c>
      <c r="F2273" s="106">
        <v>165</v>
      </c>
    </row>
    <row r="2274" spans="2:6">
      <c r="B2274" s="104">
        <v>331</v>
      </c>
      <c r="C2274" s="104" t="s">
        <v>6593</v>
      </c>
      <c r="D2274" s="105" t="s">
        <v>7821</v>
      </c>
      <c r="E2274" s="108"/>
      <c r="F2274" s="106"/>
    </row>
    <row r="2275" spans="2:6" ht="27">
      <c r="B2275" s="104" t="s">
        <v>10477</v>
      </c>
      <c r="C2275" s="104" t="s">
        <v>13057</v>
      </c>
      <c r="D2275" s="105" t="s">
        <v>7822</v>
      </c>
      <c r="E2275" s="108" t="s">
        <v>25</v>
      </c>
      <c r="F2275" s="106">
        <v>301.23</v>
      </c>
    </row>
    <row r="2276" spans="2:6" ht="27">
      <c r="B2276" s="104" t="s">
        <v>10478</v>
      </c>
      <c r="C2276" s="104" t="s">
        <v>13058</v>
      </c>
      <c r="D2276" s="105" t="s">
        <v>7823</v>
      </c>
      <c r="E2276" s="108" t="s">
        <v>25</v>
      </c>
      <c r="F2276" s="106">
        <v>266.14</v>
      </c>
    </row>
    <row r="2277" spans="2:6" ht="27">
      <c r="B2277" s="104" t="s">
        <v>10479</v>
      </c>
      <c r="C2277" s="104" t="s">
        <v>13059</v>
      </c>
      <c r="D2277" s="105" t="s">
        <v>7824</v>
      </c>
      <c r="E2277" s="108" t="s">
        <v>25</v>
      </c>
      <c r="F2277" s="106">
        <v>258.27</v>
      </c>
    </row>
    <row r="2278" spans="2:6" ht="27">
      <c r="B2278" s="104" t="s">
        <v>17802</v>
      </c>
      <c r="C2278" s="104" t="s">
        <v>6593</v>
      </c>
      <c r="D2278" s="105" t="s">
        <v>17803</v>
      </c>
      <c r="E2278" s="108" t="s">
        <v>6287</v>
      </c>
      <c r="F2278" s="106">
        <v>40.44</v>
      </c>
    </row>
    <row r="2279" spans="2:6" ht="27">
      <c r="B2279" s="104" t="s">
        <v>10480</v>
      </c>
      <c r="C2279" s="104" t="s">
        <v>13060</v>
      </c>
      <c r="D2279" s="105" t="s">
        <v>7825</v>
      </c>
      <c r="E2279" s="108" t="s">
        <v>6287</v>
      </c>
      <c r="F2279" s="106">
        <v>38.450000000000003</v>
      </c>
    </row>
    <row r="2280" spans="2:6">
      <c r="B2280" s="104" t="s">
        <v>10481</v>
      </c>
      <c r="C2280" s="104" t="s">
        <v>13061</v>
      </c>
      <c r="D2280" s="105" t="s">
        <v>7826</v>
      </c>
      <c r="E2280" s="108" t="s">
        <v>6287</v>
      </c>
      <c r="F2280" s="106">
        <v>39.020000000000003</v>
      </c>
    </row>
    <row r="2281" spans="2:6" ht="27">
      <c r="B2281" s="104" t="s">
        <v>10482</v>
      </c>
      <c r="C2281" s="104" t="s">
        <v>13062</v>
      </c>
      <c r="D2281" s="105" t="s">
        <v>7827</v>
      </c>
      <c r="E2281" s="108" t="s">
        <v>25</v>
      </c>
      <c r="F2281" s="106">
        <v>400.48</v>
      </c>
    </row>
    <row r="2282" spans="2:6" ht="27">
      <c r="B2282" s="104" t="s">
        <v>10483</v>
      </c>
      <c r="C2282" s="104" t="s">
        <v>13063</v>
      </c>
      <c r="D2282" s="105" t="s">
        <v>7828</v>
      </c>
      <c r="E2282" s="108" t="s">
        <v>25</v>
      </c>
      <c r="F2282" s="106">
        <v>409.94</v>
      </c>
    </row>
    <row r="2283" spans="2:6" ht="27">
      <c r="B2283" s="104" t="s">
        <v>10484</v>
      </c>
      <c r="C2283" s="104" t="s">
        <v>13064</v>
      </c>
      <c r="D2283" s="105" t="s">
        <v>7829</v>
      </c>
      <c r="E2283" s="108" t="s">
        <v>25</v>
      </c>
      <c r="F2283" s="106">
        <v>431.79</v>
      </c>
    </row>
    <row r="2284" spans="2:6" ht="27">
      <c r="B2284" s="104" t="s">
        <v>10485</v>
      </c>
      <c r="C2284" s="104" t="s">
        <v>13065</v>
      </c>
      <c r="D2284" s="105" t="s">
        <v>7830</v>
      </c>
      <c r="E2284" s="108" t="s">
        <v>25</v>
      </c>
      <c r="F2284" s="106">
        <v>440.79</v>
      </c>
    </row>
    <row r="2285" spans="2:6" ht="27">
      <c r="B2285" s="104" t="s">
        <v>10486</v>
      </c>
      <c r="C2285" s="104" t="s">
        <v>13066</v>
      </c>
      <c r="D2285" s="105" t="s">
        <v>7831</v>
      </c>
      <c r="E2285" s="108" t="s">
        <v>25</v>
      </c>
      <c r="F2285" s="106">
        <v>459.48</v>
      </c>
    </row>
    <row r="2286" spans="2:6" ht="27">
      <c r="B2286" s="104" t="s">
        <v>10487</v>
      </c>
      <c r="C2286" s="104" t="s">
        <v>13067</v>
      </c>
      <c r="D2286" s="105" t="s">
        <v>7832</v>
      </c>
      <c r="E2286" s="108" t="s">
        <v>25</v>
      </c>
      <c r="F2286" s="106">
        <v>320.87</v>
      </c>
    </row>
    <row r="2287" spans="2:6" ht="40.5">
      <c r="B2287" s="104" t="s">
        <v>10488</v>
      </c>
      <c r="C2287" s="104" t="s">
        <v>13068</v>
      </c>
      <c r="D2287" s="105" t="s">
        <v>7833</v>
      </c>
      <c r="E2287" s="108" t="s">
        <v>25</v>
      </c>
      <c r="F2287" s="106">
        <v>358.48</v>
      </c>
    </row>
    <row r="2288" spans="2:6" ht="27">
      <c r="B2288" s="104" t="s">
        <v>10489</v>
      </c>
      <c r="C2288" s="104" t="s">
        <v>13069</v>
      </c>
      <c r="D2288" s="105" t="s">
        <v>7834</v>
      </c>
      <c r="E2288" s="108" t="s">
        <v>25</v>
      </c>
      <c r="F2288" s="106">
        <v>326.75</v>
      </c>
    </row>
    <row r="2289" spans="2:6" ht="27">
      <c r="B2289" s="104" t="s">
        <v>10490</v>
      </c>
      <c r="C2289" s="104" t="s">
        <v>13070</v>
      </c>
      <c r="D2289" s="105" t="s">
        <v>7835</v>
      </c>
      <c r="E2289" s="108" t="s">
        <v>25</v>
      </c>
      <c r="F2289" s="106">
        <v>346.74</v>
      </c>
    </row>
    <row r="2290" spans="2:6" ht="27">
      <c r="B2290" s="104" t="s">
        <v>10491</v>
      </c>
      <c r="C2290" s="104" t="s">
        <v>13071</v>
      </c>
      <c r="D2290" s="105" t="s">
        <v>7836</v>
      </c>
      <c r="E2290" s="108" t="s">
        <v>25</v>
      </c>
      <c r="F2290" s="106">
        <v>368.5</v>
      </c>
    </row>
    <row r="2291" spans="2:6" ht="27">
      <c r="B2291" s="104" t="s">
        <v>10492</v>
      </c>
      <c r="C2291" s="104" t="s">
        <v>13072</v>
      </c>
      <c r="D2291" s="105" t="s">
        <v>7837</v>
      </c>
      <c r="E2291" s="108" t="s">
        <v>25</v>
      </c>
      <c r="F2291" s="106">
        <v>383.2</v>
      </c>
    </row>
    <row r="2292" spans="2:6" ht="27">
      <c r="B2292" s="104" t="s">
        <v>10493</v>
      </c>
      <c r="C2292" s="104" t="s">
        <v>13073</v>
      </c>
      <c r="D2292" s="105" t="s">
        <v>7838</v>
      </c>
      <c r="E2292" s="108" t="s">
        <v>25</v>
      </c>
      <c r="F2292" s="106">
        <v>328.65</v>
      </c>
    </row>
    <row r="2293" spans="2:6" ht="27">
      <c r="B2293" s="104" t="s">
        <v>10494</v>
      </c>
      <c r="C2293" s="104" t="s">
        <v>13074</v>
      </c>
      <c r="D2293" s="105" t="s">
        <v>7839</v>
      </c>
      <c r="E2293" s="108" t="s">
        <v>25</v>
      </c>
      <c r="F2293" s="106">
        <v>334.32</v>
      </c>
    </row>
    <row r="2294" spans="2:6" ht="27">
      <c r="B2294" s="104" t="s">
        <v>10495</v>
      </c>
      <c r="C2294" s="104" t="s">
        <v>13075</v>
      </c>
      <c r="D2294" s="105" t="s">
        <v>7840</v>
      </c>
      <c r="E2294" s="108" t="s">
        <v>25</v>
      </c>
      <c r="F2294" s="106">
        <v>353.6</v>
      </c>
    </row>
    <row r="2295" spans="2:6" ht="27">
      <c r="B2295" s="104" t="s">
        <v>10496</v>
      </c>
      <c r="C2295" s="104" t="s">
        <v>13076</v>
      </c>
      <c r="D2295" s="105" t="s">
        <v>7841</v>
      </c>
      <c r="E2295" s="108" t="s">
        <v>25</v>
      </c>
      <c r="F2295" s="106">
        <v>374.58</v>
      </c>
    </row>
    <row r="2296" spans="2:6" ht="27">
      <c r="B2296" s="104" t="s">
        <v>10497</v>
      </c>
      <c r="C2296" s="104" t="s">
        <v>13077</v>
      </c>
      <c r="D2296" s="105" t="s">
        <v>7842</v>
      </c>
      <c r="E2296" s="108" t="s">
        <v>25</v>
      </c>
      <c r="F2296" s="106">
        <v>388.75</v>
      </c>
    </row>
    <row r="2297" spans="2:6" ht="40.5">
      <c r="B2297" s="104" t="s">
        <v>10498</v>
      </c>
      <c r="C2297" s="104" t="s">
        <v>13078</v>
      </c>
      <c r="D2297" s="105" t="s">
        <v>7843</v>
      </c>
      <c r="E2297" s="108" t="s">
        <v>25</v>
      </c>
      <c r="F2297" s="106">
        <v>373.62</v>
      </c>
    </row>
    <row r="2298" spans="2:6" ht="27">
      <c r="B2298" s="104" t="s">
        <v>10499</v>
      </c>
      <c r="C2298" s="104" t="s">
        <v>13079</v>
      </c>
      <c r="D2298" s="105" t="s">
        <v>7844</v>
      </c>
      <c r="E2298" s="108" t="s">
        <v>25</v>
      </c>
      <c r="F2298" s="106">
        <v>383.83</v>
      </c>
    </row>
    <row r="2299" spans="2:6" ht="27">
      <c r="B2299" s="104" t="s">
        <v>10500</v>
      </c>
      <c r="C2299" s="104" t="s">
        <v>13080</v>
      </c>
      <c r="D2299" s="105" t="s">
        <v>7845</v>
      </c>
      <c r="E2299" s="108" t="s">
        <v>25</v>
      </c>
      <c r="F2299" s="106">
        <v>383.41</v>
      </c>
    </row>
    <row r="2300" spans="2:6" ht="27">
      <c r="B2300" s="104" t="s">
        <v>10501</v>
      </c>
      <c r="C2300" s="104" t="s">
        <v>13081</v>
      </c>
      <c r="D2300" s="105" t="s">
        <v>7846</v>
      </c>
      <c r="E2300" s="108" t="s">
        <v>25</v>
      </c>
      <c r="F2300" s="106">
        <v>395.19</v>
      </c>
    </row>
    <row r="2301" spans="2:6" ht="27">
      <c r="B2301" s="104" t="s">
        <v>10502</v>
      </c>
      <c r="C2301" s="104" t="s">
        <v>13082</v>
      </c>
      <c r="D2301" s="105" t="s">
        <v>7847</v>
      </c>
      <c r="E2301" s="108" t="s">
        <v>25</v>
      </c>
      <c r="F2301" s="106">
        <v>380.95</v>
      </c>
    </row>
    <row r="2302" spans="2:6" ht="27">
      <c r="B2302" s="104" t="s">
        <v>10503</v>
      </c>
      <c r="C2302" s="104" t="s">
        <v>13083</v>
      </c>
      <c r="D2302" s="105" t="s">
        <v>7848</v>
      </c>
      <c r="E2302" s="108" t="s">
        <v>25</v>
      </c>
      <c r="F2302" s="106">
        <v>304.83999999999997</v>
      </c>
    </row>
    <row r="2303" spans="2:6" ht="27">
      <c r="B2303" s="104" t="s">
        <v>10504</v>
      </c>
      <c r="C2303" s="104" t="s">
        <v>13084</v>
      </c>
      <c r="D2303" s="105" t="s">
        <v>7849</v>
      </c>
      <c r="E2303" s="108" t="s">
        <v>25</v>
      </c>
      <c r="F2303" s="106">
        <v>317.31</v>
      </c>
    </row>
    <row r="2304" spans="2:6">
      <c r="B2304" s="104" t="s">
        <v>10505</v>
      </c>
      <c r="C2304" s="104" t="s">
        <v>13085</v>
      </c>
      <c r="D2304" s="105" t="s">
        <v>7850</v>
      </c>
      <c r="E2304" s="108" t="s">
        <v>25</v>
      </c>
      <c r="F2304" s="106">
        <v>100.99</v>
      </c>
    </row>
    <row r="2305" spans="2:6">
      <c r="B2305" s="104" t="s">
        <v>10506</v>
      </c>
      <c r="C2305" s="104" t="s">
        <v>13086</v>
      </c>
      <c r="D2305" s="105" t="s">
        <v>7851</v>
      </c>
      <c r="E2305" s="108" t="s">
        <v>25</v>
      </c>
      <c r="F2305" s="106">
        <v>108.83</v>
      </c>
    </row>
    <row r="2306" spans="2:6">
      <c r="B2306" s="104" t="s">
        <v>10507</v>
      </c>
      <c r="C2306" s="104" t="s">
        <v>13087</v>
      </c>
      <c r="D2306" s="105" t="s">
        <v>7852</v>
      </c>
      <c r="E2306" s="108" t="s">
        <v>25</v>
      </c>
      <c r="F2306" s="106">
        <v>323.26</v>
      </c>
    </row>
    <row r="2307" spans="2:6">
      <c r="B2307" s="100">
        <v>332</v>
      </c>
      <c r="C2307" s="101" t="s">
        <v>6593</v>
      </c>
      <c r="D2307" s="102" t="s">
        <v>7853</v>
      </c>
      <c r="E2307" s="101"/>
      <c r="F2307" s="106"/>
    </row>
    <row r="2308" spans="2:6">
      <c r="B2308" s="104" t="s">
        <v>10508</v>
      </c>
      <c r="C2308" s="104" t="s">
        <v>13088</v>
      </c>
      <c r="D2308" s="107" t="s">
        <v>7854</v>
      </c>
      <c r="E2308" s="108" t="s">
        <v>6598</v>
      </c>
      <c r="F2308" s="106">
        <v>64.349999999999994</v>
      </c>
    </row>
    <row r="2309" spans="2:6">
      <c r="B2309" s="104" t="s">
        <v>10509</v>
      </c>
      <c r="C2309" s="104" t="s">
        <v>13089</v>
      </c>
      <c r="D2309" s="107" t="s">
        <v>7855</v>
      </c>
      <c r="E2309" s="108" t="s">
        <v>6598</v>
      </c>
      <c r="F2309" s="106">
        <v>15.52</v>
      </c>
    </row>
    <row r="2310" spans="2:6">
      <c r="B2310" s="104" t="s">
        <v>10510</v>
      </c>
      <c r="C2310" s="104" t="s">
        <v>13090</v>
      </c>
      <c r="D2310" s="107" t="s">
        <v>7856</v>
      </c>
      <c r="E2310" s="108" t="s">
        <v>6598</v>
      </c>
      <c r="F2310" s="106">
        <v>302.08</v>
      </c>
    </row>
    <row r="2311" spans="2:6">
      <c r="B2311" s="100" t="s">
        <v>10511</v>
      </c>
      <c r="C2311" s="101" t="s">
        <v>13091</v>
      </c>
      <c r="D2311" s="102" t="s">
        <v>7857</v>
      </c>
      <c r="E2311" s="101" t="s">
        <v>6598</v>
      </c>
      <c r="F2311" s="106">
        <v>119.44</v>
      </c>
    </row>
    <row r="2312" spans="2:6">
      <c r="B2312" s="104" t="s">
        <v>10512</v>
      </c>
      <c r="C2312" s="104" t="s">
        <v>13092</v>
      </c>
      <c r="D2312" s="107" t="s">
        <v>7858</v>
      </c>
      <c r="E2312" s="108" t="s">
        <v>6598</v>
      </c>
      <c r="F2312" s="106">
        <v>119.44</v>
      </c>
    </row>
    <row r="2313" spans="2:6">
      <c r="B2313" s="104" t="s">
        <v>10513</v>
      </c>
      <c r="C2313" s="104" t="s">
        <v>13093</v>
      </c>
      <c r="D2313" s="107" t="s">
        <v>7859</v>
      </c>
      <c r="E2313" s="108" t="s">
        <v>6598</v>
      </c>
      <c r="F2313" s="106">
        <v>2659.06</v>
      </c>
    </row>
    <row r="2314" spans="2:6">
      <c r="B2314" s="104" t="s">
        <v>10514</v>
      </c>
      <c r="C2314" s="104" t="s">
        <v>13094</v>
      </c>
      <c r="D2314" s="107" t="s">
        <v>7860</v>
      </c>
      <c r="E2314" s="108" t="s">
        <v>6598</v>
      </c>
      <c r="F2314" s="106">
        <v>16.760000000000002</v>
      </c>
    </row>
    <row r="2315" spans="2:6">
      <c r="B2315" s="100" t="s">
        <v>10515</v>
      </c>
      <c r="C2315" s="101" t="s">
        <v>13095</v>
      </c>
      <c r="D2315" s="102" t="s">
        <v>7861</v>
      </c>
      <c r="E2315" s="101" t="s">
        <v>6598</v>
      </c>
      <c r="F2315" s="106">
        <v>10.92</v>
      </c>
    </row>
    <row r="2316" spans="2:6">
      <c r="B2316" s="104" t="s">
        <v>10516</v>
      </c>
      <c r="C2316" s="104" t="s">
        <v>13096</v>
      </c>
      <c r="D2316" s="105" t="s">
        <v>7862</v>
      </c>
      <c r="E2316" s="108" t="s">
        <v>6598</v>
      </c>
      <c r="F2316" s="106">
        <v>10.92</v>
      </c>
    </row>
    <row r="2317" spans="2:6">
      <c r="B2317" s="104" t="s">
        <v>10517</v>
      </c>
      <c r="C2317" s="104" t="s">
        <v>13097</v>
      </c>
      <c r="D2317" s="105" t="s">
        <v>7863</v>
      </c>
      <c r="E2317" s="108" t="s">
        <v>6598</v>
      </c>
      <c r="F2317" s="106">
        <v>10.92</v>
      </c>
    </row>
    <row r="2318" spans="2:6">
      <c r="B2318" s="104" t="s">
        <v>10518</v>
      </c>
      <c r="C2318" s="104" t="s">
        <v>13098</v>
      </c>
      <c r="D2318" s="105" t="s">
        <v>7864</v>
      </c>
      <c r="E2318" s="108" t="s">
        <v>6598</v>
      </c>
      <c r="F2318" s="106">
        <v>19.68</v>
      </c>
    </row>
    <row r="2319" spans="2:6">
      <c r="B2319" s="104" t="s">
        <v>10519</v>
      </c>
      <c r="C2319" s="104" t="s">
        <v>13099</v>
      </c>
      <c r="D2319" s="105" t="s">
        <v>7865</v>
      </c>
      <c r="E2319" s="108" t="s">
        <v>6598</v>
      </c>
      <c r="F2319" s="106">
        <v>37.22</v>
      </c>
    </row>
    <row r="2320" spans="2:6">
      <c r="B2320" s="104" t="s">
        <v>10520</v>
      </c>
      <c r="C2320" s="104" t="s">
        <v>13100</v>
      </c>
      <c r="D2320" s="105" t="s">
        <v>7866</v>
      </c>
      <c r="E2320" s="108" t="s">
        <v>6598</v>
      </c>
      <c r="F2320" s="106">
        <v>46.17</v>
      </c>
    </row>
    <row r="2321" spans="2:6">
      <c r="B2321" s="104" t="s">
        <v>10521</v>
      </c>
      <c r="C2321" s="104" t="s">
        <v>13101</v>
      </c>
      <c r="D2321" s="105" t="s">
        <v>7867</v>
      </c>
      <c r="E2321" s="108" t="s">
        <v>6598</v>
      </c>
      <c r="F2321" s="106">
        <v>34.85</v>
      </c>
    </row>
    <row r="2322" spans="2:6">
      <c r="B2322" s="104" t="s">
        <v>10522</v>
      </c>
      <c r="C2322" s="104" t="s">
        <v>13102</v>
      </c>
      <c r="D2322" s="105" t="s">
        <v>7868</v>
      </c>
      <c r="E2322" s="108" t="s">
        <v>6598</v>
      </c>
      <c r="F2322" s="106">
        <v>103.67</v>
      </c>
    </row>
    <row r="2323" spans="2:6">
      <c r="B2323" s="104" t="s">
        <v>10523</v>
      </c>
      <c r="C2323" s="104" t="s">
        <v>13103</v>
      </c>
      <c r="D2323" s="105" t="s">
        <v>7869</v>
      </c>
      <c r="E2323" s="108" t="s">
        <v>6598</v>
      </c>
      <c r="F2323" s="106">
        <v>15.2</v>
      </c>
    </row>
    <row r="2324" spans="2:6">
      <c r="B2324" s="104" t="s">
        <v>10524</v>
      </c>
      <c r="C2324" s="104" t="s">
        <v>13104</v>
      </c>
      <c r="D2324" s="105" t="s">
        <v>7870</v>
      </c>
      <c r="E2324" s="108" t="s">
        <v>6465</v>
      </c>
      <c r="F2324" s="106">
        <v>33.69</v>
      </c>
    </row>
    <row r="2325" spans="2:6">
      <c r="B2325" s="104" t="s">
        <v>10525</v>
      </c>
      <c r="C2325" s="104" t="s">
        <v>13105</v>
      </c>
      <c r="D2325" s="105" t="s">
        <v>7871</v>
      </c>
      <c r="E2325" s="108" t="s">
        <v>6465</v>
      </c>
      <c r="F2325" s="106">
        <v>41.75</v>
      </c>
    </row>
    <row r="2326" spans="2:6">
      <c r="B2326" s="104" t="s">
        <v>10526</v>
      </c>
      <c r="C2326" s="104" t="s">
        <v>13106</v>
      </c>
      <c r="D2326" s="105" t="s">
        <v>7872</v>
      </c>
      <c r="E2326" s="108" t="s">
        <v>6465</v>
      </c>
      <c r="F2326" s="106">
        <v>29.23</v>
      </c>
    </row>
    <row r="2327" spans="2:6">
      <c r="B2327" s="104" t="s">
        <v>10527</v>
      </c>
      <c r="C2327" s="104" t="s">
        <v>13107</v>
      </c>
      <c r="D2327" s="105" t="s">
        <v>7873</v>
      </c>
      <c r="E2327" s="108" t="s">
        <v>6598</v>
      </c>
      <c r="F2327" s="106">
        <v>68.63</v>
      </c>
    </row>
    <row r="2328" spans="2:6">
      <c r="B2328" s="104" t="s">
        <v>10528</v>
      </c>
      <c r="C2328" s="104" t="s">
        <v>13108</v>
      </c>
      <c r="D2328" s="105" t="s">
        <v>7874</v>
      </c>
      <c r="E2328" s="108" t="s">
        <v>6598</v>
      </c>
      <c r="F2328" s="106">
        <v>75.489999999999995</v>
      </c>
    </row>
    <row r="2329" spans="2:6">
      <c r="B2329" s="104" t="s">
        <v>10529</v>
      </c>
      <c r="C2329" s="104" t="s">
        <v>13109</v>
      </c>
      <c r="D2329" s="105" t="s">
        <v>7875</v>
      </c>
      <c r="E2329" s="108" t="s">
        <v>6598</v>
      </c>
      <c r="F2329" s="106">
        <v>82.82</v>
      </c>
    </row>
    <row r="2330" spans="2:6">
      <c r="B2330" s="104">
        <v>333</v>
      </c>
      <c r="C2330" s="104" t="s">
        <v>6593</v>
      </c>
      <c r="D2330" s="105" t="s">
        <v>7876</v>
      </c>
      <c r="E2330" s="108"/>
      <c r="F2330" s="106"/>
    </row>
    <row r="2331" spans="2:6" ht="27">
      <c r="B2331" s="104" t="s">
        <v>10530</v>
      </c>
      <c r="C2331" s="104" t="s">
        <v>13110</v>
      </c>
      <c r="D2331" s="105" t="s">
        <v>7877</v>
      </c>
      <c r="E2331" s="108" t="s">
        <v>6598</v>
      </c>
      <c r="F2331" s="106">
        <v>12.9</v>
      </c>
    </row>
    <row r="2332" spans="2:6" ht="25.5">
      <c r="B2332" s="100" t="s">
        <v>10531</v>
      </c>
      <c r="C2332" s="101" t="s">
        <v>13111</v>
      </c>
      <c r="D2332" s="102" t="s">
        <v>7878</v>
      </c>
      <c r="E2332" s="101" t="s">
        <v>6598</v>
      </c>
      <c r="F2332" s="106">
        <v>15.84</v>
      </c>
    </row>
    <row r="2333" spans="2:6" ht="27">
      <c r="B2333" s="104" t="s">
        <v>10532</v>
      </c>
      <c r="C2333" s="104" t="s">
        <v>13112</v>
      </c>
      <c r="D2333" s="105" t="s">
        <v>7879</v>
      </c>
      <c r="E2333" s="108" t="s">
        <v>6598</v>
      </c>
      <c r="F2333" s="106">
        <v>19.22</v>
      </c>
    </row>
    <row r="2334" spans="2:6" ht="27">
      <c r="B2334" s="104" t="s">
        <v>10533</v>
      </c>
      <c r="C2334" s="104" t="s">
        <v>13113</v>
      </c>
      <c r="D2334" s="105" t="s">
        <v>7880</v>
      </c>
      <c r="E2334" s="108" t="s">
        <v>6598</v>
      </c>
      <c r="F2334" s="106">
        <v>30.86</v>
      </c>
    </row>
    <row r="2335" spans="2:6" ht="27">
      <c r="B2335" s="104" t="s">
        <v>10534</v>
      </c>
      <c r="C2335" s="104" t="s">
        <v>13114</v>
      </c>
      <c r="D2335" s="105" t="s">
        <v>7881</v>
      </c>
      <c r="E2335" s="108" t="s">
        <v>6598</v>
      </c>
      <c r="F2335" s="106">
        <v>35.04</v>
      </c>
    </row>
    <row r="2336" spans="2:6" ht="27">
      <c r="B2336" s="104" t="s">
        <v>10535</v>
      </c>
      <c r="C2336" s="104" t="s">
        <v>13115</v>
      </c>
      <c r="D2336" s="105" t="s">
        <v>7882</v>
      </c>
      <c r="E2336" s="108" t="s">
        <v>6598</v>
      </c>
      <c r="F2336" s="106">
        <v>41.71</v>
      </c>
    </row>
    <row r="2337" spans="2:6" ht="27">
      <c r="B2337" s="104" t="s">
        <v>10536</v>
      </c>
      <c r="C2337" s="104" t="s">
        <v>13116</v>
      </c>
      <c r="D2337" s="105" t="s">
        <v>7883</v>
      </c>
      <c r="E2337" s="108" t="s">
        <v>6598</v>
      </c>
      <c r="F2337" s="106">
        <v>282.94</v>
      </c>
    </row>
    <row r="2338" spans="2:6" ht="27">
      <c r="B2338" s="104" t="s">
        <v>10537</v>
      </c>
      <c r="C2338" s="104" t="s">
        <v>13117</v>
      </c>
      <c r="D2338" s="105" t="s">
        <v>7884</v>
      </c>
      <c r="E2338" s="108" t="s">
        <v>6598</v>
      </c>
      <c r="F2338" s="106">
        <v>13.97</v>
      </c>
    </row>
    <row r="2339" spans="2:6" ht="27">
      <c r="B2339" s="104" t="s">
        <v>10538</v>
      </c>
      <c r="C2339" s="104" t="s">
        <v>13118</v>
      </c>
      <c r="D2339" s="105" t="s">
        <v>7885</v>
      </c>
      <c r="E2339" s="108" t="s">
        <v>6598</v>
      </c>
      <c r="F2339" s="106">
        <v>17.760000000000002</v>
      </c>
    </row>
    <row r="2340" spans="2:6" ht="27">
      <c r="B2340" s="104" t="s">
        <v>10539</v>
      </c>
      <c r="C2340" s="104" t="s">
        <v>13119</v>
      </c>
      <c r="D2340" s="105" t="s">
        <v>7886</v>
      </c>
      <c r="E2340" s="108" t="s">
        <v>6598</v>
      </c>
      <c r="F2340" s="106">
        <v>26.44</v>
      </c>
    </row>
    <row r="2341" spans="2:6" ht="27">
      <c r="B2341" s="104" t="s">
        <v>10540</v>
      </c>
      <c r="C2341" s="104" t="s">
        <v>13120</v>
      </c>
      <c r="D2341" s="105" t="s">
        <v>7887</v>
      </c>
      <c r="E2341" s="108" t="s">
        <v>6598</v>
      </c>
      <c r="F2341" s="106">
        <v>29.86</v>
      </c>
    </row>
    <row r="2342" spans="2:6" ht="27">
      <c r="B2342" s="104" t="s">
        <v>10541</v>
      </c>
      <c r="C2342" s="104" t="s">
        <v>13121</v>
      </c>
      <c r="D2342" s="105" t="s">
        <v>7888</v>
      </c>
      <c r="E2342" s="108" t="s">
        <v>6598</v>
      </c>
      <c r="F2342" s="106">
        <v>41.96</v>
      </c>
    </row>
    <row r="2343" spans="2:6" ht="27">
      <c r="B2343" s="104" t="s">
        <v>10542</v>
      </c>
      <c r="C2343" s="104" t="s">
        <v>13122</v>
      </c>
      <c r="D2343" s="105" t="s">
        <v>7889</v>
      </c>
      <c r="E2343" s="108" t="s">
        <v>6598</v>
      </c>
      <c r="F2343" s="106">
        <v>149.09</v>
      </c>
    </row>
    <row r="2344" spans="2:6" ht="27">
      <c r="B2344" s="104" t="s">
        <v>10543</v>
      </c>
      <c r="C2344" s="104" t="s">
        <v>13123</v>
      </c>
      <c r="D2344" s="105" t="s">
        <v>7890</v>
      </c>
      <c r="E2344" s="108" t="s">
        <v>6598</v>
      </c>
      <c r="F2344" s="106">
        <v>198.43</v>
      </c>
    </row>
    <row r="2345" spans="2:6">
      <c r="B2345" s="104" t="s">
        <v>10544</v>
      </c>
      <c r="C2345" s="104" t="s">
        <v>13124</v>
      </c>
      <c r="D2345" s="105" t="s">
        <v>7891</v>
      </c>
      <c r="E2345" s="108" t="s">
        <v>6598</v>
      </c>
      <c r="F2345" s="106">
        <v>2638.17</v>
      </c>
    </row>
    <row r="2346" spans="2:6">
      <c r="B2346" s="100" t="s">
        <v>10545</v>
      </c>
      <c r="C2346" s="101" t="s">
        <v>13125</v>
      </c>
      <c r="D2346" s="102" t="s">
        <v>7892</v>
      </c>
      <c r="E2346" s="101" t="s">
        <v>6598</v>
      </c>
      <c r="F2346" s="106">
        <v>2919.09</v>
      </c>
    </row>
    <row r="2347" spans="2:6">
      <c r="B2347" s="104" t="s">
        <v>10609</v>
      </c>
      <c r="C2347" s="104" t="s">
        <v>13189</v>
      </c>
      <c r="D2347" s="105" t="s">
        <v>7893</v>
      </c>
      <c r="E2347" s="108" t="s">
        <v>6598</v>
      </c>
      <c r="F2347" s="106">
        <v>493.7</v>
      </c>
    </row>
    <row r="2348" spans="2:6">
      <c r="B2348" s="104" t="s">
        <v>10610</v>
      </c>
      <c r="C2348" s="104" t="s">
        <v>13190</v>
      </c>
      <c r="D2348" s="105" t="s">
        <v>7894</v>
      </c>
      <c r="E2348" s="108" t="s">
        <v>6598</v>
      </c>
      <c r="F2348" s="106">
        <v>887.47</v>
      </c>
    </row>
    <row r="2349" spans="2:6">
      <c r="B2349" s="104" t="s">
        <v>10611</v>
      </c>
      <c r="C2349" s="104" t="s">
        <v>13191</v>
      </c>
      <c r="D2349" s="105" t="s">
        <v>7895</v>
      </c>
      <c r="E2349" s="108" t="s">
        <v>6598</v>
      </c>
      <c r="F2349" s="106">
        <v>357.79</v>
      </c>
    </row>
    <row r="2350" spans="2:6">
      <c r="B2350" s="104" t="s">
        <v>10612</v>
      </c>
      <c r="C2350" s="104" t="s">
        <v>13192</v>
      </c>
      <c r="D2350" s="105" t="s">
        <v>7896</v>
      </c>
      <c r="E2350" s="108" t="s">
        <v>6598</v>
      </c>
      <c r="F2350" s="106">
        <v>420.47</v>
      </c>
    </row>
    <row r="2351" spans="2:6">
      <c r="B2351" s="104" t="s">
        <v>10613</v>
      </c>
      <c r="C2351" s="104" t="s">
        <v>13193</v>
      </c>
      <c r="D2351" s="105" t="s">
        <v>7897</v>
      </c>
      <c r="E2351" s="108" t="s">
        <v>6598</v>
      </c>
      <c r="F2351" s="106">
        <v>9967.48</v>
      </c>
    </row>
    <row r="2352" spans="2:6">
      <c r="B2352" s="104" t="s">
        <v>10614</v>
      </c>
      <c r="C2352" s="104" t="s">
        <v>13194</v>
      </c>
      <c r="D2352" s="105" t="s">
        <v>7898</v>
      </c>
      <c r="E2352" s="108" t="s">
        <v>6598</v>
      </c>
      <c r="F2352" s="106">
        <v>118.2</v>
      </c>
    </row>
    <row r="2353" spans="2:6" ht="40.5">
      <c r="B2353" s="104" t="s">
        <v>10547</v>
      </c>
      <c r="C2353" s="104" t="s">
        <v>13127</v>
      </c>
      <c r="D2353" s="105" t="s">
        <v>17804</v>
      </c>
      <c r="E2353" s="108" t="s">
        <v>6220</v>
      </c>
      <c r="F2353" s="106">
        <v>830.9</v>
      </c>
    </row>
    <row r="2354" spans="2:6" ht="40.5">
      <c r="B2354" s="104" t="s">
        <v>10549</v>
      </c>
      <c r="C2354" s="104" t="s">
        <v>13129</v>
      </c>
      <c r="D2354" s="105" t="s">
        <v>17805</v>
      </c>
      <c r="E2354" s="108" t="s">
        <v>6220</v>
      </c>
      <c r="F2354" s="106">
        <v>1518.81</v>
      </c>
    </row>
    <row r="2355" spans="2:6" ht="40.5">
      <c r="B2355" s="104" t="s">
        <v>10551</v>
      </c>
      <c r="C2355" s="104" t="s">
        <v>13131</v>
      </c>
      <c r="D2355" s="105" t="s">
        <v>17806</v>
      </c>
      <c r="E2355" s="108" t="s">
        <v>6220</v>
      </c>
      <c r="F2355" s="106">
        <v>130.4</v>
      </c>
    </row>
    <row r="2356" spans="2:6" ht="38.25">
      <c r="B2356" s="100" t="s">
        <v>10553</v>
      </c>
      <c r="C2356" s="101" t="s">
        <v>13133</v>
      </c>
      <c r="D2356" s="102" t="s">
        <v>17807</v>
      </c>
      <c r="E2356" s="101" t="s">
        <v>6220</v>
      </c>
      <c r="F2356" s="106">
        <v>144.33000000000001</v>
      </c>
    </row>
    <row r="2357" spans="2:6" ht="40.5">
      <c r="B2357" s="104" t="s">
        <v>10555</v>
      </c>
      <c r="C2357" s="104" t="s">
        <v>13135</v>
      </c>
      <c r="D2357" s="105" t="s">
        <v>17808</v>
      </c>
      <c r="E2357" s="108" t="s">
        <v>6220</v>
      </c>
      <c r="F2357" s="106">
        <v>172.15</v>
      </c>
    </row>
    <row r="2358" spans="2:6" ht="40.5">
      <c r="B2358" s="104" t="s">
        <v>10558</v>
      </c>
      <c r="C2358" s="104" t="s">
        <v>13138</v>
      </c>
      <c r="D2358" s="105" t="s">
        <v>17809</v>
      </c>
      <c r="E2358" s="108" t="s">
        <v>6220</v>
      </c>
      <c r="F2358" s="106">
        <v>205.74</v>
      </c>
    </row>
    <row r="2359" spans="2:6" ht="40.5">
      <c r="B2359" s="104" t="s">
        <v>10560</v>
      </c>
      <c r="C2359" s="104" t="s">
        <v>13140</v>
      </c>
      <c r="D2359" s="105" t="s">
        <v>17810</v>
      </c>
      <c r="E2359" s="108" t="s">
        <v>6220</v>
      </c>
      <c r="F2359" s="106">
        <v>241.55</v>
      </c>
    </row>
    <row r="2360" spans="2:6" ht="40.5">
      <c r="B2360" s="104" t="s">
        <v>10562</v>
      </c>
      <c r="C2360" s="104" t="s">
        <v>13142</v>
      </c>
      <c r="D2360" s="105" t="s">
        <v>17811</v>
      </c>
      <c r="E2360" s="108" t="s">
        <v>6220</v>
      </c>
      <c r="F2360" s="106">
        <v>277.36</v>
      </c>
    </row>
    <row r="2361" spans="2:6" ht="40.5">
      <c r="B2361" s="104" t="s">
        <v>10564</v>
      </c>
      <c r="C2361" s="104" t="s">
        <v>13144</v>
      </c>
      <c r="D2361" s="105" t="s">
        <v>17812</v>
      </c>
      <c r="E2361" s="108" t="s">
        <v>6220</v>
      </c>
      <c r="F2361" s="106">
        <v>409.43</v>
      </c>
    </row>
    <row r="2362" spans="2:6" ht="40.5">
      <c r="B2362" s="104" t="s">
        <v>10566</v>
      </c>
      <c r="C2362" s="104" t="s">
        <v>13146</v>
      </c>
      <c r="D2362" s="105" t="s">
        <v>17813</v>
      </c>
      <c r="E2362" s="108" t="s">
        <v>6220</v>
      </c>
      <c r="F2362" s="106">
        <v>277.26</v>
      </c>
    </row>
    <row r="2363" spans="2:6" ht="40.5">
      <c r="B2363" s="104" t="s">
        <v>10568</v>
      </c>
      <c r="C2363" s="104" t="s">
        <v>13148</v>
      </c>
      <c r="D2363" s="105" t="s">
        <v>17814</v>
      </c>
      <c r="E2363" s="108" t="s">
        <v>6220</v>
      </c>
      <c r="F2363" s="106">
        <v>321.31</v>
      </c>
    </row>
    <row r="2364" spans="2:6" ht="40.5">
      <c r="B2364" s="104" t="s">
        <v>10572</v>
      </c>
      <c r="C2364" s="104" t="s">
        <v>13152</v>
      </c>
      <c r="D2364" s="105" t="s">
        <v>17815</v>
      </c>
      <c r="E2364" s="108" t="s">
        <v>6220</v>
      </c>
      <c r="F2364" s="106">
        <v>516.54999999999995</v>
      </c>
    </row>
    <row r="2365" spans="2:6" ht="40.5">
      <c r="B2365" s="104" t="s">
        <v>10574</v>
      </c>
      <c r="C2365" s="104" t="s">
        <v>13154</v>
      </c>
      <c r="D2365" s="105" t="s">
        <v>17816</v>
      </c>
      <c r="E2365" s="108" t="s">
        <v>6220</v>
      </c>
      <c r="F2365" s="106">
        <v>358.86</v>
      </c>
    </row>
    <row r="2366" spans="2:6" ht="40.5">
      <c r="B2366" s="104" t="s">
        <v>10576</v>
      </c>
      <c r="C2366" s="104" t="s">
        <v>13156</v>
      </c>
      <c r="D2366" s="105" t="s">
        <v>17817</v>
      </c>
      <c r="E2366" s="108" t="s">
        <v>6220</v>
      </c>
      <c r="F2366" s="106">
        <v>411.43</v>
      </c>
    </row>
    <row r="2367" spans="2:6" ht="40.5">
      <c r="B2367" s="104" t="s">
        <v>10581</v>
      </c>
      <c r="C2367" s="104" t="s">
        <v>13161</v>
      </c>
      <c r="D2367" s="105" t="s">
        <v>17818</v>
      </c>
      <c r="E2367" s="108" t="s">
        <v>6220</v>
      </c>
      <c r="F2367" s="106">
        <v>463.98</v>
      </c>
    </row>
    <row r="2368" spans="2:6" ht="40.5">
      <c r="B2368" s="104" t="s">
        <v>10584</v>
      </c>
      <c r="C2368" s="104" t="s">
        <v>13164</v>
      </c>
      <c r="D2368" s="105" t="s">
        <v>17819</v>
      </c>
      <c r="E2368" s="108" t="s">
        <v>6220</v>
      </c>
      <c r="F2368" s="106">
        <v>665.24</v>
      </c>
    </row>
    <row r="2369" spans="2:6" ht="40.5">
      <c r="B2369" s="104" t="s">
        <v>10586</v>
      </c>
      <c r="C2369" s="104" t="s">
        <v>13166</v>
      </c>
      <c r="D2369" s="105" t="s">
        <v>17820</v>
      </c>
      <c r="E2369" s="108" t="s">
        <v>6220</v>
      </c>
      <c r="F2369" s="106">
        <v>450.58</v>
      </c>
    </row>
    <row r="2370" spans="2:6" ht="40.5">
      <c r="B2370" s="104" t="s">
        <v>10588</v>
      </c>
      <c r="C2370" s="104" t="s">
        <v>13168</v>
      </c>
      <c r="D2370" s="105" t="s">
        <v>17821</v>
      </c>
      <c r="E2370" s="108" t="s">
        <v>6220</v>
      </c>
      <c r="F2370" s="106">
        <v>511.91</v>
      </c>
    </row>
    <row r="2371" spans="2:6" ht="40.5">
      <c r="B2371" s="104" t="s">
        <v>10590</v>
      </c>
      <c r="C2371" s="104" t="s">
        <v>13170</v>
      </c>
      <c r="D2371" s="105" t="s">
        <v>17822</v>
      </c>
      <c r="E2371" s="108" t="s">
        <v>6220</v>
      </c>
      <c r="F2371" s="106">
        <v>573.25</v>
      </c>
    </row>
    <row r="2372" spans="2:6" ht="40.5">
      <c r="B2372" s="104" t="s">
        <v>10592</v>
      </c>
      <c r="C2372" s="104" t="s">
        <v>13172</v>
      </c>
      <c r="D2372" s="105" t="s">
        <v>17823</v>
      </c>
      <c r="E2372" s="108" t="s">
        <v>6220</v>
      </c>
      <c r="F2372" s="106">
        <v>763.46</v>
      </c>
    </row>
    <row r="2373" spans="2:6" ht="40.5">
      <c r="B2373" s="104" t="s">
        <v>10594</v>
      </c>
      <c r="C2373" s="104" t="s">
        <v>13174</v>
      </c>
      <c r="D2373" s="105" t="s">
        <v>17824</v>
      </c>
      <c r="E2373" s="108" t="s">
        <v>6220</v>
      </c>
      <c r="F2373" s="106">
        <v>904.19</v>
      </c>
    </row>
    <row r="2374" spans="2:6" ht="40.5">
      <c r="B2374" s="104" t="s">
        <v>10596</v>
      </c>
      <c r="C2374" s="104" t="s">
        <v>13176</v>
      </c>
      <c r="D2374" s="105" t="s">
        <v>17825</v>
      </c>
      <c r="E2374" s="108" t="s">
        <v>6220</v>
      </c>
      <c r="F2374" s="106">
        <v>552.38</v>
      </c>
    </row>
    <row r="2375" spans="2:6" ht="40.5">
      <c r="B2375" s="104" t="s">
        <v>10598</v>
      </c>
      <c r="C2375" s="104" t="s">
        <v>13178</v>
      </c>
      <c r="D2375" s="105" t="s">
        <v>17826</v>
      </c>
      <c r="E2375" s="108" t="s">
        <v>6220</v>
      </c>
      <c r="F2375" s="106">
        <v>622.75</v>
      </c>
    </row>
    <row r="2376" spans="2:6" ht="40.5">
      <c r="B2376" s="104" t="s">
        <v>10600</v>
      </c>
      <c r="C2376" s="104" t="s">
        <v>13180</v>
      </c>
      <c r="D2376" s="105" t="s">
        <v>17827</v>
      </c>
      <c r="E2376" s="108" t="s">
        <v>6220</v>
      </c>
      <c r="F2376" s="106">
        <v>693.11</v>
      </c>
    </row>
    <row r="2377" spans="2:6" ht="38.25">
      <c r="B2377" s="100" t="s">
        <v>10602</v>
      </c>
      <c r="C2377" s="101" t="s">
        <v>13182</v>
      </c>
      <c r="D2377" s="102" t="s">
        <v>17828</v>
      </c>
      <c r="E2377" s="101" t="s">
        <v>6220</v>
      </c>
      <c r="F2377" s="106">
        <v>903.24</v>
      </c>
    </row>
    <row r="2378" spans="2:6" ht="40.5">
      <c r="B2378" s="104" t="s">
        <v>10604</v>
      </c>
      <c r="C2378" s="104" t="s">
        <v>13184</v>
      </c>
      <c r="D2378" s="105" t="s">
        <v>17829</v>
      </c>
      <c r="E2378" s="108" t="s">
        <v>6220</v>
      </c>
      <c r="F2378" s="106">
        <v>1062.53</v>
      </c>
    </row>
    <row r="2379" spans="2:6" ht="40.5">
      <c r="B2379" s="104" t="s">
        <v>10606</v>
      </c>
      <c r="C2379" s="104" t="s">
        <v>13186</v>
      </c>
      <c r="D2379" s="105" t="s">
        <v>17830</v>
      </c>
      <c r="E2379" s="108" t="s">
        <v>6220</v>
      </c>
      <c r="F2379" s="106">
        <v>743.94</v>
      </c>
    </row>
    <row r="2380" spans="2:6" ht="40.5">
      <c r="B2380" s="104" t="s">
        <v>10608</v>
      </c>
      <c r="C2380" s="104" t="s">
        <v>13188</v>
      </c>
      <c r="D2380" s="105" t="s">
        <v>17831</v>
      </c>
      <c r="E2380" s="108" t="s">
        <v>6220</v>
      </c>
      <c r="F2380" s="106">
        <v>823.58</v>
      </c>
    </row>
    <row r="2381" spans="2:6" ht="40.5">
      <c r="B2381" s="104" t="s">
        <v>10546</v>
      </c>
      <c r="C2381" s="104" t="s">
        <v>13126</v>
      </c>
      <c r="D2381" s="105" t="s">
        <v>17832</v>
      </c>
      <c r="E2381" s="108" t="s">
        <v>6220</v>
      </c>
      <c r="F2381" s="106">
        <v>448.66</v>
      </c>
    </row>
    <row r="2382" spans="2:6" ht="40.5">
      <c r="B2382" s="104" t="s">
        <v>10548</v>
      </c>
      <c r="C2382" s="104" t="s">
        <v>13128</v>
      </c>
      <c r="D2382" s="105" t="s">
        <v>17833</v>
      </c>
      <c r="E2382" s="108" t="s">
        <v>6220</v>
      </c>
      <c r="F2382" s="106">
        <v>582.46</v>
      </c>
    </row>
    <row r="2383" spans="2:6" ht="54">
      <c r="B2383" s="104" t="s">
        <v>10550</v>
      </c>
      <c r="C2383" s="104" t="s">
        <v>13130</v>
      </c>
      <c r="D2383" s="105" t="s">
        <v>17834</v>
      </c>
      <c r="E2383" s="108" t="s">
        <v>6220</v>
      </c>
      <c r="F2383" s="106">
        <v>77.91</v>
      </c>
    </row>
    <row r="2384" spans="2:6" ht="54">
      <c r="B2384" s="104" t="s">
        <v>10552</v>
      </c>
      <c r="C2384" s="104" t="s">
        <v>13132</v>
      </c>
      <c r="D2384" s="105" t="s">
        <v>17835</v>
      </c>
      <c r="E2384" s="108" t="s">
        <v>6220</v>
      </c>
      <c r="F2384" s="106">
        <v>97.73</v>
      </c>
    </row>
    <row r="2385" spans="2:6" ht="54">
      <c r="B2385" s="104" t="s">
        <v>10554</v>
      </c>
      <c r="C2385" s="104" t="s">
        <v>13134</v>
      </c>
      <c r="D2385" s="105" t="s">
        <v>17836</v>
      </c>
      <c r="E2385" s="108" t="s">
        <v>6220</v>
      </c>
      <c r="F2385" s="106">
        <v>119.67</v>
      </c>
    </row>
    <row r="2386" spans="2:6" ht="54">
      <c r="B2386" s="104" t="s">
        <v>10556</v>
      </c>
      <c r="C2386" s="104" t="s">
        <v>13136</v>
      </c>
      <c r="D2386" s="105" t="s">
        <v>17837</v>
      </c>
      <c r="E2386" s="108" t="s">
        <v>6220</v>
      </c>
      <c r="F2386" s="106">
        <v>230.06</v>
      </c>
    </row>
    <row r="2387" spans="2:6" ht="40.5">
      <c r="B2387" s="104" t="s">
        <v>10557</v>
      </c>
      <c r="C2387" s="104" t="s">
        <v>13137</v>
      </c>
      <c r="D2387" s="105" t="s">
        <v>17838</v>
      </c>
      <c r="E2387" s="108" t="s">
        <v>6220</v>
      </c>
      <c r="F2387" s="106">
        <v>122.61</v>
      </c>
    </row>
    <row r="2388" spans="2:6" ht="40.5">
      <c r="B2388" s="104" t="s">
        <v>10559</v>
      </c>
      <c r="C2388" s="104" t="s">
        <v>13139</v>
      </c>
      <c r="D2388" s="105" t="s">
        <v>17839</v>
      </c>
      <c r="E2388" s="108" t="s">
        <v>6220</v>
      </c>
      <c r="F2388" s="106">
        <v>158.41999999999999</v>
      </c>
    </row>
    <row r="2389" spans="2:6" ht="40.5">
      <c r="B2389" s="104" t="s">
        <v>10561</v>
      </c>
      <c r="C2389" s="104" t="s">
        <v>13141</v>
      </c>
      <c r="D2389" s="105" t="s">
        <v>17840</v>
      </c>
      <c r="E2389" s="108" t="s">
        <v>6220</v>
      </c>
      <c r="F2389" s="106">
        <v>194.23</v>
      </c>
    </row>
    <row r="2390" spans="2:6" ht="40.5">
      <c r="B2390" s="104" t="s">
        <v>10563</v>
      </c>
      <c r="C2390" s="104" t="s">
        <v>13143</v>
      </c>
      <c r="D2390" s="105" t="s">
        <v>17841</v>
      </c>
      <c r="E2390" s="108" t="s">
        <v>6220</v>
      </c>
      <c r="F2390" s="106">
        <v>288.57</v>
      </c>
    </row>
    <row r="2391" spans="2:6" ht="40.5">
      <c r="B2391" s="104" t="s">
        <v>10565</v>
      </c>
      <c r="C2391" s="104" t="s">
        <v>13145</v>
      </c>
      <c r="D2391" s="105" t="s">
        <v>17842</v>
      </c>
      <c r="E2391" s="108" t="s">
        <v>6220</v>
      </c>
      <c r="F2391" s="106">
        <v>156.38999999999999</v>
      </c>
    </row>
    <row r="2392" spans="2:6" ht="40.5">
      <c r="B2392" s="104" t="s">
        <v>10570</v>
      </c>
      <c r="C2392" s="104" t="s">
        <v>13150</v>
      </c>
      <c r="D2392" s="105" t="s">
        <v>17843</v>
      </c>
      <c r="E2392" s="108" t="s">
        <v>6220</v>
      </c>
      <c r="F2392" s="106">
        <v>147.63999999999999</v>
      </c>
    </row>
    <row r="2393" spans="2:6" ht="40.5">
      <c r="B2393" s="104" t="s">
        <v>10567</v>
      </c>
      <c r="C2393" s="104" t="s">
        <v>13147</v>
      </c>
      <c r="D2393" s="105" t="s">
        <v>17844</v>
      </c>
      <c r="E2393" s="108" t="s">
        <v>6220</v>
      </c>
      <c r="F2393" s="106">
        <v>200.44</v>
      </c>
    </row>
    <row r="2394" spans="2:6" ht="40.5">
      <c r="B2394" s="104" t="s">
        <v>10569</v>
      </c>
      <c r="C2394" s="104" t="s">
        <v>13149</v>
      </c>
      <c r="D2394" s="105" t="s">
        <v>17845</v>
      </c>
      <c r="E2394" s="108" t="s">
        <v>6220</v>
      </c>
      <c r="F2394" s="106">
        <v>244.5</v>
      </c>
    </row>
    <row r="2395" spans="2:6" ht="40.5">
      <c r="B2395" s="104" t="s">
        <v>10571</v>
      </c>
      <c r="C2395" s="104" t="s">
        <v>13151</v>
      </c>
      <c r="D2395" s="105" t="s">
        <v>17846</v>
      </c>
      <c r="E2395" s="108" t="s">
        <v>6220</v>
      </c>
      <c r="F2395" s="106">
        <v>350.82</v>
      </c>
    </row>
    <row r="2396" spans="2:6" ht="40.5">
      <c r="B2396" s="104" t="s">
        <v>10573</v>
      </c>
      <c r="C2396" s="104" t="s">
        <v>13153</v>
      </c>
      <c r="D2396" s="105" t="s">
        <v>17847</v>
      </c>
      <c r="E2396" s="108" t="s">
        <v>6220</v>
      </c>
      <c r="F2396" s="106">
        <v>193.13</v>
      </c>
    </row>
    <row r="2397" spans="2:6" ht="40.5">
      <c r="B2397" s="104" t="s">
        <v>10575</v>
      </c>
      <c r="C2397" s="104" t="s">
        <v>13155</v>
      </c>
      <c r="D2397" s="105" t="s">
        <v>17848</v>
      </c>
      <c r="E2397" s="108" t="s">
        <v>6220</v>
      </c>
      <c r="F2397" s="106">
        <v>245.69</v>
      </c>
    </row>
    <row r="2398" spans="2:6" ht="40.5">
      <c r="B2398" s="104" t="s">
        <v>10577</v>
      </c>
      <c r="C2398" s="104" t="s">
        <v>13157</v>
      </c>
      <c r="D2398" s="105" t="s">
        <v>17849</v>
      </c>
      <c r="E2398" s="108" t="s">
        <v>6220</v>
      </c>
      <c r="F2398" s="106">
        <v>258.83</v>
      </c>
    </row>
    <row r="2399" spans="2:6" ht="40.5">
      <c r="B2399" s="104" t="s">
        <v>10578</v>
      </c>
      <c r="C2399" s="104" t="s">
        <v>13158</v>
      </c>
      <c r="D2399" s="105" t="s">
        <v>17850</v>
      </c>
      <c r="E2399" s="108" t="s">
        <v>6220</v>
      </c>
      <c r="F2399" s="106">
        <v>270.13</v>
      </c>
    </row>
    <row r="2400" spans="2:6" ht="40.5">
      <c r="B2400" s="104" t="s">
        <v>10579</v>
      </c>
      <c r="C2400" s="104" t="s">
        <v>13159</v>
      </c>
      <c r="D2400" s="105" t="s">
        <v>17851</v>
      </c>
      <c r="E2400" s="108" t="s">
        <v>6220</v>
      </c>
      <c r="F2400" s="106">
        <v>285.12</v>
      </c>
    </row>
    <row r="2401" spans="2:6" ht="40.5">
      <c r="B2401" s="104" t="s">
        <v>10580</v>
      </c>
      <c r="C2401" s="104" t="s">
        <v>13160</v>
      </c>
      <c r="D2401" s="105" t="s">
        <v>17852</v>
      </c>
      <c r="E2401" s="108" t="s">
        <v>6220</v>
      </c>
      <c r="F2401" s="106">
        <v>298.25</v>
      </c>
    </row>
    <row r="2402" spans="2:6" ht="40.5">
      <c r="B2402" s="104" t="s">
        <v>10582</v>
      </c>
      <c r="C2402" s="104" t="s">
        <v>13162</v>
      </c>
      <c r="D2402" s="105" t="s">
        <v>17853</v>
      </c>
      <c r="E2402" s="108" t="s">
        <v>6220</v>
      </c>
      <c r="F2402" s="106">
        <v>311.39999999999998</v>
      </c>
    </row>
    <row r="2403" spans="2:6" ht="40.5">
      <c r="B2403" s="104" t="s">
        <v>10583</v>
      </c>
      <c r="C2403" s="104" t="s">
        <v>13163</v>
      </c>
      <c r="D2403" s="105" t="s">
        <v>17854</v>
      </c>
      <c r="E2403" s="108" t="s">
        <v>6220</v>
      </c>
      <c r="F2403" s="106">
        <v>457.77</v>
      </c>
    </row>
    <row r="2404" spans="2:6" ht="40.5">
      <c r="B2404" s="104" t="s">
        <v>10585</v>
      </c>
      <c r="C2404" s="104" t="s">
        <v>13165</v>
      </c>
      <c r="D2404" s="105" t="s">
        <v>17855</v>
      </c>
      <c r="E2404" s="108" t="s">
        <v>6220</v>
      </c>
      <c r="F2404" s="106">
        <v>243.1</v>
      </c>
    </row>
    <row r="2405" spans="2:6" ht="40.5">
      <c r="B2405" s="104" t="s">
        <v>10587</v>
      </c>
      <c r="C2405" s="104" t="s">
        <v>13167</v>
      </c>
      <c r="D2405" s="105" t="s">
        <v>17856</v>
      </c>
      <c r="E2405" s="108" t="s">
        <v>6220</v>
      </c>
      <c r="F2405" s="106">
        <v>304.43</v>
      </c>
    </row>
    <row r="2406" spans="2:6" ht="40.5">
      <c r="B2406" s="104" t="s">
        <v>10589</v>
      </c>
      <c r="C2406" s="104" t="s">
        <v>13169</v>
      </c>
      <c r="D2406" s="105" t="s">
        <v>17857</v>
      </c>
      <c r="E2406" s="108" t="s">
        <v>6220</v>
      </c>
      <c r="F2406" s="106">
        <v>365.77</v>
      </c>
    </row>
    <row r="2407" spans="2:6" ht="40.5">
      <c r="B2407" s="104" t="s">
        <v>10591</v>
      </c>
      <c r="C2407" s="104" t="s">
        <v>13171</v>
      </c>
      <c r="D2407" s="105" t="s">
        <v>17858</v>
      </c>
      <c r="E2407" s="108" t="s">
        <v>6220</v>
      </c>
      <c r="F2407" s="106">
        <v>498.99</v>
      </c>
    </row>
    <row r="2408" spans="2:6" ht="40.5">
      <c r="B2408" s="104" t="s">
        <v>10593</v>
      </c>
      <c r="C2408" s="104" t="s">
        <v>13173</v>
      </c>
      <c r="D2408" s="105" t="s">
        <v>17859</v>
      </c>
      <c r="E2408" s="108" t="s">
        <v>6220</v>
      </c>
      <c r="F2408" s="106">
        <v>639.71</v>
      </c>
    </row>
    <row r="2409" spans="2:6" ht="40.5">
      <c r="B2409" s="104" t="s">
        <v>10595</v>
      </c>
      <c r="C2409" s="104" t="s">
        <v>13175</v>
      </c>
      <c r="D2409" s="105" t="s">
        <v>17860</v>
      </c>
      <c r="E2409" s="108" t="s">
        <v>6220</v>
      </c>
      <c r="F2409" s="106">
        <v>287.91000000000003</v>
      </c>
    </row>
    <row r="2410" spans="2:6" ht="40.5">
      <c r="B2410" s="104" t="s">
        <v>10597</v>
      </c>
      <c r="C2410" s="104" t="s">
        <v>13177</v>
      </c>
      <c r="D2410" s="105" t="s">
        <v>17861</v>
      </c>
      <c r="E2410" s="108" t="s">
        <v>6220</v>
      </c>
      <c r="F2410" s="106">
        <v>358.28</v>
      </c>
    </row>
    <row r="2411" spans="2:6" ht="40.5">
      <c r="B2411" s="104" t="s">
        <v>10599</v>
      </c>
      <c r="C2411" s="104" t="s">
        <v>13179</v>
      </c>
      <c r="D2411" s="105" t="s">
        <v>17862</v>
      </c>
      <c r="E2411" s="108" t="s">
        <v>6220</v>
      </c>
      <c r="F2411" s="106">
        <v>428.64</v>
      </c>
    </row>
    <row r="2412" spans="2:6" ht="40.5">
      <c r="B2412" s="104" t="s">
        <v>10601</v>
      </c>
      <c r="C2412" s="104" t="s">
        <v>13181</v>
      </c>
      <c r="D2412" s="105" t="s">
        <v>17863</v>
      </c>
      <c r="E2412" s="108" t="s">
        <v>6220</v>
      </c>
      <c r="F2412" s="106">
        <v>574.89</v>
      </c>
    </row>
    <row r="2413" spans="2:6" ht="40.5">
      <c r="B2413" s="104" t="s">
        <v>10603</v>
      </c>
      <c r="C2413" s="104" t="s">
        <v>13183</v>
      </c>
      <c r="D2413" s="105" t="s">
        <v>17864</v>
      </c>
      <c r="E2413" s="108" t="s">
        <v>6220</v>
      </c>
      <c r="F2413" s="106">
        <v>734.17</v>
      </c>
    </row>
    <row r="2414" spans="2:6" ht="40.5">
      <c r="B2414" s="104" t="s">
        <v>10605</v>
      </c>
      <c r="C2414" s="104" t="s">
        <v>13185</v>
      </c>
      <c r="D2414" s="105" t="s">
        <v>17865</v>
      </c>
      <c r="E2414" s="108" t="s">
        <v>6220</v>
      </c>
      <c r="F2414" s="106">
        <v>415.57</v>
      </c>
    </row>
    <row r="2415" spans="2:6" ht="40.5">
      <c r="B2415" s="104" t="s">
        <v>10607</v>
      </c>
      <c r="C2415" s="104" t="s">
        <v>13187</v>
      </c>
      <c r="D2415" s="105" t="s">
        <v>17866</v>
      </c>
      <c r="E2415" s="108" t="s">
        <v>6220</v>
      </c>
      <c r="F2415" s="106">
        <v>495.22</v>
      </c>
    </row>
    <row r="2416" spans="2:6">
      <c r="B2416" s="104" t="s">
        <v>10615</v>
      </c>
      <c r="C2416" s="104" t="s">
        <v>13195</v>
      </c>
      <c r="D2416" s="105" t="s">
        <v>7899</v>
      </c>
      <c r="E2416" s="108" t="s">
        <v>6598</v>
      </c>
      <c r="F2416" s="106">
        <v>71.930000000000007</v>
      </c>
    </row>
    <row r="2417" spans="2:6">
      <c r="B2417" s="104" t="s">
        <v>10616</v>
      </c>
      <c r="C2417" s="104" t="s">
        <v>13196</v>
      </c>
      <c r="D2417" s="105" t="s">
        <v>7900</v>
      </c>
      <c r="E2417" s="108" t="s">
        <v>6598</v>
      </c>
      <c r="F2417" s="106">
        <v>56.16</v>
      </c>
    </row>
    <row r="2418" spans="2:6">
      <c r="B2418" s="104" t="s">
        <v>10617</v>
      </c>
      <c r="C2418" s="104" t="s">
        <v>13197</v>
      </c>
      <c r="D2418" s="105" t="s">
        <v>7901</v>
      </c>
      <c r="E2418" s="108" t="s">
        <v>6598</v>
      </c>
      <c r="F2418" s="106">
        <v>142.18</v>
      </c>
    </row>
    <row r="2419" spans="2:6">
      <c r="B2419" s="104" t="s">
        <v>10618</v>
      </c>
      <c r="C2419" s="104" t="s">
        <v>13198</v>
      </c>
      <c r="D2419" s="105" t="s">
        <v>7902</v>
      </c>
      <c r="E2419" s="108" t="s">
        <v>6598</v>
      </c>
      <c r="F2419" s="106">
        <v>38.119999999999997</v>
      </c>
    </row>
    <row r="2420" spans="2:6">
      <c r="B2420" s="104" t="s">
        <v>10619</v>
      </c>
      <c r="C2420" s="104" t="s">
        <v>13199</v>
      </c>
      <c r="D2420" s="105" t="s">
        <v>7903</v>
      </c>
      <c r="E2420" s="108" t="s">
        <v>6598</v>
      </c>
      <c r="F2420" s="106">
        <v>56.13</v>
      </c>
    </row>
    <row r="2421" spans="2:6">
      <c r="B2421" s="104" t="s">
        <v>10620</v>
      </c>
      <c r="C2421" s="104" t="s">
        <v>13200</v>
      </c>
      <c r="D2421" s="105" t="s">
        <v>7904</v>
      </c>
      <c r="E2421" s="108" t="s">
        <v>6598</v>
      </c>
      <c r="F2421" s="106">
        <v>51.86</v>
      </c>
    </row>
    <row r="2422" spans="2:6">
      <c r="B2422" s="104" t="s">
        <v>10621</v>
      </c>
      <c r="C2422" s="104" t="s">
        <v>13201</v>
      </c>
      <c r="D2422" s="105" t="s">
        <v>7905</v>
      </c>
      <c r="E2422" s="108" t="s">
        <v>6598</v>
      </c>
      <c r="F2422" s="106">
        <v>41.42</v>
      </c>
    </row>
    <row r="2423" spans="2:6">
      <c r="B2423" s="104" t="s">
        <v>10622</v>
      </c>
      <c r="C2423" s="104" t="s">
        <v>13202</v>
      </c>
      <c r="D2423" s="105" t="s">
        <v>7906</v>
      </c>
      <c r="E2423" s="108" t="s">
        <v>6598</v>
      </c>
      <c r="F2423" s="106">
        <v>42.33</v>
      </c>
    </row>
    <row r="2424" spans="2:6">
      <c r="B2424" s="104" t="s">
        <v>10623</v>
      </c>
      <c r="C2424" s="104" t="s">
        <v>13203</v>
      </c>
      <c r="D2424" s="105" t="s">
        <v>7907</v>
      </c>
      <c r="E2424" s="108" t="s">
        <v>6598</v>
      </c>
      <c r="F2424" s="106">
        <v>51.86</v>
      </c>
    </row>
    <row r="2425" spans="2:6">
      <c r="B2425" s="104" t="s">
        <v>10624</v>
      </c>
      <c r="C2425" s="104" t="s">
        <v>13204</v>
      </c>
      <c r="D2425" s="105" t="s">
        <v>7908</v>
      </c>
      <c r="E2425" s="108" t="s">
        <v>6598</v>
      </c>
      <c r="F2425" s="106">
        <v>53.33</v>
      </c>
    </row>
    <row r="2426" spans="2:6">
      <c r="B2426" s="104" t="s">
        <v>10625</v>
      </c>
      <c r="C2426" s="104" t="s">
        <v>13205</v>
      </c>
      <c r="D2426" s="105" t="s">
        <v>7909</v>
      </c>
      <c r="E2426" s="108" t="s">
        <v>6598</v>
      </c>
      <c r="F2426" s="106">
        <v>59.29</v>
      </c>
    </row>
    <row r="2427" spans="2:6">
      <c r="B2427" s="104" t="s">
        <v>10626</v>
      </c>
      <c r="C2427" s="104" t="s">
        <v>13206</v>
      </c>
      <c r="D2427" s="105" t="s">
        <v>7910</v>
      </c>
      <c r="E2427" s="108" t="s">
        <v>6598</v>
      </c>
      <c r="F2427" s="106">
        <v>62.35</v>
      </c>
    </row>
    <row r="2428" spans="2:6">
      <c r="B2428" s="104" t="s">
        <v>10627</v>
      </c>
      <c r="C2428" s="104" t="s">
        <v>13207</v>
      </c>
      <c r="D2428" s="105" t="s">
        <v>7911</v>
      </c>
      <c r="E2428" s="108" t="s">
        <v>6598</v>
      </c>
      <c r="F2428" s="106">
        <v>67.959999999999994</v>
      </c>
    </row>
    <row r="2429" spans="2:6">
      <c r="B2429" s="104" t="s">
        <v>10628</v>
      </c>
      <c r="C2429" s="104" t="s">
        <v>13208</v>
      </c>
      <c r="D2429" s="105" t="s">
        <v>7912</v>
      </c>
      <c r="E2429" s="108" t="s">
        <v>6598</v>
      </c>
      <c r="F2429" s="106">
        <v>3106.92</v>
      </c>
    </row>
    <row r="2430" spans="2:6">
      <c r="B2430" s="104" t="s">
        <v>10629</v>
      </c>
      <c r="C2430" s="104" t="s">
        <v>13209</v>
      </c>
      <c r="D2430" s="105" t="s">
        <v>7913</v>
      </c>
      <c r="E2430" s="108" t="s">
        <v>6598</v>
      </c>
      <c r="F2430" s="106">
        <v>701.28</v>
      </c>
    </row>
    <row r="2431" spans="2:6">
      <c r="B2431" s="104" t="s">
        <v>10630</v>
      </c>
      <c r="C2431" s="104" t="s">
        <v>13210</v>
      </c>
      <c r="D2431" s="105" t="s">
        <v>7914</v>
      </c>
      <c r="E2431" s="108" t="s">
        <v>6598</v>
      </c>
      <c r="F2431" s="106">
        <v>672.72</v>
      </c>
    </row>
    <row r="2432" spans="2:6">
      <c r="B2432" s="104" t="s">
        <v>10631</v>
      </c>
      <c r="C2432" s="104" t="s">
        <v>13211</v>
      </c>
      <c r="D2432" s="105" t="s">
        <v>7915</v>
      </c>
      <c r="E2432" s="108" t="s">
        <v>6598</v>
      </c>
      <c r="F2432" s="106">
        <v>1265.08</v>
      </c>
    </row>
    <row r="2433" spans="2:6">
      <c r="B2433" s="104" t="s">
        <v>10632</v>
      </c>
      <c r="C2433" s="104" t="s">
        <v>13212</v>
      </c>
      <c r="D2433" s="105" t="s">
        <v>7916</v>
      </c>
      <c r="E2433" s="108" t="s">
        <v>6598</v>
      </c>
      <c r="F2433" s="106">
        <v>1079.5</v>
      </c>
    </row>
    <row r="2434" spans="2:6">
      <c r="B2434" s="104" t="s">
        <v>10633</v>
      </c>
      <c r="C2434" s="104" t="s">
        <v>13213</v>
      </c>
      <c r="D2434" s="105" t="s">
        <v>7917</v>
      </c>
      <c r="E2434" s="108" t="s">
        <v>6598</v>
      </c>
      <c r="F2434" s="106">
        <v>2104.29</v>
      </c>
    </row>
    <row r="2435" spans="2:6">
      <c r="B2435" s="104" t="s">
        <v>10634</v>
      </c>
      <c r="C2435" s="104" t="s">
        <v>13214</v>
      </c>
      <c r="D2435" s="105" t="s">
        <v>7918</v>
      </c>
      <c r="E2435" s="108" t="s">
        <v>6598</v>
      </c>
      <c r="F2435" s="106">
        <v>2552.04</v>
      </c>
    </row>
    <row r="2436" spans="2:6">
      <c r="B2436" s="104" t="s">
        <v>10635</v>
      </c>
      <c r="C2436" s="104" t="s">
        <v>13215</v>
      </c>
      <c r="D2436" s="105" t="s">
        <v>7919</v>
      </c>
      <c r="E2436" s="108" t="s">
        <v>6764</v>
      </c>
      <c r="F2436" s="106">
        <v>1169.45</v>
      </c>
    </row>
    <row r="2437" spans="2:6" ht="27">
      <c r="B2437" s="104" t="s">
        <v>10636</v>
      </c>
      <c r="C2437" s="104" t="s">
        <v>13216</v>
      </c>
      <c r="D2437" s="105" t="s">
        <v>7920</v>
      </c>
      <c r="E2437" s="108" t="s">
        <v>6465</v>
      </c>
      <c r="F2437" s="106">
        <v>183.45</v>
      </c>
    </row>
    <row r="2438" spans="2:6" ht="27">
      <c r="B2438" s="104" t="s">
        <v>10637</v>
      </c>
      <c r="C2438" s="104" t="s">
        <v>13217</v>
      </c>
      <c r="D2438" s="105" t="s">
        <v>7921</v>
      </c>
      <c r="E2438" s="108" t="s">
        <v>6465</v>
      </c>
      <c r="F2438" s="106">
        <v>13.32</v>
      </c>
    </row>
    <row r="2439" spans="2:6" ht="27">
      <c r="B2439" s="104" t="s">
        <v>10638</v>
      </c>
      <c r="C2439" s="104" t="s">
        <v>13218</v>
      </c>
      <c r="D2439" s="105" t="s">
        <v>7922</v>
      </c>
      <c r="E2439" s="108" t="s">
        <v>6465</v>
      </c>
      <c r="F2439" s="106">
        <v>24.51</v>
      </c>
    </row>
    <row r="2440" spans="2:6" ht="27">
      <c r="B2440" s="104" t="s">
        <v>10639</v>
      </c>
      <c r="C2440" s="104" t="s">
        <v>13219</v>
      </c>
      <c r="D2440" s="105" t="s">
        <v>7923</v>
      </c>
      <c r="E2440" s="108" t="s">
        <v>6465</v>
      </c>
      <c r="F2440" s="106">
        <v>35.270000000000003</v>
      </c>
    </row>
    <row r="2441" spans="2:6" ht="27">
      <c r="B2441" s="104" t="s">
        <v>10640</v>
      </c>
      <c r="C2441" s="104" t="s">
        <v>13220</v>
      </c>
      <c r="D2441" s="105" t="s">
        <v>7924</v>
      </c>
      <c r="E2441" s="108" t="s">
        <v>6465</v>
      </c>
      <c r="F2441" s="106">
        <v>30.86</v>
      </c>
    </row>
    <row r="2442" spans="2:6" ht="27">
      <c r="B2442" s="104" t="s">
        <v>10641</v>
      </c>
      <c r="C2442" s="104" t="s">
        <v>13221</v>
      </c>
      <c r="D2442" s="105" t="s">
        <v>7925</v>
      </c>
      <c r="E2442" s="108" t="s">
        <v>6465</v>
      </c>
      <c r="F2442" s="106">
        <v>38.799999999999997</v>
      </c>
    </row>
    <row r="2443" spans="2:6" ht="27">
      <c r="B2443" s="104" t="s">
        <v>10642</v>
      </c>
      <c r="C2443" s="104" t="s">
        <v>13222</v>
      </c>
      <c r="D2443" s="105" t="s">
        <v>7926</v>
      </c>
      <c r="E2443" s="108" t="s">
        <v>6465</v>
      </c>
      <c r="F2443" s="106">
        <v>58.38</v>
      </c>
    </row>
    <row r="2444" spans="2:6" ht="27">
      <c r="B2444" s="104" t="s">
        <v>10643</v>
      </c>
      <c r="C2444" s="104" t="s">
        <v>13223</v>
      </c>
      <c r="D2444" s="105" t="s">
        <v>7927</v>
      </c>
      <c r="E2444" s="108" t="s">
        <v>6465</v>
      </c>
      <c r="F2444" s="106">
        <v>86.49</v>
      </c>
    </row>
    <row r="2445" spans="2:6" ht="27">
      <c r="B2445" s="104" t="s">
        <v>10644</v>
      </c>
      <c r="C2445" s="104" t="s">
        <v>13224</v>
      </c>
      <c r="D2445" s="105" t="s">
        <v>7928</v>
      </c>
      <c r="E2445" s="108" t="s">
        <v>6465</v>
      </c>
      <c r="F2445" s="106">
        <v>121.11</v>
      </c>
    </row>
    <row r="2446" spans="2:6" ht="27">
      <c r="B2446" s="104" t="s">
        <v>10645</v>
      </c>
      <c r="C2446" s="104" t="s">
        <v>13225</v>
      </c>
      <c r="D2446" s="105" t="s">
        <v>7929</v>
      </c>
      <c r="E2446" s="108" t="s">
        <v>6465</v>
      </c>
      <c r="F2446" s="106">
        <v>73.97</v>
      </c>
    </row>
    <row r="2447" spans="2:6" ht="27">
      <c r="B2447" s="104" t="s">
        <v>10646</v>
      </c>
      <c r="C2447" s="104" t="s">
        <v>13226</v>
      </c>
      <c r="D2447" s="105" t="s">
        <v>7930</v>
      </c>
      <c r="E2447" s="108" t="s">
        <v>6465</v>
      </c>
      <c r="F2447" s="106">
        <v>95.17</v>
      </c>
    </row>
    <row r="2448" spans="2:6" ht="27">
      <c r="B2448" s="104" t="s">
        <v>10647</v>
      </c>
      <c r="C2448" s="104" t="s">
        <v>13227</v>
      </c>
      <c r="D2448" s="105" t="s">
        <v>7931</v>
      </c>
      <c r="E2448" s="108" t="s">
        <v>6465</v>
      </c>
      <c r="F2448" s="106">
        <v>90.33</v>
      </c>
    </row>
    <row r="2449" spans="2:6" ht="27">
      <c r="B2449" s="104" t="s">
        <v>10648</v>
      </c>
      <c r="C2449" s="104" t="s">
        <v>13228</v>
      </c>
      <c r="D2449" s="105" t="s">
        <v>7932</v>
      </c>
      <c r="E2449" s="108" t="s">
        <v>6465</v>
      </c>
      <c r="F2449" s="106">
        <v>48.02</v>
      </c>
    </row>
    <row r="2450" spans="2:6" ht="27">
      <c r="B2450" s="104" t="s">
        <v>10649</v>
      </c>
      <c r="C2450" s="104" t="s">
        <v>13229</v>
      </c>
      <c r="D2450" s="105" t="s">
        <v>7933</v>
      </c>
      <c r="E2450" s="108" t="s">
        <v>6465</v>
      </c>
      <c r="F2450" s="106">
        <v>113.01</v>
      </c>
    </row>
    <row r="2451" spans="2:6" ht="27">
      <c r="B2451" s="104" t="s">
        <v>10650</v>
      </c>
      <c r="C2451" s="104" t="s">
        <v>13230</v>
      </c>
      <c r="D2451" s="105" t="s">
        <v>7934</v>
      </c>
      <c r="E2451" s="108" t="s">
        <v>6465</v>
      </c>
      <c r="F2451" s="106">
        <v>157.61000000000001</v>
      </c>
    </row>
    <row r="2452" spans="2:6" ht="27">
      <c r="B2452" s="104" t="s">
        <v>10651</v>
      </c>
      <c r="C2452" s="104" t="s">
        <v>13231</v>
      </c>
      <c r="D2452" s="105" t="s">
        <v>7935</v>
      </c>
      <c r="E2452" s="108" t="s">
        <v>6465</v>
      </c>
      <c r="F2452" s="106">
        <v>60.56</v>
      </c>
    </row>
    <row r="2453" spans="2:6" ht="27">
      <c r="B2453" s="104" t="s">
        <v>10652</v>
      </c>
      <c r="C2453" s="104" t="s">
        <v>13232</v>
      </c>
      <c r="D2453" s="105" t="s">
        <v>7936</v>
      </c>
      <c r="E2453" s="108" t="s">
        <v>6465</v>
      </c>
      <c r="F2453" s="106">
        <v>357.27</v>
      </c>
    </row>
    <row r="2454" spans="2:6" ht="27">
      <c r="B2454" s="104" t="s">
        <v>10653</v>
      </c>
      <c r="C2454" s="104" t="s">
        <v>13233</v>
      </c>
      <c r="D2454" s="105" t="s">
        <v>7937</v>
      </c>
      <c r="E2454" s="108" t="s">
        <v>6465</v>
      </c>
      <c r="F2454" s="106">
        <v>51.86</v>
      </c>
    </row>
    <row r="2455" spans="2:6" ht="27">
      <c r="B2455" s="104" t="s">
        <v>10654</v>
      </c>
      <c r="C2455" s="104" t="s">
        <v>13234</v>
      </c>
      <c r="D2455" s="105" t="s">
        <v>7938</v>
      </c>
      <c r="E2455" s="108" t="s">
        <v>6465</v>
      </c>
      <c r="F2455" s="106">
        <v>71.62</v>
      </c>
    </row>
    <row r="2456" spans="2:6" ht="27">
      <c r="B2456" s="104" t="s">
        <v>10655</v>
      </c>
      <c r="C2456" s="104" t="s">
        <v>13235</v>
      </c>
      <c r="D2456" s="105" t="s">
        <v>7939</v>
      </c>
      <c r="E2456" s="108" t="s">
        <v>6465</v>
      </c>
      <c r="F2456" s="106">
        <v>86.8</v>
      </c>
    </row>
    <row r="2457" spans="2:6" ht="27">
      <c r="B2457" s="104" t="s">
        <v>10656</v>
      </c>
      <c r="C2457" s="104" t="s">
        <v>13236</v>
      </c>
      <c r="D2457" s="105" t="s">
        <v>7940</v>
      </c>
      <c r="E2457" s="108" t="s">
        <v>6465</v>
      </c>
      <c r="F2457" s="106">
        <v>121.93</v>
      </c>
    </row>
    <row r="2458" spans="2:6" ht="27">
      <c r="B2458" s="104" t="s">
        <v>10657</v>
      </c>
      <c r="C2458" s="104" t="s">
        <v>13237</v>
      </c>
      <c r="D2458" s="105" t="s">
        <v>7941</v>
      </c>
      <c r="E2458" s="108" t="s">
        <v>6465</v>
      </c>
      <c r="F2458" s="106">
        <v>134.47</v>
      </c>
    </row>
    <row r="2459" spans="2:6" ht="27">
      <c r="B2459" s="104" t="s">
        <v>10658</v>
      </c>
      <c r="C2459" s="104" t="s">
        <v>13238</v>
      </c>
      <c r="D2459" s="105" t="s">
        <v>7942</v>
      </c>
      <c r="E2459" s="108" t="s">
        <v>6465</v>
      </c>
      <c r="F2459" s="106">
        <v>189.42</v>
      </c>
    </row>
    <row r="2460" spans="2:6" ht="27">
      <c r="B2460" s="104" t="s">
        <v>10659</v>
      </c>
      <c r="C2460" s="104" t="s">
        <v>13239</v>
      </c>
      <c r="D2460" s="105" t="s">
        <v>7943</v>
      </c>
      <c r="E2460" s="108" t="s">
        <v>6465</v>
      </c>
      <c r="F2460" s="106">
        <v>240.61</v>
      </c>
    </row>
    <row r="2461" spans="2:6" ht="27">
      <c r="B2461" s="104" t="s">
        <v>10660</v>
      </c>
      <c r="C2461" s="104" t="s">
        <v>13240</v>
      </c>
      <c r="D2461" s="105" t="s">
        <v>7944</v>
      </c>
      <c r="E2461" s="108" t="s">
        <v>6465</v>
      </c>
      <c r="F2461" s="106">
        <v>248.91</v>
      </c>
    </row>
    <row r="2462" spans="2:6" ht="27">
      <c r="B2462" s="104" t="s">
        <v>10661</v>
      </c>
      <c r="C2462" s="104" t="s">
        <v>13241</v>
      </c>
      <c r="D2462" s="105" t="s">
        <v>7945</v>
      </c>
      <c r="E2462" s="108" t="s">
        <v>6465</v>
      </c>
      <c r="F2462" s="106">
        <v>357.27</v>
      </c>
    </row>
    <row r="2463" spans="2:6" ht="25.5">
      <c r="B2463" s="100" t="s">
        <v>10662</v>
      </c>
      <c r="C2463" s="101" t="s">
        <v>13242</v>
      </c>
      <c r="D2463" s="102" t="s">
        <v>7946</v>
      </c>
      <c r="E2463" s="101" t="s">
        <v>6465</v>
      </c>
      <c r="F2463" s="106">
        <v>39.79</v>
      </c>
    </row>
    <row r="2464" spans="2:6" ht="27">
      <c r="B2464" s="104" t="s">
        <v>10663</v>
      </c>
      <c r="C2464" s="104" t="s">
        <v>13243</v>
      </c>
      <c r="D2464" s="105" t="s">
        <v>7947</v>
      </c>
      <c r="E2464" s="108" t="s">
        <v>6465</v>
      </c>
      <c r="F2464" s="106">
        <v>55.28</v>
      </c>
    </row>
    <row r="2465" spans="2:6" ht="27">
      <c r="B2465" s="104" t="s">
        <v>10664</v>
      </c>
      <c r="C2465" s="104" t="s">
        <v>13244</v>
      </c>
      <c r="D2465" s="105" t="s">
        <v>7948</v>
      </c>
      <c r="E2465" s="108" t="s">
        <v>6465</v>
      </c>
      <c r="F2465" s="106">
        <v>67.12</v>
      </c>
    </row>
    <row r="2466" spans="2:6" ht="27">
      <c r="B2466" s="104" t="s">
        <v>10665</v>
      </c>
      <c r="C2466" s="104" t="s">
        <v>13245</v>
      </c>
      <c r="D2466" s="105" t="s">
        <v>7949</v>
      </c>
      <c r="E2466" s="108" t="s">
        <v>6465</v>
      </c>
      <c r="F2466" s="106">
        <v>89.72</v>
      </c>
    </row>
    <row r="2467" spans="2:6" ht="27">
      <c r="B2467" s="104" t="s">
        <v>10666</v>
      </c>
      <c r="C2467" s="104" t="s">
        <v>13246</v>
      </c>
      <c r="D2467" s="105" t="s">
        <v>7950</v>
      </c>
      <c r="E2467" s="108" t="s">
        <v>6465</v>
      </c>
      <c r="F2467" s="106">
        <v>106.72</v>
      </c>
    </row>
    <row r="2468" spans="2:6" ht="27">
      <c r="B2468" s="104" t="s">
        <v>10667</v>
      </c>
      <c r="C2468" s="104" t="s">
        <v>13247</v>
      </c>
      <c r="D2468" s="105" t="s">
        <v>7951</v>
      </c>
      <c r="E2468" s="108" t="s">
        <v>6465</v>
      </c>
      <c r="F2468" s="106">
        <v>152.08000000000001</v>
      </c>
    </row>
    <row r="2469" spans="2:6" ht="27">
      <c r="B2469" s="104" t="s">
        <v>10668</v>
      </c>
      <c r="C2469" s="104" t="s">
        <v>13248</v>
      </c>
      <c r="D2469" s="105" t="s">
        <v>7952</v>
      </c>
      <c r="E2469" s="108" t="s">
        <v>6465</v>
      </c>
      <c r="F2469" s="106">
        <v>205.46</v>
      </c>
    </row>
    <row r="2470" spans="2:6" ht="27">
      <c r="B2470" s="104" t="s">
        <v>10669</v>
      </c>
      <c r="C2470" s="104" t="s">
        <v>13249</v>
      </c>
      <c r="D2470" s="105" t="s">
        <v>7953</v>
      </c>
      <c r="E2470" s="108" t="s">
        <v>6465</v>
      </c>
      <c r="F2470" s="106">
        <v>248.91</v>
      </c>
    </row>
    <row r="2471" spans="2:6" ht="27">
      <c r="B2471" s="104" t="s">
        <v>10670</v>
      </c>
      <c r="C2471" s="104" t="s">
        <v>13250</v>
      </c>
      <c r="D2471" s="105" t="s">
        <v>7954</v>
      </c>
      <c r="E2471" s="108" t="s">
        <v>6465</v>
      </c>
      <c r="F2471" s="106">
        <v>11.03</v>
      </c>
    </row>
    <row r="2472" spans="2:6" ht="27">
      <c r="B2472" s="104" t="s">
        <v>10671</v>
      </c>
      <c r="C2472" s="104" t="s">
        <v>13251</v>
      </c>
      <c r="D2472" s="105" t="s">
        <v>7955</v>
      </c>
      <c r="E2472" s="108" t="s">
        <v>6465</v>
      </c>
      <c r="F2472" s="106">
        <v>108.67</v>
      </c>
    </row>
    <row r="2473" spans="2:6" ht="27">
      <c r="B2473" s="104" t="s">
        <v>10672</v>
      </c>
      <c r="C2473" s="104" t="s">
        <v>13252</v>
      </c>
      <c r="D2473" s="105" t="s">
        <v>7956</v>
      </c>
      <c r="E2473" s="108" t="s">
        <v>6465</v>
      </c>
      <c r="F2473" s="106">
        <v>13.68</v>
      </c>
    </row>
    <row r="2474" spans="2:6" ht="27">
      <c r="B2474" s="104" t="s">
        <v>10673</v>
      </c>
      <c r="C2474" s="104" t="s">
        <v>13253</v>
      </c>
      <c r="D2474" s="105" t="s">
        <v>7957</v>
      </c>
      <c r="E2474" s="108" t="s">
        <v>6465</v>
      </c>
      <c r="F2474" s="106">
        <v>14.05</v>
      </c>
    </row>
    <row r="2475" spans="2:6" ht="27">
      <c r="B2475" s="104" t="s">
        <v>10674</v>
      </c>
      <c r="C2475" s="104" t="s">
        <v>13254</v>
      </c>
      <c r="D2475" s="105" t="s">
        <v>7958</v>
      </c>
      <c r="E2475" s="108" t="s">
        <v>6465</v>
      </c>
      <c r="F2475" s="106">
        <v>21.52</v>
      </c>
    </row>
    <row r="2476" spans="2:6" ht="27">
      <c r="B2476" s="104" t="s">
        <v>10675</v>
      </c>
      <c r="C2476" s="104" t="s">
        <v>13255</v>
      </c>
      <c r="D2476" s="105" t="s">
        <v>7959</v>
      </c>
      <c r="E2476" s="108" t="s">
        <v>6465</v>
      </c>
      <c r="F2476" s="106">
        <v>29.08</v>
      </c>
    </row>
    <row r="2477" spans="2:6" ht="27">
      <c r="B2477" s="104" t="s">
        <v>10676</v>
      </c>
      <c r="C2477" s="104" t="s">
        <v>13256</v>
      </c>
      <c r="D2477" s="105" t="s">
        <v>7960</v>
      </c>
      <c r="E2477" s="108" t="s">
        <v>6465</v>
      </c>
      <c r="F2477" s="106">
        <v>38.93</v>
      </c>
    </row>
    <row r="2478" spans="2:6" ht="27">
      <c r="B2478" s="104" t="s">
        <v>10677</v>
      </c>
      <c r="C2478" s="104" t="s">
        <v>13257</v>
      </c>
      <c r="D2478" s="105" t="s">
        <v>7961</v>
      </c>
      <c r="E2478" s="108" t="s">
        <v>6465</v>
      </c>
      <c r="F2478" s="106">
        <v>52.86</v>
      </c>
    </row>
    <row r="2479" spans="2:6" ht="27">
      <c r="B2479" s="104" t="s">
        <v>10678</v>
      </c>
      <c r="C2479" s="104" t="s">
        <v>13258</v>
      </c>
      <c r="D2479" s="105" t="s">
        <v>7962</v>
      </c>
      <c r="E2479" s="108" t="s">
        <v>6465</v>
      </c>
      <c r="F2479" s="106">
        <v>69.150000000000006</v>
      </c>
    </row>
    <row r="2480" spans="2:6" ht="27">
      <c r="B2480" s="104" t="s">
        <v>10679</v>
      </c>
      <c r="C2480" s="104" t="s">
        <v>13259</v>
      </c>
      <c r="D2480" s="105" t="s">
        <v>7963</v>
      </c>
      <c r="E2480" s="108" t="s">
        <v>6465</v>
      </c>
      <c r="F2480" s="106">
        <v>154.26</v>
      </c>
    </row>
    <row r="2481" spans="2:6" ht="27">
      <c r="B2481" s="104" t="s">
        <v>10680</v>
      </c>
      <c r="C2481" s="104" t="s">
        <v>13260</v>
      </c>
      <c r="D2481" s="105" t="s">
        <v>7964</v>
      </c>
      <c r="E2481" s="108" t="s">
        <v>6465</v>
      </c>
      <c r="F2481" s="106">
        <v>15.89</v>
      </c>
    </row>
    <row r="2482" spans="2:6" ht="27">
      <c r="B2482" s="104" t="s">
        <v>10681</v>
      </c>
      <c r="C2482" s="104" t="s">
        <v>13261</v>
      </c>
      <c r="D2482" s="105" t="s">
        <v>7965</v>
      </c>
      <c r="E2482" s="108" t="s">
        <v>6465</v>
      </c>
      <c r="F2482" s="106">
        <v>17.89</v>
      </c>
    </row>
    <row r="2483" spans="2:6" ht="27">
      <c r="B2483" s="104" t="s">
        <v>10682</v>
      </c>
      <c r="C2483" s="104" t="s">
        <v>13262</v>
      </c>
      <c r="D2483" s="105" t="s">
        <v>7966</v>
      </c>
      <c r="E2483" s="108" t="s">
        <v>6465</v>
      </c>
      <c r="F2483" s="106">
        <v>27.01</v>
      </c>
    </row>
    <row r="2484" spans="2:6" ht="27">
      <c r="B2484" s="104" t="s">
        <v>10683</v>
      </c>
      <c r="C2484" s="104" t="s">
        <v>13263</v>
      </c>
      <c r="D2484" s="105" t="s">
        <v>7967</v>
      </c>
      <c r="E2484" s="108" t="s">
        <v>6465</v>
      </c>
      <c r="F2484" s="106">
        <v>31.18</v>
      </c>
    </row>
    <row r="2485" spans="2:6" ht="27">
      <c r="B2485" s="104" t="s">
        <v>10684</v>
      </c>
      <c r="C2485" s="104" t="s">
        <v>13264</v>
      </c>
      <c r="D2485" s="105" t="s">
        <v>7968</v>
      </c>
      <c r="E2485" s="108" t="s">
        <v>6465</v>
      </c>
      <c r="F2485" s="106">
        <v>43.75</v>
      </c>
    </row>
    <row r="2486" spans="2:6" ht="27">
      <c r="B2486" s="104" t="s">
        <v>10685</v>
      </c>
      <c r="C2486" s="104" t="s">
        <v>13265</v>
      </c>
      <c r="D2486" s="105" t="s">
        <v>7969</v>
      </c>
      <c r="E2486" s="108" t="s">
        <v>6465</v>
      </c>
      <c r="F2486" s="106">
        <v>76.89</v>
      </c>
    </row>
    <row r="2487" spans="2:6" ht="27">
      <c r="B2487" s="104" t="s">
        <v>10686</v>
      </c>
      <c r="C2487" s="104" t="s">
        <v>13266</v>
      </c>
      <c r="D2487" s="105" t="s">
        <v>7970</v>
      </c>
      <c r="E2487" s="108" t="s">
        <v>6465</v>
      </c>
      <c r="F2487" s="106">
        <v>105.42</v>
      </c>
    </row>
    <row r="2488" spans="2:6" ht="27">
      <c r="B2488" s="104" t="s">
        <v>10687</v>
      </c>
      <c r="C2488" s="104" t="s">
        <v>13267</v>
      </c>
      <c r="D2488" s="105" t="s">
        <v>7971</v>
      </c>
      <c r="E2488" s="108" t="s">
        <v>6465</v>
      </c>
      <c r="F2488" s="106">
        <v>167.4</v>
      </c>
    </row>
    <row r="2489" spans="2:6" ht="27">
      <c r="B2489" s="104" t="s">
        <v>10688</v>
      </c>
      <c r="C2489" s="104" t="s">
        <v>13268</v>
      </c>
      <c r="D2489" s="105" t="s">
        <v>7972</v>
      </c>
      <c r="E2489" s="108" t="s">
        <v>6465</v>
      </c>
      <c r="F2489" s="106">
        <v>17.87</v>
      </c>
    </row>
    <row r="2490" spans="2:6" ht="27">
      <c r="B2490" s="104" t="s">
        <v>10689</v>
      </c>
      <c r="C2490" s="104" t="s">
        <v>13269</v>
      </c>
      <c r="D2490" s="105" t="s">
        <v>7973</v>
      </c>
      <c r="E2490" s="108" t="s">
        <v>6465</v>
      </c>
      <c r="F2490" s="106">
        <v>19.18</v>
      </c>
    </row>
    <row r="2491" spans="2:6" ht="27">
      <c r="B2491" s="104" t="s">
        <v>10690</v>
      </c>
      <c r="C2491" s="104" t="s">
        <v>13270</v>
      </c>
      <c r="D2491" s="105" t="s">
        <v>7974</v>
      </c>
      <c r="E2491" s="108" t="s">
        <v>6465</v>
      </c>
      <c r="F2491" s="106">
        <v>30.69</v>
      </c>
    </row>
    <row r="2492" spans="2:6" ht="27">
      <c r="B2492" s="104" t="s">
        <v>10691</v>
      </c>
      <c r="C2492" s="104" t="s">
        <v>13271</v>
      </c>
      <c r="D2492" s="105" t="s">
        <v>7975</v>
      </c>
      <c r="E2492" s="108" t="s">
        <v>6465</v>
      </c>
      <c r="F2492" s="106">
        <v>38.39</v>
      </c>
    </row>
    <row r="2493" spans="2:6" ht="27">
      <c r="B2493" s="104" t="s">
        <v>10692</v>
      </c>
      <c r="C2493" s="104" t="s">
        <v>13272</v>
      </c>
      <c r="D2493" s="105" t="s">
        <v>7976</v>
      </c>
      <c r="E2493" s="108" t="s">
        <v>6465</v>
      </c>
      <c r="F2493" s="106">
        <v>50.9</v>
      </c>
    </row>
    <row r="2494" spans="2:6" ht="27">
      <c r="B2494" s="104" t="s">
        <v>10693</v>
      </c>
      <c r="C2494" s="104" t="s">
        <v>13273</v>
      </c>
      <c r="D2494" s="105" t="s">
        <v>7977</v>
      </c>
      <c r="E2494" s="108" t="s">
        <v>6465</v>
      </c>
      <c r="F2494" s="106">
        <v>88.92</v>
      </c>
    </row>
    <row r="2495" spans="2:6" ht="27">
      <c r="B2495" s="104" t="s">
        <v>10694</v>
      </c>
      <c r="C2495" s="104" t="s">
        <v>13274</v>
      </c>
      <c r="D2495" s="105" t="s">
        <v>7978</v>
      </c>
      <c r="E2495" s="108" t="s">
        <v>6465</v>
      </c>
      <c r="F2495" s="106">
        <v>127.64</v>
      </c>
    </row>
    <row r="2496" spans="2:6" ht="27">
      <c r="B2496" s="104" t="s">
        <v>10695</v>
      </c>
      <c r="C2496" s="104" t="s">
        <v>13275</v>
      </c>
      <c r="D2496" s="105" t="s">
        <v>17867</v>
      </c>
      <c r="E2496" s="108" t="s">
        <v>6465</v>
      </c>
      <c r="F2496" s="106">
        <v>15.68</v>
      </c>
    </row>
    <row r="2497" spans="2:6" ht="27">
      <c r="B2497" s="104" t="s">
        <v>10696</v>
      </c>
      <c r="C2497" s="104" t="s">
        <v>13276</v>
      </c>
      <c r="D2497" s="105" t="s">
        <v>17868</v>
      </c>
      <c r="E2497" s="108" t="s">
        <v>6465</v>
      </c>
      <c r="F2497" s="106">
        <v>19.989999999999998</v>
      </c>
    </row>
    <row r="2498" spans="2:6" ht="27">
      <c r="B2498" s="104" t="s">
        <v>10697</v>
      </c>
      <c r="C2498" s="104" t="s">
        <v>13277</v>
      </c>
      <c r="D2498" s="105" t="s">
        <v>17869</v>
      </c>
      <c r="E2498" s="108" t="s">
        <v>6465</v>
      </c>
      <c r="F2498" s="106">
        <v>15.77</v>
      </c>
    </row>
    <row r="2499" spans="2:6" ht="27">
      <c r="B2499" s="104" t="s">
        <v>10698</v>
      </c>
      <c r="C2499" s="104" t="s">
        <v>13278</v>
      </c>
      <c r="D2499" s="105" t="s">
        <v>17870</v>
      </c>
      <c r="E2499" s="108" t="s">
        <v>6465</v>
      </c>
      <c r="F2499" s="106">
        <v>21.94</v>
      </c>
    </row>
    <row r="2500" spans="2:6" ht="27">
      <c r="B2500" s="104" t="s">
        <v>10699</v>
      </c>
      <c r="C2500" s="104" t="s">
        <v>13279</v>
      </c>
      <c r="D2500" s="105" t="s">
        <v>7979</v>
      </c>
      <c r="E2500" s="108" t="s">
        <v>6465</v>
      </c>
      <c r="F2500" s="106">
        <v>17.91</v>
      </c>
    </row>
    <row r="2501" spans="2:6" ht="27">
      <c r="B2501" s="104" t="s">
        <v>10700</v>
      </c>
      <c r="C2501" s="104" t="s">
        <v>13280</v>
      </c>
      <c r="D2501" s="105" t="s">
        <v>7980</v>
      </c>
      <c r="E2501" s="108" t="s">
        <v>6465</v>
      </c>
      <c r="F2501" s="106">
        <v>34.299999999999997</v>
      </c>
    </row>
    <row r="2502" spans="2:6" ht="27">
      <c r="B2502" s="104" t="s">
        <v>10701</v>
      </c>
      <c r="C2502" s="104" t="s">
        <v>13281</v>
      </c>
      <c r="D2502" s="105" t="s">
        <v>7981</v>
      </c>
      <c r="E2502" s="108" t="s">
        <v>6465</v>
      </c>
      <c r="F2502" s="106">
        <v>51.09</v>
      </c>
    </row>
    <row r="2503" spans="2:6" ht="27">
      <c r="B2503" s="104" t="s">
        <v>10702</v>
      </c>
      <c r="C2503" s="104" t="s">
        <v>13282</v>
      </c>
      <c r="D2503" s="105" t="s">
        <v>7982</v>
      </c>
      <c r="E2503" s="108" t="s">
        <v>6465</v>
      </c>
      <c r="F2503" s="106">
        <v>84.42</v>
      </c>
    </row>
    <row r="2504" spans="2:6" ht="27">
      <c r="B2504" s="104" t="s">
        <v>10703</v>
      </c>
      <c r="C2504" s="104" t="s">
        <v>13283</v>
      </c>
      <c r="D2504" s="105" t="s">
        <v>7983</v>
      </c>
      <c r="E2504" s="108" t="s">
        <v>6465</v>
      </c>
      <c r="F2504" s="106">
        <v>129.88</v>
      </c>
    </row>
    <row r="2505" spans="2:6" ht="27">
      <c r="B2505" s="104" t="s">
        <v>10704</v>
      </c>
      <c r="C2505" s="104" t="s">
        <v>13284</v>
      </c>
      <c r="D2505" s="105" t="s">
        <v>7984</v>
      </c>
      <c r="E2505" s="108" t="s">
        <v>6465</v>
      </c>
      <c r="F2505" s="106">
        <v>165.6</v>
      </c>
    </row>
    <row r="2506" spans="2:6" ht="27">
      <c r="B2506" s="104" t="s">
        <v>10705</v>
      </c>
      <c r="C2506" s="104" t="s">
        <v>13285</v>
      </c>
      <c r="D2506" s="105" t="s">
        <v>7985</v>
      </c>
      <c r="E2506" s="108" t="s">
        <v>6465</v>
      </c>
      <c r="F2506" s="106">
        <v>210.12</v>
      </c>
    </row>
    <row r="2507" spans="2:6" ht="27">
      <c r="B2507" s="104" t="s">
        <v>10709</v>
      </c>
      <c r="C2507" s="104" t="s">
        <v>13289</v>
      </c>
      <c r="D2507" s="105" t="s">
        <v>17871</v>
      </c>
      <c r="E2507" s="108" t="s">
        <v>6465</v>
      </c>
      <c r="F2507" s="106">
        <v>13.44</v>
      </c>
    </row>
    <row r="2508" spans="2:6" ht="27">
      <c r="B2508" s="104" t="s">
        <v>10714</v>
      </c>
      <c r="C2508" s="104" t="s">
        <v>13294</v>
      </c>
      <c r="D2508" s="105" t="s">
        <v>17872</v>
      </c>
      <c r="E2508" s="108" t="s">
        <v>6465</v>
      </c>
      <c r="F2508" s="106">
        <v>18.61</v>
      </c>
    </row>
    <row r="2509" spans="2:6" ht="27">
      <c r="B2509" s="104" t="s">
        <v>10706</v>
      </c>
      <c r="C2509" s="104" t="s">
        <v>13286</v>
      </c>
      <c r="D2509" s="105" t="s">
        <v>7986</v>
      </c>
      <c r="E2509" s="108" t="s">
        <v>6465</v>
      </c>
      <c r="F2509" s="106">
        <v>25.4</v>
      </c>
    </row>
    <row r="2510" spans="2:6" ht="27">
      <c r="B2510" s="104" t="s">
        <v>10707</v>
      </c>
      <c r="C2510" s="104" t="s">
        <v>13287</v>
      </c>
      <c r="D2510" s="105" t="s">
        <v>7987</v>
      </c>
      <c r="E2510" s="108" t="s">
        <v>6465</v>
      </c>
      <c r="F2510" s="106">
        <v>35.42</v>
      </c>
    </row>
    <row r="2511" spans="2:6" ht="27">
      <c r="B2511" s="104" t="s">
        <v>10708</v>
      </c>
      <c r="C2511" s="104" t="s">
        <v>13288</v>
      </c>
      <c r="D2511" s="105" t="s">
        <v>7988</v>
      </c>
      <c r="E2511" s="108" t="s">
        <v>6465</v>
      </c>
      <c r="F2511" s="106">
        <v>53.77</v>
      </c>
    </row>
    <row r="2512" spans="2:6" ht="27">
      <c r="B2512" s="104" t="s">
        <v>10710</v>
      </c>
      <c r="C2512" s="104" t="s">
        <v>13290</v>
      </c>
      <c r="D2512" s="105" t="s">
        <v>7989</v>
      </c>
      <c r="E2512" s="108" t="s">
        <v>6465</v>
      </c>
      <c r="F2512" s="106">
        <v>17.46</v>
      </c>
    </row>
    <row r="2513" spans="2:6" ht="27">
      <c r="B2513" s="104" t="s">
        <v>10711</v>
      </c>
      <c r="C2513" s="104" t="s">
        <v>13291</v>
      </c>
      <c r="D2513" s="105" t="s">
        <v>7990</v>
      </c>
      <c r="E2513" s="108" t="s">
        <v>6465</v>
      </c>
      <c r="F2513" s="106">
        <v>21.58</v>
      </c>
    </row>
    <row r="2514" spans="2:6" ht="27">
      <c r="B2514" s="104" t="s">
        <v>10712</v>
      </c>
      <c r="C2514" s="104" t="s">
        <v>13292</v>
      </c>
      <c r="D2514" s="105" t="s">
        <v>7991</v>
      </c>
      <c r="E2514" s="108" t="s">
        <v>6465</v>
      </c>
      <c r="F2514" s="106">
        <v>36.43</v>
      </c>
    </row>
    <row r="2515" spans="2:6" ht="27">
      <c r="B2515" s="104" t="s">
        <v>10713</v>
      </c>
      <c r="C2515" s="104" t="s">
        <v>13293</v>
      </c>
      <c r="D2515" s="105" t="s">
        <v>7992</v>
      </c>
      <c r="E2515" s="108" t="s">
        <v>6465</v>
      </c>
      <c r="F2515" s="106">
        <v>55.06</v>
      </c>
    </row>
    <row r="2516" spans="2:6" ht="27">
      <c r="B2516" s="104" t="s">
        <v>10715</v>
      </c>
      <c r="C2516" s="104" t="s">
        <v>13295</v>
      </c>
      <c r="D2516" s="105" t="s">
        <v>7993</v>
      </c>
      <c r="E2516" s="108" t="s">
        <v>6465</v>
      </c>
      <c r="F2516" s="106">
        <v>22.91</v>
      </c>
    </row>
    <row r="2517" spans="2:6" ht="27">
      <c r="B2517" s="104" t="s">
        <v>10716</v>
      </c>
      <c r="C2517" s="104" t="s">
        <v>13296</v>
      </c>
      <c r="D2517" s="105" t="s">
        <v>7994</v>
      </c>
      <c r="E2517" s="108" t="s">
        <v>6465</v>
      </c>
      <c r="F2517" s="106">
        <v>25.62</v>
      </c>
    </row>
    <row r="2518" spans="2:6" ht="27">
      <c r="B2518" s="104" t="s">
        <v>10717</v>
      </c>
      <c r="C2518" s="104" t="s">
        <v>13297</v>
      </c>
      <c r="D2518" s="105" t="s">
        <v>7995</v>
      </c>
      <c r="E2518" s="108" t="s">
        <v>6465</v>
      </c>
      <c r="F2518" s="106">
        <v>24.64</v>
      </c>
    </row>
    <row r="2519" spans="2:6" ht="27">
      <c r="B2519" s="104" t="s">
        <v>10718</v>
      </c>
      <c r="C2519" s="104" t="s">
        <v>13298</v>
      </c>
      <c r="D2519" s="105" t="s">
        <v>7996</v>
      </c>
      <c r="E2519" s="108" t="s">
        <v>6465</v>
      </c>
      <c r="F2519" s="106">
        <v>33.78</v>
      </c>
    </row>
    <row r="2520" spans="2:6" ht="27">
      <c r="B2520" s="104" t="s">
        <v>10719</v>
      </c>
      <c r="C2520" s="104" t="s">
        <v>13299</v>
      </c>
      <c r="D2520" s="105" t="s">
        <v>7997</v>
      </c>
      <c r="E2520" s="108" t="s">
        <v>6465</v>
      </c>
      <c r="F2520" s="106">
        <v>29.03</v>
      </c>
    </row>
    <row r="2521" spans="2:6" ht="27">
      <c r="B2521" s="104" t="s">
        <v>10720</v>
      </c>
      <c r="C2521" s="104" t="s">
        <v>13300</v>
      </c>
      <c r="D2521" s="105" t="s">
        <v>7998</v>
      </c>
      <c r="E2521" s="108" t="s">
        <v>6465</v>
      </c>
      <c r="F2521" s="106">
        <v>16.260000000000002</v>
      </c>
    </row>
    <row r="2522" spans="2:6" ht="27">
      <c r="B2522" s="104" t="s">
        <v>10721</v>
      </c>
      <c r="C2522" s="104" t="s">
        <v>13301</v>
      </c>
      <c r="D2522" s="105" t="s">
        <v>7999</v>
      </c>
      <c r="E2522" s="108" t="s">
        <v>6465</v>
      </c>
      <c r="F2522" s="106">
        <v>40.32</v>
      </c>
    </row>
    <row r="2523" spans="2:6" ht="27">
      <c r="B2523" s="104" t="s">
        <v>10722</v>
      </c>
      <c r="C2523" s="104" t="s">
        <v>13302</v>
      </c>
      <c r="D2523" s="105" t="s">
        <v>8000</v>
      </c>
      <c r="E2523" s="108" t="s">
        <v>6465</v>
      </c>
      <c r="F2523" s="106">
        <v>59.19</v>
      </c>
    </row>
    <row r="2524" spans="2:6" ht="27">
      <c r="B2524" s="104" t="s">
        <v>10723</v>
      </c>
      <c r="C2524" s="104" t="s">
        <v>13303</v>
      </c>
      <c r="D2524" s="105" t="s">
        <v>8001</v>
      </c>
      <c r="E2524" s="108" t="s">
        <v>6465</v>
      </c>
      <c r="F2524" s="106">
        <v>71.86</v>
      </c>
    </row>
    <row r="2525" spans="2:6" ht="27">
      <c r="B2525" s="104" t="s">
        <v>10724</v>
      </c>
      <c r="C2525" s="104" t="s">
        <v>13304</v>
      </c>
      <c r="D2525" s="105" t="s">
        <v>8002</v>
      </c>
      <c r="E2525" s="108" t="s">
        <v>6465</v>
      </c>
      <c r="F2525" s="106">
        <v>19.36</v>
      </c>
    </row>
    <row r="2526" spans="2:6" ht="27">
      <c r="B2526" s="104" t="s">
        <v>10725</v>
      </c>
      <c r="C2526" s="104" t="s">
        <v>13305</v>
      </c>
      <c r="D2526" s="105" t="s">
        <v>8003</v>
      </c>
      <c r="E2526" s="108" t="s">
        <v>6465</v>
      </c>
      <c r="F2526" s="106">
        <v>87.37</v>
      </c>
    </row>
    <row r="2527" spans="2:6" ht="27">
      <c r="B2527" s="104" t="s">
        <v>10726</v>
      </c>
      <c r="C2527" s="104" t="s">
        <v>13306</v>
      </c>
      <c r="D2527" s="105" t="s">
        <v>8004</v>
      </c>
      <c r="E2527" s="108" t="s">
        <v>6465</v>
      </c>
      <c r="F2527" s="106">
        <v>74.08</v>
      </c>
    </row>
    <row r="2528" spans="2:6" ht="27">
      <c r="B2528" s="104" t="s">
        <v>10727</v>
      </c>
      <c r="C2528" s="104" t="s">
        <v>13307</v>
      </c>
      <c r="D2528" s="105" t="s">
        <v>8005</v>
      </c>
      <c r="E2528" s="108" t="s">
        <v>6465</v>
      </c>
      <c r="F2528" s="106">
        <v>12.78</v>
      </c>
    </row>
    <row r="2529" spans="2:6" ht="27">
      <c r="B2529" s="104" t="s">
        <v>10728</v>
      </c>
      <c r="C2529" s="104" t="s">
        <v>13308</v>
      </c>
      <c r="D2529" s="105" t="s">
        <v>8006</v>
      </c>
      <c r="E2529" s="108" t="s">
        <v>6465</v>
      </c>
      <c r="F2529" s="106">
        <v>14.83</v>
      </c>
    </row>
    <row r="2530" spans="2:6" ht="27">
      <c r="B2530" s="104" t="s">
        <v>10729</v>
      </c>
      <c r="C2530" s="104" t="s">
        <v>13309</v>
      </c>
      <c r="D2530" s="105" t="s">
        <v>8007</v>
      </c>
      <c r="E2530" s="108" t="s">
        <v>6465</v>
      </c>
      <c r="F2530" s="106">
        <v>18.440000000000001</v>
      </c>
    </row>
    <row r="2531" spans="2:6" ht="27">
      <c r="B2531" s="104" t="s">
        <v>10730</v>
      </c>
      <c r="C2531" s="104" t="s">
        <v>13310</v>
      </c>
      <c r="D2531" s="105" t="s">
        <v>8008</v>
      </c>
      <c r="E2531" s="108" t="s">
        <v>6465</v>
      </c>
      <c r="F2531" s="106">
        <v>21.78</v>
      </c>
    </row>
    <row r="2532" spans="2:6" ht="27">
      <c r="B2532" s="104" t="s">
        <v>10731</v>
      </c>
      <c r="C2532" s="104" t="s">
        <v>13311</v>
      </c>
      <c r="D2532" s="105" t="s">
        <v>8009</v>
      </c>
      <c r="E2532" s="108" t="s">
        <v>6465</v>
      </c>
      <c r="F2532" s="106">
        <v>23.61</v>
      </c>
    </row>
    <row r="2533" spans="2:6" ht="27">
      <c r="B2533" s="104" t="s">
        <v>10732</v>
      </c>
      <c r="C2533" s="104" t="s">
        <v>13312</v>
      </c>
      <c r="D2533" s="105" t="s">
        <v>8010</v>
      </c>
      <c r="E2533" s="108" t="s">
        <v>6465</v>
      </c>
      <c r="F2533" s="106">
        <v>29.8</v>
      </c>
    </row>
    <row r="2534" spans="2:6" ht="27">
      <c r="B2534" s="104" t="s">
        <v>10733</v>
      </c>
      <c r="C2534" s="104" t="s">
        <v>13313</v>
      </c>
      <c r="D2534" s="105" t="s">
        <v>8011</v>
      </c>
      <c r="E2534" s="108" t="s">
        <v>6465</v>
      </c>
      <c r="F2534" s="106">
        <v>40.369999999999997</v>
      </c>
    </row>
    <row r="2535" spans="2:6" ht="27">
      <c r="B2535" s="104" t="s">
        <v>10734</v>
      </c>
      <c r="C2535" s="104" t="s">
        <v>13314</v>
      </c>
      <c r="D2535" s="105" t="s">
        <v>8012</v>
      </c>
      <c r="E2535" s="108" t="s">
        <v>6465</v>
      </c>
      <c r="F2535" s="106">
        <v>47.04</v>
      </c>
    </row>
    <row r="2536" spans="2:6" ht="27">
      <c r="B2536" s="104" t="s">
        <v>10735</v>
      </c>
      <c r="C2536" s="104" t="s">
        <v>6593</v>
      </c>
      <c r="D2536" s="105" t="s">
        <v>8013</v>
      </c>
      <c r="E2536" s="108" t="s">
        <v>6465</v>
      </c>
      <c r="F2536" s="106">
        <v>18.82</v>
      </c>
    </row>
    <row r="2537" spans="2:6" ht="27">
      <c r="B2537" s="104" t="s">
        <v>10736</v>
      </c>
      <c r="C2537" s="104" t="s">
        <v>6593</v>
      </c>
      <c r="D2537" s="105" t="s">
        <v>8014</v>
      </c>
      <c r="E2537" s="108" t="s">
        <v>6465</v>
      </c>
      <c r="F2537" s="106">
        <v>13.89</v>
      </c>
    </row>
    <row r="2538" spans="2:6" ht="27">
      <c r="B2538" s="104" t="s">
        <v>10737</v>
      </c>
      <c r="C2538" s="104" t="s">
        <v>6593</v>
      </c>
      <c r="D2538" s="105" t="s">
        <v>8015</v>
      </c>
      <c r="E2538" s="108" t="s">
        <v>6465</v>
      </c>
      <c r="F2538" s="106">
        <v>17.61</v>
      </c>
    </row>
    <row r="2539" spans="2:6">
      <c r="B2539" s="104" t="s">
        <v>10738</v>
      </c>
      <c r="C2539" s="104" t="s">
        <v>13315</v>
      </c>
      <c r="D2539" s="105" t="s">
        <v>8016</v>
      </c>
      <c r="E2539" s="108" t="s">
        <v>6598</v>
      </c>
      <c r="F2539" s="106">
        <v>82.42</v>
      </c>
    </row>
    <row r="2540" spans="2:6">
      <c r="B2540" s="104" t="s">
        <v>10739</v>
      </c>
      <c r="C2540" s="104" t="s">
        <v>13316</v>
      </c>
      <c r="D2540" s="105" t="s">
        <v>8017</v>
      </c>
      <c r="E2540" s="108" t="s">
        <v>6598</v>
      </c>
      <c r="F2540" s="106">
        <v>34.479999999999997</v>
      </c>
    </row>
    <row r="2541" spans="2:6">
      <c r="B2541" s="104" t="s">
        <v>10740</v>
      </c>
      <c r="C2541" s="104" t="s">
        <v>13317</v>
      </c>
      <c r="D2541" s="105" t="s">
        <v>8018</v>
      </c>
      <c r="E2541" s="108" t="s">
        <v>6598</v>
      </c>
      <c r="F2541" s="106">
        <v>38.9</v>
      </c>
    </row>
    <row r="2542" spans="2:6">
      <c r="B2542" s="104" t="s">
        <v>10741</v>
      </c>
      <c r="C2542" s="104" t="s">
        <v>13318</v>
      </c>
      <c r="D2542" s="105" t="s">
        <v>8019</v>
      </c>
      <c r="E2542" s="108" t="s">
        <v>6598</v>
      </c>
      <c r="F2542" s="106">
        <v>24.55</v>
      </c>
    </row>
    <row r="2543" spans="2:6">
      <c r="B2543" s="104" t="s">
        <v>10742</v>
      </c>
      <c r="C2543" s="104" t="s">
        <v>13319</v>
      </c>
      <c r="D2543" s="105" t="s">
        <v>8020</v>
      </c>
      <c r="E2543" s="108" t="s">
        <v>6598</v>
      </c>
      <c r="F2543" s="106">
        <v>33.74</v>
      </c>
    </row>
    <row r="2544" spans="2:6">
      <c r="B2544" s="104" t="s">
        <v>10743</v>
      </c>
      <c r="C2544" s="104" t="s">
        <v>13320</v>
      </c>
      <c r="D2544" s="105" t="s">
        <v>8021</v>
      </c>
      <c r="E2544" s="108" t="s">
        <v>6598</v>
      </c>
      <c r="F2544" s="106">
        <v>378.8</v>
      </c>
    </row>
    <row r="2545" spans="2:6">
      <c r="B2545" s="104" t="s">
        <v>10744</v>
      </c>
      <c r="C2545" s="104" t="s">
        <v>13321</v>
      </c>
      <c r="D2545" s="105" t="s">
        <v>8022</v>
      </c>
      <c r="E2545" s="108" t="s">
        <v>6598</v>
      </c>
      <c r="F2545" s="106">
        <v>109.57</v>
      </c>
    </row>
    <row r="2546" spans="2:6">
      <c r="B2546" s="104" t="s">
        <v>10745</v>
      </c>
      <c r="C2546" s="104" t="s">
        <v>13322</v>
      </c>
      <c r="D2546" s="105" t="s">
        <v>8023</v>
      </c>
      <c r="E2546" s="108" t="s">
        <v>6598</v>
      </c>
      <c r="F2546" s="106">
        <v>184.33</v>
      </c>
    </row>
    <row r="2547" spans="2:6">
      <c r="B2547" s="104" t="s">
        <v>10746</v>
      </c>
      <c r="C2547" s="104" t="s">
        <v>13323</v>
      </c>
      <c r="D2547" s="105" t="s">
        <v>8024</v>
      </c>
      <c r="E2547" s="108" t="s">
        <v>6598</v>
      </c>
      <c r="F2547" s="106">
        <v>6.58</v>
      </c>
    </row>
    <row r="2548" spans="2:6">
      <c r="B2548" s="104" t="s">
        <v>10747</v>
      </c>
      <c r="C2548" s="104" t="s">
        <v>13324</v>
      </c>
      <c r="D2548" s="105" t="s">
        <v>8025</v>
      </c>
      <c r="E2548" s="108" t="s">
        <v>6598</v>
      </c>
      <c r="F2548" s="106">
        <v>1199.4100000000001</v>
      </c>
    </row>
    <row r="2549" spans="2:6">
      <c r="B2549" s="104" t="s">
        <v>10748</v>
      </c>
      <c r="C2549" s="104" t="s">
        <v>13325</v>
      </c>
      <c r="D2549" s="105" t="s">
        <v>8026</v>
      </c>
      <c r="E2549" s="108" t="s">
        <v>6598</v>
      </c>
      <c r="F2549" s="106">
        <v>1307.32</v>
      </c>
    </row>
    <row r="2550" spans="2:6">
      <c r="B2550" s="104" t="s">
        <v>10749</v>
      </c>
      <c r="C2550" s="104" t="s">
        <v>13326</v>
      </c>
      <c r="D2550" s="105" t="s">
        <v>8027</v>
      </c>
      <c r="E2550" s="108" t="s">
        <v>6598</v>
      </c>
      <c r="F2550" s="106">
        <v>23.1</v>
      </c>
    </row>
    <row r="2551" spans="2:6">
      <c r="B2551" s="104" t="s">
        <v>10750</v>
      </c>
      <c r="C2551" s="104" t="s">
        <v>13327</v>
      </c>
      <c r="D2551" s="105" t="s">
        <v>8028</v>
      </c>
      <c r="E2551" s="108" t="s">
        <v>6598</v>
      </c>
      <c r="F2551" s="106">
        <v>23.1</v>
      </c>
    </row>
    <row r="2552" spans="2:6">
      <c r="B2552" s="104" t="s">
        <v>10751</v>
      </c>
      <c r="C2552" s="104" t="s">
        <v>13328</v>
      </c>
      <c r="D2552" s="105" t="s">
        <v>8029</v>
      </c>
      <c r="E2552" s="108" t="s">
        <v>6598</v>
      </c>
      <c r="F2552" s="106">
        <v>18.399999999999999</v>
      </c>
    </row>
    <row r="2553" spans="2:6">
      <c r="B2553" s="104" t="s">
        <v>10752</v>
      </c>
      <c r="C2553" s="104" t="s">
        <v>13329</v>
      </c>
      <c r="D2553" s="105" t="s">
        <v>8030</v>
      </c>
      <c r="E2553" s="108" t="s">
        <v>6598</v>
      </c>
      <c r="F2553" s="106">
        <v>33.200000000000003</v>
      </c>
    </row>
    <row r="2554" spans="2:6">
      <c r="B2554" s="104" t="s">
        <v>10753</v>
      </c>
      <c r="C2554" s="104" t="s">
        <v>13330</v>
      </c>
      <c r="D2554" s="105" t="s">
        <v>8031</v>
      </c>
      <c r="E2554" s="108" t="s">
        <v>6598</v>
      </c>
      <c r="F2554" s="106">
        <v>26.32</v>
      </c>
    </row>
    <row r="2555" spans="2:6">
      <c r="B2555" s="104" t="s">
        <v>10754</v>
      </c>
      <c r="C2555" s="104" t="s">
        <v>13331</v>
      </c>
      <c r="D2555" s="105" t="s">
        <v>8032</v>
      </c>
      <c r="E2555" s="108" t="s">
        <v>6598</v>
      </c>
      <c r="F2555" s="106">
        <v>31.52</v>
      </c>
    </row>
    <row r="2556" spans="2:6">
      <c r="B2556" s="104" t="s">
        <v>10755</v>
      </c>
      <c r="C2556" s="104" t="s">
        <v>13332</v>
      </c>
      <c r="D2556" s="105" t="s">
        <v>8033</v>
      </c>
      <c r="E2556" s="108" t="s">
        <v>6598</v>
      </c>
      <c r="F2556" s="106">
        <v>19.29</v>
      </c>
    </row>
    <row r="2557" spans="2:6">
      <c r="B2557" s="104" t="s">
        <v>10756</v>
      </c>
      <c r="C2557" s="104" t="s">
        <v>13333</v>
      </c>
      <c r="D2557" s="105" t="s">
        <v>8034</v>
      </c>
      <c r="E2557" s="108" t="s">
        <v>6598</v>
      </c>
      <c r="F2557" s="106">
        <v>19.29</v>
      </c>
    </row>
    <row r="2558" spans="2:6">
      <c r="B2558" s="104" t="s">
        <v>10757</v>
      </c>
      <c r="C2558" s="104" t="s">
        <v>13334</v>
      </c>
      <c r="D2558" s="105" t="s">
        <v>8035</v>
      </c>
      <c r="E2558" s="108" t="s">
        <v>6598</v>
      </c>
      <c r="F2558" s="106">
        <v>41.46</v>
      </c>
    </row>
    <row r="2559" spans="2:6">
      <c r="B2559" s="104" t="s">
        <v>10758</v>
      </c>
      <c r="C2559" s="104" t="s">
        <v>13335</v>
      </c>
      <c r="D2559" s="105" t="s">
        <v>8036</v>
      </c>
      <c r="E2559" s="108" t="s">
        <v>6598</v>
      </c>
      <c r="F2559" s="106">
        <v>17.52</v>
      </c>
    </row>
    <row r="2560" spans="2:6">
      <c r="B2560" s="104" t="s">
        <v>10759</v>
      </c>
      <c r="C2560" s="104" t="s">
        <v>13336</v>
      </c>
      <c r="D2560" s="105" t="s">
        <v>8037</v>
      </c>
      <c r="E2560" s="108" t="s">
        <v>6598</v>
      </c>
      <c r="F2560" s="106">
        <v>19.68</v>
      </c>
    </row>
    <row r="2561" spans="2:6" ht="27">
      <c r="B2561" s="104" t="s">
        <v>10760</v>
      </c>
      <c r="C2561" s="104" t="s">
        <v>13337</v>
      </c>
      <c r="D2561" s="105" t="s">
        <v>17873</v>
      </c>
      <c r="E2561" s="108" t="s">
        <v>6220</v>
      </c>
      <c r="F2561" s="106">
        <v>16.66</v>
      </c>
    </row>
    <row r="2562" spans="2:6" ht="27">
      <c r="B2562" s="104" t="s">
        <v>10761</v>
      </c>
      <c r="C2562" s="104" t="s">
        <v>13338</v>
      </c>
      <c r="D2562" s="105" t="s">
        <v>17874</v>
      </c>
      <c r="E2562" s="108" t="s">
        <v>6220</v>
      </c>
      <c r="F2562" s="106">
        <v>19.63</v>
      </c>
    </row>
    <row r="2563" spans="2:6" ht="27">
      <c r="B2563" s="104" t="s">
        <v>10762</v>
      </c>
      <c r="C2563" s="104" t="s">
        <v>13339</v>
      </c>
      <c r="D2563" s="105" t="s">
        <v>17875</v>
      </c>
      <c r="E2563" s="108" t="s">
        <v>6220</v>
      </c>
      <c r="F2563" s="106">
        <v>27.33</v>
      </c>
    </row>
    <row r="2564" spans="2:6" ht="27">
      <c r="B2564" s="104" t="s">
        <v>10763</v>
      </c>
      <c r="C2564" s="104" t="s">
        <v>13340</v>
      </c>
      <c r="D2564" s="105" t="s">
        <v>17876</v>
      </c>
      <c r="E2564" s="108" t="s">
        <v>6220</v>
      </c>
      <c r="F2564" s="106">
        <v>34.36</v>
      </c>
    </row>
    <row r="2565" spans="2:6" ht="27">
      <c r="B2565" s="104" t="s">
        <v>10764</v>
      </c>
      <c r="C2565" s="104" t="s">
        <v>13341</v>
      </c>
      <c r="D2565" s="105" t="s">
        <v>17877</v>
      </c>
      <c r="E2565" s="108" t="s">
        <v>6220</v>
      </c>
      <c r="F2565" s="106">
        <v>35.72</v>
      </c>
    </row>
    <row r="2566" spans="2:6" ht="27">
      <c r="B2566" s="104" t="s">
        <v>10765</v>
      </c>
      <c r="C2566" s="104" t="s">
        <v>13342</v>
      </c>
      <c r="D2566" s="105" t="s">
        <v>17878</v>
      </c>
      <c r="E2566" s="108" t="s">
        <v>6220</v>
      </c>
      <c r="F2566" s="106">
        <v>59.5</v>
      </c>
    </row>
    <row r="2567" spans="2:6" ht="25.5">
      <c r="B2567" s="100" t="s">
        <v>10779</v>
      </c>
      <c r="C2567" s="101" t="s">
        <v>13356</v>
      </c>
      <c r="D2567" s="102" t="s">
        <v>17879</v>
      </c>
      <c r="E2567" s="101" t="s">
        <v>6220</v>
      </c>
      <c r="F2567" s="106">
        <v>65.739999999999995</v>
      </c>
    </row>
    <row r="2568" spans="2:6" ht="27">
      <c r="B2568" s="104" t="s">
        <v>10780</v>
      </c>
      <c r="C2568" s="104" t="s">
        <v>13357</v>
      </c>
      <c r="D2568" s="105" t="s">
        <v>17880</v>
      </c>
      <c r="E2568" s="108" t="s">
        <v>6220</v>
      </c>
      <c r="F2568" s="106">
        <v>59.16</v>
      </c>
    </row>
    <row r="2569" spans="2:6" ht="27">
      <c r="B2569" s="104" t="s">
        <v>10783</v>
      </c>
      <c r="C2569" s="104" t="s">
        <v>13360</v>
      </c>
      <c r="D2569" s="105" t="s">
        <v>17881</v>
      </c>
      <c r="E2569" s="108" t="s">
        <v>6220</v>
      </c>
      <c r="F2569" s="106">
        <v>111.38</v>
      </c>
    </row>
    <row r="2570" spans="2:6" ht="27">
      <c r="B2570" s="104" t="s">
        <v>10784</v>
      </c>
      <c r="C2570" s="104" t="s">
        <v>13361</v>
      </c>
      <c r="D2570" s="105" t="s">
        <v>17882</v>
      </c>
      <c r="E2570" s="108" t="s">
        <v>6220</v>
      </c>
      <c r="F2570" s="106">
        <v>85.88</v>
      </c>
    </row>
    <row r="2571" spans="2:6" ht="27">
      <c r="B2571" s="104" t="s">
        <v>10781</v>
      </c>
      <c r="C2571" s="104" t="s">
        <v>13358</v>
      </c>
      <c r="D2571" s="105" t="s">
        <v>17883</v>
      </c>
      <c r="E2571" s="108" t="s">
        <v>6220</v>
      </c>
      <c r="F2571" s="106">
        <v>101.65</v>
      </c>
    </row>
    <row r="2572" spans="2:6" ht="27">
      <c r="B2572" s="104" t="s">
        <v>10782</v>
      </c>
      <c r="C2572" s="104" t="s">
        <v>13359</v>
      </c>
      <c r="D2572" s="105" t="s">
        <v>17884</v>
      </c>
      <c r="E2572" s="108" t="s">
        <v>6220</v>
      </c>
      <c r="F2572" s="106">
        <v>75.17</v>
      </c>
    </row>
    <row r="2573" spans="2:6" ht="27">
      <c r="B2573" s="104" t="s">
        <v>10775</v>
      </c>
      <c r="C2573" s="104" t="s">
        <v>13352</v>
      </c>
      <c r="D2573" s="105" t="s">
        <v>17885</v>
      </c>
      <c r="E2573" s="108" t="s">
        <v>6220</v>
      </c>
      <c r="F2573" s="106">
        <v>49.55</v>
      </c>
    </row>
    <row r="2574" spans="2:6" ht="27">
      <c r="B2574" s="104" t="s">
        <v>10776</v>
      </c>
      <c r="C2574" s="104" t="s">
        <v>13353</v>
      </c>
      <c r="D2574" s="105" t="s">
        <v>17886</v>
      </c>
      <c r="E2574" s="108" t="s">
        <v>6220</v>
      </c>
      <c r="F2574" s="106">
        <v>44.4</v>
      </c>
    </row>
    <row r="2575" spans="2:6" ht="27">
      <c r="B2575" s="104" t="s">
        <v>10777</v>
      </c>
      <c r="C2575" s="104" t="s">
        <v>13354</v>
      </c>
      <c r="D2575" s="105" t="s">
        <v>17887</v>
      </c>
      <c r="E2575" s="108" t="s">
        <v>6220</v>
      </c>
      <c r="F2575" s="106">
        <v>54.07</v>
      </c>
    </row>
    <row r="2576" spans="2:6" ht="27">
      <c r="B2576" s="104" t="s">
        <v>10778</v>
      </c>
      <c r="C2576" s="104" t="s">
        <v>13355</v>
      </c>
      <c r="D2576" s="105" t="s">
        <v>17888</v>
      </c>
      <c r="E2576" s="108" t="s">
        <v>6220</v>
      </c>
      <c r="F2576" s="106">
        <v>48.23</v>
      </c>
    </row>
    <row r="2577" spans="2:6" ht="27">
      <c r="B2577" s="104" t="s">
        <v>10769</v>
      </c>
      <c r="C2577" s="104" t="s">
        <v>13346</v>
      </c>
      <c r="D2577" s="105" t="s">
        <v>17889</v>
      </c>
      <c r="E2577" s="108" t="s">
        <v>6220</v>
      </c>
      <c r="F2577" s="106">
        <v>37.47</v>
      </c>
    </row>
    <row r="2578" spans="2:6" ht="27">
      <c r="B2578" s="104" t="s">
        <v>10771</v>
      </c>
      <c r="C2578" s="104" t="s">
        <v>13348</v>
      </c>
      <c r="D2578" s="105" t="s">
        <v>17890</v>
      </c>
      <c r="E2578" s="108" t="s">
        <v>6220</v>
      </c>
      <c r="F2578" s="106">
        <v>57.06</v>
      </c>
    </row>
    <row r="2579" spans="2:6" ht="27">
      <c r="B2579" s="104" t="s">
        <v>10770</v>
      </c>
      <c r="C2579" s="104" t="s">
        <v>13347</v>
      </c>
      <c r="D2579" s="105" t="s">
        <v>17891</v>
      </c>
      <c r="E2579" s="108" t="s">
        <v>6220</v>
      </c>
      <c r="F2579" s="106">
        <v>45.36</v>
      </c>
    </row>
    <row r="2580" spans="2:6" ht="27">
      <c r="B2580" s="104" t="s">
        <v>10767</v>
      </c>
      <c r="C2580" s="104" t="s">
        <v>13344</v>
      </c>
      <c r="D2580" s="105" t="s">
        <v>17892</v>
      </c>
      <c r="E2580" s="108" t="s">
        <v>6220</v>
      </c>
      <c r="F2580" s="106">
        <v>26.14</v>
      </c>
    </row>
    <row r="2581" spans="2:6" ht="27">
      <c r="B2581" s="104" t="s">
        <v>10772</v>
      </c>
      <c r="C2581" s="104" t="s">
        <v>13349</v>
      </c>
      <c r="D2581" s="105" t="s">
        <v>17893</v>
      </c>
      <c r="E2581" s="108" t="s">
        <v>6220</v>
      </c>
      <c r="F2581" s="106">
        <v>71.739999999999995</v>
      </c>
    </row>
    <row r="2582" spans="2:6" ht="27">
      <c r="B2582" s="104" t="s">
        <v>10773</v>
      </c>
      <c r="C2582" s="104" t="s">
        <v>13350</v>
      </c>
      <c r="D2582" s="105" t="s">
        <v>17894</v>
      </c>
      <c r="E2582" s="108" t="s">
        <v>6220</v>
      </c>
      <c r="F2582" s="106">
        <v>131.4</v>
      </c>
    </row>
    <row r="2583" spans="2:6" ht="25.5">
      <c r="B2583" s="100" t="s">
        <v>10774</v>
      </c>
      <c r="C2583" s="101" t="s">
        <v>13351</v>
      </c>
      <c r="D2583" s="102" t="s">
        <v>17895</v>
      </c>
      <c r="E2583" s="101" t="s">
        <v>6220</v>
      </c>
      <c r="F2583" s="106">
        <v>222.71</v>
      </c>
    </row>
    <row r="2584" spans="2:6" ht="27">
      <c r="B2584" s="104" t="s">
        <v>10768</v>
      </c>
      <c r="C2584" s="104" t="s">
        <v>13345</v>
      </c>
      <c r="D2584" s="105" t="s">
        <v>17896</v>
      </c>
      <c r="E2584" s="108" t="s">
        <v>6220</v>
      </c>
      <c r="F2584" s="106">
        <v>26.89</v>
      </c>
    </row>
    <row r="2585" spans="2:6" ht="27">
      <c r="B2585" s="104" t="s">
        <v>10766</v>
      </c>
      <c r="C2585" s="104" t="s">
        <v>13343</v>
      </c>
      <c r="D2585" s="105" t="s">
        <v>17897</v>
      </c>
      <c r="E2585" s="108" t="s">
        <v>6220</v>
      </c>
      <c r="F2585" s="106">
        <v>362.79</v>
      </c>
    </row>
    <row r="2586" spans="2:6" ht="27">
      <c r="B2586" s="104" t="s">
        <v>17898</v>
      </c>
      <c r="C2586" s="104" t="s">
        <v>6593</v>
      </c>
      <c r="D2586" s="105" t="s">
        <v>17899</v>
      </c>
      <c r="E2586" s="108" t="s">
        <v>6220</v>
      </c>
      <c r="F2586" s="106">
        <v>78.25</v>
      </c>
    </row>
    <row r="2587" spans="2:6" ht="27">
      <c r="B2587" s="104" t="s">
        <v>17900</v>
      </c>
      <c r="C2587" s="104" t="s">
        <v>6593</v>
      </c>
      <c r="D2587" s="105" t="s">
        <v>17901</v>
      </c>
      <c r="E2587" s="108" t="s">
        <v>6220</v>
      </c>
      <c r="F2587" s="106">
        <v>71.81</v>
      </c>
    </row>
    <row r="2588" spans="2:6" ht="27">
      <c r="B2588" s="104" t="s">
        <v>10785</v>
      </c>
      <c r="C2588" s="104" t="s">
        <v>13362</v>
      </c>
      <c r="D2588" s="105" t="s">
        <v>17902</v>
      </c>
      <c r="E2588" s="108" t="s">
        <v>6220</v>
      </c>
      <c r="F2588" s="106">
        <v>50.57</v>
      </c>
    </row>
    <row r="2589" spans="2:6" ht="40.5">
      <c r="B2589" s="104" t="s">
        <v>10786</v>
      </c>
      <c r="C2589" s="104" t="s">
        <v>13363</v>
      </c>
      <c r="D2589" s="105" t="s">
        <v>17903</v>
      </c>
      <c r="E2589" s="108" t="s">
        <v>6220</v>
      </c>
      <c r="F2589" s="106">
        <v>45.27</v>
      </c>
    </row>
    <row r="2590" spans="2:6" ht="27">
      <c r="B2590" s="104" t="s">
        <v>10787</v>
      </c>
      <c r="C2590" s="104" t="s">
        <v>13364</v>
      </c>
      <c r="D2590" s="105" t="s">
        <v>17904</v>
      </c>
      <c r="E2590" s="108" t="s">
        <v>6220</v>
      </c>
      <c r="F2590" s="106">
        <v>51.81</v>
      </c>
    </row>
    <row r="2591" spans="2:6" ht="27">
      <c r="B2591" s="104" t="s">
        <v>10788</v>
      </c>
      <c r="C2591" s="104" t="s">
        <v>13365</v>
      </c>
      <c r="D2591" s="105" t="s">
        <v>17905</v>
      </c>
      <c r="E2591" s="108" t="s">
        <v>6220</v>
      </c>
      <c r="F2591" s="106">
        <v>46.33</v>
      </c>
    </row>
    <row r="2592" spans="2:6">
      <c r="B2592" s="104" t="s">
        <v>10789</v>
      </c>
      <c r="C2592" s="104" t="s">
        <v>13366</v>
      </c>
      <c r="D2592" s="105" t="s">
        <v>8038</v>
      </c>
      <c r="E2592" s="108" t="s">
        <v>6598</v>
      </c>
      <c r="F2592" s="106">
        <v>75.930000000000007</v>
      </c>
    </row>
    <row r="2593" spans="2:6">
      <c r="B2593" s="104" t="s">
        <v>10790</v>
      </c>
      <c r="C2593" s="104" t="s">
        <v>13367</v>
      </c>
      <c r="D2593" s="105" t="s">
        <v>8039</v>
      </c>
      <c r="E2593" s="108" t="s">
        <v>6598</v>
      </c>
      <c r="F2593" s="106">
        <v>96.31</v>
      </c>
    </row>
    <row r="2594" spans="2:6">
      <c r="B2594" s="104">
        <v>334</v>
      </c>
      <c r="C2594" s="104" t="s">
        <v>6593</v>
      </c>
      <c r="D2594" s="105" t="s">
        <v>8040</v>
      </c>
      <c r="E2594" s="108"/>
      <c r="F2594" s="106"/>
    </row>
    <row r="2595" spans="2:6">
      <c r="B2595" s="104" t="s">
        <v>10791</v>
      </c>
      <c r="C2595" s="104" t="s">
        <v>13368</v>
      </c>
      <c r="D2595" s="105" t="s">
        <v>8041</v>
      </c>
      <c r="E2595" s="108" t="s">
        <v>6287</v>
      </c>
      <c r="F2595" s="106">
        <v>83.58</v>
      </c>
    </row>
    <row r="2596" spans="2:6">
      <c r="B2596" s="104" t="s">
        <v>10792</v>
      </c>
      <c r="C2596" s="104" t="s">
        <v>13369</v>
      </c>
      <c r="D2596" s="105" t="s">
        <v>8042</v>
      </c>
      <c r="E2596" s="108" t="s">
        <v>8043</v>
      </c>
      <c r="F2596" s="106">
        <v>515</v>
      </c>
    </row>
    <row r="2597" spans="2:6" ht="27">
      <c r="B2597" s="104" t="s">
        <v>10793</v>
      </c>
      <c r="C2597" s="104" t="s">
        <v>13370</v>
      </c>
      <c r="D2597" s="105" t="s">
        <v>17906</v>
      </c>
      <c r="E2597" s="108" t="s">
        <v>6287</v>
      </c>
      <c r="F2597" s="106">
        <v>369.13</v>
      </c>
    </row>
    <row r="2598" spans="2:6" ht="40.5">
      <c r="B2598" s="104" t="s">
        <v>10794</v>
      </c>
      <c r="C2598" s="104" t="s">
        <v>13371</v>
      </c>
      <c r="D2598" s="105" t="s">
        <v>17907</v>
      </c>
      <c r="E2598" s="108" t="s">
        <v>6220</v>
      </c>
      <c r="F2598" s="106">
        <v>5077.04</v>
      </c>
    </row>
    <row r="2599" spans="2:6" ht="40.5">
      <c r="B2599" s="104" t="s">
        <v>10795</v>
      </c>
      <c r="C2599" s="104" t="s">
        <v>13372</v>
      </c>
      <c r="D2599" s="105" t="s">
        <v>17908</v>
      </c>
      <c r="E2599" s="108" t="s">
        <v>6220</v>
      </c>
      <c r="F2599" s="106">
        <v>8464.99</v>
      </c>
    </row>
    <row r="2600" spans="2:6" ht="40.5">
      <c r="B2600" s="104" t="s">
        <v>10813</v>
      </c>
      <c r="C2600" s="104" t="s">
        <v>13390</v>
      </c>
      <c r="D2600" s="105" t="s">
        <v>17909</v>
      </c>
      <c r="E2600" s="108" t="s">
        <v>6220</v>
      </c>
      <c r="F2600" s="106">
        <v>6604.95</v>
      </c>
    </row>
    <row r="2601" spans="2:6" ht="40.5">
      <c r="B2601" s="104" t="s">
        <v>10814</v>
      </c>
      <c r="C2601" s="104" t="s">
        <v>13391</v>
      </c>
      <c r="D2601" s="105" t="s">
        <v>17910</v>
      </c>
      <c r="E2601" s="108" t="s">
        <v>6220</v>
      </c>
      <c r="F2601" s="106">
        <v>7674.65</v>
      </c>
    </row>
    <row r="2602" spans="2:6" ht="40.5">
      <c r="B2602" s="104" t="s">
        <v>10815</v>
      </c>
      <c r="C2602" s="104" t="s">
        <v>13392</v>
      </c>
      <c r="D2602" s="105" t="s">
        <v>17911</v>
      </c>
      <c r="E2602" s="108" t="s">
        <v>6220</v>
      </c>
      <c r="F2602" s="106">
        <v>6550.46</v>
      </c>
    </row>
    <row r="2603" spans="2:6" ht="40.5">
      <c r="B2603" s="104" t="s">
        <v>10816</v>
      </c>
      <c r="C2603" s="104" t="s">
        <v>13393</v>
      </c>
      <c r="D2603" s="105" t="s">
        <v>17912</v>
      </c>
      <c r="E2603" s="108" t="s">
        <v>6220</v>
      </c>
      <c r="F2603" s="106">
        <v>7620.16</v>
      </c>
    </row>
    <row r="2604" spans="2:6" ht="40.5">
      <c r="B2604" s="104" t="s">
        <v>10796</v>
      </c>
      <c r="C2604" s="104" t="s">
        <v>13373</v>
      </c>
      <c r="D2604" s="105" t="s">
        <v>17913</v>
      </c>
      <c r="E2604" s="108" t="s">
        <v>6220</v>
      </c>
      <c r="F2604" s="106">
        <v>5518.47</v>
      </c>
    </row>
    <row r="2605" spans="2:6" ht="40.5">
      <c r="B2605" s="104" t="s">
        <v>10797</v>
      </c>
      <c r="C2605" s="104" t="s">
        <v>13374</v>
      </c>
      <c r="D2605" s="105" t="s">
        <v>17914</v>
      </c>
      <c r="E2605" s="108" t="s">
        <v>6220</v>
      </c>
      <c r="F2605" s="106">
        <v>7038.18</v>
      </c>
    </row>
    <row r="2606" spans="2:6" ht="40.5">
      <c r="B2606" s="104" t="s">
        <v>10798</v>
      </c>
      <c r="C2606" s="104" t="s">
        <v>13375</v>
      </c>
      <c r="D2606" s="105" t="s">
        <v>17915</v>
      </c>
      <c r="E2606" s="108" t="s">
        <v>6220</v>
      </c>
      <c r="F2606" s="106">
        <v>9892.1</v>
      </c>
    </row>
    <row r="2607" spans="2:6" ht="40.5">
      <c r="B2607" s="104" t="s">
        <v>10801</v>
      </c>
      <c r="C2607" s="104" t="s">
        <v>13378</v>
      </c>
      <c r="D2607" s="105" t="s">
        <v>17916</v>
      </c>
      <c r="E2607" s="108" t="s">
        <v>6220</v>
      </c>
      <c r="F2607" s="106">
        <v>6406.42</v>
      </c>
    </row>
    <row r="2608" spans="2:6" ht="40.5">
      <c r="B2608" s="104" t="s">
        <v>10802</v>
      </c>
      <c r="C2608" s="104" t="s">
        <v>13379</v>
      </c>
      <c r="D2608" s="105" t="s">
        <v>17917</v>
      </c>
      <c r="E2608" s="108" t="s">
        <v>6220</v>
      </c>
      <c r="F2608" s="106">
        <v>8691.69</v>
      </c>
    </row>
    <row r="2609" spans="2:6" ht="40.5">
      <c r="B2609" s="104" t="s">
        <v>10799</v>
      </c>
      <c r="C2609" s="104" t="s">
        <v>13376</v>
      </c>
      <c r="D2609" s="105" t="s">
        <v>17918</v>
      </c>
      <c r="E2609" s="108" t="s">
        <v>6220</v>
      </c>
      <c r="F2609" s="106">
        <v>8909.99</v>
      </c>
    </row>
    <row r="2610" spans="2:6" ht="40.5">
      <c r="B2610" s="104" t="s">
        <v>10800</v>
      </c>
      <c r="C2610" s="104" t="s">
        <v>13377</v>
      </c>
      <c r="D2610" s="105" t="s">
        <v>17919</v>
      </c>
      <c r="E2610" s="108" t="s">
        <v>6220</v>
      </c>
      <c r="F2610" s="106">
        <v>17081.71</v>
      </c>
    </row>
    <row r="2611" spans="2:6">
      <c r="B2611" s="104" t="s">
        <v>10803</v>
      </c>
      <c r="C2611" s="104" t="s">
        <v>13380</v>
      </c>
      <c r="D2611" s="105" t="s">
        <v>8044</v>
      </c>
      <c r="E2611" s="108" t="s">
        <v>6465</v>
      </c>
      <c r="F2611" s="106">
        <v>23.01</v>
      </c>
    </row>
    <row r="2612" spans="2:6">
      <c r="B2612" s="104" t="s">
        <v>10804</v>
      </c>
      <c r="C2612" s="104" t="s">
        <v>13381</v>
      </c>
      <c r="D2612" s="105" t="s">
        <v>8045</v>
      </c>
      <c r="E2612" s="108" t="s">
        <v>6465</v>
      </c>
      <c r="F2612" s="106">
        <v>36.33</v>
      </c>
    </row>
    <row r="2613" spans="2:6" ht="27">
      <c r="B2613" s="104" t="s">
        <v>10805</v>
      </c>
      <c r="C2613" s="104" t="s">
        <v>13382</v>
      </c>
      <c r="D2613" s="105" t="s">
        <v>8046</v>
      </c>
      <c r="E2613" s="108" t="s">
        <v>8043</v>
      </c>
      <c r="F2613" s="106">
        <v>734.8</v>
      </c>
    </row>
    <row r="2614" spans="2:6" ht="27">
      <c r="B2614" s="104" t="s">
        <v>10806</v>
      </c>
      <c r="C2614" s="104" t="s">
        <v>13383</v>
      </c>
      <c r="D2614" s="105" t="s">
        <v>8047</v>
      </c>
      <c r="E2614" s="108" t="s">
        <v>8043</v>
      </c>
      <c r="F2614" s="106">
        <v>704.85</v>
      </c>
    </row>
    <row r="2615" spans="2:6" ht="27">
      <c r="B2615" s="104" t="s">
        <v>10807</v>
      </c>
      <c r="C2615" s="104" t="s">
        <v>13384</v>
      </c>
      <c r="D2615" s="105" t="s">
        <v>8048</v>
      </c>
      <c r="E2615" s="108" t="s">
        <v>8043</v>
      </c>
      <c r="F2615" s="106">
        <v>878.68</v>
      </c>
    </row>
    <row r="2616" spans="2:6">
      <c r="B2616" s="104" t="s">
        <v>10808</v>
      </c>
      <c r="C2616" s="104" t="s">
        <v>13385</v>
      </c>
      <c r="D2616" s="105" t="s">
        <v>8049</v>
      </c>
      <c r="E2616" s="108" t="s">
        <v>8043</v>
      </c>
      <c r="F2616" s="106">
        <v>652.79999999999995</v>
      </c>
    </row>
    <row r="2617" spans="2:6" ht="27">
      <c r="B2617" s="104" t="s">
        <v>10809</v>
      </c>
      <c r="C2617" s="104" t="s">
        <v>13386</v>
      </c>
      <c r="D2617" s="105" t="s">
        <v>8050</v>
      </c>
      <c r="E2617" s="108" t="s">
        <v>8043</v>
      </c>
      <c r="F2617" s="106">
        <v>875.23</v>
      </c>
    </row>
    <row r="2618" spans="2:6">
      <c r="B2618" s="104" t="s">
        <v>10810</v>
      </c>
      <c r="C2618" s="104" t="s">
        <v>13387</v>
      </c>
      <c r="D2618" s="105" t="s">
        <v>8051</v>
      </c>
      <c r="E2618" s="108" t="s">
        <v>8043</v>
      </c>
      <c r="F2618" s="106">
        <v>625.89</v>
      </c>
    </row>
    <row r="2619" spans="2:6" ht="27">
      <c r="B2619" s="104" t="s">
        <v>10811</v>
      </c>
      <c r="C2619" s="104" t="s">
        <v>13388</v>
      </c>
      <c r="D2619" s="105" t="s">
        <v>8052</v>
      </c>
      <c r="E2619" s="108" t="s">
        <v>8043</v>
      </c>
      <c r="F2619" s="106">
        <v>875.23</v>
      </c>
    </row>
    <row r="2620" spans="2:6" ht="27">
      <c r="B2620" s="104" t="s">
        <v>10812</v>
      </c>
      <c r="C2620" s="104" t="s">
        <v>13389</v>
      </c>
      <c r="D2620" s="105" t="s">
        <v>8053</v>
      </c>
      <c r="E2620" s="108" t="s">
        <v>8043</v>
      </c>
      <c r="F2620" s="106">
        <v>875.23</v>
      </c>
    </row>
    <row r="2621" spans="2:6">
      <c r="B2621" s="104" t="s">
        <v>10817</v>
      </c>
      <c r="C2621" s="104" t="s">
        <v>13394</v>
      </c>
      <c r="D2621" s="105" t="s">
        <v>8054</v>
      </c>
      <c r="E2621" s="108" t="s">
        <v>6465</v>
      </c>
      <c r="F2621" s="106">
        <v>2.62</v>
      </c>
    </row>
    <row r="2622" spans="2:6" ht="51">
      <c r="B2622" s="100" t="s">
        <v>10818</v>
      </c>
      <c r="C2622" s="101" t="s">
        <v>13395</v>
      </c>
      <c r="D2622" s="102" t="s">
        <v>8055</v>
      </c>
      <c r="E2622" s="101" t="s">
        <v>6598</v>
      </c>
      <c r="F2622" s="106">
        <v>1090.22</v>
      </c>
    </row>
    <row r="2623" spans="2:6" ht="54">
      <c r="B2623" s="104" t="s">
        <v>10819</v>
      </c>
      <c r="C2623" s="104" t="s">
        <v>13396</v>
      </c>
      <c r="D2623" s="105" t="s">
        <v>8056</v>
      </c>
      <c r="E2623" s="108" t="s">
        <v>6598</v>
      </c>
      <c r="F2623" s="106">
        <v>2710.22</v>
      </c>
    </row>
    <row r="2624" spans="2:6" ht="54">
      <c r="B2624" s="104" t="s">
        <v>10820</v>
      </c>
      <c r="C2624" s="104" t="s">
        <v>13397</v>
      </c>
      <c r="D2624" s="105" t="s">
        <v>8057</v>
      </c>
      <c r="E2624" s="108" t="s">
        <v>6598</v>
      </c>
      <c r="F2624" s="106">
        <v>1618.22</v>
      </c>
    </row>
    <row r="2625" spans="2:6">
      <c r="B2625" s="104" t="s">
        <v>10821</v>
      </c>
      <c r="C2625" s="104" t="s">
        <v>13398</v>
      </c>
      <c r="D2625" s="105" t="s">
        <v>8058</v>
      </c>
      <c r="E2625" s="108" t="s">
        <v>6598</v>
      </c>
      <c r="F2625" s="106">
        <v>213.79</v>
      </c>
    </row>
    <row r="2626" spans="2:6">
      <c r="B2626" s="104" t="s">
        <v>10822</v>
      </c>
      <c r="C2626" s="104" t="s">
        <v>13399</v>
      </c>
      <c r="D2626" s="105" t="s">
        <v>8059</v>
      </c>
      <c r="E2626" s="108" t="s">
        <v>6598</v>
      </c>
      <c r="F2626" s="106">
        <v>521.35</v>
      </c>
    </row>
    <row r="2627" spans="2:6" ht="27">
      <c r="B2627" s="104" t="s">
        <v>10823</v>
      </c>
      <c r="C2627" s="104" t="s">
        <v>13400</v>
      </c>
      <c r="D2627" s="105" t="s">
        <v>8060</v>
      </c>
      <c r="E2627" s="108" t="s">
        <v>6220</v>
      </c>
      <c r="F2627" s="106">
        <v>680</v>
      </c>
    </row>
    <row r="2628" spans="2:6">
      <c r="B2628" s="104" t="s">
        <v>10824</v>
      </c>
      <c r="C2628" s="104" t="s">
        <v>13401</v>
      </c>
      <c r="D2628" s="105" t="s">
        <v>8061</v>
      </c>
      <c r="E2628" s="108" t="s">
        <v>6465</v>
      </c>
      <c r="F2628" s="106">
        <v>5.7</v>
      </c>
    </row>
    <row r="2629" spans="2:6">
      <c r="B2629" s="104" t="s">
        <v>10825</v>
      </c>
      <c r="C2629" s="104" t="s">
        <v>13402</v>
      </c>
      <c r="D2629" s="105" t="s">
        <v>8062</v>
      </c>
      <c r="E2629" s="108" t="s">
        <v>6287</v>
      </c>
      <c r="F2629" s="106">
        <v>6.73</v>
      </c>
    </row>
    <row r="2630" spans="2:6">
      <c r="B2630" s="104" t="s">
        <v>10826</v>
      </c>
      <c r="C2630" s="104" t="s">
        <v>13403</v>
      </c>
      <c r="D2630" s="105" t="s">
        <v>8063</v>
      </c>
      <c r="E2630" s="108" t="s">
        <v>6465</v>
      </c>
      <c r="F2630" s="106">
        <v>11.65</v>
      </c>
    </row>
    <row r="2631" spans="2:6">
      <c r="B2631" s="104" t="s">
        <v>10827</v>
      </c>
      <c r="C2631" s="104" t="s">
        <v>13404</v>
      </c>
      <c r="D2631" s="105" t="s">
        <v>8064</v>
      </c>
      <c r="E2631" s="108" t="s">
        <v>6287</v>
      </c>
      <c r="F2631" s="106">
        <v>92.72</v>
      </c>
    </row>
    <row r="2632" spans="2:6">
      <c r="B2632" s="104" t="s">
        <v>10828</v>
      </c>
      <c r="C2632" s="104" t="s">
        <v>13405</v>
      </c>
      <c r="D2632" s="105" t="s">
        <v>8065</v>
      </c>
      <c r="E2632" s="108" t="s">
        <v>6287</v>
      </c>
      <c r="F2632" s="106">
        <v>48.34</v>
      </c>
    </row>
    <row r="2633" spans="2:6">
      <c r="B2633" s="100" t="s">
        <v>10829</v>
      </c>
      <c r="C2633" s="101" t="s">
        <v>13406</v>
      </c>
      <c r="D2633" s="102" t="s">
        <v>8066</v>
      </c>
      <c r="E2633" s="101" t="s">
        <v>6287</v>
      </c>
      <c r="F2633" s="106">
        <v>50.01</v>
      </c>
    </row>
    <row r="2634" spans="2:6">
      <c r="B2634" s="104" t="s">
        <v>10830</v>
      </c>
      <c r="C2634" s="104" t="s">
        <v>13407</v>
      </c>
      <c r="D2634" s="105" t="s">
        <v>8067</v>
      </c>
      <c r="E2634" s="108" t="s">
        <v>6465</v>
      </c>
      <c r="F2634" s="106">
        <v>133.99</v>
      </c>
    </row>
    <row r="2635" spans="2:6">
      <c r="B2635" s="104" t="s">
        <v>10831</v>
      </c>
      <c r="C2635" s="104" t="s">
        <v>13408</v>
      </c>
      <c r="D2635" s="105" t="s">
        <v>8068</v>
      </c>
      <c r="E2635" s="108" t="s">
        <v>6465</v>
      </c>
      <c r="F2635" s="106">
        <v>159.63</v>
      </c>
    </row>
    <row r="2636" spans="2:6">
      <c r="B2636" s="104" t="s">
        <v>10832</v>
      </c>
      <c r="C2636" s="104" t="s">
        <v>13409</v>
      </c>
      <c r="D2636" s="105" t="s">
        <v>8069</v>
      </c>
      <c r="E2636" s="108" t="s">
        <v>6465</v>
      </c>
      <c r="F2636" s="106">
        <v>148.66</v>
      </c>
    </row>
    <row r="2637" spans="2:6">
      <c r="B2637" s="104">
        <v>335</v>
      </c>
      <c r="C2637" s="104" t="s">
        <v>6593</v>
      </c>
      <c r="D2637" s="105" t="s">
        <v>8070</v>
      </c>
      <c r="E2637" s="108"/>
      <c r="F2637" s="106"/>
    </row>
    <row r="2638" spans="2:6" ht="27">
      <c r="B2638" s="104" t="s">
        <v>16500</v>
      </c>
      <c r="C2638" s="104" t="s">
        <v>6593</v>
      </c>
      <c r="D2638" s="105" t="s">
        <v>16501</v>
      </c>
      <c r="E2638" s="108" t="s">
        <v>6287</v>
      </c>
      <c r="F2638" s="106">
        <v>20.71</v>
      </c>
    </row>
    <row r="2639" spans="2:6" ht="27">
      <c r="B2639" s="104" t="s">
        <v>16502</v>
      </c>
      <c r="C2639" s="104" t="s">
        <v>6593</v>
      </c>
      <c r="D2639" s="105" t="s">
        <v>16503</v>
      </c>
      <c r="E2639" s="108" t="s">
        <v>6287</v>
      </c>
      <c r="F2639" s="106">
        <v>22.57</v>
      </c>
    </row>
    <row r="2640" spans="2:6" ht="27">
      <c r="B2640" s="104" t="s">
        <v>16504</v>
      </c>
      <c r="C2640" s="104" t="s">
        <v>6593</v>
      </c>
      <c r="D2640" s="105" t="s">
        <v>16505</v>
      </c>
      <c r="E2640" s="108" t="s">
        <v>6287</v>
      </c>
      <c r="F2640" s="106">
        <v>24.43</v>
      </c>
    </row>
    <row r="2641" spans="2:6" ht="27">
      <c r="B2641" s="104" t="s">
        <v>10833</v>
      </c>
      <c r="C2641" s="104" t="s">
        <v>13410</v>
      </c>
      <c r="D2641" s="105" t="s">
        <v>17920</v>
      </c>
      <c r="E2641" s="108" t="s">
        <v>6287</v>
      </c>
      <c r="F2641" s="106">
        <v>26.28</v>
      </c>
    </row>
    <row r="2642" spans="2:6" ht="25.5">
      <c r="B2642" s="100" t="s">
        <v>16506</v>
      </c>
      <c r="C2642" s="101" t="s">
        <v>6593</v>
      </c>
      <c r="D2642" s="102" t="s">
        <v>16507</v>
      </c>
      <c r="E2642" s="101" t="s">
        <v>6287</v>
      </c>
      <c r="F2642" s="160">
        <v>20</v>
      </c>
    </row>
    <row r="2643" spans="2:6" ht="27">
      <c r="B2643" s="104" t="s">
        <v>16508</v>
      </c>
      <c r="C2643" s="104" t="s">
        <v>6593</v>
      </c>
      <c r="D2643" s="105" t="s">
        <v>16509</v>
      </c>
      <c r="E2643" s="108" t="s">
        <v>6287</v>
      </c>
      <c r="F2643" s="106">
        <v>21.61</v>
      </c>
    </row>
    <row r="2644" spans="2:6" ht="27">
      <c r="B2644" s="104" t="s">
        <v>16510</v>
      </c>
      <c r="C2644" s="104" t="s">
        <v>6593</v>
      </c>
      <c r="D2644" s="105" t="s">
        <v>16511</v>
      </c>
      <c r="E2644" s="108" t="s">
        <v>6287</v>
      </c>
      <c r="F2644" s="106">
        <v>23.23</v>
      </c>
    </row>
    <row r="2645" spans="2:6" ht="27">
      <c r="B2645" s="104" t="s">
        <v>16512</v>
      </c>
      <c r="C2645" s="104" t="s">
        <v>6593</v>
      </c>
      <c r="D2645" s="105" t="s">
        <v>16513</v>
      </c>
      <c r="E2645" s="108" t="s">
        <v>6287</v>
      </c>
      <c r="F2645" s="106">
        <v>24.85</v>
      </c>
    </row>
    <row r="2646" spans="2:6">
      <c r="B2646" s="104" t="s">
        <v>10834</v>
      </c>
      <c r="C2646" s="104" t="s">
        <v>13411</v>
      </c>
      <c r="D2646" s="105" t="s">
        <v>8071</v>
      </c>
      <c r="E2646" s="108" t="s">
        <v>6287</v>
      </c>
      <c r="F2646" s="106">
        <v>8.75</v>
      </c>
    </row>
    <row r="2647" spans="2:6">
      <c r="B2647" s="104" t="s">
        <v>10835</v>
      </c>
      <c r="C2647" s="104" t="s">
        <v>13412</v>
      </c>
      <c r="D2647" s="105" t="s">
        <v>8072</v>
      </c>
      <c r="E2647" s="108" t="s">
        <v>6287</v>
      </c>
      <c r="F2647" s="106">
        <v>28.36</v>
      </c>
    </row>
    <row r="2648" spans="2:6">
      <c r="B2648" s="104" t="s">
        <v>10836</v>
      </c>
      <c r="C2648" s="104" t="s">
        <v>13413</v>
      </c>
      <c r="D2648" s="105" t="s">
        <v>8073</v>
      </c>
      <c r="E2648" s="108" t="s">
        <v>6287</v>
      </c>
      <c r="F2648" s="106">
        <v>57.86</v>
      </c>
    </row>
    <row r="2649" spans="2:6">
      <c r="B2649" s="104" t="s">
        <v>10837</v>
      </c>
      <c r="C2649" s="104" t="s">
        <v>13414</v>
      </c>
      <c r="D2649" s="105" t="s">
        <v>8074</v>
      </c>
      <c r="E2649" s="108" t="s">
        <v>6287</v>
      </c>
      <c r="F2649" s="106">
        <v>57.86</v>
      </c>
    </row>
    <row r="2650" spans="2:6">
      <c r="B2650" s="104" t="s">
        <v>10838</v>
      </c>
      <c r="C2650" s="104" t="s">
        <v>13415</v>
      </c>
      <c r="D2650" s="105" t="s">
        <v>8075</v>
      </c>
      <c r="E2650" s="108" t="s">
        <v>6465</v>
      </c>
      <c r="F2650" s="106">
        <v>8.4600000000000009</v>
      </c>
    </row>
    <row r="2651" spans="2:6">
      <c r="B2651" s="104" t="s">
        <v>10839</v>
      </c>
      <c r="C2651" s="104" t="s">
        <v>13416</v>
      </c>
      <c r="D2651" s="105" t="s">
        <v>8076</v>
      </c>
      <c r="E2651" s="108" t="s">
        <v>6287</v>
      </c>
      <c r="F2651" s="106">
        <v>21.04</v>
      </c>
    </row>
    <row r="2652" spans="2:6">
      <c r="B2652" s="100" t="s">
        <v>10840</v>
      </c>
      <c r="C2652" s="101" t="s">
        <v>13417</v>
      </c>
      <c r="D2652" s="102" t="s">
        <v>8077</v>
      </c>
      <c r="E2652" s="101" t="s">
        <v>6287</v>
      </c>
      <c r="F2652" s="106">
        <v>17.68</v>
      </c>
    </row>
    <row r="2653" spans="2:6">
      <c r="B2653" s="104" t="s">
        <v>10841</v>
      </c>
      <c r="C2653" s="104" t="s">
        <v>13418</v>
      </c>
      <c r="D2653" s="105" t="s">
        <v>17921</v>
      </c>
      <c r="E2653" s="108" t="s">
        <v>6287</v>
      </c>
      <c r="F2653" s="106">
        <v>17.690000000000001</v>
      </c>
    </row>
    <row r="2654" spans="2:6" ht="27">
      <c r="B2654" s="104" t="s">
        <v>10842</v>
      </c>
      <c r="C2654" s="104" t="s">
        <v>13419</v>
      </c>
      <c r="D2654" s="105" t="s">
        <v>17922</v>
      </c>
      <c r="E2654" s="108" t="s">
        <v>6287</v>
      </c>
      <c r="F2654" s="106">
        <v>15.65</v>
      </c>
    </row>
    <row r="2655" spans="2:6" ht="27">
      <c r="B2655" s="104" t="s">
        <v>16514</v>
      </c>
      <c r="C2655" s="104" t="s">
        <v>6593</v>
      </c>
      <c r="D2655" s="105" t="s">
        <v>16515</v>
      </c>
      <c r="E2655" s="108" t="s">
        <v>6287</v>
      </c>
      <c r="F2655" s="106">
        <v>17.510000000000002</v>
      </c>
    </row>
    <row r="2656" spans="2:6" ht="27">
      <c r="B2656" s="104" t="s">
        <v>16516</v>
      </c>
      <c r="C2656" s="104" t="s">
        <v>6593</v>
      </c>
      <c r="D2656" s="105" t="s">
        <v>16517</v>
      </c>
      <c r="E2656" s="108" t="s">
        <v>6287</v>
      </c>
      <c r="F2656" s="106">
        <v>19.37</v>
      </c>
    </row>
    <row r="2657" spans="2:6" ht="27">
      <c r="B2657" s="104" t="s">
        <v>16518</v>
      </c>
      <c r="C2657" s="104" t="s">
        <v>6593</v>
      </c>
      <c r="D2657" s="105" t="s">
        <v>16519</v>
      </c>
      <c r="E2657" s="108" t="s">
        <v>6287</v>
      </c>
      <c r="F2657" s="106">
        <v>21.22</v>
      </c>
    </row>
    <row r="2658" spans="2:6" ht="27">
      <c r="B2658" s="104" t="s">
        <v>16520</v>
      </c>
      <c r="C2658" s="104" t="s">
        <v>6593</v>
      </c>
      <c r="D2658" s="105" t="s">
        <v>16521</v>
      </c>
      <c r="E2658" s="108" t="s">
        <v>6287</v>
      </c>
      <c r="F2658" s="106">
        <v>14.94</v>
      </c>
    </row>
    <row r="2659" spans="2:6" ht="27">
      <c r="B2659" s="104" t="s">
        <v>16522</v>
      </c>
      <c r="C2659" s="104" t="s">
        <v>6593</v>
      </c>
      <c r="D2659" s="105" t="s">
        <v>16523</v>
      </c>
      <c r="E2659" s="108" t="s">
        <v>6287</v>
      </c>
      <c r="F2659" s="106">
        <v>16.55</v>
      </c>
    </row>
    <row r="2660" spans="2:6" ht="27">
      <c r="B2660" s="104" t="s">
        <v>16524</v>
      </c>
      <c r="C2660" s="104" t="s">
        <v>6593</v>
      </c>
      <c r="D2660" s="105" t="s">
        <v>16525</v>
      </c>
      <c r="E2660" s="108" t="s">
        <v>6287</v>
      </c>
      <c r="F2660" s="106">
        <v>18.170000000000002</v>
      </c>
    </row>
    <row r="2661" spans="2:6" ht="27">
      <c r="B2661" s="104" t="s">
        <v>16526</v>
      </c>
      <c r="C2661" s="104" t="s">
        <v>6593</v>
      </c>
      <c r="D2661" s="105" t="s">
        <v>16527</v>
      </c>
      <c r="E2661" s="108" t="s">
        <v>6287</v>
      </c>
      <c r="F2661" s="106">
        <v>19.79</v>
      </c>
    </row>
    <row r="2662" spans="2:6">
      <c r="B2662" s="104">
        <v>336</v>
      </c>
      <c r="C2662" s="104" t="s">
        <v>6593</v>
      </c>
      <c r="D2662" s="105" t="s">
        <v>8078</v>
      </c>
      <c r="E2662" s="108"/>
      <c r="F2662" s="106"/>
    </row>
    <row r="2663" spans="2:6" ht="40.5">
      <c r="B2663" s="104" t="s">
        <v>10843</v>
      </c>
      <c r="C2663" s="104" t="s">
        <v>13420</v>
      </c>
      <c r="D2663" s="105" t="s">
        <v>8079</v>
      </c>
      <c r="E2663" s="108" t="s">
        <v>6598</v>
      </c>
      <c r="F2663" s="106">
        <v>227.8</v>
      </c>
    </row>
    <row r="2664" spans="2:6" ht="40.5">
      <c r="B2664" s="104" t="s">
        <v>10844</v>
      </c>
      <c r="C2664" s="104" t="s">
        <v>13421</v>
      </c>
      <c r="D2664" s="105" t="s">
        <v>8080</v>
      </c>
      <c r="E2664" s="108" t="s">
        <v>6598</v>
      </c>
      <c r="F2664" s="106">
        <v>193.55</v>
      </c>
    </row>
    <row r="2665" spans="2:6" ht="40.5">
      <c r="B2665" s="104" t="s">
        <v>10845</v>
      </c>
      <c r="C2665" s="104" t="s">
        <v>13422</v>
      </c>
      <c r="D2665" s="105" t="s">
        <v>8081</v>
      </c>
      <c r="E2665" s="108" t="s">
        <v>6598</v>
      </c>
      <c r="F2665" s="106">
        <v>299.81</v>
      </c>
    </row>
    <row r="2666" spans="2:6">
      <c r="B2666" s="104" t="s">
        <v>10846</v>
      </c>
      <c r="C2666" s="104" t="s">
        <v>13423</v>
      </c>
      <c r="D2666" s="105" t="s">
        <v>8082</v>
      </c>
      <c r="E2666" s="108" t="s">
        <v>6220</v>
      </c>
      <c r="F2666" s="106">
        <v>109.23</v>
      </c>
    </row>
    <row r="2667" spans="2:6" ht="27">
      <c r="B2667" s="104" t="s">
        <v>10847</v>
      </c>
      <c r="C2667" s="104" t="s">
        <v>13424</v>
      </c>
      <c r="D2667" s="105" t="s">
        <v>8083</v>
      </c>
      <c r="E2667" s="108" t="s">
        <v>6598</v>
      </c>
      <c r="F2667" s="106">
        <v>49.62</v>
      </c>
    </row>
    <row r="2668" spans="2:6" ht="27">
      <c r="B2668" s="104" t="s">
        <v>10848</v>
      </c>
      <c r="C2668" s="104" t="s">
        <v>13425</v>
      </c>
      <c r="D2668" s="105" t="s">
        <v>8084</v>
      </c>
      <c r="E2668" s="108" t="s">
        <v>6598</v>
      </c>
      <c r="F2668" s="106">
        <v>58.96</v>
      </c>
    </row>
    <row r="2669" spans="2:6">
      <c r="B2669" s="104" t="s">
        <v>10849</v>
      </c>
      <c r="C2669" s="104" t="s">
        <v>13426</v>
      </c>
      <c r="D2669" s="105" t="s">
        <v>8085</v>
      </c>
      <c r="E2669" s="108" t="s">
        <v>6598</v>
      </c>
      <c r="F2669" s="106">
        <v>47.56</v>
      </c>
    </row>
    <row r="2670" spans="2:6">
      <c r="B2670" s="104" t="s">
        <v>10850</v>
      </c>
      <c r="C2670" s="104" t="s">
        <v>13427</v>
      </c>
      <c r="D2670" s="105" t="s">
        <v>8086</v>
      </c>
      <c r="E2670" s="108" t="s">
        <v>6598</v>
      </c>
      <c r="F2670" s="106">
        <v>5.92</v>
      </c>
    </row>
    <row r="2671" spans="2:6">
      <c r="B2671" s="104" t="s">
        <v>10851</v>
      </c>
      <c r="C2671" s="104" t="s">
        <v>13428</v>
      </c>
      <c r="D2671" s="105" t="s">
        <v>8087</v>
      </c>
      <c r="E2671" s="108" t="s">
        <v>6598</v>
      </c>
      <c r="F2671" s="106">
        <v>15.06</v>
      </c>
    </row>
    <row r="2672" spans="2:6" ht="27">
      <c r="B2672" s="104" t="s">
        <v>10852</v>
      </c>
      <c r="C2672" s="104" t="s">
        <v>13429</v>
      </c>
      <c r="D2672" s="105" t="s">
        <v>8088</v>
      </c>
      <c r="E2672" s="108" t="s">
        <v>6598</v>
      </c>
      <c r="F2672" s="106">
        <v>321.18</v>
      </c>
    </row>
    <row r="2673" spans="2:6" ht="27">
      <c r="B2673" s="104" t="s">
        <v>10853</v>
      </c>
      <c r="C2673" s="104" t="s">
        <v>13430</v>
      </c>
      <c r="D2673" s="105" t="s">
        <v>8089</v>
      </c>
      <c r="E2673" s="108" t="s">
        <v>6598</v>
      </c>
      <c r="F2673" s="106">
        <v>1031.5999999999999</v>
      </c>
    </row>
    <row r="2674" spans="2:6">
      <c r="B2674" s="104" t="s">
        <v>10854</v>
      </c>
      <c r="C2674" s="104" t="s">
        <v>13431</v>
      </c>
      <c r="D2674" s="105" t="s">
        <v>8090</v>
      </c>
      <c r="E2674" s="108" t="s">
        <v>6598</v>
      </c>
      <c r="F2674" s="106">
        <v>86.86</v>
      </c>
    </row>
    <row r="2675" spans="2:6">
      <c r="B2675" s="104" t="s">
        <v>10855</v>
      </c>
      <c r="C2675" s="104" t="s">
        <v>13432</v>
      </c>
      <c r="D2675" s="105" t="s">
        <v>8091</v>
      </c>
      <c r="E2675" s="108" t="s">
        <v>6598</v>
      </c>
      <c r="F2675" s="106">
        <v>408.57</v>
      </c>
    </row>
    <row r="2676" spans="2:6">
      <c r="B2676" s="104" t="s">
        <v>10856</v>
      </c>
      <c r="C2676" s="104" t="s">
        <v>13433</v>
      </c>
      <c r="D2676" s="105" t="s">
        <v>8092</v>
      </c>
      <c r="E2676" s="108" t="s">
        <v>6598</v>
      </c>
      <c r="F2676" s="106">
        <v>141.03</v>
      </c>
    </row>
    <row r="2677" spans="2:6">
      <c r="B2677" s="104" t="s">
        <v>10857</v>
      </c>
      <c r="C2677" s="104" t="s">
        <v>13434</v>
      </c>
      <c r="D2677" s="105" t="s">
        <v>8093</v>
      </c>
      <c r="E2677" s="108" t="s">
        <v>6598</v>
      </c>
      <c r="F2677" s="106">
        <v>152.41999999999999</v>
      </c>
    </row>
    <row r="2678" spans="2:6">
      <c r="B2678" s="104" t="s">
        <v>10858</v>
      </c>
      <c r="C2678" s="104" t="s">
        <v>13435</v>
      </c>
      <c r="D2678" s="105" t="s">
        <v>8094</v>
      </c>
      <c r="E2678" s="108" t="s">
        <v>6598</v>
      </c>
      <c r="F2678" s="106">
        <v>156.77000000000001</v>
      </c>
    </row>
    <row r="2679" spans="2:6">
      <c r="B2679" s="104" t="s">
        <v>10859</v>
      </c>
      <c r="C2679" s="104" t="s">
        <v>13436</v>
      </c>
      <c r="D2679" s="105" t="s">
        <v>8095</v>
      </c>
      <c r="E2679" s="108" t="s">
        <v>6598</v>
      </c>
      <c r="F2679" s="106">
        <v>576.80999999999995</v>
      </c>
    </row>
    <row r="2680" spans="2:6">
      <c r="B2680" s="104" t="s">
        <v>10860</v>
      </c>
      <c r="C2680" s="104" t="s">
        <v>13437</v>
      </c>
      <c r="D2680" s="105" t="s">
        <v>8096</v>
      </c>
      <c r="E2680" s="108" t="s">
        <v>6598</v>
      </c>
      <c r="F2680" s="106">
        <v>68.430000000000007</v>
      </c>
    </row>
    <row r="2681" spans="2:6">
      <c r="B2681" s="104" t="s">
        <v>10861</v>
      </c>
      <c r="C2681" s="104" t="s">
        <v>13438</v>
      </c>
      <c r="D2681" s="105" t="s">
        <v>8097</v>
      </c>
      <c r="E2681" s="108" t="s">
        <v>6598</v>
      </c>
      <c r="F2681" s="106">
        <v>241.75</v>
      </c>
    </row>
    <row r="2682" spans="2:6">
      <c r="B2682" s="104" t="s">
        <v>10862</v>
      </c>
      <c r="C2682" s="104" t="s">
        <v>13439</v>
      </c>
      <c r="D2682" s="105" t="s">
        <v>8098</v>
      </c>
      <c r="E2682" s="108" t="s">
        <v>6598</v>
      </c>
      <c r="F2682" s="106">
        <v>60.18</v>
      </c>
    </row>
    <row r="2683" spans="2:6">
      <c r="B2683" s="104" t="s">
        <v>10863</v>
      </c>
      <c r="C2683" s="104" t="s">
        <v>13440</v>
      </c>
      <c r="D2683" s="105" t="s">
        <v>8099</v>
      </c>
      <c r="E2683" s="108" t="s">
        <v>6598</v>
      </c>
      <c r="F2683" s="106">
        <v>28.96</v>
      </c>
    </row>
    <row r="2684" spans="2:6">
      <c r="B2684" s="104" t="s">
        <v>10864</v>
      </c>
      <c r="C2684" s="104" t="s">
        <v>13441</v>
      </c>
      <c r="D2684" s="105" t="s">
        <v>8100</v>
      </c>
      <c r="E2684" s="108" t="s">
        <v>6598</v>
      </c>
      <c r="F2684" s="106">
        <v>16.010000000000002</v>
      </c>
    </row>
    <row r="2685" spans="2:6">
      <c r="B2685" s="104" t="s">
        <v>10865</v>
      </c>
      <c r="C2685" s="104" t="s">
        <v>13442</v>
      </c>
      <c r="D2685" s="105" t="s">
        <v>8101</v>
      </c>
      <c r="E2685" s="108" t="s">
        <v>6598</v>
      </c>
      <c r="F2685" s="106">
        <v>16.010000000000002</v>
      </c>
    </row>
    <row r="2686" spans="2:6">
      <c r="B2686" s="104" t="s">
        <v>10866</v>
      </c>
      <c r="C2686" s="104" t="s">
        <v>13443</v>
      </c>
      <c r="D2686" s="105" t="s">
        <v>8102</v>
      </c>
      <c r="E2686" s="108" t="s">
        <v>6598</v>
      </c>
      <c r="F2686" s="106">
        <v>15.86</v>
      </c>
    </row>
    <row r="2687" spans="2:6">
      <c r="B2687" s="104" t="s">
        <v>10867</v>
      </c>
      <c r="C2687" s="104" t="s">
        <v>13444</v>
      </c>
      <c r="D2687" s="105" t="s">
        <v>8103</v>
      </c>
      <c r="E2687" s="108" t="s">
        <v>6598</v>
      </c>
      <c r="F2687" s="106">
        <v>16.52</v>
      </c>
    </row>
    <row r="2688" spans="2:6">
      <c r="B2688" s="104" t="s">
        <v>10868</v>
      </c>
      <c r="C2688" s="104" t="s">
        <v>13445</v>
      </c>
      <c r="D2688" s="105" t="s">
        <v>8104</v>
      </c>
      <c r="E2688" s="108" t="s">
        <v>6598</v>
      </c>
      <c r="F2688" s="106">
        <v>16.52</v>
      </c>
    </row>
    <row r="2689" spans="2:6">
      <c r="B2689" s="104" t="s">
        <v>10869</v>
      </c>
      <c r="C2689" s="104" t="s">
        <v>13446</v>
      </c>
      <c r="D2689" s="105" t="s">
        <v>8105</v>
      </c>
      <c r="E2689" s="108" t="s">
        <v>6598</v>
      </c>
      <c r="F2689" s="106">
        <v>16.52</v>
      </c>
    </row>
    <row r="2690" spans="2:6">
      <c r="B2690" s="104" t="s">
        <v>10870</v>
      </c>
      <c r="C2690" s="104" t="s">
        <v>13447</v>
      </c>
      <c r="D2690" s="105" t="s">
        <v>8106</v>
      </c>
      <c r="E2690" s="108" t="s">
        <v>6598</v>
      </c>
      <c r="F2690" s="106">
        <v>16.52</v>
      </c>
    </row>
    <row r="2691" spans="2:6">
      <c r="B2691" s="104" t="s">
        <v>10871</v>
      </c>
      <c r="C2691" s="104" t="s">
        <v>13448</v>
      </c>
      <c r="D2691" s="105" t="s">
        <v>8107</v>
      </c>
      <c r="E2691" s="108" t="s">
        <v>6598</v>
      </c>
      <c r="F2691" s="106">
        <v>16.52</v>
      </c>
    </row>
    <row r="2692" spans="2:6">
      <c r="B2692" s="104" t="s">
        <v>10872</v>
      </c>
      <c r="C2692" s="104" t="s">
        <v>13449</v>
      </c>
      <c r="D2692" s="105" t="s">
        <v>8108</v>
      </c>
      <c r="E2692" s="108" t="s">
        <v>6598</v>
      </c>
      <c r="F2692" s="106">
        <v>882.67</v>
      </c>
    </row>
    <row r="2693" spans="2:6" ht="40.5">
      <c r="B2693" s="104" t="s">
        <v>10873</v>
      </c>
      <c r="C2693" s="104" t="s">
        <v>13450</v>
      </c>
      <c r="D2693" s="105" t="s">
        <v>8109</v>
      </c>
      <c r="E2693" s="108" t="s">
        <v>6598</v>
      </c>
      <c r="F2693" s="106">
        <v>423.03</v>
      </c>
    </row>
    <row r="2694" spans="2:6" ht="27">
      <c r="B2694" s="104" t="s">
        <v>10874</v>
      </c>
      <c r="C2694" s="104" t="s">
        <v>13451</v>
      </c>
      <c r="D2694" s="105" t="s">
        <v>17923</v>
      </c>
      <c r="E2694" s="108" t="s">
        <v>6220</v>
      </c>
      <c r="F2694" s="106">
        <v>150.93</v>
      </c>
    </row>
    <row r="2695" spans="2:6" ht="27">
      <c r="B2695" s="104" t="s">
        <v>10876</v>
      </c>
      <c r="C2695" s="104" t="s">
        <v>13453</v>
      </c>
      <c r="D2695" s="105" t="s">
        <v>17924</v>
      </c>
      <c r="E2695" s="108" t="s">
        <v>6220</v>
      </c>
      <c r="F2695" s="106">
        <v>129.87</v>
      </c>
    </row>
    <row r="2696" spans="2:6" ht="27">
      <c r="B2696" s="104" t="s">
        <v>10875</v>
      </c>
      <c r="C2696" s="104" t="s">
        <v>13452</v>
      </c>
      <c r="D2696" s="105" t="s">
        <v>17925</v>
      </c>
      <c r="E2696" s="108" t="s">
        <v>6220</v>
      </c>
      <c r="F2696" s="106">
        <v>232.35</v>
      </c>
    </row>
    <row r="2697" spans="2:6" ht="27">
      <c r="B2697" s="104" t="s">
        <v>10877</v>
      </c>
      <c r="C2697" s="104" t="s">
        <v>13454</v>
      </c>
      <c r="D2697" s="105" t="s">
        <v>17926</v>
      </c>
      <c r="E2697" s="108" t="s">
        <v>6220</v>
      </c>
      <c r="F2697" s="106">
        <v>515.30999999999995</v>
      </c>
    </row>
    <row r="2698" spans="2:6">
      <c r="B2698" s="104" t="s">
        <v>10878</v>
      </c>
      <c r="C2698" s="104" t="s">
        <v>13455</v>
      </c>
      <c r="D2698" s="105" t="s">
        <v>8110</v>
      </c>
      <c r="E2698" s="108" t="s">
        <v>6598</v>
      </c>
      <c r="F2698" s="106">
        <v>53.78</v>
      </c>
    </row>
    <row r="2699" spans="2:6">
      <c r="B2699" s="104" t="s">
        <v>10879</v>
      </c>
      <c r="C2699" s="104" t="s">
        <v>13456</v>
      </c>
      <c r="D2699" s="105" t="s">
        <v>8111</v>
      </c>
      <c r="E2699" s="108" t="s">
        <v>6598</v>
      </c>
      <c r="F2699" s="106">
        <v>105.39</v>
      </c>
    </row>
    <row r="2700" spans="2:6">
      <c r="B2700" s="100" t="s">
        <v>10880</v>
      </c>
      <c r="C2700" s="101" t="s">
        <v>13457</v>
      </c>
      <c r="D2700" s="102" t="s">
        <v>8112</v>
      </c>
      <c r="E2700" s="101" t="s">
        <v>6598</v>
      </c>
      <c r="F2700" s="106">
        <v>89.93</v>
      </c>
    </row>
    <row r="2701" spans="2:6">
      <c r="B2701" s="104" t="s">
        <v>10881</v>
      </c>
      <c r="C2701" s="104" t="s">
        <v>13458</v>
      </c>
      <c r="D2701" s="105" t="s">
        <v>8113</v>
      </c>
      <c r="E2701" s="108" t="s">
        <v>6598</v>
      </c>
      <c r="F2701" s="106">
        <v>91.96</v>
      </c>
    </row>
    <row r="2702" spans="2:6">
      <c r="B2702" s="104" t="s">
        <v>10882</v>
      </c>
      <c r="C2702" s="104" t="s">
        <v>13459</v>
      </c>
      <c r="D2702" s="105" t="s">
        <v>8114</v>
      </c>
      <c r="E2702" s="108" t="s">
        <v>6598</v>
      </c>
      <c r="F2702" s="106">
        <v>88.09</v>
      </c>
    </row>
    <row r="2703" spans="2:6">
      <c r="B2703" s="104" t="s">
        <v>10883</v>
      </c>
      <c r="C2703" s="104" t="s">
        <v>13460</v>
      </c>
      <c r="D2703" s="105" t="s">
        <v>8115</v>
      </c>
      <c r="E2703" s="108" t="s">
        <v>6598</v>
      </c>
      <c r="F2703" s="106">
        <v>91.37</v>
      </c>
    </row>
    <row r="2704" spans="2:6">
      <c r="B2704" s="104" t="s">
        <v>10884</v>
      </c>
      <c r="C2704" s="104" t="s">
        <v>13461</v>
      </c>
      <c r="D2704" s="105" t="s">
        <v>8116</v>
      </c>
      <c r="E2704" s="108" t="s">
        <v>6598</v>
      </c>
      <c r="F2704" s="106">
        <v>105.39</v>
      </c>
    </row>
    <row r="2705" spans="2:6">
      <c r="B2705" s="104" t="s">
        <v>10885</v>
      </c>
      <c r="C2705" s="104" t="s">
        <v>13462</v>
      </c>
      <c r="D2705" s="105" t="s">
        <v>8117</v>
      </c>
      <c r="E2705" s="108" t="s">
        <v>6598</v>
      </c>
      <c r="F2705" s="106">
        <v>62.2</v>
      </c>
    </row>
    <row r="2706" spans="2:6">
      <c r="B2706" s="104" t="s">
        <v>10886</v>
      </c>
      <c r="C2706" s="104" t="s">
        <v>13463</v>
      </c>
      <c r="D2706" s="105" t="s">
        <v>8118</v>
      </c>
      <c r="E2706" s="108" t="s">
        <v>6598</v>
      </c>
      <c r="F2706" s="106">
        <v>236.78</v>
      </c>
    </row>
    <row r="2707" spans="2:6">
      <c r="B2707" s="104">
        <v>337</v>
      </c>
      <c r="C2707" s="104" t="s">
        <v>6593</v>
      </c>
      <c r="D2707" s="105" t="s">
        <v>8119</v>
      </c>
      <c r="E2707" s="108"/>
      <c r="F2707" s="106"/>
    </row>
    <row r="2708" spans="2:6">
      <c r="B2708" s="104" t="s">
        <v>10887</v>
      </c>
      <c r="C2708" s="104" t="s">
        <v>13464</v>
      </c>
      <c r="D2708" s="105" t="s">
        <v>8120</v>
      </c>
      <c r="E2708" s="108" t="s">
        <v>6598</v>
      </c>
      <c r="F2708" s="106">
        <v>125.61</v>
      </c>
    </row>
    <row r="2709" spans="2:6">
      <c r="B2709" s="104" t="s">
        <v>10888</v>
      </c>
      <c r="C2709" s="104" t="s">
        <v>13465</v>
      </c>
      <c r="D2709" s="105" t="s">
        <v>8121</v>
      </c>
      <c r="E2709" s="108" t="s">
        <v>6598</v>
      </c>
      <c r="F2709" s="106">
        <v>82.61</v>
      </c>
    </row>
    <row r="2710" spans="2:6" ht="27">
      <c r="B2710" s="104" t="s">
        <v>10889</v>
      </c>
      <c r="C2710" s="104" t="s">
        <v>13466</v>
      </c>
      <c r="D2710" s="105" t="s">
        <v>8122</v>
      </c>
      <c r="E2710" s="108" t="s">
        <v>6598</v>
      </c>
      <c r="F2710" s="106">
        <v>65.77</v>
      </c>
    </row>
    <row r="2711" spans="2:6" ht="27">
      <c r="B2711" s="104" t="s">
        <v>10890</v>
      </c>
      <c r="C2711" s="104" t="s">
        <v>13467</v>
      </c>
      <c r="D2711" s="105" t="s">
        <v>8123</v>
      </c>
      <c r="E2711" s="108" t="s">
        <v>6598</v>
      </c>
      <c r="F2711" s="106">
        <v>47.6</v>
      </c>
    </row>
    <row r="2712" spans="2:6" ht="27">
      <c r="B2712" s="104" t="s">
        <v>10891</v>
      </c>
      <c r="C2712" s="104" t="s">
        <v>13468</v>
      </c>
      <c r="D2712" s="105" t="s">
        <v>8124</v>
      </c>
      <c r="E2712" s="108" t="s">
        <v>6598</v>
      </c>
      <c r="F2712" s="106">
        <v>65.38</v>
      </c>
    </row>
    <row r="2713" spans="2:6">
      <c r="B2713" s="104" t="s">
        <v>10892</v>
      </c>
      <c r="C2713" s="104" t="s">
        <v>13469</v>
      </c>
      <c r="D2713" s="105" t="s">
        <v>8125</v>
      </c>
      <c r="E2713" s="108" t="s">
        <v>6598</v>
      </c>
      <c r="F2713" s="106">
        <v>308.85000000000002</v>
      </c>
    </row>
    <row r="2714" spans="2:6">
      <c r="B2714" s="104" t="s">
        <v>10893</v>
      </c>
      <c r="C2714" s="104" t="s">
        <v>13470</v>
      </c>
      <c r="D2714" s="105" t="s">
        <v>8126</v>
      </c>
      <c r="E2714" s="108" t="s">
        <v>6598</v>
      </c>
      <c r="F2714" s="106">
        <v>195.17</v>
      </c>
    </row>
    <row r="2715" spans="2:6" ht="27">
      <c r="B2715" s="104" t="s">
        <v>10894</v>
      </c>
      <c r="C2715" s="104" t="s">
        <v>13471</v>
      </c>
      <c r="D2715" s="105" t="s">
        <v>8127</v>
      </c>
      <c r="E2715" s="108" t="s">
        <v>6598</v>
      </c>
      <c r="F2715" s="106">
        <v>163.19</v>
      </c>
    </row>
    <row r="2716" spans="2:6">
      <c r="B2716" s="104" t="s">
        <v>10895</v>
      </c>
      <c r="C2716" s="104" t="s">
        <v>13472</v>
      </c>
      <c r="D2716" s="105" t="s">
        <v>8128</v>
      </c>
      <c r="E2716" s="108" t="s">
        <v>6598</v>
      </c>
      <c r="F2716" s="106">
        <v>229.25</v>
      </c>
    </row>
    <row r="2717" spans="2:6" ht="27">
      <c r="B2717" s="104" t="s">
        <v>10896</v>
      </c>
      <c r="C2717" s="104" t="s">
        <v>13473</v>
      </c>
      <c r="D2717" s="105" t="s">
        <v>8129</v>
      </c>
      <c r="E2717" s="108" t="s">
        <v>6598</v>
      </c>
      <c r="F2717" s="106">
        <v>151.33000000000001</v>
      </c>
    </row>
    <row r="2718" spans="2:6" ht="27">
      <c r="B2718" s="104" t="s">
        <v>10897</v>
      </c>
      <c r="C2718" s="104" t="s">
        <v>13474</v>
      </c>
      <c r="D2718" s="105" t="s">
        <v>8130</v>
      </c>
      <c r="E2718" s="108" t="s">
        <v>6598</v>
      </c>
      <c r="F2718" s="106">
        <v>151.46</v>
      </c>
    </row>
    <row r="2719" spans="2:6" ht="27">
      <c r="B2719" s="104" t="s">
        <v>10898</v>
      </c>
      <c r="C2719" s="104" t="s">
        <v>13475</v>
      </c>
      <c r="D2719" s="105" t="s">
        <v>8131</v>
      </c>
      <c r="E2719" s="108" t="s">
        <v>6598</v>
      </c>
      <c r="F2719" s="106">
        <v>126.94</v>
      </c>
    </row>
    <row r="2720" spans="2:6">
      <c r="B2720" s="104">
        <v>338</v>
      </c>
      <c r="C2720" s="104" t="s">
        <v>6593</v>
      </c>
      <c r="D2720" s="105" t="s">
        <v>8132</v>
      </c>
      <c r="E2720" s="108"/>
      <c r="F2720" s="106"/>
    </row>
    <row r="2721" spans="2:6" ht="27">
      <c r="B2721" s="104" t="s">
        <v>10899</v>
      </c>
      <c r="C2721" s="104" t="s">
        <v>6593</v>
      </c>
      <c r="D2721" s="105" t="s">
        <v>8133</v>
      </c>
      <c r="E2721" s="108" t="s">
        <v>6465</v>
      </c>
      <c r="F2721" s="106">
        <v>70.38</v>
      </c>
    </row>
    <row r="2722" spans="2:6" ht="25.5">
      <c r="B2722" s="100" t="s">
        <v>10900</v>
      </c>
      <c r="C2722" s="101" t="s">
        <v>6593</v>
      </c>
      <c r="D2722" s="102" t="s">
        <v>8134</v>
      </c>
      <c r="E2722" s="101" t="s">
        <v>6465</v>
      </c>
      <c r="F2722" s="106">
        <v>61.76</v>
      </c>
    </row>
    <row r="2723" spans="2:6" ht="27">
      <c r="B2723" s="104" t="s">
        <v>10901</v>
      </c>
      <c r="C2723" s="104" t="s">
        <v>6593</v>
      </c>
      <c r="D2723" s="105" t="s">
        <v>8135</v>
      </c>
      <c r="E2723" s="108" t="s">
        <v>6465</v>
      </c>
      <c r="F2723" s="106">
        <v>57.49</v>
      </c>
    </row>
    <row r="2724" spans="2:6" ht="27">
      <c r="B2724" s="104" t="s">
        <v>10902</v>
      </c>
      <c r="C2724" s="104" t="s">
        <v>13476</v>
      </c>
      <c r="D2724" s="105" t="s">
        <v>8136</v>
      </c>
      <c r="E2724" s="108" t="s">
        <v>6465</v>
      </c>
      <c r="F2724" s="106">
        <v>53.17</v>
      </c>
    </row>
    <row r="2725" spans="2:6">
      <c r="B2725" s="104" t="s">
        <v>10903</v>
      </c>
      <c r="C2725" s="104" t="s">
        <v>13477</v>
      </c>
      <c r="D2725" s="105" t="s">
        <v>8137</v>
      </c>
      <c r="E2725" s="108" t="s">
        <v>6465</v>
      </c>
      <c r="F2725" s="106">
        <v>22.14</v>
      </c>
    </row>
    <row r="2726" spans="2:6" ht="40.5">
      <c r="B2726" s="104" t="s">
        <v>10904</v>
      </c>
      <c r="C2726" s="104" t="s">
        <v>13478</v>
      </c>
      <c r="D2726" s="105" t="s">
        <v>8138</v>
      </c>
      <c r="E2726" s="108" t="s">
        <v>6465</v>
      </c>
      <c r="F2726" s="106">
        <v>13.02</v>
      </c>
    </row>
    <row r="2727" spans="2:6">
      <c r="B2727" s="104" t="s">
        <v>10905</v>
      </c>
      <c r="C2727" s="104" t="s">
        <v>13479</v>
      </c>
      <c r="D2727" s="105" t="s">
        <v>8139</v>
      </c>
      <c r="E2727" s="108" t="s">
        <v>6465</v>
      </c>
      <c r="F2727" s="106">
        <v>2.76</v>
      </c>
    </row>
    <row r="2728" spans="2:6">
      <c r="B2728" s="104" t="s">
        <v>10906</v>
      </c>
      <c r="C2728" s="104" t="s">
        <v>6593</v>
      </c>
      <c r="D2728" s="105" t="s">
        <v>8140</v>
      </c>
      <c r="E2728" s="108" t="s">
        <v>6287</v>
      </c>
      <c r="F2728" s="106">
        <v>6.78</v>
      </c>
    </row>
    <row r="2729" spans="2:6">
      <c r="B2729" s="104" t="s">
        <v>10907</v>
      </c>
      <c r="C2729" s="104" t="s">
        <v>13480</v>
      </c>
      <c r="D2729" s="105" t="s">
        <v>8141</v>
      </c>
      <c r="E2729" s="108" t="s">
        <v>6598</v>
      </c>
      <c r="F2729" s="106">
        <v>5.27</v>
      </c>
    </row>
    <row r="2730" spans="2:6">
      <c r="B2730" s="104" t="s">
        <v>10908</v>
      </c>
      <c r="C2730" s="104" t="s">
        <v>13481</v>
      </c>
      <c r="D2730" s="105" t="s">
        <v>8142</v>
      </c>
      <c r="E2730" s="108" t="s">
        <v>6598</v>
      </c>
      <c r="F2730" s="106">
        <v>5.9</v>
      </c>
    </row>
    <row r="2731" spans="2:6">
      <c r="B2731" s="104" t="s">
        <v>10909</v>
      </c>
      <c r="C2731" s="104" t="s">
        <v>13482</v>
      </c>
      <c r="D2731" s="105" t="s">
        <v>8143</v>
      </c>
      <c r="E2731" s="108" t="s">
        <v>6598</v>
      </c>
      <c r="F2731" s="106">
        <v>5.27</v>
      </c>
    </row>
    <row r="2732" spans="2:6">
      <c r="B2732" s="104" t="s">
        <v>10910</v>
      </c>
      <c r="C2732" s="104" t="s">
        <v>13483</v>
      </c>
      <c r="D2732" s="105" t="s">
        <v>8144</v>
      </c>
      <c r="E2732" s="108" t="s">
        <v>6598</v>
      </c>
      <c r="F2732" s="106">
        <v>5.2</v>
      </c>
    </row>
    <row r="2733" spans="2:6" ht="27">
      <c r="B2733" s="104" t="s">
        <v>10911</v>
      </c>
      <c r="C2733" s="104" t="s">
        <v>13484</v>
      </c>
      <c r="D2733" s="105" t="s">
        <v>8145</v>
      </c>
      <c r="E2733" s="108" t="s">
        <v>6465</v>
      </c>
      <c r="F2733" s="106">
        <v>0.85</v>
      </c>
    </row>
    <row r="2734" spans="2:6">
      <c r="B2734" s="104">
        <v>339</v>
      </c>
      <c r="C2734" s="104" t="s">
        <v>6593</v>
      </c>
      <c r="D2734" s="105" t="s">
        <v>8146</v>
      </c>
      <c r="E2734" s="108"/>
      <c r="F2734" s="106"/>
    </row>
    <row r="2735" spans="2:6">
      <c r="B2735" s="104" t="s">
        <v>10912</v>
      </c>
      <c r="C2735" s="104" t="s">
        <v>13485</v>
      </c>
      <c r="D2735" s="105" t="s">
        <v>8147</v>
      </c>
      <c r="E2735" s="108" t="s">
        <v>6287</v>
      </c>
      <c r="F2735" s="106">
        <v>6.35</v>
      </c>
    </row>
    <row r="2736" spans="2:6">
      <c r="B2736" s="104" t="s">
        <v>10913</v>
      </c>
      <c r="C2736" s="104" t="s">
        <v>13486</v>
      </c>
      <c r="D2736" s="105" t="s">
        <v>8148</v>
      </c>
      <c r="E2736" s="108" t="s">
        <v>6287</v>
      </c>
      <c r="F2736" s="106">
        <v>73.39</v>
      </c>
    </row>
    <row r="2737" spans="2:6">
      <c r="B2737" s="104" t="s">
        <v>10914</v>
      </c>
      <c r="C2737" s="104" t="s">
        <v>13487</v>
      </c>
      <c r="D2737" s="105" t="s">
        <v>8149</v>
      </c>
      <c r="E2737" s="108" t="s">
        <v>6287</v>
      </c>
      <c r="F2737" s="106">
        <v>89.46</v>
      </c>
    </row>
    <row r="2738" spans="2:6">
      <c r="B2738" s="104" t="s">
        <v>10915</v>
      </c>
      <c r="C2738" s="104" t="s">
        <v>13488</v>
      </c>
      <c r="D2738" s="105" t="s">
        <v>8150</v>
      </c>
      <c r="E2738" s="108" t="s">
        <v>6287</v>
      </c>
      <c r="F2738" s="106">
        <v>91.94</v>
      </c>
    </row>
    <row r="2739" spans="2:6">
      <c r="B2739" s="104" t="s">
        <v>10916</v>
      </c>
      <c r="C2739" s="104" t="s">
        <v>13489</v>
      </c>
      <c r="D2739" s="105" t="s">
        <v>8151</v>
      </c>
      <c r="E2739" s="108" t="s">
        <v>6287</v>
      </c>
      <c r="F2739" s="106">
        <v>80.16</v>
      </c>
    </row>
    <row r="2740" spans="2:6">
      <c r="B2740" s="104" t="s">
        <v>10917</v>
      </c>
      <c r="C2740" s="104" t="s">
        <v>13490</v>
      </c>
      <c r="D2740" s="105" t="s">
        <v>8152</v>
      </c>
      <c r="E2740" s="108" t="s">
        <v>6287</v>
      </c>
      <c r="F2740" s="106">
        <v>90.45</v>
      </c>
    </row>
    <row r="2741" spans="2:6">
      <c r="B2741" s="104" t="s">
        <v>10918</v>
      </c>
      <c r="C2741" s="104" t="s">
        <v>13491</v>
      </c>
      <c r="D2741" s="105" t="s">
        <v>8153</v>
      </c>
      <c r="E2741" s="108" t="s">
        <v>6287</v>
      </c>
      <c r="F2741" s="106">
        <v>94.41</v>
      </c>
    </row>
    <row r="2742" spans="2:6">
      <c r="B2742" s="104" t="s">
        <v>10919</v>
      </c>
      <c r="C2742" s="104" t="s">
        <v>13492</v>
      </c>
      <c r="D2742" s="105" t="s">
        <v>8154</v>
      </c>
      <c r="E2742" s="108" t="s">
        <v>6287</v>
      </c>
      <c r="F2742" s="106">
        <v>90.3</v>
      </c>
    </row>
    <row r="2743" spans="2:6">
      <c r="B2743" s="104" t="s">
        <v>10920</v>
      </c>
      <c r="C2743" s="104" t="s">
        <v>13493</v>
      </c>
      <c r="D2743" s="105" t="s">
        <v>8155</v>
      </c>
      <c r="E2743" s="108" t="s">
        <v>6287</v>
      </c>
      <c r="F2743" s="106">
        <v>74.52</v>
      </c>
    </row>
    <row r="2744" spans="2:6">
      <c r="B2744" s="104" t="s">
        <v>10921</v>
      </c>
      <c r="C2744" s="104" t="s">
        <v>13494</v>
      </c>
      <c r="D2744" s="105" t="s">
        <v>8156</v>
      </c>
      <c r="E2744" s="108" t="s">
        <v>6287</v>
      </c>
      <c r="F2744" s="106">
        <v>86.94</v>
      </c>
    </row>
    <row r="2745" spans="2:6">
      <c r="B2745" s="104" t="s">
        <v>10922</v>
      </c>
      <c r="C2745" s="104" t="s">
        <v>13495</v>
      </c>
      <c r="D2745" s="105" t="s">
        <v>8157</v>
      </c>
      <c r="E2745" s="108" t="s">
        <v>6287</v>
      </c>
      <c r="F2745" s="106">
        <v>92.61</v>
      </c>
    </row>
    <row r="2746" spans="2:6">
      <c r="B2746" s="104" t="s">
        <v>10923</v>
      </c>
      <c r="C2746" s="104" t="s">
        <v>13496</v>
      </c>
      <c r="D2746" s="105" t="s">
        <v>8158</v>
      </c>
      <c r="E2746" s="108" t="s">
        <v>6287</v>
      </c>
      <c r="F2746" s="106">
        <v>85.57</v>
      </c>
    </row>
    <row r="2747" spans="2:6">
      <c r="B2747" s="104" t="s">
        <v>10924</v>
      </c>
      <c r="C2747" s="104" t="s">
        <v>13497</v>
      </c>
      <c r="D2747" s="105" t="s">
        <v>8159</v>
      </c>
      <c r="E2747" s="108" t="s">
        <v>6287</v>
      </c>
      <c r="F2747" s="106">
        <v>73.180000000000007</v>
      </c>
    </row>
    <row r="2748" spans="2:6">
      <c r="B2748" s="104" t="s">
        <v>10925</v>
      </c>
      <c r="C2748" s="104" t="s">
        <v>13498</v>
      </c>
      <c r="D2748" s="105" t="s">
        <v>8160</v>
      </c>
      <c r="E2748" s="108" t="s">
        <v>6287</v>
      </c>
      <c r="F2748" s="106">
        <v>85.43</v>
      </c>
    </row>
    <row r="2749" spans="2:6">
      <c r="B2749" s="104" t="s">
        <v>10926</v>
      </c>
      <c r="C2749" s="104" t="s">
        <v>13499</v>
      </c>
      <c r="D2749" s="105" t="s">
        <v>8161</v>
      </c>
      <c r="E2749" s="108" t="s">
        <v>6287</v>
      </c>
      <c r="F2749" s="106">
        <v>93.34</v>
      </c>
    </row>
    <row r="2750" spans="2:6">
      <c r="B2750" s="104" t="s">
        <v>10927</v>
      </c>
      <c r="C2750" s="104" t="s">
        <v>13500</v>
      </c>
      <c r="D2750" s="105" t="s">
        <v>8162</v>
      </c>
      <c r="E2750" s="108" t="s">
        <v>6287</v>
      </c>
      <c r="F2750" s="106">
        <v>76.33</v>
      </c>
    </row>
    <row r="2751" spans="2:6">
      <c r="B2751" s="104" t="s">
        <v>10928</v>
      </c>
      <c r="C2751" s="104" t="s">
        <v>13501</v>
      </c>
      <c r="D2751" s="105" t="s">
        <v>8163</v>
      </c>
      <c r="E2751" s="108" t="s">
        <v>6287</v>
      </c>
      <c r="F2751" s="106">
        <v>87.04</v>
      </c>
    </row>
    <row r="2752" spans="2:6">
      <c r="B2752" s="104" t="s">
        <v>10929</v>
      </c>
      <c r="C2752" s="104" t="s">
        <v>13502</v>
      </c>
      <c r="D2752" s="105" t="s">
        <v>8164</v>
      </c>
      <c r="E2752" s="108" t="s">
        <v>6287</v>
      </c>
      <c r="F2752" s="106">
        <v>94.39</v>
      </c>
    </row>
    <row r="2753" spans="2:6">
      <c r="B2753" s="104" t="s">
        <v>10930</v>
      </c>
      <c r="C2753" s="104" t="s">
        <v>13503</v>
      </c>
      <c r="D2753" s="105" t="s">
        <v>8165</v>
      </c>
      <c r="E2753" s="108" t="s">
        <v>6287</v>
      </c>
      <c r="F2753" s="106">
        <v>79.69</v>
      </c>
    </row>
    <row r="2754" spans="2:6">
      <c r="B2754" s="104" t="s">
        <v>10931</v>
      </c>
      <c r="C2754" s="104" t="s">
        <v>13504</v>
      </c>
      <c r="D2754" s="105" t="s">
        <v>8166</v>
      </c>
      <c r="E2754" s="108" t="s">
        <v>6287</v>
      </c>
      <c r="F2754" s="106">
        <v>90.82</v>
      </c>
    </row>
    <row r="2755" spans="2:6">
      <c r="B2755" s="104" t="s">
        <v>10932</v>
      </c>
      <c r="C2755" s="104" t="s">
        <v>13505</v>
      </c>
      <c r="D2755" s="105" t="s">
        <v>8167</v>
      </c>
      <c r="E2755" s="108" t="s">
        <v>6287</v>
      </c>
      <c r="F2755" s="106">
        <v>98.9</v>
      </c>
    </row>
    <row r="2756" spans="2:6">
      <c r="B2756" s="104">
        <v>340</v>
      </c>
      <c r="C2756" s="104" t="s">
        <v>6593</v>
      </c>
      <c r="D2756" s="105" t="s">
        <v>8168</v>
      </c>
      <c r="E2756" s="108"/>
      <c r="F2756" s="106"/>
    </row>
    <row r="2757" spans="2:6">
      <c r="B2757" s="104" t="s">
        <v>10933</v>
      </c>
      <c r="C2757" s="104" t="s">
        <v>13506</v>
      </c>
      <c r="D2757" s="105" t="s">
        <v>8169</v>
      </c>
      <c r="E2757" s="108" t="s">
        <v>6287</v>
      </c>
      <c r="F2757" s="106">
        <v>3.84</v>
      </c>
    </row>
    <row r="2758" spans="2:6">
      <c r="B2758" s="104" t="s">
        <v>10934</v>
      </c>
      <c r="C2758" s="104" t="s">
        <v>13507</v>
      </c>
      <c r="D2758" s="105" t="s">
        <v>8170</v>
      </c>
      <c r="E2758" s="108" t="s">
        <v>6287</v>
      </c>
      <c r="F2758" s="106">
        <v>6.21</v>
      </c>
    </row>
    <row r="2759" spans="2:6">
      <c r="B2759" s="104" t="s">
        <v>10935</v>
      </c>
      <c r="C2759" s="104" t="s">
        <v>13508</v>
      </c>
      <c r="D2759" s="105" t="s">
        <v>8171</v>
      </c>
      <c r="E2759" s="108" t="s">
        <v>6287</v>
      </c>
      <c r="F2759" s="106">
        <v>1.33</v>
      </c>
    </row>
    <row r="2760" spans="2:6">
      <c r="B2760" s="104" t="s">
        <v>10936</v>
      </c>
      <c r="C2760" s="104" t="s">
        <v>13509</v>
      </c>
      <c r="D2760" s="105" t="s">
        <v>8172</v>
      </c>
      <c r="E2760" s="108" t="s">
        <v>6287</v>
      </c>
      <c r="F2760" s="106">
        <v>4.68</v>
      </c>
    </row>
    <row r="2761" spans="2:6">
      <c r="B2761" s="104" t="s">
        <v>10937</v>
      </c>
      <c r="C2761" s="104" t="s">
        <v>13510</v>
      </c>
      <c r="D2761" s="105" t="s">
        <v>8173</v>
      </c>
      <c r="E2761" s="108" t="s">
        <v>6465</v>
      </c>
      <c r="F2761" s="106">
        <v>5.35</v>
      </c>
    </row>
    <row r="2762" spans="2:6">
      <c r="B2762" s="100" t="s">
        <v>10938</v>
      </c>
      <c r="C2762" s="101" t="s">
        <v>13511</v>
      </c>
      <c r="D2762" s="102" t="s">
        <v>17927</v>
      </c>
      <c r="E2762" s="101" t="s">
        <v>6287</v>
      </c>
      <c r="F2762" s="106">
        <v>4.5999999999999996</v>
      </c>
    </row>
    <row r="2763" spans="2:6">
      <c r="B2763" s="104" t="s">
        <v>10939</v>
      </c>
      <c r="C2763" s="104" t="s">
        <v>13512</v>
      </c>
      <c r="D2763" s="105" t="s">
        <v>8174</v>
      </c>
      <c r="E2763" s="108" t="s">
        <v>8043</v>
      </c>
      <c r="F2763" s="106">
        <v>1471.8</v>
      </c>
    </row>
    <row r="2764" spans="2:6">
      <c r="B2764" s="104" t="s">
        <v>10940</v>
      </c>
      <c r="C2764" s="104" t="s">
        <v>13513</v>
      </c>
      <c r="D2764" s="105" t="s">
        <v>8175</v>
      </c>
      <c r="E2764" s="108" t="s">
        <v>8043</v>
      </c>
      <c r="F2764" s="106">
        <v>2943.6</v>
      </c>
    </row>
    <row r="2765" spans="2:6">
      <c r="B2765" s="104">
        <v>341</v>
      </c>
      <c r="C2765" s="104" t="s">
        <v>6593</v>
      </c>
      <c r="D2765" s="105" t="s">
        <v>8176</v>
      </c>
      <c r="E2765" s="108"/>
      <c r="F2765" s="106"/>
    </row>
    <row r="2766" spans="2:6">
      <c r="B2766" s="104" t="s">
        <v>10941</v>
      </c>
      <c r="C2766" s="104" t="s">
        <v>13514</v>
      </c>
      <c r="D2766" s="105" t="s">
        <v>8177</v>
      </c>
      <c r="E2766" s="108" t="s">
        <v>6287</v>
      </c>
      <c r="F2766" s="106">
        <v>6.85</v>
      </c>
    </row>
    <row r="2767" spans="2:6">
      <c r="B2767" s="104" t="s">
        <v>10942</v>
      </c>
      <c r="C2767" s="104" t="s">
        <v>13515</v>
      </c>
      <c r="D2767" s="105" t="s">
        <v>8178</v>
      </c>
      <c r="E2767" s="108" t="s">
        <v>6598</v>
      </c>
      <c r="F2767" s="106">
        <v>74</v>
      </c>
    </row>
    <row r="2768" spans="2:6">
      <c r="B2768" s="104" t="s">
        <v>10943</v>
      </c>
      <c r="C2768" s="104" t="s">
        <v>13516</v>
      </c>
      <c r="D2768" s="105" t="s">
        <v>8179</v>
      </c>
      <c r="E2768" s="108" t="s">
        <v>6598</v>
      </c>
      <c r="F2768" s="106">
        <v>82</v>
      </c>
    </row>
    <row r="2769" spans="2:6">
      <c r="B2769" s="104" t="s">
        <v>10944</v>
      </c>
      <c r="C2769" s="104" t="s">
        <v>13517</v>
      </c>
      <c r="D2769" s="105" t="s">
        <v>8180</v>
      </c>
      <c r="E2769" s="108" t="s">
        <v>6598</v>
      </c>
      <c r="F2769" s="106">
        <v>75</v>
      </c>
    </row>
    <row r="2770" spans="2:6">
      <c r="B2770" s="104">
        <v>342</v>
      </c>
      <c r="C2770" s="104" t="s">
        <v>6593</v>
      </c>
      <c r="D2770" s="105" t="s">
        <v>8181</v>
      </c>
      <c r="E2770" s="108"/>
      <c r="F2770" s="106"/>
    </row>
    <row r="2771" spans="2:6" ht="27">
      <c r="B2771" s="104" t="s">
        <v>10945</v>
      </c>
      <c r="C2771" s="104" t="s">
        <v>13518</v>
      </c>
      <c r="D2771" s="105" t="s">
        <v>8182</v>
      </c>
      <c r="E2771" s="108" t="s">
        <v>6598</v>
      </c>
      <c r="F2771" s="106">
        <v>442.29</v>
      </c>
    </row>
    <row r="2772" spans="2:6" ht="40.5">
      <c r="B2772" s="104" t="s">
        <v>10946</v>
      </c>
      <c r="C2772" s="104" t="s">
        <v>13519</v>
      </c>
      <c r="D2772" s="105" t="s">
        <v>8183</v>
      </c>
      <c r="E2772" s="108" t="s">
        <v>6598</v>
      </c>
      <c r="F2772" s="106">
        <v>412.17</v>
      </c>
    </row>
    <row r="2773" spans="2:6" ht="81">
      <c r="B2773" s="104" t="s">
        <v>10947</v>
      </c>
      <c r="C2773" s="104" t="s">
        <v>13520</v>
      </c>
      <c r="D2773" s="105" t="s">
        <v>17928</v>
      </c>
      <c r="E2773" s="108" t="s">
        <v>6598</v>
      </c>
      <c r="F2773" s="106">
        <v>468.05</v>
      </c>
    </row>
    <row r="2774" spans="2:6" ht="40.5">
      <c r="B2774" s="104" t="s">
        <v>10948</v>
      </c>
      <c r="C2774" s="104" t="s">
        <v>13521</v>
      </c>
      <c r="D2774" s="105" t="s">
        <v>8184</v>
      </c>
      <c r="E2774" s="108" t="s">
        <v>6598</v>
      </c>
      <c r="F2774" s="106">
        <v>190.43</v>
      </c>
    </row>
    <row r="2775" spans="2:6" ht="40.5">
      <c r="B2775" s="104" t="s">
        <v>10949</v>
      </c>
      <c r="C2775" s="104" t="s">
        <v>13522</v>
      </c>
      <c r="D2775" s="105" t="s">
        <v>8185</v>
      </c>
      <c r="E2775" s="108" t="s">
        <v>6598</v>
      </c>
      <c r="F2775" s="106">
        <v>452.39</v>
      </c>
    </row>
    <row r="2776" spans="2:6" ht="40.5">
      <c r="B2776" s="104" t="s">
        <v>10950</v>
      </c>
      <c r="C2776" s="104" t="s">
        <v>6593</v>
      </c>
      <c r="D2776" s="105" t="s">
        <v>8186</v>
      </c>
      <c r="E2776" s="108" t="s">
        <v>6598</v>
      </c>
      <c r="F2776" s="106">
        <v>286.98</v>
      </c>
    </row>
    <row r="2777" spans="2:6" ht="54">
      <c r="B2777" s="104" t="s">
        <v>10951</v>
      </c>
      <c r="C2777" s="104" t="s">
        <v>13523</v>
      </c>
      <c r="D2777" s="105" t="s">
        <v>8187</v>
      </c>
      <c r="E2777" s="108" t="s">
        <v>6598</v>
      </c>
      <c r="F2777" s="106">
        <v>548.94000000000005</v>
      </c>
    </row>
    <row r="2778" spans="2:6">
      <c r="B2778" s="104" t="s">
        <v>10952</v>
      </c>
      <c r="C2778" s="104" t="s">
        <v>13524</v>
      </c>
      <c r="D2778" s="105" t="s">
        <v>8188</v>
      </c>
      <c r="E2778" s="108" t="s">
        <v>6598</v>
      </c>
      <c r="F2778" s="106">
        <v>11.89</v>
      </c>
    </row>
    <row r="2779" spans="2:6">
      <c r="B2779" s="104" t="s">
        <v>10953</v>
      </c>
      <c r="C2779" s="104" t="s">
        <v>13525</v>
      </c>
      <c r="D2779" s="105" t="s">
        <v>8189</v>
      </c>
      <c r="E2779" s="108" t="s">
        <v>6598</v>
      </c>
      <c r="F2779" s="106">
        <v>19.14</v>
      </c>
    </row>
    <row r="2780" spans="2:6">
      <c r="B2780" s="104" t="s">
        <v>10954</v>
      </c>
      <c r="C2780" s="104" t="s">
        <v>13526</v>
      </c>
      <c r="D2780" s="105" t="s">
        <v>8190</v>
      </c>
      <c r="E2780" s="108" t="s">
        <v>6598</v>
      </c>
      <c r="F2780" s="106">
        <v>118.54</v>
      </c>
    </row>
    <row r="2781" spans="2:6">
      <c r="B2781" s="104" t="s">
        <v>10955</v>
      </c>
      <c r="C2781" s="104" t="s">
        <v>13527</v>
      </c>
      <c r="D2781" s="105" t="s">
        <v>8191</v>
      </c>
      <c r="E2781" s="108" t="s">
        <v>6598</v>
      </c>
      <c r="F2781" s="106">
        <v>154.82</v>
      </c>
    </row>
    <row r="2782" spans="2:6">
      <c r="B2782" s="104" t="s">
        <v>10956</v>
      </c>
      <c r="C2782" s="104" t="s">
        <v>13528</v>
      </c>
      <c r="D2782" s="105" t="s">
        <v>8192</v>
      </c>
      <c r="E2782" s="108" t="s">
        <v>6598</v>
      </c>
      <c r="F2782" s="106">
        <v>206.06</v>
      </c>
    </row>
    <row r="2783" spans="2:6">
      <c r="B2783" s="104" t="s">
        <v>10957</v>
      </c>
      <c r="C2783" s="104" t="s">
        <v>13529</v>
      </c>
      <c r="D2783" s="105" t="s">
        <v>8193</v>
      </c>
      <c r="E2783" s="108" t="s">
        <v>6598</v>
      </c>
      <c r="F2783" s="106">
        <v>59.33</v>
      </c>
    </row>
    <row r="2784" spans="2:6">
      <c r="B2784" s="104" t="s">
        <v>10958</v>
      </c>
      <c r="C2784" s="104" t="s">
        <v>13530</v>
      </c>
      <c r="D2784" s="105" t="s">
        <v>8194</v>
      </c>
      <c r="E2784" s="108" t="s">
        <v>6598</v>
      </c>
      <c r="F2784" s="106">
        <v>22.51</v>
      </c>
    </row>
    <row r="2785" spans="2:6">
      <c r="B2785" s="104" t="s">
        <v>10959</v>
      </c>
      <c r="C2785" s="104" t="s">
        <v>13531</v>
      </c>
      <c r="D2785" s="105" t="s">
        <v>8195</v>
      </c>
      <c r="E2785" s="108" t="s">
        <v>6598</v>
      </c>
      <c r="F2785" s="106">
        <v>14.66</v>
      </c>
    </row>
    <row r="2786" spans="2:6" ht="40.5">
      <c r="B2786" s="104" t="s">
        <v>10960</v>
      </c>
      <c r="C2786" s="104" t="s">
        <v>13532</v>
      </c>
      <c r="D2786" s="105" t="s">
        <v>8196</v>
      </c>
      <c r="E2786" s="108" t="s">
        <v>6598</v>
      </c>
      <c r="F2786" s="106">
        <v>215.73</v>
      </c>
    </row>
    <row r="2787" spans="2:6" ht="40.5">
      <c r="B2787" s="104" t="s">
        <v>10961</v>
      </c>
      <c r="C2787" s="104" t="s">
        <v>13533</v>
      </c>
      <c r="D2787" s="105" t="s">
        <v>8197</v>
      </c>
      <c r="E2787" s="108" t="s">
        <v>6598</v>
      </c>
      <c r="F2787" s="106">
        <v>271.26</v>
      </c>
    </row>
    <row r="2788" spans="2:6" ht="54">
      <c r="B2788" s="104" t="s">
        <v>10962</v>
      </c>
      <c r="C2788" s="104" t="s">
        <v>13534</v>
      </c>
      <c r="D2788" s="105" t="s">
        <v>8198</v>
      </c>
      <c r="E2788" s="108" t="s">
        <v>6598</v>
      </c>
      <c r="F2788" s="106">
        <v>274.76</v>
      </c>
    </row>
    <row r="2789" spans="2:6" ht="54">
      <c r="B2789" s="104" t="s">
        <v>10963</v>
      </c>
      <c r="C2789" s="104" t="s">
        <v>13535</v>
      </c>
      <c r="D2789" s="105" t="s">
        <v>8199</v>
      </c>
      <c r="E2789" s="108" t="s">
        <v>6598</v>
      </c>
      <c r="F2789" s="106">
        <v>299.8</v>
      </c>
    </row>
    <row r="2790" spans="2:6" ht="54">
      <c r="B2790" s="104" t="s">
        <v>10964</v>
      </c>
      <c r="C2790" s="104" t="s">
        <v>13536</v>
      </c>
      <c r="D2790" s="105" t="s">
        <v>8200</v>
      </c>
      <c r="E2790" s="108" t="s">
        <v>6598</v>
      </c>
      <c r="F2790" s="106">
        <v>573.82000000000005</v>
      </c>
    </row>
    <row r="2791" spans="2:6" ht="54">
      <c r="B2791" s="104" t="s">
        <v>10965</v>
      </c>
      <c r="C2791" s="104" t="s">
        <v>13537</v>
      </c>
      <c r="D2791" s="105" t="s">
        <v>8201</v>
      </c>
      <c r="E2791" s="108" t="s">
        <v>6598</v>
      </c>
      <c r="F2791" s="106">
        <v>517.83000000000004</v>
      </c>
    </row>
    <row r="2792" spans="2:6">
      <c r="B2792" s="104" t="s">
        <v>10966</v>
      </c>
      <c r="C2792" s="104" t="s">
        <v>13538</v>
      </c>
      <c r="D2792" s="105" t="s">
        <v>8202</v>
      </c>
      <c r="E2792" s="108" t="s">
        <v>6598</v>
      </c>
      <c r="F2792" s="106">
        <v>139.02000000000001</v>
      </c>
    </row>
    <row r="2793" spans="2:6" ht="27">
      <c r="B2793" s="104" t="s">
        <v>10967</v>
      </c>
      <c r="C2793" s="104" t="s">
        <v>13539</v>
      </c>
      <c r="D2793" s="105" t="s">
        <v>8203</v>
      </c>
      <c r="E2793" s="108" t="s">
        <v>6598</v>
      </c>
      <c r="F2793" s="106">
        <v>109.55</v>
      </c>
    </row>
    <row r="2794" spans="2:6" ht="27">
      <c r="B2794" s="104" t="s">
        <v>10968</v>
      </c>
      <c r="C2794" s="104" t="s">
        <v>13540</v>
      </c>
      <c r="D2794" s="105" t="s">
        <v>8204</v>
      </c>
      <c r="E2794" s="108" t="s">
        <v>6598</v>
      </c>
      <c r="F2794" s="106">
        <v>135.71</v>
      </c>
    </row>
    <row r="2795" spans="2:6" ht="27">
      <c r="B2795" s="104" t="s">
        <v>10969</v>
      </c>
      <c r="C2795" s="104" t="s">
        <v>13541</v>
      </c>
      <c r="D2795" s="105" t="s">
        <v>8205</v>
      </c>
      <c r="E2795" s="108" t="s">
        <v>6598</v>
      </c>
      <c r="F2795" s="106">
        <v>23.88</v>
      </c>
    </row>
    <row r="2796" spans="2:6" ht="54">
      <c r="B2796" s="104" t="s">
        <v>10970</v>
      </c>
      <c r="C2796" s="104" t="s">
        <v>13542</v>
      </c>
      <c r="D2796" s="105" t="s">
        <v>8206</v>
      </c>
      <c r="E2796" s="108" t="s">
        <v>6598</v>
      </c>
      <c r="F2796" s="106">
        <v>326.98</v>
      </c>
    </row>
    <row r="2797" spans="2:6" ht="54">
      <c r="B2797" s="104" t="s">
        <v>10971</v>
      </c>
      <c r="C2797" s="104" t="s">
        <v>13543</v>
      </c>
      <c r="D2797" s="105" t="s">
        <v>8207</v>
      </c>
      <c r="E2797" s="108" t="s">
        <v>6598</v>
      </c>
      <c r="F2797" s="106">
        <v>248.83</v>
      </c>
    </row>
    <row r="2798" spans="2:6" ht="54">
      <c r="B2798" s="104" t="s">
        <v>10972</v>
      </c>
      <c r="C2798" s="104" t="s">
        <v>13544</v>
      </c>
      <c r="D2798" s="105" t="s">
        <v>8208</v>
      </c>
      <c r="E2798" s="108" t="s">
        <v>6598</v>
      </c>
      <c r="F2798" s="106">
        <v>248.52</v>
      </c>
    </row>
    <row r="2799" spans="2:6">
      <c r="B2799" s="104" t="s">
        <v>10973</v>
      </c>
      <c r="C2799" s="104" t="s">
        <v>13545</v>
      </c>
      <c r="D2799" s="105" t="s">
        <v>8209</v>
      </c>
      <c r="E2799" s="108" t="s">
        <v>6598</v>
      </c>
      <c r="F2799" s="106">
        <v>43.36</v>
      </c>
    </row>
    <row r="2800" spans="2:6">
      <c r="B2800" s="104" t="s">
        <v>10974</v>
      </c>
      <c r="C2800" s="104" t="s">
        <v>13546</v>
      </c>
      <c r="D2800" s="105" t="s">
        <v>8210</v>
      </c>
      <c r="E2800" s="108" t="s">
        <v>6598</v>
      </c>
      <c r="F2800" s="106">
        <v>63.18</v>
      </c>
    </row>
    <row r="2801" spans="2:6">
      <c r="B2801" s="104" t="s">
        <v>10975</v>
      </c>
      <c r="C2801" s="104" t="s">
        <v>13547</v>
      </c>
      <c r="D2801" s="105" t="s">
        <v>8211</v>
      </c>
      <c r="E2801" s="108" t="s">
        <v>6598</v>
      </c>
      <c r="F2801" s="106">
        <v>557.83000000000004</v>
      </c>
    </row>
    <row r="2802" spans="2:6">
      <c r="B2802" s="104" t="s">
        <v>10976</v>
      </c>
      <c r="C2802" s="104" t="s">
        <v>13548</v>
      </c>
      <c r="D2802" s="105" t="s">
        <v>8212</v>
      </c>
      <c r="E2802" s="108" t="s">
        <v>6598</v>
      </c>
      <c r="F2802" s="106">
        <v>745.13</v>
      </c>
    </row>
    <row r="2803" spans="2:6" ht="27">
      <c r="B2803" s="104" t="s">
        <v>10977</v>
      </c>
      <c r="C2803" s="104" t="s">
        <v>13549</v>
      </c>
      <c r="D2803" s="105" t="s">
        <v>8213</v>
      </c>
      <c r="E2803" s="108" t="s">
        <v>6598</v>
      </c>
      <c r="F2803" s="106">
        <v>371.74</v>
      </c>
    </row>
    <row r="2804" spans="2:6">
      <c r="B2804" s="104" t="s">
        <v>10978</v>
      </c>
      <c r="C2804" s="104" t="s">
        <v>13550</v>
      </c>
      <c r="D2804" s="105" t="s">
        <v>8214</v>
      </c>
      <c r="E2804" s="108" t="s">
        <v>6598</v>
      </c>
      <c r="F2804" s="106">
        <v>7.28</v>
      </c>
    </row>
    <row r="2805" spans="2:6" ht="40.5">
      <c r="B2805" s="104" t="s">
        <v>10979</v>
      </c>
      <c r="C2805" s="104" t="s">
        <v>13551</v>
      </c>
      <c r="D2805" s="105" t="s">
        <v>8215</v>
      </c>
      <c r="E2805" s="108" t="s">
        <v>6598</v>
      </c>
      <c r="F2805" s="106">
        <v>324.3</v>
      </c>
    </row>
    <row r="2806" spans="2:6" ht="54">
      <c r="B2806" s="104" t="s">
        <v>10980</v>
      </c>
      <c r="C2806" s="104" t="s">
        <v>13552</v>
      </c>
      <c r="D2806" s="105" t="s">
        <v>8216</v>
      </c>
      <c r="E2806" s="108" t="s">
        <v>6598</v>
      </c>
      <c r="F2806" s="106">
        <v>451.28</v>
      </c>
    </row>
    <row r="2807" spans="2:6" ht="54">
      <c r="B2807" s="104" t="s">
        <v>10981</v>
      </c>
      <c r="C2807" s="104" t="s">
        <v>6593</v>
      </c>
      <c r="D2807" s="105" t="s">
        <v>8217</v>
      </c>
      <c r="E2807" s="108" t="s">
        <v>6598</v>
      </c>
      <c r="F2807" s="106">
        <v>411.13</v>
      </c>
    </row>
    <row r="2808" spans="2:6" ht="54">
      <c r="B2808" s="104" t="s">
        <v>10982</v>
      </c>
      <c r="C2808" s="104" t="s">
        <v>6593</v>
      </c>
      <c r="D2808" s="105" t="s">
        <v>8218</v>
      </c>
      <c r="E2808" s="108" t="s">
        <v>6598</v>
      </c>
      <c r="F2808" s="106">
        <v>311.11</v>
      </c>
    </row>
    <row r="2809" spans="2:6" ht="40.5">
      <c r="B2809" s="104" t="s">
        <v>10983</v>
      </c>
      <c r="C2809" s="104" t="s">
        <v>13553</v>
      </c>
      <c r="D2809" s="105" t="s">
        <v>8219</v>
      </c>
      <c r="E2809" s="108" t="s">
        <v>6598</v>
      </c>
      <c r="F2809" s="106">
        <v>109.81</v>
      </c>
    </row>
    <row r="2810" spans="2:6" ht="40.5">
      <c r="B2810" s="104" t="s">
        <v>10984</v>
      </c>
      <c r="C2810" s="104" t="s">
        <v>13554</v>
      </c>
      <c r="D2810" s="105" t="s">
        <v>8220</v>
      </c>
      <c r="E2810" s="108" t="s">
        <v>6598</v>
      </c>
      <c r="F2810" s="106">
        <v>133.41999999999999</v>
      </c>
    </row>
    <row r="2811" spans="2:6">
      <c r="B2811" s="104" t="s">
        <v>10985</v>
      </c>
      <c r="C2811" s="104" t="s">
        <v>13555</v>
      </c>
      <c r="D2811" s="105" t="s">
        <v>8221</v>
      </c>
      <c r="E2811" s="108" t="s">
        <v>6598</v>
      </c>
      <c r="F2811" s="106">
        <v>73.83</v>
      </c>
    </row>
    <row r="2812" spans="2:6" ht="27">
      <c r="B2812" s="104" t="s">
        <v>10988</v>
      </c>
      <c r="C2812" s="104" t="s">
        <v>13558</v>
      </c>
      <c r="D2812" s="105" t="s">
        <v>17929</v>
      </c>
      <c r="E2812" s="108" t="s">
        <v>6220</v>
      </c>
      <c r="F2812" s="106">
        <v>53.1</v>
      </c>
    </row>
    <row r="2813" spans="2:6" ht="27">
      <c r="B2813" s="104" t="s">
        <v>10990</v>
      </c>
      <c r="C2813" s="104" t="s">
        <v>13560</v>
      </c>
      <c r="D2813" s="105" t="s">
        <v>17930</v>
      </c>
      <c r="E2813" s="108" t="s">
        <v>6220</v>
      </c>
      <c r="F2813" s="106">
        <v>93.41</v>
      </c>
    </row>
    <row r="2814" spans="2:6" ht="27">
      <c r="B2814" s="104" t="s">
        <v>10989</v>
      </c>
      <c r="C2814" s="104" t="s">
        <v>13559</v>
      </c>
      <c r="D2814" s="105" t="s">
        <v>17931</v>
      </c>
      <c r="E2814" s="108" t="s">
        <v>6220</v>
      </c>
      <c r="F2814" s="106">
        <v>80.44</v>
      </c>
    </row>
    <row r="2815" spans="2:6" ht="40.5">
      <c r="B2815" s="104" t="s">
        <v>10986</v>
      </c>
      <c r="C2815" s="104" t="s">
        <v>13556</v>
      </c>
      <c r="D2815" s="105" t="s">
        <v>17932</v>
      </c>
      <c r="E2815" s="108" t="s">
        <v>6220</v>
      </c>
      <c r="F2815" s="106">
        <v>38.130000000000003</v>
      </c>
    </row>
    <row r="2816" spans="2:6" ht="27">
      <c r="B2816" s="104" t="s">
        <v>10991</v>
      </c>
      <c r="C2816" s="104" t="s">
        <v>13561</v>
      </c>
      <c r="D2816" s="105" t="s">
        <v>17933</v>
      </c>
      <c r="E2816" s="108" t="s">
        <v>6220</v>
      </c>
      <c r="F2816" s="106">
        <v>111.09</v>
      </c>
    </row>
    <row r="2817" spans="2:6" ht="27">
      <c r="B2817" s="104" t="s">
        <v>10987</v>
      </c>
      <c r="C2817" s="104" t="s">
        <v>13557</v>
      </c>
      <c r="D2817" s="105" t="s">
        <v>17934</v>
      </c>
      <c r="E2817" s="108" t="s">
        <v>6220</v>
      </c>
      <c r="F2817" s="106">
        <v>40.78</v>
      </c>
    </row>
    <row r="2818" spans="2:6" ht="27">
      <c r="B2818" s="104" t="s">
        <v>10992</v>
      </c>
      <c r="C2818" s="104" t="s">
        <v>13562</v>
      </c>
      <c r="D2818" s="105" t="s">
        <v>8222</v>
      </c>
      <c r="E2818" s="108" t="s">
        <v>6598</v>
      </c>
      <c r="F2818" s="106">
        <v>78.349999999999994</v>
      </c>
    </row>
    <row r="2819" spans="2:6" ht="27">
      <c r="B2819" s="104" t="s">
        <v>10993</v>
      </c>
      <c r="C2819" s="104" t="s">
        <v>13563</v>
      </c>
      <c r="D2819" s="105" t="s">
        <v>8223</v>
      </c>
      <c r="E2819" s="108" t="s">
        <v>6598</v>
      </c>
      <c r="F2819" s="106">
        <v>34.380000000000003</v>
      </c>
    </row>
    <row r="2820" spans="2:6" ht="27">
      <c r="B2820" s="104" t="s">
        <v>10994</v>
      </c>
      <c r="C2820" s="104" t="s">
        <v>13564</v>
      </c>
      <c r="D2820" s="105" t="s">
        <v>8224</v>
      </c>
      <c r="E2820" s="108" t="s">
        <v>6598</v>
      </c>
      <c r="F2820" s="106">
        <v>97.76</v>
      </c>
    </row>
    <row r="2821" spans="2:6" ht="40.5">
      <c r="B2821" s="104" t="s">
        <v>10995</v>
      </c>
      <c r="C2821" s="104" t="s">
        <v>13565</v>
      </c>
      <c r="D2821" s="105" t="s">
        <v>8225</v>
      </c>
      <c r="E2821" s="108" t="s">
        <v>6598</v>
      </c>
      <c r="F2821" s="106">
        <v>245.27</v>
      </c>
    </row>
    <row r="2822" spans="2:6" ht="27">
      <c r="B2822" s="104" t="s">
        <v>10996</v>
      </c>
      <c r="C2822" s="104" t="s">
        <v>13566</v>
      </c>
      <c r="D2822" s="105" t="s">
        <v>8226</v>
      </c>
      <c r="E2822" s="108" t="s">
        <v>6598</v>
      </c>
      <c r="F2822" s="106">
        <v>65.3</v>
      </c>
    </row>
    <row r="2823" spans="2:6" ht="27">
      <c r="B2823" s="104" t="s">
        <v>10997</v>
      </c>
      <c r="C2823" s="104" t="s">
        <v>13567</v>
      </c>
      <c r="D2823" s="105" t="s">
        <v>8227</v>
      </c>
      <c r="E2823" s="108" t="s">
        <v>6598</v>
      </c>
      <c r="F2823" s="106">
        <v>56.3</v>
      </c>
    </row>
    <row r="2824" spans="2:6" ht="27">
      <c r="B2824" s="104" t="s">
        <v>10998</v>
      </c>
      <c r="C2824" s="104" t="s">
        <v>13568</v>
      </c>
      <c r="D2824" s="105" t="s">
        <v>8228</v>
      </c>
      <c r="E2824" s="108" t="s">
        <v>6598</v>
      </c>
      <c r="F2824" s="106">
        <v>185.87</v>
      </c>
    </row>
    <row r="2825" spans="2:6" ht="27">
      <c r="B2825" s="104" t="s">
        <v>10999</v>
      </c>
      <c r="C2825" s="104" t="s">
        <v>13569</v>
      </c>
      <c r="D2825" s="105" t="s">
        <v>8229</v>
      </c>
      <c r="E2825" s="108" t="s">
        <v>6598</v>
      </c>
      <c r="F2825" s="106">
        <v>154.54</v>
      </c>
    </row>
    <row r="2826" spans="2:6" ht="27">
      <c r="B2826" s="104" t="s">
        <v>11000</v>
      </c>
      <c r="C2826" s="104" t="s">
        <v>13570</v>
      </c>
      <c r="D2826" s="105" t="s">
        <v>8230</v>
      </c>
      <c r="E2826" s="108" t="s">
        <v>6598</v>
      </c>
      <c r="F2826" s="106">
        <v>46.01</v>
      </c>
    </row>
    <row r="2827" spans="2:6" ht="27">
      <c r="B2827" s="104" t="s">
        <v>11001</v>
      </c>
      <c r="C2827" s="104" t="s">
        <v>13571</v>
      </c>
      <c r="D2827" s="105" t="s">
        <v>8231</v>
      </c>
      <c r="E2827" s="108" t="s">
        <v>6598</v>
      </c>
      <c r="F2827" s="106">
        <v>41.7</v>
      </c>
    </row>
    <row r="2828" spans="2:6" ht="27">
      <c r="B2828" s="104" t="s">
        <v>11002</v>
      </c>
      <c r="C2828" s="104" t="s">
        <v>6593</v>
      </c>
      <c r="D2828" s="105" t="s">
        <v>8232</v>
      </c>
      <c r="E2828" s="108" t="s">
        <v>6598</v>
      </c>
      <c r="F2828" s="106">
        <v>41.7</v>
      </c>
    </row>
    <row r="2829" spans="2:6" ht="27">
      <c r="B2829" s="104" t="s">
        <v>11003</v>
      </c>
      <c r="C2829" s="104" t="s">
        <v>13572</v>
      </c>
      <c r="D2829" s="105" t="s">
        <v>8233</v>
      </c>
      <c r="E2829" s="108" t="s">
        <v>6598</v>
      </c>
      <c r="F2829" s="106">
        <v>18.48</v>
      </c>
    </row>
    <row r="2830" spans="2:6">
      <c r="B2830" s="104" t="s">
        <v>11004</v>
      </c>
      <c r="C2830" s="104" t="s">
        <v>13573</v>
      </c>
      <c r="D2830" s="105" t="s">
        <v>8234</v>
      </c>
      <c r="E2830" s="108" t="s">
        <v>6598</v>
      </c>
      <c r="F2830" s="106">
        <v>37.28</v>
      </c>
    </row>
    <row r="2831" spans="2:6">
      <c r="B2831" s="104" t="s">
        <v>11005</v>
      </c>
      <c r="C2831" s="104" t="s">
        <v>13574</v>
      </c>
      <c r="D2831" s="105" t="s">
        <v>8235</v>
      </c>
      <c r="E2831" s="108" t="s">
        <v>6598</v>
      </c>
      <c r="F2831" s="106">
        <v>54.23</v>
      </c>
    </row>
    <row r="2832" spans="2:6">
      <c r="B2832" s="104" t="s">
        <v>11006</v>
      </c>
      <c r="C2832" s="104" t="s">
        <v>13575</v>
      </c>
      <c r="D2832" s="105" t="s">
        <v>8236</v>
      </c>
      <c r="E2832" s="108" t="s">
        <v>6598</v>
      </c>
      <c r="F2832" s="106">
        <v>66.88</v>
      </c>
    </row>
    <row r="2833" spans="2:6" ht="27">
      <c r="B2833" s="104" t="s">
        <v>11007</v>
      </c>
      <c r="C2833" s="104" t="s">
        <v>6593</v>
      </c>
      <c r="D2833" s="105" t="s">
        <v>8237</v>
      </c>
      <c r="E2833" s="108" t="s">
        <v>6220</v>
      </c>
      <c r="F2833" s="106">
        <v>220.26</v>
      </c>
    </row>
    <row r="2834" spans="2:6" ht="27">
      <c r="B2834" s="104" t="s">
        <v>11008</v>
      </c>
      <c r="C2834" s="104" t="s">
        <v>13576</v>
      </c>
      <c r="D2834" s="105" t="s">
        <v>8238</v>
      </c>
      <c r="E2834" s="108" t="s">
        <v>6220</v>
      </c>
      <c r="F2834" s="106">
        <v>191.26</v>
      </c>
    </row>
    <row r="2835" spans="2:6">
      <c r="B2835" s="104" t="s">
        <v>11009</v>
      </c>
      <c r="C2835" s="104" t="s">
        <v>13577</v>
      </c>
      <c r="D2835" s="105" t="s">
        <v>8239</v>
      </c>
      <c r="E2835" s="108" t="s">
        <v>6598</v>
      </c>
      <c r="F2835" s="106">
        <v>636.49</v>
      </c>
    </row>
    <row r="2836" spans="2:6">
      <c r="B2836" s="104" t="s">
        <v>11010</v>
      </c>
      <c r="C2836" s="104" t="s">
        <v>13578</v>
      </c>
      <c r="D2836" s="105" t="s">
        <v>8240</v>
      </c>
      <c r="E2836" s="108" t="s">
        <v>6598</v>
      </c>
      <c r="F2836" s="106">
        <v>50.78</v>
      </c>
    </row>
    <row r="2837" spans="2:6">
      <c r="B2837" s="104" t="s">
        <v>11011</v>
      </c>
      <c r="C2837" s="104" t="s">
        <v>13579</v>
      </c>
      <c r="D2837" s="105" t="s">
        <v>8241</v>
      </c>
      <c r="E2837" s="108" t="s">
        <v>6598</v>
      </c>
      <c r="F2837" s="106">
        <v>65.55</v>
      </c>
    </row>
    <row r="2838" spans="2:6">
      <c r="B2838" s="104" t="s">
        <v>11012</v>
      </c>
      <c r="C2838" s="104" t="s">
        <v>13580</v>
      </c>
      <c r="D2838" s="105" t="s">
        <v>8242</v>
      </c>
      <c r="E2838" s="108" t="s">
        <v>6598</v>
      </c>
      <c r="F2838" s="106">
        <v>72.930000000000007</v>
      </c>
    </row>
    <row r="2839" spans="2:6">
      <c r="B2839" s="104" t="s">
        <v>11013</v>
      </c>
      <c r="C2839" s="104" t="s">
        <v>13581</v>
      </c>
      <c r="D2839" s="105" t="s">
        <v>8243</v>
      </c>
      <c r="E2839" s="108" t="s">
        <v>6598</v>
      </c>
      <c r="F2839" s="106">
        <v>111.64</v>
      </c>
    </row>
    <row r="2840" spans="2:6">
      <c r="B2840" s="104" t="s">
        <v>11014</v>
      </c>
      <c r="C2840" s="104" t="s">
        <v>13582</v>
      </c>
      <c r="D2840" s="105" t="s">
        <v>8244</v>
      </c>
      <c r="E2840" s="108" t="s">
        <v>6598</v>
      </c>
      <c r="F2840" s="106">
        <v>117.65</v>
      </c>
    </row>
    <row r="2841" spans="2:6">
      <c r="B2841" s="104" t="s">
        <v>11015</v>
      </c>
      <c r="C2841" s="104" t="s">
        <v>13583</v>
      </c>
      <c r="D2841" s="105" t="s">
        <v>8245</v>
      </c>
      <c r="E2841" s="108" t="s">
        <v>6598</v>
      </c>
      <c r="F2841" s="106">
        <v>163.09</v>
      </c>
    </row>
    <row r="2842" spans="2:6">
      <c r="B2842" s="104" t="s">
        <v>11016</v>
      </c>
      <c r="C2842" s="104" t="s">
        <v>13584</v>
      </c>
      <c r="D2842" s="105" t="s">
        <v>8246</v>
      </c>
      <c r="E2842" s="108" t="s">
        <v>6598</v>
      </c>
      <c r="F2842" s="106">
        <v>281.20999999999998</v>
      </c>
    </row>
    <row r="2843" spans="2:6">
      <c r="B2843" s="104" t="s">
        <v>11017</v>
      </c>
      <c r="C2843" s="104" t="s">
        <v>13585</v>
      </c>
      <c r="D2843" s="105" t="s">
        <v>8247</v>
      </c>
      <c r="E2843" s="108" t="s">
        <v>6598</v>
      </c>
      <c r="F2843" s="106">
        <v>371.72</v>
      </c>
    </row>
    <row r="2844" spans="2:6">
      <c r="B2844" s="104" t="s">
        <v>11018</v>
      </c>
      <c r="C2844" s="104" t="s">
        <v>13586</v>
      </c>
      <c r="D2844" s="105" t="s">
        <v>8248</v>
      </c>
      <c r="E2844" s="108" t="s">
        <v>6598</v>
      </c>
      <c r="F2844" s="106">
        <v>798.34</v>
      </c>
    </row>
    <row r="2845" spans="2:6">
      <c r="B2845" s="104" t="s">
        <v>11019</v>
      </c>
      <c r="C2845" s="104" t="s">
        <v>13587</v>
      </c>
      <c r="D2845" s="105" t="s">
        <v>8249</v>
      </c>
      <c r="E2845" s="108" t="s">
        <v>6598</v>
      </c>
      <c r="F2845" s="106">
        <v>80.81</v>
      </c>
    </row>
    <row r="2846" spans="2:6">
      <c r="B2846" s="104" t="s">
        <v>11020</v>
      </c>
      <c r="C2846" s="104" t="s">
        <v>13588</v>
      </c>
      <c r="D2846" s="105" t="s">
        <v>8250</v>
      </c>
      <c r="E2846" s="108" t="s">
        <v>6598</v>
      </c>
      <c r="F2846" s="106">
        <v>94.32</v>
      </c>
    </row>
    <row r="2847" spans="2:6">
      <c r="B2847" s="104" t="s">
        <v>11021</v>
      </c>
      <c r="C2847" s="104" t="s">
        <v>13589</v>
      </c>
      <c r="D2847" s="105" t="s">
        <v>8251</v>
      </c>
      <c r="E2847" s="108" t="s">
        <v>6598</v>
      </c>
      <c r="F2847" s="106">
        <v>121.98</v>
      </c>
    </row>
    <row r="2848" spans="2:6">
      <c r="B2848" s="104" t="s">
        <v>11022</v>
      </c>
      <c r="C2848" s="104" t="s">
        <v>13590</v>
      </c>
      <c r="D2848" s="105" t="s">
        <v>8252</v>
      </c>
      <c r="E2848" s="108" t="s">
        <v>6598</v>
      </c>
      <c r="F2848" s="106">
        <v>183.89</v>
      </c>
    </row>
    <row r="2849" spans="2:6">
      <c r="B2849" s="104" t="s">
        <v>11023</v>
      </c>
      <c r="C2849" s="104" t="s">
        <v>13591</v>
      </c>
      <c r="D2849" s="105" t="s">
        <v>8253</v>
      </c>
      <c r="E2849" s="108" t="s">
        <v>6598</v>
      </c>
      <c r="F2849" s="106">
        <v>202.35</v>
      </c>
    </row>
    <row r="2850" spans="2:6">
      <c r="B2850" s="104" t="s">
        <v>11024</v>
      </c>
      <c r="C2850" s="104" t="s">
        <v>13592</v>
      </c>
      <c r="D2850" s="105" t="s">
        <v>8254</v>
      </c>
      <c r="E2850" s="108" t="s">
        <v>6598</v>
      </c>
      <c r="F2850" s="106">
        <v>272.51</v>
      </c>
    </row>
    <row r="2851" spans="2:6">
      <c r="B2851" s="104" t="s">
        <v>11025</v>
      </c>
      <c r="C2851" s="104" t="s">
        <v>13593</v>
      </c>
      <c r="D2851" s="105" t="s">
        <v>8255</v>
      </c>
      <c r="E2851" s="108" t="s">
        <v>6598</v>
      </c>
      <c r="F2851" s="106">
        <v>387.54</v>
      </c>
    </row>
    <row r="2852" spans="2:6">
      <c r="B2852" s="104" t="s">
        <v>11026</v>
      </c>
      <c r="C2852" s="104" t="s">
        <v>13594</v>
      </c>
      <c r="D2852" s="105" t="s">
        <v>8256</v>
      </c>
      <c r="E2852" s="108" t="s">
        <v>6598</v>
      </c>
      <c r="F2852" s="106">
        <v>521.09</v>
      </c>
    </row>
    <row r="2853" spans="2:6">
      <c r="B2853" s="104" t="s">
        <v>11027</v>
      </c>
      <c r="C2853" s="104" t="s">
        <v>13595</v>
      </c>
      <c r="D2853" s="105" t="s">
        <v>8257</v>
      </c>
      <c r="E2853" s="108" t="s">
        <v>6598</v>
      </c>
      <c r="F2853" s="106">
        <v>33.159999999999997</v>
      </c>
    </row>
    <row r="2854" spans="2:6">
      <c r="B2854" s="104" t="s">
        <v>11028</v>
      </c>
      <c r="C2854" s="104" t="s">
        <v>13596</v>
      </c>
      <c r="D2854" s="105" t="s">
        <v>8258</v>
      </c>
      <c r="E2854" s="108" t="s">
        <v>6598</v>
      </c>
      <c r="F2854" s="106">
        <v>74.34</v>
      </c>
    </row>
    <row r="2855" spans="2:6">
      <c r="B2855" s="104" t="s">
        <v>11029</v>
      </c>
      <c r="C2855" s="104" t="s">
        <v>13597</v>
      </c>
      <c r="D2855" s="105" t="s">
        <v>8259</v>
      </c>
      <c r="E2855" s="108" t="s">
        <v>6598</v>
      </c>
      <c r="F2855" s="106">
        <v>560.51</v>
      </c>
    </row>
    <row r="2856" spans="2:6">
      <c r="B2856" s="100">
        <v>343</v>
      </c>
      <c r="C2856" s="101" t="s">
        <v>6593</v>
      </c>
      <c r="D2856" s="102" t="s">
        <v>8260</v>
      </c>
      <c r="E2856" s="101"/>
      <c r="F2856" s="106"/>
    </row>
    <row r="2857" spans="2:6">
      <c r="B2857" s="104" t="s">
        <v>11030</v>
      </c>
      <c r="C2857" s="104" t="s">
        <v>13598</v>
      </c>
      <c r="D2857" s="105" t="s">
        <v>5995</v>
      </c>
      <c r="E2857" s="108" t="s">
        <v>8261</v>
      </c>
      <c r="F2857" s="106">
        <v>14.02</v>
      </c>
    </row>
    <row r="2858" spans="2:6">
      <c r="B2858" s="104" t="s">
        <v>11031</v>
      </c>
      <c r="C2858" s="104" t="s">
        <v>13599</v>
      </c>
      <c r="D2858" s="105" t="s">
        <v>8262</v>
      </c>
      <c r="E2858" s="108" t="s">
        <v>8261</v>
      </c>
      <c r="F2858" s="106">
        <v>13.87</v>
      </c>
    </row>
    <row r="2859" spans="2:6">
      <c r="B2859" s="104" t="s">
        <v>11032</v>
      </c>
      <c r="C2859" s="104" t="s">
        <v>13600</v>
      </c>
      <c r="D2859" s="105" t="s">
        <v>5996</v>
      </c>
      <c r="E2859" s="108" t="s">
        <v>8261</v>
      </c>
      <c r="F2859" s="106">
        <v>15.34</v>
      </c>
    </row>
    <row r="2860" spans="2:6">
      <c r="B2860" s="104" t="s">
        <v>11033</v>
      </c>
      <c r="C2860" s="104" t="s">
        <v>13601</v>
      </c>
      <c r="D2860" s="105" t="s">
        <v>8263</v>
      </c>
      <c r="E2860" s="108" t="s">
        <v>8261</v>
      </c>
      <c r="F2860" s="106">
        <v>14.37</v>
      </c>
    </row>
    <row r="2861" spans="2:6">
      <c r="B2861" s="104" t="s">
        <v>11034</v>
      </c>
      <c r="C2861" s="104" t="s">
        <v>13602</v>
      </c>
      <c r="D2861" s="105" t="s">
        <v>8264</v>
      </c>
      <c r="E2861" s="108" t="s">
        <v>8261</v>
      </c>
      <c r="F2861" s="106">
        <v>13.38</v>
      </c>
    </row>
    <row r="2862" spans="2:6">
      <c r="B2862" s="104" t="s">
        <v>11035</v>
      </c>
      <c r="C2862" s="104" t="s">
        <v>13603</v>
      </c>
      <c r="D2862" s="105" t="s">
        <v>8265</v>
      </c>
      <c r="E2862" s="108" t="s">
        <v>8261</v>
      </c>
      <c r="F2862" s="106">
        <v>15.34</v>
      </c>
    </row>
    <row r="2863" spans="2:6">
      <c r="B2863" s="104" t="s">
        <v>11036</v>
      </c>
      <c r="C2863" s="104" t="s">
        <v>13604</v>
      </c>
      <c r="D2863" s="105" t="s">
        <v>6000</v>
      </c>
      <c r="E2863" s="108" t="s">
        <v>8261</v>
      </c>
      <c r="F2863" s="106">
        <v>16.149999999999999</v>
      </c>
    </row>
    <row r="2864" spans="2:6">
      <c r="B2864" s="104" t="s">
        <v>11037</v>
      </c>
      <c r="C2864" s="104" t="s">
        <v>6593</v>
      </c>
      <c r="D2864" s="105" t="s">
        <v>8266</v>
      </c>
      <c r="E2864" s="108" t="s">
        <v>8261</v>
      </c>
      <c r="F2864" s="106">
        <v>13.38</v>
      </c>
    </row>
    <row r="2865" spans="2:6">
      <c r="B2865" s="104" t="s">
        <v>11038</v>
      </c>
      <c r="C2865" s="104" t="s">
        <v>13605</v>
      </c>
      <c r="D2865" s="105" t="s">
        <v>6001</v>
      </c>
      <c r="E2865" s="108" t="s">
        <v>8261</v>
      </c>
      <c r="F2865" s="106">
        <v>18.440000000000001</v>
      </c>
    </row>
    <row r="2866" spans="2:6">
      <c r="B2866" s="104" t="s">
        <v>11039</v>
      </c>
      <c r="C2866" s="104" t="s">
        <v>13606</v>
      </c>
      <c r="D2866" s="105" t="s">
        <v>8267</v>
      </c>
      <c r="E2866" s="108" t="s">
        <v>8261</v>
      </c>
      <c r="F2866" s="106">
        <v>20.27</v>
      </c>
    </row>
    <row r="2867" spans="2:6">
      <c r="B2867" s="104" t="s">
        <v>11040</v>
      </c>
      <c r="C2867" s="104" t="s">
        <v>13607</v>
      </c>
      <c r="D2867" s="105" t="s">
        <v>8268</v>
      </c>
      <c r="E2867" s="108" t="s">
        <v>8261</v>
      </c>
      <c r="F2867" s="106">
        <v>18.170000000000002</v>
      </c>
    </row>
    <row r="2868" spans="2:6">
      <c r="B2868" s="104" t="s">
        <v>11041</v>
      </c>
      <c r="C2868" s="104" t="s">
        <v>13608</v>
      </c>
      <c r="D2868" s="105" t="s">
        <v>6015</v>
      </c>
      <c r="E2868" s="108" t="s">
        <v>8261</v>
      </c>
      <c r="F2868" s="106">
        <v>14.06</v>
      </c>
    </row>
    <row r="2869" spans="2:6">
      <c r="B2869" s="104" t="s">
        <v>11042</v>
      </c>
      <c r="C2869" s="104" t="s">
        <v>13609</v>
      </c>
      <c r="D2869" s="105" t="s">
        <v>6016</v>
      </c>
      <c r="E2869" s="108" t="s">
        <v>8261</v>
      </c>
      <c r="F2869" s="106">
        <v>16.68</v>
      </c>
    </row>
    <row r="2870" spans="2:6">
      <c r="B2870" s="104" t="s">
        <v>11043</v>
      </c>
      <c r="C2870" s="104" t="s">
        <v>13610</v>
      </c>
      <c r="D2870" s="105" t="s">
        <v>8269</v>
      </c>
      <c r="E2870" s="108" t="s">
        <v>8261</v>
      </c>
      <c r="F2870" s="106">
        <v>18.420000000000002</v>
      </c>
    </row>
    <row r="2871" spans="2:6">
      <c r="B2871" s="104" t="s">
        <v>11044</v>
      </c>
      <c r="C2871" s="104" t="s">
        <v>13611</v>
      </c>
      <c r="D2871" s="105" t="s">
        <v>6019</v>
      </c>
      <c r="E2871" s="108" t="s">
        <v>8261</v>
      </c>
      <c r="F2871" s="106">
        <v>18.8</v>
      </c>
    </row>
    <row r="2872" spans="2:6">
      <c r="B2872" s="104" t="s">
        <v>11045</v>
      </c>
      <c r="C2872" s="104" t="s">
        <v>13612</v>
      </c>
      <c r="D2872" s="105" t="s">
        <v>6023</v>
      </c>
      <c r="E2872" s="108" t="s">
        <v>8261</v>
      </c>
      <c r="F2872" s="106">
        <v>19.170000000000002</v>
      </c>
    </row>
    <row r="2873" spans="2:6">
      <c r="B2873" s="104" t="s">
        <v>11046</v>
      </c>
      <c r="C2873" s="104" t="s">
        <v>13613</v>
      </c>
      <c r="D2873" s="105" t="s">
        <v>6024</v>
      </c>
      <c r="E2873" s="108" t="s">
        <v>8261</v>
      </c>
      <c r="F2873" s="106">
        <v>18.440000000000001</v>
      </c>
    </row>
    <row r="2874" spans="2:6">
      <c r="B2874" s="104" t="s">
        <v>11047</v>
      </c>
      <c r="C2874" s="104" t="s">
        <v>13614</v>
      </c>
      <c r="D2874" s="105" t="s">
        <v>8270</v>
      </c>
      <c r="E2874" s="108" t="s">
        <v>8261</v>
      </c>
      <c r="F2874" s="106">
        <v>18.8</v>
      </c>
    </row>
    <row r="2875" spans="2:6">
      <c r="B2875" s="104" t="s">
        <v>11048</v>
      </c>
      <c r="C2875" s="104" t="s">
        <v>6593</v>
      </c>
      <c r="D2875" s="105" t="s">
        <v>6025</v>
      </c>
      <c r="E2875" s="108" t="s">
        <v>8261</v>
      </c>
      <c r="F2875" s="106">
        <v>18.55</v>
      </c>
    </row>
    <row r="2876" spans="2:6">
      <c r="B2876" s="104" t="s">
        <v>11049</v>
      </c>
      <c r="C2876" s="104" t="s">
        <v>13615</v>
      </c>
      <c r="D2876" s="105" t="s">
        <v>6075</v>
      </c>
      <c r="E2876" s="108" t="s">
        <v>8261</v>
      </c>
      <c r="F2876" s="106">
        <v>17.91</v>
      </c>
    </row>
    <row r="2877" spans="2:6">
      <c r="B2877" s="104" t="s">
        <v>11050</v>
      </c>
      <c r="C2877" s="104" t="s">
        <v>13616</v>
      </c>
      <c r="D2877" s="105" t="s">
        <v>8271</v>
      </c>
      <c r="E2877" s="108" t="s">
        <v>8261</v>
      </c>
      <c r="F2877" s="106">
        <v>20.27</v>
      </c>
    </row>
    <row r="2878" spans="2:6">
      <c r="B2878" s="104" t="s">
        <v>11051</v>
      </c>
      <c r="C2878" s="104" t="s">
        <v>13617</v>
      </c>
      <c r="D2878" s="105" t="s">
        <v>6027</v>
      </c>
      <c r="E2878" s="108" t="s">
        <v>8261</v>
      </c>
      <c r="F2878" s="106">
        <v>18.78</v>
      </c>
    </row>
    <row r="2879" spans="2:6">
      <c r="B2879" s="104" t="s">
        <v>11052</v>
      </c>
      <c r="C2879" s="104" t="s">
        <v>13618</v>
      </c>
      <c r="D2879" s="105" t="s">
        <v>8272</v>
      </c>
      <c r="E2879" s="108" t="s">
        <v>8261</v>
      </c>
      <c r="F2879" s="106">
        <v>17.600000000000001</v>
      </c>
    </row>
    <row r="2880" spans="2:6">
      <c r="B2880" s="104" t="s">
        <v>11053</v>
      </c>
      <c r="C2880" s="104" t="s">
        <v>6593</v>
      </c>
      <c r="D2880" s="105" t="s">
        <v>8273</v>
      </c>
      <c r="E2880" s="108" t="s">
        <v>8261</v>
      </c>
      <c r="F2880" s="106">
        <v>15.91</v>
      </c>
    </row>
    <row r="2881" spans="2:6">
      <c r="B2881" s="104" t="s">
        <v>11054</v>
      </c>
      <c r="C2881" s="104" t="s">
        <v>13619</v>
      </c>
      <c r="D2881" s="105" t="s">
        <v>6057</v>
      </c>
      <c r="E2881" s="108" t="s">
        <v>8261</v>
      </c>
      <c r="F2881" s="106">
        <v>18.57</v>
      </c>
    </row>
    <row r="2882" spans="2:6">
      <c r="B2882" s="104" t="s">
        <v>11055</v>
      </c>
      <c r="C2882" s="104" t="s">
        <v>13620</v>
      </c>
      <c r="D2882" s="105" t="s">
        <v>6058</v>
      </c>
      <c r="E2882" s="108" t="s">
        <v>8261</v>
      </c>
      <c r="F2882" s="106">
        <v>19.690000000000001</v>
      </c>
    </row>
    <row r="2883" spans="2:6">
      <c r="B2883" s="104" t="s">
        <v>11056</v>
      </c>
      <c r="C2883" s="104" t="s">
        <v>13621</v>
      </c>
      <c r="D2883" s="105" t="s">
        <v>6061</v>
      </c>
      <c r="E2883" s="108" t="s">
        <v>8261</v>
      </c>
      <c r="F2883" s="106">
        <v>16.739999999999998</v>
      </c>
    </row>
    <row r="2884" spans="2:6">
      <c r="B2884" s="104" t="s">
        <v>11057</v>
      </c>
      <c r="C2884" s="104" t="s">
        <v>13622</v>
      </c>
      <c r="D2884" s="105" t="s">
        <v>8274</v>
      </c>
      <c r="E2884" s="108" t="s">
        <v>8261</v>
      </c>
      <c r="F2884" s="106">
        <v>21.74</v>
      </c>
    </row>
    <row r="2885" spans="2:6">
      <c r="B2885" s="104" t="s">
        <v>16088</v>
      </c>
      <c r="C2885" s="104" t="s">
        <v>6593</v>
      </c>
      <c r="D2885" s="105" t="s">
        <v>6062</v>
      </c>
      <c r="E2885" s="108" t="s">
        <v>8261</v>
      </c>
      <c r="F2885" s="106">
        <v>14.67</v>
      </c>
    </row>
    <row r="2886" spans="2:6">
      <c r="B2886" s="104" t="s">
        <v>11058</v>
      </c>
      <c r="C2886" s="104" t="s">
        <v>13623</v>
      </c>
      <c r="D2886" s="105" t="s">
        <v>8275</v>
      </c>
      <c r="E2886" s="108" t="s">
        <v>8261</v>
      </c>
      <c r="F2886" s="106">
        <v>13.38</v>
      </c>
    </row>
    <row r="2887" spans="2:6">
      <c r="B2887" s="104" t="s">
        <v>11059</v>
      </c>
      <c r="C2887" s="104" t="s">
        <v>6593</v>
      </c>
      <c r="D2887" s="105" t="s">
        <v>6063</v>
      </c>
      <c r="E2887" s="108" t="s">
        <v>8261</v>
      </c>
      <c r="F2887" s="106">
        <v>18.46</v>
      </c>
    </row>
    <row r="2888" spans="2:6">
      <c r="B2888" s="104" t="s">
        <v>11060</v>
      </c>
      <c r="C2888" s="104" t="s">
        <v>13624</v>
      </c>
      <c r="D2888" s="105" t="s">
        <v>6064</v>
      </c>
      <c r="E2888" s="108" t="s">
        <v>8261</v>
      </c>
      <c r="F2888" s="106">
        <v>13.38</v>
      </c>
    </row>
    <row r="2889" spans="2:6">
      <c r="B2889" s="104" t="s">
        <v>11061</v>
      </c>
      <c r="C2889" s="104" t="s">
        <v>13625</v>
      </c>
      <c r="D2889" s="105" t="s">
        <v>8276</v>
      </c>
      <c r="E2889" s="108" t="s">
        <v>8261</v>
      </c>
      <c r="F2889" s="106">
        <v>21.74</v>
      </c>
    </row>
    <row r="2890" spans="2:6">
      <c r="B2890" s="104" t="s">
        <v>11062</v>
      </c>
      <c r="C2890" s="104" t="s">
        <v>13626</v>
      </c>
      <c r="D2890" s="105" t="s">
        <v>6070</v>
      </c>
      <c r="E2890" s="108" t="s">
        <v>8261</v>
      </c>
      <c r="F2890" s="106">
        <v>20.190000000000001</v>
      </c>
    </row>
    <row r="2891" spans="2:6">
      <c r="B2891" s="104" t="s">
        <v>11063</v>
      </c>
      <c r="C2891" s="104" t="s">
        <v>6593</v>
      </c>
      <c r="D2891" s="105" t="s">
        <v>6072</v>
      </c>
      <c r="E2891" s="108" t="s">
        <v>8261</v>
      </c>
      <c r="F2891" s="106">
        <v>15.73</v>
      </c>
    </row>
    <row r="2892" spans="2:6" ht="27">
      <c r="B2892" s="104">
        <v>344</v>
      </c>
      <c r="C2892" s="104" t="s">
        <v>6593</v>
      </c>
      <c r="D2892" s="105" t="s">
        <v>17935</v>
      </c>
      <c r="E2892" s="108"/>
      <c r="F2892" s="106"/>
    </row>
    <row r="2893" spans="2:6">
      <c r="B2893" s="104" t="s">
        <v>11064</v>
      </c>
      <c r="C2893" s="104" t="s">
        <v>13627</v>
      </c>
      <c r="D2893" s="105" t="s">
        <v>8277</v>
      </c>
      <c r="E2893" s="108" t="s">
        <v>6244</v>
      </c>
      <c r="F2893" s="106">
        <v>1.5</v>
      </c>
    </row>
    <row r="2894" spans="2:6">
      <c r="B2894" s="104" t="s">
        <v>11065</v>
      </c>
      <c r="C2894" s="104" t="s">
        <v>13628</v>
      </c>
      <c r="D2894" s="105" t="s">
        <v>8278</v>
      </c>
      <c r="E2894" s="108" t="s">
        <v>6244</v>
      </c>
      <c r="F2894" s="106">
        <v>1</v>
      </c>
    </row>
    <row r="2895" spans="2:6">
      <c r="B2895" s="104" t="s">
        <v>11066</v>
      </c>
      <c r="C2895" s="104" t="s">
        <v>13629</v>
      </c>
      <c r="D2895" s="105" t="s">
        <v>8279</v>
      </c>
      <c r="E2895" s="108" t="s">
        <v>6244</v>
      </c>
      <c r="F2895" s="106">
        <v>2</v>
      </c>
    </row>
    <row r="2896" spans="2:6" ht="27">
      <c r="B2896" s="104">
        <v>345</v>
      </c>
      <c r="C2896" s="104" t="s">
        <v>6593</v>
      </c>
      <c r="D2896" s="105" t="s">
        <v>17936</v>
      </c>
      <c r="E2896" s="108"/>
      <c r="F2896" s="106"/>
    </row>
    <row r="2897" spans="2:6">
      <c r="B2897" s="104" t="s">
        <v>11067</v>
      </c>
      <c r="C2897" s="104" t="s">
        <v>13630</v>
      </c>
      <c r="D2897" s="105" t="s">
        <v>8277</v>
      </c>
      <c r="E2897" s="108" t="s">
        <v>6244</v>
      </c>
      <c r="F2897" s="106">
        <v>0.5</v>
      </c>
    </row>
    <row r="2898" spans="2:6">
      <c r="B2898" s="104" t="s">
        <v>11068</v>
      </c>
      <c r="C2898" s="104" t="s">
        <v>13631</v>
      </c>
      <c r="D2898" s="105" t="s">
        <v>8278</v>
      </c>
      <c r="E2898" s="108" t="s">
        <v>6244</v>
      </c>
      <c r="F2898" s="106">
        <v>0.3</v>
      </c>
    </row>
    <row r="2899" spans="2:6">
      <c r="B2899" s="104" t="s">
        <v>11069</v>
      </c>
      <c r="C2899" s="104" t="s">
        <v>13632</v>
      </c>
      <c r="D2899" s="105" t="s">
        <v>8279</v>
      </c>
      <c r="E2899" s="108" t="s">
        <v>6244</v>
      </c>
      <c r="F2899" s="106">
        <v>0.2</v>
      </c>
    </row>
    <row r="2900" spans="2:6">
      <c r="B2900" s="104">
        <v>346</v>
      </c>
      <c r="C2900" s="104" t="s">
        <v>6593</v>
      </c>
      <c r="D2900" s="105" t="s">
        <v>8280</v>
      </c>
      <c r="E2900" s="108"/>
      <c r="F2900" s="106"/>
    </row>
    <row r="2901" spans="2:6" ht="27">
      <c r="B2901" s="104" t="s">
        <v>11070</v>
      </c>
      <c r="C2901" s="104" t="s">
        <v>13633</v>
      </c>
      <c r="D2901" s="105" t="s">
        <v>8281</v>
      </c>
      <c r="E2901" s="108" t="s">
        <v>6465</v>
      </c>
      <c r="F2901" s="106">
        <v>15.64</v>
      </c>
    </row>
    <row r="2902" spans="2:6" ht="27">
      <c r="B2902" s="104" t="s">
        <v>11071</v>
      </c>
      <c r="C2902" s="104" t="s">
        <v>13634</v>
      </c>
      <c r="D2902" s="105" t="s">
        <v>8282</v>
      </c>
      <c r="E2902" s="108" t="s">
        <v>6465</v>
      </c>
      <c r="F2902" s="106">
        <v>16.68</v>
      </c>
    </row>
    <row r="2903" spans="2:6" ht="27">
      <c r="B2903" s="104" t="s">
        <v>11072</v>
      </c>
      <c r="C2903" s="104" t="s">
        <v>13635</v>
      </c>
      <c r="D2903" s="105" t="s">
        <v>8283</v>
      </c>
      <c r="E2903" s="108" t="s">
        <v>6598</v>
      </c>
      <c r="F2903" s="106">
        <v>816.54</v>
      </c>
    </row>
    <row r="2904" spans="2:6">
      <c r="B2904" s="104" t="s">
        <v>11073</v>
      </c>
      <c r="C2904" s="104" t="s">
        <v>13636</v>
      </c>
      <c r="D2904" s="105" t="s">
        <v>8284</v>
      </c>
      <c r="E2904" s="108" t="s">
        <v>6465</v>
      </c>
      <c r="F2904" s="106">
        <v>63.95</v>
      </c>
    </row>
    <row r="2905" spans="2:6">
      <c r="B2905" s="104" t="s">
        <v>11074</v>
      </c>
      <c r="C2905" s="104" t="s">
        <v>13637</v>
      </c>
      <c r="D2905" s="105" t="s">
        <v>8285</v>
      </c>
      <c r="E2905" s="108" t="s">
        <v>6465</v>
      </c>
      <c r="F2905" s="106">
        <v>66.95</v>
      </c>
    </row>
    <row r="2906" spans="2:6">
      <c r="B2906" s="104" t="s">
        <v>11075</v>
      </c>
      <c r="C2906" s="104" t="s">
        <v>13638</v>
      </c>
      <c r="D2906" s="105" t="s">
        <v>8286</v>
      </c>
      <c r="E2906" s="108" t="s">
        <v>6465</v>
      </c>
      <c r="F2906" s="106">
        <v>69.95</v>
      </c>
    </row>
    <row r="2907" spans="2:6">
      <c r="B2907" s="104" t="s">
        <v>11076</v>
      </c>
      <c r="C2907" s="104" t="s">
        <v>13639</v>
      </c>
      <c r="D2907" s="105" t="s">
        <v>8287</v>
      </c>
      <c r="E2907" s="108" t="s">
        <v>6465</v>
      </c>
      <c r="F2907" s="106">
        <v>205.99</v>
      </c>
    </row>
    <row r="2908" spans="2:6">
      <c r="B2908" s="104" t="s">
        <v>11077</v>
      </c>
      <c r="C2908" s="104" t="s">
        <v>13640</v>
      </c>
      <c r="D2908" s="105" t="s">
        <v>8288</v>
      </c>
      <c r="E2908" s="108" t="s">
        <v>6465</v>
      </c>
      <c r="F2908" s="106">
        <v>234.24</v>
      </c>
    </row>
    <row r="2909" spans="2:6" ht="27">
      <c r="B2909" s="104" t="s">
        <v>11078</v>
      </c>
      <c r="C2909" s="104" t="s">
        <v>6223</v>
      </c>
      <c r="D2909" s="105" t="s">
        <v>6224</v>
      </c>
      <c r="E2909" s="108" t="s">
        <v>6465</v>
      </c>
      <c r="F2909" s="106">
        <v>296.77999999999997</v>
      </c>
    </row>
    <row r="2910" spans="2:6" ht="27">
      <c r="B2910" s="104" t="s">
        <v>11079</v>
      </c>
      <c r="C2910" s="104" t="s">
        <v>13641</v>
      </c>
      <c r="D2910" s="105" t="s">
        <v>8289</v>
      </c>
      <c r="E2910" s="108" t="s">
        <v>6465</v>
      </c>
      <c r="F2910" s="106">
        <v>284.69</v>
      </c>
    </row>
    <row r="2911" spans="2:6" ht="27">
      <c r="B2911" s="104" t="s">
        <v>11080</v>
      </c>
      <c r="C2911" s="104" t="s">
        <v>13642</v>
      </c>
      <c r="D2911" s="105" t="s">
        <v>8290</v>
      </c>
      <c r="E2911" s="108" t="s">
        <v>6465</v>
      </c>
      <c r="F2911" s="106">
        <v>309.07</v>
      </c>
    </row>
    <row r="2912" spans="2:6" ht="27">
      <c r="B2912" s="104" t="s">
        <v>11081</v>
      </c>
      <c r="C2912" s="104" t="s">
        <v>13643</v>
      </c>
      <c r="D2912" s="105" t="s">
        <v>8291</v>
      </c>
      <c r="E2912" s="108" t="s">
        <v>6465</v>
      </c>
      <c r="F2912" s="106">
        <v>463.59</v>
      </c>
    </row>
    <row r="2913" spans="2:6" ht="27">
      <c r="B2913" s="104" t="s">
        <v>11082</v>
      </c>
      <c r="C2913" s="104" t="s">
        <v>13644</v>
      </c>
      <c r="D2913" s="105" t="s">
        <v>8292</v>
      </c>
      <c r="E2913" s="108" t="s">
        <v>6465</v>
      </c>
      <c r="F2913" s="106">
        <v>433.07</v>
      </c>
    </row>
    <row r="2914" spans="2:6" ht="27">
      <c r="B2914" s="104" t="s">
        <v>11083</v>
      </c>
      <c r="C2914" s="104" t="s">
        <v>13645</v>
      </c>
      <c r="D2914" s="105" t="s">
        <v>8293</v>
      </c>
      <c r="E2914" s="108" t="s">
        <v>6465</v>
      </c>
      <c r="F2914" s="106">
        <v>589.61</v>
      </c>
    </row>
    <row r="2915" spans="2:6" ht="27">
      <c r="B2915" s="104" t="s">
        <v>11084</v>
      </c>
      <c r="C2915" s="104" t="s">
        <v>13646</v>
      </c>
      <c r="D2915" s="105" t="s">
        <v>8294</v>
      </c>
      <c r="E2915" s="108" t="s">
        <v>6465</v>
      </c>
      <c r="F2915" s="106">
        <v>468.07</v>
      </c>
    </row>
    <row r="2916" spans="2:6">
      <c r="B2916" s="104">
        <v>347</v>
      </c>
      <c r="C2916" s="104" t="s">
        <v>6593</v>
      </c>
      <c r="D2916" s="105" t="s">
        <v>8295</v>
      </c>
      <c r="E2916" s="108"/>
      <c r="F2916" s="106"/>
    </row>
    <row r="2917" spans="2:6">
      <c r="B2917" s="104" t="s">
        <v>11085</v>
      </c>
      <c r="C2917" s="104" t="s">
        <v>13647</v>
      </c>
      <c r="D2917" s="105" t="s">
        <v>8296</v>
      </c>
      <c r="E2917" s="108" t="s">
        <v>6287</v>
      </c>
      <c r="F2917" s="106">
        <v>19.22</v>
      </c>
    </row>
    <row r="2918" spans="2:6">
      <c r="B2918" s="104" t="s">
        <v>11086</v>
      </c>
      <c r="C2918" s="104" t="s">
        <v>13648</v>
      </c>
      <c r="D2918" s="105" t="s">
        <v>8297</v>
      </c>
      <c r="E2918" s="108" t="s">
        <v>6598</v>
      </c>
      <c r="F2918" s="106">
        <v>625.82000000000005</v>
      </c>
    </row>
    <row r="2919" spans="2:6">
      <c r="B2919" s="104" t="s">
        <v>11087</v>
      </c>
      <c r="C2919" s="104" t="s">
        <v>13649</v>
      </c>
      <c r="D2919" s="105" t="s">
        <v>8298</v>
      </c>
      <c r="E2919" s="108" t="s">
        <v>6287</v>
      </c>
      <c r="F2919" s="106">
        <v>23.02</v>
      </c>
    </row>
    <row r="2920" spans="2:6" ht="27">
      <c r="B2920" s="104" t="s">
        <v>11088</v>
      </c>
      <c r="C2920" s="104" t="s">
        <v>13650</v>
      </c>
      <c r="D2920" s="105" t="s">
        <v>8299</v>
      </c>
      <c r="E2920" s="108" t="s">
        <v>6287</v>
      </c>
      <c r="F2920" s="106">
        <v>39.729999999999997</v>
      </c>
    </row>
    <row r="2921" spans="2:6" ht="27">
      <c r="B2921" s="104" t="s">
        <v>11089</v>
      </c>
      <c r="C2921" s="104" t="s">
        <v>13651</v>
      </c>
      <c r="D2921" s="105" t="s">
        <v>8300</v>
      </c>
      <c r="E2921" s="108" t="s">
        <v>6287</v>
      </c>
      <c r="F2921" s="106">
        <v>45.49</v>
      </c>
    </row>
    <row r="2922" spans="2:6" ht="40.5">
      <c r="B2922" s="104" t="s">
        <v>11090</v>
      </c>
      <c r="C2922" s="104" t="s">
        <v>6593</v>
      </c>
      <c r="D2922" s="105" t="s">
        <v>8301</v>
      </c>
      <c r="E2922" s="108" t="s">
        <v>25</v>
      </c>
      <c r="F2922" s="106">
        <v>504.46</v>
      </c>
    </row>
    <row r="2923" spans="2:6" ht="40.5">
      <c r="B2923" s="104" t="s">
        <v>11091</v>
      </c>
      <c r="C2923" s="104" t="s">
        <v>6593</v>
      </c>
      <c r="D2923" s="105" t="s">
        <v>8302</v>
      </c>
      <c r="E2923" s="108" t="s">
        <v>25</v>
      </c>
      <c r="F2923" s="106">
        <v>893.28</v>
      </c>
    </row>
    <row r="2924" spans="2:6">
      <c r="B2924" s="104" t="s">
        <v>11092</v>
      </c>
      <c r="C2924" s="104" t="s">
        <v>13652</v>
      </c>
      <c r="D2924" s="105" t="s">
        <v>8303</v>
      </c>
      <c r="E2924" s="108" t="s">
        <v>6287</v>
      </c>
      <c r="F2924" s="106">
        <v>7.68</v>
      </c>
    </row>
    <row r="2925" spans="2:6">
      <c r="B2925" s="104" t="s">
        <v>11093</v>
      </c>
      <c r="C2925" s="104" t="s">
        <v>13653</v>
      </c>
      <c r="D2925" s="105" t="s">
        <v>8304</v>
      </c>
      <c r="E2925" s="108" t="s">
        <v>6287</v>
      </c>
      <c r="F2925" s="106">
        <v>26.15</v>
      </c>
    </row>
    <row r="2926" spans="2:6" ht="27">
      <c r="B2926" s="104" t="s">
        <v>11094</v>
      </c>
      <c r="C2926" s="104" t="s">
        <v>13654</v>
      </c>
      <c r="D2926" s="105" t="s">
        <v>8305</v>
      </c>
      <c r="E2926" s="108" t="s">
        <v>6287</v>
      </c>
      <c r="F2926" s="106">
        <v>60.82</v>
      </c>
    </row>
    <row r="2927" spans="2:6" ht="27">
      <c r="B2927" s="104" t="s">
        <v>11095</v>
      </c>
      <c r="C2927" s="104" t="s">
        <v>13655</v>
      </c>
      <c r="D2927" s="105" t="s">
        <v>8306</v>
      </c>
      <c r="E2927" s="108" t="s">
        <v>6287</v>
      </c>
      <c r="F2927" s="106">
        <v>60.82</v>
      </c>
    </row>
    <row r="2928" spans="2:6" ht="27">
      <c r="B2928" s="104" t="s">
        <v>11096</v>
      </c>
      <c r="C2928" s="104" t="s">
        <v>13656</v>
      </c>
      <c r="D2928" s="105" t="s">
        <v>8307</v>
      </c>
      <c r="E2928" s="108" t="s">
        <v>6287</v>
      </c>
      <c r="F2928" s="106">
        <v>52.05</v>
      </c>
    </row>
    <row r="2929" spans="2:6" ht="27">
      <c r="B2929" s="104" t="s">
        <v>11097</v>
      </c>
      <c r="C2929" s="104" t="s">
        <v>13657</v>
      </c>
      <c r="D2929" s="105" t="s">
        <v>8308</v>
      </c>
      <c r="E2929" s="108" t="s">
        <v>6287</v>
      </c>
      <c r="F2929" s="106">
        <v>57.9</v>
      </c>
    </row>
    <row r="2930" spans="2:6">
      <c r="B2930" s="104">
        <v>348</v>
      </c>
      <c r="C2930" s="104" t="s">
        <v>6593</v>
      </c>
      <c r="D2930" s="105" t="s">
        <v>8309</v>
      </c>
      <c r="E2930" s="108"/>
      <c r="F2930" s="106"/>
    </row>
    <row r="2931" spans="2:6">
      <c r="B2931" s="104" t="s">
        <v>11098</v>
      </c>
      <c r="C2931" s="104" t="s">
        <v>13658</v>
      </c>
      <c r="D2931" s="105" t="s">
        <v>8310</v>
      </c>
      <c r="E2931" s="108" t="s">
        <v>6287</v>
      </c>
      <c r="F2931" s="106">
        <v>279.64</v>
      </c>
    </row>
    <row r="2932" spans="2:6">
      <c r="B2932" s="104" t="s">
        <v>11099</v>
      </c>
      <c r="C2932" s="104" t="s">
        <v>13659</v>
      </c>
      <c r="D2932" s="105" t="s">
        <v>8311</v>
      </c>
      <c r="E2932" s="108" t="s">
        <v>6287</v>
      </c>
      <c r="F2932" s="106">
        <v>111.99</v>
      </c>
    </row>
    <row r="2933" spans="2:6" ht="27">
      <c r="B2933" s="104" t="s">
        <v>11100</v>
      </c>
      <c r="C2933" s="104" t="s">
        <v>13660</v>
      </c>
      <c r="D2933" s="105" t="s">
        <v>8312</v>
      </c>
      <c r="E2933" s="108" t="s">
        <v>25</v>
      </c>
      <c r="F2933" s="106">
        <v>268.77</v>
      </c>
    </row>
    <row r="2934" spans="2:6">
      <c r="B2934" s="104" t="s">
        <v>11101</v>
      </c>
      <c r="C2934" s="104" t="s">
        <v>13661</v>
      </c>
      <c r="D2934" s="105" t="s">
        <v>8313</v>
      </c>
      <c r="E2934" s="108" t="s">
        <v>6598</v>
      </c>
      <c r="F2934" s="106">
        <v>60.38</v>
      </c>
    </row>
    <row r="2935" spans="2:6" ht="38.25">
      <c r="B2935" s="100" t="s">
        <v>11102</v>
      </c>
      <c r="C2935" s="101" t="s">
        <v>13662</v>
      </c>
      <c r="D2935" s="102" t="s">
        <v>8314</v>
      </c>
      <c r="E2935" s="101" t="s">
        <v>6733</v>
      </c>
      <c r="F2935" s="106">
        <v>0.91</v>
      </c>
    </row>
    <row r="2936" spans="2:6" ht="40.5">
      <c r="B2936" s="104" t="s">
        <v>11103</v>
      </c>
      <c r="C2936" s="104" t="s">
        <v>13663</v>
      </c>
      <c r="D2936" s="105" t="s">
        <v>8315</v>
      </c>
      <c r="E2936" s="108" t="s">
        <v>8316</v>
      </c>
      <c r="F2936" s="106">
        <v>0.62</v>
      </c>
    </row>
    <row r="2937" spans="2:6" ht="40.5">
      <c r="B2937" s="104" t="s">
        <v>11104</v>
      </c>
      <c r="C2937" s="104" t="s">
        <v>13664</v>
      </c>
      <c r="D2937" s="105" t="s">
        <v>8317</v>
      </c>
      <c r="E2937" s="108" t="s">
        <v>8316</v>
      </c>
      <c r="F2937" s="106">
        <v>0.62</v>
      </c>
    </row>
    <row r="2938" spans="2:6">
      <c r="B2938" s="104" t="s">
        <v>11105</v>
      </c>
      <c r="C2938" s="104" t="s">
        <v>13665</v>
      </c>
      <c r="D2938" s="105" t="s">
        <v>8318</v>
      </c>
      <c r="E2938" s="108" t="s">
        <v>6287</v>
      </c>
      <c r="F2938" s="106">
        <v>352.23</v>
      </c>
    </row>
    <row r="2939" spans="2:6">
      <c r="B2939" s="104" t="s">
        <v>11106</v>
      </c>
      <c r="C2939" s="104" t="s">
        <v>13666</v>
      </c>
      <c r="D2939" s="105" t="s">
        <v>8319</v>
      </c>
      <c r="E2939" s="108" t="s">
        <v>6287</v>
      </c>
      <c r="F2939" s="106">
        <v>60.96</v>
      </c>
    </row>
    <row r="2940" spans="2:6">
      <c r="B2940" s="104">
        <v>349</v>
      </c>
      <c r="C2940" s="104" t="s">
        <v>6593</v>
      </c>
      <c r="D2940" s="105" t="s">
        <v>8320</v>
      </c>
      <c r="E2940" s="108"/>
      <c r="F2940" s="106"/>
    </row>
    <row r="2941" spans="2:6">
      <c r="B2941" s="104" t="s">
        <v>11107</v>
      </c>
      <c r="C2941" s="104" t="s">
        <v>13667</v>
      </c>
      <c r="D2941" s="105" t="s">
        <v>8321</v>
      </c>
      <c r="E2941" s="108" t="s">
        <v>6598</v>
      </c>
      <c r="F2941" s="106">
        <v>75.069999999999993</v>
      </c>
    </row>
    <row r="2942" spans="2:6">
      <c r="B2942" s="104" t="s">
        <v>11108</v>
      </c>
      <c r="C2942" s="104" t="s">
        <v>13668</v>
      </c>
      <c r="D2942" s="105" t="s">
        <v>8322</v>
      </c>
      <c r="E2942" s="108" t="s">
        <v>6598</v>
      </c>
      <c r="F2942" s="106">
        <v>2</v>
      </c>
    </row>
    <row r="2943" spans="2:6">
      <c r="B2943" s="104" t="s">
        <v>11109</v>
      </c>
      <c r="C2943" s="104" t="s">
        <v>13669</v>
      </c>
      <c r="D2943" s="105" t="s">
        <v>8323</v>
      </c>
      <c r="E2943" s="108" t="s">
        <v>6598</v>
      </c>
      <c r="F2943" s="106">
        <v>1.5</v>
      </c>
    </row>
    <row r="2944" spans="2:6">
      <c r="B2944" s="104" t="s">
        <v>11110</v>
      </c>
      <c r="C2944" s="104" t="s">
        <v>13670</v>
      </c>
      <c r="D2944" s="105" t="s">
        <v>8324</v>
      </c>
      <c r="E2944" s="108" t="s">
        <v>6598</v>
      </c>
      <c r="F2944" s="106">
        <v>77</v>
      </c>
    </row>
    <row r="2945" spans="2:6">
      <c r="B2945" s="104" t="s">
        <v>11111</v>
      </c>
      <c r="C2945" s="104" t="s">
        <v>13671</v>
      </c>
      <c r="D2945" s="105" t="s">
        <v>8325</v>
      </c>
      <c r="E2945" s="108" t="s">
        <v>6598</v>
      </c>
      <c r="F2945" s="106">
        <v>101.33</v>
      </c>
    </row>
    <row r="2946" spans="2:6">
      <c r="B2946" s="104" t="s">
        <v>11112</v>
      </c>
      <c r="C2946" s="104" t="s">
        <v>13672</v>
      </c>
      <c r="D2946" s="105" t="s">
        <v>8326</v>
      </c>
      <c r="E2946" s="108" t="s">
        <v>6598</v>
      </c>
      <c r="F2946" s="106">
        <v>72</v>
      </c>
    </row>
    <row r="2947" spans="2:6">
      <c r="B2947" s="104" t="s">
        <v>11113</v>
      </c>
      <c r="C2947" s="104" t="s">
        <v>13673</v>
      </c>
      <c r="D2947" s="105" t="s">
        <v>8327</v>
      </c>
      <c r="E2947" s="108" t="s">
        <v>6598</v>
      </c>
      <c r="F2947" s="106">
        <v>79</v>
      </c>
    </row>
    <row r="2948" spans="2:6">
      <c r="B2948" s="104" t="s">
        <v>11114</v>
      </c>
      <c r="C2948" s="104" t="s">
        <v>13674</v>
      </c>
      <c r="D2948" s="105" t="s">
        <v>8328</v>
      </c>
      <c r="E2948" s="108" t="s">
        <v>6598</v>
      </c>
      <c r="F2948" s="106">
        <v>101.33</v>
      </c>
    </row>
    <row r="2949" spans="2:6">
      <c r="B2949" s="100" t="s">
        <v>11115</v>
      </c>
      <c r="C2949" s="101" t="s">
        <v>13675</v>
      </c>
      <c r="D2949" s="102" t="s">
        <v>8329</v>
      </c>
      <c r="E2949" s="101" t="s">
        <v>6287</v>
      </c>
      <c r="F2949" s="106">
        <v>2</v>
      </c>
    </row>
    <row r="2950" spans="2:6">
      <c r="B2950" s="104" t="s">
        <v>11116</v>
      </c>
      <c r="C2950" s="104" t="s">
        <v>13676</v>
      </c>
      <c r="D2950" s="105" t="s">
        <v>8330</v>
      </c>
      <c r="E2950" s="108" t="s">
        <v>6287</v>
      </c>
      <c r="F2950" s="106">
        <v>0.8</v>
      </c>
    </row>
    <row r="2951" spans="2:6">
      <c r="B2951" s="104" t="s">
        <v>11117</v>
      </c>
      <c r="C2951" s="104" t="s">
        <v>13677</v>
      </c>
      <c r="D2951" s="105" t="s">
        <v>8331</v>
      </c>
      <c r="E2951" s="108" t="s">
        <v>6287</v>
      </c>
      <c r="F2951" s="106">
        <v>0.8</v>
      </c>
    </row>
    <row r="2952" spans="2:6">
      <c r="B2952" s="104" t="s">
        <v>11118</v>
      </c>
      <c r="C2952" s="104" t="s">
        <v>13678</v>
      </c>
      <c r="D2952" s="105" t="s">
        <v>8332</v>
      </c>
      <c r="E2952" s="108" t="s">
        <v>6598</v>
      </c>
      <c r="F2952" s="106">
        <v>40</v>
      </c>
    </row>
    <row r="2953" spans="2:6">
      <c r="B2953" s="104" t="s">
        <v>11119</v>
      </c>
      <c r="C2953" s="104" t="s">
        <v>13679</v>
      </c>
      <c r="D2953" s="105" t="s">
        <v>8333</v>
      </c>
      <c r="E2953" s="108" t="s">
        <v>6598</v>
      </c>
      <c r="F2953" s="106">
        <v>22.8</v>
      </c>
    </row>
    <row r="2954" spans="2:6">
      <c r="B2954" s="100" t="s">
        <v>17937</v>
      </c>
      <c r="C2954" s="101" t="s">
        <v>6593</v>
      </c>
      <c r="D2954" s="102" t="s">
        <v>17938</v>
      </c>
      <c r="E2954" s="101" t="s">
        <v>25</v>
      </c>
      <c r="F2954" s="106">
        <v>113.1</v>
      </c>
    </row>
    <row r="2955" spans="2:6" ht="27">
      <c r="B2955" s="104" t="s">
        <v>11120</v>
      </c>
      <c r="C2955" s="104" t="s">
        <v>13680</v>
      </c>
      <c r="D2955" s="105" t="s">
        <v>8334</v>
      </c>
      <c r="E2955" s="108" t="s">
        <v>6287</v>
      </c>
      <c r="F2955" s="106">
        <v>15.1</v>
      </c>
    </row>
    <row r="2956" spans="2:6" ht="27">
      <c r="B2956" s="104" t="s">
        <v>11121</v>
      </c>
      <c r="C2956" s="104" t="s">
        <v>13681</v>
      </c>
      <c r="D2956" s="105" t="s">
        <v>8335</v>
      </c>
      <c r="E2956" s="108" t="s">
        <v>6287</v>
      </c>
      <c r="F2956" s="106">
        <v>16.920000000000002</v>
      </c>
    </row>
    <row r="2957" spans="2:6" ht="27">
      <c r="B2957" s="104" t="s">
        <v>11122</v>
      </c>
      <c r="C2957" s="104" t="s">
        <v>13682</v>
      </c>
      <c r="D2957" s="105" t="s">
        <v>8336</v>
      </c>
      <c r="E2957" s="108" t="s">
        <v>6287</v>
      </c>
      <c r="F2957" s="106">
        <v>16.920000000000002</v>
      </c>
    </row>
    <row r="2958" spans="2:6" ht="27">
      <c r="B2958" s="104" t="s">
        <v>11123</v>
      </c>
      <c r="C2958" s="104" t="s">
        <v>13683</v>
      </c>
      <c r="D2958" s="105" t="s">
        <v>8337</v>
      </c>
      <c r="E2958" s="108" t="s">
        <v>6598</v>
      </c>
      <c r="F2958" s="106">
        <v>8.0500000000000007</v>
      </c>
    </row>
    <row r="2959" spans="2:6" ht="27">
      <c r="B2959" s="104" t="s">
        <v>11124</v>
      </c>
      <c r="C2959" s="104" t="s">
        <v>13684</v>
      </c>
      <c r="D2959" s="105" t="s">
        <v>8338</v>
      </c>
      <c r="E2959" s="108" t="s">
        <v>6598</v>
      </c>
      <c r="F2959" s="106">
        <v>8.9499999999999993</v>
      </c>
    </row>
    <row r="2960" spans="2:6">
      <c r="B2960" s="104" t="s">
        <v>11125</v>
      </c>
      <c r="C2960" s="104" t="s">
        <v>13685</v>
      </c>
      <c r="D2960" s="105" t="s">
        <v>8339</v>
      </c>
      <c r="E2960" s="108" t="s">
        <v>6287</v>
      </c>
      <c r="F2960" s="106">
        <v>21.49</v>
      </c>
    </row>
    <row r="2961" spans="2:6">
      <c r="B2961" s="104">
        <v>350</v>
      </c>
      <c r="C2961" s="104" t="s">
        <v>6593</v>
      </c>
      <c r="D2961" s="105" t="s">
        <v>8340</v>
      </c>
      <c r="E2961" s="108"/>
      <c r="F2961" s="106"/>
    </row>
    <row r="2962" spans="2:6" ht="27">
      <c r="B2962" s="104" t="s">
        <v>11126</v>
      </c>
      <c r="C2962" s="104" t="s">
        <v>13686</v>
      </c>
      <c r="D2962" s="105" t="s">
        <v>8341</v>
      </c>
      <c r="E2962" s="108" t="s">
        <v>6287</v>
      </c>
      <c r="F2962" s="106">
        <v>17.28</v>
      </c>
    </row>
    <row r="2963" spans="2:6" ht="27">
      <c r="B2963" s="104" t="s">
        <v>11127</v>
      </c>
      <c r="C2963" s="104" t="s">
        <v>13687</v>
      </c>
      <c r="D2963" s="105" t="s">
        <v>8342</v>
      </c>
      <c r="E2963" s="108" t="s">
        <v>6465</v>
      </c>
      <c r="F2963" s="106">
        <v>5.16</v>
      </c>
    </row>
    <row r="2964" spans="2:6">
      <c r="B2964" s="104" t="s">
        <v>11128</v>
      </c>
      <c r="C2964" s="104" t="s">
        <v>13688</v>
      </c>
      <c r="D2964" s="105" t="s">
        <v>8343</v>
      </c>
      <c r="E2964" s="108" t="s">
        <v>6287</v>
      </c>
      <c r="F2964" s="106">
        <v>15.15</v>
      </c>
    </row>
    <row r="2965" spans="2:6" ht="27">
      <c r="B2965" s="104" t="s">
        <v>11129</v>
      </c>
      <c r="C2965" s="104" t="s">
        <v>13689</v>
      </c>
      <c r="D2965" s="105" t="s">
        <v>8344</v>
      </c>
      <c r="E2965" s="108" t="s">
        <v>6287</v>
      </c>
      <c r="F2965" s="106">
        <v>18.239999999999998</v>
      </c>
    </row>
    <row r="2966" spans="2:6" ht="27">
      <c r="B2966" s="104" t="s">
        <v>11130</v>
      </c>
      <c r="C2966" s="104" t="s">
        <v>13690</v>
      </c>
      <c r="D2966" s="105" t="s">
        <v>8345</v>
      </c>
      <c r="E2966" s="108" t="s">
        <v>6287</v>
      </c>
      <c r="F2966" s="106">
        <v>11.18</v>
      </c>
    </row>
    <row r="2967" spans="2:6" ht="27">
      <c r="B2967" s="104" t="s">
        <v>11131</v>
      </c>
      <c r="C2967" s="104" t="s">
        <v>13691</v>
      </c>
      <c r="D2967" s="105" t="s">
        <v>8346</v>
      </c>
      <c r="E2967" s="108" t="s">
        <v>6287</v>
      </c>
      <c r="F2967" s="106">
        <v>10.54</v>
      </c>
    </row>
    <row r="2968" spans="2:6" ht="27">
      <c r="B2968" s="104" t="s">
        <v>11132</v>
      </c>
      <c r="C2968" s="104" t="s">
        <v>13692</v>
      </c>
      <c r="D2968" s="105" t="s">
        <v>8347</v>
      </c>
      <c r="E2968" s="108" t="s">
        <v>6287</v>
      </c>
      <c r="F2968" s="106">
        <v>12.84</v>
      </c>
    </row>
    <row r="2969" spans="2:6" ht="27">
      <c r="B2969" s="104" t="s">
        <v>11133</v>
      </c>
      <c r="C2969" s="104" t="s">
        <v>13693</v>
      </c>
      <c r="D2969" s="105" t="s">
        <v>8348</v>
      </c>
      <c r="E2969" s="108" t="s">
        <v>6287</v>
      </c>
      <c r="F2969" s="106">
        <v>9.31</v>
      </c>
    </row>
    <row r="2970" spans="2:6" ht="27">
      <c r="B2970" s="104" t="s">
        <v>11134</v>
      </c>
      <c r="C2970" s="104" t="s">
        <v>13694</v>
      </c>
      <c r="D2970" s="105" t="s">
        <v>8349</v>
      </c>
      <c r="E2970" s="108" t="s">
        <v>6287</v>
      </c>
      <c r="F2970" s="106">
        <v>11.65</v>
      </c>
    </row>
    <row r="2971" spans="2:6" ht="27">
      <c r="B2971" s="104" t="s">
        <v>11135</v>
      </c>
      <c r="C2971" s="104" t="s">
        <v>13695</v>
      </c>
      <c r="D2971" s="105" t="s">
        <v>8350</v>
      </c>
      <c r="E2971" s="108" t="s">
        <v>6287</v>
      </c>
      <c r="F2971" s="106">
        <v>8.52</v>
      </c>
    </row>
    <row r="2972" spans="2:6" ht="27">
      <c r="B2972" s="104" t="s">
        <v>11136</v>
      </c>
      <c r="C2972" s="104" t="s">
        <v>13696</v>
      </c>
      <c r="D2972" s="105" t="s">
        <v>8351</v>
      </c>
      <c r="E2972" s="108" t="s">
        <v>6287</v>
      </c>
      <c r="F2972" s="106">
        <v>8.8800000000000008</v>
      </c>
    </row>
    <row r="2973" spans="2:6" ht="27">
      <c r="B2973" s="104" t="s">
        <v>11137</v>
      </c>
      <c r="C2973" s="104" t="s">
        <v>13697</v>
      </c>
      <c r="D2973" s="105" t="s">
        <v>8352</v>
      </c>
      <c r="E2973" s="108" t="s">
        <v>6287</v>
      </c>
      <c r="F2973" s="106">
        <v>8.24</v>
      </c>
    </row>
    <row r="2974" spans="2:6" ht="27">
      <c r="B2974" s="104" t="s">
        <v>11138</v>
      </c>
      <c r="C2974" s="104" t="s">
        <v>13698</v>
      </c>
      <c r="D2974" s="105" t="s">
        <v>8353</v>
      </c>
      <c r="E2974" s="108" t="s">
        <v>6287</v>
      </c>
      <c r="F2974" s="106">
        <v>20.83</v>
      </c>
    </row>
    <row r="2975" spans="2:6" ht="27">
      <c r="B2975" s="104" t="s">
        <v>11139</v>
      </c>
      <c r="C2975" s="104" t="s">
        <v>13699</v>
      </c>
      <c r="D2975" s="105" t="s">
        <v>8354</v>
      </c>
      <c r="E2975" s="108" t="s">
        <v>6287</v>
      </c>
      <c r="F2975" s="106">
        <v>15.3</v>
      </c>
    </row>
    <row r="2976" spans="2:6" ht="27">
      <c r="B2976" s="104" t="s">
        <v>11140</v>
      </c>
      <c r="C2976" s="104" t="s">
        <v>13700</v>
      </c>
      <c r="D2976" s="105" t="s">
        <v>8355</v>
      </c>
      <c r="E2976" s="108" t="s">
        <v>6287</v>
      </c>
      <c r="F2976" s="106">
        <v>19.64</v>
      </c>
    </row>
    <row r="2977" spans="2:6" ht="27">
      <c r="B2977" s="104" t="s">
        <v>11141</v>
      </c>
      <c r="C2977" s="104" t="s">
        <v>13701</v>
      </c>
      <c r="D2977" s="105" t="s">
        <v>8356</v>
      </c>
      <c r="E2977" s="108" t="s">
        <v>6287</v>
      </c>
      <c r="F2977" s="106">
        <v>14.51</v>
      </c>
    </row>
    <row r="2978" spans="2:6">
      <c r="B2978" s="104" t="s">
        <v>11142</v>
      </c>
      <c r="C2978" s="104" t="s">
        <v>13702</v>
      </c>
      <c r="D2978" s="105" t="s">
        <v>8357</v>
      </c>
      <c r="E2978" s="108" t="s">
        <v>6287</v>
      </c>
      <c r="F2978" s="106">
        <v>2.2400000000000002</v>
      </c>
    </row>
    <row r="2979" spans="2:6">
      <c r="B2979" s="104" t="s">
        <v>11143</v>
      </c>
      <c r="C2979" s="104" t="s">
        <v>13703</v>
      </c>
      <c r="D2979" s="105" t="s">
        <v>8358</v>
      </c>
      <c r="E2979" s="108" t="s">
        <v>6287</v>
      </c>
      <c r="F2979" s="106">
        <v>3.32</v>
      </c>
    </row>
    <row r="2980" spans="2:6">
      <c r="B2980" s="104" t="s">
        <v>11144</v>
      </c>
      <c r="C2980" s="104" t="s">
        <v>13704</v>
      </c>
      <c r="D2980" s="105" t="s">
        <v>8359</v>
      </c>
      <c r="E2980" s="108" t="s">
        <v>6287</v>
      </c>
      <c r="F2980" s="106">
        <v>3.33</v>
      </c>
    </row>
    <row r="2981" spans="2:6">
      <c r="B2981" s="104" t="s">
        <v>11145</v>
      </c>
      <c r="C2981" s="104" t="s">
        <v>13705</v>
      </c>
      <c r="D2981" s="105" t="s">
        <v>8360</v>
      </c>
      <c r="E2981" s="108" t="s">
        <v>6287</v>
      </c>
      <c r="F2981" s="106">
        <v>2.5099999999999998</v>
      </c>
    </row>
    <row r="2982" spans="2:6" ht="27">
      <c r="B2982" s="104" t="s">
        <v>11146</v>
      </c>
      <c r="C2982" s="104" t="s">
        <v>13706</v>
      </c>
      <c r="D2982" s="105" t="s">
        <v>8361</v>
      </c>
      <c r="E2982" s="108" t="s">
        <v>6287</v>
      </c>
      <c r="F2982" s="106">
        <v>15.52</v>
      </c>
    </row>
    <row r="2983" spans="2:6" ht="27">
      <c r="B2983" s="104" t="s">
        <v>11147</v>
      </c>
      <c r="C2983" s="104" t="s">
        <v>13707</v>
      </c>
      <c r="D2983" s="105" t="s">
        <v>8362</v>
      </c>
      <c r="E2983" s="108" t="s">
        <v>6287</v>
      </c>
      <c r="F2983" s="106">
        <v>9.81</v>
      </c>
    </row>
    <row r="2984" spans="2:6" ht="27">
      <c r="B2984" s="104" t="s">
        <v>11148</v>
      </c>
      <c r="C2984" s="104" t="s">
        <v>13708</v>
      </c>
      <c r="D2984" s="105" t="s">
        <v>8363</v>
      </c>
      <c r="E2984" s="108" t="s">
        <v>6287</v>
      </c>
      <c r="F2984" s="106">
        <v>18.329999999999998</v>
      </c>
    </row>
    <row r="2985" spans="2:6" ht="27">
      <c r="B2985" s="104" t="s">
        <v>11149</v>
      </c>
      <c r="C2985" s="104" t="s">
        <v>13709</v>
      </c>
      <c r="D2985" s="105" t="s">
        <v>8364</v>
      </c>
      <c r="E2985" s="108" t="s">
        <v>6287</v>
      </c>
      <c r="F2985" s="106">
        <v>12.78</v>
      </c>
    </row>
    <row r="2986" spans="2:6" ht="27">
      <c r="B2986" s="104" t="s">
        <v>11150</v>
      </c>
      <c r="C2986" s="104" t="s">
        <v>13710</v>
      </c>
      <c r="D2986" s="105" t="s">
        <v>8365</v>
      </c>
      <c r="E2986" s="108" t="s">
        <v>6287</v>
      </c>
      <c r="F2986" s="106">
        <v>10.88</v>
      </c>
    </row>
    <row r="2987" spans="2:6" ht="27">
      <c r="B2987" s="104" t="s">
        <v>11151</v>
      </c>
      <c r="C2987" s="104" t="s">
        <v>13711</v>
      </c>
      <c r="D2987" s="105" t="s">
        <v>8366</v>
      </c>
      <c r="E2987" s="108" t="s">
        <v>6287</v>
      </c>
      <c r="F2987" s="106">
        <v>25.39</v>
      </c>
    </row>
    <row r="2988" spans="2:6" ht="27">
      <c r="B2988" s="104" t="s">
        <v>11152</v>
      </c>
      <c r="C2988" s="104" t="s">
        <v>13712</v>
      </c>
      <c r="D2988" s="105" t="s">
        <v>8367</v>
      </c>
      <c r="E2988" s="108" t="s">
        <v>6287</v>
      </c>
      <c r="F2988" s="106">
        <v>14.39</v>
      </c>
    </row>
    <row r="2989" spans="2:6" ht="27">
      <c r="B2989" s="104" t="s">
        <v>11153</v>
      </c>
      <c r="C2989" s="104" t="s">
        <v>13713</v>
      </c>
      <c r="D2989" s="105" t="s">
        <v>8368</v>
      </c>
      <c r="E2989" s="108" t="s">
        <v>6465</v>
      </c>
      <c r="F2989" s="106">
        <v>2.2200000000000002</v>
      </c>
    </row>
    <row r="2990" spans="2:6" ht="27">
      <c r="B2990" s="104" t="s">
        <v>11154</v>
      </c>
      <c r="C2990" s="104" t="s">
        <v>13714</v>
      </c>
      <c r="D2990" s="105" t="s">
        <v>8369</v>
      </c>
      <c r="E2990" s="108" t="s">
        <v>6465</v>
      </c>
      <c r="F2990" s="106">
        <v>3.19</v>
      </c>
    </row>
    <row r="2991" spans="2:6">
      <c r="B2991" s="104" t="s">
        <v>11155</v>
      </c>
      <c r="C2991" s="104" t="s">
        <v>13715</v>
      </c>
      <c r="D2991" s="105" t="s">
        <v>8370</v>
      </c>
      <c r="E2991" s="108" t="s">
        <v>6287</v>
      </c>
      <c r="F2991" s="106">
        <v>7.22</v>
      </c>
    </row>
    <row r="2992" spans="2:6">
      <c r="B2992" s="104" t="s">
        <v>11156</v>
      </c>
      <c r="C2992" s="104" t="s">
        <v>13716</v>
      </c>
      <c r="D2992" s="105" t="s">
        <v>8371</v>
      </c>
      <c r="E2992" s="108" t="s">
        <v>6287</v>
      </c>
      <c r="F2992" s="106">
        <v>7.22</v>
      </c>
    </row>
    <row r="2993" spans="2:6">
      <c r="B2993" s="104" t="s">
        <v>11157</v>
      </c>
      <c r="C2993" s="104" t="s">
        <v>13717</v>
      </c>
      <c r="D2993" s="105" t="s">
        <v>8372</v>
      </c>
      <c r="E2993" s="108" t="s">
        <v>6287</v>
      </c>
      <c r="F2993" s="106">
        <v>14.67</v>
      </c>
    </row>
    <row r="2994" spans="2:6" ht="27">
      <c r="B2994" s="104" t="s">
        <v>11158</v>
      </c>
      <c r="C2994" s="104" t="s">
        <v>13718</v>
      </c>
      <c r="D2994" s="105" t="s">
        <v>8373</v>
      </c>
      <c r="E2994" s="108" t="s">
        <v>6287</v>
      </c>
      <c r="F2994" s="106">
        <v>8.4600000000000009</v>
      </c>
    </row>
    <row r="2995" spans="2:6" ht="27">
      <c r="B2995" s="104" t="s">
        <v>11159</v>
      </c>
      <c r="C2995" s="104" t="s">
        <v>13719</v>
      </c>
      <c r="D2995" s="105" t="s">
        <v>8374</v>
      </c>
      <c r="E2995" s="108" t="s">
        <v>6465</v>
      </c>
      <c r="F2995" s="106">
        <v>7.72</v>
      </c>
    </row>
    <row r="2996" spans="2:6" ht="27">
      <c r="B2996" s="104" t="s">
        <v>11160</v>
      </c>
      <c r="C2996" s="104" t="s">
        <v>13720</v>
      </c>
      <c r="D2996" s="105" t="s">
        <v>8375</v>
      </c>
      <c r="E2996" s="108" t="s">
        <v>6465</v>
      </c>
      <c r="F2996" s="106">
        <v>7.72</v>
      </c>
    </row>
    <row r="2997" spans="2:6" ht="27">
      <c r="B2997" s="104" t="s">
        <v>11161</v>
      </c>
      <c r="C2997" s="104" t="s">
        <v>13721</v>
      </c>
      <c r="D2997" s="105" t="s">
        <v>8376</v>
      </c>
      <c r="E2997" s="108" t="s">
        <v>6287</v>
      </c>
      <c r="F2997" s="106">
        <v>22.26</v>
      </c>
    </row>
    <row r="2998" spans="2:6" ht="27">
      <c r="B2998" s="104" t="s">
        <v>11162</v>
      </c>
      <c r="C2998" s="104" t="s">
        <v>13722</v>
      </c>
      <c r="D2998" s="105" t="s">
        <v>8377</v>
      </c>
      <c r="E2998" s="108" t="s">
        <v>6287</v>
      </c>
      <c r="F2998" s="106">
        <v>35.26</v>
      </c>
    </row>
    <row r="2999" spans="2:6" ht="27">
      <c r="B2999" s="104" t="s">
        <v>11163</v>
      </c>
      <c r="C2999" s="104" t="s">
        <v>13723</v>
      </c>
      <c r="D2999" s="105" t="s">
        <v>8378</v>
      </c>
      <c r="E2999" s="108" t="s">
        <v>6287</v>
      </c>
      <c r="F2999" s="106">
        <v>23.54</v>
      </c>
    </row>
    <row r="3000" spans="2:6" ht="27">
      <c r="B3000" s="104" t="s">
        <v>11164</v>
      </c>
      <c r="C3000" s="104" t="s">
        <v>13724</v>
      </c>
      <c r="D3000" s="105" t="s">
        <v>8379</v>
      </c>
      <c r="E3000" s="108" t="s">
        <v>6287</v>
      </c>
      <c r="F3000" s="106">
        <v>7.96</v>
      </c>
    </row>
    <row r="3001" spans="2:6" ht="27">
      <c r="B3001" s="104" t="s">
        <v>11165</v>
      </c>
      <c r="C3001" s="104" t="s">
        <v>6593</v>
      </c>
      <c r="D3001" s="105" t="s">
        <v>8380</v>
      </c>
      <c r="E3001" s="108" t="s">
        <v>6287</v>
      </c>
      <c r="F3001" s="106">
        <v>16.850000000000001</v>
      </c>
    </row>
    <row r="3002" spans="2:6" ht="27">
      <c r="B3002" s="104" t="s">
        <v>11166</v>
      </c>
      <c r="C3002" s="104" t="s">
        <v>13725</v>
      </c>
      <c r="D3002" s="105" t="s">
        <v>8381</v>
      </c>
      <c r="E3002" s="108" t="s">
        <v>6287</v>
      </c>
      <c r="F3002" s="106">
        <v>19.27</v>
      </c>
    </row>
    <row r="3003" spans="2:6" ht="27">
      <c r="B3003" s="104" t="s">
        <v>11167</v>
      </c>
      <c r="C3003" s="104" t="s">
        <v>13726</v>
      </c>
      <c r="D3003" s="105" t="s">
        <v>8382</v>
      </c>
      <c r="E3003" s="108" t="s">
        <v>6287</v>
      </c>
      <c r="F3003" s="106">
        <v>14.15</v>
      </c>
    </row>
    <row r="3004" spans="2:6">
      <c r="B3004" s="104" t="s">
        <v>11168</v>
      </c>
      <c r="C3004" s="104" t="s">
        <v>13727</v>
      </c>
      <c r="D3004" s="105" t="s">
        <v>8383</v>
      </c>
      <c r="E3004" s="108" t="s">
        <v>6287</v>
      </c>
      <c r="F3004" s="106">
        <v>16.36</v>
      </c>
    </row>
    <row r="3005" spans="2:6" ht="27">
      <c r="B3005" s="104" t="s">
        <v>11169</v>
      </c>
      <c r="C3005" s="104" t="s">
        <v>13728</v>
      </c>
      <c r="D3005" s="105" t="s">
        <v>17939</v>
      </c>
      <c r="E3005" s="108" t="s">
        <v>6287</v>
      </c>
      <c r="F3005" s="106">
        <v>11.97</v>
      </c>
    </row>
    <row r="3006" spans="2:6" ht="27">
      <c r="B3006" s="104" t="s">
        <v>11170</v>
      </c>
      <c r="C3006" s="104" t="s">
        <v>13729</v>
      </c>
      <c r="D3006" s="105" t="s">
        <v>8384</v>
      </c>
      <c r="E3006" s="108" t="s">
        <v>6287</v>
      </c>
      <c r="F3006" s="106">
        <v>19.52</v>
      </c>
    </row>
    <row r="3007" spans="2:6" ht="27">
      <c r="B3007" s="104" t="s">
        <v>11171</v>
      </c>
      <c r="C3007" s="104" t="s">
        <v>6593</v>
      </c>
      <c r="D3007" s="105" t="s">
        <v>8385</v>
      </c>
      <c r="E3007" s="108" t="s">
        <v>6465</v>
      </c>
      <c r="F3007" s="106">
        <v>5.42</v>
      </c>
    </row>
    <row r="3008" spans="2:6" ht="27">
      <c r="B3008" s="104" t="s">
        <v>11172</v>
      </c>
      <c r="C3008" s="104" t="s">
        <v>13730</v>
      </c>
      <c r="D3008" s="105" t="s">
        <v>8386</v>
      </c>
      <c r="E3008" s="108" t="s">
        <v>6287</v>
      </c>
      <c r="F3008" s="106">
        <v>14.65</v>
      </c>
    </row>
    <row r="3009" spans="2:6" ht="27">
      <c r="B3009" s="104" t="s">
        <v>11173</v>
      </c>
      <c r="C3009" s="104" t="s">
        <v>13731</v>
      </c>
      <c r="D3009" s="105" t="s">
        <v>8387</v>
      </c>
      <c r="E3009" s="108" t="s">
        <v>6287</v>
      </c>
      <c r="F3009" s="106">
        <v>14.65</v>
      </c>
    </row>
    <row r="3010" spans="2:6" ht="27">
      <c r="B3010" s="104" t="s">
        <v>11174</v>
      </c>
      <c r="C3010" s="104" t="s">
        <v>13732</v>
      </c>
      <c r="D3010" s="105" t="s">
        <v>8388</v>
      </c>
      <c r="E3010" s="108" t="s">
        <v>6287</v>
      </c>
      <c r="F3010" s="106">
        <v>15.49</v>
      </c>
    </row>
    <row r="3011" spans="2:6" ht="40.5">
      <c r="B3011" s="104" t="s">
        <v>11175</v>
      </c>
      <c r="C3011" s="104" t="s">
        <v>13733</v>
      </c>
      <c r="D3011" s="105" t="s">
        <v>8389</v>
      </c>
      <c r="E3011" s="108" t="s">
        <v>6465</v>
      </c>
      <c r="F3011" s="106">
        <v>4.95</v>
      </c>
    </row>
    <row r="3012" spans="2:6" ht="27">
      <c r="B3012" s="104" t="s">
        <v>11176</v>
      </c>
      <c r="C3012" s="104" t="s">
        <v>13734</v>
      </c>
      <c r="D3012" s="105" t="s">
        <v>8390</v>
      </c>
      <c r="E3012" s="108" t="s">
        <v>6287</v>
      </c>
      <c r="F3012" s="106">
        <v>9.41</v>
      </c>
    </row>
    <row r="3013" spans="2:6" ht="27">
      <c r="B3013" s="104" t="s">
        <v>11177</v>
      </c>
      <c r="C3013" s="104" t="s">
        <v>13735</v>
      </c>
      <c r="D3013" s="105" t="s">
        <v>8391</v>
      </c>
      <c r="E3013" s="108" t="s">
        <v>6287</v>
      </c>
      <c r="F3013" s="106">
        <v>11.18</v>
      </c>
    </row>
    <row r="3014" spans="2:6" ht="27">
      <c r="B3014" s="104" t="s">
        <v>11178</v>
      </c>
      <c r="C3014" s="104" t="s">
        <v>13736</v>
      </c>
      <c r="D3014" s="105" t="s">
        <v>8392</v>
      </c>
      <c r="E3014" s="108" t="s">
        <v>6465</v>
      </c>
      <c r="F3014" s="106">
        <v>12.68</v>
      </c>
    </row>
    <row r="3015" spans="2:6" ht="27">
      <c r="B3015" s="104" t="s">
        <v>16528</v>
      </c>
      <c r="C3015" s="104" t="s">
        <v>6593</v>
      </c>
      <c r="D3015" s="105" t="s">
        <v>16529</v>
      </c>
      <c r="E3015" s="108" t="s">
        <v>6287</v>
      </c>
      <c r="F3015" s="106">
        <v>17.18</v>
      </c>
    </row>
    <row r="3016" spans="2:6" ht="27">
      <c r="B3016" s="104" t="s">
        <v>16530</v>
      </c>
      <c r="C3016" s="104" t="s">
        <v>6593</v>
      </c>
      <c r="D3016" s="105" t="s">
        <v>16531</v>
      </c>
      <c r="E3016" s="108" t="s">
        <v>6287</v>
      </c>
      <c r="F3016" s="106">
        <v>26.49</v>
      </c>
    </row>
    <row r="3017" spans="2:6" ht="27">
      <c r="B3017" s="104" t="s">
        <v>16532</v>
      </c>
      <c r="C3017" s="104" t="s">
        <v>6593</v>
      </c>
      <c r="D3017" s="105" t="s">
        <v>16533</v>
      </c>
      <c r="E3017" s="108" t="s">
        <v>6287</v>
      </c>
      <c r="F3017" s="106">
        <v>23.83</v>
      </c>
    </row>
    <row r="3018" spans="2:6" ht="27">
      <c r="B3018" s="104" t="s">
        <v>16534</v>
      </c>
      <c r="C3018" s="104" t="s">
        <v>6593</v>
      </c>
      <c r="D3018" s="105" t="s">
        <v>16535</v>
      </c>
      <c r="E3018" s="108" t="s">
        <v>6287</v>
      </c>
      <c r="F3018" s="106">
        <v>16.57</v>
      </c>
    </row>
    <row r="3019" spans="2:6">
      <c r="B3019" s="104" t="s">
        <v>16536</v>
      </c>
      <c r="C3019" s="104" t="s">
        <v>6593</v>
      </c>
      <c r="D3019" s="105" t="s">
        <v>16537</v>
      </c>
      <c r="E3019" s="108" t="s">
        <v>6287</v>
      </c>
      <c r="F3019" s="106">
        <v>32.31</v>
      </c>
    </row>
    <row r="3020" spans="2:6" ht="27">
      <c r="B3020" s="104" t="s">
        <v>16538</v>
      </c>
      <c r="C3020" s="104" t="s">
        <v>6593</v>
      </c>
      <c r="D3020" s="105" t="s">
        <v>16539</v>
      </c>
      <c r="E3020" s="108" t="s">
        <v>6287</v>
      </c>
      <c r="F3020" s="106">
        <v>64.400000000000006</v>
      </c>
    </row>
    <row r="3021" spans="2:6">
      <c r="B3021" s="104" t="s">
        <v>11179</v>
      </c>
      <c r="C3021" s="104" t="s">
        <v>13737</v>
      </c>
      <c r="D3021" s="105" t="s">
        <v>8393</v>
      </c>
      <c r="E3021" s="108" t="s">
        <v>6287</v>
      </c>
      <c r="F3021" s="106">
        <v>18.93</v>
      </c>
    </row>
    <row r="3022" spans="2:6">
      <c r="B3022" s="104" t="s">
        <v>11180</v>
      </c>
      <c r="C3022" s="104" t="s">
        <v>13738</v>
      </c>
      <c r="D3022" s="105" t="s">
        <v>8394</v>
      </c>
      <c r="E3022" s="108" t="s">
        <v>6287</v>
      </c>
      <c r="F3022" s="106">
        <v>11.8</v>
      </c>
    </row>
    <row r="3023" spans="2:6" ht="27">
      <c r="B3023" s="104" t="s">
        <v>11183</v>
      </c>
      <c r="C3023" s="104" t="s">
        <v>13741</v>
      </c>
      <c r="D3023" s="105" t="s">
        <v>8395</v>
      </c>
      <c r="E3023" s="108" t="s">
        <v>6287</v>
      </c>
      <c r="F3023" s="106">
        <v>16.27</v>
      </c>
    </row>
    <row r="3024" spans="2:6" ht="27">
      <c r="B3024" s="104" t="s">
        <v>11184</v>
      </c>
      <c r="C3024" s="104" t="s">
        <v>13742</v>
      </c>
      <c r="D3024" s="105" t="s">
        <v>8396</v>
      </c>
      <c r="E3024" s="108" t="s">
        <v>6287</v>
      </c>
      <c r="F3024" s="106">
        <v>22.98</v>
      </c>
    </row>
    <row r="3025" spans="2:6" ht="27">
      <c r="B3025" s="104" t="s">
        <v>11185</v>
      </c>
      <c r="C3025" s="104" t="s">
        <v>13743</v>
      </c>
      <c r="D3025" s="105" t="s">
        <v>8397</v>
      </c>
      <c r="E3025" s="108" t="s">
        <v>6287</v>
      </c>
      <c r="F3025" s="106">
        <v>15.69</v>
      </c>
    </row>
    <row r="3026" spans="2:6" ht="27">
      <c r="B3026" s="104" t="s">
        <v>11186</v>
      </c>
      <c r="C3026" s="104" t="s">
        <v>13744</v>
      </c>
      <c r="D3026" s="105" t="s">
        <v>8398</v>
      </c>
      <c r="E3026" s="108" t="s">
        <v>6287</v>
      </c>
      <c r="F3026" s="106">
        <v>24.33</v>
      </c>
    </row>
    <row r="3027" spans="2:6" ht="27">
      <c r="B3027" s="104" t="s">
        <v>11181</v>
      </c>
      <c r="C3027" s="104" t="s">
        <v>13739</v>
      </c>
      <c r="D3027" s="105" t="s">
        <v>17940</v>
      </c>
      <c r="E3027" s="108" t="s">
        <v>6287</v>
      </c>
      <c r="F3027" s="106">
        <v>14.56</v>
      </c>
    </row>
    <row r="3028" spans="2:6" ht="27">
      <c r="B3028" s="104" t="s">
        <v>11182</v>
      </c>
      <c r="C3028" s="104" t="s">
        <v>13740</v>
      </c>
      <c r="D3028" s="105" t="s">
        <v>17941</v>
      </c>
      <c r="E3028" s="108" t="s">
        <v>6287</v>
      </c>
      <c r="F3028" s="106">
        <v>18.59</v>
      </c>
    </row>
    <row r="3029" spans="2:6" ht="27">
      <c r="B3029" s="104" t="s">
        <v>11187</v>
      </c>
      <c r="C3029" s="104" t="s">
        <v>13745</v>
      </c>
      <c r="D3029" s="105" t="s">
        <v>8399</v>
      </c>
      <c r="E3029" s="108" t="s">
        <v>6465</v>
      </c>
      <c r="F3029" s="106">
        <v>14.76</v>
      </c>
    </row>
    <row r="3030" spans="2:6" ht="27">
      <c r="B3030" s="104" t="s">
        <v>11188</v>
      </c>
      <c r="C3030" s="104" t="s">
        <v>13746</v>
      </c>
      <c r="D3030" s="105" t="s">
        <v>17942</v>
      </c>
      <c r="E3030" s="108" t="s">
        <v>6287</v>
      </c>
      <c r="F3030" s="106">
        <v>22.98</v>
      </c>
    </row>
    <row r="3031" spans="2:6" ht="40.5">
      <c r="B3031" s="104" t="s">
        <v>11189</v>
      </c>
      <c r="C3031" s="104" t="s">
        <v>13747</v>
      </c>
      <c r="D3031" s="105" t="s">
        <v>8400</v>
      </c>
      <c r="E3031" s="108" t="s">
        <v>6287</v>
      </c>
      <c r="F3031" s="106">
        <v>8.81</v>
      </c>
    </row>
    <row r="3032" spans="2:6" ht="27">
      <c r="B3032" s="104" t="s">
        <v>11190</v>
      </c>
      <c r="C3032" s="104" t="s">
        <v>13748</v>
      </c>
      <c r="D3032" s="105" t="s">
        <v>8401</v>
      </c>
      <c r="E3032" s="108" t="s">
        <v>6287</v>
      </c>
      <c r="F3032" s="106">
        <v>17.329999999999998</v>
      </c>
    </row>
    <row r="3033" spans="2:6" ht="27">
      <c r="B3033" s="104" t="s">
        <v>11191</v>
      </c>
      <c r="C3033" s="104" t="s">
        <v>13749</v>
      </c>
      <c r="D3033" s="105" t="s">
        <v>8402</v>
      </c>
      <c r="E3033" s="108" t="s">
        <v>6287</v>
      </c>
      <c r="F3033" s="106">
        <v>11.28</v>
      </c>
    </row>
    <row r="3034" spans="2:6" ht="27">
      <c r="B3034" s="104" t="s">
        <v>11192</v>
      </c>
      <c r="C3034" s="104" t="s">
        <v>13750</v>
      </c>
      <c r="D3034" s="105" t="s">
        <v>8403</v>
      </c>
      <c r="E3034" s="108" t="s">
        <v>6465</v>
      </c>
      <c r="F3034" s="106">
        <v>3.82</v>
      </c>
    </row>
    <row r="3035" spans="2:6" ht="27">
      <c r="B3035" s="104" t="s">
        <v>11193</v>
      </c>
      <c r="C3035" s="104" t="s">
        <v>13751</v>
      </c>
      <c r="D3035" s="105" t="s">
        <v>8404</v>
      </c>
      <c r="E3035" s="108" t="s">
        <v>6287</v>
      </c>
      <c r="F3035" s="106">
        <v>9.8800000000000008</v>
      </c>
    </row>
    <row r="3036" spans="2:6" ht="27">
      <c r="B3036" s="104" t="s">
        <v>11194</v>
      </c>
      <c r="C3036" s="104" t="s">
        <v>13752</v>
      </c>
      <c r="D3036" s="105" t="s">
        <v>8405</v>
      </c>
      <c r="E3036" s="108" t="s">
        <v>6287</v>
      </c>
      <c r="F3036" s="106">
        <v>24.39</v>
      </c>
    </row>
    <row r="3037" spans="2:6" ht="27">
      <c r="B3037" s="104" t="s">
        <v>11195</v>
      </c>
      <c r="C3037" s="104" t="s">
        <v>13753</v>
      </c>
      <c r="D3037" s="105" t="s">
        <v>8406</v>
      </c>
      <c r="E3037" s="108" t="s">
        <v>6287</v>
      </c>
      <c r="F3037" s="106">
        <v>12.89</v>
      </c>
    </row>
    <row r="3038" spans="2:6" ht="27">
      <c r="B3038" s="104" t="s">
        <v>11196</v>
      </c>
      <c r="C3038" s="104" t="s">
        <v>13754</v>
      </c>
      <c r="D3038" s="105" t="s">
        <v>8407</v>
      </c>
      <c r="E3038" s="108" t="s">
        <v>6598</v>
      </c>
      <c r="F3038" s="106">
        <v>171.52</v>
      </c>
    </row>
    <row r="3039" spans="2:6">
      <c r="B3039" s="100" t="s">
        <v>11197</v>
      </c>
      <c r="C3039" s="101" t="s">
        <v>13755</v>
      </c>
      <c r="D3039" s="102" t="s">
        <v>8408</v>
      </c>
      <c r="E3039" s="101" t="s">
        <v>6287</v>
      </c>
      <c r="F3039" s="106">
        <v>13.61</v>
      </c>
    </row>
    <row r="3040" spans="2:6" ht="27">
      <c r="B3040" s="104" t="s">
        <v>11198</v>
      </c>
      <c r="C3040" s="104" t="s">
        <v>13756</v>
      </c>
      <c r="D3040" s="105" t="s">
        <v>8409</v>
      </c>
      <c r="E3040" s="108" t="s">
        <v>6287</v>
      </c>
      <c r="F3040" s="106">
        <v>19.350000000000001</v>
      </c>
    </row>
    <row r="3041" spans="2:6" ht="40.5">
      <c r="B3041" s="104" t="s">
        <v>11199</v>
      </c>
      <c r="C3041" s="104" t="s">
        <v>13757</v>
      </c>
      <c r="D3041" s="105" t="s">
        <v>8410</v>
      </c>
      <c r="E3041" s="108" t="s">
        <v>6287</v>
      </c>
      <c r="F3041" s="106">
        <v>3.87</v>
      </c>
    </row>
    <row r="3042" spans="2:6" ht="27">
      <c r="B3042" s="104" t="s">
        <v>11200</v>
      </c>
      <c r="C3042" s="104" t="s">
        <v>13758</v>
      </c>
      <c r="D3042" s="105" t="s">
        <v>8411</v>
      </c>
      <c r="E3042" s="108" t="s">
        <v>6287</v>
      </c>
      <c r="F3042" s="106">
        <v>4.29</v>
      </c>
    </row>
    <row r="3043" spans="2:6" ht="27">
      <c r="B3043" s="104" t="s">
        <v>11201</v>
      </c>
      <c r="C3043" s="104" t="s">
        <v>13759</v>
      </c>
      <c r="D3043" s="105" t="s">
        <v>8412</v>
      </c>
      <c r="E3043" s="108" t="s">
        <v>6287</v>
      </c>
      <c r="F3043" s="106">
        <v>5.4</v>
      </c>
    </row>
    <row r="3044" spans="2:6">
      <c r="B3044" s="104" t="s">
        <v>16540</v>
      </c>
      <c r="C3044" s="104" t="s">
        <v>6593</v>
      </c>
      <c r="D3044" s="105" t="s">
        <v>16541</v>
      </c>
      <c r="E3044" s="108" t="s">
        <v>6287</v>
      </c>
      <c r="F3044" s="106">
        <v>15.74</v>
      </c>
    </row>
    <row r="3045" spans="2:6" ht="27">
      <c r="B3045" s="104" t="s">
        <v>11202</v>
      </c>
      <c r="C3045" s="104" t="s">
        <v>13760</v>
      </c>
      <c r="D3045" s="105" t="s">
        <v>8413</v>
      </c>
      <c r="E3045" s="108" t="s">
        <v>6287</v>
      </c>
      <c r="F3045" s="106">
        <v>32.78</v>
      </c>
    </row>
    <row r="3046" spans="2:6" ht="27">
      <c r="B3046" s="104" t="s">
        <v>11203</v>
      </c>
      <c r="C3046" s="104" t="s">
        <v>13761</v>
      </c>
      <c r="D3046" s="105" t="s">
        <v>8414</v>
      </c>
      <c r="E3046" s="108" t="s">
        <v>6287</v>
      </c>
      <c r="F3046" s="106">
        <v>32.65</v>
      </c>
    </row>
    <row r="3047" spans="2:6">
      <c r="B3047" s="104">
        <v>351</v>
      </c>
      <c r="C3047" s="104" t="s">
        <v>6593</v>
      </c>
      <c r="D3047" s="105" t="s">
        <v>8415</v>
      </c>
      <c r="E3047" s="108"/>
      <c r="F3047" s="106"/>
    </row>
    <row r="3048" spans="2:6">
      <c r="B3048" s="104" t="s">
        <v>11204</v>
      </c>
      <c r="C3048" s="104" t="s">
        <v>13762</v>
      </c>
      <c r="D3048" s="105" t="s">
        <v>8416</v>
      </c>
      <c r="E3048" s="108" t="s">
        <v>6287</v>
      </c>
      <c r="F3048" s="106">
        <v>6.69</v>
      </c>
    </row>
    <row r="3049" spans="2:6" ht="27">
      <c r="B3049" s="104" t="s">
        <v>11205</v>
      </c>
      <c r="C3049" s="104" t="s">
        <v>13763</v>
      </c>
      <c r="D3049" s="105" t="s">
        <v>8417</v>
      </c>
      <c r="E3049" s="108" t="s">
        <v>6465</v>
      </c>
      <c r="F3049" s="106">
        <v>16.61</v>
      </c>
    </row>
    <row r="3050" spans="2:6">
      <c r="B3050" s="104" t="s">
        <v>11206</v>
      </c>
      <c r="C3050" s="104" t="s">
        <v>13764</v>
      </c>
      <c r="D3050" s="105" t="s">
        <v>8418</v>
      </c>
      <c r="E3050" s="108" t="s">
        <v>6287</v>
      </c>
      <c r="F3050" s="106">
        <v>2.16</v>
      </c>
    </row>
    <row r="3051" spans="2:6" ht="27">
      <c r="B3051" s="104" t="s">
        <v>11207</v>
      </c>
      <c r="C3051" s="104" t="s">
        <v>13765</v>
      </c>
      <c r="D3051" s="105" t="s">
        <v>8419</v>
      </c>
      <c r="E3051" s="108" t="s">
        <v>6465</v>
      </c>
      <c r="F3051" s="106">
        <v>19.97</v>
      </c>
    </row>
    <row r="3052" spans="2:6" ht="27">
      <c r="B3052" s="104" t="s">
        <v>16542</v>
      </c>
      <c r="C3052" s="104" t="s">
        <v>6593</v>
      </c>
      <c r="D3052" s="105" t="s">
        <v>16543</v>
      </c>
      <c r="E3052" s="108" t="s">
        <v>6287</v>
      </c>
      <c r="F3052" s="106">
        <v>32.090000000000003</v>
      </c>
    </row>
    <row r="3053" spans="2:6">
      <c r="B3053" s="104" t="s">
        <v>11208</v>
      </c>
      <c r="C3053" s="104" t="s">
        <v>13766</v>
      </c>
      <c r="D3053" s="105" t="s">
        <v>8420</v>
      </c>
      <c r="E3053" s="108" t="s">
        <v>6287</v>
      </c>
      <c r="F3053" s="106">
        <v>53.91</v>
      </c>
    </row>
    <row r="3054" spans="2:6">
      <c r="B3054" s="104" t="s">
        <v>11209</v>
      </c>
      <c r="C3054" s="104" t="s">
        <v>13767</v>
      </c>
      <c r="D3054" s="105" t="s">
        <v>8421</v>
      </c>
      <c r="E3054" s="108" t="s">
        <v>6287</v>
      </c>
      <c r="F3054" s="106">
        <v>22.23</v>
      </c>
    </row>
    <row r="3055" spans="2:6">
      <c r="B3055" s="104" t="s">
        <v>11210</v>
      </c>
      <c r="C3055" s="104" t="s">
        <v>13768</v>
      </c>
      <c r="D3055" s="105" t="s">
        <v>8422</v>
      </c>
      <c r="E3055" s="108" t="s">
        <v>6287</v>
      </c>
      <c r="F3055" s="106">
        <v>24</v>
      </c>
    </row>
    <row r="3056" spans="2:6">
      <c r="B3056" s="104" t="s">
        <v>11211</v>
      </c>
      <c r="C3056" s="104" t="s">
        <v>13769</v>
      </c>
      <c r="D3056" s="105" t="s">
        <v>8423</v>
      </c>
      <c r="E3056" s="108" t="s">
        <v>6287</v>
      </c>
      <c r="F3056" s="106">
        <v>25.78</v>
      </c>
    </row>
    <row r="3057" spans="2:6">
      <c r="B3057" s="104" t="s">
        <v>11212</v>
      </c>
      <c r="C3057" s="104" t="s">
        <v>13770</v>
      </c>
      <c r="D3057" s="105" t="s">
        <v>8424</v>
      </c>
      <c r="E3057" s="108" t="s">
        <v>6287</v>
      </c>
      <c r="F3057" s="106">
        <v>35.380000000000003</v>
      </c>
    </row>
    <row r="3058" spans="2:6" ht="27">
      <c r="B3058" s="104" t="s">
        <v>11213</v>
      </c>
      <c r="C3058" s="104" t="s">
        <v>13771</v>
      </c>
      <c r="D3058" s="105" t="s">
        <v>8425</v>
      </c>
      <c r="E3058" s="108" t="s">
        <v>6465</v>
      </c>
      <c r="F3058" s="106">
        <v>99.77</v>
      </c>
    </row>
    <row r="3059" spans="2:6" ht="27">
      <c r="B3059" s="104" t="s">
        <v>11214</v>
      </c>
      <c r="C3059" s="104" t="s">
        <v>13772</v>
      </c>
      <c r="D3059" s="105" t="s">
        <v>8426</v>
      </c>
      <c r="E3059" s="108" t="s">
        <v>6465</v>
      </c>
      <c r="F3059" s="106">
        <v>8.16</v>
      </c>
    </row>
    <row r="3060" spans="2:6" ht="27">
      <c r="B3060" s="104" t="s">
        <v>11215</v>
      </c>
      <c r="C3060" s="104" t="s">
        <v>13773</v>
      </c>
      <c r="D3060" s="105" t="s">
        <v>8427</v>
      </c>
      <c r="E3060" s="108" t="s">
        <v>6287</v>
      </c>
      <c r="F3060" s="106">
        <v>75.400000000000006</v>
      </c>
    </row>
    <row r="3061" spans="2:6" ht="27">
      <c r="B3061" s="104" t="s">
        <v>11216</v>
      </c>
      <c r="C3061" s="104" t="s">
        <v>13774</v>
      </c>
      <c r="D3061" s="105" t="s">
        <v>8428</v>
      </c>
      <c r="E3061" s="108" t="s">
        <v>6287</v>
      </c>
      <c r="F3061" s="106">
        <v>79.62</v>
      </c>
    </row>
    <row r="3062" spans="2:6" ht="27">
      <c r="B3062" s="104" t="s">
        <v>11217</v>
      </c>
      <c r="C3062" s="104" t="s">
        <v>13775</v>
      </c>
      <c r="D3062" s="105" t="s">
        <v>8429</v>
      </c>
      <c r="E3062" s="108" t="s">
        <v>6287</v>
      </c>
      <c r="F3062" s="106">
        <v>82.31</v>
      </c>
    </row>
    <row r="3063" spans="2:6" ht="27">
      <c r="B3063" s="104" t="s">
        <v>11218</v>
      </c>
      <c r="C3063" s="104" t="s">
        <v>13776</v>
      </c>
      <c r="D3063" s="105" t="s">
        <v>8430</v>
      </c>
      <c r="E3063" s="108" t="s">
        <v>6287</v>
      </c>
      <c r="F3063" s="106">
        <v>85.76</v>
      </c>
    </row>
    <row r="3064" spans="2:6" ht="27">
      <c r="B3064" s="104" t="s">
        <v>11219</v>
      </c>
      <c r="C3064" s="104" t="s">
        <v>13777</v>
      </c>
      <c r="D3064" s="105" t="s">
        <v>8431</v>
      </c>
      <c r="E3064" s="108" t="s">
        <v>6287</v>
      </c>
      <c r="F3064" s="106">
        <v>86.68</v>
      </c>
    </row>
    <row r="3065" spans="2:6">
      <c r="B3065" s="104" t="s">
        <v>11220</v>
      </c>
      <c r="C3065" s="104" t="s">
        <v>13778</v>
      </c>
      <c r="D3065" s="105" t="s">
        <v>8432</v>
      </c>
      <c r="E3065" s="108" t="s">
        <v>6287</v>
      </c>
      <c r="F3065" s="106">
        <v>33.68</v>
      </c>
    </row>
    <row r="3066" spans="2:6">
      <c r="B3066" s="104" t="s">
        <v>11221</v>
      </c>
      <c r="C3066" s="104" t="s">
        <v>13779</v>
      </c>
      <c r="D3066" s="105" t="s">
        <v>8433</v>
      </c>
      <c r="E3066" s="108" t="s">
        <v>6287</v>
      </c>
      <c r="F3066" s="106">
        <v>37.33</v>
      </c>
    </row>
    <row r="3067" spans="2:6" ht="27">
      <c r="B3067" s="104" t="s">
        <v>11222</v>
      </c>
      <c r="C3067" s="104" t="s">
        <v>13780</v>
      </c>
      <c r="D3067" s="105" t="s">
        <v>8434</v>
      </c>
      <c r="E3067" s="108" t="s">
        <v>6287</v>
      </c>
      <c r="F3067" s="106">
        <v>71.92</v>
      </c>
    </row>
    <row r="3068" spans="2:6" ht="27">
      <c r="B3068" s="104" t="s">
        <v>11223</v>
      </c>
      <c r="C3068" s="104" t="s">
        <v>13781</v>
      </c>
      <c r="D3068" s="105" t="s">
        <v>8435</v>
      </c>
      <c r="E3068" s="108" t="s">
        <v>6287</v>
      </c>
      <c r="F3068" s="106">
        <v>72.540000000000006</v>
      </c>
    </row>
    <row r="3069" spans="2:6" ht="27">
      <c r="B3069" s="104" t="s">
        <v>11224</v>
      </c>
      <c r="C3069" s="104" t="s">
        <v>13782</v>
      </c>
      <c r="D3069" s="105" t="s">
        <v>8436</v>
      </c>
      <c r="E3069" s="108" t="s">
        <v>6287</v>
      </c>
      <c r="F3069" s="106">
        <v>72.8</v>
      </c>
    </row>
    <row r="3070" spans="2:6">
      <c r="B3070" s="104" t="s">
        <v>11225</v>
      </c>
      <c r="C3070" s="104" t="s">
        <v>13783</v>
      </c>
      <c r="D3070" s="105" t="s">
        <v>8437</v>
      </c>
      <c r="E3070" s="108" t="s">
        <v>6287</v>
      </c>
      <c r="F3070" s="106">
        <v>47.31</v>
      </c>
    </row>
    <row r="3071" spans="2:6" ht="25.5">
      <c r="B3071" s="100" t="s">
        <v>11226</v>
      </c>
      <c r="C3071" s="101" t="s">
        <v>13784</v>
      </c>
      <c r="D3071" s="102" t="s">
        <v>8438</v>
      </c>
      <c r="E3071" s="101" t="s">
        <v>6287</v>
      </c>
      <c r="F3071" s="106">
        <v>75.38</v>
      </c>
    </row>
    <row r="3072" spans="2:6">
      <c r="B3072" s="104" t="s">
        <v>11227</v>
      </c>
      <c r="C3072" s="104" t="s">
        <v>13785</v>
      </c>
      <c r="D3072" s="105" t="s">
        <v>8439</v>
      </c>
      <c r="E3072" s="108" t="s">
        <v>6287</v>
      </c>
      <c r="F3072" s="106">
        <v>23</v>
      </c>
    </row>
    <row r="3073" spans="2:6" ht="27">
      <c r="B3073" s="104" t="s">
        <v>11228</v>
      </c>
      <c r="C3073" s="104" t="s">
        <v>13786</v>
      </c>
      <c r="D3073" s="105" t="s">
        <v>8440</v>
      </c>
      <c r="E3073" s="108" t="s">
        <v>6287</v>
      </c>
      <c r="F3073" s="106">
        <v>80.819999999999993</v>
      </c>
    </row>
    <row r="3074" spans="2:6" ht="27">
      <c r="B3074" s="104" t="s">
        <v>11229</v>
      </c>
      <c r="C3074" s="104" t="s">
        <v>13787</v>
      </c>
      <c r="D3074" s="105" t="s">
        <v>8441</v>
      </c>
      <c r="E3074" s="108" t="s">
        <v>6287</v>
      </c>
      <c r="F3074" s="106">
        <v>29.13</v>
      </c>
    </row>
    <row r="3075" spans="2:6" ht="27">
      <c r="B3075" s="104" t="s">
        <v>11230</v>
      </c>
      <c r="C3075" s="104" t="s">
        <v>13788</v>
      </c>
      <c r="D3075" s="105" t="s">
        <v>8442</v>
      </c>
      <c r="E3075" s="108" t="s">
        <v>6287</v>
      </c>
      <c r="F3075" s="106">
        <v>34.159999999999997</v>
      </c>
    </row>
    <row r="3076" spans="2:6" ht="27">
      <c r="B3076" s="104" t="s">
        <v>11231</v>
      </c>
      <c r="C3076" s="104" t="s">
        <v>13789</v>
      </c>
      <c r="D3076" s="105" t="s">
        <v>8443</v>
      </c>
      <c r="E3076" s="108" t="s">
        <v>6287</v>
      </c>
      <c r="F3076" s="106">
        <v>33.39</v>
      </c>
    </row>
    <row r="3077" spans="2:6" ht="27">
      <c r="B3077" s="104" t="s">
        <v>11232</v>
      </c>
      <c r="C3077" s="104" t="s">
        <v>13790</v>
      </c>
      <c r="D3077" s="105" t="s">
        <v>8444</v>
      </c>
      <c r="E3077" s="108" t="s">
        <v>6287</v>
      </c>
      <c r="F3077" s="106">
        <v>35.28</v>
      </c>
    </row>
    <row r="3078" spans="2:6" ht="27">
      <c r="B3078" s="104" t="s">
        <v>11233</v>
      </c>
      <c r="C3078" s="104" t="s">
        <v>13791</v>
      </c>
      <c r="D3078" s="105" t="s">
        <v>8445</v>
      </c>
      <c r="E3078" s="108" t="s">
        <v>6287</v>
      </c>
      <c r="F3078" s="106">
        <v>37.54</v>
      </c>
    </row>
    <row r="3079" spans="2:6" ht="27">
      <c r="B3079" s="104" t="s">
        <v>11234</v>
      </c>
      <c r="C3079" s="104" t="s">
        <v>13792</v>
      </c>
      <c r="D3079" s="105" t="s">
        <v>8446</v>
      </c>
      <c r="E3079" s="108" t="s">
        <v>6287</v>
      </c>
      <c r="F3079" s="106">
        <v>36.770000000000003</v>
      </c>
    </row>
    <row r="3080" spans="2:6" ht="27">
      <c r="B3080" s="104" t="s">
        <v>11235</v>
      </c>
      <c r="C3080" s="104" t="s">
        <v>13793</v>
      </c>
      <c r="D3080" s="105" t="s">
        <v>8447</v>
      </c>
      <c r="E3080" s="108" t="s">
        <v>6287</v>
      </c>
      <c r="F3080" s="106">
        <v>38.659999999999997</v>
      </c>
    </row>
    <row r="3081" spans="2:6" ht="27">
      <c r="B3081" s="104" t="s">
        <v>11236</v>
      </c>
      <c r="C3081" s="104" t="s">
        <v>13794</v>
      </c>
      <c r="D3081" s="105" t="s">
        <v>8448</v>
      </c>
      <c r="E3081" s="108" t="s">
        <v>6287</v>
      </c>
      <c r="F3081" s="106">
        <v>47.82</v>
      </c>
    </row>
    <row r="3082" spans="2:6" ht="38.25">
      <c r="B3082" s="100" t="s">
        <v>11237</v>
      </c>
      <c r="C3082" s="101" t="s">
        <v>13795</v>
      </c>
      <c r="D3082" s="102" t="s">
        <v>8449</v>
      </c>
      <c r="E3082" s="101" t="s">
        <v>6287</v>
      </c>
      <c r="F3082" s="106">
        <v>30.31</v>
      </c>
    </row>
    <row r="3083" spans="2:6" ht="27">
      <c r="B3083" s="104" t="s">
        <v>11238</v>
      </c>
      <c r="C3083" s="104" t="s">
        <v>13796</v>
      </c>
      <c r="D3083" s="105" t="s">
        <v>8450</v>
      </c>
      <c r="E3083" s="108" t="s">
        <v>6287</v>
      </c>
      <c r="F3083" s="106">
        <v>26.03</v>
      </c>
    </row>
    <row r="3084" spans="2:6" ht="27">
      <c r="B3084" s="104" t="s">
        <v>11239</v>
      </c>
      <c r="C3084" s="104" t="s">
        <v>13797</v>
      </c>
      <c r="D3084" s="105" t="s">
        <v>8451</v>
      </c>
      <c r="E3084" s="108" t="s">
        <v>6287</v>
      </c>
      <c r="F3084" s="106">
        <v>35.58</v>
      </c>
    </row>
    <row r="3085" spans="2:6" ht="27">
      <c r="B3085" s="104" t="s">
        <v>11240</v>
      </c>
      <c r="C3085" s="104" t="s">
        <v>13798</v>
      </c>
      <c r="D3085" s="105" t="s">
        <v>8452</v>
      </c>
      <c r="E3085" s="108" t="s">
        <v>6287</v>
      </c>
      <c r="F3085" s="106">
        <v>34.81</v>
      </c>
    </row>
    <row r="3086" spans="2:6" ht="27">
      <c r="B3086" s="104" t="s">
        <v>11241</v>
      </c>
      <c r="C3086" s="104" t="s">
        <v>13799</v>
      </c>
      <c r="D3086" s="105" t="s">
        <v>8453</v>
      </c>
      <c r="E3086" s="108" t="s">
        <v>6287</v>
      </c>
      <c r="F3086" s="106">
        <v>36.700000000000003</v>
      </c>
    </row>
    <row r="3087" spans="2:6" ht="27">
      <c r="B3087" s="104" t="s">
        <v>11242</v>
      </c>
      <c r="C3087" s="104" t="s">
        <v>13800</v>
      </c>
      <c r="D3087" s="105" t="s">
        <v>8454</v>
      </c>
      <c r="E3087" s="108" t="s">
        <v>6287</v>
      </c>
      <c r="F3087" s="106">
        <v>27.8</v>
      </c>
    </row>
    <row r="3088" spans="2:6" ht="27">
      <c r="B3088" s="104" t="s">
        <v>11243</v>
      </c>
      <c r="C3088" s="104" t="s">
        <v>13801</v>
      </c>
      <c r="D3088" s="105" t="s">
        <v>8455</v>
      </c>
      <c r="E3088" s="108" t="s">
        <v>6287</v>
      </c>
      <c r="F3088" s="106">
        <v>38.74</v>
      </c>
    </row>
    <row r="3089" spans="2:6" ht="27">
      <c r="B3089" s="104" t="s">
        <v>11244</v>
      </c>
      <c r="C3089" s="104" t="s">
        <v>13802</v>
      </c>
      <c r="D3089" s="105" t="s">
        <v>8456</v>
      </c>
      <c r="E3089" s="108" t="s">
        <v>6287</v>
      </c>
      <c r="F3089" s="106">
        <v>37.97</v>
      </c>
    </row>
    <row r="3090" spans="2:6" ht="27">
      <c r="B3090" s="104" t="s">
        <v>11245</v>
      </c>
      <c r="C3090" s="104" t="s">
        <v>13803</v>
      </c>
      <c r="D3090" s="105" t="s">
        <v>8457</v>
      </c>
      <c r="E3090" s="108" t="s">
        <v>6287</v>
      </c>
      <c r="F3090" s="106">
        <v>39.86</v>
      </c>
    </row>
    <row r="3091" spans="2:6" ht="27">
      <c r="B3091" s="104" t="s">
        <v>11246</v>
      </c>
      <c r="C3091" s="104" t="s">
        <v>13804</v>
      </c>
      <c r="D3091" s="105" t="s">
        <v>8458</v>
      </c>
      <c r="E3091" s="108" t="s">
        <v>6287</v>
      </c>
      <c r="F3091" s="106">
        <v>29.58</v>
      </c>
    </row>
    <row r="3092" spans="2:6" ht="27">
      <c r="B3092" s="104" t="s">
        <v>11247</v>
      </c>
      <c r="C3092" s="104" t="s">
        <v>13805</v>
      </c>
      <c r="D3092" s="105" t="s">
        <v>8459</v>
      </c>
      <c r="E3092" s="108" t="s">
        <v>6287</v>
      </c>
      <c r="F3092" s="106">
        <v>50.19</v>
      </c>
    </row>
    <row r="3093" spans="2:6" ht="27">
      <c r="B3093" s="104" t="s">
        <v>11248</v>
      </c>
      <c r="C3093" s="104" t="s">
        <v>13806</v>
      </c>
      <c r="D3093" s="105" t="s">
        <v>8460</v>
      </c>
      <c r="E3093" s="108" t="s">
        <v>6287</v>
      </c>
      <c r="F3093" s="106">
        <v>40.5</v>
      </c>
    </row>
    <row r="3094" spans="2:6" ht="40.5">
      <c r="B3094" s="104" t="s">
        <v>11249</v>
      </c>
      <c r="C3094" s="104" t="s">
        <v>13807</v>
      </c>
      <c r="D3094" s="105" t="s">
        <v>8461</v>
      </c>
      <c r="E3094" s="108" t="s">
        <v>6287</v>
      </c>
      <c r="F3094" s="106">
        <v>51.41</v>
      </c>
    </row>
    <row r="3095" spans="2:6">
      <c r="B3095" s="104" t="s">
        <v>11250</v>
      </c>
      <c r="C3095" s="104" t="s">
        <v>13808</v>
      </c>
      <c r="D3095" s="105" t="s">
        <v>8462</v>
      </c>
      <c r="E3095" s="108" t="s">
        <v>25</v>
      </c>
      <c r="F3095" s="106">
        <v>2233.15</v>
      </c>
    </row>
    <row r="3096" spans="2:6" ht="40.5">
      <c r="B3096" s="104" t="s">
        <v>11251</v>
      </c>
      <c r="C3096" s="104" t="s">
        <v>6593</v>
      </c>
      <c r="D3096" s="105" t="s">
        <v>8463</v>
      </c>
      <c r="E3096" s="108" t="s">
        <v>6287</v>
      </c>
      <c r="F3096" s="106">
        <v>33.68</v>
      </c>
    </row>
    <row r="3097" spans="2:6" ht="38.25">
      <c r="B3097" s="100" t="s">
        <v>11252</v>
      </c>
      <c r="C3097" s="101" t="s">
        <v>13809</v>
      </c>
      <c r="D3097" s="102" t="s">
        <v>8464</v>
      </c>
      <c r="E3097" s="101" t="s">
        <v>6287</v>
      </c>
      <c r="F3097" s="106">
        <v>52.63</v>
      </c>
    </row>
    <row r="3098" spans="2:6" ht="40.5">
      <c r="B3098" s="104" t="s">
        <v>11253</v>
      </c>
      <c r="C3098" s="104" t="s">
        <v>6593</v>
      </c>
      <c r="D3098" s="105" t="s">
        <v>8465</v>
      </c>
      <c r="E3098" s="108" t="s">
        <v>6287</v>
      </c>
      <c r="F3098" s="106">
        <v>74.709999999999994</v>
      </c>
    </row>
    <row r="3099" spans="2:6" ht="40.5">
      <c r="B3099" s="104" t="s">
        <v>11254</v>
      </c>
      <c r="C3099" s="104" t="s">
        <v>6593</v>
      </c>
      <c r="D3099" s="105" t="s">
        <v>8466</v>
      </c>
      <c r="E3099" s="108" t="s">
        <v>6287</v>
      </c>
      <c r="F3099" s="106">
        <v>80.94</v>
      </c>
    </row>
    <row r="3100" spans="2:6" ht="40.5">
      <c r="B3100" s="104" t="s">
        <v>11255</v>
      </c>
      <c r="C3100" s="104" t="s">
        <v>6593</v>
      </c>
      <c r="D3100" s="105" t="s">
        <v>8467</v>
      </c>
      <c r="E3100" s="108" t="s">
        <v>6287</v>
      </c>
      <c r="F3100" s="106">
        <v>59.24</v>
      </c>
    </row>
    <row r="3101" spans="2:6" ht="40.5">
      <c r="B3101" s="104" t="s">
        <v>11256</v>
      </c>
      <c r="C3101" s="104" t="s">
        <v>6593</v>
      </c>
      <c r="D3101" s="105" t="s">
        <v>8468</v>
      </c>
      <c r="E3101" s="108" t="s">
        <v>6287</v>
      </c>
      <c r="F3101" s="106">
        <v>38.22</v>
      </c>
    </row>
    <row r="3102" spans="2:6" ht="40.5">
      <c r="B3102" s="104" t="s">
        <v>11257</v>
      </c>
      <c r="C3102" s="104" t="s">
        <v>13810</v>
      </c>
      <c r="D3102" s="105" t="s">
        <v>8469</v>
      </c>
      <c r="E3102" s="108" t="s">
        <v>6287</v>
      </c>
      <c r="F3102" s="106">
        <v>113.82</v>
      </c>
    </row>
    <row r="3103" spans="2:6" ht="27">
      <c r="B3103" s="104" t="s">
        <v>11258</v>
      </c>
      <c r="C3103" s="104" t="s">
        <v>13811</v>
      </c>
      <c r="D3103" s="105" t="s">
        <v>8470</v>
      </c>
      <c r="E3103" s="108" t="s">
        <v>6287</v>
      </c>
      <c r="F3103" s="106">
        <v>60.77</v>
      </c>
    </row>
    <row r="3104" spans="2:6" ht="27">
      <c r="B3104" s="104" t="s">
        <v>11259</v>
      </c>
      <c r="C3104" s="104" t="s">
        <v>13812</v>
      </c>
      <c r="D3104" s="105" t="s">
        <v>8471</v>
      </c>
      <c r="E3104" s="108" t="s">
        <v>6287</v>
      </c>
      <c r="F3104" s="106">
        <v>60.77</v>
      </c>
    </row>
    <row r="3105" spans="2:6" ht="27">
      <c r="B3105" s="104" t="s">
        <v>11260</v>
      </c>
      <c r="C3105" s="104" t="s">
        <v>13813</v>
      </c>
      <c r="D3105" s="105" t="s">
        <v>8472</v>
      </c>
      <c r="E3105" s="108" t="s">
        <v>6287</v>
      </c>
      <c r="F3105" s="106">
        <v>96.5</v>
      </c>
    </row>
    <row r="3106" spans="2:6" ht="27">
      <c r="B3106" s="104" t="s">
        <v>11261</v>
      </c>
      <c r="C3106" s="104" t="s">
        <v>13814</v>
      </c>
      <c r="D3106" s="105" t="s">
        <v>8473</v>
      </c>
      <c r="E3106" s="108" t="s">
        <v>6287</v>
      </c>
      <c r="F3106" s="106">
        <v>94.81</v>
      </c>
    </row>
    <row r="3107" spans="2:6" ht="27">
      <c r="B3107" s="104" t="s">
        <v>11262</v>
      </c>
      <c r="C3107" s="104" t="s">
        <v>13815</v>
      </c>
      <c r="D3107" s="105" t="s">
        <v>8474</v>
      </c>
      <c r="E3107" s="108" t="s">
        <v>6287</v>
      </c>
      <c r="F3107" s="106">
        <v>75.459999999999994</v>
      </c>
    </row>
    <row r="3108" spans="2:6" ht="27">
      <c r="B3108" s="104" t="s">
        <v>11263</v>
      </c>
      <c r="C3108" s="104" t="s">
        <v>13816</v>
      </c>
      <c r="D3108" s="105" t="s">
        <v>8475</v>
      </c>
      <c r="E3108" s="108" t="s">
        <v>6287</v>
      </c>
      <c r="F3108" s="106">
        <v>73.77</v>
      </c>
    </row>
    <row r="3109" spans="2:6" ht="40.5">
      <c r="B3109" s="104" t="s">
        <v>11264</v>
      </c>
      <c r="C3109" s="104" t="s">
        <v>13817</v>
      </c>
      <c r="D3109" s="105" t="s">
        <v>8476</v>
      </c>
      <c r="E3109" s="108" t="s">
        <v>6287</v>
      </c>
      <c r="F3109" s="106">
        <v>77.31</v>
      </c>
    </row>
    <row r="3110" spans="2:6" ht="40.5">
      <c r="B3110" s="100" t="s">
        <v>11265</v>
      </c>
      <c r="C3110" s="108" t="s">
        <v>13818</v>
      </c>
      <c r="D3110" s="107" t="s">
        <v>8477</v>
      </c>
      <c r="E3110" s="108" t="s">
        <v>6287</v>
      </c>
      <c r="F3110" s="109">
        <v>65.349999999999994</v>
      </c>
    </row>
    <row r="3111" spans="2:6" ht="27">
      <c r="B3111" s="104" t="s">
        <v>11266</v>
      </c>
      <c r="C3111" s="108" t="s">
        <v>13819</v>
      </c>
      <c r="D3111" s="105" t="s">
        <v>8478</v>
      </c>
      <c r="E3111" s="108" t="s">
        <v>6287</v>
      </c>
      <c r="F3111" s="109">
        <v>189.06</v>
      </c>
    </row>
    <row r="3112" spans="2:6" ht="27">
      <c r="B3112" s="104" t="s">
        <v>11267</v>
      </c>
      <c r="C3112" s="108" t="s">
        <v>13820</v>
      </c>
      <c r="D3112" s="105" t="s">
        <v>8479</v>
      </c>
      <c r="E3112" s="108" t="s">
        <v>6287</v>
      </c>
      <c r="F3112" s="109">
        <v>189.06</v>
      </c>
    </row>
    <row r="3113" spans="2:6" ht="27">
      <c r="B3113" s="104" t="s">
        <v>11268</v>
      </c>
      <c r="C3113" s="108" t="s">
        <v>13821</v>
      </c>
      <c r="D3113" s="105" t="s">
        <v>8480</v>
      </c>
      <c r="E3113" s="108" t="s">
        <v>6287</v>
      </c>
      <c r="F3113" s="109">
        <v>124.05</v>
      </c>
    </row>
    <row r="3114" spans="2:6" ht="27">
      <c r="B3114" s="104" t="s">
        <v>11269</v>
      </c>
      <c r="C3114" s="108" t="s">
        <v>13822</v>
      </c>
      <c r="D3114" s="105" t="s">
        <v>8481</v>
      </c>
      <c r="E3114" s="108" t="s">
        <v>6287</v>
      </c>
      <c r="F3114" s="109">
        <v>124.05</v>
      </c>
    </row>
    <row r="3115" spans="2:6" ht="27">
      <c r="B3115" s="104" t="s">
        <v>11270</v>
      </c>
      <c r="C3115" s="108" t="s">
        <v>13823</v>
      </c>
      <c r="D3115" s="105" t="s">
        <v>8482</v>
      </c>
      <c r="E3115" s="108" t="s">
        <v>6287</v>
      </c>
      <c r="F3115" s="109">
        <v>189.06</v>
      </c>
    </row>
    <row r="3116" spans="2:6" ht="27">
      <c r="B3116" s="104" t="s">
        <v>11271</v>
      </c>
      <c r="C3116" s="108" t="s">
        <v>13824</v>
      </c>
      <c r="D3116" s="105" t="s">
        <v>8483</v>
      </c>
      <c r="E3116" s="108" t="s">
        <v>6287</v>
      </c>
      <c r="F3116" s="109">
        <v>189.06</v>
      </c>
    </row>
    <row r="3117" spans="2:6" ht="27">
      <c r="B3117" s="104" t="s">
        <v>11272</v>
      </c>
      <c r="C3117" s="108" t="s">
        <v>13825</v>
      </c>
      <c r="D3117" s="105" t="s">
        <v>8484</v>
      </c>
      <c r="E3117" s="108" t="s">
        <v>6287</v>
      </c>
      <c r="F3117" s="109">
        <v>124.05</v>
      </c>
    </row>
    <row r="3118" spans="2:6" ht="27">
      <c r="B3118" s="104" t="s">
        <v>11273</v>
      </c>
      <c r="C3118" s="108" t="s">
        <v>13826</v>
      </c>
      <c r="D3118" s="105" t="s">
        <v>8485</v>
      </c>
      <c r="E3118" s="108" t="s">
        <v>6287</v>
      </c>
      <c r="F3118" s="109">
        <v>124.05</v>
      </c>
    </row>
    <row r="3119" spans="2:6" ht="40.5">
      <c r="B3119" s="104" t="s">
        <v>11274</v>
      </c>
      <c r="C3119" s="108" t="s">
        <v>13827</v>
      </c>
      <c r="D3119" s="105" t="s">
        <v>8486</v>
      </c>
      <c r="E3119" s="108" t="s">
        <v>6287</v>
      </c>
      <c r="F3119" s="109">
        <v>67.05</v>
      </c>
    </row>
    <row r="3120" spans="2:6" ht="40.5">
      <c r="B3120" s="104" t="s">
        <v>11275</v>
      </c>
      <c r="C3120" s="108" t="s">
        <v>13828</v>
      </c>
      <c r="D3120" s="105" t="s">
        <v>8487</v>
      </c>
      <c r="E3120" s="108" t="s">
        <v>6287</v>
      </c>
      <c r="F3120" s="109">
        <v>67.05</v>
      </c>
    </row>
    <row r="3121" spans="2:6">
      <c r="B3121" s="104" t="s">
        <v>11276</v>
      </c>
      <c r="C3121" s="108" t="s">
        <v>13829</v>
      </c>
      <c r="D3121" s="105" t="s">
        <v>8488</v>
      </c>
      <c r="E3121" s="108" t="s">
        <v>6287</v>
      </c>
      <c r="F3121" s="109">
        <v>207.16</v>
      </c>
    </row>
    <row r="3122" spans="2:6">
      <c r="B3122" s="104" t="s">
        <v>11277</v>
      </c>
      <c r="C3122" s="108" t="s">
        <v>13830</v>
      </c>
      <c r="D3122" s="105" t="s">
        <v>8489</v>
      </c>
      <c r="E3122" s="108" t="s">
        <v>6287</v>
      </c>
      <c r="F3122" s="109">
        <v>48.02</v>
      </c>
    </row>
    <row r="3123" spans="2:6">
      <c r="B3123" s="104" t="s">
        <v>11278</v>
      </c>
      <c r="C3123" s="108" t="s">
        <v>13831</v>
      </c>
      <c r="D3123" s="105" t="s">
        <v>8490</v>
      </c>
      <c r="E3123" s="108" t="s">
        <v>6287</v>
      </c>
      <c r="F3123" s="109">
        <v>50.7</v>
      </c>
    </row>
    <row r="3124" spans="2:6">
      <c r="B3124" s="104" t="s">
        <v>11279</v>
      </c>
      <c r="C3124" s="108" t="s">
        <v>13832</v>
      </c>
      <c r="D3124" s="105" t="s">
        <v>8491</v>
      </c>
      <c r="E3124" s="108" t="s">
        <v>6287</v>
      </c>
      <c r="F3124" s="109">
        <v>14.5</v>
      </c>
    </row>
    <row r="3125" spans="2:6">
      <c r="B3125" s="104" t="s">
        <v>11280</v>
      </c>
      <c r="C3125" s="108" t="s">
        <v>13833</v>
      </c>
      <c r="D3125" s="105" t="s">
        <v>8492</v>
      </c>
      <c r="E3125" s="108" t="s">
        <v>6287</v>
      </c>
      <c r="F3125" s="109">
        <v>30</v>
      </c>
    </row>
    <row r="3126" spans="2:6">
      <c r="B3126" s="104" t="s">
        <v>11281</v>
      </c>
      <c r="C3126" s="108" t="s">
        <v>13834</v>
      </c>
      <c r="D3126" s="105" t="s">
        <v>8493</v>
      </c>
      <c r="E3126" s="108" t="s">
        <v>6287</v>
      </c>
      <c r="F3126" s="109">
        <v>23.97</v>
      </c>
    </row>
    <row r="3127" spans="2:6">
      <c r="B3127" s="104" t="s">
        <v>11282</v>
      </c>
      <c r="C3127" s="108" t="s">
        <v>13835</v>
      </c>
      <c r="D3127" s="105" t="s">
        <v>8494</v>
      </c>
      <c r="E3127" s="108" t="s">
        <v>6287</v>
      </c>
      <c r="F3127" s="109">
        <v>15.16</v>
      </c>
    </row>
    <row r="3128" spans="2:6">
      <c r="B3128" s="104" t="s">
        <v>11283</v>
      </c>
      <c r="C3128" s="108" t="s">
        <v>13836</v>
      </c>
      <c r="D3128" s="105" t="s">
        <v>8495</v>
      </c>
      <c r="E3128" s="108" t="s">
        <v>6287</v>
      </c>
      <c r="F3128" s="109">
        <v>38.86</v>
      </c>
    </row>
    <row r="3129" spans="2:6">
      <c r="B3129" s="104" t="s">
        <v>11284</v>
      </c>
      <c r="C3129" s="108" t="s">
        <v>13837</v>
      </c>
      <c r="D3129" s="105" t="s">
        <v>8496</v>
      </c>
      <c r="E3129" s="108" t="s">
        <v>6287</v>
      </c>
      <c r="F3129" s="109">
        <v>27.06</v>
      </c>
    </row>
    <row r="3130" spans="2:6" ht="27">
      <c r="B3130" s="104" t="s">
        <v>11285</v>
      </c>
      <c r="C3130" s="108" t="s">
        <v>13838</v>
      </c>
      <c r="D3130" s="105" t="s">
        <v>8497</v>
      </c>
      <c r="E3130" s="108" t="s">
        <v>6287</v>
      </c>
      <c r="F3130" s="109">
        <v>36.729999999999997</v>
      </c>
    </row>
    <row r="3131" spans="2:6" ht="27">
      <c r="B3131" s="104" t="s">
        <v>11286</v>
      </c>
      <c r="C3131" s="108" t="s">
        <v>13839</v>
      </c>
      <c r="D3131" s="105" t="s">
        <v>8498</v>
      </c>
      <c r="E3131" s="108" t="s">
        <v>6287</v>
      </c>
      <c r="F3131" s="109">
        <v>37.47</v>
      </c>
    </row>
    <row r="3132" spans="2:6" ht="27">
      <c r="B3132" s="104" t="s">
        <v>11287</v>
      </c>
      <c r="C3132" s="108" t="s">
        <v>13840</v>
      </c>
      <c r="D3132" s="105" t="s">
        <v>8499</v>
      </c>
      <c r="E3132" s="108" t="s">
        <v>6287</v>
      </c>
      <c r="F3132" s="109">
        <v>38.520000000000003</v>
      </c>
    </row>
    <row r="3133" spans="2:6" ht="40.5">
      <c r="B3133" s="104" t="s">
        <v>11288</v>
      </c>
      <c r="C3133" s="108" t="s">
        <v>13841</v>
      </c>
      <c r="D3133" s="105" t="s">
        <v>8500</v>
      </c>
      <c r="E3133" s="108" t="s">
        <v>6287</v>
      </c>
      <c r="F3133" s="109">
        <v>44.53</v>
      </c>
    </row>
    <row r="3134" spans="2:6" ht="40.5">
      <c r="B3134" s="104" t="s">
        <v>11289</v>
      </c>
      <c r="C3134" s="108" t="s">
        <v>13842</v>
      </c>
      <c r="D3134" s="105" t="s">
        <v>8501</v>
      </c>
      <c r="E3134" s="108" t="s">
        <v>6287</v>
      </c>
      <c r="F3134" s="109">
        <v>52.56</v>
      </c>
    </row>
    <row r="3135" spans="2:6" ht="40.5">
      <c r="B3135" s="104" t="s">
        <v>11290</v>
      </c>
      <c r="C3135" s="108" t="s">
        <v>13843</v>
      </c>
      <c r="D3135" s="105" t="s">
        <v>8502</v>
      </c>
      <c r="E3135" s="108" t="s">
        <v>6287</v>
      </c>
      <c r="F3135" s="109">
        <v>69.86</v>
      </c>
    </row>
    <row r="3136" spans="2:6" ht="40.5">
      <c r="B3136" s="104" t="s">
        <v>11291</v>
      </c>
      <c r="C3136" s="108" t="s">
        <v>13844</v>
      </c>
      <c r="D3136" s="105" t="s">
        <v>8503</v>
      </c>
      <c r="E3136" s="108" t="s">
        <v>6287</v>
      </c>
      <c r="F3136" s="109">
        <v>201.17</v>
      </c>
    </row>
    <row r="3137" spans="2:6" ht="27">
      <c r="B3137" s="104" t="s">
        <v>11292</v>
      </c>
      <c r="C3137" s="108" t="s">
        <v>13845</v>
      </c>
      <c r="D3137" s="105" t="s">
        <v>8504</v>
      </c>
      <c r="E3137" s="108" t="s">
        <v>6287</v>
      </c>
      <c r="F3137" s="109">
        <v>73.989999999999995</v>
      </c>
    </row>
    <row r="3138" spans="2:6" ht="27">
      <c r="B3138" s="104" t="s">
        <v>11293</v>
      </c>
      <c r="C3138" s="108" t="s">
        <v>13846</v>
      </c>
      <c r="D3138" s="105" t="s">
        <v>8505</v>
      </c>
      <c r="E3138" s="108" t="s">
        <v>6287</v>
      </c>
      <c r="F3138" s="109">
        <v>71.89</v>
      </c>
    </row>
    <row r="3139" spans="2:6" ht="27">
      <c r="B3139" s="104" t="s">
        <v>11294</v>
      </c>
      <c r="C3139" s="108" t="s">
        <v>13847</v>
      </c>
      <c r="D3139" s="105" t="s">
        <v>8506</v>
      </c>
      <c r="E3139" s="108" t="s">
        <v>6287</v>
      </c>
      <c r="F3139" s="109">
        <v>54.57</v>
      </c>
    </row>
    <row r="3140" spans="2:6" ht="27">
      <c r="B3140" s="104" t="s">
        <v>11295</v>
      </c>
      <c r="C3140" s="108" t="s">
        <v>13848</v>
      </c>
      <c r="D3140" s="105" t="s">
        <v>8507</v>
      </c>
      <c r="E3140" s="108" t="s">
        <v>6287</v>
      </c>
      <c r="F3140" s="109">
        <v>80.819999999999993</v>
      </c>
    </row>
    <row r="3141" spans="2:6" ht="27">
      <c r="B3141" s="104" t="s">
        <v>6221</v>
      </c>
      <c r="C3141" s="108" t="s">
        <v>13849</v>
      </c>
      <c r="D3141" s="105" t="s">
        <v>8508</v>
      </c>
      <c r="E3141" s="108" t="s">
        <v>6287</v>
      </c>
      <c r="F3141" s="109">
        <v>75.569999999999993</v>
      </c>
    </row>
    <row r="3142" spans="2:6" ht="27">
      <c r="B3142" s="104" t="s">
        <v>11296</v>
      </c>
      <c r="C3142" s="108" t="s">
        <v>13850</v>
      </c>
      <c r="D3142" s="105" t="s">
        <v>8509</v>
      </c>
      <c r="E3142" s="108" t="s">
        <v>6287</v>
      </c>
      <c r="F3142" s="109">
        <v>57.19</v>
      </c>
    </row>
    <row r="3143" spans="2:6" ht="27">
      <c r="B3143" s="104" t="s">
        <v>11297</v>
      </c>
      <c r="C3143" s="104" t="s">
        <v>13851</v>
      </c>
      <c r="D3143" s="105" t="s">
        <v>8510</v>
      </c>
      <c r="E3143" s="108" t="s">
        <v>6287</v>
      </c>
      <c r="F3143" s="109">
        <v>184.21</v>
      </c>
    </row>
    <row r="3144" spans="2:6" ht="27">
      <c r="B3144" s="104" t="s">
        <v>11298</v>
      </c>
      <c r="C3144" s="108" t="s">
        <v>13852</v>
      </c>
      <c r="D3144" s="105" t="s">
        <v>8511</v>
      </c>
      <c r="E3144" s="108" t="s">
        <v>6287</v>
      </c>
      <c r="F3144" s="109">
        <v>236.38</v>
      </c>
    </row>
    <row r="3145" spans="2:6" ht="27">
      <c r="B3145" s="104" t="s">
        <v>11299</v>
      </c>
      <c r="C3145" s="108" t="s">
        <v>13853</v>
      </c>
      <c r="D3145" s="105" t="s">
        <v>8512</v>
      </c>
      <c r="E3145" s="108" t="s">
        <v>6287</v>
      </c>
      <c r="F3145" s="109">
        <v>55.06</v>
      </c>
    </row>
    <row r="3146" spans="2:6">
      <c r="B3146" s="104" t="s">
        <v>11300</v>
      </c>
      <c r="C3146" s="104" t="s">
        <v>13854</v>
      </c>
      <c r="D3146" s="105" t="s">
        <v>8513</v>
      </c>
      <c r="E3146" s="108" t="s">
        <v>6287</v>
      </c>
      <c r="F3146" s="109">
        <v>71.349999999999994</v>
      </c>
    </row>
    <row r="3147" spans="2:6" ht="27">
      <c r="B3147" s="104" t="s">
        <v>11301</v>
      </c>
      <c r="C3147" s="104" t="s">
        <v>13855</v>
      </c>
      <c r="D3147" s="105" t="s">
        <v>8514</v>
      </c>
      <c r="E3147" s="108" t="s">
        <v>6287</v>
      </c>
      <c r="F3147" s="109">
        <v>122.82</v>
      </c>
    </row>
    <row r="3148" spans="2:6">
      <c r="B3148" s="104" t="s">
        <v>11302</v>
      </c>
      <c r="C3148" s="104" t="s">
        <v>13856</v>
      </c>
      <c r="D3148" s="105" t="s">
        <v>8515</v>
      </c>
      <c r="E3148" s="108" t="s">
        <v>6287</v>
      </c>
      <c r="F3148" s="109">
        <v>99.69</v>
      </c>
    </row>
    <row r="3149" spans="2:6" ht="27">
      <c r="B3149" s="104" t="s">
        <v>11303</v>
      </c>
      <c r="C3149" s="104" t="s">
        <v>13857</v>
      </c>
      <c r="D3149" s="105" t="s">
        <v>8516</v>
      </c>
      <c r="E3149" s="108" t="s">
        <v>6287</v>
      </c>
      <c r="F3149" s="109">
        <v>107.38</v>
      </c>
    </row>
    <row r="3150" spans="2:6">
      <c r="B3150" s="104" t="s">
        <v>11304</v>
      </c>
      <c r="C3150" s="104" t="s">
        <v>13858</v>
      </c>
      <c r="D3150" s="105" t="s">
        <v>8517</v>
      </c>
      <c r="E3150" s="108" t="s">
        <v>6287</v>
      </c>
      <c r="F3150" s="109">
        <v>84.25</v>
      </c>
    </row>
    <row r="3151" spans="2:6">
      <c r="B3151" s="104">
        <v>352</v>
      </c>
      <c r="C3151" s="104" t="s">
        <v>6593</v>
      </c>
      <c r="D3151" s="105" t="s">
        <v>8518</v>
      </c>
      <c r="E3151" s="108"/>
      <c r="F3151" s="109"/>
    </row>
    <row r="3152" spans="2:6">
      <c r="B3152" s="104" t="s">
        <v>11305</v>
      </c>
      <c r="C3152" s="104" t="s">
        <v>13859</v>
      </c>
      <c r="D3152" s="105" t="s">
        <v>8519</v>
      </c>
      <c r="E3152" s="108" t="s">
        <v>6598</v>
      </c>
      <c r="F3152" s="109">
        <v>7.08</v>
      </c>
    </row>
    <row r="3153" spans="2:6">
      <c r="B3153" s="104" t="s">
        <v>11306</v>
      </c>
      <c r="C3153" s="104" t="s">
        <v>13860</v>
      </c>
      <c r="D3153" s="105" t="s">
        <v>8520</v>
      </c>
      <c r="E3153" s="108" t="s">
        <v>6598</v>
      </c>
      <c r="F3153" s="109">
        <v>7.45</v>
      </c>
    </row>
    <row r="3154" spans="2:6">
      <c r="B3154" s="104" t="s">
        <v>11307</v>
      </c>
      <c r="C3154" s="104" t="s">
        <v>13861</v>
      </c>
      <c r="D3154" s="105" t="s">
        <v>8521</v>
      </c>
      <c r="E3154" s="108" t="s">
        <v>6598</v>
      </c>
      <c r="F3154" s="109">
        <v>41.68</v>
      </c>
    </row>
    <row r="3155" spans="2:6">
      <c r="B3155" s="104" t="s">
        <v>11308</v>
      </c>
      <c r="C3155" s="104" t="s">
        <v>13862</v>
      </c>
      <c r="D3155" s="105" t="s">
        <v>8522</v>
      </c>
      <c r="E3155" s="108" t="s">
        <v>6598</v>
      </c>
      <c r="F3155" s="109">
        <v>45.89</v>
      </c>
    </row>
    <row r="3156" spans="2:6">
      <c r="B3156" s="104" t="s">
        <v>11309</v>
      </c>
      <c r="C3156" s="108" t="s">
        <v>13863</v>
      </c>
      <c r="D3156" s="105" t="s">
        <v>8523</v>
      </c>
      <c r="E3156" s="108" t="s">
        <v>6598</v>
      </c>
      <c r="F3156" s="109">
        <v>44.27</v>
      </c>
    </row>
    <row r="3157" spans="2:6">
      <c r="B3157" s="104" t="s">
        <v>11310</v>
      </c>
      <c r="C3157" s="108" t="s">
        <v>13864</v>
      </c>
      <c r="D3157" s="105" t="s">
        <v>8524</v>
      </c>
      <c r="E3157" s="108" t="s">
        <v>6598</v>
      </c>
      <c r="F3157" s="109">
        <v>736.18</v>
      </c>
    </row>
    <row r="3158" spans="2:6">
      <c r="B3158" s="104" t="s">
        <v>11311</v>
      </c>
      <c r="C3158" s="104" t="s">
        <v>13865</v>
      </c>
      <c r="D3158" s="105" t="s">
        <v>8525</v>
      </c>
      <c r="E3158" s="108" t="s">
        <v>6598</v>
      </c>
      <c r="F3158" s="109">
        <v>13.72</v>
      </c>
    </row>
    <row r="3159" spans="2:6">
      <c r="B3159" s="104" t="s">
        <v>11312</v>
      </c>
      <c r="C3159" s="104" t="s">
        <v>13866</v>
      </c>
      <c r="D3159" s="105" t="s">
        <v>8526</v>
      </c>
      <c r="E3159" s="108" t="s">
        <v>6598</v>
      </c>
      <c r="F3159" s="109">
        <v>13.72</v>
      </c>
    </row>
    <row r="3160" spans="2:6">
      <c r="B3160" s="104" t="s">
        <v>11313</v>
      </c>
      <c r="C3160" s="104" t="s">
        <v>13867</v>
      </c>
      <c r="D3160" s="105" t="s">
        <v>8527</v>
      </c>
      <c r="E3160" s="108" t="s">
        <v>6598</v>
      </c>
      <c r="F3160" s="109">
        <v>594.99</v>
      </c>
    </row>
    <row r="3161" spans="2:6">
      <c r="B3161" s="104" t="s">
        <v>11314</v>
      </c>
      <c r="C3161" s="108" t="s">
        <v>13868</v>
      </c>
      <c r="D3161" s="105" t="s">
        <v>8528</v>
      </c>
      <c r="E3161" s="108" t="s">
        <v>6764</v>
      </c>
      <c r="F3161" s="109">
        <v>841.87</v>
      </c>
    </row>
    <row r="3162" spans="2:6">
      <c r="B3162" s="104" t="s">
        <v>11315</v>
      </c>
      <c r="C3162" s="108" t="s">
        <v>13869</v>
      </c>
      <c r="D3162" s="105" t="s">
        <v>8529</v>
      </c>
      <c r="E3162" s="108" t="s">
        <v>6598</v>
      </c>
      <c r="F3162" s="109">
        <v>181.95</v>
      </c>
    </row>
    <row r="3163" spans="2:6">
      <c r="B3163" s="104" t="s">
        <v>11316</v>
      </c>
      <c r="C3163" s="108" t="s">
        <v>13870</v>
      </c>
      <c r="D3163" s="105" t="s">
        <v>8530</v>
      </c>
      <c r="E3163" s="108" t="s">
        <v>6598</v>
      </c>
      <c r="F3163" s="109">
        <v>53.68</v>
      </c>
    </row>
    <row r="3164" spans="2:6">
      <c r="B3164" s="104" t="s">
        <v>11317</v>
      </c>
      <c r="C3164" s="104" t="s">
        <v>13871</v>
      </c>
      <c r="D3164" s="105" t="s">
        <v>8531</v>
      </c>
      <c r="E3164" s="108" t="s">
        <v>6598</v>
      </c>
      <c r="F3164" s="109">
        <v>63.13</v>
      </c>
    </row>
    <row r="3165" spans="2:6">
      <c r="B3165" s="104" t="s">
        <v>11318</v>
      </c>
      <c r="C3165" s="104" t="s">
        <v>13872</v>
      </c>
      <c r="D3165" s="105" t="s">
        <v>8532</v>
      </c>
      <c r="E3165" s="108" t="s">
        <v>6220</v>
      </c>
      <c r="F3165" s="109">
        <v>432.87</v>
      </c>
    </row>
    <row r="3166" spans="2:6">
      <c r="B3166" s="104" t="s">
        <v>11319</v>
      </c>
      <c r="C3166" s="108" t="s">
        <v>13873</v>
      </c>
      <c r="D3166" s="105" t="s">
        <v>8533</v>
      </c>
      <c r="E3166" s="108" t="s">
        <v>6598</v>
      </c>
      <c r="F3166" s="109">
        <v>432.87</v>
      </c>
    </row>
    <row r="3167" spans="2:6">
      <c r="B3167" s="104">
        <v>353</v>
      </c>
      <c r="C3167" s="104" t="s">
        <v>6593</v>
      </c>
      <c r="D3167" s="105" t="s">
        <v>8534</v>
      </c>
      <c r="E3167" s="108"/>
      <c r="F3167" s="109"/>
    </row>
    <row r="3168" spans="2:6">
      <c r="B3168" s="104" t="s">
        <v>11320</v>
      </c>
      <c r="C3168" s="104" t="s">
        <v>13874</v>
      </c>
      <c r="D3168" s="105" t="s">
        <v>8535</v>
      </c>
      <c r="E3168" s="108" t="s">
        <v>6465</v>
      </c>
      <c r="F3168" s="109">
        <v>18.48</v>
      </c>
    </row>
    <row r="3169" spans="2:6">
      <c r="B3169" s="104" t="s">
        <v>11321</v>
      </c>
      <c r="C3169" s="108" t="s">
        <v>13875</v>
      </c>
      <c r="D3169" s="105" t="s">
        <v>8536</v>
      </c>
      <c r="E3169" s="108" t="s">
        <v>6465</v>
      </c>
      <c r="F3169" s="109">
        <v>95.98</v>
      </c>
    </row>
    <row r="3170" spans="2:6">
      <c r="B3170" s="104" t="s">
        <v>11322</v>
      </c>
      <c r="C3170" s="104" t="s">
        <v>13876</v>
      </c>
      <c r="D3170" s="105" t="s">
        <v>8537</v>
      </c>
      <c r="E3170" s="108" t="s">
        <v>6465</v>
      </c>
      <c r="F3170" s="109">
        <v>49.92</v>
      </c>
    </row>
    <row r="3171" spans="2:6">
      <c r="B3171" s="104" t="s">
        <v>11323</v>
      </c>
      <c r="C3171" s="108" t="s">
        <v>13877</v>
      </c>
      <c r="D3171" s="105" t="s">
        <v>8538</v>
      </c>
      <c r="E3171" s="108" t="s">
        <v>6465</v>
      </c>
      <c r="F3171" s="109">
        <v>60.15</v>
      </c>
    </row>
    <row r="3172" spans="2:6">
      <c r="B3172" s="104" t="s">
        <v>11324</v>
      </c>
      <c r="C3172" s="108" t="s">
        <v>13878</v>
      </c>
      <c r="D3172" s="105" t="s">
        <v>8539</v>
      </c>
      <c r="E3172" s="108" t="s">
        <v>6465</v>
      </c>
      <c r="F3172" s="109">
        <v>65.55</v>
      </c>
    </row>
    <row r="3173" spans="2:6">
      <c r="B3173" s="104" t="s">
        <v>11325</v>
      </c>
      <c r="C3173" s="108" t="s">
        <v>13879</v>
      </c>
      <c r="D3173" s="105" t="s">
        <v>8540</v>
      </c>
      <c r="E3173" s="108" t="s">
        <v>6465</v>
      </c>
      <c r="F3173" s="109">
        <v>74.260000000000005</v>
      </c>
    </row>
    <row r="3174" spans="2:6">
      <c r="B3174" s="104" t="s">
        <v>11326</v>
      </c>
      <c r="C3174" s="108" t="s">
        <v>13880</v>
      </c>
      <c r="D3174" s="105" t="s">
        <v>8541</v>
      </c>
      <c r="E3174" s="108" t="s">
        <v>6465</v>
      </c>
      <c r="F3174" s="109">
        <v>79.25</v>
      </c>
    </row>
    <row r="3175" spans="2:6">
      <c r="B3175" s="104" t="s">
        <v>11327</v>
      </c>
      <c r="C3175" s="108" t="s">
        <v>13881</v>
      </c>
      <c r="D3175" s="105" t="s">
        <v>8542</v>
      </c>
      <c r="E3175" s="108" t="s">
        <v>6465</v>
      </c>
      <c r="F3175" s="109">
        <v>86.08</v>
      </c>
    </row>
    <row r="3176" spans="2:6">
      <c r="B3176" s="104" t="s">
        <v>11328</v>
      </c>
      <c r="C3176" s="108" t="s">
        <v>13882</v>
      </c>
      <c r="D3176" s="105" t="s">
        <v>8543</v>
      </c>
      <c r="E3176" s="108" t="s">
        <v>6465</v>
      </c>
      <c r="F3176" s="109">
        <v>46.65</v>
      </c>
    </row>
    <row r="3177" spans="2:6">
      <c r="B3177" s="104" t="s">
        <v>11329</v>
      </c>
      <c r="C3177" s="104" t="s">
        <v>13883</v>
      </c>
      <c r="D3177" s="105" t="s">
        <v>8544</v>
      </c>
      <c r="E3177" s="108" t="s">
        <v>6465</v>
      </c>
      <c r="F3177" s="109">
        <v>56.15</v>
      </c>
    </row>
    <row r="3178" spans="2:6">
      <c r="B3178" s="104" t="s">
        <v>11330</v>
      </c>
      <c r="C3178" s="108" t="s">
        <v>13884</v>
      </c>
      <c r="D3178" s="105" t="s">
        <v>8545</v>
      </c>
      <c r="E3178" s="108" t="s">
        <v>6465</v>
      </c>
      <c r="F3178" s="109">
        <v>60.6</v>
      </c>
    </row>
    <row r="3179" spans="2:6">
      <c r="B3179" s="104" t="s">
        <v>11331</v>
      </c>
      <c r="C3179" s="108" t="s">
        <v>13885</v>
      </c>
      <c r="D3179" s="105" t="s">
        <v>8546</v>
      </c>
      <c r="E3179" s="108" t="s">
        <v>6465</v>
      </c>
      <c r="F3179" s="109">
        <v>62.63</v>
      </c>
    </row>
    <row r="3180" spans="2:6">
      <c r="B3180" s="104" t="s">
        <v>11332</v>
      </c>
      <c r="C3180" s="108" t="s">
        <v>13886</v>
      </c>
      <c r="D3180" s="105" t="s">
        <v>8547</v>
      </c>
      <c r="E3180" s="108" t="s">
        <v>6465</v>
      </c>
      <c r="F3180" s="109">
        <v>67.73</v>
      </c>
    </row>
    <row r="3181" spans="2:6">
      <c r="B3181" s="104" t="s">
        <v>11333</v>
      </c>
      <c r="C3181" s="108" t="s">
        <v>13887</v>
      </c>
      <c r="D3181" s="105" t="s">
        <v>8548</v>
      </c>
      <c r="E3181" s="108" t="s">
        <v>6465</v>
      </c>
      <c r="F3181" s="109">
        <v>71.739999999999995</v>
      </c>
    </row>
    <row r="3182" spans="2:6">
      <c r="B3182" s="104" t="s">
        <v>11334</v>
      </c>
      <c r="C3182" s="108" t="s">
        <v>13888</v>
      </c>
      <c r="D3182" s="105" t="s">
        <v>8549</v>
      </c>
      <c r="E3182" s="108" t="s">
        <v>6465</v>
      </c>
      <c r="F3182" s="109">
        <v>77.17</v>
      </c>
    </row>
    <row r="3183" spans="2:6">
      <c r="B3183" s="104" t="s">
        <v>11335</v>
      </c>
      <c r="C3183" s="108" t="s">
        <v>13889</v>
      </c>
      <c r="D3183" s="105" t="s">
        <v>8550</v>
      </c>
      <c r="E3183" s="108" t="s">
        <v>6465</v>
      </c>
      <c r="F3183" s="109">
        <v>43.7</v>
      </c>
    </row>
    <row r="3184" spans="2:6">
      <c r="B3184" s="104" t="s">
        <v>11336</v>
      </c>
      <c r="C3184" s="108" t="s">
        <v>13890</v>
      </c>
      <c r="D3184" s="105" t="s">
        <v>8551</v>
      </c>
      <c r="E3184" s="108" t="s">
        <v>6465</v>
      </c>
      <c r="F3184" s="109">
        <v>52.58</v>
      </c>
    </row>
    <row r="3185" spans="2:6">
      <c r="B3185" s="104" t="s">
        <v>11337</v>
      </c>
      <c r="C3185" s="108" t="s">
        <v>13891</v>
      </c>
      <c r="D3185" s="105" t="s">
        <v>8552</v>
      </c>
      <c r="E3185" s="108" t="s">
        <v>6465</v>
      </c>
      <c r="F3185" s="109">
        <v>56.15</v>
      </c>
    </row>
    <row r="3186" spans="2:6">
      <c r="B3186" s="104" t="s">
        <v>11338</v>
      </c>
      <c r="C3186" s="108" t="s">
        <v>13892</v>
      </c>
      <c r="D3186" s="105" t="s">
        <v>8553</v>
      </c>
      <c r="E3186" s="108" t="s">
        <v>6465</v>
      </c>
      <c r="F3186" s="109">
        <v>61.84</v>
      </c>
    </row>
    <row r="3187" spans="2:6">
      <c r="B3187" s="100" t="s">
        <v>11339</v>
      </c>
      <c r="C3187" s="108" t="s">
        <v>13893</v>
      </c>
      <c r="D3187" s="105" t="s">
        <v>8554</v>
      </c>
      <c r="E3187" s="108" t="s">
        <v>6465</v>
      </c>
      <c r="F3187" s="109">
        <v>65.06</v>
      </c>
    </row>
    <row r="3188" spans="2:6">
      <c r="B3188" s="104" t="s">
        <v>11340</v>
      </c>
      <c r="C3188" s="108" t="s">
        <v>13894</v>
      </c>
      <c r="D3188" s="105" t="s">
        <v>8555</v>
      </c>
      <c r="E3188" s="108" t="s">
        <v>6465</v>
      </c>
      <c r="F3188" s="109">
        <v>50.22</v>
      </c>
    </row>
    <row r="3189" spans="2:6" ht="27">
      <c r="B3189" s="104" t="s">
        <v>11341</v>
      </c>
      <c r="C3189" s="108" t="s">
        <v>13895</v>
      </c>
      <c r="D3189" s="105" t="s">
        <v>8556</v>
      </c>
      <c r="E3189" s="108" t="s">
        <v>6465</v>
      </c>
      <c r="F3189" s="109">
        <v>52.81</v>
      </c>
    </row>
    <row r="3190" spans="2:6" ht="27">
      <c r="B3190" s="104" t="s">
        <v>11342</v>
      </c>
      <c r="C3190" s="108" t="s">
        <v>13896</v>
      </c>
      <c r="D3190" s="105" t="s">
        <v>8557</v>
      </c>
      <c r="E3190" s="108" t="s">
        <v>6465</v>
      </c>
      <c r="F3190" s="109">
        <v>50.14</v>
      </c>
    </row>
    <row r="3191" spans="2:6">
      <c r="B3191" s="104" t="s">
        <v>11343</v>
      </c>
      <c r="C3191" s="108" t="s">
        <v>13897</v>
      </c>
      <c r="D3191" s="105" t="s">
        <v>8558</v>
      </c>
      <c r="E3191" s="108" t="s">
        <v>6465</v>
      </c>
      <c r="F3191" s="109">
        <v>195.11</v>
      </c>
    </row>
    <row r="3192" spans="2:6">
      <c r="B3192" s="104" t="s">
        <v>11344</v>
      </c>
      <c r="C3192" s="108" t="s">
        <v>13898</v>
      </c>
      <c r="D3192" s="105" t="s">
        <v>8559</v>
      </c>
      <c r="E3192" s="108" t="s">
        <v>6598</v>
      </c>
      <c r="F3192" s="109">
        <v>31.5</v>
      </c>
    </row>
    <row r="3193" spans="2:6">
      <c r="B3193" s="104" t="s">
        <v>11345</v>
      </c>
      <c r="C3193" s="108" t="s">
        <v>13899</v>
      </c>
      <c r="D3193" s="105" t="s">
        <v>8560</v>
      </c>
      <c r="E3193" s="108" t="s">
        <v>6598</v>
      </c>
      <c r="F3193" s="109">
        <v>48.48</v>
      </c>
    </row>
    <row r="3194" spans="2:6">
      <c r="B3194" s="104" t="s">
        <v>11346</v>
      </c>
      <c r="C3194" s="108" t="s">
        <v>13900</v>
      </c>
      <c r="D3194" s="105" t="s">
        <v>8561</v>
      </c>
      <c r="E3194" s="108" t="s">
        <v>6598</v>
      </c>
      <c r="F3194" s="109">
        <v>29.47</v>
      </c>
    </row>
    <row r="3195" spans="2:6">
      <c r="B3195" s="104" t="s">
        <v>11347</v>
      </c>
      <c r="C3195" s="108" t="s">
        <v>13901</v>
      </c>
      <c r="D3195" s="105" t="s">
        <v>8562</v>
      </c>
      <c r="E3195" s="108" t="s">
        <v>6465</v>
      </c>
      <c r="F3195" s="109">
        <v>23.23</v>
      </c>
    </row>
    <row r="3196" spans="2:6">
      <c r="B3196" s="104" t="s">
        <v>11348</v>
      </c>
      <c r="C3196" s="108" t="s">
        <v>13902</v>
      </c>
      <c r="D3196" s="105" t="s">
        <v>8563</v>
      </c>
      <c r="E3196" s="108" t="s">
        <v>6465</v>
      </c>
      <c r="F3196" s="109">
        <v>25.46</v>
      </c>
    </row>
    <row r="3197" spans="2:6">
      <c r="B3197" s="104" t="s">
        <v>11349</v>
      </c>
      <c r="C3197" s="108" t="s">
        <v>13903</v>
      </c>
      <c r="D3197" s="105" t="s">
        <v>8564</v>
      </c>
      <c r="E3197" s="108" t="s">
        <v>6465</v>
      </c>
      <c r="F3197" s="109">
        <v>27.69</v>
      </c>
    </row>
    <row r="3198" spans="2:6">
      <c r="B3198" s="104" t="s">
        <v>11350</v>
      </c>
      <c r="C3198" s="108" t="s">
        <v>13904</v>
      </c>
      <c r="D3198" s="105" t="s">
        <v>8565</v>
      </c>
      <c r="E3198" s="108" t="s">
        <v>6465</v>
      </c>
      <c r="F3198" s="109">
        <v>31.25</v>
      </c>
    </row>
    <row r="3199" spans="2:6">
      <c r="B3199" s="104" t="s">
        <v>11351</v>
      </c>
      <c r="C3199" s="108" t="s">
        <v>13905</v>
      </c>
      <c r="D3199" s="105" t="s">
        <v>8566</v>
      </c>
      <c r="E3199" s="108" t="s">
        <v>6465</v>
      </c>
      <c r="F3199" s="109">
        <v>38.82</v>
      </c>
    </row>
    <row r="3200" spans="2:6">
      <c r="B3200" s="104" t="s">
        <v>11352</v>
      </c>
      <c r="C3200" s="108" t="s">
        <v>13906</v>
      </c>
      <c r="D3200" s="105" t="s">
        <v>8567</v>
      </c>
      <c r="E3200" s="108" t="s">
        <v>6465</v>
      </c>
      <c r="F3200" s="109">
        <v>43.28</v>
      </c>
    </row>
    <row r="3201" spans="2:6">
      <c r="B3201" s="104" t="s">
        <v>11353</v>
      </c>
      <c r="C3201" s="108" t="s">
        <v>13907</v>
      </c>
      <c r="D3201" s="105" t="s">
        <v>8568</v>
      </c>
      <c r="E3201" s="108" t="s">
        <v>6465</v>
      </c>
      <c r="F3201" s="109">
        <v>47.73</v>
      </c>
    </row>
    <row r="3202" spans="2:6">
      <c r="B3202" s="104" t="s">
        <v>11354</v>
      </c>
      <c r="C3202" s="108" t="s">
        <v>13908</v>
      </c>
      <c r="D3202" s="105" t="s">
        <v>8569</v>
      </c>
      <c r="E3202" s="108" t="s">
        <v>6465</v>
      </c>
      <c r="F3202" s="109">
        <v>21.89</v>
      </c>
    </row>
    <row r="3203" spans="2:6">
      <c r="B3203" s="104" t="s">
        <v>11355</v>
      </c>
      <c r="C3203" s="108" t="s">
        <v>13909</v>
      </c>
      <c r="D3203" s="105" t="s">
        <v>8570</v>
      </c>
      <c r="E3203" s="108" t="s">
        <v>6465</v>
      </c>
      <c r="F3203" s="109">
        <v>23.67</v>
      </c>
    </row>
    <row r="3204" spans="2:6">
      <c r="B3204" s="104" t="s">
        <v>11356</v>
      </c>
      <c r="C3204" s="108" t="s">
        <v>13910</v>
      </c>
      <c r="D3204" s="105" t="s">
        <v>8571</v>
      </c>
      <c r="E3204" s="108" t="s">
        <v>6465</v>
      </c>
      <c r="F3204" s="109">
        <v>25.46</v>
      </c>
    </row>
    <row r="3205" spans="2:6">
      <c r="B3205" s="104" t="s">
        <v>11357</v>
      </c>
      <c r="C3205" s="108" t="s">
        <v>13911</v>
      </c>
      <c r="D3205" s="105" t="s">
        <v>8572</v>
      </c>
      <c r="E3205" s="108" t="s">
        <v>6465</v>
      </c>
      <c r="F3205" s="109">
        <v>28.3</v>
      </c>
    </row>
    <row r="3206" spans="2:6">
      <c r="B3206" s="104">
        <v>354</v>
      </c>
      <c r="C3206" s="108" t="s">
        <v>6593</v>
      </c>
      <c r="D3206" s="105" t="s">
        <v>8573</v>
      </c>
      <c r="E3206" s="108"/>
      <c r="F3206" s="109"/>
    </row>
    <row r="3207" spans="2:6">
      <c r="B3207" s="104" t="s">
        <v>11358</v>
      </c>
      <c r="C3207" s="108" t="s">
        <v>13912</v>
      </c>
      <c r="D3207" s="105" t="s">
        <v>8574</v>
      </c>
      <c r="E3207" s="108" t="s">
        <v>6287</v>
      </c>
      <c r="F3207" s="109">
        <v>166.84</v>
      </c>
    </row>
    <row r="3208" spans="2:6">
      <c r="B3208" s="104" t="s">
        <v>11359</v>
      </c>
      <c r="C3208" s="108" t="s">
        <v>13913</v>
      </c>
      <c r="D3208" s="105" t="s">
        <v>8575</v>
      </c>
      <c r="E3208" s="108" t="s">
        <v>6287</v>
      </c>
      <c r="F3208" s="109">
        <v>159.24</v>
      </c>
    </row>
    <row r="3209" spans="2:6">
      <c r="B3209" s="104" t="s">
        <v>11360</v>
      </c>
      <c r="C3209" s="108" t="s">
        <v>13914</v>
      </c>
      <c r="D3209" s="105" t="s">
        <v>8576</v>
      </c>
      <c r="E3209" s="108" t="s">
        <v>6287</v>
      </c>
      <c r="F3209" s="109">
        <v>171.68</v>
      </c>
    </row>
    <row r="3210" spans="2:6">
      <c r="B3210" s="104" t="s">
        <v>11361</v>
      </c>
      <c r="C3210" s="108" t="s">
        <v>13915</v>
      </c>
      <c r="D3210" s="105" t="s">
        <v>8577</v>
      </c>
      <c r="E3210" s="108" t="s">
        <v>6287</v>
      </c>
      <c r="F3210" s="109">
        <v>163.05000000000001</v>
      </c>
    </row>
    <row r="3211" spans="2:6" ht="27">
      <c r="B3211" s="104" t="s">
        <v>11362</v>
      </c>
      <c r="C3211" s="108" t="s">
        <v>13916</v>
      </c>
      <c r="D3211" s="105" t="s">
        <v>8578</v>
      </c>
      <c r="E3211" s="108" t="s">
        <v>6287</v>
      </c>
      <c r="F3211" s="109">
        <v>206.58</v>
      </c>
    </row>
    <row r="3212" spans="2:6">
      <c r="B3212" s="104" t="s">
        <v>11363</v>
      </c>
      <c r="C3212" s="108" t="s">
        <v>13917</v>
      </c>
      <c r="D3212" s="105" t="s">
        <v>8579</v>
      </c>
      <c r="E3212" s="108" t="s">
        <v>6287</v>
      </c>
      <c r="F3212" s="109">
        <v>200.29</v>
      </c>
    </row>
    <row r="3213" spans="2:6">
      <c r="B3213" s="104" t="s">
        <v>11364</v>
      </c>
      <c r="C3213" s="108" t="s">
        <v>13918</v>
      </c>
      <c r="D3213" s="105" t="s">
        <v>8580</v>
      </c>
      <c r="E3213" s="108" t="s">
        <v>6287</v>
      </c>
      <c r="F3213" s="109">
        <v>149.47</v>
      </c>
    </row>
    <row r="3214" spans="2:6">
      <c r="B3214" s="104" t="s">
        <v>11365</v>
      </c>
      <c r="C3214" s="108" t="s">
        <v>13919</v>
      </c>
      <c r="D3214" s="105" t="s">
        <v>8581</v>
      </c>
      <c r="E3214" s="108" t="s">
        <v>6287</v>
      </c>
      <c r="F3214" s="109">
        <v>152.71</v>
      </c>
    </row>
    <row r="3215" spans="2:6">
      <c r="B3215" s="104" t="s">
        <v>11366</v>
      </c>
      <c r="C3215" s="108" t="s">
        <v>13920</v>
      </c>
      <c r="D3215" s="105" t="s">
        <v>8582</v>
      </c>
      <c r="E3215" s="108" t="s">
        <v>6287</v>
      </c>
      <c r="F3215" s="109">
        <v>248.56</v>
      </c>
    </row>
    <row r="3216" spans="2:6">
      <c r="B3216" s="104" t="s">
        <v>11367</v>
      </c>
      <c r="C3216" s="108" t="s">
        <v>13921</v>
      </c>
      <c r="D3216" s="105" t="s">
        <v>8583</v>
      </c>
      <c r="E3216" s="108" t="s">
        <v>6287</v>
      </c>
      <c r="F3216" s="109">
        <v>242.27</v>
      </c>
    </row>
    <row r="3217" spans="2:6">
      <c r="B3217" s="104">
        <v>355</v>
      </c>
      <c r="C3217" s="108" t="s">
        <v>6593</v>
      </c>
      <c r="D3217" s="105" t="s">
        <v>8584</v>
      </c>
      <c r="E3217" s="108"/>
      <c r="F3217" s="109"/>
    </row>
    <row r="3218" spans="2:6">
      <c r="B3218" s="104" t="s">
        <v>11368</v>
      </c>
      <c r="C3218" s="108" t="s">
        <v>13922</v>
      </c>
      <c r="D3218" s="105" t="s">
        <v>8585</v>
      </c>
      <c r="E3218" s="108" t="s">
        <v>6287</v>
      </c>
      <c r="F3218" s="109">
        <v>0.89</v>
      </c>
    </row>
    <row r="3219" spans="2:6">
      <c r="B3219" s="104" t="s">
        <v>11369</v>
      </c>
      <c r="C3219" s="108" t="s">
        <v>13923</v>
      </c>
      <c r="D3219" s="105" t="s">
        <v>8586</v>
      </c>
      <c r="E3219" s="108" t="s">
        <v>6598</v>
      </c>
      <c r="F3219" s="109">
        <v>27.26</v>
      </c>
    </row>
    <row r="3220" spans="2:6">
      <c r="B3220" s="104" t="s">
        <v>11370</v>
      </c>
      <c r="C3220" s="108" t="s">
        <v>13924</v>
      </c>
      <c r="D3220" s="105" t="s">
        <v>8587</v>
      </c>
      <c r="E3220" s="108" t="s">
        <v>6598</v>
      </c>
      <c r="F3220" s="109">
        <v>31.87</v>
      </c>
    </row>
    <row r="3221" spans="2:6">
      <c r="B3221" s="104" t="s">
        <v>11371</v>
      </c>
      <c r="C3221" s="108" t="s">
        <v>13925</v>
      </c>
      <c r="D3221" s="105" t="s">
        <v>8588</v>
      </c>
      <c r="E3221" s="108" t="s">
        <v>6598</v>
      </c>
      <c r="F3221" s="109">
        <v>19.920000000000002</v>
      </c>
    </row>
    <row r="3222" spans="2:6">
      <c r="B3222" s="104" t="s">
        <v>11372</v>
      </c>
      <c r="C3222" s="108" t="s">
        <v>13926</v>
      </c>
      <c r="D3222" s="105" t="s">
        <v>8589</v>
      </c>
      <c r="E3222" s="108" t="s">
        <v>6598</v>
      </c>
      <c r="F3222" s="109">
        <v>24.52</v>
      </c>
    </row>
    <row r="3223" spans="2:6">
      <c r="B3223" s="104" t="s">
        <v>11373</v>
      </c>
      <c r="C3223" s="108" t="s">
        <v>13927</v>
      </c>
      <c r="D3223" s="105" t="s">
        <v>8590</v>
      </c>
      <c r="E3223" s="108" t="s">
        <v>6287</v>
      </c>
      <c r="F3223" s="109">
        <v>0.33</v>
      </c>
    </row>
    <row r="3224" spans="2:6" ht="27">
      <c r="B3224" s="104" t="s">
        <v>11374</v>
      </c>
      <c r="C3224" s="108" t="s">
        <v>13928</v>
      </c>
      <c r="D3224" s="105" t="s">
        <v>8591</v>
      </c>
      <c r="E3224" s="108" t="s">
        <v>6287</v>
      </c>
      <c r="F3224" s="109">
        <v>2.0499999999999998</v>
      </c>
    </row>
    <row r="3225" spans="2:6">
      <c r="B3225" s="104" t="s">
        <v>11375</v>
      </c>
      <c r="C3225" s="108" t="s">
        <v>6593</v>
      </c>
      <c r="D3225" s="105" t="s">
        <v>8592</v>
      </c>
      <c r="E3225" s="108" t="s">
        <v>6287</v>
      </c>
      <c r="F3225" s="109">
        <v>1.07</v>
      </c>
    </row>
    <row r="3226" spans="2:6">
      <c r="B3226" s="104">
        <v>356</v>
      </c>
      <c r="C3226" s="108" t="s">
        <v>6593</v>
      </c>
      <c r="D3226" s="105" t="s">
        <v>8593</v>
      </c>
      <c r="E3226" s="108"/>
      <c r="F3226" s="109"/>
    </row>
    <row r="3227" spans="2:6" ht="27">
      <c r="B3227" s="104" t="s">
        <v>11376</v>
      </c>
      <c r="C3227" s="108" t="s">
        <v>13929</v>
      </c>
      <c r="D3227" s="105" t="s">
        <v>8594</v>
      </c>
      <c r="E3227" s="108" t="s">
        <v>6465</v>
      </c>
      <c r="F3227" s="109">
        <v>4.1500000000000004</v>
      </c>
    </row>
    <row r="3228" spans="2:6" ht="27">
      <c r="B3228" s="104" t="s">
        <v>11377</v>
      </c>
      <c r="C3228" s="108" t="s">
        <v>13930</v>
      </c>
      <c r="D3228" s="105" t="s">
        <v>8595</v>
      </c>
      <c r="E3228" s="108" t="s">
        <v>6465</v>
      </c>
      <c r="F3228" s="109">
        <v>5.38</v>
      </c>
    </row>
    <row r="3229" spans="2:6" ht="27">
      <c r="B3229" s="104" t="s">
        <v>11378</v>
      </c>
      <c r="C3229" s="108" t="s">
        <v>13931</v>
      </c>
      <c r="D3229" s="105" t="s">
        <v>8596</v>
      </c>
      <c r="E3229" s="108" t="s">
        <v>6465</v>
      </c>
      <c r="F3229" s="109">
        <v>9.5299999999999994</v>
      </c>
    </row>
    <row r="3230" spans="2:6" ht="27">
      <c r="B3230" s="104" t="s">
        <v>11379</v>
      </c>
      <c r="C3230" s="108" t="s">
        <v>13932</v>
      </c>
      <c r="D3230" s="105" t="s">
        <v>8597</v>
      </c>
      <c r="E3230" s="108" t="s">
        <v>6465</v>
      </c>
      <c r="F3230" s="109">
        <v>4.74</v>
      </c>
    </row>
    <row r="3231" spans="2:6" ht="27">
      <c r="B3231" s="104" t="s">
        <v>11380</v>
      </c>
      <c r="C3231" s="108" t="s">
        <v>13933</v>
      </c>
      <c r="D3231" s="105" t="s">
        <v>8598</v>
      </c>
      <c r="E3231" s="108" t="s">
        <v>6465</v>
      </c>
      <c r="F3231" s="109">
        <v>7.38</v>
      </c>
    </row>
    <row r="3232" spans="2:6" ht="27">
      <c r="B3232" s="104" t="s">
        <v>11381</v>
      </c>
      <c r="C3232" s="108" t="s">
        <v>13934</v>
      </c>
      <c r="D3232" s="105" t="s">
        <v>8599</v>
      </c>
      <c r="E3232" s="108" t="s">
        <v>6465</v>
      </c>
      <c r="F3232" s="109">
        <v>9.49</v>
      </c>
    </row>
    <row r="3233" spans="2:6" ht="27">
      <c r="B3233" s="104" t="s">
        <v>11382</v>
      </c>
      <c r="C3233" s="108" t="s">
        <v>13935</v>
      </c>
      <c r="D3233" s="105" t="s">
        <v>8600</v>
      </c>
      <c r="E3233" s="108" t="s">
        <v>6465</v>
      </c>
      <c r="F3233" s="109">
        <v>13.28</v>
      </c>
    </row>
    <row r="3234" spans="2:6" ht="27">
      <c r="B3234" s="104" t="s">
        <v>11383</v>
      </c>
      <c r="C3234" s="108" t="s">
        <v>13936</v>
      </c>
      <c r="D3234" s="105" t="s">
        <v>8601</v>
      </c>
      <c r="E3234" s="108" t="s">
        <v>6465</v>
      </c>
      <c r="F3234" s="109">
        <v>14.45</v>
      </c>
    </row>
    <row r="3235" spans="2:6" ht="27">
      <c r="B3235" s="104" t="s">
        <v>11384</v>
      </c>
      <c r="C3235" s="108" t="s">
        <v>13937</v>
      </c>
      <c r="D3235" s="105" t="s">
        <v>8602</v>
      </c>
      <c r="E3235" s="108" t="s">
        <v>6465</v>
      </c>
      <c r="F3235" s="109">
        <v>18.46</v>
      </c>
    </row>
    <row r="3236" spans="2:6">
      <c r="B3236" s="104">
        <v>357</v>
      </c>
      <c r="C3236" s="108" t="s">
        <v>6593</v>
      </c>
      <c r="D3236" s="105" t="s">
        <v>8603</v>
      </c>
      <c r="E3236" s="108"/>
      <c r="F3236" s="109"/>
    </row>
    <row r="3237" spans="2:6" ht="27">
      <c r="B3237" s="104" t="s">
        <v>11385</v>
      </c>
      <c r="C3237" s="108" t="s">
        <v>13938</v>
      </c>
      <c r="D3237" s="105" t="s">
        <v>8604</v>
      </c>
      <c r="E3237" s="108" t="s">
        <v>6287</v>
      </c>
      <c r="F3237" s="109">
        <v>4.25</v>
      </c>
    </row>
    <row r="3238" spans="2:6" ht="27">
      <c r="B3238" s="104" t="s">
        <v>11386</v>
      </c>
      <c r="C3238" s="108" t="s">
        <v>6593</v>
      </c>
      <c r="D3238" s="105" t="s">
        <v>8605</v>
      </c>
      <c r="E3238" s="108" t="s">
        <v>6287</v>
      </c>
      <c r="F3238" s="109">
        <v>4.04</v>
      </c>
    </row>
    <row r="3239" spans="2:6">
      <c r="B3239" s="104" t="s">
        <v>11387</v>
      </c>
      <c r="C3239" s="108" t="s">
        <v>13939</v>
      </c>
      <c r="D3239" s="105" t="s">
        <v>8606</v>
      </c>
      <c r="E3239" s="108" t="s">
        <v>6465</v>
      </c>
      <c r="F3239" s="109">
        <v>16.57</v>
      </c>
    </row>
    <row r="3240" spans="2:6">
      <c r="B3240" s="104" t="s">
        <v>11388</v>
      </c>
      <c r="C3240" s="108" t="s">
        <v>13940</v>
      </c>
      <c r="D3240" s="105" t="s">
        <v>8607</v>
      </c>
      <c r="E3240" s="108" t="s">
        <v>6465</v>
      </c>
      <c r="F3240" s="109">
        <v>17.25</v>
      </c>
    </row>
    <row r="3241" spans="2:6">
      <c r="B3241" s="104" t="s">
        <v>11389</v>
      </c>
      <c r="C3241" s="108" t="s">
        <v>13941</v>
      </c>
      <c r="D3241" s="105" t="s">
        <v>8608</v>
      </c>
      <c r="E3241" s="108" t="s">
        <v>6465</v>
      </c>
      <c r="F3241" s="109">
        <v>26.66</v>
      </c>
    </row>
    <row r="3242" spans="2:6" ht="27">
      <c r="B3242" s="104" t="s">
        <v>11390</v>
      </c>
      <c r="C3242" s="108" t="s">
        <v>13942</v>
      </c>
      <c r="D3242" s="105" t="s">
        <v>17943</v>
      </c>
      <c r="E3242" s="108" t="s">
        <v>6287</v>
      </c>
      <c r="F3242" s="109">
        <v>11.31</v>
      </c>
    </row>
    <row r="3243" spans="2:6" ht="27">
      <c r="B3243" s="104" t="s">
        <v>11391</v>
      </c>
      <c r="C3243" s="108" t="s">
        <v>13943</v>
      </c>
      <c r="D3243" s="105" t="s">
        <v>8609</v>
      </c>
      <c r="E3243" s="108" t="s">
        <v>6287</v>
      </c>
      <c r="F3243" s="109">
        <v>8.69</v>
      </c>
    </row>
    <row r="3244" spans="2:6" ht="27">
      <c r="B3244" s="104" t="s">
        <v>11392</v>
      </c>
      <c r="C3244" s="108" t="s">
        <v>13944</v>
      </c>
      <c r="D3244" s="105" t="s">
        <v>8610</v>
      </c>
      <c r="E3244" s="108" t="s">
        <v>6287</v>
      </c>
      <c r="F3244" s="109">
        <v>8.23</v>
      </c>
    </row>
    <row r="3245" spans="2:6" ht="27">
      <c r="B3245" s="104" t="s">
        <v>11393</v>
      </c>
      <c r="C3245" s="108" t="s">
        <v>13945</v>
      </c>
      <c r="D3245" s="105" t="s">
        <v>8611</v>
      </c>
      <c r="E3245" s="108" t="s">
        <v>6287</v>
      </c>
      <c r="F3245" s="109">
        <v>5.67</v>
      </c>
    </row>
    <row r="3246" spans="2:6" ht="27">
      <c r="B3246" s="104" t="s">
        <v>11394</v>
      </c>
      <c r="C3246" s="108" t="s">
        <v>13946</v>
      </c>
      <c r="D3246" s="105" t="s">
        <v>8612</v>
      </c>
      <c r="E3246" s="108" t="s">
        <v>6287</v>
      </c>
      <c r="F3246" s="109">
        <v>8.01</v>
      </c>
    </row>
    <row r="3247" spans="2:6" ht="27">
      <c r="B3247" s="104" t="s">
        <v>11395</v>
      </c>
      <c r="C3247" s="108" t="s">
        <v>13947</v>
      </c>
      <c r="D3247" s="105" t="s">
        <v>8613</v>
      </c>
      <c r="E3247" s="108" t="s">
        <v>6287</v>
      </c>
      <c r="F3247" s="109">
        <v>21.11</v>
      </c>
    </row>
    <row r="3248" spans="2:6">
      <c r="B3248" s="104" t="s">
        <v>11396</v>
      </c>
      <c r="C3248" s="108" t="s">
        <v>13948</v>
      </c>
      <c r="D3248" s="105" t="s">
        <v>8614</v>
      </c>
      <c r="E3248" s="108" t="s">
        <v>6465</v>
      </c>
      <c r="F3248" s="109">
        <v>19.059999999999999</v>
      </c>
    </row>
    <row r="3249" spans="2:6">
      <c r="B3249" s="104" t="s">
        <v>11397</v>
      </c>
      <c r="C3249" s="108" t="s">
        <v>13949</v>
      </c>
      <c r="D3249" s="105" t="s">
        <v>8615</v>
      </c>
      <c r="E3249" s="108" t="s">
        <v>6465</v>
      </c>
      <c r="F3249" s="109">
        <v>16.03</v>
      </c>
    </row>
    <row r="3250" spans="2:6">
      <c r="B3250" s="104" t="s">
        <v>11398</v>
      </c>
      <c r="C3250" s="108" t="s">
        <v>13950</v>
      </c>
      <c r="D3250" s="105" t="s">
        <v>8616</v>
      </c>
      <c r="E3250" s="108" t="s">
        <v>6287</v>
      </c>
      <c r="F3250" s="109">
        <v>18.63</v>
      </c>
    </row>
    <row r="3251" spans="2:6" ht="27">
      <c r="B3251" s="104" t="s">
        <v>11399</v>
      </c>
      <c r="C3251" s="108" t="s">
        <v>13951</v>
      </c>
      <c r="D3251" s="105" t="s">
        <v>8617</v>
      </c>
      <c r="E3251" s="108" t="s">
        <v>6287</v>
      </c>
      <c r="F3251" s="109">
        <v>69.33</v>
      </c>
    </row>
    <row r="3252" spans="2:6" ht="27">
      <c r="B3252" s="104" t="s">
        <v>11400</v>
      </c>
      <c r="C3252" s="108" t="s">
        <v>6593</v>
      </c>
      <c r="D3252" s="105" t="s">
        <v>8618</v>
      </c>
      <c r="E3252" s="108" t="s">
        <v>6287</v>
      </c>
      <c r="F3252" s="109">
        <v>8.44</v>
      </c>
    </row>
    <row r="3253" spans="2:6" ht="27">
      <c r="B3253" s="104" t="s">
        <v>11401</v>
      </c>
      <c r="C3253" s="108" t="s">
        <v>13952</v>
      </c>
      <c r="D3253" s="105" t="s">
        <v>8619</v>
      </c>
      <c r="E3253" s="108" t="s">
        <v>6287</v>
      </c>
      <c r="F3253" s="109">
        <v>21.97</v>
      </c>
    </row>
    <row r="3254" spans="2:6" ht="27">
      <c r="B3254" s="104" t="s">
        <v>11402</v>
      </c>
      <c r="C3254" s="108" t="s">
        <v>13953</v>
      </c>
      <c r="D3254" s="105" t="s">
        <v>8620</v>
      </c>
      <c r="E3254" s="108" t="s">
        <v>6287</v>
      </c>
      <c r="F3254" s="109">
        <v>26.88</v>
      </c>
    </row>
    <row r="3255" spans="2:6" ht="27">
      <c r="B3255" s="104" t="s">
        <v>11403</v>
      </c>
      <c r="C3255" s="108" t="s">
        <v>13954</v>
      </c>
      <c r="D3255" s="105" t="s">
        <v>8621</v>
      </c>
      <c r="E3255" s="108" t="s">
        <v>6287</v>
      </c>
      <c r="F3255" s="109">
        <v>19.86</v>
      </c>
    </row>
    <row r="3256" spans="2:6" ht="27">
      <c r="B3256" s="104" t="s">
        <v>11404</v>
      </c>
      <c r="C3256" s="108" t="s">
        <v>13955</v>
      </c>
      <c r="D3256" s="105" t="s">
        <v>8622</v>
      </c>
      <c r="E3256" s="108" t="s">
        <v>6287</v>
      </c>
      <c r="F3256" s="109">
        <v>36.36</v>
      </c>
    </row>
    <row r="3257" spans="2:6" ht="27">
      <c r="B3257" s="104" t="s">
        <v>11405</v>
      </c>
      <c r="C3257" s="108" t="s">
        <v>13956</v>
      </c>
      <c r="D3257" s="105" t="s">
        <v>8623</v>
      </c>
      <c r="E3257" s="108" t="s">
        <v>6287</v>
      </c>
      <c r="F3257" s="109">
        <v>127.05</v>
      </c>
    </row>
    <row r="3258" spans="2:6" ht="27">
      <c r="B3258" s="104" t="s">
        <v>11406</v>
      </c>
      <c r="C3258" s="108" t="s">
        <v>13957</v>
      </c>
      <c r="D3258" s="105" t="s">
        <v>8624</v>
      </c>
      <c r="E3258" s="108" t="s">
        <v>6287</v>
      </c>
      <c r="F3258" s="109">
        <v>20.22</v>
      </c>
    </row>
    <row r="3259" spans="2:6" ht="27">
      <c r="B3259" s="104" t="s">
        <v>11407</v>
      </c>
      <c r="C3259" s="108" t="s">
        <v>13958</v>
      </c>
      <c r="D3259" s="105" t="s">
        <v>8625</v>
      </c>
      <c r="E3259" s="108" t="s">
        <v>6287</v>
      </c>
      <c r="F3259" s="109">
        <v>21.6</v>
      </c>
    </row>
    <row r="3260" spans="2:6" ht="27">
      <c r="B3260" s="104" t="s">
        <v>11408</v>
      </c>
      <c r="C3260" s="108" t="s">
        <v>13959</v>
      </c>
      <c r="D3260" s="105" t="s">
        <v>8626</v>
      </c>
      <c r="E3260" s="108" t="s">
        <v>6287</v>
      </c>
      <c r="F3260" s="109">
        <v>53.67</v>
      </c>
    </row>
    <row r="3261" spans="2:6" ht="27">
      <c r="B3261" s="104" t="s">
        <v>11409</v>
      </c>
      <c r="C3261" s="108" t="s">
        <v>13960</v>
      </c>
      <c r="D3261" s="105" t="s">
        <v>8627</v>
      </c>
      <c r="E3261" s="108" t="s">
        <v>6287</v>
      </c>
      <c r="F3261" s="109">
        <v>46.92</v>
      </c>
    </row>
    <row r="3262" spans="2:6" ht="27">
      <c r="B3262" s="104" t="s">
        <v>11410</v>
      </c>
      <c r="C3262" s="108" t="s">
        <v>13961</v>
      </c>
      <c r="D3262" s="105" t="s">
        <v>8628</v>
      </c>
      <c r="E3262" s="108" t="s">
        <v>6287</v>
      </c>
      <c r="F3262" s="109">
        <v>49.74</v>
      </c>
    </row>
    <row r="3263" spans="2:6" ht="40.5">
      <c r="B3263" s="104" t="s">
        <v>11411</v>
      </c>
      <c r="C3263" s="108" t="s">
        <v>6593</v>
      </c>
      <c r="D3263" s="105" t="s">
        <v>8629</v>
      </c>
      <c r="E3263" s="108" t="s">
        <v>6287</v>
      </c>
      <c r="F3263" s="109">
        <v>55.41</v>
      </c>
    </row>
    <row r="3264" spans="2:6" ht="40.5">
      <c r="B3264" s="104" t="s">
        <v>11412</v>
      </c>
      <c r="C3264" s="108" t="s">
        <v>13962</v>
      </c>
      <c r="D3264" s="105" t="s">
        <v>8630</v>
      </c>
      <c r="E3264" s="108" t="s">
        <v>6287</v>
      </c>
      <c r="F3264" s="109">
        <v>43.29</v>
      </c>
    </row>
    <row r="3265" spans="2:6" ht="40.5">
      <c r="B3265" s="104" t="s">
        <v>11413</v>
      </c>
      <c r="C3265" s="108" t="s">
        <v>13963</v>
      </c>
      <c r="D3265" s="105" t="s">
        <v>8631</v>
      </c>
      <c r="E3265" s="108" t="s">
        <v>6287</v>
      </c>
      <c r="F3265" s="109">
        <v>42.35</v>
      </c>
    </row>
    <row r="3266" spans="2:6" ht="40.5">
      <c r="B3266" s="104" t="s">
        <v>11414</v>
      </c>
      <c r="C3266" s="108" t="s">
        <v>13964</v>
      </c>
      <c r="D3266" s="105" t="s">
        <v>8632</v>
      </c>
      <c r="E3266" s="108" t="s">
        <v>6287</v>
      </c>
      <c r="F3266" s="109">
        <v>65.09</v>
      </c>
    </row>
    <row r="3267" spans="2:6" ht="40.5">
      <c r="B3267" s="104" t="s">
        <v>11415</v>
      </c>
      <c r="C3267" s="108" t="s">
        <v>13965</v>
      </c>
      <c r="D3267" s="105" t="s">
        <v>8633</v>
      </c>
      <c r="E3267" s="108" t="s">
        <v>6287</v>
      </c>
      <c r="F3267" s="109">
        <v>209.32</v>
      </c>
    </row>
    <row r="3268" spans="2:6" ht="54">
      <c r="B3268" s="104" t="s">
        <v>11416</v>
      </c>
      <c r="C3268" s="108" t="s">
        <v>13966</v>
      </c>
      <c r="D3268" s="105" t="s">
        <v>8634</v>
      </c>
      <c r="E3268" s="108" t="s">
        <v>6287</v>
      </c>
      <c r="F3268" s="109">
        <v>40.67</v>
      </c>
    </row>
    <row r="3269" spans="2:6" ht="27">
      <c r="B3269" s="104" t="s">
        <v>11417</v>
      </c>
      <c r="C3269" s="108" t="s">
        <v>13967</v>
      </c>
      <c r="D3269" s="105" t="s">
        <v>8635</v>
      </c>
      <c r="E3269" s="108" t="s">
        <v>6287</v>
      </c>
      <c r="F3269" s="109">
        <v>56.6</v>
      </c>
    </row>
    <row r="3270" spans="2:6" ht="27">
      <c r="B3270" s="104" t="s">
        <v>11418</v>
      </c>
      <c r="C3270" s="108" t="s">
        <v>13968</v>
      </c>
      <c r="D3270" s="105" t="s">
        <v>8636</v>
      </c>
      <c r="E3270" s="108" t="s">
        <v>6287</v>
      </c>
      <c r="F3270" s="109">
        <v>59.22</v>
      </c>
    </row>
    <row r="3271" spans="2:6" ht="40.5">
      <c r="B3271" s="104" t="s">
        <v>11419</v>
      </c>
      <c r="C3271" s="108" t="s">
        <v>13969</v>
      </c>
      <c r="D3271" s="105" t="s">
        <v>8637</v>
      </c>
      <c r="E3271" s="108" t="s">
        <v>6287</v>
      </c>
      <c r="F3271" s="109">
        <v>187.39</v>
      </c>
    </row>
    <row r="3272" spans="2:6" ht="27">
      <c r="B3272" s="104" t="s">
        <v>11420</v>
      </c>
      <c r="C3272" s="108" t="s">
        <v>13970</v>
      </c>
      <c r="D3272" s="105" t="s">
        <v>8638</v>
      </c>
      <c r="E3272" s="108" t="s">
        <v>6287</v>
      </c>
      <c r="F3272" s="109">
        <v>278.68</v>
      </c>
    </row>
    <row r="3273" spans="2:6" ht="27">
      <c r="B3273" s="104" t="s">
        <v>11421</v>
      </c>
      <c r="C3273" s="108" t="s">
        <v>13971</v>
      </c>
      <c r="D3273" s="105" t="s">
        <v>8639</v>
      </c>
      <c r="E3273" s="108" t="s">
        <v>6287</v>
      </c>
      <c r="F3273" s="109">
        <v>185.06</v>
      </c>
    </row>
    <row r="3274" spans="2:6" ht="54">
      <c r="B3274" s="104" t="s">
        <v>11422</v>
      </c>
      <c r="C3274" s="108" t="s">
        <v>13972</v>
      </c>
      <c r="D3274" s="105" t="s">
        <v>8640</v>
      </c>
      <c r="E3274" s="108" t="s">
        <v>6287</v>
      </c>
      <c r="F3274" s="109">
        <v>96.05</v>
      </c>
    </row>
    <row r="3275" spans="2:6" ht="40.5">
      <c r="B3275" s="104" t="s">
        <v>11423</v>
      </c>
      <c r="C3275" s="108" t="s">
        <v>13973</v>
      </c>
      <c r="D3275" s="105" t="s">
        <v>8641</v>
      </c>
      <c r="E3275" s="108" t="s">
        <v>6287</v>
      </c>
      <c r="F3275" s="109">
        <v>73.05</v>
      </c>
    </row>
    <row r="3276" spans="2:6" ht="40.5">
      <c r="B3276" s="104" t="s">
        <v>11424</v>
      </c>
      <c r="C3276" s="108" t="s">
        <v>13974</v>
      </c>
      <c r="D3276" s="105" t="s">
        <v>8642</v>
      </c>
      <c r="E3276" s="108" t="s">
        <v>6287</v>
      </c>
      <c r="F3276" s="109">
        <v>82.02</v>
      </c>
    </row>
    <row r="3277" spans="2:6">
      <c r="B3277" s="104" t="s">
        <v>11425</v>
      </c>
      <c r="C3277" s="108" t="s">
        <v>13975</v>
      </c>
      <c r="D3277" s="105" t="s">
        <v>8643</v>
      </c>
      <c r="E3277" s="108" t="s">
        <v>6287</v>
      </c>
      <c r="F3277" s="109">
        <v>14.89</v>
      </c>
    </row>
    <row r="3278" spans="2:6">
      <c r="B3278" s="104" t="s">
        <v>11426</v>
      </c>
      <c r="C3278" s="108" t="s">
        <v>6593</v>
      </c>
      <c r="D3278" s="105" t="s">
        <v>8644</v>
      </c>
      <c r="E3278" s="108" t="s">
        <v>6287</v>
      </c>
      <c r="F3278" s="109">
        <v>17.190000000000001</v>
      </c>
    </row>
    <row r="3279" spans="2:6">
      <c r="B3279" s="104" t="s">
        <v>11427</v>
      </c>
      <c r="C3279" s="108" t="s">
        <v>13976</v>
      </c>
      <c r="D3279" s="105" t="s">
        <v>8645</v>
      </c>
      <c r="E3279" s="108" t="s">
        <v>6287</v>
      </c>
      <c r="F3279" s="109">
        <v>94.29</v>
      </c>
    </row>
    <row r="3280" spans="2:6" ht="40.5">
      <c r="B3280" s="104" t="s">
        <v>11428</v>
      </c>
      <c r="C3280" s="108" t="s">
        <v>6593</v>
      </c>
      <c r="D3280" s="105" t="s">
        <v>8646</v>
      </c>
      <c r="E3280" s="108" t="s">
        <v>6287</v>
      </c>
      <c r="F3280" s="109">
        <v>53.1</v>
      </c>
    </row>
    <row r="3281" spans="2:6" ht="40.5">
      <c r="B3281" s="104" t="s">
        <v>11429</v>
      </c>
      <c r="C3281" s="108" t="s">
        <v>6593</v>
      </c>
      <c r="D3281" s="105" t="s">
        <v>8647</v>
      </c>
      <c r="E3281" s="108" t="s">
        <v>6287</v>
      </c>
      <c r="F3281" s="109">
        <v>44.69</v>
      </c>
    </row>
    <row r="3282" spans="2:6" ht="27">
      <c r="B3282" s="104" t="s">
        <v>11430</v>
      </c>
      <c r="C3282" s="108" t="s">
        <v>6593</v>
      </c>
      <c r="D3282" s="105" t="s">
        <v>8648</v>
      </c>
      <c r="E3282" s="108" t="s">
        <v>6287</v>
      </c>
      <c r="F3282" s="109">
        <v>12</v>
      </c>
    </row>
    <row r="3283" spans="2:6" ht="40.5">
      <c r="B3283" s="104" t="s">
        <v>11431</v>
      </c>
      <c r="C3283" s="108" t="s">
        <v>13977</v>
      </c>
      <c r="D3283" s="105" t="s">
        <v>8649</v>
      </c>
      <c r="E3283" s="108" t="s">
        <v>6287</v>
      </c>
      <c r="F3283" s="109">
        <v>32.22</v>
      </c>
    </row>
    <row r="3284" spans="2:6">
      <c r="B3284" s="104">
        <v>358</v>
      </c>
      <c r="C3284" s="108" t="s">
        <v>6593</v>
      </c>
      <c r="D3284" s="105" t="s">
        <v>8650</v>
      </c>
      <c r="E3284" s="108"/>
      <c r="F3284" s="109"/>
    </row>
    <row r="3285" spans="2:6" ht="27">
      <c r="B3285" s="104" t="s">
        <v>11432</v>
      </c>
      <c r="C3285" s="108" t="s">
        <v>13978</v>
      </c>
      <c r="D3285" s="105" t="s">
        <v>8651</v>
      </c>
      <c r="E3285" s="108" t="s">
        <v>6465</v>
      </c>
      <c r="F3285" s="109">
        <v>25.9</v>
      </c>
    </row>
    <row r="3286" spans="2:6" ht="27">
      <c r="B3286" s="104" t="s">
        <v>11433</v>
      </c>
      <c r="C3286" s="108" t="s">
        <v>13979</v>
      </c>
      <c r="D3286" s="105" t="s">
        <v>8652</v>
      </c>
      <c r="E3286" s="108" t="s">
        <v>6465</v>
      </c>
      <c r="F3286" s="109">
        <v>26.01</v>
      </c>
    </row>
    <row r="3287" spans="2:6" ht="27">
      <c r="B3287" s="104" t="s">
        <v>11434</v>
      </c>
      <c r="C3287" s="108" t="s">
        <v>13980</v>
      </c>
      <c r="D3287" s="105" t="s">
        <v>8653</v>
      </c>
      <c r="E3287" s="108" t="s">
        <v>6465</v>
      </c>
      <c r="F3287" s="109">
        <v>13.55</v>
      </c>
    </row>
    <row r="3288" spans="2:6" ht="27">
      <c r="B3288" s="104" t="s">
        <v>11435</v>
      </c>
      <c r="C3288" s="108" t="s">
        <v>13981</v>
      </c>
      <c r="D3288" s="105" t="s">
        <v>8654</v>
      </c>
      <c r="E3288" s="108" t="s">
        <v>6465</v>
      </c>
      <c r="F3288" s="109">
        <v>11.78</v>
      </c>
    </row>
    <row r="3289" spans="2:6" ht="27">
      <c r="B3289" s="104" t="s">
        <v>11436</v>
      </c>
      <c r="C3289" s="108" t="s">
        <v>13982</v>
      </c>
      <c r="D3289" s="105" t="s">
        <v>8655</v>
      </c>
      <c r="E3289" s="108" t="s">
        <v>6465</v>
      </c>
      <c r="F3289" s="109">
        <v>12.97</v>
      </c>
    </row>
    <row r="3290" spans="2:6" ht="27">
      <c r="B3290" s="104" t="s">
        <v>11437</v>
      </c>
      <c r="C3290" s="108" t="s">
        <v>13983</v>
      </c>
      <c r="D3290" s="105" t="s">
        <v>8656</v>
      </c>
      <c r="E3290" s="108" t="s">
        <v>6465</v>
      </c>
      <c r="F3290" s="109">
        <v>9.06</v>
      </c>
    </row>
    <row r="3291" spans="2:6" ht="27">
      <c r="B3291" s="104" t="s">
        <v>11438</v>
      </c>
      <c r="C3291" s="108" t="s">
        <v>13984</v>
      </c>
      <c r="D3291" s="105" t="s">
        <v>8657</v>
      </c>
      <c r="E3291" s="108" t="s">
        <v>6465</v>
      </c>
      <c r="F3291" s="109">
        <v>28.17</v>
      </c>
    </row>
    <row r="3292" spans="2:6" ht="27">
      <c r="B3292" s="104" t="s">
        <v>11439</v>
      </c>
      <c r="C3292" s="108" t="s">
        <v>13985</v>
      </c>
      <c r="D3292" s="105" t="s">
        <v>8658</v>
      </c>
      <c r="E3292" s="108" t="s">
        <v>6465</v>
      </c>
      <c r="F3292" s="109">
        <v>17.079999999999998</v>
      </c>
    </row>
    <row r="3293" spans="2:6" ht="40.5">
      <c r="B3293" s="104" t="s">
        <v>11440</v>
      </c>
      <c r="C3293" s="108" t="s">
        <v>13986</v>
      </c>
      <c r="D3293" s="105" t="s">
        <v>8659</v>
      </c>
      <c r="E3293" s="108" t="s">
        <v>6465</v>
      </c>
      <c r="F3293" s="109">
        <v>20.56</v>
      </c>
    </row>
    <row r="3294" spans="2:6" ht="27">
      <c r="B3294" s="104" t="s">
        <v>11441</v>
      </c>
      <c r="C3294" s="108" t="s">
        <v>13987</v>
      </c>
      <c r="D3294" s="105" t="s">
        <v>8660</v>
      </c>
      <c r="E3294" s="108" t="s">
        <v>6465</v>
      </c>
      <c r="F3294" s="109">
        <v>27.87</v>
      </c>
    </row>
    <row r="3295" spans="2:6" ht="27">
      <c r="B3295" s="104" t="s">
        <v>11442</v>
      </c>
      <c r="C3295" s="108" t="s">
        <v>13988</v>
      </c>
      <c r="D3295" s="105" t="s">
        <v>8661</v>
      </c>
      <c r="E3295" s="108" t="s">
        <v>6465</v>
      </c>
      <c r="F3295" s="109">
        <v>17.989999999999998</v>
      </c>
    </row>
    <row r="3296" spans="2:6" ht="27">
      <c r="B3296" s="104" t="s">
        <v>11443</v>
      </c>
      <c r="C3296" s="108" t="s">
        <v>13989</v>
      </c>
      <c r="D3296" s="105" t="s">
        <v>8662</v>
      </c>
      <c r="E3296" s="108" t="s">
        <v>6465</v>
      </c>
      <c r="F3296" s="109">
        <v>20.79</v>
      </c>
    </row>
    <row r="3297" spans="2:6" ht="27">
      <c r="B3297" s="104" t="s">
        <v>11444</v>
      </c>
      <c r="C3297" s="108" t="s">
        <v>13990</v>
      </c>
      <c r="D3297" s="105" t="s">
        <v>8663</v>
      </c>
      <c r="E3297" s="108" t="s">
        <v>6465</v>
      </c>
      <c r="F3297" s="109">
        <v>7.63</v>
      </c>
    </row>
    <row r="3298" spans="2:6" ht="27">
      <c r="B3298" s="104" t="s">
        <v>11445</v>
      </c>
      <c r="C3298" s="108" t="s">
        <v>13991</v>
      </c>
      <c r="D3298" s="105" t="s">
        <v>8664</v>
      </c>
      <c r="E3298" s="108" t="s">
        <v>6465</v>
      </c>
      <c r="F3298" s="109">
        <v>7.85</v>
      </c>
    </row>
    <row r="3299" spans="2:6" ht="27">
      <c r="B3299" s="104" t="s">
        <v>11446</v>
      </c>
      <c r="C3299" s="108" t="s">
        <v>13992</v>
      </c>
      <c r="D3299" s="105" t="s">
        <v>8665</v>
      </c>
      <c r="E3299" s="108" t="s">
        <v>6465</v>
      </c>
      <c r="F3299" s="109">
        <v>38.26</v>
      </c>
    </row>
    <row r="3300" spans="2:6" ht="27">
      <c r="B3300" s="104" t="s">
        <v>11447</v>
      </c>
      <c r="C3300" s="108" t="s">
        <v>13993</v>
      </c>
      <c r="D3300" s="105" t="s">
        <v>8666</v>
      </c>
      <c r="E3300" s="108" t="s">
        <v>6465</v>
      </c>
      <c r="F3300" s="109">
        <v>27.73</v>
      </c>
    </row>
    <row r="3301" spans="2:6" ht="27">
      <c r="B3301" s="104" t="s">
        <v>11448</v>
      </c>
      <c r="C3301" s="108" t="s">
        <v>13994</v>
      </c>
      <c r="D3301" s="105" t="s">
        <v>8667</v>
      </c>
      <c r="E3301" s="108" t="s">
        <v>6465</v>
      </c>
      <c r="F3301" s="109">
        <v>31.95</v>
      </c>
    </row>
    <row r="3302" spans="2:6" ht="27">
      <c r="B3302" s="104" t="s">
        <v>11449</v>
      </c>
      <c r="C3302" s="108" t="s">
        <v>13995</v>
      </c>
      <c r="D3302" s="105" t="s">
        <v>8668</v>
      </c>
      <c r="E3302" s="108" t="s">
        <v>6465</v>
      </c>
      <c r="F3302" s="109">
        <v>26.47</v>
      </c>
    </row>
    <row r="3303" spans="2:6" ht="27">
      <c r="B3303" s="104" t="s">
        <v>11450</v>
      </c>
      <c r="C3303" s="108" t="s">
        <v>13996</v>
      </c>
      <c r="D3303" s="105" t="s">
        <v>8669</v>
      </c>
      <c r="E3303" s="108" t="s">
        <v>6465</v>
      </c>
      <c r="F3303" s="109">
        <v>21.84</v>
      </c>
    </row>
    <row r="3304" spans="2:6" ht="27">
      <c r="B3304" s="104" t="s">
        <v>11451</v>
      </c>
      <c r="C3304" s="108" t="s">
        <v>13997</v>
      </c>
      <c r="D3304" s="105" t="s">
        <v>8670</v>
      </c>
      <c r="E3304" s="108" t="s">
        <v>6465</v>
      </c>
      <c r="F3304" s="109">
        <v>23.69</v>
      </c>
    </row>
    <row r="3305" spans="2:6" ht="27">
      <c r="B3305" s="104" t="s">
        <v>11452</v>
      </c>
      <c r="C3305" s="108" t="s">
        <v>13998</v>
      </c>
      <c r="D3305" s="105" t="s">
        <v>8671</v>
      </c>
      <c r="E3305" s="108" t="s">
        <v>6465</v>
      </c>
      <c r="F3305" s="109">
        <v>14.01</v>
      </c>
    </row>
    <row r="3306" spans="2:6">
      <c r="B3306" s="104">
        <v>359</v>
      </c>
      <c r="C3306" s="108" t="s">
        <v>6593</v>
      </c>
      <c r="D3306" s="105" t="s">
        <v>8672</v>
      </c>
      <c r="E3306" s="108"/>
      <c r="F3306" s="109"/>
    </row>
    <row r="3307" spans="2:6" ht="40.5">
      <c r="B3307" s="104" t="s">
        <v>11453</v>
      </c>
      <c r="C3307" s="108" t="s">
        <v>13999</v>
      </c>
      <c r="D3307" s="105" t="s">
        <v>8673</v>
      </c>
      <c r="E3307" s="108" t="s">
        <v>6465</v>
      </c>
      <c r="F3307" s="109">
        <v>360.47</v>
      </c>
    </row>
    <row r="3308" spans="2:6">
      <c r="B3308" s="104" t="s">
        <v>11454</v>
      </c>
      <c r="C3308" s="108" t="s">
        <v>14000</v>
      </c>
      <c r="D3308" s="105" t="s">
        <v>8674</v>
      </c>
      <c r="E3308" s="108" t="s">
        <v>6598</v>
      </c>
      <c r="F3308" s="109">
        <v>131.9</v>
      </c>
    </row>
    <row r="3309" spans="2:6">
      <c r="B3309" s="104" t="s">
        <v>11455</v>
      </c>
      <c r="C3309" s="108" t="s">
        <v>14001</v>
      </c>
      <c r="D3309" s="105" t="s">
        <v>8675</v>
      </c>
      <c r="E3309" s="108" t="s">
        <v>6287</v>
      </c>
      <c r="F3309" s="109">
        <v>97.16</v>
      </c>
    </row>
    <row r="3310" spans="2:6" ht="54">
      <c r="B3310" s="104" t="s">
        <v>11456</v>
      </c>
      <c r="C3310" s="108" t="s">
        <v>14002</v>
      </c>
      <c r="D3310" s="105" t="s">
        <v>8676</v>
      </c>
      <c r="E3310" s="108" t="s">
        <v>6598</v>
      </c>
      <c r="F3310" s="109">
        <v>339.83</v>
      </c>
    </row>
    <row r="3311" spans="2:6" ht="27">
      <c r="B3311" s="104" t="s">
        <v>11457</v>
      </c>
      <c r="C3311" s="108" t="s">
        <v>14003</v>
      </c>
      <c r="D3311" s="105" t="s">
        <v>8677</v>
      </c>
      <c r="E3311" s="108" t="s">
        <v>6598</v>
      </c>
      <c r="F3311" s="109">
        <v>927.7</v>
      </c>
    </row>
    <row r="3312" spans="2:6">
      <c r="B3312" s="104" t="s">
        <v>11458</v>
      </c>
      <c r="C3312" s="108" t="s">
        <v>14004</v>
      </c>
      <c r="D3312" s="105" t="s">
        <v>8678</v>
      </c>
      <c r="E3312" s="108" t="s">
        <v>6598</v>
      </c>
      <c r="F3312" s="109">
        <v>1690.34</v>
      </c>
    </row>
    <row r="3313" spans="2:6">
      <c r="B3313" s="104" t="s">
        <v>11459</v>
      </c>
      <c r="C3313" s="108" t="s">
        <v>14005</v>
      </c>
      <c r="D3313" s="105" t="s">
        <v>8679</v>
      </c>
      <c r="E3313" s="108" t="s">
        <v>6598</v>
      </c>
      <c r="F3313" s="109">
        <v>626.84</v>
      </c>
    </row>
    <row r="3314" spans="2:6">
      <c r="B3314" s="104" t="s">
        <v>11460</v>
      </c>
      <c r="C3314" s="108" t="s">
        <v>14006</v>
      </c>
      <c r="D3314" s="105" t="s">
        <v>8680</v>
      </c>
      <c r="E3314" s="108" t="s">
        <v>6598</v>
      </c>
      <c r="F3314" s="109">
        <v>180.83</v>
      </c>
    </row>
    <row r="3315" spans="2:6">
      <c r="B3315" s="104" t="s">
        <v>11461</v>
      </c>
      <c r="C3315" s="108" t="s">
        <v>14007</v>
      </c>
      <c r="D3315" s="105" t="s">
        <v>8681</v>
      </c>
      <c r="E3315" s="108" t="s">
        <v>6598</v>
      </c>
      <c r="F3315" s="109">
        <v>413.42</v>
      </c>
    </row>
    <row r="3316" spans="2:6">
      <c r="B3316" s="104" t="s">
        <v>11462</v>
      </c>
      <c r="C3316" s="108" t="s">
        <v>14008</v>
      </c>
      <c r="D3316" s="105" t="s">
        <v>8682</v>
      </c>
      <c r="E3316" s="108" t="s">
        <v>6287</v>
      </c>
      <c r="F3316" s="109">
        <v>785.68</v>
      </c>
    </row>
    <row r="3317" spans="2:6">
      <c r="B3317" s="104" t="s">
        <v>11463</v>
      </c>
      <c r="C3317" s="108" t="s">
        <v>14009</v>
      </c>
      <c r="D3317" s="105" t="s">
        <v>8683</v>
      </c>
      <c r="E3317" s="108" t="s">
        <v>6465</v>
      </c>
      <c r="F3317" s="109">
        <v>473.51</v>
      </c>
    </row>
    <row r="3318" spans="2:6">
      <c r="B3318" s="104" t="s">
        <v>11464</v>
      </c>
      <c r="C3318" s="108" t="s">
        <v>14010</v>
      </c>
      <c r="D3318" s="105" t="s">
        <v>8684</v>
      </c>
      <c r="E3318" s="108" t="s">
        <v>6598</v>
      </c>
      <c r="F3318" s="109">
        <v>63.76</v>
      </c>
    </row>
    <row r="3319" spans="2:6">
      <c r="B3319" s="104" t="s">
        <v>11465</v>
      </c>
      <c r="C3319" s="108" t="s">
        <v>14011</v>
      </c>
      <c r="D3319" s="105" t="s">
        <v>8685</v>
      </c>
      <c r="E3319" s="108" t="s">
        <v>6465</v>
      </c>
      <c r="F3319" s="109">
        <v>301.95</v>
      </c>
    </row>
    <row r="3320" spans="2:6" ht="27">
      <c r="B3320" s="104" t="s">
        <v>11466</v>
      </c>
      <c r="C3320" s="108" t="s">
        <v>14012</v>
      </c>
      <c r="D3320" s="105" t="s">
        <v>8686</v>
      </c>
      <c r="E3320" s="108" t="s">
        <v>6287</v>
      </c>
      <c r="F3320" s="109">
        <v>477.16</v>
      </c>
    </row>
    <row r="3321" spans="2:6">
      <c r="B3321" s="104" t="s">
        <v>11467</v>
      </c>
      <c r="C3321" s="108" t="s">
        <v>14013</v>
      </c>
      <c r="D3321" s="105" t="s">
        <v>8687</v>
      </c>
      <c r="E3321" s="108" t="s">
        <v>6287</v>
      </c>
      <c r="F3321" s="109">
        <v>382.32</v>
      </c>
    </row>
    <row r="3322" spans="2:6">
      <c r="B3322" s="104" t="s">
        <v>11468</v>
      </c>
      <c r="C3322" s="108" t="s">
        <v>14014</v>
      </c>
      <c r="D3322" s="105" t="s">
        <v>8688</v>
      </c>
      <c r="E3322" s="108" t="s">
        <v>6287</v>
      </c>
      <c r="F3322" s="109">
        <v>542.16</v>
      </c>
    </row>
    <row r="3323" spans="2:6">
      <c r="B3323" s="104" t="s">
        <v>11469</v>
      </c>
      <c r="C3323" s="108" t="s">
        <v>14015</v>
      </c>
      <c r="D3323" s="105" t="s">
        <v>8689</v>
      </c>
      <c r="E3323" s="108" t="s">
        <v>6287</v>
      </c>
      <c r="F3323" s="109">
        <v>357.16</v>
      </c>
    </row>
    <row r="3324" spans="2:6" ht="27">
      <c r="B3324" s="104" t="s">
        <v>11470</v>
      </c>
      <c r="C3324" s="108" t="s">
        <v>14016</v>
      </c>
      <c r="D3324" s="105" t="s">
        <v>8690</v>
      </c>
      <c r="E3324" s="108" t="s">
        <v>6287</v>
      </c>
      <c r="F3324" s="109">
        <v>317.16000000000003</v>
      </c>
    </row>
    <row r="3325" spans="2:6">
      <c r="B3325" s="104" t="s">
        <v>11471</v>
      </c>
      <c r="C3325" s="108" t="s">
        <v>14017</v>
      </c>
      <c r="D3325" s="105" t="s">
        <v>8691</v>
      </c>
      <c r="E3325" s="108" t="s">
        <v>6287</v>
      </c>
      <c r="F3325" s="109">
        <v>327.16000000000003</v>
      </c>
    </row>
    <row r="3326" spans="2:6">
      <c r="B3326" s="104" t="s">
        <v>11472</v>
      </c>
      <c r="C3326" s="108" t="s">
        <v>14018</v>
      </c>
      <c r="D3326" s="105" t="s">
        <v>8692</v>
      </c>
      <c r="E3326" s="108" t="s">
        <v>6287</v>
      </c>
      <c r="F3326" s="109">
        <v>327.16000000000003</v>
      </c>
    </row>
    <row r="3327" spans="2:6">
      <c r="B3327" s="104" t="s">
        <v>11473</v>
      </c>
      <c r="C3327" s="108" t="s">
        <v>14019</v>
      </c>
      <c r="D3327" s="105" t="s">
        <v>8693</v>
      </c>
      <c r="E3327" s="108" t="s">
        <v>6287</v>
      </c>
      <c r="F3327" s="109">
        <v>483.73</v>
      </c>
    </row>
    <row r="3328" spans="2:6">
      <c r="B3328" s="104" t="s">
        <v>11474</v>
      </c>
      <c r="C3328" s="108" t="s">
        <v>14020</v>
      </c>
      <c r="D3328" s="105" t="s">
        <v>8694</v>
      </c>
      <c r="E3328" s="108" t="s">
        <v>6287</v>
      </c>
      <c r="F3328" s="109">
        <v>483.73</v>
      </c>
    </row>
    <row r="3329" spans="2:6">
      <c r="B3329" s="104" t="s">
        <v>11475</v>
      </c>
      <c r="C3329" s="108" t="s">
        <v>14021</v>
      </c>
      <c r="D3329" s="105" t="s">
        <v>8695</v>
      </c>
      <c r="E3329" s="108" t="s">
        <v>6598</v>
      </c>
      <c r="F3329" s="109">
        <v>283.77</v>
      </c>
    </row>
    <row r="3330" spans="2:6" ht="27">
      <c r="B3330" s="104" t="s">
        <v>11476</v>
      </c>
      <c r="C3330" s="108" t="s">
        <v>14022</v>
      </c>
      <c r="D3330" s="105" t="s">
        <v>8696</v>
      </c>
      <c r="E3330" s="108" t="s">
        <v>25</v>
      </c>
      <c r="F3330" s="109">
        <v>1278.8399999999999</v>
      </c>
    </row>
    <row r="3331" spans="2:6" ht="27">
      <c r="B3331" s="104" t="s">
        <v>11477</v>
      </c>
      <c r="C3331" s="108" t="s">
        <v>14023</v>
      </c>
      <c r="D3331" s="105" t="s">
        <v>8697</v>
      </c>
      <c r="E3331" s="108" t="s">
        <v>6465</v>
      </c>
      <c r="F3331" s="109">
        <v>89.06</v>
      </c>
    </row>
    <row r="3332" spans="2:6">
      <c r="B3332" s="104" t="s">
        <v>11478</v>
      </c>
      <c r="C3332" s="108" t="s">
        <v>14024</v>
      </c>
      <c r="D3332" s="105" t="s">
        <v>8698</v>
      </c>
      <c r="E3332" s="108" t="s">
        <v>6465</v>
      </c>
      <c r="F3332" s="109">
        <v>224.46</v>
      </c>
    </row>
    <row r="3333" spans="2:6" ht="27">
      <c r="B3333" s="104" t="s">
        <v>11479</v>
      </c>
      <c r="C3333" s="108" t="s">
        <v>14025</v>
      </c>
      <c r="D3333" s="105" t="s">
        <v>8699</v>
      </c>
      <c r="E3333" s="108" t="s">
        <v>6465</v>
      </c>
      <c r="F3333" s="109">
        <v>1192.1400000000001</v>
      </c>
    </row>
    <row r="3334" spans="2:6" ht="27">
      <c r="B3334" s="104" t="s">
        <v>11480</v>
      </c>
      <c r="C3334" s="108" t="s">
        <v>14026</v>
      </c>
      <c r="D3334" s="105" t="s">
        <v>8700</v>
      </c>
      <c r="E3334" s="108" t="s">
        <v>6287</v>
      </c>
      <c r="F3334" s="109">
        <v>897.16</v>
      </c>
    </row>
    <row r="3335" spans="2:6">
      <c r="B3335" s="104" t="s">
        <v>11481</v>
      </c>
      <c r="C3335" s="108" t="s">
        <v>14027</v>
      </c>
      <c r="D3335" s="105" t="s">
        <v>8701</v>
      </c>
      <c r="E3335" s="108" t="s">
        <v>6287</v>
      </c>
      <c r="F3335" s="109">
        <v>247.16</v>
      </c>
    </row>
    <row r="3336" spans="2:6">
      <c r="B3336" s="104" t="s">
        <v>11482</v>
      </c>
      <c r="C3336" s="108" t="s">
        <v>14028</v>
      </c>
      <c r="D3336" s="105" t="s">
        <v>8702</v>
      </c>
      <c r="E3336" s="108" t="s">
        <v>6287</v>
      </c>
      <c r="F3336" s="109">
        <v>577.16</v>
      </c>
    </row>
    <row r="3337" spans="2:6">
      <c r="B3337" s="104" t="s">
        <v>11483</v>
      </c>
      <c r="C3337" s="108" t="s">
        <v>14029</v>
      </c>
      <c r="D3337" s="105" t="s">
        <v>8703</v>
      </c>
      <c r="E3337" s="108" t="s">
        <v>6287</v>
      </c>
      <c r="F3337" s="109">
        <v>747.16</v>
      </c>
    </row>
    <row r="3338" spans="2:6">
      <c r="B3338" s="104" t="s">
        <v>11484</v>
      </c>
      <c r="C3338" s="108" t="s">
        <v>14030</v>
      </c>
      <c r="D3338" s="105" t="s">
        <v>8704</v>
      </c>
      <c r="E3338" s="108" t="s">
        <v>6287</v>
      </c>
      <c r="F3338" s="109">
        <v>547.16</v>
      </c>
    </row>
    <row r="3339" spans="2:6">
      <c r="B3339" s="104" t="s">
        <v>11485</v>
      </c>
      <c r="C3339" s="108" t="s">
        <v>14031</v>
      </c>
      <c r="D3339" s="105" t="s">
        <v>8705</v>
      </c>
      <c r="E3339" s="108" t="s">
        <v>6287</v>
      </c>
      <c r="F3339" s="109">
        <v>547.16</v>
      </c>
    </row>
    <row r="3340" spans="2:6">
      <c r="B3340" s="104" t="s">
        <v>11486</v>
      </c>
      <c r="C3340" s="108" t="s">
        <v>14032</v>
      </c>
      <c r="D3340" s="105" t="s">
        <v>8706</v>
      </c>
      <c r="E3340" s="108" t="s">
        <v>6287</v>
      </c>
      <c r="F3340" s="109">
        <v>347.16</v>
      </c>
    </row>
    <row r="3341" spans="2:6">
      <c r="B3341" s="104" t="s">
        <v>11487</v>
      </c>
      <c r="C3341" s="108" t="s">
        <v>14033</v>
      </c>
      <c r="D3341" s="105" t="s">
        <v>8707</v>
      </c>
      <c r="E3341" s="108" t="s">
        <v>6465</v>
      </c>
      <c r="F3341" s="109">
        <v>140.66</v>
      </c>
    </row>
    <row r="3342" spans="2:6">
      <c r="B3342" s="104" t="s">
        <v>11488</v>
      </c>
      <c r="C3342" s="108" t="s">
        <v>14034</v>
      </c>
      <c r="D3342" s="105" t="s">
        <v>8708</v>
      </c>
      <c r="E3342" s="108" t="s">
        <v>6465</v>
      </c>
      <c r="F3342" s="109">
        <v>151.44999999999999</v>
      </c>
    </row>
    <row r="3343" spans="2:6">
      <c r="B3343" s="104" t="s">
        <v>11489</v>
      </c>
      <c r="C3343" s="108" t="s">
        <v>14035</v>
      </c>
      <c r="D3343" s="105" t="s">
        <v>8709</v>
      </c>
      <c r="E3343" s="108" t="s">
        <v>6598</v>
      </c>
      <c r="F3343" s="109">
        <v>178.18</v>
      </c>
    </row>
    <row r="3344" spans="2:6">
      <c r="B3344" s="104" t="s">
        <v>11490</v>
      </c>
      <c r="C3344" s="108" t="s">
        <v>14036</v>
      </c>
      <c r="D3344" s="105" t="s">
        <v>8710</v>
      </c>
      <c r="E3344" s="108" t="s">
        <v>6598</v>
      </c>
      <c r="F3344" s="109">
        <v>256.87</v>
      </c>
    </row>
    <row r="3345" spans="2:6">
      <c r="B3345" s="104" t="s">
        <v>11491</v>
      </c>
      <c r="C3345" s="108" t="s">
        <v>14037</v>
      </c>
      <c r="D3345" s="105" t="s">
        <v>8711</v>
      </c>
      <c r="E3345" s="108" t="s">
        <v>6598</v>
      </c>
      <c r="F3345" s="109">
        <v>170.08</v>
      </c>
    </row>
    <row r="3346" spans="2:6">
      <c r="B3346" s="104">
        <v>360</v>
      </c>
      <c r="C3346" s="108" t="s">
        <v>6593</v>
      </c>
      <c r="D3346" s="105" t="s">
        <v>8712</v>
      </c>
      <c r="E3346" s="108"/>
      <c r="F3346" s="109"/>
    </row>
    <row r="3347" spans="2:6" ht="27">
      <c r="B3347" s="104" t="s">
        <v>11492</v>
      </c>
      <c r="C3347" s="108" t="s">
        <v>14038</v>
      </c>
      <c r="D3347" s="105" t="s">
        <v>8713</v>
      </c>
      <c r="E3347" s="108" t="s">
        <v>6764</v>
      </c>
      <c r="F3347" s="109">
        <v>560.9</v>
      </c>
    </row>
    <row r="3348" spans="2:6" ht="40.5">
      <c r="B3348" s="104" t="s">
        <v>11493</v>
      </c>
      <c r="C3348" s="108" t="s">
        <v>14039</v>
      </c>
      <c r="D3348" s="105" t="s">
        <v>8714</v>
      </c>
      <c r="E3348" s="108" t="s">
        <v>6465</v>
      </c>
      <c r="F3348" s="109">
        <v>474.07</v>
      </c>
    </row>
    <row r="3349" spans="2:6" ht="40.5">
      <c r="B3349" s="104" t="s">
        <v>11494</v>
      </c>
      <c r="C3349" s="108" t="s">
        <v>14040</v>
      </c>
      <c r="D3349" s="105" t="s">
        <v>8715</v>
      </c>
      <c r="E3349" s="108" t="s">
        <v>6465</v>
      </c>
      <c r="F3349" s="109">
        <v>520.53</v>
      </c>
    </row>
    <row r="3350" spans="2:6" ht="40.5">
      <c r="B3350" s="104" t="s">
        <v>11495</v>
      </c>
      <c r="C3350" s="108" t="s">
        <v>14041</v>
      </c>
      <c r="D3350" s="105" t="s">
        <v>8716</v>
      </c>
      <c r="E3350" s="108" t="s">
        <v>6465</v>
      </c>
      <c r="F3350" s="109">
        <v>636.66999999999996</v>
      </c>
    </row>
    <row r="3351" spans="2:6" ht="27">
      <c r="B3351" s="104" t="s">
        <v>11496</v>
      </c>
      <c r="C3351" s="108" t="s">
        <v>14042</v>
      </c>
      <c r="D3351" s="105" t="s">
        <v>8717</v>
      </c>
      <c r="E3351" s="108" t="s">
        <v>6598</v>
      </c>
      <c r="F3351" s="109">
        <v>205.46</v>
      </c>
    </row>
    <row r="3352" spans="2:6" ht="27">
      <c r="B3352" s="104" t="s">
        <v>11497</v>
      </c>
      <c r="C3352" s="108" t="s">
        <v>14043</v>
      </c>
      <c r="D3352" s="105" t="s">
        <v>8718</v>
      </c>
      <c r="E3352" s="108" t="s">
        <v>6598</v>
      </c>
      <c r="F3352" s="109">
        <v>205.15</v>
      </c>
    </row>
    <row r="3353" spans="2:6">
      <c r="B3353" s="104" t="s">
        <v>11498</v>
      </c>
      <c r="C3353" s="108" t="s">
        <v>14044</v>
      </c>
      <c r="D3353" s="105" t="s">
        <v>8719</v>
      </c>
      <c r="E3353" s="108" t="s">
        <v>6598</v>
      </c>
      <c r="F3353" s="109">
        <v>164.4</v>
      </c>
    </row>
    <row r="3354" spans="2:6" ht="40.5">
      <c r="B3354" s="104" t="s">
        <v>11499</v>
      </c>
      <c r="C3354" s="108" t="s">
        <v>14045</v>
      </c>
      <c r="D3354" s="105" t="s">
        <v>8720</v>
      </c>
      <c r="E3354" s="108" t="s">
        <v>6764</v>
      </c>
      <c r="F3354" s="109">
        <v>821.6</v>
      </c>
    </row>
    <row r="3355" spans="2:6" ht="40.5">
      <c r="B3355" s="104" t="s">
        <v>11500</v>
      </c>
      <c r="C3355" s="108" t="s">
        <v>14046</v>
      </c>
      <c r="D3355" s="105" t="s">
        <v>8721</v>
      </c>
      <c r="E3355" s="108" t="s">
        <v>6465</v>
      </c>
      <c r="F3355" s="109">
        <v>41.8</v>
      </c>
    </row>
    <row r="3356" spans="2:6" ht="27">
      <c r="B3356" s="104" t="s">
        <v>11501</v>
      </c>
      <c r="C3356" s="108" t="s">
        <v>14047</v>
      </c>
      <c r="D3356" s="105" t="s">
        <v>8722</v>
      </c>
      <c r="E3356" s="108" t="s">
        <v>6764</v>
      </c>
      <c r="F3356" s="109">
        <v>435</v>
      </c>
    </row>
    <row r="3357" spans="2:6" ht="40.5">
      <c r="B3357" s="104" t="s">
        <v>11502</v>
      </c>
      <c r="C3357" s="108" t="s">
        <v>14048</v>
      </c>
      <c r="D3357" s="105" t="s">
        <v>17944</v>
      </c>
      <c r="E3357" s="108" t="s">
        <v>6764</v>
      </c>
      <c r="F3357" s="109">
        <v>4640.79</v>
      </c>
    </row>
    <row r="3358" spans="2:6">
      <c r="B3358" s="104" t="s">
        <v>11503</v>
      </c>
      <c r="C3358" s="108" t="s">
        <v>14049</v>
      </c>
      <c r="D3358" s="105" t="s">
        <v>8723</v>
      </c>
      <c r="E3358" s="108" t="s">
        <v>6465</v>
      </c>
      <c r="F3358" s="109">
        <v>14.61</v>
      </c>
    </row>
    <row r="3359" spans="2:6" ht="27">
      <c r="B3359" s="104" t="s">
        <v>11504</v>
      </c>
      <c r="C3359" s="108" t="s">
        <v>14050</v>
      </c>
      <c r="D3359" s="105" t="s">
        <v>8724</v>
      </c>
      <c r="E3359" s="108" t="s">
        <v>6598</v>
      </c>
      <c r="F3359" s="109">
        <v>4263.55</v>
      </c>
    </row>
    <row r="3360" spans="2:6" ht="27">
      <c r="B3360" s="104" t="s">
        <v>11505</v>
      </c>
      <c r="C3360" s="108" t="s">
        <v>14051</v>
      </c>
      <c r="D3360" s="105" t="s">
        <v>8725</v>
      </c>
      <c r="E3360" s="108" t="s">
        <v>25</v>
      </c>
      <c r="F3360" s="109">
        <v>2350.69</v>
      </c>
    </row>
    <row r="3361" spans="2:6" ht="27">
      <c r="B3361" s="104" t="s">
        <v>11506</v>
      </c>
      <c r="C3361" s="108" t="s">
        <v>14052</v>
      </c>
      <c r="D3361" s="105" t="s">
        <v>8726</v>
      </c>
      <c r="E3361" s="108" t="s">
        <v>25</v>
      </c>
      <c r="F3361" s="109">
        <v>2350.69</v>
      </c>
    </row>
    <row r="3362" spans="2:6" ht="27">
      <c r="B3362" s="104" t="s">
        <v>11507</v>
      </c>
      <c r="C3362" s="108" t="s">
        <v>14053</v>
      </c>
      <c r="D3362" s="105" t="s">
        <v>8727</v>
      </c>
      <c r="E3362" s="108" t="s">
        <v>25</v>
      </c>
      <c r="F3362" s="109">
        <v>1077.55</v>
      </c>
    </row>
    <row r="3363" spans="2:6" ht="27">
      <c r="B3363" s="104" t="s">
        <v>11508</v>
      </c>
      <c r="C3363" s="108" t="s">
        <v>14054</v>
      </c>
      <c r="D3363" s="105" t="s">
        <v>8728</v>
      </c>
      <c r="E3363" s="108" t="s">
        <v>25</v>
      </c>
      <c r="F3363" s="109">
        <v>1077.55</v>
      </c>
    </row>
    <row r="3364" spans="2:6" ht="27">
      <c r="B3364" s="104" t="s">
        <v>11509</v>
      </c>
      <c r="C3364" s="108" t="s">
        <v>14055</v>
      </c>
      <c r="D3364" s="105" t="s">
        <v>8729</v>
      </c>
      <c r="E3364" s="108" t="s">
        <v>25</v>
      </c>
      <c r="F3364" s="109">
        <v>1198.25</v>
      </c>
    </row>
    <row r="3365" spans="2:6" ht="40.5">
      <c r="B3365" s="104" t="s">
        <v>11510</v>
      </c>
      <c r="C3365" s="108" t="s">
        <v>14056</v>
      </c>
      <c r="D3365" s="105" t="s">
        <v>8730</v>
      </c>
      <c r="E3365" s="108" t="s">
        <v>6287</v>
      </c>
      <c r="F3365" s="109">
        <v>90.37</v>
      </c>
    </row>
    <row r="3366" spans="2:6" ht="27">
      <c r="B3366" s="104" t="s">
        <v>11511</v>
      </c>
      <c r="C3366" s="108" t="s">
        <v>14057</v>
      </c>
      <c r="D3366" s="105" t="s">
        <v>8731</v>
      </c>
      <c r="E3366" s="108" t="s">
        <v>25</v>
      </c>
      <c r="F3366" s="109">
        <v>1465.57</v>
      </c>
    </row>
    <row r="3367" spans="2:6">
      <c r="B3367" s="104" t="s">
        <v>11512</v>
      </c>
      <c r="C3367" s="108" t="s">
        <v>14058</v>
      </c>
      <c r="D3367" s="105" t="s">
        <v>8732</v>
      </c>
      <c r="E3367" s="108" t="s">
        <v>6287</v>
      </c>
      <c r="F3367" s="109">
        <v>97.35</v>
      </c>
    </row>
    <row r="3368" spans="2:6">
      <c r="B3368" s="104" t="s">
        <v>11513</v>
      </c>
      <c r="C3368" s="108" t="s">
        <v>14059</v>
      </c>
      <c r="D3368" s="105" t="s">
        <v>8733</v>
      </c>
      <c r="E3368" s="108" t="s">
        <v>6598</v>
      </c>
      <c r="F3368" s="109">
        <v>198</v>
      </c>
    </row>
    <row r="3369" spans="2:6" ht="40.5">
      <c r="B3369" s="104" t="s">
        <v>11514</v>
      </c>
      <c r="C3369" s="108" t="s">
        <v>14060</v>
      </c>
      <c r="D3369" s="105" t="s">
        <v>8734</v>
      </c>
      <c r="E3369" s="108" t="s">
        <v>6598</v>
      </c>
      <c r="F3369" s="109">
        <v>9593.5499999999993</v>
      </c>
    </row>
    <row r="3370" spans="2:6" ht="40.5">
      <c r="B3370" s="104" t="s">
        <v>11515</v>
      </c>
      <c r="C3370" s="108" t="s">
        <v>14061</v>
      </c>
      <c r="D3370" s="105" t="s">
        <v>8735</v>
      </c>
      <c r="E3370" s="108" t="s">
        <v>6598</v>
      </c>
      <c r="F3370" s="109">
        <v>11898.49</v>
      </c>
    </row>
    <row r="3371" spans="2:6" ht="40.5">
      <c r="B3371" s="104" t="s">
        <v>11516</v>
      </c>
      <c r="C3371" s="108" t="s">
        <v>14062</v>
      </c>
      <c r="D3371" s="105" t="s">
        <v>8736</v>
      </c>
      <c r="E3371" s="108" t="s">
        <v>6598</v>
      </c>
      <c r="F3371" s="109">
        <v>13121.19</v>
      </c>
    </row>
    <row r="3372" spans="2:6" ht="40.5">
      <c r="B3372" s="104" t="s">
        <v>11517</v>
      </c>
      <c r="C3372" s="108" t="s">
        <v>14063</v>
      </c>
      <c r="D3372" s="105" t="s">
        <v>8737</v>
      </c>
      <c r="E3372" s="108" t="s">
        <v>6598</v>
      </c>
      <c r="F3372" s="109">
        <v>14387.25</v>
      </c>
    </row>
    <row r="3373" spans="2:6" ht="40.5">
      <c r="B3373" s="104" t="s">
        <v>11518</v>
      </c>
      <c r="C3373" s="108" t="s">
        <v>14064</v>
      </c>
      <c r="D3373" s="105" t="s">
        <v>8738</v>
      </c>
      <c r="E3373" s="108" t="s">
        <v>6598</v>
      </c>
      <c r="F3373" s="109">
        <v>15485.25</v>
      </c>
    </row>
    <row r="3374" spans="2:6" ht="27">
      <c r="B3374" s="104" t="s">
        <v>11519</v>
      </c>
      <c r="C3374" s="108" t="s">
        <v>14065</v>
      </c>
      <c r="D3374" s="105" t="s">
        <v>8739</v>
      </c>
      <c r="E3374" s="108" t="s">
        <v>6598</v>
      </c>
      <c r="F3374" s="109">
        <v>1219.78</v>
      </c>
    </row>
    <row r="3375" spans="2:6" ht="27">
      <c r="B3375" s="104" t="s">
        <v>11520</v>
      </c>
      <c r="C3375" s="108" t="s">
        <v>14066</v>
      </c>
      <c r="D3375" s="105" t="s">
        <v>8740</v>
      </c>
      <c r="E3375" s="108" t="s">
        <v>6598</v>
      </c>
      <c r="F3375" s="109">
        <v>1388.02</v>
      </c>
    </row>
    <row r="3376" spans="2:6" ht="27">
      <c r="B3376" s="104" t="s">
        <v>11521</v>
      </c>
      <c r="C3376" s="108" t="s">
        <v>14067</v>
      </c>
      <c r="D3376" s="105" t="s">
        <v>8741</v>
      </c>
      <c r="E3376" s="108" t="s">
        <v>6598</v>
      </c>
      <c r="F3376" s="109">
        <v>883.28</v>
      </c>
    </row>
    <row r="3377" spans="2:6" ht="27">
      <c r="B3377" s="104" t="s">
        <v>11522</v>
      </c>
      <c r="C3377" s="108" t="s">
        <v>14068</v>
      </c>
      <c r="D3377" s="105" t="s">
        <v>8742</v>
      </c>
      <c r="E3377" s="108" t="s">
        <v>6598</v>
      </c>
      <c r="F3377" s="109">
        <v>1388.02</v>
      </c>
    </row>
    <row r="3378" spans="2:6" ht="27">
      <c r="B3378" s="104" t="s">
        <v>11523</v>
      </c>
      <c r="C3378" s="108" t="s">
        <v>14069</v>
      </c>
      <c r="D3378" s="105" t="s">
        <v>8743</v>
      </c>
      <c r="E3378" s="108" t="s">
        <v>6598</v>
      </c>
      <c r="F3378" s="109">
        <v>504.73</v>
      </c>
    </row>
    <row r="3379" spans="2:6" ht="27">
      <c r="B3379" s="104" t="s">
        <v>11524</v>
      </c>
      <c r="C3379" s="108" t="s">
        <v>14070</v>
      </c>
      <c r="D3379" s="105" t="s">
        <v>8744</v>
      </c>
      <c r="E3379" s="108" t="s">
        <v>6598</v>
      </c>
      <c r="F3379" s="109">
        <v>672.98</v>
      </c>
    </row>
    <row r="3380" spans="2:6" ht="27">
      <c r="B3380" s="104" t="s">
        <v>11525</v>
      </c>
      <c r="C3380" s="108" t="s">
        <v>14071</v>
      </c>
      <c r="D3380" s="105" t="s">
        <v>8745</v>
      </c>
      <c r="E3380" s="108" t="s">
        <v>6598</v>
      </c>
      <c r="F3380" s="109">
        <v>321.64</v>
      </c>
    </row>
    <row r="3381" spans="2:6" ht="27">
      <c r="B3381" s="104" t="s">
        <v>11526</v>
      </c>
      <c r="C3381" s="108" t="s">
        <v>14072</v>
      </c>
      <c r="D3381" s="105" t="s">
        <v>8746</v>
      </c>
      <c r="E3381" s="108" t="s">
        <v>6598</v>
      </c>
      <c r="F3381" s="109">
        <v>1556.27</v>
      </c>
    </row>
    <row r="3382" spans="2:6" ht="27">
      <c r="B3382" s="104" t="s">
        <v>11527</v>
      </c>
      <c r="C3382" s="108" t="s">
        <v>14073</v>
      </c>
      <c r="D3382" s="105" t="s">
        <v>8747</v>
      </c>
      <c r="E3382" s="108" t="s">
        <v>6598</v>
      </c>
      <c r="F3382" s="109">
        <v>336.49</v>
      </c>
    </row>
    <row r="3383" spans="2:6">
      <c r="B3383" s="104" t="s">
        <v>11528</v>
      </c>
      <c r="C3383" s="108" t="s">
        <v>14074</v>
      </c>
      <c r="D3383" s="105" t="s">
        <v>8748</v>
      </c>
      <c r="E3383" s="108" t="s">
        <v>6598</v>
      </c>
      <c r="F3383" s="109">
        <v>703.66</v>
      </c>
    </row>
    <row r="3384" spans="2:6" ht="27">
      <c r="B3384" s="104" t="s">
        <v>11529</v>
      </c>
      <c r="C3384" s="108" t="s">
        <v>14075</v>
      </c>
      <c r="D3384" s="105" t="s">
        <v>8749</v>
      </c>
      <c r="E3384" s="108" t="s">
        <v>6598</v>
      </c>
      <c r="F3384" s="109">
        <v>127.04</v>
      </c>
    </row>
    <row r="3385" spans="2:6" ht="27">
      <c r="B3385" s="104" t="s">
        <v>11530</v>
      </c>
      <c r="C3385" s="108" t="s">
        <v>14076</v>
      </c>
      <c r="D3385" s="105" t="s">
        <v>8750</v>
      </c>
      <c r="E3385" s="108" t="s">
        <v>6598</v>
      </c>
      <c r="F3385" s="109">
        <v>254.08</v>
      </c>
    </row>
    <row r="3386" spans="2:6" ht="27">
      <c r="B3386" s="104" t="s">
        <v>11531</v>
      </c>
      <c r="C3386" s="108" t="s">
        <v>14077</v>
      </c>
      <c r="D3386" s="105" t="s">
        <v>8751</v>
      </c>
      <c r="E3386" s="108" t="s">
        <v>6598</v>
      </c>
      <c r="F3386" s="109">
        <v>465.5</v>
      </c>
    </row>
    <row r="3387" spans="2:6" ht="27">
      <c r="B3387" s="104" t="s">
        <v>11532</v>
      </c>
      <c r="C3387" s="108" t="s">
        <v>14078</v>
      </c>
      <c r="D3387" s="105" t="s">
        <v>8752</v>
      </c>
      <c r="E3387" s="108" t="s">
        <v>6598</v>
      </c>
      <c r="F3387" s="109">
        <v>472.34</v>
      </c>
    </row>
    <row r="3388" spans="2:6" ht="27">
      <c r="B3388" s="104" t="s">
        <v>11533</v>
      </c>
      <c r="C3388" s="108" t="s">
        <v>14079</v>
      </c>
      <c r="D3388" s="105" t="s">
        <v>8753</v>
      </c>
      <c r="E3388" s="108" t="s">
        <v>6598</v>
      </c>
      <c r="F3388" s="109">
        <v>698.25</v>
      </c>
    </row>
    <row r="3389" spans="2:6" ht="27">
      <c r="B3389" s="104" t="s">
        <v>11534</v>
      </c>
      <c r="C3389" s="108" t="s">
        <v>14080</v>
      </c>
      <c r="D3389" s="105" t="s">
        <v>8754</v>
      </c>
      <c r="E3389" s="108" t="s">
        <v>6598</v>
      </c>
      <c r="F3389" s="109">
        <v>708.51</v>
      </c>
    </row>
    <row r="3390" spans="2:6" ht="27">
      <c r="B3390" s="104" t="s">
        <v>11535</v>
      </c>
      <c r="C3390" s="108" t="s">
        <v>14081</v>
      </c>
      <c r="D3390" s="105" t="s">
        <v>8755</v>
      </c>
      <c r="E3390" s="108" t="s">
        <v>6598</v>
      </c>
      <c r="F3390" s="109">
        <v>931</v>
      </c>
    </row>
    <row r="3391" spans="2:6" ht="27">
      <c r="B3391" s="104" t="s">
        <v>11536</v>
      </c>
      <c r="C3391" s="108" t="s">
        <v>14082</v>
      </c>
      <c r="D3391" s="105" t="s">
        <v>8756</v>
      </c>
      <c r="E3391" s="108" t="s">
        <v>6598</v>
      </c>
      <c r="F3391" s="109">
        <v>944.69</v>
      </c>
    </row>
    <row r="3392" spans="2:6" ht="27">
      <c r="B3392" s="104" t="s">
        <v>11537</v>
      </c>
      <c r="C3392" s="108" t="s">
        <v>14083</v>
      </c>
      <c r="D3392" s="105" t="s">
        <v>8757</v>
      </c>
      <c r="E3392" s="108" t="s">
        <v>6598</v>
      </c>
      <c r="F3392" s="109">
        <v>462.07</v>
      </c>
    </row>
    <row r="3393" spans="2:6" ht="27">
      <c r="B3393" s="104" t="s">
        <v>11538</v>
      </c>
      <c r="C3393" s="108" t="s">
        <v>14084</v>
      </c>
      <c r="D3393" s="105" t="s">
        <v>8758</v>
      </c>
      <c r="E3393" s="108" t="s">
        <v>6598</v>
      </c>
      <c r="F3393" s="109">
        <v>236.17</v>
      </c>
    </row>
    <row r="3394" spans="2:6" ht="27">
      <c r="B3394" s="104" t="s">
        <v>11539</v>
      </c>
      <c r="C3394" s="108" t="s">
        <v>14085</v>
      </c>
      <c r="D3394" s="105" t="s">
        <v>8759</v>
      </c>
      <c r="E3394" s="108" t="s">
        <v>6598</v>
      </c>
      <c r="F3394" s="109">
        <v>266.97000000000003</v>
      </c>
    </row>
    <row r="3395" spans="2:6" ht="27">
      <c r="B3395" s="104" t="s">
        <v>11540</v>
      </c>
      <c r="C3395" s="108" t="s">
        <v>14086</v>
      </c>
      <c r="D3395" s="105" t="s">
        <v>8760</v>
      </c>
      <c r="E3395" s="108" t="s">
        <v>6598</v>
      </c>
      <c r="F3395" s="109">
        <v>301.2</v>
      </c>
    </row>
    <row r="3396" spans="2:6" ht="27">
      <c r="B3396" s="104" t="s">
        <v>11541</v>
      </c>
      <c r="C3396" s="108" t="s">
        <v>14087</v>
      </c>
      <c r="D3396" s="105" t="s">
        <v>8761</v>
      </c>
      <c r="E3396" s="108" t="s">
        <v>6598</v>
      </c>
      <c r="F3396" s="109">
        <v>112.61</v>
      </c>
    </row>
    <row r="3397" spans="2:6" ht="27">
      <c r="B3397" s="104" t="s">
        <v>11542</v>
      </c>
      <c r="C3397" s="108" t="s">
        <v>14088</v>
      </c>
      <c r="D3397" s="105" t="s">
        <v>8762</v>
      </c>
      <c r="E3397" s="108" t="s">
        <v>6598</v>
      </c>
      <c r="F3397" s="109">
        <v>222.48</v>
      </c>
    </row>
    <row r="3398" spans="2:6" ht="27">
      <c r="B3398" s="104" t="s">
        <v>11543</v>
      </c>
      <c r="C3398" s="108" t="s">
        <v>14089</v>
      </c>
      <c r="D3398" s="105" t="s">
        <v>8763</v>
      </c>
      <c r="E3398" s="108" t="s">
        <v>6598</v>
      </c>
      <c r="F3398" s="109">
        <v>225.9</v>
      </c>
    </row>
    <row r="3399" spans="2:6" ht="27">
      <c r="B3399" s="104" t="s">
        <v>11544</v>
      </c>
      <c r="C3399" s="108" t="s">
        <v>14090</v>
      </c>
      <c r="D3399" s="105" t="s">
        <v>8764</v>
      </c>
      <c r="E3399" s="108" t="s">
        <v>6598</v>
      </c>
      <c r="F3399" s="109">
        <v>177.98</v>
      </c>
    </row>
    <row r="3400" spans="2:6" ht="27">
      <c r="B3400" s="104" t="s">
        <v>11545</v>
      </c>
      <c r="C3400" s="108" t="s">
        <v>14091</v>
      </c>
      <c r="D3400" s="105" t="s">
        <v>8765</v>
      </c>
      <c r="E3400" s="108" t="s">
        <v>6598</v>
      </c>
      <c r="F3400" s="109">
        <v>184.83</v>
      </c>
    </row>
    <row r="3401" spans="2:6" ht="27">
      <c r="B3401" s="104" t="s">
        <v>11546</v>
      </c>
      <c r="C3401" s="108" t="s">
        <v>14092</v>
      </c>
      <c r="D3401" s="105" t="s">
        <v>8766</v>
      </c>
      <c r="E3401" s="108" t="s">
        <v>6598</v>
      </c>
      <c r="F3401" s="109">
        <v>1687.44</v>
      </c>
    </row>
    <row r="3402" spans="2:6" ht="27">
      <c r="B3402" s="104" t="s">
        <v>11547</v>
      </c>
      <c r="C3402" s="108" t="s">
        <v>14093</v>
      </c>
      <c r="D3402" s="105" t="s">
        <v>8767</v>
      </c>
      <c r="E3402" s="108" t="s">
        <v>6598</v>
      </c>
      <c r="F3402" s="109">
        <v>1712.25</v>
      </c>
    </row>
    <row r="3403" spans="2:6" ht="27">
      <c r="B3403" s="104" t="s">
        <v>11548</v>
      </c>
      <c r="C3403" s="108" t="s">
        <v>14094</v>
      </c>
      <c r="D3403" s="105" t="s">
        <v>8768</v>
      </c>
      <c r="E3403" s="108" t="s">
        <v>6598</v>
      </c>
      <c r="F3403" s="109">
        <v>1920.19</v>
      </c>
    </row>
    <row r="3404" spans="2:6" ht="27">
      <c r="B3404" s="104" t="s">
        <v>11549</v>
      </c>
      <c r="C3404" s="108" t="s">
        <v>14095</v>
      </c>
      <c r="D3404" s="105" t="s">
        <v>8769</v>
      </c>
      <c r="E3404" s="108" t="s">
        <v>6598</v>
      </c>
      <c r="F3404" s="109">
        <v>1948.42</v>
      </c>
    </row>
    <row r="3405" spans="2:6">
      <c r="B3405" s="104" t="s">
        <v>11550</v>
      </c>
      <c r="C3405" s="108" t="s">
        <v>14096</v>
      </c>
      <c r="D3405" s="105" t="s">
        <v>8770</v>
      </c>
      <c r="E3405" s="108" t="s">
        <v>6598</v>
      </c>
      <c r="F3405" s="109">
        <v>264.08</v>
      </c>
    </row>
    <row r="3406" spans="2:6">
      <c r="B3406" s="104" t="s">
        <v>11551</v>
      </c>
      <c r="C3406" s="108" t="s">
        <v>14097</v>
      </c>
      <c r="D3406" s="105" t="s">
        <v>8771</v>
      </c>
      <c r="E3406" s="108" t="s">
        <v>6598</v>
      </c>
      <c r="F3406" s="109">
        <v>281.68</v>
      </c>
    </row>
    <row r="3407" spans="2:6" ht="27">
      <c r="B3407" s="104" t="s">
        <v>11552</v>
      </c>
      <c r="C3407" s="108" t="s">
        <v>14098</v>
      </c>
      <c r="D3407" s="105" t="s">
        <v>8772</v>
      </c>
      <c r="E3407" s="108" t="s">
        <v>6598</v>
      </c>
      <c r="F3407" s="109">
        <v>484.94</v>
      </c>
    </row>
    <row r="3408" spans="2:6" ht="27">
      <c r="B3408" s="104" t="s">
        <v>11553</v>
      </c>
      <c r="C3408" s="108" t="s">
        <v>14099</v>
      </c>
      <c r="D3408" s="105" t="s">
        <v>8773</v>
      </c>
      <c r="E3408" s="108" t="s">
        <v>6598</v>
      </c>
      <c r="F3408" s="109">
        <v>691.97</v>
      </c>
    </row>
    <row r="3409" spans="2:6" ht="27">
      <c r="B3409" s="104" t="s">
        <v>11554</v>
      </c>
      <c r="C3409" s="108" t="s">
        <v>14100</v>
      </c>
      <c r="D3409" s="105" t="s">
        <v>8774</v>
      </c>
      <c r="E3409" s="108" t="s">
        <v>6287</v>
      </c>
      <c r="F3409" s="109">
        <v>148.32</v>
      </c>
    </row>
    <row r="3410" spans="2:6" ht="27">
      <c r="B3410" s="104" t="s">
        <v>11555</v>
      </c>
      <c r="C3410" s="108" t="s">
        <v>14101</v>
      </c>
      <c r="D3410" s="105" t="s">
        <v>8775</v>
      </c>
      <c r="E3410" s="108" t="s">
        <v>6287</v>
      </c>
      <c r="F3410" s="109">
        <v>131.32</v>
      </c>
    </row>
    <row r="3411" spans="2:6" ht="27">
      <c r="B3411" s="104" t="s">
        <v>11556</v>
      </c>
      <c r="C3411" s="108" t="s">
        <v>14102</v>
      </c>
      <c r="D3411" s="105" t="s">
        <v>8776</v>
      </c>
      <c r="E3411" s="108" t="s">
        <v>6287</v>
      </c>
      <c r="F3411" s="109">
        <v>114.15</v>
      </c>
    </row>
    <row r="3412" spans="2:6">
      <c r="B3412" s="104" t="s">
        <v>11557</v>
      </c>
      <c r="C3412" s="108" t="s">
        <v>14103</v>
      </c>
      <c r="D3412" s="105" t="s">
        <v>8777</v>
      </c>
      <c r="E3412" s="108" t="s">
        <v>6598</v>
      </c>
      <c r="F3412" s="109">
        <v>1645.68</v>
      </c>
    </row>
    <row r="3413" spans="2:6">
      <c r="B3413" s="104" t="s">
        <v>11558</v>
      </c>
      <c r="C3413" s="108" t="s">
        <v>14104</v>
      </c>
      <c r="D3413" s="105" t="s">
        <v>8778</v>
      </c>
      <c r="E3413" s="108" t="s">
        <v>6287</v>
      </c>
      <c r="F3413" s="109">
        <v>18.18</v>
      </c>
    </row>
    <row r="3414" spans="2:6" ht="27">
      <c r="B3414" s="104" t="s">
        <v>11559</v>
      </c>
      <c r="C3414" s="108" t="s">
        <v>14105</v>
      </c>
      <c r="D3414" s="105" t="s">
        <v>8779</v>
      </c>
      <c r="E3414" s="108" t="s">
        <v>6287</v>
      </c>
      <c r="F3414" s="109">
        <v>192.25</v>
      </c>
    </row>
    <row r="3415" spans="2:6" ht="27">
      <c r="B3415" s="104" t="s">
        <v>11560</v>
      </c>
      <c r="C3415" s="108" t="s">
        <v>14106</v>
      </c>
      <c r="D3415" s="105" t="s">
        <v>8780</v>
      </c>
      <c r="E3415" s="108" t="s">
        <v>6598</v>
      </c>
      <c r="F3415" s="109">
        <v>170.79</v>
      </c>
    </row>
    <row r="3416" spans="2:6" ht="27">
      <c r="B3416" s="104" t="s">
        <v>11561</v>
      </c>
      <c r="C3416" s="108" t="s">
        <v>14107</v>
      </c>
      <c r="D3416" s="105" t="s">
        <v>8781</v>
      </c>
      <c r="E3416" s="108" t="s">
        <v>25</v>
      </c>
      <c r="F3416" s="109">
        <v>1743.71</v>
      </c>
    </row>
    <row r="3417" spans="2:6" ht="27">
      <c r="B3417" s="104" t="s">
        <v>11562</v>
      </c>
      <c r="C3417" s="108" t="s">
        <v>14108</v>
      </c>
      <c r="D3417" s="105" t="s">
        <v>8782</v>
      </c>
      <c r="E3417" s="108" t="s">
        <v>25</v>
      </c>
      <c r="F3417" s="109">
        <v>1697.61</v>
      </c>
    </row>
    <row r="3418" spans="2:6" ht="40.5">
      <c r="B3418" s="104" t="s">
        <v>11563</v>
      </c>
      <c r="C3418" s="108" t="s">
        <v>14109</v>
      </c>
      <c r="D3418" s="105" t="s">
        <v>8783</v>
      </c>
      <c r="E3418" s="108" t="s">
        <v>6598</v>
      </c>
      <c r="F3418" s="109">
        <v>2695.93</v>
      </c>
    </row>
    <row r="3419" spans="2:6" ht="27">
      <c r="B3419" s="104" t="s">
        <v>11564</v>
      </c>
      <c r="C3419" s="108" t="s">
        <v>14110</v>
      </c>
      <c r="D3419" s="105" t="s">
        <v>8784</v>
      </c>
      <c r="E3419" s="108" t="s">
        <v>6598</v>
      </c>
      <c r="F3419" s="109">
        <v>415.18</v>
      </c>
    </row>
    <row r="3420" spans="2:6" ht="27">
      <c r="B3420" s="104" t="s">
        <v>11565</v>
      </c>
      <c r="C3420" s="108" t="s">
        <v>14111</v>
      </c>
      <c r="D3420" s="105" t="s">
        <v>8785</v>
      </c>
      <c r="E3420" s="108" t="s">
        <v>6598</v>
      </c>
      <c r="F3420" s="109">
        <v>474.49</v>
      </c>
    </row>
    <row r="3421" spans="2:6">
      <c r="B3421" s="104" t="s">
        <v>11566</v>
      </c>
      <c r="C3421" s="108" t="s">
        <v>14112</v>
      </c>
      <c r="D3421" s="105" t="s">
        <v>8786</v>
      </c>
      <c r="E3421" s="108" t="s">
        <v>6598</v>
      </c>
      <c r="F3421" s="109">
        <v>593.12</v>
      </c>
    </row>
    <row r="3422" spans="2:6" ht="27">
      <c r="B3422" s="104" t="s">
        <v>11567</v>
      </c>
      <c r="C3422" s="108" t="s">
        <v>14113</v>
      </c>
      <c r="D3422" s="105" t="s">
        <v>8787</v>
      </c>
      <c r="E3422" s="108" t="s">
        <v>6598</v>
      </c>
      <c r="F3422" s="109">
        <v>232.44</v>
      </c>
    </row>
    <row r="3423" spans="2:6">
      <c r="B3423" s="104" t="s">
        <v>11568</v>
      </c>
      <c r="C3423" s="108" t="s">
        <v>14114</v>
      </c>
      <c r="D3423" s="105" t="s">
        <v>8788</v>
      </c>
      <c r="E3423" s="108" t="s">
        <v>6598</v>
      </c>
      <c r="F3423" s="109">
        <v>472.75</v>
      </c>
    </row>
    <row r="3424" spans="2:6" ht="27">
      <c r="B3424" s="104" t="s">
        <v>11569</v>
      </c>
      <c r="C3424" s="108" t="s">
        <v>14115</v>
      </c>
      <c r="D3424" s="105" t="s">
        <v>8789</v>
      </c>
      <c r="E3424" s="108" t="s">
        <v>6287</v>
      </c>
      <c r="F3424" s="109">
        <v>131.52000000000001</v>
      </c>
    </row>
    <row r="3425" spans="2:6">
      <c r="B3425" s="104" t="s">
        <v>11570</v>
      </c>
      <c r="C3425" s="108" t="s">
        <v>14116</v>
      </c>
      <c r="D3425" s="105" t="s">
        <v>8790</v>
      </c>
      <c r="E3425" s="108" t="s">
        <v>6598</v>
      </c>
      <c r="F3425" s="109">
        <v>737.92</v>
      </c>
    </row>
    <row r="3426" spans="2:6">
      <c r="B3426" s="104" t="s">
        <v>11571</v>
      </c>
      <c r="C3426" s="108" t="s">
        <v>14117</v>
      </c>
      <c r="D3426" s="105" t="s">
        <v>8791</v>
      </c>
      <c r="E3426" s="108" t="s">
        <v>6598</v>
      </c>
      <c r="F3426" s="109">
        <v>637.91999999999996</v>
      </c>
    </row>
    <row r="3427" spans="2:6">
      <c r="B3427" s="104" t="s">
        <v>11572</v>
      </c>
      <c r="C3427" s="108" t="s">
        <v>14118</v>
      </c>
      <c r="D3427" s="105" t="s">
        <v>8792</v>
      </c>
      <c r="E3427" s="108" t="s">
        <v>6598</v>
      </c>
      <c r="F3427" s="109">
        <v>537.91999999999996</v>
      </c>
    </row>
    <row r="3428" spans="2:6">
      <c r="B3428" s="104" t="s">
        <v>11573</v>
      </c>
      <c r="C3428" s="108" t="s">
        <v>14119</v>
      </c>
      <c r="D3428" s="105" t="s">
        <v>8793</v>
      </c>
      <c r="E3428" s="108" t="s">
        <v>6598</v>
      </c>
      <c r="F3428" s="109">
        <v>637.91999999999996</v>
      </c>
    </row>
    <row r="3429" spans="2:6">
      <c r="B3429" s="104" t="s">
        <v>11574</v>
      </c>
      <c r="C3429" s="108" t="s">
        <v>14120</v>
      </c>
      <c r="D3429" s="105" t="s">
        <v>8794</v>
      </c>
      <c r="E3429" s="108" t="s">
        <v>6598</v>
      </c>
      <c r="F3429" s="109">
        <v>537.91999999999996</v>
      </c>
    </row>
    <row r="3430" spans="2:6">
      <c r="B3430" s="104" t="s">
        <v>11575</v>
      </c>
      <c r="C3430" s="108" t="s">
        <v>14121</v>
      </c>
      <c r="D3430" s="105" t="s">
        <v>8795</v>
      </c>
      <c r="E3430" s="108" t="s">
        <v>6598</v>
      </c>
      <c r="F3430" s="109">
        <v>537.91999999999996</v>
      </c>
    </row>
    <row r="3431" spans="2:6">
      <c r="B3431" s="104" t="s">
        <v>11576</v>
      </c>
      <c r="C3431" s="108" t="s">
        <v>14122</v>
      </c>
      <c r="D3431" s="105" t="s">
        <v>8796</v>
      </c>
      <c r="E3431" s="108" t="s">
        <v>6598</v>
      </c>
      <c r="F3431" s="109">
        <v>281.68</v>
      </c>
    </row>
    <row r="3432" spans="2:6" ht="27">
      <c r="B3432" s="104" t="s">
        <v>11577</v>
      </c>
      <c r="C3432" s="108" t="s">
        <v>14123</v>
      </c>
      <c r="D3432" s="105" t="s">
        <v>8797</v>
      </c>
      <c r="E3432" s="108" t="s">
        <v>6598</v>
      </c>
      <c r="F3432" s="109">
        <v>2173.7600000000002</v>
      </c>
    </row>
    <row r="3433" spans="2:6">
      <c r="B3433" s="104" t="s">
        <v>11578</v>
      </c>
      <c r="C3433" s="108" t="s">
        <v>14124</v>
      </c>
      <c r="D3433" s="105" t="s">
        <v>8798</v>
      </c>
      <c r="E3433" s="108" t="s">
        <v>6598</v>
      </c>
      <c r="F3433" s="109">
        <v>1555.84</v>
      </c>
    </row>
    <row r="3434" spans="2:6">
      <c r="B3434" s="104" t="s">
        <v>11579</v>
      </c>
      <c r="C3434" s="108" t="s">
        <v>14125</v>
      </c>
      <c r="D3434" s="105" t="s">
        <v>8799</v>
      </c>
      <c r="E3434" s="108" t="s">
        <v>6598</v>
      </c>
      <c r="F3434" s="109">
        <v>1155.8399999999999</v>
      </c>
    </row>
    <row r="3435" spans="2:6">
      <c r="B3435" s="104" t="s">
        <v>11580</v>
      </c>
      <c r="C3435" s="108" t="s">
        <v>14126</v>
      </c>
      <c r="D3435" s="105" t="s">
        <v>8800</v>
      </c>
      <c r="E3435" s="108" t="s">
        <v>6598</v>
      </c>
      <c r="F3435" s="109">
        <v>1755.84</v>
      </c>
    </row>
    <row r="3436" spans="2:6">
      <c r="B3436" s="104" t="s">
        <v>11581</v>
      </c>
      <c r="C3436" s="108" t="s">
        <v>14127</v>
      </c>
      <c r="D3436" s="105" t="s">
        <v>8801</v>
      </c>
      <c r="E3436" s="108" t="s">
        <v>6598</v>
      </c>
      <c r="F3436" s="109">
        <v>1155.8399999999999</v>
      </c>
    </row>
    <row r="3437" spans="2:6">
      <c r="B3437" s="104" t="s">
        <v>11582</v>
      </c>
      <c r="C3437" s="108" t="s">
        <v>14128</v>
      </c>
      <c r="D3437" s="105" t="s">
        <v>8802</v>
      </c>
      <c r="E3437" s="108" t="s">
        <v>6465</v>
      </c>
      <c r="F3437" s="109">
        <v>19.88</v>
      </c>
    </row>
    <row r="3438" spans="2:6" ht="27">
      <c r="B3438" s="104" t="s">
        <v>11583</v>
      </c>
      <c r="C3438" s="108" t="s">
        <v>14129</v>
      </c>
      <c r="D3438" s="105" t="s">
        <v>8803</v>
      </c>
      <c r="E3438" s="108" t="s">
        <v>6598</v>
      </c>
      <c r="F3438" s="109">
        <v>199.62</v>
      </c>
    </row>
    <row r="3439" spans="2:6" ht="27">
      <c r="B3439" s="104" t="s">
        <v>11584</v>
      </c>
      <c r="C3439" s="108" t="s">
        <v>14130</v>
      </c>
      <c r="D3439" s="105" t="s">
        <v>8804</v>
      </c>
      <c r="E3439" s="108" t="s">
        <v>25</v>
      </c>
      <c r="F3439" s="109">
        <v>1180.68</v>
      </c>
    </row>
    <row r="3440" spans="2:6">
      <c r="B3440" s="104">
        <v>361</v>
      </c>
      <c r="C3440" s="108" t="s">
        <v>6593</v>
      </c>
      <c r="D3440" s="105" t="s">
        <v>8805</v>
      </c>
      <c r="E3440" s="108"/>
      <c r="F3440" s="109"/>
    </row>
    <row r="3441" spans="2:6" ht="27">
      <c r="B3441" s="104" t="s">
        <v>11585</v>
      </c>
      <c r="C3441" s="108" t="s">
        <v>6593</v>
      </c>
      <c r="D3441" s="105" t="s">
        <v>8806</v>
      </c>
      <c r="E3441" s="108" t="s">
        <v>6287</v>
      </c>
      <c r="F3441" s="109">
        <v>105.26</v>
      </c>
    </row>
    <row r="3442" spans="2:6" ht="27">
      <c r="B3442" s="104" t="s">
        <v>11586</v>
      </c>
      <c r="C3442" s="108" t="s">
        <v>14131</v>
      </c>
      <c r="D3442" s="105" t="s">
        <v>8807</v>
      </c>
      <c r="E3442" s="108" t="s">
        <v>6465</v>
      </c>
      <c r="F3442" s="109">
        <v>129.16999999999999</v>
      </c>
    </row>
    <row r="3443" spans="2:6" ht="27">
      <c r="B3443" s="104" t="s">
        <v>11587</v>
      </c>
      <c r="C3443" s="108" t="s">
        <v>14132</v>
      </c>
      <c r="D3443" s="105" t="s">
        <v>8808</v>
      </c>
      <c r="E3443" s="108" t="s">
        <v>6465</v>
      </c>
      <c r="F3443" s="109">
        <v>285.47000000000003</v>
      </c>
    </row>
    <row r="3444" spans="2:6" ht="27">
      <c r="B3444" s="104" t="s">
        <v>11588</v>
      </c>
      <c r="C3444" s="108" t="s">
        <v>14133</v>
      </c>
      <c r="D3444" s="105" t="s">
        <v>8809</v>
      </c>
      <c r="E3444" s="108" t="s">
        <v>6465</v>
      </c>
      <c r="F3444" s="109">
        <v>401.61</v>
      </c>
    </row>
    <row r="3445" spans="2:6" ht="27">
      <c r="B3445" s="104" t="s">
        <v>11589</v>
      </c>
      <c r="C3445" s="108" t="s">
        <v>14134</v>
      </c>
      <c r="D3445" s="105" t="s">
        <v>8810</v>
      </c>
      <c r="E3445" s="108" t="s">
        <v>6598</v>
      </c>
      <c r="F3445" s="109">
        <v>183.3</v>
      </c>
    </row>
    <row r="3446" spans="2:6" ht="27">
      <c r="B3446" s="104" t="s">
        <v>11590</v>
      </c>
      <c r="C3446" s="108" t="s">
        <v>14135</v>
      </c>
      <c r="D3446" s="105" t="s">
        <v>8811</v>
      </c>
      <c r="E3446" s="108" t="s">
        <v>6598</v>
      </c>
      <c r="F3446" s="109">
        <v>212.11</v>
      </c>
    </row>
    <row r="3447" spans="2:6" ht="27">
      <c r="B3447" s="104" t="s">
        <v>11591</v>
      </c>
      <c r="C3447" s="108" t="s">
        <v>14136</v>
      </c>
      <c r="D3447" s="105" t="s">
        <v>8812</v>
      </c>
      <c r="E3447" s="108" t="s">
        <v>6598</v>
      </c>
      <c r="F3447" s="109">
        <v>221.05</v>
      </c>
    </row>
    <row r="3448" spans="2:6" ht="27">
      <c r="B3448" s="104" t="s">
        <v>11592</v>
      </c>
      <c r="C3448" s="108" t="s">
        <v>14137</v>
      </c>
      <c r="D3448" s="105" t="s">
        <v>8813</v>
      </c>
      <c r="E3448" s="108" t="s">
        <v>6598</v>
      </c>
      <c r="F3448" s="109">
        <v>323.31</v>
      </c>
    </row>
    <row r="3449" spans="2:6">
      <c r="B3449" s="104" t="s">
        <v>11593</v>
      </c>
      <c r="C3449" s="108" t="s">
        <v>14138</v>
      </c>
      <c r="D3449" s="105" t="s">
        <v>8814</v>
      </c>
      <c r="E3449" s="108" t="s">
        <v>6598</v>
      </c>
      <c r="F3449" s="109">
        <v>268.52</v>
      </c>
    </row>
    <row r="3450" spans="2:6">
      <c r="B3450" s="104" t="s">
        <v>11594</v>
      </c>
      <c r="C3450" s="108" t="s">
        <v>14139</v>
      </c>
      <c r="D3450" s="105" t="s">
        <v>8815</v>
      </c>
      <c r="E3450" s="108" t="s">
        <v>6287</v>
      </c>
      <c r="F3450" s="109">
        <v>58.71</v>
      </c>
    </row>
    <row r="3451" spans="2:6">
      <c r="B3451" s="104" t="s">
        <v>11595</v>
      </c>
      <c r="C3451" s="108" t="s">
        <v>14140</v>
      </c>
      <c r="D3451" s="105" t="s">
        <v>8816</v>
      </c>
      <c r="E3451" s="108" t="s">
        <v>6287</v>
      </c>
      <c r="F3451" s="109">
        <v>68.11</v>
      </c>
    </row>
    <row r="3452" spans="2:6">
      <c r="B3452" s="104" t="s">
        <v>11596</v>
      </c>
      <c r="C3452" s="108" t="s">
        <v>14141</v>
      </c>
      <c r="D3452" s="105" t="s">
        <v>8817</v>
      </c>
      <c r="E3452" s="108" t="s">
        <v>6287</v>
      </c>
      <c r="F3452" s="109">
        <v>109.35</v>
      </c>
    </row>
    <row r="3453" spans="2:6">
      <c r="B3453" s="104" t="s">
        <v>11597</v>
      </c>
      <c r="C3453" s="108" t="s">
        <v>14142</v>
      </c>
      <c r="D3453" s="105" t="s">
        <v>17945</v>
      </c>
      <c r="E3453" s="108" t="s">
        <v>6287</v>
      </c>
      <c r="F3453" s="109">
        <v>42.44</v>
      </c>
    </row>
    <row r="3454" spans="2:6">
      <c r="B3454" s="104" t="s">
        <v>11599</v>
      </c>
      <c r="C3454" s="108" t="s">
        <v>14144</v>
      </c>
      <c r="D3454" s="105" t="s">
        <v>8818</v>
      </c>
      <c r="E3454" s="108" t="s">
        <v>6465</v>
      </c>
      <c r="F3454" s="109">
        <v>322.52999999999997</v>
      </c>
    </row>
    <row r="3455" spans="2:6">
      <c r="B3455" s="104" t="s">
        <v>11600</v>
      </c>
      <c r="C3455" s="108" t="s">
        <v>14145</v>
      </c>
      <c r="D3455" s="105" t="s">
        <v>8819</v>
      </c>
      <c r="E3455" s="108" t="s">
        <v>6465</v>
      </c>
      <c r="F3455" s="109">
        <v>105.3</v>
      </c>
    </row>
    <row r="3456" spans="2:6">
      <c r="B3456" s="104" t="s">
        <v>11601</v>
      </c>
      <c r="C3456" s="108" t="s">
        <v>14146</v>
      </c>
      <c r="D3456" s="105" t="s">
        <v>8820</v>
      </c>
      <c r="E3456" s="108" t="s">
        <v>6465</v>
      </c>
      <c r="F3456" s="109">
        <v>169.34</v>
      </c>
    </row>
    <row r="3457" spans="2:6">
      <c r="B3457" s="104" t="s">
        <v>11602</v>
      </c>
      <c r="C3457" s="108" t="s">
        <v>14147</v>
      </c>
      <c r="D3457" s="105" t="s">
        <v>8821</v>
      </c>
      <c r="E3457" s="108" t="s">
        <v>6465</v>
      </c>
      <c r="F3457" s="109">
        <v>166.14</v>
      </c>
    </row>
    <row r="3458" spans="2:6">
      <c r="B3458" s="104" t="s">
        <v>11603</v>
      </c>
      <c r="C3458" s="108" t="s">
        <v>14148</v>
      </c>
      <c r="D3458" s="105" t="s">
        <v>8822</v>
      </c>
      <c r="E3458" s="108" t="s">
        <v>6465</v>
      </c>
      <c r="F3458" s="109">
        <v>89.34</v>
      </c>
    </row>
    <row r="3459" spans="2:6">
      <c r="B3459" s="104" t="s">
        <v>11604</v>
      </c>
      <c r="C3459" s="108" t="s">
        <v>14149</v>
      </c>
      <c r="D3459" s="105" t="s">
        <v>8823</v>
      </c>
      <c r="E3459" s="108" t="s">
        <v>6465</v>
      </c>
      <c r="F3459" s="109">
        <v>80.39</v>
      </c>
    </row>
    <row r="3460" spans="2:6">
      <c r="B3460" s="104" t="s">
        <v>11605</v>
      </c>
      <c r="C3460" s="108" t="s">
        <v>14150</v>
      </c>
      <c r="D3460" s="105" t="s">
        <v>8824</v>
      </c>
      <c r="E3460" s="108" t="s">
        <v>6598</v>
      </c>
      <c r="F3460" s="109">
        <v>35.07</v>
      </c>
    </row>
    <row r="3461" spans="2:6">
      <c r="B3461" s="104" t="s">
        <v>11606</v>
      </c>
      <c r="C3461" s="108" t="s">
        <v>14151</v>
      </c>
      <c r="D3461" s="105" t="s">
        <v>8825</v>
      </c>
      <c r="E3461" s="108" t="s">
        <v>6465</v>
      </c>
      <c r="F3461" s="109">
        <v>161.66999999999999</v>
      </c>
    </row>
    <row r="3462" spans="2:6">
      <c r="B3462" s="104" t="s">
        <v>11607</v>
      </c>
      <c r="C3462" s="108" t="s">
        <v>14152</v>
      </c>
      <c r="D3462" s="105" t="s">
        <v>8826</v>
      </c>
      <c r="E3462" s="108" t="s">
        <v>6465</v>
      </c>
      <c r="F3462" s="109">
        <v>361.2</v>
      </c>
    </row>
    <row r="3463" spans="2:6" ht="27">
      <c r="B3463" s="104" t="s">
        <v>11608</v>
      </c>
      <c r="C3463" s="108" t="s">
        <v>14153</v>
      </c>
      <c r="D3463" s="105" t="s">
        <v>8827</v>
      </c>
      <c r="E3463" s="108" t="s">
        <v>6287</v>
      </c>
      <c r="F3463" s="109">
        <v>190.75</v>
      </c>
    </row>
    <row r="3464" spans="2:6" ht="27">
      <c r="B3464" s="104" t="s">
        <v>11609</v>
      </c>
      <c r="C3464" s="108" t="s">
        <v>14154</v>
      </c>
      <c r="D3464" s="105" t="s">
        <v>8828</v>
      </c>
      <c r="E3464" s="108" t="s">
        <v>6287</v>
      </c>
      <c r="F3464" s="109">
        <v>219.91</v>
      </c>
    </row>
    <row r="3465" spans="2:6">
      <c r="B3465" s="104" t="s">
        <v>11610</v>
      </c>
      <c r="C3465" s="108" t="s">
        <v>14155</v>
      </c>
      <c r="D3465" s="105" t="s">
        <v>8829</v>
      </c>
      <c r="E3465" s="108" t="s">
        <v>6287</v>
      </c>
      <c r="F3465" s="109">
        <v>247.42</v>
      </c>
    </row>
    <row r="3466" spans="2:6">
      <c r="B3466" s="104" t="s">
        <v>11611</v>
      </c>
      <c r="C3466" s="108" t="s">
        <v>14156</v>
      </c>
      <c r="D3466" s="105" t="s">
        <v>8830</v>
      </c>
      <c r="E3466" s="108" t="s">
        <v>6287</v>
      </c>
      <c r="F3466" s="109">
        <v>342.28</v>
      </c>
    </row>
    <row r="3467" spans="2:6">
      <c r="B3467" s="104" t="s">
        <v>11612</v>
      </c>
      <c r="C3467" s="108" t="s">
        <v>14157</v>
      </c>
      <c r="D3467" s="105" t="s">
        <v>8831</v>
      </c>
      <c r="E3467" s="108" t="s">
        <v>6287</v>
      </c>
      <c r="F3467" s="109">
        <v>352.89</v>
      </c>
    </row>
    <row r="3468" spans="2:6" ht="40.5">
      <c r="B3468" s="104" t="s">
        <v>11613</v>
      </c>
      <c r="C3468" s="108" t="s">
        <v>14158</v>
      </c>
      <c r="D3468" s="105" t="s">
        <v>8832</v>
      </c>
      <c r="E3468" s="108" t="s">
        <v>6287</v>
      </c>
      <c r="F3468" s="109">
        <v>393.67</v>
      </c>
    </row>
    <row r="3469" spans="2:6" ht="40.5">
      <c r="B3469" s="104" t="s">
        <v>11614</v>
      </c>
      <c r="C3469" s="108" t="s">
        <v>14159</v>
      </c>
      <c r="D3469" s="105" t="s">
        <v>8833</v>
      </c>
      <c r="E3469" s="108" t="s">
        <v>6287</v>
      </c>
      <c r="F3469" s="109">
        <v>408.85</v>
      </c>
    </row>
    <row r="3470" spans="2:6" ht="40.5">
      <c r="B3470" s="104" t="s">
        <v>11615</v>
      </c>
      <c r="C3470" s="108" t="s">
        <v>14160</v>
      </c>
      <c r="D3470" s="105" t="s">
        <v>8834</v>
      </c>
      <c r="E3470" s="108" t="s">
        <v>6287</v>
      </c>
      <c r="F3470" s="109">
        <v>408.85</v>
      </c>
    </row>
    <row r="3471" spans="2:6" ht="40.5">
      <c r="B3471" s="104" t="s">
        <v>11616</v>
      </c>
      <c r="C3471" s="108" t="s">
        <v>14161</v>
      </c>
      <c r="D3471" s="105" t="s">
        <v>8835</v>
      </c>
      <c r="E3471" s="108" t="s">
        <v>6287</v>
      </c>
      <c r="F3471" s="109">
        <v>411.89</v>
      </c>
    </row>
    <row r="3472" spans="2:6">
      <c r="B3472" s="104" t="s">
        <v>11617</v>
      </c>
      <c r="C3472" s="108" t="s">
        <v>14162</v>
      </c>
      <c r="D3472" s="105" t="s">
        <v>8836</v>
      </c>
      <c r="E3472" s="108" t="s">
        <v>6287</v>
      </c>
      <c r="F3472" s="109">
        <v>394.51</v>
      </c>
    </row>
    <row r="3473" spans="2:6">
      <c r="B3473" s="104" t="s">
        <v>11618</v>
      </c>
      <c r="C3473" s="108" t="s">
        <v>14163</v>
      </c>
      <c r="D3473" s="105" t="s">
        <v>8837</v>
      </c>
      <c r="E3473" s="108" t="s">
        <v>6287</v>
      </c>
      <c r="F3473" s="109">
        <v>394.51</v>
      </c>
    </row>
    <row r="3474" spans="2:6" ht="27">
      <c r="B3474" s="104" t="s">
        <v>11619</v>
      </c>
      <c r="C3474" s="108" t="s">
        <v>14164</v>
      </c>
      <c r="D3474" s="105" t="s">
        <v>8838</v>
      </c>
      <c r="E3474" s="108" t="s">
        <v>6287</v>
      </c>
      <c r="F3474" s="109">
        <v>278.14</v>
      </c>
    </row>
    <row r="3475" spans="2:6" ht="27">
      <c r="B3475" s="104" t="s">
        <v>11620</v>
      </c>
      <c r="C3475" s="108" t="s">
        <v>14165</v>
      </c>
      <c r="D3475" s="105" t="s">
        <v>8839</v>
      </c>
      <c r="E3475" s="108" t="s">
        <v>6287</v>
      </c>
      <c r="F3475" s="109">
        <v>278.14</v>
      </c>
    </row>
    <row r="3476" spans="2:6">
      <c r="B3476" s="104" t="s">
        <v>11621</v>
      </c>
      <c r="C3476" s="108" t="s">
        <v>14166</v>
      </c>
      <c r="D3476" s="105" t="s">
        <v>8840</v>
      </c>
      <c r="E3476" s="108" t="s">
        <v>6287</v>
      </c>
      <c r="F3476" s="109">
        <v>454.68</v>
      </c>
    </row>
    <row r="3477" spans="2:6">
      <c r="B3477" s="104" t="s">
        <v>11622</v>
      </c>
      <c r="C3477" s="108" t="s">
        <v>14167</v>
      </c>
      <c r="D3477" s="105" t="s">
        <v>8841</v>
      </c>
      <c r="E3477" s="108" t="s">
        <v>6598</v>
      </c>
      <c r="F3477" s="109">
        <v>291.44</v>
      </c>
    </row>
    <row r="3478" spans="2:6">
      <c r="B3478" s="104" t="s">
        <v>11623</v>
      </c>
      <c r="C3478" s="108" t="s">
        <v>14168</v>
      </c>
      <c r="D3478" s="105" t="s">
        <v>8842</v>
      </c>
      <c r="E3478" s="108" t="s">
        <v>6287</v>
      </c>
      <c r="F3478" s="109">
        <v>234.74</v>
      </c>
    </row>
    <row r="3479" spans="2:6" ht="40.5">
      <c r="B3479" s="104" t="s">
        <v>11624</v>
      </c>
      <c r="C3479" s="108" t="s">
        <v>14169</v>
      </c>
      <c r="D3479" s="105" t="s">
        <v>17946</v>
      </c>
      <c r="E3479" s="108" t="s">
        <v>6287</v>
      </c>
      <c r="F3479" s="109">
        <v>326.60000000000002</v>
      </c>
    </row>
    <row r="3480" spans="2:6" ht="40.5">
      <c r="B3480" s="104" t="s">
        <v>11625</v>
      </c>
      <c r="C3480" s="108" t="s">
        <v>14170</v>
      </c>
      <c r="D3480" s="105" t="s">
        <v>8843</v>
      </c>
      <c r="E3480" s="108" t="s">
        <v>6287</v>
      </c>
      <c r="F3480" s="109">
        <v>433.17</v>
      </c>
    </row>
    <row r="3481" spans="2:6" ht="40.5">
      <c r="B3481" s="104" t="s">
        <v>16546</v>
      </c>
      <c r="C3481" s="108" t="s">
        <v>6593</v>
      </c>
      <c r="D3481" s="105" t="s">
        <v>16547</v>
      </c>
      <c r="E3481" s="108" t="s">
        <v>6287</v>
      </c>
      <c r="F3481" s="109">
        <v>300.07</v>
      </c>
    </row>
    <row r="3482" spans="2:6" ht="40.5">
      <c r="B3482" s="104" t="s">
        <v>16548</v>
      </c>
      <c r="C3482" s="108" t="s">
        <v>6593</v>
      </c>
      <c r="D3482" s="105" t="s">
        <v>16549</v>
      </c>
      <c r="E3482" s="108" t="s">
        <v>6287</v>
      </c>
      <c r="F3482" s="109">
        <v>285.23</v>
      </c>
    </row>
    <row r="3483" spans="2:6" ht="27">
      <c r="B3483" s="104" t="s">
        <v>11626</v>
      </c>
      <c r="C3483" s="108" t="s">
        <v>6593</v>
      </c>
      <c r="D3483" s="105" t="s">
        <v>8844</v>
      </c>
      <c r="E3483" s="108" t="s">
        <v>6287</v>
      </c>
      <c r="F3483" s="109">
        <v>490.98</v>
      </c>
    </row>
    <row r="3484" spans="2:6" ht="40.5">
      <c r="B3484" s="104" t="s">
        <v>16544</v>
      </c>
      <c r="C3484" s="108" t="s">
        <v>6593</v>
      </c>
      <c r="D3484" s="105" t="s">
        <v>17947</v>
      </c>
      <c r="E3484" s="108" t="s">
        <v>6220</v>
      </c>
      <c r="F3484" s="109">
        <v>278.99</v>
      </c>
    </row>
    <row r="3485" spans="2:6" ht="40.5">
      <c r="B3485" s="104" t="s">
        <v>16545</v>
      </c>
      <c r="C3485" s="108" t="s">
        <v>6593</v>
      </c>
      <c r="D3485" s="105" t="s">
        <v>17948</v>
      </c>
      <c r="E3485" s="108" t="s">
        <v>6220</v>
      </c>
      <c r="F3485" s="109">
        <v>164.83</v>
      </c>
    </row>
    <row r="3486" spans="2:6" ht="27">
      <c r="B3486" s="104" t="s">
        <v>11627</v>
      </c>
      <c r="C3486" s="108" t="s">
        <v>14171</v>
      </c>
      <c r="D3486" s="105" t="s">
        <v>8845</v>
      </c>
      <c r="E3486" s="108" t="s">
        <v>6465</v>
      </c>
      <c r="F3486" s="109">
        <v>108.24</v>
      </c>
    </row>
    <row r="3487" spans="2:6">
      <c r="B3487" s="104" t="s">
        <v>11628</v>
      </c>
      <c r="C3487" s="108" t="s">
        <v>14172</v>
      </c>
      <c r="D3487" s="105" t="s">
        <v>8846</v>
      </c>
      <c r="E3487" s="108" t="s">
        <v>6598</v>
      </c>
      <c r="F3487" s="109">
        <v>91.83</v>
      </c>
    </row>
    <row r="3488" spans="2:6" ht="27">
      <c r="B3488" s="104" t="s">
        <v>11629</v>
      </c>
      <c r="C3488" s="108" t="s">
        <v>14173</v>
      </c>
      <c r="D3488" s="105" t="s">
        <v>8847</v>
      </c>
      <c r="E3488" s="108" t="s">
        <v>6465</v>
      </c>
      <c r="F3488" s="109">
        <v>511.95</v>
      </c>
    </row>
    <row r="3489" spans="2:6" ht="27">
      <c r="B3489" s="104" t="s">
        <v>11630</v>
      </c>
      <c r="C3489" s="108" t="s">
        <v>14174</v>
      </c>
      <c r="D3489" s="105" t="s">
        <v>8848</v>
      </c>
      <c r="E3489" s="108" t="s">
        <v>6465</v>
      </c>
      <c r="F3489" s="109">
        <v>426.95</v>
      </c>
    </row>
    <row r="3490" spans="2:6" ht="27">
      <c r="B3490" s="104" t="s">
        <v>11631</v>
      </c>
      <c r="C3490" s="108" t="s">
        <v>14175</v>
      </c>
      <c r="D3490" s="105" t="s">
        <v>8849</v>
      </c>
      <c r="E3490" s="108" t="s">
        <v>6465</v>
      </c>
      <c r="F3490" s="109">
        <v>421.95</v>
      </c>
    </row>
    <row r="3491" spans="2:6" ht="27">
      <c r="B3491" s="104" t="s">
        <v>11632</v>
      </c>
      <c r="C3491" s="108" t="s">
        <v>14176</v>
      </c>
      <c r="D3491" s="105" t="s">
        <v>8850</v>
      </c>
      <c r="E3491" s="108" t="s">
        <v>6465</v>
      </c>
      <c r="F3491" s="109">
        <v>721.95</v>
      </c>
    </row>
    <row r="3492" spans="2:6" ht="27">
      <c r="B3492" s="104" t="s">
        <v>11633</v>
      </c>
      <c r="C3492" s="108" t="s">
        <v>14177</v>
      </c>
      <c r="D3492" s="105" t="s">
        <v>8851</v>
      </c>
      <c r="E3492" s="108" t="s">
        <v>6465</v>
      </c>
      <c r="F3492" s="109">
        <v>601.95000000000005</v>
      </c>
    </row>
    <row r="3493" spans="2:6" ht="27">
      <c r="B3493" s="104" t="s">
        <v>11634</v>
      </c>
      <c r="C3493" s="108" t="s">
        <v>14178</v>
      </c>
      <c r="D3493" s="105" t="s">
        <v>8852</v>
      </c>
      <c r="E3493" s="108" t="s">
        <v>6465</v>
      </c>
      <c r="F3493" s="109">
        <v>350.4</v>
      </c>
    </row>
    <row r="3494" spans="2:6">
      <c r="B3494" s="104" t="s">
        <v>11635</v>
      </c>
      <c r="C3494" s="108" t="s">
        <v>14179</v>
      </c>
      <c r="D3494" s="105" t="s">
        <v>8853</v>
      </c>
      <c r="E3494" s="108" t="s">
        <v>6598</v>
      </c>
      <c r="F3494" s="109">
        <v>461.02</v>
      </c>
    </row>
    <row r="3495" spans="2:6">
      <c r="B3495" s="104" t="s">
        <v>11636</v>
      </c>
      <c r="C3495" s="108" t="s">
        <v>14180</v>
      </c>
      <c r="D3495" s="105" t="s">
        <v>8854</v>
      </c>
      <c r="E3495" s="108" t="s">
        <v>6598</v>
      </c>
      <c r="F3495" s="109">
        <v>226.2</v>
      </c>
    </row>
    <row r="3496" spans="2:6">
      <c r="B3496" s="104" t="s">
        <v>11637</v>
      </c>
      <c r="C3496" s="108" t="s">
        <v>14181</v>
      </c>
      <c r="D3496" s="105" t="s">
        <v>8855</v>
      </c>
      <c r="E3496" s="108" t="s">
        <v>6764</v>
      </c>
      <c r="F3496" s="109">
        <v>1508.22</v>
      </c>
    </row>
    <row r="3497" spans="2:6">
      <c r="B3497" s="104" t="s">
        <v>11638</v>
      </c>
      <c r="C3497" s="108" t="s">
        <v>14182</v>
      </c>
      <c r="D3497" s="105" t="s">
        <v>8856</v>
      </c>
      <c r="E3497" s="108" t="s">
        <v>6598</v>
      </c>
      <c r="F3497" s="109">
        <v>313.47000000000003</v>
      </c>
    </row>
    <row r="3498" spans="2:6">
      <c r="B3498" s="104" t="s">
        <v>11639</v>
      </c>
      <c r="C3498" s="108" t="s">
        <v>14183</v>
      </c>
      <c r="D3498" s="105" t="s">
        <v>8857</v>
      </c>
      <c r="E3498" s="108" t="s">
        <v>6598</v>
      </c>
      <c r="F3498" s="109">
        <v>342.38</v>
      </c>
    </row>
    <row r="3499" spans="2:6">
      <c r="B3499" s="104" t="s">
        <v>11640</v>
      </c>
      <c r="C3499" s="108" t="s">
        <v>14184</v>
      </c>
      <c r="D3499" s="105" t="s">
        <v>8858</v>
      </c>
      <c r="E3499" s="108" t="s">
        <v>6598</v>
      </c>
      <c r="F3499" s="109">
        <v>371.29</v>
      </c>
    </row>
    <row r="3500" spans="2:6" ht="27">
      <c r="B3500" s="104" t="s">
        <v>11641</v>
      </c>
      <c r="C3500" s="108" t="s">
        <v>14185</v>
      </c>
      <c r="D3500" s="105" t="s">
        <v>8859</v>
      </c>
      <c r="E3500" s="108" t="s">
        <v>6598</v>
      </c>
      <c r="F3500" s="109">
        <v>469.77</v>
      </c>
    </row>
    <row r="3501" spans="2:6">
      <c r="B3501" s="104" t="s">
        <v>11642</v>
      </c>
      <c r="C3501" s="108" t="s">
        <v>14186</v>
      </c>
      <c r="D3501" s="105" t="s">
        <v>8860</v>
      </c>
      <c r="E3501" s="108" t="s">
        <v>6598</v>
      </c>
      <c r="F3501" s="109">
        <v>400.21</v>
      </c>
    </row>
    <row r="3502" spans="2:6" ht="40.5">
      <c r="B3502" s="104" t="s">
        <v>11643</v>
      </c>
      <c r="C3502" s="108" t="s">
        <v>14187</v>
      </c>
      <c r="D3502" s="105" t="s">
        <v>8861</v>
      </c>
      <c r="E3502" s="108" t="s">
        <v>6598</v>
      </c>
      <c r="F3502" s="109">
        <v>822.53</v>
      </c>
    </row>
    <row r="3503" spans="2:6" ht="40.5">
      <c r="B3503" s="104" t="s">
        <v>11644</v>
      </c>
      <c r="C3503" s="108" t="s">
        <v>14188</v>
      </c>
      <c r="D3503" s="105" t="s">
        <v>8862</v>
      </c>
      <c r="E3503" s="108" t="s">
        <v>6598</v>
      </c>
      <c r="F3503" s="109">
        <v>1063.67</v>
      </c>
    </row>
    <row r="3504" spans="2:6" ht="40.5">
      <c r="B3504" s="104" t="s">
        <v>11645</v>
      </c>
      <c r="C3504" s="108" t="s">
        <v>14189</v>
      </c>
      <c r="D3504" s="105" t="s">
        <v>8863</v>
      </c>
      <c r="E3504" s="108" t="s">
        <v>6598</v>
      </c>
      <c r="F3504" s="109">
        <v>2254.38</v>
      </c>
    </row>
    <row r="3505" spans="2:6" ht="27">
      <c r="B3505" s="104" t="s">
        <v>11646</v>
      </c>
      <c r="C3505" s="108" t="s">
        <v>14190</v>
      </c>
      <c r="D3505" s="105" t="s">
        <v>8864</v>
      </c>
      <c r="E3505" s="108" t="s">
        <v>6598</v>
      </c>
      <c r="F3505" s="109">
        <v>290.83</v>
      </c>
    </row>
    <row r="3506" spans="2:6" ht="27">
      <c r="B3506" s="104" t="s">
        <v>11647</v>
      </c>
      <c r="C3506" s="108" t="s">
        <v>14191</v>
      </c>
      <c r="D3506" s="105" t="s">
        <v>8865</v>
      </c>
      <c r="E3506" s="108" t="s">
        <v>6598</v>
      </c>
      <c r="F3506" s="109">
        <v>253.19</v>
      </c>
    </row>
    <row r="3507" spans="2:6" ht="27">
      <c r="B3507" s="104" t="s">
        <v>11648</v>
      </c>
      <c r="C3507" s="108" t="s">
        <v>14192</v>
      </c>
      <c r="D3507" s="105" t="s">
        <v>8866</v>
      </c>
      <c r="E3507" s="108" t="s">
        <v>6598</v>
      </c>
      <c r="F3507" s="109">
        <v>285.92</v>
      </c>
    </row>
    <row r="3508" spans="2:6">
      <c r="B3508" s="104" t="s">
        <v>11649</v>
      </c>
      <c r="C3508" s="108" t="s">
        <v>14193</v>
      </c>
      <c r="D3508" s="105" t="s">
        <v>8867</v>
      </c>
      <c r="E3508" s="108" t="s">
        <v>6287</v>
      </c>
      <c r="F3508" s="109">
        <v>282.44</v>
      </c>
    </row>
    <row r="3509" spans="2:6">
      <c r="B3509" s="104" t="s">
        <v>11650</v>
      </c>
      <c r="C3509" s="108" t="s">
        <v>14194</v>
      </c>
      <c r="D3509" s="105" t="s">
        <v>8868</v>
      </c>
      <c r="E3509" s="108" t="s">
        <v>6287</v>
      </c>
      <c r="F3509" s="109">
        <v>242.44</v>
      </c>
    </row>
    <row r="3510" spans="2:6">
      <c r="B3510" s="104" t="s">
        <v>11651</v>
      </c>
      <c r="C3510" s="108" t="s">
        <v>14195</v>
      </c>
      <c r="D3510" s="105" t="s">
        <v>8869</v>
      </c>
      <c r="E3510" s="108" t="s">
        <v>6287</v>
      </c>
      <c r="F3510" s="109">
        <v>282.44</v>
      </c>
    </row>
    <row r="3511" spans="2:6">
      <c r="B3511" s="104" t="s">
        <v>11652</v>
      </c>
      <c r="C3511" s="108" t="s">
        <v>14196</v>
      </c>
      <c r="D3511" s="105" t="s">
        <v>8870</v>
      </c>
      <c r="E3511" s="108" t="s">
        <v>6287</v>
      </c>
      <c r="F3511" s="109">
        <v>258.70999999999998</v>
      </c>
    </row>
    <row r="3512" spans="2:6">
      <c r="B3512" s="104" t="s">
        <v>11653</v>
      </c>
      <c r="C3512" s="108" t="s">
        <v>14197</v>
      </c>
      <c r="D3512" s="105" t="s">
        <v>8871</v>
      </c>
      <c r="E3512" s="108" t="s">
        <v>6287</v>
      </c>
      <c r="F3512" s="109">
        <v>238.71</v>
      </c>
    </row>
    <row r="3513" spans="2:6">
      <c r="B3513" s="104" t="s">
        <v>11654</v>
      </c>
      <c r="C3513" s="108" t="s">
        <v>14198</v>
      </c>
      <c r="D3513" s="105" t="s">
        <v>8872</v>
      </c>
      <c r="E3513" s="108" t="s">
        <v>6287</v>
      </c>
      <c r="F3513" s="109">
        <v>278.70999999999998</v>
      </c>
    </row>
    <row r="3514" spans="2:6">
      <c r="B3514" s="104" t="s">
        <v>11655</v>
      </c>
      <c r="C3514" s="108" t="s">
        <v>14199</v>
      </c>
      <c r="D3514" s="105" t="s">
        <v>8873</v>
      </c>
      <c r="E3514" s="108" t="s">
        <v>6287</v>
      </c>
      <c r="F3514" s="109">
        <v>313.61</v>
      </c>
    </row>
    <row r="3515" spans="2:6">
      <c r="B3515" s="104" t="s">
        <v>11656</v>
      </c>
      <c r="C3515" s="108" t="s">
        <v>14200</v>
      </c>
      <c r="D3515" s="105" t="s">
        <v>8874</v>
      </c>
      <c r="E3515" s="108" t="s">
        <v>6287</v>
      </c>
      <c r="F3515" s="109">
        <v>338.71</v>
      </c>
    </row>
    <row r="3516" spans="2:6">
      <c r="B3516" s="104" t="s">
        <v>11657</v>
      </c>
      <c r="C3516" s="108" t="s">
        <v>14201</v>
      </c>
      <c r="D3516" s="105" t="s">
        <v>8875</v>
      </c>
      <c r="E3516" s="108" t="s">
        <v>6287</v>
      </c>
      <c r="F3516" s="109">
        <v>348.71</v>
      </c>
    </row>
    <row r="3517" spans="2:6" ht="40.5">
      <c r="B3517" s="104" t="s">
        <v>11598</v>
      </c>
      <c r="C3517" s="108" t="s">
        <v>14143</v>
      </c>
      <c r="D3517" s="105" t="s">
        <v>17949</v>
      </c>
      <c r="E3517" s="108" t="s">
        <v>6220</v>
      </c>
      <c r="F3517" s="109">
        <v>181.71</v>
      </c>
    </row>
    <row r="3518" spans="2:6">
      <c r="B3518" s="104" t="s">
        <v>11658</v>
      </c>
      <c r="C3518" s="108" t="s">
        <v>14202</v>
      </c>
      <c r="D3518" s="105" t="s">
        <v>8876</v>
      </c>
      <c r="E3518" s="108" t="s">
        <v>6465</v>
      </c>
      <c r="F3518" s="109">
        <v>16.5</v>
      </c>
    </row>
    <row r="3519" spans="2:6">
      <c r="B3519" s="104">
        <v>362</v>
      </c>
      <c r="C3519" s="108" t="s">
        <v>6593</v>
      </c>
      <c r="D3519" s="105" t="s">
        <v>8877</v>
      </c>
      <c r="E3519" s="108"/>
      <c r="F3519" s="109"/>
    </row>
    <row r="3520" spans="2:6">
      <c r="B3520" s="104" t="s">
        <v>11659</v>
      </c>
      <c r="C3520" s="108" t="s">
        <v>14203</v>
      </c>
      <c r="D3520" s="105" t="s">
        <v>8878</v>
      </c>
      <c r="E3520" s="108" t="s">
        <v>6287</v>
      </c>
      <c r="F3520" s="109">
        <v>135.36000000000001</v>
      </c>
    </row>
    <row r="3521" spans="2:6">
      <c r="B3521" s="104" t="s">
        <v>11660</v>
      </c>
      <c r="C3521" s="108" t="s">
        <v>14204</v>
      </c>
      <c r="D3521" s="105" t="s">
        <v>8879</v>
      </c>
      <c r="E3521" s="108" t="s">
        <v>6465</v>
      </c>
      <c r="F3521" s="109">
        <v>22.64</v>
      </c>
    </row>
    <row r="3522" spans="2:6">
      <c r="B3522" s="104" t="s">
        <v>11661</v>
      </c>
      <c r="C3522" s="108" t="s">
        <v>14205</v>
      </c>
      <c r="D3522" s="105" t="s">
        <v>8880</v>
      </c>
      <c r="E3522" s="108" t="s">
        <v>6465</v>
      </c>
      <c r="F3522" s="109">
        <v>35.36</v>
      </c>
    </row>
    <row r="3523" spans="2:6">
      <c r="B3523" s="104" t="s">
        <v>11662</v>
      </c>
      <c r="C3523" s="108" t="s">
        <v>14206</v>
      </c>
      <c r="D3523" s="105" t="s">
        <v>8881</v>
      </c>
      <c r="E3523" s="108" t="s">
        <v>6287</v>
      </c>
      <c r="F3523" s="109">
        <v>199.59</v>
      </c>
    </row>
    <row r="3524" spans="2:6">
      <c r="B3524" s="104" t="s">
        <v>11663</v>
      </c>
      <c r="C3524" s="108" t="s">
        <v>14207</v>
      </c>
      <c r="D3524" s="105" t="s">
        <v>8882</v>
      </c>
      <c r="E3524" s="108" t="s">
        <v>6287</v>
      </c>
      <c r="F3524" s="109">
        <v>238.44</v>
      </c>
    </row>
    <row r="3525" spans="2:6">
      <c r="B3525" s="104" t="s">
        <v>11664</v>
      </c>
      <c r="C3525" s="108" t="s">
        <v>14208</v>
      </c>
      <c r="D3525" s="105" t="s">
        <v>8883</v>
      </c>
      <c r="E3525" s="108" t="s">
        <v>6287</v>
      </c>
      <c r="F3525" s="109">
        <v>266.93</v>
      </c>
    </row>
    <row r="3526" spans="2:6">
      <c r="B3526" s="104" t="s">
        <v>11665</v>
      </c>
      <c r="C3526" s="108" t="s">
        <v>14209</v>
      </c>
      <c r="D3526" s="105" t="s">
        <v>8884</v>
      </c>
      <c r="E3526" s="108" t="s">
        <v>6287</v>
      </c>
      <c r="F3526" s="109">
        <v>283.10000000000002</v>
      </c>
    </row>
    <row r="3527" spans="2:6">
      <c r="B3527" s="104" t="s">
        <v>11666</v>
      </c>
      <c r="C3527" s="108" t="s">
        <v>14210</v>
      </c>
      <c r="D3527" s="105" t="s">
        <v>8885</v>
      </c>
      <c r="E3527" s="108" t="s">
        <v>6465</v>
      </c>
      <c r="F3527" s="109">
        <v>33.51</v>
      </c>
    </row>
    <row r="3528" spans="2:6">
      <c r="B3528" s="104" t="s">
        <v>11667</v>
      </c>
      <c r="C3528" s="108" t="s">
        <v>14211</v>
      </c>
      <c r="D3528" s="105" t="s">
        <v>8886</v>
      </c>
      <c r="E3528" s="108" t="s">
        <v>6287</v>
      </c>
      <c r="F3528" s="109">
        <v>135.36000000000001</v>
      </c>
    </row>
    <row r="3529" spans="2:6">
      <c r="B3529" s="104" t="s">
        <v>11668</v>
      </c>
      <c r="C3529" s="108" t="s">
        <v>14212</v>
      </c>
      <c r="D3529" s="105" t="s">
        <v>8887</v>
      </c>
      <c r="E3529" s="108" t="s">
        <v>6287</v>
      </c>
      <c r="F3529" s="109">
        <v>202.18</v>
      </c>
    </row>
    <row r="3530" spans="2:6">
      <c r="B3530" s="104" t="s">
        <v>11669</v>
      </c>
      <c r="C3530" s="108" t="s">
        <v>14213</v>
      </c>
      <c r="D3530" s="105" t="s">
        <v>8888</v>
      </c>
      <c r="E3530" s="108" t="s">
        <v>6287</v>
      </c>
      <c r="F3530" s="109">
        <v>241.03</v>
      </c>
    </row>
    <row r="3531" spans="2:6">
      <c r="B3531" s="104" t="s">
        <v>11670</v>
      </c>
      <c r="C3531" s="108" t="s">
        <v>14214</v>
      </c>
      <c r="D3531" s="105" t="s">
        <v>8889</v>
      </c>
      <c r="E3531" s="108" t="s">
        <v>6287</v>
      </c>
      <c r="F3531" s="109">
        <v>266.93</v>
      </c>
    </row>
    <row r="3532" spans="2:6">
      <c r="B3532" s="104" t="s">
        <v>11671</v>
      </c>
      <c r="C3532" s="108" t="s">
        <v>14215</v>
      </c>
      <c r="D3532" s="105" t="s">
        <v>8890</v>
      </c>
      <c r="E3532" s="108" t="s">
        <v>6287</v>
      </c>
      <c r="F3532" s="109">
        <v>283.10000000000002</v>
      </c>
    </row>
    <row r="3533" spans="2:6">
      <c r="B3533" s="104">
        <v>363</v>
      </c>
      <c r="C3533" s="108" t="s">
        <v>6593</v>
      </c>
      <c r="D3533" s="105" t="s">
        <v>8891</v>
      </c>
      <c r="E3533" s="108"/>
      <c r="F3533" s="109"/>
    </row>
    <row r="3534" spans="2:6">
      <c r="B3534" s="104" t="s">
        <v>11672</v>
      </c>
      <c r="C3534" s="108" t="s">
        <v>14216</v>
      </c>
      <c r="D3534" s="105" t="s">
        <v>8892</v>
      </c>
      <c r="E3534" s="108" t="s">
        <v>7797</v>
      </c>
      <c r="F3534" s="109">
        <v>700</v>
      </c>
    </row>
    <row r="3535" spans="2:6">
      <c r="B3535" s="104" t="s">
        <v>11673</v>
      </c>
      <c r="C3535" s="108" t="s">
        <v>14217</v>
      </c>
      <c r="D3535" s="105" t="s">
        <v>8893</v>
      </c>
      <c r="E3535" s="108" t="s">
        <v>7797</v>
      </c>
      <c r="F3535" s="109">
        <v>1050</v>
      </c>
    </row>
    <row r="3536" spans="2:6">
      <c r="B3536" s="104" t="s">
        <v>11674</v>
      </c>
      <c r="C3536" s="108" t="s">
        <v>14218</v>
      </c>
      <c r="D3536" s="105" t="s">
        <v>8894</v>
      </c>
      <c r="E3536" s="108" t="s">
        <v>6465</v>
      </c>
      <c r="F3536" s="109">
        <v>75.62</v>
      </c>
    </row>
    <row r="3537" spans="2:6">
      <c r="B3537" s="104" t="s">
        <v>11675</v>
      </c>
      <c r="C3537" s="108" t="s">
        <v>14219</v>
      </c>
      <c r="D3537" s="105" t="s">
        <v>8895</v>
      </c>
      <c r="E3537" s="108" t="s">
        <v>6465</v>
      </c>
      <c r="F3537" s="109">
        <v>126.5</v>
      </c>
    </row>
    <row r="3538" spans="2:6">
      <c r="B3538" s="104">
        <v>364</v>
      </c>
      <c r="C3538" s="108" t="s">
        <v>6593</v>
      </c>
      <c r="D3538" s="105" t="s">
        <v>8896</v>
      </c>
      <c r="E3538" s="108"/>
      <c r="F3538" s="109"/>
    </row>
    <row r="3539" spans="2:6">
      <c r="B3539" s="104" t="s">
        <v>11676</v>
      </c>
      <c r="C3539" s="108" t="s">
        <v>14220</v>
      </c>
      <c r="D3539" s="105" t="s">
        <v>8897</v>
      </c>
      <c r="E3539" s="108" t="s">
        <v>6598</v>
      </c>
      <c r="F3539" s="109">
        <v>17.8</v>
      </c>
    </row>
    <row r="3540" spans="2:6">
      <c r="B3540" s="104" t="s">
        <v>11677</v>
      </c>
      <c r="C3540" s="108" t="s">
        <v>14221</v>
      </c>
      <c r="D3540" s="105" t="s">
        <v>8898</v>
      </c>
      <c r="E3540" s="108" t="s">
        <v>6598</v>
      </c>
      <c r="F3540" s="109">
        <v>17.8</v>
      </c>
    </row>
    <row r="3541" spans="2:6">
      <c r="B3541" s="104" t="s">
        <v>11678</v>
      </c>
      <c r="C3541" s="108" t="s">
        <v>14222</v>
      </c>
      <c r="D3541" s="105" t="s">
        <v>8899</v>
      </c>
      <c r="E3541" s="108" t="s">
        <v>6598</v>
      </c>
      <c r="F3541" s="109">
        <v>11.19</v>
      </c>
    </row>
    <row r="3542" spans="2:6">
      <c r="B3542" s="104" t="s">
        <v>11679</v>
      </c>
      <c r="C3542" s="108" t="s">
        <v>14223</v>
      </c>
      <c r="D3542" s="105" t="s">
        <v>8900</v>
      </c>
      <c r="E3542" s="108" t="s">
        <v>6598</v>
      </c>
      <c r="F3542" s="109">
        <v>11.69</v>
      </c>
    </row>
    <row r="3543" spans="2:6">
      <c r="B3543" s="104" t="s">
        <v>11680</v>
      </c>
      <c r="C3543" s="108" t="s">
        <v>14224</v>
      </c>
      <c r="D3543" s="105" t="s">
        <v>8901</v>
      </c>
      <c r="E3543" s="108" t="s">
        <v>6598</v>
      </c>
      <c r="F3543" s="109">
        <v>20.56</v>
      </c>
    </row>
    <row r="3544" spans="2:6" ht="40.5">
      <c r="B3544" s="104" t="s">
        <v>11681</v>
      </c>
      <c r="C3544" s="108" t="s">
        <v>14225</v>
      </c>
      <c r="D3544" s="105" t="s">
        <v>17950</v>
      </c>
      <c r="E3544" s="108" t="s">
        <v>6598</v>
      </c>
      <c r="F3544" s="109">
        <v>208.44</v>
      </c>
    </row>
    <row r="3545" spans="2:6" ht="40.5">
      <c r="B3545" s="104" t="s">
        <v>11682</v>
      </c>
      <c r="C3545" s="108" t="s">
        <v>14226</v>
      </c>
      <c r="D3545" s="105" t="s">
        <v>17951</v>
      </c>
      <c r="E3545" s="108" t="s">
        <v>6598</v>
      </c>
      <c r="F3545" s="109">
        <v>119.55</v>
      </c>
    </row>
    <row r="3546" spans="2:6" ht="27">
      <c r="B3546" s="104" t="s">
        <v>11683</v>
      </c>
      <c r="C3546" s="108" t="s">
        <v>14227</v>
      </c>
      <c r="D3546" s="105" t="s">
        <v>8902</v>
      </c>
      <c r="E3546" s="108" t="s">
        <v>6598</v>
      </c>
      <c r="F3546" s="109">
        <v>729.5</v>
      </c>
    </row>
    <row r="3547" spans="2:6">
      <c r="B3547" s="104" t="s">
        <v>11684</v>
      </c>
      <c r="C3547" s="108" t="s">
        <v>14228</v>
      </c>
      <c r="D3547" s="105" t="s">
        <v>8903</v>
      </c>
      <c r="E3547" s="108" t="s">
        <v>6598</v>
      </c>
      <c r="F3547" s="109">
        <v>15.5</v>
      </c>
    </row>
    <row r="3548" spans="2:6">
      <c r="B3548" s="104" t="s">
        <v>11685</v>
      </c>
      <c r="C3548" s="108" t="s">
        <v>14229</v>
      </c>
      <c r="D3548" s="105" t="s">
        <v>8904</v>
      </c>
      <c r="E3548" s="108" t="s">
        <v>6598</v>
      </c>
      <c r="F3548" s="109">
        <v>23.54</v>
      </c>
    </row>
    <row r="3549" spans="2:6">
      <c r="B3549" s="104" t="s">
        <v>11686</v>
      </c>
      <c r="C3549" s="108" t="s">
        <v>14230</v>
      </c>
      <c r="D3549" s="105" t="s">
        <v>8905</v>
      </c>
      <c r="E3549" s="108" t="s">
        <v>6598</v>
      </c>
      <c r="F3549" s="109">
        <v>71.290000000000006</v>
      </c>
    </row>
    <row r="3550" spans="2:6" ht="27">
      <c r="B3550" s="104" t="s">
        <v>17952</v>
      </c>
      <c r="C3550" s="108" t="s">
        <v>6593</v>
      </c>
      <c r="D3550" s="105" t="s">
        <v>17953</v>
      </c>
      <c r="E3550" s="108" t="s">
        <v>6465</v>
      </c>
      <c r="F3550" s="109">
        <v>14.14</v>
      </c>
    </row>
    <row r="3551" spans="2:6" ht="27">
      <c r="B3551" s="104" t="s">
        <v>17954</v>
      </c>
      <c r="C3551" s="108" t="s">
        <v>6593</v>
      </c>
      <c r="D3551" s="105" t="s">
        <v>17955</v>
      </c>
      <c r="E3551" s="108" t="s">
        <v>6465</v>
      </c>
      <c r="F3551" s="109">
        <v>11.51</v>
      </c>
    </row>
    <row r="3552" spans="2:6" ht="27">
      <c r="B3552" s="104" t="s">
        <v>17956</v>
      </c>
      <c r="C3552" s="108" t="s">
        <v>6593</v>
      </c>
      <c r="D3552" s="105" t="s">
        <v>17957</v>
      </c>
      <c r="E3552" s="108" t="s">
        <v>6465</v>
      </c>
      <c r="F3552" s="109">
        <v>14.52</v>
      </c>
    </row>
    <row r="3553" spans="2:6" ht="27">
      <c r="B3553" s="104" t="s">
        <v>17958</v>
      </c>
      <c r="C3553" s="108" t="s">
        <v>6593</v>
      </c>
      <c r="D3553" s="105" t="s">
        <v>17959</v>
      </c>
      <c r="E3553" s="108" t="s">
        <v>6465</v>
      </c>
      <c r="F3553" s="109">
        <v>12.18</v>
      </c>
    </row>
    <row r="3554" spans="2:6" ht="27">
      <c r="B3554" s="104" t="s">
        <v>17960</v>
      </c>
      <c r="C3554" s="108" t="s">
        <v>6593</v>
      </c>
      <c r="D3554" s="105" t="s">
        <v>17961</v>
      </c>
      <c r="E3554" s="108" t="s">
        <v>6465</v>
      </c>
      <c r="F3554" s="109">
        <v>18.13</v>
      </c>
    </row>
    <row r="3555" spans="2:6" ht="27">
      <c r="B3555" s="104" t="s">
        <v>17962</v>
      </c>
      <c r="C3555" s="108" t="s">
        <v>6593</v>
      </c>
      <c r="D3555" s="105" t="s">
        <v>17963</v>
      </c>
      <c r="E3555" s="108" t="s">
        <v>6465</v>
      </c>
      <c r="F3555" s="109">
        <v>15.79</v>
      </c>
    </row>
    <row r="3556" spans="2:6" ht="27">
      <c r="B3556" s="104" t="s">
        <v>17964</v>
      </c>
      <c r="C3556" s="108" t="s">
        <v>6593</v>
      </c>
      <c r="D3556" s="105" t="s">
        <v>17965</v>
      </c>
      <c r="E3556" s="108" t="s">
        <v>6465</v>
      </c>
      <c r="F3556" s="109">
        <v>24.27</v>
      </c>
    </row>
    <row r="3557" spans="2:6" ht="27">
      <c r="B3557" s="104" t="s">
        <v>17966</v>
      </c>
      <c r="C3557" s="108" t="s">
        <v>6593</v>
      </c>
      <c r="D3557" s="105" t="s">
        <v>17967</v>
      </c>
      <c r="E3557" s="108" t="s">
        <v>6465</v>
      </c>
      <c r="F3557" s="109">
        <v>21.95</v>
      </c>
    </row>
    <row r="3558" spans="2:6" ht="27">
      <c r="B3558" s="104" t="s">
        <v>17968</v>
      </c>
      <c r="C3558" s="108" t="s">
        <v>6593</v>
      </c>
      <c r="D3558" s="105" t="s">
        <v>17969</v>
      </c>
      <c r="E3558" s="108" t="s">
        <v>6465</v>
      </c>
      <c r="F3558" s="109">
        <v>28.33</v>
      </c>
    </row>
    <row r="3559" spans="2:6" ht="27">
      <c r="B3559" s="104" t="s">
        <v>17970</v>
      </c>
      <c r="C3559" s="108" t="s">
        <v>6593</v>
      </c>
      <c r="D3559" s="105" t="s">
        <v>17971</v>
      </c>
      <c r="E3559" s="108" t="s">
        <v>6465</v>
      </c>
      <c r="F3559" s="109">
        <v>30.65</v>
      </c>
    </row>
    <row r="3560" spans="2:6" ht="27">
      <c r="B3560" s="104" t="s">
        <v>11687</v>
      </c>
      <c r="C3560" s="108" t="s">
        <v>14231</v>
      </c>
      <c r="D3560" s="105" t="s">
        <v>8906</v>
      </c>
      <c r="E3560" s="108" t="s">
        <v>6598</v>
      </c>
      <c r="F3560" s="109">
        <v>176.38</v>
      </c>
    </row>
    <row r="3561" spans="2:6">
      <c r="B3561" s="104" t="s">
        <v>11688</v>
      </c>
      <c r="C3561" s="108" t="s">
        <v>14232</v>
      </c>
      <c r="D3561" s="105" t="s">
        <v>8907</v>
      </c>
      <c r="E3561" s="108" t="s">
        <v>6598</v>
      </c>
      <c r="F3561" s="109">
        <v>162.83000000000001</v>
      </c>
    </row>
    <row r="3562" spans="2:6" ht="27">
      <c r="B3562" s="104" t="s">
        <v>11689</v>
      </c>
      <c r="C3562" s="108" t="s">
        <v>14233</v>
      </c>
      <c r="D3562" s="105" t="s">
        <v>8908</v>
      </c>
      <c r="E3562" s="108" t="s">
        <v>6598</v>
      </c>
      <c r="F3562" s="109">
        <v>244.37</v>
      </c>
    </row>
    <row r="3563" spans="2:6">
      <c r="B3563" s="104" t="s">
        <v>11690</v>
      </c>
      <c r="C3563" s="108" t="s">
        <v>14234</v>
      </c>
      <c r="D3563" s="105" t="s">
        <v>8909</v>
      </c>
      <c r="E3563" s="108" t="s">
        <v>6220</v>
      </c>
      <c r="F3563" s="109">
        <v>113.07</v>
      </c>
    </row>
    <row r="3564" spans="2:6">
      <c r="B3564" s="104" t="s">
        <v>11691</v>
      </c>
      <c r="C3564" s="108" t="s">
        <v>14235</v>
      </c>
      <c r="D3564" s="105" t="s">
        <v>8910</v>
      </c>
      <c r="E3564" s="108" t="s">
        <v>6598</v>
      </c>
      <c r="F3564" s="109">
        <v>20.98</v>
      </c>
    </row>
    <row r="3565" spans="2:6">
      <c r="B3565" s="104" t="s">
        <v>11692</v>
      </c>
      <c r="C3565" s="108" t="s">
        <v>14236</v>
      </c>
      <c r="D3565" s="105" t="s">
        <v>8911</v>
      </c>
      <c r="E3565" s="108" t="s">
        <v>6598</v>
      </c>
      <c r="F3565" s="109">
        <v>91.83</v>
      </c>
    </row>
    <row r="3566" spans="2:6">
      <c r="B3566" s="104" t="s">
        <v>11693</v>
      </c>
      <c r="C3566" s="108" t="s">
        <v>14237</v>
      </c>
      <c r="D3566" s="105" t="s">
        <v>8912</v>
      </c>
      <c r="E3566" s="108" t="s">
        <v>6598</v>
      </c>
      <c r="F3566" s="109">
        <v>201.88</v>
      </c>
    </row>
    <row r="3567" spans="2:6">
      <c r="B3567" s="104" t="s">
        <v>11694</v>
      </c>
      <c r="C3567" s="108" t="s">
        <v>14238</v>
      </c>
      <c r="D3567" s="105" t="s">
        <v>8913</v>
      </c>
      <c r="E3567" s="108" t="s">
        <v>6598</v>
      </c>
      <c r="F3567" s="109">
        <v>2.0299999999999998</v>
      </c>
    </row>
    <row r="3568" spans="2:6">
      <c r="B3568" s="104" t="s">
        <v>11695</v>
      </c>
      <c r="C3568" s="108" t="s">
        <v>14239</v>
      </c>
      <c r="D3568" s="105" t="s">
        <v>8914</v>
      </c>
      <c r="E3568" s="108" t="s">
        <v>6598</v>
      </c>
      <c r="F3568" s="109">
        <v>2.99</v>
      </c>
    </row>
    <row r="3569" spans="2:6">
      <c r="B3569" s="104" t="s">
        <v>11696</v>
      </c>
      <c r="C3569" s="108" t="s">
        <v>14240</v>
      </c>
      <c r="D3569" s="105" t="s">
        <v>8915</v>
      </c>
      <c r="E3569" s="108" t="s">
        <v>6598</v>
      </c>
      <c r="F3569" s="109">
        <v>18.61</v>
      </c>
    </row>
    <row r="3570" spans="2:6">
      <c r="B3570" s="104" t="s">
        <v>11697</v>
      </c>
      <c r="C3570" s="108" t="s">
        <v>14241</v>
      </c>
      <c r="D3570" s="105" t="s">
        <v>8916</v>
      </c>
      <c r="E3570" s="108" t="s">
        <v>6598</v>
      </c>
      <c r="F3570" s="109">
        <v>17.28</v>
      </c>
    </row>
    <row r="3571" spans="2:6">
      <c r="B3571" s="104" t="s">
        <v>11698</v>
      </c>
      <c r="C3571" s="108" t="s">
        <v>14242</v>
      </c>
      <c r="D3571" s="105" t="s">
        <v>8917</v>
      </c>
      <c r="E3571" s="108" t="s">
        <v>6598</v>
      </c>
      <c r="F3571" s="109">
        <v>14.77</v>
      </c>
    </row>
    <row r="3572" spans="2:6">
      <c r="B3572" s="104" t="s">
        <v>11699</v>
      </c>
      <c r="C3572" s="108" t="s">
        <v>14243</v>
      </c>
      <c r="D3572" s="105" t="s">
        <v>8918</v>
      </c>
      <c r="E3572" s="108" t="s">
        <v>6598</v>
      </c>
      <c r="F3572" s="109">
        <v>24.04</v>
      </c>
    </row>
    <row r="3573" spans="2:6">
      <c r="B3573" s="104" t="s">
        <v>11700</v>
      </c>
      <c r="C3573" s="108" t="s">
        <v>14244</v>
      </c>
      <c r="D3573" s="105" t="s">
        <v>8919</v>
      </c>
      <c r="E3573" s="108" t="s">
        <v>6598</v>
      </c>
      <c r="F3573" s="109">
        <v>14.7</v>
      </c>
    </row>
    <row r="3574" spans="2:6">
      <c r="B3574" s="104" t="s">
        <v>11701</v>
      </c>
      <c r="C3574" s="108" t="s">
        <v>14245</v>
      </c>
      <c r="D3574" s="105" t="s">
        <v>8920</v>
      </c>
      <c r="E3574" s="108" t="s">
        <v>6598</v>
      </c>
      <c r="F3574" s="109">
        <v>6.59</v>
      </c>
    </row>
    <row r="3575" spans="2:6">
      <c r="B3575" s="104" t="s">
        <v>11702</v>
      </c>
      <c r="C3575" s="108" t="s">
        <v>14246</v>
      </c>
      <c r="D3575" s="105" t="s">
        <v>8921</v>
      </c>
      <c r="E3575" s="108" t="s">
        <v>6598</v>
      </c>
      <c r="F3575" s="109">
        <v>8.34</v>
      </c>
    </row>
    <row r="3576" spans="2:6">
      <c r="B3576" s="104" t="s">
        <v>11703</v>
      </c>
      <c r="C3576" s="108" t="s">
        <v>14247</v>
      </c>
      <c r="D3576" s="105" t="s">
        <v>8922</v>
      </c>
      <c r="E3576" s="108" t="s">
        <v>6465</v>
      </c>
      <c r="F3576" s="109">
        <v>27.77</v>
      </c>
    </row>
    <row r="3577" spans="2:6">
      <c r="B3577" s="104" t="s">
        <v>11704</v>
      </c>
      <c r="C3577" s="108" t="s">
        <v>14248</v>
      </c>
      <c r="D3577" s="105" t="s">
        <v>8923</v>
      </c>
      <c r="E3577" s="108" t="s">
        <v>6598</v>
      </c>
      <c r="F3577" s="109">
        <v>36.840000000000003</v>
      </c>
    </row>
    <row r="3578" spans="2:6">
      <c r="B3578" s="104" t="s">
        <v>11705</v>
      </c>
      <c r="C3578" s="108" t="s">
        <v>14249</v>
      </c>
      <c r="D3578" s="105" t="s">
        <v>8924</v>
      </c>
      <c r="E3578" s="108" t="s">
        <v>6598</v>
      </c>
      <c r="F3578" s="109">
        <v>37.57</v>
      </c>
    </row>
    <row r="3579" spans="2:6">
      <c r="B3579" s="104" t="s">
        <v>11706</v>
      </c>
      <c r="C3579" s="108" t="s">
        <v>14250</v>
      </c>
      <c r="D3579" s="105" t="s">
        <v>8925</v>
      </c>
      <c r="E3579" s="108" t="s">
        <v>6598</v>
      </c>
      <c r="F3579" s="109">
        <v>21.93</v>
      </c>
    </row>
    <row r="3580" spans="2:6">
      <c r="B3580" s="104" t="s">
        <v>11707</v>
      </c>
      <c r="C3580" s="108" t="s">
        <v>14251</v>
      </c>
      <c r="D3580" s="105" t="s">
        <v>8926</v>
      </c>
      <c r="E3580" s="108" t="s">
        <v>6598</v>
      </c>
      <c r="F3580" s="109">
        <v>47.54</v>
      </c>
    </row>
    <row r="3581" spans="2:6">
      <c r="B3581" s="104" t="s">
        <v>11708</v>
      </c>
      <c r="C3581" s="108" t="s">
        <v>14252</v>
      </c>
      <c r="D3581" s="105" t="s">
        <v>8927</v>
      </c>
      <c r="E3581" s="108" t="s">
        <v>6598</v>
      </c>
      <c r="F3581" s="109">
        <v>5.85</v>
      </c>
    </row>
    <row r="3582" spans="2:6">
      <c r="B3582" s="104" t="s">
        <v>11709</v>
      </c>
      <c r="C3582" s="108" t="s">
        <v>14253</v>
      </c>
      <c r="D3582" s="105" t="s">
        <v>8928</v>
      </c>
      <c r="E3582" s="108" t="s">
        <v>6598</v>
      </c>
      <c r="F3582" s="109">
        <v>3.97</v>
      </c>
    </row>
    <row r="3583" spans="2:6">
      <c r="B3583" s="104" t="s">
        <v>11710</v>
      </c>
      <c r="C3583" s="108" t="s">
        <v>14254</v>
      </c>
      <c r="D3583" s="105" t="s">
        <v>8929</v>
      </c>
      <c r="E3583" s="108" t="s">
        <v>6598</v>
      </c>
      <c r="F3583" s="109">
        <v>19.86</v>
      </c>
    </row>
    <row r="3584" spans="2:6">
      <c r="B3584" s="100" t="s">
        <v>11711</v>
      </c>
      <c r="C3584" s="108" t="s">
        <v>14255</v>
      </c>
      <c r="D3584" s="105" t="s">
        <v>8930</v>
      </c>
      <c r="E3584" s="108" t="s">
        <v>25</v>
      </c>
      <c r="F3584" s="109">
        <v>7.91</v>
      </c>
    </row>
    <row r="3585" spans="2:6">
      <c r="B3585" s="104" t="s">
        <v>11712</v>
      </c>
      <c r="C3585" s="108" t="s">
        <v>14256</v>
      </c>
      <c r="D3585" s="105" t="s">
        <v>8931</v>
      </c>
      <c r="E3585" s="108" t="s">
        <v>6598</v>
      </c>
      <c r="F3585" s="109">
        <v>58.57</v>
      </c>
    </row>
    <row r="3586" spans="2:6" ht="27">
      <c r="B3586" s="104" t="s">
        <v>11713</v>
      </c>
      <c r="C3586" s="108" t="s">
        <v>14257</v>
      </c>
      <c r="D3586" s="105" t="s">
        <v>8932</v>
      </c>
      <c r="E3586" s="108" t="s">
        <v>6465</v>
      </c>
      <c r="F3586" s="109">
        <v>77.78</v>
      </c>
    </row>
    <row r="3587" spans="2:6" ht="27">
      <c r="B3587" s="104" t="s">
        <v>11714</v>
      </c>
      <c r="C3587" s="108" t="s">
        <v>14258</v>
      </c>
      <c r="D3587" s="105" t="s">
        <v>8933</v>
      </c>
      <c r="E3587" s="108" t="s">
        <v>6465</v>
      </c>
      <c r="F3587" s="109">
        <v>46.86</v>
      </c>
    </row>
    <row r="3588" spans="2:6">
      <c r="B3588" s="104" t="s">
        <v>11715</v>
      </c>
      <c r="C3588" s="108" t="s">
        <v>14259</v>
      </c>
      <c r="D3588" s="105" t="s">
        <v>8934</v>
      </c>
      <c r="E3588" s="108" t="s">
        <v>6598</v>
      </c>
      <c r="F3588" s="109">
        <v>147.59</v>
      </c>
    </row>
    <row r="3589" spans="2:6">
      <c r="B3589" s="104" t="s">
        <v>11716</v>
      </c>
      <c r="C3589" s="104" t="s">
        <v>14260</v>
      </c>
      <c r="D3589" s="105" t="s">
        <v>8935</v>
      </c>
      <c r="E3589" s="108" t="s">
        <v>6598</v>
      </c>
      <c r="F3589" s="109">
        <v>3.9</v>
      </c>
    </row>
    <row r="3590" spans="2:6">
      <c r="B3590" s="104" t="s">
        <v>11717</v>
      </c>
      <c r="C3590" s="104" t="s">
        <v>14261</v>
      </c>
      <c r="D3590" s="105" t="s">
        <v>8936</v>
      </c>
      <c r="E3590" s="108" t="s">
        <v>6598</v>
      </c>
      <c r="F3590" s="109">
        <v>3.89</v>
      </c>
    </row>
    <row r="3591" spans="2:6">
      <c r="B3591" s="104" t="s">
        <v>11718</v>
      </c>
      <c r="C3591" s="104" t="s">
        <v>14262</v>
      </c>
      <c r="D3591" s="105" t="s">
        <v>8937</v>
      </c>
      <c r="E3591" s="108" t="s">
        <v>6598</v>
      </c>
      <c r="F3591" s="109">
        <v>4.2300000000000004</v>
      </c>
    </row>
    <row r="3592" spans="2:6">
      <c r="B3592" s="104" t="s">
        <v>11719</v>
      </c>
      <c r="C3592" s="108" t="s">
        <v>14263</v>
      </c>
      <c r="D3592" s="105" t="s">
        <v>8938</v>
      </c>
      <c r="E3592" s="108" t="s">
        <v>6598</v>
      </c>
      <c r="F3592" s="109">
        <v>18.989999999999998</v>
      </c>
    </row>
    <row r="3593" spans="2:6">
      <c r="B3593" s="104" t="s">
        <v>11720</v>
      </c>
      <c r="C3593" s="104" t="s">
        <v>14264</v>
      </c>
      <c r="D3593" s="105" t="s">
        <v>8939</v>
      </c>
      <c r="E3593" s="108" t="s">
        <v>6598</v>
      </c>
      <c r="F3593" s="109">
        <v>86.99</v>
      </c>
    </row>
    <row r="3594" spans="2:6" ht="27">
      <c r="B3594" s="104" t="s">
        <v>11721</v>
      </c>
      <c r="C3594" s="108" t="s">
        <v>14265</v>
      </c>
      <c r="D3594" s="105" t="s">
        <v>8940</v>
      </c>
      <c r="E3594" s="108" t="s">
        <v>6598</v>
      </c>
      <c r="F3594" s="109">
        <v>551.98</v>
      </c>
    </row>
    <row r="3595" spans="2:6">
      <c r="B3595" s="104" t="s">
        <v>11722</v>
      </c>
      <c r="C3595" s="108" t="s">
        <v>14266</v>
      </c>
      <c r="D3595" s="105" t="s">
        <v>8941</v>
      </c>
      <c r="E3595" s="108" t="s">
        <v>6598</v>
      </c>
      <c r="F3595" s="109">
        <v>0.34</v>
      </c>
    </row>
    <row r="3596" spans="2:6">
      <c r="B3596" s="104" t="s">
        <v>11723</v>
      </c>
      <c r="C3596" s="108" t="s">
        <v>14267</v>
      </c>
      <c r="D3596" s="105" t="s">
        <v>8942</v>
      </c>
      <c r="E3596" s="108" t="s">
        <v>6598</v>
      </c>
      <c r="F3596" s="109">
        <v>88.77</v>
      </c>
    </row>
    <row r="3597" spans="2:6">
      <c r="B3597" s="104" t="s">
        <v>11724</v>
      </c>
      <c r="C3597" s="104" t="s">
        <v>14268</v>
      </c>
      <c r="D3597" s="105" t="s">
        <v>8943</v>
      </c>
      <c r="E3597" s="108" t="s">
        <v>6598</v>
      </c>
      <c r="F3597" s="109">
        <v>0.36</v>
      </c>
    </row>
    <row r="3598" spans="2:6">
      <c r="B3598" s="104" t="s">
        <v>11725</v>
      </c>
      <c r="C3598" s="108" t="s">
        <v>14269</v>
      </c>
      <c r="D3598" s="105" t="s">
        <v>8944</v>
      </c>
      <c r="E3598" s="108" t="s">
        <v>6598</v>
      </c>
      <c r="F3598" s="109">
        <v>0.79</v>
      </c>
    </row>
    <row r="3599" spans="2:6">
      <c r="B3599" s="104" t="s">
        <v>11726</v>
      </c>
      <c r="C3599" s="108" t="s">
        <v>14270</v>
      </c>
      <c r="D3599" s="105" t="s">
        <v>8945</v>
      </c>
      <c r="E3599" s="108" t="s">
        <v>6598</v>
      </c>
      <c r="F3599" s="109">
        <v>0.83</v>
      </c>
    </row>
    <row r="3600" spans="2:6" ht="27">
      <c r="B3600" s="104" t="s">
        <v>11727</v>
      </c>
      <c r="C3600" s="104" t="s">
        <v>14271</v>
      </c>
      <c r="D3600" s="105" t="s">
        <v>8946</v>
      </c>
      <c r="E3600" s="108" t="s">
        <v>6598</v>
      </c>
      <c r="F3600" s="109">
        <v>80.33</v>
      </c>
    </row>
    <row r="3601" spans="2:6">
      <c r="B3601" s="104" t="s">
        <v>11728</v>
      </c>
      <c r="C3601" s="108" t="s">
        <v>14272</v>
      </c>
      <c r="D3601" s="105" t="s">
        <v>8947</v>
      </c>
      <c r="E3601" s="108" t="s">
        <v>6598</v>
      </c>
      <c r="F3601" s="109">
        <v>22.6</v>
      </c>
    </row>
    <row r="3602" spans="2:6">
      <c r="B3602" s="104" t="s">
        <v>11729</v>
      </c>
      <c r="C3602" s="108" t="s">
        <v>14273</v>
      </c>
      <c r="D3602" s="105" t="s">
        <v>8948</v>
      </c>
      <c r="E3602" s="108" t="s">
        <v>6598</v>
      </c>
      <c r="F3602" s="109">
        <v>22.6</v>
      </c>
    </row>
    <row r="3603" spans="2:6">
      <c r="B3603" s="104" t="s">
        <v>11730</v>
      </c>
      <c r="C3603" s="108" t="s">
        <v>14274</v>
      </c>
      <c r="D3603" s="105" t="s">
        <v>8949</v>
      </c>
      <c r="E3603" s="108" t="s">
        <v>6598</v>
      </c>
      <c r="F3603" s="109">
        <v>21.31</v>
      </c>
    </row>
    <row r="3604" spans="2:6">
      <c r="B3604" s="104" t="s">
        <v>11731</v>
      </c>
      <c r="C3604" s="108" t="s">
        <v>14275</v>
      </c>
      <c r="D3604" s="105" t="s">
        <v>8950</v>
      </c>
      <c r="E3604" s="108" t="s">
        <v>6598</v>
      </c>
      <c r="F3604" s="109">
        <v>70.48</v>
      </c>
    </row>
    <row r="3605" spans="2:6">
      <c r="B3605" s="104" t="s">
        <v>11732</v>
      </c>
      <c r="C3605" s="108" t="s">
        <v>14276</v>
      </c>
      <c r="D3605" s="105" t="s">
        <v>8951</v>
      </c>
      <c r="E3605" s="108" t="s">
        <v>6598</v>
      </c>
      <c r="F3605" s="109">
        <v>21.26</v>
      </c>
    </row>
    <row r="3606" spans="2:6">
      <c r="B3606" s="104" t="s">
        <v>11733</v>
      </c>
      <c r="C3606" s="108" t="s">
        <v>14277</v>
      </c>
      <c r="D3606" s="105" t="s">
        <v>8952</v>
      </c>
      <c r="E3606" s="108" t="s">
        <v>6598</v>
      </c>
      <c r="F3606" s="109">
        <v>21.92</v>
      </c>
    </row>
    <row r="3607" spans="2:6">
      <c r="B3607" s="104" t="s">
        <v>11734</v>
      </c>
      <c r="C3607" s="108" t="s">
        <v>14278</v>
      </c>
      <c r="D3607" s="105" t="s">
        <v>8953</v>
      </c>
      <c r="E3607" s="108" t="s">
        <v>6598</v>
      </c>
      <c r="F3607" s="109">
        <v>162.18</v>
      </c>
    </row>
    <row r="3608" spans="2:6">
      <c r="B3608" s="104" t="s">
        <v>11735</v>
      </c>
      <c r="C3608" s="108" t="s">
        <v>14279</v>
      </c>
      <c r="D3608" s="105" t="s">
        <v>8954</v>
      </c>
      <c r="E3608" s="108" t="s">
        <v>6598</v>
      </c>
      <c r="F3608" s="109">
        <v>162.18</v>
      </c>
    </row>
    <row r="3609" spans="2:6">
      <c r="B3609" s="104" t="s">
        <v>11736</v>
      </c>
      <c r="C3609" s="108" t="s">
        <v>14280</v>
      </c>
      <c r="D3609" s="105" t="s">
        <v>8955</v>
      </c>
      <c r="E3609" s="108" t="s">
        <v>6598</v>
      </c>
      <c r="F3609" s="109">
        <v>136.26</v>
      </c>
    </row>
    <row r="3610" spans="2:6">
      <c r="B3610" s="104" t="s">
        <v>11737</v>
      </c>
      <c r="C3610" s="108" t="s">
        <v>14281</v>
      </c>
      <c r="D3610" s="105" t="s">
        <v>8956</v>
      </c>
      <c r="E3610" s="108" t="s">
        <v>6465</v>
      </c>
      <c r="F3610" s="109">
        <v>33.82</v>
      </c>
    </row>
    <row r="3611" spans="2:6">
      <c r="B3611" s="104" t="s">
        <v>11738</v>
      </c>
      <c r="C3611" s="108" t="s">
        <v>14282</v>
      </c>
      <c r="D3611" s="105" t="s">
        <v>8957</v>
      </c>
      <c r="E3611" s="108" t="s">
        <v>6598</v>
      </c>
      <c r="F3611" s="109">
        <v>10.7</v>
      </c>
    </row>
    <row r="3612" spans="2:6">
      <c r="B3612" s="104" t="s">
        <v>11739</v>
      </c>
      <c r="C3612" s="108" t="s">
        <v>14283</v>
      </c>
      <c r="D3612" s="105" t="s">
        <v>8958</v>
      </c>
      <c r="E3612" s="108" t="s">
        <v>6598</v>
      </c>
      <c r="F3612" s="109">
        <v>3.69</v>
      </c>
    </row>
    <row r="3613" spans="2:6">
      <c r="B3613" s="104" t="s">
        <v>11740</v>
      </c>
      <c r="C3613" s="108" t="s">
        <v>14284</v>
      </c>
      <c r="D3613" s="105" t="s">
        <v>8959</v>
      </c>
      <c r="E3613" s="108" t="s">
        <v>6598</v>
      </c>
      <c r="F3613" s="109">
        <v>11.04</v>
      </c>
    </row>
    <row r="3614" spans="2:6">
      <c r="B3614" s="104" t="s">
        <v>11741</v>
      </c>
      <c r="C3614" s="108" t="s">
        <v>14285</v>
      </c>
      <c r="D3614" s="105" t="s">
        <v>8960</v>
      </c>
      <c r="E3614" s="108" t="s">
        <v>6598</v>
      </c>
      <c r="F3614" s="109">
        <v>11.13</v>
      </c>
    </row>
    <row r="3615" spans="2:6">
      <c r="B3615" s="104" t="s">
        <v>11742</v>
      </c>
      <c r="C3615" s="108" t="s">
        <v>14286</v>
      </c>
      <c r="D3615" s="105" t="s">
        <v>8961</v>
      </c>
      <c r="E3615" s="108" t="s">
        <v>6598</v>
      </c>
      <c r="F3615" s="109">
        <v>12</v>
      </c>
    </row>
    <row r="3616" spans="2:6">
      <c r="B3616" s="104" t="s">
        <v>11743</v>
      </c>
      <c r="C3616" s="108" t="s">
        <v>14287</v>
      </c>
      <c r="D3616" s="105" t="s">
        <v>8962</v>
      </c>
      <c r="E3616" s="108" t="s">
        <v>6598</v>
      </c>
      <c r="F3616" s="109">
        <v>11.29</v>
      </c>
    </row>
    <row r="3617" spans="2:6">
      <c r="B3617" s="104" t="s">
        <v>11744</v>
      </c>
      <c r="C3617" s="108" t="s">
        <v>14288</v>
      </c>
      <c r="D3617" s="105" t="s">
        <v>8963</v>
      </c>
      <c r="E3617" s="108" t="s">
        <v>6598</v>
      </c>
      <c r="F3617" s="109">
        <v>11.64</v>
      </c>
    </row>
    <row r="3618" spans="2:6">
      <c r="B3618" s="104" t="s">
        <v>11745</v>
      </c>
      <c r="C3618" s="104" t="s">
        <v>14289</v>
      </c>
      <c r="D3618" s="105" t="s">
        <v>8964</v>
      </c>
      <c r="E3618" s="108" t="s">
        <v>6598</v>
      </c>
      <c r="F3618" s="109">
        <v>12.29</v>
      </c>
    </row>
    <row r="3619" spans="2:6">
      <c r="B3619" s="104" t="s">
        <v>11746</v>
      </c>
      <c r="C3619" s="108" t="s">
        <v>14290</v>
      </c>
      <c r="D3619" s="105" t="s">
        <v>8965</v>
      </c>
      <c r="E3619" s="108" t="s">
        <v>6598</v>
      </c>
      <c r="F3619" s="109">
        <v>13.56</v>
      </c>
    </row>
    <row r="3620" spans="2:6">
      <c r="B3620" s="104" t="s">
        <v>11747</v>
      </c>
      <c r="C3620" s="104" t="s">
        <v>14291</v>
      </c>
      <c r="D3620" s="105" t="s">
        <v>8966</v>
      </c>
      <c r="E3620" s="108" t="s">
        <v>6598</v>
      </c>
      <c r="F3620" s="109">
        <v>9.16</v>
      </c>
    </row>
    <row r="3621" spans="2:6">
      <c r="B3621" s="104" t="s">
        <v>11748</v>
      </c>
      <c r="C3621" s="108" t="s">
        <v>14292</v>
      </c>
      <c r="D3621" s="105" t="s">
        <v>8967</v>
      </c>
      <c r="E3621" s="108" t="s">
        <v>6220</v>
      </c>
      <c r="F3621" s="109">
        <v>15.29</v>
      </c>
    </row>
    <row r="3622" spans="2:6">
      <c r="B3622" s="104" t="s">
        <v>11749</v>
      </c>
      <c r="C3622" s="108" t="s">
        <v>14293</v>
      </c>
      <c r="D3622" s="105" t="s">
        <v>8968</v>
      </c>
      <c r="E3622" s="108" t="s">
        <v>6220</v>
      </c>
      <c r="F3622" s="109">
        <v>16.579999999999998</v>
      </c>
    </row>
    <row r="3623" spans="2:6">
      <c r="B3623" s="104" t="s">
        <v>11750</v>
      </c>
      <c r="C3623" s="108" t="s">
        <v>14294</v>
      </c>
      <c r="D3623" s="105" t="s">
        <v>8969</v>
      </c>
      <c r="E3623" s="108" t="s">
        <v>6598</v>
      </c>
      <c r="F3623" s="109">
        <v>83.64</v>
      </c>
    </row>
    <row r="3624" spans="2:6">
      <c r="B3624" s="104">
        <v>365</v>
      </c>
      <c r="C3624" s="104" t="s">
        <v>6593</v>
      </c>
      <c r="D3624" s="105" t="s">
        <v>8970</v>
      </c>
      <c r="E3624" s="108"/>
      <c r="F3624" s="109"/>
    </row>
    <row r="3625" spans="2:6">
      <c r="B3625" s="104" t="s">
        <v>11751</v>
      </c>
      <c r="C3625" s="108" t="s">
        <v>14295</v>
      </c>
      <c r="D3625" s="105" t="s">
        <v>8971</v>
      </c>
      <c r="E3625" s="108" t="s">
        <v>6287</v>
      </c>
      <c r="F3625" s="109">
        <v>8.0399999999999991</v>
      </c>
    </row>
    <row r="3626" spans="2:6">
      <c r="B3626" s="104" t="s">
        <v>11752</v>
      </c>
      <c r="C3626" s="108" t="s">
        <v>14296</v>
      </c>
      <c r="D3626" s="105" t="s">
        <v>8972</v>
      </c>
      <c r="E3626" s="108" t="s">
        <v>6287</v>
      </c>
      <c r="F3626" s="109">
        <v>15.38</v>
      </c>
    </row>
    <row r="3627" spans="2:6">
      <c r="B3627" s="104" t="s">
        <v>11753</v>
      </c>
      <c r="C3627" s="108" t="s">
        <v>14297</v>
      </c>
      <c r="D3627" s="105" t="s">
        <v>8973</v>
      </c>
      <c r="E3627" s="108" t="s">
        <v>25</v>
      </c>
      <c r="F3627" s="109">
        <v>28.57</v>
      </c>
    </row>
    <row r="3628" spans="2:6">
      <c r="B3628" s="104" t="s">
        <v>11754</v>
      </c>
      <c r="C3628" s="108" t="s">
        <v>14298</v>
      </c>
      <c r="D3628" s="105" t="s">
        <v>8974</v>
      </c>
      <c r="E3628" s="108" t="s">
        <v>25</v>
      </c>
      <c r="F3628" s="109">
        <v>1.17</v>
      </c>
    </row>
    <row r="3629" spans="2:6">
      <c r="B3629" s="104" t="s">
        <v>11755</v>
      </c>
      <c r="C3629" s="104" t="s">
        <v>14299</v>
      </c>
      <c r="D3629" s="105" t="s">
        <v>8975</v>
      </c>
      <c r="E3629" s="108" t="s">
        <v>25</v>
      </c>
      <c r="F3629" s="109">
        <v>1.06</v>
      </c>
    </row>
    <row r="3630" spans="2:6">
      <c r="B3630" s="104" t="s">
        <v>11756</v>
      </c>
      <c r="C3630" s="108" t="s">
        <v>14300</v>
      </c>
      <c r="D3630" s="105" t="s">
        <v>8976</v>
      </c>
      <c r="E3630" s="108" t="s">
        <v>25</v>
      </c>
      <c r="F3630" s="109">
        <v>45.49</v>
      </c>
    </row>
    <row r="3631" spans="2:6">
      <c r="B3631" s="104" t="s">
        <v>11757</v>
      </c>
      <c r="C3631" s="108" t="s">
        <v>14301</v>
      </c>
      <c r="D3631" s="105" t="s">
        <v>8977</v>
      </c>
      <c r="E3631" s="108" t="s">
        <v>25</v>
      </c>
      <c r="F3631" s="109">
        <v>34.409999999999997</v>
      </c>
    </row>
    <row r="3632" spans="2:6" ht="27">
      <c r="B3632" s="104" t="s">
        <v>11758</v>
      </c>
      <c r="C3632" s="108" t="s">
        <v>14302</v>
      </c>
      <c r="D3632" s="105" t="s">
        <v>8978</v>
      </c>
      <c r="E3632" s="108" t="s">
        <v>25</v>
      </c>
      <c r="F3632" s="109">
        <v>2.38</v>
      </c>
    </row>
    <row r="3633" spans="2:6">
      <c r="B3633" s="100" t="s">
        <v>11759</v>
      </c>
      <c r="C3633" s="108" t="s">
        <v>14303</v>
      </c>
      <c r="D3633" s="105" t="s">
        <v>8979</v>
      </c>
      <c r="E3633" s="108" t="s">
        <v>25</v>
      </c>
      <c r="F3633" s="109">
        <v>3.3</v>
      </c>
    </row>
    <row r="3634" spans="2:6">
      <c r="B3634" s="104" t="s">
        <v>11760</v>
      </c>
      <c r="C3634" s="108" t="s">
        <v>14304</v>
      </c>
      <c r="D3634" s="105" t="s">
        <v>8980</v>
      </c>
      <c r="E3634" s="108" t="s">
        <v>25</v>
      </c>
      <c r="F3634" s="109">
        <v>4.4000000000000004</v>
      </c>
    </row>
    <row r="3635" spans="2:6">
      <c r="B3635" s="104" t="s">
        <v>11761</v>
      </c>
      <c r="C3635" s="108" t="s">
        <v>14305</v>
      </c>
      <c r="D3635" s="105" t="s">
        <v>8981</v>
      </c>
      <c r="E3635" s="108" t="s">
        <v>25</v>
      </c>
      <c r="F3635" s="109">
        <v>26.76</v>
      </c>
    </row>
    <row r="3636" spans="2:6">
      <c r="B3636" s="104" t="s">
        <v>11762</v>
      </c>
      <c r="C3636" s="108" t="s">
        <v>14306</v>
      </c>
      <c r="D3636" s="105" t="s">
        <v>8982</v>
      </c>
      <c r="E3636" s="108" t="s">
        <v>25</v>
      </c>
      <c r="F3636" s="109">
        <v>45.49</v>
      </c>
    </row>
    <row r="3637" spans="2:6">
      <c r="B3637" s="100" t="s">
        <v>11763</v>
      </c>
      <c r="C3637" s="108" t="s">
        <v>14307</v>
      </c>
      <c r="D3637" s="105" t="s">
        <v>8983</v>
      </c>
      <c r="E3637" s="108" t="s">
        <v>25</v>
      </c>
      <c r="F3637" s="109">
        <v>60.21</v>
      </c>
    </row>
    <row r="3638" spans="2:6">
      <c r="B3638" s="104" t="s">
        <v>11764</v>
      </c>
      <c r="C3638" s="104" t="s">
        <v>14308</v>
      </c>
      <c r="D3638" s="105" t="s">
        <v>8984</v>
      </c>
      <c r="E3638" s="108" t="s">
        <v>25</v>
      </c>
      <c r="F3638" s="109">
        <v>80.28</v>
      </c>
    </row>
    <row r="3639" spans="2:6" ht="27">
      <c r="B3639" s="104" t="s">
        <v>11765</v>
      </c>
      <c r="C3639" s="104" t="s">
        <v>14309</v>
      </c>
      <c r="D3639" s="105" t="s">
        <v>8985</v>
      </c>
      <c r="E3639" s="108" t="s">
        <v>25</v>
      </c>
      <c r="F3639" s="109">
        <v>2.56</v>
      </c>
    </row>
    <row r="3640" spans="2:6" ht="27">
      <c r="B3640" s="104" t="s">
        <v>11766</v>
      </c>
      <c r="C3640" s="104" t="s">
        <v>14310</v>
      </c>
      <c r="D3640" s="105" t="s">
        <v>8986</v>
      </c>
      <c r="E3640" s="108" t="s">
        <v>25</v>
      </c>
      <c r="F3640" s="109">
        <v>3.63</v>
      </c>
    </row>
    <row r="3641" spans="2:6">
      <c r="B3641" s="104" t="s">
        <v>11767</v>
      </c>
      <c r="C3641" s="104" t="s">
        <v>14311</v>
      </c>
      <c r="D3641" s="105" t="s">
        <v>8987</v>
      </c>
      <c r="E3641" s="108" t="s">
        <v>25</v>
      </c>
      <c r="F3641" s="109">
        <v>4.4000000000000004</v>
      </c>
    </row>
    <row r="3642" spans="2:6">
      <c r="B3642" s="104" t="s">
        <v>11768</v>
      </c>
      <c r="C3642" s="108" t="s">
        <v>14312</v>
      </c>
      <c r="D3642" s="105" t="s">
        <v>8988</v>
      </c>
      <c r="E3642" s="108" t="s">
        <v>25</v>
      </c>
      <c r="F3642" s="109">
        <v>5.28</v>
      </c>
    </row>
    <row r="3643" spans="2:6">
      <c r="B3643" s="104" t="s">
        <v>11769</v>
      </c>
      <c r="C3643" s="108" t="s">
        <v>14313</v>
      </c>
      <c r="D3643" s="105" t="s">
        <v>8989</v>
      </c>
      <c r="E3643" s="108" t="s">
        <v>25</v>
      </c>
      <c r="F3643" s="109">
        <v>6.59</v>
      </c>
    </row>
    <row r="3644" spans="2:6">
      <c r="B3644" s="104" t="s">
        <v>11770</v>
      </c>
      <c r="C3644" s="108" t="s">
        <v>14314</v>
      </c>
      <c r="D3644" s="105" t="s">
        <v>8990</v>
      </c>
      <c r="E3644" s="108" t="s">
        <v>25</v>
      </c>
      <c r="F3644" s="109">
        <v>3.56</v>
      </c>
    </row>
    <row r="3645" spans="2:6">
      <c r="B3645" s="104" t="s">
        <v>11771</v>
      </c>
      <c r="C3645" s="104" t="s">
        <v>14315</v>
      </c>
      <c r="D3645" s="105" t="s">
        <v>8991</v>
      </c>
      <c r="E3645" s="108" t="s">
        <v>25</v>
      </c>
      <c r="F3645" s="109">
        <v>6.33</v>
      </c>
    </row>
    <row r="3646" spans="2:6">
      <c r="B3646" s="104" t="s">
        <v>11772</v>
      </c>
      <c r="C3646" s="104" t="s">
        <v>14316</v>
      </c>
      <c r="D3646" s="105" t="s">
        <v>8992</v>
      </c>
      <c r="E3646" s="108" t="s">
        <v>25</v>
      </c>
      <c r="F3646" s="109">
        <v>4.21</v>
      </c>
    </row>
    <row r="3647" spans="2:6">
      <c r="B3647" s="104" t="s">
        <v>11773</v>
      </c>
      <c r="C3647" s="104" t="s">
        <v>14317</v>
      </c>
      <c r="D3647" s="105" t="s">
        <v>8993</v>
      </c>
      <c r="E3647" s="108" t="s">
        <v>25</v>
      </c>
      <c r="F3647" s="109">
        <v>5.28</v>
      </c>
    </row>
    <row r="3648" spans="2:6">
      <c r="B3648" s="104" t="s">
        <v>11774</v>
      </c>
      <c r="C3648" s="104" t="s">
        <v>14318</v>
      </c>
      <c r="D3648" s="105" t="s">
        <v>8994</v>
      </c>
      <c r="E3648" s="108" t="s">
        <v>25</v>
      </c>
      <c r="F3648" s="109">
        <v>6.59</v>
      </c>
    </row>
    <row r="3649" spans="2:6">
      <c r="B3649" s="104" t="s">
        <v>11775</v>
      </c>
      <c r="C3649" s="104" t="s">
        <v>14319</v>
      </c>
      <c r="D3649" s="105" t="s">
        <v>8995</v>
      </c>
      <c r="E3649" s="108" t="s">
        <v>6287</v>
      </c>
      <c r="F3649" s="109">
        <v>59.23</v>
      </c>
    </row>
    <row r="3650" spans="2:6" ht="27">
      <c r="B3650" s="104" t="s">
        <v>11776</v>
      </c>
      <c r="C3650" s="104" t="s">
        <v>14320</v>
      </c>
      <c r="D3650" s="105" t="s">
        <v>8996</v>
      </c>
      <c r="E3650" s="108" t="s">
        <v>6287</v>
      </c>
      <c r="F3650" s="109">
        <v>36.76</v>
      </c>
    </row>
    <row r="3651" spans="2:6">
      <c r="B3651" s="104" t="s">
        <v>11777</v>
      </c>
      <c r="C3651" s="108" t="s">
        <v>14321</v>
      </c>
      <c r="D3651" s="105" t="s">
        <v>8997</v>
      </c>
      <c r="E3651" s="108" t="s">
        <v>25</v>
      </c>
      <c r="F3651" s="109">
        <v>28.57</v>
      </c>
    </row>
    <row r="3652" spans="2:6">
      <c r="B3652" s="104" t="s">
        <v>11778</v>
      </c>
      <c r="C3652" s="108" t="s">
        <v>14322</v>
      </c>
      <c r="D3652" s="105" t="s">
        <v>8998</v>
      </c>
      <c r="E3652" s="108" t="s">
        <v>25</v>
      </c>
      <c r="F3652" s="109">
        <v>45.49</v>
      </c>
    </row>
    <row r="3653" spans="2:6">
      <c r="B3653" s="104" t="s">
        <v>11779</v>
      </c>
      <c r="C3653" s="108" t="s">
        <v>14323</v>
      </c>
      <c r="D3653" s="105" t="s">
        <v>8999</v>
      </c>
      <c r="E3653" s="108" t="s">
        <v>6287</v>
      </c>
      <c r="F3653" s="109">
        <v>2.35</v>
      </c>
    </row>
    <row r="3654" spans="2:6">
      <c r="B3654" s="104" t="s">
        <v>11780</v>
      </c>
      <c r="C3654" s="108" t="s">
        <v>14324</v>
      </c>
      <c r="D3654" s="105" t="s">
        <v>9000</v>
      </c>
      <c r="E3654" s="108" t="s">
        <v>6287</v>
      </c>
      <c r="F3654" s="109">
        <v>1.18</v>
      </c>
    </row>
    <row r="3655" spans="2:6">
      <c r="B3655" s="104" t="s">
        <v>11781</v>
      </c>
      <c r="C3655" s="108" t="s">
        <v>14325</v>
      </c>
      <c r="D3655" s="105" t="s">
        <v>9001</v>
      </c>
      <c r="E3655" s="108" t="s">
        <v>6287</v>
      </c>
      <c r="F3655" s="109">
        <v>6.46</v>
      </c>
    </row>
    <row r="3656" spans="2:6">
      <c r="B3656" s="104">
        <v>366</v>
      </c>
      <c r="C3656" s="108" t="s">
        <v>6593</v>
      </c>
      <c r="D3656" s="105" t="s">
        <v>9002</v>
      </c>
      <c r="E3656" s="108"/>
      <c r="F3656" s="109"/>
    </row>
    <row r="3657" spans="2:6">
      <c r="B3657" s="104" t="s">
        <v>11782</v>
      </c>
      <c r="C3657" s="108" t="s">
        <v>14326</v>
      </c>
      <c r="D3657" s="105" t="s">
        <v>9003</v>
      </c>
      <c r="E3657" s="108" t="s">
        <v>25</v>
      </c>
      <c r="F3657" s="109">
        <v>26.76</v>
      </c>
    </row>
    <row r="3658" spans="2:6">
      <c r="B3658" s="104" t="s">
        <v>11783</v>
      </c>
      <c r="C3658" s="108" t="s">
        <v>14327</v>
      </c>
      <c r="D3658" s="105" t="s">
        <v>9004</v>
      </c>
      <c r="E3658" s="108" t="s">
        <v>25</v>
      </c>
      <c r="F3658" s="109">
        <v>1.36</v>
      </c>
    </row>
    <row r="3659" spans="2:6">
      <c r="B3659" s="104" t="s">
        <v>11784</v>
      </c>
      <c r="C3659" s="108" t="s">
        <v>14328</v>
      </c>
      <c r="D3659" s="105" t="s">
        <v>9005</v>
      </c>
      <c r="E3659" s="108" t="s">
        <v>25</v>
      </c>
      <c r="F3659" s="109">
        <v>26.76</v>
      </c>
    </row>
    <row r="3660" spans="2:6">
      <c r="B3660" s="104" t="s">
        <v>11785</v>
      </c>
      <c r="C3660" s="108" t="s">
        <v>14329</v>
      </c>
      <c r="D3660" s="105" t="s">
        <v>9006</v>
      </c>
      <c r="E3660" s="108" t="s">
        <v>25</v>
      </c>
      <c r="F3660" s="109">
        <v>40.14</v>
      </c>
    </row>
    <row r="3661" spans="2:6" ht="27">
      <c r="B3661" s="104" t="s">
        <v>11786</v>
      </c>
      <c r="C3661" s="108" t="s">
        <v>14330</v>
      </c>
      <c r="D3661" s="105" t="s">
        <v>9007</v>
      </c>
      <c r="E3661" s="108" t="s">
        <v>25</v>
      </c>
      <c r="F3661" s="109">
        <v>3.33</v>
      </c>
    </row>
    <row r="3662" spans="2:6" ht="27">
      <c r="B3662" s="104" t="s">
        <v>11787</v>
      </c>
      <c r="C3662" s="108" t="s">
        <v>14331</v>
      </c>
      <c r="D3662" s="105" t="s">
        <v>9008</v>
      </c>
      <c r="E3662" s="108" t="s">
        <v>9009</v>
      </c>
      <c r="F3662" s="109">
        <v>3.2</v>
      </c>
    </row>
    <row r="3663" spans="2:6" ht="27">
      <c r="B3663" s="104" t="s">
        <v>11788</v>
      </c>
      <c r="C3663" s="108" t="s">
        <v>14332</v>
      </c>
      <c r="D3663" s="105" t="s">
        <v>9010</v>
      </c>
      <c r="E3663" s="108" t="s">
        <v>25</v>
      </c>
      <c r="F3663" s="109">
        <v>11.35</v>
      </c>
    </row>
    <row r="3664" spans="2:6" ht="27">
      <c r="B3664" s="104" t="s">
        <v>11789</v>
      </c>
      <c r="C3664" s="108" t="s">
        <v>14333</v>
      </c>
      <c r="D3664" s="105" t="s">
        <v>9011</v>
      </c>
      <c r="E3664" s="108" t="s">
        <v>9009</v>
      </c>
      <c r="F3664" s="109">
        <v>3.33</v>
      </c>
    </row>
    <row r="3665" spans="2:6">
      <c r="B3665" s="104" t="s">
        <v>11790</v>
      </c>
      <c r="C3665" s="108" t="s">
        <v>14334</v>
      </c>
      <c r="D3665" s="105" t="s">
        <v>9012</v>
      </c>
      <c r="E3665" s="108" t="s">
        <v>25</v>
      </c>
      <c r="F3665" s="109">
        <v>20</v>
      </c>
    </row>
    <row r="3666" spans="2:6">
      <c r="B3666" s="104" t="s">
        <v>11791</v>
      </c>
      <c r="C3666" s="108" t="s">
        <v>14335</v>
      </c>
      <c r="D3666" s="105" t="s">
        <v>9013</v>
      </c>
      <c r="E3666" s="108" t="s">
        <v>25</v>
      </c>
      <c r="F3666" s="109">
        <v>44</v>
      </c>
    </row>
    <row r="3667" spans="2:6">
      <c r="B3667" s="104">
        <v>367</v>
      </c>
      <c r="C3667" s="108" t="s">
        <v>6593</v>
      </c>
      <c r="D3667" s="105" t="s">
        <v>9014</v>
      </c>
      <c r="E3667" s="108"/>
      <c r="F3667" s="109"/>
    </row>
    <row r="3668" spans="2:6">
      <c r="B3668" s="104" t="s">
        <v>11792</v>
      </c>
      <c r="C3668" s="108" t="s">
        <v>14336</v>
      </c>
      <c r="D3668" s="105" t="s">
        <v>9015</v>
      </c>
      <c r="E3668" s="108" t="s">
        <v>6465</v>
      </c>
      <c r="F3668" s="109">
        <v>26.94</v>
      </c>
    </row>
    <row r="3669" spans="2:6">
      <c r="B3669" s="104" t="s">
        <v>11793</v>
      </c>
      <c r="C3669" s="108" t="s">
        <v>14337</v>
      </c>
      <c r="D3669" s="105" t="s">
        <v>9016</v>
      </c>
      <c r="E3669" s="108" t="s">
        <v>25</v>
      </c>
      <c r="F3669" s="109">
        <v>100.99</v>
      </c>
    </row>
    <row r="3670" spans="2:6">
      <c r="B3670" s="104" t="s">
        <v>11794</v>
      </c>
      <c r="C3670" s="108" t="s">
        <v>14338</v>
      </c>
      <c r="D3670" s="105" t="s">
        <v>9017</v>
      </c>
      <c r="E3670" s="108" t="s">
        <v>25</v>
      </c>
      <c r="F3670" s="109">
        <v>108.83</v>
      </c>
    </row>
    <row r="3671" spans="2:6">
      <c r="B3671" s="104" t="s">
        <v>11795</v>
      </c>
      <c r="C3671" s="108" t="s">
        <v>14339</v>
      </c>
      <c r="D3671" s="105" t="s">
        <v>9018</v>
      </c>
      <c r="E3671" s="108" t="s">
        <v>25</v>
      </c>
      <c r="F3671" s="109">
        <v>70.11</v>
      </c>
    </row>
    <row r="3672" spans="2:6" ht="27">
      <c r="B3672" s="104" t="s">
        <v>11796</v>
      </c>
      <c r="C3672" s="108" t="s">
        <v>14340</v>
      </c>
      <c r="D3672" s="105" t="s">
        <v>17972</v>
      </c>
      <c r="E3672" s="108" t="s">
        <v>25</v>
      </c>
      <c r="F3672" s="109">
        <v>15.38</v>
      </c>
    </row>
    <row r="3673" spans="2:6">
      <c r="B3673" s="104" t="s">
        <v>11797</v>
      </c>
      <c r="C3673" s="108" t="s">
        <v>14341</v>
      </c>
      <c r="D3673" s="105" t="s">
        <v>9019</v>
      </c>
      <c r="E3673" s="108" t="s">
        <v>6465</v>
      </c>
      <c r="F3673" s="109">
        <v>66.599999999999994</v>
      </c>
    </row>
    <row r="3674" spans="2:6" ht="27">
      <c r="B3674" s="104" t="s">
        <v>11798</v>
      </c>
      <c r="C3674" s="108" t="s">
        <v>14342</v>
      </c>
      <c r="D3674" s="105" t="s">
        <v>9020</v>
      </c>
      <c r="E3674" s="108" t="s">
        <v>6465</v>
      </c>
      <c r="F3674" s="109">
        <v>40.700000000000003</v>
      </c>
    </row>
    <row r="3675" spans="2:6" ht="27">
      <c r="B3675" s="104" t="s">
        <v>11799</v>
      </c>
      <c r="C3675" s="108" t="s">
        <v>14343</v>
      </c>
      <c r="D3675" s="105" t="s">
        <v>9021</v>
      </c>
      <c r="E3675" s="108" t="s">
        <v>6465</v>
      </c>
      <c r="F3675" s="109">
        <v>50.82</v>
      </c>
    </row>
    <row r="3676" spans="2:6" ht="27">
      <c r="B3676" s="104" t="s">
        <v>11800</v>
      </c>
      <c r="C3676" s="108" t="s">
        <v>14344</v>
      </c>
      <c r="D3676" s="105" t="s">
        <v>9022</v>
      </c>
      <c r="E3676" s="108" t="s">
        <v>6287</v>
      </c>
      <c r="F3676" s="109">
        <v>56.27</v>
      </c>
    </row>
    <row r="3677" spans="2:6">
      <c r="B3677" s="104" t="s">
        <v>11801</v>
      </c>
      <c r="C3677" s="108" t="s">
        <v>14345</v>
      </c>
      <c r="D3677" s="105" t="s">
        <v>9023</v>
      </c>
      <c r="E3677" s="108" t="s">
        <v>6287</v>
      </c>
      <c r="F3677" s="109">
        <v>37.479999999999997</v>
      </c>
    </row>
    <row r="3678" spans="2:6">
      <c r="B3678" s="104" t="s">
        <v>11802</v>
      </c>
      <c r="C3678" s="108" t="s">
        <v>14346</v>
      </c>
      <c r="D3678" s="105" t="s">
        <v>9024</v>
      </c>
      <c r="E3678" s="108" t="s">
        <v>6287</v>
      </c>
      <c r="F3678" s="109">
        <v>43.59</v>
      </c>
    </row>
    <row r="3679" spans="2:6" ht="27">
      <c r="B3679" s="104" t="s">
        <v>11803</v>
      </c>
      <c r="C3679" s="108" t="s">
        <v>14347</v>
      </c>
      <c r="D3679" s="105" t="s">
        <v>9025</v>
      </c>
      <c r="E3679" s="108" t="s">
        <v>6598</v>
      </c>
      <c r="F3679" s="109">
        <v>263.95</v>
      </c>
    </row>
    <row r="3680" spans="2:6">
      <c r="B3680" s="104" t="s">
        <v>11804</v>
      </c>
      <c r="C3680" s="108" t="s">
        <v>14348</v>
      </c>
      <c r="D3680" s="105" t="s">
        <v>9026</v>
      </c>
      <c r="E3680" s="108" t="s">
        <v>6465</v>
      </c>
      <c r="F3680" s="109">
        <v>38.57</v>
      </c>
    </row>
    <row r="3681" spans="2:6" ht="27">
      <c r="B3681" s="104" t="s">
        <v>11805</v>
      </c>
      <c r="C3681" s="108" t="s">
        <v>14349</v>
      </c>
      <c r="D3681" s="105" t="s">
        <v>9027</v>
      </c>
      <c r="E3681" s="108" t="s">
        <v>6465</v>
      </c>
      <c r="F3681" s="109">
        <v>25.9</v>
      </c>
    </row>
    <row r="3682" spans="2:6">
      <c r="B3682" s="104">
        <v>368</v>
      </c>
      <c r="C3682" s="108" t="s">
        <v>6593</v>
      </c>
      <c r="D3682" s="105" t="s">
        <v>16550</v>
      </c>
      <c r="E3682" s="108"/>
      <c r="F3682" s="109"/>
    </row>
    <row r="3683" spans="2:6">
      <c r="B3683" s="104" t="s">
        <v>11806</v>
      </c>
      <c r="C3683" s="108" t="s">
        <v>14350</v>
      </c>
      <c r="D3683" s="105" t="s">
        <v>9028</v>
      </c>
      <c r="E3683" s="108" t="s">
        <v>6598</v>
      </c>
      <c r="F3683" s="109">
        <v>184.99</v>
      </c>
    </row>
    <row r="3684" spans="2:6">
      <c r="B3684" s="100" t="s">
        <v>11807</v>
      </c>
      <c r="C3684" s="108" t="s">
        <v>14351</v>
      </c>
      <c r="D3684" s="105" t="s">
        <v>9029</v>
      </c>
      <c r="E3684" s="108" t="s">
        <v>6598</v>
      </c>
      <c r="F3684" s="109">
        <v>76.38</v>
      </c>
    </row>
    <row r="3685" spans="2:6">
      <c r="B3685" s="104" t="s">
        <v>11808</v>
      </c>
      <c r="C3685" s="108" t="s">
        <v>14352</v>
      </c>
      <c r="D3685" s="105" t="s">
        <v>9030</v>
      </c>
      <c r="E3685" s="108" t="s">
        <v>6598</v>
      </c>
      <c r="F3685" s="109">
        <v>131.21</v>
      </c>
    </row>
    <row r="3686" spans="2:6">
      <c r="B3686" s="104" t="s">
        <v>11809</v>
      </c>
      <c r="C3686" s="108" t="s">
        <v>14353</v>
      </c>
      <c r="D3686" s="105" t="s">
        <v>9031</v>
      </c>
      <c r="E3686" s="108" t="s">
        <v>6287</v>
      </c>
      <c r="F3686" s="109">
        <v>190.06</v>
      </c>
    </row>
    <row r="3687" spans="2:6" ht="40.5">
      <c r="B3687" s="104" t="s">
        <v>11810</v>
      </c>
      <c r="C3687" s="108" t="s">
        <v>14354</v>
      </c>
      <c r="D3687" s="105" t="s">
        <v>9032</v>
      </c>
      <c r="E3687" s="108" t="s">
        <v>6287</v>
      </c>
      <c r="F3687" s="109">
        <v>75.41</v>
      </c>
    </row>
    <row r="3688" spans="2:6" ht="40.5">
      <c r="B3688" s="104" t="s">
        <v>11811</v>
      </c>
      <c r="C3688" s="108" t="s">
        <v>14355</v>
      </c>
      <c r="D3688" s="105" t="s">
        <v>9033</v>
      </c>
      <c r="E3688" s="108" t="s">
        <v>6287</v>
      </c>
      <c r="F3688" s="109">
        <v>91.79</v>
      </c>
    </row>
    <row r="3689" spans="2:6" ht="40.5">
      <c r="B3689" s="104" t="s">
        <v>11812</v>
      </c>
      <c r="C3689" s="104" t="s">
        <v>14356</v>
      </c>
      <c r="D3689" s="105" t="s">
        <v>9034</v>
      </c>
      <c r="E3689" s="108" t="s">
        <v>6287</v>
      </c>
      <c r="F3689" s="109">
        <v>121.47</v>
      </c>
    </row>
    <row r="3690" spans="2:6" ht="40.5">
      <c r="B3690" s="104" t="s">
        <v>11813</v>
      </c>
      <c r="C3690" s="104" t="s">
        <v>14357</v>
      </c>
      <c r="D3690" s="105" t="s">
        <v>9035</v>
      </c>
      <c r="E3690" s="108" t="s">
        <v>6287</v>
      </c>
      <c r="F3690" s="109">
        <v>79.930000000000007</v>
      </c>
    </row>
    <row r="3691" spans="2:6" ht="40.5">
      <c r="B3691" s="104" t="s">
        <v>11814</v>
      </c>
      <c r="C3691" s="108" t="s">
        <v>14358</v>
      </c>
      <c r="D3691" s="105" t="s">
        <v>9036</v>
      </c>
      <c r="E3691" s="108" t="s">
        <v>6287</v>
      </c>
      <c r="F3691" s="109">
        <v>73.28</v>
      </c>
    </row>
    <row r="3692" spans="2:6" ht="40.5">
      <c r="B3692" s="104" t="s">
        <v>11815</v>
      </c>
      <c r="C3692" s="108" t="s">
        <v>14359</v>
      </c>
      <c r="D3692" s="105" t="s">
        <v>9037</v>
      </c>
      <c r="E3692" s="108" t="s">
        <v>6287</v>
      </c>
      <c r="F3692" s="109">
        <v>207.9</v>
      </c>
    </row>
    <row r="3693" spans="2:6" ht="40.5">
      <c r="B3693" s="104" t="s">
        <v>11816</v>
      </c>
      <c r="C3693" s="108" t="s">
        <v>14360</v>
      </c>
      <c r="D3693" s="105" t="s">
        <v>9038</v>
      </c>
      <c r="E3693" s="108" t="s">
        <v>6287</v>
      </c>
      <c r="F3693" s="109">
        <v>132.49</v>
      </c>
    </row>
    <row r="3694" spans="2:6" ht="40.5">
      <c r="B3694" s="104" t="s">
        <v>11817</v>
      </c>
      <c r="C3694" s="108" t="s">
        <v>14361</v>
      </c>
      <c r="D3694" s="105" t="s">
        <v>9039</v>
      </c>
      <c r="E3694" s="108" t="s">
        <v>6287</v>
      </c>
      <c r="F3694" s="109">
        <v>165.65</v>
      </c>
    </row>
    <row r="3695" spans="2:6" ht="27">
      <c r="B3695" s="104"/>
      <c r="C3695" s="108" t="s">
        <v>6248</v>
      </c>
      <c r="D3695" s="105" t="s">
        <v>6249</v>
      </c>
      <c r="E3695" s="108"/>
      <c r="F3695" s="109"/>
    </row>
    <row r="3696" spans="2:6">
      <c r="B3696" s="104" t="s">
        <v>9042</v>
      </c>
      <c r="C3696" s="108" t="s">
        <v>6250</v>
      </c>
      <c r="D3696" s="105" t="s">
        <v>6251</v>
      </c>
      <c r="E3696" s="108" t="s">
        <v>23</v>
      </c>
      <c r="F3696" s="109">
        <v>168.97</v>
      </c>
    </row>
    <row r="3697" spans="2:6">
      <c r="B3697" s="104" t="s">
        <v>9043</v>
      </c>
      <c r="C3697" s="108" t="s">
        <v>6252</v>
      </c>
      <c r="D3697" s="105" t="s">
        <v>6253</v>
      </c>
      <c r="E3697" s="108" t="s">
        <v>23</v>
      </c>
      <c r="F3697" s="109">
        <v>147.85</v>
      </c>
    </row>
    <row r="3698" spans="2:6">
      <c r="B3698" s="104" t="s">
        <v>9044</v>
      </c>
      <c r="C3698" s="108" t="s">
        <v>6254</v>
      </c>
      <c r="D3698" s="105" t="s">
        <v>6255</v>
      </c>
      <c r="E3698" s="108" t="s">
        <v>23</v>
      </c>
      <c r="F3698" s="109">
        <v>126.73</v>
      </c>
    </row>
    <row r="3699" spans="2:6">
      <c r="B3699" s="104" t="s">
        <v>9045</v>
      </c>
      <c r="C3699" s="108" t="s">
        <v>6256</v>
      </c>
      <c r="D3699" s="105" t="s">
        <v>6257</v>
      </c>
      <c r="E3699" s="108" t="s">
        <v>23</v>
      </c>
      <c r="F3699" s="109">
        <v>109.84</v>
      </c>
    </row>
    <row r="3700" spans="2:6">
      <c r="B3700" s="104" t="s">
        <v>9046</v>
      </c>
      <c r="C3700" s="108" t="s">
        <v>6258</v>
      </c>
      <c r="D3700" s="105" t="s">
        <v>6259</v>
      </c>
      <c r="E3700" s="108" t="s">
        <v>23</v>
      </c>
      <c r="F3700" s="109">
        <v>97.15</v>
      </c>
    </row>
    <row r="3701" spans="2:6">
      <c r="B3701" s="104" t="s">
        <v>9047</v>
      </c>
      <c r="C3701" s="108" t="s">
        <v>6260</v>
      </c>
      <c r="D3701" s="105" t="s">
        <v>6261</v>
      </c>
      <c r="E3701" s="108" t="s">
        <v>23</v>
      </c>
      <c r="F3701" s="109">
        <v>84.49</v>
      </c>
    </row>
    <row r="3702" spans="2:6" ht="27">
      <c r="B3702" s="104"/>
      <c r="C3702" s="108" t="s">
        <v>6262</v>
      </c>
      <c r="D3702" s="105" t="s">
        <v>6263</v>
      </c>
      <c r="E3702" s="108"/>
      <c r="F3702" s="109"/>
    </row>
    <row r="3703" spans="2:6">
      <c r="B3703" s="104" t="s">
        <v>6593</v>
      </c>
      <c r="C3703" s="108" t="s">
        <v>6264</v>
      </c>
      <c r="D3703" s="105" t="s">
        <v>6265</v>
      </c>
      <c r="E3703" s="108" t="s">
        <v>6266</v>
      </c>
      <c r="F3703" s="109">
        <v>170</v>
      </c>
    </row>
    <row r="3704" spans="2:6">
      <c r="B3704" s="104" t="s">
        <v>6593</v>
      </c>
      <c r="C3704" s="104" t="s">
        <v>6267</v>
      </c>
      <c r="D3704" s="105" t="s">
        <v>6268</v>
      </c>
      <c r="E3704" s="108" t="s">
        <v>6266</v>
      </c>
      <c r="F3704" s="109">
        <v>130</v>
      </c>
    </row>
    <row r="3705" spans="2:6">
      <c r="B3705" s="104" t="s">
        <v>6593</v>
      </c>
      <c r="C3705" s="104" t="s">
        <v>6269</v>
      </c>
      <c r="D3705" s="105" t="s">
        <v>6270</v>
      </c>
      <c r="E3705" s="108" t="s">
        <v>6266</v>
      </c>
      <c r="F3705" s="109">
        <v>50</v>
      </c>
    </row>
    <row r="3706" spans="2:6">
      <c r="B3706" s="104" t="s">
        <v>6593</v>
      </c>
      <c r="C3706" s="104" t="s">
        <v>6271</v>
      </c>
      <c r="D3706" s="105" t="s">
        <v>6272</v>
      </c>
      <c r="E3706" s="108" t="s">
        <v>6266</v>
      </c>
      <c r="F3706" s="109">
        <v>25</v>
      </c>
    </row>
    <row r="3707" spans="2:6" ht="27">
      <c r="B3707" s="104"/>
      <c r="C3707" s="104" t="s">
        <v>6273</v>
      </c>
      <c r="D3707" s="105" t="s">
        <v>6274</v>
      </c>
      <c r="E3707" s="108"/>
      <c r="F3707" s="109"/>
    </row>
    <row r="3708" spans="2:6">
      <c r="B3708" s="104" t="s">
        <v>9048</v>
      </c>
      <c r="C3708" s="104" t="s">
        <v>6275</v>
      </c>
      <c r="D3708" s="105" t="s">
        <v>6276</v>
      </c>
      <c r="E3708" s="108" t="s">
        <v>6220</v>
      </c>
      <c r="F3708" s="109">
        <v>155.27000000000001</v>
      </c>
    </row>
    <row r="3709" spans="2:6">
      <c r="B3709" s="104" t="s">
        <v>9049</v>
      </c>
      <c r="C3709" s="104" t="s">
        <v>6277</v>
      </c>
      <c r="D3709" s="105" t="s">
        <v>6278</v>
      </c>
      <c r="E3709" s="108" t="s">
        <v>6220</v>
      </c>
      <c r="F3709" s="109">
        <v>78.010000000000005</v>
      </c>
    </row>
    <row r="3710" spans="2:6" ht="27">
      <c r="B3710" s="104"/>
      <c r="C3710" s="104" t="s">
        <v>6279</v>
      </c>
      <c r="D3710" s="105" t="s">
        <v>6280</v>
      </c>
      <c r="E3710" s="108"/>
      <c r="F3710" s="109"/>
    </row>
    <row r="3711" spans="2:6">
      <c r="B3711" s="104" t="s">
        <v>9050</v>
      </c>
      <c r="C3711" s="104" t="s">
        <v>6281</v>
      </c>
      <c r="D3711" s="105" t="s">
        <v>6282</v>
      </c>
      <c r="E3711" s="108" t="s">
        <v>6220</v>
      </c>
      <c r="F3711" s="109">
        <v>992.16</v>
      </c>
    </row>
    <row r="3712" spans="2:6">
      <c r="B3712" s="104" t="s">
        <v>9051</v>
      </c>
      <c r="C3712" s="104" t="s">
        <v>6283</v>
      </c>
      <c r="D3712" s="105" t="s">
        <v>6284</v>
      </c>
      <c r="E3712" s="108" t="s">
        <v>6220</v>
      </c>
      <c r="F3712" s="109">
        <v>2429.71</v>
      </c>
    </row>
    <row r="3713" spans="2:6">
      <c r="B3713" s="104" t="s">
        <v>9052</v>
      </c>
      <c r="C3713" s="104" t="s">
        <v>6285</v>
      </c>
      <c r="D3713" s="105" t="s">
        <v>6286</v>
      </c>
      <c r="E3713" s="108" t="s">
        <v>6287</v>
      </c>
      <c r="F3713" s="109">
        <v>0.27</v>
      </c>
    </row>
    <row r="3714" spans="2:6">
      <c r="B3714" s="104" t="s">
        <v>9053</v>
      </c>
      <c r="C3714" s="104" t="s">
        <v>6288</v>
      </c>
      <c r="D3714" s="105" t="s">
        <v>6289</v>
      </c>
      <c r="E3714" s="108" t="s">
        <v>6287</v>
      </c>
      <c r="F3714" s="109">
        <v>0.18</v>
      </c>
    </row>
    <row r="3715" spans="2:6">
      <c r="B3715" s="104" t="s">
        <v>9054</v>
      </c>
      <c r="C3715" s="104" t="s">
        <v>6290</v>
      </c>
      <c r="D3715" s="105" t="s">
        <v>6291</v>
      </c>
      <c r="E3715" s="108" t="s">
        <v>6292</v>
      </c>
      <c r="F3715" s="109">
        <v>0.91</v>
      </c>
    </row>
    <row r="3716" spans="2:6" ht="27">
      <c r="B3716" s="104"/>
      <c r="C3716" s="104" t="s">
        <v>6293</v>
      </c>
      <c r="D3716" s="105" t="s">
        <v>6294</v>
      </c>
      <c r="E3716" s="108"/>
      <c r="F3716" s="109"/>
    </row>
    <row r="3717" spans="2:6">
      <c r="B3717" s="104" t="s">
        <v>9055</v>
      </c>
      <c r="C3717" s="104" t="s">
        <v>6295</v>
      </c>
      <c r="D3717" s="105" t="s">
        <v>6296</v>
      </c>
      <c r="E3717" s="108" t="s">
        <v>6287</v>
      </c>
      <c r="F3717" s="109">
        <v>0.38</v>
      </c>
    </row>
    <row r="3718" spans="2:6" ht="27">
      <c r="B3718" s="104" t="s">
        <v>9056</v>
      </c>
      <c r="C3718" s="104" t="s">
        <v>6297</v>
      </c>
      <c r="D3718" s="105" t="s">
        <v>6298</v>
      </c>
      <c r="E3718" s="108" t="s">
        <v>6287</v>
      </c>
      <c r="F3718" s="109">
        <v>0.34</v>
      </c>
    </row>
    <row r="3719" spans="2:6" ht="27">
      <c r="B3719" s="104" t="s">
        <v>9057</v>
      </c>
      <c r="C3719" s="104" t="s">
        <v>6299</v>
      </c>
      <c r="D3719" s="105" t="s">
        <v>6300</v>
      </c>
      <c r="E3719" s="108" t="s">
        <v>6287</v>
      </c>
      <c r="F3719" s="109">
        <v>0.28999999999999998</v>
      </c>
    </row>
    <row r="3720" spans="2:6" ht="27">
      <c r="B3720" s="104" t="s">
        <v>9058</v>
      </c>
      <c r="C3720" s="104" t="s">
        <v>6301</v>
      </c>
      <c r="D3720" s="105" t="s">
        <v>6302</v>
      </c>
      <c r="E3720" s="108" t="s">
        <v>6287</v>
      </c>
      <c r="F3720" s="109">
        <v>0.24</v>
      </c>
    </row>
    <row r="3721" spans="2:6" ht="27">
      <c r="B3721" s="104" t="s">
        <v>9059</v>
      </c>
      <c r="C3721" s="104" t="s">
        <v>6303</v>
      </c>
      <c r="D3721" s="105" t="s">
        <v>6304</v>
      </c>
      <c r="E3721" s="108" t="s">
        <v>6287</v>
      </c>
      <c r="F3721" s="109">
        <v>0.19</v>
      </c>
    </row>
    <row r="3722" spans="2:6" ht="27">
      <c r="B3722" s="104" t="s">
        <v>9060</v>
      </c>
      <c r="C3722" s="104" t="s">
        <v>6305</v>
      </c>
      <c r="D3722" s="105" t="s">
        <v>6306</v>
      </c>
      <c r="E3722" s="108" t="s">
        <v>6287</v>
      </c>
      <c r="F3722" s="109">
        <v>0.14000000000000001</v>
      </c>
    </row>
    <row r="3723" spans="2:6" ht="27">
      <c r="B3723" s="104" t="s">
        <v>9061</v>
      </c>
      <c r="C3723" s="104" t="s">
        <v>6307</v>
      </c>
      <c r="D3723" s="105" t="s">
        <v>6308</v>
      </c>
      <c r="E3723" s="108" t="s">
        <v>6287</v>
      </c>
      <c r="F3723" s="109">
        <v>0.09</v>
      </c>
    </row>
    <row r="3724" spans="2:6">
      <c r="B3724" s="104" t="s">
        <v>9062</v>
      </c>
      <c r="C3724" s="104" t="s">
        <v>6309</v>
      </c>
      <c r="D3724" s="105" t="s">
        <v>6310</v>
      </c>
      <c r="E3724" s="108" t="s">
        <v>6287</v>
      </c>
      <c r="F3724" s="109">
        <v>3.35</v>
      </c>
    </row>
    <row r="3725" spans="2:6">
      <c r="B3725" s="104" t="s">
        <v>9063</v>
      </c>
      <c r="C3725" s="104" t="s">
        <v>6311</v>
      </c>
      <c r="D3725" s="105" t="s">
        <v>6312</v>
      </c>
      <c r="E3725" s="108" t="s">
        <v>6287</v>
      </c>
      <c r="F3725" s="109">
        <v>2.91</v>
      </c>
    </row>
    <row r="3726" spans="2:6">
      <c r="B3726" s="104" t="s">
        <v>9064</v>
      </c>
      <c r="C3726" s="104" t="s">
        <v>6313</v>
      </c>
      <c r="D3726" s="105" t="s">
        <v>6314</v>
      </c>
      <c r="E3726" s="108" t="s">
        <v>6287</v>
      </c>
      <c r="F3726" s="109">
        <v>2.52</v>
      </c>
    </row>
    <row r="3727" spans="2:6">
      <c r="B3727" s="104" t="s">
        <v>9065</v>
      </c>
      <c r="C3727" s="104" t="s">
        <v>6315</v>
      </c>
      <c r="D3727" s="105" t="s">
        <v>6316</v>
      </c>
      <c r="E3727" s="108" t="s">
        <v>6287</v>
      </c>
      <c r="F3727" s="109">
        <v>2.08</v>
      </c>
    </row>
    <row r="3728" spans="2:6">
      <c r="B3728" s="104" t="s">
        <v>9066</v>
      </c>
      <c r="C3728" s="104" t="s">
        <v>6317</v>
      </c>
      <c r="D3728" s="105" t="s">
        <v>6318</v>
      </c>
      <c r="E3728" s="108" t="s">
        <v>6287</v>
      </c>
      <c r="F3728" s="109">
        <v>1.65</v>
      </c>
    </row>
    <row r="3729" spans="2:6">
      <c r="B3729" s="104" t="s">
        <v>9067</v>
      </c>
      <c r="C3729" s="104" t="s">
        <v>6319</v>
      </c>
      <c r="D3729" s="105" t="s">
        <v>6320</v>
      </c>
      <c r="E3729" s="108" t="s">
        <v>6287</v>
      </c>
      <c r="F3729" s="109">
        <v>1.26</v>
      </c>
    </row>
    <row r="3730" spans="2:6">
      <c r="B3730" s="104" t="s">
        <v>9068</v>
      </c>
      <c r="C3730" s="104" t="s">
        <v>6321</v>
      </c>
      <c r="D3730" s="105" t="s">
        <v>6322</v>
      </c>
      <c r="E3730" s="108" t="s">
        <v>6287</v>
      </c>
      <c r="F3730" s="109">
        <v>0.82</v>
      </c>
    </row>
    <row r="3731" spans="2:6" ht="27">
      <c r="B3731" s="104" t="s">
        <v>9069</v>
      </c>
      <c r="C3731" s="104" t="s">
        <v>6323</v>
      </c>
      <c r="D3731" s="105" t="s">
        <v>6324</v>
      </c>
      <c r="E3731" s="108" t="s">
        <v>6287</v>
      </c>
      <c r="F3731" s="109">
        <v>2.76</v>
      </c>
    </row>
    <row r="3732" spans="2:6" ht="27">
      <c r="B3732" s="104" t="s">
        <v>9070</v>
      </c>
      <c r="C3732" s="104" t="s">
        <v>6325</v>
      </c>
      <c r="D3732" s="105" t="s">
        <v>6326</v>
      </c>
      <c r="E3732" s="108" t="s">
        <v>6287</v>
      </c>
      <c r="F3732" s="109">
        <v>2.42</v>
      </c>
    </row>
    <row r="3733" spans="2:6" ht="27">
      <c r="B3733" s="104" t="s">
        <v>9071</v>
      </c>
      <c r="C3733" s="108" t="s">
        <v>6327</v>
      </c>
      <c r="D3733" s="105" t="s">
        <v>6328</v>
      </c>
      <c r="E3733" s="108" t="s">
        <v>6287</v>
      </c>
      <c r="F3733" s="109">
        <v>2.04</v>
      </c>
    </row>
    <row r="3734" spans="2:6" ht="27">
      <c r="B3734" s="104" t="s">
        <v>9072</v>
      </c>
      <c r="C3734" s="104" t="s">
        <v>6329</v>
      </c>
      <c r="D3734" s="105" t="s">
        <v>6330</v>
      </c>
      <c r="E3734" s="108" t="s">
        <v>6287</v>
      </c>
      <c r="F3734" s="109">
        <v>1.7</v>
      </c>
    </row>
    <row r="3735" spans="2:6" ht="27">
      <c r="B3735" s="104" t="s">
        <v>9073</v>
      </c>
      <c r="C3735" s="104" t="s">
        <v>6331</v>
      </c>
      <c r="D3735" s="105" t="s">
        <v>6332</v>
      </c>
      <c r="E3735" s="108" t="s">
        <v>6287</v>
      </c>
      <c r="F3735" s="109">
        <v>1.36</v>
      </c>
    </row>
    <row r="3736" spans="2:6" ht="27">
      <c r="B3736" s="100" t="s">
        <v>9074</v>
      </c>
      <c r="C3736" s="108" t="s">
        <v>6333</v>
      </c>
      <c r="D3736" s="105" t="s">
        <v>6334</v>
      </c>
      <c r="E3736" s="108" t="s">
        <v>6287</v>
      </c>
      <c r="F3736" s="109">
        <v>1.02</v>
      </c>
    </row>
    <row r="3737" spans="2:6" ht="27">
      <c r="B3737" s="104" t="s">
        <v>9075</v>
      </c>
      <c r="C3737" s="108" t="s">
        <v>6335</v>
      </c>
      <c r="D3737" s="105" t="s">
        <v>6336</v>
      </c>
      <c r="E3737" s="108" t="s">
        <v>6287</v>
      </c>
      <c r="F3737" s="109">
        <v>0.68</v>
      </c>
    </row>
    <row r="3738" spans="2:6" ht="27">
      <c r="B3738" s="104" t="s">
        <v>9076</v>
      </c>
      <c r="C3738" s="108" t="s">
        <v>6337</v>
      </c>
      <c r="D3738" s="105" t="s">
        <v>6338</v>
      </c>
      <c r="E3738" s="108" t="s">
        <v>6287</v>
      </c>
      <c r="F3738" s="109">
        <v>4.12</v>
      </c>
    </row>
    <row r="3739" spans="2:6" ht="27">
      <c r="B3739" s="104" t="s">
        <v>9077</v>
      </c>
      <c r="C3739" s="108" t="s">
        <v>6339</v>
      </c>
      <c r="D3739" s="105" t="s">
        <v>6340</v>
      </c>
      <c r="E3739" s="108" t="s">
        <v>6287</v>
      </c>
      <c r="F3739" s="109">
        <v>3.59</v>
      </c>
    </row>
    <row r="3740" spans="2:6" ht="27">
      <c r="B3740" s="104" t="s">
        <v>9078</v>
      </c>
      <c r="C3740" s="108" t="s">
        <v>6341</v>
      </c>
      <c r="D3740" s="105" t="s">
        <v>6342</v>
      </c>
      <c r="E3740" s="108" t="s">
        <v>6287</v>
      </c>
      <c r="F3740" s="109">
        <v>3.1</v>
      </c>
    </row>
    <row r="3741" spans="2:6" ht="27">
      <c r="B3741" s="104" t="s">
        <v>9079</v>
      </c>
      <c r="C3741" s="108" t="s">
        <v>6343</v>
      </c>
      <c r="D3741" s="105" t="s">
        <v>6330</v>
      </c>
      <c r="E3741" s="108" t="s">
        <v>6287</v>
      </c>
      <c r="F3741" s="109">
        <v>2.57</v>
      </c>
    </row>
    <row r="3742" spans="2:6" ht="27">
      <c r="B3742" s="104" t="s">
        <v>9080</v>
      </c>
      <c r="C3742" s="108" t="s">
        <v>6344</v>
      </c>
      <c r="D3742" s="105" t="s">
        <v>6345</v>
      </c>
      <c r="E3742" s="108" t="s">
        <v>6287</v>
      </c>
      <c r="F3742" s="109">
        <v>2.04</v>
      </c>
    </row>
    <row r="3743" spans="2:6" ht="27">
      <c r="B3743" s="104" t="s">
        <v>9081</v>
      </c>
      <c r="C3743" s="108" t="s">
        <v>6346</v>
      </c>
      <c r="D3743" s="105" t="s">
        <v>6347</v>
      </c>
      <c r="E3743" s="108" t="s">
        <v>6287</v>
      </c>
      <c r="F3743" s="109">
        <v>1.55</v>
      </c>
    </row>
    <row r="3744" spans="2:6" ht="27">
      <c r="B3744" s="104" t="s">
        <v>9082</v>
      </c>
      <c r="C3744" s="108" t="s">
        <v>6348</v>
      </c>
      <c r="D3744" s="105" t="s">
        <v>6349</v>
      </c>
      <c r="E3744" s="108" t="s">
        <v>6287</v>
      </c>
      <c r="F3744" s="109">
        <v>1.02</v>
      </c>
    </row>
    <row r="3745" spans="2:6">
      <c r="B3745" s="104" t="s">
        <v>9083</v>
      </c>
      <c r="C3745" s="108" t="s">
        <v>6350</v>
      </c>
      <c r="D3745" s="105" t="s">
        <v>6351</v>
      </c>
      <c r="E3745" s="108" t="s">
        <v>6287</v>
      </c>
      <c r="F3745" s="109">
        <v>0.09</v>
      </c>
    </row>
    <row r="3746" spans="2:6" ht="27">
      <c r="B3746" s="104"/>
      <c r="C3746" s="108" t="s">
        <v>6352</v>
      </c>
      <c r="D3746" s="105" t="s">
        <v>6353</v>
      </c>
      <c r="E3746" s="108"/>
      <c r="F3746" s="109"/>
    </row>
    <row r="3747" spans="2:6">
      <c r="B3747" s="104" t="s">
        <v>9084</v>
      </c>
      <c r="C3747" s="108" t="s">
        <v>6354</v>
      </c>
      <c r="D3747" s="105" t="s">
        <v>6355</v>
      </c>
      <c r="E3747" s="108" t="s">
        <v>6220</v>
      </c>
      <c r="F3747" s="109">
        <v>2513.7600000000002</v>
      </c>
    </row>
    <row r="3748" spans="2:6">
      <c r="B3748" s="104" t="s">
        <v>9085</v>
      </c>
      <c r="C3748" s="108" t="s">
        <v>6356</v>
      </c>
      <c r="D3748" s="105" t="s">
        <v>6357</v>
      </c>
      <c r="E3748" s="108" t="s">
        <v>6220</v>
      </c>
      <c r="F3748" s="109">
        <v>4983.26</v>
      </c>
    </row>
    <row r="3749" spans="2:6">
      <c r="B3749" s="104" t="s">
        <v>9086</v>
      </c>
      <c r="C3749" s="108" t="s">
        <v>6358</v>
      </c>
      <c r="D3749" s="105" t="s">
        <v>6359</v>
      </c>
      <c r="E3749" s="108" t="s">
        <v>6220</v>
      </c>
      <c r="F3749" s="109">
        <v>7474.72</v>
      </c>
    </row>
    <row r="3750" spans="2:6">
      <c r="B3750" s="104" t="s">
        <v>9087</v>
      </c>
      <c r="C3750" s="108" t="s">
        <v>6360</v>
      </c>
      <c r="D3750" s="105" t="s">
        <v>6361</v>
      </c>
      <c r="E3750" s="108" t="s">
        <v>6220</v>
      </c>
      <c r="F3750" s="109">
        <v>8917.66</v>
      </c>
    </row>
    <row r="3751" spans="2:6">
      <c r="B3751" s="104" t="s">
        <v>9088</v>
      </c>
      <c r="C3751" s="108" t="s">
        <v>6362</v>
      </c>
      <c r="D3751" s="105" t="s">
        <v>6363</v>
      </c>
      <c r="E3751" s="108" t="s">
        <v>6220</v>
      </c>
      <c r="F3751" s="109">
        <v>1604.76</v>
      </c>
    </row>
    <row r="3752" spans="2:6" ht="27">
      <c r="B3752" s="104" t="s">
        <v>9089</v>
      </c>
      <c r="C3752" s="108" t="s">
        <v>6364</v>
      </c>
      <c r="D3752" s="105" t="s">
        <v>6365</v>
      </c>
      <c r="E3752" s="108" t="s">
        <v>6220</v>
      </c>
      <c r="F3752" s="109">
        <v>2530.31</v>
      </c>
    </row>
    <row r="3753" spans="2:6" ht="27">
      <c r="B3753" s="104" t="s">
        <v>9090</v>
      </c>
      <c r="C3753" s="108" t="s">
        <v>6366</v>
      </c>
      <c r="D3753" s="105" t="s">
        <v>6367</v>
      </c>
      <c r="E3753" s="108" t="s">
        <v>6220</v>
      </c>
      <c r="F3753" s="109">
        <v>4950.6099999999997</v>
      </c>
    </row>
    <row r="3754" spans="2:6">
      <c r="B3754" s="104" t="s">
        <v>9091</v>
      </c>
      <c r="C3754" s="108" t="s">
        <v>6368</v>
      </c>
      <c r="D3754" s="105" t="s">
        <v>6369</v>
      </c>
      <c r="E3754" s="108" t="s">
        <v>6220</v>
      </c>
      <c r="F3754" s="109">
        <v>7099.42</v>
      </c>
    </row>
    <row r="3755" spans="2:6">
      <c r="B3755" s="104" t="s">
        <v>9092</v>
      </c>
      <c r="C3755" s="108" t="s">
        <v>6370</v>
      </c>
      <c r="D3755" s="105" t="s">
        <v>6371</v>
      </c>
      <c r="E3755" s="108" t="s">
        <v>6372</v>
      </c>
      <c r="F3755" s="109">
        <v>1141.72</v>
      </c>
    </row>
    <row r="3756" spans="2:6">
      <c r="B3756" s="104" t="s">
        <v>9093</v>
      </c>
      <c r="C3756" s="108" t="s">
        <v>6373</v>
      </c>
      <c r="D3756" s="105" t="s">
        <v>6374</v>
      </c>
      <c r="E3756" s="108" t="s">
        <v>6372</v>
      </c>
      <c r="F3756" s="109">
        <v>430.09</v>
      </c>
    </row>
    <row r="3757" spans="2:6">
      <c r="B3757" s="104" t="s">
        <v>9094</v>
      </c>
      <c r="C3757" s="108" t="s">
        <v>6375</v>
      </c>
      <c r="D3757" s="105" t="s">
        <v>6376</v>
      </c>
      <c r="E3757" s="108" t="s">
        <v>6372</v>
      </c>
      <c r="F3757" s="109">
        <v>692.25</v>
      </c>
    </row>
    <row r="3758" spans="2:6">
      <c r="B3758" s="104" t="s">
        <v>9095</v>
      </c>
      <c r="C3758" s="108" t="s">
        <v>6377</v>
      </c>
      <c r="D3758" s="105" t="s">
        <v>6378</v>
      </c>
      <c r="E3758" s="108" t="s">
        <v>6372</v>
      </c>
      <c r="F3758" s="109">
        <v>355.26</v>
      </c>
    </row>
    <row r="3759" spans="2:6">
      <c r="B3759" s="104" t="s">
        <v>9096</v>
      </c>
      <c r="C3759" s="108" t="s">
        <v>6379</v>
      </c>
      <c r="D3759" s="105" t="s">
        <v>6380</v>
      </c>
      <c r="E3759" s="108" t="s">
        <v>6372</v>
      </c>
      <c r="F3759" s="109">
        <v>795.73</v>
      </c>
    </row>
    <row r="3760" spans="2:6">
      <c r="B3760" s="104" t="s">
        <v>9097</v>
      </c>
      <c r="C3760" s="108" t="s">
        <v>6381</v>
      </c>
      <c r="D3760" s="105" t="s">
        <v>6382</v>
      </c>
      <c r="E3760" s="108" t="s">
        <v>6372</v>
      </c>
      <c r="F3760" s="109">
        <v>921.26</v>
      </c>
    </row>
    <row r="3761" spans="2:6">
      <c r="B3761" s="104" t="s">
        <v>9098</v>
      </c>
      <c r="C3761" s="108" t="s">
        <v>6383</v>
      </c>
      <c r="D3761" s="105" t="s">
        <v>6384</v>
      </c>
      <c r="E3761" s="108" t="s">
        <v>6372</v>
      </c>
      <c r="F3761" s="109">
        <v>1393.74</v>
      </c>
    </row>
    <row r="3762" spans="2:6">
      <c r="B3762" s="104" t="s">
        <v>9099</v>
      </c>
      <c r="C3762" s="108" t="s">
        <v>6385</v>
      </c>
      <c r="D3762" s="105" t="s">
        <v>6386</v>
      </c>
      <c r="E3762" s="108" t="s">
        <v>6372</v>
      </c>
      <c r="F3762" s="109">
        <v>1064.22</v>
      </c>
    </row>
    <row r="3763" spans="2:6">
      <c r="B3763" s="104" t="s">
        <v>9100</v>
      </c>
      <c r="C3763" s="108" t="s">
        <v>6387</v>
      </c>
      <c r="D3763" s="105" t="s">
        <v>6388</v>
      </c>
      <c r="E3763" s="108" t="s">
        <v>6372</v>
      </c>
      <c r="F3763" s="109">
        <v>999.19</v>
      </c>
    </row>
    <row r="3764" spans="2:6">
      <c r="B3764" s="104" t="s">
        <v>9101</v>
      </c>
      <c r="C3764" s="108" t="s">
        <v>6389</v>
      </c>
      <c r="D3764" s="105" t="s">
        <v>6390</v>
      </c>
      <c r="E3764" s="108" t="s">
        <v>6372</v>
      </c>
      <c r="F3764" s="109">
        <v>1076.9100000000001</v>
      </c>
    </row>
    <row r="3765" spans="2:6">
      <c r="B3765" s="104" t="s">
        <v>9102</v>
      </c>
      <c r="C3765" s="108" t="s">
        <v>6391</v>
      </c>
      <c r="D3765" s="105" t="s">
        <v>6392</v>
      </c>
      <c r="E3765" s="108" t="s">
        <v>6372</v>
      </c>
      <c r="F3765" s="109">
        <v>1190.69</v>
      </c>
    </row>
    <row r="3766" spans="2:6" ht="27">
      <c r="B3766" s="104" t="s">
        <v>9103</v>
      </c>
      <c r="C3766" s="108" t="s">
        <v>6393</v>
      </c>
      <c r="D3766" s="105" t="s">
        <v>6394</v>
      </c>
      <c r="E3766" s="108" t="s">
        <v>6372</v>
      </c>
      <c r="F3766" s="109">
        <v>598.6</v>
      </c>
    </row>
    <row r="3767" spans="2:6">
      <c r="B3767" s="104" t="s">
        <v>9104</v>
      </c>
      <c r="C3767" s="108" t="s">
        <v>6395</v>
      </c>
      <c r="D3767" s="105" t="s">
        <v>6396</v>
      </c>
      <c r="E3767" s="108" t="s">
        <v>6372</v>
      </c>
      <c r="F3767" s="109">
        <v>802.09</v>
      </c>
    </row>
    <row r="3768" spans="2:6">
      <c r="B3768" s="104" t="s">
        <v>9105</v>
      </c>
      <c r="C3768" s="108" t="s">
        <v>6397</v>
      </c>
      <c r="D3768" s="105" t="s">
        <v>6398</v>
      </c>
      <c r="E3768" s="108" t="s">
        <v>6372</v>
      </c>
      <c r="F3768" s="109">
        <v>890.19</v>
      </c>
    </row>
    <row r="3769" spans="2:6">
      <c r="B3769" s="104" t="s">
        <v>9106</v>
      </c>
      <c r="C3769" s="108" t="s">
        <v>6399</v>
      </c>
      <c r="D3769" s="105" t="s">
        <v>6400</v>
      </c>
      <c r="E3769" s="108" t="s">
        <v>6372</v>
      </c>
      <c r="F3769" s="109">
        <v>776.3</v>
      </c>
    </row>
    <row r="3770" spans="2:6">
      <c r="B3770" s="104" t="s">
        <v>9107</v>
      </c>
      <c r="C3770" s="108" t="s">
        <v>6401</v>
      </c>
      <c r="D3770" s="105" t="s">
        <v>6402</v>
      </c>
      <c r="E3770" s="108" t="s">
        <v>6372</v>
      </c>
      <c r="F3770" s="109">
        <v>256.47000000000003</v>
      </c>
    </row>
    <row r="3771" spans="2:6">
      <c r="B3771" s="104" t="s">
        <v>9108</v>
      </c>
      <c r="C3771" s="108" t="s">
        <v>6403</v>
      </c>
      <c r="D3771" s="105" t="s">
        <v>6404</v>
      </c>
      <c r="E3771" s="108" t="s">
        <v>6372</v>
      </c>
      <c r="F3771" s="109">
        <v>586.4</v>
      </c>
    </row>
    <row r="3772" spans="2:6">
      <c r="B3772" s="104" t="s">
        <v>9109</v>
      </c>
      <c r="C3772" s="108" t="s">
        <v>6405</v>
      </c>
      <c r="D3772" s="105" t="s">
        <v>6406</v>
      </c>
      <c r="E3772" s="108" t="s">
        <v>6372</v>
      </c>
      <c r="F3772" s="109">
        <v>776.3</v>
      </c>
    </row>
    <row r="3773" spans="2:6">
      <c r="B3773" s="104" t="s">
        <v>9110</v>
      </c>
      <c r="C3773" s="108" t="s">
        <v>6407</v>
      </c>
      <c r="D3773" s="105" t="s">
        <v>6408</v>
      </c>
      <c r="E3773" s="108" t="s">
        <v>6372</v>
      </c>
      <c r="F3773" s="109">
        <v>446.34</v>
      </c>
    </row>
    <row r="3774" spans="2:6">
      <c r="B3774" s="104" t="s">
        <v>9111</v>
      </c>
      <c r="C3774" s="108" t="s">
        <v>6409</v>
      </c>
      <c r="D3774" s="105" t="s">
        <v>6410</v>
      </c>
      <c r="E3774" s="108" t="s">
        <v>6372</v>
      </c>
      <c r="F3774" s="109">
        <v>776.3</v>
      </c>
    </row>
    <row r="3775" spans="2:6">
      <c r="B3775" s="104" t="s">
        <v>9112</v>
      </c>
      <c r="C3775" s="108" t="s">
        <v>6411</v>
      </c>
      <c r="D3775" s="105" t="s">
        <v>6412</v>
      </c>
      <c r="E3775" s="108" t="s">
        <v>6372</v>
      </c>
      <c r="F3775" s="109">
        <v>979.76</v>
      </c>
    </row>
    <row r="3776" spans="2:6">
      <c r="B3776" s="104" t="s">
        <v>9113</v>
      </c>
      <c r="C3776" s="108" t="s">
        <v>6413</v>
      </c>
      <c r="D3776" s="105" t="s">
        <v>6414</v>
      </c>
      <c r="E3776" s="108" t="s">
        <v>6372</v>
      </c>
      <c r="F3776" s="109">
        <v>1034.9000000000001</v>
      </c>
    </row>
    <row r="3777" spans="2:6">
      <c r="B3777" s="104" t="s">
        <v>9114</v>
      </c>
      <c r="C3777" s="108" t="s">
        <v>6415</v>
      </c>
      <c r="D3777" s="105" t="s">
        <v>6416</v>
      </c>
      <c r="E3777" s="108" t="s">
        <v>6372</v>
      </c>
      <c r="F3777" s="109">
        <v>1028.51</v>
      </c>
    </row>
    <row r="3778" spans="2:6">
      <c r="B3778" s="104" t="s">
        <v>9115</v>
      </c>
      <c r="C3778" s="108" t="s">
        <v>6417</v>
      </c>
      <c r="D3778" s="105" t="s">
        <v>6418</v>
      </c>
      <c r="E3778" s="108" t="s">
        <v>6372</v>
      </c>
      <c r="F3778" s="109">
        <v>999.19</v>
      </c>
    </row>
    <row r="3779" spans="2:6">
      <c r="B3779" s="104" t="s">
        <v>9116</v>
      </c>
      <c r="C3779" s="108" t="s">
        <v>6419</v>
      </c>
      <c r="D3779" s="105" t="s">
        <v>6420</v>
      </c>
      <c r="E3779" s="108" t="s">
        <v>6372</v>
      </c>
      <c r="F3779" s="109">
        <v>795.73</v>
      </c>
    </row>
    <row r="3780" spans="2:6">
      <c r="B3780" s="104" t="s">
        <v>9117</v>
      </c>
      <c r="C3780" s="108" t="s">
        <v>6421</v>
      </c>
      <c r="D3780" s="105" t="s">
        <v>6422</v>
      </c>
      <c r="E3780" s="108" t="s">
        <v>6372</v>
      </c>
      <c r="F3780" s="109">
        <v>937.75</v>
      </c>
    </row>
    <row r="3781" spans="2:6">
      <c r="B3781" s="104" t="s">
        <v>9118</v>
      </c>
      <c r="C3781" s="104" t="s">
        <v>6423</v>
      </c>
      <c r="D3781" s="105" t="s">
        <v>6424</v>
      </c>
      <c r="E3781" s="108" t="s">
        <v>6372</v>
      </c>
      <c r="F3781" s="109">
        <v>937.75</v>
      </c>
    </row>
    <row r="3782" spans="2:6">
      <c r="B3782" s="104" t="s">
        <v>9119</v>
      </c>
      <c r="C3782" s="108" t="s">
        <v>6425</v>
      </c>
      <c r="D3782" s="105" t="s">
        <v>6426</v>
      </c>
      <c r="E3782" s="108" t="s">
        <v>6372</v>
      </c>
      <c r="F3782" s="109">
        <v>802.09</v>
      </c>
    </row>
    <row r="3783" spans="2:6">
      <c r="B3783" s="104" t="s">
        <v>9120</v>
      </c>
      <c r="C3783" s="108" t="s">
        <v>6427</v>
      </c>
      <c r="D3783" s="105" t="s">
        <v>6428</v>
      </c>
      <c r="E3783" s="108" t="s">
        <v>6372</v>
      </c>
      <c r="F3783" s="109">
        <v>388.05</v>
      </c>
    </row>
    <row r="3784" spans="2:6">
      <c r="B3784" s="104" t="s">
        <v>9121</v>
      </c>
      <c r="C3784" s="108" t="s">
        <v>6429</v>
      </c>
      <c r="D3784" s="105" t="s">
        <v>6430</v>
      </c>
      <c r="E3784" s="108" t="s">
        <v>6220</v>
      </c>
      <c r="F3784" s="109">
        <v>2272.21</v>
      </c>
    </row>
    <row r="3785" spans="2:6">
      <c r="B3785" s="104" t="s">
        <v>9122</v>
      </c>
      <c r="C3785" s="108" t="s">
        <v>6431</v>
      </c>
      <c r="D3785" s="105" t="s">
        <v>6432</v>
      </c>
      <c r="E3785" s="108" t="s">
        <v>6220</v>
      </c>
      <c r="F3785" s="109">
        <v>2272.21</v>
      </c>
    </row>
    <row r="3786" spans="2:6">
      <c r="B3786" s="104" t="s">
        <v>9123</v>
      </c>
      <c r="C3786" s="108" t="s">
        <v>6433</v>
      </c>
      <c r="D3786" s="105" t="s">
        <v>6434</v>
      </c>
      <c r="E3786" s="108" t="s">
        <v>6220</v>
      </c>
      <c r="F3786" s="109">
        <v>1050.6199999999999</v>
      </c>
    </row>
    <row r="3787" spans="2:6">
      <c r="B3787" s="104" t="s">
        <v>9124</v>
      </c>
      <c r="C3787" s="108" t="s">
        <v>6435</v>
      </c>
      <c r="D3787" s="105" t="s">
        <v>6436</v>
      </c>
      <c r="E3787" s="108" t="s">
        <v>6372</v>
      </c>
      <c r="F3787" s="109">
        <v>603.70000000000005</v>
      </c>
    </row>
    <row r="3788" spans="2:6">
      <c r="B3788" s="104" t="s">
        <v>9125</v>
      </c>
      <c r="C3788" s="108" t="s">
        <v>6437</v>
      </c>
      <c r="D3788" s="105" t="s">
        <v>6438</v>
      </c>
      <c r="E3788" s="108" t="s">
        <v>6372</v>
      </c>
      <c r="F3788" s="109">
        <v>603.70000000000005</v>
      </c>
    </row>
    <row r="3789" spans="2:6">
      <c r="B3789" s="104" t="s">
        <v>9126</v>
      </c>
      <c r="C3789" s="104" t="s">
        <v>6439</v>
      </c>
      <c r="D3789" s="105" t="s">
        <v>6440</v>
      </c>
      <c r="E3789" s="108" t="s">
        <v>6372</v>
      </c>
      <c r="F3789" s="109">
        <v>344.49</v>
      </c>
    </row>
    <row r="3790" spans="2:6">
      <c r="B3790" s="104" t="s">
        <v>9127</v>
      </c>
      <c r="C3790" s="104" t="s">
        <v>6441</v>
      </c>
      <c r="D3790" s="105" t="s">
        <v>6442</v>
      </c>
      <c r="E3790" s="108" t="s">
        <v>6287</v>
      </c>
      <c r="F3790" s="109">
        <v>1.87</v>
      </c>
    </row>
    <row r="3791" spans="2:6">
      <c r="B3791" s="104" t="s">
        <v>9128</v>
      </c>
      <c r="C3791" s="108" t="s">
        <v>6443</v>
      </c>
      <c r="D3791" s="105" t="s">
        <v>6444</v>
      </c>
      <c r="E3791" s="108" t="s">
        <v>6287</v>
      </c>
      <c r="F3791" s="109">
        <v>1.63</v>
      </c>
    </row>
    <row r="3792" spans="2:6">
      <c r="B3792" s="104" t="s">
        <v>9129</v>
      </c>
      <c r="C3792" s="108" t="s">
        <v>6445</v>
      </c>
      <c r="D3792" s="105" t="s">
        <v>6446</v>
      </c>
      <c r="E3792" s="108" t="s">
        <v>6287</v>
      </c>
      <c r="F3792" s="109">
        <v>1.4</v>
      </c>
    </row>
    <row r="3793" spans="2:6">
      <c r="B3793" s="104" t="s">
        <v>9130</v>
      </c>
      <c r="C3793" s="104" t="s">
        <v>6447</v>
      </c>
      <c r="D3793" s="105" t="s">
        <v>6448</v>
      </c>
      <c r="E3793" s="108" t="s">
        <v>6287</v>
      </c>
      <c r="F3793" s="109">
        <v>1.18</v>
      </c>
    </row>
    <row r="3794" spans="2:6">
      <c r="B3794" s="104" t="s">
        <v>9131</v>
      </c>
      <c r="C3794" s="108" t="s">
        <v>6449</v>
      </c>
      <c r="D3794" s="105" t="s">
        <v>6450</v>
      </c>
      <c r="E3794" s="108" t="s">
        <v>6287</v>
      </c>
      <c r="F3794" s="109">
        <v>0.94</v>
      </c>
    </row>
    <row r="3795" spans="2:6">
      <c r="B3795" s="104" t="s">
        <v>9132</v>
      </c>
      <c r="C3795" s="108" t="s">
        <v>6451</v>
      </c>
      <c r="D3795" s="105" t="s">
        <v>6452</v>
      </c>
      <c r="E3795" s="108" t="s">
        <v>6287</v>
      </c>
      <c r="F3795" s="109">
        <v>0.72</v>
      </c>
    </row>
    <row r="3796" spans="2:6">
      <c r="B3796" s="104" t="s">
        <v>9133</v>
      </c>
      <c r="C3796" s="108" t="s">
        <v>6453</v>
      </c>
      <c r="D3796" s="105" t="s">
        <v>6454</v>
      </c>
      <c r="E3796" s="108" t="s">
        <v>6287</v>
      </c>
      <c r="F3796" s="109">
        <v>0.48</v>
      </c>
    </row>
    <row r="3797" spans="2:6">
      <c r="B3797" s="104" t="s">
        <v>9134</v>
      </c>
      <c r="C3797" s="108" t="s">
        <v>6455</v>
      </c>
      <c r="D3797" s="105" t="s">
        <v>6456</v>
      </c>
      <c r="E3797" s="108" t="s">
        <v>6244</v>
      </c>
      <c r="F3797" s="109">
        <v>6</v>
      </c>
    </row>
    <row r="3798" spans="2:6" ht="27">
      <c r="B3798" s="104"/>
      <c r="C3798" s="108" t="s">
        <v>6457</v>
      </c>
      <c r="D3798" s="105" t="s">
        <v>6458</v>
      </c>
      <c r="E3798" s="108"/>
      <c r="F3798" s="109"/>
    </row>
    <row r="3799" spans="2:6">
      <c r="B3799" s="104" t="s">
        <v>9135</v>
      </c>
      <c r="C3799" s="108" t="s">
        <v>6459</v>
      </c>
      <c r="D3799" s="105" t="s">
        <v>6460</v>
      </c>
      <c r="E3799" s="108" t="s">
        <v>6292</v>
      </c>
      <c r="F3799" s="109">
        <v>1.51</v>
      </c>
    </row>
    <row r="3800" spans="2:6">
      <c r="B3800" s="104" t="s">
        <v>9136</v>
      </c>
      <c r="C3800" s="108" t="s">
        <v>6461</v>
      </c>
      <c r="D3800" s="105" t="s">
        <v>6462</v>
      </c>
      <c r="E3800" s="108" t="s">
        <v>6220</v>
      </c>
      <c r="F3800" s="109">
        <v>809</v>
      </c>
    </row>
    <row r="3801" spans="2:6">
      <c r="B3801" s="104" t="s">
        <v>9137</v>
      </c>
      <c r="C3801" s="108" t="s">
        <v>6463</v>
      </c>
      <c r="D3801" s="105" t="s">
        <v>6464</v>
      </c>
      <c r="E3801" s="108" t="s">
        <v>6465</v>
      </c>
      <c r="F3801" s="109">
        <v>75.62</v>
      </c>
    </row>
    <row r="3802" spans="2:6" ht="27">
      <c r="B3802" s="104"/>
      <c r="C3802" s="108" t="s">
        <v>6466</v>
      </c>
      <c r="D3802" s="105" t="s">
        <v>6467</v>
      </c>
      <c r="E3802" s="108"/>
      <c r="F3802" s="109"/>
    </row>
    <row r="3803" spans="2:6">
      <c r="B3803" s="104" t="s">
        <v>9138</v>
      </c>
      <c r="C3803" s="108" t="s">
        <v>6468</v>
      </c>
      <c r="D3803" s="105" t="s">
        <v>6469</v>
      </c>
      <c r="E3803" s="108" t="s">
        <v>6470</v>
      </c>
      <c r="F3803" s="109">
        <v>84.49</v>
      </c>
    </row>
    <row r="3804" spans="2:6">
      <c r="B3804" s="104" t="s">
        <v>9139</v>
      </c>
      <c r="C3804" s="108" t="s">
        <v>6471</v>
      </c>
      <c r="D3804" s="105" t="s">
        <v>6472</v>
      </c>
      <c r="E3804" s="108" t="s">
        <v>6470</v>
      </c>
      <c r="F3804" s="109">
        <v>25.79</v>
      </c>
    </row>
    <row r="3805" spans="2:6">
      <c r="B3805" s="104" t="s">
        <v>9054</v>
      </c>
      <c r="C3805" s="108" t="s">
        <v>6473</v>
      </c>
      <c r="D3805" s="105" t="s">
        <v>6291</v>
      </c>
      <c r="E3805" s="108" t="s">
        <v>6292</v>
      </c>
      <c r="F3805" s="109">
        <v>0.91</v>
      </c>
    </row>
    <row r="3806" spans="2:6">
      <c r="B3806" s="104" t="s">
        <v>9140</v>
      </c>
      <c r="C3806" s="108" t="s">
        <v>6474</v>
      </c>
      <c r="D3806" s="105" t="s">
        <v>6475</v>
      </c>
      <c r="E3806" s="108" t="s">
        <v>6220</v>
      </c>
      <c r="F3806" s="109">
        <v>155.27000000000001</v>
      </c>
    </row>
    <row r="3807" spans="2:6">
      <c r="B3807" s="104" t="s">
        <v>9141</v>
      </c>
      <c r="C3807" s="108" t="s">
        <v>6476</v>
      </c>
      <c r="D3807" s="105" t="s">
        <v>6477</v>
      </c>
      <c r="E3807" s="108" t="s">
        <v>6220</v>
      </c>
      <c r="F3807" s="109">
        <v>78.010000000000005</v>
      </c>
    </row>
    <row r="3808" spans="2:6" ht="27">
      <c r="B3808" s="104"/>
      <c r="C3808" s="108" t="s">
        <v>6478</v>
      </c>
      <c r="D3808" s="105" t="s">
        <v>6479</v>
      </c>
      <c r="E3808" s="108"/>
      <c r="F3808" s="109"/>
    </row>
    <row r="3809" spans="2:6" ht="27">
      <c r="B3809" s="104" t="s">
        <v>9142</v>
      </c>
      <c r="C3809" s="108" t="s">
        <v>6480</v>
      </c>
      <c r="D3809" s="105" t="s">
        <v>6481</v>
      </c>
      <c r="E3809" s="108" t="s">
        <v>6287</v>
      </c>
      <c r="F3809" s="109">
        <v>0.17</v>
      </c>
    </row>
    <row r="3810" spans="2:6" ht="40.5">
      <c r="B3810" s="104" t="s">
        <v>9143</v>
      </c>
      <c r="C3810" s="108" t="s">
        <v>6482</v>
      </c>
      <c r="D3810" s="105" t="s">
        <v>6483</v>
      </c>
      <c r="E3810" s="108" t="s">
        <v>6287</v>
      </c>
      <c r="F3810" s="109">
        <v>0.15</v>
      </c>
    </row>
    <row r="3811" spans="2:6" ht="40.5">
      <c r="B3811" s="104" t="s">
        <v>9144</v>
      </c>
      <c r="C3811" s="108" t="s">
        <v>6484</v>
      </c>
      <c r="D3811" s="105" t="s">
        <v>6485</v>
      </c>
      <c r="E3811" s="108" t="s">
        <v>6287</v>
      </c>
      <c r="F3811" s="109">
        <v>0.13</v>
      </c>
    </row>
    <row r="3812" spans="2:6" ht="40.5">
      <c r="B3812" s="104" t="s">
        <v>9145</v>
      </c>
      <c r="C3812" s="108" t="s">
        <v>6486</v>
      </c>
      <c r="D3812" s="105" t="s">
        <v>6487</v>
      </c>
      <c r="E3812" s="108" t="s">
        <v>6287</v>
      </c>
      <c r="F3812" s="109">
        <v>0.11</v>
      </c>
    </row>
    <row r="3813" spans="2:6" ht="40.5">
      <c r="B3813" s="104" t="s">
        <v>9146</v>
      </c>
      <c r="C3813" s="108" t="s">
        <v>6488</v>
      </c>
      <c r="D3813" s="105" t="s">
        <v>6489</v>
      </c>
      <c r="E3813" s="108" t="s">
        <v>6287</v>
      </c>
      <c r="F3813" s="109">
        <v>0.09</v>
      </c>
    </row>
    <row r="3814" spans="2:6" ht="40.5">
      <c r="B3814" s="100" t="s">
        <v>9147</v>
      </c>
      <c r="C3814" s="108" t="s">
        <v>6490</v>
      </c>
      <c r="D3814" s="105" t="s">
        <v>6491</v>
      </c>
      <c r="E3814" s="108" t="s">
        <v>6287</v>
      </c>
      <c r="F3814" s="109">
        <v>7.0000000000000007E-2</v>
      </c>
    </row>
    <row r="3815" spans="2:6" ht="27">
      <c r="B3815" s="104" t="s">
        <v>9148</v>
      </c>
      <c r="C3815" s="108" t="s">
        <v>6492</v>
      </c>
      <c r="D3815" s="105" t="s">
        <v>6493</v>
      </c>
      <c r="E3815" s="108" t="s">
        <v>6287</v>
      </c>
      <c r="F3815" s="109">
        <v>0.05</v>
      </c>
    </row>
    <row r="3816" spans="2:6" ht="27">
      <c r="B3816" s="104" t="s">
        <v>9149</v>
      </c>
      <c r="C3816" s="108" t="s">
        <v>6494</v>
      </c>
      <c r="D3816" s="105" t="s">
        <v>6495</v>
      </c>
      <c r="E3816" s="108" t="s">
        <v>6287</v>
      </c>
      <c r="F3816" s="109">
        <v>1.64</v>
      </c>
    </row>
    <row r="3817" spans="2:6" ht="27">
      <c r="B3817" s="104" t="s">
        <v>9150</v>
      </c>
      <c r="C3817" s="108" t="s">
        <v>6496</v>
      </c>
      <c r="D3817" s="105" t="s">
        <v>6497</v>
      </c>
      <c r="E3817" s="108" t="s">
        <v>6287</v>
      </c>
      <c r="F3817" s="109">
        <v>1.44</v>
      </c>
    </row>
    <row r="3818" spans="2:6" ht="27">
      <c r="B3818" s="104" t="s">
        <v>9151</v>
      </c>
      <c r="C3818" s="108" t="s">
        <v>6498</v>
      </c>
      <c r="D3818" s="105" t="s">
        <v>6499</v>
      </c>
      <c r="E3818" s="108" t="s">
        <v>6287</v>
      </c>
      <c r="F3818" s="109">
        <v>1.23</v>
      </c>
    </row>
    <row r="3819" spans="2:6" ht="27">
      <c r="B3819" s="104" t="s">
        <v>9152</v>
      </c>
      <c r="C3819" s="108" t="s">
        <v>6500</v>
      </c>
      <c r="D3819" s="105" t="s">
        <v>6501</v>
      </c>
      <c r="E3819" s="108" t="s">
        <v>6287</v>
      </c>
      <c r="F3819" s="109">
        <v>1.02</v>
      </c>
    </row>
    <row r="3820" spans="2:6" ht="27">
      <c r="B3820" s="104" t="s">
        <v>9153</v>
      </c>
      <c r="C3820" s="108" t="s">
        <v>6502</v>
      </c>
      <c r="D3820" s="105" t="s">
        <v>6503</v>
      </c>
      <c r="E3820" s="108" t="s">
        <v>6287</v>
      </c>
      <c r="F3820" s="109">
        <v>0.81</v>
      </c>
    </row>
    <row r="3821" spans="2:6" ht="27">
      <c r="B3821" s="104" t="s">
        <v>9154</v>
      </c>
      <c r="C3821" s="108" t="s">
        <v>6504</v>
      </c>
      <c r="D3821" s="105" t="s">
        <v>6505</v>
      </c>
      <c r="E3821" s="108" t="s">
        <v>6287</v>
      </c>
      <c r="F3821" s="109">
        <v>0.61</v>
      </c>
    </row>
    <row r="3822" spans="2:6" ht="27">
      <c r="B3822" s="104" t="s">
        <v>9155</v>
      </c>
      <c r="C3822" s="108" t="s">
        <v>6506</v>
      </c>
      <c r="D3822" s="105" t="s">
        <v>6507</v>
      </c>
      <c r="E3822" s="108" t="s">
        <v>6287</v>
      </c>
      <c r="F3822" s="109">
        <v>0.4</v>
      </c>
    </row>
    <row r="3823" spans="2:6" ht="40.5">
      <c r="B3823" s="104" t="s">
        <v>9156</v>
      </c>
      <c r="C3823" s="108" t="s">
        <v>6508</v>
      </c>
      <c r="D3823" s="105" t="s">
        <v>6509</v>
      </c>
      <c r="E3823" s="108" t="s">
        <v>6287</v>
      </c>
      <c r="F3823" s="109">
        <v>1.34</v>
      </c>
    </row>
    <row r="3824" spans="2:6" ht="40.5">
      <c r="B3824" s="104" t="s">
        <v>9157</v>
      </c>
      <c r="C3824" s="108" t="s">
        <v>6510</v>
      </c>
      <c r="D3824" s="105" t="s">
        <v>6511</v>
      </c>
      <c r="E3824" s="108" t="s">
        <v>6287</v>
      </c>
      <c r="F3824" s="109">
        <v>1.19</v>
      </c>
    </row>
    <row r="3825" spans="2:6" ht="40.5">
      <c r="B3825" s="104" t="s">
        <v>9158</v>
      </c>
      <c r="C3825" s="108" t="s">
        <v>6512</v>
      </c>
      <c r="D3825" s="105" t="s">
        <v>6513</v>
      </c>
      <c r="E3825" s="108" t="s">
        <v>6287</v>
      </c>
      <c r="F3825" s="109">
        <v>1</v>
      </c>
    </row>
    <row r="3826" spans="2:6" ht="40.5">
      <c r="B3826" s="104" t="s">
        <v>9159</v>
      </c>
      <c r="C3826" s="108" t="s">
        <v>6514</v>
      </c>
      <c r="D3826" s="105" t="s">
        <v>6515</v>
      </c>
      <c r="E3826" s="108" t="s">
        <v>6287</v>
      </c>
      <c r="F3826" s="109">
        <v>0.84</v>
      </c>
    </row>
    <row r="3827" spans="2:6" ht="40.5">
      <c r="B3827" s="104" t="s">
        <v>9160</v>
      </c>
      <c r="C3827" s="108" t="s">
        <v>6516</v>
      </c>
      <c r="D3827" s="105" t="s">
        <v>6517</v>
      </c>
      <c r="E3827" s="108" t="s">
        <v>6287</v>
      </c>
      <c r="F3827" s="109">
        <v>0.68</v>
      </c>
    </row>
    <row r="3828" spans="2:6" ht="40.5">
      <c r="B3828" s="104" t="s">
        <v>9161</v>
      </c>
      <c r="C3828" s="108" t="s">
        <v>6518</v>
      </c>
      <c r="D3828" s="105" t="s">
        <v>6519</v>
      </c>
      <c r="E3828" s="108" t="s">
        <v>6287</v>
      </c>
      <c r="F3828" s="109">
        <v>0.51</v>
      </c>
    </row>
    <row r="3829" spans="2:6" ht="40.5">
      <c r="B3829" s="104" t="s">
        <v>9162</v>
      </c>
      <c r="C3829" s="108" t="s">
        <v>6520</v>
      </c>
      <c r="D3829" s="105" t="s">
        <v>6521</v>
      </c>
      <c r="E3829" s="108" t="s">
        <v>6287</v>
      </c>
      <c r="F3829" s="109">
        <v>0.34</v>
      </c>
    </row>
    <row r="3830" spans="2:6" ht="40.5">
      <c r="B3830" s="104" t="s">
        <v>9163</v>
      </c>
      <c r="C3830" s="108" t="s">
        <v>6522</v>
      </c>
      <c r="D3830" s="105" t="s">
        <v>6523</v>
      </c>
      <c r="E3830" s="108" t="s">
        <v>6287</v>
      </c>
      <c r="F3830" s="109">
        <v>2.02</v>
      </c>
    </row>
    <row r="3831" spans="2:6" ht="40.5">
      <c r="B3831" s="104" t="s">
        <v>9164</v>
      </c>
      <c r="C3831" s="108" t="s">
        <v>6524</v>
      </c>
      <c r="D3831" s="105" t="s">
        <v>6525</v>
      </c>
      <c r="E3831" s="108" t="s">
        <v>6287</v>
      </c>
      <c r="F3831" s="109">
        <v>1.75</v>
      </c>
    </row>
    <row r="3832" spans="2:6" ht="40.5">
      <c r="B3832" s="104" t="s">
        <v>9165</v>
      </c>
      <c r="C3832" s="108" t="s">
        <v>6526</v>
      </c>
      <c r="D3832" s="105" t="s">
        <v>6527</v>
      </c>
      <c r="E3832" s="108" t="s">
        <v>6287</v>
      </c>
      <c r="F3832" s="109">
        <v>1.5</v>
      </c>
    </row>
    <row r="3833" spans="2:6" ht="40.5">
      <c r="B3833" s="104" t="s">
        <v>9166</v>
      </c>
      <c r="C3833" s="108" t="s">
        <v>6528</v>
      </c>
      <c r="D3833" s="105" t="s">
        <v>6515</v>
      </c>
      <c r="E3833" s="108" t="s">
        <v>6287</v>
      </c>
      <c r="F3833" s="109">
        <v>1.26</v>
      </c>
    </row>
    <row r="3834" spans="2:6" ht="40.5">
      <c r="B3834" s="104" t="s">
        <v>9167</v>
      </c>
      <c r="C3834" s="108" t="s">
        <v>6529</v>
      </c>
      <c r="D3834" s="105" t="s">
        <v>6530</v>
      </c>
      <c r="E3834" s="108" t="s">
        <v>6287</v>
      </c>
      <c r="F3834" s="109">
        <v>1</v>
      </c>
    </row>
    <row r="3835" spans="2:6" ht="40.5">
      <c r="B3835" s="104" t="s">
        <v>9168</v>
      </c>
      <c r="C3835" s="108" t="s">
        <v>6531</v>
      </c>
      <c r="D3835" s="105" t="s">
        <v>6532</v>
      </c>
      <c r="E3835" s="108" t="s">
        <v>6287</v>
      </c>
      <c r="F3835" s="109">
        <v>0.75</v>
      </c>
    </row>
    <row r="3836" spans="2:6" ht="40.5">
      <c r="B3836" s="104" t="s">
        <v>9169</v>
      </c>
      <c r="C3836" s="108" t="s">
        <v>6533</v>
      </c>
      <c r="D3836" s="105" t="s">
        <v>6534</v>
      </c>
      <c r="E3836" s="108" t="s">
        <v>6287</v>
      </c>
      <c r="F3836" s="109">
        <v>0.51</v>
      </c>
    </row>
    <row r="3837" spans="2:6">
      <c r="B3837" s="104" t="s">
        <v>9170</v>
      </c>
      <c r="C3837" s="108" t="s">
        <v>6535</v>
      </c>
      <c r="D3837" s="105" t="s">
        <v>6536</v>
      </c>
      <c r="E3837" s="108" t="s">
        <v>6287</v>
      </c>
      <c r="F3837" s="109">
        <v>0.05</v>
      </c>
    </row>
    <row r="3838" spans="2:6">
      <c r="B3838" s="104" t="s">
        <v>9171</v>
      </c>
      <c r="C3838" s="108" t="s">
        <v>6537</v>
      </c>
      <c r="D3838" s="105" t="s">
        <v>6538</v>
      </c>
      <c r="E3838" s="108" t="s">
        <v>6287</v>
      </c>
      <c r="F3838" s="109">
        <v>0.65</v>
      </c>
    </row>
    <row r="3839" spans="2:6">
      <c r="B3839" s="104" t="s">
        <v>9172</v>
      </c>
      <c r="C3839" s="108" t="s">
        <v>6539</v>
      </c>
      <c r="D3839" s="105" t="s">
        <v>6540</v>
      </c>
      <c r="E3839" s="108" t="s">
        <v>6287</v>
      </c>
      <c r="F3839" s="109">
        <v>0.56999999999999995</v>
      </c>
    </row>
    <row r="3840" spans="2:6">
      <c r="B3840" s="104" t="s">
        <v>9173</v>
      </c>
      <c r="C3840" s="108" t="s">
        <v>6541</v>
      </c>
      <c r="D3840" s="105" t="s">
        <v>6542</v>
      </c>
      <c r="E3840" s="108" t="s">
        <v>6287</v>
      </c>
      <c r="F3840" s="109">
        <v>0.49</v>
      </c>
    </row>
    <row r="3841" spans="2:6">
      <c r="B3841" s="104" t="s">
        <v>9174</v>
      </c>
      <c r="C3841" s="108" t="s">
        <v>6543</v>
      </c>
      <c r="D3841" s="105" t="s">
        <v>6544</v>
      </c>
      <c r="E3841" s="108" t="s">
        <v>6287</v>
      </c>
      <c r="F3841" s="109">
        <v>0.41</v>
      </c>
    </row>
    <row r="3842" spans="2:6">
      <c r="B3842" s="104" t="s">
        <v>9175</v>
      </c>
      <c r="C3842" s="108" t="s">
        <v>6545</v>
      </c>
      <c r="D3842" s="105" t="s">
        <v>6546</v>
      </c>
      <c r="E3842" s="108" t="s">
        <v>6287</v>
      </c>
      <c r="F3842" s="109">
        <v>0.33</v>
      </c>
    </row>
    <row r="3843" spans="2:6">
      <c r="B3843" s="104" t="s">
        <v>9176</v>
      </c>
      <c r="C3843" s="108" t="s">
        <v>6547</v>
      </c>
      <c r="D3843" s="105" t="s">
        <v>6548</v>
      </c>
      <c r="E3843" s="108" t="s">
        <v>6287</v>
      </c>
      <c r="F3843" s="109">
        <v>0.24</v>
      </c>
    </row>
    <row r="3844" spans="2:6">
      <c r="B3844" s="104" t="s">
        <v>9177</v>
      </c>
      <c r="C3844" s="108" t="s">
        <v>6549</v>
      </c>
      <c r="D3844" s="105" t="s">
        <v>6550</v>
      </c>
      <c r="E3844" s="108" t="s">
        <v>6287</v>
      </c>
      <c r="F3844" s="109">
        <v>0.16</v>
      </c>
    </row>
    <row r="3845" spans="2:6" ht="27">
      <c r="B3845" s="104" t="s">
        <v>9178</v>
      </c>
      <c r="C3845" s="108" t="s">
        <v>6551</v>
      </c>
      <c r="D3845" s="105" t="s">
        <v>6552</v>
      </c>
      <c r="E3845" s="108" t="s">
        <v>6287</v>
      </c>
      <c r="F3845" s="109">
        <v>0.48</v>
      </c>
    </row>
    <row r="3846" spans="2:6" ht="27">
      <c r="B3846" s="104" t="s">
        <v>9179</v>
      </c>
      <c r="C3846" s="108" t="s">
        <v>6553</v>
      </c>
      <c r="D3846" s="105" t="s">
        <v>6554</v>
      </c>
      <c r="E3846" s="108" t="s">
        <v>6287</v>
      </c>
      <c r="F3846" s="109">
        <v>0.43</v>
      </c>
    </row>
    <row r="3847" spans="2:6" ht="27">
      <c r="B3847" s="104" t="s">
        <v>9180</v>
      </c>
      <c r="C3847" s="108" t="s">
        <v>6555</v>
      </c>
      <c r="D3847" s="105" t="s">
        <v>6556</v>
      </c>
      <c r="E3847" s="108" t="s">
        <v>6287</v>
      </c>
      <c r="F3847" s="109">
        <v>0.38</v>
      </c>
    </row>
    <row r="3848" spans="2:6" ht="27">
      <c r="B3848" s="104" t="s">
        <v>9181</v>
      </c>
      <c r="C3848" s="108" t="s">
        <v>6557</v>
      </c>
      <c r="D3848" s="105" t="s">
        <v>6558</v>
      </c>
      <c r="E3848" s="108" t="s">
        <v>6287</v>
      </c>
      <c r="F3848" s="109">
        <v>0.28999999999999998</v>
      </c>
    </row>
    <row r="3849" spans="2:6" ht="27">
      <c r="B3849" s="104" t="s">
        <v>9182</v>
      </c>
      <c r="C3849" s="108" t="s">
        <v>6559</v>
      </c>
      <c r="D3849" s="105" t="s">
        <v>6560</v>
      </c>
      <c r="E3849" s="108" t="s">
        <v>6287</v>
      </c>
      <c r="F3849" s="109">
        <v>0.24</v>
      </c>
    </row>
    <row r="3850" spans="2:6" ht="27">
      <c r="B3850" s="104" t="s">
        <v>9183</v>
      </c>
      <c r="C3850" s="108" t="s">
        <v>6561</v>
      </c>
      <c r="D3850" s="105" t="s">
        <v>6562</v>
      </c>
      <c r="E3850" s="108" t="s">
        <v>6287</v>
      </c>
      <c r="F3850" s="109">
        <v>0.19</v>
      </c>
    </row>
    <row r="3851" spans="2:6" ht="27">
      <c r="B3851" s="104" t="s">
        <v>9184</v>
      </c>
      <c r="C3851" s="108" t="s">
        <v>6563</v>
      </c>
      <c r="D3851" s="105" t="s">
        <v>6564</v>
      </c>
      <c r="E3851" s="108" t="s">
        <v>6287</v>
      </c>
      <c r="F3851" s="109">
        <v>0.12</v>
      </c>
    </row>
    <row r="3852" spans="2:6" ht="27">
      <c r="B3852" s="104" t="s">
        <v>9185</v>
      </c>
      <c r="C3852" s="108" t="s">
        <v>6565</v>
      </c>
      <c r="D3852" s="105" t="s">
        <v>6566</v>
      </c>
      <c r="E3852" s="108" t="s">
        <v>6287</v>
      </c>
      <c r="F3852" s="109">
        <v>0.41</v>
      </c>
    </row>
    <row r="3853" spans="2:6" ht="27">
      <c r="B3853" s="104" t="s">
        <v>9186</v>
      </c>
      <c r="C3853" s="108" t="s">
        <v>6567</v>
      </c>
      <c r="D3853" s="105" t="s">
        <v>6568</v>
      </c>
      <c r="E3853" s="108" t="s">
        <v>6287</v>
      </c>
      <c r="F3853" s="109">
        <v>0.35</v>
      </c>
    </row>
    <row r="3854" spans="2:6" ht="27">
      <c r="B3854" s="104" t="s">
        <v>9187</v>
      </c>
      <c r="C3854" s="108" t="s">
        <v>6569</v>
      </c>
      <c r="D3854" s="105" t="s">
        <v>6570</v>
      </c>
      <c r="E3854" s="108" t="s">
        <v>6287</v>
      </c>
      <c r="F3854" s="109">
        <v>0.31</v>
      </c>
    </row>
    <row r="3855" spans="2:6" ht="27">
      <c r="B3855" s="104" t="s">
        <v>9188</v>
      </c>
      <c r="C3855" s="108" t="s">
        <v>6571</v>
      </c>
      <c r="D3855" s="105" t="s">
        <v>6572</v>
      </c>
      <c r="E3855" s="108" t="s">
        <v>6287</v>
      </c>
      <c r="F3855" s="109">
        <v>0.24</v>
      </c>
    </row>
    <row r="3856" spans="2:6" ht="27">
      <c r="B3856" s="104" t="s">
        <v>9189</v>
      </c>
      <c r="C3856" s="108" t="s">
        <v>6573</v>
      </c>
      <c r="D3856" s="105" t="s">
        <v>6574</v>
      </c>
      <c r="E3856" s="108" t="s">
        <v>6287</v>
      </c>
      <c r="F3856" s="109">
        <v>0.19</v>
      </c>
    </row>
    <row r="3857" spans="2:6" ht="27">
      <c r="B3857" s="104" t="s">
        <v>9190</v>
      </c>
      <c r="C3857" s="108" t="s">
        <v>6575</v>
      </c>
      <c r="D3857" s="105" t="s">
        <v>6576</v>
      </c>
      <c r="E3857" s="108" t="s">
        <v>6287</v>
      </c>
      <c r="F3857" s="109">
        <v>0.16</v>
      </c>
    </row>
    <row r="3858" spans="2:6" ht="27">
      <c r="B3858" s="104" t="s">
        <v>9191</v>
      </c>
      <c r="C3858" s="108" t="s">
        <v>6577</v>
      </c>
      <c r="D3858" s="105" t="s">
        <v>6578</v>
      </c>
      <c r="E3858" s="108" t="s">
        <v>6287</v>
      </c>
      <c r="F3858" s="109">
        <v>0.1</v>
      </c>
    </row>
    <row r="3859" spans="2:6" ht="27">
      <c r="B3859" s="104" t="s">
        <v>9192</v>
      </c>
      <c r="C3859" s="108" t="s">
        <v>6579</v>
      </c>
      <c r="D3859" s="105" t="s">
        <v>6580</v>
      </c>
      <c r="E3859" s="108" t="s">
        <v>6287</v>
      </c>
      <c r="F3859" s="109">
        <v>0.63</v>
      </c>
    </row>
    <row r="3860" spans="2:6" ht="27">
      <c r="B3860" s="104" t="s">
        <v>9193</v>
      </c>
      <c r="C3860" s="108" t="s">
        <v>6581</v>
      </c>
      <c r="D3860" s="105" t="s">
        <v>6582</v>
      </c>
      <c r="E3860" s="108" t="s">
        <v>6287</v>
      </c>
      <c r="F3860" s="109">
        <v>0.53</v>
      </c>
    </row>
    <row r="3861" spans="2:6" ht="27">
      <c r="B3861" s="104" t="s">
        <v>9194</v>
      </c>
      <c r="C3861" s="108" t="s">
        <v>6583</v>
      </c>
      <c r="D3861" s="105" t="s">
        <v>6584</v>
      </c>
      <c r="E3861" s="108" t="s">
        <v>6287</v>
      </c>
      <c r="F3861" s="109">
        <v>0.45</v>
      </c>
    </row>
    <row r="3862" spans="2:6" ht="27">
      <c r="B3862" s="104" t="s">
        <v>9195</v>
      </c>
      <c r="C3862" s="108" t="s">
        <v>6585</v>
      </c>
      <c r="D3862" s="105" t="s">
        <v>6586</v>
      </c>
      <c r="E3862" s="108" t="s">
        <v>6287</v>
      </c>
      <c r="F3862" s="109">
        <v>0.38</v>
      </c>
    </row>
    <row r="3863" spans="2:6" ht="27">
      <c r="B3863" s="104" t="s">
        <v>9196</v>
      </c>
      <c r="C3863" s="108" t="s">
        <v>6587</v>
      </c>
      <c r="D3863" s="105" t="s">
        <v>6588</v>
      </c>
      <c r="E3863" s="108" t="s">
        <v>6287</v>
      </c>
      <c r="F3863" s="109">
        <v>0.32</v>
      </c>
    </row>
    <row r="3864" spans="2:6" ht="27">
      <c r="B3864" s="104" t="s">
        <v>9197</v>
      </c>
      <c r="C3864" s="108" t="s">
        <v>6589</v>
      </c>
      <c r="D3864" s="105" t="s">
        <v>6590</v>
      </c>
      <c r="E3864" s="108" t="s">
        <v>6287</v>
      </c>
      <c r="F3864" s="109">
        <v>0.23</v>
      </c>
    </row>
    <row r="3865" spans="2:6" ht="27">
      <c r="B3865" s="104" t="s">
        <v>9198</v>
      </c>
      <c r="C3865" s="108" t="s">
        <v>6591</v>
      </c>
      <c r="D3865" s="105" t="s">
        <v>6592</v>
      </c>
      <c r="E3865" s="108" t="s">
        <v>6287</v>
      </c>
      <c r="F3865" s="109">
        <v>0.15</v>
      </c>
    </row>
    <row r="3866" spans="2:6">
      <c r="B3866" s="104"/>
      <c r="C3866" s="108"/>
      <c r="D3866" s="105"/>
      <c r="E3866" s="108"/>
      <c r="F3866" s="109"/>
    </row>
    <row r="3867" spans="2:6">
      <c r="B3867" s="104"/>
      <c r="C3867" s="108"/>
      <c r="D3867" s="105"/>
      <c r="E3867" s="108"/>
      <c r="F3867" s="109"/>
    </row>
    <row r="3868" spans="2:6">
      <c r="B3868" s="104"/>
      <c r="C3868" s="108"/>
      <c r="D3868" s="105"/>
      <c r="E3868" s="108"/>
      <c r="F3868" s="109"/>
    </row>
    <row r="3869" spans="2:6">
      <c r="B3869" s="104"/>
      <c r="C3869" s="108"/>
      <c r="D3869" s="105"/>
      <c r="E3869" s="108"/>
      <c r="F3869" s="109"/>
    </row>
    <row r="3870" spans="2:6">
      <c r="B3870" s="104"/>
      <c r="C3870" s="108"/>
      <c r="D3870" s="105"/>
      <c r="E3870" s="108"/>
      <c r="F3870" s="109"/>
    </row>
    <row r="3871" spans="2:6">
      <c r="B3871" s="104"/>
      <c r="C3871" s="108"/>
      <c r="D3871" s="105"/>
      <c r="E3871" s="108"/>
      <c r="F3871" s="109"/>
    </row>
    <row r="3872" spans="2:6">
      <c r="B3872" s="104"/>
      <c r="C3872" s="108"/>
      <c r="D3872" s="105"/>
      <c r="E3872" s="108"/>
      <c r="F3872" s="109"/>
    </row>
    <row r="3873" spans="2:6">
      <c r="B3873" s="104"/>
      <c r="C3873" s="108"/>
      <c r="D3873" s="105"/>
      <c r="E3873" s="108"/>
      <c r="F3873" s="109"/>
    </row>
    <row r="3874" spans="2:6">
      <c r="B3874" s="104"/>
      <c r="C3874" s="108"/>
      <c r="D3874" s="105"/>
      <c r="E3874" s="108"/>
      <c r="F3874" s="109"/>
    </row>
    <row r="3875" spans="2:6">
      <c r="B3875" s="104"/>
      <c r="C3875" s="108"/>
      <c r="D3875" s="105"/>
      <c r="E3875" s="108"/>
      <c r="F3875" s="109"/>
    </row>
    <row r="3876" spans="2:6">
      <c r="B3876" s="104"/>
      <c r="C3876" s="108"/>
      <c r="D3876" s="105"/>
      <c r="E3876" s="108"/>
      <c r="F3876" s="109"/>
    </row>
    <row r="3877" spans="2:6">
      <c r="B3877" s="104"/>
      <c r="C3877" s="108"/>
      <c r="D3877" s="105"/>
      <c r="E3877" s="108"/>
      <c r="F3877" s="109"/>
    </row>
    <row r="3878" spans="2:6">
      <c r="B3878" s="104"/>
      <c r="C3878" s="108"/>
      <c r="D3878" s="105"/>
      <c r="E3878" s="108"/>
      <c r="F3878" s="109"/>
    </row>
    <row r="3879" spans="2:6">
      <c r="B3879" s="104"/>
      <c r="C3879" s="108"/>
      <c r="D3879" s="105"/>
      <c r="E3879" s="108"/>
      <c r="F3879" s="109"/>
    </row>
    <row r="3880" spans="2:6">
      <c r="B3880" s="104"/>
      <c r="C3880" s="108"/>
      <c r="D3880" s="105"/>
      <c r="E3880" s="108"/>
      <c r="F3880" s="109"/>
    </row>
    <row r="3881" spans="2:6">
      <c r="B3881" s="104"/>
      <c r="C3881" s="108"/>
      <c r="D3881" s="105"/>
      <c r="E3881" s="108"/>
      <c r="F3881" s="109"/>
    </row>
    <row r="3882" spans="2:6">
      <c r="B3882" s="104"/>
      <c r="C3882" s="108"/>
      <c r="D3882" s="105"/>
      <c r="E3882" s="108"/>
      <c r="F3882" s="109"/>
    </row>
    <row r="3883" spans="2:6">
      <c r="B3883" s="104"/>
      <c r="C3883" s="108"/>
      <c r="D3883" s="105"/>
      <c r="E3883" s="108"/>
      <c r="F3883" s="109"/>
    </row>
    <row r="3884" spans="2:6">
      <c r="B3884" s="104"/>
      <c r="C3884" s="108"/>
      <c r="D3884" s="105"/>
      <c r="E3884" s="108"/>
      <c r="F3884" s="109"/>
    </row>
    <row r="3885" spans="2:6">
      <c r="B3885" s="104"/>
      <c r="C3885" s="108"/>
      <c r="D3885" s="105"/>
      <c r="E3885" s="108"/>
      <c r="F3885" s="109"/>
    </row>
    <row r="3886" spans="2:6">
      <c r="B3886" s="104"/>
      <c r="C3886" s="108"/>
      <c r="D3886" s="105"/>
      <c r="E3886" s="108"/>
      <c r="F3886" s="109"/>
    </row>
    <row r="3887" spans="2:6">
      <c r="B3887" s="104"/>
      <c r="C3887" s="108"/>
      <c r="D3887" s="105"/>
      <c r="E3887" s="108"/>
      <c r="F3887" s="109"/>
    </row>
    <row r="3888" spans="2:6">
      <c r="B3888" s="104"/>
      <c r="C3888" s="108"/>
      <c r="D3888" s="105"/>
      <c r="E3888" s="108"/>
      <c r="F3888" s="109"/>
    </row>
    <row r="3889" spans="2:6">
      <c r="B3889" s="104"/>
      <c r="C3889" s="108"/>
      <c r="D3889" s="105"/>
      <c r="E3889" s="108"/>
      <c r="F3889" s="109"/>
    </row>
    <row r="3890" spans="2:6">
      <c r="B3890" s="104"/>
      <c r="C3890" s="108"/>
      <c r="D3890" s="105"/>
      <c r="E3890" s="108"/>
      <c r="F3890" s="109"/>
    </row>
    <row r="3891" spans="2:6">
      <c r="B3891" s="104"/>
      <c r="C3891" s="108"/>
      <c r="D3891" s="105"/>
      <c r="E3891" s="108"/>
      <c r="F3891" s="109"/>
    </row>
    <row r="3892" spans="2:6">
      <c r="B3892" s="104"/>
      <c r="C3892" s="108"/>
      <c r="D3892" s="105"/>
      <c r="E3892" s="108"/>
      <c r="F3892" s="109"/>
    </row>
    <row r="3893" spans="2:6">
      <c r="B3893" s="104"/>
      <c r="C3893" s="108"/>
      <c r="D3893" s="105"/>
      <c r="E3893" s="108"/>
      <c r="F3893" s="109"/>
    </row>
    <row r="3894" spans="2:6">
      <c r="B3894" s="104"/>
      <c r="C3894" s="108"/>
      <c r="D3894" s="105"/>
      <c r="E3894" s="108"/>
      <c r="F3894" s="109"/>
    </row>
    <row r="3895" spans="2:6">
      <c r="B3895" s="104"/>
      <c r="C3895" s="108"/>
      <c r="D3895" s="105"/>
      <c r="E3895" s="108"/>
      <c r="F3895" s="109"/>
    </row>
    <row r="3896" spans="2:6">
      <c r="B3896" s="104"/>
      <c r="C3896" s="108"/>
      <c r="D3896" s="105"/>
      <c r="E3896" s="108"/>
      <c r="F3896" s="109"/>
    </row>
    <row r="3897" spans="2:6">
      <c r="B3897" s="104"/>
      <c r="C3897" s="108"/>
      <c r="D3897" s="105"/>
      <c r="E3897" s="108"/>
      <c r="F3897" s="109"/>
    </row>
    <row r="3898" spans="2:6">
      <c r="B3898" s="104"/>
      <c r="C3898" s="108"/>
      <c r="D3898" s="105"/>
      <c r="E3898" s="108"/>
      <c r="F3898" s="109"/>
    </row>
    <row r="3899" spans="2:6">
      <c r="B3899" s="104"/>
      <c r="C3899" s="108"/>
      <c r="D3899" s="105"/>
      <c r="E3899" s="108"/>
      <c r="F3899" s="109"/>
    </row>
    <row r="3900" spans="2:6">
      <c r="B3900" s="104"/>
      <c r="C3900" s="108"/>
      <c r="D3900" s="105"/>
      <c r="E3900" s="108"/>
      <c r="F3900" s="109"/>
    </row>
    <row r="3901" spans="2:6">
      <c r="B3901" s="104"/>
      <c r="C3901" s="108"/>
      <c r="D3901" s="105"/>
      <c r="E3901" s="108"/>
      <c r="F3901" s="109"/>
    </row>
    <row r="3902" spans="2:6">
      <c r="B3902" s="104"/>
      <c r="C3902" s="108"/>
      <c r="D3902" s="105"/>
      <c r="E3902" s="108"/>
      <c r="F3902" s="109"/>
    </row>
    <row r="3903" spans="2:6">
      <c r="B3903" s="104"/>
      <c r="C3903" s="108"/>
      <c r="D3903" s="105"/>
      <c r="E3903" s="108"/>
      <c r="F3903" s="109"/>
    </row>
    <row r="3904" spans="2:6">
      <c r="B3904" s="104"/>
      <c r="C3904" s="108"/>
      <c r="D3904" s="105"/>
      <c r="E3904" s="108"/>
      <c r="F3904" s="109"/>
    </row>
    <row r="3905" spans="2:6">
      <c r="B3905" s="104"/>
      <c r="C3905" s="108"/>
      <c r="D3905" s="105"/>
      <c r="E3905" s="108"/>
      <c r="F3905" s="109"/>
    </row>
    <row r="3906" spans="2:6">
      <c r="B3906" s="104"/>
      <c r="C3906" s="108"/>
      <c r="D3906" s="105"/>
      <c r="E3906" s="108"/>
      <c r="F3906" s="109"/>
    </row>
    <row r="3907" spans="2:6">
      <c r="B3907" s="104"/>
      <c r="C3907" s="108"/>
      <c r="D3907" s="105"/>
      <c r="E3907" s="108"/>
      <c r="F3907" s="109"/>
    </row>
    <row r="3908" spans="2:6">
      <c r="B3908" s="104"/>
      <c r="C3908" s="108"/>
      <c r="D3908" s="105"/>
      <c r="E3908" s="108"/>
      <c r="F3908" s="109"/>
    </row>
    <row r="3909" spans="2:6">
      <c r="B3909" s="104"/>
      <c r="C3909" s="108"/>
      <c r="D3909" s="105"/>
      <c r="E3909" s="108"/>
      <c r="F3909" s="109"/>
    </row>
    <row r="3910" spans="2:6">
      <c r="B3910" s="104"/>
      <c r="C3910" s="108"/>
      <c r="D3910" s="105"/>
      <c r="E3910" s="108"/>
      <c r="F3910" s="109"/>
    </row>
    <row r="3911" spans="2:6">
      <c r="B3911" s="104"/>
      <c r="C3911" s="108"/>
      <c r="D3911" s="105"/>
      <c r="E3911" s="108"/>
      <c r="F3911" s="109"/>
    </row>
    <row r="3912" spans="2:6">
      <c r="B3912" s="104"/>
      <c r="C3912" s="108"/>
      <c r="D3912" s="105"/>
      <c r="E3912" s="108"/>
      <c r="F3912" s="109"/>
    </row>
    <row r="3913" spans="2:6">
      <c r="B3913" s="104"/>
      <c r="C3913" s="108"/>
      <c r="D3913" s="105"/>
      <c r="E3913" s="108"/>
      <c r="F3913" s="109"/>
    </row>
    <row r="3914" spans="2:6">
      <c r="B3914" s="104"/>
      <c r="C3914" s="108"/>
      <c r="D3914" s="105"/>
      <c r="E3914" s="108"/>
      <c r="F3914" s="109"/>
    </row>
    <row r="3915" spans="2:6">
      <c r="B3915" s="104"/>
      <c r="C3915" s="108"/>
      <c r="D3915" s="105"/>
      <c r="E3915" s="108"/>
      <c r="F3915" s="109"/>
    </row>
    <row r="3916" spans="2:6">
      <c r="B3916" s="104"/>
      <c r="C3916" s="108"/>
      <c r="D3916" s="105"/>
      <c r="E3916" s="108"/>
      <c r="F3916" s="109"/>
    </row>
    <row r="3917" spans="2:6">
      <c r="B3917" s="104"/>
      <c r="C3917" s="108"/>
      <c r="D3917" s="105"/>
      <c r="E3917" s="108"/>
      <c r="F3917" s="109"/>
    </row>
    <row r="3918" spans="2:6">
      <c r="B3918" s="104"/>
      <c r="C3918" s="108"/>
      <c r="D3918" s="105"/>
      <c r="E3918" s="108"/>
      <c r="F3918" s="109"/>
    </row>
    <row r="3919" spans="2:6">
      <c r="B3919" s="104"/>
      <c r="C3919" s="108"/>
      <c r="D3919" s="105"/>
      <c r="E3919" s="108"/>
      <c r="F3919" s="109"/>
    </row>
    <row r="3920" spans="2:6">
      <c r="B3920" s="104"/>
      <c r="C3920" s="108"/>
      <c r="D3920" s="105"/>
      <c r="E3920" s="108"/>
      <c r="F3920" s="109"/>
    </row>
    <row r="3921" spans="2:6">
      <c r="B3921" s="104"/>
      <c r="C3921" s="108"/>
      <c r="D3921" s="105"/>
      <c r="E3921" s="108"/>
      <c r="F3921" s="109"/>
    </row>
    <row r="3922" spans="2:6">
      <c r="B3922" s="104"/>
      <c r="C3922" s="108"/>
      <c r="D3922" s="105"/>
      <c r="E3922" s="108"/>
      <c r="F3922" s="109"/>
    </row>
    <row r="3923" spans="2:6">
      <c r="B3923" s="104"/>
      <c r="C3923" s="108"/>
      <c r="D3923" s="105"/>
      <c r="E3923" s="108"/>
      <c r="F3923" s="109"/>
    </row>
    <row r="3924" spans="2:6">
      <c r="B3924" s="104"/>
      <c r="C3924" s="108"/>
      <c r="D3924" s="105"/>
      <c r="E3924" s="108"/>
      <c r="F3924" s="109"/>
    </row>
    <row r="3925" spans="2:6">
      <c r="B3925" s="104"/>
      <c r="C3925" s="108"/>
      <c r="D3925" s="105"/>
      <c r="E3925" s="108"/>
      <c r="F3925" s="109"/>
    </row>
    <row r="3926" spans="2:6">
      <c r="B3926" s="104"/>
      <c r="C3926" s="108"/>
      <c r="D3926" s="105"/>
      <c r="E3926" s="108"/>
      <c r="F3926" s="109"/>
    </row>
    <row r="3927" spans="2:6">
      <c r="B3927" s="104"/>
      <c r="C3927" s="108"/>
      <c r="D3927" s="105"/>
      <c r="E3927" s="108"/>
      <c r="F3927" s="109"/>
    </row>
    <row r="3928" spans="2:6">
      <c r="B3928" s="104"/>
      <c r="C3928" s="108"/>
      <c r="D3928" s="105"/>
      <c r="E3928" s="108"/>
      <c r="F3928" s="109"/>
    </row>
    <row r="3929" spans="2:6">
      <c r="B3929" s="104"/>
      <c r="C3929" s="108"/>
      <c r="D3929" s="105"/>
      <c r="E3929" s="108"/>
      <c r="F3929" s="109"/>
    </row>
    <row r="3930" spans="2:6">
      <c r="B3930" s="104"/>
      <c r="C3930" s="108"/>
      <c r="D3930" s="105"/>
      <c r="E3930" s="108"/>
      <c r="F3930" s="109"/>
    </row>
    <row r="3931" spans="2:6">
      <c r="B3931" s="104"/>
      <c r="C3931" s="108"/>
      <c r="D3931" s="105"/>
      <c r="E3931" s="108"/>
      <c r="F3931" s="109"/>
    </row>
    <row r="3932" spans="2:6">
      <c r="B3932" s="104"/>
      <c r="C3932" s="108"/>
      <c r="D3932" s="105"/>
      <c r="E3932" s="108"/>
      <c r="F3932" s="109"/>
    </row>
    <row r="3933" spans="2:6">
      <c r="B3933" s="104"/>
      <c r="C3933" s="108"/>
      <c r="D3933" s="105"/>
      <c r="E3933" s="108"/>
      <c r="F3933" s="109"/>
    </row>
    <row r="3934" spans="2:6">
      <c r="B3934" s="104"/>
      <c r="C3934" s="108"/>
      <c r="D3934" s="105"/>
      <c r="E3934" s="108"/>
      <c r="F3934" s="109"/>
    </row>
    <row r="3935" spans="2:6">
      <c r="B3935" s="104"/>
      <c r="C3935" s="108"/>
      <c r="D3935" s="105"/>
      <c r="E3935" s="108"/>
      <c r="F3935" s="109"/>
    </row>
    <row r="3936" spans="2:6">
      <c r="B3936" s="104"/>
      <c r="C3936" s="108"/>
      <c r="D3936" s="105"/>
      <c r="E3936" s="108"/>
      <c r="F3936" s="109"/>
    </row>
    <row r="3937" spans="2:6">
      <c r="B3937" s="104"/>
      <c r="C3937" s="108"/>
      <c r="D3937" s="105"/>
      <c r="E3937" s="108"/>
      <c r="F3937" s="109"/>
    </row>
    <row r="3938" spans="2:6">
      <c r="B3938" s="104"/>
      <c r="C3938" s="108"/>
      <c r="D3938" s="105"/>
      <c r="E3938" s="108"/>
      <c r="F3938" s="109"/>
    </row>
    <row r="3939" spans="2:6">
      <c r="B3939" s="104"/>
      <c r="C3939" s="108"/>
      <c r="D3939" s="105"/>
      <c r="E3939" s="108"/>
      <c r="F3939" s="109"/>
    </row>
    <row r="3940" spans="2:6">
      <c r="B3940" s="104"/>
      <c r="C3940" s="108"/>
      <c r="D3940" s="105"/>
      <c r="E3940" s="108"/>
      <c r="F3940" s="109"/>
    </row>
    <row r="3941" spans="2:6">
      <c r="B3941" s="104"/>
      <c r="C3941" s="108"/>
      <c r="D3941" s="105"/>
      <c r="E3941" s="108"/>
      <c r="F3941" s="109"/>
    </row>
    <row r="3942" spans="2:6">
      <c r="B3942" s="104"/>
      <c r="C3942" s="108"/>
      <c r="D3942" s="105"/>
      <c r="E3942" s="108"/>
      <c r="F3942" s="109"/>
    </row>
    <row r="3943" spans="2:6">
      <c r="B3943" s="104"/>
      <c r="C3943" s="108"/>
      <c r="D3943" s="105"/>
      <c r="E3943" s="108"/>
      <c r="F3943" s="109"/>
    </row>
    <row r="3944" spans="2:6">
      <c r="B3944" s="104"/>
      <c r="C3944" s="108"/>
      <c r="D3944" s="105"/>
      <c r="E3944" s="108"/>
      <c r="F3944" s="109"/>
    </row>
    <row r="3945" spans="2:6">
      <c r="B3945" s="104"/>
      <c r="C3945" s="108"/>
      <c r="D3945" s="105"/>
      <c r="E3945" s="108"/>
      <c r="F3945" s="109"/>
    </row>
    <row r="3946" spans="2:6">
      <c r="B3946" s="104"/>
      <c r="C3946" s="108"/>
      <c r="D3946" s="105"/>
      <c r="E3946" s="108"/>
      <c r="F3946" s="109"/>
    </row>
    <row r="3947" spans="2:6">
      <c r="B3947" s="104"/>
      <c r="C3947" s="108"/>
      <c r="D3947" s="105"/>
      <c r="E3947" s="108"/>
      <c r="F3947" s="109"/>
    </row>
    <row r="3948" spans="2:6">
      <c r="B3948" s="104"/>
      <c r="C3948" s="108"/>
      <c r="D3948" s="105"/>
      <c r="E3948" s="108"/>
      <c r="F3948" s="109"/>
    </row>
    <row r="3949" spans="2:6">
      <c r="B3949" s="104"/>
      <c r="C3949" s="108"/>
      <c r="D3949" s="105"/>
      <c r="E3949" s="108"/>
      <c r="F3949" s="109"/>
    </row>
    <row r="3950" spans="2:6">
      <c r="B3950" s="104"/>
      <c r="C3950" s="108"/>
      <c r="D3950" s="105"/>
      <c r="E3950" s="108"/>
      <c r="F3950" s="109"/>
    </row>
    <row r="3951" spans="2:6">
      <c r="B3951" s="104"/>
      <c r="C3951" s="108"/>
      <c r="D3951" s="105"/>
      <c r="E3951" s="108"/>
      <c r="F3951" s="109"/>
    </row>
    <row r="3952" spans="2:6">
      <c r="B3952" s="104"/>
      <c r="C3952" s="108"/>
      <c r="D3952" s="105"/>
      <c r="E3952" s="108"/>
      <c r="F3952" s="109"/>
    </row>
    <row r="3953" spans="2:6">
      <c r="B3953" s="104"/>
      <c r="C3953" s="108"/>
      <c r="D3953" s="105"/>
      <c r="E3953" s="108"/>
      <c r="F3953" s="109"/>
    </row>
    <row r="3954" spans="2:6">
      <c r="B3954" s="104"/>
      <c r="C3954" s="108"/>
      <c r="D3954" s="105"/>
      <c r="E3954" s="108"/>
      <c r="F3954" s="109"/>
    </row>
    <row r="3955" spans="2:6">
      <c r="B3955" s="104"/>
      <c r="C3955" s="108"/>
      <c r="D3955" s="105"/>
      <c r="E3955" s="108"/>
      <c r="F3955" s="109"/>
    </row>
    <row r="3956" spans="2:6">
      <c r="B3956" s="104"/>
      <c r="C3956" s="108"/>
      <c r="D3956" s="105"/>
      <c r="E3956" s="108"/>
      <c r="F3956" s="109"/>
    </row>
    <row r="3957" spans="2:6">
      <c r="B3957" s="104"/>
      <c r="C3957" s="108"/>
      <c r="D3957" s="105"/>
      <c r="E3957" s="108"/>
      <c r="F3957" s="109"/>
    </row>
    <row r="3958" spans="2:6">
      <c r="B3958" s="104"/>
      <c r="C3958" s="108"/>
      <c r="D3958" s="105"/>
      <c r="E3958" s="108"/>
      <c r="F3958" s="109"/>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N68"/>
  <sheetViews>
    <sheetView showGridLines="0" view="pageBreakPreview" topLeftCell="B46" zoomScale="70" zoomScaleNormal="70" zoomScaleSheetLayoutView="70" workbookViewId="0">
      <selection activeCell="C14" sqref="C14:F15"/>
    </sheetView>
  </sheetViews>
  <sheetFormatPr defaultRowHeight="15"/>
  <cols>
    <col min="1" max="1" width="9.140625" style="24"/>
    <col min="4" max="4" width="20.140625" customWidth="1"/>
    <col min="7" max="7" width="13.42578125" bestFit="1" customWidth="1"/>
    <col min="8" max="8" width="21.85546875" customWidth="1"/>
    <col min="9" max="9" width="22.42578125" customWidth="1"/>
    <col min="10" max="13" width="20.7109375" customWidth="1"/>
    <col min="14" max="14" width="31.42578125" bestFit="1" customWidth="1"/>
  </cols>
  <sheetData>
    <row r="1" spans="2:14">
      <c r="B1" s="27"/>
      <c r="C1" s="27"/>
      <c r="D1" s="27"/>
      <c r="E1" s="27"/>
      <c r="F1" s="27"/>
      <c r="G1" s="27"/>
      <c r="H1" s="27"/>
      <c r="I1" s="27"/>
      <c r="J1" s="27"/>
      <c r="K1" s="27"/>
      <c r="L1" s="27"/>
      <c r="M1" s="28" t="s">
        <v>8</v>
      </c>
      <c r="N1" s="29" t="s">
        <v>23286</v>
      </c>
    </row>
    <row r="2" spans="2:14" ht="20.25" thickBot="1">
      <c r="B2" s="304" t="s">
        <v>17123</v>
      </c>
      <c r="C2" s="304"/>
      <c r="D2" s="304"/>
      <c r="E2" s="304"/>
      <c r="F2" s="304"/>
      <c r="G2" s="304"/>
      <c r="H2" s="304"/>
      <c r="I2" s="304"/>
      <c r="J2" s="304"/>
      <c r="K2" s="304"/>
      <c r="L2" s="304"/>
      <c r="M2" s="304"/>
      <c r="N2" s="304"/>
    </row>
    <row r="3" spans="2:14" ht="15.75" thickTop="1">
      <c r="B3" s="305" t="s">
        <v>7</v>
      </c>
      <c r="C3" s="305"/>
      <c r="D3" s="305"/>
      <c r="E3" s="27"/>
      <c r="F3" s="305" t="s">
        <v>6</v>
      </c>
      <c r="G3" s="305"/>
      <c r="H3" s="305"/>
      <c r="I3" s="30"/>
      <c r="J3" s="30"/>
      <c r="K3" s="27"/>
      <c r="L3" s="305" t="s">
        <v>5</v>
      </c>
      <c r="M3" s="305"/>
      <c r="N3" s="305"/>
    </row>
    <row r="4" spans="2:14" ht="26.25" customHeight="1">
      <c r="B4" s="306" t="s">
        <v>17121</v>
      </c>
      <c r="C4" s="306"/>
      <c r="D4" s="306"/>
      <c r="E4" s="27"/>
      <c r="F4" s="307"/>
      <c r="G4" s="307"/>
      <c r="H4" s="307"/>
      <c r="I4" s="31"/>
      <c r="J4" s="31"/>
      <c r="K4" s="27"/>
      <c r="L4" s="307"/>
      <c r="M4" s="307"/>
      <c r="N4" s="307"/>
    </row>
    <row r="5" spans="2:14" ht="26.25" customHeight="1">
      <c r="B5" s="306"/>
      <c r="C5" s="306"/>
      <c r="D5" s="306"/>
      <c r="E5" s="27"/>
      <c r="F5" s="307"/>
      <c r="G5" s="307"/>
      <c r="H5" s="307"/>
      <c r="I5" s="31"/>
      <c r="J5" s="31"/>
      <c r="K5" s="27"/>
      <c r="L5" s="307"/>
      <c r="M5" s="307"/>
      <c r="N5" s="307"/>
    </row>
    <row r="6" spans="2:14" ht="21.75" customHeight="1">
      <c r="B6" s="306"/>
      <c r="C6" s="306"/>
      <c r="D6" s="306"/>
      <c r="E6" s="27"/>
      <c r="F6" s="307"/>
      <c r="G6" s="307"/>
      <c r="H6" s="307"/>
      <c r="I6" s="31"/>
      <c r="J6" s="31"/>
      <c r="K6" s="27"/>
      <c r="L6" s="307"/>
      <c r="M6" s="307"/>
      <c r="N6" s="307"/>
    </row>
    <row r="7" spans="2:14">
      <c r="B7" s="56"/>
      <c r="C7" s="56"/>
      <c r="D7" s="56"/>
      <c r="E7" s="27"/>
      <c r="F7" s="31"/>
      <c r="G7" s="31"/>
      <c r="H7" s="31"/>
      <c r="I7" s="31"/>
      <c r="J7" s="31"/>
      <c r="K7" s="27"/>
      <c r="L7" s="31"/>
      <c r="M7" s="31"/>
      <c r="N7" s="31"/>
    </row>
    <row r="8" spans="2:14">
      <c r="B8" s="308" t="s">
        <v>11</v>
      </c>
      <c r="C8" s="308"/>
      <c r="D8" s="55">
        <v>43766</v>
      </c>
      <c r="E8" s="32"/>
      <c r="F8" s="31"/>
      <c r="G8" s="27"/>
      <c r="H8" s="27"/>
      <c r="I8" s="27"/>
      <c r="J8" s="27"/>
      <c r="K8" s="27"/>
      <c r="L8" s="309" t="s">
        <v>16598</v>
      </c>
      <c r="M8" s="310"/>
      <c r="N8" s="310"/>
    </row>
    <row r="9" spans="2:14">
      <c r="B9" s="33"/>
      <c r="C9" s="33"/>
      <c r="D9" s="31"/>
      <c r="E9" s="27"/>
      <c r="F9" s="31"/>
      <c r="G9" s="31"/>
      <c r="H9" s="31"/>
      <c r="I9" s="31"/>
      <c r="J9" s="31"/>
      <c r="K9" s="27"/>
      <c r="L9" s="311"/>
      <c r="M9" s="312"/>
      <c r="N9" s="312"/>
    </row>
    <row r="10" spans="2:14" ht="19.5">
      <c r="B10" s="313" t="s">
        <v>6246</v>
      </c>
      <c r="C10" s="313"/>
      <c r="D10" s="313"/>
      <c r="E10" s="313"/>
      <c r="F10" s="313"/>
      <c r="G10" s="313"/>
      <c r="H10" s="313"/>
      <c r="I10" s="313"/>
      <c r="J10" s="313"/>
      <c r="K10" s="313"/>
      <c r="L10" s="313"/>
      <c r="M10" s="313"/>
      <c r="N10" s="313"/>
    </row>
    <row r="11" spans="2:14" ht="45">
      <c r="B11" s="34" t="s">
        <v>4</v>
      </c>
      <c r="C11" s="314" t="s">
        <v>6240</v>
      </c>
      <c r="D11" s="314"/>
      <c r="E11" s="314"/>
      <c r="F11" s="314"/>
      <c r="G11" s="34" t="s">
        <v>44</v>
      </c>
      <c r="H11" s="34" t="s">
        <v>16282</v>
      </c>
      <c r="I11" s="34" t="s">
        <v>16281</v>
      </c>
      <c r="J11" s="34" t="s">
        <v>6241</v>
      </c>
      <c r="K11" s="34" t="s">
        <v>16977</v>
      </c>
      <c r="L11" s="34" t="s">
        <v>6242</v>
      </c>
      <c r="M11" s="34" t="s">
        <v>6243</v>
      </c>
      <c r="N11" s="34" t="s">
        <v>1</v>
      </c>
    </row>
    <row r="12" spans="2:14" s="173" customFormat="1" ht="20.100000000000001" customHeight="1">
      <c r="B12" s="315" t="s">
        <v>33</v>
      </c>
      <c r="C12" s="302" t="str">
        <f>'TEREZINHA HARDY'!B13</f>
        <v>ADMINISTRAÇÃO E INSTALAÇÃO DA OBRA</v>
      </c>
      <c r="D12" s="302"/>
      <c r="E12" s="302"/>
      <c r="F12" s="302"/>
      <c r="G12" s="174" t="s">
        <v>6244</v>
      </c>
      <c r="H12" s="175">
        <v>100</v>
      </c>
      <c r="I12" s="177"/>
      <c r="J12" s="177"/>
      <c r="K12" s="177"/>
      <c r="L12" s="177"/>
      <c r="M12" s="177"/>
      <c r="N12" s="176">
        <f>SUM(H13:M13)/N63*100</f>
        <v>0.19699607284827644</v>
      </c>
    </row>
    <row r="13" spans="2:14" s="205" customFormat="1" ht="20.100000000000001" customHeight="1">
      <c r="B13" s="301"/>
      <c r="C13" s="303"/>
      <c r="D13" s="303"/>
      <c r="E13" s="303"/>
      <c r="F13" s="303"/>
      <c r="G13" s="203" t="s">
        <v>6245</v>
      </c>
      <c r="H13" s="204">
        <f>$N13*H12/100</f>
        <v>1189.28</v>
      </c>
      <c r="I13" s="203"/>
      <c r="J13" s="203"/>
      <c r="K13" s="203"/>
      <c r="L13" s="203"/>
      <c r="M13" s="203"/>
      <c r="N13" s="204">
        <f>'TEREZINHA HARDY'!P16</f>
        <v>1189.28</v>
      </c>
    </row>
    <row r="14" spans="2:14" s="173" customFormat="1" ht="20.100000000000001" customHeight="1">
      <c r="B14" s="300">
        <v>1</v>
      </c>
      <c r="C14" s="302" t="str">
        <f>'TEREZINHA HARDY'!B22</f>
        <v>MOVIMENTO DE TERRA E PREPARO DO TERRENO PARA FUNDAÇÕES</v>
      </c>
      <c r="D14" s="302"/>
      <c r="E14" s="302"/>
      <c r="F14" s="302"/>
      <c r="G14" s="177" t="s">
        <v>6244</v>
      </c>
      <c r="H14" s="178">
        <v>100</v>
      </c>
      <c r="I14" s="177"/>
      <c r="J14" s="177"/>
      <c r="K14" s="177"/>
      <c r="L14" s="177"/>
      <c r="M14" s="177"/>
      <c r="N14" s="179">
        <f>SUM(H15:M15)/$N$63*100</f>
        <v>0.25175409697122308</v>
      </c>
    </row>
    <row r="15" spans="2:14" s="205" customFormat="1" ht="20.100000000000001" customHeight="1">
      <c r="B15" s="301"/>
      <c r="C15" s="303"/>
      <c r="D15" s="303"/>
      <c r="E15" s="303"/>
      <c r="F15" s="303"/>
      <c r="G15" s="203" t="s">
        <v>6245</v>
      </c>
      <c r="H15" s="204">
        <f>$N15*H14/100</f>
        <v>1519.8582800000001</v>
      </c>
      <c r="I15" s="203"/>
      <c r="J15" s="203"/>
      <c r="K15" s="203"/>
      <c r="L15" s="203"/>
      <c r="M15" s="203"/>
      <c r="N15" s="204">
        <f>'TEREZINHA HARDY'!P27</f>
        <v>1519.8582800000001</v>
      </c>
    </row>
    <row r="16" spans="2:14" s="173" customFormat="1" ht="20.100000000000001" customHeight="1">
      <c r="B16" s="300">
        <v>2</v>
      </c>
      <c r="C16" s="302" t="str">
        <f>'TEREZINHA HARDY'!B29</f>
        <v>FUNDAÇÕES</v>
      </c>
      <c r="D16" s="302"/>
      <c r="E16" s="302"/>
      <c r="F16" s="302"/>
      <c r="G16" s="177" t="s">
        <v>6244</v>
      </c>
      <c r="H16" s="178">
        <v>100</v>
      </c>
      <c r="J16" s="177"/>
      <c r="K16" s="177"/>
      <c r="L16" s="177"/>
      <c r="M16" s="177"/>
      <c r="N16" s="179">
        <f>SUM(H17:M17)/$N$63*100</f>
        <v>3.2918457549509257</v>
      </c>
    </row>
    <row r="17" spans="2:14" s="205" customFormat="1" ht="20.100000000000001" customHeight="1">
      <c r="B17" s="301"/>
      <c r="C17" s="303"/>
      <c r="D17" s="303"/>
      <c r="E17" s="303"/>
      <c r="F17" s="303"/>
      <c r="G17" s="203" t="s">
        <v>6245</v>
      </c>
      <c r="H17" s="204">
        <f>$N17*H16/100</f>
        <v>19873.118599999998</v>
      </c>
      <c r="I17" s="203"/>
      <c r="J17" s="203"/>
      <c r="K17" s="203"/>
      <c r="L17" s="203"/>
      <c r="M17" s="203"/>
      <c r="N17" s="204">
        <f>'TEREZINHA HARDY'!P51</f>
        <v>19873.118599999998</v>
      </c>
    </row>
    <row r="18" spans="2:14" s="173" customFormat="1" ht="20.100000000000001" customHeight="1">
      <c r="B18" s="300">
        <v>3</v>
      </c>
      <c r="C18" s="302" t="str">
        <f>'TEREZINHA HARDY'!B53</f>
        <v>SUPERESTRUTURA</v>
      </c>
      <c r="D18" s="302"/>
      <c r="E18" s="302"/>
      <c r="F18" s="302"/>
      <c r="G18" s="177" t="s">
        <v>6244</v>
      </c>
      <c r="H18" s="178">
        <v>50</v>
      </c>
      <c r="I18" s="178">
        <v>50</v>
      </c>
      <c r="J18" s="180"/>
      <c r="K18" s="180"/>
      <c r="M18" s="177"/>
      <c r="N18" s="179">
        <f>SUM(H19:M19)/$N$63*100</f>
        <v>0.34710655692634246</v>
      </c>
    </row>
    <row r="19" spans="2:14" s="205" customFormat="1" ht="20.100000000000001" customHeight="1">
      <c r="B19" s="301"/>
      <c r="C19" s="303"/>
      <c r="D19" s="303"/>
      <c r="E19" s="303"/>
      <c r="F19" s="303"/>
      <c r="G19" s="203" t="s">
        <v>6245</v>
      </c>
      <c r="H19" s="204">
        <f>$N19*H18/100</f>
        <v>1047.7540999999999</v>
      </c>
      <c r="I19" s="204">
        <f>$N19*I18/100</f>
        <v>1047.7540999999999</v>
      </c>
      <c r="J19" s="206"/>
      <c r="K19" s="206"/>
      <c r="M19" s="203"/>
      <c r="N19" s="204">
        <f>'TEREZINHA HARDY'!P62</f>
        <v>2095.5081999999998</v>
      </c>
    </row>
    <row r="20" spans="2:14" s="173" customFormat="1" ht="20.100000000000001" customHeight="1">
      <c r="B20" s="300">
        <v>4</v>
      </c>
      <c r="C20" s="302" t="str">
        <f>'TEREZINHA HARDY'!B65</f>
        <v>COZINHA</v>
      </c>
      <c r="D20" s="302"/>
      <c r="E20" s="302"/>
      <c r="F20" s="302"/>
      <c r="G20" s="177" t="s">
        <v>6244</v>
      </c>
      <c r="H20" s="177"/>
      <c r="I20" s="178">
        <v>100</v>
      </c>
      <c r="J20" s="177"/>
      <c r="K20" s="177"/>
      <c r="L20" s="177"/>
      <c r="M20" s="177"/>
      <c r="N20" s="179">
        <f>SUM(H21:M21)/$N$63*100</f>
        <v>3.1822479137792201</v>
      </c>
    </row>
    <row r="21" spans="2:14" s="205" customFormat="1" ht="20.100000000000001" customHeight="1">
      <c r="B21" s="301"/>
      <c r="C21" s="303"/>
      <c r="D21" s="303"/>
      <c r="E21" s="303"/>
      <c r="F21" s="303"/>
      <c r="G21" s="203" t="s">
        <v>6245</v>
      </c>
      <c r="H21" s="203"/>
      <c r="I21" s="204">
        <f t="shared" ref="I21" si="0">$N21*I20/100</f>
        <v>19211.468250000005</v>
      </c>
      <c r="J21" s="203"/>
      <c r="K21" s="203"/>
      <c r="L21" s="203"/>
      <c r="M21" s="203"/>
      <c r="N21" s="204">
        <f>'TEREZINHA HARDY'!P100</f>
        <v>19211.468250000005</v>
      </c>
    </row>
    <row r="22" spans="2:14" s="173" customFormat="1" ht="20.100000000000001" customHeight="1">
      <c r="B22" s="300">
        <v>5</v>
      </c>
      <c r="C22" s="302" t="str">
        <f>'TEREZINHA HARDY'!B102</f>
        <v>BANHEIRO DOS PROFESSORES</v>
      </c>
      <c r="D22" s="302"/>
      <c r="E22" s="302"/>
      <c r="F22" s="302"/>
      <c r="G22" s="177" t="s">
        <v>6244</v>
      </c>
      <c r="H22" s="177"/>
      <c r="I22" s="178">
        <v>100</v>
      </c>
      <c r="J22" s="177"/>
      <c r="K22" s="177"/>
      <c r="L22" s="177"/>
      <c r="M22" s="177"/>
      <c r="N22" s="179">
        <f>SUM(H23:M23)/$N$63*100</f>
        <v>0.52204667893015055</v>
      </c>
    </row>
    <row r="23" spans="2:14" s="205" customFormat="1" ht="20.100000000000001" customHeight="1">
      <c r="B23" s="301"/>
      <c r="C23" s="303"/>
      <c r="D23" s="303"/>
      <c r="E23" s="303"/>
      <c r="F23" s="303"/>
      <c r="G23" s="203" t="s">
        <v>6245</v>
      </c>
      <c r="H23" s="203"/>
      <c r="I23" s="204">
        <f t="shared" ref="I23" si="1">$N23*I22/100</f>
        <v>3151.6347780000001</v>
      </c>
      <c r="J23" s="203"/>
      <c r="K23" s="203"/>
      <c r="L23" s="203"/>
      <c r="M23" s="203"/>
      <c r="N23" s="204">
        <f>'TEREZINHA HARDY'!P114</f>
        <v>3151.6347780000001</v>
      </c>
    </row>
    <row r="24" spans="2:14" s="173" customFormat="1" ht="20.100000000000001" customHeight="1">
      <c r="B24" s="300">
        <v>6</v>
      </c>
      <c r="C24" s="302" t="str">
        <f>'TEREZINHA HARDY'!B116</f>
        <v>SALA DE VÍDEO</v>
      </c>
      <c r="D24" s="302"/>
      <c r="E24" s="302"/>
      <c r="F24" s="302"/>
      <c r="G24" s="177" t="s">
        <v>6244</v>
      </c>
      <c r="H24" s="177"/>
      <c r="I24" s="177"/>
      <c r="J24" s="178">
        <v>100</v>
      </c>
      <c r="L24" s="177"/>
      <c r="N24" s="179">
        <f>SUM(H25:L25)/$N$63*100</f>
        <v>1.9972594384066789</v>
      </c>
    </row>
    <row r="25" spans="2:14" s="205" customFormat="1" ht="20.100000000000001" customHeight="1">
      <c r="B25" s="301"/>
      <c r="C25" s="303"/>
      <c r="D25" s="303"/>
      <c r="E25" s="303"/>
      <c r="F25" s="303"/>
      <c r="G25" s="203" t="s">
        <v>6245</v>
      </c>
      <c r="H25" s="203"/>
      <c r="I25" s="203"/>
      <c r="J25" s="204">
        <f>$N25*J24/100</f>
        <v>12057.604350000001</v>
      </c>
      <c r="K25" s="203"/>
      <c r="L25" s="203"/>
      <c r="N25" s="204">
        <f>'TEREZINHA HARDY'!P142</f>
        <v>12057.604350000001</v>
      </c>
    </row>
    <row r="26" spans="2:14" s="173" customFormat="1" ht="20.100000000000001" customHeight="1">
      <c r="B26" s="300">
        <v>7</v>
      </c>
      <c r="C26" s="302" t="str">
        <f>'TEREZINHA HARDY'!B144</f>
        <v>BANHEIROS</v>
      </c>
      <c r="D26" s="302"/>
      <c r="E26" s="302"/>
      <c r="F26" s="302"/>
      <c r="G26" s="177" t="s">
        <v>6244</v>
      </c>
      <c r="H26" s="177"/>
      <c r="I26" s="177"/>
      <c r="J26" s="178">
        <v>100</v>
      </c>
      <c r="K26" s="177"/>
      <c r="L26" s="177"/>
      <c r="M26" s="177"/>
      <c r="N26" s="179">
        <f>SUM(H27:M27)/$N$63*100</f>
        <v>4.6780603982803433</v>
      </c>
    </row>
    <row r="27" spans="2:14" s="205" customFormat="1" ht="20.100000000000001" customHeight="1">
      <c r="B27" s="301"/>
      <c r="C27" s="303"/>
      <c r="D27" s="303"/>
      <c r="E27" s="303"/>
      <c r="F27" s="303"/>
      <c r="G27" s="203" t="s">
        <v>6245</v>
      </c>
      <c r="H27" s="203"/>
      <c r="I27" s="203"/>
      <c r="J27" s="204">
        <f>$N27*J26/100</f>
        <v>28241.799900000002</v>
      </c>
      <c r="K27" s="203"/>
      <c r="L27" s="203"/>
      <c r="M27" s="203"/>
      <c r="N27" s="204">
        <f>'TEREZINHA HARDY'!P176</f>
        <v>28241.799900000002</v>
      </c>
    </row>
    <row r="28" spans="2:14" s="173" customFormat="1" ht="20.100000000000001" customHeight="1">
      <c r="B28" s="300">
        <v>8</v>
      </c>
      <c r="C28" s="302" t="str">
        <f>'TEREZINHA HARDY'!B178</f>
        <v xml:space="preserve"> REFEITÓRIO E ÁREA SAÚDE</v>
      </c>
      <c r="D28" s="302"/>
      <c r="E28" s="302"/>
      <c r="F28" s="302"/>
      <c r="G28" s="177" t="s">
        <v>6244</v>
      </c>
      <c r="H28" s="177"/>
      <c r="I28" s="178">
        <v>50</v>
      </c>
      <c r="J28" s="178">
        <v>50</v>
      </c>
      <c r="K28" s="177"/>
      <c r="L28" s="177"/>
      <c r="N28" s="179">
        <f>SUM(H29:L29)/$N$63*100</f>
        <v>24.366212520124854</v>
      </c>
    </row>
    <row r="29" spans="2:14" s="205" customFormat="1" ht="20.100000000000001" customHeight="1">
      <c r="B29" s="301"/>
      <c r="C29" s="303"/>
      <c r="D29" s="303"/>
      <c r="E29" s="303"/>
      <c r="F29" s="303"/>
      <c r="G29" s="203" t="s">
        <v>6245</v>
      </c>
      <c r="H29" s="203"/>
      <c r="I29" s="204">
        <f>$N29*I28/100</f>
        <v>73550.322112899987</v>
      </c>
      <c r="J29" s="204">
        <f>$N29*J28/100</f>
        <v>73550.322112899987</v>
      </c>
      <c r="K29" s="203"/>
      <c r="L29" s="203"/>
      <c r="N29" s="204">
        <f>'TEREZINHA HARDY'!P229</f>
        <v>147100.64422579997</v>
      </c>
    </row>
    <row r="30" spans="2:14" s="173" customFormat="1" ht="20.100000000000001" customHeight="1">
      <c r="B30" s="300">
        <v>9</v>
      </c>
      <c r="C30" s="302" t="str">
        <f>'TEREZINHA HARDY'!B231</f>
        <v>ÁREA EXTERNA</v>
      </c>
      <c r="D30" s="302"/>
      <c r="E30" s="302"/>
      <c r="F30" s="302"/>
      <c r="G30" s="177" t="s">
        <v>6244</v>
      </c>
      <c r="H30" s="177"/>
      <c r="I30" s="177"/>
      <c r="J30" s="178">
        <v>100</v>
      </c>
      <c r="K30" s="177"/>
      <c r="L30" s="177"/>
      <c r="M30" s="177"/>
      <c r="N30" s="179">
        <f>SUM(H31:M31)/$N$63*100</f>
        <v>5.6816382548962707</v>
      </c>
    </row>
    <row r="31" spans="2:14" s="205" customFormat="1" ht="20.100000000000001" customHeight="1">
      <c r="B31" s="301"/>
      <c r="C31" s="303"/>
      <c r="D31" s="303"/>
      <c r="E31" s="303"/>
      <c r="F31" s="303"/>
      <c r="G31" s="203" t="s">
        <v>6245</v>
      </c>
      <c r="H31" s="203"/>
      <c r="I31" s="203"/>
      <c r="J31" s="204">
        <f>$N31*J30/100</f>
        <v>34300.474349999997</v>
      </c>
      <c r="K31" s="203"/>
      <c r="L31" s="203"/>
      <c r="M31" s="203"/>
      <c r="N31" s="207">
        <f>'TEREZINHA HARDY'!P248</f>
        <v>34300.474349999997</v>
      </c>
    </row>
    <row r="32" spans="2:14" s="173" customFormat="1" ht="20.100000000000001" customHeight="1">
      <c r="B32" s="300">
        <v>10</v>
      </c>
      <c r="C32" s="302" t="str">
        <f>'TEREZINHA HARDY'!B250</f>
        <v>CORREDOR</v>
      </c>
      <c r="D32" s="302"/>
      <c r="E32" s="302"/>
      <c r="F32" s="302"/>
      <c r="G32" s="177" t="s">
        <v>6244</v>
      </c>
      <c r="H32" s="177"/>
      <c r="I32" s="177"/>
      <c r="J32" s="178">
        <v>100</v>
      </c>
      <c r="N32" s="179">
        <f>SUM(H33:J33)/$N$63*100</f>
        <v>2.855927541721508</v>
      </c>
    </row>
    <row r="33" spans="2:14" s="205" customFormat="1" ht="20.100000000000001" customHeight="1">
      <c r="B33" s="301"/>
      <c r="C33" s="303"/>
      <c r="D33" s="303"/>
      <c r="E33" s="303"/>
      <c r="F33" s="303"/>
      <c r="G33" s="203" t="s">
        <v>6245</v>
      </c>
      <c r="H33" s="203"/>
      <c r="I33" s="203"/>
      <c r="J33" s="204">
        <f>$N33*J32/100</f>
        <v>17241.447799999998</v>
      </c>
      <c r="N33" s="207">
        <f>'TEREZINHA HARDY'!P267</f>
        <v>17241.447799999998</v>
      </c>
    </row>
    <row r="34" spans="2:14" s="173" customFormat="1" ht="20.100000000000001" customHeight="1">
      <c r="B34" s="300">
        <v>11</v>
      </c>
      <c r="C34" s="302" t="str">
        <f>'TEREZINHA HARDY'!B269</f>
        <v>LAVANDERIA</v>
      </c>
      <c r="D34" s="302"/>
      <c r="E34" s="302"/>
      <c r="F34" s="302"/>
      <c r="G34" s="177" t="s">
        <v>6244</v>
      </c>
      <c r="H34" s="177"/>
      <c r="I34" s="177"/>
      <c r="J34" s="178">
        <v>100</v>
      </c>
      <c r="K34" s="177"/>
      <c r="L34" s="177"/>
      <c r="M34" s="177"/>
      <c r="N34" s="179">
        <f>SUM(H35:M35)/$N$63*100</f>
        <v>0.41435077083728467</v>
      </c>
    </row>
    <row r="35" spans="2:14" s="205" customFormat="1" ht="20.100000000000001" customHeight="1">
      <c r="B35" s="301"/>
      <c r="C35" s="303"/>
      <c r="D35" s="303"/>
      <c r="E35" s="303"/>
      <c r="F35" s="303"/>
      <c r="G35" s="203" t="s">
        <v>6245</v>
      </c>
      <c r="H35" s="203"/>
      <c r="I35" s="203"/>
      <c r="J35" s="204">
        <f>$N35*J34/100</f>
        <v>2501.4665399999999</v>
      </c>
      <c r="K35" s="203"/>
      <c r="L35" s="203"/>
      <c r="M35" s="203"/>
      <c r="N35" s="207">
        <f>'TEREZINHA HARDY'!P277</f>
        <v>2501.4665399999999</v>
      </c>
    </row>
    <row r="36" spans="2:14" s="173" customFormat="1" ht="20.100000000000001" customHeight="1">
      <c r="B36" s="300">
        <v>12</v>
      </c>
      <c r="C36" s="302" t="str">
        <f>'TEREZINHA HARDY'!B279</f>
        <v>GINÁSIO</v>
      </c>
      <c r="D36" s="302"/>
      <c r="E36" s="302"/>
      <c r="F36" s="302"/>
      <c r="G36" s="177" t="s">
        <v>6244</v>
      </c>
      <c r="H36" s="177"/>
      <c r="I36" s="177"/>
      <c r="J36" s="177"/>
      <c r="K36" s="177"/>
      <c r="L36" s="178">
        <v>100</v>
      </c>
      <c r="M36" s="177"/>
      <c r="N36" s="179">
        <f>SUM(H37:M37)/$N$63*100</f>
        <v>4.390583102233844</v>
      </c>
    </row>
    <row r="37" spans="2:14" s="205" customFormat="1" ht="20.100000000000001" customHeight="1">
      <c r="B37" s="301"/>
      <c r="C37" s="303"/>
      <c r="D37" s="303"/>
      <c r="E37" s="303"/>
      <c r="F37" s="303"/>
      <c r="G37" s="203" t="s">
        <v>6245</v>
      </c>
      <c r="H37" s="203"/>
      <c r="I37" s="203"/>
      <c r="J37" s="203"/>
      <c r="L37" s="204">
        <f>$N37*L36/100</f>
        <v>26506.277999999998</v>
      </c>
      <c r="M37" s="203"/>
      <c r="N37" s="207">
        <f>'TEREZINHA HARDY'!P283</f>
        <v>26506.277999999998</v>
      </c>
    </row>
    <row r="38" spans="2:14" s="173" customFormat="1" ht="20.100000000000001" customHeight="1">
      <c r="B38" s="300">
        <v>13</v>
      </c>
      <c r="C38" s="302" t="str">
        <f>'TEREZINHA HARDY'!B285</f>
        <v>CASA DE MÁQUINAS</v>
      </c>
      <c r="D38" s="302"/>
      <c r="E38" s="302"/>
      <c r="F38" s="302"/>
      <c r="G38" s="177" t="s">
        <v>6244</v>
      </c>
      <c r="H38" s="177"/>
      <c r="K38" s="178">
        <v>100</v>
      </c>
      <c r="L38" s="177"/>
      <c r="M38" s="177"/>
      <c r="N38" s="179">
        <f>SUM(H39:M39)/$N$63*100</f>
        <v>2.7202589363470286</v>
      </c>
    </row>
    <row r="39" spans="2:14" s="205" customFormat="1" ht="20.100000000000001" customHeight="1">
      <c r="B39" s="301"/>
      <c r="C39" s="303"/>
      <c r="D39" s="303"/>
      <c r="E39" s="303"/>
      <c r="F39" s="303"/>
      <c r="G39" s="203" t="s">
        <v>6245</v>
      </c>
      <c r="H39" s="203"/>
      <c r="K39" s="204">
        <f t="shared" ref="K39" si="2">$N39*K38/100</f>
        <v>16422.406300000002</v>
      </c>
      <c r="L39" s="203"/>
      <c r="M39" s="203"/>
      <c r="N39" s="207">
        <f>'TEREZINHA HARDY'!P308</f>
        <v>16422.406300000002</v>
      </c>
    </row>
    <row r="40" spans="2:14" s="173" customFormat="1" ht="20.100000000000001" customHeight="1">
      <c r="B40" s="300">
        <v>14</v>
      </c>
      <c r="C40" s="302" t="str">
        <f>'TEREZINHA HARDY'!B310</f>
        <v>PINTURAS INTERNAS E FACHADA</v>
      </c>
      <c r="D40" s="302"/>
      <c r="E40" s="302"/>
      <c r="F40" s="302"/>
      <c r="G40" s="177" t="s">
        <v>6244</v>
      </c>
      <c r="H40" s="177"/>
      <c r="I40" s="177"/>
      <c r="J40" s="177"/>
      <c r="L40" s="178">
        <v>50</v>
      </c>
      <c r="M40" s="178">
        <v>50</v>
      </c>
      <c r="N40" s="179">
        <f>SUM(H41:M41)/$N$63*100</f>
        <v>4.5108235233953815</v>
      </c>
    </row>
    <row r="41" spans="2:14" s="205" customFormat="1" ht="20.100000000000001" customHeight="1">
      <c r="B41" s="301"/>
      <c r="C41" s="303"/>
      <c r="D41" s="303"/>
      <c r="E41" s="303"/>
      <c r="F41" s="303"/>
      <c r="G41" s="203" t="s">
        <v>6245</v>
      </c>
      <c r="H41" s="203"/>
      <c r="I41" s="203"/>
      <c r="J41" s="203"/>
      <c r="L41" s="204">
        <f>$N41*L40/100</f>
        <v>13616.089199999999</v>
      </c>
      <c r="M41" s="204">
        <f>$N41*M40/100</f>
        <v>13616.089199999999</v>
      </c>
      <c r="N41" s="207">
        <f>'TEREZINHA HARDY'!P316</f>
        <v>27232.178400000001</v>
      </c>
    </row>
    <row r="42" spans="2:14" s="173" customFormat="1" ht="20.100000000000001" customHeight="1">
      <c r="B42" s="300">
        <v>15</v>
      </c>
      <c r="C42" s="302" t="str">
        <f>'TEREZINHA HARDY'!B318</f>
        <v>ACESSO PARA VAN</v>
      </c>
      <c r="D42" s="302"/>
      <c r="E42" s="302"/>
      <c r="F42" s="302"/>
      <c r="G42" s="177" t="s">
        <v>6244</v>
      </c>
      <c r="H42" s="177"/>
      <c r="I42" s="177"/>
      <c r="J42" s="177"/>
      <c r="K42" s="178">
        <v>100</v>
      </c>
      <c r="L42" s="177"/>
      <c r="M42" s="177"/>
      <c r="N42" s="179">
        <f>SUM(H43:M43)/$N$63*100</f>
        <v>0.96929354483055019</v>
      </c>
    </row>
    <row r="43" spans="2:14" s="205" customFormat="1" ht="20.100000000000001" customHeight="1">
      <c r="B43" s="301"/>
      <c r="C43" s="303"/>
      <c r="D43" s="303"/>
      <c r="E43" s="303"/>
      <c r="F43" s="303"/>
      <c r="G43" s="203" t="s">
        <v>6245</v>
      </c>
      <c r="H43" s="203"/>
      <c r="I43" s="203"/>
      <c r="J43" s="203"/>
      <c r="K43" s="204">
        <f t="shared" ref="K43" si="3">$N43*K42/100</f>
        <v>5851.6974999999984</v>
      </c>
      <c r="L43" s="203"/>
      <c r="M43" s="203"/>
      <c r="N43" s="207">
        <f>'TEREZINHA HARDY'!P327</f>
        <v>5851.6974999999984</v>
      </c>
    </row>
    <row r="44" spans="2:14" s="173" customFormat="1" ht="20.100000000000001" customHeight="1">
      <c r="B44" s="300">
        <v>16</v>
      </c>
      <c r="C44" s="302" t="str">
        <f>'TEREZINHA HARDY'!B329</f>
        <v>SISTEMAS DE COBERTURA</v>
      </c>
      <c r="D44" s="302"/>
      <c r="E44" s="302"/>
      <c r="F44" s="302"/>
      <c r="G44" s="177" t="s">
        <v>6244</v>
      </c>
      <c r="H44" s="177"/>
      <c r="I44" s="177"/>
      <c r="J44" s="177"/>
      <c r="K44" s="177"/>
      <c r="L44" s="178">
        <v>100</v>
      </c>
      <c r="N44" s="179">
        <f>SUM(H45:L45)/$N$63*100</f>
        <v>8.9719155803462591</v>
      </c>
    </row>
    <row r="45" spans="2:14" s="205" customFormat="1" ht="20.100000000000001" customHeight="1">
      <c r="B45" s="301"/>
      <c r="C45" s="303"/>
      <c r="D45" s="303"/>
      <c r="E45" s="303"/>
      <c r="F45" s="303"/>
      <c r="G45" s="203" t="s">
        <v>6245</v>
      </c>
      <c r="H45" s="203"/>
      <c r="I45" s="203"/>
      <c r="J45" s="203"/>
      <c r="K45" s="203"/>
      <c r="L45" s="204">
        <f>$N45*L44/100</f>
        <v>54164.124223999999</v>
      </c>
      <c r="N45" s="207">
        <f>'TEREZINHA HARDY'!P333</f>
        <v>54164.124223999999</v>
      </c>
    </row>
    <row r="46" spans="2:14" s="173" customFormat="1" ht="20.100000000000001" customHeight="1">
      <c r="B46" s="300">
        <v>17</v>
      </c>
      <c r="C46" s="302" t="str">
        <f>'TEREZINHA HARDY'!B335</f>
        <v>INSTALAÇÃO HIDRÁULICA</v>
      </c>
      <c r="D46" s="302"/>
      <c r="E46" s="302"/>
      <c r="F46" s="302"/>
      <c r="G46" s="177" t="s">
        <v>6244</v>
      </c>
      <c r="H46" s="177"/>
      <c r="I46" s="178">
        <v>50</v>
      </c>
      <c r="J46" s="178">
        <v>50</v>
      </c>
      <c r="K46" s="177"/>
      <c r="L46" s="177"/>
      <c r="M46" s="177"/>
      <c r="N46" s="179">
        <f>SUM(H47:M47)/$N$63*100</f>
        <v>3.9297701496807438</v>
      </c>
    </row>
    <row r="47" spans="2:14" s="205" customFormat="1" ht="20.100000000000001" customHeight="1">
      <c r="B47" s="301"/>
      <c r="C47" s="303"/>
      <c r="D47" s="303"/>
      <c r="E47" s="303"/>
      <c r="F47" s="303"/>
      <c r="G47" s="203" t="s">
        <v>6245</v>
      </c>
      <c r="H47" s="203"/>
      <c r="I47" s="204">
        <f t="shared" ref="I47:J47" si="4">$N47*I46/100</f>
        <v>11862.1579</v>
      </c>
      <c r="J47" s="204">
        <f t="shared" si="4"/>
        <v>11862.1579</v>
      </c>
      <c r="K47" s="203"/>
      <c r="L47" s="203"/>
      <c r="M47" s="203"/>
      <c r="N47" s="207">
        <f>'TEREZINHA HARDY'!P370</f>
        <v>23724.3158</v>
      </c>
    </row>
    <row r="48" spans="2:14" s="173" customFormat="1" ht="20.100000000000001" customHeight="1">
      <c r="B48" s="300">
        <v>18</v>
      </c>
      <c r="C48" s="302" t="str">
        <f>'TEREZINHA HARDY'!B372</f>
        <v>INSTALAÇÃO SANITÁRIA</v>
      </c>
      <c r="D48" s="302"/>
      <c r="E48" s="302"/>
      <c r="F48" s="302"/>
      <c r="G48" s="177" t="s">
        <v>6244</v>
      </c>
      <c r="H48" s="177"/>
      <c r="I48" s="177"/>
      <c r="J48" s="177"/>
      <c r="L48" s="177"/>
      <c r="M48" s="178">
        <v>100</v>
      </c>
      <c r="N48" s="179">
        <f>SUM(H49:M49)/$N$63*100</f>
        <v>1.4704709443424657</v>
      </c>
    </row>
    <row r="49" spans="2:14" s="205" customFormat="1" ht="20.100000000000001" customHeight="1">
      <c r="B49" s="301"/>
      <c r="C49" s="303"/>
      <c r="D49" s="303"/>
      <c r="E49" s="303"/>
      <c r="F49" s="303"/>
      <c r="G49" s="203" t="s">
        <v>6245</v>
      </c>
      <c r="H49" s="203"/>
      <c r="I49" s="203"/>
      <c r="J49" s="203"/>
      <c r="K49" s="203"/>
      <c r="L49" s="203"/>
      <c r="M49" s="204">
        <f>$N49*M48/100</f>
        <v>8877.3428799999983</v>
      </c>
      <c r="N49" s="207">
        <f>'TEREZINHA HARDY'!P408</f>
        <v>8877.3428799999983</v>
      </c>
    </row>
    <row r="50" spans="2:14" s="173" customFormat="1" ht="20.100000000000001" customHeight="1">
      <c r="B50" s="300">
        <v>19</v>
      </c>
      <c r="C50" s="302" t="str">
        <f>'TEREZINHA HARDY'!B410</f>
        <v>LOUÇAS ACESSÓRIOS E METAIS</v>
      </c>
      <c r="D50" s="302"/>
      <c r="E50" s="302"/>
      <c r="F50" s="302"/>
      <c r="G50" s="177" t="s">
        <v>6244</v>
      </c>
      <c r="H50" s="180"/>
      <c r="I50" s="178">
        <v>100</v>
      </c>
      <c r="J50" s="178">
        <v>100</v>
      </c>
      <c r="K50" s="180"/>
      <c r="L50" s="180"/>
      <c r="M50" s="180"/>
      <c r="N50" s="179">
        <f>SUM(H51:M51)/$N$63*100</f>
        <v>5.8504766156896428</v>
      </c>
    </row>
    <row r="51" spans="2:14" s="205" customFormat="1" ht="20.100000000000001" customHeight="1">
      <c r="B51" s="301"/>
      <c r="C51" s="303"/>
      <c r="D51" s="303"/>
      <c r="E51" s="303"/>
      <c r="F51" s="303"/>
      <c r="G51" s="203" t="s">
        <v>6245</v>
      </c>
      <c r="H51" s="203"/>
      <c r="I51" s="204">
        <f>$N51*I50/100</f>
        <v>17659.882069999992</v>
      </c>
      <c r="J51" s="204">
        <f>$N51*J50/100</f>
        <v>17659.882069999992</v>
      </c>
      <c r="K51" s="206"/>
      <c r="L51" s="206"/>
      <c r="M51" s="206"/>
      <c r="N51" s="207">
        <f>'TEREZINHA HARDY'!P440</f>
        <v>17659.882069999992</v>
      </c>
    </row>
    <row r="52" spans="2:14" s="173" customFormat="1" ht="20.100000000000001" customHeight="1">
      <c r="B52" s="300">
        <v>20</v>
      </c>
      <c r="C52" s="302" t="str">
        <f>'TEREZINHA HARDY'!B442</f>
        <v>DRENAGEM DE ÁGUAS PLUVIAIS</v>
      </c>
      <c r="D52" s="302"/>
      <c r="E52" s="302"/>
      <c r="F52" s="302"/>
      <c r="G52" s="177" t="s">
        <v>6244</v>
      </c>
      <c r="H52" s="180"/>
      <c r="I52" s="177"/>
      <c r="J52" s="177"/>
      <c r="K52" s="177"/>
      <c r="L52" s="177"/>
      <c r="M52" s="178">
        <v>100</v>
      </c>
      <c r="N52" s="179">
        <f>SUM(I53:M53)/$N$63*100</f>
        <v>4.0413497205259903</v>
      </c>
    </row>
    <row r="53" spans="2:14" s="205" customFormat="1" ht="20.100000000000001" customHeight="1">
      <c r="B53" s="301"/>
      <c r="C53" s="303"/>
      <c r="D53" s="303"/>
      <c r="E53" s="303"/>
      <c r="F53" s="303"/>
      <c r="G53" s="203" t="s">
        <v>6245</v>
      </c>
      <c r="I53" s="203"/>
      <c r="J53" s="203"/>
      <c r="K53" s="203"/>
      <c r="L53" s="203"/>
      <c r="M53" s="204">
        <f>$N53*M52/100</f>
        <v>24397.93</v>
      </c>
      <c r="N53" s="207">
        <f>'TEREZINHA HARDY'!P458</f>
        <v>24397.93</v>
      </c>
    </row>
    <row r="54" spans="2:14" s="173" customFormat="1" ht="20.100000000000001" customHeight="1">
      <c r="B54" s="300">
        <v>21</v>
      </c>
      <c r="C54" s="302" t="str">
        <f>'TEREZINHA HARDY'!B460</f>
        <v>INSTALAÇÕES ELÉTRICAS</v>
      </c>
      <c r="D54" s="302"/>
      <c r="E54" s="302"/>
      <c r="F54" s="302"/>
      <c r="G54" s="177" t="s">
        <v>6244</v>
      </c>
      <c r="H54" s="177"/>
      <c r="I54" s="178">
        <v>50</v>
      </c>
      <c r="J54" s="178">
        <v>50</v>
      </c>
      <c r="K54" s="177"/>
      <c r="L54" s="177"/>
      <c r="N54" s="179">
        <f>SUM(H55:L55)/$N$63*100</f>
        <v>9.0597552718604177</v>
      </c>
    </row>
    <row r="55" spans="2:14" s="205" customFormat="1" ht="20.100000000000001" customHeight="1">
      <c r="B55" s="301"/>
      <c r="C55" s="303"/>
      <c r="D55" s="303"/>
      <c r="E55" s="303"/>
      <c r="F55" s="303"/>
      <c r="G55" s="203" t="s">
        <v>6245</v>
      </c>
      <c r="H55" s="203"/>
      <c r="I55" s="204">
        <f>$N55*I54/100</f>
        <v>27347.209500000008</v>
      </c>
      <c r="J55" s="204">
        <f>$N55*J54/100</f>
        <v>27347.209500000008</v>
      </c>
      <c r="K55" s="203"/>
      <c r="L55" s="203"/>
      <c r="M55" s="203"/>
      <c r="N55" s="207">
        <f>'TEREZINHA HARDY'!P514</f>
        <v>54694.419000000009</v>
      </c>
    </row>
    <row r="56" spans="2:14" s="173" customFormat="1" ht="20.100000000000001" customHeight="1">
      <c r="B56" s="300">
        <v>22</v>
      </c>
      <c r="C56" s="302" t="str">
        <f>'TEREZINHA HARDY'!B516</f>
        <v>PROJETO DE PREVENÇÃO E COMBATE A INCÊNDIO E PÂNICO</v>
      </c>
      <c r="D56" s="302"/>
      <c r="E56" s="302"/>
      <c r="F56" s="302"/>
      <c r="G56" s="177" t="s">
        <v>6244</v>
      </c>
      <c r="H56" s="180"/>
      <c r="I56" s="180"/>
      <c r="K56" s="180"/>
      <c r="L56" s="180"/>
      <c r="M56" s="178">
        <v>100</v>
      </c>
      <c r="N56" s="179">
        <f>SUM(H57:M57)/$N$63*100</f>
        <v>4.5083899937769205</v>
      </c>
    </row>
    <row r="57" spans="2:14" s="205" customFormat="1" ht="20.100000000000001" customHeight="1">
      <c r="B57" s="301"/>
      <c r="C57" s="303"/>
      <c r="D57" s="303"/>
      <c r="E57" s="303"/>
      <c r="F57" s="303"/>
      <c r="G57" s="203" t="s">
        <v>6245</v>
      </c>
      <c r="H57" s="206"/>
      <c r="I57" s="206"/>
      <c r="K57" s="206"/>
      <c r="L57" s="206"/>
      <c r="M57" s="204">
        <f>$N57*M56/100</f>
        <v>27217.486999999997</v>
      </c>
      <c r="N57" s="207">
        <f>'TEREZINHA HARDY'!P547</f>
        <v>27217.486999999997</v>
      </c>
    </row>
    <row r="58" spans="2:14" s="173" customFormat="1" ht="20.100000000000001" customHeight="1">
      <c r="B58" s="300">
        <v>23</v>
      </c>
      <c r="C58" s="302" t="str">
        <f>'TEREZINHA HARDY'!B549</f>
        <v>SISTEMA DE PROTEÇÃO CONTRA DESCARGAS ATMOSFÉRICAS</v>
      </c>
      <c r="D58" s="302"/>
      <c r="E58" s="302"/>
      <c r="F58" s="302"/>
      <c r="G58" s="177" t="s">
        <v>6244</v>
      </c>
      <c r="H58" s="177"/>
      <c r="I58" s="177"/>
      <c r="J58" s="177"/>
      <c r="K58" s="177"/>
      <c r="L58" s="177"/>
      <c r="M58" s="178">
        <v>100</v>
      </c>
      <c r="N58" s="179">
        <f>SUM(I59:M59)/$N$63*100</f>
        <v>4.331087697574965</v>
      </c>
    </row>
    <row r="59" spans="2:14" s="205" customFormat="1" ht="20.100000000000001" customHeight="1">
      <c r="B59" s="301"/>
      <c r="C59" s="303"/>
      <c r="D59" s="303"/>
      <c r="E59" s="303"/>
      <c r="F59" s="303"/>
      <c r="G59" s="203" t="s">
        <v>6245</v>
      </c>
      <c r="I59" s="203"/>
      <c r="J59" s="203"/>
      <c r="K59" s="203"/>
      <c r="L59" s="203"/>
      <c r="M59" s="204">
        <f>$N59*M58/100</f>
        <v>26147.0998</v>
      </c>
      <c r="N59" s="207">
        <f>'TEREZINHA HARDY'!P561</f>
        <v>26147.0998</v>
      </c>
    </row>
    <row r="60" spans="2:14" s="173" customFormat="1" ht="20.100000000000001" customHeight="1">
      <c r="B60" s="300">
        <v>24</v>
      </c>
      <c r="C60" s="302" t="str">
        <f>'TEREZINHA HARDY'!B563</f>
        <v>SERVIÇOS FINAIS</v>
      </c>
      <c r="D60" s="302"/>
      <c r="E60" s="302"/>
      <c r="F60" s="302"/>
      <c r="G60" s="177" t="s">
        <v>6244</v>
      </c>
      <c r="H60" s="177"/>
      <c r="I60" s="177"/>
      <c r="J60" s="177"/>
      <c r="K60" s="177"/>
      <c r="L60" s="177"/>
      <c r="M60" s="178">
        <v>100</v>
      </c>
      <c r="N60" s="179">
        <f>SUM(H61:M61)/$N$63*100</f>
        <v>0.38561722856752617</v>
      </c>
    </row>
    <row r="61" spans="2:14" s="205" customFormat="1" ht="20.100000000000001" customHeight="1">
      <c r="B61" s="301"/>
      <c r="C61" s="303"/>
      <c r="D61" s="303"/>
      <c r="E61" s="303"/>
      <c r="F61" s="303"/>
      <c r="G61" s="203" t="s">
        <v>6245</v>
      </c>
      <c r="H61" s="203"/>
      <c r="I61" s="203"/>
      <c r="J61" s="203"/>
      <c r="K61" s="203"/>
      <c r="L61" s="203"/>
      <c r="M61" s="204">
        <f>$N61*M60/100</f>
        <v>2328</v>
      </c>
      <c r="N61" s="207">
        <f>'TEREZINHA HARDY'!P565</f>
        <v>2328</v>
      </c>
    </row>
    <row r="62" spans="2:14" ht="19.5">
      <c r="B62" s="35"/>
      <c r="C62" s="35"/>
      <c r="D62" s="35"/>
      <c r="E62" s="35"/>
      <c r="F62" s="35"/>
      <c r="G62" s="35"/>
      <c r="H62" s="35"/>
      <c r="I62" s="35"/>
      <c r="J62" s="35"/>
      <c r="K62" s="35"/>
      <c r="L62" s="35"/>
      <c r="M62" s="35"/>
      <c r="N62" s="36">
        <v>100</v>
      </c>
    </row>
    <row r="63" spans="2:14" ht="19.5">
      <c r="B63" s="35"/>
      <c r="C63" s="35"/>
      <c r="D63" s="35"/>
      <c r="E63" s="35"/>
      <c r="F63" s="35"/>
      <c r="G63" s="35"/>
      <c r="H63" s="35"/>
      <c r="I63" s="35"/>
      <c r="J63" s="35"/>
      <c r="K63" s="35"/>
      <c r="L63" s="35"/>
      <c r="M63" s="35"/>
      <c r="N63" s="158">
        <f>N13+N15+N17+N21+N25+N27+N29+N31+N33+N19+N35+N37+N39+N41+N43+N45+N47+N49+N61+N57+N59+N23+N55+N53+N51</f>
        <v>603707.46624780004</v>
      </c>
    </row>
    <row r="64" spans="2:14" ht="19.5">
      <c r="B64" s="35"/>
      <c r="C64" s="35"/>
      <c r="D64" s="35"/>
      <c r="E64" s="35"/>
      <c r="F64" s="35"/>
      <c r="G64" s="35"/>
      <c r="H64" s="35"/>
      <c r="I64" s="35"/>
      <c r="J64" s="35"/>
      <c r="K64" s="35"/>
      <c r="L64" s="35"/>
      <c r="M64" s="35"/>
      <c r="N64" s="35"/>
    </row>
    <row r="65" spans="2:14" ht="19.5">
      <c r="B65" s="35"/>
      <c r="C65" s="35"/>
      <c r="D65" s="35"/>
      <c r="E65" s="35"/>
      <c r="F65" s="35"/>
      <c r="G65" s="35"/>
      <c r="H65" s="35"/>
      <c r="I65" s="35"/>
      <c r="J65" s="35"/>
      <c r="K65" s="35"/>
      <c r="L65" s="35"/>
      <c r="M65" s="35"/>
      <c r="N65" s="35"/>
    </row>
    <row r="66" spans="2:14" ht="15.75">
      <c r="B66" s="37"/>
      <c r="C66" s="38"/>
      <c r="D66" s="38"/>
      <c r="E66" s="38"/>
      <c r="F66" s="298"/>
      <c r="G66" s="298"/>
      <c r="H66" s="298"/>
      <c r="I66" s="298"/>
      <c r="J66" s="298"/>
      <c r="K66" s="298"/>
      <c r="L66" s="37"/>
      <c r="M66" s="37"/>
      <c r="N66" s="39"/>
    </row>
    <row r="67" spans="2:14" ht="15" customHeight="1">
      <c r="B67" s="299" t="s">
        <v>21</v>
      </c>
      <c r="C67" s="299"/>
      <c r="D67" s="299"/>
      <c r="E67" s="299"/>
      <c r="F67" s="275" t="s">
        <v>16085</v>
      </c>
      <c r="G67" s="275"/>
      <c r="H67" s="275"/>
      <c r="I67" s="275"/>
      <c r="J67" s="275"/>
      <c r="K67" s="275"/>
      <c r="L67" s="40"/>
      <c r="M67" s="40"/>
      <c r="N67" s="39"/>
    </row>
    <row r="68" spans="2:14" ht="15.75">
      <c r="F68" s="271" t="s">
        <v>16084</v>
      </c>
      <c r="G68" s="271"/>
      <c r="H68" s="271"/>
      <c r="I68" s="271"/>
      <c r="J68" s="271"/>
      <c r="K68" s="271"/>
    </row>
  </sheetData>
  <mergeCells count="65">
    <mergeCell ref="B22:B23"/>
    <mergeCell ref="C22:F23"/>
    <mergeCell ref="B58:B59"/>
    <mergeCell ref="C58:F59"/>
    <mergeCell ref="B56:B57"/>
    <mergeCell ref="B50:B51"/>
    <mergeCell ref="C50:F51"/>
    <mergeCell ref="B52:B53"/>
    <mergeCell ref="C52:F53"/>
    <mergeCell ref="B54:B55"/>
    <mergeCell ref="C54:F55"/>
    <mergeCell ref="C60:F61"/>
    <mergeCell ref="B2:N2"/>
    <mergeCell ref="B3:D3"/>
    <mergeCell ref="F3:H3"/>
    <mergeCell ref="L3:N3"/>
    <mergeCell ref="B4:D6"/>
    <mergeCell ref="F4:H6"/>
    <mergeCell ref="L4:N6"/>
    <mergeCell ref="B8:C8"/>
    <mergeCell ref="L8:N9"/>
    <mergeCell ref="B10:N10"/>
    <mergeCell ref="C11:F11"/>
    <mergeCell ref="B12:B13"/>
    <mergeCell ref="C12:F13"/>
    <mergeCell ref="B14:B15"/>
    <mergeCell ref="C14:F15"/>
    <mergeCell ref="B16:B17"/>
    <mergeCell ref="C18:F19"/>
    <mergeCell ref="B20:B21"/>
    <mergeCell ref="C20:F21"/>
    <mergeCell ref="B18:B19"/>
    <mergeCell ref="C16:F17"/>
    <mergeCell ref="F67:K67"/>
    <mergeCell ref="B24:B25"/>
    <mergeCell ref="C24:F25"/>
    <mergeCell ref="B26:B27"/>
    <mergeCell ref="C26:F27"/>
    <mergeCell ref="B28:B29"/>
    <mergeCell ref="C28:F29"/>
    <mergeCell ref="B30:B31"/>
    <mergeCell ref="C30:F31"/>
    <mergeCell ref="B34:B35"/>
    <mergeCell ref="C34:F35"/>
    <mergeCell ref="B36:B37"/>
    <mergeCell ref="C36:F37"/>
    <mergeCell ref="B38:B39"/>
    <mergeCell ref="C38:F39"/>
    <mergeCell ref="C56:F57"/>
    <mergeCell ref="F68:K68"/>
    <mergeCell ref="F66:K66"/>
    <mergeCell ref="B67:E67"/>
    <mergeCell ref="B32:B33"/>
    <mergeCell ref="C32:F33"/>
    <mergeCell ref="B40:B41"/>
    <mergeCell ref="C40:F41"/>
    <mergeCell ref="B42:B43"/>
    <mergeCell ref="C42:F43"/>
    <mergeCell ref="B44:B45"/>
    <mergeCell ref="C44:F45"/>
    <mergeCell ref="B46:B47"/>
    <mergeCell ref="C46:F47"/>
    <mergeCell ref="B48:B49"/>
    <mergeCell ref="C48:F49"/>
    <mergeCell ref="B60:B61"/>
  </mergeCells>
  <pageMargins left="0.511811024" right="0.511811024" top="0.78740157499999996" bottom="0.78740157499999996" header="0.31496062000000002" footer="0.31496062000000002"/>
  <pageSetup paperSize="9" scale="55" fitToHeight="0" orientation="landscape" r:id="rId1"/>
  <rowBreaks count="1" manualBreakCount="1">
    <brk id="3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3"/>
  <sheetViews>
    <sheetView view="pageBreakPreview" zoomScale="70" zoomScaleNormal="55" zoomScaleSheetLayoutView="70" workbookViewId="0">
      <selection activeCell="C14" sqref="C14:F15"/>
    </sheetView>
  </sheetViews>
  <sheetFormatPr defaultRowHeight="15"/>
  <cols>
    <col min="1" max="1" width="9.140625" style="114"/>
    <col min="2" max="2" width="197.140625" bestFit="1" customWidth="1"/>
    <col min="3" max="3" width="11.5703125" bestFit="1" customWidth="1"/>
    <col min="4" max="4" width="9.42578125" bestFit="1" customWidth="1"/>
    <col min="5" max="5" width="20.5703125" bestFit="1" customWidth="1"/>
    <col min="6" max="6" width="14" customWidth="1"/>
    <col min="7" max="7" width="13.7109375" bestFit="1" customWidth="1"/>
    <col min="8" max="8" width="12.85546875" bestFit="1" customWidth="1"/>
    <col min="9" max="9" width="19.5703125" bestFit="1" customWidth="1"/>
  </cols>
  <sheetData>
    <row r="1" spans="2:9" s="114" customFormat="1" ht="28.5" customHeight="1">
      <c r="B1" s="316" t="s">
        <v>23290</v>
      </c>
      <c r="C1" s="317"/>
      <c r="D1" s="317"/>
      <c r="E1" s="317"/>
      <c r="F1" s="317"/>
      <c r="G1" s="317"/>
      <c r="H1" s="317"/>
      <c r="I1" s="318"/>
    </row>
    <row r="2" spans="2:9" s="114" customFormat="1" ht="30" customHeight="1">
      <c r="B2" s="319" t="s">
        <v>16608</v>
      </c>
      <c r="C2" s="319"/>
      <c r="D2" s="319"/>
      <c r="E2" s="319"/>
      <c r="F2" s="319"/>
      <c r="G2" s="319"/>
      <c r="H2" s="319"/>
      <c r="I2" s="211" t="s">
        <v>6287</v>
      </c>
    </row>
    <row r="3" spans="2:9" s="114" customFormat="1">
      <c r="B3" s="320" t="s">
        <v>1791</v>
      </c>
      <c r="C3" s="321"/>
      <c r="D3" s="321"/>
      <c r="E3" s="321"/>
      <c r="F3" s="321"/>
      <c r="G3" s="321"/>
      <c r="H3" s="321"/>
      <c r="I3" s="322"/>
    </row>
    <row r="4" spans="2:9" s="114" customFormat="1">
      <c r="B4" s="323" t="s">
        <v>16911</v>
      </c>
      <c r="C4" s="324" t="s">
        <v>16912</v>
      </c>
      <c r="D4" s="324" t="s">
        <v>16899</v>
      </c>
      <c r="E4" s="325" t="s">
        <v>16913</v>
      </c>
      <c r="F4" s="324" t="s">
        <v>16914</v>
      </c>
      <c r="G4" s="324" t="s">
        <v>16915</v>
      </c>
      <c r="H4" s="213" t="s">
        <v>16916</v>
      </c>
      <c r="I4" s="186">
        <f>SUM(G7:G10)</f>
        <v>641.31531999999993</v>
      </c>
    </row>
    <row r="5" spans="2:9" s="114" customFormat="1">
      <c r="B5" s="323"/>
      <c r="C5" s="324"/>
      <c r="D5" s="324"/>
      <c r="E5" s="325"/>
      <c r="F5" s="324"/>
      <c r="G5" s="324"/>
      <c r="H5" s="323" t="s">
        <v>16917</v>
      </c>
      <c r="I5" s="323"/>
    </row>
    <row r="6" spans="2:9" s="114" customFormat="1" ht="48.75" customHeight="1">
      <c r="B6" s="323"/>
      <c r="C6" s="324"/>
      <c r="D6" s="324"/>
      <c r="E6" s="325"/>
      <c r="F6" s="324"/>
      <c r="G6" s="324"/>
      <c r="H6" s="212" t="s">
        <v>16199</v>
      </c>
      <c r="I6" s="212" t="s">
        <v>16918</v>
      </c>
    </row>
    <row r="7" spans="2:9" s="114" customFormat="1" ht="48.75" customHeight="1">
      <c r="B7" s="187" t="s">
        <v>17146</v>
      </c>
      <c r="C7" s="188" t="s">
        <v>16939</v>
      </c>
      <c r="D7" s="188" t="s">
        <v>16200</v>
      </c>
      <c r="E7" s="189">
        <v>527.9</v>
      </c>
      <c r="F7" s="188">
        <v>1.04</v>
      </c>
      <c r="G7" s="189">
        <f>E7*F7</f>
        <v>549.01599999999996</v>
      </c>
      <c r="H7" s="188" t="s">
        <v>16956</v>
      </c>
      <c r="I7" s="188"/>
    </row>
    <row r="8" spans="2:9" s="114" customFormat="1" ht="48.75" customHeight="1">
      <c r="B8" s="187" t="s">
        <v>6057</v>
      </c>
      <c r="C8" s="188">
        <v>88309</v>
      </c>
      <c r="D8" s="188" t="s">
        <v>23</v>
      </c>
      <c r="E8" s="189">
        <v>18.36</v>
      </c>
      <c r="F8" s="188" t="s">
        <v>17330</v>
      </c>
      <c r="G8" s="189">
        <f t="shared" ref="G8:G10" si="0">E8*F8</f>
        <v>62.368919999999996</v>
      </c>
      <c r="H8" s="188"/>
      <c r="I8" s="188" t="s">
        <v>16083</v>
      </c>
    </row>
    <row r="9" spans="2:9" s="114" customFormat="1" ht="48.75" customHeight="1">
      <c r="B9" s="187" t="s">
        <v>6064</v>
      </c>
      <c r="C9" s="188">
        <v>88316</v>
      </c>
      <c r="D9" s="188" t="s">
        <v>23</v>
      </c>
      <c r="E9" s="189">
        <v>13.26</v>
      </c>
      <c r="F9" s="188" t="s">
        <v>17331</v>
      </c>
      <c r="G9" s="189">
        <f t="shared" si="0"/>
        <v>22.528739999999999</v>
      </c>
      <c r="H9" s="188"/>
      <c r="I9" s="188" t="s">
        <v>16083</v>
      </c>
    </row>
    <row r="10" spans="2:9" s="114" customFormat="1" ht="48.75" customHeight="1">
      <c r="B10" s="187" t="s">
        <v>17332</v>
      </c>
      <c r="C10" s="188">
        <v>88629</v>
      </c>
      <c r="D10" s="188" t="s">
        <v>25</v>
      </c>
      <c r="E10" s="189">
        <v>352.46</v>
      </c>
      <c r="F10" s="188" t="s">
        <v>17333</v>
      </c>
      <c r="G10" s="189">
        <f t="shared" si="0"/>
        <v>7.4016599999999997</v>
      </c>
      <c r="H10" s="188"/>
      <c r="I10" s="188" t="s">
        <v>16083</v>
      </c>
    </row>
    <row r="11" spans="2:9" s="114" customFormat="1" ht="30" customHeight="1">
      <c r="B11" s="319" t="s">
        <v>16609</v>
      </c>
      <c r="C11" s="319"/>
      <c r="D11" s="319"/>
      <c r="E11" s="319"/>
      <c r="F11" s="319"/>
      <c r="G11" s="319"/>
      <c r="H11" s="319"/>
      <c r="I11" s="211" t="s">
        <v>6287</v>
      </c>
    </row>
    <row r="12" spans="2:9" s="114" customFormat="1">
      <c r="B12" s="320" t="s">
        <v>1791</v>
      </c>
      <c r="C12" s="321"/>
      <c r="D12" s="321"/>
      <c r="E12" s="321"/>
      <c r="F12" s="321"/>
      <c r="G12" s="321"/>
      <c r="H12" s="321"/>
      <c r="I12" s="322"/>
    </row>
    <row r="13" spans="2:9" s="114" customFormat="1">
      <c r="B13" s="323" t="s">
        <v>16911</v>
      </c>
      <c r="C13" s="324" t="s">
        <v>16912</v>
      </c>
      <c r="D13" s="324" t="s">
        <v>16899</v>
      </c>
      <c r="E13" s="325" t="s">
        <v>16913</v>
      </c>
      <c r="F13" s="324" t="s">
        <v>16914</v>
      </c>
      <c r="G13" s="324" t="s">
        <v>16915</v>
      </c>
      <c r="H13" s="213" t="s">
        <v>16916</v>
      </c>
      <c r="I13" s="186">
        <f>SUM(G16:G19)</f>
        <v>623.02171999999996</v>
      </c>
    </row>
    <row r="14" spans="2:9" s="114" customFormat="1">
      <c r="B14" s="323"/>
      <c r="C14" s="324"/>
      <c r="D14" s="324"/>
      <c r="E14" s="325"/>
      <c r="F14" s="324"/>
      <c r="G14" s="324"/>
      <c r="H14" s="323" t="s">
        <v>16917</v>
      </c>
      <c r="I14" s="323"/>
    </row>
    <row r="15" spans="2:9" s="114" customFormat="1" ht="48.75" customHeight="1">
      <c r="B15" s="323"/>
      <c r="C15" s="324"/>
      <c r="D15" s="324"/>
      <c r="E15" s="325"/>
      <c r="F15" s="324"/>
      <c r="G15" s="324"/>
      <c r="H15" s="212" t="s">
        <v>16199</v>
      </c>
      <c r="I15" s="212" t="s">
        <v>16918</v>
      </c>
    </row>
    <row r="16" spans="2:9" s="114" customFormat="1" ht="48.75" customHeight="1">
      <c r="B16" s="187" t="s">
        <v>17147</v>
      </c>
      <c r="C16" s="188" t="s">
        <v>16615</v>
      </c>
      <c r="D16" s="188" t="s">
        <v>16200</v>
      </c>
      <c r="E16" s="189">
        <v>510.31</v>
      </c>
      <c r="F16" s="188">
        <v>1.04</v>
      </c>
      <c r="G16" s="189">
        <f>E16*F16</f>
        <v>530.72239999999999</v>
      </c>
      <c r="H16" s="188" t="s">
        <v>16956</v>
      </c>
      <c r="I16" s="188"/>
    </row>
    <row r="17" spans="2:9" s="114" customFormat="1" ht="48.75" customHeight="1">
      <c r="B17" s="187" t="s">
        <v>6057</v>
      </c>
      <c r="C17" s="188">
        <v>88309</v>
      </c>
      <c r="D17" s="188" t="s">
        <v>23</v>
      </c>
      <c r="E17" s="189">
        <v>18.36</v>
      </c>
      <c r="F17" s="188" t="s">
        <v>17330</v>
      </c>
      <c r="G17" s="189">
        <f t="shared" ref="G17:G19" si="1">E17*F17</f>
        <v>62.368919999999996</v>
      </c>
      <c r="H17" s="188"/>
      <c r="I17" s="188" t="s">
        <v>16083</v>
      </c>
    </row>
    <row r="18" spans="2:9" s="114" customFormat="1" ht="48.75" customHeight="1">
      <c r="B18" s="187" t="s">
        <v>6064</v>
      </c>
      <c r="C18" s="188">
        <v>88316</v>
      </c>
      <c r="D18" s="188" t="s">
        <v>23</v>
      </c>
      <c r="E18" s="189">
        <v>13.26</v>
      </c>
      <c r="F18" s="188" t="s">
        <v>17331</v>
      </c>
      <c r="G18" s="189">
        <f t="shared" si="1"/>
        <v>22.528739999999999</v>
      </c>
      <c r="H18" s="188"/>
      <c r="I18" s="188" t="s">
        <v>16083</v>
      </c>
    </row>
    <row r="19" spans="2:9" s="114" customFormat="1" ht="48.75" customHeight="1">
      <c r="B19" s="187" t="s">
        <v>17332</v>
      </c>
      <c r="C19" s="188">
        <v>88629</v>
      </c>
      <c r="D19" s="188" t="s">
        <v>25</v>
      </c>
      <c r="E19" s="189">
        <v>352.46</v>
      </c>
      <c r="F19" s="188" t="s">
        <v>17333</v>
      </c>
      <c r="G19" s="189">
        <f t="shared" si="1"/>
        <v>7.4016599999999997</v>
      </c>
      <c r="H19" s="188"/>
      <c r="I19" s="188" t="s">
        <v>16083</v>
      </c>
    </row>
    <row r="20" spans="2:9" s="114" customFormat="1" ht="30" customHeight="1">
      <c r="B20" s="319" t="s">
        <v>17334</v>
      </c>
      <c r="C20" s="319"/>
      <c r="D20" s="319"/>
      <c r="E20" s="319"/>
      <c r="F20" s="319"/>
      <c r="G20" s="319"/>
      <c r="H20" s="319"/>
      <c r="I20" s="211" t="s">
        <v>6287</v>
      </c>
    </row>
    <row r="21" spans="2:9" s="114" customFormat="1">
      <c r="B21" s="320" t="s">
        <v>1791</v>
      </c>
      <c r="C21" s="321"/>
      <c r="D21" s="321"/>
      <c r="E21" s="321"/>
      <c r="F21" s="321"/>
      <c r="G21" s="321"/>
      <c r="H21" s="321"/>
      <c r="I21" s="322"/>
    </row>
    <row r="22" spans="2:9" s="114" customFormat="1">
      <c r="B22" s="323" t="s">
        <v>16911</v>
      </c>
      <c r="C22" s="324" t="s">
        <v>16912</v>
      </c>
      <c r="D22" s="324" t="s">
        <v>16899</v>
      </c>
      <c r="E22" s="325" t="s">
        <v>16913</v>
      </c>
      <c r="F22" s="324" t="s">
        <v>16914</v>
      </c>
      <c r="G22" s="324" t="s">
        <v>16915</v>
      </c>
      <c r="H22" s="213" t="s">
        <v>16916</v>
      </c>
      <c r="I22" s="186">
        <f>SUM(G25:G28)</f>
        <v>731.56031999999993</v>
      </c>
    </row>
    <row r="23" spans="2:9" s="114" customFormat="1">
      <c r="B23" s="323"/>
      <c r="C23" s="324"/>
      <c r="D23" s="324"/>
      <c r="E23" s="325"/>
      <c r="F23" s="324"/>
      <c r="G23" s="324"/>
      <c r="H23" s="323" t="s">
        <v>16917</v>
      </c>
      <c r="I23" s="323"/>
    </row>
    <row r="24" spans="2:9" s="114" customFormat="1" ht="48.75" customHeight="1">
      <c r="B24" s="323"/>
      <c r="C24" s="324"/>
      <c r="D24" s="324"/>
      <c r="E24" s="325"/>
      <c r="F24" s="324"/>
      <c r="G24" s="324"/>
      <c r="H24" s="212" t="s">
        <v>16199</v>
      </c>
      <c r="I24" s="212" t="s">
        <v>16918</v>
      </c>
    </row>
    <row r="25" spans="2:9" s="114" customFormat="1" ht="48.75" customHeight="1">
      <c r="B25" s="187" t="s">
        <v>17165</v>
      </c>
      <c r="C25" s="188" t="s">
        <v>16961</v>
      </c>
      <c r="D25" s="188" t="s">
        <v>6287</v>
      </c>
      <c r="E25" s="189">
        <v>459.9</v>
      </c>
      <c r="F25" s="188">
        <v>1.39</v>
      </c>
      <c r="G25" s="189">
        <f t="shared" ref="G25:G28" si="2">E25*F25</f>
        <v>639.26099999999997</v>
      </c>
      <c r="H25" s="188" t="s">
        <v>16956</v>
      </c>
      <c r="I25" s="188"/>
    </row>
    <row r="26" spans="2:9" s="114" customFormat="1" ht="48.75" customHeight="1">
      <c r="B26" s="187" t="s">
        <v>6057</v>
      </c>
      <c r="C26" s="188">
        <v>88309</v>
      </c>
      <c r="D26" s="188" t="s">
        <v>23</v>
      </c>
      <c r="E26" s="189">
        <f>IFERROR(VLOOKUP(C26,'[3]SINAPI '!A40:D11939,4,FALSE),IFERROR(VLOOKUP(C26,[3]SETOP!41:2802,4,FALSE),"UNIDADE INVÁLIDA"))</f>
        <v>18.36</v>
      </c>
      <c r="F26" s="188" t="s">
        <v>17330</v>
      </c>
      <c r="G26" s="189">
        <f>E26*F26</f>
        <v>62.368919999999996</v>
      </c>
      <c r="H26" s="188"/>
      <c r="I26" s="188" t="s">
        <v>16083</v>
      </c>
    </row>
    <row r="27" spans="2:9" s="114" customFormat="1" ht="48.75" customHeight="1">
      <c r="B27" s="187" t="s">
        <v>6064</v>
      </c>
      <c r="C27" s="188">
        <v>88316</v>
      </c>
      <c r="D27" s="188" t="s">
        <v>23</v>
      </c>
      <c r="E27" s="189">
        <f>IFERROR(VLOOKUP(C27,'[3]SINAPI '!A41:D11940,4,FALSE),IFERROR(VLOOKUP(C27,[3]SETOP!42:2803,4,FALSE),"UNIDADE INVÁLIDA"))</f>
        <v>13.26</v>
      </c>
      <c r="F27" s="188" t="s">
        <v>17331</v>
      </c>
      <c r="G27" s="189">
        <f t="shared" si="2"/>
        <v>22.528739999999999</v>
      </c>
      <c r="H27" s="188"/>
      <c r="I27" s="188" t="s">
        <v>16083</v>
      </c>
    </row>
    <row r="28" spans="2:9" s="114" customFormat="1" ht="48.75" customHeight="1">
      <c r="B28" s="187" t="s">
        <v>17332</v>
      </c>
      <c r="C28" s="188">
        <v>88629</v>
      </c>
      <c r="D28" s="188" t="s">
        <v>25</v>
      </c>
      <c r="E28" s="189">
        <f>IFERROR(VLOOKUP(C28,'[3]SINAPI '!A42:D11941,4,FALSE),IFERROR(VLOOKUP(C28,[3]SETOP!43:2804,4,FALSE),"UNIDADE INVÁLIDA"))</f>
        <v>352.46</v>
      </c>
      <c r="F28" s="188" t="s">
        <v>17333</v>
      </c>
      <c r="G28" s="189">
        <f t="shared" si="2"/>
        <v>7.4016599999999997</v>
      </c>
      <c r="H28" s="188"/>
      <c r="I28" s="188" t="s">
        <v>16083</v>
      </c>
    </row>
    <row r="29" spans="2:9" s="114" customFormat="1" ht="30" customHeight="1">
      <c r="B29" s="319" t="s">
        <v>17335</v>
      </c>
      <c r="C29" s="319"/>
      <c r="D29" s="319"/>
      <c r="E29" s="319"/>
      <c r="F29" s="319"/>
      <c r="G29" s="319"/>
      <c r="H29" s="319"/>
      <c r="I29" s="211" t="s">
        <v>6287</v>
      </c>
    </row>
    <row r="30" spans="2:9" s="114" customFormat="1">
      <c r="B30" s="320" t="s">
        <v>1791</v>
      </c>
      <c r="C30" s="321"/>
      <c r="D30" s="321"/>
      <c r="E30" s="321"/>
      <c r="F30" s="321"/>
      <c r="G30" s="321"/>
      <c r="H30" s="321"/>
      <c r="I30" s="322"/>
    </row>
    <row r="31" spans="2:9" s="114" customFormat="1">
      <c r="B31" s="323" t="s">
        <v>16911</v>
      </c>
      <c r="C31" s="324" t="s">
        <v>16912</v>
      </c>
      <c r="D31" s="324" t="s">
        <v>16899</v>
      </c>
      <c r="E31" s="325" t="s">
        <v>16913</v>
      </c>
      <c r="F31" s="324" t="s">
        <v>16914</v>
      </c>
      <c r="G31" s="324" t="s">
        <v>16915</v>
      </c>
      <c r="H31" s="213" t="s">
        <v>16916</v>
      </c>
      <c r="I31" s="186">
        <f>SUM(G34:G37)</f>
        <v>728.23821999999996</v>
      </c>
    </row>
    <row r="32" spans="2:9" s="114" customFormat="1">
      <c r="B32" s="323"/>
      <c r="C32" s="324"/>
      <c r="D32" s="324"/>
      <c r="E32" s="325"/>
      <c r="F32" s="324"/>
      <c r="G32" s="324"/>
      <c r="H32" s="323" t="s">
        <v>16917</v>
      </c>
      <c r="I32" s="323"/>
    </row>
    <row r="33" spans="2:9" s="114" customFormat="1" ht="48.75" customHeight="1">
      <c r="B33" s="323"/>
      <c r="C33" s="324"/>
      <c r="D33" s="324"/>
      <c r="E33" s="325"/>
      <c r="F33" s="324"/>
      <c r="G33" s="324"/>
      <c r="H33" s="212" t="s">
        <v>16199</v>
      </c>
      <c r="I33" s="212" t="s">
        <v>16918</v>
      </c>
    </row>
    <row r="34" spans="2:9" s="114" customFormat="1" ht="48.75" customHeight="1">
      <c r="B34" s="187" t="s">
        <v>17336</v>
      </c>
      <c r="C34" s="188" t="s">
        <v>16962</v>
      </c>
      <c r="D34" s="188" t="s">
        <v>6287</v>
      </c>
      <c r="E34" s="189">
        <v>457.51</v>
      </c>
      <c r="F34" s="188">
        <v>1.39</v>
      </c>
      <c r="G34" s="189">
        <f t="shared" ref="G34" si="3">E34*F34</f>
        <v>635.93889999999999</v>
      </c>
      <c r="H34" s="188" t="s">
        <v>16956</v>
      </c>
      <c r="I34" s="188"/>
    </row>
    <row r="35" spans="2:9" s="114" customFormat="1" ht="48.75" customHeight="1">
      <c r="B35" s="187" t="s">
        <v>6057</v>
      </c>
      <c r="C35" s="188">
        <v>88309</v>
      </c>
      <c r="D35" s="188" t="s">
        <v>23</v>
      </c>
      <c r="E35" s="189">
        <f>IFERROR(VLOOKUP(C35,'[3]SINAPI '!A49:D11948,4,FALSE),IFERROR(VLOOKUP(C35,[3]SETOP!50:2811,4,FALSE),"UNIDADE INVÁLIDA"))</f>
        <v>18.36</v>
      </c>
      <c r="F35" s="188" t="s">
        <v>17330</v>
      </c>
      <c r="G35" s="189">
        <f>E35*F35</f>
        <v>62.368919999999996</v>
      </c>
      <c r="H35" s="188"/>
      <c r="I35" s="188" t="s">
        <v>16083</v>
      </c>
    </row>
    <row r="36" spans="2:9" s="114" customFormat="1" ht="48.75" customHeight="1">
      <c r="B36" s="187" t="s">
        <v>6064</v>
      </c>
      <c r="C36" s="188">
        <v>88316</v>
      </c>
      <c r="D36" s="188" t="s">
        <v>23</v>
      </c>
      <c r="E36" s="189">
        <f>IFERROR(VLOOKUP(C36,'[3]SINAPI '!A50:D11949,4,FALSE),IFERROR(VLOOKUP(C36,[3]SETOP!51:2812,4,FALSE),"UNIDADE INVÁLIDA"))</f>
        <v>13.26</v>
      </c>
      <c r="F36" s="188" t="s">
        <v>17331</v>
      </c>
      <c r="G36" s="189">
        <f t="shared" ref="G36:G37" si="4">E36*F36</f>
        <v>22.528739999999999</v>
      </c>
      <c r="H36" s="188"/>
      <c r="I36" s="188" t="s">
        <v>16083</v>
      </c>
    </row>
    <row r="37" spans="2:9" s="114" customFormat="1" ht="48.75" customHeight="1">
      <c r="B37" s="187" t="s">
        <v>17332</v>
      </c>
      <c r="C37" s="188">
        <v>88629</v>
      </c>
      <c r="D37" s="188" t="s">
        <v>25</v>
      </c>
      <c r="E37" s="189">
        <f>IFERROR(VLOOKUP(C37,'[3]SINAPI '!A51:D11950,4,FALSE),IFERROR(VLOOKUP(C37,[3]SETOP!52:2813,4,FALSE),"UNIDADE INVÁLIDA"))</f>
        <v>352.46</v>
      </c>
      <c r="F37" s="188" t="s">
        <v>17333</v>
      </c>
      <c r="G37" s="189">
        <f t="shared" si="4"/>
        <v>7.4016599999999997</v>
      </c>
      <c r="H37" s="188"/>
      <c r="I37" s="188" t="s">
        <v>16083</v>
      </c>
    </row>
    <row r="38" spans="2:9" s="114" customFormat="1" ht="30" customHeight="1">
      <c r="B38" s="319" t="s">
        <v>16612</v>
      </c>
      <c r="C38" s="319"/>
      <c r="D38" s="319"/>
      <c r="E38" s="319"/>
      <c r="F38" s="319"/>
      <c r="G38" s="319"/>
      <c r="H38" s="319"/>
      <c r="I38" s="211" t="s">
        <v>16200</v>
      </c>
    </row>
    <row r="39" spans="2:9" s="114" customFormat="1" ht="15" customHeight="1">
      <c r="B39" s="320" t="s">
        <v>17169</v>
      </c>
      <c r="C39" s="321"/>
      <c r="D39" s="321"/>
      <c r="E39" s="321"/>
      <c r="F39" s="321"/>
      <c r="G39" s="321"/>
      <c r="H39" s="321"/>
      <c r="I39" s="322"/>
    </row>
    <row r="40" spans="2:9" s="114" customFormat="1">
      <c r="B40" s="323" t="s">
        <v>16911</v>
      </c>
      <c r="C40" s="324" t="s">
        <v>16912</v>
      </c>
      <c r="D40" s="324" t="s">
        <v>16899</v>
      </c>
      <c r="E40" s="325" t="s">
        <v>16913</v>
      </c>
      <c r="F40" s="324" t="s">
        <v>16914</v>
      </c>
      <c r="G40" s="324" t="s">
        <v>16915</v>
      </c>
      <c r="H40" s="213" t="s">
        <v>16916</v>
      </c>
      <c r="I40" s="186">
        <f>SUM(G43:G46)</f>
        <v>1483.4</v>
      </c>
    </row>
    <row r="41" spans="2:9" s="114" customFormat="1">
      <c r="B41" s="323"/>
      <c r="C41" s="324"/>
      <c r="D41" s="324"/>
      <c r="E41" s="325"/>
      <c r="F41" s="324"/>
      <c r="G41" s="324"/>
      <c r="H41" s="323" t="s">
        <v>16917</v>
      </c>
      <c r="I41" s="323"/>
    </row>
    <row r="42" spans="2:9" s="114" customFormat="1" ht="48.75" customHeight="1">
      <c r="B42" s="323"/>
      <c r="C42" s="324"/>
      <c r="D42" s="324"/>
      <c r="E42" s="325"/>
      <c r="F42" s="324"/>
      <c r="G42" s="324"/>
      <c r="H42" s="212" t="s">
        <v>16199</v>
      </c>
      <c r="I42" s="212" t="s">
        <v>16918</v>
      </c>
    </row>
    <row r="43" spans="2:9" s="114" customFormat="1" ht="48.75" customHeight="1">
      <c r="B43" s="187" t="s">
        <v>17337</v>
      </c>
      <c r="C43" s="188" t="s">
        <v>16966</v>
      </c>
      <c r="D43" s="188" t="s">
        <v>16200</v>
      </c>
      <c r="E43" s="189">
        <v>168.59</v>
      </c>
      <c r="F43" s="188">
        <v>1</v>
      </c>
      <c r="G43" s="189">
        <f>E43*F43</f>
        <v>168.59</v>
      </c>
      <c r="H43" s="188"/>
      <c r="I43" s="188" t="s">
        <v>16083</v>
      </c>
    </row>
    <row r="44" spans="2:9" s="114" customFormat="1" ht="48.75" customHeight="1">
      <c r="B44" s="187" t="s">
        <v>17338</v>
      </c>
      <c r="C44" s="188" t="s">
        <v>17339</v>
      </c>
      <c r="D44" s="188" t="s">
        <v>16200</v>
      </c>
      <c r="E44" s="189">
        <v>63.85</v>
      </c>
      <c r="F44" s="188">
        <v>1</v>
      </c>
      <c r="G44" s="189">
        <f>E44*F44</f>
        <v>63.85</v>
      </c>
      <c r="H44" s="188"/>
      <c r="I44" s="188" t="s">
        <v>16083</v>
      </c>
    </row>
    <row r="45" spans="2:9" s="114" customFormat="1" ht="48.75" customHeight="1">
      <c r="B45" s="187" t="s">
        <v>17340</v>
      </c>
      <c r="C45" s="188" t="s">
        <v>17341</v>
      </c>
      <c r="D45" s="188" t="s">
        <v>16200</v>
      </c>
      <c r="E45" s="189">
        <v>1199.44</v>
      </c>
      <c r="F45" s="188">
        <v>1</v>
      </c>
      <c r="G45" s="189">
        <f t="shared" ref="G45:G46" si="5">E45*F45</f>
        <v>1199.44</v>
      </c>
      <c r="H45" s="188" t="s">
        <v>16201</v>
      </c>
      <c r="I45" s="188" t="s">
        <v>16083</v>
      </c>
    </row>
    <row r="46" spans="2:9" s="114" customFormat="1" ht="48.75" customHeight="1">
      <c r="B46" s="187" t="s">
        <v>17342</v>
      </c>
      <c r="C46" s="188" t="s">
        <v>17343</v>
      </c>
      <c r="D46" s="188" t="s">
        <v>16200</v>
      </c>
      <c r="E46" s="189">
        <v>25.76</v>
      </c>
      <c r="F46" s="188">
        <v>2</v>
      </c>
      <c r="G46" s="189">
        <f t="shared" si="5"/>
        <v>51.52</v>
      </c>
      <c r="H46" s="188"/>
      <c r="I46" s="188" t="s">
        <v>16083</v>
      </c>
    </row>
    <row r="47" spans="2:9" s="114" customFormat="1" ht="30" customHeight="1">
      <c r="B47" s="319" t="s">
        <v>16613</v>
      </c>
      <c r="C47" s="319"/>
      <c r="D47" s="319"/>
      <c r="E47" s="319"/>
      <c r="F47" s="319"/>
      <c r="G47" s="319"/>
      <c r="H47" s="319"/>
      <c r="I47" s="211" t="s">
        <v>6287</v>
      </c>
    </row>
    <row r="48" spans="2:9" s="114" customFormat="1">
      <c r="B48" s="320" t="s">
        <v>5303</v>
      </c>
      <c r="C48" s="321"/>
      <c r="D48" s="321"/>
      <c r="E48" s="321"/>
      <c r="F48" s="321"/>
      <c r="G48" s="321"/>
      <c r="H48" s="321"/>
      <c r="I48" s="322"/>
    </row>
    <row r="49" spans="2:9" s="114" customFormat="1">
      <c r="B49" s="323" t="s">
        <v>16911</v>
      </c>
      <c r="C49" s="324" t="s">
        <v>16912</v>
      </c>
      <c r="D49" s="324" t="s">
        <v>16899</v>
      </c>
      <c r="E49" s="325" t="s">
        <v>16913</v>
      </c>
      <c r="F49" s="324" t="s">
        <v>16914</v>
      </c>
      <c r="G49" s="324" t="s">
        <v>16915</v>
      </c>
      <c r="H49" s="213" t="s">
        <v>16916</v>
      </c>
      <c r="I49" s="186">
        <f>SUM(G52:G54)</f>
        <v>10.654119999999999</v>
      </c>
    </row>
    <row r="50" spans="2:9" s="114" customFormat="1">
      <c r="B50" s="323"/>
      <c r="C50" s="324"/>
      <c r="D50" s="324"/>
      <c r="E50" s="325"/>
      <c r="F50" s="324"/>
      <c r="G50" s="324"/>
      <c r="H50" s="323" t="s">
        <v>16917</v>
      </c>
      <c r="I50" s="323"/>
    </row>
    <row r="51" spans="2:9" s="114" customFormat="1" ht="48.75" customHeight="1">
      <c r="B51" s="323"/>
      <c r="C51" s="324"/>
      <c r="D51" s="324"/>
      <c r="E51" s="325"/>
      <c r="F51" s="324"/>
      <c r="G51" s="324"/>
      <c r="H51" s="212" t="s">
        <v>16199</v>
      </c>
      <c r="I51" s="212" t="s">
        <v>16918</v>
      </c>
    </row>
    <row r="52" spans="2:9" s="114" customFormat="1" ht="48.75" customHeight="1">
      <c r="B52" s="187" t="s">
        <v>17344</v>
      </c>
      <c r="C52" s="188" t="s">
        <v>16957</v>
      </c>
      <c r="D52" s="188" t="s">
        <v>5776</v>
      </c>
      <c r="E52" s="189">
        <v>16.11</v>
      </c>
      <c r="F52" s="188" t="s">
        <v>17345</v>
      </c>
      <c r="G52" s="189">
        <f t="shared" ref="G52:G54" si="6">E52*F52</f>
        <v>3.222</v>
      </c>
      <c r="H52" s="188" t="s">
        <v>16956</v>
      </c>
      <c r="I52" s="188"/>
    </row>
    <row r="53" spans="2:9" s="114" customFormat="1" ht="48.75" customHeight="1">
      <c r="B53" s="187" t="s">
        <v>6058</v>
      </c>
      <c r="C53" s="188" t="s">
        <v>17346</v>
      </c>
      <c r="D53" s="188" t="s">
        <v>23</v>
      </c>
      <c r="E53" s="189">
        <v>18.29</v>
      </c>
      <c r="F53" s="188" t="s">
        <v>17347</v>
      </c>
      <c r="G53" s="189">
        <f t="shared" si="6"/>
        <v>6.2917599999999991</v>
      </c>
      <c r="H53" s="188"/>
      <c r="I53" s="188" t="s">
        <v>16083</v>
      </c>
    </row>
    <row r="54" spans="2:9" s="114" customFormat="1" ht="48.75" customHeight="1">
      <c r="B54" s="187" t="s">
        <v>6064</v>
      </c>
      <c r="C54" s="188" t="s">
        <v>17348</v>
      </c>
      <c r="D54" s="188" t="s">
        <v>23</v>
      </c>
      <c r="E54" s="189">
        <v>13.26</v>
      </c>
      <c r="F54" s="188" t="s">
        <v>17349</v>
      </c>
      <c r="G54" s="189">
        <f t="shared" si="6"/>
        <v>1.1403599999999998</v>
      </c>
      <c r="H54" s="188"/>
      <c r="I54" s="188" t="s">
        <v>16083</v>
      </c>
    </row>
    <row r="55" spans="2:9" s="114" customFormat="1" ht="30" customHeight="1">
      <c r="B55" s="319" t="s">
        <v>16614</v>
      </c>
      <c r="C55" s="319"/>
      <c r="D55" s="319"/>
      <c r="E55" s="319"/>
      <c r="F55" s="319"/>
      <c r="G55" s="319"/>
      <c r="H55" s="319"/>
      <c r="I55" s="211" t="s">
        <v>6287</v>
      </c>
    </row>
    <row r="56" spans="2:9" s="114" customFormat="1">
      <c r="B56" s="320" t="s">
        <v>5303</v>
      </c>
      <c r="C56" s="321"/>
      <c r="D56" s="321"/>
      <c r="E56" s="321"/>
      <c r="F56" s="321"/>
      <c r="G56" s="321"/>
      <c r="H56" s="321"/>
      <c r="I56" s="322"/>
    </row>
    <row r="57" spans="2:9" s="114" customFormat="1">
      <c r="B57" s="323" t="s">
        <v>16911</v>
      </c>
      <c r="C57" s="324" t="s">
        <v>16912</v>
      </c>
      <c r="D57" s="324" t="s">
        <v>16899</v>
      </c>
      <c r="E57" s="325" t="s">
        <v>16913</v>
      </c>
      <c r="F57" s="324" t="s">
        <v>16914</v>
      </c>
      <c r="G57" s="324" t="s">
        <v>16915</v>
      </c>
      <c r="H57" s="213" t="s">
        <v>16916</v>
      </c>
      <c r="I57" s="186">
        <f>SUM(G60:G62)</f>
        <v>12.426119999999999</v>
      </c>
    </row>
    <row r="58" spans="2:9" s="114" customFormat="1">
      <c r="B58" s="323"/>
      <c r="C58" s="324"/>
      <c r="D58" s="324"/>
      <c r="E58" s="325"/>
      <c r="F58" s="324"/>
      <c r="G58" s="324"/>
      <c r="H58" s="323" t="s">
        <v>16917</v>
      </c>
      <c r="I58" s="323"/>
    </row>
    <row r="59" spans="2:9" s="114" customFormat="1" ht="48.75" customHeight="1">
      <c r="B59" s="323"/>
      <c r="C59" s="324"/>
      <c r="D59" s="324"/>
      <c r="E59" s="325"/>
      <c r="F59" s="324"/>
      <c r="G59" s="324"/>
      <c r="H59" s="212" t="s">
        <v>16199</v>
      </c>
      <c r="I59" s="212" t="s">
        <v>16918</v>
      </c>
    </row>
    <row r="60" spans="2:9" s="114" customFormat="1" ht="48.75" customHeight="1">
      <c r="B60" s="187" t="s">
        <v>17350</v>
      </c>
      <c r="C60" s="188" t="s">
        <v>17351</v>
      </c>
      <c r="D60" s="188" t="s">
        <v>5776</v>
      </c>
      <c r="E60" s="189">
        <v>24.97</v>
      </c>
      <c r="F60" s="188" t="s">
        <v>17345</v>
      </c>
      <c r="G60" s="189">
        <f t="shared" ref="G60:G62" si="7">E60*F60</f>
        <v>4.9939999999999998</v>
      </c>
      <c r="H60" s="188" t="s">
        <v>16956</v>
      </c>
      <c r="I60" s="188"/>
    </row>
    <row r="61" spans="2:9" s="114" customFormat="1" ht="48.75" customHeight="1">
      <c r="B61" s="187" t="s">
        <v>6058</v>
      </c>
      <c r="C61" s="188" t="s">
        <v>17346</v>
      </c>
      <c r="D61" s="188" t="s">
        <v>23</v>
      </c>
      <c r="E61" s="189">
        <v>18.29</v>
      </c>
      <c r="F61" s="188" t="s">
        <v>17347</v>
      </c>
      <c r="G61" s="189">
        <f t="shared" si="7"/>
        <v>6.2917599999999991</v>
      </c>
      <c r="H61" s="188"/>
      <c r="I61" s="188" t="s">
        <v>16083</v>
      </c>
    </row>
    <row r="62" spans="2:9" s="114" customFormat="1" ht="48.75" customHeight="1">
      <c r="B62" s="187" t="s">
        <v>6064</v>
      </c>
      <c r="C62" s="188" t="s">
        <v>17348</v>
      </c>
      <c r="D62" s="188" t="s">
        <v>23</v>
      </c>
      <c r="E62" s="189">
        <v>13.26</v>
      </c>
      <c r="F62" s="188" t="s">
        <v>17349</v>
      </c>
      <c r="G62" s="189">
        <f t="shared" si="7"/>
        <v>1.1403599999999998</v>
      </c>
      <c r="H62" s="188"/>
      <c r="I62" s="188" t="s">
        <v>16083</v>
      </c>
    </row>
    <row r="63" spans="2:9" s="114" customFormat="1" ht="30" customHeight="1">
      <c r="B63" s="319" t="s">
        <v>17184</v>
      </c>
      <c r="C63" s="319"/>
      <c r="D63" s="319"/>
      <c r="E63" s="319"/>
      <c r="F63" s="319"/>
      <c r="G63" s="319"/>
      <c r="H63" s="319"/>
      <c r="I63" s="211" t="s">
        <v>16200</v>
      </c>
    </row>
    <row r="64" spans="2:9" s="114" customFormat="1">
      <c r="B64" s="320" t="s">
        <v>17183</v>
      </c>
      <c r="C64" s="321"/>
      <c r="D64" s="321"/>
      <c r="E64" s="321"/>
      <c r="F64" s="321"/>
      <c r="G64" s="321"/>
      <c r="H64" s="321"/>
      <c r="I64" s="322"/>
    </row>
    <row r="65" spans="2:9" s="114" customFormat="1">
      <c r="B65" s="323" t="s">
        <v>16911</v>
      </c>
      <c r="C65" s="324" t="s">
        <v>16912</v>
      </c>
      <c r="D65" s="324" t="s">
        <v>16899</v>
      </c>
      <c r="E65" s="325" t="s">
        <v>16913</v>
      </c>
      <c r="F65" s="324" t="s">
        <v>16914</v>
      </c>
      <c r="G65" s="324" t="s">
        <v>16915</v>
      </c>
      <c r="H65" s="213" t="s">
        <v>16916</v>
      </c>
      <c r="I65" s="186">
        <f>SUM(G68:G71)</f>
        <v>109.19</v>
      </c>
    </row>
    <row r="66" spans="2:9" s="114" customFormat="1">
      <c r="B66" s="323"/>
      <c r="C66" s="324"/>
      <c r="D66" s="324"/>
      <c r="E66" s="325"/>
      <c r="F66" s="324"/>
      <c r="G66" s="324"/>
      <c r="H66" s="323" t="s">
        <v>16917</v>
      </c>
      <c r="I66" s="323"/>
    </row>
    <row r="67" spans="2:9" s="114" customFormat="1" ht="48.75" customHeight="1">
      <c r="B67" s="323"/>
      <c r="C67" s="324"/>
      <c r="D67" s="324"/>
      <c r="E67" s="325"/>
      <c r="F67" s="324"/>
      <c r="G67" s="324"/>
      <c r="H67" s="212" t="s">
        <v>16199</v>
      </c>
      <c r="I67" s="212" t="s">
        <v>16918</v>
      </c>
    </row>
    <row r="68" spans="2:9" s="114" customFormat="1" ht="48.75" customHeight="1">
      <c r="B68" s="187" t="s">
        <v>6057</v>
      </c>
      <c r="C68" s="188">
        <v>88309</v>
      </c>
      <c r="D68" s="188" t="s">
        <v>23</v>
      </c>
      <c r="E68" s="189">
        <f>IFERROR(VLOOKUP(C68,'[3]SINAPI '!A52:D11951,4,FALSE),IFERROR(VLOOKUP(C68,[3]SETOP!53:2814,4,FALSE),"UNIDADE INVÁLIDA"))</f>
        <v>18.36</v>
      </c>
      <c r="F68" s="188">
        <v>1</v>
      </c>
      <c r="G68" s="189">
        <f t="shared" ref="G68:G71" si="8">E68*F68</f>
        <v>18.36</v>
      </c>
      <c r="H68" s="188"/>
      <c r="I68" s="188" t="s">
        <v>16083</v>
      </c>
    </row>
    <row r="69" spans="2:9" s="114" customFormat="1" ht="48.75" customHeight="1">
      <c r="B69" s="187" t="s">
        <v>6064</v>
      </c>
      <c r="C69" s="188">
        <v>88316</v>
      </c>
      <c r="D69" s="188" t="s">
        <v>23</v>
      </c>
      <c r="E69" s="189">
        <f>IFERROR(VLOOKUP(C69,'[3]SINAPI '!A53:D11952,4,FALSE),IFERROR(VLOOKUP(C69,[3]SETOP!54:2815,4,FALSE),"UNIDADE INVÁLIDA"))</f>
        <v>13.26</v>
      </c>
      <c r="F69" s="188">
        <v>1</v>
      </c>
      <c r="G69" s="189">
        <f t="shared" si="8"/>
        <v>13.26</v>
      </c>
      <c r="H69" s="188"/>
      <c r="I69" s="188" t="s">
        <v>16083</v>
      </c>
    </row>
    <row r="70" spans="2:9" s="114" customFormat="1" ht="48.75" customHeight="1">
      <c r="B70" s="187" t="s">
        <v>6063</v>
      </c>
      <c r="C70" s="188">
        <v>88315</v>
      </c>
      <c r="D70" s="188" t="s">
        <v>23</v>
      </c>
      <c r="E70" s="189">
        <v>20.75</v>
      </c>
      <c r="F70" s="188">
        <v>1</v>
      </c>
      <c r="G70" s="189">
        <f t="shared" si="8"/>
        <v>20.75</v>
      </c>
      <c r="H70" s="188"/>
      <c r="I70" s="188" t="s">
        <v>16083</v>
      </c>
    </row>
    <row r="71" spans="2:9" s="114" customFormat="1" ht="48.75" customHeight="1">
      <c r="B71" s="187" t="s">
        <v>7741</v>
      </c>
      <c r="C71" s="188" t="s">
        <v>10396</v>
      </c>
      <c r="D71" s="188" t="s">
        <v>16200</v>
      </c>
      <c r="E71" s="189">
        <v>9.4700000000000006</v>
      </c>
      <c r="F71" s="188">
        <v>6</v>
      </c>
      <c r="G71" s="189">
        <f t="shared" si="8"/>
        <v>56.820000000000007</v>
      </c>
      <c r="H71" s="188"/>
      <c r="I71" s="188" t="s">
        <v>6222</v>
      </c>
    </row>
    <row r="72" spans="2:9" s="114" customFormat="1" ht="30" customHeight="1">
      <c r="B72" s="319" t="s">
        <v>17201</v>
      </c>
      <c r="C72" s="319"/>
      <c r="D72" s="319"/>
      <c r="E72" s="319"/>
      <c r="F72" s="319"/>
      <c r="G72" s="319"/>
      <c r="H72" s="319"/>
      <c r="I72" s="211" t="s">
        <v>6287</v>
      </c>
    </row>
    <row r="73" spans="2:9" s="114" customFormat="1">
      <c r="B73" s="320" t="s">
        <v>5303</v>
      </c>
      <c r="C73" s="321"/>
      <c r="D73" s="321"/>
      <c r="E73" s="321"/>
      <c r="F73" s="321"/>
      <c r="G73" s="321"/>
      <c r="H73" s="321"/>
      <c r="I73" s="322"/>
    </row>
    <row r="74" spans="2:9" s="114" customFormat="1">
      <c r="B74" s="323" t="s">
        <v>16911</v>
      </c>
      <c r="C74" s="324" t="s">
        <v>16912</v>
      </c>
      <c r="D74" s="324" t="s">
        <v>16899</v>
      </c>
      <c r="E74" s="325" t="s">
        <v>16913</v>
      </c>
      <c r="F74" s="324" t="s">
        <v>16914</v>
      </c>
      <c r="G74" s="324" t="s">
        <v>16915</v>
      </c>
      <c r="H74" s="213" t="s">
        <v>16916</v>
      </c>
      <c r="I74" s="186">
        <f>SUM(G77:G79)</f>
        <v>12.260119999999999</v>
      </c>
    </row>
    <row r="75" spans="2:9" s="114" customFormat="1">
      <c r="B75" s="323"/>
      <c r="C75" s="324"/>
      <c r="D75" s="324"/>
      <c r="E75" s="325"/>
      <c r="F75" s="324"/>
      <c r="G75" s="324"/>
      <c r="H75" s="323" t="s">
        <v>16917</v>
      </c>
      <c r="I75" s="323"/>
    </row>
    <row r="76" spans="2:9" s="114" customFormat="1" ht="48.75" customHeight="1">
      <c r="B76" s="323"/>
      <c r="C76" s="324"/>
      <c r="D76" s="324"/>
      <c r="E76" s="325"/>
      <c r="F76" s="324"/>
      <c r="G76" s="324"/>
      <c r="H76" s="212" t="s">
        <v>16199</v>
      </c>
      <c r="I76" s="212" t="s">
        <v>16918</v>
      </c>
    </row>
    <row r="77" spans="2:9" s="114" customFormat="1" ht="48.75" customHeight="1">
      <c r="B77" s="187" t="s">
        <v>17352</v>
      </c>
      <c r="C77" s="188" t="s">
        <v>17353</v>
      </c>
      <c r="D77" s="188" t="s">
        <v>5776</v>
      </c>
      <c r="E77" s="189">
        <v>24.14</v>
      </c>
      <c r="F77" s="188" t="s">
        <v>17345</v>
      </c>
      <c r="G77" s="189">
        <f t="shared" ref="G77:G79" si="9">E77*F77</f>
        <v>4.8280000000000003</v>
      </c>
      <c r="H77" s="188" t="s">
        <v>16956</v>
      </c>
      <c r="I77" s="188"/>
    </row>
    <row r="78" spans="2:9" s="114" customFormat="1" ht="48.75" customHeight="1">
      <c r="B78" s="187" t="s">
        <v>6058</v>
      </c>
      <c r="C78" s="188" t="s">
        <v>17346</v>
      </c>
      <c r="D78" s="188" t="s">
        <v>23</v>
      </c>
      <c r="E78" s="189">
        <v>18.29</v>
      </c>
      <c r="F78" s="188" t="s">
        <v>17347</v>
      </c>
      <c r="G78" s="189">
        <f t="shared" si="9"/>
        <v>6.2917599999999991</v>
      </c>
      <c r="H78" s="188"/>
      <c r="I78" s="188" t="s">
        <v>16083</v>
      </c>
    </row>
    <row r="79" spans="2:9" s="114" customFormat="1" ht="48.75" customHeight="1">
      <c r="B79" s="187" t="s">
        <v>6064</v>
      </c>
      <c r="C79" s="188" t="s">
        <v>17348</v>
      </c>
      <c r="D79" s="188" t="s">
        <v>23</v>
      </c>
      <c r="E79" s="189">
        <v>13.26</v>
      </c>
      <c r="F79" s="188" t="s">
        <v>17349</v>
      </c>
      <c r="G79" s="189">
        <f t="shared" si="9"/>
        <v>1.1403599999999998</v>
      </c>
      <c r="H79" s="188"/>
      <c r="I79" s="188" t="s">
        <v>16083</v>
      </c>
    </row>
    <row r="80" spans="2:9" s="114" customFormat="1" ht="30" customHeight="1">
      <c r="B80" s="319" t="s">
        <v>16600</v>
      </c>
      <c r="C80" s="319"/>
      <c r="D80" s="319"/>
      <c r="E80" s="319"/>
      <c r="F80" s="319"/>
      <c r="G80" s="319"/>
      <c r="H80" s="319"/>
      <c r="I80" s="211" t="s">
        <v>16200</v>
      </c>
    </row>
    <row r="81" spans="2:9" s="114" customFormat="1">
      <c r="B81" s="320" t="s">
        <v>16252</v>
      </c>
      <c r="C81" s="321"/>
      <c r="D81" s="321"/>
      <c r="E81" s="321"/>
      <c r="F81" s="321"/>
      <c r="G81" s="321"/>
      <c r="H81" s="321"/>
      <c r="I81" s="322"/>
    </row>
    <row r="82" spans="2:9" s="114" customFormat="1">
      <c r="B82" s="323" t="s">
        <v>16911</v>
      </c>
      <c r="C82" s="324" t="s">
        <v>16912</v>
      </c>
      <c r="D82" s="324" t="s">
        <v>16899</v>
      </c>
      <c r="E82" s="325" t="s">
        <v>16913</v>
      </c>
      <c r="F82" s="324" t="s">
        <v>16914</v>
      </c>
      <c r="G82" s="324" t="s">
        <v>16915</v>
      </c>
      <c r="H82" s="213" t="s">
        <v>16916</v>
      </c>
      <c r="I82" s="186">
        <f>SUM(G85:G90)</f>
        <v>4.89975</v>
      </c>
    </row>
    <row r="83" spans="2:9" s="114" customFormat="1">
      <c r="B83" s="323"/>
      <c r="C83" s="324"/>
      <c r="D83" s="324"/>
      <c r="E83" s="325"/>
      <c r="F83" s="324"/>
      <c r="G83" s="324"/>
      <c r="H83" s="323" t="s">
        <v>16917</v>
      </c>
      <c r="I83" s="323"/>
    </row>
    <row r="84" spans="2:9" s="114" customFormat="1" ht="48.75" customHeight="1">
      <c r="B84" s="323"/>
      <c r="C84" s="324"/>
      <c r="D84" s="324"/>
      <c r="E84" s="325"/>
      <c r="F84" s="324"/>
      <c r="G84" s="324"/>
      <c r="H84" s="212" t="s">
        <v>16199</v>
      </c>
      <c r="I84" s="212" t="s">
        <v>16918</v>
      </c>
    </row>
    <row r="85" spans="2:9" s="114" customFormat="1" ht="48.75" customHeight="1">
      <c r="B85" s="187" t="str">
        <f t="shared" ref="B85:B90" si="10">IFERROR(VLOOKUP(C85,SINAPI,2,0),IFERROR(VLOOKUP(C85,SETOP,3,FALSE),"NOME DO SERVIÇO INVÁLIDO"))</f>
        <v>ADESIVO PLASTICO PARA PVC, FRASCO COM 850 GR</v>
      </c>
      <c r="C85" s="188">
        <v>122</v>
      </c>
      <c r="D85" s="188" t="str">
        <f t="shared" ref="D85:D90" si="11">IFERROR(VLOOKUP(C85,SINAPI,3,0),IFERROR(VLOOKUP(C85,SETOP,4,FALSE),"NOME DO SERVIÇO INVÁLIDO"))</f>
        <v xml:space="preserve">UN    </v>
      </c>
      <c r="E85" s="189">
        <f t="shared" ref="E85:E90" si="12">IFERROR(VLOOKUP(C85,SINAPI,4,0),IFERROR(VLOOKUP(C85,SETOP,5,FALSE),"NOME DO SERVIÇO INVÁLIDO"))</f>
        <v>40.65</v>
      </c>
      <c r="F85" s="188">
        <v>7.0000000000000001E-3</v>
      </c>
      <c r="G85" s="189">
        <f>E85*F85</f>
        <v>0.28454999999999997</v>
      </c>
      <c r="H85" s="188"/>
      <c r="I85" s="188" t="s">
        <v>16083</v>
      </c>
    </row>
    <row r="86" spans="2:9" s="114" customFormat="1" ht="48.75" customHeight="1">
      <c r="B86" s="187" t="str">
        <f t="shared" si="10"/>
        <v>JOELHO PVC,  SOLDAVEL COM ROSCA, 90 GRAUS, 25 MM X 1/2", PARA AGUA FRIA PREDIAL</v>
      </c>
      <c r="C86" s="188">
        <v>3531</v>
      </c>
      <c r="D86" s="188" t="str">
        <f t="shared" si="11"/>
        <v xml:space="preserve">UN    </v>
      </c>
      <c r="E86" s="189">
        <f t="shared" si="12"/>
        <v>1.4</v>
      </c>
      <c r="F86" s="188">
        <v>1</v>
      </c>
      <c r="G86" s="189">
        <f>E86*F86</f>
        <v>1.4</v>
      </c>
      <c r="H86" s="188"/>
      <c r="I86" s="188" t="s">
        <v>16083</v>
      </c>
    </row>
    <row r="87" spans="2:9" s="114" customFormat="1" ht="48.75" customHeight="1">
      <c r="B87" s="187" t="str">
        <f t="shared" si="10"/>
        <v>SOLUCAO LIMPADORA PARA PVC, FRASCO COM 1000 CM3</v>
      </c>
      <c r="C87" s="188">
        <v>20083</v>
      </c>
      <c r="D87" s="188" t="str">
        <f t="shared" si="11"/>
        <v xml:space="preserve">UN    </v>
      </c>
      <c r="E87" s="189">
        <f t="shared" si="12"/>
        <v>35.299999999999997</v>
      </c>
      <c r="F87" s="188">
        <v>8.0000000000000002E-3</v>
      </c>
      <c r="G87" s="189">
        <f t="shared" ref="G87:G90" si="13">E87*F87</f>
        <v>0.28239999999999998</v>
      </c>
      <c r="H87" s="188"/>
      <c r="I87" s="188" t="s">
        <v>16083</v>
      </c>
    </row>
    <row r="88" spans="2:9" s="114" customFormat="1" ht="48.75" customHeight="1">
      <c r="B88" s="187" t="str">
        <f t="shared" si="10"/>
        <v>LIXA D'AGUA EM FOLHA, GRAO 100</v>
      </c>
      <c r="C88" s="188">
        <v>38383</v>
      </c>
      <c r="D88" s="188" t="str">
        <f t="shared" si="11"/>
        <v xml:space="preserve">UN    </v>
      </c>
      <c r="E88" s="189">
        <f t="shared" si="12"/>
        <v>1.64</v>
      </c>
      <c r="F88" s="188">
        <v>0.03</v>
      </c>
      <c r="G88" s="189">
        <f t="shared" si="13"/>
        <v>4.9199999999999994E-2</v>
      </c>
      <c r="H88" s="188"/>
      <c r="I88" s="188" t="s">
        <v>16083</v>
      </c>
    </row>
    <row r="89" spans="2:9" s="114" customFormat="1" ht="48.75" customHeight="1">
      <c r="B89" s="187" t="str">
        <f t="shared" si="10"/>
        <v>AUXILIAR DE ENCANADOR OU BOMBEIRO HIDRÁULICO COM ENCARGOS COMPLEMENTARES</v>
      </c>
      <c r="C89" s="188">
        <v>88248</v>
      </c>
      <c r="D89" s="188" t="str">
        <f t="shared" si="11"/>
        <v>H</v>
      </c>
      <c r="E89" s="189">
        <f t="shared" si="12"/>
        <v>13.87</v>
      </c>
      <c r="F89" s="188">
        <v>0.09</v>
      </c>
      <c r="G89" s="189">
        <f t="shared" si="13"/>
        <v>1.2483</v>
      </c>
      <c r="H89" s="188"/>
      <c r="I89" s="188" t="s">
        <v>16083</v>
      </c>
    </row>
    <row r="90" spans="2:9" s="114" customFormat="1" ht="48.75" customHeight="1">
      <c r="B90" s="187" t="str">
        <f t="shared" si="10"/>
        <v>ENCANADOR OU BOMBEIRO HIDRÁULICO COM ENCARGOS COMPLEMENTARES</v>
      </c>
      <c r="C90" s="188">
        <v>88267</v>
      </c>
      <c r="D90" s="188" t="str">
        <f t="shared" si="11"/>
        <v>H</v>
      </c>
      <c r="E90" s="189">
        <f t="shared" si="12"/>
        <v>18.170000000000002</v>
      </c>
      <c r="F90" s="188">
        <v>0.09</v>
      </c>
      <c r="G90" s="189">
        <f t="shared" si="13"/>
        <v>1.6353000000000002</v>
      </c>
      <c r="H90" s="188"/>
      <c r="I90" s="188" t="s">
        <v>16083</v>
      </c>
    </row>
    <row r="91" spans="2:9" s="114" customFormat="1" ht="30" customHeight="1">
      <c r="B91" s="319" t="s">
        <v>16601</v>
      </c>
      <c r="C91" s="319"/>
      <c r="D91" s="319"/>
      <c r="E91" s="319"/>
      <c r="F91" s="319"/>
      <c r="G91" s="319"/>
      <c r="H91" s="319"/>
      <c r="I91" s="211" t="s">
        <v>16200</v>
      </c>
    </row>
    <row r="92" spans="2:9" s="114" customFormat="1">
      <c r="B92" s="320" t="s">
        <v>17248</v>
      </c>
      <c r="C92" s="321"/>
      <c r="D92" s="321"/>
      <c r="E92" s="321"/>
      <c r="F92" s="321"/>
      <c r="G92" s="321"/>
      <c r="H92" s="321"/>
      <c r="I92" s="322"/>
    </row>
    <row r="93" spans="2:9" s="114" customFormat="1">
      <c r="B93" s="323" t="s">
        <v>16911</v>
      </c>
      <c r="C93" s="324" t="s">
        <v>16912</v>
      </c>
      <c r="D93" s="324" t="s">
        <v>16899</v>
      </c>
      <c r="E93" s="325" t="s">
        <v>16913</v>
      </c>
      <c r="F93" s="324" t="s">
        <v>16914</v>
      </c>
      <c r="G93" s="324" t="s">
        <v>16915</v>
      </c>
      <c r="H93" s="213" t="s">
        <v>16916</v>
      </c>
      <c r="I93" s="186">
        <f>SUM(G96:G100)</f>
        <v>6.019400000000001</v>
      </c>
    </row>
    <row r="94" spans="2:9" s="114" customFormat="1">
      <c r="B94" s="323"/>
      <c r="C94" s="324"/>
      <c r="D94" s="324"/>
      <c r="E94" s="325"/>
      <c r="F94" s="324"/>
      <c r="G94" s="324"/>
      <c r="H94" s="323" t="s">
        <v>16917</v>
      </c>
      <c r="I94" s="323"/>
    </row>
    <row r="95" spans="2:9" s="114" customFormat="1" ht="48.75" customHeight="1">
      <c r="B95" s="323"/>
      <c r="C95" s="324"/>
      <c r="D95" s="324"/>
      <c r="E95" s="325"/>
      <c r="F95" s="324"/>
      <c r="G95" s="324"/>
      <c r="H95" s="212" t="s">
        <v>16199</v>
      </c>
      <c r="I95" s="212" t="s">
        <v>16918</v>
      </c>
    </row>
    <row r="96" spans="2:9" s="114" customFormat="1" ht="48.75" customHeight="1">
      <c r="B96" s="187" t="str">
        <f t="shared" ref="B96:B100" si="14">IFERROR(VLOOKUP(C96,SINAPI,2,0),IFERROR(VLOOKUP(C96,SETOP,3,FALSE),"NOME DO SERVIÇO INVÁLIDO"))</f>
        <v>PASTA LUBRIFICANTE PARA TUBOS E CONEXOES COM JUNTA ELASTICA (USO EM PVC, ACO, POLIETILENO E OUTROS) ( DE *400* G)</v>
      </c>
      <c r="C96" s="188">
        <v>20078</v>
      </c>
      <c r="D96" s="188" t="str">
        <f t="shared" ref="D96:D100" si="15">IFERROR(VLOOKUP(C96,SINAPI,3,0),IFERROR(VLOOKUP(C96,SETOP,4,FALSE),"NOME DO SERVIÇO INVÁLIDO"))</f>
        <v xml:space="preserve">UN    </v>
      </c>
      <c r="E96" s="189">
        <f t="shared" ref="E96:E100" si="16">IFERROR(VLOOKUP(C96,SINAPI,4,0),IFERROR(VLOOKUP(C96,SETOP,5,FALSE),"NOME DO SERVIÇO INVÁLIDO"))</f>
        <v>14.88</v>
      </c>
      <c r="F96" s="188">
        <v>0.02</v>
      </c>
      <c r="G96" s="189">
        <f>E96*F96</f>
        <v>0.29760000000000003</v>
      </c>
      <c r="H96" s="188"/>
      <c r="I96" s="188" t="s">
        <v>16083</v>
      </c>
    </row>
    <row r="97" spans="2:9" s="114" customFormat="1" ht="48.75" customHeight="1">
      <c r="B97" s="187" t="str">
        <f t="shared" si="14"/>
        <v>ANEL BORRACHA, DN 50 MM, PARA TUBO SERIE REFORCADA ESGOTO PREDIAL</v>
      </c>
      <c r="C97" s="188">
        <v>20085</v>
      </c>
      <c r="D97" s="188" t="str">
        <f t="shared" si="15"/>
        <v xml:space="preserve">UN    </v>
      </c>
      <c r="E97" s="189">
        <f t="shared" si="16"/>
        <v>0.96</v>
      </c>
      <c r="F97" s="188">
        <v>1</v>
      </c>
      <c r="G97" s="189">
        <f>E97*F97</f>
        <v>0.96</v>
      </c>
      <c r="H97" s="188"/>
      <c r="I97" s="188" t="s">
        <v>16083</v>
      </c>
    </row>
    <row r="98" spans="2:9" s="114" customFormat="1" ht="48.75" customHeight="1">
      <c r="B98" s="187" t="str">
        <f t="shared" si="14"/>
        <v>BUCHA DE REDUCAO DE PVC, SOLDAVEL, LONGA, COM 50 X 32 MM, PARA AGUA FRIA PREDIAL</v>
      </c>
      <c r="C98" s="188">
        <v>820</v>
      </c>
      <c r="D98" s="188" t="str">
        <f t="shared" si="15"/>
        <v xml:space="preserve">UN    </v>
      </c>
      <c r="E98" s="189">
        <f t="shared" si="16"/>
        <v>3.32</v>
      </c>
      <c r="F98" s="188">
        <v>1</v>
      </c>
      <c r="G98" s="189">
        <f t="shared" ref="G98:G100" si="17">E98*F98</f>
        <v>3.32</v>
      </c>
      <c r="H98" s="188"/>
      <c r="I98" s="188" t="s">
        <v>16083</v>
      </c>
    </row>
    <row r="99" spans="2:9" s="114" customFormat="1" ht="48.75" customHeight="1">
      <c r="B99" s="187" t="str">
        <f t="shared" si="14"/>
        <v>AUXILIAR DE ENCANADOR OU BOMBEIRO HIDRÁULICO COM ENCARGOS COMPLEMENTARES</v>
      </c>
      <c r="C99" s="188">
        <v>88248</v>
      </c>
      <c r="D99" s="188" t="str">
        <f t="shared" si="15"/>
        <v>H</v>
      </c>
      <c r="E99" s="189">
        <f t="shared" si="16"/>
        <v>13.87</v>
      </c>
      <c r="F99" s="188">
        <v>4.4999999999999998E-2</v>
      </c>
      <c r="G99" s="189">
        <f t="shared" si="17"/>
        <v>0.62414999999999998</v>
      </c>
      <c r="H99" s="188"/>
      <c r="I99" s="188" t="s">
        <v>16083</v>
      </c>
    </row>
    <row r="100" spans="2:9" s="114" customFormat="1" ht="48.75" customHeight="1">
      <c r="B100" s="187" t="str">
        <f t="shared" si="14"/>
        <v>ENCANADOR OU BOMBEIRO HIDRÁULICO COM ENCARGOS COMPLEMENTARES</v>
      </c>
      <c r="C100" s="188">
        <v>88267</v>
      </c>
      <c r="D100" s="188" t="str">
        <f t="shared" si="15"/>
        <v>H</v>
      </c>
      <c r="E100" s="189">
        <f t="shared" si="16"/>
        <v>18.170000000000002</v>
      </c>
      <c r="F100" s="188">
        <v>4.4999999999999998E-2</v>
      </c>
      <c r="G100" s="189">
        <f t="shared" si="17"/>
        <v>0.8176500000000001</v>
      </c>
      <c r="H100" s="188"/>
      <c r="I100" s="188" t="s">
        <v>16083</v>
      </c>
    </row>
    <row r="101" spans="2:9" s="114" customFormat="1" ht="30" customHeight="1">
      <c r="B101" s="319" t="s">
        <v>16602</v>
      </c>
      <c r="C101" s="319"/>
      <c r="D101" s="319"/>
      <c r="E101" s="319"/>
      <c r="F101" s="319"/>
      <c r="G101" s="319"/>
      <c r="H101" s="319"/>
      <c r="I101" s="211" t="s">
        <v>16200</v>
      </c>
    </row>
    <row r="102" spans="2:9" s="114" customFormat="1" ht="30" customHeight="1">
      <c r="B102" s="320" t="s">
        <v>16253</v>
      </c>
      <c r="C102" s="321"/>
      <c r="D102" s="321"/>
      <c r="E102" s="321"/>
      <c r="F102" s="321"/>
      <c r="G102" s="321"/>
      <c r="H102" s="321"/>
      <c r="I102" s="322"/>
    </row>
    <row r="103" spans="2:9" s="114" customFormat="1">
      <c r="B103" s="323" t="s">
        <v>16911</v>
      </c>
      <c r="C103" s="324" t="s">
        <v>16912</v>
      </c>
      <c r="D103" s="324" t="s">
        <v>16899</v>
      </c>
      <c r="E103" s="325" t="s">
        <v>16913</v>
      </c>
      <c r="F103" s="324" t="s">
        <v>16914</v>
      </c>
      <c r="G103" s="324" t="s">
        <v>16915</v>
      </c>
      <c r="H103" s="213" t="s">
        <v>16916</v>
      </c>
      <c r="I103" s="186">
        <f>SUM(G106:G111)</f>
        <v>9.0477100000000004</v>
      </c>
    </row>
    <row r="104" spans="2:9" s="114" customFormat="1">
      <c r="B104" s="323"/>
      <c r="C104" s="324"/>
      <c r="D104" s="324"/>
      <c r="E104" s="325"/>
      <c r="F104" s="324"/>
      <c r="G104" s="324"/>
      <c r="H104" s="323" t="s">
        <v>16917</v>
      </c>
      <c r="I104" s="323"/>
    </row>
    <row r="105" spans="2:9" s="114" customFormat="1">
      <c r="B105" s="323"/>
      <c r="C105" s="324"/>
      <c r="D105" s="324"/>
      <c r="E105" s="325"/>
      <c r="F105" s="324"/>
      <c r="G105" s="324"/>
      <c r="H105" s="212" t="s">
        <v>16199</v>
      </c>
      <c r="I105" s="212" t="s">
        <v>16918</v>
      </c>
    </row>
    <row r="106" spans="2:9" s="114" customFormat="1" ht="48.75" customHeight="1">
      <c r="B106" s="187" t="str">
        <f t="shared" ref="B106:B111" si="18">IFERROR(VLOOKUP(C106,SINAPI,2,0),IFERROR(VLOOKUP(C106,SETOP,3,FALSE),"NOME DO SERVIÇO INVÁLIDO"))</f>
        <v>ADESIVO PLASTICO PARA PVC, FRASCO COM 850 GR</v>
      </c>
      <c r="C106" s="188">
        <v>122</v>
      </c>
      <c r="D106" s="188" t="str">
        <f t="shared" ref="D106:D111" si="19">IFERROR(VLOOKUP(C106,SINAPI,3,0),IFERROR(VLOOKUP(C106,SETOP,4,FALSE),"NOME DO SERVIÇO INVÁLIDO"))</f>
        <v xml:space="preserve">UN    </v>
      </c>
      <c r="E106" s="189">
        <f t="shared" ref="E106:E111" si="20">IFERROR(VLOOKUP(C106,SINAPI,4,0),IFERROR(VLOOKUP(C106,SETOP,5,FALSE),"NOME DO SERVIÇO INVÁLIDO"))</f>
        <v>40.65</v>
      </c>
      <c r="F106" s="188">
        <v>8.9999999999999993E-3</v>
      </c>
      <c r="G106" s="189">
        <f>E106*F106</f>
        <v>0.36584999999999995</v>
      </c>
      <c r="H106" s="188"/>
      <c r="I106" s="188" t="s">
        <v>16083</v>
      </c>
    </row>
    <row r="107" spans="2:9" s="114" customFormat="1" ht="48.75" customHeight="1">
      <c r="B107" s="187" t="str">
        <f t="shared" si="18"/>
        <v>JOELHO DE REDUCAO, PVC SOLDAVEL, 90 GRAUS,  32 MM X 25 MM, PARA AGUA FRIA PREDIAL</v>
      </c>
      <c r="C107" s="188">
        <v>3538</v>
      </c>
      <c r="D107" s="188" t="str">
        <f t="shared" si="19"/>
        <v xml:space="preserve">UN    </v>
      </c>
      <c r="E107" s="189">
        <f t="shared" si="20"/>
        <v>2.46</v>
      </c>
      <c r="F107" s="188">
        <v>1</v>
      </c>
      <c r="G107" s="189">
        <f>E107*F107</f>
        <v>2.46</v>
      </c>
      <c r="H107" s="188"/>
      <c r="I107" s="188" t="s">
        <v>16083</v>
      </c>
    </row>
    <row r="108" spans="2:9" s="114" customFormat="1" ht="48.75" customHeight="1">
      <c r="B108" s="187" t="str">
        <f t="shared" si="18"/>
        <v>SOLUCAO LIMPADORA PARA PVC, FRASCO COM 1000 CM3</v>
      </c>
      <c r="C108" s="188">
        <v>20083</v>
      </c>
      <c r="D108" s="188" t="str">
        <f t="shared" si="19"/>
        <v xml:space="preserve">UN    </v>
      </c>
      <c r="E108" s="189">
        <f t="shared" si="20"/>
        <v>35.299999999999997</v>
      </c>
      <c r="F108" s="188">
        <v>1.0999999999999999E-2</v>
      </c>
      <c r="G108" s="189">
        <f t="shared" ref="G108:G111" si="21">E108*F108</f>
        <v>0.38829999999999992</v>
      </c>
      <c r="H108" s="188"/>
      <c r="I108" s="188" t="s">
        <v>16083</v>
      </c>
    </row>
    <row r="109" spans="2:9" s="114" customFormat="1" ht="48.75" customHeight="1">
      <c r="B109" s="187" t="str">
        <f t="shared" si="18"/>
        <v>LIXA D'AGUA EM FOLHA, GRAO 100</v>
      </c>
      <c r="C109" s="188">
        <v>38383</v>
      </c>
      <c r="D109" s="188" t="str">
        <f t="shared" si="19"/>
        <v xml:space="preserve">UN    </v>
      </c>
      <c r="E109" s="189">
        <f t="shared" si="20"/>
        <v>1.64</v>
      </c>
      <c r="F109" s="188">
        <v>0.06</v>
      </c>
      <c r="G109" s="189">
        <f t="shared" si="21"/>
        <v>9.8399999999999987E-2</v>
      </c>
      <c r="H109" s="188"/>
      <c r="I109" s="188" t="s">
        <v>16083</v>
      </c>
    </row>
    <row r="110" spans="2:9" s="114" customFormat="1" ht="48.75" customHeight="1">
      <c r="B110" s="187" t="str">
        <f t="shared" si="18"/>
        <v>AUXILIAR DE ENCANADOR OU BOMBEIRO HIDRÁULICO COM ENCARGOS COMPLEMENTARES</v>
      </c>
      <c r="C110" s="188">
        <v>88248</v>
      </c>
      <c r="D110" s="188" t="str">
        <f t="shared" si="19"/>
        <v>H</v>
      </c>
      <c r="E110" s="189">
        <f t="shared" si="20"/>
        <v>13.87</v>
      </c>
      <c r="F110" s="188">
        <v>0.17899999999999999</v>
      </c>
      <c r="G110" s="189">
        <f t="shared" si="21"/>
        <v>2.4827299999999997</v>
      </c>
      <c r="H110" s="188"/>
      <c r="I110" s="188" t="s">
        <v>16083</v>
      </c>
    </row>
    <row r="111" spans="2:9" s="114" customFormat="1" ht="48.75" customHeight="1">
      <c r="B111" s="187" t="str">
        <f t="shared" si="18"/>
        <v>ENCANADOR OU BOMBEIRO HIDRÁULICO COM ENCARGOS COMPLEMENTARES</v>
      </c>
      <c r="C111" s="188">
        <v>88267</v>
      </c>
      <c r="D111" s="188" t="str">
        <f t="shared" si="19"/>
        <v>H</v>
      </c>
      <c r="E111" s="189">
        <f t="shared" si="20"/>
        <v>18.170000000000002</v>
      </c>
      <c r="F111" s="188">
        <v>0.17899999999999999</v>
      </c>
      <c r="G111" s="189">
        <f t="shared" si="21"/>
        <v>3.2524300000000004</v>
      </c>
      <c r="H111" s="188"/>
      <c r="I111" s="188" t="s">
        <v>16083</v>
      </c>
    </row>
    <row r="112" spans="2:9" s="114" customFormat="1" ht="30" customHeight="1">
      <c r="B112" s="319" t="s">
        <v>16603</v>
      </c>
      <c r="C112" s="319"/>
      <c r="D112" s="319"/>
      <c r="E112" s="319"/>
      <c r="F112" s="319"/>
      <c r="G112" s="319"/>
      <c r="H112" s="319"/>
      <c r="I112" s="211"/>
    </row>
    <row r="113" spans="2:9" s="114" customFormat="1" ht="30" customHeight="1">
      <c r="B113" s="320" t="s">
        <v>17249</v>
      </c>
      <c r="C113" s="321"/>
      <c r="D113" s="321"/>
      <c r="E113" s="321"/>
      <c r="F113" s="321"/>
      <c r="G113" s="321"/>
      <c r="H113" s="321"/>
      <c r="I113" s="322"/>
    </row>
    <row r="114" spans="2:9" s="114" customFormat="1">
      <c r="B114" s="323" t="s">
        <v>16911</v>
      </c>
      <c r="C114" s="324"/>
      <c r="D114" s="324"/>
      <c r="E114" s="325"/>
      <c r="F114" s="324"/>
      <c r="G114" s="324"/>
      <c r="H114" s="213" t="s">
        <v>16916</v>
      </c>
      <c r="I114" s="186">
        <f>SUM(G117:G122)</f>
        <v>16.034600000000001</v>
      </c>
    </row>
    <row r="115" spans="2:9" s="114" customFormat="1">
      <c r="B115" s="323"/>
      <c r="C115" s="324"/>
      <c r="D115" s="324"/>
      <c r="E115" s="325"/>
      <c r="F115" s="324"/>
      <c r="G115" s="324"/>
      <c r="H115" s="323" t="s">
        <v>16917</v>
      </c>
      <c r="I115" s="323"/>
    </row>
    <row r="116" spans="2:9" s="114" customFormat="1">
      <c r="B116" s="323"/>
      <c r="C116" s="324"/>
      <c r="D116" s="324"/>
      <c r="E116" s="325"/>
      <c r="F116" s="324"/>
      <c r="G116" s="324"/>
      <c r="H116" s="212" t="s">
        <v>16199</v>
      </c>
      <c r="I116" s="212" t="s">
        <v>16918</v>
      </c>
    </row>
    <row r="117" spans="2:9" s="114" customFormat="1" ht="48.75" customHeight="1">
      <c r="B117" s="187" t="str">
        <f t="shared" ref="B117:B122" si="22">IFERROR(VLOOKUP(C117,SINAPI,2,0),IFERROR(VLOOKUP(C117,SETOP,3,FALSE),"NOME DO SERVIÇO INVÁLIDO"))</f>
        <v>ADESIVO PLASTICO PARA PVC, FRASCO COM 850 GR</v>
      </c>
      <c r="C117" s="188">
        <v>122</v>
      </c>
      <c r="D117" s="188" t="str">
        <f t="shared" ref="D117:D122" si="23">IFERROR(VLOOKUP(C117,SINAPI,3,0),IFERROR(VLOOKUP(C117,SETOP,4,FALSE),"NOME DO SERVIÇO INVÁLIDO"))</f>
        <v xml:space="preserve">UN    </v>
      </c>
      <c r="E117" s="189">
        <f t="shared" ref="E117:E122" si="24">IFERROR(VLOOKUP(C117,SINAPI,4,0),IFERROR(VLOOKUP(C117,SETOP,5,FALSE),"NOME DO SERVIÇO INVÁLIDO"))</f>
        <v>40.65</v>
      </c>
      <c r="F117" s="188">
        <v>2.5999999999999999E-2</v>
      </c>
      <c r="G117" s="189">
        <f>E117*F117</f>
        <v>1.0569</v>
      </c>
      <c r="H117" s="188"/>
      <c r="I117" s="188" t="s">
        <v>16083</v>
      </c>
    </row>
    <row r="118" spans="2:9" s="114" customFormat="1" ht="48.75" customHeight="1">
      <c r="B118" s="187" t="str">
        <f t="shared" si="22"/>
        <v>TE DE REDUCAO, PVC, SOLDAVEL, 90 GRAUS, 50 MM X 32 MM, PARA AGUA FRIA PREDIAL</v>
      </c>
      <c r="C118" s="188">
        <v>7130</v>
      </c>
      <c r="D118" s="188" t="str">
        <f t="shared" si="23"/>
        <v xml:space="preserve">UN    </v>
      </c>
      <c r="E118" s="189">
        <f t="shared" si="24"/>
        <v>9.14</v>
      </c>
      <c r="F118" s="188">
        <v>1</v>
      </c>
      <c r="G118" s="189">
        <f>E118*F118</f>
        <v>9.14</v>
      </c>
      <c r="H118" s="188"/>
      <c r="I118" s="188" t="s">
        <v>16083</v>
      </c>
    </row>
    <row r="119" spans="2:9" s="114" customFormat="1" ht="48.75" customHeight="1">
      <c r="B119" s="187" t="str">
        <f t="shared" si="22"/>
        <v>SOLUCAO LIMPADORA PARA PVC, FRASCO COM 1000 CM3</v>
      </c>
      <c r="C119" s="188">
        <v>20083</v>
      </c>
      <c r="D119" s="188" t="str">
        <f t="shared" si="23"/>
        <v xml:space="preserve">UN    </v>
      </c>
      <c r="E119" s="189">
        <f t="shared" si="24"/>
        <v>35.299999999999997</v>
      </c>
      <c r="F119" s="188">
        <v>3.3000000000000002E-2</v>
      </c>
      <c r="G119" s="189">
        <f t="shared" ref="G119:G122" si="25">E119*F119</f>
        <v>1.1649</v>
      </c>
      <c r="H119" s="188"/>
      <c r="I119" s="188" t="s">
        <v>16083</v>
      </c>
    </row>
    <row r="120" spans="2:9" s="114" customFormat="1" ht="48.75" customHeight="1">
      <c r="B120" s="187" t="str">
        <f t="shared" si="22"/>
        <v>LIXA D'AGUA EM FOLHA, GRAO 100</v>
      </c>
      <c r="C120" s="188">
        <v>38383</v>
      </c>
      <c r="D120" s="188" t="str">
        <f t="shared" si="23"/>
        <v xml:space="preserve">UN    </v>
      </c>
      <c r="E120" s="189">
        <f t="shared" si="24"/>
        <v>1.64</v>
      </c>
      <c r="F120" s="188">
        <v>3.5999999999999997E-2</v>
      </c>
      <c r="G120" s="189">
        <f t="shared" si="25"/>
        <v>5.9039999999999995E-2</v>
      </c>
      <c r="H120" s="188"/>
      <c r="I120" s="188" t="s">
        <v>16083</v>
      </c>
    </row>
    <row r="121" spans="2:9" s="114" customFormat="1" ht="48.75" customHeight="1">
      <c r="B121" s="187" t="str">
        <f t="shared" si="22"/>
        <v>AUXILIAR DE ENCANADOR OU BOMBEIRO HIDRÁULICO COM ENCARGOS COMPLEMENTARES</v>
      </c>
      <c r="C121" s="188">
        <v>88248</v>
      </c>
      <c r="D121" s="188" t="str">
        <f t="shared" si="23"/>
        <v>H</v>
      </c>
      <c r="E121" s="189">
        <f t="shared" si="24"/>
        <v>13.87</v>
      </c>
      <c r="F121" s="188">
        <v>0.14399999999999999</v>
      </c>
      <c r="G121" s="189">
        <f t="shared" si="25"/>
        <v>1.9972799999999997</v>
      </c>
      <c r="H121" s="188"/>
      <c r="I121" s="188" t="s">
        <v>16083</v>
      </c>
    </row>
    <row r="122" spans="2:9" s="114" customFormat="1" ht="48.75" customHeight="1">
      <c r="B122" s="187" t="str">
        <f t="shared" si="22"/>
        <v>ENCANADOR OU BOMBEIRO HIDRÁULICO COM ENCARGOS COMPLEMENTARES</v>
      </c>
      <c r="C122" s="188">
        <v>88267</v>
      </c>
      <c r="D122" s="188" t="str">
        <f t="shared" si="23"/>
        <v>H</v>
      </c>
      <c r="E122" s="189">
        <f t="shared" si="24"/>
        <v>18.170000000000002</v>
      </c>
      <c r="F122" s="188">
        <v>0.14399999999999999</v>
      </c>
      <c r="G122" s="189">
        <f t="shared" si="25"/>
        <v>2.6164800000000001</v>
      </c>
      <c r="H122" s="188"/>
      <c r="I122" s="188" t="s">
        <v>16083</v>
      </c>
    </row>
    <row r="123" spans="2:9" s="114" customFormat="1" ht="30" customHeight="1">
      <c r="B123" s="319" t="s">
        <v>16604</v>
      </c>
      <c r="C123" s="319"/>
      <c r="D123" s="319"/>
      <c r="E123" s="319"/>
      <c r="F123" s="319"/>
      <c r="G123" s="319"/>
      <c r="H123" s="319"/>
      <c r="I123" s="211" t="s">
        <v>16200</v>
      </c>
    </row>
    <row r="124" spans="2:9" s="114" customFormat="1" ht="30" customHeight="1">
      <c r="B124" s="320" t="s">
        <v>17252</v>
      </c>
      <c r="C124" s="321"/>
      <c r="D124" s="321"/>
      <c r="E124" s="321"/>
      <c r="F124" s="321"/>
      <c r="G124" s="321"/>
      <c r="H124" s="321"/>
      <c r="I124" s="322"/>
    </row>
    <row r="125" spans="2:9" s="114" customFormat="1">
      <c r="B125" s="323" t="s">
        <v>16911</v>
      </c>
      <c r="C125" s="324" t="s">
        <v>16912</v>
      </c>
      <c r="D125" s="324" t="s">
        <v>16899</v>
      </c>
      <c r="E125" s="325" t="s">
        <v>16913</v>
      </c>
      <c r="F125" s="324" t="s">
        <v>16914</v>
      </c>
      <c r="G125" s="324" t="s">
        <v>16915</v>
      </c>
      <c r="H125" s="213" t="s">
        <v>16916</v>
      </c>
      <c r="I125" s="186">
        <f>SUM(G128:G132)</f>
        <v>19.535360000000001</v>
      </c>
    </row>
    <row r="126" spans="2:9" s="114" customFormat="1">
      <c r="B126" s="323"/>
      <c r="C126" s="324"/>
      <c r="D126" s="324"/>
      <c r="E126" s="325"/>
      <c r="F126" s="324"/>
      <c r="G126" s="324"/>
      <c r="H126" s="323" t="s">
        <v>16917</v>
      </c>
      <c r="I126" s="323"/>
    </row>
    <row r="127" spans="2:9" s="114" customFormat="1">
      <c r="B127" s="323"/>
      <c r="C127" s="324"/>
      <c r="D127" s="324"/>
      <c r="E127" s="325"/>
      <c r="F127" s="324"/>
      <c r="G127" s="324"/>
      <c r="H127" s="212" t="s">
        <v>16199</v>
      </c>
      <c r="I127" s="212" t="s">
        <v>16918</v>
      </c>
    </row>
    <row r="128" spans="2:9" s="114" customFormat="1" ht="48.75" customHeight="1">
      <c r="B128" s="187" t="str">
        <f t="shared" ref="B128:B132" si="26">IFERROR(VLOOKUP(C128,SINAPI,2,0),IFERROR(VLOOKUP(C128,SETOP,3,FALSE),"NOME DO SERVIÇO INVÁLIDO"))</f>
        <v>ANEL BORRACHA PARA TUBO ESGOTO PREDIAL, DN 100 MM (NBR 5688)</v>
      </c>
      <c r="C128" s="188">
        <v>301</v>
      </c>
      <c r="D128" s="188" t="str">
        <f t="shared" ref="D128:D132" si="27">IFERROR(VLOOKUP(C128,SINAPI,3,0),IFERROR(VLOOKUP(C128,SETOP,4,FALSE),"NOME DO SERVIÇO INVÁLIDO"))</f>
        <v xml:space="preserve">UN    </v>
      </c>
      <c r="E128" s="189">
        <f t="shared" ref="E128:E132" si="28">IFERROR(VLOOKUP(C128,SINAPI,4,0),IFERROR(VLOOKUP(C128,SETOP,5,FALSE),"NOME DO SERVIÇO INVÁLIDO"))</f>
        <v>1.91</v>
      </c>
      <c r="F128" s="188">
        <v>2</v>
      </c>
      <c r="G128" s="189">
        <f>E128*F128</f>
        <v>3.82</v>
      </c>
      <c r="H128" s="188"/>
      <c r="I128" s="188" t="s">
        <v>16083</v>
      </c>
    </row>
    <row r="129" spans="2:9" s="114" customFormat="1" ht="48.75" customHeight="1">
      <c r="B129" s="187" t="str">
        <f t="shared" si="26"/>
        <v>JUNCAO SIMPLES, PVC, DN 100 X 50 MM, SERIE NORMAL PARA ESGOTO PREDIAL</v>
      </c>
      <c r="C129" s="188">
        <v>3659</v>
      </c>
      <c r="D129" s="188" t="str">
        <f t="shared" si="27"/>
        <v xml:space="preserve">UN    </v>
      </c>
      <c r="E129" s="189">
        <f t="shared" si="28"/>
        <v>9.2200000000000006</v>
      </c>
      <c r="F129" s="188">
        <v>1</v>
      </c>
      <c r="G129" s="189">
        <f>E129*F129</f>
        <v>9.2200000000000006</v>
      </c>
      <c r="H129" s="188"/>
      <c r="I129" s="188" t="s">
        <v>16083</v>
      </c>
    </row>
    <row r="130" spans="2:9" s="114" customFormat="1" ht="48.75" customHeight="1">
      <c r="B130" s="187" t="str">
        <f t="shared" si="26"/>
        <v>PASTA LUBRIFICANTE PARA TUBOS E CONEXOES COM JUNTA ELASTICA (USO EM PVC, ACO, POLIETILENO E OUTROS) ( DE *400* G)</v>
      </c>
      <c r="C130" s="188">
        <v>20078</v>
      </c>
      <c r="D130" s="188" t="str">
        <f t="shared" si="27"/>
        <v xml:space="preserve">UN    </v>
      </c>
      <c r="E130" s="189">
        <f t="shared" si="28"/>
        <v>14.88</v>
      </c>
      <c r="F130" s="188">
        <v>9.1999999999999998E-2</v>
      </c>
      <c r="G130" s="189">
        <f t="shared" ref="G130:G132" si="29">E130*F130</f>
        <v>1.36896</v>
      </c>
      <c r="H130" s="188"/>
      <c r="I130" s="188" t="s">
        <v>16083</v>
      </c>
    </row>
    <row r="131" spans="2:9" s="114" customFormat="1" ht="48.75" customHeight="1">
      <c r="B131" s="187" t="str">
        <f t="shared" si="26"/>
        <v>AUXILIAR DE ENCANADOR OU BOMBEIRO HIDRÁULICO COM ENCARGOS COMPLEMENTARES</v>
      </c>
      <c r="C131" s="188">
        <v>88248</v>
      </c>
      <c r="D131" s="188" t="str">
        <f t="shared" si="27"/>
        <v>H</v>
      </c>
      <c r="E131" s="189">
        <f t="shared" si="28"/>
        <v>13.87</v>
      </c>
      <c r="F131" s="188">
        <v>0.16</v>
      </c>
      <c r="G131" s="189">
        <f t="shared" si="29"/>
        <v>2.2191999999999998</v>
      </c>
      <c r="H131" s="188"/>
      <c r="I131" s="188" t="s">
        <v>16083</v>
      </c>
    </row>
    <row r="132" spans="2:9" s="114" customFormat="1" ht="48.75" customHeight="1">
      <c r="B132" s="187" t="str">
        <f t="shared" si="26"/>
        <v>ENCANADOR OU BOMBEIRO HIDRÁULICO COM ENCARGOS COMPLEMENTARES</v>
      </c>
      <c r="C132" s="188">
        <v>88267</v>
      </c>
      <c r="D132" s="188" t="str">
        <f t="shared" si="27"/>
        <v>H</v>
      </c>
      <c r="E132" s="189">
        <f t="shared" si="28"/>
        <v>18.170000000000002</v>
      </c>
      <c r="F132" s="188">
        <v>0.16</v>
      </c>
      <c r="G132" s="189">
        <f t="shared" si="29"/>
        <v>2.9072000000000005</v>
      </c>
      <c r="H132" s="188"/>
      <c r="I132" s="188" t="s">
        <v>16083</v>
      </c>
    </row>
    <row r="133" spans="2:9" s="114" customFormat="1" ht="35.1" customHeight="1">
      <c r="B133" s="319" t="s">
        <v>16605</v>
      </c>
      <c r="C133" s="319"/>
      <c r="D133" s="319"/>
      <c r="E133" s="319"/>
      <c r="F133" s="319"/>
      <c r="G133" s="319"/>
      <c r="H133" s="319"/>
      <c r="I133" s="211" t="s">
        <v>16200</v>
      </c>
    </row>
    <row r="134" spans="2:9" s="114" customFormat="1">
      <c r="B134" s="320" t="s">
        <v>16251</v>
      </c>
      <c r="C134" s="321"/>
      <c r="D134" s="321"/>
      <c r="E134" s="321"/>
      <c r="F134" s="321"/>
      <c r="G134" s="321"/>
      <c r="H134" s="321"/>
      <c r="I134" s="322"/>
    </row>
    <row r="135" spans="2:9" s="114" customFormat="1" ht="30" customHeight="1">
      <c r="B135" s="323" t="s">
        <v>16911</v>
      </c>
      <c r="C135" s="324" t="s">
        <v>16912</v>
      </c>
      <c r="D135" s="324" t="s">
        <v>16899</v>
      </c>
      <c r="E135" s="325" t="s">
        <v>16913</v>
      </c>
      <c r="F135" s="324" t="s">
        <v>16914</v>
      </c>
      <c r="G135" s="324" t="s">
        <v>16915</v>
      </c>
      <c r="H135" s="213" t="s">
        <v>16916</v>
      </c>
      <c r="I135" s="186">
        <f>SUM(G138:G141)</f>
        <v>626.94979999999998</v>
      </c>
    </row>
    <row r="136" spans="2:9" s="114" customFormat="1">
      <c r="B136" s="323"/>
      <c r="C136" s="324"/>
      <c r="D136" s="324"/>
      <c r="E136" s="325"/>
      <c r="F136" s="324"/>
      <c r="G136" s="324"/>
      <c r="H136" s="323" t="s">
        <v>16917</v>
      </c>
      <c r="I136" s="323"/>
    </row>
    <row r="137" spans="2:9" s="114" customFormat="1">
      <c r="B137" s="323"/>
      <c r="C137" s="324"/>
      <c r="D137" s="324"/>
      <c r="E137" s="325"/>
      <c r="F137" s="324"/>
      <c r="G137" s="324"/>
      <c r="H137" s="212" t="s">
        <v>16199</v>
      </c>
      <c r="I137" s="212" t="s">
        <v>16918</v>
      </c>
    </row>
    <row r="138" spans="2:9" s="114" customFormat="1" ht="48.75" customHeight="1">
      <c r="B138" s="187" t="s">
        <v>16919</v>
      </c>
      <c r="C138" s="188" t="s">
        <v>17354</v>
      </c>
      <c r="D138" s="188" t="s">
        <v>16200</v>
      </c>
      <c r="E138" s="189">
        <v>439.9</v>
      </c>
      <c r="F138" s="188">
        <v>1</v>
      </c>
      <c r="G138" s="189">
        <f>E138*F138</f>
        <v>439.9</v>
      </c>
      <c r="H138" s="188" t="s">
        <v>16201</v>
      </c>
      <c r="I138" s="188"/>
    </row>
    <row r="139" spans="2:9" s="114" customFormat="1" ht="48.75" customHeight="1">
      <c r="B139" s="187" t="s">
        <v>16920</v>
      </c>
      <c r="C139" s="188" t="s">
        <v>17355</v>
      </c>
      <c r="D139" s="188" t="s">
        <v>16200</v>
      </c>
      <c r="E139" s="189">
        <v>166.99</v>
      </c>
      <c r="F139" s="188">
        <v>1</v>
      </c>
      <c r="G139" s="189">
        <f>E139*F139</f>
        <v>166.99</v>
      </c>
      <c r="H139" s="188" t="s">
        <v>16201</v>
      </c>
      <c r="I139" s="188"/>
    </row>
    <row r="140" spans="2:9" s="114" customFormat="1" ht="48.75" customHeight="1">
      <c r="B140" s="187" t="str">
        <f t="shared" ref="B140:B141" si="30">IFERROR(VLOOKUP(C140,SINAPI,2,0),IFERROR(VLOOKUP(C140,SETOP,3,FALSE),"NOME DO SERVIÇO INVÁLIDO"))</f>
        <v>ENCANADOR OU BOMBEIRO HIDRÁULICO COM ENCARGOS COMPLEMENTARES</v>
      </c>
      <c r="C140" s="188">
        <v>88267</v>
      </c>
      <c r="D140" s="188" t="str">
        <f t="shared" ref="D140:D141" si="31">IFERROR(VLOOKUP(C140,SINAPI,3,0),IFERROR(VLOOKUP(C140,SETOP,4,FALSE),"NOME DO SERVIÇO INVÁLIDO"))</f>
        <v>H</v>
      </c>
      <c r="E140" s="189">
        <f t="shared" ref="E140:E141" si="32">IFERROR(VLOOKUP(C140,SINAPI,4,0),IFERROR(VLOOKUP(C140,SETOP,5,FALSE),"NOME DO SERVIÇO INVÁLIDO"))</f>
        <v>18.170000000000002</v>
      </c>
      <c r="F140" s="188">
        <v>0.78</v>
      </c>
      <c r="G140" s="189">
        <f>E140*F140</f>
        <v>14.172600000000001</v>
      </c>
      <c r="H140" s="188"/>
      <c r="I140" s="188" t="s">
        <v>16083</v>
      </c>
    </row>
    <row r="141" spans="2:9" s="114" customFormat="1" ht="48.75" customHeight="1">
      <c r="B141" s="187" t="str">
        <f t="shared" si="30"/>
        <v>SERVENTE COM ENCARGOS COMPLEMENTARES</v>
      </c>
      <c r="C141" s="188">
        <v>88316</v>
      </c>
      <c r="D141" s="188" t="str">
        <f t="shared" si="31"/>
        <v>H</v>
      </c>
      <c r="E141" s="189">
        <f t="shared" si="32"/>
        <v>13.38</v>
      </c>
      <c r="F141" s="188">
        <v>0.44</v>
      </c>
      <c r="G141" s="189">
        <f t="shared" ref="G141" si="33">E141*F141</f>
        <v>5.8872</v>
      </c>
      <c r="H141" s="188"/>
      <c r="I141" s="188" t="s">
        <v>16083</v>
      </c>
    </row>
    <row r="142" spans="2:9" s="114" customFormat="1" ht="35.1" customHeight="1"/>
    <row r="143" spans="2:9" s="114" customFormat="1" ht="35.1" customHeight="1"/>
    <row r="144" spans="2:9" s="114" customFormat="1" ht="35.1" customHeight="1"/>
    <row r="145" s="114" customFormat="1"/>
    <row r="146" s="114" customFormat="1" ht="30" customHeight="1"/>
    <row r="147" s="114" customFormat="1"/>
    <row r="148" s="114" customFormat="1"/>
    <row r="149" s="114" customFormat="1"/>
    <row r="150" s="114" customFormat="1" ht="48.75" customHeight="1"/>
    <row r="151" s="114" customFormat="1" ht="35.1" customHeight="1"/>
    <row r="152" s="114" customFormat="1" ht="35.1" customHeight="1"/>
    <row r="153" s="114" customFormat="1" ht="35.1" customHeight="1"/>
    <row r="154" s="114" customFormat="1" ht="35.1" customHeight="1"/>
    <row r="155" s="114" customFormat="1" ht="48.75" customHeight="1"/>
    <row r="156" s="114" customFormat="1" ht="35.1" customHeight="1"/>
    <row r="157" s="114" customFormat="1" ht="35.1" customHeight="1"/>
    <row r="158" s="114" customFormat="1" ht="30" customHeight="1"/>
    <row r="159" s="114" customFormat="1"/>
    <row r="160" s="114" customFormat="1"/>
    <row r="161" s="114" customFormat="1"/>
    <row r="162" s="114" customFormat="1" ht="48.75" customHeight="1"/>
    <row r="163" s="114" customFormat="1" ht="48.75" customHeight="1"/>
    <row r="164" s="114" customFormat="1" ht="35.1" customHeight="1"/>
    <row r="165" s="114" customFormat="1" ht="35.1" customHeight="1"/>
    <row r="166" s="114" customFormat="1"/>
    <row r="167" s="114" customFormat="1" ht="30" customHeight="1"/>
    <row r="168" s="114" customFormat="1"/>
    <row r="169" s="114" customFormat="1"/>
    <row r="170" s="114" customFormat="1"/>
    <row r="171" s="114" customFormat="1" ht="48.75" customHeight="1"/>
    <row r="172" s="114" customFormat="1" ht="35.1" customHeight="1"/>
    <row r="173" s="114" customFormat="1"/>
    <row r="174" s="114" customFormat="1"/>
    <row r="175" s="114" customFormat="1"/>
    <row r="176" s="114" customFormat="1"/>
    <row r="177" s="114" customFormat="1" ht="30" customHeight="1"/>
    <row r="178" s="114" customFormat="1"/>
    <row r="179" s="114" customFormat="1"/>
    <row r="180" s="114" customFormat="1"/>
    <row r="181" s="114" customFormat="1" ht="48.75" customHeight="1"/>
    <row r="182" s="114" customFormat="1" ht="35.1" customHeight="1"/>
    <row r="183" s="114" customFormat="1" ht="35.1" customHeight="1"/>
    <row r="184" s="114" customFormat="1" ht="35.1" customHeight="1"/>
    <row r="185" s="114" customFormat="1"/>
    <row r="186" s="114" customFormat="1"/>
    <row r="187" s="114" customFormat="1"/>
    <row r="188" s="114" customFormat="1"/>
    <row r="189" s="114" customFormat="1" ht="35.1" customHeight="1"/>
    <row r="190" s="114" customFormat="1"/>
    <row r="191" s="114" customFormat="1"/>
    <row r="192" s="114" customFormat="1"/>
    <row r="193" s="114" customFormat="1"/>
    <row r="194" s="114" customFormat="1"/>
    <row r="195" s="114" customFormat="1"/>
    <row r="196" s="114" customFormat="1"/>
    <row r="197" s="114" customFormat="1"/>
    <row r="198" s="114" customFormat="1" ht="35.1" customHeight="1"/>
    <row r="199" s="114" customFormat="1"/>
    <row r="200" s="114" customFormat="1"/>
    <row r="201" s="114" customFormat="1"/>
    <row r="202" s="114" customFormat="1"/>
    <row r="203" s="114" customFormat="1"/>
    <row r="204" s="114" customFormat="1"/>
    <row r="205" s="114" customFormat="1"/>
    <row r="206" s="114" customFormat="1"/>
    <row r="207" s="114" customFormat="1" ht="35.1" customHeight="1"/>
    <row r="208" s="114" customFormat="1"/>
    <row r="209" s="114" customFormat="1"/>
    <row r="210" s="114" customFormat="1"/>
    <row r="211" s="114" customFormat="1"/>
    <row r="212" s="114" customFormat="1"/>
    <row r="213" s="114" customFormat="1"/>
    <row r="214" s="114" customFormat="1"/>
    <row r="215" s="114" customFormat="1"/>
    <row r="216" s="114" customFormat="1" ht="35.1" customHeight="1"/>
    <row r="217" s="114" customFormat="1"/>
    <row r="218" s="114" customFormat="1"/>
    <row r="219" s="114" customFormat="1"/>
    <row r="220" s="114" customFormat="1"/>
    <row r="221" s="114" customFormat="1"/>
    <row r="222" s="114" customFormat="1"/>
    <row r="223" s="114" customFormat="1"/>
    <row r="224" s="114" customFormat="1"/>
    <row r="225" s="114" customFormat="1" ht="35.1" customHeight="1"/>
    <row r="226" s="114" customFormat="1"/>
    <row r="227" s="114" customFormat="1"/>
    <row r="228" s="114" customFormat="1"/>
    <row r="229" s="114" customFormat="1"/>
    <row r="230" s="114" customFormat="1"/>
    <row r="231" s="114" customFormat="1"/>
    <row r="232" s="114" customFormat="1"/>
    <row r="233" s="114" customFormat="1"/>
    <row r="234" s="114" customFormat="1" ht="35.1" customHeight="1"/>
    <row r="235" s="114" customFormat="1"/>
    <row r="236" s="114" customFormat="1"/>
    <row r="237" s="114" customFormat="1"/>
    <row r="238" s="114" customFormat="1"/>
    <row r="239" s="114" customFormat="1"/>
    <row r="240" s="114" customFormat="1"/>
    <row r="241" s="114" customFormat="1"/>
    <row r="242" s="114" customFormat="1"/>
    <row r="243" s="114" customFormat="1" ht="35.1" customHeight="1"/>
    <row r="244" s="114" customFormat="1"/>
    <row r="245" s="114" customFormat="1"/>
    <row r="246" s="114" customFormat="1"/>
    <row r="247" s="114" customFormat="1"/>
    <row r="248" s="114" customFormat="1" ht="30" customHeight="1"/>
    <row r="249" s="114" customFormat="1"/>
    <row r="250" s="114" customFormat="1"/>
    <row r="251" s="114" customFormat="1"/>
    <row r="252" s="114" customFormat="1" ht="48.75" customHeight="1"/>
    <row r="253" s="114" customFormat="1" ht="35.1" customHeight="1"/>
    <row r="254" s="114" customFormat="1" ht="35.1" customHeight="1"/>
    <row r="255" s="114" customFormat="1" ht="35.1" customHeight="1"/>
    <row r="256" s="114" customFormat="1" ht="35.1" customHeight="1"/>
    <row r="257" s="114" customFormat="1" ht="35.1" customHeight="1"/>
    <row r="258" s="114" customFormat="1"/>
    <row r="259" s="114" customFormat="1" ht="30" customHeight="1"/>
    <row r="260" s="114" customFormat="1"/>
    <row r="261" s="114" customFormat="1"/>
    <row r="262" s="114" customFormat="1"/>
    <row r="263" s="114" customFormat="1" ht="48.75" customHeight="1"/>
    <row r="264" s="114" customFormat="1" ht="35.1" customHeight="1"/>
    <row r="265" s="114" customFormat="1" ht="35.1" customHeight="1"/>
    <row r="266" s="114" customFormat="1" ht="35.1" customHeight="1"/>
    <row r="267" s="114" customFormat="1" ht="35.1" customHeight="1"/>
    <row r="268" s="114" customFormat="1"/>
    <row r="269" s="114" customFormat="1" ht="30" customHeight="1"/>
    <row r="270" s="114" customFormat="1"/>
    <row r="271" s="114" customFormat="1"/>
    <row r="272" s="114" customFormat="1"/>
    <row r="273" s="114" customFormat="1" ht="48.75" customHeight="1"/>
    <row r="274" s="114" customFormat="1" ht="35.1" customHeight="1"/>
    <row r="275" s="114" customFormat="1" ht="35.1" customHeight="1"/>
    <row r="276" s="114" customFormat="1" ht="35.1" customHeight="1"/>
    <row r="277" s="114" customFormat="1" ht="35.1" customHeight="1"/>
    <row r="278" s="114" customFormat="1"/>
    <row r="279" s="114" customFormat="1" ht="30" customHeight="1"/>
    <row r="280" s="114" customFormat="1"/>
    <row r="281" s="114" customFormat="1"/>
    <row r="282" s="114" customFormat="1"/>
    <row r="283" s="114" customFormat="1" ht="48.75" customHeight="1"/>
    <row r="284" s="114" customFormat="1" ht="35.1" customHeight="1"/>
    <row r="285" s="114" customFormat="1" ht="35.1" customHeight="1"/>
    <row r="286" s="114" customFormat="1" ht="35.1" customHeight="1"/>
    <row r="287" s="114" customFormat="1" ht="35.1" customHeight="1"/>
    <row r="288" s="114" customFormat="1"/>
    <row r="289" s="114" customFormat="1" ht="30" customHeight="1"/>
    <row r="290" s="114" customFormat="1"/>
    <row r="291" s="114" customFormat="1"/>
    <row r="292" s="114" customFormat="1"/>
    <row r="293" s="114" customFormat="1" ht="48.75" customHeight="1"/>
    <row r="294" s="114" customFormat="1" ht="35.1" customHeight="1"/>
    <row r="295" s="114" customFormat="1" ht="35.1" customHeight="1"/>
    <row r="296" s="114" customFormat="1" ht="35.1" customHeight="1"/>
    <row r="297" s="114" customFormat="1" ht="35.1" customHeight="1"/>
    <row r="298" s="114" customFormat="1"/>
    <row r="299" s="114" customFormat="1" ht="30" customHeight="1"/>
    <row r="300" s="114" customFormat="1"/>
    <row r="301" s="114" customFormat="1"/>
    <row r="302" s="114" customFormat="1"/>
    <row r="303" s="114" customFormat="1" ht="48.75" customHeight="1"/>
    <row r="304" s="114" customFormat="1" ht="35.1" customHeight="1"/>
    <row r="305" s="114" customFormat="1" ht="35.1" customHeight="1"/>
    <row r="306" s="114" customFormat="1" ht="35.1" customHeight="1"/>
    <row r="307" s="114" customFormat="1" ht="35.1" customHeight="1"/>
    <row r="308" s="114" customFormat="1" ht="35.1" customHeight="1"/>
    <row r="309" s="114" customFormat="1"/>
    <row r="310" s="114" customFormat="1"/>
    <row r="311" s="114" customFormat="1"/>
    <row r="312" s="114" customFormat="1"/>
    <row r="313" s="114" customFormat="1" ht="35.1" customHeight="1"/>
    <row r="314" s="114" customFormat="1" ht="48.75" customHeight="1"/>
    <row r="315" s="114" customFormat="1" ht="35.1" customHeight="1"/>
    <row r="316" s="114" customFormat="1" ht="35.1" customHeight="1"/>
    <row r="317" s="114" customFormat="1" ht="35.1" customHeight="1"/>
    <row r="318" s="114" customFormat="1" ht="35.1" customHeight="1"/>
    <row r="319" s="114" customFormat="1" ht="35.1" customHeight="1"/>
    <row r="320" s="114" customFormat="1"/>
    <row r="321" s="114" customFormat="1" ht="30" customHeight="1"/>
    <row r="322" s="114" customFormat="1"/>
    <row r="323" s="114" customFormat="1"/>
    <row r="324" s="114" customFormat="1"/>
    <row r="325" s="114" customFormat="1" ht="48.75" customHeight="1"/>
    <row r="326" s="114" customFormat="1" ht="35.1" customHeight="1"/>
    <row r="327" s="114" customFormat="1" ht="35.1" customHeight="1"/>
    <row r="328" s="114" customFormat="1" ht="35.1" customHeight="1"/>
    <row r="329" s="114" customFormat="1"/>
    <row r="330" s="114" customFormat="1" ht="30" customHeight="1"/>
    <row r="331" s="114" customFormat="1"/>
    <row r="332" s="114" customFormat="1"/>
    <row r="333" s="114" customFormat="1"/>
    <row r="334" s="114" customFormat="1" ht="48.75" customHeight="1"/>
    <row r="335" s="114" customFormat="1" ht="35.1" customHeight="1"/>
    <row r="336" s="114" customFormat="1" ht="35.1" customHeight="1"/>
    <row r="337" s="114" customFormat="1" ht="35.1" customHeight="1"/>
    <row r="338" s="114" customFormat="1"/>
    <row r="339" s="114" customFormat="1" ht="30" customHeight="1"/>
    <row r="340" s="114" customFormat="1"/>
    <row r="341" s="114" customFormat="1"/>
    <row r="342" s="114" customFormat="1"/>
    <row r="343" s="114" customFormat="1" ht="48.75" customHeight="1"/>
    <row r="344" s="114" customFormat="1" ht="35.1" customHeight="1"/>
    <row r="345" s="114" customFormat="1" ht="35.1" customHeight="1"/>
    <row r="346" s="114" customFormat="1" ht="35.1" customHeight="1"/>
    <row r="347" s="114" customFormat="1" ht="35.1" customHeight="1"/>
    <row r="348" s="114" customFormat="1"/>
    <row r="349" s="114" customFormat="1" ht="30" customHeight="1"/>
    <row r="350" s="114" customFormat="1"/>
    <row r="351" s="114" customFormat="1"/>
    <row r="352" s="114" customFormat="1"/>
    <row r="353" s="114" customFormat="1" ht="48.75" customHeight="1"/>
    <row r="354" s="114" customFormat="1" ht="35.1" customHeight="1"/>
    <row r="355" s="114" customFormat="1" ht="35.1" customHeight="1"/>
    <row r="356" s="114" customFormat="1" ht="35.1" customHeight="1"/>
    <row r="357" s="114" customFormat="1" ht="35.1" customHeight="1"/>
    <row r="358" s="114" customFormat="1"/>
    <row r="359" s="114" customFormat="1" ht="30" customHeight="1"/>
    <row r="360" s="114" customFormat="1"/>
    <row r="361" s="114" customFormat="1"/>
    <row r="362" s="114" customFormat="1"/>
    <row r="363" s="114" customFormat="1" ht="48.75" customHeight="1"/>
    <row r="364" s="114" customFormat="1" ht="35.1" customHeight="1"/>
    <row r="365" s="114" customFormat="1" ht="35.1" customHeight="1"/>
    <row r="366" s="114" customFormat="1" ht="35.1" customHeight="1"/>
    <row r="367" s="114" customFormat="1" ht="35.1" customHeight="1"/>
    <row r="368" s="114" customFormat="1"/>
    <row r="369" spans="2:9" s="114" customFormat="1" ht="30" customHeight="1"/>
    <row r="370" spans="2:9" s="114" customFormat="1"/>
    <row r="371" spans="2:9" s="114" customFormat="1"/>
    <row r="372" spans="2:9" s="114" customFormat="1">
      <c r="B372"/>
      <c r="C372"/>
      <c r="D372"/>
      <c r="E372"/>
      <c r="F372"/>
      <c r="G372"/>
      <c r="H372"/>
      <c r="I372"/>
    </row>
    <row r="373" spans="2:9" s="114" customFormat="1" ht="48.75" customHeight="1">
      <c r="B373"/>
      <c r="C373"/>
      <c r="D373"/>
      <c r="E373"/>
      <c r="F373"/>
      <c r="G373"/>
      <c r="H373"/>
      <c r="I373"/>
    </row>
    <row r="374" spans="2:9" s="114" customFormat="1" ht="35.1" customHeight="1">
      <c r="B374"/>
      <c r="C374"/>
      <c r="D374"/>
      <c r="E374"/>
      <c r="F374"/>
      <c r="G374"/>
      <c r="H374"/>
      <c r="I374"/>
    </row>
    <row r="375" spans="2:9" s="114" customFormat="1" ht="35.1" customHeight="1">
      <c r="B375"/>
      <c r="C375"/>
      <c r="D375"/>
      <c r="E375"/>
      <c r="F375"/>
      <c r="G375"/>
      <c r="H375"/>
      <c r="I375"/>
    </row>
    <row r="376" spans="2:9" s="114" customFormat="1" ht="35.1" customHeight="1">
      <c r="B376"/>
      <c r="C376"/>
      <c r="D376"/>
      <c r="E376"/>
      <c r="F376"/>
      <c r="G376"/>
      <c r="H376"/>
      <c r="I376"/>
    </row>
    <row r="377" spans="2:9" s="114" customFormat="1" ht="35.1" customHeight="1">
      <c r="B377"/>
      <c r="C377"/>
      <c r="D377"/>
      <c r="E377"/>
      <c r="F377"/>
      <c r="G377"/>
      <c r="H377"/>
      <c r="I377"/>
    </row>
    <row r="378" spans="2:9" s="114" customFormat="1" ht="48.75" customHeight="1">
      <c r="B378"/>
      <c r="C378"/>
      <c r="D378"/>
      <c r="E378"/>
      <c r="F378"/>
      <c r="G378"/>
      <c r="H378"/>
      <c r="I378"/>
    </row>
    <row r="379" spans="2:9" s="114" customFormat="1" ht="35.1" customHeight="1">
      <c r="B379"/>
      <c r="C379"/>
      <c r="D379"/>
      <c r="E379"/>
      <c r="F379"/>
      <c r="G379"/>
      <c r="H379"/>
      <c r="I379"/>
    </row>
    <row r="380" spans="2:9" s="114" customFormat="1" ht="35.1" customHeight="1">
      <c r="B380"/>
      <c r="C380"/>
      <c r="D380"/>
      <c r="E380"/>
      <c r="F380"/>
      <c r="G380"/>
      <c r="H380"/>
      <c r="I380"/>
    </row>
    <row r="381" spans="2:9" s="114" customFormat="1" ht="35.1" customHeight="1">
      <c r="B381"/>
      <c r="C381"/>
      <c r="D381"/>
      <c r="E381"/>
      <c r="F381"/>
      <c r="G381"/>
      <c r="H381"/>
      <c r="I381"/>
    </row>
    <row r="382" spans="2:9" s="114" customFormat="1" ht="35.1" customHeight="1">
      <c r="B382"/>
      <c r="C382"/>
      <c r="D382"/>
      <c r="E382"/>
      <c r="F382"/>
      <c r="G382"/>
      <c r="H382"/>
      <c r="I382"/>
    </row>
    <row r="383" spans="2:9" s="114" customFormat="1">
      <c r="B383"/>
      <c r="C383"/>
      <c r="D383"/>
      <c r="E383"/>
      <c r="F383"/>
      <c r="G383"/>
      <c r="H383"/>
      <c r="I383"/>
    </row>
    <row r="384" spans="2:9" s="114" customFormat="1" ht="30" customHeight="1">
      <c r="B384"/>
      <c r="C384"/>
      <c r="D384"/>
      <c r="E384"/>
      <c r="F384"/>
      <c r="G384"/>
      <c r="H384"/>
      <c r="I384"/>
    </row>
    <row r="385" spans="2:9" s="114" customFormat="1">
      <c r="B385"/>
      <c r="C385"/>
      <c r="D385"/>
      <c r="E385"/>
      <c r="F385"/>
      <c r="G385"/>
      <c r="H385"/>
      <c r="I385"/>
    </row>
    <row r="386" spans="2:9" s="114" customFormat="1">
      <c r="B386"/>
      <c r="C386"/>
      <c r="D386"/>
      <c r="E386"/>
      <c r="F386"/>
      <c r="G386"/>
      <c r="H386"/>
      <c r="I386"/>
    </row>
    <row r="387" spans="2:9" s="114" customFormat="1">
      <c r="B387"/>
      <c r="C387"/>
      <c r="D387"/>
      <c r="E387"/>
      <c r="F387"/>
      <c r="G387"/>
      <c r="H387"/>
      <c r="I387"/>
    </row>
    <row r="388" spans="2:9" s="114" customFormat="1" ht="48.75" customHeight="1">
      <c r="B388"/>
      <c r="C388"/>
      <c r="D388"/>
      <c r="E388"/>
      <c r="F388"/>
      <c r="G388"/>
      <c r="H388"/>
      <c r="I388"/>
    </row>
    <row r="389" spans="2:9" s="114" customFormat="1" ht="48.75" customHeight="1">
      <c r="B389"/>
      <c r="C389"/>
      <c r="D389"/>
      <c r="E389"/>
      <c r="F389"/>
      <c r="G389"/>
      <c r="H389"/>
      <c r="I389"/>
    </row>
    <row r="390" spans="2:9" s="114" customFormat="1" ht="35.1" customHeight="1">
      <c r="B390"/>
      <c r="C390"/>
      <c r="D390"/>
      <c r="E390"/>
      <c r="F390"/>
      <c r="G390"/>
      <c r="H390"/>
      <c r="I390"/>
    </row>
    <row r="391" spans="2:9" s="114" customFormat="1" ht="35.1" customHeight="1">
      <c r="B391"/>
      <c r="C391"/>
      <c r="D391"/>
      <c r="E391"/>
      <c r="F391"/>
      <c r="G391"/>
      <c r="H391"/>
      <c r="I391"/>
    </row>
    <row r="392" spans="2:9" s="114" customFormat="1">
      <c r="B392"/>
      <c r="C392"/>
      <c r="D392"/>
      <c r="E392"/>
      <c r="F392"/>
      <c r="G392"/>
      <c r="H392"/>
      <c r="I392"/>
    </row>
    <row r="393" spans="2:9" s="114" customFormat="1" ht="15.75" customHeight="1">
      <c r="B393"/>
      <c r="C393"/>
      <c r="D393"/>
      <c r="E393"/>
      <c r="F393"/>
      <c r="G393"/>
      <c r="H393"/>
      <c r="I393"/>
    </row>
    <row r="394" spans="2:9" s="114" customFormat="1">
      <c r="B394"/>
      <c r="C394"/>
      <c r="D394"/>
      <c r="E394"/>
      <c r="F394"/>
      <c r="G394"/>
      <c r="H394"/>
      <c r="I394"/>
    </row>
    <row r="395" spans="2:9" s="114" customFormat="1">
      <c r="B395"/>
      <c r="C395"/>
      <c r="D395"/>
      <c r="E395"/>
      <c r="F395"/>
      <c r="G395"/>
      <c r="H395"/>
      <c r="I395"/>
    </row>
    <row r="396" spans="2:9" s="114" customFormat="1" ht="35.1" customHeight="1">
      <c r="B396"/>
      <c r="C396"/>
      <c r="D396"/>
      <c r="E396"/>
      <c r="F396"/>
      <c r="G396"/>
      <c r="H396"/>
      <c r="I396"/>
    </row>
    <row r="397" spans="2:9" s="114" customFormat="1" ht="30" customHeight="1">
      <c r="B397"/>
      <c r="C397"/>
      <c r="D397"/>
      <c r="E397"/>
      <c r="F397"/>
      <c r="G397"/>
      <c r="H397"/>
      <c r="I397"/>
    </row>
    <row r="398" spans="2:9" s="114" customFormat="1" ht="30" customHeight="1">
      <c r="B398"/>
      <c r="C398"/>
      <c r="D398"/>
      <c r="E398"/>
      <c r="F398"/>
      <c r="G398"/>
      <c r="H398"/>
      <c r="I398"/>
    </row>
    <row r="399" spans="2:9" s="114" customFormat="1" ht="30" customHeight="1">
      <c r="B399"/>
      <c r="C399"/>
      <c r="D399"/>
      <c r="E399"/>
      <c r="F399"/>
      <c r="G399"/>
      <c r="H399"/>
      <c r="I399"/>
    </row>
    <row r="400" spans="2:9" s="114" customFormat="1" ht="30" customHeight="1">
      <c r="B400"/>
      <c r="C400"/>
      <c r="D400"/>
      <c r="E400"/>
      <c r="F400"/>
      <c r="G400"/>
      <c r="H400"/>
      <c r="I400"/>
    </row>
    <row r="401" spans="2:9" s="114" customFormat="1" ht="30" customHeight="1">
      <c r="B401"/>
      <c r="C401"/>
      <c r="D401"/>
      <c r="E401"/>
      <c r="F401"/>
      <c r="G401"/>
      <c r="H401"/>
      <c r="I401"/>
    </row>
    <row r="402" spans="2:9" s="114" customFormat="1" ht="30" customHeight="1">
      <c r="B402"/>
      <c r="C402"/>
      <c r="D402"/>
      <c r="E402"/>
      <c r="F402"/>
      <c r="G402"/>
      <c r="H402"/>
      <c r="I402"/>
    </row>
    <row r="403" spans="2:9" s="114" customFormat="1" ht="30" customHeight="1">
      <c r="B403"/>
      <c r="C403"/>
      <c r="D403"/>
      <c r="E403"/>
      <c r="F403"/>
      <c r="G403"/>
      <c r="H403"/>
      <c r="I403"/>
    </row>
  </sheetData>
  <mergeCells count="136">
    <mergeCell ref="B133:H133"/>
    <mergeCell ref="B134:I134"/>
    <mergeCell ref="B135:B137"/>
    <mergeCell ref="C135:C137"/>
    <mergeCell ref="D135:D137"/>
    <mergeCell ref="E135:E137"/>
    <mergeCell ref="F135:F137"/>
    <mergeCell ref="G135:G137"/>
    <mergeCell ref="H136:I136"/>
    <mergeCell ref="B123:H123"/>
    <mergeCell ref="B124:I124"/>
    <mergeCell ref="B125:B127"/>
    <mergeCell ref="C125:C127"/>
    <mergeCell ref="D125:D127"/>
    <mergeCell ref="E125:E127"/>
    <mergeCell ref="F125:F127"/>
    <mergeCell ref="G125:G127"/>
    <mergeCell ref="H126:I126"/>
    <mergeCell ref="B112:H112"/>
    <mergeCell ref="B113:I113"/>
    <mergeCell ref="B114:B116"/>
    <mergeCell ref="C114:C116"/>
    <mergeCell ref="D114:D116"/>
    <mergeCell ref="E114:E116"/>
    <mergeCell ref="F114:F116"/>
    <mergeCell ref="G114:G116"/>
    <mergeCell ref="H115:I115"/>
    <mergeCell ref="B101:H101"/>
    <mergeCell ref="B102:I102"/>
    <mergeCell ref="B103:B105"/>
    <mergeCell ref="C103:C105"/>
    <mergeCell ref="D103:D105"/>
    <mergeCell ref="E103:E105"/>
    <mergeCell ref="F103:F105"/>
    <mergeCell ref="G103:G105"/>
    <mergeCell ref="H104:I104"/>
    <mergeCell ref="B74:B76"/>
    <mergeCell ref="C74:C76"/>
    <mergeCell ref="D74:D76"/>
    <mergeCell ref="E74:E76"/>
    <mergeCell ref="F74:F76"/>
    <mergeCell ref="G74:G76"/>
    <mergeCell ref="H75:I75"/>
    <mergeCell ref="B65:B67"/>
    <mergeCell ref="C65:C67"/>
    <mergeCell ref="D65:D67"/>
    <mergeCell ref="E65:E67"/>
    <mergeCell ref="F65:F67"/>
    <mergeCell ref="G65:G67"/>
    <mergeCell ref="H66:I66"/>
    <mergeCell ref="B72:H72"/>
    <mergeCell ref="B73:I73"/>
    <mergeCell ref="B55:H55"/>
    <mergeCell ref="B56:I56"/>
    <mergeCell ref="B57:B59"/>
    <mergeCell ref="C57:C59"/>
    <mergeCell ref="D57:D59"/>
    <mergeCell ref="E57:E59"/>
    <mergeCell ref="F57:F59"/>
    <mergeCell ref="G57:G59"/>
    <mergeCell ref="H58:I58"/>
    <mergeCell ref="B47:H47"/>
    <mergeCell ref="B48:I48"/>
    <mergeCell ref="B49:B51"/>
    <mergeCell ref="C49:C51"/>
    <mergeCell ref="D49:D51"/>
    <mergeCell ref="E49:E51"/>
    <mergeCell ref="F49:F51"/>
    <mergeCell ref="G49:G51"/>
    <mergeCell ref="H50:I50"/>
    <mergeCell ref="B38:H38"/>
    <mergeCell ref="B39:I39"/>
    <mergeCell ref="B40:B42"/>
    <mergeCell ref="C40:C42"/>
    <mergeCell ref="D40:D42"/>
    <mergeCell ref="E40:E42"/>
    <mergeCell ref="F40:F42"/>
    <mergeCell ref="G40:G42"/>
    <mergeCell ref="H41:I41"/>
    <mergeCell ref="B29:H29"/>
    <mergeCell ref="B30:I30"/>
    <mergeCell ref="B31:B33"/>
    <mergeCell ref="C31:C33"/>
    <mergeCell ref="D31:D33"/>
    <mergeCell ref="E31:E33"/>
    <mergeCell ref="F31:F33"/>
    <mergeCell ref="G31:G33"/>
    <mergeCell ref="H32:I32"/>
    <mergeCell ref="C13:C15"/>
    <mergeCell ref="D13:D15"/>
    <mergeCell ref="E13:E15"/>
    <mergeCell ref="F13:F15"/>
    <mergeCell ref="G13:G15"/>
    <mergeCell ref="H14:I14"/>
    <mergeCell ref="B20:H20"/>
    <mergeCell ref="B21:I21"/>
    <mergeCell ref="B22:B24"/>
    <mergeCell ref="C22:C24"/>
    <mergeCell ref="D22:D24"/>
    <mergeCell ref="E22:E24"/>
    <mergeCell ref="F22:F24"/>
    <mergeCell ref="G22:G24"/>
    <mergeCell ref="H23:I23"/>
    <mergeCell ref="B91:H91"/>
    <mergeCell ref="B92:I92"/>
    <mergeCell ref="B93:B95"/>
    <mergeCell ref="C93:C95"/>
    <mergeCell ref="D93:D95"/>
    <mergeCell ref="E93:E95"/>
    <mergeCell ref="F93:F95"/>
    <mergeCell ref="G93:G95"/>
    <mergeCell ref="H94:I94"/>
    <mergeCell ref="B1:I1"/>
    <mergeCell ref="B80:H80"/>
    <mergeCell ref="B81:I81"/>
    <mergeCell ref="B82:B84"/>
    <mergeCell ref="C82:C84"/>
    <mergeCell ref="D82:D84"/>
    <mergeCell ref="E82:E84"/>
    <mergeCell ref="F82:F84"/>
    <mergeCell ref="G82:G84"/>
    <mergeCell ref="H83:I83"/>
    <mergeCell ref="B63:H63"/>
    <mergeCell ref="B64:I64"/>
    <mergeCell ref="B2:H2"/>
    <mergeCell ref="B3:I3"/>
    <mergeCell ref="B4:B6"/>
    <mergeCell ref="C4:C6"/>
    <mergeCell ref="D4:D6"/>
    <mergeCell ref="E4:E6"/>
    <mergeCell ref="F4:F6"/>
    <mergeCell ref="G4:G6"/>
    <mergeCell ref="H5:I5"/>
    <mergeCell ref="B11:H11"/>
    <mergeCell ref="B12:I12"/>
    <mergeCell ref="B13:B15"/>
  </mergeCells>
  <pageMargins left="0.25" right="0.25" top="0.75" bottom="0.75" header="0.3" footer="0.3"/>
  <pageSetup paperSize="9" scale="47" fitToHeight="0" orientation="landscape" r:id="rId1"/>
  <rowBreaks count="5" manualBreakCount="5">
    <brk id="28" min="1" max="8" man="1"/>
    <brk id="54" min="1" max="8" man="1"/>
    <brk id="79" min="1" max="8" man="1"/>
    <brk id="100" min="1" max="8" man="1"/>
    <brk id="122"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5"/>
  <sheetViews>
    <sheetView view="pageBreakPreview" zoomScale="85" zoomScaleNormal="85" zoomScaleSheetLayoutView="85" workbookViewId="0">
      <selection activeCell="C14" sqref="C14:F15"/>
    </sheetView>
  </sheetViews>
  <sheetFormatPr defaultRowHeight="15"/>
  <cols>
    <col min="1" max="1" width="13.85546875" style="127" customWidth="1"/>
    <col min="2" max="2" width="21.7109375" customWidth="1"/>
    <col min="3" max="3" width="16.28515625" customWidth="1"/>
    <col min="4" max="4" width="30" bestFit="1" customWidth="1"/>
    <col min="5" max="5" width="64.85546875" customWidth="1"/>
    <col min="6" max="6" width="15.85546875" bestFit="1" customWidth="1"/>
    <col min="8" max="8" width="15" bestFit="1" customWidth="1"/>
  </cols>
  <sheetData>
    <row r="1" spans="1:8" s="114" customFormat="1" ht="25.15" customHeight="1">
      <c r="A1" s="329" t="s">
        <v>23289</v>
      </c>
      <c r="B1" s="330"/>
      <c r="C1" s="330"/>
      <c r="D1" s="330"/>
      <c r="E1" s="330"/>
      <c r="F1" s="330"/>
      <c r="G1" s="330"/>
      <c r="H1" s="331"/>
    </row>
    <row r="2" spans="1:8" s="114" customFormat="1" ht="15" customHeight="1">
      <c r="A2" s="248" t="s">
        <v>16939</v>
      </c>
      <c r="B2" s="326" t="s">
        <v>17203</v>
      </c>
      <c r="C2" s="327"/>
      <c r="D2" s="327"/>
      <c r="E2" s="327"/>
      <c r="F2" s="327"/>
      <c r="G2" s="327"/>
      <c r="H2" s="328"/>
    </row>
    <row r="3" spans="1:8" s="114" customFormat="1">
      <c r="A3" s="249"/>
      <c r="B3" s="191" t="s">
        <v>16894</v>
      </c>
      <c r="C3" s="191" t="s">
        <v>16895</v>
      </c>
      <c r="D3" s="192" t="s">
        <v>16896</v>
      </c>
      <c r="E3" s="191" t="s">
        <v>16897</v>
      </c>
      <c r="F3" s="191" t="s">
        <v>16898</v>
      </c>
      <c r="G3" s="194" t="s">
        <v>16899</v>
      </c>
      <c r="H3" s="191" t="s">
        <v>16900</v>
      </c>
    </row>
    <row r="4" spans="1:8" s="114" customFormat="1" ht="30">
      <c r="A4" s="249"/>
      <c r="B4" s="187" t="s">
        <v>16963</v>
      </c>
      <c r="C4" s="195"/>
      <c r="D4" s="187" t="s">
        <v>16964</v>
      </c>
      <c r="E4" s="221" t="s">
        <v>17204</v>
      </c>
      <c r="F4" s="187" t="s">
        <v>16965</v>
      </c>
      <c r="G4" s="195" t="s">
        <v>16899</v>
      </c>
      <c r="H4" s="244">
        <v>474.9</v>
      </c>
    </row>
    <row r="5" spans="1:8" s="114" customFormat="1" ht="30">
      <c r="A5" s="249"/>
      <c r="B5" s="187" t="s">
        <v>16959</v>
      </c>
      <c r="C5" s="195"/>
      <c r="D5" s="187" t="s">
        <v>16960</v>
      </c>
      <c r="E5" s="196" t="s">
        <v>17205</v>
      </c>
      <c r="F5" s="187" t="s">
        <v>17206</v>
      </c>
      <c r="G5" s="195" t="s">
        <v>16899</v>
      </c>
      <c r="H5" s="244">
        <v>527.9</v>
      </c>
    </row>
    <row r="6" spans="1:8" s="114" customFormat="1" ht="105">
      <c r="A6" s="249"/>
      <c r="B6" s="187" t="s">
        <v>16921</v>
      </c>
      <c r="C6" s="195"/>
      <c r="D6" s="187" t="s">
        <v>16922</v>
      </c>
      <c r="E6" s="196" t="s">
        <v>17207</v>
      </c>
      <c r="F6" s="187" t="s">
        <v>17208</v>
      </c>
      <c r="G6" s="195" t="s">
        <v>16899</v>
      </c>
      <c r="H6" s="244">
        <v>529.9</v>
      </c>
    </row>
    <row r="7" spans="1:8" s="114" customFormat="1">
      <c r="A7" s="249"/>
      <c r="B7" s="115"/>
      <c r="C7" s="115"/>
      <c r="D7" s="115"/>
      <c r="E7" s="198"/>
      <c r="F7" s="245" t="s">
        <v>16901</v>
      </c>
      <c r="G7" s="246"/>
      <c r="H7" s="247">
        <v>527.9</v>
      </c>
    </row>
    <row r="8" spans="1:8" s="114" customFormat="1">
      <c r="A8" s="249"/>
      <c r="B8" s="115"/>
      <c r="C8" s="115"/>
      <c r="D8" s="115"/>
      <c r="E8" s="222"/>
      <c r="F8" s="132"/>
      <c r="G8" s="132"/>
      <c r="H8" s="132"/>
    </row>
    <row r="9" spans="1:8" s="114" customFormat="1" ht="15" customHeight="1">
      <c r="A9" s="248" t="s">
        <v>16615</v>
      </c>
      <c r="B9" s="326" t="s">
        <v>17209</v>
      </c>
      <c r="C9" s="327"/>
      <c r="D9" s="327"/>
      <c r="E9" s="327"/>
      <c r="F9" s="327"/>
      <c r="G9" s="327"/>
      <c r="H9" s="328"/>
    </row>
    <row r="10" spans="1:8" s="114" customFormat="1">
      <c r="A10" s="249"/>
      <c r="B10" s="191" t="s">
        <v>16894</v>
      </c>
      <c r="C10" s="191" t="s">
        <v>16895</v>
      </c>
      <c r="D10" s="192" t="s">
        <v>16896</v>
      </c>
      <c r="E10" s="191" t="s">
        <v>16897</v>
      </c>
      <c r="F10" s="191" t="s">
        <v>16898</v>
      </c>
      <c r="G10" s="194" t="s">
        <v>16899</v>
      </c>
      <c r="H10" s="191" t="s">
        <v>16900</v>
      </c>
    </row>
    <row r="11" spans="1:8" s="114" customFormat="1" ht="30">
      <c r="A11" s="249"/>
      <c r="B11" s="187" t="s">
        <v>16963</v>
      </c>
      <c r="C11" s="195"/>
      <c r="D11" s="187" t="s">
        <v>16964</v>
      </c>
      <c r="E11" s="196" t="s">
        <v>17210</v>
      </c>
      <c r="F11" s="187" t="s">
        <v>16965</v>
      </c>
      <c r="G11" s="195" t="s">
        <v>16899</v>
      </c>
      <c r="H11" s="244">
        <v>455.9</v>
      </c>
    </row>
    <row r="12" spans="1:8" s="114" customFormat="1" ht="75">
      <c r="A12" s="249"/>
      <c r="B12" s="187" t="s">
        <v>16959</v>
      </c>
      <c r="C12" s="195"/>
      <c r="D12" s="187" t="s">
        <v>16960</v>
      </c>
      <c r="E12" s="196" t="s">
        <v>17211</v>
      </c>
      <c r="F12" s="187" t="s">
        <v>17206</v>
      </c>
      <c r="G12" s="195" t="s">
        <v>16899</v>
      </c>
      <c r="H12" s="244">
        <v>556.70000000000005</v>
      </c>
    </row>
    <row r="13" spans="1:8" s="114" customFormat="1" ht="105">
      <c r="A13" s="249"/>
      <c r="B13" s="187" t="s">
        <v>16921</v>
      </c>
      <c r="C13" s="195"/>
      <c r="D13" s="187" t="s">
        <v>16922</v>
      </c>
      <c r="E13" s="196" t="s">
        <v>17212</v>
      </c>
      <c r="F13" s="187" t="s">
        <v>17208</v>
      </c>
      <c r="G13" s="195" t="s">
        <v>16899</v>
      </c>
      <c r="H13" s="244">
        <v>510.31</v>
      </c>
    </row>
    <row r="14" spans="1:8" s="114" customFormat="1">
      <c r="A14" s="249"/>
      <c r="B14" s="115"/>
      <c r="C14" s="115"/>
      <c r="D14" s="115"/>
      <c r="E14" s="198"/>
      <c r="F14" s="245" t="s">
        <v>16901</v>
      </c>
      <c r="G14" s="246"/>
      <c r="H14" s="247">
        <v>510.31</v>
      </c>
    </row>
    <row r="15" spans="1:8" s="114" customFormat="1">
      <c r="A15" s="249"/>
      <c r="B15" s="115"/>
      <c r="C15" s="115"/>
      <c r="D15" s="115"/>
      <c r="E15" s="222"/>
      <c r="F15" s="132"/>
      <c r="G15" s="132"/>
      <c r="H15" s="132"/>
    </row>
    <row r="16" spans="1:8" s="114" customFormat="1" ht="15" customHeight="1">
      <c r="A16" s="248" t="s">
        <v>16961</v>
      </c>
      <c r="B16" s="326" t="s">
        <v>17213</v>
      </c>
      <c r="C16" s="327"/>
      <c r="D16" s="327"/>
      <c r="E16" s="327"/>
      <c r="F16" s="327"/>
      <c r="G16" s="327"/>
      <c r="H16" s="328"/>
    </row>
    <row r="17" spans="1:8" s="114" customFormat="1">
      <c r="A17" s="249"/>
      <c r="B17" s="191" t="s">
        <v>16894</v>
      </c>
      <c r="C17" s="191" t="s">
        <v>16895</v>
      </c>
      <c r="D17" s="192" t="s">
        <v>16896</v>
      </c>
      <c r="E17" s="193" t="s">
        <v>16897</v>
      </c>
      <c r="F17" s="191" t="s">
        <v>16898</v>
      </c>
      <c r="G17" s="194" t="s">
        <v>16899</v>
      </c>
      <c r="H17" s="191" t="s">
        <v>16900</v>
      </c>
    </row>
    <row r="18" spans="1:8" s="114" customFormat="1" ht="28.9" customHeight="1">
      <c r="A18" s="249"/>
      <c r="B18" s="187" t="s">
        <v>16921</v>
      </c>
      <c r="C18" s="195"/>
      <c r="D18" s="187" t="s">
        <v>16922</v>
      </c>
      <c r="E18" s="196" t="s">
        <v>17214</v>
      </c>
      <c r="F18" s="187" t="s">
        <v>16923</v>
      </c>
      <c r="G18" s="195" t="s">
        <v>16899</v>
      </c>
      <c r="H18" s="244">
        <v>332.95</v>
      </c>
    </row>
    <row r="19" spans="1:8" s="114" customFormat="1" ht="30">
      <c r="A19" s="249"/>
      <c r="B19" s="187" t="s">
        <v>16926</v>
      </c>
      <c r="C19" s="195"/>
      <c r="D19" s="187" t="s">
        <v>16927</v>
      </c>
      <c r="E19" s="196" t="s">
        <v>17215</v>
      </c>
      <c r="F19" s="187" t="s">
        <v>16928</v>
      </c>
      <c r="G19" s="195" t="s">
        <v>16899</v>
      </c>
      <c r="H19" s="244">
        <v>579.9</v>
      </c>
    </row>
    <row r="20" spans="1:8" s="114" customFormat="1" ht="30">
      <c r="A20" s="249"/>
      <c r="B20" s="187" t="s">
        <v>17216</v>
      </c>
      <c r="C20" s="195"/>
      <c r="D20" s="187" t="s">
        <v>17217</v>
      </c>
      <c r="E20" s="196" t="s">
        <v>17218</v>
      </c>
      <c r="F20" s="187" t="s">
        <v>17219</v>
      </c>
      <c r="G20" s="195" t="s">
        <v>16899</v>
      </c>
      <c r="H20" s="244">
        <v>459</v>
      </c>
    </row>
    <row r="21" spans="1:8" s="114" customFormat="1">
      <c r="A21" s="249"/>
      <c r="B21" s="115"/>
      <c r="C21" s="115"/>
      <c r="D21" s="115"/>
      <c r="E21" s="198"/>
      <c r="F21" s="245" t="s">
        <v>16901</v>
      </c>
      <c r="G21" s="246"/>
      <c r="H21" s="247">
        <v>459</v>
      </c>
    </row>
    <row r="22" spans="1:8" s="114" customFormat="1">
      <c r="A22" s="250"/>
      <c r="B22" s="181"/>
      <c r="C22" s="181"/>
      <c r="D22" s="181"/>
      <c r="E22" s="223"/>
      <c r="F22" s="181"/>
      <c r="G22" s="224"/>
      <c r="H22" s="225"/>
    </row>
    <row r="23" spans="1:8" s="114" customFormat="1" ht="15" customHeight="1">
      <c r="A23" s="248" t="s">
        <v>16962</v>
      </c>
      <c r="B23" s="326" t="s">
        <v>17220</v>
      </c>
      <c r="C23" s="327"/>
      <c r="D23" s="327"/>
      <c r="E23" s="327"/>
      <c r="F23" s="327"/>
      <c r="G23" s="327"/>
      <c r="H23" s="328"/>
    </row>
    <row r="24" spans="1:8" s="114" customFormat="1">
      <c r="A24" s="249"/>
      <c r="B24" s="191" t="s">
        <v>16894</v>
      </c>
      <c r="C24" s="191" t="s">
        <v>16895</v>
      </c>
      <c r="D24" s="192" t="s">
        <v>16896</v>
      </c>
      <c r="E24" s="193" t="s">
        <v>16897</v>
      </c>
      <c r="F24" s="191" t="s">
        <v>16898</v>
      </c>
      <c r="G24" s="194" t="s">
        <v>16899</v>
      </c>
      <c r="H24" s="191" t="s">
        <v>16900</v>
      </c>
    </row>
    <row r="25" spans="1:8" s="114" customFormat="1" ht="105">
      <c r="A25" s="249"/>
      <c r="B25" s="187" t="s">
        <v>16921</v>
      </c>
      <c r="C25" s="195"/>
      <c r="D25" s="187" t="s">
        <v>16922</v>
      </c>
      <c r="E25" s="196" t="s">
        <v>17221</v>
      </c>
      <c r="F25" s="187" t="s">
        <v>16923</v>
      </c>
      <c r="G25" s="195" t="s">
        <v>16899</v>
      </c>
      <c r="H25" s="244">
        <v>446.4</v>
      </c>
    </row>
    <row r="26" spans="1:8" s="114" customFormat="1" ht="105">
      <c r="A26" s="249"/>
      <c r="B26" s="187" t="s">
        <v>16959</v>
      </c>
      <c r="C26" s="195"/>
      <c r="D26" s="187" t="s">
        <v>16960</v>
      </c>
      <c r="E26" s="196" t="s">
        <v>17222</v>
      </c>
      <c r="F26" s="187" t="s">
        <v>17206</v>
      </c>
      <c r="G26" s="195" t="s">
        <v>16899</v>
      </c>
      <c r="H26" s="244">
        <v>479.9</v>
      </c>
    </row>
    <row r="27" spans="1:8" s="114" customFormat="1" ht="105">
      <c r="A27" s="249"/>
      <c r="B27" s="187" t="s">
        <v>16958</v>
      </c>
      <c r="C27" s="195"/>
      <c r="D27" s="187" t="s">
        <v>17223</v>
      </c>
      <c r="E27" s="196" t="s">
        <v>17224</v>
      </c>
      <c r="F27" s="187" t="s">
        <v>17225</v>
      </c>
      <c r="G27" s="195" t="s">
        <v>16899</v>
      </c>
      <c r="H27" s="244">
        <v>457.51</v>
      </c>
    </row>
    <row r="28" spans="1:8" s="114" customFormat="1">
      <c r="A28" s="249"/>
      <c r="B28" s="115"/>
      <c r="C28" s="115"/>
      <c r="D28" s="226"/>
      <c r="E28" s="198"/>
      <c r="F28" s="245" t="s">
        <v>16901</v>
      </c>
      <c r="G28" s="246"/>
      <c r="H28" s="247">
        <v>457.51</v>
      </c>
    </row>
    <row r="29" spans="1:8" s="114" customFormat="1">
      <c r="A29" s="250"/>
      <c r="B29" s="181"/>
      <c r="C29" s="181"/>
      <c r="D29" s="226"/>
      <c r="E29" s="223"/>
      <c r="F29" s="181"/>
      <c r="G29" s="224"/>
      <c r="H29" s="225"/>
    </row>
    <row r="30" spans="1:8" s="114" customFormat="1" ht="15" customHeight="1">
      <c r="A30" s="248" t="s">
        <v>16966</v>
      </c>
      <c r="B30" s="326" t="s">
        <v>17226</v>
      </c>
      <c r="C30" s="327"/>
      <c r="D30" s="327"/>
      <c r="E30" s="327"/>
      <c r="F30" s="327"/>
      <c r="G30" s="327"/>
      <c r="H30" s="328"/>
    </row>
    <row r="31" spans="1:8" s="114" customFormat="1">
      <c r="A31" s="249"/>
      <c r="B31" s="187" t="s">
        <v>16894</v>
      </c>
      <c r="C31" s="195" t="s">
        <v>16895</v>
      </c>
      <c r="D31" s="187" t="s">
        <v>16896</v>
      </c>
      <c r="E31" s="196" t="s">
        <v>16897</v>
      </c>
      <c r="F31" s="187" t="s">
        <v>16898</v>
      </c>
      <c r="G31" s="195" t="s">
        <v>16899</v>
      </c>
      <c r="H31" s="197" t="s">
        <v>17329</v>
      </c>
    </row>
    <row r="32" spans="1:8" s="114" customFormat="1" ht="105">
      <c r="A32" s="249"/>
      <c r="B32" s="187" t="s">
        <v>16958</v>
      </c>
      <c r="C32" s="195"/>
      <c r="D32" s="187" t="s">
        <v>17223</v>
      </c>
      <c r="E32" s="196" t="s">
        <v>17227</v>
      </c>
      <c r="F32" s="187" t="s">
        <v>17225</v>
      </c>
      <c r="G32" s="195" t="s">
        <v>16899</v>
      </c>
      <c r="H32" s="244">
        <v>1199.44</v>
      </c>
    </row>
    <row r="33" spans="1:9" s="114" customFormat="1" ht="105">
      <c r="A33" s="249"/>
      <c r="B33" s="187" t="s">
        <v>16921</v>
      </c>
      <c r="C33" s="195"/>
      <c r="D33" s="187" t="s">
        <v>16922</v>
      </c>
      <c r="E33" s="196" t="s">
        <v>17228</v>
      </c>
      <c r="F33" s="187" t="s">
        <v>17229</v>
      </c>
      <c r="G33" s="195" t="s">
        <v>16899</v>
      </c>
      <c r="H33" s="244">
        <v>1294.8499999999999</v>
      </c>
    </row>
    <row r="34" spans="1:9" s="114" customFormat="1" ht="105">
      <c r="A34" s="249"/>
      <c r="B34" s="187" t="s">
        <v>17230</v>
      </c>
      <c r="C34" s="195"/>
      <c r="D34" s="187" t="s">
        <v>16922</v>
      </c>
      <c r="E34" s="196" t="s">
        <v>17231</v>
      </c>
      <c r="F34" s="187" t="s">
        <v>17232</v>
      </c>
      <c r="G34" s="195" t="s">
        <v>16899</v>
      </c>
      <c r="H34" s="244">
        <v>1199.44</v>
      </c>
    </row>
    <row r="35" spans="1:9" s="114" customFormat="1">
      <c r="A35" s="249"/>
      <c r="B35" s="115"/>
      <c r="C35" s="115"/>
      <c r="D35" s="115"/>
      <c r="E35" s="198"/>
      <c r="F35" s="245" t="s">
        <v>16901</v>
      </c>
      <c r="G35" s="246"/>
      <c r="H35" s="247">
        <v>1199.44</v>
      </c>
    </row>
    <row r="36" spans="1:9" s="114" customFormat="1">
      <c r="A36" s="249"/>
      <c r="B36" s="115"/>
      <c r="C36" s="115"/>
      <c r="D36" s="115"/>
      <c r="E36" s="132"/>
      <c r="F36" s="132"/>
      <c r="G36" s="132"/>
      <c r="H36" s="132"/>
    </row>
    <row r="37" spans="1:9" s="114" customFormat="1" ht="15" customHeight="1">
      <c r="A37" s="248" t="s">
        <v>16967</v>
      </c>
      <c r="B37" s="240" t="s">
        <v>17233</v>
      </c>
      <c r="C37" s="241"/>
      <c r="D37" s="241"/>
      <c r="E37" s="241"/>
      <c r="F37" s="241"/>
      <c r="G37" s="241"/>
      <c r="H37" s="242"/>
    </row>
    <row r="38" spans="1:9" s="114" customFormat="1">
      <c r="A38" s="249"/>
      <c r="B38" s="191" t="s">
        <v>16894</v>
      </c>
      <c r="C38" s="191" t="s">
        <v>16895</v>
      </c>
      <c r="D38" s="192" t="s">
        <v>16896</v>
      </c>
      <c r="E38" s="193" t="s">
        <v>16897</v>
      </c>
      <c r="F38" s="191" t="s">
        <v>16898</v>
      </c>
      <c r="G38" s="194" t="s">
        <v>16899</v>
      </c>
      <c r="H38" s="191" t="s">
        <v>16900</v>
      </c>
    </row>
    <row r="39" spans="1:9" s="114" customFormat="1" ht="28.5">
      <c r="A39" s="249"/>
      <c r="B39" s="187" t="s">
        <v>17234</v>
      </c>
      <c r="C39" s="195" t="s">
        <v>16970</v>
      </c>
      <c r="D39" s="187" t="s">
        <v>16971</v>
      </c>
      <c r="E39" s="196" t="s">
        <v>16972</v>
      </c>
      <c r="F39" s="187" t="s">
        <v>16973</v>
      </c>
      <c r="G39" s="195" t="s">
        <v>6287</v>
      </c>
      <c r="H39" s="244">
        <v>150</v>
      </c>
    </row>
    <row r="40" spans="1:9" s="114" customFormat="1">
      <c r="A40" s="249"/>
      <c r="B40" s="115"/>
      <c r="C40" s="115"/>
      <c r="D40" s="115"/>
      <c r="E40" s="198"/>
      <c r="F40" s="245" t="s">
        <v>16901</v>
      </c>
      <c r="G40" s="246"/>
      <c r="H40" s="247">
        <v>150</v>
      </c>
    </row>
    <row r="41" spans="1:9" s="114" customFormat="1">
      <c r="A41" s="249"/>
      <c r="B41" s="115"/>
      <c r="C41" s="115"/>
      <c r="D41" s="115"/>
      <c r="E41" s="222"/>
      <c r="F41" s="132"/>
      <c r="G41" s="132"/>
      <c r="H41" s="132"/>
    </row>
    <row r="42" spans="1:9" s="114" customFormat="1">
      <c r="A42" s="248" t="s">
        <v>16968</v>
      </c>
      <c r="B42" s="326" t="s">
        <v>17235</v>
      </c>
      <c r="C42" s="327"/>
      <c r="D42" s="327"/>
      <c r="E42" s="327"/>
      <c r="F42" s="327"/>
      <c r="G42" s="327"/>
      <c r="H42" s="328"/>
    </row>
    <row r="43" spans="1:9" s="114" customFormat="1">
      <c r="A43" s="249"/>
      <c r="B43" s="187" t="s">
        <v>16894</v>
      </c>
      <c r="C43" s="195" t="s">
        <v>16895</v>
      </c>
      <c r="D43" s="187" t="s">
        <v>16896</v>
      </c>
      <c r="E43" s="196" t="s">
        <v>16897</v>
      </c>
      <c r="F43" s="187" t="s">
        <v>16898</v>
      </c>
      <c r="G43" s="195" t="s">
        <v>16899</v>
      </c>
      <c r="H43" s="197" t="s">
        <v>17329</v>
      </c>
      <c r="I43" s="132"/>
    </row>
    <row r="44" spans="1:9" s="114" customFormat="1" ht="15" customHeight="1">
      <c r="A44" s="249"/>
      <c r="B44" s="187" t="s">
        <v>16921</v>
      </c>
      <c r="C44" s="195"/>
      <c r="D44" s="187" t="s">
        <v>16922</v>
      </c>
      <c r="E44" s="196" t="s">
        <v>17236</v>
      </c>
      <c r="F44" s="187" t="s">
        <v>17208</v>
      </c>
      <c r="G44" s="195" t="s">
        <v>16899</v>
      </c>
      <c r="H44" s="244">
        <v>57.99</v>
      </c>
    </row>
    <row r="45" spans="1:9" s="114" customFormat="1" ht="90">
      <c r="A45" s="249"/>
      <c r="B45" s="187" t="s">
        <v>16929</v>
      </c>
      <c r="C45" s="195"/>
      <c r="D45" s="187" t="s">
        <v>16930</v>
      </c>
      <c r="E45" s="196" t="s">
        <v>17237</v>
      </c>
      <c r="F45" s="187" t="s">
        <v>16931</v>
      </c>
      <c r="G45" s="195" t="s">
        <v>16899</v>
      </c>
      <c r="H45" s="244">
        <v>45.99</v>
      </c>
    </row>
    <row r="46" spans="1:9" s="114" customFormat="1" ht="90">
      <c r="A46" s="249"/>
      <c r="B46" s="187" t="s">
        <v>17230</v>
      </c>
      <c r="C46" s="195"/>
      <c r="D46" s="187" t="s">
        <v>16922</v>
      </c>
      <c r="E46" s="196" t="s">
        <v>17238</v>
      </c>
      <c r="F46" s="187" t="s">
        <v>17239</v>
      </c>
      <c r="G46" s="195" t="s">
        <v>16899</v>
      </c>
      <c r="H46" s="244">
        <v>57.99</v>
      </c>
    </row>
    <row r="47" spans="1:9" s="114" customFormat="1">
      <c r="A47" s="249"/>
      <c r="B47" s="115"/>
      <c r="C47" s="115"/>
      <c r="D47" s="115"/>
      <c r="E47" s="198"/>
      <c r="F47" s="245" t="s">
        <v>16901</v>
      </c>
      <c r="G47" s="246"/>
      <c r="H47" s="247">
        <v>57.99</v>
      </c>
    </row>
    <row r="48" spans="1:9" s="114" customFormat="1">
      <c r="A48" s="249"/>
      <c r="B48" s="183"/>
      <c r="C48" s="184"/>
      <c r="D48" s="181"/>
      <c r="E48" s="185"/>
      <c r="F48" s="132"/>
      <c r="G48" s="132"/>
      <c r="H48" s="132"/>
      <c r="I48" s="132"/>
    </row>
    <row r="49" spans="1:9" s="114" customFormat="1">
      <c r="A49" s="248" t="s">
        <v>16934</v>
      </c>
      <c r="B49" s="326" t="s">
        <v>17240</v>
      </c>
      <c r="C49" s="327"/>
      <c r="D49" s="327"/>
      <c r="E49" s="327"/>
      <c r="F49" s="327"/>
      <c r="G49" s="327"/>
      <c r="H49" s="328"/>
    </row>
    <row r="50" spans="1:9" s="114" customFormat="1">
      <c r="A50" s="249"/>
      <c r="B50" s="187" t="s">
        <v>16894</v>
      </c>
      <c r="C50" s="195" t="s">
        <v>16895</v>
      </c>
      <c r="D50" s="187" t="s">
        <v>16896</v>
      </c>
      <c r="E50" s="196" t="s">
        <v>16897</v>
      </c>
      <c r="F50" s="187" t="s">
        <v>16898</v>
      </c>
      <c r="G50" s="195" t="s">
        <v>16899</v>
      </c>
      <c r="H50" s="197" t="s">
        <v>17329</v>
      </c>
    </row>
    <row r="51" spans="1:9" s="114" customFormat="1" ht="105">
      <c r="A51" s="249"/>
      <c r="B51" s="187" t="s">
        <v>16921</v>
      </c>
      <c r="C51" s="195"/>
      <c r="D51" s="187" t="s">
        <v>16922</v>
      </c>
      <c r="E51" s="196" t="s">
        <v>17241</v>
      </c>
      <c r="F51" s="187" t="s">
        <v>17208</v>
      </c>
      <c r="G51" s="195" t="s">
        <v>16899</v>
      </c>
      <c r="H51" s="244">
        <v>89.89</v>
      </c>
    </row>
    <row r="52" spans="1:9" s="114" customFormat="1" ht="15" customHeight="1">
      <c r="A52" s="249"/>
      <c r="B52" s="187" t="s">
        <v>16929</v>
      </c>
      <c r="C52" s="195"/>
      <c r="D52" s="187" t="s">
        <v>16930</v>
      </c>
      <c r="E52" s="196" t="s">
        <v>17242</v>
      </c>
      <c r="F52" s="187" t="s">
        <v>16931</v>
      </c>
      <c r="G52" s="195" t="s">
        <v>16899</v>
      </c>
      <c r="H52" s="244">
        <v>83.99</v>
      </c>
    </row>
    <row r="53" spans="1:9" s="114" customFormat="1" ht="105">
      <c r="A53" s="249"/>
      <c r="B53" s="187" t="s">
        <v>17230</v>
      </c>
      <c r="C53" s="195"/>
      <c r="D53" s="187" t="s">
        <v>16922</v>
      </c>
      <c r="E53" s="196" t="s">
        <v>17243</v>
      </c>
      <c r="F53" s="187" t="s">
        <v>17239</v>
      </c>
      <c r="G53" s="195" t="s">
        <v>16899</v>
      </c>
      <c r="H53" s="244">
        <v>89.89</v>
      </c>
    </row>
    <row r="54" spans="1:9" s="114" customFormat="1">
      <c r="A54" s="249"/>
      <c r="B54" s="115"/>
      <c r="C54" s="115"/>
      <c r="D54" s="115"/>
      <c r="E54" s="198"/>
      <c r="F54" s="245" t="s">
        <v>16901</v>
      </c>
      <c r="G54" s="246"/>
      <c r="H54" s="247">
        <v>89.89</v>
      </c>
    </row>
    <row r="55" spans="1:9" s="114" customFormat="1">
      <c r="A55" s="249"/>
      <c r="B55" s="183"/>
      <c r="C55" s="184"/>
      <c r="D55" s="181"/>
      <c r="E55" s="185"/>
      <c r="F55" s="132"/>
      <c r="G55" s="132"/>
      <c r="H55" s="132"/>
      <c r="I55" s="132"/>
    </row>
    <row r="56" spans="1:9" s="114" customFormat="1">
      <c r="A56" s="248" t="s">
        <v>16969</v>
      </c>
      <c r="B56" s="326" t="s">
        <v>17244</v>
      </c>
      <c r="C56" s="327"/>
      <c r="D56" s="327"/>
      <c r="E56" s="327"/>
      <c r="F56" s="327"/>
      <c r="G56" s="327"/>
      <c r="H56" s="328"/>
    </row>
    <row r="57" spans="1:9" s="114" customFormat="1">
      <c r="A57" s="249"/>
      <c r="B57" s="187" t="s">
        <v>16894</v>
      </c>
      <c r="C57" s="195" t="s">
        <v>16895</v>
      </c>
      <c r="D57" s="187" t="s">
        <v>16896</v>
      </c>
      <c r="E57" s="196" t="s">
        <v>16897</v>
      </c>
      <c r="F57" s="187" t="s">
        <v>16898</v>
      </c>
      <c r="G57" s="195" t="s">
        <v>16899</v>
      </c>
      <c r="H57" s="197" t="s">
        <v>17329</v>
      </c>
    </row>
    <row r="58" spans="1:9" s="114" customFormat="1" ht="75">
      <c r="A58" s="249"/>
      <c r="B58" s="187" t="s">
        <v>16921</v>
      </c>
      <c r="C58" s="195"/>
      <c r="D58" s="187" t="s">
        <v>16922</v>
      </c>
      <c r="E58" s="196" t="s">
        <v>17245</v>
      </c>
      <c r="F58" s="187" t="s">
        <v>17208</v>
      </c>
      <c r="G58" s="195" t="s">
        <v>16899</v>
      </c>
      <c r="H58" s="244">
        <v>424.94</v>
      </c>
    </row>
    <row r="59" spans="1:9" s="114" customFormat="1" ht="90">
      <c r="A59" s="249"/>
      <c r="B59" s="187" t="s">
        <v>16929</v>
      </c>
      <c r="C59" s="195"/>
      <c r="D59" s="187" t="s">
        <v>16930</v>
      </c>
      <c r="E59" s="196" t="s">
        <v>17246</v>
      </c>
      <c r="F59" s="187" t="s">
        <v>16931</v>
      </c>
      <c r="G59" s="195" t="s">
        <v>16899</v>
      </c>
      <c r="H59" s="244">
        <v>554.99</v>
      </c>
    </row>
    <row r="60" spans="1:9" s="114" customFormat="1" ht="15" customHeight="1">
      <c r="A60" s="249"/>
      <c r="B60" s="187" t="s">
        <v>17230</v>
      </c>
      <c r="C60" s="195"/>
      <c r="D60" s="187" t="s">
        <v>16922</v>
      </c>
      <c r="E60" s="196" t="s">
        <v>17247</v>
      </c>
      <c r="F60" s="187" t="s">
        <v>17239</v>
      </c>
      <c r="G60" s="195" t="s">
        <v>16899</v>
      </c>
      <c r="H60" s="244">
        <v>434.6</v>
      </c>
    </row>
    <row r="61" spans="1:9" s="114" customFormat="1">
      <c r="A61" s="249"/>
      <c r="B61" s="115"/>
      <c r="C61" s="115"/>
      <c r="D61" s="115"/>
      <c r="E61" s="198"/>
      <c r="F61" s="245" t="s">
        <v>16901</v>
      </c>
      <c r="G61" s="246"/>
      <c r="H61" s="247">
        <v>434.6</v>
      </c>
    </row>
    <row r="62" spans="1:9" s="114" customFormat="1">
      <c r="A62" s="182"/>
      <c r="B62" s="115"/>
      <c r="C62" s="115"/>
      <c r="D62" s="115"/>
      <c r="E62" s="132"/>
      <c r="F62" s="132"/>
      <c r="G62" s="132"/>
      <c r="H62" s="132"/>
    </row>
    <row r="63" spans="1:9" s="114" customFormat="1" ht="15" customHeight="1">
      <c r="A63" s="190" t="s">
        <v>17354</v>
      </c>
      <c r="B63" s="333" t="s">
        <v>16919</v>
      </c>
      <c r="C63" s="333"/>
      <c r="D63" s="333"/>
      <c r="E63" s="333"/>
      <c r="F63" s="333"/>
      <c r="G63" s="333"/>
      <c r="H63" s="333"/>
    </row>
    <row r="64" spans="1:9" s="114" customFormat="1">
      <c r="A64" s="182"/>
      <c r="B64" s="191" t="s">
        <v>16894</v>
      </c>
      <c r="C64" s="191" t="s">
        <v>16895</v>
      </c>
      <c r="D64" s="192" t="s">
        <v>16896</v>
      </c>
      <c r="E64" s="193" t="s">
        <v>16897</v>
      </c>
      <c r="F64" s="191" t="s">
        <v>16898</v>
      </c>
      <c r="G64" s="194" t="s">
        <v>16899</v>
      </c>
      <c r="H64" s="191" t="s">
        <v>16900</v>
      </c>
    </row>
    <row r="65" spans="1:8" s="114" customFormat="1" ht="75">
      <c r="A65" s="182"/>
      <c r="B65" s="187" t="s">
        <v>16926</v>
      </c>
      <c r="C65" s="195"/>
      <c r="D65" s="187" t="s">
        <v>16927</v>
      </c>
      <c r="E65" s="196" t="s">
        <v>17356</v>
      </c>
      <c r="F65" s="187" t="s">
        <v>16928</v>
      </c>
      <c r="G65" s="195" t="s">
        <v>16899</v>
      </c>
      <c r="H65" s="197">
        <v>439.9</v>
      </c>
    </row>
    <row r="66" spans="1:8" s="114" customFormat="1" ht="105">
      <c r="A66" s="182"/>
      <c r="B66" s="187" t="s">
        <v>16929</v>
      </c>
      <c r="C66" s="195"/>
      <c r="D66" s="187" t="s">
        <v>16930</v>
      </c>
      <c r="E66" s="196" t="s">
        <v>17357</v>
      </c>
      <c r="F66" s="187" t="s">
        <v>16931</v>
      </c>
      <c r="G66" s="195" t="s">
        <v>16899</v>
      </c>
      <c r="H66" s="197">
        <v>537.92999999999995</v>
      </c>
    </row>
    <row r="67" spans="1:8" s="114" customFormat="1" ht="120">
      <c r="A67" s="182"/>
      <c r="B67" s="187" t="s">
        <v>16932</v>
      </c>
      <c r="C67" s="195"/>
      <c r="D67" s="187" t="s">
        <v>16924</v>
      </c>
      <c r="E67" s="196" t="s">
        <v>17358</v>
      </c>
      <c r="F67" s="187" t="s">
        <v>16925</v>
      </c>
      <c r="G67" s="195" t="s">
        <v>16899</v>
      </c>
      <c r="H67" s="197">
        <v>426.99</v>
      </c>
    </row>
    <row r="68" spans="1:8" s="114" customFormat="1">
      <c r="A68" s="182"/>
      <c r="B68" s="115"/>
      <c r="C68" s="115"/>
      <c r="D68" s="115"/>
      <c r="E68" s="198"/>
      <c r="F68" s="332" t="s">
        <v>16901</v>
      </c>
      <c r="G68" s="332"/>
      <c r="H68" s="199">
        <f>MEDIAN(H65:H67)</f>
        <v>439.9</v>
      </c>
    </row>
    <row r="69" spans="1:8" s="114" customFormat="1">
      <c r="A69" s="182"/>
      <c r="B69" s="115"/>
      <c r="C69" s="115"/>
      <c r="D69" s="115"/>
      <c r="E69" s="132"/>
      <c r="F69" s="132"/>
      <c r="G69" s="132"/>
      <c r="H69" s="132"/>
    </row>
    <row r="70" spans="1:8" s="114" customFormat="1" ht="15" customHeight="1">
      <c r="A70" s="190" t="s">
        <v>17355</v>
      </c>
      <c r="B70" s="333" t="s">
        <v>16920</v>
      </c>
      <c r="C70" s="333"/>
      <c r="D70" s="333"/>
      <c r="E70" s="333"/>
      <c r="F70" s="333"/>
      <c r="G70" s="333"/>
      <c r="H70" s="333"/>
    </row>
    <row r="71" spans="1:8" s="114" customFormat="1">
      <c r="A71" s="182"/>
      <c r="B71" s="191" t="s">
        <v>16894</v>
      </c>
      <c r="C71" s="191" t="s">
        <v>16895</v>
      </c>
      <c r="D71" s="192" t="s">
        <v>16896</v>
      </c>
      <c r="E71" s="193" t="s">
        <v>16897</v>
      </c>
      <c r="F71" s="191" t="s">
        <v>16898</v>
      </c>
      <c r="G71" s="194" t="s">
        <v>16899</v>
      </c>
      <c r="H71" s="191" t="s">
        <v>16900</v>
      </c>
    </row>
    <row r="72" spans="1:8" s="114" customFormat="1" ht="30">
      <c r="A72" s="182"/>
      <c r="B72" s="187" t="s">
        <v>16926</v>
      </c>
      <c r="C72" s="195"/>
      <c r="D72" s="187" t="s">
        <v>16927</v>
      </c>
      <c r="E72" s="196" t="s">
        <v>17359</v>
      </c>
      <c r="F72" s="187" t="s">
        <v>16928</v>
      </c>
      <c r="G72" s="195" t="s">
        <v>16899</v>
      </c>
      <c r="H72" s="197">
        <v>239.9</v>
      </c>
    </row>
    <row r="73" spans="1:8" s="114" customFormat="1" ht="30">
      <c r="A73" s="182"/>
      <c r="B73" s="187" t="s">
        <v>16929</v>
      </c>
      <c r="C73" s="195"/>
      <c r="D73" s="187" t="s">
        <v>16930</v>
      </c>
      <c r="E73" s="196" t="s">
        <v>17360</v>
      </c>
      <c r="F73" s="187" t="s">
        <v>16931</v>
      </c>
      <c r="G73" s="195" t="s">
        <v>16899</v>
      </c>
      <c r="H73" s="197">
        <v>166.99</v>
      </c>
    </row>
    <row r="74" spans="1:8" s="114" customFormat="1" ht="45">
      <c r="A74" s="182"/>
      <c r="B74" s="187" t="s">
        <v>16932</v>
      </c>
      <c r="C74" s="195"/>
      <c r="D74" s="187" t="s">
        <v>16924</v>
      </c>
      <c r="E74" s="196" t="s">
        <v>17361</v>
      </c>
      <c r="F74" s="187" t="s">
        <v>16925</v>
      </c>
      <c r="G74" s="195" t="s">
        <v>16899</v>
      </c>
      <c r="H74" s="197">
        <v>166.99</v>
      </c>
    </row>
    <row r="75" spans="1:8" s="114" customFormat="1">
      <c r="A75" s="182"/>
      <c r="B75" s="115"/>
      <c r="C75" s="115"/>
      <c r="D75" s="115"/>
      <c r="E75" s="198"/>
      <c r="F75" s="332" t="s">
        <v>16901</v>
      </c>
      <c r="G75" s="332"/>
      <c r="H75" s="199">
        <f>MEDIAN(H72:H74)</f>
        <v>166.99</v>
      </c>
    </row>
    <row r="76" spans="1:8" s="114" customFormat="1">
      <c r="A76" s="182"/>
      <c r="B76" s="115"/>
      <c r="C76" s="115"/>
      <c r="D76" s="115"/>
      <c r="E76" s="132"/>
      <c r="F76" s="132"/>
      <c r="G76" s="132"/>
      <c r="H76" s="132"/>
    </row>
    <row r="77" spans="1:8" s="114" customFormat="1" ht="15" customHeight="1">
      <c r="A77" s="190" t="s">
        <v>16606</v>
      </c>
      <c r="B77" s="333" t="s">
        <v>17253</v>
      </c>
      <c r="C77" s="333"/>
      <c r="D77" s="333"/>
      <c r="E77" s="333"/>
      <c r="F77" s="333"/>
      <c r="G77" s="333"/>
      <c r="H77" s="333"/>
    </row>
    <row r="78" spans="1:8" s="114" customFormat="1">
      <c r="A78" s="182"/>
      <c r="B78" s="191" t="s">
        <v>16894</v>
      </c>
      <c r="C78" s="191" t="s">
        <v>16895</v>
      </c>
      <c r="D78" s="192" t="s">
        <v>16896</v>
      </c>
      <c r="E78" s="193" t="s">
        <v>16897</v>
      </c>
      <c r="F78" s="191" t="s">
        <v>16898</v>
      </c>
      <c r="G78" s="194" t="s">
        <v>16899</v>
      </c>
      <c r="H78" s="191" t="s">
        <v>16900</v>
      </c>
    </row>
    <row r="79" spans="1:8" s="114" customFormat="1" ht="75">
      <c r="A79" s="182"/>
      <c r="B79" s="187" t="s">
        <v>16921</v>
      </c>
      <c r="C79" s="195"/>
      <c r="D79" s="187" t="s">
        <v>16922</v>
      </c>
      <c r="E79" s="196" t="s">
        <v>17362</v>
      </c>
      <c r="F79" s="187" t="s">
        <v>16931</v>
      </c>
      <c r="G79" s="195" t="s">
        <v>16899</v>
      </c>
      <c r="H79" s="197">
        <v>2013</v>
      </c>
    </row>
    <row r="80" spans="1:8" s="114" customFormat="1" ht="30">
      <c r="A80" s="182"/>
      <c r="B80" s="187" t="s">
        <v>17363</v>
      </c>
      <c r="C80" s="195"/>
      <c r="D80" s="187" t="s">
        <v>17364</v>
      </c>
      <c r="E80" s="196" t="s">
        <v>17365</v>
      </c>
      <c r="F80" s="187" t="s">
        <v>17366</v>
      </c>
      <c r="G80" s="195" t="s">
        <v>16899</v>
      </c>
      <c r="H80" s="197">
        <v>1679.6</v>
      </c>
    </row>
    <row r="81" spans="1:9" s="114" customFormat="1" ht="42.75">
      <c r="A81" s="182"/>
      <c r="B81" s="187" t="s">
        <v>17367</v>
      </c>
      <c r="C81" s="195"/>
      <c r="D81" s="187" t="s">
        <v>17368</v>
      </c>
      <c r="E81" s="196" t="s">
        <v>17369</v>
      </c>
      <c r="F81" s="187" t="s">
        <v>17370</v>
      </c>
      <c r="G81" s="195" t="s">
        <v>16899</v>
      </c>
      <c r="H81" s="197">
        <v>1729.26</v>
      </c>
    </row>
    <row r="82" spans="1:9" s="114" customFormat="1">
      <c r="A82" s="182"/>
      <c r="B82" s="115"/>
      <c r="C82" s="115"/>
      <c r="D82" s="115"/>
      <c r="E82" s="198"/>
      <c r="F82" s="332" t="s">
        <v>16901</v>
      </c>
      <c r="G82" s="332"/>
      <c r="H82" s="199">
        <f>MEDIAN(H79:H81)</f>
        <v>1729.26</v>
      </c>
    </row>
    <row r="83" spans="1:9" s="114" customFormat="1">
      <c r="A83" s="182"/>
      <c r="B83" s="115"/>
      <c r="C83" s="115"/>
      <c r="D83" s="115"/>
      <c r="E83" s="132"/>
      <c r="F83" s="132"/>
      <c r="G83" s="132"/>
      <c r="H83" s="132"/>
    </row>
    <row r="84" spans="1:9" s="114" customFormat="1" ht="15" customHeight="1">
      <c r="A84" s="190" t="s">
        <v>16607</v>
      </c>
      <c r="B84" s="333" t="s">
        <v>17251</v>
      </c>
      <c r="C84" s="333"/>
      <c r="D84" s="333"/>
      <c r="E84" s="333"/>
      <c r="F84" s="333"/>
      <c r="G84" s="333"/>
      <c r="H84" s="333"/>
    </row>
    <row r="85" spans="1:9" s="114" customFormat="1">
      <c r="A85" s="182"/>
      <c r="B85" s="191" t="s">
        <v>16894</v>
      </c>
      <c r="C85" s="191" t="s">
        <v>16895</v>
      </c>
      <c r="D85" s="192" t="s">
        <v>16896</v>
      </c>
      <c r="E85" s="193" t="s">
        <v>16897</v>
      </c>
      <c r="F85" s="191" t="s">
        <v>16898</v>
      </c>
      <c r="G85" s="194" t="s">
        <v>16899</v>
      </c>
      <c r="H85" s="191" t="s">
        <v>16900</v>
      </c>
    </row>
    <row r="86" spans="1:9" s="114" customFormat="1">
      <c r="A86" s="182"/>
      <c r="B86" s="187" t="s">
        <v>17371</v>
      </c>
      <c r="C86" s="195" t="s">
        <v>17372</v>
      </c>
      <c r="D86" s="187" t="s">
        <v>17373</v>
      </c>
      <c r="E86" s="196"/>
      <c r="F86" s="187" t="s">
        <v>17374</v>
      </c>
      <c r="G86" s="195" t="s">
        <v>16899</v>
      </c>
      <c r="H86" s="197">
        <v>14500</v>
      </c>
    </row>
    <row r="87" spans="1:9" s="114" customFormat="1">
      <c r="A87" s="182"/>
      <c r="B87" s="187"/>
      <c r="C87" s="195"/>
      <c r="D87" s="187"/>
      <c r="E87" s="196"/>
      <c r="F87" s="187"/>
      <c r="G87" s="195"/>
      <c r="H87" s="197"/>
    </row>
    <row r="88" spans="1:9" s="114" customFormat="1">
      <c r="A88" s="182"/>
      <c r="B88" s="187"/>
      <c r="C88" s="195"/>
      <c r="D88" s="187"/>
      <c r="E88" s="196"/>
      <c r="F88" s="187"/>
      <c r="G88" s="195"/>
      <c r="H88" s="197"/>
    </row>
    <row r="89" spans="1:9" s="114" customFormat="1">
      <c r="A89" s="182"/>
      <c r="B89" s="115"/>
      <c r="C89" s="115"/>
      <c r="D89" s="115"/>
      <c r="E89" s="198"/>
      <c r="F89" s="332" t="s">
        <v>16901</v>
      </c>
      <c r="G89" s="332"/>
      <c r="H89" s="199">
        <f>MEDIAN(H86:H88)</f>
        <v>14500</v>
      </c>
    </row>
    <row r="90" spans="1:9" s="114" customFormat="1">
      <c r="A90" s="249"/>
      <c r="B90" s="183"/>
      <c r="C90" s="184"/>
      <c r="D90" s="181"/>
      <c r="E90" s="185"/>
      <c r="F90" s="132"/>
      <c r="G90" s="132"/>
      <c r="H90" s="132"/>
      <c r="I90" s="132"/>
    </row>
    <row r="91" spans="1:9" s="114" customFormat="1" ht="15" customHeight="1">
      <c r="A91" s="248" t="s">
        <v>17299</v>
      </c>
      <c r="B91" s="326" t="s">
        <v>17309</v>
      </c>
      <c r="C91" s="327"/>
      <c r="D91" s="327"/>
      <c r="E91" s="327"/>
      <c r="F91" s="327"/>
      <c r="G91" s="327"/>
      <c r="H91" s="328"/>
    </row>
    <row r="92" spans="1:9" s="114" customFormat="1">
      <c r="A92" s="249"/>
      <c r="B92" s="191" t="s">
        <v>16894</v>
      </c>
      <c r="C92" s="191" t="s">
        <v>16895</v>
      </c>
      <c r="D92" s="192" t="s">
        <v>16896</v>
      </c>
      <c r="E92" s="193" t="s">
        <v>16897</v>
      </c>
      <c r="F92" s="191" t="s">
        <v>16898</v>
      </c>
      <c r="G92" s="194" t="s">
        <v>16899</v>
      </c>
      <c r="H92" s="191" t="s">
        <v>16900</v>
      </c>
    </row>
    <row r="93" spans="1:9" s="114" customFormat="1" ht="30">
      <c r="A93" s="249"/>
      <c r="B93" s="187" t="s">
        <v>17310</v>
      </c>
      <c r="C93" s="195"/>
      <c r="D93" s="243" t="s">
        <v>17328</v>
      </c>
      <c r="E93" s="196" t="s">
        <v>17311</v>
      </c>
      <c r="F93" s="187" t="s">
        <v>17312</v>
      </c>
      <c r="G93" s="195">
        <v>1</v>
      </c>
      <c r="H93" s="197">
        <v>1009.89</v>
      </c>
    </row>
    <row r="94" spans="1:9" s="114" customFormat="1" ht="30">
      <c r="A94" s="249"/>
      <c r="B94" s="187" t="s">
        <v>17313</v>
      </c>
      <c r="C94" s="195"/>
      <c r="D94" s="187" t="s">
        <v>17314</v>
      </c>
      <c r="E94" s="196" t="s">
        <v>17315</v>
      </c>
      <c r="F94" s="187" t="s">
        <v>17316</v>
      </c>
      <c r="G94" s="195">
        <v>1</v>
      </c>
      <c r="H94" s="197">
        <v>962.73</v>
      </c>
    </row>
    <row r="95" spans="1:9" s="114" customFormat="1" ht="45">
      <c r="A95" s="249"/>
      <c r="B95" s="187" t="s">
        <v>17317</v>
      </c>
      <c r="C95" s="195"/>
      <c r="D95" s="187" t="s">
        <v>17318</v>
      </c>
      <c r="E95" s="196" t="s">
        <v>17319</v>
      </c>
      <c r="F95" s="187" t="s">
        <v>17320</v>
      </c>
      <c r="G95" s="195">
        <v>1</v>
      </c>
      <c r="H95" s="197">
        <v>1127.2</v>
      </c>
    </row>
    <row r="96" spans="1:9" s="114" customFormat="1">
      <c r="A96" s="249"/>
      <c r="B96" s="115"/>
      <c r="C96" s="115"/>
      <c r="D96" s="115"/>
      <c r="E96" s="198"/>
      <c r="F96" s="332" t="s">
        <v>16901</v>
      </c>
      <c r="G96" s="332"/>
      <c r="H96" s="199">
        <f>MEDIAN(H93:H95)</f>
        <v>1009.89</v>
      </c>
    </row>
    <row r="97" spans="1:8" s="114" customFormat="1">
      <c r="A97" s="249"/>
      <c r="B97" s="115"/>
      <c r="C97" s="115"/>
      <c r="D97" s="115"/>
      <c r="E97" s="132"/>
      <c r="F97" s="132"/>
      <c r="G97" s="132"/>
      <c r="H97" s="132"/>
    </row>
    <row r="98" spans="1:8" s="114" customFormat="1" ht="15" customHeight="1">
      <c r="A98" s="248" t="s">
        <v>17295</v>
      </c>
      <c r="B98" s="326" t="s">
        <v>17321</v>
      </c>
      <c r="C98" s="327"/>
      <c r="D98" s="327"/>
      <c r="E98" s="327"/>
      <c r="F98" s="327"/>
      <c r="G98" s="327"/>
      <c r="H98" s="328"/>
    </row>
    <row r="99" spans="1:8" s="114" customFormat="1">
      <c r="A99" s="249"/>
      <c r="B99" s="191" t="s">
        <v>16894</v>
      </c>
      <c r="C99" s="191" t="s">
        <v>16895</v>
      </c>
      <c r="D99" s="192" t="s">
        <v>16896</v>
      </c>
      <c r="E99" s="193" t="s">
        <v>16897</v>
      </c>
      <c r="F99" s="191" t="s">
        <v>16898</v>
      </c>
      <c r="G99" s="194" t="s">
        <v>16899</v>
      </c>
      <c r="H99" s="191" t="s">
        <v>16900</v>
      </c>
    </row>
    <row r="100" spans="1:8" s="114" customFormat="1" ht="30">
      <c r="A100" s="249"/>
      <c r="B100" s="187" t="s">
        <v>16902</v>
      </c>
      <c r="C100" s="195" t="s">
        <v>16903</v>
      </c>
      <c r="D100" s="187" t="s">
        <v>16904</v>
      </c>
      <c r="E100" s="196" t="s">
        <v>16905</v>
      </c>
      <c r="F100" s="187"/>
      <c r="G100" s="195">
        <v>1</v>
      </c>
      <c r="H100" s="197">
        <v>55.19</v>
      </c>
    </row>
    <row r="101" spans="1:8" s="114" customFormat="1">
      <c r="A101" s="249"/>
      <c r="B101" s="187"/>
      <c r="C101" s="195"/>
      <c r="D101" s="187"/>
      <c r="E101" s="196"/>
      <c r="F101" s="187"/>
      <c r="G101" s="195"/>
      <c r="H101" s="197"/>
    </row>
    <row r="102" spans="1:8" s="114" customFormat="1">
      <c r="A102" s="249"/>
      <c r="B102" s="187"/>
      <c r="C102" s="195"/>
      <c r="D102" s="187"/>
      <c r="E102" s="196"/>
      <c r="F102" s="187"/>
      <c r="G102" s="195"/>
      <c r="H102" s="197"/>
    </row>
    <row r="103" spans="1:8" s="114" customFormat="1">
      <c r="A103" s="249"/>
      <c r="B103" s="115"/>
      <c r="C103" s="115"/>
      <c r="D103" s="115"/>
      <c r="E103" s="198"/>
      <c r="F103" s="332" t="s">
        <v>16901</v>
      </c>
      <c r="G103" s="332"/>
      <c r="H103" s="199">
        <f>MEDIAN(H100:H102)</f>
        <v>55.19</v>
      </c>
    </row>
    <row r="104" spans="1:8" s="114" customFormat="1">
      <c r="A104" s="249"/>
      <c r="B104" s="115"/>
      <c r="C104" s="115"/>
      <c r="D104" s="115"/>
      <c r="E104" s="132"/>
      <c r="F104" s="132"/>
      <c r="G104" s="132"/>
      <c r="H104" s="132"/>
    </row>
    <row r="105" spans="1:8" s="114" customFormat="1" ht="15" customHeight="1">
      <c r="A105" s="248" t="s">
        <v>16910</v>
      </c>
      <c r="B105" s="333" t="s">
        <v>16909</v>
      </c>
      <c r="C105" s="333"/>
      <c r="D105" s="333"/>
      <c r="E105" s="333"/>
      <c r="F105" s="333"/>
      <c r="G105" s="333"/>
      <c r="H105" s="333"/>
    </row>
    <row r="106" spans="1:8" s="114" customFormat="1">
      <c r="A106" s="249"/>
      <c r="B106" s="191" t="s">
        <v>16894</v>
      </c>
      <c r="C106" s="191" t="s">
        <v>16895</v>
      </c>
      <c r="D106" s="192"/>
      <c r="E106" s="193" t="s">
        <v>16897</v>
      </c>
      <c r="F106" s="191" t="s">
        <v>16898</v>
      </c>
      <c r="G106" s="194" t="s">
        <v>16899</v>
      </c>
      <c r="H106" s="191" t="s">
        <v>16900</v>
      </c>
    </row>
    <row r="107" spans="1:8" s="114" customFormat="1" ht="30">
      <c r="A107" s="249"/>
      <c r="B107" s="187" t="s">
        <v>16906</v>
      </c>
      <c r="C107" s="195" t="s">
        <v>16907</v>
      </c>
      <c r="D107" s="187"/>
      <c r="E107" s="196" t="s">
        <v>16908</v>
      </c>
      <c r="F107" s="187"/>
      <c r="G107" s="195">
        <v>1</v>
      </c>
      <c r="H107" s="197">
        <v>3908.98</v>
      </c>
    </row>
    <row r="108" spans="1:8" s="114" customFormat="1">
      <c r="A108" s="249"/>
      <c r="B108" s="187"/>
      <c r="C108" s="195"/>
      <c r="D108" s="187"/>
      <c r="E108" s="196"/>
      <c r="F108" s="187"/>
      <c r="G108" s="195"/>
      <c r="H108" s="197"/>
    </row>
    <row r="109" spans="1:8" s="114" customFormat="1">
      <c r="A109" s="249"/>
      <c r="B109" s="187"/>
      <c r="C109" s="195"/>
      <c r="D109" s="187"/>
      <c r="E109" s="196"/>
      <c r="F109" s="187"/>
      <c r="G109" s="195"/>
      <c r="H109" s="197"/>
    </row>
    <row r="110" spans="1:8" s="114" customFormat="1">
      <c r="A110" s="249"/>
      <c r="B110" s="115"/>
      <c r="C110" s="115"/>
      <c r="D110" s="115"/>
      <c r="E110" s="198"/>
      <c r="F110" s="332" t="s">
        <v>16901</v>
      </c>
      <c r="G110" s="332"/>
      <c r="H110" s="199">
        <f>MEDIAN(H107:H109)</f>
        <v>3908.98</v>
      </c>
    </row>
    <row r="111" spans="1:8" s="114" customFormat="1">
      <c r="A111" s="249"/>
      <c r="B111" s="115"/>
      <c r="C111" s="115"/>
      <c r="D111" s="115"/>
      <c r="E111" s="132"/>
      <c r="F111" s="132"/>
      <c r="G111" s="132"/>
      <c r="H111" s="132"/>
    </row>
    <row r="112" spans="1:8" s="114" customFormat="1" ht="15" customHeight="1"/>
    <row r="113" s="114" customFormat="1"/>
    <row r="114" s="114" customFormat="1"/>
    <row r="115" s="114" customFormat="1"/>
    <row r="116" s="114" customFormat="1"/>
    <row r="117" s="114" customFormat="1"/>
    <row r="118" s="114" customFormat="1"/>
    <row r="119" s="114" customFormat="1" ht="15" customHeight="1"/>
    <row r="120" s="114" customFormat="1"/>
    <row r="121" s="114" customFormat="1"/>
    <row r="122" s="114" customFormat="1"/>
    <row r="123" s="114" customFormat="1"/>
    <row r="124" s="114" customFormat="1"/>
    <row r="125" s="114" customFormat="1"/>
    <row r="126" s="114" customFormat="1" ht="15" customHeight="1"/>
    <row r="127" s="114" customFormat="1"/>
    <row r="128" s="114" customFormat="1"/>
    <row r="129" s="114" customFormat="1"/>
    <row r="130" s="114" customFormat="1"/>
    <row r="131" s="114" customFormat="1"/>
    <row r="132" s="114" customFormat="1"/>
    <row r="133" s="114" customFormat="1" ht="15" customHeight="1"/>
    <row r="134" s="114" customFormat="1"/>
    <row r="135" s="114" customFormat="1"/>
    <row r="136" s="114" customFormat="1"/>
    <row r="137" s="114" customFormat="1"/>
    <row r="138" s="114" customFormat="1"/>
    <row r="139" s="114" customFormat="1"/>
    <row r="140" s="114" customFormat="1" ht="15" customHeight="1"/>
    <row r="141" s="114" customFormat="1"/>
    <row r="142" s="114" customFormat="1"/>
    <row r="143" s="114" customFormat="1"/>
    <row r="144" s="114" customFormat="1"/>
    <row r="145" s="114" customFormat="1"/>
    <row r="146" s="114" customFormat="1"/>
    <row r="147" s="114" customFormat="1" ht="15" customHeight="1"/>
    <row r="148" s="114" customFormat="1"/>
    <row r="149" s="114" customFormat="1"/>
    <row r="150" s="114" customFormat="1"/>
    <row r="151" s="114" customFormat="1"/>
    <row r="152" s="114" customFormat="1" ht="15" customHeight="1"/>
    <row r="153" s="114" customFormat="1"/>
    <row r="154" s="114" customFormat="1"/>
    <row r="155" s="114" customFormat="1"/>
    <row r="156" s="114" customFormat="1"/>
    <row r="157" s="114" customFormat="1"/>
    <row r="158" s="114" customFormat="1"/>
    <row r="159" s="114" customFormat="1" ht="15" customHeight="1"/>
    <row r="160" s="114" customFormat="1"/>
    <row r="161" s="114" customFormat="1"/>
    <row r="162" s="114" customFormat="1"/>
    <row r="163" s="114" customFormat="1"/>
    <row r="164" s="114" customFormat="1" ht="15" customHeight="1"/>
    <row r="165" s="114" customFormat="1"/>
    <row r="166" s="114" customFormat="1"/>
    <row r="167" s="114" customFormat="1"/>
    <row r="168" s="114" customFormat="1"/>
    <row r="169" s="114" customFormat="1" ht="15" customHeight="1"/>
    <row r="170" s="114" customFormat="1"/>
    <row r="171" s="114" customFormat="1"/>
    <row r="172" s="114" customFormat="1"/>
    <row r="173" s="114" customFormat="1"/>
    <row r="174" s="114" customFormat="1"/>
    <row r="175" s="114" customFormat="1"/>
    <row r="176" s="114" customFormat="1" ht="15" customHeight="1"/>
    <row r="177" s="114" customFormat="1"/>
    <row r="178" s="114" customFormat="1"/>
    <row r="179" s="114" customFormat="1"/>
    <row r="180" s="114" customFormat="1"/>
    <row r="181" s="114" customFormat="1"/>
    <row r="182" s="114" customFormat="1"/>
    <row r="183" s="114" customFormat="1" ht="15" customHeight="1"/>
    <row r="184" s="114" customFormat="1"/>
    <row r="185" s="114" customFormat="1"/>
    <row r="186" s="114" customFormat="1"/>
    <row r="187" s="114" customFormat="1"/>
    <row r="188" s="114" customFormat="1"/>
    <row r="189" s="114" customFormat="1"/>
    <row r="190" s="114" customFormat="1" ht="15" customHeight="1"/>
    <row r="191" s="114" customFormat="1"/>
    <row r="192" s="114" customFormat="1"/>
    <row r="193" s="114" customFormat="1"/>
    <row r="194" s="114" customFormat="1"/>
    <row r="195" s="114" customFormat="1"/>
    <row r="196" s="114" customFormat="1"/>
    <row r="197" s="114" customFormat="1" ht="15" customHeight="1"/>
    <row r="198" s="114" customFormat="1"/>
    <row r="199" s="114" customFormat="1"/>
    <row r="200" s="114" customFormat="1"/>
    <row r="201" s="114" customFormat="1"/>
    <row r="202" s="114" customFormat="1" ht="69" customHeight="1"/>
    <row r="203" s="114" customFormat="1"/>
    <row r="204" s="114" customFormat="1"/>
    <row r="205" s="114" customFormat="1"/>
    <row r="206" s="114" customFormat="1"/>
    <row r="207" s="114" customFormat="1" ht="15" customHeight="1"/>
    <row r="208" s="114" customFormat="1"/>
    <row r="209" spans="1:1" s="114" customFormat="1"/>
    <row r="210" spans="1:1" s="114" customFormat="1"/>
    <row r="211" spans="1:1" s="114" customFormat="1"/>
    <row r="212" spans="1:1" s="114" customFormat="1"/>
    <row r="213" spans="1:1" s="114" customFormat="1"/>
    <row r="214" spans="1:1">
      <c r="A214"/>
    </row>
    <row r="215" spans="1:1">
      <c r="A215"/>
    </row>
  </sheetData>
  <mergeCells count="23">
    <mergeCell ref="F96:G96"/>
    <mergeCell ref="B42:H42"/>
    <mergeCell ref="B105:H105"/>
    <mergeCell ref="F110:G110"/>
    <mergeCell ref="B98:H98"/>
    <mergeCell ref="F103:G103"/>
    <mergeCell ref="B91:H91"/>
    <mergeCell ref="B63:H63"/>
    <mergeCell ref="B77:H77"/>
    <mergeCell ref="F89:G89"/>
    <mergeCell ref="B84:H84"/>
    <mergeCell ref="F82:G82"/>
    <mergeCell ref="F75:G75"/>
    <mergeCell ref="B70:H70"/>
    <mergeCell ref="F68:G68"/>
    <mergeCell ref="B30:H30"/>
    <mergeCell ref="B49:H49"/>
    <mergeCell ref="B56:H56"/>
    <mergeCell ref="A1:H1"/>
    <mergeCell ref="B2:H2"/>
    <mergeCell ref="B9:H9"/>
    <mergeCell ref="B16:H16"/>
    <mergeCell ref="B23:H23"/>
  </mergeCells>
  <hyperlinks>
    <hyperlink ref="E107" r:id="rId1"/>
    <hyperlink ref="E100" r:id="rId2"/>
    <hyperlink ref="E93" r:id="rId3"/>
    <hyperlink ref="E94" r:id="rId4"/>
    <hyperlink ref="E95" r:id="rId5"/>
    <hyperlink ref="E67" r:id="rId6" display="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
    <hyperlink ref="E66" r:id="rId7" display="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
    <hyperlink ref="E65" r:id="rId8"/>
    <hyperlink ref="E72" r:id="rId9"/>
    <hyperlink ref="E73" r:id="rId10"/>
    <hyperlink ref="E74" r:id="rId11"/>
    <hyperlink ref="E81" r:id="rId12"/>
    <hyperlink ref="E80" r:id="rId13"/>
    <hyperlink ref="E79" r:id="rId14"/>
  </hyperlinks>
  <pageMargins left="0.511811024" right="0.511811024" top="0.78740157499999996" bottom="0.78740157499999996" header="0.31496062000000002" footer="0.31496062000000002"/>
  <pageSetup paperSize="9" scale="72" fitToHeight="0" orientation="landscape" r:id="rId15"/>
  <rowBreaks count="6" manualBreakCount="6">
    <brk id="21" max="7" man="1"/>
    <brk id="28" max="7" man="1"/>
    <brk id="40" max="7" man="1"/>
    <brk id="54" max="7" man="1"/>
    <brk id="68" max="7" man="1"/>
    <brk id="9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TEREZINHA HARDY</vt:lpstr>
      <vt:lpstr>SINAPI SETEMBRO-2019</vt:lpstr>
      <vt:lpstr>SETOP AGOSTO-2019</vt:lpstr>
      <vt:lpstr>CRONOGRAMA</vt:lpstr>
      <vt:lpstr>COMPOSIÇÃO</vt:lpstr>
      <vt:lpstr>COTAÇÃO</vt:lpstr>
      <vt:lpstr>COMPOSIÇÃO!Area_de_impressao</vt:lpstr>
      <vt:lpstr>COTAÇÃO!Area_de_impressao</vt:lpstr>
      <vt:lpstr>CRONOGRAMA!Area_de_impressao</vt:lpstr>
      <vt:lpstr>'TEREZINHA HARDY'!Area_de_impressao</vt:lpstr>
      <vt:lpstr>SETOP</vt:lpstr>
      <vt:lpstr>SINAPI</vt:lpstr>
      <vt:lpstr>'TEREZINHA HARDY'!Titulos_de_impressao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2019-10-28T19:52:13Z</cp:lastPrinted>
  <dcterms:created xsi:type="dcterms:W3CDTF">2016-11-16T21:26:51Z</dcterms:created>
  <dcterms:modified xsi:type="dcterms:W3CDTF">2019-12-05T12:35:24Z</dcterms:modified>
</cp:coreProperties>
</file>